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C:\Users\AndersApelgren\Datto Workplace\Tillväxtverket\FIL\2004_EX_AA - Beräkningshjälp korttidsarbete (6979)\Arbetsmapp\2021 Jan\"/>
    </mc:Choice>
  </mc:AlternateContent>
  <xr:revisionPtr revIDLastSave="0" documentId="13_ncr:1_{CF409595-B90C-4B07-983E-A4924A655FFE}" xr6:coauthVersionLast="46" xr6:coauthVersionMax="46" xr10:uidLastSave="{00000000-0000-0000-0000-000000000000}"/>
  <workbookProtection workbookAlgorithmName="SHA-512" workbookHashValue="53elHWOXyKJu40Lw3vv3yLwK3qlqmHU4UA88ifSVzJw7TFw6lqR2i1K0D23YCHHu127Z3yrNBG4VFdaaPZeBeQ==" workbookSaltValue="e6++329yF3AWdWeO3r8zTg==" workbookSpinCount="100000" lockStructure="1"/>
  <bookViews>
    <workbookView xWindow="-120" yWindow="-120" windowWidth="29040" windowHeight="15840" tabRatio="638" xr2:uid="{69AC8AAF-2157-452D-A8AE-F813DA0653D2}"/>
  </bookViews>
  <sheets>
    <sheet name="LÄS MIG" sheetId="9" r:id="rId1"/>
    <sheet name="Avtal för korttidsarbete" sheetId="6" r:id="rId2"/>
    <sheet name="Anställda och korttidsarbete" sheetId="10" r:id="rId3"/>
    <sheet name="Uppsägningar" sheetId="15" r:id="rId4"/>
    <sheet name="Ersättning för kompetensinsats" sheetId="13" r:id="rId5"/>
    <sheet name="Admin" sheetId="3" state="hidden" r:id="rId6"/>
  </sheets>
  <externalReferences>
    <externalReference r:id="rId7"/>
  </externalReferences>
  <definedNames>
    <definedName name="_xlnm._FilterDatabase" localSheetId="2" hidden="1">'Anställda och korttidsarbete'!$A$14:$CM$1015</definedName>
    <definedName name="_xlnm._FilterDatabase" localSheetId="4" hidden="1">'Ersättning för kompetensinsats'!$A$14:$AB$1014</definedName>
    <definedName name="_xlnm._FilterDatabase" localSheetId="3" hidden="1">Uppsägningar!$A$14:$V$1015</definedName>
    <definedName name="AnlAvLöneMinsk">Admin!$Z$6:$Z$10</definedName>
    <definedName name="AnsokDatum" localSheetId="3">Uppsägningar!$C$11</definedName>
    <definedName name="AnsokDatum">'Anställda och korttidsarbete'!$C$11</definedName>
    <definedName name="AntalListAntstKort" localSheetId="3">Uppsägningar!#REF!</definedName>
    <definedName name="AntalListAntstKort">'Anställda och korttidsarbete'!$AI$3</definedName>
    <definedName name="AntalListAvtalsInfo">'Avtal för korttidsarbete'!$I$2</definedName>
    <definedName name="AntalListKomp">'Ersättning för kompetensinsats'!$T$5</definedName>
    <definedName name="AntalMonth">Admin!$K$2</definedName>
    <definedName name="AntalUppsagningar">Uppsägningar!$S$4</definedName>
    <definedName name="AntAnst" localSheetId="2">'Anställda och korttidsarbete'!$W$9</definedName>
    <definedName name="AntAnst" localSheetId="4">'Ersättning för kompetensinsats'!#REF!</definedName>
    <definedName name="AntAnst" localSheetId="3">Uppsägningar!#REF!</definedName>
    <definedName name="AvstDatSlut" localSheetId="2">Admin!$E$17:$E$25</definedName>
    <definedName name="AvstDatSlut" localSheetId="4">Admin!$E$17:$E$25</definedName>
    <definedName name="AvstDatSlut" localSheetId="3">Admin!$E$17:$E$25</definedName>
    <definedName name="AvstDatSlut">Admin!$E$17:$E$26</definedName>
    <definedName name="AvstDatStart">Admin!$D$17:$D$26</definedName>
    <definedName name="BrytDatumErs">'Avtal för korttidsarbete'!$I$8</definedName>
    <definedName name="CalcColumns" localSheetId="2">'Anställda och korttidsarbete'!$Y:$CM</definedName>
    <definedName name="CalcColumns" localSheetId="4">'Ersättning för kompetensinsats'!$J:$AB</definedName>
    <definedName name="CalcColumns" localSheetId="3">Uppsägningar!$I:$V</definedName>
    <definedName name="FeI_InmData">Admin!$J$16</definedName>
    <definedName name="Felkod" localSheetId="2">'Anställda och korttidsarbete'!$AC$11</definedName>
    <definedName name="Felkod" localSheetId="4">'Ersättning för kompetensinsats'!#REF!</definedName>
    <definedName name="Felkod" localSheetId="3">Uppsägningar!#REF!</definedName>
    <definedName name="KortTidPrc1">Admin!$B$6:$B$9</definedName>
    <definedName name="KortTidPrc2">Admin!$C$6:$C$10</definedName>
    <definedName name="KortTidsPrc" localSheetId="2">Admin!$M$6:$M$16</definedName>
    <definedName name="KortTidsPrc" localSheetId="4">Admin!$M$6:$M$16</definedName>
    <definedName name="KortTidsPrc" localSheetId="3">Admin!$M$6:$M$16</definedName>
    <definedName name="KortTidsPrc">Admin!$B$16</definedName>
    <definedName name="ListEndMonthValid">Admin!$E$29:$E$37</definedName>
    <definedName name="MinStart" localSheetId="2">[1]Beräkningshjälp!$AE$11</definedName>
    <definedName name="MinStart" localSheetId="4">[1]Beräkningshjälp!$AE$11</definedName>
    <definedName name="MinStart" localSheetId="3">[1]Beräkningshjälp!$AE$11</definedName>
    <definedName name="MinStart">Admin!$D$17</definedName>
    <definedName name="MonthList" localSheetId="2">Admin!$H$6:$H$16</definedName>
    <definedName name="MonthList" localSheetId="4">Admin!$H$6:$H$16</definedName>
    <definedName name="MonthList" localSheetId="3">Admin!$H$6:$H$16</definedName>
    <definedName name="MonthList">Admin!$H$6:$H$16</definedName>
    <definedName name="NivText80">Admin!$D$10</definedName>
    <definedName name="SelEndMonth" localSheetId="2">Admin!$H$3</definedName>
    <definedName name="SelEndMonth" localSheetId="4">Admin!$H$3</definedName>
    <definedName name="SelEndMonth" localSheetId="3">Admin!$H$3</definedName>
    <definedName name="SelEndMonth">Admin!$H$3</definedName>
    <definedName name="SelEndMonthNo" localSheetId="2">Admin!$I$3</definedName>
    <definedName name="SelEndMonthNo" localSheetId="4">Admin!$I$3</definedName>
    <definedName name="SelEndMonthNo" localSheetId="3">Admin!$I$3</definedName>
    <definedName name="SelEndMonthNo">Admin!$I$3</definedName>
    <definedName name="SelMonth" localSheetId="2">Admin!$H$2</definedName>
    <definedName name="SelMonth" localSheetId="4">Admin!$H$2</definedName>
    <definedName name="SelMonth" localSheetId="3">Admin!$H$2</definedName>
    <definedName name="SelMonth">Admin!$H$2</definedName>
    <definedName name="SelMonthNo" localSheetId="2">Admin!$I$2</definedName>
    <definedName name="SelMonthNo" localSheetId="4">Admin!$I$2</definedName>
    <definedName name="SelMonthNo" localSheetId="3">Admin!$I$2</definedName>
    <definedName name="SelMonthNo">Admin!$I$2</definedName>
    <definedName name="SlutDatum" localSheetId="2">'Anställda och korttidsarbete'!$AA$9</definedName>
    <definedName name="SlutDatum" localSheetId="4">'Ersättning för kompetensinsats'!#REF!</definedName>
    <definedName name="SlutDatum" localSheetId="3">Uppsägningar!#REF!</definedName>
    <definedName name="START" localSheetId="2">'Anställda och korttidsarbete'!$AA$8</definedName>
    <definedName name="START" localSheetId="4">'Ersättning för kompetensinsats'!#REF!</definedName>
    <definedName name="START" localSheetId="3">Uppsägningar!#REF!</definedName>
    <definedName name="TblAnstKortTid" localSheetId="3">Uppsägningar!$A$14:$H$1015</definedName>
    <definedName name="TblAnstKortTid">'Anställda och korttidsarbete'!$A$14:$X$1015</definedName>
    <definedName name="TblAnsökanPerioTxt">Admin!$E$69:$H$74</definedName>
    <definedName name="TblAsokMonths">Admin!$G$78:$G$83</definedName>
    <definedName name="TblAvtalsRef">'Avtal för korttidsarbete'!$A$11:$H$1012</definedName>
    <definedName name="TblAvtalstyp">Admin!$H$41:$H$43</definedName>
    <definedName name="TblGeomfKompetens">Admin!$M$48:$M$51</definedName>
    <definedName name="TblKompData">'Ersättning för kompetensinsats'!$A$14:$I$1014</definedName>
    <definedName name="TblKompetensinsatser">Admin!$H$48:$H$61</definedName>
    <definedName name="TblKtaData" localSheetId="3">Uppsägningar!$A$14:$H$1015</definedName>
    <definedName name="TblKtaData">'Anställda och korttidsarbete'!$A$14:$X$1015</definedName>
    <definedName name="TblNivåValTExt">Admin!$D$7:$D$10</definedName>
    <definedName name="TblOrg" localSheetId="2">'Avtal för korttidsarbete'!$C$3:$G$7</definedName>
    <definedName name="TblOrg" localSheetId="3">'Avtal för korttidsarbete'!$C$3:$G$7</definedName>
    <definedName name="TblTypKompetens">Admin!$J$48:$J$52</definedName>
    <definedName name="TblUppsagningar">Uppsägningar!$A$14:$G$1015</definedName>
    <definedName name="TotBel" localSheetId="3">Uppsägningar!#REF!</definedName>
    <definedName name="TotBel">'Anställda och korttidsarbete'!$W$10</definedName>
    <definedName name="_xlnm.Print_Area" localSheetId="2">'Anställda och korttidsarbete'!$A$1:$W$1015</definedName>
    <definedName name="_xlnm.Print_Area" localSheetId="1">'Avtal för korttidsarbete'!$A:$H</definedName>
    <definedName name="_xlnm.Print_Area" localSheetId="4">'Ersättning för kompetensinsats'!$A:$I</definedName>
    <definedName name="_xlnm.Print_Area" localSheetId="0">'LÄS MIG'!$B:$B</definedName>
    <definedName name="_xlnm.Print_Area" localSheetId="3">Uppsägningar!$A$1:$H$1015</definedName>
    <definedName name="_xlnm.Print_Titles" localSheetId="2">'Anställda och korttidsarbete'!$A:$C,'Anställda och korttidsarbete'!$13:$14</definedName>
    <definedName name="_xlnm.Print_Titles" localSheetId="1">'Avtal för korttidsarbete'!$10:$11</definedName>
    <definedName name="_xlnm.Print_Titles" localSheetId="4">'Ersättning för kompetensinsats'!$14:$14</definedName>
    <definedName name="_xlnm.Print_Titles" localSheetId="3">Uppsägningar!$A:$C,Uppsägningar!$14:$14</definedName>
    <definedName name="Version">Admin!$B$1</definedName>
    <definedName name="ViewMonthTxt">Admin!$I$6:$I$16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17" i="10" l="1"/>
  <c r="BE18" i="10"/>
  <c r="BE19" i="10"/>
  <c r="BE20" i="10"/>
  <c r="BE21" i="10"/>
  <c r="BE22" i="10"/>
  <c r="BE23" i="10"/>
  <c r="BE24" i="10"/>
  <c r="BE25" i="10"/>
  <c r="BE26" i="10"/>
  <c r="BE27" i="10"/>
  <c r="BE28"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BE137" i="10"/>
  <c r="BE138" i="10"/>
  <c r="BE139" i="10"/>
  <c r="BE140" i="10"/>
  <c r="BE141" i="10"/>
  <c r="BE142" i="10"/>
  <c r="BE143" i="10"/>
  <c r="BE144" i="10"/>
  <c r="BE145" i="10"/>
  <c r="BE146" i="10"/>
  <c r="BE147" i="10"/>
  <c r="BE148" i="10"/>
  <c r="BE149" i="10"/>
  <c r="BE150" i="10"/>
  <c r="BE151" i="10"/>
  <c r="BE152" i="10"/>
  <c r="BE153" i="10"/>
  <c r="BE154" i="10"/>
  <c r="BE155" i="10"/>
  <c r="BE156" i="10"/>
  <c r="BE157" i="10"/>
  <c r="BE158" i="10"/>
  <c r="BE159" i="10"/>
  <c r="BE160" i="10"/>
  <c r="BE161" i="10"/>
  <c r="BE162" i="10"/>
  <c r="BE163" i="10"/>
  <c r="BE164" i="10"/>
  <c r="BE165" i="10"/>
  <c r="BE166" i="10"/>
  <c r="BE167" i="10"/>
  <c r="BE168" i="10"/>
  <c r="BE169" i="10"/>
  <c r="BE170" i="10"/>
  <c r="BE171" i="10"/>
  <c r="BE172" i="10"/>
  <c r="BE173" i="10"/>
  <c r="BE174" i="10"/>
  <c r="BE175" i="10"/>
  <c r="BE176" i="10"/>
  <c r="BE177" i="10"/>
  <c r="BE178" i="10"/>
  <c r="BE179" i="10"/>
  <c r="BE180" i="10"/>
  <c r="BE181" i="10"/>
  <c r="BE182" i="10"/>
  <c r="BE183" i="10"/>
  <c r="BE184" i="10"/>
  <c r="BE185" i="10"/>
  <c r="BE186" i="10"/>
  <c r="BE187" i="10"/>
  <c r="BE188" i="10"/>
  <c r="BE189" i="10"/>
  <c r="BE190" i="10"/>
  <c r="BE191" i="10"/>
  <c r="BE192" i="10"/>
  <c r="BE193" i="10"/>
  <c r="BE194" i="10"/>
  <c r="BE195" i="10"/>
  <c r="BE196" i="10"/>
  <c r="BE197" i="10"/>
  <c r="BE198" i="10"/>
  <c r="BE199" i="10"/>
  <c r="BE200" i="10"/>
  <c r="BE201" i="10"/>
  <c r="BE202" i="10"/>
  <c r="BE203" i="10"/>
  <c r="BE204" i="10"/>
  <c r="BE205" i="10"/>
  <c r="BE206" i="10"/>
  <c r="BE207" i="10"/>
  <c r="BE208" i="10"/>
  <c r="BE209" i="10"/>
  <c r="BE210" i="10"/>
  <c r="BE211" i="10"/>
  <c r="BE212" i="10"/>
  <c r="BE213" i="10"/>
  <c r="BE214" i="10"/>
  <c r="BE215" i="10"/>
  <c r="BE216" i="10"/>
  <c r="BE217" i="10"/>
  <c r="BE218" i="10"/>
  <c r="BE219" i="10"/>
  <c r="BE220" i="10"/>
  <c r="BE221" i="10"/>
  <c r="BE222" i="10"/>
  <c r="BE223" i="10"/>
  <c r="BE224" i="10"/>
  <c r="BE225" i="10"/>
  <c r="BE226" i="10"/>
  <c r="BE227" i="10"/>
  <c r="BE228" i="10"/>
  <c r="BE229" i="10"/>
  <c r="BE230" i="10"/>
  <c r="BE231" i="10"/>
  <c r="BE232" i="10"/>
  <c r="BE233" i="10"/>
  <c r="BE234" i="10"/>
  <c r="BE235" i="10"/>
  <c r="BE236" i="10"/>
  <c r="BE237" i="10"/>
  <c r="BE238" i="10"/>
  <c r="BE239" i="10"/>
  <c r="BE240" i="10"/>
  <c r="BE241" i="10"/>
  <c r="BE242" i="10"/>
  <c r="BE243" i="10"/>
  <c r="BE244" i="10"/>
  <c r="BE245" i="10"/>
  <c r="BE246" i="10"/>
  <c r="BE247" i="10"/>
  <c r="BE248" i="10"/>
  <c r="BE249" i="10"/>
  <c r="BE250" i="10"/>
  <c r="BE251" i="10"/>
  <c r="BE252" i="10"/>
  <c r="BE253" i="10"/>
  <c r="BE254" i="10"/>
  <c r="BE255" i="10"/>
  <c r="BE256" i="10"/>
  <c r="BE257" i="10"/>
  <c r="BE258" i="10"/>
  <c r="BE259" i="10"/>
  <c r="BE260" i="10"/>
  <c r="BE261" i="10"/>
  <c r="BE262" i="10"/>
  <c r="BE263" i="10"/>
  <c r="BE264" i="10"/>
  <c r="BE265" i="10"/>
  <c r="BE266" i="10"/>
  <c r="BE267" i="10"/>
  <c r="BE268" i="10"/>
  <c r="BE269" i="10"/>
  <c r="BE270" i="10"/>
  <c r="BE271" i="10"/>
  <c r="BE272" i="10"/>
  <c r="BE273" i="10"/>
  <c r="BE274" i="10"/>
  <c r="BE275" i="10"/>
  <c r="BE276" i="10"/>
  <c r="BE277" i="10"/>
  <c r="BE278" i="10"/>
  <c r="BE279" i="10"/>
  <c r="BE280" i="10"/>
  <c r="BE281" i="10"/>
  <c r="BE282" i="10"/>
  <c r="BE283" i="10"/>
  <c r="BE284" i="10"/>
  <c r="BE285" i="10"/>
  <c r="BE286" i="10"/>
  <c r="BE287" i="10"/>
  <c r="BE288" i="10"/>
  <c r="BE289" i="10"/>
  <c r="BE290" i="10"/>
  <c r="BE291" i="10"/>
  <c r="BE292" i="10"/>
  <c r="BE293" i="10"/>
  <c r="BE294" i="10"/>
  <c r="BE295" i="10"/>
  <c r="BE296" i="10"/>
  <c r="BE297" i="10"/>
  <c r="BE298" i="10"/>
  <c r="BE299" i="10"/>
  <c r="BE300" i="10"/>
  <c r="BE301" i="10"/>
  <c r="BE302" i="10"/>
  <c r="BE303" i="10"/>
  <c r="BE304" i="10"/>
  <c r="BE305" i="10"/>
  <c r="BE306" i="10"/>
  <c r="BE307" i="10"/>
  <c r="BE308" i="10"/>
  <c r="BE309" i="10"/>
  <c r="BE310" i="10"/>
  <c r="BE311" i="10"/>
  <c r="BE312" i="10"/>
  <c r="BE313" i="10"/>
  <c r="BE314" i="10"/>
  <c r="BE315" i="10"/>
  <c r="BE316" i="10"/>
  <c r="BE317" i="10"/>
  <c r="BE318" i="10"/>
  <c r="BE319" i="10"/>
  <c r="BE320" i="10"/>
  <c r="BE321" i="10"/>
  <c r="BE322" i="10"/>
  <c r="BE323" i="10"/>
  <c r="BE324" i="10"/>
  <c r="BE325" i="10"/>
  <c r="BE326" i="10"/>
  <c r="BE327" i="10"/>
  <c r="BE328" i="10"/>
  <c r="BE329" i="10"/>
  <c r="BE330" i="10"/>
  <c r="BE331" i="10"/>
  <c r="BE332" i="10"/>
  <c r="BE333" i="10"/>
  <c r="BE334" i="10"/>
  <c r="BE335" i="10"/>
  <c r="BE336" i="10"/>
  <c r="BE337" i="10"/>
  <c r="BE338" i="10"/>
  <c r="BE339" i="10"/>
  <c r="BE340" i="10"/>
  <c r="BE341" i="10"/>
  <c r="BE342" i="10"/>
  <c r="BE343" i="10"/>
  <c r="BE344" i="10"/>
  <c r="BE345" i="10"/>
  <c r="BE346" i="10"/>
  <c r="BE347" i="10"/>
  <c r="BE348" i="10"/>
  <c r="BE349" i="10"/>
  <c r="BE350" i="10"/>
  <c r="BE351" i="10"/>
  <c r="BE352" i="10"/>
  <c r="BE353" i="10"/>
  <c r="BE354" i="10"/>
  <c r="BE355" i="10"/>
  <c r="BE356" i="10"/>
  <c r="BE357" i="10"/>
  <c r="BE358" i="10"/>
  <c r="BE359" i="10"/>
  <c r="BE360" i="10"/>
  <c r="BE361" i="10"/>
  <c r="BE362" i="10"/>
  <c r="BE363" i="10"/>
  <c r="BE364" i="10"/>
  <c r="BE365" i="10"/>
  <c r="BE366" i="10"/>
  <c r="BE367" i="10"/>
  <c r="BE368" i="10"/>
  <c r="BE369" i="10"/>
  <c r="BE370" i="10"/>
  <c r="BE371" i="10"/>
  <c r="BE372" i="10"/>
  <c r="BE373" i="10"/>
  <c r="BE374" i="10"/>
  <c r="BE375" i="10"/>
  <c r="BE376" i="10"/>
  <c r="BE377" i="10"/>
  <c r="BE378" i="10"/>
  <c r="BE379" i="10"/>
  <c r="BE380" i="10"/>
  <c r="BE381" i="10"/>
  <c r="BE382" i="10"/>
  <c r="BE383" i="10"/>
  <c r="BE384" i="10"/>
  <c r="BE385" i="10"/>
  <c r="BE386" i="10"/>
  <c r="BE387" i="10"/>
  <c r="BE388" i="10"/>
  <c r="BE389" i="10"/>
  <c r="BE390" i="10"/>
  <c r="BE391" i="10"/>
  <c r="BE392" i="10"/>
  <c r="BE393" i="10"/>
  <c r="BE394" i="10"/>
  <c r="BE395" i="10"/>
  <c r="BE396" i="10"/>
  <c r="BE397" i="10"/>
  <c r="BE398" i="10"/>
  <c r="BE399" i="10"/>
  <c r="BE400" i="10"/>
  <c r="BE401" i="10"/>
  <c r="BE402" i="10"/>
  <c r="BE403" i="10"/>
  <c r="BE404" i="10"/>
  <c r="BE405" i="10"/>
  <c r="BE406" i="10"/>
  <c r="BE407" i="10"/>
  <c r="BE408" i="10"/>
  <c r="BE409" i="10"/>
  <c r="BE410" i="10"/>
  <c r="BE411" i="10"/>
  <c r="BE412" i="10"/>
  <c r="BE413" i="10"/>
  <c r="BE414" i="10"/>
  <c r="BE415" i="10"/>
  <c r="BE416" i="10"/>
  <c r="BE417" i="10"/>
  <c r="BE418" i="10"/>
  <c r="BE419" i="10"/>
  <c r="BE420" i="10"/>
  <c r="BE421" i="10"/>
  <c r="BE422" i="10"/>
  <c r="BE423" i="10"/>
  <c r="BE424" i="10"/>
  <c r="BE425" i="10"/>
  <c r="BE426" i="10"/>
  <c r="BE427" i="10"/>
  <c r="BE428" i="10"/>
  <c r="BE429" i="10"/>
  <c r="BE430" i="10"/>
  <c r="BE431" i="10"/>
  <c r="BE432" i="10"/>
  <c r="BE433" i="10"/>
  <c r="BE434" i="10"/>
  <c r="BE435" i="10"/>
  <c r="BE436" i="10"/>
  <c r="BE437" i="10"/>
  <c r="BE438" i="10"/>
  <c r="BE439" i="10"/>
  <c r="BE440" i="10"/>
  <c r="BE441" i="10"/>
  <c r="BE442" i="10"/>
  <c r="BE443" i="10"/>
  <c r="BE444" i="10"/>
  <c r="BE445" i="10"/>
  <c r="BE446" i="10"/>
  <c r="BE447" i="10"/>
  <c r="BE448" i="10"/>
  <c r="BE449" i="10"/>
  <c r="BE450" i="10"/>
  <c r="BE451" i="10"/>
  <c r="BE452" i="10"/>
  <c r="BE453" i="10"/>
  <c r="BE454" i="10"/>
  <c r="BE455" i="10"/>
  <c r="BE456" i="10"/>
  <c r="BE457" i="10"/>
  <c r="BE458" i="10"/>
  <c r="BE459" i="10"/>
  <c r="BE460" i="10"/>
  <c r="BE461" i="10"/>
  <c r="BE462" i="10"/>
  <c r="BE463" i="10"/>
  <c r="BE464" i="10"/>
  <c r="BE465" i="10"/>
  <c r="BE466" i="10"/>
  <c r="BE467" i="10"/>
  <c r="BE468" i="10"/>
  <c r="BE469" i="10"/>
  <c r="BE470" i="10"/>
  <c r="BE471" i="10"/>
  <c r="BE472" i="10"/>
  <c r="BE473" i="10"/>
  <c r="BE474" i="10"/>
  <c r="BE475" i="10"/>
  <c r="BE476" i="10"/>
  <c r="BE477" i="10"/>
  <c r="BE478" i="10"/>
  <c r="BE479" i="10"/>
  <c r="BE480" i="10"/>
  <c r="BE481" i="10"/>
  <c r="BE482" i="10"/>
  <c r="BE483" i="10"/>
  <c r="BE484" i="10"/>
  <c r="BE485" i="10"/>
  <c r="BE486" i="10"/>
  <c r="BE487" i="10"/>
  <c r="BE488" i="10"/>
  <c r="BE489" i="10"/>
  <c r="BE490" i="10"/>
  <c r="BE491" i="10"/>
  <c r="BE492" i="10"/>
  <c r="BE493" i="10"/>
  <c r="BE494" i="10"/>
  <c r="BE495" i="10"/>
  <c r="BE496" i="10"/>
  <c r="BE497" i="10"/>
  <c r="BE498" i="10"/>
  <c r="BE499" i="10"/>
  <c r="BE500" i="10"/>
  <c r="BE501" i="10"/>
  <c r="BE502" i="10"/>
  <c r="BE503" i="10"/>
  <c r="BE504" i="10"/>
  <c r="BE505" i="10"/>
  <c r="BE506" i="10"/>
  <c r="BE507" i="10"/>
  <c r="BE508" i="10"/>
  <c r="BE509" i="10"/>
  <c r="BE510" i="10"/>
  <c r="BE511" i="10"/>
  <c r="BE512" i="10"/>
  <c r="BE513" i="10"/>
  <c r="BE514" i="10"/>
  <c r="BE515" i="10"/>
  <c r="BE516" i="10"/>
  <c r="BE517" i="10"/>
  <c r="BE518" i="10"/>
  <c r="BE519" i="10"/>
  <c r="BE520" i="10"/>
  <c r="BE521" i="10"/>
  <c r="BE522" i="10"/>
  <c r="BE523" i="10"/>
  <c r="BE524" i="10"/>
  <c r="BE525" i="10"/>
  <c r="BE526" i="10"/>
  <c r="BE527" i="10"/>
  <c r="BE528" i="10"/>
  <c r="BE529" i="10"/>
  <c r="BE530" i="10"/>
  <c r="BE531" i="10"/>
  <c r="BE532" i="10"/>
  <c r="BE533" i="10"/>
  <c r="BE534" i="10"/>
  <c r="BE535" i="10"/>
  <c r="BE536" i="10"/>
  <c r="BE537" i="10"/>
  <c r="BE538" i="10"/>
  <c r="BE539" i="10"/>
  <c r="BE540" i="10"/>
  <c r="BE541" i="10"/>
  <c r="BE542" i="10"/>
  <c r="BE543" i="10"/>
  <c r="BE544" i="10"/>
  <c r="BE545" i="10"/>
  <c r="BE546" i="10"/>
  <c r="BE547" i="10"/>
  <c r="BE548" i="10"/>
  <c r="BE549" i="10"/>
  <c r="BE550" i="10"/>
  <c r="BE551" i="10"/>
  <c r="BE552" i="10"/>
  <c r="BE553" i="10"/>
  <c r="BE554" i="10"/>
  <c r="BE555" i="10"/>
  <c r="BE556" i="10"/>
  <c r="BE557" i="10"/>
  <c r="BE558" i="10"/>
  <c r="BE559" i="10"/>
  <c r="BE560" i="10"/>
  <c r="BE561" i="10"/>
  <c r="BE562" i="10"/>
  <c r="BE563" i="10"/>
  <c r="BE564" i="10"/>
  <c r="BE565" i="10"/>
  <c r="BE566" i="10"/>
  <c r="BE567" i="10"/>
  <c r="BE568" i="10"/>
  <c r="BE569" i="10"/>
  <c r="BE570" i="10"/>
  <c r="BE571" i="10"/>
  <c r="BE572" i="10"/>
  <c r="BE573" i="10"/>
  <c r="BE574" i="10"/>
  <c r="BE575" i="10"/>
  <c r="BE576" i="10"/>
  <c r="BE577" i="10"/>
  <c r="BE578" i="10"/>
  <c r="BE579" i="10"/>
  <c r="BE580" i="10"/>
  <c r="BE581" i="10"/>
  <c r="BE582" i="10"/>
  <c r="BE583" i="10"/>
  <c r="BE584" i="10"/>
  <c r="BE585" i="10"/>
  <c r="BE586" i="10"/>
  <c r="BE587" i="10"/>
  <c r="BE588" i="10"/>
  <c r="BE589" i="10"/>
  <c r="BE590" i="10"/>
  <c r="BE591" i="10"/>
  <c r="BE592" i="10"/>
  <c r="BE593" i="10"/>
  <c r="BE594" i="10"/>
  <c r="BE595" i="10"/>
  <c r="BE596" i="10"/>
  <c r="BE597" i="10"/>
  <c r="BE598" i="10"/>
  <c r="BE599" i="10"/>
  <c r="BE600" i="10"/>
  <c r="BE601" i="10"/>
  <c r="BE602" i="10"/>
  <c r="BE603" i="10"/>
  <c r="BE604" i="10"/>
  <c r="BE605" i="10"/>
  <c r="BE606" i="10"/>
  <c r="BE607" i="10"/>
  <c r="BE608" i="10"/>
  <c r="BE609" i="10"/>
  <c r="BE610" i="10"/>
  <c r="BE611" i="10"/>
  <c r="BE612" i="10"/>
  <c r="BE613" i="10"/>
  <c r="BE614" i="10"/>
  <c r="BE615" i="10"/>
  <c r="BE616" i="10"/>
  <c r="BE617" i="10"/>
  <c r="BE618" i="10"/>
  <c r="BE619" i="10"/>
  <c r="BE620" i="10"/>
  <c r="BE621" i="10"/>
  <c r="BE622" i="10"/>
  <c r="BE623" i="10"/>
  <c r="BE624" i="10"/>
  <c r="BE625" i="10"/>
  <c r="BE626" i="10"/>
  <c r="BE627" i="10"/>
  <c r="BE628" i="10"/>
  <c r="BE629" i="10"/>
  <c r="BE630" i="10"/>
  <c r="BE631" i="10"/>
  <c r="BE632" i="10"/>
  <c r="BE633" i="10"/>
  <c r="BE634" i="10"/>
  <c r="BE635" i="10"/>
  <c r="BE636" i="10"/>
  <c r="BE637" i="10"/>
  <c r="BE638" i="10"/>
  <c r="BE639" i="10"/>
  <c r="BE640" i="10"/>
  <c r="BE641" i="10"/>
  <c r="BE642" i="10"/>
  <c r="BE643" i="10"/>
  <c r="BE644" i="10"/>
  <c r="BE645" i="10"/>
  <c r="BE646" i="10"/>
  <c r="BE647" i="10"/>
  <c r="BE648" i="10"/>
  <c r="BE649" i="10"/>
  <c r="BE650" i="10"/>
  <c r="BE651" i="10"/>
  <c r="BE652" i="10"/>
  <c r="BE653" i="10"/>
  <c r="BE654" i="10"/>
  <c r="BE655" i="10"/>
  <c r="BE656" i="10"/>
  <c r="BE657" i="10"/>
  <c r="BE658" i="10"/>
  <c r="BE659" i="10"/>
  <c r="BE660" i="10"/>
  <c r="BE661" i="10"/>
  <c r="BE662" i="10"/>
  <c r="BE663" i="10"/>
  <c r="BE664" i="10"/>
  <c r="BE665" i="10"/>
  <c r="BE666" i="10"/>
  <c r="BE667" i="10"/>
  <c r="BE668" i="10"/>
  <c r="BE669" i="10"/>
  <c r="BE670" i="10"/>
  <c r="BE671" i="10"/>
  <c r="BE672" i="10"/>
  <c r="BE673" i="10"/>
  <c r="BE674" i="10"/>
  <c r="BE675" i="10"/>
  <c r="BE676" i="10"/>
  <c r="BE677" i="10"/>
  <c r="BE678" i="10"/>
  <c r="BE679" i="10"/>
  <c r="BE680" i="10"/>
  <c r="BE681" i="10"/>
  <c r="BE682" i="10"/>
  <c r="BE683" i="10"/>
  <c r="BE684" i="10"/>
  <c r="BE685" i="10"/>
  <c r="BE686" i="10"/>
  <c r="BE687" i="10"/>
  <c r="BE688" i="10"/>
  <c r="BE689" i="10"/>
  <c r="BE690" i="10"/>
  <c r="BE691" i="10"/>
  <c r="BE692" i="10"/>
  <c r="BE693" i="10"/>
  <c r="BE694" i="10"/>
  <c r="BE695" i="10"/>
  <c r="BE696" i="10"/>
  <c r="BE697" i="10"/>
  <c r="BE698" i="10"/>
  <c r="BE699" i="10"/>
  <c r="BE700" i="10"/>
  <c r="BE701" i="10"/>
  <c r="BE702" i="10"/>
  <c r="BE703" i="10"/>
  <c r="BE704" i="10"/>
  <c r="BE705" i="10"/>
  <c r="BE706" i="10"/>
  <c r="BE707" i="10"/>
  <c r="BE708" i="10"/>
  <c r="BE709" i="10"/>
  <c r="BE710" i="10"/>
  <c r="BE711" i="10"/>
  <c r="BE712" i="10"/>
  <c r="BE713" i="10"/>
  <c r="BE714" i="10"/>
  <c r="BE715" i="10"/>
  <c r="BE716" i="10"/>
  <c r="BE717" i="10"/>
  <c r="BE718" i="10"/>
  <c r="BE719" i="10"/>
  <c r="BE720" i="10"/>
  <c r="BE721" i="10"/>
  <c r="BE722" i="10"/>
  <c r="BE723" i="10"/>
  <c r="BE724" i="10"/>
  <c r="BE725" i="10"/>
  <c r="BE726" i="10"/>
  <c r="BE727" i="10"/>
  <c r="BE728" i="10"/>
  <c r="BE729" i="10"/>
  <c r="BE730" i="10"/>
  <c r="BE731" i="10"/>
  <c r="BE732" i="10"/>
  <c r="BE733" i="10"/>
  <c r="BE734" i="10"/>
  <c r="BE735" i="10"/>
  <c r="BE736" i="10"/>
  <c r="BE737" i="10"/>
  <c r="BE738" i="10"/>
  <c r="BE739" i="10"/>
  <c r="BE740" i="10"/>
  <c r="BE741" i="10"/>
  <c r="BE742" i="10"/>
  <c r="BE743" i="10"/>
  <c r="BE744" i="10"/>
  <c r="BE745" i="10"/>
  <c r="BE746" i="10"/>
  <c r="BE747" i="10"/>
  <c r="BE748" i="10"/>
  <c r="BE749" i="10"/>
  <c r="BE750" i="10"/>
  <c r="BE751" i="10"/>
  <c r="BE752" i="10"/>
  <c r="BE753" i="10"/>
  <c r="BE754" i="10"/>
  <c r="BE755" i="10"/>
  <c r="BE756" i="10"/>
  <c r="BE757" i="10"/>
  <c r="BE758" i="10"/>
  <c r="BE759" i="10"/>
  <c r="BE760" i="10"/>
  <c r="BE761" i="10"/>
  <c r="BE762" i="10"/>
  <c r="BE763" i="10"/>
  <c r="BE764" i="10"/>
  <c r="BE765" i="10"/>
  <c r="BE766" i="10"/>
  <c r="BE767" i="10"/>
  <c r="BE768" i="10"/>
  <c r="BE769" i="10"/>
  <c r="BE770" i="10"/>
  <c r="BE771" i="10"/>
  <c r="BE772" i="10"/>
  <c r="BE773" i="10"/>
  <c r="BE774" i="10"/>
  <c r="BE775" i="10"/>
  <c r="BE776" i="10"/>
  <c r="BE777" i="10"/>
  <c r="BE778" i="10"/>
  <c r="BE779" i="10"/>
  <c r="BE780" i="10"/>
  <c r="BE781" i="10"/>
  <c r="BE782" i="10"/>
  <c r="BE783" i="10"/>
  <c r="BE784" i="10"/>
  <c r="BE785" i="10"/>
  <c r="BE786" i="10"/>
  <c r="BE787" i="10"/>
  <c r="BE788" i="10"/>
  <c r="BE789" i="10"/>
  <c r="BE790" i="10"/>
  <c r="BE791" i="10"/>
  <c r="BE792" i="10"/>
  <c r="BE793" i="10"/>
  <c r="BE794" i="10"/>
  <c r="BE795" i="10"/>
  <c r="BE796" i="10"/>
  <c r="BE797" i="10"/>
  <c r="BE798" i="10"/>
  <c r="BE799" i="10"/>
  <c r="BE800" i="10"/>
  <c r="BE801" i="10"/>
  <c r="BE802" i="10"/>
  <c r="BE803" i="10"/>
  <c r="BE804" i="10"/>
  <c r="BE805" i="10"/>
  <c r="BE806" i="10"/>
  <c r="BE807" i="10"/>
  <c r="BE808" i="10"/>
  <c r="BE809" i="10"/>
  <c r="BE810" i="10"/>
  <c r="BE811" i="10"/>
  <c r="BE812" i="10"/>
  <c r="BE813" i="10"/>
  <c r="BE814" i="10"/>
  <c r="BE815" i="10"/>
  <c r="BE816" i="10"/>
  <c r="BE817" i="10"/>
  <c r="BE818" i="10"/>
  <c r="BE819" i="10"/>
  <c r="BE820" i="10"/>
  <c r="BE821" i="10"/>
  <c r="BE822" i="10"/>
  <c r="BE823" i="10"/>
  <c r="BE824" i="10"/>
  <c r="BE825" i="10"/>
  <c r="BE826" i="10"/>
  <c r="BE827" i="10"/>
  <c r="BE828" i="10"/>
  <c r="BE829" i="10"/>
  <c r="BE830" i="10"/>
  <c r="BE831" i="10"/>
  <c r="BE832" i="10"/>
  <c r="BE833" i="10"/>
  <c r="BE834" i="10"/>
  <c r="BE835" i="10"/>
  <c r="BE836" i="10"/>
  <c r="BE837" i="10"/>
  <c r="BE838" i="10"/>
  <c r="BE839" i="10"/>
  <c r="BE840" i="10"/>
  <c r="BE841" i="10"/>
  <c r="BE842" i="10"/>
  <c r="BE843" i="10"/>
  <c r="BE844" i="10"/>
  <c r="BE845" i="10"/>
  <c r="BE846" i="10"/>
  <c r="BE847" i="10"/>
  <c r="BE848" i="10"/>
  <c r="BE849" i="10"/>
  <c r="BE850" i="10"/>
  <c r="BE851" i="10"/>
  <c r="BE852" i="10"/>
  <c r="BE853" i="10"/>
  <c r="BE854" i="10"/>
  <c r="BE855" i="10"/>
  <c r="BE856" i="10"/>
  <c r="BE857" i="10"/>
  <c r="BE858" i="10"/>
  <c r="BE859" i="10"/>
  <c r="BE860" i="10"/>
  <c r="BE861" i="10"/>
  <c r="BE862" i="10"/>
  <c r="BE863" i="10"/>
  <c r="BE864" i="10"/>
  <c r="BE865" i="10"/>
  <c r="BE866" i="10"/>
  <c r="BE867" i="10"/>
  <c r="BE868" i="10"/>
  <c r="BE869" i="10"/>
  <c r="BE870" i="10"/>
  <c r="BE871" i="10"/>
  <c r="BE872" i="10"/>
  <c r="BE873" i="10"/>
  <c r="BE874" i="10"/>
  <c r="BE875" i="10"/>
  <c r="BE876" i="10"/>
  <c r="BE877" i="10"/>
  <c r="BE878" i="10"/>
  <c r="BE879" i="10"/>
  <c r="BE880" i="10"/>
  <c r="BE881" i="10"/>
  <c r="BE882" i="10"/>
  <c r="BE883" i="10"/>
  <c r="BE884" i="10"/>
  <c r="BE885" i="10"/>
  <c r="BE886" i="10"/>
  <c r="BE887" i="10"/>
  <c r="BE888" i="10"/>
  <c r="BE889" i="10"/>
  <c r="BE890" i="10"/>
  <c r="BE891" i="10"/>
  <c r="BE892" i="10"/>
  <c r="BE893" i="10"/>
  <c r="BE894" i="10"/>
  <c r="BE895" i="10"/>
  <c r="BE896" i="10"/>
  <c r="BE897" i="10"/>
  <c r="BE898" i="10"/>
  <c r="BE899" i="10"/>
  <c r="BE900" i="10"/>
  <c r="BE901" i="10"/>
  <c r="BE902" i="10"/>
  <c r="BE903" i="10"/>
  <c r="BE904" i="10"/>
  <c r="BE905" i="10"/>
  <c r="BE906" i="10"/>
  <c r="BE907" i="10"/>
  <c r="BE908" i="10"/>
  <c r="BE909" i="10"/>
  <c r="BE910" i="10"/>
  <c r="BE911" i="10"/>
  <c r="BE912" i="10"/>
  <c r="BE913" i="10"/>
  <c r="BE914" i="10"/>
  <c r="BE915" i="10"/>
  <c r="BE916" i="10"/>
  <c r="BE917" i="10"/>
  <c r="BE918" i="10"/>
  <c r="BE919" i="10"/>
  <c r="BE920" i="10"/>
  <c r="BE921" i="10"/>
  <c r="BE922" i="10"/>
  <c r="BE923" i="10"/>
  <c r="BE924" i="10"/>
  <c r="BE925" i="10"/>
  <c r="BE926" i="10"/>
  <c r="BE927" i="10"/>
  <c r="BE928" i="10"/>
  <c r="BE929" i="10"/>
  <c r="BE930" i="10"/>
  <c r="BE931" i="10"/>
  <c r="BE932" i="10"/>
  <c r="BE933" i="10"/>
  <c r="BE934" i="10"/>
  <c r="BE935" i="10"/>
  <c r="BE936" i="10"/>
  <c r="BE937" i="10"/>
  <c r="BE938" i="10"/>
  <c r="BE939" i="10"/>
  <c r="BE940" i="10"/>
  <c r="BE941" i="10"/>
  <c r="BE942" i="10"/>
  <c r="BE943" i="10"/>
  <c r="BE944" i="10"/>
  <c r="BE945" i="10"/>
  <c r="BE946" i="10"/>
  <c r="BE947" i="10"/>
  <c r="BE948" i="10"/>
  <c r="BE949" i="10"/>
  <c r="BE950" i="10"/>
  <c r="BE951" i="10"/>
  <c r="BE952" i="10"/>
  <c r="BE953" i="10"/>
  <c r="BE954" i="10"/>
  <c r="BE955" i="10"/>
  <c r="BE956" i="10"/>
  <c r="BE957" i="10"/>
  <c r="BE958" i="10"/>
  <c r="BE959" i="10"/>
  <c r="BE960" i="10"/>
  <c r="BE961" i="10"/>
  <c r="BE962" i="10"/>
  <c r="BE963" i="10"/>
  <c r="BE964" i="10"/>
  <c r="BE965" i="10"/>
  <c r="BE966" i="10"/>
  <c r="BE967" i="10"/>
  <c r="BE968" i="10"/>
  <c r="BE969" i="10"/>
  <c r="BE970" i="10"/>
  <c r="BE971" i="10"/>
  <c r="BE972" i="10"/>
  <c r="BE973" i="10"/>
  <c r="BE974" i="10"/>
  <c r="BE975" i="10"/>
  <c r="BE976" i="10"/>
  <c r="BE977" i="10"/>
  <c r="BE978" i="10"/>
  <c r="BE979" i="10"/>
  <c r="BE980" i="10"/>
  <c r="BE981" i="10"/>
  <c r="BE982" i="10"/>
  <c r="BE983" i="10"/>
  <c r="BE984" i="10"/>
  <c r="BE985" i="10"/>
  <c r="BE986" i="10"/>
  <c r="BE987" i="10"/>
  <c r="BE988" i="10"/>
  <c r="BE989" i="10"/>
  <c r="BE990" i="10"/>
  <c r="BE991" i="10"/>
  <c r="BE992" i="10"/>
  <c r="BE993" i="10"/>
  <c r="BE994" i="10"/>
  <c r="BE995" i="10"/>
  <c r="BE996" i="10"/>
  <c r="BE997" i="10"/>
  <c r="BE998" i="10"/>
  <c r="BE999" i="10"/>
  <c r="BE1000" i="10"/>
  <c r="BE1001" i="10"/>
  <c r="BE1002" i="10"/>
  <c r="BE1003" i="10"/>
  <c r="BE1004" i="10"/>
  <c r="BE1005" i="10"/>
  <c r="BE1006" i="10"/>
  <c r="BE1007" i="10"/>
  <c r="BE1008" i="10"/>
  <c r="BE1009" i="10"/>
  <c r="BE1010" i="10"/>
  <c r="BE1011" i="10"/>
  <c r="BE1012" i="10"/>
  <c r="BE1013" i="10"/>
  <c r="BE1014" i="10"/>
  <c r="BE1015" i="10"/>
  <c r="BE16" i="10"/>
  <c r="P16" i="13"/>
  <c r="P17" i="13"/>
  <c r="P18" i="13"/>
  <c r="P19" i="13"/>
  <c r="P20" i="13"/>
  <c r="P21" i="13"/>
  <c r="P22" i="13"/>
  <c r="P23" i="13"/>
  <c r="P24" i="13"/>
  <c r="P25" i="13"/>
  <c r="P26" i="13"/>
  <c r="P27" i="13"/>
  <c r="P28" i="13"/>
  <c r="P29" i="13"/>
  <c r="P30" i="13"/>
  <c r="Q30" i="13" s="1"/>
  <c r="P31" i="13"/>
  <c r="Q31" i="13" s="1"/>
  <c r="P32" i="13"/>
  <c r="P33" i="13"/>
  <c r="P34" i="13"/>
  <c r="P35" i="13"/>
  <c r="P36" i="13"/>
  <c r="P37" i="13"/>
  <c r="P38" i="13"/>
  <c r="P39" i="13"/>
  <c r="P40" i="13"/>
  <c r="P41" i="13"/>
  <c r="P42" i="13"/>
  <c r="P43" i="13"/>
  <c r="P44" i="13"/>
  <c r="P45" i="13"/>
  <c r="P46" i="13"/>
  <c r="Q46" i="13" s="1"/>
  <c r="P47" i="13"/>
  <c r="Q47" i="13" s="1"/>
  <c r="P48" i="13"/>
  <c r="P49" i="13"/>
  <c r="P50" i="13"/>
  <c r="P51" i="13"/>
  <c r="P52" i="13"/>
  <c r="P53" i="13"/>
  <c r="P54" i="13"/>
  <c r="P55" i="13"/>
  <c r="P56" i="13"/>
  <c r="P57" i="13"/>
  <c r="P58" i="13"/>
  <c r="P59" i="13"/>
  <c r="P60" i="13"/>
  <c r="P61" i="13"/>
  <c r="P62" i="13"/>
  <c r="Q62" i="13" s="1"/>
  <c r="P63" i="13"/>
  <c r="Q63" i="13" s="1"/>
  <c r="P64" i="13"/>
  <c r="P65" i="13"/>
  <c r="P66" i="13"/>
  <c r="P67" i="13"/>
  <c r="P68" i="13"/>
  <c r="P69" i="13"/>
  <c r="P70" i="13"/>
  <c r="P71" i="13"/>
  <c r="P72" i="13"/>
  <c r="P73" i="13"/>
  <c r="P74" i="13"/>
  <c r="P75" i="13"/>
  <c r="P76" i="13"/>
  <c r="P77" i="13"/>
  <c r="P78" i="13"/>
  <c r="Q78" i="13" s="1"/>
  <c r="P79" i="13"/>
  <c r="Q79" i="13" s="1"/>
  <c r="P80" i="13"/>
  <c r="P81" i="13"/>
  <c r="P82" i="13"/>
  <c r="P83" i="13"/>
  <c r="P84" i="13"/>
  <c r="P85" i="13"/>
  <c r="P86" i="13"/>
  <c r="P87" i="13"/>
  <c r="P88" i="13"/>
  <c r="P89" i="13"/>
  <c r="P90" i="13"/>
  <c r="P91" i="13"/>
  <c r="P92" i="13"/>
  <c r="P93" i="13"/>
  <c r="P94" i="13"/>
  <c r="Q94" i="13" s="1"/>
  <c r="P95" i="13"/>
  <c r="Q95" i="13" s="1"/>
  <c r="P96" i="13"/>
  <c r="P97" i="13"/>
  <c r="P98" i="13"/>
  <c r="P99" i="13"/>
  <c r="P100" i="13"/>
  <c r="P101" i="13"/>
  <c r="P102" i="13"/>
  <c r="P103" i="13"/>
  <c r="P104" i="13"/>
  <c r="P105" i="13"/>
  <c r="P106" i="13"/>
  <c r="P107" i="13"/>
  <c r="P108" i="13"/>
  <c r="P109" i="13"/>
  <c r="P110" i="13"/>
  <c r="Q110" i="13" s="1"/>
  <c r="P111" i="13"/>
  <c r="Q111" i="13" s="1"/>
  <c r="P112" i="13"/>
  <c r="P113" i="13"/>
  <c r="P114" i="13"/>
  <c r="P115" i="13"/>
  <c r="P116" i="13"/>
  <c r="P117" i="13"/>
  <c r="P118" i="13"/>
  <c r="P119" i="13"/>
  <c r="P120" i="13"/>
  <c r="P121" i="13"/>
  <c r="P122" i="13"/>
  <c r="P123" i="13"/>
  <c r="P124" i="13"/>
  <c r="P125" i="13"/>
  <c r="P126" i="13"/>
  <c r="Q126" i="13" s="1"/>
  <c r="P127" i="13"/>
  <c r="Q127" i="13" s="1"/>
  <c r="P128" i="13"/>
  <c r="P129" i="13"/>
  <c r="P130" i="13"/>
  <c r="P131" i="13"/>
  <c r="P132" i="13"/>
  <c r="P133" i="13"/>
  <c r="P134" i="13"/>
  <c r="P135" i="13"/>
  <c r="P136" i="13"/>
  <c r="P137" i="13"/>
  <c r="P138" i="13"/>
  <c r="P139" i="13"/>
  <c r="P140" i="13"/>
  <c r="P141" i="13"/>
  <c r="P142" i="13"/>
  <c r="Q142" i="13" s="1"/>
  <c r="P143" i="13"/>
  <c r="Q143" i="13" s="1"/>
  <c r="P144" i="13"/>
  <c r="P145" i="13"/>
  <c r="P146" i="13"/>
  <c r="P147" i="13"/>
  <c r="P148" i="13"/>
  <c r="P149" i="13"/>
  <c r="P150" i="13"/>
  <c r="P151" i="13"/>
  <c r="P152" i="13"/>
  <c r="P153" i="13"/>
  <c r="P154" i="13"/>
  <c r="P155" i="13"/>
  <c r="P156" i="13"/>
  <c r="P157" i="13"/>
  <c r="P158" i="13"/>
  <c r="Q158" i="13" s="1"/>
  <c r="P159" i="13"/>
  <c r="Q159" i="13" s="1"/>
  <c r="P160" i="13"/>
  <c r="P161" i="13"/>
  <c r="P162" i="13"/>
  <c r="P163" i="13"/>
  <c r="P164" i="13"/>
  <c r="P165" i="13"/>
  <c r="P166" i="13"/>
  <c r="P167" i="13"/>
  <c r="P168" i="13"/>
  <c r="P169" i="13"/>
  <c r="P170" i="13"/>
  <c r="P171" i="13"/>
  <c r="P172" i="13"/>
  <c r="P173" i="13"/>
  <c r="P174" i="13"/>
  <c r="Q174" i="13" s="1"/>
  <c r="P175" i="13"/>
  <c r="Q175" i="13" s="1"/>
  <c r="P176" i="13"/>
  <c r="P177" i="13"/>
  <c r="P178" i="13"/>
  <c r="P179" i="13"/>
  <c r="P180" i="13"/>
  <c r="P181" i="13"/>
  <c r="P182" i="13"/>
  <c r="P183" i="13"/>
  <c r="P184" i="13"/>
  <c r="P185" i="13"/>
  <c r="P186" i="13"/>
  <c r="P187" i="13"/>
  <c r="P188" i="13"/>
  <c r="P189" i="13"/>
  <c r="P190" i="13"/>
  <c r="Q190" i="13" s="1"/>
  <c r="P191" i="13"/>
  <c r="Q191" i="13" s="1"/>
  <c r="P192" i="13"/>
  <c r="P193" i="13"/>
  <c r="P194" i="13"/>
  <c r="P195" i="13"/>
  <c r="P196" i="13"/>
  <c r="P197" i="13"/>
  <c r="P198" i="13"/>
  <c r="P199" i="13"/>
  <c r="P200" i="13"/>
  <c r="P201" i="13"/>
  <c r="P202" i="13"/>
  <c r="P203" i="13"/>
  <c r="P204" i="13"/>
  <c r="P205" i="13"/>
  <c r="P206" i="13"/>
  <c r="Q206" i="13" s="1"/>
  <c r="P207" i="13"/>
  <c r="Q207" i="13" s="1"/>
  <c r="P208" i="13"/>
  <c r="P209" i="13"/>
  <c r="P210" i="13"/>
  <c r="P211" i="13"/>
  <c r="P212" i="13"/>
  <c r="P213" i="13"/>
  <c r="P214" i="13"/>
  <c r="P215" i="13"/>
  <c r="P216" i="13"/>
  <c r="P217" i="13"/>
  <c r="P218" i="13"/>
  <c r="P219" i="13"/>
  <c r="P220" i="13"/>
  <c r="P221" i="13"/>
  <c r="P222" i="13"/>
  <c r="Q222" i="13" s="1"/>
  <c r="P223" i="13"/>
  <c r="Q223" i="13" s="1"/>
  <c r="P224" i="13"/>
  <c r="P225" i="13"/>
  <c r="P226" i="13"/>
  <c r="P227" i="13"/>
  <c r="P228" i="13"/>
  <c r="P229" i="13"/>
  <c r="P230" i="13"/>
  <c r="P231" i="13"/>
  <c r="P232" i="13"/>
  <c r="P233" i="13"/>
  <c r="P234" i="13"/>
  <c r="P235" i="13"/>
  <c r="P236" i="13"/>
  <c r="P237" i="13"/>
  <c r="P238" i="13"/>
  <c r="Q238" i="13" s="1"/>
  <c r="P239" i="13"/>
  <c r="Q239" i="13" s="1"/>
  <c r="P240" i="13"/>
  <c r="P241" i="13"/>
  <c r="P242" i="13"/>
  <c r="P243" i="13"/>
  <c r="P244" i="13"/>
  <c r="P245" i="13"/>
  <c r="P246" i="13"/>
  <c r="P247" i="13"/>
  <c r="P248" i="13"/>
  <c r="P249" i="13"/>
  <c r="P250" i="13"/>
  <c r="P251" i="13"/>
  <c r="P252" i="13"/>
  <c r="P253" i="13"/>
  <c r="P254" i="13"/>
  <c r="Q254" i="13" s="1"/>
  <c r="P255" i="13"/>
  <c r="Q255" i="13" s="1"/>
  <c r="P256" i="13"/>
  <c r="P257" i="13"/>
  <c r="P258" i="13"/>
  <c r="P259" i="13"/>
  <c r="P260" i="13"/>
  <c r="P261" i="13"/>
  <c r="P262" i="13"/>
  <c r="P263" i="13"/>
  <c r="P264" i="13"/>
  <c r="P265" i="13"/>
  <c r="P266" i="13"/>
  <c r="P267" i="13"/>
  <c r="P268" i="13"/>
  <c r="P269" i="13"/>
  <c r="P270" i="13"/>
  <c r="Q270" i="13" s="1"/>
  <c r="P271" i="13"/>
  <c r="Q271" i="13" s="1"/>
  <c r="P272" i="13"/>
  <c r="P273" i="13"/>
  <c r="P274" i="13"/>
  <c r="P275" i="13"/>
  <c r="P276" i="13"/>
  <c r="P277" i="13"/>
  <c r="P278" i="13"/>
  <c r="P279" i="13"/>
  <c r="P280" i="13"/>
  <c r="P281" i="13"/>
  <c r="P282" i="13"/>
  <c r="P283" i="13"/>
  <c r="P284" i="13"/>
  <c r="P285" i="13"/>
  <c r="P286" i="13"/>
  <c r="Q286" i="13" s="1"/>
  <c r="P287" i="13"/>
  <c r="Q287" i="13" s="1"/>
  <c r="P288" i="13"/>
  <c r="P289" i="13"/>
  <c r="P290" i="13"/>
  <c r="P291" i="13"/>
  <c r="P292" i="13"/>
  <c r="P293" i="13"/>
  <c r="P294" i="13"/>
  <c r="P295" i="13"/>
  <c r="P296" i="13"/>
  <c r="P297" i="13"/>
  <c r="P298" i="13"/>
  <c r="P299" i="13"/>
  <c r="P300" i="13"/>
  <c r="P301" i="13"/>
  <c r="P302" i="13"/>
  <c r="Q302" i="13" s="1"/>
  <c r="P303" i="13"/>
  <c r="Q303" i="13" s="1"/>
  <c r="P304" i="13"/>
  <c r="P305" i="13"/>
  <c r="P306" i="13"/>
  <c r="P307" i="13"/>
  <c r="P308" i="13"/>
  <c r="P309" i="13"/>
  <c r="P310" i="13"/>
  <c r="P311" i="13"/>
  <c r="P312" i="13"/>
  <c r="P313" i="13"/>
  <c r="P314" i="13"/>
  <c r="P315" i="13"/>
  <c r="P316" i="13"/>
  <c r="P317" i="13"/>
  <c r="P318" i="13"/>
  <c r="Q318" i="13" s="1"/>
  <c r="P319" i="13"/>
  <c r="Q319" i="13" s="1"/>
  <c r="P320" i="13"/>
  <c r="P321" i="13"/>
  <c r="P322" i="13"/>
  <c r="P323" i="13"/>
  <c r="P324" i="13"/>
  <c r="P325" i="13"/>
  <c r="P326" i="13"/>
  <c r="P327" i="13"/>
  <c r="P328" i="13"/>
  <c r="P329" i="13"/>
  <c r="P330" i="13"/>
  <c r="P331" i="13"/>
  <c r="P332" i="13"/>
  <c r="P333" i="13"/>
  <c r="P334" i="13"/>
  <c r="Q334" i="13" s="1"/>
  <c r="P335" i="13"/>
  <c r="Q335" i="13" s="1"/>
  <c r="P336" i="13"/>
  <c r="P337" i="13"/>
  <c r="P338" i="13"/>
  <c r="P339" i="13"/>
  <c r="P340" i="13"/>
  <c r="P341" i="13"/>
  <c r="P342" i="13"/>
  <c r="P343" i="13"/>
  <c r="P344" i="13"/>
  <c r="P345" i="13"/>
  <c r="P346" i="13"/>
  <c r="P347" i="13"/>
  <c r="P348" i="13"/>
  <c r="P349" i="13"/>
  <c r="P350" i="13"/>
  <c r="Q350" i="13" s="1"/>
  <c r="P351" i="13"/>
  <c r="Q351" i="13" s="1"/>
  <c r="P352" i="13"/>
  <c r="P353" i="13"/>
  <c r="P354" i="13"/>
  <c r="P355" i="13"/>
  <c r="P356" i="13"/>
  <c r="P357" i="13"/>
  <c r="P358" i="13"/>
  <c r="P359" i="13"/>
  <c r="P360" i="13"/>
  <c r="P361" i="13"/>
  <c r="P362" i="13"/>
  <c r="P363" i="13"/>
  <c r="P364" i="13"/>
  <c r="P365" i="13"/>
  <c r="P366" i="13"/>
  <c r="Q366" i="13" s="1"/>
  <c r="P367" i="13"/>
  <c r="Q367" i="13" s="1"/>
  <c r="P368" i="13"/>
  <c r="P369" i="13"/>
  <c r="P370" i="13"/>
  <c r="P371" i="13"/>
  <c r="P372" i="13"/>
  <c r="P373" i="13"/>
  <c r="P374" i="13"/>
  <c r="P375" i="13"/>
  <c r="P376" i="13"/>
  <c r="P377" i="13"/>
  <c r="P378" i="13"/>
  <c r="P379" i="13"/>
  <c r="P380" i="13"/>
  <c r="P381" i="13"/>
  <c r="P382" i="13"/>
  <c r="Q382" i="13" s="1"/>
  <c r="P383" i="13"/>
  <c r="Q383" i="13" s="1"/>
  <c r="P384" i="13"/>
  <c r="P385" i="13"/>
  <c r="P386" i="13"/>
  <c r="P387" i="13"/>
  <c r="P388" i="13"/>
  <c r="P389" i="13"/>
  <c r="P390" i="13"/>
  <c r="P391" i="13"/>
  <c r="P392" i="13"/>
  <c r="P393" i="13"/>
  <c r="P394" i="13"/>
  <c r="P395" i="13"/>
  <c r="P396" i="13"/>
  <c r="P397" i="13"/>
  <c r="P398" i="13"/>
  <c r="Q398" i="13" s="1"/>
  <c r="P399" i="13"/>
  <c r="Q399" i="13" s="1"/>
  <c r="P400" i="13"/>
  <c r="P401" i="13"/>
  <c r="P402" i="13"/>
  <c r="P403" i="13"/>
  <c r="P404" i="13"/>
  <c r="P405" i="13"/>
  <c r="P406" i="13"/>
  <c r="P407" i="13"/>
  <c r="P408" i="13"/>
  <c r="P409" i="13"/>
  <c r="P410" i="13"/>
  <c r="P411" i="13"/>
  <c r="P412" i="13"/>
  <c r="P413" i="13"/>
  <c r="P414" i="13"/>
  <c r="Q414" i="13" s="1"/>
  <c r="P415" i="13"/>
  <c r="Q415" i="13" s="1"/>
  <c r="P416" i="13"/>
  <c r="P417" i="13"/>
  <c r="P418" i="13"/>
  <c r="P419" i="13"/>
  <c r="P420" i="13"/>
  <c r="P421" i="13"/>
  <c r="P422" i="13"/>
  <c r="P423" i="13"/>
  <c r="P424" i="13"/>
  <c r="P425" i="13"/>
  <c r="P426" i="13"/>
  <c r="P427" i="13"/>
  <c r="P428" i="13"/>
  <c r="P429" i="13"/>
  <c r="P430" i="13"/>
  <c r="Q430" i="13" s="1"/>
  <c r="P431" i="13"/>
  <c r="Q431" i="13" s="1"/>
  <c r="P432" i="13"/>
  <c r="P433" i="13"/>
  <c r="P434" i="13"/>
  <c r="P435" i="13"/>
  <c r="P436" i="13"/>
  <c r="P437" i="13"/>
  <c r="P438" i="13"/>
  <c r="P439" i="13"/>
  <c r="P440" i="13"/>
  <c r="P441" i="13"/>
  <c r="P442" i="13"/>
  <c r="P443" i="13"/>
  <c r="P444" i="13"/>
  <c r="P445" i="13"/>
  <c r="P446" i="13"/>
  <c r="Q446" i="13" s="1"/>
  <c r="P447" i="13"/>
  <c r="Q447" i="13" s="1"/>
  <c r="P448" i="13"/>
  <c r="P449" i="13"/>
  <c r="P450" i="13"/>
  <c r="P451" i="13"/>
  <c r="P452" i="13"/>
  <c r="P453" i="13"/>
  <c r="P454" i="13"/>
  <c r="P455" i="13"/>
  <c r="P456" i="13"/>
  <c r="P457" i="13"/>
  <c r="P458" i="13"/>
  <c r="P459" i="13"/>
  <c r="P460" i="13"/>
  <c r="P461" i="13"/>
  <c r="P462" i="13"/>
  <c r="Q462" i="13" s="1"/>
  <c r="P463" i="13"/>
  <c r="Q463" i="13" s="1"/>
  <c r="P464" i="13"/>
  <c r="P465" i="13"/>
  <c r="P466" i="13"/>
  <c r="P467" i="13"/>
  <c r="P468" i="13"/>
  <c r="P469" i="13"/>
  <c r="P470" i="13"/>
  <c r="P471" i="13"/>
  <c r="P472" i="13"/>
  <c r="P473" i="13"/>
  <c r="P474" i="13"/>
  <c r="P475" i="13"/>
  <c r="P476" i="13"/>
  <c r="P477" i="13"/>
  <c r="P478" i="13"/>
  <c r="Q478" i="13" s="1"/>
  <c r="P479" i="13"/>
  <c r="Q479" i="13" s="1"/>
  <c r="P480" i="13"/>
  <c r="P481" i="13"/>
  <c r="P482" i="13"/>
  <c r="P483" i="13"/>
  <c r="P484" i="13"/>
  <c r="P485" i="13"/>
  <c r="P486" i="13"/>
  <c r="P487" i="13"/>
  <c r="P488" i="13"/>
  <c r="P489" i="13"/>
  <c r="P490" i="13"/>
  <c r="P491" i="13"/>
  <c r="P492" i="13"/>
  <c r="P493" i="13"/>
  <c r="P494" i="13"/>
  <c r="Q494" i="13" s="1"/>
  <c r="P495" i="13"/>
  <c r="Q495" i="13" s="1"/>
  <c r="P496" i="13"/>
  <c r="P497" i="13"/>
  <c r="P498" i="13"/>
  <c r="P499" i="13"/>
  <c r="P500" i="13"/>
  <c r="P501" i="13"/>
  <c r="P502" i="13"/>
  <c r="P503" i="13"/>
  <c r="P504" i="13"/>
  <c r="P505" i="13"/>
  <c r="P506" i="13"/>
  <c r="P507" i="13"/>
  <c r="P508" i="13"/>
  <c r="P509" i="13"/>
  <c r="P510" i="13"/>
  <c r="Q510" i="13" s="1"/>
  <c r="P511" i="13"/>
  <c r="Q511" i="13" s="1"/>
  <c r="P512" i="13"/>
  <c r="P513" i="13"/>
  <c r="P514" i="13"/>
  <c r="P515" i="13"/>
  <c r="P516" i="13"/>
  <c r="P517" i="13"/>
  <c r="P518" i="13"/>
  <c r="P519" i="13"/>
  <c r="P520" i="13"/>
  <c r="P521" i="13"/>
  <c r="P522" i="13"/>
  <c r="P523" i="13"/>
  <c r="P524" i="13"/>
  <c r="P525" i="13"/>
  <c r="P526" i="13"/>
  <c r="Q526" i="13" s="1"/>
  <c r="P527" i="13"/>
  <c r="Q527" i="13" s="1"/>
  <c r="P528" i="13"/>
  <c r="P529" i="13"/>
  <c r="P530" i="13"/>
  <c r="P531" i="13"/>
  <c r="P532" i="13"/>
  <c r="P533" i="13"/>
  <c r="P534" i="13"/>
  <c r="P535" i="13"/>
  <c r="P536" i="13"/>
  <c r="P537" i="13"/>
  <c r="P538" i="13"/>
  <c r="P539" i="13"/>
  <c r="P540" i="13"/>
  <c r="P541" i="13"/>
  <c r="P542" i="13"/>
  <c r="Q542" i="13" s="1"/>
  <c r="P543" i="13"/>
  <c r="Q543" i="13" s="1"/>
  <c r="P544" i="13"/>
  <c r="P545" i="13"/>
  <c r="P546" i="13"/>
  <c r="P547" i="13"/>
  <c r="P548" i="13"/>
  <c r="P549" i="13"/>
  <c r="P550" i="13"/>
  <c r="P551" i="13"/>
  <c r="P552" i="13"/>
  <c r="P553" i="13"/>
  <c r="P554" i="13"/>
  <c r="P555" i="13"/>
  <c r="P556" i="13"/>
  <c r="P557" i="13"/>
  <c r="P558" i="13"/>
  <c r="Q558" i="13" s="1"/>
  <c r="P559" i="13"/>
  <c r="Q559" i="13" s="1"/>
  <c r="P560" i="13"/>
  <c r="P561" i="13"/>
  <c r="P562" i="13"/>
  <c r="P563" i="13"/>
  <c r="P564" i="13"/>
  <c r="P565" i="13"/>
  <c r="P566" i="13"/>
  <c r="P567" i="13"/>
  <c r="P568" i="13"/>
  <c r="P569" i="13"/>
  <c r="P570" i="13"/>
  <c r="P571" i="13"/>
  <c r="P572" i="13"/>
  <c r="P573" i="13"/>
  <c r="P574" i="13"/>
  <c r="Q574" i="13" s="1"/>
  <c r="P575" i="13"/>
  <c r="Q575" i="13" s="1"/>
  <c r="P576" i="13"/>
  <c r="P577" i="13"/>
  <c r="P578" i="13"/>
  <c r="P579" i="13"/>
  <c r="P580" i="13"/>
  <c r="P581" i="13"/>
  <c r="P582" i="13"/>
  <c r="P583" i="13"/>
  <c r="P584" i="13"/>
  <c r="P585" i="13"/>
  <c r="P586" i="13"/>
  <c r="P587" i="13"/>
  <c r="P588" i="13"/>
  <c r="P589" i="13"/>
  <c r="P590" i="13"/>
  <c r="Q590" i="13" s="1"/>
  <c r="P591" i="13"/>
  <c r="Q591" i="13" s="1"/>
  <c r="P592" i="13"/>
  <c r="P593" i="13"/>
  <c r="P594" i="13"/>
  <c r="P595" i="13"/>
  <c r="P596" i="13"/>
  <c r="P597" i="13"/>
  <c r="P598" i="13"/>
  <c r="P599" i="13"/>
  <c r="P600" i="13"/>
  <c r="P601" i="13"/>
  <c r="P602" i="13"/>
  <c r="P603" i="13"/>
  <c r="P604" i="13"/>
  <c r="P605" i="13"/>
  <c r="P606" i="13"/>
  <c r="Q606" i="13" s="1"/>
  <c r="P607" i="13"/>
  <c r="Q607" i="13" s="1"/>
  <c r="P608" i="13"/>
  <c r="P609" i="13"/>
  <c r="P610" i="13"/>
  <c r="P611" i="13"/>
  <c r="P612" i="13"/>
  <c r="P613" i="13"/>
  <c r="P614" i="13"/>
  <c r="P615" i="13"/>
  <c r="P616" i="13"/>
  <c r="P617" i="13"/>
  <c r="P618" i="13"/>
  <c r="P619" i="13"/>
  <c r="P620" i="13"/>
  <c r="P621" i="13"/>
  <c r="P622" i="13"/>
  <c r="Q622" i="13" s="1"/>
  <c r="P623" i="13"/>
  <c r="Q623" i="13" s="1"/>
  <c r="P624" i="13"/>
  <c r="P625" i="13"/>
  <c r="P626" i="13"/>
  <c r="P627" i="13"/>
  <c r="P628" i="13"/>
  <c r="P629" i="13"/>
  <c r="P630" i="13"/>
  <c r="P631" i="13"/>
  <c r="P632" i="13"/>
  <c r="P633" i="13"/>
  <c r="P634" i="13"/>
  <c r="P635" i="13"/>
  <c r="P636" i="13"/>
  <c r="P637" i="13"/>
  <c r="P638" i="13"/>
  <c r="Q638" i="13" s="1"/>
  <c r="P639" i="13"/>
  <c r="Q639" i="13" s="1"/>
  <c r="P640" i="13"/>
  <c r="P641" i="13"/>
  <c r="P642" i="13"/>
  <c r="P643" i="13"/>
  <c r="P644" i="13"/>
  <c r="P645" i="13"/>
  <c r="P646" i="13"/>
  <c r="P647" i="13"/>
  <c r="P648" i="13"/>
  <c r="P649" i="13"/>
  <c r="P650" i="13"/>
  <c r="P651" i="13"/>
  <c r="P652" i="13"/>
  <c r="P653" i="13"/>
  <c r="P654" i="13"/>
  <c r="Q654" i="13" s="1"/>
  <c r="P655" i="13"/>
  <c r="Q655" i="13" s="1"/>
  <c r="P656" i="13"/>
  <c r="P657" i="13"/>
  <c r="P658" i="13"/>
  <c r="P659" i="13"/>
  <c r="P660" i="13"/>
  <c r="P661" i="13"/>
  <c r="P662" i="13"/>
  <c r="P663" i="13"/>
  <c r="P664" i="13"/>
  <c r="P665" i="13"/>
  <c r="P666" i="13"/>
  <c r="P667" i="13"/>
  <c r="P668" i="13"/>
  <c r="P669" i="13"/>
  <c r="P670" i="13"/>
  <c r="Q670" i="13" s="1"/>
  <c r="P671" i="13"/>
  <c r="Q671" i="13" s="1"/>
  <c r="P672" i="13"/>
  <c r="P673" i="13"/>
  <c r="P674" i="13"/>
  <c r="P675" i="13"/>
  <c r="P676" i="13"/>
  <c r="P677" i="13"/>
  <c r="P678" i="13"/>
  <c r="P679" i="13"/>
  <c r="P680" i="13"/>
  <c r="P681" i="13"/>
  <c r="P682" i="13"/>
  <c r="P683" i="13"/>
  <c r="P684" i="13"/>
  <c r="P685" i="13"/>
  <c r="P686" i="13"/>
  <c r="Q686" i="13" s="1"/>
  <c r="P687" i="13"/>
  <c r="Q687" i="13" s="1"/>
  <c r="P688" i="13"/>
  <c r="P689" i="13"/>
  <c r="P690" i="13"/>
  <c r="P691" i="13"/>
  <c r="P692" i="13"/>
  <c r="P693" i="13"/>
  <c r="P694" i="13"/>
  <c r="P695" i="13"/>
  <c r="P696" i="13"/>
  <c r="P697" i="13"/>
  <c r="P698" i="13"/>
  <c r="P699" i="13"/>
  <c r="P700" i="13"/>
  <c r="P701" i="13"/>
  <c r="P702" i="13"/>
  <c r="Q702" i="13" s="1"/>
  <c r="P703" i="13"/>
  <c r="Q703" i="13" s="1"/>
  <c r="P704" i="13"/>
  <c r="P705" i="13"/>
  <c r="P706" i="13"/>
  <c r="P707" i="13"/>
  <c r="P708" i="13"/>
  <c r="P709" i="13"/>
  <c r="P710" i="13"/>
  <c r="P711" i="13"/>
  <c r="P712" i="13"/>
  <c r="P713" i="13"/>
  <c r="P714" i="13"/>
  <c r="P715" i="13"/>
  <c r="P716" i="13"/>
  <c r="P717" i="13"/>
  <c r="P718" i="13"/>
  <c r="Q718" i="13" s="1"/>
  <c r="P719" i="13"/>
  <c r="Q719" i="13" s="1"/>
  <c r="P720" i="13"/>
  <c r="P721" i="13"/>
  <c r="P722" i="13"/>
  <c r="P723" i="13"/>
  <c r="P724" i="13"/>
  <c r="P725" i="13"/>
  <c r="P726" i="13"/>
  <c r="P727" i="13"/>
  <c r="P728" i="13"/>
  <c r="P729" i="13"/>
  <c r="P730" i="13"/>
  <c r="P731" i="13"/>
  <c r="P732" i="13"/>
  <c r="P733" i="13"/>
  <c r="P734" i="13"/>
  <c r="Q734" i="13" s="1"/>
  <c r="P735" i="13"/>
  <c r="Q735" i="13" s="1"/>
  <c r="P736" i="13"/>
  <c r="P737" i="13"/>
  <c r="P738" i="13"/>
  <c r="P739" i="13"/>
  <c r="P740" i="13"/>
  <c r="P741" i="13"/>
  <c r="P742" i="13"/>
  <c r="P743" i="13"/>
  <c r="P744" i="13"/>
  <c r="P745" i="13"/>
  <c r="P746" i="13"/>
  <c r="P747" i="13"/>
  <c r="P748" i="13"/>
  <c r="P749" i="13"/>
  <c r="P750" i="13"/>
  <c r="Q750" i="13" s="1"/>
  <c r="P751" i="13"/>
  <c r="Q751" i="13" s="1"/>
  <c r="P752" i="13"/>
  <c r="P753" i="13"/>
  <c r="P754" i="13"/>
  <c r="P755" i="13"/>
  <c r="P756" i="13"/>
  <c r="P757" i="13"/>
  <c r="P758" i="13"/>
  <c r="P759" i="13"/>
  <c r="P760" i="13"/>
  <c r="P761" i="13"/>
  <c r="P762" i="13"/>
  <c r="P763" i="13"/>
  <c r="P764" i="13"/>
  <c r="P765" i="13"/>
  <c r="P766" i="13"/>
  <c r="Q766" i="13" s="1"/>
  <c r="P767" i="13"/>
  <c r="Q767" i="13" s="1"/>
  <c r="P768" i="13"/>
  <c r="P769" i="13"/>
  <c r="P770" i="13"/>
  <c r="P771" i="13"/>
  <c r="P772" i="13"/>
  <c r="P773" i="13"/>
  <c r="P774" i="13"/>
  <c r="P775" i="13"/>
  <c r="P776" i="13"/>
  <c r="P777" i="13"/>
  <c r="P778" i="13"/>
  <c r="P779" i="13"/>
  <c r="P780" i="13"/>
  <c r="P781" i="13"/>
  <c r="P782" i="13"/>
  <c r="Q782" i="13" s="1"/>
  <c r="P783" i="13"/>
  <c r="Q783" i="13" s="1"/>
  <c r="P784" i="13"/>
  <c r="P785" i="13"/>
  <c r="P786" i="13"/>
  <c r="P787" i="13"/>
  <c r="P788" i="13"/>
  <c r="P789" i="13"/>
  <c r="P790" i="13"/>
  <c r="P791" i="13"/>
  <c r="P792" i="13"/>
  <c r="P793" i="13"/>
  <c r="P794" i="13"/>
  <c r="P795" i="13"/>
  <c r="P796" i="13"/>
  <c r="P797" i="13"/>
  <c r="P798" i="13"/>
  <c r="Q798" i="13" s="1"/>
  <c r="P799" i="13"/>
  <c r="Q799" i="13" s="1"/>
  <c r="P800" i="13"/>
  <c r="P801" i="13"/>
  <c r="P802" i="13"/>
  <c r="P803" i="13"/>
  <c r="P804" i="13"/>
  <c r="P805" i="13"/>
  <c r="P806" i="13"/>
  <c r="P807" i="13"/>
  <c r="P808" i="13"/>
  <c r="P809" i="13"/>
  <c r="P810" i="13"/>
  <c r="P811" i="13"/>
  <c r="P812" i="13"/>
  <c r="P813" i="13"/>
  <c r="P814" i="13"/>
  <c r="Q814" i="13" s="1"/>
  <c r="P815" i="13"/>
  <c r="Q815" i="13" s="1"/>
  <c r="P816" i="13"/>
  <c r="P817" i="13"/>
  <c r="P818" i="13"/>
  <c r="P819" i="13"/>
  <c r="P820" i="13"/>
  <c r="P821" i="13"/>
  <c r="P822" i="13"/>
  <c r="P823" i="13"/>
  <c r="P824" i="13"/>
  <c r="P825" i="13"/>
  <c r="P826" i="13"/>
  <c r="P827" i="13"/>
  <c r="P828" i="13"/>
  <c r="P829" i="13"/>
  <c r="P830" i="13"/>
  <c r="Q830" i="13" s="1"/>
  <c r="P831" i="13"/>
  <c r="Q831" i="13" s="1"/>
  <c r="P832" i="13"/>
  <c r="P833" i="13"/>
  <c r="P834" i="13"/>
  <c r="P835" i="13"/>
  <c r="P836" i="13"/>
  <c r="P837" i="13"/>
  <c r="P838" i="13"/>
  <c r="P839" i="13"/>
  <c r="P840" i="13"/>
  <c r="P841" i="13"/>
  <c r="P842" i="13"/>
  <c r="P843" i="13"/>
  <c r="P844" i="13"/>
  <c r="P845" i="13"/>
  <c r="P846" i="13"/>
  <c r="Q846" i="13" s="1"/>
  <c r="P847" i="13"/>
  <c r="Q847" i="13" s="1"/>
  <c r="P848" i="13"/>
  <c r="P849" i="13"/>
  <c r="P850" i="13"/>
  <c r="P851" i="13"/>
  <c r="P852" i="13"/>
  <c r="P853" i="13"/>
  <c r="P854" i="13"/>
  <c r="P855" i="13"/>
  <c r="P856" i="13"/>
  <c r="P857" i="13"/>
  <c r="P858" i="13"/>
  <c r="P859" i="13"/>
  <c r="P860" i="13"/>
  <c r="P861" i="13"/>
  <c r="P862" i="13"/>
  <c r="Q862" i="13" s="1"/>
  <c r="P863" i="13"/>
  <c r="Q863" i="13" s="1"/>
  <c r="P864" i="13"/>
  <c r="P865" i="13"/>
  <c r="P866" i="13"/>
  <c r="P867" i="13"/>
  <c r="P868" i="13"/>
  <c r="P869" i="13"/>
  <c r="P870" i="13"/>
  <c r="P871" i="13"/>
  <c r="P872" i="13"/>
  <c r="P873" i="13"/>
  <c r="P874" i="13"/>
  <c r="P875" i="13"/>
  <c r="P876" i="13"/>
  <c r="P877" i="13"/>
  <c r="P878" i="13"/>
  <c r="Q878" i="13" s="1"/>
  <c r="P879" i="13"/>
  <c r="Q879" i="13" s="1"/>
  <c r="P880" i="13"/>
  <c r="P881" i="13"/>
  <c r="Q881" i="13" s="1"/>
  <c r="P882" i="13"/>
  <c r="P883" i="13"/>
  <c r="P884" i="13"/>
  <c r="P885" i="13"/>
  <c r="P886" i="13"/>
  <c r="P887" i="13"/>
  <c r="P888" i="13"/>
  <c r="P889" i="13"/>
  <c r="P890" i="13"/>
  <c r="P891" i="13"/>
  <c r="P892" i="13"/>
  <c r="P893" i="13"/>
  <c r="P894" i="13"/>
  <c r="Q894" i="13" s="1"/>
  <c r="P895" i="13"/>
  <c r="Q895" i="13" s="1"/>
  <c r="P896" i="13"/>
  <c r="P897" i="13"/>
  <c r="P898" i="13"/>
  <c r="P899" i="13"/>
  <c r="P900" i="13"/>
  <c r="P901" i="13"/>
  <c r="P902" i="13"/>
  <c r="P903" i="13"/>
  <c r="P904" i="13"/>
  <c r="P905" i="13"/>
  <c r="P906" i="13"/>
  <c r="P907" i="13"/>
  <c r="P908" i="13"/>
  <c r="P909" i="13"/>
  <c r="P910" i="13"/>
  <c r="Q910" i="13" s="1"/>
  <c r="P911" i="13"/>
  <c r="Q911" i="13" s="1"/>
  <c r="P912" i="13"/>
  <c r="Q912" i="13" s="1"/>
  <c r="P913" i="13"/>
  <c r="P914" i="13"/>
  <c r="P915" i="13"/>
  <c r="P916" i="13"/>
  <c r="P917" i="13"/>
  <c r="P918" i="13"/>
  <c r="P919" i="13"/>
  <c r="P920" i="13"/>
  <c r="P921" i="13"/>
  <c r="P922" i="13"/>
  <c r="P923" i="13"/>
  <c r="P924" i="13"/>
  <c r="P925" i="13"/>
  <c r="P926" i="13"/>
  <c r="Q926" i="13" s="1"/>
  <c r="P927" i="13"/>
  <c r="Q927" i="13" s="1"/>
  <c r="P928" i="13"/>
  <c r="P929" i="13"/>
  <c r="P930" i="13"/>
  <c r="Q930" i="13" s="1"/>
  <c r="P931" i="13"/>
  <c r="P932" i="13"/>
  <c r="P933" i="13"/>
  <c r="P934" i="13"/>
  <c r="P935" i="13"/>
  <c r="P936" i="13"/>
  <c r="P937" i="13"/>
  <c r="P938" i="13"/>
  <c r="P939" i="13"/>
  <c r="P940" i="13"/>
  <c r="P941" i="13"/>
  <c r="P942" i="13"/>
  <c r="Q942" i="13" s="1"/>
  <c r="P943" i="13"/>
  <c r="Q943" i="13" s="1"/>
  <c r="P944" i="13"/>
  <c r="P945" i="13"/>
  <c r="P946" i="13"/>
  <c r="P947" i="13"/>
  <c r="P948" i="13"/>
  <c r="Q948" i="13" s="1"/>
  <c r="P949" i="13"/>
  <c r="P950" i="13"/>
  <c r="P951" i="13"/>
  <c r="P952" i="13"/>
  <c r="P953" i="13"/>
  <c r="Q953" i="13" s="1"/>
  <c r="P954" i="13"/>
  <c r="P955" i="13"/>
  <c r="P956" i="13"/>
  <c r="P957" i="13"/>
  <c r="P958" i="13"/>
  <c r="Q958" i="13" s="1"/>
  <c r="P959" i="13"/>
  <c r="Q959" i="13" s="1"/>
  <c r="P960" i="13"/>
  <c r="P961" i="13"/>
  <c r="P962" i="13"/>
  <c r="P963" i="13"/>
  <c r="P964" i="13"/>
  <c r="P965" i="13"/>
  <c r="P966" i="13"/>
  <c r="P967" i="13"/>
  <c r="P968" i="13"/>
  <c r="P969" i="13"/>
  <c r="P970" i="13"/>
  <c r="P971" i="13"/>
  <c r="Q971" i="13" s="1"/>
  <c r="P972" i="13"/>
  <c r="P973" i="13"/>
  <c r="P974" i="13"/>
  <c r="Q974" i="13" s="1"/>
  <c r="P975" i="13"/>
  <c r="Q975" i="13" s="1"/>
  <c r="P976" i="13"/>
  <c r="P977" i="13"/>
  <c r="P978" i="13"/>
  <c r="P979" i="13"/>
  <c r="P980" i="13"/>
  <c r="P981" i="13"/>
  <c r="P982" i="13"/>
  <c r="P983" i="13"/>
  <c r="P984" i="13"/>
  <c r="P985" i="13"/>
  <c r="P986" i="13"/>
  <c r="P987" i="13"/>
  <c r="P988" i="13"/>
  <c r="P989" i="13"/>
  <c r="P990" i="13"/>
  <c r="Q990" i="13" s="1"/>
  <c r="P991" i="13"/>
  <c r="Q991" i="13" s="1"/>
  <c r="P992" i="13"/>
  <c r="P993" i="13"/>
  <c r="P994" i="13"/>
  <c r="P995" i="13"/>
  <c r="P996" i="13"/>
  <c r="P997" i="13"/>
  <c r="P998" i="13"/>
  <c r="P999" i="13"/>
  <c r="P1000" i="13"/>
  <c r="P1001" i="13"/>
  <c r="P1002" i="13"/>
  <c r="Q1002" i="13" s="1"/>
  <c r="P1003" i="13"/>
  <c r="P1004" i="13"/>
  <c r="P1005" i="13"/>
  <c r="P1006" i="13"/>
  <c r="Q1006" i="13" s="1"/>
  <c r="P1007" i="13"/>
  <c r="Q1007" i="13" s="1"/>
  <c r="P1008" i="13"/>
  <c r="P1009" i="13"/>
  <c r="Q1009" i="13" s="1"/>
  <c r="P1010" i="13"/>
  <c r="P1011" i="13"/>
  <c r="P1012" i="13"/>
  <c r="P1013" i="13"/>
  <c r="P1014" i="13"/>
  <c r="P15" i="13"/>
  <c r="Q17" i="13"/>
  <c r="Q18" i="13"/>
  <c r="Q19" i="13"/>
  <c r="Q20" i="13"/>
  <c r="Q21" i="13"/>
  <c r="Q22" i="13"/>
  <c r="Q23" i="13"/>
  <c r="Q24" i="13"/>
  <c r="Q25" i="13"/>
  <c r="Q26" i="13"/>
  <c r="Q27" i="13"/>
  <c r="Q28" i="13"/>
  <c r="Q29" i="13"/>
  <c r="Q32" i="13"/>
  <c r="Q33" i="13"/>
  <c r="Q34" i="13"/>
  <c r="Q35" i="13"/>
  <c r="Q36" i="13"/>
  <c r="Q37" i="13"/>
  <c r="Q38" i="13"/>
  <c r="Q39" i="13"/>
  <c r="Q40" i="13"/>
  <c r="Q41" i="13"/>
  <c r="Q42" i="13"/>
  <c r="Q43" i="13"/>
  <c r="Q44" i="13"/>
  <c r="Q45" i="13"/>
  <c r="Q48" i="13"/>
  <c r="Q49" i="13"/>
  <c r="Q50" i="13"/>
  <c r="Q51" i="13"/>
  <c r="Q52" i="13"/>
  <c r="Q53" i="13"/>
  <c r="Q54" i="13"/>
  <c r="Q55" i="13"/>
  <c r="Q56" i="13"/>
  <c r="Q57" i="13"/>
  <c r="Q58" i="13"/>
  <c r="Q59" i="13"/>
  <c r="Q60" i="13"/>
  <c r="Q61" i="13"/>
  <c r="Q64" i="13"/>
  <c r="Q65" i="13"/>
  <c r="Q66" i="13"/>
  <c r="Q67" i="13"/>
  <c r="Q68" i="13"/>
  <c r="Q69" i="13"/>
  <c r="Q70" i="13"/>
  <c r="Q71" i="13"/>
  <c r="Q72" i="13"/>
  <c r="Q73" i="13"/>
  <c r="Q74" i="13"/>
  <c r="Q75" i="13"/>
  <c r="Q76" i="13"/>
  <c r="Q77" i="13"/>
  <c r="Q80" i="13"/>
  <c r="Q81" i="13"/>
  <c r="Q82" i="13"/>
  <c r="Q83" i="13"/>
  <c r="Q84" i="13"/>
  <c r="Q85" i="13"/>
  <c r="Q86" i="13"/>
  <c r="Q87" i="13"/>
  <c r="Q88" i="13"/>
  <c r="Q89" i="13"/>
  <c r="Q90" i="13"/>
  <c r="Q91" i="13"/>
  <c r="Q92" i="13"/>
  <c r="Q93" i="13"/>
  <c r="Q96" i="13"/>
  <c r="Q97" i="13"/>
  <c r="Q98" i="13"/>
  <c r="Q99" i="13"/>
  <c r="Q100" i="13"/>
  <c r="Q101" i="13"/>
  <c r="Q102" i="13"/>
  <c r="Q103" i="13"/>
  <c r="Q104" i="13"/>
  <c r="Q105" i="13"/>
  <c r="Q106" i="13"/>
  <c r="Q107" i="13"/>
  <c r="Q108" i="13"/>
  <c r="Q109" i="13"/>
  <c r="Q112" i="13"/>
  <c r="Q113" i="13"/>
  <c r="Q114" i="13"/>
  <c r="Q115" i="13"/>
  <c r="Q116" i="13"/>
  <c r="Q117" i="13"/>
  <c r="Q118" i="13"/>
  <c r="Q119" i="13"/>
  <c r="Q120" i="13"/>
  <c r="Q121" i="13"/>
  <c r="Q122" i="13"/>
  <c r="Q123" i="13"/>
  <c r="Q124" i="13"/>
  <c r="Q125" i="13"/>
  <c r="Q128" i="13"/>
  <c r="Q129" i="13"/>
  <c r="Q130" i="13"/>
  <c r="Q131" i="13"/>
  <c r="Q132" i="13"/>
  <c r="Q133" i="13"/>
  <c r="Q134" i="13"/>
  <c r="Q135" i="13"/>
  <c r="Q136" i="13"/>
  <c r="Q137" i="13"/>
  <c r="Q138" i="13"/>
  <c r="Q139" i="13"/>
  <c r="Q140" i="13"/>
  <c r="Q141" i="13"/>
  <c r="Q144" i="13"/>
  <c r="Q145" i="13"/>
  <c r="Q146" i="13"/>
  <c r="Q147" i="13"/>
  <c r="Q148" i="13"/>
  <c r="Q149" i="13"/>
  <c r="Q150" i="13"/>
  <c r="Q151" i="13"/>
  <c r="Q152" i="13"/>
  <c r="Q153" i="13"/>
  <c r="Q154" i="13"/>
  <c r="Q155" i="13"/>
  <c r="Q156" i="13"/>
  <c r="Q157" i="13"/>
  <c r="Q160" i="13"/>
  <c r="Q161" i="13"/>
  <c r="Q162" i="13"/>
  <c r="Q163" i="13"/>
  <c r="Q164" i="13"/>
  <c r="Q165" i="13"/>
  <c r="Q166" i="13"/>
  <c r="Q167" i="13"/>
  <c r="Q168" i="13"/>
  <c r="Q169" i="13"/>
  <c r="Q170" i="13"/>
  <c r="Q171" i="13"/>
  <c r="Q172" i="13"/>
  <c r="Q173" i="13"/>
  <c r="Q176" i="13"/>
  <c r="Q177" i="13"/>
  <c r="Q178" i="13"/>
  <c r="Q179" i="13"/>
  <c r="Q180" i="13"/>
  <c r="Q181" i="13"/>
  <c r="Q182" i="13"/>
  <c r="Q183" i="13"/>
  <c r="Q184" i="13"/>
  <c r="Q185" i="13"/>
  <c r="Q186" i="13"/>
  <c r="Q187" i="13"/>
  <c r="Q188" i="13"/>
  <c r="Q189" i="13"/>
  <c r="Q192" i="13"/>
  <c r="Q193" i="13"/>
  <c r="Q194" i="13"/>
  <c r="Q195" i="13"/>
  <c r="Q196" i="13"/>
  <c r="Q197" i="13"/>
  <c r="Q198" i="13"/>
  <c r="Q199" i="13"/>
  <c r="Q200" i="13"/>
  <c r="Q201" i="13"/>
  <c r="Q202" i="13"/>
  <c r="Q203" i="13"/>
  <c r="Q204" i="13"/>
  <c r="Q205" i="13"/>
  <c r="Q208" i="13"/>
  <c r="Q209" i="13"/>
  <c r="Q210" i="13"/>
  <c r="Q211" i="13"/>
  <c r="Q212" i="13"/>
  <c r="Q213" i="13"/>
  <c r="Q214" i="13"/>
  <c r="Q215" i="13"/>
  <c r="Q216" i="13"/>
  <c r="Q217" i="13"/>
  <c r="Q218" i="13"/>
  <c r="Q219" i="13"/>
  <c r="Q220" i="13"/>
  <c r="Q221" i="13"/>
  <c r="Q224" i="13"/>
  <c r="Q225" i="13"/>
  <c r="Q226" i="13"/>
  <c r="Q227" i="13"/>
  <c r="Q228" i="13"/>
  <c r="Q229" i="13"/>
  <c r="Q230" i="13"/>
  <c r="Q231" i="13"/>
  <c r="Q232" i="13"/>
  <c r="Q233" i="13"/>
  <c r="Q234" i="13"/>
  <c r="Q235" i="13"/>
  <c r="Q236" i="13"/>
  <c r="Q237" i="13"/>
  <c r="Q240" i="13"/>
  <c r="Q241" i="13"/>
  <c r="Q242" i="13"/>
  <c r="Q243" i="13"/>
  <c r="Q244" i="13"/>
  <c r="Q245" i="13"/>
  <c r="Q246" i="13"/>
  <c r="Q247" i="13"/>
  <c r="Q248" i="13"/>
  <c r="Q249" i="13"/>
  <c r="Q250" i="13"/>
  <c r="Q251" i="13"/>
  <c r="Q252" i="13"/>
  <c r="Q253" i="13"/>
  <c r="Q256" i="13"/>
  <c r="Q257" i="13"/>
  <c r="Q258" i="13"/>
  <c r="Q259" i="13"/>
  <c r="Q260" i="13"/>
  <c r="Q261" i="13"/>
  <c r="Q262" i="13"/>
  <c r="Q263" i="13"/>
  <c r="Q264" i="13"/>
  <c r="Q265" i="13"/>
  <c r="Q266" i="13"/>
  <c r="Q267" i="13"/>
  <c r="Q268" i="13"/>
  <c r="Q269" i="13"/>
  <c r="Q272" i="13"/>
  <c r="Q273" i="13"/>
  <c r="Q274" i="13"/>
  <c r="Q275" i="13"/>
  <c r="Q276" i="13"/>
  <c r="Q277" i="13"/>
  <c r="Q278" i="13"/>
  <c r="Q279" i="13"/>
  <c r="Q280" i="13"/>
  <c r="Q281" i="13"/>
  <c r="Q282" i="13"/>
  <c r="Q283" i="13"/>
  <c r="Q284" i="13"/>
  <c r="Q285" i="13"/>
  <c r="Q288" i="13"/>
  <c r="Q289" i="13"/>
  <c r="Q290" i="13"/>
  <c r="Q291" i="13"/>
  <c r="Q292" i="13"/>
  <c r="Q293" i="13"/>
  <c r="Q294" i="13"/>
  <c r="Q295" i="13"/>
  <c r="Q296" i="13"/>
  <c r="Q297" i="13"/>
  <c r="Q298" i="13"/>
  <c r="Q299" i="13"/>
  <c r="Q300" i="13"/>
  <c r="Q301" i="13"/>
  <c r="Q304" i="13"/>
  <c r="Q305" i="13"/>
  <c r="Q306" i="13"/>
  <c r="Q307" i="13"/>
  <c r="Q308" i="13"/>
  <c r="Q309" i="13"/>
  <c r="Q310" i="13"/>
  <c r="Q311" i="13"/>
  <c r="Q312" i="13"/>
  <c r="Q313" i="13"/>
  <c r="Q314" i="13"/>
  <c r="Q315" i="13"/>
  <c r="Q316" i="13"/>
  <c r="Q317" i="13"/>
  <c r="Q320" i="13"/>
  <c r="Q321" i="13"/>
  <c r="Q322" i="13"/>
  <c r="Q323" i="13"/>
  <c r="Q324" i="13"/>
  <c r="Q325" i="13"/>
  <c r="Q326" i="13"/>
  <c r="Q327" i="13"/>
  <c r="Q328" i="13"/>
  <c r="Q329" i="13"/>
  <c r="Q330" i="13"/>
  <c r="Q331" i="13"/>
  <c r="Q332" i="13"/>
  <c r="Q333" i="13"/>
  <c r="Q336" i="13"/>
  <c r="Q337" i="13"/>
  <c r="Q338" i="13"/>
  <c r="Q339" i="13"/>
  <c r="Q340" i="13"/>
  <c r="Q341" i="13"/>
  <c r="Q342" i="13"/>
  <c r="Q343" i="13"/>
  <c r="Q344" i="13"/>
  <c r="Q345" i="13"/>
  <c r="Q346" i="13"/>
  <c r="Q347" i="13"/>
  <c r="Q348" i="13"/>
  <c r="Q349" i="13"/>
  <c r="Q352" i="13"/>
  <c r="Q353" i="13"/>
  <c r="Q354" i="13"/>
  <c r="Q355" i="13"/>
  <c r="Q356" i="13"/>
  <c r="Q357" i="13"/>
  <c r="Q358" i="13"/>
  <c r="Q359" i="13"/>
  <c r="Q360" i="13"/>
  <c r="Q361" i="13"/>
  <c r="Q362" i="13"/>
  <c r="Q363" i="13"/>
  <c r="Q364" i="13"/>
  <c r="Q365" i="13"/>
  <c r="Q368" i="13"/>
  <c r="Q369" i="13"/>
  <c r="Q370" i="13"/>
  <c r="Q371" i="13"/>
  <c r="Q372" i="13"/>
  <c r="Q373" i="13"/>
  <c r="Q374" i="13"/>
  <c r="Q375" i="13"/>
  <c r="Q376" i="13"/>
  <c r="Q377" i="13"/>
  <c r="Q378" i="13"/>
  <c r="Q379" i="13"/>
  <c r="Q380" i="13"/>
  <c r="Q381" i="13"/>
  <c r="Q384" i="13"/>
  <c r="Q385" i="13"/>
  <c r="Q386" i="13"/>
  <c r="Q387" i="13"/>
  <c r="Q388" i="13"/>
  <c r="Q389" i="13"/>
  <c r="Q390" i="13"/>
  <c r="Q391" i="13"/>
  <c r="Q392" i="13"/>
  <c r="Q393" i="13"/>
  <c r="Q394" i="13"/>
  <c r="Q395" i="13"/>
  <c r="Q396" i="13"/>
  <c r="Q397" i="13"/>
  <c r="Q400" i="13"/>
  <c r="Q401" i="13"/>
  <c r="Q402" i="13"/>
  <c r="Q403" i="13"/>
  <c r="Q404" i="13"/>
  <c r="Q405" i="13"/>
  <c r="Q406" i="13"/>
  <c r="Q407" i="13"/>
  <c r="Q408" i="13"/>
  <c r="Q409" i="13"/>
  <c r="Q410" i="13"/>
  <c r="Q411" i="13"/>
  <c r="Q412" i="13"/>
  <c r="Q413" i="13"/>
  <c r="Q416" i="13"/>
  <c r="Q417" i="13"/>
  <c r="Q418" i="13"/>
  <c r="Q419" i="13"/>
  <c r="Q420" i="13"/>
  <c r="Q421" i="13"/>
  <c r="Q422" i="13"/>
  <c r="Q423" i="13"/>
  <c r="Q424" i="13"/>
  <c r="Q425" i="13"/>
  <c r="Q426" i="13"/>
  <c r="Q427" i="13"/>
  <c r="Q428" i="13"/>
  <c r="Q429" i="13"/>
  <c r="Q432" i="13"/>
  <c r="Q433" i="13"/>
  <c r="Q434" i="13"/>
  <c r="Q435" i="13"/>
  <c r="Q436" i="13"/>
  <c r="Q437" i="13"/>
  <c r="Q438" i="13"/>
  <c r="Q439" i="13"/>
  <c r="Q440" i="13"/>
  <c r="Q441" i="13"/>
  <c r="Q442" i="13"/>
  <c r="Q443" i="13"/>
  <c r="Q444" i="13"/>
  <c r="Q445" i="13"/>
  <c r="Q448" i="13"/>
  <c r="Q449" i="13"/>
  <c r="Q450" i="13"/>
  <c r="Q451" i="13"/>
  <c r="Q452" i="13"/>
  <c r="Q453" i="13"/>
  <c r="Q454" i="13"/>
  <c r="Q455" i="13"/>
  <c r="Q456" i="13"/>
  <c r="Q457" i="13"/>
  <c r="Q458" i="13"/>
  <c r="Q459" i="13"/>
  <c r="Q460" i="13"/>
  <c r="Q461" i="13"/>
  <c r="Q464" i="13"/>
  <c r="Q465" i="13"/>
  <c r="Q466" i="13"/>
  <c r="Q467" i="13"/>
  <c r="Q468" i="13"/>
  <c r="Q469" i="13"/>
  <c r="Q470" i="13"/>
  <c r="Q471" i="13"/>
  <c r="Q472" i="13"/>
  <c r="Q473" i="13"/>
  <c r="Q474" i="13"/>
  <c r="Q475" i="13"/>
  <c r="Q476" i="13"/>
  <c r="Q477" i="13"/>
  <c r="Q480" i="13"/>
  <c r="Q481" i="13"/>
  <c r="Q482" i="13"/>
  <c r="Q483" i="13"/>
  <c r="Q484" i="13"/>
  <c r="Q485" i="13"/>
  <c r="Q486" i="13"/>
  <c r="Q487" i="13"/>
  <c r="Q488" i="13"/>
  <c r="Q489" i="13"/>
  <c r="Q490" i="13"/>
  <c r="Q491" i="13"/>
  <c r="Q492" i="13"/>
  <c r="Q493" i="13"/>
  <c r="Q496" i="13"/>
  <c r="Q497" i="13"/>
  <c r="Q498" i="13"/>
  <c r="Q499" i="13"/>
  <c r="Q500" i="13"/>
  <c r="Q501" i="13"/>
  <c r="Q502" i="13"/>
  <c r="Q503" i="13"/>
  <c r="Q504" i="13"/>
  <c r="Q505" i="13"/>
  <c r="Q506" i="13"/>
  <c r="Q507" i="13"/>
  <c r="Q508" i="13"/>
  <c r="Q509" i="13"/>
  <c r="Q512" i="13"/>
  <c r="Q513" i="13"/>
  <c r="Q514" i="13"/>
  <c r="Q515" i="13"/>
  <c r="Q516" i="13"/>
  <c r="Q517" i="13"/>
  <c r="Q518" i="13"/>
  <c r="Q519" i="13"/>
  <c r="Q520" i="13"/>
  <c r="Q521" i="13"/>
  <c r="Q522" i="13"/>
  <c r="Q523" i="13"/>
  <c r="Q524" i="13"/>
  <c r="Q525" i="13"/>
  <c r="Q528" i="13"/>
  <c r="Q529" i="13"/>
  <c r="Q530" i="13"/>
  <c r="Q531" i="13"/>
  <c r="Q532" i="13"/>
  <c r="Q533" i="13"/>
  <c r="Q534" i="13"/>
  <c r="Q535" i="13"/>
  <c r="Q536" i="13"/>
  <c r="Q537" i="13"/>
  <c r="Q538" i="13"/>
  <c r="Q539" i="13"/>
  <c r="Q540" i="13"/>
  <c r="Q541" i="13"/>
  <c r="Q544" i="13"/>
  <c r="Q545" i="13"/>
  <c r="Q546" i="13"/>
  <c r="Q547" i="13"/>
  <c r="Q548" i="13"/>
  <c r="Q549" i="13"/>
  <c r="Q550" i="13"/>
  <c r="Q551" i="13"/>
  <c r="Q552" i="13"/>
  <c r="Q553" i="13"/>
  <c r="Q554" i="13"/>
  <c r="Q555" i="13"/>
  <c r="Q556" i="13"/>
  <c r="Q557" i="13"/>
  <c r="Q560" i="13"/>
  <c r="Q561" i="13"/>
  <c r="Q562" i="13"/>
  <c r="Q563" i="13"/>
  <c r="Q564" i="13"/>
  <c r="Q565" i="13"/>
  <c r="Q566" i="13"/>
  <c r="Q567" i="13"/>
  <c r="Q568" i="13"/>
  <c r="Q569" i="13"/>
  <c r="Q570" i="13"/>
  <c r="Q571" i="13"/>
  <c r="Q572" i="13"/>
  <c r="Q573" i="13"/>
  <c r="Q576" i="13"/>
  <c r="Q577" i="13"/>
  <c r="Q578" i="13"/>
  <c r="Q579" i="13"/>
  <c r="Q580" i="13"/>
  <c r="Q581" i="13"/>
  <c r="Q582" i="13"/>
  <c r="Q583" i="13"/>
  <c r="Q584" i="13"/>
  <c r="Q585" i="13"/>
  <c r="Q586" i="13"/>
  <c r="Q587" i="13"/>
  <c r="Q588" i="13"/>
  <c r="Q589" i="13"/>
  <c r="Q592" i="13"/>
  <c r="Q593" i="13"/>
  <c r="Q594" i="13"/>
  <c r="Q595" i="13"/>
  <c r="Q596" i="13"/>
  <c r="Q597" i="13"/>
  <c r="Q598" i="13"/>
  <c r="Q599" i="13"/>
  <c r="Q600" i="13"/>
  <c r="Q601" i="13"/>
  <c r="Q602" i="13"/>
  <c r="Q603" i="13"/>
  <c r="Q604" i="13"/>
  <c r="Q605" i="13"/>
  <c r="Q608" i="13"/>
  <c r="Q609" i="13"/>
  <c r="Q610" i="13"/>
  <c r="Q611" i="13"/>
  <c r="Q612" i="13"/>
  <c r="Q613" i="13"/>
  <c r="Q614" i="13"/>
  <c r="Q615" i="13"/>
  <c r="Q616" i="13"/>
  <c r="Q617" i="13"/>
  <c r="Q618" i="13"/>
  <c r="Q619" i="13"/>
  <c r="Q620" i="13"/>
  <c r="Q621" i="13"/>
  <c r="Q624" i="13"/>
  <c r="Q625" i="13"/>
  <c r="Q626" i="13"/>
  <c r="Q627" i="13"/>
  <c r="Q628" i="13"/>
  <c r="Q629" i="13"/>
  <c r="Q630" i="13"/>
  <c r="Q631" i="13"/>
  <c r="Q632" i="13"/>
  <c r="Q633" i="13"/>
  <c r="Q634" i="13"/>
  <c r="Q635" i="13"/>
  <c r="Q636" i="13"/>
  <c r="Q637" i="13"/>
  <c r="Q640" i="13"/>
  <c r="Q641" i="13"/>
  <c r="Q642" i="13"/>
  <c r="Q643" i="13"/>
  <c r="Q644" i="13"/>
  <c r="Q645" i="13"/>
  <c r="Q646" i="13"/>
  <c r="Q647" i="13"/>
  <c r="Q648" i="13"/>
  <c r="Q649" i="13"/>
  <c r="Q650" i="13"/>
  <c r="Q651" i="13"/>
  <c r="Q652" i="13"/>
  <c r="Q653" i="13"/>
  <c r="Q656" i="13"/>
  <c r="Q657" i="13"/>
  <c r="Q658" i="13"/>
  <c r="Q659" i="13"/>
  <c r="Q660" i="13"/>
  <c r="Q661" i="13"/>
  <c r="Q662" i="13"/>
  <c r="Q663" i="13"/>
  <c r="Q664" i="13"/>
  <c r="Q665" i="13"/>
  <c r="Q666" i="13"/>
  <c r="Q667" i="13"/>
  <c r="Q668" i="13"/>
  <c r="Q669" i="13"/>
  <c r="Q672" i="13"/>
  <c r="Q673" i="13"/>
  <c r="Q674" i="13"/>
  <c r="Q675" i="13"/>
  <c r="Q676" i="13"/>
  <c r="Q677" i="13"/>
  <c r="Q678" i="13"/>
  <c r="Q679" i="13"/>
  <c r="Q680" i="13"/>
  <c r="Q681" i="13"/>
  <c r="Q682" i="13"/>
  <c r="Q683" i="13"/>
  <c r="Q684" i="13"/>
  <c r="Q685" i="13"/>
  <c r="Q688" i="13"/>
  <c r="Q689" i="13"/>
  <c r="Q690" i="13"/>
  <c r="Q691" i="13"/>
  <c r="Q692" i="13"/>
  <c r="Q693" i="13"/>
  <c r="Q694" i="13"/>
  <c r="Q695" i="13"/>
  <c r="Q696" i="13"/>
  <c r="Q697" i="13"/>
  <c r="Q698" i="13"/>
  <c r="Q699" i="13"/>
  <c r="Q700" i="13"/>
  <c r="Q701" i="13"/>
  <c r="Q704" i="13"/>
  <c r="Q705" i="13"/>
  <c r="Q706" i="13"/>
  <c r="Q707" i="13"/>
  <c r="Q708" i="13"/>
  <c r="Q709" i="13"/>
  <c r="Q710" i="13"/>
  <c r="Q711" i="13"/>
  <c r="Q712" i="13"/>
  <c r="Q713" i="13"/>
  <c r="Q714" i="13"/>
  <c r="Q715" i="13"/>
  <c r="Q716" i="13"/>
  <c r="Q717" i="13"/>
  <c r="Q720" i="13"/>
  <c r="Q721" i="13"/>
  <c r="Q722" i="13"/>
  <c r="Q723" i="13"/>
  <c r="Q724" i="13"/>
  <c r="Q725" i="13"/>
  <c r="Q726" i="13"/>
  <c r="Q727" i="13"/>
  <c r="Q728" i="13"/>
  <c r="Q729" i="13"/>
  <c r="Q730" i="13"/>
  <c r="Q731" i="13"/>
  <c r="Q732" i="13"/>
  <c r="Q733" i="13"/>
  <c r="Q736" i="13"/>
  <c r="Q737" i="13"/>
  <c r="Q738" i="13"/>
  <c r="Q739" i="13"/>
  <c r="Q740" i="13"/>
  <c r="Q741" i="13"/>
  <c r="Q742" i="13"/>
  <c r="Q743" i="13"/>
  <c r="Q744" i="13"/>
  <c r="Q745" i="13"/>
  <c r="Q746" i="13"/>
  <c r="Q747" i="13"/>
  <c r="Q748" i="13"/>
  <c r="Q749" i="13"/>
  <c r="Q752" i="13"/>
  <c r="Q753" i="13"/>
  <c r="Q754" i="13"/>
  <c r="Q755" i="13"/>
  <c r="Q756" i="13"/>
  <c r="Q757" i="13"/>
  <c r="Q758" i="13"/>
  <c r="Q759" i="13"/>
  <c r="Q760" i="13"/>
  <c r="Q761" i="13"/>
  <c r="Q762" i="13"/>
  <c r="Q763" i="13"/>
  <c r="Q764" i="13"/>
  <c r="Q765" i="13"/>
  <c r="Q768" i="13"/>
  <c r="Q769" i="13"/>
  <c r="Q770" i="13"/>
  <c r="Q771" i="13"/>
  <c r="Q772" i="13"/>
  <c r="Q773" i="13"/>
  <c r="Q774" i="13"/>
  <c r="Q775" i="13"/>
  <c r="Q776" i="13"/>
  <c r="Q777" i="13"/>
  <c r="Q778" i="13"/>
  <c r="Q779" i="13"/>
  <c r="Q780" i="13"/>
  <c r="Q781" i="13"/>
  <c r="Q784" i="13"/>
  <c r="Q785" i="13"/>
  <c r="Q786" i="13"/>
  <c r="Q787" i="13"/>
  <c r="Q788" i="13"/>
  <c r="Q789" i="13"/>
  <c r="Q790" i="13"/>
  <c r="Q791" i="13"/>
  <c r="Q792" i="13"/>
  <c r="Q793" i="13"/>
  <c r="Q794" i="13"/>
  <c r="Q795" i="13"/>
  <c r="Q796" i="13"/>
  <c r="Q797" i="13"/>
  <c r="Q800" i="13"/>
  <c r="Q801" i="13"/>
  <c r="Q802" i="13"/>
  <c r="Q803" i="13"/>
  <c r="Q804" i="13"/>
  <c r="Q805" i="13"/>
  <c r="Q806" i="13"/>
  <c r="Q807" i="13"/>
  <c r="Q808" i="13"/>
  <c r="Q809" i="13"/>
  <c r="Q810" i="13"/>
  <c r="Q811" i="13"/>
  <c r="Q812" i="13"/>
  <c r="Q813" i="13"/>
  <c r="Q816" i="13"/>
  <c r="Q817" i="13"/>
  <c r="Q818" i="13"/>
  <c r="Q819" i="13"/>
  <c r="Q820" i="13"/>
  <c r="Q821" i="13"/>
  <c r="Q822" i="13"/>
  <c r="Q823" i="13"/>
  <c r="Q824" i="13"/>
  <c r="Q825" i="13"/>
  <c r="Q826" i="13"/>
  <c r="Q827" i="13"/>
  <c r="Q828" i="13"/>
  <c r="Q829" i="13"/>
  <c r="Q832" i="13"/>
  <c r="Q833" i="13"/>
  <c r="Q834" i="13"/>
  <c r="Q835" i="13"/>
  <c r="Q836" i="13"/>
  <c r="Q837" i="13"/>
  <c r="Q838" i="13"/>
  <c r="Q839" i="13"/>
  <c r="Q840" i="13"/>
  <c r="Q841" i="13"/>
  <c r="Q842" i="13"/>
  <c r="Q843" i="13"/>
  <c r="Q844" i="13"/>
  <c r="Q845" i="13"/>
  <c r="Q848" i="13"/>
  <c r="Q849" i="13"/>
  <c r="Q850" i="13"/>
  <c r="Q851" i="13"/>
  <c r="Q852" i="13"/>
  <c r="Q853" i="13"/>
  <c r="Q854" i="13"/>
  <c r="Q855" i="13"/>
  <c r="Q856" i="13"/>
  <c r="Q857" i="13"/>
  <c r="Q858" i="13"/>
  <c r="Q859" i="13"/>
  <c r="Q860" i="13"/>
  <c r="Q861" i="13"/>
  <c r="Q864" i="13"/>
  <c r="Q865" i="13"/>
  <c r="Q866" i="13"/>
  <c r="Q867" i="13"/>
  <c r="Q868" i="13"/>
  <c r="Q869" i="13"/>
  <c r="Q870" i="13"/>
  <c r="Q871" i="13"/>
  <c r="Q872" i="13"/>
  <c r="Q873" i="13"/>
  <c r="Q874" i="13"/>
  <c r="Q875" i="13"/>
  <c r="Q876" i="13"/>
  <c r="Q877" i="13"/>
  <c r="Q880" i="13"/>
  <c r="Q882" i="13"/>
  <c r="Q883" i="13"/>
  <c r="Q884" i="13"/>
  <c r="Q885" i="13"/>
  <c r="Q886" i="13"/>
  <c r="Q887" i="13"/>
  <c r="Q888" i="13"/>
  <c r="Q889" i="13"/>
  <c r="Q890" i="13"/>
  <c r="Q891" i="13"/>
  <c r="Q892" i="13"/>
  <c r="Q893" i="13"/>
  <c r="Q896" i="13"/>
  <c r="Q897" i="13"/>
  <c r="Q898" i="13"/>
  <c r="Q899" i="13"/>
  <c r="Q900" i="13"/>
  <c r="Q901" i="13"/>
  <c r="Q902" i="13"/>
  <c r="Q903" i="13"/>
  <c r="Q904" i="13"/>
  <c r="Q905" i="13"/>
  <c r="Q906" i="13"/>
  <c r="Q907" i="13"/>
  <c r="Q908" i="13"/>
  <c r="Q909" i="13"/>
  <c r="Q913" i="13"/>
  <c r="Q914" i="13"/>
  <c r="Q915" i="13"/>
  <c r="Q916" i="13"/>
  <c r="Q917" i="13"/>
  <c r="Q918" i="13"/>
  <c r="Q919" i="13"/>
  <c r="Q920" i="13"/>
  <c r="Q921" i="13"/>
  <c r="Q922" i="13"/>
  <c r="Q923" i="13"/>
  <c r="Q924" i="13"/>
  <c r="Q925" i="13"/>
  <c r="Q928" i="13"/>
  <c r="Q929" i="13"/>
  <c r="Q931" i="13"/>
  <c r="Q932" i="13"/>
  <c r="Q933" i="13"/>
  <c r="Q934" i="13"/>
  <c r="Q935" i="13"/>
  <c r="Q936" i="13"/>
  <c r="Q937" i="13"/>
  <c r="Q938" i="13"/>
  <c r="Q939" i="13"/>
  <c r="Q940" i="13"/>
  <c r="Q941" i="13"/>
  <c r="Q944" i="13"/>
  <c r="Q945" i="13"/>
  <c r="Q946" i="13"/>
  <c r="Q947" i="13"/>
  <c r="Q949" i="13"/>
  <c r="Q950" i="13"/>
  <c r="Q951" i="13"/>
  <c r="Q952" i="13"/>
  <c r="Q954" i="13"/>
  <c r="Q955" i="13"/>
  <c r="Q956" i="13"/>
  <c r="Q957" i="13"/>
  <c r="Q960" i="13"/>
  <c r="Q961" i="13"/>
  <c r="Q962" i="13"/>
  <c r="Q963" i="13"/>
  <c r="Q964" i="13"/>
  <c r="Q965" i="13"/>
  <c r="Q966" i="13"/>
  <c r="Q967" i="13"/>
  <c r="Q968" i="13"/>
  <c r="Q969" i="13"/>
  <c r="Q970" i="13"/>
  <c r="Q972" i="13"/>
  <c r="Q973" i="13"/>
  <c r="Q976" i="13"/>
  <c r="Q977" i="13"/>
  <c r="Q978" i="13"/>
  <c r="Q979" i="13"/>
  <c r="Q980" i="13"/>
  <c r="Q981" i="13"/>
  <c r="Q982" i="13"/>
  <c r="Q983" i="13"/>
  <c r="Q984" i="13"/>
  <c r="Q985" i="13"/>
  <c r="Q986" i="13"/>
  <c r="Q987" i="13"/>
  <c r="Q988" i="13"/>
  <c r="Q989" i="13"/>
  <c r="Q992" i="13"/>
  <c r="Q993" i="13"/>
  <c r="Q994" i="13"/>
  <c r="Q995" i="13"/>
  <c r="Q996" i="13"/>
  <c r="Q997" i="13"/>
  <c r="Q998" i="13"/>
  <c r="Q999" i="13"/>
  <c r="Q1000" i="13"/>
  <c r="Q1001" i="13"/>
  <c r="Q1003" i="13"/>
  <c r="Q1004" i="13"/>
  <c r="Q1005" i="13"/>
  <c r="Q1008" i="13"/>
  <c r="Q1010" i="13"/>
  <c r="Q1011" i="13"/>
  <c r="Q1012" i="13"/>
  <c r="Q1013" i="13"/>
  <c r="Q1014" i="13"/>
  <c r="Q15" i="13"/>
  <c r="CZ1015" i="10"/>
  <c r="CX1015" i="10"/>
  <c r="CY1015" i="10" s="1"/>
  <c r="CN1015" i="10"/>
  <c r="CP1015" i="10" s="1" a="1"/>
  <c r="CP1015" i="10" s="1"/>
  <c r="CM1015" i="10"/>
  <c r="CL1015" i="10"/>
  <c r="CJ1015" i="10"/>
  <c r="CF1015" i="10"/>
  <c r="CE1015" i="10"/>
  <c r="CD1015" i="10"/>
  <c r="CG1015" i="10" s="1"/>
  <c r="CK1015" i="10" a="1"/>
  <c r="P13" i="13" l="1"/>
  <c r="Q16" i="13"/>
  <c r="CH1015" i="10"/>
  <c r="CI1015" i="10" s="1"/>
  <c r="CK1015" i="10"/>
  <c r="CQ1015" i="10" a="1"/>
  <c r="CQ1015" i="10" s="1"/>
  <c r="CR1015" i="10"/>
  <c r="CU1015" i="10"/>
  <c r="CO1015" i="10"/>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3" i="6"/>
  <c r="E1015" i="10"/>
  <c r="BO15" i="10"/>
  <c r="AG1015" i="10"/>
  <c r="AH1015" i="10" s="1"/>
  <c r="CZ17" i="10"/>
  <c r="AG17" i="10" s="1"/>
  <c r="AH17" i="10" s="1"/>
  <c r="CZ18" i="10"/>
  <c r="AG18" i="10" s="1"/>
  <c r="AH18" i="10" s="1"/>
  <c r="CZ19" i="10"/>
  <c r="AG19" i="10" s="1"/>
  <c r="AH19" i="10" s="1"/>
  <c r="CZ20" i="10"/>
  <c r="AG20" i="10" s="1"/>
  <c r="AH20" i="10" s="1"/>
  <c r="CZ21" i="10"/>
  <c r="AG21" i="10" s="1"/>
  <c r="AH21" i="10" s="1"/>
  <c r="CZ22" i="10"/>
  <c r="AG22" i="10" s="1"/>
  <c r="AH22" i="10" s="1"/>
  <c r="CZ23" i="10"/>
  <c r="AG23" i="10" s="1"/>
  <c r="AH23" i="10" s="1"/>
  <c r="CZ24" i="10"/>
  <c r="AG24" i="10" s="1"/>
  <c r="AH24" i="10" s="1"/>
  <c r="CZ25" i="10"/>
  <c r="AG25" i="10" s="1"/>
  <c r="AH25" i="10" s="1"/>
  <c r="CZ26" i="10"/>
  <c r="AG26" i="10" s="1"/>
  <c r="AH26" i="10" s="1"/>
  <c r="CZ27" i="10"/>
  <c r="AG27" i="10" s="1"/>
  <c r="AH27" i="10" s="1"/>
  <c r="CZ28" i="10"/>
  <c r="AG28" i="10" s="1"/>
  <c r="AH28" i="10" s="1"/>
  <c r="CZ29" i="10"/>
  <c r="AG29" i="10" s="1"/>
  <c r="AH29" i="10" s="1"/>
  <c r="CZ30" i="10"/>
  <c r="AG30" i="10" s="1"/>
  <c r="AH30" i="10" s="1"/>
  <c r="CZ31" i="10"/>
  <c r="AG31" i="10" s="1"/>
  <c r="AH31" i="10" s="1"/>
  <c r="CZ32" i="10"/>
  <c r="AG32" i="10" s="1"/>
  <c r="AH32" i="10" s="1"/>
  <c r="CZ33" i="10"/>
  <c r="AG33" i="10" s="1"/>
  <c r="AH33" i="10" s="1"/>
  <c r="CZ34" i="10"/>
  <c r="AG34" i="10" s="1"/>
  <c r="AH34" i="10" s="1"/>
  <c r="CZ35" i="10"/>
  <c r="AG35" i="10" s="1"/>
  <c r="AH35" i="10" s="1"/>
  <c r="CZ36" i="10"/>
  <c r="AG36" i="10" s="1"/>
  <c r="AH36" i="10" s="1"/>
  <c r="CZ37" i="10"/>
  <c r="AG37" i="10" s="1"/>
  <c r="AH37" i="10" s="1"/>
  <c r="CZ38" i="10"/>
  <c r="AG38" i="10" s="1"/>
  <c r="AH38" i="10" s="1"/>
  <c r="CZ39" i="10"/>
  <c r="AG39" i="10" s="1"/>
  <c r="AH39" i="10" s="1"/>
  <c r="CZ40" i="10"/>
  <c r="AG40" i="10" s="1"/>
  <c r="AH40" i="10" s="1"/>
  <c r="CZ41" i="10"/>
  <c r="AG41" i="10" s="1"/>
  <c r="AH41" i="10" s="1"/>
  <c r="CZ42" i="10"/>
  <c r="AG42" i="10" s="1"/>
  <c r="AH42" i="10" s="1"/>
  <c r="CZ43" i="10"/>
  <c r="AG43" i="10" s="1"/>
  <c r="AH43" i="10" s="1"/>
  <c r="CZ44" i="10"/>
  <c r="AG44" i="10" s="1"/>
  <c r="AH44" i="10" s="1"/>
  <c r="CZ45" i="10"/>
  <c r="AG45" i="10" s="1"/>
  <c r="AH45" i="10" s="1"/>
  <c r="CZ46" i="10"/>
  <c r="AG46" i="10" s="1"/>
  <c r="AH46" i="10" s="1"/>
  <c r="CZ47" i="10"/>
  <c r="AG47" i="10" s="1"/>
  <c r="AH47" i="10" s="1"/>
  <c r="CZ48" i="10"/>
  <c r="AG48" i="10" s="1"/>
  <c r="AH48" i="10" s="1"/>
  <c r="CZ49" i="10"/>
  <c r="AG49" i="10" s="1"/>
  <c r="AH49" i="10" s="1"/>
  <c r="CZ50" i="10"/>
  <c r="AG50" i="10" s="1"/>
  <c r="AH50" i="10" s="1"/>
  <c r="CZ51" i="10"/>
  <c r="AG51" i="10" s="1"/>
  <c r="AH51" i="10" s="1"/>
  <c r="CZ52" i="10"/>
  <c r="AG52" i="10" s="1"/>
  <c r="AH52" i="10" s="1"/>
  <c r="CZ53" i="10"/>
  <c r="AG53" i="10" s="1"/>
  <c r="AH53" i="10" s="1"/>
  <c r="CZ54" i="10"/>
  <c r="AG54" i="10" s="1"/>
  <c r="AH54" i="10" s="1"/>
  <c r="CZ55" i="10"/>
  <c r="AG55" i="10" s="1"/>
  <c r="AH55" i="10" s="1"/>
  <c r="CZ56" i="10"/>
  <c r="AG56" i="10" s="1"/>
  <c r="AH56" i="10" s="1"/>
  <c r="CZ57" i="10"/>
  <c r="AG57" i="10" s="1"/>
  <c r="AH57" i="10" s="1"/>
  <c r="CZ58" i="10"/>
  <c r="AG58" i="10" s="1"/>
  <c r="AH58" i="10" s="1"/>
  <c r="CZ59" i="10"/>
  <c r="AG59" i="10" s="1"/>
  <c r="AH59" i="10" s="1"/>
  <c r="CZ60" i="10"/>
  <c r="AG60" i="10" s="1"/>
  <c r="AH60" i="10" s="1"/>
  <c r="CZ61" i="10"/>
  <c r="AG61" i="10" s="1"/>
  <c r="AH61" i="10" s="1"/>
  <c r="CZ62" i="10"/>
  <c r="AG62" i="10" s="1"/>
  <c r="AH62" i="10" s="1"/>
  <c r="CZ63" i="10"/>
  <c r="AG63" i="10" s="1"/>
  <c r="AH63" i="10" s="1"/>
  <c r="CZ64" i="10"/>
  <c r="AG64" i="10" s="1"/>
  <c r="AH64" i="10" s="1"/>
  <c r="CZ65" i="10"/>
  <c r="AG65" i="10" s="1"/>
  <c r="AH65" i="10" s="1"/>
  <c r="CZ66" i="10"/>
  <c r="AG66" i="10" s="1"/>
  <c r="AH66" i="10" s="1"/>
  <c r="CZ67" i="10"/>
  <c r="AG67" i="10" s="1"/>
  <c r="AH67" i="10" s="1"/>
  <c r="CZ68" i="10"/>
  <c r="AG68" i="10" s="1"/>
  <c r="AH68" i="10" s="1"/>
  <c r="CZ69" i="10"/>
  <c r="AG69" i="10" s="1"/>
  <c r="AH69" i="10" s="1"/>
  <c r="CZ70" i="10"/>
  <c r="AG70" i="10" s="1"/>
  <c r="AH70" i="10" s="1"/>
  <c r="CZ71" i="10"/>
  <c r="AG71" i="10" s="1"/>
  <c r="AH71" i="10" s="1"/>
  <c r="CZ72" i="10"/>
  <c r="AG72" i="10" s="1"/>
  <c r="AH72" i="10" s="1"/>
  <c r="CZ73" i="10"/>
  <c r="AG73" i="10" s="1"/>
  <c r="AH73" i="10" s="1"/>
  <c r="CZ74" i="10"/>
  <c r="AG74" i="10" s="1"/>
  <c r="AH74" i="10" s="1"/>
  <c r="CZ75" i="10"/>
  <c r="AG75" i="10" s="1"/>
  <c r="AH75" i="10" s="1"/>
  <c r="CZ76" i="10"/>
  <c r="AG76" i="10" s="1"/>
  <c r="AH76" i="10" s="1"/>
  <c r="CZ77" i="10"/>
  <c r="AG77" i="10" s="1"/>
  <c r="AH77" i="10" s="1"/>
  <c r="CZ78" i="10"/>
  <c r="AG78" i="10" s="1"/>
  <c r="AH78" i="10" s="1"/>
  <c r="CZ79" i="10"/>
  <c r="AG79" i="10" s="1"/>
  <c r="AH79" i="10" s="1"/>
  <c r="CZ80" i="10"/>
  <c r="AG80" i="10" s="1"/>
  <c r="AH80" i="10" s="1"/>
  <c r="CZ81" i="10"/>
  <c r="AG81" i="10" s="1"/>
  <c r="AH81" i="10" s="1"/>
  <c r="CZ82" i="10"/>
  <c r="AG82" i="10" s="1"/>
  <c r="AH82" i="10" s="1"/>
  <c r="CZ83" i="10"/>
  <c r="AG83" i="10" s="1"/>
  <c r="AH83" i="10" s="1"/>
  <c r="CZ84" i="10"/>
  <c r="AG84" i="10" s="1"/>
  <c r="AH84" i="10" s="1"/>
  <c r="CZ85" i="10"/>
  <c r="AG85" i="10" s="1"/>
  <c r="AH85" i="10" s="1"/>
  <c r="CZ86" i="10"/>
  <c r="AG86" i="10" s="1"/>
  <c r="AH86" i="10" s="1"/>
  <c r="CZ87" i="10"/>
  <c r="AG87" i="10" s="1"/>
  <c r="AH87" i="10" s="1"/>
  <c r="CZ88" i="10"/>
  <c r="AG88" i="10" s="1"/>
  <c r="AH88" i="10" s="1"/>
  <c r="CZ89" i="10"/>
  <c r="AG89" i="10" s="1"/>
  <c r="AH89" i="10" s="1"/>
  <c r="CZ90" i="10"/>
  <c r="AG90" i="10" s="1"/>
  <c r="AH90" i="10" s="1"/>
  <c r="CZ91" i="10"/>
  <c r="AG91" i="10" s="1"/>
  <c r="AH91" i="10" s="1"/>
  <c r="CZ92" i="10"/>
  <c r="AG92" i="10" s="1"/>
  <c r="AH92" i="10" s="1"/>
  <c r="CZ93" i="10"/>
  <c r="AG93" i="10" s="1"/>
  <c r="AH93" i="10" s="1"/>
  <c r="CZ94" i="10"/>
  <c r="AG94" i="10" s="1"/>
  <c r="AH94" i="10" s="1"/>
  <c r="CZ95" i="10"/>
  <c r="AG95" i="10" s="1"/>
  <c r="AH95" i="10" s="1"/>
  <c r="CZ96" i="10"/>
  <c r="AG96" i="10" s="1"/>
  <c r="AH96" i="10" s="1"/>
  <c r="CZ97" i="10"/>
  <c r="AG97" i="10" s="1"/>
  <c r="AH97" i="10" s="1"/>
  <c r="CZ98" i="10"/>
  <c r="AG98" i="10" s="1"/>
  <c r="AH98" i="10" s="1"/>
  <c r="CZ99" i="10"/>
  <c r="AG99" i="10" s="1"/>
  <c r="AH99" i="10" s="1"/>
  <c r="CZ100" i="10"/>
  <c r="AG100" i="10" s="1"/>
  <c r="AH100" i="10" s="1"/>
  <c r="CZ101" i="10"/>
  <c r="AG101" i="10" s="1"/>
  <c r="AH101" i="10" s="1"/>
  <c r="CZ102" i="10"/>
  <c r="AG102" i="10" s="1"/>
  <c r="AH102" i="10" s="1"/>
  <c r="CZ103" i="10"/>
  <c r="AG103" i="10" s="1"/>
  <c r="AH103" i="10" s="1"/>
  <c r="CZ104" i="10"/>
  <c r="AG104" i="10" s="1"/>
  <c r="AH104" i="10" s="1"/>
  <c r="CZ105" i="10"/>
  <c r="AG105" i="10" s="1"/>
  <c r="AH105" i="10" s="1"/>
  <c r="CZ106" i="10"/>
  <c r="AG106" i="10" s="1"/>
  <c r="AH106" i="10" s="1"/>
  <c r="CZ107" i="10"/>
  <c r="AG107" i="10" s="1"/>
  <c r="AH107" i="10" s="1"/>
  <c r="CZ108" i="10"/>
  <c r="AG108" i="10" s="1"/>
  <c r="AH108" i="10" s="1"/>
  <c r="CZ109" i="10"/>
  <c r="AG109" i="10" s="1"/>
  <c r="AH109" i="10" s="1"/>
  <c r="CZ110" i="10"/>
  <c r="AG110" i="10" s="1"/>
  <c r="AH110" i="10" s="1"/>
  <c r="CZ111" i="10"/>
  <c r="AG111" i="10" s="1"/>
  <c r="AH111" i="10" s="1"/>
  <c r="CZ112" i="10"/>
  <c r="AG112" i="10" s="1"/>
  <c r="AH112" i="10" s="1"/>
  <c r="CZ113" i="10"/>
  <c r="AG113" i="10" s="1"/>
  <c r="AH113" i="10" s="1"/>
  <c r="CZ114" i="10"/>
  <c r="AG114" i="10" s="1"/>
  <c r="AH114" i="10" s="1"/>
  <c r="CZ115" i="10"/>
  <c r="AG115" i="10" s="1"/>
  <c r="AH115" i="10" s="1"/>
  <c r="CZ116" i="10"/>
  <c r="AG116" i="10" s="1"/>
  <c r="AH116" i="10" s="1"/>
  <c r="CZ117" i="10"/>
  <c r="AG117" i="10" s="1"/>
  <c r="AH117" i="10" s="1"/>
  <c r="CZ118" i="10"/>
  <c r="AG118" i="10" s="1"/>
  <c r="AH118" i="10" s="1"/>
  <c r="CZ119" i="10"/>
  <c r="AG119" i="10" s="1"/>
  <c r="AH119" i="10" s="1"/>
  <c r="CZ120" i="10"/>
  <c r="AG120" i="10" s="1"/>
  <c r="AH120" i="10" s="1"/>
  <c r="CZ121" i="10"/>
  <c r="AG121" i="10" s="1"/>
  <c r="AH121" i="10" s="1"/>
  <c r="CZ122" i="10"/>
  <c r="AG122" i="10" s="1"/>
  <c r="AH122" i="10" s="1"/>
  <c r="CZ123" i="10"/>
  <c r="AG123" i="10" s="1"/>
  <c r="AH123" i="10" s="1"/>
  <c r="CZ124" i="10"/>
  <c r="AG124" i="10" s="1"/>
  <c r="AH124" i="10" s="1"/>
  <c r="CZ125" i="10"/>
  <c r="AG125" i="10" s="1"/>
  <c r="AH125" i="10" s="1"/>
  <c r="CZ126" i="10"/>
  <c r="AG126" i="10" s="1"/>
  <c r="AH126" i="10" s="1"/>
  <c r="CZ127" i="10"/>
  <c r="AG127" i="10" s="1"/>
  <c r="AH127" i="10" s="1"/>
  <c r="CZ128" i="10"/>
  <c r="AG128" i="10" s="1"/>
  <c r="AH128" i="10" s="1"/>
  <c r="CZ129" i="10"/>
  <c r="AG129" i="10" s="1"/>
  <c r="AH129" i="10" s="1"/>
  <c r="CZ130" i="10"/>
  <c r="AG130" i="10" s="1"/>
  <c r="AH130" i="10" s="1"/>
  <c r="CZ131" i="10"/>
  <c r="AG131" i="10" s="1"/>
  <c r="AH131" i="10" s="1"/>
  <c r="CZ132" i="10"/>
  <c r="AG132" i="10" s="1"/>
  <c r="AH132" i="10" s="1"/>
  <c r="CZ133" i="10"/>
  <c r="AG133" i="10" s="1"/>
  <c r="AH133" i="10" s="1"/>
  <c r="CZ134" i="10"/>
  <c r="AG134" i="10" s="1"/>
  <c r="AH134" i="10" s="1"/>
  <c r="CZ135" i="10"/>
  <c r="AG135" i="10" s="1"/>
  <c r="AH135" i="10" s="1"/>
  <c r="CZ136" i="10"/>
  <c r="AG136" i="10" s="1"/>
  <c r="AH136" i="10" s="1"/>
  <c r="CZ137" i="10"/>
  <c r="AG137" i="10" s="1"/>
  <c r="AH137" i="10" s="1"/>
  <c r="CZ138" i="10"/>
  <c r="AG138" i="10" s="1"/>
  <c r="AH138" i="10" s="1"/>
  <c r="CZ139" i="10"/>
  <c r="AG139" i="10" s="1"/>
  <c r="AH139" i="10" s="1"/>
  <c r="CZ140" i="10"/>
  <c r="AG140" i="10" s="1"/>
  <c r="AH140" i="10" s="1"/>
  <c r="CZ141" i="10"/>
  <c r="AG141" i="10" s="1"/>
  <c r="AH141" i="10" s="1"/>
  <c r="CZ142" i="10"/>
  <c r="AG142" i="10" s="1"/>
  <c r="AH142" i="10" s="1"/>
  <c r="CZ143" i="10"/>
  <c r="AG143" i="10" s="1"/>
  <c r="AH143" i="10" s="1"/>
  <c r="CZ144" i="10"/>
  <c r="AG144" i="10" s="1"/>
  <c r="AH144" i="10" s="1"/>
  <c r="CZ145" i="10"/>
  <c r="AG145" i="10" s="1"/>
  <c r="AH145" i="10" s="1"/>
  <c r="CZ146" i="10"/>
  <c r="AG146" i="10" s="1"/>
  <c r="AH146" i="10" s="1"/>
  <c r="CZ147" i="10"/>
  <c r="AG147" i="10" s="1"/>
  <c r="AH147" i="10" s="1"/>
  <c r="CZ148" i="10"/>
  <c r="AG148" i="10" s="1"/>
  <c r="AH148" i="10" s="1"/>
  <c r="CZ149" i="10"/>
  <c r="AG149" i="10" s="1"/>
  <c r="AH149" i="10" s="1"/>
  <c r="CZ150" i="10"/>
  <c r="AG150" i="10" s="1"/>
  <c r="AH150" i="10" s="1"/>
  <c r="CZ151" i="10"/>
  <c r="AG151" i="10" s="1"/>
  <c r="AH151" i="10" s="1"/>
  <c r="CZ152" i="10"/>
  <c r="AG152" i="10" s="1"/>
  <c r="AH152" i="10" s="1"/>
  <c r="CZ153" i="10"/>
  <c r="AG153" i="10" s="1"/>
  <c r="AH153" i="10" s="1"/>
  <c r="CZ154" i="10"/>
  <c r="AG154" i="10" s="1"/>
  <c r="AH154" i="10" s="1"/>
  <c r="CZ155" i="10"/>
  <c r="AG155" i="10" s="1"/>
  <c r="AH155" i="10" s="1"/>
  <c r="CZ156" i="10"/>
  <c r="AG156" i="10" s="1"/>
  <c r="AH156" i="10" s="1"/>
  <c r="CZ157" i="10"/>
  <c r="AG157" i="10" s="1"/>
  <c r="AH157" i="10" s="1"/>
  <c r="CZ158" i="10"/>
  <c r="AG158" i="10" s="1"/>
  <c r="AH158" i="10" s="1"/>
  <c r="CZ159" i="10"/>
  <c r="AG159" i="10" s="1"/>
  <c r="AH159" i="10" s="1"/>
  <c r="CZ160" i="10"/>
  <c r="AG160" i="10" s="1"/>
  <c r="AH160" i="10" s="1"/>
  <c r="CZ161" i="10"/>
  <c r="AG161" i="10" s="1"/>
  <c r="AH161" i="10" s="1"/>
  <c r="CZ162" i="10"/>
  <c r="AG162" i="10" s="1"/>
  <c r="AH162" i="10" s="1"/>
  <c r="CZ163" i="10"/>
  <c r="AG163" i="10" s="1"/>
  <c r="AH163" i="10" s="1"/>
  <c r="CZ164" i="10"/>
  <c r="AG164" i="10" s="1"/>
  <c r="AH164" i="10" s="1"/>
  <c r="CZ165" i="10"/>
  <c r="AG165" i="10" s="1"/>
  <c r="AH165" i="10" s="1"/>
  <c r="CZ166" i="10"/>
  <c r="AG166" i="10" s="1"/>
  <c r="AH166" i="10" s="1"/>
  <c r="CZ167" i="10"/>
  <c r="AG167" i="10" s="1"/>
  <c r="AH167" i="10" s="1"/>
  <c r="CZ168" i="10"/>
  <c r="AG168" i="10" s="1"/>
  <c r="AH168" i="10" s="1"/>
  <c r="CZ169" i="10"/>
  <c r="AG169" i="10" s="1"/>
  <c r="AH169" i="10" s="1"/>
  <c r="CZ170" i="10"/>
  <c r="AG170" i="10" s="1"/>
  <c r="AH170" i="10" s="1"/>
  <c r="CZ171" i="10"/>
  <c r="AG171" i="10" s="1"/>
  <c r="AH171" i="10" s="1"/>
  <c r="CZ172" i="10"/>
  <c r="AG172" i="10" s="1"/>
  <c r="AH172" i="10" s="1"/>
  <c r="CZ173" i="10"/>
  <c r="AG173" i="10" s="1"/>
  <c r="AH173" i="10" s="1"/>
  <c r="CZ174" i="10"/>
  <c r="AG174" i="10" s="1"/>
  <c r="AH174" i="10" s="1"/>
  <c r="CZ175" i="10"/>
  <c r="AG175" i="10" s="1"/>
  <c r="AH175" i="10" s="1"/>
  <c r="CZ176" i="10"/>
  <c r="AG176" i="10" s="1"/>
  <c r="AH176" i="10" s="1"/>
  <c r="CZ177" i="10"/>
  <c r="AG177" i="10" s="1"/>
  <c r="AH177" i="10" s="1"/>
  <c r="CZ178" i="10"/>
  <c r="AG178" i="10" s="1"/>
  <c r="AH178" i="10" s="1"/>
  <c r="CZ179" i="10"/>
  <c r="AG179" i="10" s="1"/>
  <c r="AH179" i="10" s="1"/>
  <c r="CZ180" i="10"/>
  <c r="AG180" i="10" s="1"/>
  <c r="AH180" i="10" s="1"/>
  <c r="CZ181" i="10"/>
  <c r="AG181" i="10" s="1"/>
  <c r="AH181" i="10" s="1"/>
  <c r="CZ182" i="10"/>
  <c r="AG182" i="10" s="1"/>
  <c r="AH182" i="10" s="1"/>
  <c r="CZ183" i="10"/>
  <c r="AG183" i="10" s="1"/>
  <c r="AH183" i="10" s="1"/>
  <c r="CZ184" i="10"/>
  <c r="AG184" i="10" s="1"/>
  <c r="AH184" i="10" s="1"/>
  <c r="CZ185" i="10"/>
  <c r="AG185" i="10" s="1"/>
  <c r="AH185" i="10" s="1"/>
  <c r="CZ186" i="10"/>
  <c r="AG186" i="10" s="1"/>
  <c r="AH186" i="10" s="1"/>
  <c r="CZ187" i="10"/>
  <c r="AG187" i="10" s="1"/>
  <c r="AH187" i="10" s="1"/>
  <c r="CZ188" i="10"/>
  <c r="AG188" i="10" s="1"/>
  <c r="AH188" i="10" s="1"/>
  <c r="CZ189" i="10"/>
  <c r="AG189" i="10" s="1"/>
  <c r="AH189" i="10" s="1"/>
  <c r="CZ190" i="10"/>
  <c r="AG190" i="10" s="1"/>
  <c r="AH190" i="10" s="1"/>
  <c r="CZ191" i="10"/>
  <c r="AG191" i="10" s="1"/>
  <c r="AH191" i="10" s="1"/>
  <c r="CZ192" i="10"/>
  <c r="AG192" i="10" s="1"/>
  <c r="AH192" i="10" s="1"/>
  <c r="CZ193" i="10"/>
  <c r="AG193" i="10" s="1"/>
  <c r="AH193" i="10" s="1"/>
  <c r="CZ194" i="10"/>
  <c r="AG194" i="10" s="1"/>
  <c r="AH194" i="10" s="1"/>
  <c r="CZ195" i="10"/>
  <c r="AG195" i="10" s="1"/>
  <c r="AH195" i="10" s="1"/>
  <c r="CZ196" i="10"/>
  <c r="AG196" i="10" s="1"/>
  <c r="AH196" i="10" s="1"/>
  <c r="CZ197" i="10"/>
  <c r="AG197" i="10" s="1"/>
  <c r="AH197" i="10" s="1"/>
  <c r="CZ198" i="10"/>
  <c r="AG198" i="10" s="1"/>
  <c r="AH198" i="10" s="1"/>
  <c r="CZ199" i="10"/>
  <c r="AG199" i="10" s="1"/>
  <c r="AH199" i="10" s="1"/>
  <c r="CZ200" i="10"/>
  <c r="AG200" i="10" s="1"/>
  <c r="AH200" i="10" s="1"/>
  <c r="CZ201" i="10"/>
  <c r="AG201" i="10" s="1"/>
  <c r="AH201" i="10" s="1"/>
  <c r="CZ202" i="10"/>
  <c r="AG202" i="10" s="1"/>
  <c r="AH202" i="10" s="1"/>
  <c r="CZ203" i="10"/>
  <c r="AG203" i="10" s="1"/>
  <c r="AH203" i="10" s="1"/>
  <c r="CZ204" i="10"/>
  <c r="AG204" i="10" s="1"/>
  <c r="AH204" i="10" s="1"/>
  <c r="CZ205" i="10"/>
  <c r="AG205" i="10" s="1"/>
  <c r="AH205" i="10" s="1"/>
  <c r="CZ206" i="10"/>
  <c r="AG206" i="10" s="1"/>
  <c r="AH206" i="10" s="1"/>
  <c r="CZ207" i="10"/>
  <c r="AG207" i="10" s="1"/>
  <c r="AH207" i="10" s="1"/>
  <c r="CZ208" i="10"/>
  <c r="AG208" i="10" s="1"/>
  <c r="AH208" i="10" s="1"/>
  <c r="CZ209" i="10"/>
  <c r="AG209" i="10" s="1"/>
  <c r="AH209" i="10" s="1"/>
  <c r="CZ210" i="10"/>
  <c r="AG210" i="10" s="1"/>
  <c r="AH210" i="10" s="1"/>
  <c r="CZ211" i="10"/>
  <c r="AG211" i="10" s="1"/>
  <c r="AH211" i="10" s="1"/>
  <c r="CZ212" i="10"/>
  <c r="AG212" i="10" s="1"/>
  <c r="AH212" i="10" s="1"/>
  <c r="CZ213" i="10"/>
  <c r="AG213" i="10" s="1"/>
  <c r="AH213" i="10" s="1"/>
  <c r="CZ214" i="10"/>
  <c r="AG214" i="10" s="1"/>
  <c r="AH214" i="10" s="1"/>
  <c r="CZ215" i="10"/>
  <c r="AG215" i="10" s="1"/>
  <c r="AH215" i="10" s="1"/>
  <c r="CZ216" i="10"/>
  <c r="AG216" i="10" s="1"/>
  <c r="AH216" i="10" s="1"/>
  <c r="CZ217" i="10"/>
  <c r="AG217" i="10" s="1"/>
  <c r="AH217" i="10" s="1"/>
  <c r="CZ218" i="10"/>
  <c r="AG218" i="10" s="1"/>
  <c r="AH218" i="10" s="1"/>
  <c r="CZ219" i="10"/>
  <c r="AG219" i="10" s="1"/>
  <c r="AH219" i="10" s="1"/>
  <c r="CZ220" i="10"/>
  <c r="AG220" i="10" s="1"/>
  <c r="AH220" i="10" s="1"/>
  <c r="CZ221" i="10"/>
  <c r="AG221" i="10" s="1"/>
  <c r="AH221" i="10" s="1"/>
  <c r="CZ222" i="10"/>
  <c r="AG222" i="10" s="1"/>
  <c r="AH222" i="10" s="1"/>
  <c r="CZ223" i="10"/>
  <c r="AG223" i="10" s="1"/>
  <c r="AH223" i="10" s="1"/>
  <c r="CZ224" i="10"/>
  <c r="AG224" i="10" s="1"/>
  <c r="AH224" i="10" s="1"/>
  <c r="CZ225" i="10"/>
  <c r="AG225" i="10" s="1"/>
  <c r="AH225" i="10" s="1"/>
  <c r="CZ226" i="10"/>
  <c r="AG226" i="10" s="1"/>
  <c r="AH226" i="10" s="1"/>
  <c r="CZ227" i="10"/>
  <c r="AG227" i="10" s="1"/>
  <c r="AH227" i="10" s="1"/>
  <c r="CZ228" i="10"/>
  <c r="AG228" i="10" s="1"/>
  <c r="AH228" i="10" s="1"/>
  <c r="CZ229" i="10"/>
  <c r="AG229" i="10" s="1"/>
  <c r="AH229" i="10" s="1"/>
  <c r="CZ230" i="10"/>
  <c r="AG230" i="10" s="1"/>
  <c r="AH230" i="10" s="1"/>
  <c r="CZ231" i="10"/>
  <c r="AG231" i="10" s="1"/>
  <c r="AH231" i="10" s="1"/>
  <c r="CZ232" i="10"/>
  <c r="AG232" i="10" s="1"/>
  <c r="AH232" i="10" s="1"/>
  <c r="CZ233" i="10"/>
  <c r="AG233" i="10" s="1"/>
  <c r="AH233" i="10" s="1"/>
  <c r="CZ234" i="10"/>
  <c r="AG234" i="10" s="1"/>
  <c r="AH234" i="10" s="1"/>
  <c r="CZ235" i="10"/>
  <c r="AG235" i="10" s="1"/>
  <c r="AH235" i="10" s="1"/>
  <c r="CZ236" i="10"/>
  <c r="AG236" i="10" s="1"/>
  <c r="AH236" i="10" s="1"/>
  <c r="CZ237" i="10"/>
  <c r="AG237" i="10" s="1"/>
  <c r="AH237" i="10" s="1"/>
  <c r="CZ238" i="10"/>
  <c r="AG238" i="10" s="1"/>
  <c r="AH238" i="10" s="1"/>
  <c r="CZ239" i="10"/>
  <c r="AG239" i="10" s="1"/>
  <c r="AH239" i="10" s="1"/>
  <c r="CZ240" i="10"/>
  <c r="AG240" i="10" s="1"/>
  <c r="AH240" i="10" s="1"/>
  <c r="CZ241" i="10"/>
  <c r="AG241" i="10" s="1"/>
  <c r="AH241" i="10" s="1"/>
  <c r="CZ242" i="10"/>
  <c r="AG242" i="10" s="1"/>
  <c r="AH242" i="10" s="1"/>
  <c r="CZ243" i="10"/>
  <c r="AG243" i="10" s="1"/>
  <c r="AH243" i="10" s="1"/>
  <c r="CZ244" i="10"/>
  <c r="AG244" i="10" s="1"/>
  <c r="AH244" i="10" s="1"/>
  <c r="CZ245" i="10"/>
  <c r="AG245" i="10" s="1"/>
  <c r="AH245" i="10" s="1"/>
  <c r="CZ246" i="10"/>
  <c r="AG246" i="10" s="1"/>
  <c r="AH246" i="10" s="1"/>
  <c r="CZ247" i="10"/>
  <c r="AG247" i="10" s="1"/>
  <c r="AH247" i="10" s="1"/>
  <c r="CZ248" i="10"/>
  <c r="AG248" i="10" s="1"/>
  <c r="AH248" i="10" s="1"/>
  <c r="CZ249" i="10"/>
  <c r="AG249" i="10" s="1"/>
  <c r="AH249" i="10" s="1"/>
  <c r="CZ250" i="10"/>
  <c r="AG250" i="10" s="1"/>
  <c r="AH250" i="10" s="1"/>
  <c r="CZ251" i="10"/>
  <c r="AG251" i="10" s="1"/>
  <c r="AH251" i="10" s="1"/>
  <c r="CZ252" i="10"/>
  <c r="AG252" i="10" s="1"/>
  <c r="AH252" i="10" s="1"/>
  <c r="CZ253" i="10"/>
  <c r="AG253" i="10" s="1"/>
  <c r="AH253" i="10" s="1"/>
  <c r="CZ254" i="10"/>
  <c r="AG254" i="10" s="1"/>
  <c r="AH254" i="10" s="1"/>
  <c r="CZ255" i="10"/>
  <c r="AG255" i="10" s="1"/>
  <c r="AH255" i="10" s="1"/>
  <c r="CZ256" i="10"/>
  <c r="AG256" i="10" s="1"/>
  <c r="AH256" i="10" s="1"/>
  <c r="CZ257" i="10"/>
  <c r="AG257" i="10" s="1"/>
  <c r="AH257" i="10" s="1"/>
  <c r="CZ258" i="10"/>
  <c r="AG258" i="10" s="1"/>
  <c r="AH258" i="10" s="1"/>
  <c r="CZ259" i="10"/>
  <c r="AG259" i="10" s="1"/>
  <c r="AH259" i="10" s="1"/>
  <c r="CZ260" i="10"/>
  <c r="AG260" i="10" s="1"/>
  <c r="AH260" i="10" s="1"/>
  <c r="CZ261" i="10"/>
  <c r="AG261" i="10" s="1"/>
  <c r="AH261" i="10" s="1"/>
  <c r="CZ262" i="10"/>
  <c r="AG262" i="10" s="1"/>
  <c r="AH262" i="10" s="1"/>
  <c r="CZ263" i="10"/>
  <c r="AG263" i="10" s="1"/>
  <c r="AH263" i="10" s="1"/>
  <c r="CZ264" i="10"/>
  <c r="AG264" i="10" s="1"/>
  <c r="AH264" i="10" s="1"/>
  <c r="CZ265" i="10"/>
  <c r="AG265" i="10" s="1"/>
  <c r="AH265" i="10" s="1"/>
  <c r="CZ266" i="10"/>
  <c r="AG266" i="10" s="1"/>
  <c r="AH266" i="10" s="1"/>
  <c r="CZ267" i="10"/>
  <c r="AG267" i="10" s="1"/>
  <c r="AH267" i="10" s="1"/>
  <c r="CZ268" i="10"/>
  <c r="AG268" i="10" s="1"/>
  <c r="AH268" i="10" s="1"/>
  <c r="CZ269" i="10"/>
  <c r="AG269" i="10" s="1"/>
  <c r="AH269" i="10" s="1"/>
  <c r="CZ270" i="10"/>
  <c r="AG270" i="10" s="1"/>
  <c r="AH270" i="10" s="1"/>
  <c r="CZ271" i="10"/>
  <c r="AG271" i="10" s="1"/>
  <c r="AH271" i="10" s="1"/>
  <c r="CZ272" i="10"/>
  <c r="AG272" i="10" s="1"/>
  <c r="AH272" i="10" s="1"/>
  <c r="CZ273" i="10"/>
  <c r="AG273" i="10" s="1"/>
  <c r="AH273" i="10" s="1"/>
  <c r="CZ274" i="10"/>
  <c r="AG274" i="10" s="1"/>
  <c r="AH274" i="10" s="1"/>
  <c r="CZ275" i="10"/>
  <c r="AG275" i="10" s="1"/>
  <c r="AH275" i="10" s="1"/>
  <c r="CZ276" i="10"/>
  <c r="AG276" i="10" s="1"/>
  <c r="AH276" i="10" s="1"/>
  <c r="CZ277" i="10"/>
  <c r="AG277" i="10" s="1"/>
  <c r="AH277" i="10" s="1"/>
  <c r="CZ278" i="10"/>
  <c r="AG278" i="10" s="1"/>
  <c r="AH278" i="10" s="1"/>
  <c r="CZ279" i="10"/>
  <c r="AG279" i="10" s="1"/>
  <c r="AH279" i="10" s="1"/>
  <c r="CZ280" i="10"/>
  <c r="AG280" i="10" s="1"/>
  <c r="AH280" i="10" s="1"/>
  <c r="CZ281" i="10"/>
  <c r="AG281" i="10" s="1"/>
  <c r="AH281" i="10" s="1"/>
  <c r="CZ282" i="10"/>
  <c r="AG282" i="10" s="1"/>
  <c r="AH282" i="10" s="1"/>
  <c r="CZ283" i="10"/>
  <c r="AG283" i="10" s="1"/>
  <c r="AH283" i="10" s="1"/>
  <c r="CZ284" i="10"/>
  <c r="AG284" i="10" s="1"/>
  <c r="AH284" i="10" s="1"/>
  <c r="CZ285" i="10"/>
  <c r="AG285" i="10" s="1"/>
  <c r="AH285" i="10" s="1"/>
  <c r="CZ286" i="10"/>
  <c r="AG286" i="10" s="1"/>
  <c r="AH286" i="10" s="1"/>
  <c r="CZ287" i="10"/>
  <c r="AG287" i="10" s="1"/>
  <c r="AH287" i="10" s="1"/>
  <c r="CZ288" i="10"/>
  <c r="AG288" i="10" s="1"/>
  <c r="AH288" i="10" s="1"/>
  <c r="CZ289" i="10"/>
  <c r="AG289" i="10" s="1"/>
  <c r="AH289" i="10" s="1"/>
  <c r="CZ290" i="10"/>
  <c r="AG290" i="10" s="1"/>
  <c r="AH290" i="10" s="1"/>
  <c r="CZ291" i="10"/>
  <c r="AG291" i="10" s="1"/>
  <c r="AH291" i="10" s="1"/>
  <c r="CZ292" i="10"/>
  <c r="AG292" i="10" s="1"/>
  <c r="AH292" i="10" s="1"/>
  <c r="CZ293" i="10"/>
  <c r="AG293" i="10" s="1"/>
  <c r="AH293" i="10" s="1"/>
  <c r="CZ294" i="10"/>
  <c r="AG294" i="10" s="1"/>
  <c r="AH294" i="10" s="1"/>
  <c r="CZ295" i="10"/>
  <c r="AG295" i="10" s="1"/>
  <c r="AH295" i="10" s="1"/>
  <c r="CZ296" i="10"/>
  <c r="AG296" i="10" s="1"/>
  <c r="AH296" i="10" s="1"/>
  <c r="CZ297" i="10"/>
  <c r="AG297" i="10" s="1"/>
  <c r="AH297" i="10" s="1"/>
  <c r="CZ298" i="10"/>
  <c r="AG298" i="10" s="1"/>
  <c r="AH298" i="10" s="1"/>
  <c r="CZ299" i="10"/>
  <c r="AG299" i="10" s="1"/>
  <c r="AH299" i="10" s="1"/>
  <c r="CZ300" i="10"/>
  <c r="AG300" i="10" s="1"/>
  <c r="AH300" i="10" s="1"/>
  <c r="CZ301" i="10"/>
  <c r="AG301" i="10" s="1"/>
  <c r="AH301" i="10" s="1"/>
  <c r="CZ302" i="10"/>
  <c r="AG302" i="10" s="1"/>
  <c r="AH302" i="10" s="1"/>
  <c r="CZ303" i="10"/>
  <c r="AG303" i="10" s="1"/>
  <c r="AH303" i="10" s="1"/>
  <c r="CZ304" i="10"/>
  <c r="AG304" i="10" s="1"/>
  <c r="AH304" i="10" s="1"/>
  <c r="CZ305" i="10"/>
  <c r="AG305" i="10" s="1"/>
  <c r="AH305" i="10" s="1"/>
  <c r="CZ306" i="10"/>
  <c r="AG306" i="10" s="1"/>
  <c r="AH306" i="10" s="1"/>
  <c r="CZ307" i="10"/>
  <c r="AG307" i="10" s="1"/>
  <c r="AH307" i="10" s="1"/>
  <c r="CZ308" i="10"/>
  <c r="AG308" i="10" s="1"/>
  <c r="AH308" i="10" s="1"/>
  <c r="CZ309" i="10"/>
  <c r="AG309" i="10" s="1"/>
  <c r="AH309" i="10" s="1"/>
  <c r="CZ310" i="10"/>
  <c r="AG310" i="10" s="1"/>
  <c r="AH310" i="10" s="1"/>
  <c r="CZ311" i="10"/>
  <c r="AG311" i="10" s="1"/>
  <c r="AH311" i="10" s="1"/>
  <c r="CZ312" i="10"/>
  <c r="AG312" i="10" s="1"/>
  <c r="AH312" i="10" s="1"/>
  <c r="CZ313" i="10"/>
  <c r="AG313" i="10" s="1"/>
  <c r="AH313" i="10" s="1"/>
  <c r="CZ314" i="10"/>
  <c r="AG314" i="10" s="1"/>
  <c r="AH314" i="10" s="1"/>
  <c r="CZ315" i="10"/>
  <c r="AG315" i="10" s="1"/>
  <c r="AH315" i="10" s="1"/>
  <c r="CZ316" i="10"/>
  <c r="AG316" i="10" s="1"/>
  <c r="AH316" i="10" s="1"/>
  <c r="CZ317" i="10"/>
  <c r="AG317" i="10" s="1"/>
  <c r="AH317" i="10" s="1"/>
  <c r="CZ318" i="10"/>
  <c r="AG318" i="10" s="1"/>
  <c r="AH318" i="10" s="1"/>
  <c r="CZ319" i="10"/>
  <c r="AG319" i="10" s="1"/>
  <c r="AH319" i="10" s="1"/>
  <c r="CZ320" i="10"/>
  <c r="AG320" i="10" s="1"/>
  <c r="AH320" i="10" s="1"/>
  <c r="CZ321" i="10"/>
  <c r="AG321" i="10" s="1"/>
  <c r="AH321" i="10" s="1"/>
  <c r="CZ322" i="10"/>
  <c r="AG322" i="10" s="1"/>
  <c r="AH322" i="10" s="1"/>
  <c r="CZ323" i="10"/>
  <c r="AG323" i="10" s="1"/>
  <c r="AH323" i="10" s="1"/>
  <c r="CZ324" i="10"/>
  <c r="AG324" i="10" s="1"/>
  <c r="AH324" i="10" s="1"/>
  <c r="CZ325" i="10"/>
  <c r="AG325" i="10" s="1"/>
  <c r="AH325" i="10" s="1"/>
  <c r="CZ326" i="10"/>
  <c r="AG326" i="10" s="1"/>
  <c r="AH326" i="10" s="1"/>
  <c r="CZ327" i="10"/>
  <c r="AG327" i="10" s="1"/>
  <c r="AH327" i="10" s="1"/>
  <c r="CZ328" i="10"/>
  <c r="AG328" i="10" s="1"/>
  <c r="AH328" i="10" s="1"/>
  <c r="CZ329" i="10"/>
  <c r="AG329" i="10" s="1"/>
  <c r="AH329" i="10" s="1"/>
  <c r="CZ330" i="10"/>
  <c r="AG330" i="10" s="1"/>
  <c r="AH330" i="10" s="1"/>
  <c r="CZ331" i="10"/>
  <c r="AG331" i="10" s="1"/>
  <c r="AH331" i="10" s="1"/>
  <c r="CZ332" i="10"/>
  <c r="AG332" i="10" s="1"/>
  <c r="AH332" i="10" s="1"/>
  <c r="CZ333" i="10"/>
  <c r="AG333" i="10" s="1"/>
  <c r="AH333" i="10" s="1"/>
  <c r="CZ334" i="10"/>
  <c r="AG334" i="10" s="1"/>
  <c r="AH334" i="10" s="1"/>
  <c r="CZ335" i="10"/>
  <c r="AG335" i="10" s="1"/>
  <c r="AH335" i="10" s="1"/>
  <c r="CZ336" i="10"/>
  <c r="AG336" i="10" s="1"/>
  <c r="AH336" i="10" s="1"/>
  <c r="CZ337" i="10"/>
  <c r="AG337" i="10" s="1"/>
  <c r="AH337" i="10" s="1"/>
  <c r="CZ338" i="10"/>
  <c r="AG338" i="10" s="1"/>
  <c r="AH338" i="10" s="1"/>
  <c r="CZ339" i="10"/>
  <c r="AG339" i="10" s="1"/>
  <c r="AH339" i="10" s="1"/>
  <c r="CZ340" i="10"/>
  <c r="AG340" i="10" s="1"/>
  <c r="AH340" i="10" s="1"/>
  <c r="CZ341" i="10"/>
  <c r="AG341" i="10" s="1"/>
  <c r="AH341" i="10" s="1"/>
  <c r="CZ342" i="10"/>
  <c r="AG342" i="10" s="1"/>
  <c r="AH342" i="10" s="1"/>
  <c r="CZ343" i="10"/>
  <c r="AG343" i="10" s="1"/>
  <c r="AH343" i="10" s="1"/>
  <c r="CZ344" i="10"/>
  <c r="AG344" i="10" s="1"/>
  <c r="AH344" i="10" s="1"/>
  <c r="CZ345" i="10"/>
  <c r="AG345" i="10" s="1"/>
  <c r="AH345" i="10" s="1"/>
  <c r="CZ346" i="10"/>
  <c r="AG346" i="10" s="1"/>
  <c r="AH346" i="10" s="1"/>
  <c r="CZ347" i="10"/>
  <c r="AG347" i="10" s="1"/>
  <c r="AH347" i="10" s="1"/>
  <c r="CZ348" i="10"/>
  <c r="AG348" i="10" s="1"/>
  <c r="AH348" i="10" s="1"/>
  <c r="CZ349" i="10"/>
  <c r="AG349" i="10" s="1"/>
  <c r="AH349" i="10" s="1"/>
  <c r="CZ350" i="10"/>
  <c r="AG350" i="10" s="1"/>
  <c r="AH350" i="10" s="1"/>
  <c r="CZ351" i="10"/>
  <c r="AG351" i="10" s="1"/>
  <c r="AH351" i="10" s="1"/>
  <c r="CZ352" i="10"/>
  <c r="AG352" i="10" s="1"/>
  <c r="AH352" i="10" s="1"/>
  <c r="CZ353" i="10"/>
  <c r="AG353" i="10" s="1"/>
  <c r="AH353" i="10" s="1"/>
  <c r="CZ354" i="10"/>
  <c r="AG354" i="10" s="1"/>
  <c r="AH354" i="10" s="1"/>
  <c r="CZ355" i="10"/>
  <c r="AG355" i="10" s="1"/>
  <c r="AH355" i="10" s="1"/>
  <c r="CZ356" i="10"/>
  <c r="AG356" i="10" s="1"/>
  <c r="AH356" i="10" s="1"/>
  <c r="CZ357" i="10"/>
  <c r="AG357" i="10" s="1"/>
  <c r="AH357" i="10" s="1"/>
  <c r="CZ358" i="10"/>
  <c r="AG358" i="10" s="1"/>
  <c r="AH358" i="10" s="1"/>
  <c r="CZ359" i="10"/>
  <c r="AG359" i="10" s="1"/>
  <c r="AH359" i="10" s="1"/>
  <c r="CZ360" i="10"/>
  <c r="AG360" i="10" s="1"/>
  <c r="AH360" i="10" s="1"/>
  <c r="CZ361" i="10"/>
  <c r="AG361" i="10" s="1"/>
  <c r="AH361" i="10" s="1"/>
  <c r="CZ362" i="10"/>
  <c r="AG362" i="10" s="1"/>
  <c r="AH362" i="10" s="1"/>
  <c r="CZ363" i="10"/>
  <c r="AG363" i="10" s="1"/>
  <c r="AH363" i="10" s="1"/>
  <c r="CZ364" i="10"/>
  <c r="AG364" i="10" s="1"/>
  <c r="AH364" i="10" s="1"/>
  <c r="CZ365" i="10"/>
  <c r="AG365" i="10" s="1"/>
  <c r="AH365" i="10" s="1"/>
  <c r="CZ366" i="10"/>
  <c r="AG366" i="10" s="1"/>
  <c r="AH366" i="10" s="1"/>
  <c r="CZ367" i="10"/>
  <c r="AG367" i="10" s="1"/>
  <c r="AH367" i="10" s="1"/>
  <c r="CZ368" i="10"/>
  <c r="AG368" i="10" s="1"/>
  <c r="AH368" i="10" s="1"/>
  <c r="CZ369" i="10"/>
  <c r="AG369" i="10" s="1"/>
  <c r="AH369" i="10" s="1"/>
  <c r="CZ370" i="10"/>
  <c r="AG370" i="10" s="1"/>
  <c r="AH370" i="10" s="1"/>
  <c r="CZ371" i="10"/>
  <c r="AG371" i="10" s="1"/>
  <c r="AH371" i="10" s="1"/>
  <c r="CZ372" i="10"/>
  <c r="AG372" i="10" s="1"/>
  <c r="AH372" i="10" s="1"/>
  <c r="CZ373" i="10"/>
  <c r="AG373" i="10" s="1"/>
  <c r="AH373" i="10" s="1"/>
  <c r="CZ374" i="10"/>
  <c r="AG374" i="10" s="1"/>
  <c r="AH374" i="10" s="1"/>
  <c r="CZ375" i="10"/>
  <c r="AG375" i="10" s="1"/>
  <c r="AH375" i="10" s="1"/>
  <c r="CZ376" i="10"/>
  <c r="AG376" i="10" s="1"/>
  <c r="AH376" i="10" s="1"/>
  <c r="CZ377" i="10"/>
  <c r="AG377" i="10" s="1"/>
  <c r="AH377" i="10" s="1"/>
  <c r="CZ378" i="10"/>
  <c r="AG378" i="10" s="1"/>
  <c r="AH378" i="10" s="1"/>
  <c r="CZ379" i="10"/>
  <c r="AG379" i="10" s="1"/>
  <c r="AH379" i="10" s="1"/>
  <c r="CZ380" i="10"/>
  <c r="AG380" i="10" s="1"/>
  <c r="AH380" i="10" s="1"/>
  <c r="CZ381" i="10"/>
  <c r="AG381" i="10" s="1"/>
  <c r="AH381" i="10" s="1"/>
  <c r="CZ382" i="10"/>
  <c r="AG382" i="10" s="1"/>
  <c r="AH382" i="10" s="1"/>
  <c r="CZ383" i="10"/>
  <c r="AG383" i="10" s="1"/>
  <c r="AH383" i="10" s="1"/>
  <c r="CZ384" i="10"/>
  <c r="AG384" i="10" s="1"/>
  <c r="AH384" i="10" s="1"/>
  <c r="CZ385" i="10"/>
  <c r="AG385" i="10" s="1"/>
  <c r="AH385" i="10" s="1"/>
  <c r="CZ386" i="10"/>
  <c r="AG386" i="10" s="1"/>
  <c r="AH386" i="10" s="1"/>
  <c r="CZ387" i="10"/>
  <c r="AG387" i="10" s="1"/>
  <c r="AH387" i="10" s="1"/>
  <c r="CZ388" i="10"/>
  <c r="AG388" i="10" s="1"/>
  <c r="AH388" i="10" s="1"/>
  <c r="CZ389" i="10"/>
  <c r="AG389" i="10" s="1"/>
  <c r="AH389" i="10" s="1"/>
  <c r="CZ390" i="10"/>
  <c r="AG390" i="10" s="1"/>
  <c r="AH390" i="10" s="1"/>
  <c r="CZ391" i="10"/>
  <c r="AG391" i="10" s="1"/>
  <c r="AH391" i="10" s="1"/>
  <c r="CZ392" i="10"/>
  <c r="AG392" i="10" s="1"/>
  <c r="AH392" i="10" s="1"/>
  <c r="CZ393" i="10"/>
  <c r="AG393" i="10" s="1"/>
  <c r="AH393" i="10" s="1"/>
  <c r="CZ394" i="10"/>
  <c r="AG394" i="10" s="1"/>
  <c r="AH394" i="10" s="1"/>
  <c r="CZ395" i="10"/>
  <c r="AG395" i="10" s="1"/>
  <c r="AH395" i="10" s="1"/>
  <c r="CZ396" i="10"/>
  <c r="AG396" i="10" s="1"/>
  <c r="AH396" i="10" s="1"/>
  <c r="CZ397" i="10"/>
  <c r="AG397" i="10" s="1"/>
  <c r="AH397" i="10" s="1"/>
  <c r="CZ398" i="10"/>
  <c r="AG398" i="10" s="1"/>
  <c r="AH398" i="10" s="1"/>
  <c r="CZ399" i="10"/>
  <c r="AG399" i="10" s="1"/>
  <c r="AH399" i="10" s="1"/>
  <c r="CZ400" i="10"/>
  <c r="AG400" i="10" s="1"/>
  <c r="AH400" i="10" s="1"/>
  <c r="CZ401" i="10"/>
  <c r="AG401" i="10" s="1"/>
  <c r="AH401" i="10" s="1"/>
  <c r="CZ402" i="10"/>
  <c r="AG402" i="10" s="1"/>
  <c r="AH402" i="10" s="1"/>
  <c r="CZ403" i="10"/>
  <c r="AG403" i="10" s="1"/>
  <c r="AH403" i="10" s="1"/>
  <c r="CZ404" i="10"/>
  <c r="AG404" i="10" s="1"/>
  <c r="AH404" i="10" s="1"/>
  <c r="CZ405" i="10"/>
  <c r="AG405" i="10" s="1"/>
  <c r="AH405" i="10" s="1"/>
  <c r="CZ406" i="10"/>
  <c r="AG406" i="10" s="1"/>
  <c r="AH406" i="10" s="1"/>
  <c r="CZ407" i="10"/>
  <c r="AG407" i="10" s="1"/>
  <c r="AH407" i="10" s="1"/>
  <c r="CZ408" i="10"/>
  <c r="AG408" i="10" s="1"/>
  <c r="AH408" i="10" s="1"/>
  <c r="CZ409" i="10"/>
  <c r="AG409" i="10" s="1"/>
  <c r="AH409" i="10" s="1"/>
  <c r="CZ410" i="10"/>
  <c r="AG410" i="10" s="1"/>
  <c r="AH410" i="10" s="1"/>
  <c r="CZ411" i="10"/>
  <c r="AG411" i="10" s="1"/>
  <c r="AH411" i="10" s="1"/>
  <c r="CZ412" i="10"/>
  <c r="AG412" i="10" s="1"/>
  <c r="AH412" i="10" s="1"/>
  <c r="CZ413" i="10"/>
  <c r="AG413" i="10" s="1"/>
  <c r="AH413" i="10" s="1"/>
  <c r="CZ414" i="10"/>
  <c r="AG414" i="10" s="1"/>
  <c r="AH414" i="10" s="1"/>
  <c r="CZ415" i="10"/>
  <c r="AG415" i="10" s="1"/>
  <c r="AH415" i="10" s="1"/>
  <c r="CZ416" i="10"/>
  <c r="AG416" i="10" s="1"/>
  <c r="AH416" i="10" s="1"/>
  <c r="CZ417" i="10"/>
  <c r="AG417" i="10" s="1"/>
  <c r="AH417" i="10" s="1"/>
  <c r="CZ418" i="10"/>
  <c r="AG418" i="10" s="1"/>
  <c r="AH418" i="10" s="1"/>
  <c r="CZ419" i="10"/>
  <c r="AG419" i="10" s="1"/>
  <c r="AH419" i="10" s="1"/>
  <c r="CZ420" i="10"/>
  <c r="AG420" i="10" s="1"/>
  <c r="AH420" i="10" s="1"/>
  <c r="CZ421" i="10"/>
  <c r="AG421" i="10" s="1"/>
  <c r="AH421" i="10" s="1"/>
  <c r="CZ422" i="10"/>
  <c r="AG422" i="10" s="1"/>
  <c r="AH422" i="10" s="1"/>
  <c r="CZ423" i="10"/>
  <c r="AG423" i="10" s="1"/>
  <c r="AH423" i="10" s="1"/>
  <c r="CZ424" i="10"/>
  <c r="AG424" i="10" s="1"/>
  <c r="AH424" i="10" s="1"/>
  <c r="CZ425" i="10"/>
  <c r="AG425" i="10" s="1"/>
  <c r="AH425" i="10" s="1"/>
  <c r="CZ426" i="10"/>
  <c r="AG426" i="10" s="1"/>
  <c r="AH426" i="10" s="1"/>
  <c r="CZ427" i="10"/>
  <c r="AG427" i="10" s="1"/>
  <c r="AH427" i="10" s="1"/>
  <c r="CZ428" i="10"/>
  <c r="AG428" i="10" s="1"/>
  <c r="AH428" i="10" s="1"/>
  <c r="CZ429" i="10"/>
  <c r="AG429" i="10" s="1"/>
  <c r="AH429" i="10" s="1"/>
  <c r="CZ430" i="10"/>
  <c r="AG430" i="10" s="1"/>
  <c r="AH430" i="10" s="1"/>
  <c r="CZ431" i="10"/>
  <c r="AG431" i="10" s="1"/>
  <c r="AH431" i="10" s="1"/>
  <c r="CZ432" i="10"/>
  <c r="AG432" i="10" s="1"/>
  <c r="AH432" i="10" s="1"/>
  <c r="CZ433" i="10"/>
  <c r="AG433" i="10" s="1"/>
  <c r="AH433" i="10" s="1"/>
  <c r="CZ434" i="10"/>
  <c r="AG434" i="10" s="1"/>
  <c r="AH434" i="10" s="1"/>
  <c r="CZ435" i="10"/>
  <c r="AG435" i="10" s="1"/>
  <c r="AH435" i="10" s="1"/>
  <c r="CZ436" i="10"/>
  <c r="AG436" i="10" s="1"/>
  <c r="AH436" i="10" s="1"/>
  <c r="CZ437" i="10"/>
  <c r="AG437" i="10" s="1"/>
  <c r="AH437" i="10" s="1"/>
  <c r="CZ438" i="10"/>
  <c r="AG438" i="10" s="1"/>
  <c r="AH438" i="10" s="1"/>
  <c r="CZ439" i="10"/>
  <c r="AG439" i="10" s="1"/>
  <c r="AH439" i="10" s="1"/>
  <c r="CZ440" i="10"/>
  <c r="AG440" i="10" s="1"/>
  <c r="AH440" i="10" s="1"/>
  <c r="CZ441" i="10"/>
  <c r="AG441" i="10" s="1"/>
  <c r="AH441" i="10" s="1"/>
  <c r="CZ442" i="10"/>
  <c r="AG442" i="10" s="1"/>
  <c r="AH442" i="10" s="1"/>
  <c r="CZ443" i="10"/>
  <c r="AG443" i="10" s="1"/>
  <c r="AH443" i="10" s="1"/>
  <c r="CZ444" i="10"/>
  <c r="AG444" i="10" s="1"/>
  <c r="AH444" i="10" s="1"/>
  <c r="CZ445" i="10"/>
  <c r="AG445" i="10" s="1"/>
  <c r="AH445" i="10" s="1"/>
  <c r="CZ446" i="10"/>
  <c r="AG446" i="10" s="1"/>
  <c r="AH446" i="10" s="1"/>
  <c r="CZ447" i="10"/>
  <c r="AG447" i="10" s="1"/>
  <c r="AH447" i="10" s="1"/>
  <c r="CZ448" i="10"/>
  <c r="AG448" i="10" s="1"/>
  <c r="AH448" i="10" s="1"/>
  <c r="CZ449" i="10"/>
  <c r="AG449" i="10" s="1"/>
  <c r="AH449" i="10" s="1"/>
  <c r="CZ450" i="10"/>
  <c r="AG450" i="10" s="1"/>
  <c r="AH450" i="10" s="1"/>
  <c r="CZ451" i="10"/>
  <c r="AG451" i="10" s="1"/>
  <c r="AH451" i="10" s="1"/>
  <c r="CZ452" i="10"/>
  <c r="AG452" i="10" s="1"/>
  <c r="AH452" i="10" s="1"/>
  <c r="CZ453" i="10"/>
  <c r="AG453" i="10" s="1"/>
  <c r="AH453" i="10" s="1"/>
  <c r="CZ454" i="10"/>
  <c r="AG454" i="10" s="1"/>
  <c r="AH454" i="10" s="1"/>
  <c r="CZ455" i="10"/>
  <c r="AG455" i="10" s="1"/>
  <c r="AH455" i="10" s="1"/>
  <c r="CZ456" i="10"/>
  <c r="AG456" i="10" s="1"/>
  <c r="AH456" i="10" s="1"/>
  <c r="CZ457" i="10"/>
  <c r="AG457" i="10" s="1"/>
  <c r="AH457" i="10" s="1"/>
  <c r="CZ458" i="10"/>
  <c r="AG458" i="10" s="1"/>
  <c r="AH458" i="10" s="1"/>
  <c r="CZ459" i="10"/>
  <c r="AG459" i="10" s="1"/>
  <c r="AH459" i="10" s="1"/>
  <c r="CZ460" i="10"/>
  <c r="AG460" i="10" s="1"/>
  <c r="AH460" i="10" s="1"/>
  <c r="CZ461" i="10"/>
  <c r="AG461" i="10" s="1"/>
  <c r="AH461" i="10" s="1"/>
  <c r="CZ462" i="10"/>
  <c r="AG462" i="10" s="1"/>
  <c r="AH462" i="10" s="1"/>
  <c r="CZ463" i="10"/>
  <c r="AG463" i="10" s="1"/>
  <c r="AH463" i="10" s="1"/>
  <c r="CZ464" i="10"/>
  <c r="AG464" i="10" s="1"/>
  <c r="AH464" i="10" s="1"/>
  <c r="CZ465" i="10"/>
  <c r="AG465" i="10" s="1"/>
  <c r="AH465" i="10" s="1"/>
  <c r="CZ466" i="10"/>
  <c r="AG466" i="10" s="1"/>
  <c r="AH466" i="10" s="1"/>
  <c r="CZ467" i="10"/>
  <c r="AG467" i="10" s="1"/>
  <c r="AH467" i="10" s="1"/>
  <c r="CZ468" i="10"/>
  <c r="AG468" i="10" s="1"/>
  <c r="AH468" i="10" s="1"/>
  <c r="CZ469" i="10"/>
  <c r="AG469" i="10" s="1"/>
  <c r="AH469" i="10" s="1"/>
  <c r="CZ470" i="10"/>
  <c r="AG470" i="10" s="1"/>
  <c r="AH470" i="10" s="1"/>
  <c r="CZ471" i="10"/>
  <c r="AG471" i="10" s="1"/>
  <c r="AH471" i="10" s="1"/>
  <c r="CZ472" i="10"/>
  <c r="AG472" i="10" s="1"/>
  <c r="AH472" i="10" s="1"/>
  <c r="CZ473" i="10"/>
  <c r="AG473" i="10" s="1"/>
  <c r="AH473" i="10" s="1"/>
  <c r="CZ474" i="10"/>
  <c r="AG474" i="10" s="1"/>
  <c r="AH474" i="10" s="1"/>
  <c r="CZ475" i="10"/>
  <c r="AG475" i="10" s="1"/>
  <c r="AH475" i="10" s="1"/>
  <c r="CZ476" i="10"/>
  <c r="AG476" i="10" s="1"/>
  <c r="AH476" i="10" s="1"/>
  <c r="CZ477" i="10"/>
  <c r="AG477" i="10" s="1"/>
  <c r="AH477" i="10" s="1"/>
  <c r="CZ478" i="10"/>
  <c r="AG478" i="10" s="1"/>
  <c r="AH478" i="10" s="1"/>
  <c r="CZ479" i="10"/>
  <c r="AG479" i="10" s="1"/>
  <c r="AH479" i="10" s="1"/>
  <c r="CZ480" i="10"/>
  <c r="AG480" i="10" s="1"/>
  <c r="AH480" i="10" s="1"/>
  <c r="CZ481" i="10"/>
  <c r="AG481" i="10" s="1"/>
  <c r="AH481" i="10" s="1"/>
  <c r="CZ482" i="10"/>
  <c r="AG482" i="10" s="1"/>
  <c r="AH482" i="10" s="1"/>
  <c r="CZ483" i="10"/>
  <c r="AG483" i="10" s="1"/>
  <c r="AH483" i="10" s="1"/>
  <c r="CZ484" i="10"/>
  <c r="AG484" i="10" s="1"/>
  <c r="AH484" i="10" s="1"/>
  <c r="CZ485" i="10"/>
  <c r="AG485" i="10" s="1"/>
  <c r="AH485" i="10" s="1"/>
  <c r="CZ486" i="10"/>
  <c r="AG486" i="10" s="1"/>
  <c r="AH486" i="10" s="1"/>
  <c r="CZ487" i="10"/>
  <c r="AG487" i="10" s="1"/>
  <c r="AH487" i="10" s="1"/>
  <c r="CZ488" i="10"/>
  <c r="AG488" i="10" s="1"/>
  <c r="AH488" i="10" s="1"/>
  <c r="CZ489" i="10"/>
  <c r="AG489" i="10" s="1"/>
  <c r="AH489" i="10" s="1"/>
  <c r="CZ490" i="10"/>
  <c r="AG490" i="10" s="1"/>
  <c r="AH490" i="10" s="1"/>
  <c r="CZ491" i="10"/>
  <c r="AG491" i="10" s="1"/>
  <c r="AH491" i="10" s="1"/>
  <c r="CZ492" i="10"/>
  <c r="AG492" i="10" s="1"/>
  <c r="AH492" i="10" s="1"/>
  <c r="CZ493" i="10"/>
  <c r="AG493" i="10" s="1"/>
  <c r="AH493" i="10" s="1"/>
  <c r="CZ494" i="10"/>
  <c r="AG494" i="10" s="1"/>
  <c r="AH494" i="10" s="1"/>
  <c r="CZ495" i="10"/>
  <c r="AG495" i="10" s="1"/>
  <c r="AH495" i="10" s="1"/>
  <c r="CZ496" i="10"/>
  <c r="AG496" i="10" s="1"/>
  <c r="AH496" i="10" s="1"/>
  <c r="CZ497" i="10"/>
  <c r="AG497" i="10" s="1"/>
  <c r="AH497" i="10" s="1"/>
  <c r="CZ498" i="10"/>
  <c r="AG498" i="10" s="1"/>
  <c r="AH498" i="10" s="1"/>
  <c r="CZ499" i="10"/>
  <c r="AG499" i="10" s="1"/>
  <c r="AH499" i="10" s="1"/>
  <c r="CZ500" i="10"/>
  <c r="AG500" i="10" s="1"/>
  <c r="AH500" i="10" s="1"/>
  <c r="CZ501" i="10"/>
  <c r="AG501" i="10" s="1"/>
  <c r="AH501" i="10" s="1"/>
  <c r="CZ502" i="10"/>
  <c r="AG502" i="10" s="1"/>
  <c r="AH502" i="10" s="1"/>
  <c r="CZ503" i="10"/>
  <c r="AG503" i="10" s="1"/>
  <c r="AH503" i="10" s="1"/>
  <c r="CZ504" i="10"/>
  <c r="AG504" i="10" s="1"/>
  <c r="AH504" i="10" s="1"/>
  <c r="CZ505" i="10"/>
  <c r="AG505" i="10" s="1"/>
  <c r="AH505" i="10" s="1"/>
  <c r="CZ506" i="10"/>
  <c r="AG506" i="10" s="1"/>
  <c r="AH506" i="10" s="1"/>
  <c r="CZ507" i="10"/>
  <c r="AG507" i="10" s="1"/>
  <c r="AH507" i="10" s="1"/>
  <c r="CZ508" i="10"/>
  <c r="AG508" i="10" s="1"/>
  <c r="AH508" i="10" s="1"/>
  <c r="CZ509" i="10"/>
  <c r="AG509" i="10" s="1"/>
  <c r="AH509" i="10" s="1"/>
  <c r="CZ510" i="10"/>
  <c r="AG510" i="10" s="1"/>
  <c r="AH510" i="10" s="1"/>
  <c r="CZ511" i="10"/>
  <c r="AG511" i="10" s="1"/>
  <c r="AH511" i="10" s="1"/>
  <c r="CZ512" i="10"/>
  <c r="AG512" i="10" s="1"/>
  <c r="AH512" i="10" s="1"/>
  <c r="CZ513" i="10"/>
  <c r="AG513" i="10" s="1"/>
  <c r="AH513" i="10" s="1"/>
  <c r="CZ514" i="10"/>
  <c r="AG514" i="10" s="1"/>
  <c r="AH514" i="10" s="1"/>
  <c r="CZ515" i="10"/>
  <c r="AG515" i="10" s="1"/>
  <c r="AH515" i="10" s="1"/>
  <c r="CZ516" i="10"/>
  <c r="AG516" i="10" s="1"/>
  <c r="AH516" i="10" s="1"/>
  <c r="CZ517" i="10"/>
  <c r="AG517" i="10" s="1"/>
  <c r="AH517" i="10" s="1"/>
  <c r="CZ518" i="10"/>
  <c r="AG518" i="10" s="1"/>
  <c r="AH518" i="10" s="1"/>
  <c r="CZ519" i="10"/>
  <c r="AG519" i="10" s="1"/>
  <c r="AH519" i="10" s="1"/>
  <c r="CZ520" i="10"/>
  <c r="AG520" i="10" s="1"/>
  <c r="AH520" i="10" s="1"/>
  <c r="CZ521" i="10"/>
  <c r="AG521" i="10" s="1"/>
  <c r="AH521" i="10" s="1"/>
  <c r="CZ522" i="10"/>
  <c r="AG522" i="10" s="1"/>
  <c r="AH522" i="10" s="1"/>
  <c r="CZ523" i="10"/>
  <c r="AG523" i="10" s="1"/>
  <c r="AH523" i="10" s="1"/>
  <c r="CZ524" i="10"/>
  <c r="AG524" i="10" s="1"/>
  <c r="AH524" i="10" s="1"/>
  <c r="CZ525" i="10"/>
  <c r="AG525" i="10" s="1"/>
  <c r="AH525" i="10" s="1"/>
  <c r="CZ526" i="10"/>
  <c r="AG526" i="10" s="1"/>
  <c r="AH526" i="10" s="1"/>
  <c r="CZ527" i="10"/>
  <c r="AG527" i="10" s="1"/>
  <c r="AH527" i="10" s="1"/>
  <c r="CZ528" i="10"/>
  <c r="AG528" i="10" s="1"/>
  <c r="AH528" i="10" s="1"/>
  <c r="CZ529" i="10"/>
  <c r="AG529" i="10" s="1"/>
  <c r="AH529" i="10" s="1"/>
  <c r="CZ530" i="10"/>
  <c r="AG530" i="10" s="1"/>
  <c r="AH530" i="10" s="1"/>
  <c r="CZ531" i="10"/>
  <c r="AG531" i="10" s="1"/>
  <c r="AH531" i="10" s="1"/>
  <c r="CZ532" i="10"/>
  <c r="AG532" i="10" s="1"/>
  <c r="AH532" i="10" s="1"/>
  <c r="CZ533" i="10"/>
  <c r="AG533" i="10" s="1"/>
  <c r="AH533" i="10" s="1"/>
  <c r="CZ534" i="10"/>
  <c r="AG534" i="10" s="1"/>
  <c r="AH534" i="10" s="1"/>
  <c r="CZ535" i="10"/>
  <c r="AG535" i="10" s="1"/>
  <c r="AH535" i="10" s="1"/>
  <c r="CZ536" i="10"/>
  <c r="AG536" i="10" s="1"/>
  <c r="AH536" i="10" s="1"/>
  <c r="CZ537" i="10"/>
  <c r="AG537" i="10" s="1"/>
  <c r="AH537" i="10" s="1"/>
  <c r="CZ538" i="10"/>
  <c r="AG538" i="10" s="1"/>
  <c r="AH538" i="10" s="1"/>
  <c r="CZ539" i="10"/>
  <c r="AG539" i="10" s="1"/>
  <c r="AH539" i="10" s="1"/>
  <c r="CZ540" i="10"/>
  <c r="AG540" i="10" s="1"/>
  <c r="AH540" i="10" s="1"/>
  <c r="CZ541" i="10"/>
  <c r="AG541" i="10" s="1"/>
  <c r="AH541" i="10" s="1"/>
  <c r="CZ542" i="10"/>
  <c r="AG542" i="10" s="1"/>
  <c r="AH542" i="10" s="1"/>
  <c r="CZ543" i="10"/>
  <c r="AG543" i="10" s="1"/>
  <c r="AH543" i="10" s="1"/>
  <c r="CZ544" i="10"/>
  <c r="AG544" i="10" s="1"/>
  <c r="AH544" i="10" s="1"/>
  <c r="CZ545" i="10"/>
  <c r="AG545" i="10" s="1"/>
  <c r="AH545" i="10" s="1"/>
  <c r="CZ546" i="10"/>
  <c r="AG546" i="10" s="1"/>
  <c r="AH546" i="10" s="1"/>
  <c r="CZ547" i="10"/>
  <c r="AG547" i="10" s="1"/>
  <c r="AH547" i="10" s="1"/>
  <c r="CZ548" i="10"/>
  <c r="AG548" i="10" s="1"/>
  <c r="AH548" i="10" s="1"/>
  <c r="CZ549" i="10"/>
  <c r="AG549" i="10" s="1"/>
  <c r="AH549" i="10" s="1"/>
  <c r="CZ550" i="10"/>
  <c r="AG550" i="10" s="1"/>
  <c r="AH550" i="10" s="1"/>
  <c r="CZ551" i="10"/>
  <c r="AG551" i="10" s="1"/>
  <c r="AH551" i="10" s="1"/>
  <c r="CZ552" i="10"/>
  <c r="AG552" i="10" s="1"/>
  <c r="AH552" i="10" s="1"/>
  <c r="CZ553" i="10"/>
  <c r="AG553" i="10" s="1"/>
  <c r="AH553" i="10" s="1"/>
  <c r="CZ554" i="10"/>
  <c r="AG554" i="10" s="1"/>
  <c r="AH554" i="10" s="1"/>
  <c r="CZ555" i="10"/>
  <c r="AG555" i="10" s="1"/>
  <c r="AH555" i="10" s="1"/>
  <c r="CZ556" i="10"/>
  <c r="AG556" i="10" s="1"/>
  <c r="AH556" i="10" s="1"/>
  <c r="CZ557" i="10"/>
  <c r="AG557" i="10" s="1"/>
  <c r="AH557" i="10" s="1"/>
  <c r="CZ558" i="10"/>
  <c r="AG558" i="10" s="1"/>
  <c r="AH558" i="10" s="1"/>
  <c r="CZ559" i="10"/>
  <c r="AG559" i="10" s="1"/>
  <c r="AH559" i="10" s="1"/>
  <c r="CZ560" i="10"/>
  <c r="AG560" i="10" s="1"/>
  <c r="AH560" i="10" s="1"/>
  <c r="CZ561" i="10"/>
  <c r="AG561" i="10" s="1"/>
  <c r="AH561" i="10" s="1"/>
  <c r="CZ562" i="10"/>
  <c r="AG562" i="10" s="1"/>
  <c r="AH562" i="10" s="1"/>
  <c r="CZ563" i="10"/>
  <c r="AG563" i="10" s="1"/>
  <c r="AH563" i="10" s="1"/>
  <c r="CZ564" i="10"/>
  <c r="AG564" i="10" s="1"/>
  <c r="AH564" i="10" s="1"/>
  <c r="CZ565" i="10"/>
  <c r="AG565" i="10" s="1"/>
  <c r="AH565" i="10" s="1"/>
  <c r="CZ566" i="10"/>
  <c r="AG566" i="10" s="1"/>
  <c r="AH566" i="10" s="1"/>
  <c r="CZ567" i="10"/>
  <c r="AG567" i="10" s="1"/>
  <c r="AH567" i="10" s="1"/>
  <c r="CZ568" i="10"/>
  <c r="AG568" i="10" s="1"/>
  <c r="AH568" i="10" s="1"/>
  <c r="CZ569" i="10"/>
  <c r="AG569" i="10" s="1"/>
  <c r="AH569" i="10" s="1"/>
  <c r="CZ570" i="10"/>
  <c r="AG570" i="10" s="1"/>
  <c r="AH570" i="10" s="1"/>
  <c r="CZ571" i="10"/>
  <c r="AG571" i="10" s="1"/>
  <c r="AH571" i="10" s="1"/>
  <c r="CZ572" i="10"/>
  <c r="AG572" i="10" s="1"/>
  <c r="AH572" i="10" s="1"/>
  <c r="CZ573" i="10"/>
  <c r="AG573" i="10" s="1"/>
  <c r="AH573" i="10" s="1"/>
  <c r="CZ574" i="10"/>
  <c r="AG574" i="10" s="1"/>
  <c r="AH574" i="10" s="1"/>
  <c r="CZ575" i="10"/>
  <c r="AG575" i="10" s="1"/>
  <c r="AH575" i="10" s="1"/>
  <c r="CZ576" i="10"/>
  <c r="AG576" i="10" s="1"/>
  <c r="AH576" i="10" s="1"/>
  <c r="CZ577" i="10"/>
  <c r="AG577" i="10" s="1"/>
  <c r="AH577" i="10" s="1"/>
  <c r="CZ578" i="10"/>
  <c r="AG578" i="10" s="1"/>
  <c r="AH578" i="10" s="1"/>
  <c r="CZ579" i="10"/>
  <c r="AG579" i="10" s="1"/>
  <c r="AH579" i="10" s="1"/>
  <c r="CZ580" i="10"/>
  <c r="AG580" i="10" s="1"/>
  <c r="AH580" i="10" s="1"/>
  <c r="CZ581" i="10"/>
  <c r="AG581" i="10" s="1"/>
  <c r="AH581" i="10" s="1"/>
  <c r="CZ582" i="10"/>
  <c r="AG582" i="10" s="1"/>
  <c r="AH582" i="10" s="1"/>
  <c r="CZ583" i="10"/>
  <c r="AG583" i="10" s="1"/>
  <c r="AH583" i="10" s="1"/>
  <c r="CZ584" i="10"/>
  <c r="AG584" i="10" s="1"/>
  <c r="AH584" i="10" s="1"/>
  <c r="CZ585" i="10"/>
  <c r="AG585" i="10" s="1"/>
  <c r="AH585" i="10" s="1"/>
  <c r="CZ586" i="10"/>
  <c r="AG586" i="10" s="1"/>
  <c r="AH586" i="10" s="1"/>
  <c r="CZ587" i="10"/>
  <c r="AG587" i="10" s="1"/>
  <c r="AH587" i="10" s="1"/>
  <c r="CZ588" i="10"/>
  <c r="AG588" i="10" s="1"/>
  <c r="AH588" i="10" s="1"/>
  <c r="CZ589" i="10"/>
  <c r="AG589" i="10" s="1"/>
  <c r="AH589" i="10" s="1"/>
  <c r="CZ590" i="10"/>
  <c r="AG590" i="10" s="1"/>
  <c r="AH590" i="10" s="1"/>
  <c r="CZ591" i="10"/>
  <c r="AG591" i="10" s="1"/>
  <c r="AH591" i="10" s="1"/>
  <c r="CZ592" i="10"/>
  <c r="AG592" i="10" s="1"/>
  <c r="AH592" i="10" s="1"/>
  <c r="CZ593" i="10"/>
  <c r="AG593" i="10" s="1"/>
  <c r="AH593" i="10" s="1"/>
  <c r="CZ594" i="10"/>
  <c r="AG594" i="10" s="1"/>
  <c r="AH594" i="10" s="1"/>
  <c r="CZ595" i="10"/>
  <c r="AG595" i="10" s="1"/>
  <c r="AH595" i="10" s="1"/>
  <c r="CZ596" i="10"/>
  <c r="AG596" i="10" s="1"/>
  <c r="AH596" i="10" s="1"/>
  <c r="CZ597" i="10"/>
  <c r="AG597" i="10" s="1"/>
  <c r="AH597" i="10" s="1"/>
  <c r="CZ598" i="10"/>
  <c r="AG598" i="10" s="1"/>
  <c r="AH598" i="10" s="1"/>
  <c r="CZ599" i="10"/>
  <c r="AG599" i="10" s="1"/>
  <c r="AH599" i="10" s="1"/>
  <c r="CZ600" i="10"/>
  <c r="AG600" i="10" s="1"/>
  <c r="AH600" i="10" s="1"/>
  <c r="CZ601" i="10"/>
  <c r="AG601" i="10" s="1"/>
  <c r="AH601" i="10" s="1"/>
  <c r="CZ602" i="10"/>
  <c r="AG602" i="10" s="1"/>
  <c r="AH602" i="10" s="1"/>
  <c r="CZ603" i="10"/>
  <c r="AG603" i="10" s="1"/>
  <c r="AH603" i="10" s="1"/>
  <c r="CZ604" i="10"/>
  <c r="AG604" i="10" s="1"/>
  <c r="AH604" i="10" s="1"/>
  <c r="CZ605" i="10"/>
  <c r="AG605" i="10" s="1"/>
  <c r="AH605" i="10" s="1"/>
  <c r="CZ606" i="10"/>
  <c r="AG606" i="10" s="1"/>
  <c r="AH606" i="10" s="1"/>
  <c r="CZ607" i="10"/>
  <c r="AG607" i="10" s="1"/>
  <c r="AH607" i="10" s="1"/>
  <c r="CZ608" i="10"/>
  <c r="AG608" i="10" s="1"/>
  <c r="AH608" i="10" s="1"/>
  <c r="CZ609" i="10"/>
  <c r="AG609" i="10" s="1"/>
  <c r="AH609" i="10" s="1"/>
  <c r="CZ610" i="10"/>
  <c r="AG610" i="10" s="1"/>
  <c r="AH610" i="10" s="1"/>
  <c r="CZ611" i="10"/>
  <c r="AG611" i="10" s="1"/>
  <c r="AH611" i="10" s="1"/>
  <c r="CZ612" i="10"/>
  <c r="AG612" i="10" s="1"/>
  <c r="AH612" i="10" s="1"/>
  <c r="CZ613" i="10"/>
  <c r="AG613" i="10" s="1"/>
  <c r="AH613" i="10" s="1"/>
  <c r="CZ614" i="10"/>
  <c r="AG614" i="10" s="1"/>
  <c r="AH614" i="10" s="1"/>
  <c r="CZ615" i="10"/>
  <c r="AG615" i="10" s="1"/>
  <c r="AH615" i="10" s="1"/>
  <c r="CZ616" i="10"/>
  <c r="AG616" i="10" s="1"/>
  <c r="AH616" i="10" s="1"/>
  <c r="CZ617" i="10"/>
  <c r="AG617" i="10" s="1"/>
  <c r="AH617" i="10" s="1"/>
  <c r="CZ618" i="10"/>
  <c r="AG618" i="10" s="1"/>
  <c r="AH618" i="10" s="1"/>
  <c r="CZ619" i="10"/>
  <c r="AG619" i="10" s="1"/>
  <c r="AH619" i="10" s="1"/>
  <c r="CZ620" i="10"/>
  <c r="AG620" i="10" s="1"/>
  <c r="AH620" i="10" s="1"/>
  <c r="CZ621" i="10"/>
  <c r="AG621" i="10" s="1"/>
  <c r="AH621" i="10" s="1"/>
  <c r="CZ622" i="10"/>
  <c r="AG622" i="10" s="1"/>
  <c r="AH622" i="10" s="1"/>
  <c r="CZ623" i="10"/>
  <c r="AG623" i="10" s="1"/>
  <c r="AH623" i="10" s="1"/>
  <c r="CZ624" i="10"/>
  <c r="AG624" i="10" s="1"/>
  <c r="AH624" i="10" s="1"/>
  <c r="CZ625" i="10"/>
  <c r="AG625" i="10" s="1"/>
  <c r="AH625" i="10" s="1"/>
  <c r="CZ626" i="10"/>
  <c r="AG626" i="10" s="1"/>
  <c r="AH626" i="10" s="1"/>
  <c r="CZ627" i="10"/>
  <c r="AG627" i="10" s="1"/>
  <c r="AH627" i="10" s="1"/>
  <c r="CZ628" i="10"/>
  <c r="AG628" i="10" s="1"/>
  <c r="AH628" i="10" s="1"/>
  <c r="CZ629" i="10"/>
  <c r="AG629" i="10" s="1"/>
  <c r="AH629" i="10" s="1"/>
  <c r="CZ630" i="10"/>
  <c r="AG630" i="10" s="1"/>
  <c r="AH630" i="10" s="1"/>
  <c r="CZ631" i="10"/>
  <c r="AG631" i="10" s="1"/>
  <c r="AH631" i="10" s="1"/>
  <c r="CZ632" i="10"/>
  <c r="AG632" i="10" s="1"/>
  <c r="AH632" i="10" s="1"/>
  <c r="CZ633" i="10"/>
  <c r="AG633" i="10" s="1"/>
  <c r="AH633" i="10" s="1"/>
  <c r="CZ634" i="10"/>
  <c r="AG634" i="10" s="1"/>
  <c r="AH634" i="10" s="1"/>
  <c r="CZ635" i="10"/>
  <c r="AG635" i="10" s="1"/>
  <c r="AH635" i="10" s="1"/>
  <c r="CZ636" i="10"/>
  <c r="AG636" i="10" s="1"/>
  <c r="AH636" i="10" s="1"/>
  <c r="CZ637" i="10"/>
  <c r="AG637" i="10" s="1"/>
  <c r="AH637" i="10" s="1"/>
  <c r="CZ638" i="10"/>
  <c r="AG638" i="10" s="1"/>
  <c r="AH638" i="10" s="1"/>
  <c r="CZ639" i="10"/>
  <c r="AG639" i="10" s="1"/>
  <c r="AH639" i="10" s="1"/>
  <c r="CZ640" i="10"/>
  <c r="AG640" i="10" s="1"/>
  <c r="AH640" i="10" s="1"/>
  <c r="CZ641" i="10"/>
  <c r="AG641" i="10" s="1"/>
  <c r="AH641" i="10" s="1"/>
  <c r="CZ642" i="10"/>
  <c r="AG642" i="10" s="1"/>
  <c r="AH642" i="10" s="1"/>
  <c r="CZ643" i="10"/>
  <c r="AG643" i="10" s="1"/>
  <c r="AH643" i="10" s="1"/>
  <c r="CZ644" i="10"/>
  <c r="AG644" i="10" s="1"/>
  <c r="AH644" i="10" s="1"/>
  <c r="CZ645" i="10"/>
  <c r="AG645" i="10" s="1"/>
  <c r="AH645" i="10" s="1"/>
  <c r="CZ646" i="10"/>
  <c r="AG646" i="10" s="1"/>
  <c r="AH646" i="10" s="1"/>
  <c r="CZ647" i="10"/>
  <c r="AG647" i="10" s="1"/>
  <c r="AH647" i="10" s="1"/>
  <c r="CZ648" i="10"/>
  <c r="AG648" i="10" s="1"/>
  <c r="AH648" i="10" s="1"/>
  <c r="CZ649" i="10"/>
  <c r="AG649" i="10" s="1"/>
  <c r="AH649" i="10" s="1"/>
  <c r="CZ650" i="10"/>
  <c r="AG650" i="10" s="1"/>
  <c r="AH650" i="10" s="1"/>
  <c r="CZ651" i="10"/>
  <c r="AG651" i="10" s="1"/>
  <c r="AH651" i="10" s="1"/>
  <c r="CZ652" i="10"/>
  <c r="AG652" i="10" s="1"/>
  <c r="AH652" i="10" s="1"/>
  <c r="CZ653" i="10"/>
  <c r="AG653" i="10" s="1"/>
  <c r="AH653" i="10" s="1"/>
  <c r="CZ654" i="10"/>
  <c r="AG654" i="10" s="1"/>
  <c r="AH654" i="10" s="1"/>
  <c r="CZ655" i="10"/>
  <c r="AG655" i="10" s="1"/>
  <c r="AH655" i="10" s="1"/>
  <c r="CZ656" i="10"/>
  <c r="AG656" i="10" s="1"/>
  <c r="AH656" i="10" s="1"/>
  <c r="CZ657" i="10"/>
  <c r="AG657" i="10" s="1"/>
  <c r="AH657" i="10" s="1"/>
  <c r="CZ658" i="10"/>
  <c r="AG658" i="10" s="1"/>
  <c r="AH658" i="10" s="1"/>
  <c r="CZ659" i="10"/>
  <c r="AG659" i="10" s="1"/>
  <c r="AH659" i="10" s="1"/>
  <c r="CZ660" i="10"/>
  <c r="AG660" i="10" s="1"/>
  <c r="AH660" i="10" s="1"/>
  <c r="CZ661" i="10"/>
  <c r="AG661" i="10" s="1"/>
  <c r="AH661" i="10" s="1"/>
  <c r="CZ662" i="10"/>
  <c r="AG662" i="10" s="1"/>
  <c r="AH662" i="10" s="1"/>
  <c r="CZ663" i="10"/>
  <c r="AG663" i="10" s="1"/>
  <c r="AH663" i="10" s="1"/>
  <c r="CZ664" i="10"/>
  <c r="AG664" i="10" s="1"/>
  <c r="AH664" i="10" s="1"/>
  <c r="CZ665" i="10"/>
  <c r="AG665" i="10" s="1"/>
  <c r="AH665" i="10" s="1"/>
  <c r="CZ666" i="10"/>
  <c r="AG666" i="10" s="1"/>
  <c r="AH666" i="10" s="1"/>
  <c r="CZ667" i="10"/>
  <c r="AG667" i="10" s="1"/>
  <c r="AH667" i="10" s="1"/>
  <c r="CZ668" i="10"/>
  <c r="AG668" i="10" s="1"/>
  <c r="AH668" i="10" s="1"/>
  <c r="CZ669" i="10"/>
  <c r="AG669" i="10" s="1"/>
  <c r="AH669" i="10" s="1"/>
  <c r="CZ670" i="10"/>
  <c r="AG670" i="10" s="1"/>
  <c r="AH670" i="10" s="1"/>
  <c r="CZ671" i="10"/>
  <c r="AG671" i="10" s="1"/>
  <c r="AH671" i="10" s="1"/>
  <c r="CZ672" i="10"/>
  <c r="AG672" i="10" s="1"/>
  <c r="AH672" i="10" s="1"/>
  <c r="CZ673" i="10"/>
  <c r="AG673" i="10" s="1"/>
  <c r="AH673" i="10" s="1"/>
  <c r="CZ674" i="10"/>
  <c r="AG674" i="10" s="1"/>
  <c r="AH674" i="10" s="1"/>
  <c r="CZ675" i="10"/>
  <c r="AG675" i="10" s="1"/>
  <c r="AH675" i="10" s="1"/>
  <c r="CZ676" i="10"/>
  <c r="AG676" i="10" s="1"/>
  <c r="AH676" i="10" s="1"/>
  <c r="CZ677" i="10"/>
  <c r="AG677" i="10" s="1"/>
  <c r="AH677" i="10" s="1"/>
  <c r="CZ678" i="10"/>
  <c r="AG678" i="10" s="1"/>
  <c r="AH678" i="10" s="1"/>
  <c r="CZ679" i="10"/>
  <c r="AG679" i="10" s="1"/>
  <c r="AH679" i="10" s="1"/>
  <c r="CZ680" i="10"/>
  <c r="AG680" i="10" s="1"/>
  <c r="AH680" i="10" s="1"/>
  <c r="CZ681" i="10"/>
  <c r="AG681" i="10" s="1"/>
  <c r="AH681" i="10" s="1"/>
  <c r="CZ682" i="10"/>
  <c r="AG682" i="10" s="1"/>
  <c r="AH682" i="10" s="1"/>
  <c r="CZ683" i="10"/>
  <c r="AG683" i="10" s="1"/>
  <c r="AH683" i="10" s="1"/>
  <c r="CZ684" i="10"/>
  <c r="AG684" i="10" s="1"/>
  <c r="AH684" i="10" s="1"/>
  <c r="CZ685" i="10"/>
  <c r="AG685" i="10" s="1"/>
  <c r="AH685" i="10" s="1"/>
  <c r="CZ686" i="10"/>
  <c r="AG686" i="10" s="1"/>
  <c r="AH686" i="10" s="1"/>
  <c r="CZ687" i="10"/>
  <c r="AG687" i="10" s="1"/>
  <c r="AH687" i="10" s="1"/>
  <c r="CZ688" i="10"/>
  <c r="AG688" i="10" s="1"/>
  <c r="AH688" i="10" s="1"/>
  <c r="CZ689" i="10"/>
  <c r="AG689" i="10" s="1"/>
  <c r="AH689" i="10" s="1"/>
  <c r="CZ690" i="10"/>
  <c r="AG690" i="10" s="1"/>
  <c r="AH690" i="10" s="1"/>
  <c r="CZ691" i="10"/>
  <c r="AG691" i="10" s="1"/>
  <c r="AH691" i="10" s="1"/>
  <c r="CZ692" i="10"/>
  <c r="AG692" i="10" s="1"/>
  <c r="AH692" i="10" s="1"/>
  <c r="CZ693" i="10"/>
  <c r="AG693" i="10" s="1"/>
  <c r="AH693" i="10" s="1"/>
  <c r="CZ694" i="10"/>
  <c r="AG694" i="10" s="1"/>
  <c r="AH694" i="10" s="1"/>
  <c r="CZ695" i="10"/>
  <c r="AG695" i="10" s="1"/>
  <c r="AH695" i="10" s="1"/>
  <c r="CZ696" i="10"/>
  <c r="AG696" i="10" s="1"/>
  <c r="AH696" i="10" s="1"/>
  <c r="CZ697" i="10"/>
  <c r="AG697" i="10" s="1"/>
  <c r="AH697" i="10" s="1"/>
  <c r="CZ698" i="10"/>
  <c r="AG698" i="10" s="1"/>
  <c r="AH698" i="10" s="1"/>
  <c r="CZ699" i="10"/>
  <c r="AG699" i="10" s="1"/>
  <c r="AH699" i="10" s="1"/>
  <c r="CZ700" i="10"/>
  <c r="AG700" i="10" s="1"/>
  <c r="AH700" i="10" s="1"/>
  <c r="CZ701" i="10"/>
  <c r="AG701" i="10" s="1"/>
  <c r="AH701" i="10" s="1"/>
  <c r="CZ702" i="10"/>
  <c r="AG702" i="10" s="1"/>
  <c r="AH702" i="10" s="1"/>
  <c r="CZ703" i="10"/>
  <c r="AG703" i="10" s="1"/>
  <c r="AH703" i="10" s="1"/>
  <c r="CZ704" i="10"/>
  <c r="AG704" i="10" s="1"/>
  <c r="AH704" i="10" s="1"/>
  <c r="CZ705" i="10"/>
  <c r="AG705" i="10" s="1"/>
  <c r="AH705" i="10" s="1"/>
  <c r="CZ706" i="10"/>
  <c r="AG706" i="10" s="1"/>
  <c r="AH706" i="10" s="1"/>
  <c r="CZ707" i="10"/>
  <c r="AG707" i="10" s="1"/>
  <c r="AH707" i="10" s="1"/>
  <c r="CZ708" i="10"/>
  <c r="AG708" i="10" s="1"/>
  <c r="AH708" i="10" s="1"/>
  <c r="CZ709" i="10"/>
  <c r="AG709" i="10" s="1"/>
  <c r="AH709" i="10" s="1"/>
  <c r="CZ710" i="10"/>
  <c r="AG710" i="10" s="1"/>
  <c r="AH710" i="10" s="1"/>
  <c r="CZ711" i="10"/>
  <c r="AG711" i="10" s="1"/>
  <c r="AH711" i="10" s="1"/>
  <c r="CZ712" i="10"/>
  <c r="AG712" i="10" s="1"/>
  <c r="AH712" i="10" s="1"/>
  <c r="CZ713" i="10"/>
  <c r="AG713" i="10" s="1"/>
  <c r="AH713" i="10" s="1"/>
  <c r="CZ714" i="10"/>
  <c r="AG714" i="10" s="1"/>
  <c r="AH714" i="10" s="1"/>
  <c r="CZ715" i="10"/>
  <c r="AG715" i="10" s="1"/>
  <c r="AH715" i="10" s="1"/>
  <c r="CZ716" i="10"/>
  <c r="AG716" i="10" s="1"/>
  <c r="AH716" i="10" s="1"/>
  <c r="CZ717" i="10"/>
  <c r="AG717" i="10" s="1"/>
  <c r="AH717" i="10" s="1"/>
  <c r="CZ718" i="10"/>
  <c r="AG718" i="10" s="1"/>
  <c r="AH718" i="10" s="1"/>
  <c r="CZ719" i="10"/>
  <c r="AG719" i="10" s="1"/>
  <c r="AH719" i="10" s="1"/>
  <c r="CZ720" i="10"/>
  <c r="AG720" i="10" s="1"/>
  <c r="AH720" i="10" s="1"/>
  <c r="CZ721" i="10"/>
  <c r="AG721" i="10" s="1"/>
  <c r="AH721" i="10" s="1"/>
  <c r="CZ722" i="10"/>
  <c r="AG722" i="10" s="1"/>
  <c r="AH722" i="10" s="1"/>
  <c r="CZ723" i="10"/>
  <c r="AG723" i="10" s="1"/>
  <c r="AH723" i="10" s="1"/>
  <c r="CZ724" i="10"/>
  <c r="AG724" i="10" s="1"/>
  <c r="AH724" i="10" s="1"/>
  <c r="CZ725" i="10"/>
  <c r="AG725" i="10" s="1"/>
  <c r="AH725" i="10" s="1"/>
  <c r="CZ726" i="10"/>
  <c r="AG726" i="10" s="1"/>
  <c r="AH726" i="10" s="1"/>
  <c r="CZ727" i="10"/>
  <c r="AG727" i="10" s="1"/>
  <c r="AH727" i="10" s="1"/>
  <c r="CZ728" i="10"/>
  <c r="AG728" i="10" s="1"/>
  <c r="AH728" i="10" s="1"/>
  <c r="CZ729" i="10"/>
  <c r="AG729" i="10" s="1"/>
  <c r="AH729" i="10" s="1"/>
  <c r="CZ730" i="10"/>
  <c r="AG730" i="10" s="1"/>
  <c r="AH730" i="10" s="1"/>
  <c r="CZ731" i="10"/>
  <c r="AG731" i="10" s="1"/>
  <c r="AH731" i="10" s="1"/>
  <c r="CZ732" i="10"/>
  <c r="AG732" i="10" s="1"/>
  <c r="AH732" i="10" s="1"/>
  <c r="CZ733" i="10"/>
  <c r="AG733" i="10" s="1"/>
  <c r="AH733" i="10" s="1"/>
  <c r="CZ734" i="10"/>
  <c r="AG734" i="10" s="1"/>
  <c r="AH734" i="10" s="1"/>
  <c r="CZ735" i="10"/>
  <c r="AG735" i="10" s="1"/>
  <c r="AH735" i="10" s="1"/>
  <c r="CZ736" i="10"/>
  <c r="AG736" i="10" s="1"/>
  <c r="AH736" i="10" s="1"/>
  <c r="CZ737" i="10"/>
  <c r="AG737" i="10" s="1"/>
  <c r="AH737" i="10" s="1"/>
  <c r="CZ738" i="10"/>
  <c r="AG738" i="10" s="1"/>
  <c r="AH738" i="10" s="1"/>
  <c r="CZ739" i="10"/>
  <c r="AG739" i="10" s="1"/>
  <c r="AH739" i="10" s="1"/>
  <c r="CZ740" i="10"/>
  <c r="AG740" i="10" s="1"/>
  <c r="AH740" i="10" s="1"/>
  <c r="CZ741" i="10"/>
  <c r="AG741" i="10" s="1"/>
  <c r="AH741" i="10" s="1"/>
  <c r="CZ742" i="10"/>
  <c r="AG742" i="10" s="1"/>
  <c r="AH742" i="10" s="1"/>
  <c r="CZ743" i="10"/>
  <c r="AG743" i="10" s="1"/>
  <c r="AH743" i="10" s="1"/>
  <c r="CZ744" i="10"/>
  <c r="AG744" i="10" s="1"/>
  <c r="AH744" i="10" s="1"/>
  <c r="CZ745" i="10"/>
  <c r="AG745" i="10" s="1"/>
  <c r="AH745" i="10" s="1"/>
  <c r="CZ746" i="10"/>
  <c r="AG746" i="10" s="1"/>
  <c r="AH746" i="10" s="1"/>
  <c r="CZ747" i="10"/>
  <c r="AG747" i="10" s="1"/>
  <c r="AH747" i="10" s="1"/>
  <c r="CZ748" i="10"/>
  <c r="AG748" i="10" s="1"/>
  <c r="AH748" i="10" s="1"/>
  <c r="CZ749" i="10"/>
  <c r="AG749" i="10" s="1"/>
  <c r="AH749" i="10" s="1"/>
  <c r="CZ750" i="10"/>
  <c r="AG750" i="10" s="1"/>
  <c r="AH750" i="10" s="1"/>
  <c r="CZ751" i="10"/>
  <c r="AG751" i="10" s="1"/>
  <c r="AH751" i="10" s="1"/>
  <c r="CZ752" i="10"/>
  <c r="AG752" i="10" s="1"/>
  <c r="AH752" i="10" s="1"/>
  <c r="CZ753" i="10"/>
  <c r="AG753" i="10" s="1"/>
  <c r="AH753" i="10" s="1"/>
  <c r="CZ754" i="10"/>
  <c r="AG754" i="10" s="1"/>
  <c r="AH754" i="10" s="1"/>
  <c r="CZ755" i="10"/>
  <c r="AG755" i="10" s="1"/>
  <c r="AH755" i="10" s="1"/>
  <c r="CZ756" i="10"/>
  <c r="AG756" i="10" s="1"/>
  <c r="AH756" i="10" s="1"/>
  <c r="CZ757" i="10"/>
  <c r="AG757" i="10" s="1"/>
  <c r="AH757" i="10" s="1"/>
  <c r="CZ758" i="10"/>
  <c r="AG758" i="10" s="1"/>
  <c r="AH758" i="10" s="1"/>
  <c r="CZ759" i="10"/>
  <c r="AG759" i="10" s="1"/>
  <c r="AH759" i="10" s="1"/>
  <c r="CZ760" i="10"/>
  <c r="AG760" i="10" s="1"/>
  <c r="AH760" i="10" s="1"/>
  <c r="CZ761" i="10"/>
  <c r="AG761" i="10" s="1"/>
  <c r="AH761" i="10" s="1"/>
  <c r="CZ762" i="10"/>
  <c r="AG762" i="10" s="1"/>
  <c r="AH762" i="10" s="1"/>
  <c r="CZ763" i="10"/>
  <c r="AG763" i="10" s="1"/>
  <c r="AH763" i="10" s="1"/>
  <c r="CZ764" i="10"/>
  <c r="AG764" i="10" s="1"/>
  <c r="AH764" i="10" s="1"/>
  <c r="CZ765" i="10"/>
  <c r="AG765" i="10" s="1"/>
  <c r="AH765" i="10" s="1"/>
  <c r="CZ766" i="10"/>
  <c r="AG766" i="10" s="1"/>
  <c r="AH766" i="10" s="1"/>
  <c r="CZ767" i="10"/>
  <c r="AG767" i="10" s="1"/>
  <c r="AH767" i="10" s="1"/>
  <c r="CZ768" i="10"/>
  <c r="AG768" i="10" s="1"/>
  <c r="AH768" i="10" s="1"/>
  <c r="CZ769" i="10"/>
  <c r="AG769" i="10" s="1"/>
  <c r="AH769" i="10" s="1"/>
  <c r="CZ770" i="10"/>
  <c r="AG770" i="10" s="1"/>
  <c r="AH770" i="10" s="1"/>
  <c r="CZ771" i="10"/>
  <c r="AG771" i="10" s="1"/>
  <c r="AH771" i="10" s="1"/>
  <c r="CZ772" i="10"/>
  <c r="AG772" i="10" s="1"/>
  <c r="AH772" i="10" s="1"/>
  <c r="CZ773" i="10"/>
  <c r="AG773" i="10" s="1"/>
  <c r="AH773" i="10" s="1"/>
  <c r="CZ774" i="10"/>
  <c r="AG774" i="10" s="1"/>
  <c r="AH774" i="10" s="1"/>
  <c r="CZ775" i="10"/>
  <c r="AG775" i="10" s="1"/>
  <c r="AH775" i="10" s="1"/>
  <c r="CZ776" i="10"/>
  <c r="AG776" i="10" s="1"/>
  <c r="AH776" i="10" s="1"/>
  <c r="CZ777" i="10"/>
  <c r="AG777" i="10" s="1"/>
  <c r="AH777" i="10" s="1"/>
  <c r="CZ778" i="10"/>
  <c r="AG778" i="10" s="1"/>
  <c r="AH778" i="10" s="1"/>
  <c r="CZ779" i="10"/>
  <c r="AG779" i="10" s="1"/>
  <c r="AH779" i="10" s="1"/>
  <c r="CZ780" i="10"/>
  <c r="AG780" i="10" s="1"/>
  <c r="AH780" i="10" s="1"/>
  <c r="CZ781" i="10"/>
  <c r="AG781" i="10" s="1"/>
  <c r="AH781" i="10" s="1"/>
  <c r="CZ782" i="10"/>
  <c r="AG782" i="10" s="1"/>
  <c r="AH782" i="10" s="1"/>
  <c r="CZ783" i="10"/>
  <c r="AG783" i="10" s="1"/>
  <c r="AH783" i="10" s="1"/>
  <c r="CZ784" i="10"/>
  <c r="AG784" i="10" s="1"/>
  <c r="AH784" i="10" s="1"/>
  <c r="CZ785" i="10"/>
  <c r="AG785" i="10" s="1"/>
  <c r="AH785" i="10" s="1"/>
  <c r="CZ786" i="10"/>
  <c r="AG786" i="10" s="1"/>
  <c r="AH786" i="10" s="1"/>
  <c r="CZ787" i="10"/>
  <c r="AG787" i="10" s="1"/>
  <c r="AH787" i="10" s="1"/>
  <c r="CZ788" i="10"/>
  <c r="AG788" i="10" s="1"/>
  <c r="AH788" i="10" s="1"/>
  <c r="CZ789" i="10"/>
  <c r="AG789" i="10" s="1"/>
  <c r="AH789" i="10" s="1"/>
  <c r="CZ790" i="10"/>
  <c r="AG790" i="10" s="1"/>
  <c r="AH790" i="10" s="1"/>
  <c r="CZ791" i="10"/>
  <c r="AG791" i="10" s="1"/>
  <c r="AH791" i="10" s="1"/>
  <c r="CZ792" i="10"/>
  <c r="AG792" i="10" s="1"/>
  <c r="AH792" i="10" s="1"/>
  <c r="CZ793" i="10"/>
  <c r="AG793" i="10" s="1"/>
  <c r="AH793" i="10" s="1"/>
  <c r="CZ794" i="10"/>
  <c r="AG794" i="10" s="1"/>
  <c r="AH794" i="10" s="1"/>
  <c r="CZ795" i="10"/>
  <c r="AG795" i="10" s="1"/>
  <c r="AH795" i="10" s="1"/>
  <c r="CZ796" i="10"/>
  <c r="AG796" i="10" s="1"/>
  <c r="AH796" i="10" s="1"/>
  <c r="CZ797" i="10"/>
  <c r="AG797" i="10" s="1"/>
  <c r="AH797" i="10" s="1"/>
  <c r="CZ798" i="10"/>
  <c r="AG798" i="10" s="1"/>
  <c r="AH798" i="10" s="1"/>
  <c r="CZ799" i="10"/>
  <c r="AG799" i="10" s="1"/>
  <c r="AH799" i="10" s="1"/>
  <c r="CZ800" i="10"/>
  <c r="AG800" i="10" s="1"/>
  <c r="AH800" i="10" s="1"/>
  <c r="CZ801" i="10"/>
  <c r="AG801" i="10" s="1"/>
  <c r="AH801" i="10" s="1"/>
  <c r="CZ802" i="10"/>
  <c r="AG802" i="10" s="1"/>
  <c r="AH802" i="10" s="1"/>
  <c r="CZ803" i="10"/>
  <c r="AG803" i="10" s="1"/>
  <c r="AH803" i="10" s="1"/>
  <c r="CZ804" i="10"/>
  <c r="AG804" i="10" s="1"/>
  <c r="AH804" i="10" s="1"/>
  <c r="CZ805" i="10"/>
  <c r="AG805" i="10" s="1"/>
  <c r="AH805" i="10" s="1"/>
  <c r="CZ806" i="10"/>
  <c r="AG806" i="10" s="1"/>
  <c r="AH806" i="10" s="1"/>
  <c r="CZ807" i="10"/>
  <c r="AG807" i="10" s="1"/>
  <c r="AH807" i="10" s="1"/>
  <c r="CZ808" i="10"/>
  <c r="AG808" i="10" s="1"/>
  <c r="AH808" i="10" s="1"/>
  <c r="CZ809" i="10"/>
  <c r="AG809" i="10" s="1"/>
  <c r="AH809" i="10" s="1"/>
  <c r="CZ810" i="10"/>
  <c r="AG810" i="10" s="1"/>
  <c r="AH810" i="10" s="1"/>
  <c r="CZ811" i="10"/>
  <c r="AG811" i="10" s="1"/>
  <c r="AH811" i="10" s="1"/>
  <c r="CZ812" i="10"/>
  <c r="AG812" i="10" s="1"/>
  <c r="AH812" i="10" s="1"/>
  <c r="CZ813" i="10"/>
  <c r="AG813" i="10" s="1"/>
  <c r="AH813" i="10" s="1"/>
  <c r="CZ814" i="10"/>
  <c r="AG814" i="10" s="1"/>
  <c r="AH814" i="10" s="1"/>
  <c r="CZ815" i="10"/>
  <c r="AG815" i="10" s="1"/>
  <c r="AH815" i="10" s="1"/>
  <c r="CZ816" i="10"/>
  <c r="AG816" i="10" s="1"/>
  <c r="AH816" i="10" s="1"/>
  <c r="CZ817" i="10"/>
  <c r="AG817" i="10" s="1"/>
  <c r="AH817" i="10" s="1"/>
  <c r="CZ818" i="10"/>
  <c r="AG818" i="10" s="1"/>
  <c r="AH818" i="10" s="1"/>
  <c r="CZ819" i="10"/>
  <c r="AG819" i="10" s="1"/>
  <c r="AH819" i="10" s="1"/>
  <c r="CZ820" i="10"/>
  <c r="AG820" i="10" s="1"/>
  <c r="AH820" i="10" s="1"/>
  <c r="CZ821" i="10"/>
  <c r="AG821" i="10" s="1"/>
  <c r="AH821" i="10" s="1"/>
  <c r="CZ822" i="10"/>
  <c r="AG822" i="10" s="1"/>
  <c r="AH822" i="10" s="1"/>
  <c r="CZ823" i="10"/>
  <c r="AG823" i="10" s="1"/>
  <c r="AH823" i="10" s="1"/>
  <c r="CZ824" i="10"/>
  <c r="AG824" i="10" s="1"/>
  <c r="AH824" i="10" s="1"/>
  <c r="CZ825" i="10"/>
  <c r="AG825" i="10" s="1"/>
  <c r="AH825" i="10" s="1"/>
  <c r="CZ826" i="10"/>
  <c r="AG826" i="10" s="1"/>
  <c r="AH826" i="10" s="1"/>
  <c r="CZ827" i="10"/>
  <c r="AG827" i="10" s="1"/>
  <c r="AH827" i="10" s="1"/>
  <c r="CZ828" i="10"/>
  <c r="AG828" i="10" s="1"/>
  <c r="AH828" i="10" s="1"/>
  <c r="CZ829" i="10"/>
  <c r="AG829" i="10" s="1"/>
  <c r="AH829" i="10" s="1"/>
  <c r="CZ830" i="10"/>
  <c r="AG830" i="10" s="1"/>
  <c r="AH830" i="10" s="1"/>
  <c r="CZ831" i="10"/>
  <c r="AG831" i="10" s="1"/>
  <c r="AH831" i="10" s="1"/>
  <c r="CZ832" i="10"/>
  <c r="AG832" i="10" s="1"/>
  <c r="AH832" i="10" s="1"/>
  <c r="CZ833" i="10"/>
  <c r="AG833" i="10" s="1"/>
  <c r="AH833" i="10" s="1"/>
  <c r="CZ834" i="10"/>
  <c r="AG834" i="10" s="1"/>
  <c r="AH834" i="10" s="1"/>
  <c r="CZ835" i="10"/>
  <c r="AG835" i="10" s="1"/>
  <c r="AH835" i="10" s="1"/>
  <c r="CZ836" i="10"/>
  <c r="AG836" i="10" s="1"/>
  <c r="AH836" i="10" s="1"/>
  <c r="CZ837" i="10"/>
  <c r="AG837" i="10" s="1"/>
  <c r="AH837" i="10" s="1"/>
  <c r="CZ838" i="10"/>
  <c r="AG838" i="10" s="1"/>
  <c r="AH838" i="10" s="1"/>
  <c r="CZ839" i="10"/>
  <c r="AG839" i="10" s="1"/>
  <c r="AH839" i="10" s="1"/>
  <c r="CZ840" i="10"/>
  <c r="AG840" i="10" s="1"/>
  <c r="AH840" i="10" s="1"/>
  <c r="CZ841" i="10"/>
  <c r="AG841" i="10" s="1"/>
  <c r="AH841" i="10" s="1"/>
  <c r="CZ842" i="10"/>
  <c r="AG842" i="10" s="1"/>
  <c r="AH842" i="10" s="1"/>
  <c r="CZ843" i="10"/>
  <c r="AG843" i="10" s="1"/>
  <c r="AH843" i="10" s="1"/>
  <c r="CZ844" i="10"/>
  <c r="AG844" i="10" s="1"/>
  <c r="AH844" i="10" s="1"/>
  <c r="CZ845" i="10"/>
  <c r="AG845" i="10" s="1"/>
  <c r="AH845" i="10" s="1"/>
  <c r="CZ846" i="10"/>
  <c r="AG846" i="10" s="1"/>
  <c r="AH846" i="10" s="1"/>
  <c r="CZ847" i="10"/>
  <c r="AG847" i="10" s="1"/>
  <c r="AH847" i="10" s="1"/>
  <c r="CZ848" i="10"/>
  <c r="AG848" i="10" s="1"/>
  <c r="AH848" i="10" s="1"/>
  <c r="CZ849" i="10"/>
  <c r="AG849" i="10" s="1"/>
  <c r="AH849" i="10" s="1"/>
  <c r="CZ850" i="10"/>
  <c r="AG850" i="10" s="1"/>
  <c r="AH850" i="10" s="1"/>
  <c r="CZ851" i="10"/>
  <c r="AG851" i="10" s="1"/>
  <c r="AH851" i="10" s="1"/>
  <c r="CZ852" i="10"/>
  <c r="AG852" i="10" s="1"/>
  <c r="AH852" i="10" s="1"/>
  <c r="CZ853" i="10"/>
  <c r="AG853" i="10" s="1"/>
  <c r="AH853" i="10" s="1"/>
  <c r="CZ854" i="10"/>
  <c r="AG854" i="10" s="1"/>
  <c r="AH854" i="10" s="1"/>
  <c r="CZ855" i="10"/>
  <c r="AG855" i="10" s="1"/>
  <c r="AH855" i="10" s="1"/>
  <c r="CZ856" i="10"/>
  <c r="AG856" i="10" s="1"/>
  <c r="AH856" i="10" s="1"/>
  <c r="CZ857" i="10"/>
  <c r="AG857" i="10" s="1"/>
  <c r="AH857" i="10" s="1"/>
  <c r="CZ858" i="10"/>
  <c r="AG858" i="10" s="1"/>
  <c r="AH858" i="10" s="1"/>
  <c r="CZ859" i="10"/>
  <c r="AG859" i="10" s="1"/>
  <c r="AH859" i="10" s="1"/>
  <c r="CZ860" i="10"/>
  <c r="AG860" i="10" s="1"/>
  <c r="AH860" i="10" s="1"/>
  <c r="CZ861" i="10"/>
  <c r="AG861" i="10" s="1"/>
  <c r="AH861" i="10" s="1"/>
  <c r="CZ862" i="10"/>
  <c r="AG862" i="10" s="1"/>
  <c r="AH862" i="10" s="1"/>
  <c r="CZ863" i="10"/>
  <c r="AG863" i="10" s="1"/>
  <c r="AH863" i="10" s="1"/>
  <c r="CZ864" i="10"/>
  <c r="AG864" i="10" s="1"/>
  <c r="AH864" i="10" s="1"/>
  <c r="CZ865" i="10"/>
  <c r="AG865" i="10" s="1"/>
  <c r="AH865" i="10" s="1"/>
  <c r="CZ866" i="10"/>
  <c r="AG866" i="10" s="1"/>
  <c r="AH866" i="10" s="1"/>
  <c r="CZ867" i="10"/>
  <c r="AG867" i="10" s="1"/>
  <c r="AH867" i="10" s="1"/>
  <c r="CZ868" i="10"/>
  <c r="AG868" i="10" s="1"/>
  <c r="AH868" i="10" s="1"/>
  <c r="CZ869" i="10"/>
  <c r="AG869" i="10" s="1"/>
  <c r="AH869" i="10" s="1"/>
  <c r="CZ870" i="10"/>
  <c r="AG870" i="10" s="1"/>
  <c r="AH870" i="10" s="1"/>
  <c r="CZ871" i="10"/>
  <c r="AG871" i="10" s="1"/>
  <c r="AH871" i="10" s="1"/>
  <c r="CZ872" i="10"/>
  <c r="AG872" i="10" s="1"/>
  <c r="AH872" i="10" s="1"/>
  <c r="CZ873" i="10"/>
  <c r="AG873" i="10" s="1"/>
  <c r="AH873" i="10" s="1"/>
  <c r="CZ874" i="10"/>
  <c r="AG874" i="10" s="1"/>
  <c r="AH874" i="10" s="1"/>
  <c r="CZ875" i="10"/>
  <c r="AG875" i="10" s="1"/>
  <c r="AH875" i="10" s="1"/>
  <c r="CZ876" i="10"/>
  <c r="AG876" i="10" s="1"/>
  <c r="AH876" i="10" s="1"/>
  <c r="CZ877" i="10"/>
  <c r="AG877" i="10" s="1"/>
  <c r="AH877" i="10" s="1"/>
  <c r="CZ878" i="10"/>
  <c r="AG878" i="10" s="1"/>
  <c r="AH878" i="10" s="1"/>
  <c r="CZ879" i="10"/>
  <c r="AG879" i="10" s="1"/>
  <c r="AH879" i="10" s="1"/>
  <c r="CZ880" i="10"/>
  <c r="AG880" i="10" s="1"/>
  <c r="AH880" i="10" s="1"/>
  <c r="CZ881" i="10"/>
  <c r="AG881" i="10" s="1"/>
  <c r="AH881" i="10" s="1"/>
  <c r="CZ882" i="10"/>
  <c r="AG882" i="10" s="1"/>
  <c r="AH882" i="10" s="1"/>
  <c r="CZ883" i="10"/>
  <c r="AG883" i="10" s="1"/>
  <c r="AH883" i="10" s="1"/>
  <c r="CZ884" i="10"/>
  <c r="AG884" i="10" s="1"/>
  <c r="AH884" i="10" s="1"/>
  <c r="CZ885" i="10"/>
  <c r="AG885" i="10" s="1"/>
  <c r="AH885" i="10" s="1"/>
  <c r="CZ886" i="10"/>
  <c r="AG886" i="10" s="1"/>
  <c r="AH886" i="10" s="1"/>
  <c r="CZ887" i="10"/>
  <c r="AG887" i="10" s="1"/>
  <c r="AH887" i="10" s="1"/>
  <c r="CZ888" i="10"/>
  <c r="AG888" i="10" s="1"/>
  <c r="AH888" i="10" s="1"/>
  <c r="CZ889" i="10"/>
  <c r="AG889" i="10" s="1"/>
  <c r="AH889" i="10" s="1"/>
  <c r="CZ890" i="10"/>
  <c r="AG890" i="10" s="1"/>
  <c r="AH890" i="10" s="1"/>
  <c r="CZ891" i="10"/>
  <c r="AG891" i="10" s="1"/>
  <c r="AH891" i="10" s="1"/>
  <c r="CZ892" i="10"/>
  <c r="AG892" i="10" s="1"/>
  <c r="AH892" i="10" s="1"/>
  <c r="CZ893" i="10"/>
  <c r="AG893" i="10" s="1"/>
  <c r="AH893" i="10" s="1"/>
  <c r="CZ894" i="10"/>
  <c r="AG894" i="10" s="1"/>
  <c r="AH894" i="10" s="1"/>
  <c r="CZ895" i="10"/>
  <c r="AG895" i="10" s="1"/>
  <c r="AH895" i="10" s="1"/>
  <c r="CZ896" i="10"/>
  <c r="AG896" i="10" s="1"/>
  <c r="AH896" i="10" s="1"/>
  <c r="CZ897" i="10"/>
  <c r="AG897" i="10" s="1"/>
  <c r="AH897" i="10" s="1"/>
  <c r="CZ898" i="10"/>
  <c r="AG898" i="10" s="1"/>
  <c r="AH898" i="10" s="1"/>
  <c r="CZ899" i="10"/>
  <c r="AG899" i="10" s="1"/>
  <c r="AH899" i="10" s="1"/>
  <c r="CZ900" i="10"/>
  <c r="AG900" i="10" s="1"/>
  <c r="AH900" i="10" s="1"/>
  <c r="CZ901" i="10"/>
  <c r="AG901" i="10" s="1"/>
  <c r="AH901" i="10" s="1"/>
  <c r="CZ902" i="10"/>
  <c r="AG902" i="10" s="1"/>
  <c r="AH902" i="10" s="1"/>
  <c r="CZ903" i="10"/>
  <c r="AG903" i="10" s="1"/>
  <c r="AH903" i="10" s="1"/>
  <c r="CZ904" i="10"/>
  <c r="AG904" i="10" s="1"/>
  <c r="AH904" i="10" s="1"/>
  <c r="CZ905" i="10"/>
  <c r="AG905" i="10" s="1"/>
  <c r="AH905" i="10" s="1"/>
  <c r="CZ906" i="10"/>
  <c r="AG906" i="10" s="1"/>
  <c r="AH906" i="10" s="1"/>
  <c r="CZ907" i="10"/>
  <c r="AG907" i="10" s="1"/>
  <c r="AH907" i="10" s="1"/>
  <c r="CZ908" i="10"/>
  <c r="AG908" i="10" s="1"/>
  <c r="AH908" i="10" s="1"/>
  <c r="CZ909" i="10"/>
  <c r="AG909" i="10" s="1"/>
  <c r="AH909" i="10" s="1"/>
  <c r="CZ910" i="10"/>
  <c r="AG910" i="10" s="1"/>
  <c r="AH910" i="10" s="1"/>
  <c r="CZ911" i="10"/>
  <c r="AG911" i="10" s="1"/>
  <c r="AH911" i="10" s="1"/>
  <c r="CZ912" i="10"/>
  <c r="AG912" i="10" s="1"/>
  <c r="AH912" i="10" s="1"/>
  <c r="CZ913" i="10"/>
  <c r="AG913" i="10" s="1"/>
  <c r="AH913" i="10" s="1"/>
  <c r="CZ914" i="10"/>
  <c r="AG914" i="10" s="1"/>
  <c r="AH914" i="10" s="1"/>
  <c r="CZ915" i="10"/>
  <c r="AG915" i="10" s="1"/>
  <c r="AH915" i="10" s="1"/>
  <c r="CZ916" i="10"/>
  <c r="AG916" i="10" s="1"/>
  <c r="AH916" i="10" s="1"/>
  <c r="CZ917" i="10"/>
  <c r="AG917" i="10" s="1"/>
  <c r="AH917" i="10" s="1"/>
  <c r="CZ918" i="10"/>
  <c r="AG918" i="10" s="1"/>
  <c r="AH918" i="10" s="1"/>
  <c r="CZ919" i="10"/>
  <c r="AG919" i="10" s="1"/>
  <c r="AH919" i="10" s="1"/>
  <c r="CZ920" i="10"/>
  <c r="AG920" i="10" s="1"/>
  <c r="AH920" i="10" s="1"/>
  <c r="CZ921" i="10"/>
  <c r="AG921" i="10" s="1"/>
  <c r="AH921" i="10" s="1"/>
  <c r="CZ922" i="10"/>
  <c r="AG922" i="10" s="1"/>
  <c r="AH922" i="10" s="1"/>
  <c r="CZ923" i="10"/>
  <c r="AG923" i="10" s="1"/>
  <c r="AH923" i="10" s="1"/>
  <c r="CZ924" i="10"/>
  <c r="AG924" i="10" s="1"/>
  <c r="AH924" i="10" s="1"/>
  <c r="CZ925" i="10"/>
  <c r="AG925" i="10" s="1"/>
  <c r="AH925" i="10" s="1"/>
  <c r="CZ926" i="10"/>
  <c r="AG926" i="10" s="1"/>
  <c r="AH926" i="10" s="1"/>
  <c r="CZ927" i="10"/>
  <c r="AG927" i="10" s="1"/>
  <c r="AH927" i="10" s="1"/>
  <c r="CZ928" i="10"/>
  <c r="AG928" i="10" s="1"/>
  <c r="AH928" i="10" s="1"/>
  <c r="CZ929" i="10"/>
  <c r="AG929" i="10" s="1"/>
  <c r="AH929" i="10" s="1"/>
  <c r="CZ930" i="10"/>
  <c r="AG930" i="10" s="1"/>
  <c r="AH930" i="10" s="1"/>
  <c r="CZ931" i="10"/>
  <c r="AG931" i="10" s="1"/>
  <c r="AH931" i="10" s="1"/>
  <c r="CZ932" i="10"/>
  <c r="AG932" i="10" s="1"/>
  <c r="AH932" i="10" s="1"/>
  <c r="CZ933" i="10"/>
  <c r="AG933" i="10" s="1"/>
  <c r="AH933" i="10" s="1"/>
  <c r="CZ934" i="10"/>
  <c r="AG934" i="10" s="1"/>
  <c r="AH934" i="10" s="1"/>
  <c r="CZ935" i="10"/>
  <c r="AG935" i="10" s="1"/>
  <c r="AH935" i="10" s="1"/>
  <c r="CZ936" i="10"/>
  <c r="AG936" i="10" s="1"/>
  <c r="AH936" i="10" s="1"/>
  <c r="CZ937" i="10"/>
  <c r="AG937" i="10" s="1"/>
  <c r="AH937" i="10" s="1"/>
  <c r="CZ938" i="10"/>
  <c r="AG938" i="10" s="1"/>
  <c r="AH938" i="10" s="1"/>
  <c r="CZ939" i="10"/>
  <c r="AG939" i="10" s="1"/>
  <c r="AH939" i="10" s="1"/>
  <c r="CZ940" i="10"/>
  <c r="AG940" i="10" s="1"/>
  <c r="AH940" i="10" s="1"/>
  <c r="CZ941" i="10"/>
  <c r="AG941" i="10" s="1"/>
  <c r="AH941" i="10" s="1"/>
  <c r="CZ942" i="10"/>
  <c r="AG942" i="10" s="1"/>
  <c r="AH942" i="10" s="1"/>
  <c r="CZ943" i="10"/>
  <c r="AG943" i="10" s="1"/>
  <c r="AH943" i="10" s="1"/>
  <c r="CZ944" i="10"/>
  <c r="AG944" i="10" s="1"/>
  <c r="AH944" i="10" s="1"/>
  <c r="CZ945" i="10"/>
  <c r="AG945" i="10" s="1"/>
  <c r="AH945" i="10" s="1"/>
  <c r="CZ946" i="10"/>
  <c r="AG946" i="10" s="1"/>
  <c r="AH946" i="10" s="1"/>
  <c r="CZ947" i="10"/>
  <c r="AG947" i="10" s="1"/>
  <c r="AH947" i="10" s="1"/>
  <c r="CZ948" i="10"/>
  <c r="AG948" i="10" s="1"/>
  <c r="AH948" i="10" s="1"/>
  <c r="CZ949" i="10"/>
  <c r="AG949" i="10" s="1"/>
  <c r="AH949" i="10" s="1"/>
  <c r="CZ950" i="10"/>
  <c r="AG950" i="10" s="1"/>
  <c r="AH950" i="10" s="1"/>
  <c r="CZ951" i="10"/>
  <c r="AG951" i="10" s="1"/>
  <c r="AH951" i="10" s="1"/>
  <c r="CZ952" i="10"/>
  <c r="AG952" i="10" s="1"/>
  <c r="AH952" i="10" s="1"/>
  <c r="CZ953" i="10"/>
  <c r="AG953" i="10" s="1"/>
  <c r="AH953" i="10" s="1"/>
  <c r="CZ954" i="10"/>
  <c r="AG954" i="10" s="1"/>
  <c r="AH954" i="10" s="1"/>
  <c r="CZ955" i="10"/>
  <c r="AG955" i="10" s="1"/>
  <c r="AH955" i="10" s="1"/>
  <c r="CZ956" i="10"/>
  <c r="AG956" i="10" s="1"/>
  <c r="AH956" i="10" s="1"/>
  <c r="CZ957" i="10"/>
  <c r="AG957" i="10" s="1"/>
  <c r="AH957" i="10" s="1"/>
  <c r="CZ958" i="10"/>
  <c r="AG958" i="10" s="1"/>
  <c r="AH958" i="10" s="1"/>
  <c r="CZ959" i="10"/>
  <c r="AG959" i="10" s="1"/>
  <c r="AH959" i="10" s="1"/>
  <c r="CZ960" i="10"/>
  <c r="AG960" i="10" s="1"/>
  <c r="AH960" i="10" s="1"/>
  <c r="CZ961" i="10"/>
  <c r="AG961" i="10" s="1"/>
  <c r="AH961" i="10" s="1"/>
  <c r="CZ962" i="10"/>
  <c r="AG962" i="10" s="1"/>
  <c r="AH962" i="10" s="1"/>
  <c r="CZ963" i="10"/>
  <c r="AG963" i="10" s="1"/>
  <c r="AH963" i="10" s="1"/>
  <c r="CZ964" i="10"/>
  <c r="AG964" i="10" s="1"/>
  <c r="AH964" i="10" s="1"/>
  <c r="CZ965" i="10"/>
  <c r="AG965" i="10" s="1"/>
  <c r="AH965" i="10" s="1"/>
  <c r="CZ966" i="10"/>
  <c r="AG966" i="10" s="1"/>
  <c r="AH966" i="10" s="1"/>
  <c r="CZ967" i="10"/>
  <c r="AG967" i="10" s="1"/>
  <c r="AH967" i="10" s="1"/>
  <c r="CZ968" i="10"/>
  <c r="AG968" i="10" s="1"/>
  <c r="AH968" i="10" s="1"/>
  <c r="CZ969" i="10"/>
  <c r="AG969" i="10" s="1"/>
  <c r="AH969" i="10" s="1"/>
  <c r="CZ970" i="10"/>
  <c r="AG970" i="10" s="1"/>
  <c r="AH970" i="10" s="1"/>
  <c r="CZ971" i="10"/>
  <c r="AG971" i="10" s="1"/>
  <c r="AH971" i="10" s="1"/>
  <c r="CZ972" i="10"/>
  <c r="AG972" i="10" s="1"/>
  <c r="AH972" i="10" s="1"/>
  <c r="CZ973" i="10"/>
  <c r="AG973" i="10" s="1"/>
  <c r="AH973" i="10" s="1"/>
  <c r="CZ974" i="10"/>
  <c r="AG974" i="10" s="1"/>
  <c r="AH974" i="10" s="1"/>
  <c r="CZ975" i="10"/>
  <c r="AG975" i="10" s="1"/>
  <c r="AH975" i="10" s="1"/>
  <c r="CZ976" i="10"/>
  <c r="AG976" i="10" s="1"/>
  <c r="AH976" i="10" s="1"/>
  <c r="CZ977" i="10"/>
  <c r="AG977" i="10" s="1"/>
  <c r="AH977" i="10" s="1"/>
  <c r="CZ978" i="10"/>
  <c r="AG978" i="10" s="1"/>
  <c r="AH978" i="10" s="1"/>
  <c r="CZ979" i="10"/>
  <c r="AG979" i="10" s="1"/>
  <c r="AH979" i="10" s="1"/>
  <c r="CZ980" i="10"/>
  <c r="AG980" i="10" s="1"/>
  <c r="AH980" i="10" s="1"/>
  <c r="CZ981" i="10"/>
  <c r="AG981" i="10" s="1"/>
  <c r="AH981" i="10" s="1"/>
  <c r="CZ982" i="10"/>
  <c r="AG982" i="10" s="1"/>
  <c r="AH982" i="10" s="1"/>
  <c r="CZ983" i="10"/>
  <c r="AG983" i="10" s="1"/>
  <c r="AH983" i="10" s="1"/>
  <c r="CZ984" i="10"/>
  <c r="AG984" i="10" s="1"/>
  <c r="AH984" i="10" s="1"/>
  <c r="CZ985" i="10"/>
  <c r="AG985" i="10" s="1"/>
  <c r="AH985" i="10" s="1"/>
  <c r="CZ986" i="10"/>
  <c r="AG986" i="10" s="1"/>
  <c r="AH986" i="10" s="1"/>
  <c r="CZ987" i="10"/>
  <c r="AG987" i="10" s="1"/>
  <c r="AH987" i="10" s="1"/>
  <c r="CZ988" i="10"/>
  <c r="AG988" i="10" s="1"/>
  <c r="AH988" i="10" s="1"/>
  <c r="CZ989" i="10"/>
  <c r="AG989" i="10" s="1"/>
  <c r="AH989" i="10" s="1"/>
  <c r="CZ990" i="10"/>
  <c r="AG990" i="10" s="1"/>
  <c r="AH990" i="10" s="1"/>
  <c r="CZ991" i="10"/>
  <c r="AG991" i="10" s="1"/>
  <c r="AH991" i="10" s="1"/>
  <c r="CZ992" i="10"/>
  <c r="AG992" i="10" s="1"/>
  <c r="AH992" i="10" s="1"/>
  <c r="CZ993" i="10"/>
  <c r="AG993" i="10" s="1"/>
  <c r="AH993" i="10" s="1"/>
  <c r="CZ994" i="10"/>
  <c r="AG994" i="10" s="1"/>
  <c r="AH994" i="10" s="1"/>
  <c r="CZ995" i="10"/>
  <c r="AG995" i="10" s="1"/>
  <c r="AH995" i="10" s="1"/>
  <c r="CZ996" i="10"/>
  <c r="AG996" i="10" s="1"/>
  <c r="AH996" i="10" s="1"/>
  <c r="CZ997" i="10"/>
  <c r="AG997" i="10" s="1"/>
  <c r="AH997" i="10" s="1"/>
  <c r="CZ998" i="10"/>
  <c r="AG998" i="10" s="1"/>
  <c r="AH998" i="10" s="1"/>
  <c r="CZ999" i="10"/>
  <c r="AG999" i="10" s="1"/>
  <c r="AH999" i="10" s="1"/>
  <c r="CZ1000" i="10"/>
  <c r="AG1000" i="10" s="1"/>
  <c r="AH1000" i="10" s="1"/>
  <c r="CZ1001" i="10"/>
  <c r="AG1001" i="10" s="1"/>
  <c r="AH1001" i="10" s="1"/>
  <c r="CZ1002" i="10"/>
  <c r="AG1002" i="10" s="1"/>
  <c r="AH1002" i="10" s="1"/>
  <c r="CZ1003" i="10"/>
  <c r="AG1003" i="10" s="1"/>
  <c r="AH1003" i="10" s="1"/>
  <c r="CZ1004" i="10"/>
  <c r="AG1004" i="10" s="1"/>
  <c r="AH1004" i="10" s="1"/>
  <c r="CZ1005" i="10"/>
  <c r="AG1005" i="10" s="1"/>
  <c r="AH1005" i="10" s="1"/>
  <c r="CZ1006" i="10"/>
  <c r="AG1006" i="10" s="1"/>
  <c r="AH1006" i="10" s="1"/>
  <c r="CZ1007" i="10"/>
  <c r="AG1007" i="10" s="1"/>
  <c r="AH1007" i="10" s="1"/>
  <c r="CZ1008" i="10"/>
  <c r="AG1008" i="10" s="1"/>
  <c r="AH1008" i="10" s="1"/>
  <c r="CZ1009" i="10"/>
  <c r="AG1009" i="10" s="1"/>
  <c r="AH1009" i="10" s="1"/>
  <c r="CZ1010" i="10"/>
  <c r="AG1010" i="10" s="1"/>
  <c r="AH1010" i="10" s="1"/>
  <c r="CZ1011" i="10"/>
  <c r="AG1011" i="10" s="1"/>
  <c r="AH1011" i="10" s="1"/>
  <c r="CZ1012" i="10"/>
  <c r="AG1012" i="10" s="1"/>
  <c r="AH1012" i="10" s="1"/>
  <c r="CZ1013" i="10"/>
  <c r="AG1013" i="10" s="1"/>
  <c r="AH1013" i="10" s="1"/>
  <c r="CZ1014" i="10"/>
  <c r="AG1014" i="10" s="1"/>
  <c r="AH1014" i="10" s="1"/>
  <c r="CZ16" i="10"/>
  <c r="AG16" i="10" s="1"/>
  <c r="AH16" i="10" s="1"/>
  <c r="AG13" i="10" l="1"/>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O137" i="10"/>
  <c r="AO138" i="10"/>
  <c r="AO139" i="10"/>
  <c r="AO140" i="10"/>
  <c r="AO141" i="10"/>
  <c r="AO142" i="10"/>
  <c r="AO143" i="10"/>
  <c r="AO144" i="10"/>
  <c r="AO145" i="10"/>
  <c r="AO146" i="10"/>
  <c r="AO147" i="10"/>
  <c r="AO148" i="10"/>
  <c r="AO149" i="10"/>
  <c r="AO150" i="10"/>
  <c r="AO151" i="10"/>
  <c r="AO152" i="10"/>
  <c r="AO153" i="10"/>
  <c r="AO154" i="10"/>
  <c r="AO155" i="10"/>
  <c r="AO156" i="10"/>
  <c r="AO157" i="10"/>
  <c r="AO158" i="10"/>
  <c r="AO159" i="10"/>
  <c r="AO160" i="10"/>
  <c r="AO161" i="10"/>
  <c r="AO162" i="10"/>
  <c r="AO163" i="10"/>
  <c r="AO164" i="10"/>
  <c r="AO165" i="10"/>
  <c r="AO166" i="10"/>
  <c r="AO167" i="10"/>
  <c r="AO168" i="10"/>
  <c r="AO169" i="10"/>
  <c r="AO170" i="10"/>
  <c r="AO171" i="10"/>
  <c r="AO172" i="10"/>
  <c r="AO173" i="10"/>
  <c r="AO174" i="10"/>
  <c r="AO175" i="10"/>
  <c r="AO176" i="10"/>
  <c r="AO177" i="10"/>
  <c r="AO178" i="10"/>
  <c r="AO179" i="10"/>
  <c r="AO180" i="10"/>
  <c r="AO181" i="10"/>
  <c r="AO182" i="10"/>
  <c r="AO183" i="10"/>
  <c r="AO184" i="10"/>
  <c r="AO185" i="10"/>
  <c r="AO186" i="10"/>
  <c r="AO187" i="10"/>
  <c r="AO188" i="10"/>
  <c r="AO189" i="10"/>
  <c r="AO190" i="10"/>
  <c r="AO191" i="10"/>
  <c r="AO192" i="10"/>
  <c r="AO193" i="10"/>
  <c r="AO194" i="10"/>
  <c r="AO195" i="10"/>
  <c r="AO196" i="10"/>
  <c r="AO197" i="10"/>
  <c r="AO198" i="10"/>
  <c r="AO199" i="10"/>
  <c r="AO200" i="10"/>
  <c r="AO201" i="10"/>
  <c r="AO202" i="10"/>
  <c r="AO203" i="10"/>
  <c r="AO204" i="10"/>
  <c r="AO205" i="10"/>
  <c r="AO206" i="10"/>
  <c r="AO207" i="10"/>
  <c r="AO208" i="10"/>
  <c r="AO209" i="10"/>
  <c r="AO210" i="10"/>
  <c r="AO211" i="10"/>
  <c r="AO212" i="10"/>
  <c r="AO213" i="10"/>
  <c r="AO214" i="10"/>
  <c r="AO215" i="10"/>
  <c r="AO216" i="10"/>
  <c r="AO217" i="10"/>
  <c r="AO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O252" i="10"/>
  <c r="AO253" i="10"/>
  <c r="AO254" i="10"/>
  <c r="AO255" i="10"/>
  <c r="AO256" i="10"/>
  <c r="AO257" i="10"/>
  <c r="AO258" i="10"/>
  <c r="AO259" i="10"/>
  <c r="AO260" i="10"/>
  <c r="AO261" i="10"/>
  <c r="AO262" i="10"/>
  <c r="AO263" i="10"/>
  <c r="AO264" i="10"/>
  <c r="AO265" i="10"/>
  <c r="AO266" i="10"/>
  <c r="AO267" i="10"/>
  <c r="AO268" i="10"/>
  <c r="AO269" i="10"/>
  <c r="AO270" i="10"/>
  <c r="AO271" i="10"/>
  <c r="AO272" i="10"/>
  <c r="AO273" i="10"/>
  <c r="AO274" i="10"/>
  <c r="AO275" i="10"/>
  <c r="AO276" i="10"/>
  <c r="AO277" i="10"/>
  <c r="AO278" i="10"/>
  <c r="AO279" i="10"/>
  <c r="AO280" i="10"/>
  <c r="AO281" i="10"/>
  <c r="AO282" i="10"/>
  <c r="AO283" i="10"/>
  <c r="AO284" i="10"/>
  <c r="AO285" i="10"/>
  <c r="AO286" i="10"/>
  <c r="AO287" i="10"/>
  <c r="AO288" i="10"/>
  <c r="AO289" i="10"/>
  <c r="AO290" i="10"/>
  <c r="AO291" i="10"/>
  <c r="AO292" i="10"/>
  <c r="AO293" i="10"/>
  <c r="AO294" i="10"/>
  <c r="AO295" i="10"/>
  <c r="AO296" i="10"/>
  <c r="AO297" i="10"/>
  <c r="AO298" i="10"/>
  <c r="AO299" i="10"/>
  <c r="AO300" i="10"/>
  <c r="AO301" i="10"/>
  <c r="AO302" i="10"/>
  <c r="AO303" i="10"/>
  <c r="AO304" i="10"/>
  <c r="AO305" i="10"/>
  <c r="AO306" i="10"/>
  <c r="AO307" i="10"/>
  <c r="AO308" i="10"/>
  <c r="AO309" i="10"/>
  <c r="AO310" i="10"/>
  <c r="AO311" i="10"/>
  <c r="AO312" i="10"/>
  <c r="AO313" i="10"/>
  <c r="AO314" i="10"/>
  <c r="AO315" i="10"/>
  <c r="AO316" i="10"/>
  <c r="AO317" i="10"/>
  <c r="AO318" i="10"/>
  <c r="AO319" i="10"/>
  <c r="AO320" i="10"/>
  <c r="AO321" i="10"/>
  <c r="AO322" i="10"/>
  <c r="AO323" i="10"/>
  <c r="AO324" i="10"/>
  <c r="AO325" i="10"/>
  <c r="AO326" i="10"/>
  <c r="AO327" i="10"/>
  <c r="AO328" i="10"/>
  <c r="AO329" i="10"/>
  <c r="AO330" i="10"/>
  <c r="AO331" i="10"/>
  <c r="AO332" i="10"/>
  <c r="AO333" i="10"/>
  <c r="AO334" i="10"/>
  <c r="AO335" i="10"/>
  <c r="AO336" i="10"/>
  <c r="AO337" i="10"/>
  <c r="AO338" i="10"/>
  <c r="AO339" i="10"/>
  <c r="AO340" i="10"/>
  <c r="AO341" i="10"/>
  <c r="AO342" i="10"/>
  <c r="AO343" i="10"/>
  <c r="AO344" i="10"/>
  <c r="AO345" i="10"/>
  <c r="AO346" i="10"/>
  <c r="AO347" i="10"/>
  <c r="AO348" i="10"/>
  <c r="AO349" i="10"/>
  <c r="AO350" i="10"/>
  <c r="AO351" i="10"/>
  <c r="AO352" i="10"/>
  <c r="AO353" i="10"/>
  <c r="AO354" i="10"/>
  <c r="AO355" i="10"/>
  <c r="AO356" i="10"/>
  <c r="AO357" i="10"/>
  <c r="AO358" i="10"/>
  <c r="AO359" i="10"/>
  <c r="AO360" i="10"/>
  <c r="AO361" i="10"/>
  <c r="AO362" i="10"/>
  <c r="AO363" i="10"/>
  <c r="AO364" i="10"/>
  <c r="AO365" i="10"/>
  <c r="AO366" i="10"/>
  <c r="AO367" i="10"/>
  <c r="AO368" i="10"/>
  <c r="AO369" i="10"/>
  <c r="AO370" i="10"/>
  <c r="AO371" i="10"/>
  <c r="AO372" i="10"/>
  <c r="AO373" i="10"/>
  <c r="AO374" i="10"/>
  <c r="AO375" i="10"/>
  <c r="AO376" i="10"/>
  <c r="AO377" i="10"/>
  <c r="AO378" i="10"/>
  <c r="AO379" i="10"/>
  <c r="AO380" i="10"/>
  <c r="AO381" i="10"/>
  <c r="AO382" i="10"/>
  <c r="AO383" i="10"/>
  <c r="AO384" i="10"/>
  <c r="AO385" i="10"/>
  <c r="AO386" i="10"/>
  <c r="AO387" i="10"/>
  <c r="AO388" i="10"/>
  <c r="AO389" i="10"/>
  <c r="AO390" i="10"/>
  <c r="AO391" i="10"/>
  <c r="AO392" i="10"/>
  <c r="AO393" i="10"/>
  <c r="AO394" i="10"/>
  <c r="AO395" i="10"/>
  <c r="AO396" i="10"/>
  <c r="AO397" i="10"/>
  <c r="AO398" i="10"/>
  <c r="AO399" i="10"/>
  <c r="AO400" i="10"/>
  <c r="AO401" i="10"/>
  <c r="AO402" i="10"/>
  <c r="AO403" i="10"/>
  <c r="AO404" i="10"/>
  <c r="AO405" i="10"/>
  <c r="AO406" i="10"/>
  <c r="AO407" i="10"/>
  <c r="AO408" i="10"/>
  <c r="AO409" i="10"/>
  <c r="AO410" i="10"/>
  <c r="AO411" i="10"/>
  <c r="AO412" i="10"/>
  <c r="AO413" i="10"/>
  <c r="AO414" i="10"/>
  <c r="AO415" i="10"/>
  <c r="AO416" i="10"/>
  <c r="AO417" i="10"/>
  <c r="AO418" i="10"/>
  <c r="AO419" i="10"/>
  <c r="AO420" i="10"/>
  <c r="AO421" i="10"/>
  <c r="AO422" i="10"/>
  <c r="AO423" i="10"/>
  <c r="AO424" i="10"/>
  <c r="AO425" i="10"/>
  <c r="AO426" i="10"/>
  <c r="AO427" i="10"/>
  <c r="AO428" i="10"/>
  <c r="AO429" i="10"/>
  <c r="AO430" i="10"/>
  <c r="AO431" i="10"/>
  <c r="AO432" i="10"/>
  <c r="AO433" i="10"/>
  <c r="AO434" i="10"/>
  <c r="AO435" i="10"/>
  <c r="AO436" i="10"/>
  <c r="AO437" i="10"/>
  <c r="AO438" i="10"/>
  <c r="AO439" i="10"/>
  <c r="AO440" i="10"/>
  <c r="AO441" i="10"/>
  <c r="AO442" i="10"/>
  <c r="AO443" i="10"/>
  <c r="AO444" i="10"/>
  <c r="AO445" i="10"/>
  <c r="AO446" i="10"/>
  <c r="AO447" i="10"/>
  <c r="AO448" i="10"/>
  <c r="AO449" i="10"/>
  <c r="AO450" i="10"/>
  <c r="AO451" i="10"/>
  <c r="AO452" i="10"/>
  <c r="AO453" i="10"/>
  <c r="AO454" i="10"/>
  <c r="AO455" i="10"/>
  <c r="AO456" i="10"/>
  <c r="AO457" i="10"/>
  <c r="AO458" i="10"/>
  <c r="AO459" i="10"/>
  <c r="AO460" i="10"/>
  <c r="AO461" i="10"/>
  <c r="AO462" i="10"/>
  <c r="AO463" i="10"/>
  <c r="AO464" i="10"/>
  <c r="AO465" i="10"/>
  <c r="AO466" i="10"/>
  <c r="AO467" i="10"/>
  <c r="AO468" i="10"/>
  <c r="AO469" i="10"/>
  <c r="AO470" i="10"/>
  <c r="AO471" i="10"/>
  <c r="AO472" i="10"/>
  <c r="AO473" i="10"/>
  <c r="AO474" i="10"/>
  <c r="AO475" i="10"/>
  <c r="AO476" i="10"/>
  <c r="AO477" i="10"/>
  <c r="AO478" i="10"/>
  <c r="AO479" i="10"/>
  <c r="AO480" i="10"/>
  <c r="AO481" i="10"/>
  <c r="AO482" i="10"/>
  <c r="AO483" i="10"/>
  <c r="AO484" i="10"/>
  <c r="AO485" i="10"/>
  <c r="AO486" i="10"/>
  <c r="AO487" i="10"/>
  <c r="AO488" i="10"/>
  <c r="AO489" i="10"/>
  <c r="AO490" i="10"/>
  <c r="AO491" i="10"/>
  <c r="AO492" i="10"/>
  <c r="AO493" i="10"/>
  <c r="AO494" i="10"/>
  <c r="AO495" i="10"/>
  <c r="AO496" i="10"/>
  <c r="AO497" i="10"/>
  <c r="AO498" i="10"/>
  <c r="AO499" i="10"/>
  <c r="AO500" i="10"/>
  <c r="AO501" i="10"/>
  <c r="AO502" i="10"/>
  <c r="AO503" i="10"/>
  <c r="AO504" i="10"/>
  <c r="AO505" i="10"/>
  <c r="AO506" i="10"/>
  <c r="AO507" i="10"/>
  <c r="AO508" i="10"/>
  <c r="AO509" i="10"/>
  <c r="AO510" i="10"/>
  <c r="AO511" i="10"/>
  <c r="AO512" i="10"/>
  <c r="AO513" i="10"/>
  <c r="AO514" i="10"/>
  <c r="AO515" i="10"/>
  <c r="AO516" i="10"/>
  <c r="AO517" i="10"/>
  <c r="AO518" i="10"/>
  <c r="AO519" i="10"/>
  <c r="AO520" i="10"/>
  <c r="AO521" i="10"/>
  <c r="AO522" i="10"/>
  <c r="AO523" i="10"/>
  <c r="AO524" i="10"/>
  <c r="AO525" i="10"/>
  <c r="AO526" i="10"/>
  <c r="AO527" i="10"/>
  <c r="AO528" i="10"/>
  <c r="AO529" i="10"/>
  <c r="AO530" i="10"/>
  <c r="AO531" i="10"/>
  <c r="AO532" i="10"/>
  <c r="AO533" i="10"/>
  <c r="AO534" i="10"/>
  <c r="AO535" i="10"/>
  <c r="AO536" i="10"/>
  <c r="AO537" i="10"/>
  <c r="AO538" i="10"/>
  <c r="AO539" i="10"/>
  <c r="AO540" i="10"/>
  <c r="AO541" i="10"/>
  <c r="AO542" i="10"/>
  <c r="AO543" i="10"/>
  <c r="AO544" i="10"/>
  <c r="AO545" i="10"/>
  <c r="AO546" i="10"/>
  <c r="AO547" i="10"/>
  <c r="AO548" i="10"/>
  <c r="AO549" i="10"/>
  <c r="AO550" i="10"/>
  <c r="AO551" i="10"/>
  <c r="AO552" i="10"/>
  <c r="AO553" i="10"/>
  <c r="AO554" i="10"/>
  <c r="AO555" i="10"/>
  <c r="AO556" i="10"/>
  <c r="AO557" i="10"/>
  <c r="AO558" i="10"/>
  <c r="AO559" i="10"/>
  <c r="AO560" i="10"/>
  <c r="AO561" i="10"/>
  <c r="AO562" i="10"/>
  <c r="AO563" i="10"/>
  <c r="AO564" i="10"/>
  <c r="AO565" i="10"/>
  <c r="AO566" i="10"/>
  <c r="AO567" i="10"/>
  <c r="AO568" i="10"/>
  <c r="AO569" i="10"/>
  <c r="AO570" i="10"/>
  <c r="AO571" i="10"/>
  <c r="AO572" i="10"/>
  <c r="AO573" i="10"/>
  <c r="AO574" i="10"/>
  <c r="AO575" i="10"/>
  <c r="AO576" i="10"/>
  <c r="AO577" i="10"/>
  <c r="AO578" i="10"/>
  <c r="AO579" i="10"/>
  <c r="AO580" i="10"/>
  <c r="AO581" i="10"/>
  <c r="AO582" i="10"/>
  <c r="AO583" i="10"/>
  <c r="AO584" i="10"/>
  <c r="AO585" i="10"/>
  <c r="AO586" i="10"/>
  <c r="AO587" i="10"/>
  <c r="AO588" i="10"/>
  <c r="AO589" i="10"/>
  <c r="AO590" i="10"/>
  <c r="AO591" i="10"/>
  <c r="AO592" i="10"/>
  <c r="AO593" i="10"/>
  <c r="AO594" i="10"/>
  <c r="AO595" i="10"/>
  <c r="AO596" i="10"/>
  <c r="AO597" i="10"/>
  <c r="AO598" i="10"/>
  <c r="AO599" i="10"/>
  <c r="AO600" i="10"/>
  <c r="AO601" i="10"/>
  <c r="AO602" i="10"/>
  <c r="AO603" i="10"/>
  <c r="AO604" i="10"/>
  <c r="AO605" i="10"/>
  <c r="AO606" i="10"/>
  <c r="AO607" i="10"/>
  <c r="AO608" i="10"/>
  <c r="AO609" i="10"/>
  <c r="AO610" i="10"/>
  <c r="AO611" i="10"/>
  <c r="AO612" i="10"/>
  <c r="AO613" i="10"/>
  <c r="AO614" i="10"/>
  <c r="AO615" i="10"/>
  <c r="AO616" i="10"/>
  <c r="AO617" i="10"/>
  <c r="AO618" i="10"/>
  <c r="AO619" i="10"/>
  <c r="AO620" i="10"/>
  <c r="AO621" i="10"/>
  <c r="AO622" i="10"/>
  <c r="AO623" i="10"/>
  <c r="AO624" i="10"/>
  <c r="AO625" i="10"/>
  <c r="AO626" i="10"/>
  <c r="AO627" i="10"/>
  <c r="AO628" i="10"/>
  <c r="AO629" i="10"/>
  <c r="AO630" i="10"/>
  <c r="AO631" i="10"/>
  <c r="AO632" i="10"/>
  <c r="AO633" i="10"/>
  <c r="AO634" i="10"/>
  <c r="AO635" i="10"/>
  <c r="AO636" i="10"/>
  <c r="AO637" i="10"/>
  <c r="AO638" i="10"/>
  <c r="AO639" i="10"/>
  <c r="AO640" i="10"/>
  <c r="AO641" i="10"/>
  <c r="AO642" i="10"/>
  <c r="AO643" i="10"/>
  <c r="AO644" i="10"/>
  <c r="AO645" i="10"/>
  <c r="AO646" i="10"/>
  <c r="AO647" i="10"/>
  <c r="AO648" i="10"/>
  <c r="AO649" i="10"/>
  <c r="AO650" i="10"/>
  <c r="AO651" i="10"/>
  <c r="AO652" i="10"/>
  <c r="AO653" i="10"/>
  <c r="AO654" i="10"/>
  <c r="AO655" i="10"/>
  <c r="AO656" i="10"/>
  <c r="AO657" i="10"/>
  <c r="AO658" i="10"/>
  <c r="AO659" i="10"/>
  <c r="AO660" i="10"/>
  <c r="AO661" i="10"/>
  <c r="AO662" i="10"/>
  <c r="AO663" i="10"/>
  <c r="AO664" i="10"/>
  <c r="AO665" i="10"/>
  <c r="AO666" i="10"/>
  <c r="AO667" i="10"/>
  <c r="AO668" i="10"/>
  <c r="AO669" i="10"/>
  <c r="AO670" i="10"/>
  <c r="AO671" i="10"/>
  <c r="AO672" i="10"/>
  <c r="AO673" i="10"/>
  <c r="AO674" i="10"/>
  <c r="AO675" i="10"/>
  <c r="AO676" i="10"/>
  <c r="AO677" i="10"/>
  <c r="AO678" i="10"/>
  <c r="AO679" i="10"/>
  <c r="AO680" i="10"/>
  <c r="AO681" i="10"/>
  <c r="AO682" i="10"/>
  <c r="AO683" i="10"/>
  <c r="AO684" i="10"/>
  <c r="AO685" i="10"/>
  <c r="AO686" i="10"/>
  <c r="AO687" i="10"/>
  <c r="AO688" i="10"/>
  <c r="AO689" i="10"/>
  <c r="AO690" i="10"/>
  <c r="AO691" i="10"/>
  <c r="AO692" i="10"/>
  <c r="AO693" i="10"/>
  <c r="AO694" i="10"/>
  <c r="AO695" i="10"/>
  <c r="AO696" i="10"/>
  <c r="AO697" i="10"/>
  <c r="AO698" i="10"/>
  <c r="AO699" i="10"/>
  <c r="AO700" i="10"/>
  <c r="AO701" i="10"/>
  <c r="AO702" i="10"/>
  <c r="AO703" i="10"/>
  <c r="AO704" i="10"/>
  <c r="AO705" i="10"/>
  <c r="AO706" i="10"/>
  <c r="AO707" i="10"/>
  <c r="AO708" i="10"/>
  <c r="AO709" i="10"/>
  <c r="AO710" i="10"/>
  <c r="AO711" i="10"/>
  <c r="AO712" i="10"/>
  <c r="AO713" i="10"/>
  <c r="AO714" i="10"/>
  <c r="AO715" i="10"/>
  <c r="AO716" i="10"/>
  <c r="AO717" i="10"/>
  <c r="AO718" i="10"/>
  <c r="AO719" i="10"/>
  <c r="AO720" i="10"/>
  <c r="AO721" i="10"/>
  <c r="AO722" i="10"/>
  <c r="AO723" i="10"/>
  <c r="AO724" i="10"/>
  <c r="AO725" i="10"/>
  <c r="AO726" i="10"/>
  <c r="AO727" i="10"/>
  <c r="AO728" i="10"/>
  <c r="AO729" i="10"/>
  <c r="AO730" i="10"/>
  <c r="AO731" i="10"/>
  <c r="AO732" i="10"/>
  <c r="AO733" i="10"/>
  <c r="AO734" i="10"/>
  <c r="AO735" i="10"/>
  <c r="AO736" i="10"/>
  <c r="AO737" i="10"/>
  <c r="AO738" i="10"/>
  <c r="AO739" i="10"/>
  <c r="AO740" i="10"/>
  <c r="AO741" i="10"/>
  <c r="AO742" i="10"/>
  <c r="AO743" i="10"/>
  <c r="AO744" i="10"/>
  <c r="AO745" i="10"/>
  <c r="AO746" i="10"/>
  <c r="AO747" i="10"/>
  <c r="AO748" i="10"/>
  <c r="AO749" i="10"/>
  <c r="AO750" i="10"/>
  <c r="AO751" i="10"/>
  <c r="AO752" i="10"/>
  <c r="AO753" i="10"/>
  <c r="AO754" i="10"/>
  <c r="AO755" i="10"/>
  <c r="AO756" i="10"/>
  <c r="AO757" i="10"/>
  <c r="AO758" i="10"/>
  <c r="AO759" i="10"/>
  <c r="AO760" i="10"/>
  <c r="AO761" i="10"/>
  <c r="AO762" i="10"/>
  <c r="AO763" i="10"/>
  <c r="AO764" i="10"/>
  <c r="AO765" i="10"/>
  <c r="AO766" i="10"/>
  <c r="AO767" i="10"/>
  <c r="AO768" i="10"/>
  <c r="AO769" i="10"/>
  <c r="AO770" i="10"/>
  <c r="AO771" i="10"/>
  <c r="AO772" i="10"/>
  <c r="AO773" i="10"/>
  <c r="AO774" i="10"/>
  <c r="AO775" i="10"/>
  <c r="AO776" i="10"/>
  <c r="AO777" i="10"/>
  <c r="AO778" i="10"/>
  <c r="AO779" i="10"/>
  <c r="AO780" i="10"/>
  <c r="AO781" i="10"/>
  <c r="AO782" i="10"/>
  <c r="AO783" i="10"/>
  <c r="AO784" i="10"/>
  <c r="AO785" i="10"/>
  <c r="AO786" i="10"/>
  <c r="AO787" i="10"/>
  <c r="AO788" i="10"/>
  <c r="AO789" i="10"/>
  <c r="AO790" i="10"/>
  <c r="AO791" i="10"/>
  <c r="AO792" i="10"/>
  <c r="AO793" i="10"/>
  <c r="AO794" i="10"/>
  <c r="AO795" i="10"/>
  <c r="AO796" i="10"/>
  <c r="AO797" i="10"/>
  <c r="AO798" i="10"/>
  <c r="AO799" i="10"/>
  <c r="AO800" i="10"/>
  <c r="AO801" i="10"/>
  <c r="AO802" i="10"/>
  <c r="AO803" i="10"/>
  <c r="AO804" i="10"/>
  <c r="AO805" i="10"/>
  <c r="AO806" i="10"/>
  <c r="AO807" i="10"/>
  <c r="AO808" i="10"/>
  <c r="AO809" i="10"/>
  <c r="AO810" i="10"/>
  <c r="AO811" i="10"/>
  <c r="AO812" i="10"/>
  <c r="AO813" i="10"/>
  <c r="AO814" i="10"/>
  <c r="AO815" i="10"/>
  <c r="AO816" i="10"/>
  <c r="AO817" i="10"/>
  <c r="AO818" i="10"/>
  <c r="AO819" i="10"/>
  <c r="AO820" i="10"/>
  <c r="AO821" i="10"/>
  <c r="AO822" i="10"/>
  <c r="AO823" i="10"/>
  <c r="AO824" i="10"/>
  <c r="AO825" i="10"/>
  <c r="AO826" i="10"/>
  <c r="AO827" i="10"/>
  <c r="AO828" i="10"/>
  <c r="AO829" i="10"/>
  <c r="AO830" i="10"/>
  <c r="AO831" i="10"/>
  <c r="AO832" i="10"/>
  <c r="AO833" i="10"/>
  <c r="AO834" i="10"/>
  <c r="AO835" i="10"/>
  <c r="AO836" i="10"/>
  <c r="AO837" i="10"/>
  <c r="AO838" i="10"/>
  <c r="AO839" i="10"/>
  <c r="AO840" i="10"/>
  <c r="AO841" i="10"/>
  <c r="AO842" i="10"/>
  <c r="AO843" i="10"/>
  <c r="AO844" i="10"/>
  <c r="AO845" i="10"/>
  <c r="AO846" i="10"/>
  <c r="AO847" i="10"/>
  <c r="AO848" i="10"/>
  <c r="AO849" i="10"/>
  <c r="AO850" i="10"/>
  <c r="AO851" i="10"/>
  <c r="AO852" i="10"/>
  <c r="AO853" i="10"/>
  <c r="AO854" i="10"/>
  <c r="AO855" i="10"/>
  <c r="AO856" i="10"/>
  <c r="AO857" i="10"/>
  <c r="AO858" i="10"/>
  <c r="AO859" i="10"/>
  <c r="AO860" i="10"/>
  <c r="AO861" i="10"/>
  <c r="AO862" i="10"/>
  <c r="AO863" i="10"/>
  <c r="AO864" i="10"/>
  <c r="AO865" i="10"/>
  <c r="AO866" i="10"/>
  <c r="AO867" i="10"/>
  <c r="AO868" i="10"/>
  <c r="AO869" i="10"/>
  <c r="AO870" i="10"/>
  <c r="AO871" i="10"/>
  <c r="AO872" i="10"/>
  <c r="AO873" i="10"/>
  <c r="AO874" i="10"/>
  <c r="AO875" i="10"/>
  <c r="AO876" i="10"/>
  <c r="AO877" i="10"/>
  <c r="AO878" i="10"/>
  <c r="AO879" i="10"/>
  <c r="AO880" i="10"/>
  <c r="AO881" i="10"/>
  <c r="AO882" i="10"/>
  <c r="AO883" i="10"/>
  <c r="AO884" i="10"/>
  <c r="AO885" i="10"/>
  <c r="AO886" i="10"/>
  <c r="AO887" i="10"/>
  <c r="AO888" i="10"/>
  <c r="AO889" i="10"/>
  <c r="AO890" i="10"/>
  <c r="AO891" i="10"/>
  <c r="AO892" i="10"/>
  <c r="AO893" i="10"/>
  <c r="AO894" i="10"/>
  <c r="AO895" i="10"/>
  <c r="AO896" i="10"/>
  <c r="AO897" i="10"/>
  <c r="AO898" i="10"/>
  <c r="AO899" i="10"/>
  <c r="AO900" i="10"/>
  <c r="AO901" i="10"/>
  <c r="AO902" i="10"/>
  <c r="AO903" i="10"/>
  <c r="AO904" i="10"/>
  <c r="AO905" i="10"/>
  <c r="AO906" i="10"/>
  <c r="AO907" i="10"/>
  <c r="AO908" i="10"/>
  <c r="AO909" i="10"/>
  <c r="AO910" i="10"/>
  <c r="AO911" i="10"/>
  <c r="AO912" i="10"/>
  <c r="AO913" i="10"/>
  <c r="AO914" i="10"/>
  <c r="AO915" i="10"/>
  <c r="AO916" i="10"/>
  <c r="AO917" i="10"/>
  <c r="AO918" i="10"/>
  <c r="AO919" i="10"/>
  <c r="AO920" i="10"/>
  <c r="AO921" i="10"/>
  <c r="AO922" i="10"/>
  <c r="AO923" i="10"/>
  <c r="AO924" i="10"/>
  <c r="AO925" i="10"/>
  <c r="AO926" i="10"/>
  <c r="AO927" i="10"/>
  <c r="AO928" i="10"/>
  <c r="AO929" i="10"/>
  <c r="AO930" i="10"/>
  <c r="AO931" i="10"/>
  <c r="AO932" i="10"/>
  <c r="AO933" i="10"/>
  <c r="AO934" i="10"/>
  <c r="AO935" i="10"/>
  <c r="AO936" i="10"/>
  <c r="AO937" i="10"/>
  <c r="AO938" i="10"/>
  <c r="AO939" i="10"/>
  <c r="AO940" i="10"/>
  <c r="AO941" i="10"/>
  <c r="AO942" i="10"/>
  <c r="AO943" i="10"/>
  <c r="AO944" i="10"/>
  <c r="AO945" i="10"/>
  <c r="AO946" i="10"/>
  <c r="AO947" i="10"/>
  <c r="AO948" i="10"/>
  <c r="AO949" i="10"/>
  <c r="AO950" i="10"/>
  <c r="AO951" i="10"/>
  <c r="AO952" i="10"/>
  <c r="AO953" i="10"/>
  <c r="AO954" i="10"/>
  <c r="AO955" i="10"/>
  <c r="AO956" i="10"/>
  <c r="AO957" i="10"/>
  <c r="AO958" i="10"/>
  <c r="AO959" i="10"/>
  <c r="AO960" i="10"/>
  <c r="AO961" i="10"/>
  <c r="AO962" i="10"/>
  <c r="AO963" i="10"/>
  <c r="AO964" i="10"/>
  <c r="AO965" i="10"/>
  <c r="AO966" i="10"/>
  <c r="AO967" i="10"/>
  <c r="AO968" i="10"/>
  <c r="AO969" i="10"/>
  <c r="AO970" i="10"/>
  <c r="AO971" i="10"/>
  <c r="AO972" i="10"/>
  <c r="AO973" i="10"/>
  <c r="AO974" i="10"/>
  <c r="AO975" i="10"/>
  <c r="AO976" i="10"/>
  <c r="AO977" i="10"/>
  <c r="AO978" i="10"/>
  <c r="AO979" i="10"/>
  <c r="AO980" i="10"/>
  <c r="AO981" i="10"/>
  <c r="AO982" i="10"/>
  <c r="AO983" i="10"/>
  <c r="AO984" i="10"/>
  <c r="AO985" i="10"/>
  <c r="AO986" i="10"/>
  <c r="AO987" i="10"/>
  <c r="AO988" i="10"/>
  <c r="AO989" i="10"/>
  <c r="AO990" i="10"/>
  <c r="AO991" i="10"/>
  <c r="AO992" i="10"/>
  <c r="AO993" i="10"/>
  <c r="AO994" i="10"/>
  <c r="AO995" i="10"/>
  <c r="AO996" i="10"/>
  <c r="AO997" i="10"/>
  <c r="AO998" i="10"/>
  <c r="AO999" i="10"/>
  <c r="AO1000" i="10"/>
  <c r="AO1001" i="10"/>
  <c r="AO1002" i="10"/>
  <c r="AO1003" i="10"/>
  <c r="AO1004" i="10"/>
  <c r="AO1005" i="10"/>
  <c r="AO1006" i="10"/>
  <c r="AO1007" i="10"/>
  <c r="AO1008" i="10"/>
  <c r="AO1009" i="10"/>
  <c r="AO1010" i="10"/>
  <c r="AO1011" i="10"/>
  <c r="AO1012" i="10"/>
  <c r="AO1013" i="10"/>
  <c r="AO1014" i="10"/>
  <c r="AO1015" i="10"/>
  <c r="AO16" i="10"/>
  <c r="CT12" i="10"/>
  <c r="CW1015" i="10" s="1"/>
  <c r="CS12" i="10"/>
  <c r="AE16" i="10"/>
  <c r="AE17" i="10"/>
  <c r="AF17" i="10" s="1"/>
  <c r="AE18" i="10"/>
  <c r="AF18" i="10" s="1"/>
  <c r="AE19" i="10"/>
  <c r="AF19" i="10" s="1"/>
  <c r="AE20" i="10"/>
  <c r="AF20" i="10" s="1"/>
  <c r="AE21" i="10"/>
  <c r="AF21" i="10" s="1"/>
  <c r="AE22" i="10"/>
  <c r="AF22" i="10" s="1"/>
  <c r="AE23" i="10"/>
  <c r="AF23" i="10" s="1"/>
  <c r="AE24" i="10"/>
  <c r="AF24" i="10" s="1"/>
  <c r="AE25" i="10"/>
  <c r="AF25" i="10" s="1"/>
  <c r="AE26" i="10"/>
  <c r="AF26" i="10" s="1"/>
  <c r="AE27" i="10"/>
  <c r="AF27" i="10" s="1"/>
  <c r="AE28" i="10"/>
  <c r="AF28" i="10" s="1"/>
  <c r="AE29" i="10"/>
  <c r="AF29" i="10" s="1"/>
  <c r="AE30" i="10"/>
  <c r="AF30" i="10" s="1"/>
  <c r="AE31" i="10"/>
  <c r="AF31" i="10" s="1"/>
  <c r="AE32" i="10"/>
  <c r="AF32" i="10" s="1"/>
  <c r="AE33" i="10"/>
  <c r="AF33" i="10" s="1"/>
  <c r="AE34" i="10"/>
  <c r="AF34" i="10" s="1"/>
  <c r="AE35" i="10"/>
  <c r="AF35" i="10" s="1"/>
  <c r="AE36" i="10"/>
  <c r="AF36" i="10" s="1"/>
  <c r="AE37" i="10"/>
  <c r="AF37" i="10" s="1"/>
  <c r="AE38" i="10"/>
  <c r="AF38" i="10" s="1"/>
  <c r="AE39" i="10"/>
  <c r="AF39" i="10" s="1"/>
  <c r="AE40" i="10"/>
  <c r="AF40" i="10" s="1"/>
  <c r="AE41" i="10"/>
  <c r="AF41" i="10" s="1"/>
  <c r="AE42" i="10"/>
  <c r="AF42" i="10" s="1"/>
  <c r="AE43" i="10"/>
  <c r="AF43" i="10" s="1"/>
  <c r="AE44" i="10"/>
  <c r="AF44" i="10" s="1"/>
  <c r="AE45" i="10"/>
  <c r="AF45" i="10" s="1"/>
  <c r="AE46" i="10"/>
  <c r="AF46" i="10" s="1"/>
  <c r="AE47" i="10"/>
  <c r="AF47" i="10" s="1"/>
  <c r="AE48" i="10"/>
  <c r="AF48" i="10" s="1"/>
  <c r="AE49" i="10"/>
  <c r="AF49" i="10" s="1"/>
  <c r="AE50" i="10"/>
  <c r="AF50" i="10" s="1"/>
  <c r="AE51" i="10"/>
  <c r="AF51" i="10" s="1"/>
  <c r="AE52" i="10"/>
  <c r="AF52" i="10" s="1"/>
  <c r="AE53" i="10"/>
  <c r="AF53" i="10" s="1"/>
  <c r="AE54" i="10"/>
  <c r="AF54" i="10" s="1"/>
  <c r="AE55" i="10"/>
  <c r="AF55" i="10" s="1"/>
  <c r="AE56" i="10"/>
  <c r="AF56" i="10" s="1"/>
  <c r="AE57" i="10"/>
  <c r="AF57" i="10" s="1"/>
  <c r="AE58" i="10"/>
  <c r="AF58" i="10" s="1"/>
  <c r="AE59" i="10"/>
  <c r="AF59" i="10" s="1"/>
  <c r="AE60" i="10"/>
  <c r="AF60" i="10" s="1"/>
  <c r="AE61" i="10"/>
  <c r="AF61" i="10" s="1"/>
  <c r="AE62" i="10"/>
  <c r="AF62" i="10" s="1"/>
  <c r="AE63" i="10"/>
  <c r="AF63" i="10" s="1"/>
  <c r="AE64" i="10"/>
  <c r="AF64" i="10" s="1"/>
  <c r="AE65" i="10"/>
  <c r="AF65" i="10" s="1"/>
  <c r="AE66" i="10"/>
  <c r="AF66" i="10" s="1"/>
  <c r="AE67" i="10"/>
  <c r="AF67" i="10" s="1"/>
  <c r="AE68" i="10"/>
  <c r="AF68" i="10" s="1"/>
  <c r="AE69" i="10"/>
  <c r="AF69" i="10" s="1"/>
  <c r="AE70" i="10"/>
  <c r="AF70" i="10" s="1"/>
  <c r="AE71" i="10"/>
  <c r="AF71" i="10" s="1"/>
  <c r="AE72" i="10"/>
  <c r="AF72" i="10" s="1"/>
  <c r="AE73" i="10"/>
  <c r="AF73" i="10" s="1"/>
  <c r="AE74" i="10"/>
  <c r="AF74" i="10" s="1"/>
  <c r="AE75" i="10"/>
  <c r="AF75" i="10" s="1"/>
  <c r="AE76" i="10"/>
  <c r="AF76" i="10" s="1"/>
  <c r="AE77" i="10"/>
  <c r="AF77" i="10" s="1"/>
  <c r="AE78" i="10"/>
  <c r="AF78" i="10" s="1"/>
  <c r="AE79" i="10"/>
  <c r="AF79" i="10" s="1"/>
  <c r="AE80" i="10"/>
  <c r="AF80" i="10" s="1"/>
  <c r="AE81" i="10"/>
  <c r="AF81" i="10" s="1"/>
  <c r="AE82" i="10"/>
  <c r="AF82" i="10" s="1"/>
  <c r="AE83" i="10"/>
  <c r="AF83" i="10" s="1"/>
  <c r="AE84" i="10"/>
  <c r="AF84" i="10" s="1"/>
  <c r="AE85" i="10"/>
  <c r="AF85" i="10" s="1"/>
  <c r="AE86" i="10"/>
  <c r="AF86" i="10" s="1"/>
  <c r="AE87" i="10"/>
  <c r="AF87" i="10" s="1"/>
  <c r="AE88" i="10"/>
  <c r="AF88" i="10" s="1"/>
  <c r="AE89" i="10"/>
  <c r="AF89" i="10" s="1"/>
  <c r="AE90" i="10"/>
  <c r="AF90" i="10" s="1"/>
  <c r="AE91" i="10"/>
  <c r="AF91" i="10" s="1"/>
  <c r="AE92" i="10"/>
  <c r="AF92" i="10" s="1"/>
  <c r="AE93" i="10"/>
  <c r="AF93" i="10" s="1"/>
  <c r="AE94" i="10"/>
  <c r="AF94" i="10" s="1"/>
  <c r="AE95" i="10"/>
  <c r="AF95" i="10" s="1"/>
  <c r="AE96" i="10"/>
  <c r="AF96" i="10" s="1"/>
  <c r="AE97" i="10"/>
  <c r="AF97" i="10" s="1"/>
  <c r="AE98" i="10"/>
  <c r="AF98" i="10" s="1"/>
  <c r="AE99" i="10"/>
  <c r="AF99" i="10" s="1"/>
  <c r="AE100" i="10"/>
  <c r="AF100" i="10" s="1"/>
  <c r="AE101" i="10"/>
  <c r="AF101" i="10" s="1"/>
  <c r="AE102" i="10"/>
  <c r="AF102" i="10" s="1"/>
  <c r="AE103" i="10"/>
  <c r="AF103" i="10" s="1"/>
  <c r="AE104" i="10"/>
  <c r="AF104" i="10" s="1"/>
  <c r="AE105" i="10"/>
  <c r="AF105" i="10" s="1"/>
  <c r="AE106" i="10"/>
  <c r="AF106" i="10" s="1"/>
  <c r="AE107" i="10"/>
  <c r="AF107" i="10" s="1"/>
  <c r="AE108" i="10"/>
  <c r="AF108" i="10" s="1"/>
  <c r="AE109" i="10"/>
  <c r="AF109" i="10" s="1"/>
  <c r="AE110" i="10"/>
  <c r="AF110" i="10" s="1"/>
  <c r="AE111" i="10"/>
  <c r="AF111" i="10" s="1"/>
  <c r="AE112" i="10"/>
  <c r="AF112" i="10" s="1"/>
  <c r="AE113" i="10"/>
  <c r="AF113" i="10" s="1"/>
  <c r="AE114" i="10"/>
  <c r="AF114" i="10" s="1"/>
  <c r="AE115" i="10"/>
  <c r="AF115" i="10" s="1"/>
  <c r="AE116" i="10"/>
  <c r="AF116" i="10" s="1"/>
  <c r="AE117" i="10"/>
  <c r="AF117" i="10" s="1"/>
  <c r="AE118" i="10"/>
  <c r="AF118" i="10" s="1"/>
  <c r="AE119" i="10"/>
  <c r="AF119" i="10" s="1"/>
  <c r="AE120" i="10"/>
  <c r="AF120" i="10" s="1"/>
  <c r="AE121" i="10"/>
  <c r="AF121" i="10" s="1"/>
  <c r="AE122" i="10"/>
  <c r="AF122" i="10" s="1"/>
  <c r="AE123" i="10"/>
  <c r="AF123" i="10" s="1"/>
  <c r="AE124" i="10"/>
  <c r="AF124" i="10" s="1"/>
  <c r="AE125" i="10"/>
  <c r="AF125" i="10" s="1"/>
  <c r="AE126" i="10"/>
  <c r="AF126" i="10" s="1"/>
  <c r="AE127" i="10"/>
  <c r="AF127" i="10" s="1"/>
  <c r="AE128" i="10"/>
  <c r="AF128" i="10" s="1"/>
  <c r="AE129" i="10"/>
  <c r="AF129" i="10" s="1"/>
  <c r="AE130" i="10"/>
  <c r="AF130" i="10" s="1"/>
  <c r="AE131" i="10"/>
  <c r="AF131" i="10" s="1"/>
  <c r="AE132" i="10"/>
  <c r="AF132" i="10" s="1"/>
  <c r="AE133" i="10"/>
  <c r="AF133" i="10" s="1"/>
  <c r="AE134" i="10"/>
  <c r="AF134" i="10" s="1"/>
  <c r="AE135" i="10"/>
  <c r="AF135" i="10" s="1"/>
  <c r="AE136" i="10"/>
  <c r="AF136" i="10" s="1"/>
  <c r="AE137" i="10"/>
  <c r="AF137" i="10" s="1"/>
  <c r="AE138" i="10"/>
  <c r="AF138" i="10" s="1"/>
  <c r="AE139" i="10"/>
  <c r="AF139" i="10" s="1"/>
  <c r="AE140" i="10"/>
  <c r="AF140" i="10" s="1"/>
  <c r="AE141" i="10"/>
  <c r="AF141" i="10" s="1"/>
  <c r="AE142" i="10"/>
  <c r="AF142" i="10" s="1"/>
  <c r="AE143" i="10"/>
  <c r="AF143" i="10" s="1"/>
  <c r="AE144" i="10"/>
  <c r="AF144" i="10" s="1"/>
  <c r="AE145" i="10"/>
  <c r="AF145" i="10" s="1"/>
  <c r="AE146" i="10"/>
  <c r="AF146" i="10" s="1"/>
  <c r="AE147" i="10"/>
  <c r="AF147" i="10" s="1"/>
  <c r="AE148" i="10"/>
  <c r="AF148" i="10" s="1"/>
  <c r="AE149" i="10"/>
  <c r="AF149" i="10" s="1"/>
  <c r="AE150" i="10"/>
  <c r="AF150" i="10" s="1"/>
  <c r="AE151" i="10"/>
  <c r="AF151" i="10" s="1"/>
  <c r="AE152" i="10"/>
  <c r="AF152" i="10" s="1"/>
  <c r="AE153" i="10"/>
  <c r="AF153" i="10" s="1"/>
  <c r="AE154" i="10"/>
  <c r="AF154" i="10" s="1"/>
  <c r="AE155" i="10"/>
  <c r="AF155" i="10" s="1"/>
  <c r="AE156" i="10"/>
  <c r="AF156" i="10" s="1"/>
  <c r="AE157" i="10"/>
  <c r="AF157" i="10" s="1"/>
  <c r="AE158" i="10"/>
  <c r="AF158" i="10" s="1"/>
  <c r="AE159" i="10"/>
  <c r="AF159" i="10" s="1"/>
  <c r="AE160" i="10"/>
  <c r="AF160" i="10" s="1"/>
  <c r="AE161" i="10"/>
  <c r="AF161" i="10" s="1"/>
  <c r="AE162" i="10"/>
  <c r="AF162" i="10" s="1"/>
  <c r="AE163" i="10"/>
  <c r="AF163" i="10" s="1"/>
  <c r="AE164" i="10"/>
  <c r="AF164" i="10" s="1"/>
  <c r="AE165" i="10"/>
  <c r="AF165" i="10" s="1"/>
  <c r="AE166" i="10"/>
  <c r="AF166" i="10" s="1"/>
  <c r="AE167" i="10"/>
  <c r="AF167" i="10" s="1"/>
  <c r="AE168" i="10"/>
  <c r="AF168" i="10" s="1"/>
  <c r="AE169" i="10"/>
  <c r="AF169" i="10" s="1"/>
  <c r="AE170" i="10"/>
  <c r="AF170" i="10" s="1"/>
  <c r="AE171" i="10"/>
  <c r="AF171" i="10" s="1"/>
  <c r="AE172" i="10"/>
  <c r="AF172" i="10" s="1"/>
  <c r="AE173" i="10"/>
  <c r="AF173" i="10" s="1"/>
  <c r="AE174" i="10"/>
  <c r="AF174" i="10" s="1"/>
  <c r="AE175" i="10"/>
  <c r="AF175" i="10" s="1"/>
  <c r="AE176" i="10"/>
  <c r="AF176" i="10" s="1"/>
  <c r="AE177" i="10"/>
  <c r="AF177" i="10" s="1"/>
  <c r="AE178" i="10"/>
  <c r="AF178" i="10" s="1"/>
  <c r="AE179" i="10"/>
  <c r="AF179" i="10" s="1"/>
  <c r="AE180" i="10"/>
  <c r="AF180" i="10" s="1"/>
  <c r="AE181" i="10"/>
  <c r="AF181" i="10" s="1"/>
  <c r="AE182" i="10"/>
  <c r="AF182" i="10" s="1"/>
  <c r="AE183" i="10"/>
  <c r="AF183" i="10" s="1"/>
  <c r="AE184" i="10"/>
  <c r="AF184" i="10" s="1"/>
  <c r="AE185" i="10"/>
  <c r="AF185" i="10" s="1"/>
  <c r="AE186" i="10"/>
  <c r="AF186" i="10" s="1"/>
  <c r="AE187" i="10"/>
  <c r="AF187" i="10" s="1"/>
  <c r="AE188" i="10"/>
  <c r="AF188" i="10" s="1"/>
  <c r="AE189" i="10"/>
  <c r="AF189" i="10" s="1"/>
  <c r="AE190" i="10"/>
  <c r="AF190" i="10" s="1"/>
  <c r="AE191" i="10"/>
  <c r="AF191" i="10" s="1"/>
  <c r="AE192" i="10"/>
  <c r="AF192" i="10" s="1"/>
  <c r="AE193" i="10"/>
  <c r="AF193" i="10" s="1"/>
  <c r="AE194" i="10"/>
  <c r="AF194" i="10" s="1"/>
  <c r="AE195" i="10"/>
  <c r="AF195" i="10" s="1"/>
  <c r="AE196" i="10"/>
  <c r="AF196" i="10" s="1"/>
  <c r="AE197" i="10"/>
  <c r="AF197" i="10" s="1"/>
  <c r="AE198" i="10"/>
  <c r="AF198" i="10" s="1"/>
  <c r="AE199" i="10"/>
  <c r="AF199" i="10" s="1"/>
  <c r="AE200" i="10"/>
  <c r="AF200" i="10" s="1"/>
  <c r="AE201" i="10"/>
  <c r="AF201" i="10" s="1"/>
  <c r="AE202" i="10"/>
  <c r="AF202" i="10" s="1"/>
  <c r="AE203" i="10"/>
  <c r="AF203" i="10" s="1"/>
  <c r="AE204" i="10"/>
  <c r="AF204" i="10" s="1"/>
  <c r="AE205" i="10"/>
  <c r="AF205" i="10" s="1"/>
  <c r="AE206" i="10"/>
  <c r="AF206" i="10" s="1"/>
  <c r="AE207" i="10"/>
  <c r="AF207" i="10" s="1"/>
  <c r="AE208" i="10"/>
  <c r="AF208" i="10" s="1"/>
  <c r="AE209" i="10"/>
  <c r="AF209" i="10" s="1"/>
  <c r="AE210" i="10"/>
  <c r="AF210" i="10" s="1"/>
  <c r="AE211" i="10"/>
  <c r="AF211" i="10" s="1"/>
  <c r="AE212" i="10"/>
  <c r="AF212" i="10" s="1"/>
  <c r="AE213" i="10"/>
  <c r="AF213" i="10" s="1"/>
  <c r="AE214" i="10"/>
  <c r="AF214" i="10" s="1"/>
  <c r="AE215" i="10"/>
  <c r="AF215" i="10" s="1"/>
  <c r="AE216" i="10"/>
  <c r="AF216" i="10" s="1"/>
  <c r="AE217" i="10"/>
  <c r="AF217" i="10" s="1"/>
  <c r="AE218" i="10"/>
  <c r="AF218" i="10" s="1"/>
  <c r="AE219" i="10"/>
  <c r="AF219" i="10" s="1"/>
  <c r="AE220" i="10"/>
  <c r="AF220" i="10" s="1"/>
  <c r="AE221" i="10"/>
  <c r="AF221" i="10" s="1"/>
  <c r="AE222" i="10"/>
  <c r="AF222" i="10" s="1"/>
  <c r="AE223" i="10"/>
  <c r="AF223" i="10" s="1"/>
  <c r="AE224" i="10"/>
  <c r="AF224" i="10" s="1"/>
  <c r="AE225" i="10"/>
  <c r="AF225" i="10" s="1"/>
  <c r="AE226" i="10"/>
  <c r="AF226" i="10" s="1"/>
  <c r="AE227" i="10"/>
  <c r="AF227" i="10" s="1"/>
  <c r="AE228" i="10"/>
  <c r="AF228" i="10" s="1"/>
  <c r="AE229" i="10"/>
  <c r="AF229" i="10" s="1"/>
  <c r="AE230" i="10"/>
  <c r="AF230" i="10" s="1"/>
  <c r="AE231" i="10"/>
  <c r="AF231" i="10" s="1"/>
  <c r="AE232" i="10"/>
  <c r="AF232" i="10" s="1"/>
  <c r="AE233" i="10"/>
  <c r="AF233" i="10" s="1"/>
  <c r="AE234" i="10"/>
  <c r="AF234" i="10" s="1"/>
  <c r="AE235" i="10"/>
  <c r="AF235" i="10" s="1"/>
  <c r="AE236" i="10"/>
  <c r="AF236" i="10" s="1"/>
  <c r="AE237" i="10"/>
  <c r="AF237" i="10" s="1"/>
  <c r="AE238" i="10"/>
  <c r="AF238" i="10" s="1"/>
  <c r="AE239" i="10"/>
  <c r="AF239" i="10" s="1"/>
  <c r="AE240" i="10"/>
  <c r="AF240" i="10" s="1"/>
  <c r="AE241" i="10"/>
  <c r="AF241" i="10" s="1"/>
  <c r="AE242" i="10"/>
  <c r="AF242" i="10" s="1"/>
  <c r="AE243" i="10"/>
  <c r="AF243" i="10" s="1"/>
  <c r="AE244" i="10"/>
  <c r="AF244" i="10" s="1"/>
  <c r="AE245" i="10"/>
  <c r="AF245" i="10" s="1"/>
  <c r="AE246" i="10"/>
  <c r="AF246" i="10" s="1"/>
  <c r="AE247" i="10"/>
  <c r="AF247" i="10" s="1"/>
  <c r="AE248" i="10"/>
  <c r="AF248" i="10" s="1"/>
  <c r="AE249" i="10"/>
  <c r="AF249" i="10" s="1"/>
  <c r="AE250" i="10"/>
  <c r="AF250" i="10" s="1"/>
  <c r="AE251" i="10"/>
  <c r="AF251" i="10" s="1"/>
  <c r="AE252" i="10"/>
  <c r="AF252" i="10" s="1"/>
  <c r="AE253" i="10"/>
  <c r="AF253" i="10" s="1"/>
  <c r="AE254" i="10"/>
  <c r="AF254" i="10" s="1"/>
  <c r="AE255" i="10"/>
  <c r="AF255" i="10" s="1"/>
  <c r="AE256" i="10"/>
  <c r="AF256" i="10" s="1"/>
  <c r="AE257" i="10"/>
  <c r="AF257" i="10" s="1"/>
  <c r="AE258" i="10"/>
  <c r="AF258" i="10" s="1"/>
  <c r="AE259" i="10"/>
  <c r="AF259" i="10" s="1"/>
  <c r="AE260" i="10"/>
  <c r="AF260" i="10" s="1"/>
  <c r="AE261" i="10"/>
  <c r="AF261" i="10" s="1"/>
  <c r="AE262" i="10"/>
  <c r="AF262" i="10" s="1"/>
  <c r="AE263" i="10"/>
  <c r="AF263" i="10" s="1"/>
  <c r="AE264" i="10"/>
  <c r="AF264" i="10" s="1"/>
  <c r="AE265" i="10"/>
  <c r="AF265" i="10" s="1"/>
  <c r="AE266" i="10"/>
  <c r="AF266" i="10" s="1"/>
  <c r="AE267" i="10"/>
  <c r="AF267" i="10" s="1"/>
  <c r="AE268" i="10"/>
  <c r="AF268" i="10" s="1"/>
  <c r="AE269" i="10"/>
  <c r="AF269" i="10" s="1"/>
  <c r="AE270" i="10"/>
  <c r="AF270" i="10" s="1"/>
  <c r="AE271" i="10"/>
  <c r="AF271" i="10" s="1"/>
  <c r="AE272" i="10"/>
  <c r="AF272" i="10" s="1"/>
  <c r="AE273" i="10"/>
  <c r="AF273" i="10" s="1"/>
  <c r="AE274" i="10"/>
  <c r="AF274" i="10" s="1"/>
  <c r="AE275" i="10"/>
  <c r="AF275" i="10" s="1"/>
  <c r="AE276" i="10"/>
  <c r="AF276" i="10" s="1"/>
  <c r="AE277" i="10"/>
  <c r="AF277" i="10" s="1"/>
  <c r="AE278" i="10"/>
  <c r="AF278" i="10" s="1"/>
  <c r="AE279" i="10"/>
  <c r="AF279" i="10" s="1"/>
  <c r="AE280" i="10"/>
  <c r="AF280" i="10" s="1"/>
  <c r="AE281" i="10"/>
  <c r="AF281" i="10" s="1"/>
  <c r="AE282" i="10"/>
  <c r="AF282" i="10" s="1"/>
  <c r="AE283" i="10"/>
  <c r="AF283" i="10" s="1"/>
  <c r="AE284" i="10"/>
  <c r="AF284" i="10" s="1"/>
  <c r="AE285" i="10"/>
  <c r="AF285" i="10" s="1"/>
  <c r="AE286" i="10"/>
  <c r="AF286" i="10" s="1"/>
  <c r="AE287" i="10"/>
  <c r="AF287" i="10" s="1"/>
  <c r="AE288" i="10"/>
  <c r="AF288" i="10" s="1"/>
  <c r="AE289" i="10"/>
  <c r="AF289" i="10" s="1"/>
  <c r="AE290" i="10"/>
  <c r="AF290" i="10" s="1"/>
  <c r="AE291" i="10"/>
  <c r="AF291" i="10" s="1"/>
  <c r="AE292" i="10"/>
  <c r="AF292" i="10" s="1"/>
  <c r="AE293" i="10"/>
  <c r="AF293" i="10" s="1"/>
  <c r="AE294" i="10"/>
  <c r="AF294" i="10" s="1"/>
  <c r="AE295" i="10"/>
  <c r="AF295" i="10" s="1"/>
  <c r="AE296" i="10"/>
  <c r="AF296" i="10" s="1"/>
  <c r="AE297" i="10"/>
  <c r="AF297" i="10" s="1"/>
  <c r="AE298" i="10"/>
  <c r="AF298" i="10" s="1"/>
  <c r="AE299" i="10"/>
  <c r="AF299" i="10" s="1"/>
  <c r="AE300" i="10"/>
  <c r="AF300" i="10" s="1"/>
  <c r="AE301" i="10"/>
  <c r="AF301" i="10" s="1"/>
  <c r="AE302" i="10"/>
  <c r="AF302" i="10" s="1"/>
  <c r="AE303" i="10"/>
  <c r="AF303" i="10" s="1"/>
  <c r="AE304" i="10"/>
  <c r="AF304" i="10" s="1"/>
  <c r="AE305" i="10"/>
  <c r="AF305" i="10" s="1"/>
  <c r="AE306" i="10"/>
  <c r="AF306" i="10" s="1"/>
  <c r="AE307" i="10"/>
  <c r="AF307" i="10" s="1"/>
  <c r="AE308" i="10"/>
  <c r="AF308" i="10" s="1"/>
  <c r="AE309" i="10"/>
  <c r="AF309" i="10" s="1"/>
  <c r="AE310" i="10"/>
  <c r="AF310" i="10" s="1"/>
  <c r="AE311" i="10"/>
  <c r="AF311" i="10" s="1"/>
  <c r="AE312" i="10"/>
  <c r="AF312" i="10" s="1"/>
  <c r="AE313" i="10"/>
  <c r="AF313" i="10" s="1"/>
  <c r="AE314" i="10"/>
  <c r="AF314" i="10" s="1"/>
  <c r="AE315" i="10"/>
  <c r="AF315" i="10" s="1"/>
  <c r="AE316" i="10"/>
  <c r="AF316" i="10" s="1"/>
  <c r="AE317" i="10"/>
  <c r="AF317" i="10" s="1"/>
  <c r="AE318" i="10"/>
  <c r="AF318" i="10" s="1"/>
  <c r="AE319" i="10"/>
  <c r="AF319" i="10" s="1"/>
  <c r="AE320" i="10"/>
  <c r="AF320" i="10" s="1"/>
  <c r="AE321" i="10"/>
  <c r="AF321" i="10" s="1"/>
  <c r="AE322" i="10"/>
  <c r="AF322" i="10" s="1"/>
  <c r="AE323" i="10"/>
  <c r="AF323" i="10" s="1"/>
  <c r="AE324" i="10"/>
  <c r="AF324" i="10" s="1"/>
  <c r="AE325" i="10"/>
  <c r="AF325" i="10" s="1"/>
  <c r="AE326" i="10"/>
  <c r="AF326" i="10" s="1"/>
  <c r="AE327" i="10"/>
  <c r="AF327" i="10" s="1"/>
  <c r="AE328" i="10"/>
  <c r="AF328" i="10" s="1"/>
  <c r="AE329" i="10"/>
  <c r="AF329" i="10" s="1"/>
  <c r="AE330" i="10"/>
  <c r="AF330" i="10" s="1"/>
  <c r="AE331" i="10"/>
  <c r="AF331" i="10" s="1"/>
  <c r="AE332" i="10"/>
  <c r="AF332" i="10" s="1"/>
  <c r="AE333" i="10"/>
  <c r="AF333" i="10" s="1"/>
  <c r="AE334" i="10"/>
  <c r="AF334" i="10" s="1"/>
  <c r="AE335" i="10"/>
  <c r="AF335" i="10" s="1"/>
  <c r="AE336" i="10"/>
  <c r="AF336" i="10" s="1"/>
  <c r="AE337" i="10"/>
  <c r="AF337" i="10" s="1"/>
  <c r="AE338" i="10"/>
  <c r="AF338" i="10" s="1"/>
  <c r="AE339" i="10"/>
  <c r="AF339" i="10" s="1"/>
  <c r="AE340" i="10"/>
  <c r="AF340" i="10" s="1"/>
  <c r="AE341" i="10"/>
  <c r="AF341" i="10" s="1"/>
  <c r="AE342" i="10"/>
  <c r="AF342" i="10" s="1"/>
  <c r="AE343" i="10"/>
  <c r="AF343" i="10" s="1"/>
  <c r="AE344" i="10"/>
  <c r="AF344" i="10" s="1"/>
  <c r="AE345" i="10"/>
  <c r="AF345" i="10" s="1"/>
  <c r="AE346" i="10"/>
  <c r="AF346" i="10" s="1"/>
  <c r="AE347" i="10"/>
  <c r="AF347" i="10" s="1"/>
  <c r="AE348" i="10"/>
  <c r="AF348" i="10" s="1"/>
  <c r="AE349" i="10"/>
  <c r="AF349" i="10" s="1"/>
  <c r="AE350" i="10"/>
  <c r="AF350" i="10" s="1"/>
  <c r="AE351" i="10"/>
  <c r="AF351" i="10" s="1"/>
  <c r="AE352" i="10"/>
  <c r="AF352" i="10" s="1"/>
  <c r="AE353" i="10"/>
  <c r="AF353" i="10" s="1"/>
  <c r="AE354" i="10"/>
  <c r="AF354" i="10" s="1"/>
  <c r="AE355" i="10"/>
  <c r="AF355" i="10" s="1"/>
  <c r="AE356" i="10"/>
  <c r="AF356" i="10" s="1"/>
  <c r="AE357" i="10"/>
  <c r="AF357" i="10" s="1"/>
  <c r="AE358" i="10"/>
  <c r="AF358" i="10" s="1"/>
  <c r="AE359" i="10"/>
  <c r="AF359" i="10" s="1"/>
  <c r="AE360" i="10"/>
  <c r="AF360" i="10" s="1"/>
  <c r="AE361" i="10"/>
  <c r="AF361" i="10" s="1"/>
  <c r="AE362" i="10"/>
  <c r="AF362" i="10" s="1"/>
  <c r="AE363" i="10"/>
  <c r="AF363" i="10" s="1"/>
  <c r="AE364" i="10"/>
  <c r="AF364" i="10" s="1"/>
  <c r="AE365" i="10"/>
  <c r="AF365" i="10" s="1"/>
  <c r="AE366" i="10"/>
  <c r="AF366" i="10" s="1"/>
  <c r="AE367" i="10"/>
  <c r="AF367" i="10" s="1"/>
  <c r="AE368" i="10"/>
  <c r="AF368" i="10" s="1"/>
  <c r="AE369" i="10"/>
  <c r="AF369" i="10" s="1"/>
  <c r="AE370" i="10"/>
  <c r="AF370" i="10" s="1"/>
  <c r="AE371" i="10"/>
  <c r="AF371" i="10" s="1"/>
  <c r="AE372" i="10"/>
  <c r="AF372" i="10" s="1"/>
  <c r="AE373" i="10"/>
  <c r="AF373" i="10" s="1"/>
  <c r="AE374" i="10"/>
  <c r="AF374" i="10" s="1"/>
  <c r="AE375" i="10"/>
  <c r="AF375" i="10" s="1"/>
  <c r="AE376" i="10"/>
  <c r="AF376" i="10" s="1"/>
  <c r="AE377" i="10"/>
  <c r="AF377" i="10" s="1"/>
  <c r="AE378" i="10"/>
  <c r="AF378" i="10" s="1"/>
  <c r="AE379" i="10"/>
  <c r="AF379" i="10" s="1"/>
  <c r="AE380" i="10"/>
  <c r="AF380" i="10" s="1"/>
  <c r="AE381" i="10"/>
  <c r="AF381" i="10" s="1"/>
  <c r="AE382" i="10"/>
  <c r="AF382" i="10" s="1"/>
  <c r="AE383" i="10"/>
  <c r="AF383" i="10" s="1"/>
  <c r="AE384" i="10"/>
  <c r="AF384" i="10" s="1"/>
  <c r="AE385" i="10"/>
  <c r="AF385" i="10" s="1"/>
  <c r="AE386" i="10"/>
  <c r="AF386" i="10" s="1"/>
  <c r="AE387" i="10"/>
  <c r="AF387" i="10" s="1"/>
  <c r="AE388" i="10"/>
  <c r="AF388" i="10" s="1"/>
  <c r="AE389" i="10"/>
  <c r="AF389" i="10" s="1"/>
  <c r="AE390" i="10"/>
  <c r="AF390" i="10" s="1"/>
  <c r="AE391" i="10"/>
  <c r="AF391" i="10" s="1"/>
  <c r="AE392" i="10"/>
  <c r="AF392" i="10" s="1"/>
  <c r="AE393" i="10"/>
  <c r="AF393" i="10" s="1"/>
  <c r="AE394" i="10"/>
  <c r="AF394" i="10" s="1"/>
  <c r="AE395" i="10"/>
  <c r="AF395" i="10" s="1"/>
  <c r="AE396" i="10"/>
  <c r="AF396" i="10" s="1"/>
  <c r="AE397" i="10"/>
  <c r="AF397" i="10" s="1"/>
  <c r="AE398" i="10"/>
  <c r="AF398" i="10" s="1"/>
  <c r="AE399" i="10"/>
  <c r="AF399" i="10" s="1"/>
  <c r="AE400" i="10"/>
  <c r="AF400" i="10" s="1"/>
  <c r="AE401" i="10"/>
  <c r="AF401" i="10" s="1"/>
  <c r="AE402" i="10"/>
  <c r="AF402" i="10" s="1"/>
  <c r="AE403" i="10"/>
  <c r="AF403" i="10" s="1"/>
  <c r="AE404" i="10"/>
  <c r="AF404" i="10" s="1"/>
  <c r="AE405" i="10"/>
  <c r="AF405" i="10" s="1"/>
  <c r="AE406" i="10"/>
  <c r="AF406" i="10" s="1"/>
  <c r="AE407" i="10"/>
  <c r="AF407" i="10" s="1"/>
  <c r="AE408" i="10"/>
  <c r="AF408" i="10" s="1"/>
  <c r="AE409" i="10"/>
  <c r="AF409" i="10" s="1"/>
  <c r="AE410" i="10"/>
  <c r="AF410" i="10" s="1"/>
  <c r="AE411" i="10"/>
  <c r="AF411" i="10" s="1"/>
  <c r="AE412" i="10"/>
  <c r="AF412" i="10" s="1"/>
  <c r="AE413" i="10"/>
  <c r="AF413" i="10" s="1"/>
  <c r="AE414" i="10"/>
  <c r="AF414" i="10" s="1"/>
  <c r="AE415" i="10"/>
  <c r="AF415" i="10" s="1"/>
  <c r="AE416" i="10"/>
  <c r="AF416" i="10" s="1"/>
  <c r="AE417" i="10"/>
  <c r="AF417" i="10" s="1"/>
  <c r="AE418" i="10"/>
  <c r="AF418" i="10" s="1"/>
  <c r="AE419" i="10"/>
  <c r="AF419" i="10" s="1"/>
  <c r="AE420" i="10"/>
  <c r="AF420" i="10" s="1"/>
  <c r="AE421" i="10"/>
  <c r="AF421" i="10" s="1"/>
  <c r="AE422" i="10"/>
  <c r="AF422" i="10" s="1"/>
  <c r="AE423" i="10"/>
  <c r="AF423" i="10" s="1"/>
  <c r="AE424" i="10"/>
  <c r="AF424" i="10" s="1"/>
  <c r="AE425" i="10"/>
  <c r="AF425" i="10" s="1"/>
  <c r="AE426" i="10"/>
  <c r="AF426" i="10" s="1"/>
  <c r="AE427" i="10"/>
  <c r="AF427" i="10" s="1"/>
  <c r="AE428" i="10"/>
  <c r="AF428" i="10" s="1"/>
  <c r="AE429" i="10"/>
  <c r="AF429" i="10" s="1"/>
  <c r="AE430" i="10"/>
  <c r="AF430" i="10" s="1"/>
  <c r="AE431" i="10"/>
  <c r="AF431" i="10" s="1"/>
  <c r="AE432" i="10"/>
  <c r="AF432" i="10" s="1"/>
  <c r="AE433" i="10"/>
  <c r="AF433" i="10" s="1"/>
  <c r="AE434" i="10"/>
  <c r="AF434" i="10" s="1"/>
  <c r="AE435" i="10"/>
  <c r="AF435" i="10" s="1"/>
  <c r="AE436" i="10"/>
  <c r="AF436" i="10" s="1"/>
  <c r="AE437" i="10"/>
  <c r="AF437" i="10" s="1"/>
  <c r="AE438" i="10"/>
  <c r="AF438" i="10" s="1"/>
  <c r="AE439" i="10"/>
  <c r="AF439" i="10" s="1"/>
  <c r="AE440" i="10"/>
  <c r="AF440" i="10" s="1"/>
  <c r="AE441" i="10"/>
  <c r="AF441" i="10" s="1"/>
  <c r="AE442" i="10"/>
  <c r="AF442" i="10" s="1"/>
  <c r="AE443" i="10"/>
  <c r="AF443" i="10" s="1"/>
  <c r="AE444" i="10"/>
  <c r="AF444" i="10" s="1"/>
  <c r="AE445" i="10"/>
  <c r="AF445" i="10" s="1"/>
  <c r="AE446" i="10"/>
  <c r="AF446" i="10" s="1"/>
  <c r="AE447" i="10"/>
  <c r="AF447" i="10" s="1"/>
  <c r="AE448" i="10"/>
  <c r="AF448" i="10" s="1"/>
  <c r="AE449" i="10"/>
  <c r="AF449" i="10" s="1"/>
  <c r="AE450" i="10"/>
  <c r="AF450" i="10" s="1"/>
  <c r="AE451" i="10"/>
  <c r="AF451" i="10" s="1"/>
  <c r="AE452" i="10"/>
  <c r="AF452" i="10" s="1"/>
  <c r="AE453" i="10"/>
  <c r="AF453" i="10" s="1"/>
  <c r="AE454" i="10"/>
  <c r="AF454" i="10" s="1"/>
  <c r="AE455" i="10"/>
  <c r="AF455" i="10" s="1"/>
  <c r="AE456" i="10"/>
  <c r="AF456" i="10" s="1"/>
  <c r="AE457" i="10"/>
  <c r="AF457" i="10" s="1"/>
  <c r="AE458" i="10"/>
  <c r="AF458" i="10" s="1"/>
  <c r="AE459" i="10"/>
  <c r="AF459" i="10" s="1"/>
  <c r="AE460" i="10"/>
  <c r="AF460" i="10" s="1"/>
  <c r="AE461" i="10"/>
  <c r="AF461" i="10" s="1"/>
  <c r="AE462" i="10"/>
  <c r="AF462" i="10" s="1"/>
  <c r="AE463" i="10"/>
  <c r="AF463" i="10" s="1"/>
  <c r="AE464" i="10"/>
  <c r="AF464" i="10" s="1"/>
  <c r="AE465" i="10"/>
  <c r="AF465" i="10" s="1"/>
  <c r="AE466" i="10"/>
  <c r="AF466" i="10" s="1"/>
  <c r="AE467" i="10"/>
  <c r="AF467" i="10" s="1"/>
  <c r="AE468" i="10"/>
  <c r="AF468" i="10" s="1"/>
  <c r="AE469" i="10"/>
  <c r="AF469" i="10" s="1"/>
  <c r="AE470" i="10"/>
  <c r="AF470" i="10" s="1"/>
  <c r="AE471" i="10"/>
  <c r="AF471" i="10" s="1"/>
  <c r="AE472" i="10"/>
  <c r="AF472" i="10" s="1"/>
  <c r="AE473" i="10"/>
  <c r="AF473" i="10" s="1"/>
  <c r="AE474" i="10"/>
  <c r="AF474" i="10" s="1"/>
  <c r="AE475" i="10"/>
  <c r="AF475" i="10" s="1"/>
  <c r="AE476" i="10"/>
  <c r="AF476" i="10" s="1"/>
  <c r="AE477" i="10"/>
  <c r="AF477" i="10" s="1"/>
  <c r="AE478" i="10"/>
  <c r="AF478" i="10" s="1"/>
  <c r="AE479" i="10"/>
  <c r="AF479" i="10" s="1"/>
  <c r="AE480" i="10"/>
  <c r="AF480" i="10" s="1"/>
  <c r="AE481" i="10"/>
  <c r="AF481" i="10" s="1"/>
  <c r="AE482" i="10"/>
  <c r="AF482" i="10" s="1"/>
  <c r="AE483" i="10"/>
  <c r="AF483" i="10" s="1"/>
  <c r="AE484" i="10"/>
  <c r="AF484" i="10" s="1"/>
  <c r="AE485" i="10"/>
  <c r="AF485" i="10" s="1"/>
  <c r="AE486" i="10"/>
  <c r="AF486" i="10" s="1"/>
  <c r="AE487" i="10"/>
  <c r="AF487" i="10" s="1"/>
  <c r="AE488" i="10"/>
  <c r="AF488" i="10" s="1"/>
  <c r="AE489" i="10"/>
  <c r="AF489" i="10" s="1"/>
  <c r="AE490" i="10"/>
  <c r="AF490" i="10" s="1"/>
  <c r="AE491" i="10"/>
  <c r="AF491" i="10" s="1"/>
  <c r="AE492" i="10"/>
  <c r="AF492" i="10" s="1"/>
  <c r="AE493" i="10"/>
  <c r="AF493" i="10" s="1"/>
  <c r="AE494" i="10"/>
  <c r="AF494" i="10" s="1"/>
  <c r="AE495" i="10"/>
  <c r="AF495" i="10" s="1"/>
  <c r="AE496" i="10"/>
  <c r="AF496" i="10" s="1"/>
  <c r="AE497" i="10"/>
  <c r="AF497" i="10" s="1"/>
  <c r="AE498" i="10"/>
  <c r="AF498" i="10" s="1"/>
  <c r="AE499" i="10"/>
  <c r="AF499" i="10" s="1"/>
  <c r="AE500" i="10"/>
  <c r="AF500" i="10" s="1"/>
  <c r="AE501" i="10"/>
  <c r="AF501" i="10" s="1"/>
  <c r="AE502" i="10"/>
  <c r="AF502" i="10" s="1"/>
  <c r="AE503" i="10"/>
  <c r="AF503" i="10" s="1"/>
  <c r="AE504" i="10"/>
  <c r="AF504" i="10" s="1"/>
  <c r="AE505" i="10"/>
  <c r="AF505" i="10" s="1"/>
  <c r="AE506" i="10"/>
  <c r="AF506" i="10" s="1"/>
  <c r="AE507" i="10"/>
  <c r="AF507" i="10" s="1"/>
  <c r="AE508" i="10"/>
  <c r="AF508" i="10" s="1"/>
  <c r="AE509" i="10"/>
  <c r="AF509" i="10" s="1"/>
  <c r="AE510" i="10"/>
  <c r="AF510" i="10" s="1"/>
  <c r="AE511" i="10"/>
  <c r="AF511" i="10" s="1"/>
  <c r="AE512" i="10"/>
  <c r="AF512" i="10" s="1"/>
  <c r="AE513" i="10"/>
  <c r="AF513" i="10" s="1"/>
  <c r="AE514" i="10"/>
  <c r="AF514" i="10" s="1"/>
  <c r="AE515" i="10"/>
  <c r="AF515" i="10" s="1"/>
  <c r="AE516" i="10"/>
  <c r="AF516" i="10" s="1"/>
  <c r="AE517" i="10"/>
  <c r="AF517" i="10" s="1"/>
  <c r="AE518" i="10"/>
  <c r="AF518" i="10" s="1"/>
  <c r="AE519" i="10"/>
  <c r="AF519" i="10" s="1"/>
  <c r="AE520" i="10"/>
  <c r="AF520" i="10" s="1"/>
  <c r="AE521" i="10"/>
  <c r="AF521" i="10" s="1"/>
  <c r="AE522" i="10"/>
  <c r="AF522" i="10" s="1"/>
  <c r="AE523" i="10"/>
  <c r="AF523" i="10" s="1"/>
  <c r="AE524" i="10"/>
  <c r="AF524" i="10" s="1"/>
  <c r="AE525" i="10"/>
  <c r="AF525" i="10" s="1"/>
  <c r="AE526" i="10"/>
  <c r="AF526" i="10" s="1"/>
  <c r="AE527" i="10"/>
  <c r="AF527" i="10" s="1"/>
  <c r="AE528" i="10"/>
  <c r="AF528" i="10" s="1"/>
  <c r="AE529" i="10"/>
  <c r="AF529" i="10" s="1"/>
  <c r="AE530" i="10"/>
  <c r="AF530" i="10" s="1"/>
  <c r="AE531" i="10"/>
  <c r="AF531" i="10" s="1"/>
  <c r="AE532" i="10"/>
  <c r="AF532" i="10" s="1"/>
  <c r="AE533" i="10"/>
  <c r="AF533" i="10" s="1"/>
  <c r="AE534" i="10"/>
  <c r="AF534" i="10" s="1"/>
  <c r="AE535" i="10"/>
  <c r="AF535" i="10" s="1"/>
  <c r="AE536" i="10"/>
  <c r="AF536" i="10" s="1"/>
  <c r="AE537" i="10"/>
  <c r="AF537" i="10" s="1"/>
  <c r="AE538" i="10"/>
  <c r="AF538" i="10" s="1"/>
  <c r="AE539" i="10"/>
  <c r="AF539" i="10" s="1"/>
  <c r="AE540" i="10"/>
  <c r="AF540" i="10" s="1"/>
  <c r="AE541" i="10"/>
  <c r="AF541" i="10" s="1"/>
  <c r="AE542" i="10"/>
  <c r="AF542" i="10" s="1"/>
  <c r="AE543" i="10"/>
  <c r="AF543" i="10" s="1"/>
  <c r="AE544" i="10"/>
  <c r="AF544" i="10" s="1"/>
  <c r="AE545" i="10"/>
  <c r="AF545" i="10" s="1"/>
  <c r="AE546" i="10"/>
  <c r="AF546" i="10" s="1"/>
  <c r="AE547" i="10"/>
  <c r="AF547" i="10" s="1"/>
  <c r="AE548" i="10"/>
  <c r="AF548" i="10" s="1"/>
  <c r="AE549" i="10"/>
  <c r="AF549" i="10" s="1"/>
  <c r="AE550" i="10"/>
  <c r="AF550" i="10" s="1"/>
  <c r="AE551" i="10"/>
  <c r="AF551" i="10" s="1"/>
  <c r="AE552" i="10"/>
  <c r="AF552" i="10" s="1"/>
  <c r="AE553" i="10"/>
  <c r="AF553" i="10" s="1"/>
  <c r="AE554" i="10"/>
  <c r="AF554" i="10" s="1"/>
  <c r="AE555" i="10"/>
  <c r="AF555" i="10" s="1"/>
  <c r="AE556" i="10"/>
  <c r="AF556" i="10" s="1"/>
  <c r="AE557" i="10"/>
  <c r="AF557" i="10" s="1"/>
  <c r="AE558" i="10"/>
  <c r="AF558" i="10" s="1"/>
  <c r="AE559" i="10"/>
  <c r="AF559" i="10" s="1"/>
  <c r="AE560" i="10"/>
  <c r="AF560" i="10" s="1"/>
  <c r="AE561" i="10"/>
  <c r="AF561" i="10" s="1"/>
  <c r="AE562" i="10"/>
  <c r="AF562" i="10" s="1"/>
  <c r="AE563" i="10"/>
  <c r="AF563" i="10" s="1"/>
  <c r="AE564" i="10"/>
  <c r="AF564" i="10" s="1"/>
  <c r="AE565" i="10"/>
  <c r="AF565" i="10" s="1"/>
  <c r="AE566" i="10"/>
  <c r="AF566" i="10" s="1"/>
  <c r="AE567" i="10"/>
  <c r="AF567" i="10" s="1"/>
  <c r="AE568" i="10"/>
  <c r="AF568" i="10" s="1"/>
  <c r="AE569" i="10"/>
  <c r="AF569" i="10" s="1"/>
  <c r="AE570" i="10"/>
  <c r="AF570" i="10" s="1"/>
  <c r="AE571" i="10"/>
  <c r="AF571" i="10" s="1"/>
  <c r="AE572" i="10"/>
  <c r="AF572" i="10" s="1"/>
  <c r="AE573" i="10"/>
  <c r="AF573" i="10" s="1"/>
  <c r="AE574" i="10"/>
  <c r="AF574" i="10" s="1"/>
  <c r="AE575" i="10"/>
  <c r="AF575" i="10" s="1"/>
  <c r="AE576" i="10"/>
  <c r="AF576" i="10" s="1"/>
  <c r="AE577" i="10"/>
  <c r="AF577" i="10" s="1"/>
  <c r="AE578" i="10"/>
  <c r="AF578" i="10" s="1"/>
  <c r="AE579" i="10"/>
  <c r="AF579" i="10" s="1"/>
  <c r="AE580" i="10"/>
  <c r="AF580" i="10" s="1"/>
  <c r="AE581" i="10"/>
  <c r="AF581" i="10" s="1"/>
  <c r="AE582" i="10"/>
  <c r="AF582" i="10" s="1"/>
  <c r="AE583" i="10"/>
  <c r="AF583" i="10" s="1"/>
  <c r="AE584" i="10"/>
  <c r="AF584" i="10" s="1"/>
  <c r="AE585" i="10"/>
  <c r="AF585" i="10" s="1"/>
  <c r="AE586" i="10"/>
  <c r="AF586" i="10" s="1"/>
  <c r="AE587" i="10"/>
  <c r="AF587" i="10" s="1"/>
  <c r="AE588" i="10"/>
  <c r="AF588" i="10" s="1"/>
  <c r="AE589" i="10"/>
  <c r="AF589" i="10" s="1"/>
  <c r="AE590" i="10"/>
  <c r="AF590" i="10" s="1"/>
  <c r="AE591" i="10"/>
  <c r="AF591" i="10" s="1"/>
  <c r="AE592" i="10"/>
  <c r="AF592" i="10" s="1"/>
  <c r="AE593" i="10"/>
  <c r="AF593" i="10" s="1"/>
  <c r="AE594" i="10"/>
  <c r="AF594" i="10" s="1"/>
  <c r="AE595" i="10"/>
  <c r="AF595" i="10" s="1"/>
  <c r="AE596" i="10"/>
  <c r="AF596" i="10" s="1"/>
  <c r="AE597" i="10"/>
  <c r="AF597" i="10" s="1"/>
  <c r="AE598" i="10"/>
  <c r="AF598" i="10" s="1"/>
  <c r="AE599" i="10"/>
  <c r="AF599" i="10" s="1"/>
  <c r="AE600" i="10"/>
  <c r="AF600" i="10" s="1"/>
  <c r="AE601" i="10"/>
  <c r="AF601" i="10" s="1"/>
  <c r="AE602" i="10"/>
  <c r="AF602" i="10" s="1"/>
  <c r="AE603" i="10"/>
  <c r="AF603" i="10" s="1"/>
  <c r="AE604" i="10"/>
  <c r="AF604" i="10" s="1"/>
  <c r="AE605" i="10"/>
  <c r="AF605" i="10" s="1"/>
  <c r="AE606" i="10"/>
  <c r="AF606" i="10" s="1"/>
  <c r="AE607" i="10"/>
  <c r="AF607" i="10" s="1"/>
  <c r="AE608" i="10"/>
  <c r="AF608" i="10" s="1"/>
  <c r="AE609" i="10"/>
  <c r="AF609" i="10" s="1"/>
  <c r="AE610" i="10"/>
  <c r="AF610" i="10" s="1"/>
  <c r="AE611" i="10"/>
  <c r="AF611" i="10" s="1"/>
  <c r="AE612" i="10"/>
  <c r="AF612" i="10" s="1"/>
  <c r="AE613" i="10"/>
  <c r="AF613" i="10" s="1"/>
  <c r="AE614" i="10"/>
  <c r="AF614" i="10" s="1"/>
  <c r="AE615" i="10"/>
  <c r="AF615" i="10" s="1"/>
  <c r="AE616" i="10"/>
  <c r="AF616" i="10" s="1"/>
  <c r="AE617" i="10"/>
  <c r="AF617" i="10" s="1"/>
  <c r="AE618" i="10"/>
  <c r="AF618" i="10" s="1"/>
  <c r="AE619" i="10"/>
  <c r="AF619" i="10" s="1"/>
  <c r="AE620" i="10"/>
  <c r="AF620" i="10" s="1"/>
  <c r="AE621" i="10"/>
  <c r="AF621" i="10" s="1"/>
  <c r="AE622" i="10"/>
  <c r="AF622" i="10" s="1"/>
  <c r="AE623" i="10"/>
  <c r="AF623" i="10" s="1"/>
  <c r="AE624" i="10"/>
  <c r="AF624" i="10" s="1"/>
  <c r="AE625" i="10"/>
  <c r="AF625" i="10" s="1"/>
  <c r="AE626" i="10"/>
  <c r="AF626" i="10" s="1"/>
  <c r="AE627" i="10"/>
  <c r="AF627" i="10" s="1"/>
  <c r="AE628" i="10"/>
  <c r="AF628" i="10" s="1"/>
  <c r="AE629" i="10"/>
  <c r="AF629" i="10" s="1"/>
  <c r="AE630" i="10"/>
  <c r="AF630" i="10" s="1"/>
  <c r="AE631" i="10"/>
  <c r="AF631" i="10" s="1"/>
  <c r="AE632" i="10"/>
  <c r="AF632" i="10" s="1"/>
  <c r="AE633" i="10"/>
  <c r="AF633" i="10" s="1"/>
  <c r="AE634" i="10"/>
  <c r="AF634" i="10" s="1"/>
  <c r="AE635" i="10"/>
  <c r="AF635" i="10" s="1"/>
  <c r="AE636" i="10"/>
  <c r="AF636" i="10" s="1"/>
  <c r="AE637" i="10"/>
  <c r="AF637" i="10" s="1"/>
  <c r="AE638" i="10"/>
  <c r="AF638" i="10" s="1"/>
  <c r="AE639" i="10"/>
  <c r="AF639" i="10" s="1"/>
  <c r="AE640" i="10"/>
  <c r="AF640" i="10" s="1"/>
  <c r="AE641" i="10"/>
  <c r="AF641" i="10" s="1"/>
  <c r="AE642" i="10"/>
  <c r="AF642" i="10" s="1"/>
  <c r="AE643" i="10"/>
  <c r="AF643" i="10" s="1"/>
  <c r="AE644" i="10"/>
  <c r="AF644" i="10" s="1"/>
  <c r="AE645" i="10"/>
  <c r="AF645" i="10" s="1"/>
  <c r="AE646" i="10"/>
  <c r="AF646" i="10" s="1"/>
  <c r="AE647" i="10"/>
  <c r="AF647" i="10" s="1"/>
  <c r="AE648" i="10"/>
  <c r="AF648" i="10" s="1"/>
  <c r="AE649" i="10"/>
  <c r="AF649" i="10" s="1"/>
  <c r="AE650" i="10"/>
  <c r="AF650" i="10" s="1"/>
  <c r="AE651" i="10"/>
  <c r="AF651" i="10" s="1"/>
  <c r="AE652" i="10"/>
  <c r="AF652" i="10" s="1"/>
  <c r="AE653" i="10"/>
  <c r="AF653" i="10" s="1"/>
  <c r="AE654" i="10"/>
  <c r="AF654" i="10" s="1"/>
  <c r="AE655" i="10"/>
  <c r="AF655" i="10" s="1"/>
  <c r="AE656" i="10"/>
  <c r="AF656" i="10" s="1"/>
  <c r="AE657" i="10"/>
  <c r="AF657" i="10" s="1"/>
  <c r="AE658" i="10"/>
  <c r="AF658" i="10" s="1"/>
  <c r="AE659" i="10"/>
  <c r="AF659" i="10" s="1"/>
  <c r="AE660" i="10"/>
  <c r="AF660" i="10" s="1"/>
  <c r="AE661" i="10"/>
  <c r="AF661" i="10" s="1"/>
  <c r="AE662" i="10"/>
  <c r="AF662" i="10" s="1"/>
  <c r="AE663" i="10"/>
  <c r="AF663" i="10" s="1"/>
  <c r="AE664" i="10"/>
  <c r="AF664" i="10" s="1"/>
  <c r="AE665" i="10"/>
  <c r="AF665" i="10" s="1"/>
  <c r="AE666" i="10"/>
  <c r="AF666" i="10" s="1"/>
  <c r="AE667" i="10"/>
  <c r="AF667" i="10" s="1"/>
  <c r="AE668" i="10"/>
  <c r="AF668" i="10" s="1"/>
  <c r="AE669" i="10"/>
  <c r="AF669" i="10" s="1"/>
  <c r="AE670" i="10"/>
  <c r="AF670" i="10" s="1"/>
  <c r="AE671" i="10"/>
  <c r="AF671" i="10" s="1"/>
  <c r="AE672" i="10"/>
  <c r="AF672" i="10" s="1"/>
  <c r="AE673" i="10"/>
  <c r="AF673" i="10" s="1"/>
  <c r="AE674" i="10"/>
  <c r="AF674" i="10" s="1"/>
  <c r="AE675" i="10"/>
  <c r="AF675" i="10" s="1"/>
  <c r="AE676" i="10"/>
  <c r="AF676" i="10" s="1"/>
  <c r="AE677" i="10"/>
  <c r="AF677" i="10" s="1"/>
  <c r="AE678" i="10"/>
  <c r="AF678" i="10" s="1"/>
  <c r="AE679" i="10"/>
  <c r="AF679" i="10" s="1"/>
  <c r="AE680" i="10"/>
  <c r="AF680" i="10" s="1"/>
  <c r="AE681" i="10"/>
  <c r="AF681" i="10" s="1"/>
  <c r="AE682" i="10"/>
  <c r="AF682" i="10" s="1"/>
  <c r="AE683" i="10"/>
  <c r="AF683" i="10" s="1"/>
  <c r="AE684" i="10"/>
  <c r="AF684" i="10" s="1"/>
  <c r="AE685" i="10"/>
  <c r="AF685" i="10" s="1"/>
  <c r="AE686" i="10"/>
  <c r="AF686" i="10" s="1"/>
  <c r="AE687" i="10"/>
  <c r="AF687" i="10" s="1"/>
  <c r="AE688" i="10"/>
  <c r="AF688" i="10" s="1"/>
  <c r="AE689" i="10"/>
  <c r="AF689" i="10" s="1"/>
  <c r="AE690" i="10"/>
  <c r="AF690" i="10" s="1"/>
  <c r="AE691" i="10"/>
  <c r="AF691" i="10" s="1"/>
  <c r="AE692" i="10"/>
  <c r="AF692" i="10" s="1"/>
  <c r="AE693" i="10"/>
  <c r="AF693" i="10" s="1"/>
  <c r="AE694" i="10"/>
  <c r="AF694" i="10" s="1"/>
  <c r="AE695" i="10"/>
  <c r="AF695" i="10" s="1"/>
  <c r="AE696" i="10"/>
  <c r="AF696" i="10" s="1"/>
  <c r="AE697" i="10"/>
  <c r="AF697" i="10" s="1"/>
  <c r="AE698" i="10"/>
  <c r="AF698" i="10" s="1"/>
  <c r="AE699" i="10"/>
  <c r="AF699" i="10" s="1"/>
  <c r="AE700" i="10"/>
  <c r="AF700" i="10" s="1"/>
  <c r="AE701" i="10"/>
  <c r="AF701" i="10" s="1"/>
  <c r="AE702" i="10"/>
  <c r="AF702" i="10" s="1"/>
  <c r="AE703" i="10"/>
  <c r="AF703" i="10" s="1"/>
  <c r="AE704" i="10"/>
  <c r="AF704" i="10" s="1"/>
  <c r="AE705" i="10"/>
  <c r="AF705" i="10" s="1"/>
  <c r="AE706" i="10"/>
  <c r="AF706" i="10" s="1"/>
  <c r="AE707" i="10"/>
  <c r="AF707" i="10" s="1"/>
  <c r="AE708" i="10"/>
  <c r="AF708" i="10" s="1"/>
  <c r="AE709" i="10"/>
  <c r="AF709" i="10" s="1"/>
  <c r="AE710" i="10"/>
  <c r="AF710" i="10" s="1"/>
  <c r="AE711" i="10"/>
  <c r="AF711" i="10" s="1"/>
  <c r="AE712" i="10"/>
  <c r="AF712" i="10" s="1"/>
  <c r="AE713" i="10"/>
  <c r="AF713" i="10" s="1"/>
  <c r="AE714" i="10"/>
  <c r="AF714" i="10" s="1"/>
  <c r="AE715" i="10"/>
  <c r="AF715" i="10" s="1"/>
  <c r="AE716" i="10"/>
  <c r="AF716" i="10" s="1"/>
  <c r="AE717" i="10"/>
  <c r="AF717" i="10" s="1"/>
  <c r="AE718" i="10"/>
  <c r="AF718" i="10" s="1"/>
  <c r="AE719" i="10"/>
  <c r="AF719" i="10" s="1"/>
  <c r="AE720" i="10"/>
  <c r="AF720" i="10" s="1"/>
  <c r="AE721" i="10"/>
  <c r="AF721" i="10" s="1"/>
  <c r="AE722" i="10"/>
  <c r="AF722" i="10" s="1"/>
  <c r="AE723" i="10"/>
  <c r="AF723" i="10" s="1"/>
  <c r="AE724" i="10"/>
  <c r="AF724" i="10" s="1"/>
  <c r="AE725" i="10"/>
  <c r="AF725" i="10" s="1"/>
  <c r="AE726" i="10"/>
  <c r="AF726" i="10" s="1"/>
  <c r="AE727" i="10"/>
  <c r="AF727" i="10" s="1"/>
  <c r="AE728" i="10"/>
  <c r="AF728" i="10" s="1"/>
  <c r="AE729" i="10"/>
  <c r="AF729" i="10" s="1"/>
  <c r="AE730" i="10"/>
  <c r="AF730" i="10" s="1"/>
  <c r="AE731" i="10"/>
  <c r="AF731" i="10" s="1"/>
  <c r="AE732" i="10"/>
  <c r="AF732" i="10" s="1"/>
  <c r="AE733" i="10"/>
  <c r="AF733" i="10" s="1"/>
  <c r="AE734" i="10"/>
  <c r="AF734" i="10" s="1"/>
  <c r="AE735" i="10"/>
  <c r="AF735" i="10" s="1"/>
  <c r="AE736" i="10"/>
  <c r="AF736" i="10" s="1"/>
  <c r="AE737" i="10"/>
  <c r="AF737" i="10" s="1"/>
  <c r="AE738" i="10"/>
  <c r="AF738" i="10" s="1"/>
  <c r="AE739" i="10"/>
  <c r="AF739" i="10" s="1"/>
  <c r="AE740" i="10"/>
  <c r="AF740" i="10" s="1"/>
  <c r="AE741" i="10"/>
  <c r="AF741" i="10" s="1"/>
  <c r="AE742" i="10"/>
  <c r="AF742" i="10" s="1"/>
  <c r="AE743" i="10"/>
  <c r="AF743" i="10" s="1"/>
  <c r="AE744" i="10"/>
  <c r="AF744" i="10" s="1"/>
  <c r="AE745" i="10"/>
  <c r="AF745" i="10" s="1"/>
  <c r="AE746" i="10"/>
  <c r="AF746" i="10" s="1"/>
  <c r="AE747" i="10"/>
  <c r="AF747" i="10" s="1"/>
  <c r="AE748" i="10"/>
  <c r="AF748" i="10" s="1"/>
  <c r="AE749" i="10"/>
  <c r="AF749" i="10" s="1"/>
  <c r="AE750" i="10"/>
  <c r="AF750" i="10" s="1"/>
  <c r="AE751" i="10"/>
  <c r="AF751" i="10" s="1"/>
  <c r="AE752" i="10"/>
  <c r="AF752" i="10" s="1"/>
  <c r="AE753" i="10"/>
  <c r="AF753" i="10" s="1"/>
  <c r="AE754" i="10"/>
  <c r="AF754" i="10" s="1"/>
  <c r="AE755" i="10"/>
  <c r="AF755" i="10" s="1"/>
  <c r="AE756" i="10"/>
  <c r="AF756" i="10" s="1"/>
  <c r="AE757" i="10"/>
  <c r="AF757" i="10" s="1"/>
  <c r="AE758" i="10"/>
  <c r="AF758" i="10" s="1"/>
  <c r="AE759" i="10"/>
  <c r="AF759" i="10" s="1"/>
  <c r="AE760" i="10"/>
  <c r="AF760" i="10" s="1"/>
  <c r="AE761" i="10"/>
  <c r="AF761" i="10" s="1"/>
  <c r="AE762" i="10"/>
  <c r="AF762" i="10" s="1"/>
  <c r="AE763" i="10"/>
  <c r="AF763" i="10" s="1"/>
  <c r="AE764" i="10"/>
  <c r="AF764" i="10" s="1"/>
  <c r="AE765" i="10"/>
  <c r="AF765" i="10" s="1"/>
  <c r="AE766" i="10"/>
  <c r="AF766" i="10" s="1"/>
  <c r="AE767" i="10"/>
  <c r="AF767" i="10" s="1"/>
  <c r="AE768" i="10"/>
  <c r="AF768" i="10" s="1"/>
  <c r="AE769" i="10"/>
  <c r="AF769" i="10" s="1"/>
  <c r="AE770" i="10"/>
  <c r="AF770" i="10" s="1"/>
  <c r="AE771" i="10"/>
  <c r="AF771" i="10" s="1"/>
  <c r="AE772" i="10"/>
  <c r="AF772" i="10" s="1"/>
  <c r="AE773" i="10"/>
  <c r="AF773" i="10" s="1"/>
  <c r="AE774" i="10"/>
  <c r="AF774" i="10" s="1"/>
  <c r="AE775" i="10"/>
  <c r="AF775" i="10" s="1"/>
  <c r="AE776" i="10"/>
  <c r="AF776" i="10" s="1"/>
  <c r="AE777" i="10"/>
  <c r="AF777" i="10" s="1"/>
  <c r="AE778" i="10"/>
  <c r="AF778" i="10" s="1"/>
  <c r="AE779" i="10"/>
  <c r="AF779" i="10" s="1"/>
  <c r="AE780" i="10"/>
  <c r="AF780" i="10" s="1"/>
  <c r="AE781" i="10"/>
  <c r="AF781" i="10" s="1"/>
  <c r="AE782" i="10"/>
  <c r="AF782" i="10" s="1"/>
  <c r="AE783" i="10"/>
  <c r="AF783" i="10" s="1"/>
  <c r="AE784" i="10"/>
  <c r="AF784" i="10" s="1"/>
  <c r="AE785" i="10"/>
  <c r="AF785" i="10" s="1"/>
  <c r="AE786" i="10"/>
  <c r="AF786" i="10" s="1"/>
  <c r="AE787" i="10"/>
  <c r="AF787" i="10" s="1"/>
  <c r="AE788" i="10"/>
  <c r="AF788" i="10" s="1"/>
  <c r="AE789" i="10"/>
  <c r="AF789" i="10" s="1"/>
  <c r="AE790" i="10"/>
  <c r="AF790" i="10" s="1"/>
  <c r="AE791" i="10"/>
  <c r="AF791" i="10" s="1"/>
  <c r="AE792" i="10"/>
  <c r="AF792" i="10" s="1"/>
  <c r="AE793" i="10"/>
  <c r="AF793" i="10" s="1"/>
  <c r="AE794" i="10"/>
  <c r="AF794" i="10" s="1"/>
  <c r="AE795" i="10"/>
  <c r="AF795" i="10" s="1"/>
  <c r="AE796" i="10"/>
  <c r="AF796" i="10" s="1"/>
  <c r="AE797" i="10"/>
  <c r="AF797" i="10" s="1"/>
  <c r="AE798" i="10"/>
  <c r="AF798" i="10" s="1"/>
  <c r="AE799" i="10"/>
  <c r="AF799" i="10" s="1"/>
  <c r="AE800" i="10"/>
  <c r="AF800" i="10" s="1"/>
  <c r="AE801" i="10"/>
  <c r="AF801" i="10" s="1"/>
  <c r="AE802" i="10"/>
  <c r="AF802" i="10" s="1"/>
  <c r="AE803" i="10"/>
  <c r="AF803" i="10" s="1"/>
  <c r="AE804" i="10"/>
  <c r="AF804" i="10" s="1"/>
  <c r="AE805" i="10"/>
  <c r="AF805" i="10" s="1"/>
  <c r="AE806" i="10"/>
  <c r="AF806" i="10" s="1"/>
  <c r="AE807" i="10"/>
  <c r="AF807" i="10" s="1"/>
  <c r="AE808" i="10"/>
  <c r="AF808" i="10" s="1"/>
  <c r="AE809" i="10"/>
  <c r="AF809" i="10" s="1"/>
  <c r="AE810" i="10"/>
  <c r="AF810" i="10" s="1"/>
  <c r="AE811" i="10"/>
  <c r="AF811" i="10" s="1"/>
  <c r="AE812" i="10"/>
  <c r="AF812" i="10" s="1"/>
  <c r="AE813" i="10"/>
  <c r="AF813" i="10" s="1"/>
  <c r="AE814" i="10"/>
  <c r="AF814" i="10" s="1"/>
  <c r="AE815" i="10"/>
  <c r="AF815" i="10" s="1"/>
  <c r="AE816" i="10"/>
  <c r="AF816" i="10" s="1"/>
  <c r="AE817" i="10"/>
  <c r="AF817" i="10" s="1"/>
  <c r="AE818" i="10"/>
  <c r="AF818" i="10" s="1"/>
  <c r="AE819" i="10"/>
  <c r="AF819" i="10" s="1"/>
  <c r="AE820" i="10"/>
  <c r="AF820" i="10" s="1"/>
  <c r="AE821" i="10"/>
  <c r="AF821" i="10" s="1"/>
  <c r="AE822" i="10"/>
  <c r="AF822" i="10" s="1"/>
  <c r="AE823" i="10"/>
  <c r="AF823" i="10" s="1"/>
  <c r="AE824" i="10"/>
  <c r="AF824" i="10" s="1"/>
  <c r="AE825" i="10"/>
  <c r="AF825" i="10" s="1"/>
  <c r="AE826" i="10"/>
  <c r="AF826" i="10" s="1"/>
  <c r="AE827" i="10"/>
  <c r="AF827" i="10" s="1"/>
  <c r="AE828" i="10"/>
  <c r="AF828" i="10" s="1"/>
  <c r="AE829" i="10"/>
  <c r="AF829" i="10" s="1"/>
  <c r="AE830" i="10"/>
  <c r="AF830" i="10" s="1"/>
  <c r="AE831" i="10"/>
  <c r="AF831" i="10" s="1"/>
  <c r="AE832" i="10"/>
  <c r="AF832" i="10" s="1"/>
  <c r="AE833" i="10"/>
  <c r="AF833" i="10" s="1"/>
  <c r="AE834" i="10"/>
  <c r="AF834" i="10" s="1"/>
  <c r="AE835" i="10"/>
  <c r="AF835" i="10" s="1"/>
  <c r="AE836" i="10"/>
  <c r="AF836" i="10" s="1"/>
  <c r="AE837" i="10"/>
  <c r="AF837" i="10" s="1"/>
  <c r="AE838" i="10"/>
  <c r="AF838" i="10" s="1"/>
  <c r="AE839" i="10"/>
  <c r="AF839" i="10" s="1"/>
  <c r="AE840" i="10"/>
  <c r="AF840" i="10" s="1"/>
  <c r="AE841" i="10"/>
  <c r="AF841" i="10" s="1"/>
  <c r="AE842" i="10"/>
  <c r="AF842" i="10" s="1"/>
  <c r="AE843" i="10"/>
  <c r="AF843" i="10" s="1"/>
  <c r="AE844" i="10"/>
  <c r="AF844" i="10" s="1"/>
  <c r="AE845" i="10"/>
  <c r="AF845" i="10" s="1"/>
  <c r="AE846" i="10"/>
  <c r="AF846" i="10" s="1"/>
  <c r="AE847" i="10"/>
  <c r="AF847" i="10" s="1"/>
  <c r="AE848" i="10"/>
  <c r="AF848" i="10" s="1"/>
  <c r="AE849" i="10"/>
  <c r="AF849" i="10" s="1"/>
  <c r="AE850" i="10"/>
  <c r="AF850" i="10" s="1"/>
  <c r="AE851" i="10"/>
  <c r="AF851" i="10" s="1"/>
  <c r="AE852" i="10"/>
  <c r="AF852" i="10" s="1"/>
  <c r="AE853" i="10"/>
  <c r="AF853" i="10" s="1"/>
  <c r="AE854" i="10"/>
  <c r="AF854" i="10" s="1"/>
  <c r="AE855" i="10"/>
  <c r="AF855" i="10" s="1"/>
  <c r="AE856" i="10"/>
  <c r="AF856" i="10" s="1"/>
  <c r="AE857" i="10"/>
  <c r="AF857" i="10" s="1"/>
  <c r="AE858" i="10"/>
  <c r="AF858" i="10" s="1"/>
  <c r="AE859" i="10"/>
  <c r="AF859" i="10" s="1"/>
  <c r="AE860" i="10"/>
  <c r="AF860" i="10" s="1"/>
  <c r="AE861" i="10"/>
  <c r="AF861" i="10" s="1"/>
  <c r="AE862" i="10"/>
  <c r="AF862" i="10" s="1"/>
  <c r="AE863" i="10"/>
  <c r="AF863" i="10" s="1"/>
  <c r="AE864" i="10"/>
  <c r="AF864" i="10" s="1"/>
  <c r="AE865" i="10"/>
  <c r="AF865" i="10" s="1"/>
  <c r="AE866" i="10"/>
  <c r="AF866" i="10" s="1"/>
  <c r="AE867" i="10"/>
  <c r="AF867" i="10" s="1"/>
  <c r="AE868" i="10"/>
  <c r="AF868" i="10" s="1"/>
  <c r="AE869" i="10"/>
  <c r="AF869" i="10" s="1"/>
  <c r="AE870" i="10"/>
  <c r="AF870" i="10" s="1"/>
  <c r="AE871" i="10"/>
  <c r="AF871" i="10" s="1"/>
  <c r="AE872" i="10"/>
  <c r="AF872" i="10" s="1"/>
  <c r="AE873" i="10"/>
  <c r="AF873" i="10" s="1"/>
  <c r="AE874" i="10"/>
  <c r="AF874" i="10" s="1"/>
  <c r="AE875" i="10"/>
  <c r="AF875" i="10" s="1"/>
  <c r="AE876" i="10"/>
  <c r="AF876" i="10" s="1"/>
  <c r="AE877" i="10"/>
  <c r="AF877" i="10" s="1"/>
  <c r="AE878" i="10"/>
  <c r="AF878" i="10" s="1"/>
  <c r="AE879" i="10"/>
  <c r="AF879" i="10" s="1"/>
  <c r="AE880" i="10"/>
  <c r="AF880" i="10" s="1"/>
  <c r="AE881" i="10"/>
  <c r="AF881" i="10" s="1"/>
  <c r="AE882" i="10"/>
  <c r="AF882" i="10" s="1"/>
  <c r="AE883" i="10"/>
  <c r="AF883" i="10" s="1"/>
  <c r="AE884" i="10"/>
  <c r="AF884" i="10" s="1"/>
  <c r="AE885" i="10"/>
  <c r="AF885" i="10" s="1"/>
  <c r="AE886" i="10"/>
  <c r="AF886" i="10" s="1"/>
  <c r="AE887" i="10"/>
  <c r="AF887" i="10" s="1"/>
  <c r="AE888" i="10"/>
  <c r="AF888" i="10" s="1"/>
  <c r="AE889" i="10"/>
  <c r="AF889" i="10" s="1"/>
  <c r="AE890" i="10"/>
  <c r="AF890" i="10" s="1"/>
  <c r="AE891" i="10"/>
  <c r="AF891" i="10" s="1"/>
  <c r="AE892" i="10"/>
  <c r="AF892" i="10" s="1"/>
  <c r="AE893" i="10"/>
  <c r="AF893" i="10" s="1"/>
  <c r="AE894" i="10"/>
  <c r="AF894" i="10" s="1"/>
  <c r="AE895" i="10"/>
  <c r="AF895" i="10" s="1"/>
  <c r="AE896" i="10"/>
  <c r="AF896" i="10" s="1"/>
  <c r="AE897" i="10"/>
  <c r="AF897" i="10" s="1"/>
  <c r="AE898" i="10"/>
  <c r="AF898" i="10" s="1"/>
  <c r="AE899" i="10"/>
  <c r="AF899" i="10" s="1"/>
  <c r="AE900" i="10"/>
  <c r="AF900" i="10" s="1"/>
  <c r="AE901" i="10"/>
  <c r="AF901" i="10" s="1"/>
  <c r="AE902" i="10"/>
  <c r="AF902" i="10" s="1"/>
  <c r="AE903" i="10"/>
  <c r="AF903" i="10" s="1"/>
  <c r="AE904" i="10"/>
  <c r="AF904" i="10" s="1"/>
  <c r="AE905" i="10"/>
  <c r="AF905" i="10" s="1"/>
  <c r="AE906" i="10"/>
  <c r="AF906" i="10" s="1"/>
  <c r="AE907" i="10"/>
  <c r="AF907" i="10" s="1"/>
  <c r="AE908" i="10"/>
  <c r="AF908" i="10" s="1"/>
  <c r="AE909" i="10"/>
  <c r="AF909" i="10" s="1"/>
  <c r="AE910" i="10"/>
  <c r="AF910" i="10" s="1"/>
  <c r="AE911" i="10"/>
  <c r="AF911" i="10" s="1"/>
  <c r="AE912" i="10"/>
  <c r="AF912" i="10" s="1"/>
  <c r="AE913" i="10"/>
  <c r="AF913" i="10" s="1"/>
  <c r="AE914" i="10"/>
  <c r="AF914" i="10" s="1"/>
  <c r="AE915" i="10"/>
  <c r="AF915" i="10" s="1"/>
  <c r="AE916" i="10"/>
  <c r="AF916" i="10" s="1"/>
  <c r="AE917" i="10"/>
  <c r="AF917" i="10" s="1"/>
  <c r="AE918" i="10"/>
  <c r="AF918" i="10" s="1"/>
  <c r="AE919" i="10"/>
  <c r="AF919" i="10" s="1"/>
  <c r="AE920" i="10"/>
  <c r="AF920" i="10" s="1"/>
  <c r="AE921" i="10"/>
  <c r="AF921" i="10" s="1"/>
  <c r="AE922" i="10"/>
  <c r="AF922" i="10" s="1"/>
  <c r="AE923" i="10"/>
  <c r="AF923" i="10" s="1"/>
  <c r="AE924" i="10"/>
  <c r="AF924" i="10" s="1"/>
  <c r="AE925" i="10"/>
  <c r="AF925" i="10" s="1"/>
  <c r="AE926" i="10"/>
  <c r="AF926" i="10" s="1"/>
  <c r="AE927" i="10"/>
  <c r="AF927" i="10" s="1"/>
  <c r="AE928" i="10"/>
  <c r="AF928" i="10" s="1"/>
  <c r="AE929" i="10"/>
  <c r="AF929" i="10" s="1"/>
  <c r="AE930" i="10"/>
  <c r="AF930" i="10" s="1"/>
  <c r="AE931" i="10"/>
  <c r="AF931" i="10" s="1"/>
  <c r="AE932" i="10"/>
  <c r="AF932" i="10" s="1"/>
  <c r="AE933" i="10"/>
  <c r="AF933" i="10" s="1"/>
  <c r="AE934" i="10"/>
  <c r="AF934" i="10" s="1"/>
  <c r="AE935" i="10"/>
  <c r="AF935" i="10" s="1"/>
  <c r="AE936" i="10"/>
  <c r="AF936" i="10" s="1"/>
  <c r="AE937" i="10"/>
  <c r="AF937" i="10" s="1"/>
  <c r="AE938" i="10"/>
  <c r="AF938" i="10" s="1"/>
  <c r="AE939" i="10"/>
  <c r="AF939" i="10" s="1"/>
  <c r="AE940" i="10"/>
  <c r="AF940" i="10" s="1"/>
  <c r="AE941" i="10"/>
  <c r="AF941" i="10" s="1"/>
  <c r="AE942" i="10"/>
  <c r="AF942" i="10" s="1"/>
  <c r="AE943" i="10"/>
  <c r="AF943" i="10" s="1"/>
  <c r="AE944" i="10"/>
  <c r="AF944" i="10" s="1"/>
  <c r="AE945" i="10"/>
  <c r="AF945" i="10" s="1"/>
  <c r="AE946" i="10"/>
  <c r="AF946" i="10" s="1"/>
  <c r="AE947" i="10"/>
  <c r="AF947" i="10" s="1"/>
  <c r="AE948" i="10"/>
  <c r="AF948" i="10" s="1"/>
  <c r="AE949" i="10"/>
  <c r="AF949" i="10" s="1"/>
  <c r="AE950" i="10"/>
  <c r="AF950" i="10" s="1"/>
  <c r="AE951" i="10"/>
  <c r="AF951" i="10" s="1"/>
  <c r="AE952" i="10"/>
  <c r="AF952" i="10" s="1"/>
  <c r="AE953" i="10"/>
  <c r="AF953" i="10" s="1"/>
  <c r="AE954" i="10"/>
  <c r="AF954" i="10" s="1"/>
  <c r="AE955" i="10"/>
  <c r="AF955" i="10" s="1"/>
  <c r="AE956" i="10"/>
  <c r="AF956" i="10" s="1"/>
  <c r="AE957" i="10"/>
  <c r="AF957" i="10" s="1"/>
  <c r="AE958" i="10"/>
  <c r="AF958" i="10" s="1"/>
  <c r="AE959" i="10"/>
  <c r="AF959" i="10" s="1"/>
  <c r="AE960" i="10"/>
  <c r="AF960" i="10" s="1"/>
  <c r="AE961" i="10"/>
  <c r="AF961" i="10" s="1"/>
  <c r="AE962" i="10"/>
  <c r="AF962" i="10" s="1"/>
  <c r="AE963" i="10"/>
  <c r="AF963" i="10" s="1"/>
  <c r="AE964" i="10"/>
  <c r="AF964" i="10" s="1"/>
  <c r="AE965" i="10"/>
  <c r="AF965" i="10" s="1"/>
  <c r="AE966" i="10"/>
  <c r="AF966" i="10" s="1"/>
  <c r="AE967" i="10"/>
  <c r="AF967" i="10" s="1"/>
  <c r="AE968" i="10"/>
  <c r="AF968" i="10" s="1"/>
  <c r="AE969" i="10"/>
  <c r="AF969" i="10" s="1"/>
  <c r="AE970" i="10"/>
  <c r="AF970" i="10" s="1"/>
  <c r="AE971" i="10"/>
  <c r="AF971" i="10" s="1"/>
  <c r="AE972" i="10"/>
  <c r="AF972" i="10" s="1"/>
  <c r="AE973" i="10"/>
  <c r="AF973" i="10" s="1"/>
  <c r="AE974" i="10"/>
  <c r="AF974" i="10" s="1"/>
  <c r="AE975" i="10"/>
  <c r="AF975" i="10" s="1"/>
  <c r="AE976" i="10"/>
  <c r="AF976" i="10" s="1"/>
  <c r="AE977" i="10"/>
  <c r="AF977" i="10" s="1"/>
  <c r="AE978" i="10"/>
  <c r="AF978" i="10" s="1"/>
  <c r="AE979" i="10"/>
  <c r="AF979" i="10" s="1"/>
  <c r="AE980" i="10"/>
  <c r="AF980" i="10" s="1"/>
  <c r="AE981" i="10"/>
  <c r="AF981" i="10" s="1"/>
  <c r="AE982" i="10"/>
  <c r="AF982" i="10" s="1"/>
  <c r="AE983" i="10"/>
  <c r="AF983" i="10" s="1"/>
  <c r="AE984" i="10"/>
  <c r="AF984" i="10" s="1"/>
  <c r="AE985" i="10"/>
  <c r="AF985" i="10" s="1"/>
  <c r="AE986" i="10"/>
  <c r="AF986" i="10" s="1"/>
  <c r="AE987" i="10"/>
  <c r="AF987" i="10" s="1"/>
  <c r="AE988" i="10"/>
  <c r="AF988" i="10" s="1"/>
  <c r="AE989" i="10"/>
  <c r="AF989" i="10" s="1"/>
  <c r="AE990" i="10"/>
  <c r="AF990" i="10" s="1"/>
  <c r="AE991" i="10"/>
  <c r="AF991" i="10" s="1"/>
  <c r="AE992" i="10"/>
  <c r="AF992" i="10" s="1"/>
  <c r="AE993" i="10"/>
  <c r="AF993" i="10" s="1"/>
  <c r="AE994" i="10"/>
  <c r="AF994" i="10" s="1"/>
  <c r="AE995" i="10"/>
  <c r="AF995" i="10" s="1"/>
  <c r="AE996" i="10"/>
  <c r="AF996" i="10" s="1"/>
  <c r="AE997" i="10"/>
  <c r="AF997" i="10" s="1"/>
  <c r="AE998" i="10"/>
  <c r="AF998" i="10" s="1"/>
  <c r="AE999" i="10"/>
  <c r="AF999" i="10" s="1"/>
  <c r="AE1000" i="10"/>
  <c r="AF1000" i="10" s="1"/>
  <c r="AE1001" i="10"/>
  <c r="AF1001" i="10" s="1"/>
  <c r="AE1002" i="10"/>
  <c r="AF1002" i="10" s="1"/>
  <c r="AE1003" i="10"/>
  <c r="AF1003" i="10" s="1"/>
  <c r="AE1004" i="10"/>
  <c r="AF1004" i="10" s="1"/>
  <c r="AE1005" i="10"/>
  <c r="AF1005" i="10" s="1"/>
  <c r="AE1006" i="10"/>
  <c r="AF1006" i="10" s="1"/>
  <c r="AE1007" i="10"/>
  <c r="AF1007" i="10" s="1"/>
  <c r="AE1008" i="10"/>
  <c r="AF1008" i="10" s="1"/>
  <c r="AE1009" i="10"/>
  <c r="AF1009" i="10" s="1"/>
  <c r="AE1010" i="10"/>
  <c r="AF1010" i="10" s="1"/>
  <c r="AE1011" i="10"/>
  <c r="AF1011" i="10" s="1"/>
  <c r="AE1012" i="10"/>
  <c r="AF1012" i="10" s="1"/>
  <c r="AE1013" i="10"/>
  <c r="AF1013" i="10" s="1"/>
  <c r="AE1014" i="10"/>
  <c r="AF1014" i="10" s="1"/>
  <c r="AE1015" i="10"/>
  <c r="AF1015" i="10" s="1"/>
  <c r="CX19" i="10"/>
  <c r="CX20" i="10"/>
  <c r="CX21" i="10"/>
  <c r="CX22" i="10"/>
  <c r="CX23" i="10"/>
  <c r="CX24" i="10"/>
  <c r="CX25" i="10"/>
  <c r="CX26" i="10"/>
  <c r="CX27" i="10"/>
  <c r="CX28" i="10"/>
  <c r="CX29" i="10"/>
  <c r="CX30" i="10"/>
  <c r="CX31" i="10"/>
  <c r="CX32" i="10"/>
  <c r="CX33" i="10"/>
  <c r="CX34" i="10"/>
  <c r="CX35" i="10"/>
  <c r="CX36" i="10"/>
  <c r="CX37" i="10"/>
  <c r="CX38" i="10"/>
  <c r="CX39" i="10"/>
  <c r="CX40" i="10"/>
  <c r="CX41" i="10"/>
  <c r="CX42" i="10"/>
  <c r="CX43" i="10"/>
  <c r="CX44" i="10"/>
  <c r="CX45" i="10"/>
  <c r="CX46" i="10"/>
  <c r="CX47" i="10"/>
  <c r="CX48" i="10"/>
  <c r="CX49" i="10"/>
  <c r="CX50" i="10"/>
  <c r="CX51" i="10"/>
  <c r="CX52" i="10"/>
  <c r="CX53" i="10"/>
  <c r="CX54" i="10"/>
  <c r="CX55" i="10"/>
  <c r="CX56" i="10"/>
  <c r="CX57" i="10"/>
  <c r="CX58" i="10"/>
  <c r="CX59" i="10"/>
  <c r="CX60" i="10"/>
  <c r="CX61" i="10"/>
  <c r="CX62" i="10"/>
  <c r="CX63" i="10"/>
  <c r="CX64" i="10"/>
  <c r="CX65" i="10"/>
  <c r="CX66" i="10"/>
  <c r="CX67" i="10"/>
  <c r="CX68" i="10"/>
  <c r="CX69" i="10"/>
  <c r="CX70" i="10"/>
  <c r="CX71" i="10"/>
  <c r="CX72" i="10"/>
  <c r="CX73" i="10"/>
  <c r="CX74" i="10"/>
  <c r="CX75" i="10"/>
  <c r="CX76" i="10"/>
  <c r="CX77" i="10"/>
  <c r="CX78" i="10"/>
  <c r="CX79" i="10"/>
  <c r="CX80" i="10"/>
  <c r="CX81" i="10"/>
  <c r="CX82" i="10"/>
  <c r="CX83" i="10"/>
  <c r="CX84" i="10"/>
  <c r="CX85" i="10"/>
  <c r="CX86" i="10"/>
  <c r="CX87" i="10"/>
  <c r="CX88" i="10"/>
  <c r="CX89" i="10"/>
  <c r="CX90" i="10"/>
  <c r="CX91" i="10"/>
  <c r="CX92" i="10"/>
  <c r="CX93" i="10"/>
  <c r="CX94" i="10"/>
  <c r="CX95" i="10"/>
  <c r="CX96" i="10"/>
  <c r="CX97" i="10"/>
  <c r="CX98" i="10"/>
  <c r="CX99" i="10"/>
  <c r="CX100" i="10"/>
  <c r="CX101" i="10"/>
  <c r="CX102" i="10"/>
  <c r="CX103" i="10"/>
  <c r="CX104" i="10"/>
  <c r="CX105" i="10"/>
  <c r="CX106" i="10"/>
  <c r="CX107" i="10"/>
  <c r="CX108" i="10"/>
  <c r="CX109" i="10"/>
  <c r="CX110" i="10"/>
  <c r="CX111" i="10"/>
  <c r="CX112" i="10"/>
  <c r="CX113" i="10"/>
  <c r="CX114" i="10"/>
  <c r="CX115" i="10"/>
  <c r="CX116" i="10"/>
  <c r="CX117" i="10"/>
  <c r="CX118" i="10"/>
  <c r="CX119" i="10"/>
  <c r="CX120" i="10"/>
  <c r="CX121" i="10"/>
  <c r="CX122" i="10"/>
  <c r="CX123" i="10"/>
  <c r="CX124" i="10"/>
  <c r="CX125" i="10"/>
  <c r="CX126" i="10"/>
  <c r="CX127" i="10"/>
  <c r="CX128" i="10"/>
  <c r="CX129" i="10"/>
  <c r="CX130" i="10"/>
  <c r="CX131" i="10"/>
  <c r="CX132" i="10"/>
  <c r="CX133" i="10"/>
  <c r="CX134" i="10"/>
  <c r="CX135" i="10"/>
  <c r="CX136" i="10"/>
  <c r="CX137" i="10"/>
  <c r="CX138" i="10"/>
  <c r="CX139" i="10"/>
  <c r="CX140" i="10"/>
  <c r="CX141" i="10"/>
  <c r="CX142" i="10"/>
  <c r="CX143" i="10"/>
  <c r="CX144" i="10"/>
  <c r="CX145" i="10"/>
  <c r="CX146" i="10"/>
  <c r="CX147" i="10"/>
  <c r="CX148" i="10"/>
  <c r="CX149" i="10"/>
  <c r="CX150" i="10"/>
  <c r="CX151" i="10"/>
  <c r="CX152" i="10"/>
  <c r="CX153" i="10"/>
  <c r="CX154" i="10"/>
  <c r="CX155" i="10"/>
  <c r="CX156" i="10"/>
  <c r="CX157" i="10"/>
  <c r="CX158" i="10"/>
  <c r="CX159" i="10"/>
  <c r="CX160" i="10"/>
  <c r="CX161" i="10"/>
  <c r="CX162" i="10"/>
  <c r="CX163" i="10"/>
  <c r="CX164" i="10"/>
  <c r="CX165" i="10"/>
  <c r="CX166" i="10"/>
  <c r="CX167" i="10"/>
  <c r="CX168" i="10"/>
  <c r="CX169" i="10"/>
  <c r="CX170" i="10"/>
  <c r="CX171" i="10"/>
  <c r="CX172" i="10"/>
  <c r="CX173" i="10"/>
  <c r="CX174" i="10"/>
  <c r="CX175" i="10"/>
  <c r="CX176" i="10"/>
  <c r="CX177" i="10"/>
  <c r="CX178" i="10"/>
  <c r="CX179" i="10"/>
  <c r="CX180" i="10"/>
  <c r="CX181" i="10"/>
  <c r="CX182" i="10"/>
  <c r="CX183" i="10"/>
  <c r="CX184" i="10"/>
  <c r="CX185" i="10"/>
  <c r="CX186" i="10"/>
  <c r="CX187" i="10"/>
  <c r="CX188" i="10"/>
  <c r="CX189" i="10"/>
  <c r="CX190" i="10"/>
  <c r="CX191" i="10"/>
  <c r="CX192" i="10"/>
  <c r="CX193" i="10"/>
  <c r="CX194" i="10"/>
  <c r="CX195" i="10"/>
  <c r="CX196" i="10"/>
  <c r="CX197" i="10"/>
  <c r="CX198" i="10"/>
  <c r="CX199" i="10"/>
  <c r="CX200" i="10"/>
  <c r="CX201" i="10"/>
  <c r="CX202" i="10"/>
  <c r="CX203" i="10"/>
  <c r="CX204" i="10"/>
  <c r="CX205" i="10"/>
  <c r="CX206" i="10"/>
  <c r="CX207" i="10"/>
  <c r="CX208" i="10"/>
  <c r="CX209" i="10"/>
  <c r="CX210" i="10"/>
  <c r="CX211" i="10"/>
  <c r="CX212" i="10"/>
  <c r="CX213" i="10"/>
  <c r="CX214" i="10"/>
  <c r="CX215" i="10"/>
  <c r="CX216" i="10"/>
  <c r="CX217" i="10"/>
  <c r="CX218" i="10"/>
  <c r="CX219" i="10"/>
  <c r="CX220" i="10"/>
  <c r="CX221" i="10"/>
  <c r="CX222" i="10"/>
  <c r="CX223" i="10"/>
  <c r="CX224" i="10"/>
  <c r="CX225" i="10"/>
  <c r="CX226" i="10"/>
  <c r="CX227" i="10"/>
  <c r="CX228" i="10"/>
  <c r="CX229" i="10"/>
  <c r="CX230" i="10"/>
  <c r="CX231" i="10"/>
  <c r="CX232" i="10"/>
  <c r="CX233" i="10"/>
  <c r="CX234" i="10"/>
  <c r="CX235" i="10"/>
  <c r="CX236" i="10"/>
  <c r="CX237" i="10"/>
  <c r="CX238" i="10"/>
  <c r="CX239" i="10"/>
  <c r="CX240" i="10"/>
  <c r="CX241" i="10"/>
  <c r="CX242" i="10"/>
  <c r="CX243" i="10"/>
  <c r="CX244" i="10"/>
  <c r="CX245" i="10"/>
  <c r="CX246" i="10"/>
  <c r="CX247" i="10"/>
  <c r="CX248" i="10"/>
  <c r="CX249" i="10"/>
  <c r="CX250" i="10"/>
  <c r="CX251" i="10"/>
  <c r="CX252" i="10"/>
  <c r="CX253" i="10"/>
  <c r="CX254" i="10"/>
  <c r="CX255" i="10"/>
  <c r="CX256" i="10"/>
  <c r="CX257" i="10"/>
  <c r="CX258" i="10"/>
  <c r="CX259" i="10"/>
  <c r="CX260" i="10"/>
  <c r="CX261" i="10"/>
  <c r="CX262" i="10"/>
  <c r="CX263" i="10"/>
  <c r="CX264" i="10"/>
  <c r="CX265" i="10"/>
  <c r="CX266" i="10"/>
  <c r="CX267" i="10"/>
  <c r="CX268" i="10"/>
  <c r="CX269" i="10"/>
  <c r="CX270" i="10"/>
  <c r="CX271" i="10"/>
  <c r="CX272" i="10"/>
  <c r="CX273" i="10"/>
  <c r="CX274" i="10"/>
  <c r="CX275" i="10"/>
  <c r="CX276" i="10"/>
  <c r="CX277" i="10"/>
  <c r="CX278" i="10"/>
  <c r="CX279" i="10"/>
  <c r="CX280" i="10"/>
  <c r="CX281" i="10"/>
  <c r="CX282" i="10"/>
  <c r="CX283" i="10"/>
  <c r="CX284" i="10"/>
  <c r="CX285" i="10"/>
  <c r="CX286" i="10"/>
  <c r="CX287" i="10"/>
  <c r="CX288" i="10"/>
  <c r="CX289" i="10"/>
  <c r="CX290" i="10"/>
  <c r="CX291" i="10"/>
  <c r="CX292" i="10"/>
  <c r="CX293" i="10"/>
  <c r="CX294" i="10"/>
  <c r="CX295" i="10"/>
  <c r="CX296" i="10"/>
  <c r="CX297" i="10"/>
  <c r="CX298" i="10"/>
  <c r="CX299" i="10"/>
  <c r="CX300" i="10"/>
  <c r="CX301" i="10"/>
  <c r="CX302" i="10"/>
  <c r="CX303" i="10"/>
  <c r="CX304" i="10"/>
  <c r="CX305" i="10"/>
  <c r="CX306" i="10"/>
  <c r="CX307" i="10"/>
  <c r="CX308" i="10"/>
  <c r="CX309" i="10"/>
  <c r="CX310" i="10"/>
  <c r="CX311" i="10"/>
  <c r="CX312" i="10"/>
  <c r="CX313" i="10"/>
  <c r="CX314" i="10"/>
  <c r="CX315" i="10"/>
  <c r="CX316" i="10"/>
  <c r="CX317" i="10"/>
  <c r="CX318" i="10"/>
  <c r="CX319" i="10"/>
  <c r="CX320" i="10"/>
  <c r="CX321" i="10"/>
  <c r="CX322" i="10"/>
  <c r="CX323" i="10"/>
  <c r="CX324" i="10"/>
  <c r="CX325" i="10"/>
  <c r="CX326" i="10"/>
  <c r="CX327" i="10"/>
  <c r="CX328" i="10"/>
  <c r="CX329" i="10"/>
  <c r="CX330" i="10"/>
  <c r="CX331" i="10"/>
  <c r="CX332" i="10"/>
  <c r="CX333" i="10"/>
  <c r="CX334" i="10"/>
  <c r="CX335" i="10"/>
  <c r="CX336" i="10"/>
  <c r="CX337" i="10"/>
  <c r="CX338" i="10"/>
  <c r="CX339" i="10"/>
  <c r="CX340" i="10"/>
  <c r="CX341" i="10"/>
  <c r="CX342" i="10"/>
  <c r="CX343" i="10"/>
  <c r="CX344" i="10"/>
  <c r="CX345" i="10"/>
  <c r="CX346" i="10"/>
  <c r="CX347" i="10"/>
  <c r="CX348" i="10"/>
  <c r="CX349" i="10"/>
  <c r="CX350" i="10"/>
  <c r="CX351" i="10"/>
  <c r="CX352" i="10"/>
  <c r="CX353" i="10"/>
  <c r="CX354" i="10"/>
  <c r="CX355" i="10"/>
  <c r="CX356" i="10"/>
  <c r="CX357" i="10"/>
  <c r="CX358" i="10"/>
  <c r="CX359" i="10"/>
  <c r="CX360" i="10"/>
  <c r="CX361" i="10"/>
  <c r="CX362" i="10"/>
  <c r="CX363" i="10"/>
  <c r="CX364" i="10"/>
  <c r="CX365" i="10"/>
  <c r="CX366" i="10"/>
  <c r="CX367" i="10"/>
  <c r="CX368" i="10"/>
  <c r="CX369" i="10"/>
  <c r="CX370" i="10"/>
  <c r="CX371" i="10"/>
  <c r="CX372" i="10"/>
  <c r="CX373" i="10"/>
  <c r="CX374" i="10"/>
  <c r="CX375" i="10"/>
  <c r="CX376" i="10"/>
  <c r="CX377" i="10"/>
  <c r="CX378" i="10"/>
  <c r="CX379" i="10"/>
  <c r="CX380" i="10"/>
  <c r="CX381" i="10"/>
  <c r="CX382" i="10"/>
  <c r="CX383" i="10"/>
  <c r="CX384" i="10"/>
  <c r="CX385" i="10"/>
  <c r="CX386" i="10"/>
  <c r="CX387" i="10"/>
  <c r="CX388" i="10"/>
  <c r="CX389" i="10"/>
  <c r="CX390" i="10"/>
  <c r="CX391" i="10"/>
  <c r="CX392" i="10"/>
  <c r="CX393" i="10"/>
  <c r="CX394" i="10"/>
  <c r="CX395" i="10"/>
  <c r="CX396" i="10"/>
  <c r="CX397" i="10"/>
  <c r="CX398" i="10"/>
  <c r="CX399" i="10"/>
  <c r="CX400" i="10"/>
  <c r="CX401" i="10"/>
  <c r="CX402" i="10"/>
  <c r="CX403" i="10"/>
  <c r="CX404" i="10"/>
  <c r="CX405" i="10"/>
  <c r="CX406" i="10"/>
  <c r="CX407" i="10"/>
  <c r="CX408" i="10"/>
  <c r="CX409" i="10"/>
  <c r="CX410" i="10"/>
  <c r="CX411" i="10"/>
  <c r="CX412" i="10"/>
  <c r="CX413" i="10"/>
  <c r="CX414" i="10"/>
  <c r="CX415" i="10"/>
  <c r="CX416" i="10"/>
  <c r="CX417" i="10"/>
  <c r="CX418" i="10"/>
  <c r="CX419" i="10"/>
  <c r="CX420" i="10"/>
  <c r="CX421" i="10"/>
  <c r="CX422" i="10"/>
  <c r="CX423" i="10"/>
  <c r="CX424" i="10"/>
  <c r="CX425" i="10"/>
  <c r="CX426" i="10"/>
  <c r="CX427" i="10"/>
  <c r="CX428" i="10"/>
  <c r="CX429" i="10"/>
  <c r="CX430" i="10"/>
  <c r="CX431" i="10"/>
  <c r="CX432" i="10"/>
  <c r="CX433" i="10"/>
  <c r="CX434" i="10"/>
  <c r="CX435" i="10"/>
  <c r="CX436" i="10"/>
  <c r="CX437" i="10"/>
  <c r="CX438" i="10"/>
  <c r="CX439" i="10"/>
  <c r="CX440" i="10"/>
  <c r="CX441" i="10"/>
  <c r="CX442" i="10"/>
  <c r="CX443" i="10"/>
  <c r="CX444" i="10"/>
  <c r="CX445" i="10"/>
  <c r="CX446" i="10"/>
  <c r="CX447" i="10"/>
  <c r="CX448" i="10"/>
  <c r="CX449" i="10"/>
  <c r="CX450" i="10"/>
  <c r="CX451" i="10"/>
  <c r="CX452" i="10"/>
  <c r="CX453" i="10"/>
  <c r="CX454" i="10"/>
  <c r="CX455" i="10"/>
  <c r="CX456" i="10"/>
  <c r="CX457" i="10"/>
  <c r="CX458" i="10"/>
  <c r="CX459" i="10"/>
  <c r="CX460" i="10"/>
  <c r="CX461" i="10"/>
  <c r="CX462" i="10"/>
  <c r="CX463" i="10"/>
  <c r="CX464" i="10"/>
  <c r="CX465" i="10"/>
  <c r="CX466" i="10"/>
  <c r="CX467" i="10"/>
  <c r="CX468" i="10"/>
  <c r="CX469" i="10"/>
  <c r="CX470" i="10"/>
  <c r="CX471" i="10"/>
  <c r="CX472" i="10"/>
  <c r="CX473" i="10"/>
  <c r="CX474" i="10"/>
  <c r="CX475" i="10"/>
  <c r="CX476" i="10"/>
  <c r="CX477" i="10"/>
  <c r="CX478" i="10"/>
  <c r="CX479" i="10"/>
  <c r="CX480" i="10"/>
  <c r="CX481" i="10"/>
  <c r="CX482" i="10"/>
  <c r="CX483" i="10"/>
  <c r="CX484" i="10"/>
  <c r="CX485" i="10"/>
  <c r="CX486" i="10"/>
  <c r="CX487" i="10"/>
  <c r="CX488" i="10"/>
  <c r="CX489" i="10"/>
  <c r="CX490" i="10"/>
  <c r="CX491" i="10"/>
  <c r="CX492" i="10"/>
  <c r="CX493" i="10"/>
  <c r="CX494" i="10"/>
  <c r="CX495" i="10"/>
  <c r="CX496" i="10"/>
  <c r="CX497" i="10"/>
  <c r="CX498" i="10"/>
  <c r="CX499" i="10"/>
  <c r="CX500" i="10"/>
  <c r="CX501" i="10"/>
  <c r="CX502" i="10"/>
  <c r="CX503" i="10"/>
  <c r="CX504" i="10"/>
  <c r="CX505" i="10"/>
  <c r="CX506" i="10"/>
  <c r="CX507" i="10"/>
  <c r="CX508" i="10"/>
  <c r="CX509" i="10"/>
  <c r="CX510" i="10"/>
  <c r="CX511" i="10"/>
  <c r="CX512" i="10"/>
  <c r="CX513" i="10"/>
  <c r="CX514" i="10"/>
  <c r="CX515" i="10"/>
  <c r="CX516" i="10"/>
  <c r="CX517" i="10"/>
  <c r="CX518" i="10"/>
  <c r="CX519" i="10"/>
  <c r="CX520" i="10"/>
  <c r="CX521" i="10"/>
  <c r="CX522" i="10"/>
  <c r="CX523" i="10"/>
  <c r="CX524" i="10"/>
  <c r="CX525" i="10"/>
  <c r="CX526" i="10"/>
  <c r="CX527" i="10"/>
  <c r="CX528" i="10"/>
  <c r="CX529" i="10"/>
  <c r="CX530" i="10"/>
  <c r="CX531" i="10"/>
  <c r="CX532" i="10"/>
  <c r="CX533" i="10"/>
  <c r="CX534" i="10"/>
  <c r="CX535" i="10"/>
  <c r="CX536" i="10"/>
  <c r="CX537" i="10"/>
  <c r="CX538" i="10"/>
  <c r="CX539" i="10"/>
  <c r="CX540" i="10"/>
  <c r="CX541" i="10"/>
  <c r="CX542" i="10"/>
  <c r="CX543" i="10"/>
  <c r="CX544" i="10"/>
  <c r="CX545" i="10"/>
  <c r="CX546" i="10"/>
  <c r="CX547" i="10"/>
  <c r="CX548" i="10"/>
  <c r="CX549" i="10"/>
  <c r="CX550" i="10"/>
  <c r="CX551" i="10"/>
  <c r="CX552" i="10"/>
  <c r="CX553" i="10"/>
  <c r="CX554" i="10"/>
  <c r="CX555" i="10"/>
  <c r="CX556" i="10"/>
  <c r="CX557" i="10"/>
  <c r="CX558" i="10"/>
  <c r="CX559" i="10"/>
  <c r="CX560" i="10"/>
  <c r="CX561" i="10"/>
  <c r="CX562" i="10"/>
  <c r="CX563" i="10"/>
  <c r="CX564" i="10"/>
  <c r="CX565" i="10"/>
  <c r="CX566" i="10"/>
  <c r="CX567" i="10"/>
  <c r="CX568" i="10"/>
  <c r="CX569" i="10"/>
  <c r="CX570" i="10"/>
  <c r="CX571" i="10"/>
  <c r="CX572" i="10"/>
  <c r="CX573" i="10"/>
  <c r="CX574" i="10"/>
  <c r="CX575" i="10"/>
  <c r="CX576" i="10"/>
  <c r="CX577" i="10"/>
  <c r="CX578" i="10"/>
  <c r="CX579" i="10"/>
  <c r="CX580" i="10"/>
  <c r="CX581" i="10"/>
  <c r="CX582" i="10"/>
  <c r="CX583" i="10"/>
  <c r="CX584" i="10"/>
  <c r="CX585" i="10"/>
  <c r="CX586" i="10"/>
  <c r="CX587" i="10"/>
  <c r="CX588" i="10"/>
  <c r="CX589" i="10"/>
  <c r="CX590" i="10"/>
  <c r="CX591" i="10"/>
  <c r="CX592" i="10"/>
  <c r="CX593" i="10"/>
  <c r="CX594" i="10"/>
  <c r="CX595" i="10"/>
  <c r="CX596" i="10"/>
  <c r="CX597" i="10"/>
  <c r="CX598" i="10"/>
  <c r="CX599" i="10"/>
  <c r="CX600" i="10"/>
  <c r="CX601" i="10"/>
  <c r="CX602" i="10"/>
  <c r="CX603" i="10"/>
  <c r="CX604" i="10"/>
  <c r="CX605" i="10"/>
  <c r="CX606" i="10"/>
  <c r="CX607" i="10"/>
  <c r="CX608" i="10"/>
  <c r="CX609" i="10"/>
  <c r="CX610" i="10"/>
  <c r="CX611" i="10"/>
  <c r="CX612" i="10"/>
  <c r="CX613" i="10"/>
  <c r="CX614" i="10"/>
  <c r="CX615" i="10"/>
  <c r="CX616" i="10"/>
  <c r="CX617" i="10"/>
  <c r="CX618" i="10"/>
  <c r="CX619" i="10"/>
  <c r="CX620" i="10"/>
  <c r="CX621" i="10"/>
  <c r="CX622" i="10"/>
  <c r="CX623" i="10"/>
  <c r="CX624" i="10"/>
  <c r="CX625" i="10"/>
  <c r="CX626" i="10"/>
  <c r="CX627" i="10"/>
  <c r="CX628" i="10"/>
  <c r="CX629" i="10"/>
  <c r="CX630" i="10"/>
  <c r="CX631" i="10"/>
  <c r="CX632" i="10"/>
  <c r="CX633" i="10"/>
  <c r="CX634" i="10"/>
  <c r="CX635" i="10"/>
  <c r="CX636" i="10"/>
  <c r="CX637" i="10"/>
  <c r="CX638" i="10"/>
  <c r="CX639" i="10"/>
  <c r="CX640" i="10"/>
  <c r="CX641" i="10"/>
  <c r="CX642" i="10"/>
  <c r="CX643" i="10"/>
  <c r="CX644" i="10"/>
  <c r="CX645" i="10"/>
  <c r="CX646" i="10"/>
  <c r="CX647" i="10"/>
  <c r="CX648" i="10"/>
  <c r="CX649" i="10"/>
  <c r="CX650" i="10"/>
  <c r="CX651" i="10"/>
  <c r="CX652" i="10"/>
  <c r="CX653" i="10"/>
  <c r="CX654" i="10"/>
  <c r="CX655" i="10"/>
  <c r="CX656" i="10"/>
  <c r="CX657" i="10"/>
  <c r="CX658" i="10"/>
  <c r="CX659" i="10"/>
  <c r="CX660" i="10"/>
  <c r="CX661" i="10"/>
  <c r="CX662" i="10"/>
  <c r="CX663" i="10"/>
  <c r="CX664" i="10"/>
  <c r="CX665" i="10"/>
  <c r="CX666" i="10"/>
  <c r="CX667" i="10"/>
  <c r="CX668" i="10"/>
  <c r="CX669" i="10"/>
  <c r="CX670" i="10"/>
  <c r="CX671" i="10"/>
  <c r="CX672" i="10"/>
  <c r="CX673" i="10"/>
  <c r="CX674" i="10"/>
  <c r="CX675" i="10"/>
  <c r="CX676" i="10"/>
  <c r="CX677" i="10"/>
  <c r="CX678" i="10"/>
  <c r="CX679" i="10"/>
  <c r="CX680" i="10"/>
  <c r="CX681" i="10"/>
  <c r="CX682" i="10"/>
  <c r="CX683" i="10"/>
  <c r="CX684" i="10"/>
  <c r="CX685" i="10"/>
  <c r="CX686" i="10"/>
  <c r="CX687" i="10"/>
  <c r="CX688" i="10"/>
  <c r="CX689" i="10"/>
  <c r="CX690" i="10"/>
  <c r="CX691" i="10"/>
  <c r="CX692" i="10"/>
  <c r="CX693" i="10"/>
  <c r="CX694" i="10"/>
  <c r="CX695" i="10"/>
  <c r="CX696" i="10"/>
  <c r="CX697" i="10"/>
  <c r="CX698" i="10"/>
  <c r="CX699" i="10"/>
  <c r="CX700" i="10"/>
  <c r="CX701" i="10"/>
  <c r="CX702" i="10"/>
  <c r="CX703" i="10"/>
  <c r="CX704" i="10"/>
  <c r="CX705" i="10"/>
  <c r="CX706" i="10"/>
  <c r="CX707" i="10"/>
  <c r="CX708" i="10"/>
  <c r="CX709" i="10"/>
  <c r="CX710" i="10"/>
  <c r="CX711" i="10"/>
  <c r="CX712" i="10"/>
  <c r="CX713" i="10"/>
  <c r="CX714" i="10"/>
  <c r="CX715" i="10"/>
  <c r="CX716" i="10"/>
  <c r="CX717" i="10"/>
  <c r="CX718" i="10"/>
  <c r="CX719" i="10"/>
  <c r="CX720" i="10"/>
  <c r="CX721" i="10"/>
  <c r="CX722" i="10"/>
  <c r="CX723" i="10"/>
  <c r="CX724" i="10"/>
  <c r="CX725" i="10"/>
  <c r="CX726" i="10"/>
  <c r="CX727" i="10"/>
  <c r="CX728" i="10"/>
  <c r="CX729" i="10"/>
  <c r="CX730" i="10"/>
  <c r="CX731" i="10"/>
  <c r="CX732" i="10"/>
  <c r="CX733" i="10"/>
  <c r="CX734" i="10"/>
  <c r="CX735" i="10"/>
  <c r="CX736" i="10"/>
  <c r="CX737" i="10"/>
  <c r="CX738" i="10"/>
  <c r="CX739" i="10"/>
  <c r="CX740" i="10"/>
  <c r="CX741" i="10"/>
  <c r="CX742" i="10"/>
  <c r="CX743" i="10"/>
  <c r="CX744" i="10"/>
  <c r="CX745" i="10"/>
  <c r="CX746" i="10"/>
  <c r="CX747" i="10"/>
  <c r="CX748" i="10"/>
  <c r="CX749" i="10"/>
  <c r="CX750" i="10"/>
  <c r="CX751" i="10"/>
  <c r="CX752" i="10"/>
  <c r="CX753" i="10"/>
  <c r="CX754" i="10"/>
  <c r="CX755" i="10"/>
  <c r="CX756" i="10"/>
  <c r="CX757" i="10"/>
  <c r="CX758" i="10"/>
  <c r="CX759" i="10"/>
  <c r="CX760" i="10"/>
  <c r="CX761" i="10"/>
  <c r="CX762" i="10"/>
  <c r="CX763" i="10"/>
  <c r="CX764" i="10"/>
  <c r="CX765" i="10"/>
  <c r="CX766" i="10"/>
  <c r="CX767" i="10"/>
  <c r="CX768" i="10"/>
  <c r="CX769" i="10"/>
  <c r="CX770" i="10"/>
  <c r="CX771" i="10"/>
  <c r="CX772" i="10"/>
  <c r="CX773" i="10"/>
  <c r="CX774" i="10"/>
  <c r="CX775" i="10"/>
  <c r="CX776" i="10"/>
  <c r="CX777" i="10"/>
  <c r="CX778" i="10"/>
  <c r="CX779" i="10"/>
  <c r="CX780" i="10"/>
  <c r="CX781" i="10"/>
  <c r="CX782" i="10"/>
  <c r="CX783" i="10"/>
  <c r="CX784" i="10"/>
  <c r="CX785" i="10"/>
  <c r="CX786" i="10"/>
  <c r="CX787" i="10"/>
  <c r="CX788" i="10"/>
  <c r="CX789" i="10"/>
  <c r="CX790" i="10"/>
  <c r="CX791" i="10"/>
  <c r="CX792" i="10"/>
  <c r="CX793" i="10"/>
  <c r="CX794" i="10"/>
  <c r="CX795" i="10"/>
  <c r="CX796" i="10"/>
  <c r="CX797" i="10"/>
  <c r="CX798" i="10"/>
  <c r="CX799" i="10"/>
  <c r="CX800" i="10"/>
  <c r="CX801" i="10"/>
  <c r="CX802" i="10"/>
  <c r="CX803" i="10"/>
  <c r="CX804" i="10"/>
  <c r="CX805" i="10"/>
  <c r="CX806" i="10"/>
  <c r="CX807" i="10"/>
  <c r="CX808" i="10"/>
  <c r="CX809" i="10"/>
  <c r="CX810" i="10"/>
  <c r="CX811" i="10"/>
  <c r="CX812" i="10"/>
  <c r="CX813" i="10"/>
  <c r="CX814" i="10"/>
  <c r="CX815" i="10"/>
  <c r="CX816" i="10"/>
  <c r="CX817" i="10"/>
  <c r="CX818" i="10"/>
  <c r="CX819" i="10"/>
  <c r="CX820" i="10"/>
  <c r="CX821" i="10"/>
  <c r="CX822" i="10"/>
  <c r="CX823" i="10"/>
  <c r="CX824" i="10"/>
  <c r="CX825" i="10"/>
  <c r="CX826" i="10"/>
  <c r="CX827" i="10"/>
  <c r="CX828" i="10"/>
  <c r="CX829" i="10"/>
  <c r="CX830" i="10"/>
  <c r="CX831" i="10"/>
  <c r="CX832" i="10"/>
  <c r="CX833" i="10"/>
  <c r="CX834" i="10"/>
  <c r="CX835" i="10"/>
  <c r="CX836" i="10"/>
  <c r="CX837" i="10"/>
  <c r="CX838" i="10"/>
  <c r="CX839" i="10"/>
  <c r="CX840" i="10"/>
  <c r="CX841" i="10"/>
  <c r="CX842" i="10"/>
  <c r="CX843" i="10"/>
  <c r="CX844" i="10"/>
  <c r="CX845" i="10"/>
  <c r="CX846" i="10"/>
  <c r="CX847" i="10"/>
  <c r="CX848" i="10"/>
  <c r="CX849" i="10"/>
  <c r="CX850" i="10"/>
  <c r="CX851" i="10"/>
  <c r="CX852" i="10"/>
  <c r="CX853" i="10"/>
  <c r="CX854" i="10"/>
  <c r="CX855" i="10"/>
  <c r="CX856" i="10"/>
  <c r="CX857" i="10"/>
  <c r="CX858" i="10"/>
  <c r="CX859" i="10"/>
  <c r="CX860" i="10"/>
  <c r="CX861" i="10"/>
  <c r="CX862" i="10"/>
  <c r="CX863" i="10"/>
  <c r="CX864" i="10"/>
  <c r="CX865" i="10"/>
  <c r="CX866" i="10"/>
  <c r="CX867" i="10"/>
  <c r="CX868" i="10"/>
  <c r="CX869" i="10"/>
  <c r="CX870" i="10"/>
  <c r="CX871" i="10"/>
  <c r="CX872" i="10"/>
  <c r="CX873" i="10"/>
  <c r="CX874" i="10"/>
  <c r="CX875" i="10"/>
  <c r="CX876" i="10"/>
  <c r="CX877" i="10"/>
  <c r="CX878" i="10"/>
  <c r="CX879" i="10"/>
  <c r="CX880" i="10"/>
  <c r="CX881" i="10"/>
  <c r="CX882" i="10"/>
  <c r="CX883" i="10"/>
  <c r="CX884" i="10"/>
  <c r="CX885" i="10"/>
  <c r="CX886" i="10"/>
  <c r="CX887" i="10"/>
  <c r="CX888" i="10"/>
  <c r="CX889" i="10"/>
  <c r="CX890" i="10"/>
  <c r="CX891" i="10"/>
  <c r="CX892" i="10"/>
  <c r="CX893" i="10"/>
  <c r="CX894" i="10"/>
  <c r="CX895" i="10"/>
  <c r="CX896" i="10"/>
  <c r="CX897" i="10"/>
  <c r="CX898" i="10"/>
  <c r="CX899" i="10"/>
  <c r="CX900" i="10"/>
  <c r="CX901" i="10"/>
  <c r="CX902" i="10"/>
  <c r="CX903" i="10"/>
  <c r="CX904" i="10"/>
  <c r="CX905" i="10"/>
  <c r="CX906" i="10"/>
  <c r="CX907" i="10"/>
  <c r="CX908" i="10"/>
  <c r="CX909" i="10"/>
  <c r="CX910" i="10"/>
  <c r="CX911" i="10"/>
  <c r="CX912" i="10"/>
  <c r="CX913" i="10"/>
  <c r="CX914" i="10"/>
  <c r="CX915" i="10"/>
  <c r="CX916" i="10"/>
  <c r="CX917" i="10"/>
  <c r="CX918" i="10"/>
  <c r="CX919" i="10"/>
  <c r="CX920" i="10"/>
  <c r="CX921" i="10"/>
  <c r="CX922" i="10"/>
  <c r="CX923" i="10"/>
  <c r="CX924" i="10"/>
  <c r="CX925" i="10"/>
  <c r="CX926" i="10"/>
  <c r="CX927" i="10"/>
  <c r="CX928" i="10"/>
  <c r="CX929" i="10"/>
  <c r="CX930" i="10"/>
  <c r="CX931" i="10"/>
  <c r="CX932" i="10"/>
  <c r="CX933" i="10"/>
  <c r="CX934" i="10"/>
  <c r="CX935" i="10"/>
  <c r="CX936" i="10"/>
  <c r="CX937" i="10"/>
  <c r="CX938" i="10"/>
  <c r="CX939" i="10"/>
  <c r="CX940" i="10"/>
  <c r="CX941" i="10"/>
  <c r="CX942" i="10"/>
  <c r="CX943" i="10"/>
  <c r="CX944" i="10"/>
  <c r="CX945" i="10"/>
  <c r="CX946" i="10"/>
  <c r="CX947" i="10"/>
  <c r="CX948" i="10"/>
  <c r="CX949" i="10"/>
  <c r="CX950" i="10"/>
  <c r="CX951" i="10"/>
  <c r="CX952" i="10"/>
  <c r="CX953" i="10"/>
  <c r="CX954" i="10"/>
  <c r="CX955" i="10"/>
  <c r="CX956" i="10"/>
  <c r="CX957" i="10"/>
  <c r="CX958" i="10"/>
  <c r="CX959" i="10"/>
  <c r="CX960" i="10"/>
  <c r="CX961" i="10"/>
  <c r="CX962" i="10"/>
  <c r="CX963" i="10"/>
  <c r="CX964" i="10"/>
  <c r="CX965" i="10"/>
  <c r="CX966" i="10"/>
  <c r="CX967" i="10"/>
  <c r="CX968" i="10"/>
  <c r="CX969" i="10"/>
  <c r="CX970" i="10"/>
  <c r="CX971" i="10"/>
  <c r="CX972" i="10"/>
  <c r="CX973" i="10"/>
  <c r="CX974" i="10"/>
  <c r="CX975" i="10"/>
  <c r="CX976" i="10"/>
  <c r="CX977" i="10"/>
  <c r="CX978" i="10"/>
  <c r="CX979" i="10"/>
  <c r="CX980" i="10"/>
  <c r="CX981" i="10"/>
  <c r="CX982" i="10"/>
  <c r="CX983" i="10"/>
  <c r="CX984" i="10"/>
  <c r="CX985" i="10"/>
  <c r="CX986" i="10"/>
  <c r="CX987" i="10"/>
  <c r="CX988" i="10"/>
  <c r="CX989" i="10"/>
  <c r="CX990" i="10"/>
  <c r="CX991" i="10"/>
  <c r="CX992" i="10"/>
  <c r="CX993" i="10"/>
  <c r="CX994" i="10"/>
  <c r="CX995" i="10"/>
  <c r="CX996" i="10"/>
  <c r="CX997" i="10"/>
  <c r="CX998" i="10"/>
  <c r="CX999" i="10"/>
  <c r="CX1000" i="10"/>
  <c r="CX1001" i="10"/>
  <c r="CX1002" i="10"/>
  <c r="CX1003" i="10"/>
  <c r="CX1004" i="10"/>
  <c r="CX1005" i="10"/>
  <c r="CX1006" i="10"/>
  <c r="CX1007" i="10"/>
  <c r="CX1008" i="10"/>
  <c r="CX1009" i="10"/>
  <c r="CX1010" i="10"/>
  <c r="CX1011" i="10"/>
  <c r="CX1012" i="10"/>
  <c r="CX1013" i="10"/>
  <c r="CX1014"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M142" i="10"/>
  <c r="AM143" i="10"/>
  <c r="AM144" i="10"/>
  <c r="AM145" i="10"/>
  <c r="AM146" i="10"/>
  <c r="AM147" i="10"/>
  <c r="AM148" i="10"/>
  <c r="AM149" i="10"/>
  <c r="AM150" i="10"/>
  <c r="AM151" i="10"/>
  <c r="AM152" i="10"/>
  <c r="AM153" i="10"/>
  <c r="AM154" i="10"/>
  <c r="AM155" i="10"/>
  <c r="AM156" i="10"/>
  <c r="AM157" i="10"/>
  <c r="AM158" i="10"/>
  <c r="AM159" i="10"/>
  <c r="AM160" i="10"/>
  <c r="AM161" i="10"/>
  <c r="AM162" i="10"/>
  <c r="AM163" i="10"/>
  <c r="AM164" i="10"/>
  <c r="AM165" i="10"/>
  <c r="AM166" i="10"/>
  <c r="AM167" i="10"/>
  <c r="AM168" i="10"/>
  <c r="AM169" i="10"/>
  <c r="AM170" i="10"/>
  <c r="AM171" i="10"/>
  <c r="AM172" i="10"/>
  <c r="AM173" i="10"/>
  <c r="AM174" i="10"/>
  <c r="AM175" i="10"/>
  <c r="AM176" i="10"/>
  <c r="AM177" i="10"/>
  <c r="AM178" i="10"/>
  <c r="AM179" i="10"/>
  <c r="AM180" i="10"/>
  <c r="AM181" i="10"/>
  <c r="AM182" i="10"/>
  <c r="AM183" i="10"/>
  <c r="AM184" i="10"/>
  <c r="AM185" i="10"/>
  <c r="AM186" i="10"/>
  <c r="AM187" i="10"/>
  <c r="AM188" i="10"/>
  <c r="AM189" i="10"/>
  <c r="AM190" i="10"/>
  <c r="AM191" i="10"/>
  <c r="AM192" i="10"/>
  <c r="AM193" i="10"/>
  <c r="AM194" i="10"/>
  <c r="AM195" i="10"/>
  <c r="AM196" i="10"/>
  <c r="AM197" i="10"/>
  <c r="AM198" i="10"/>
  <c r="AM199" i="10"/>
  <c r="AM200" i="10"/>
  <c r="AM201" i="10"/>
  <c r="AM202" i="10"/>
  <c r="AM203" i="10"/>
  <c r="AM204" i="10"/>
  <c r="AM205" i="10"/>
  <c r="AM206" i="10"/>
  <c r="AM207" i="10"/>
  <c r="AM208" i="10"/>
  <c r="AM209" i="10"/>
  <c r="AM210" i="10"/>
  <c r="AM211" i="10"/>
  <c r="AM212" i="10"/>
  <c r="AM213" i="10"/>
  <c r="AM214" i="10"/>
  <c r="AM215" i="10"/>
  <c r="AM216" i="10"/>
  <c r="AM217" i="10"/>
  <c r="AM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M252" i="10"/>
  <c r="AM253" i="10"/>
  <c r="AM254" i="10"/>
  <c r="AM255" i="10"/>
  <c r="AM256" i="10"/>
  <c r="AM257" i="10"/>
  <c r="AM258" i="10"/>
  <c r="AM259" i="10"/>
  <c r="AM260" i="10"/>
  <c r="AM261" i="10"/>
  <c r="AM262" i="10"/>
  <c r="AM263" i="10"/>
  <c r="AM264" i="10"/>
  <c r="AM265" i="10"/>
  <c r="AM266" i="10"/>
  <c r="AM267" i="10"/>
  <c r="AM268" i="10"/>
  <c r="AM269" i="10"/>
  <c r="AM270" i="10"/>
  <c r="AM271" i="10"/>
  <c r="AM272" i="10"/>
  <c r="AM273" i="10"/>
  <c r="AM274" i="10"/>
  <c r="AM275" i="10"/>
  <c r="AM276" i="10"/>
  <c r="AM277" i="10"/>
  <c r="AM278" i="10"/>
  <c r="AM279" i="10"/>
  <c r="AM280" i="10"/>
  <c r="AM281" i="10"/>
  <c r="AM282" i="10"/>
  <c r="AM283" i="10"/>
  <c r="AM284" i="10"/>
  <c r="AM285" i="10"/>
  <c r="AM286" i="10"/>
  <c r="AM287" i="10"/>
  <c r="AM288" i="10"/>
  <c r="AM289" i="10"/>
  <c r="AM290" i="10"/>
  <c r="AM291" i="10"/>
  <c r="AM292" i="10"/>
  <c r="AM293" i="10"/>
  <c r="AM294" i="10"/>
  <c r="AM295" i="10"/>
  <c r="AM296" i="10"/>
  <c r="AM297" i="10"/>
  <c r="AM298" i="10"/>
  <c r="AM299" i="10"/>
  <c r="AM300" i="10"/>
  <c r="AM301" i="10"/>
  <c r="AM302" i="10"/>
  <c r="AM303" i="10"/>
  <c r="AM304" i="10"/>
  <c r="AM305" i="10"/>
  <c r="AM306" i="10"/>
  <c r="AM307" i="10"/>
  <c r="AM308" i="10"/>
  <c r="AM309" i="10"/>
  <c r="AM310" i="10"/>
  <c r="AM311" i="10"/>
  <c r="AM312" i="10"/>
  <c r="AM313" i="10"/>
  <c r="AM314" i="10"/>
  <c r="AM315" i="10"/>
  <c r="AM316" i="10"/>
  <c r="AM317" i="10"/>
  <c r="AM318" i="10"/>
  <c r="AM319" i="10"/>
  <c r="AM320" i="10"/>
  <c r="AM321" i="10"/>
  <c r="AM322" i="10"/>
  <c r="AM323" i="10"/>
  <c r="AM324" i="10"/>
  <c r="AM325" i="10"/>
  <c r="AM326" i="10"/>
  <c r="AM327" i="10"/>
  <c r="AM328" i="10"/>
  <c r="AM329" i="10"/>
  <c r="AM330" i="10"/>
  <c r="AM331" i="10"/>
  <c r="AM332" i="10"/>
  <c r="AM333" i="10"/>
  <c r="AM334" i="10"/>
  <c r="AM335" i="10"/>
  <c r="AM336" i="10"/>
  <c r="AM337" i="10"/>
  <c r="AM338" i="10"/>
  <c r="AM339" i="10"/>
  <c r="AM340" i="10"/>
  <c r="AM341" i="10"/>
  <c r="AM342" i="10"/>
  <c r="AM343" i="10"/>
  <c r="AM344" i="10"/>
  <c r="AM345" i="10"/>
  <c r="AM346" i="10"/>
  <c r="AM347" i="10"/>
  <c r="AM348" i="10"/>
  <c r="AM349" i="10"/>
  <c r="AM350" i="10"/>
  <c r="AM351" i="10"/>
  <c r="AM352" i="10"/>
  <c r="AM353" i="10"/>
  <c r="AM354" i="10"/>
  <c r="AM355" i="10"/>
  <c r="AM356" i="10"/>
  <c r="AM357" i="10"/>
  <c r="AM358" i="10"/>
  <c r="AM359" i="10"/>
  <c r="AM360" i="10"/>
  <c r="AM361" i="10"/>
  <c r="AM362" i="10"/>
  <c r="AM363" i="10"/>
  <c r="AM364" i="10"/>
  <c r="AM365" i="10"/>
  <c r="AM366" i="10"/>
  <c r="AM367" i="10"/>
  <c r="AM368" i="10"/>
  <c r="AM369" i="10"/>
  <c r="AM370" i="10"/>
  <c r="AM371" i="10"/>
  <c r="AM372" i="10"/>
  <c r="AM373" i="10"/>
  <c r="AM374" i="10"/>
  <c r="AM375" i="10"/>
  <c r="AM376" i="10"/>
  <c r="AM377" i="10"/>
  <c r="AM378" i="10"/>
  <c r="AM379" i="10"/>
  <c r="AM380" i="10"/>
  <c r="AM381" i="10"/>
  <c r="AM382" i="10"/>
  <c r="AM383" i="10"/>
  <c r="AM384" i="10"/>
  <c r="AM385" i="10"/>
  <c r="AM386" i="10"/>
  <c r="AM387" i="10"/>
  <c r="AM388" i="10"/>
  <c r="AM389" i="10"/>
  <c r="AM390" i="10"/>
  <c r="AM391" i="10"/>
  <c r="AM392" i="10"/>
  <c r="AM393" i="10"/>
  <c r="AM394" i="10"/>
  <c r="AM395" i="10"/>
  <c r="AM396" i="10"/>
  <c r="AM397" i="10"/>
  <c r="AM398" i="10"/>
  <c r="AM399" i="10"/>
  <c r="AM400" i="10"/>
  <c r="AM401" i="10"/>
  <c r="AM402" i="10"/>
  <c r="AM403" i="10"/>
  <c r="AM404" i="10"/>
  <c r="AM405" i="10"/>
  <c r="AM406" i="10"/>
  <c r="AM407" i="10"/>
  <c r="AM408" i="10"/>
  <c r="AM409" i="10"/>
  <c r="AM410" i="10"/>
  <c r="AM411" i="10"/>
  <c r="AM412" i="10"/>
  <c r="AM413" i="10"/>
  <c r="AM414" i="10"/>
  <c r="AM415" i="10"/>
  <c r="AM416" i="10"/>
  <c r="AM417" i="10"/>
  <c r="AM418" i="10"/>
  <c r="AM419" i="10"/>
  <c r="AM420" i="10"/>
  <c r="AM421" i="10"/>
  <c r="AM422" i="10"/>
  <c r="AM423" i="10"/>
  <c r="AM424" i="10"/>
  <c r="AM425" i="10"/>
  <c r="AM426" i="10"/>
  <c r="AM427" i="10"/>
  <c r="AM428" i="10"/>
  <c r="AM429" i="10"/>
  <c r="AM430" i="10"/>
  <c r="AM431" i="10"/>
  <c r="AM432" i="10"/>
  <c r="AM433" i="10"/>
  <c r="AM434" i="10"/>
  <c r="AM435" i="10"/>
  <c r="AM436" i="10"/>
  <c r="AM437" i="10"/>
  <c r="AM438" i="10"/>
  <c r="AM439" i="10"/>
  <c r="AM440" i="10"/>
  <c r="AM441" i="10"/>
  <c r="AM442" i="10"/>
  <c r="AM443" i="10"/>
  <c r="AM444" i="10"/>
  <c r="AM445" i="10"/>
  <c r="AM446" i="10"/>
  <c r="AM447" i="10"/>
  <c r="AM448" i="10"/>
  <c r="AM449" i="10"/>
  <c r="AM450" i="10"/>
  <c r="AM451" i="10"/>
  <c r="AM452" i="10"/>
  <c r="AM453" i="10"/>
  <c r="AM454" i="10"/>
  <c r="AM455" i="10"/>
  <c r="AM456" i="10"/>
  <c r="AM457" i="10"/>
  <c r="AM458" i="10"/>
  <c r="AM459" i="10"/>
  <c r="AM460" i="10"/>
  <c r="AM461" i="10"/>
  <c r="AM462" i="10"/>
  <c r="AM463" i="10"/>
  <c r="AM464" i="10"/>
  <c r="AM465" i="10"/>
  <c r="AM466" i="10"/>
  <c r="AM467" i="10"/>
  <c r="AM468" i="10"/>
  <c r="AM469" i="10"/>
  <c r="AM470" i="10"/>
  <c r="AM471" i="10"/>
  <c r="AM472" i="10"/>
  <c r="AM473" i="10"/>
  <c r="AM474" i="10"/>
  <c r="AM475" i="10"/>
  <c r="AM476" i="10"/>
  <c r="AM477" i="10"/>
  <c r="AM478" i="10"/>
  <c r="AM479" i="10"/>
  <c r="AM480" i="10"/>
  <c r="AM481" i="10"/>
  <c r="AM482" i="10"/>
  <c r="AM483" i="10"/>
  <c r="AM484" i="10"/>
  <c r="AM485" i="10"/>
  <c r="AM486" i="10"/>
  <c r="AM487" i="10"/>
  <c r="AM488" i="10"/>
  <c r="AM489" i="10"/>
  <c r="AM490" i="10"/>
  <c r="AM491" i="10"/>
  <c r="AM492" i="10"/>
  <c r="AM493" i="10"/>
  <c r="AM494" i="10"/>
  <c r="AM495" i="10"/>
  <c r="AM496" i="10"/>
  <c r="AM497" i="10"/>
  <c r="AM498" i="10"/>
  <c r="AM499" i="10"/>
  <c r="AM500" i="10"/>
  <c r="AM501" i="10"/>
  <c r="AM502" i="10"/>
  <c r="AM503" i="10"/>
  <c r="AM504" i="10"/>
  <c r="AM505" i="10"/>
  <c r="AM506" i="10"/>
  <c r="AM507" i="10"/>
  <c r="AM508" i="10"/>
  <c r="AM509" i="10"/>
  <c r="AM510" i="10"/>
  <c r="AM511" i="10"/>
  <c r="AM512" i="10"/>
  <c r="AM513" i="10"/>
  <c r="AM514" i="10"/>
  <c r="AM515" i="10"/>
  <c r="AM516" i="10"/>
  <c r="AM517" i="10"/>
  <c r="AM518" i="10"/>
  <c r="AM519" i="10"/>
  <c r="AM520" i="10"/>
  <c r="AM521" i="10"/>
  <c r="AM522" i="10"/>
  <c r="AM523" i="10"/>
  <c r="AM524" i="10"/>
  <c r="AM525" i="10"/>
  <c r="AM526" i="10"/>
  <c r="AM527" i="10"/>
  <c r="AM528" i="10"/>
  <c r="AM529" i="10"/>
  <c r="AM530" i="10"/>
  <c r="AM531" i="10"/>
  <c r="AM532" i="10"/>
  <c r="AM533" i="10"/>
  <c r="AM534" i="10"/>
  <c r="AM535" i="10"/>
  <c r="AM536" i="10"/>
  <c r="AM537" i="10"/>
  <c r="AM538" i="10"/>
  <c r="AM539" i="10"/>
  <c r="AM540" i="10"/>
  <c r="AM541" i="10"/>
  <c r="AM542" i="10"/>
  <c r="AM543" i="10"/>
  <c r="AM544" i="10"/>
  <c r="AM545" i="10"/>
  <c r="AM546" i="10"/>
  <c r="AM547" i="10"/>
  <c r="AM548" i="10"/>
  <c r="AM549" i="10"/>
  <c r="AM550" i="10"/>
  <c r="AM551" i="10"/>
  <c r="AM552" i="10"/>
  <c r="AM553" i="10"/>
  <c r="AM554" i="10"/>
  <c r="AM555" i="10"/>
  <c r="AM556" i="10"/>
  <c r="AM557" i="10"/>
  <c r="AM558" i="10"/>
  <c r="AM559" i="10"/>
  <c r="AM560" i="10"/>
  <c r="AM561" i="10"/>
  <c r="AM562" i="10"/>
  <c r="AM563" i="10"/>
  <c r="AM564" i="10"/>
  <c r="AM565" i="10"/>
  <c r="AM566" i="10"/>
  <c r="AM567" i="10"/>
  <c r="AM568" i="10"/>
  <c r="AM569" i="10"/>
  <c r="AM570" i="10"/>
  <c r="AM571" i="10"/>
  <c r="AM572" i="10"/>
  <c r="AM573" i="10"/>
  <c r="AM574" i="10"/>
  <c r="AM575" i="10"/>
  <c r="AM576" i="10"/>
  <c r="AM577" i="10"/>
  <c r="AM578" i="10"/>
  <c r="AM579" i="10"/>
  <c r="AM580" i="10"/>
  <c r="AM581" i="10"/>
  <c r="AM582" i="10"/>
  <c r="AM583" i="10"/>
  <c r="AM584" i="10"/>
  <c r="AM585" i="10"/>
  <c r="AM586" i="10"/>
  <c r="AM587" i="10"/>
  <c r="AM588" i="10"/>
  <c r="AM589" i="10"/>
  <c r="AM590" i="10"/>
  <c r="AM591" i="10"/>
  <c r="AM592" i="10"/>
  <c r="AM593" i="10"/>
  <c r="AM594" i="10"/>
  <c r="AM595" i="10"/>
  <c r="AM596" i="10"/>
  <c r="AM597" i="10"/>
  <c r="AM598" i="10"/>
  <c r="AM599" i="10"/>
  <c r="AM600" i="10"/>
  <c r="AM601" i="10"/>
  <c r="AM602" i="10"/>
  <c r="AM603" i="10"/>
  <c r="AM604" i="10"/>
  <c r="AM605" i="10"/>
  <c r="AM606" i="10"/>
  <c r="AM607" i="10"/>
  <c r="AM608" i="10"/>
  <c r="AM609" i="10"/>
  <c r="AM610" i="10"/>
  <c r="AM611" i="10"/>
  <c r="AM612" i="10"/>
  <c r="AM613" i="10"/>
  <c r="AM614" i="10"/>
  <c r="AM615" i="10"/>
  <c r="AM616" i="10"/>
  <c r="AM617" i="10"/>
  <c r="AM618" i="10"/>
  <c r="AM619" i="10"/>
  <c r="AM620" i="10"/>
  <c r="AM621" i="10"/>
  <c r="AM622" i="10"/>
  <c r="AM623" i="10"/>
  <c r="AM624" i="10"/>
  <c r="AM625" i="10"/>
  <c r="AM626" i="10"/>
  <c r="AM627" i="10"/>
  <c r="AM628" i="10"/>
  <c r="AM629" i="10"/>
  <c r="AM630" i="10"/>
  <c r="AM631" i="10"/>
  <c r="AM632" i="10"/>
  <c r="AM633" i="10"/>
  <c r="AM634" i="10"/>
  <c r="AM635" i="10"/>
  <c r="AM636" i="10"/>
  <c r="AM637" i="10"/>
  <c r="AM638" i="10"/>
  <c r="AM639" i="10"/>
  <c r="AM640" i="10"/>
  <c r="AM641" i="10"/>
  <c r="AM642" i="10"/>
  <c r="AM643" i="10"/>
  <c r="AM644" i="10"/>
  <c r="AM645" i="10"/>
  <c r="AM646" i="10"/>
  <c r="AM647" i="10"/>
  <c r="AM648" i="10"/>
  <c r="AM649" i="10"/>
  <c r="AM650" i="10"/>
  <c r="AM651" i="10"/>
  <c r="AM652" i="10"/>
  <c r="AM653" i="10"/>
  <c r="AM654" i="10"/>
  <c r="AM655" i="10"/>
  <c r="AM656" i="10"/>
  <c r="AM657" i="10"/>
  <c r="AM658" i="10"/>
  <c r="AM659" i="10"/>
  <c r="AM660" i="10"/>
  <c r="AM661" i="10"/>
  <c r="AM662" i="10"/>
  <c r="AM663" i="10"/>
  <c r="AM664" i="10"/>
  <c r="AM665" i="10"/>
  <c r="AM666" i="10"/>
  <c r="AM667" i="10"/>
  <c r="AM668" i="10"/>
  <c r="AM669" i="10"/>
  <c r="AM670" i="10"/>
  <c r="AM671" i="10"/>
  <c r="AM672" i="10"/>
  <c r="AM673" i="10"/>
  <c r="AM674" i="10"/>
  <c r="AM675" i="10"/>
  <c r="AM676" i="10"/>
  <c r="AM677" i="10"/>
  <c r="AM678" i="10"/>
  <c r="AM679" i="10"/>
  <c r="AM680" i="10"/>
  <c r="AM681" i="10"/>
  <c r="AM682" i="10"/>
  <c r="AM683" i="10"/>
  <c r="AM684" i="10"/>
  <c r="AM685" i="10"/>
  <c r="AM686" i="10"/>
  <c r="AM687" i="10"/>
  <c r="AM688" i="10"/>
  <c r="AM689" i="10"/>
  <c r="AM690" i="10"/>
  <c r="AM691" i="10"/>
  <c r="AM692" i="10"/>
  <c r="AM693" i="10"/>
  <c r="AM694" i="10"/>
  <c r="AM695" i="10"/>
  <c r="AM696" i="10"/>
  <c r="AM697" i="10"/>
  <c r="AM698" i="10"/>
  <c r="AM699" i="10"/>
  <c r="AM700" i="10"/>
  <c r="AM701" i="10"/>
  <c r="AM702" i="10"/>
  <c r="AM703" i="10"/>
  <c r="AM704" i="10"/>
  <c r="AM705" i="10"/>
  <c r="AM706" i="10"/>
  <c r="AM707" i="10"/>
  <c r="AM708" i="10"/>
  <c r="AM709" i="10"/>
  <c r="AM710" i="10"/>
  <c r="AM711" i="10"/>
  <c r="AM712" i="10"/>
  <c r="AM713" i="10"/>
  <c r="AM714" i="10"/>
  <c r="AM715" i="10"/>
  <c r="AM716" i="10"/>
  <c r="AM717" i="10"/>
  <c r="AM718" i="10"/>
  <c r="AM719" i="10"/>
  <c r="AM720" i="10"/>
  <c r="AM721" i="10"/>
  <c r="AM722" i="10"/>
  <c r="AM723" i="10"/>
  <c r="AM724" i="10"/>
  <c r="AM725" i="10"/>
  <c r="AM726" i="10"/>
  <c r="AM727" i="10"/>
  <c r="AM728" i="10"/>
  <c r="AM729" i="10"/>
  <c r="AM730" i="10"/>
  <c r="AM731" i="10"/>
  <c r="AM732" i="10"/>
  <c r="AM733" i="10"/>
  <c r="AM734" i="10"/>
  <c r="AM735" i="10"/>
  <c r="AM736" i="10"/>
  <c r="AM737" i="10"/>
  <c r="AM738" i="10"/>
  <c r="AM739" i="10"/>
  <c r="AM740" i="10"/>
  <c r="AM741" i="10"/>
  <c r="AM742" i="10"/>
  <c r="AM743" i="10"/>
  <c r="AM744" i="10"/>
  <c r="AM745" i="10"/>
  <c r="AM746" i="10"/>
  <c r="AM747" i="10"/>
  <c r="AM748" i="10"/>
  <c r="AM749" i="10"/>
  <c r="AM750" i="10"/>
  <c r="AM751" i="10"/>
  <c r="AM752" i="10"/>
  <c r="AM753" i="10"/>
  <c r="AM754" i="10"/>
  <c r="AM755" i="10"/>
  <c r="AM756" i="10"/>
  <c r="AM757" i="10"/>
  <c r="AM758" i="10"/>
  <c r="AM759" i="10"/>
  <c r="AM760" i="10"/>
  <c r="AM761" i="10"/>
  <c r="AM762" i="10"/>
  <c r="AM763" i="10"/>
  <c r="AM764" i="10"/>
  <c r="AM765" i="10"/>
  <c r="AM766" i="10"/>
  <c r="AM767" i="10"/>
  <c r="AM768" i="10"/>
  <c r="AM769" i="10"/>
  <c r="AM770" i="10"/>
  <c r="AM771" i="10"/>
  <c r="AM772" i="10"/>
  <c r="AM773" i="10"/>
  <c r="AM774" i="10"/>
  <c r="AM775" i="10"/>
  <c r="AM776" i="10"/>
  <c r="AM777" i="10"/>
  <c r="AM778" i="10"/>
  <c r="AM779" i="10"/>
  <c r="AM780" i="10"/>
  <c r="AM781" i="10"/>
  <c r="AM782" i="10"/>
  <c r="AM783" i="10"/>
  <c r="AM784" i="10"/>
  <c r="AM785" i="10"/>
  <c r="AM786" i="10"/>
  <c r="AM787" i="10"/>
  <c r="AM788" i="10"/>
  <c r="AM789" i="10"/>
  <c r="AM790" i="10"/>
  <c r="AM791" i="10"/>
  <c r="AM792" i="10"/>
  <c r="AM793" i="10"/>
  <c r="AM794" i="10"/>
  <c r="AM795" i="10"/>
  <c r="AM796" i="10"/>
  <c r="AM797" i="10"/>
  <c r="AM798" i="10"/>
  <c r="AM799" i="10"/>
  <c r="AM800" i="10"/>
  <c r="AM801" i="10"/>
  <c r="AM802" i="10"/>
  <c r="AM803" i="10"/>
  <c r="AM804" i="10"/>
  <c r="AM805" i="10"/>
  <c r="AM806" i="10"/>
  <c r="AM807" i="10"/>
  <c r="AM808" i="10"/>
  <c r="AM809" i="10"/>
  <c r="AM810" i="10"/>
  <c r="AM811" i="10"/>
  <c r="AM812" i="10"/>
  <c r="AM813" i="10"/>
  <c r="AM814" i="10"/>
  <c r="AM815" i="10"/>
  <c r="AM816" i="10"/>
  <c r="AM817" i="10"/>
  <c r="AM818" i="10"/>
  <c r="AM819" i="10"/>
  <c r="AM820" i="10"/>
  <c r="AM821" i="10"/>
  <c r="AM822" i="10"/>
  <c r="AM823" i="10"/>
  <c r="AM824" i="10"/>
  <c r="AM825" i="10"/>
  <c r="AM826" i="10"/>
  <c r="AM827" i="10"/>
  <c r="AM828" i="10"/>
  <c r="AM829" i="10"/>
  <c r="AM830" i="10"/>
  <c r="AM831" i="10"/>
  <c r="AM832" i="10"/>
  <c r="AM833" i="10"/>
  <c r="AM834" i="10"/>
  <c r="AM835" i="10"/>
  <c r="AM836" i="10"/>
  <c r="AM837" i="10"/>
  <c r="AM838" i="10"/>
  <c r="AM839" i="10"/>
  <c r="AM840" i="10"/>
  <c r="AM841" i="10"/>
  <c r="AM842" i="10"/>
  <c r="AM843" i="10"/>
  <c r="AM844" i="10"/>
  <c r="AM845" i="10"/>
  <c r="AM846" i="10"/>
  <c r="AM847" i="10"/>
  <c r="AM848" i="10"/>
  <c r="AM849" i="10"/>
  <c r="AM850" i="10"/>
  <c r="AM851" i="10"/>
  <c r="AM852" i="10"/>
  <c r="AM853" i="10"/>
  <c r="AM854" i="10"/>
  <c r="AM855" i="10"/>
  <c r="AM856" i="10"/>
  <c r="AM857" i="10"/>
  <c r="AM858" i="10"/>
  <c r="AM859" i="10"/>
  <c r="AM860" i="10"/>
  <c r="AM861" i="10"/>
  <c r="AM862" i="10"/>
  <c r="AM863" i="10"/>
  <c r="AM864" i="10"/>
  <c r="AM865" i="10"/>
  <c r="AM866" i="10"/>
  <c r="AM867" i="10"/>
  <c r="AM868" i="10"/>
  <c r="AM869" i="10"/>
  <c r="AM870" i="10"/>
  <c r="AM871" i="10"/>
  <c r="AM872" i="10"/>
  <c r="AM873" i="10"/>
  <c r="AM874" i="10"/>
  <c r="AM875" i="10"/>
  <c r="AM876" i="10"/>
  <c r="AM877" i="10"/>
  <c r="AM878" i="10"/>
  <c r="AM879" i="10"/>
  <c r="AM880" i="10"/>
  <c r="AM881" i="10"/>
  <c r="AM882" i="10"/>
  <c r="AM883" i="10"/>
  <c r="AM884" i="10"/>
  <c r="AM885" i="10"/>
  <c r="AM886" i="10"/>
  <c r="AM887" i="10"/>
  <c r="AM888" i="10"/>
  <c r="AM889" i="10"/>
  <c r="AM890" i="10"/>
  <c r="AM891" i="10"/>
  <c r="AM892" i="10"/>
  <c r="AM893" i="10"/>
  <c r="AM894" i="10"/>
  <c r="AM895" i="10"/>
  <c r="AM896" i="10"/>
  <c r="AM897" i="10"/>
  <c r="AM898" i="10"/>
  <c r="AM899" i="10"/>
  <c r="AM900" i="10"/>
  <c r="AM901" i="10"/>
  <c r="AM902" i="10"/>
  <c r="AM903" i="10"/>
  <c r="AM904" i="10"/>
  <c r="AM905" i="10"/>
  <c r="AM906" i="10"/>
  <c r="AM907" i="10"/>
  <c r="AM908" i="10"/>
  <c r="AM909" i="10"/>
  <c r="AM910" i="10"/>
  <c r="AM911" i="10"/>
  <c r="AM912" i="10"/>
  <c r="AM913" i="10"/>
  <c r="AM914" i="10"/>
  <c r="AM915" i="10"/>
  <c r="AM916" i="10"/>
  <c r="AM917" i="10"/>
  <c r="AM918" i="10"/>
  <c r="AM919" i="10"/>
  <c r="AM920" i="10"/>
  <c r="AM921" i="10"/>
  <c r="AM922" i="10"/>
  <c r="AM923" i="10"/>
  <c r="AM924" i="10"/>
  <c r="AM925" i="10"/>
  <c r="AM926" i="10"/>
  <c r="AM927" i="10"/>
  <c r="AM928" i="10"/>
  <c r="AM929" i="10"/>
  <c r="AM930" i="10"/>
  <c r="AM931" i="10"/>
  <c r="AM932" i="10"/>
  <c r="AM933" i="10"/>
  <c r="AM934" i="10"/>
  <c r="AM935" i="10"/>
  <c r="AM936" i="10"/>
  <c r="AM937" i="10"/>
  <c r="AM938" i="10"/>
  <c r="AM939" i="10"/>
  <c r="AM940" i="10"/>
  <c r="AM941" i="10"/>
  <c r="AM942" i="10"/>
  <c r="AM943" i="10"/>
  <c r="AM944" i="10"/>
  <c r="AM945" i="10"/>
  <c r="AM946" i="10"/>
  <c r="AM947" i="10"/>
  <c r="AM948" i="10"/>
  <c r="AM949" i="10"/>
  <c r="AM950" i="10"/>
  <c r="AM951" i="10"/>
  <c r="AM952" i="10"/>
  <c r="AM953" i="10"/>
  <c r="AM954" i="10"/>
  <c r="AM955" i="10"/>
  <c r="AM956" i="10"/>
  <c r="AM957" i="10"/>
  <c r="AM958" i="10"/>
  <c r="AM959" i="10"/>
  <c r="AM960" i="10"/>
  <c r="AM961" i="10"/>
  <c r="AM962" i="10"/>
  <c r="AM963" i="10"/>
  <c r="AM964" i="10"/>
  <c r="AM965" i="10"/>
  <c r="AM966" i="10"/>
  <c r="AM967" i="10"/>
  <c r="AM968" i="10"/>
  <c r="AM969" i="10"/>
  <c r="AM970" i="10"/>
  <c r="AM971" i="10"/>
  <c r="AM972" i="10"/>
  <c r="AM973" i="10"/>
  <c r="AM974" i="10"/>
  <c r="AM975" i="10"/>
  <c r="AM976" i="10"/>
  <c r="AM977" i="10"/>
  <c r="AM978" i="10"/>
  <c r="AM979" i="10"/>
  <c r="AM980" i="10"/>
  <c r="AM981" i="10"/>
  <c r="AM982" i="10"/>
  <c r="AM983" i="10"/>
  <c r="AM984" i="10"/>
  <c r="AM985" i="10"/>
  <c r="AM986" i="10"/>
  <c r="AM987" i="10"/>
  <c r="AM988" i="10"/>
  <c r="AM989" i="10"/>
  <c r="AM990" i="10"/>
  <c r="AM991" i="10"/>
  <c r="AM992" i="10"/>
  <c r="AM993" i="10"/>
  <c r="AM994" i="10"/>
  <c r="AM995" i="10"/>
  <c r="AM996" i="10"/>
  <c r="AM997" i="10"/>
  <c r="AM998" i="10"/>
  <c r="AM999" i="10"/>
  <c r="AM1000" i="10"/>
  <c r="AM1001" i="10"/>
  <c r="AM1002" i="10"/>
  <c r="AM1003" i="10"/>
  <c r="AM1004" i="10"/>
  <c r="AM1005" i="10"/>
  <c r="AM1006" i="10"/>
  <c r="AM1007" i="10"/>
  <c r="AM1008" i="10"/>
  <c r="AM1009" i="10"/>
  <c r="AM1010" i="10"/>
  <c r="AM1011" i="10"/>
  <c r="AM1012" i="10"/>
  <c r="AM1013" i="10"/>
  <c r="AM1014" i="10"/>
  <c r="AM1015" i="10"/>
  <c r="AF15" i="10"/>
  <c r="CV1015" i="10" l="1"/>
  <c r="CS1015" i="10"/>
  <c r="CT1015" i="10"/>
  <c r="AE13" i="10"/>
  <c r="AF16" i="10"/>
  <c r="AP17" i="10"/>
  <c r="AP18" i="10"/>
  <c r="AP19" i="10"/>
  <c r="AP20" i="10"/>
  <c r="AP21" i="10"/>
  <c r="AP22" i="10"/>
  <c r="AP23" i="10"/>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P219" i="10"/>
  <c r="AP220" i="10"/>
  <c r="AP221" i="10"/>
  <c r="AP222" i="10"/>
  <c r="AP223" i="10"/>
  <c r="AP224" i="10"/>
  <c r="AP225" i="10"/>
  <c r="AP226" i="10"/>
  <c r="AP227" i="10"/>
  <c r="AP228" i="10"/>
  <c r="AP229" i="10"/>
  <c r="AP230" i="10"/>
  <c r="AP231" i="10"/>
  <c r="AP232" i="10"/>
  <c r="AP233" i="10"/>
  <c r="AP234" i="10"/>
  <c r="AP235" i="10"/>
  <c r="AP236" i="10"/>
  <c r="AP237" i="10"/>
  <c r="AP238" i="10"/>
  <c r="AP239" i="10"/>
  <c r="AP240" i="10"/>
  <c r="AP241" i="10"/>
  <c r="AP242" i="10"/>
  <c r="AP243" i="10"/>
  <c r="AP244" i="10"/>
  <c r="AP245" i="10"/>
  <c r="AP246" i="10"/>
  <c r="AP247" i="10"/>
  <c r="AP248" i="10"/>
  <c r="AP249" i="10"/>
  <c r="AP250" i="10"/>
  <c r="AP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988" i="10"/>
  <c r="AP989" i="10"/>
  <c r="AP990" i="10"/>
  <c r="AP991" i="10"/>
  <c r="AP992" i="10"/>
  <c r="AP993" i="10"/>
  <c r="AP994" i="10"/>
  <c r="AP995" i="10"/>
  <c r="AP996" i="10"/>
  <c r="AP997" i="10"/>
  <c r="AP998" i="10"/>
  <c r="AP999" i="10"/>
  <c r="AP1000" i="10"/>
  <c r="AP1001" i="10"/>
  <c r="AP1002" i="10"/>
  <c r="AP1003" i="10"/>
  <c r="AP1004" i="10"/>
  <c r="AP1005" i="10"/>
  <c r="AP1006" i="10"/>
  <c r="AP1007" i="10"/>
  <c r="AP1008" i="10"/>
  <c r="AP1009" i="10"/>
  <c r="AP1010" i="10"/>
  <c r="AP1011" i="10"/>
  <c r="AP1012" i="10"/>
  <c r="AP1013" i="10"/>
  <c r="AP1014" i="10"/>
  <c r="AP1015" i="10"/>
  <c r="AP16" i="10"/>
  <c r="L16" i="13" l="1"/>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M512" i="13" s="1"/>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M544" i="13" s="1"/>
  <c r="L545" i="13"/>
  <c r="L546" i="13"/>
  <c r="L547" i="13"/>
  <c r="L548" i="13"/>
  <c r="L549" i="13"/>
  <c r="L550" i="13"/>
  <c r="L551" i="13"/>
  <c r="L552" i="13"/>
  <c r="L553" i="13"/>
  <c r="L554" i="13"/>
  <c r="L555" i="13"/>
  <c r="L556" i="13"/>
  <c r="L557" i="13"/>
  <c r="L558" i="13"/>
  <c r="L559" i="13"/>
  <c r="L560" i="13"/>
  <c r="M560" i="13" s="1"/>
  <c r="L561" i="13"/>
  <c r="L562" i="13"/>
  <c r="L563" i="13"/>
  <c r="L564" i="13"/>
  <c r="L565" i="13"/>
  <c r="L566" i="13"/>
  <c r="L567" i="13"/>
  <c r="L568" i="13"/>
  <c r="L569" i="13"/>
  <c r="L570" i="13"/>
  <c r="L571" i="13"/>
  <c r="L572" i="13"/>
  <c r="L573" i="13"/>
  <c r="L574" i="13"/>
  <c r="L575" i="13"/>
  <c r="L576" i="13"/>
  <c r="M576" i="13" s="1"/>
  <c r="L577" i="13"/>
  <c r="L578" i="13"/>
  <c r="L579" i="13"/>
  <c r="L580" i="13"/>
  <c r="L581" i="13"/>
  <c r="L582" i="13"/>
  <c r="L583" i="13"/>
  <c r="L584" i="13"/>
  <c r="L585" i="13"/>
  <c r="L586" i="13"/>
  <c r="L587" i="13"/>
  <c r="L588" i="13"/>
  <c r="L589" i="13"/>
  <c r="L590" i="13"/>
  <c r="L591" i="13"/>
  <c r="L592" i="13"/>
  <c r="M592" i="13" s="1"/>
  <c r="L593" i="13"/>
  <c r="L594" i="13"/>
  <c r="L595" i="13"/>
  <c r="L596" i="13"/>
  <c r="L597" i="13"/>
  <c r="L598" i="13"/>
  <c r="L599" i="13"/>
  <c r="L600" i="13"/>
  <c r="L601" i="13"/>
  <c r="L602" i="13"/>
  <c r="L603" i="13"/>
  <c r="L604" i="13"/>
  <c r="L605" i="13"/>
  <c r="L606" i="13"/>
  <c r="L607" i="13"/>
  <c r="L608" i="13"/>
  <c r="M608" i="13" s="1"/>
  <c r="L609" i="13"/>
  <c r="L610" i="13"/>
  <c r="L611" i="13"/>
  <c r="L612" i="13"/>
  <c r="L613" i="13"/>
  <c r="L614" i="13"/>
  <c r="L615" i="13"/>
  <c r="L616" i="13"/>
  <c r="L617" i="13"/>
  <c r="L618" i="13"/>
  <c r="L619" i="13"/>
  <c r="L620" i="13"/>
  <c r="L621" i="13"/>
  <c r="L622" i="13"/>
  <c r="L623" i="13"/>
  <c r="L624" i="13"/>
  <c r="M624" i="13" s="1"/>
  <c r="L625" i="13"/>
  <c r="L626" i="13"/>
  <c r="L627" i="13"/>
  <c r="L628" i="13"/>
  <c r="L629" i="13"/>
  <c r="L630" i="13"/>
  <c r="L631" i="13"/>
  <c r="L632" i="13"/>
  <c r="L633" i="13"/>
  <c r="L634" i="13"/>
  <c r="L635" i="13"/>
  <c r="L636" i="13"/>
  <c r="L637" i="13"/>
  <c r="L638" i="13"/>
  <c r="L639" i="13"/>
  <c r="L640" i="13"/>
  <c r="M640" i="13" s="1"/>
  <c r="L641" i="13"/>
  <c r="L642" i="13"/>
  <c r="L643" i="13"/>
  <c r="L644" i="13"/>
  <c r="L645" i="13"/>
  <c r="L646" i="13"/>
  <c r="L647" i="13"/>
  <c r="L648" i="13"/>
  <c r="L649" i="13"/>
  <c r="L650" i="13"/>
  <c r="L651" i="13"/>
  <c r="L652" i="13"/>
  <c r="L653" i="13"/>
  <c r="L654" i="13"/>
  <c r="L655" i="13"/>
  <c r="L656" i="13"/>
  <c r="M656" i="13" s="1"/>
  <c r="L657" i="13"/>
  <c r="L658" i="13"/>
  <c r="L659" i="13"/>
  <c r="L660" i="13"/>
  <c r="L661" i="13"/>
  <c r="L662" i="13"/>
  <c r="L663" i="13"/>
  <c r="L664" i="13"/>
  <c r="L665" i="13"/>
  <c r="L666" i="13"/>
  <c r="L667" i="13"/>
  <c r="L668" i="13"/>
  <c r="L669" i="13"/>
  <c r="L670" i="13"/>
  <c r="L671" i="13"/>
  <c r="L672" i="13"/>
  <c r="M672" i="13" s="1"/>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M704" i="13" s="1"/>
  <c r="L705" i="13"/>
  <c r="L706" i="13"/>
  <c r="L707" i="13"/>
  <c r="L708" i="13"/>
  <c r="L709" i="13"/>
  <c r="L710" i="13"/>
  <c r="L711" i="13"/>
  <c r="L712" i="13"/>
  <c r="L713" i="13"/>
  <c r="L714" i="13"/>
  <c r="L715" i="13"/>
  <c r="L716" i="13"/>
  <c r="L717" i="13"/>
  <c r="L718" i="13"/>
  <c r="L719" i="13"/>
  <c r="L720" i="13"/>
  <c r="M720" i="13" s="1"/>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M752" i="13" s="1"/>
  <c r="L753" i="13"/>
  <c r="L754" i="13"/>
  <c r="L755" i="13"/>
  <c r="L756" i="13"/>
  <c r="L757" i="13"/>
  <c r="L758" i="13"/>
  <c r="L759" i="13"/>
  <c r="L760" i="13"/>
  <c r="L761" i="13"/>
  <c r="L762" i="13"/>
  <c r="L763" i="13"/>
  <c r="L764" i="13"/>
  <c r="L765" i="13"/>
  <c r="L766" i="13"/>
  <c r="L767" i="13"/>
  <c r="L768" i="13"/>
  <c r="M768" i="13" s="1"/>
  <c r="L769" i="13"/>
  <c r="L770" i="13"/>
  <c r="L771" i="13"/>
  <c r="L772" i="13"/>
  <c r="L773" i="13"/>
  <c r="L774" i="13"/>
  <c r="L775" i="13"/>
  <c r="L776" i="13"/>
  <c r="L777" i="13"/>
  <c r="L778" i="13"/>
  <c r="L779" i="13"/>
  <c r="L780" i="13"/>
  <c r="L781" i="13"/>
  <c r="L782" i="13"/>
  <c r="L783" i="13"/>
  <c r="L784" i="13"/>
  <c r="M784" i="13" s="1"/>
  <c r="L785" i="13"/>
  <c r="L786" i="13"/>
  <c r="L787" i="13"/>
  <c r="L788" i="13"/>
  <c r="L789" i="13"/>
  <c r="L790" i="13"/>
  <c r="L791" i="13"/>
  <c r="L792" i="13"/>
  <c r="L793" i="13"/>
  <c r="L794" i="13"/>
  <c r="L795" i="13"/>
  <c r="L796" i="13"/>
  <c r="L797" i="13"/>
  <c r="L798" i="13"/>
  <c r="L799" i="13"/>
  <c r="L800" i="13"/>
  <c r="M800" i="13" s="1"/>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M848" i="13" s="1"/>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5" i="13"/>
  <c r="M15" i="13" s="1"/>
  <c r="AD17" i="13"/>
  <c r="AE17" i="13" s="1"/>
  <c r="AF17" i="13" s="1"/>
  <c r="AD18" i="13"/>
  <c r="AE18" i="13" s="1"/>
  <c r="AF18" i="13" s="1"/>
  <c r="AD19" i="13"/>
  <c r="AE19" i="13" s="1"/>
  <c r="AF19" i="13" s="1"/>
  <c r="AD21" i="13"/>
  <c r="AE21" i="13" s="1"/>
  <c r="AF21" i="13" s="1"/>
  <c r="AD22" i="13"/>
  <c r="AE22" i="13" s="1"/>
  <c r="AF22" i="13" s="1"/>
  <c r="AD15" i="13"/>
  <c r="AE15" i="13" s="1"/>
  <c r="AC16" i="13"/>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AC82" i="13"/>
  <c r="AC83"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AC122" i="13"/>
  <c r="AC123" i="13"/>
  <c r="AC124" i="13"/>
  <c r="AC125" i="13"/>
  <c r="AC126" i="13"/>
  <c r="AC127" i="13"/>
  <c r="AC128" i="13"/>
  <c r="AC129" i="13"/>
  <c r="AC130" i="13"/>
  <c r="AC131" i="13"/>
  <c r="AC132" i="13"/>
  <c r="AC133" i="13"/>
  <c r="AC134" i="13"/>
  <c r="AC135" i="13"/>
  <c r="AC136" i="13"/>
  <c r="AC137" i="13"/>
  <c r="AC138" i="13"/>
  <c r="AC139" i="13"/>
  <c r="AC140" i="13"/>
  <c r="AC141" i="13"/>
  <c r="AC142" i="13"/>
  <c r="AC143" i="13"/>
  <c r="AC144" i="13"/>
  <c r="AC145" i="13"/>
  <c r="AC146" i="13"/>
  <c r="AC147" i="13"/>
  <c r="AC148" i="13"/>
  <c r="AC149" i="13"/>
  <c r="AC150" i="13"/>
  <c r="AC151" i="13"/>
  <c r="AC152" i="13"/>
  <c r="AC153" i="13"/>
  <c r="AC154" i="13"/>
  <c r="AC155" i="13"/>
  <c r="AC156" i="13"/>
  <c r="AC157" i="13"/>
  <c r="AC158" i="13"/>
  <c r="AC159" i="13"/>
  <c r="AC160" i="13"/>
  <c r="AC161" i="13"/>
  <c r="AC162" i="13"/>
  <c r="AC163" i="13"/>
  <c r="AC164" i="13"/>
  <c r="AC165" i="13"/>
  <c r="AC166" i="13"/>
  <c r="AC167" i="13"/>
  <c r="AC168" i="13"/>
  <c r="AC169" i="13"/>
  <c r="AC170" i="13"/>
  <c r="AC171" i="13"/>
  <c r="AC172" i="13"/>
  <c r="AC173" i="13"/>
  <c r="AC174" i="13"/>
  <c r="AC175" i="13"/>
  <c r="AC176" i="13"/>
  <c r="AC177" i="13"/>
  <c r="AC178" i="13"/>
  <c r="AC179" i="13"/>
  <c r="AC180" i="13"/>
  <c r="AC181" i="13"/>
  <c r="AC182" i="13"/>
  <c r="AC183" i="13"/>
  <c r="AC184" i="13"/>
  <c r="AC185" i="13"/>
  <c r="AC186" i="13"/>
  <c r="AC187" i="13"/>
  <c r="AC188" i="13"/>
  <c r="AC189" i="13"/>
  <c r="AC190" i="13"/>
  <c r="AC191" i="13"/>
  <c r="AC192" i="13"/>
  <c r="AC193" i="13"/>
  <c r="AC194" i="13"/>
  <c r="AC195" i="13"/>
  <c r="AC196" i="13"/>
  <c r="AC197" i="13"/>
  <c r="AC198" i="13"/>
  <c r="AC199" i="13"/>
  <c r="AC200" i="13"/>
  <c r="AC201" i="13"/>
  <c r="AC202" i="13"/>
  <c r="AC203" i="13"/>
  <c r="AC204" i="13"/>
  <c r="AC205" i="13"/>
  <c r="AC206" i="13"/>
  <c r="AC207" i="13"/>
  <c r="AC208" i="13"/>
  <c r="AC209" i="13"/>
  <c r="AC210" i="13"/>
  <c r="AC211" i="13"/>
  <c r="AC212" i="13"/>
  <c r="AC213" i="13"/>
  <c r="AC214" i="13"/>
  <c r="AC215" i="13"/>
  <c r="AC216" i="13"/>
  <c r="AC217" i="13"/>
  <c r="AC218" i="13"/>
  <c r="AC219" i="13"/>
  <c r="AC220" i="13"/>
  <c r="AC221" i="13"/>
  <c r="AC222" i="13"/>
  <c r="AC223" i="13"/>
  <c r="AC224" i="13"/>
  <c r="AC225" i="13"/>
  <c r="AC226" i="13"/>
  <c r="AC227" i="13"/>
  <c r="AC228" i="13"/>
  <c r="AC229" i="13"/>
  <c r="AC230" i="13"/>
  <c r="AC231" i="13"/>
  <c r="AC232" i="13"/>
  <c r="AC233" i="13"/>
  <c r="AC234" i="13"/>
  <c r="AC235" i="13"/>
  <c r="AC236" i="13"/>
  <c r="AC237" i="13"/>
  <c r="AC238" i="13"/>
  <c r="AC239" i="13"/>
  <c r="AC240" i="13"/>
  <c r="AC241" i="13"/>
  <c r="AC242" i="13"/>
  <c r="AC243" i="13"/>
  <c r="AC244" i="13"/>
  <c r="AC245" i="13"/>
  <c r="AC246" i="13"/>
  <c r="AC247" i="13"/>
  <c r="AC248" i="13"/>
  <c r="AC249" i="13"/>
  <c r="AC250" i="13"/>
  <c r="AC251" i="13"/>
  <c r="AC252" i="13"/>
  <c r="AC253" i="13"/>
  <c r="AC254" i="13"/>
  <c r="AC255" i="13"/>
  <c r="AC256" i="13"/>
  <c r="AC257" i="13"/>
  <c r="AC258" i="13"/>
  <c r="AC259" i="13"/>
  <c r="AC260" i="13"/>
  <c r="AC261" i="13"/>
  <c r="AC262" i="13"/>
  <c r="AC263" i="13"/>
  <c r="AC264" i="13"/>
  <c r="AC265" i="13"/>
  <c r="AC266" i="13"/>
  <c r="AC267" i="13"/>
  <c r="AC268" i="13"/>
  <c r="AC269" i="13"/>
  <c r="AC270" i="13"/>
  <c r="AC271" i="13"/>
  <c r="AC272" i="13"/>
  <c r="AC273" i="13"/>
  <c r="AC274" i="13"/>
  <c r="AC275" i="13"/>
  <c r="AC276" i="13"/>
  <c r="AC277" i="13"/>
  <c r="AC278" i="13"/>
  <c r="AC279" i="13"/>
  <c r="AC280" i="13"/>
  <c r="AC281" i="13"/>
  <c r="AC282" i="13"/>
  <c r="AC283" i="13"/>
  <c r="AC284" i="13"/>
  <c r="AC285" i="13"/>
  <c r="AC286" i="13"/>
  <c r="AC287" i="13"/>
  <c r="AC288" i="13"/>
  <c r="AC289" i="13"/>
  <c r="AC290" i="13"/>
  <c r="AC291" i="13"/>
  <c r="AC292" i="13"/>
  <c r="AC293" i="13"/>
  <c r="AC294" i="13"/>
  <c r="AC295" i="13"/>
  <c r="AC296" i="13"/>
  <c r="AC297" i="13"/>
  <c r="AC298" i="13"/>
  <c r="AC299" i="13"/>
  <c r="AC300" i="13"/>
  <c r="AC301" i="13"/>
  <c r="AC302" i="13"/>
  <c r="AC303" i="13"/>
  <c r="AC304" i="13"/>
  <c r="AC305" i="13"/>
  <c r="AC306" i="13"/>
  <c r="AC307" i="13"/>
  <c r="AC308" i="13"/>
  <c r="AC309" i="13"/>
  <c r="AC310" i="13"/>
  <c r="AC311" i="13"/>
  <c r="AC312" i="13"/>
  <c r="AC313" i="13"/>
  <c r="AC314" i="13"/>
  <c r="AC315" i="13"/>
  <c r="AC316" i="13"/>
  <c r="AC317" i="13"/>
  <c r="AC318" i="13"/>
  <c r="AC319" i="13"/>
  <c r="AC320" i="13"/>
  <c r="AC321" i="13"/>
  <c r="AC322" i="13"/>
  <c r="AC323" i="13"/>
  <c r="AC324" i="13"/>
  <c r="AC325" i="13"/>
  <c r="AC326" i="13"/>
  <c r="AC327" i="13"/>
  <c r="AC328" i="13"/>
  <c r="AC329" i="13"/>
  <c r="AC330" i="13"/>
  <c r="AC331" i="13"/>
  <c r="AC332" i="13"/>
  <c r="AC333" i="13"/>
  <c r="AC334" i="13"/>
  <c r="AC335" i="13"/>
  <c r="AC336" i="13"/>
  <c r="AC337" i="13"/>
  <c r="AC338" i="13"/>
  <c r="AC339" i="13"/>
  <c r="AC340" i="13"/>
  <c r="AC341" i="13"/>
  <c r="AC342" i="13"/>
  <c r="AC343" i="13"/>
  <c r="AC344" i="13"/>
  <c r="AC345" i="13"/>
  <c r="AC346" i="13"/>
  <c r="AC347" i="13"/>
  <c r="AC348" i="13"/>
  <c r="AC349" i="13"/>
  <c r="AC350" i="13"/>
  <c r="AC351" i="13"/>
  <c r="AC352" i="13"/>
  <c r="AC353" i="13"/>
  <c r="AC354" i="13"/>
  <c r="AC355" i="13"/>
  <c r="AC356" i="13"/>
  <c r="AC357" i="13"/>
  <c r="AC358" i="13"/>
  <c r="AC359" i="13"/>
  <c r="AC360" i="13"/>
  <c r="AC361" i="13"/>
  <c r="AC362" i="13"/>
  <c r="AC363" i="13"/>
  <c r="AC364" i="13"/>
  <c r="AC365" i="13"/>
  <c r="AC366" i="13"/>
  <c r="AC367" i="13"/>
  <c r="AC368" i="13"/>
  <c r="AC369" i="13"/>
  <c r="AC370" i="13"/>
  <c r="AC371" i="13"/>
  <c r="AC372" i="13"/>
  <c r="AC373" i="13"/>
  <c r="AC374" i="13"/>
  <c r="AC375" i="13"/>
  <c r="AC376" i="13"/>
  <c r="AC377" i="13"/>
  <c r="AC378" i="13"/>
  <c r="AC379" i="13"/>
  <c r="AC380" i="13"/>
  <c r="AC381" i="13"/>
  <c r="AC382" i="13"/>
  <c r="AC383" i="13"/>
  <c r="AC384" i="13"/>
  <c r="AC385" i="13"/>
  <c r="AC386" i="13"/>
  <c r="AC387" i="13"/>
  <c r="AC388" i="13"/>
  <c r="AC389" i="13"/>
  <c r="AC390" i="13"/>
  <c r="AC391" i="13"/>
  <c r="AC392" i="13"/>
  <c r="AC393" i="13"/>
  <c r="AC394" i="13"/>
  <c r="AC395" i="13"/>
  <c r="AC396" i="13"/>
  <c r="AC397" i="13"/>
  <c r="AC398" i="13"/>
  <c r="AC399" i="13"/>
  <c r="AC400" i="13"/>
  <c r="AC401" i="13"/>
  <c r="AC402" i="13"/>
  <c r="AC403" i="13"/>
  <c r="AC404" i="13"/>
  <c r="AC405" i="13"/>
  <c r="AC406" i="13"/>
  <c r="AC407" i="13"/>
  <c r="AC408" i="13"/>
  <c r="AC409" i="13"/>
  <c r="AC410" i="13"/>
  <c r="AC411" i="13"/>
  <c r="AC412" i="13"/>
  <c r="AC413" i="13"/>
  <c r="AC414" i="13"/>
  <c r="AC415" i="13"/>
  <c r="AC416" i="13"/>
  <c r="AC417" i="13"/>
  <c r="AC418" i="13"/>
  <c r="AC419" i="13"/>
  <c r="AC420" i="13"/>
  <c r="AC421" i="13"/>
  <c r="AC422" i="13"/>
  <c r="AC423" i="13"/>
  <c r="AC424" i="13"/>
  <c r="AC425" i="13"/>
  <c r="AC426" i="13"/>
  <c r="AC427" i="13"/>
  <c r="AC428" i="13"/>
  <c r="AC429" i="13"/>
  <c r="AC430" i="13"/>
  <c r="AC431" i="13"/>
  <c r="AC432" i="13"/>
  <c r="AC433" i="13"/>
  <c r="AC434" i="13"/>
  <c r="AC435" i="13"/>
  <c r="AC436" i="13"/>
  <c r="AC437" i="13"/>
  <c r="AC438" i="13"/>
  <c r="AC439" i="13"/>
  <c r="AC440" i="13"/>
  <c r="AC441" i="13"/>
  <c r="AC442" i="13"/>
  <c r="AC443" i="13"/>
  <c r="AC444" i="13"/>
  <c r="AC445" i="13"/>
  <c r="AC446" i="13"/>
  <c r="AC447" i="13"/>
  <c r="AC448" i="13"/>
  <c r="AC449" i="13"/>
  <c r="AC450" i="13"/>
  <c r="AC451" i="13"/>
  <c r="AC452" i="13"/>
  <c r="AC453" i="13"/>
  <c r="AC454" i="13"/>
  <c r="AC455" i="13"/>
  <c r="AC456" i="13"/>
  <c r="AC457" i="13"/>
  <c r="AC458" i="13"/>
  <c r="AC459" i="13"/>
  <c r="AC460" i="13"/>
  <c r="AC461" i="13"/>
  <c r="AC462" i="13"/>
  <c r="AC463" i="13"/>
  <c r="AC464" i="13"/>
  <c r="AC465" i="13"/>
  <c r="AC466" i="13"/>
  <c r="AC467" i="13"/>
  <c r="AC468" i="13"/>
  <c r="AC469" i="13"/>
  <c r="AC470" i="13"/>
  <c r="AC471" i="13"/>
  <c r="AC472" i="13"/>
  <c r="AC473" i="13"/>
  <c r="AC474" i="13"/>
  <c r="AC475" i="13"/>
  <c r="AC476" i="13"/>
  <c r="AC477" i="13"/>
  <c r="AC478" i="13"/>
  <c r="AC479" i="13"/>
  <c r="AC480" i="13"/>
  <c r="AC481" i="13"/>
  <c r="AC482" i="13"/>
  <c r="AC483" i="13"/>
  <c r="AC484" i="13"/>
  <c r="AC485" i="13"/>
  <c r="AC486" i="13"/>
  <c r="AC487" i="13"/>
  <c r="AC488" i="13"/>
  <c r="AC489" i="13"/>
  <c r="AC490" i="13"/>
  <c r="AC491" i="13"/>
  <c r="AC492" i="13"/>
  <c r="AC493" i="13"/>
  <c r="AC494" i="13"/>
  <c r="AC495" i="13"/>
  <c r="AC496" i="13"/>
  <c r="AC497" i="13"/>
  <c r="AC498" i="13"/>
  <c r="AC499" i="13"/>
  <c r="AC500" i="13"/>
  <c r="AC501" i="13"/>
  <c r="AC502" i="13"/>
  <c r="AC503" i="13"/>
  <c r="AC504" i="13"/>
  <c r="AC505" i="13"/>
  <c r="AC506" i="13"/>
  <c r="AC507" i="13"/>
  <c r="AC508" i="13"/>
  <c r="AC509" i="13"/>
  <c r="AC510" i="13"/>
  <c r="AC511" i="13"/>
  <c r="AC512" i="13"/>
  <c r="AC513" i="13"/>
  <c r="AC514" i="13"/>
  <c r="AC515" i="13"/>
  <c r="AC516" i="13"/>
  <c r="AC517" i="13"/>
  <c r="AC518" i="13"/>
  <c r="AC519" i="13"/>
  <c r="AC520" i="13"/>
  <c r="AC521" i="13"/>
  <c r="AC522" i="13"/>
  <c r="AC523" i="13"/>
  <c r="AC524" i="13"/>
  <c r="AC525" i="13"/>
  <c r="AC526" i="13"/>
  <c r="AC527" i="13"/>
  <c r="AC528" i="13"/>
  <c r="AC529" i="13"/>
  <c r="AC530" i="13"/>
  <c r="AC531" i="13"/>
  <c r="AC532" i="13"/>
  <c r="AC533" i="13"/>
  <c r="AC534" i="13"/>
  <c r="AC535" i="13"/>
  <c r="AC536" i="13"/>
  <c r="AC537" i="13"/>
  <c r="AC538" i="13"/>
  <c r="AC539" i="13"/>
  <c r="AC540" i="13"/>
  <c r="AC541" i="13"/>
  <c r="AC542" i="13"/>
  <c r="AC543" i="13"/>
  <c r="AC544" i="13"/>
  <c r="AC545" i="13"/>
  <c r="AC546" i="13"/>
  <c r="AC547" i="13"/>
  <c r="AC548" i="13"/>
  <c r="AC549" i="13"/>
  <c r="AC550" i="13"/>
  <c r="AC551" i="13"/>
  <c r="AC552" i="13"/>
  <c r="AC553" i="13"/>
  <c r="AC554" i="13"/>
  <c r="AC555" i="13"/>
  <c r="AC556" i="13"/>
  <c r="AC557" i="13"/>
  <c r="AC558" i="13"/>
  <c r="AC559" i="13"/>
  <c r="AC560" i="13"/>
  <c r="AC561" i="13"/>
  <c r="AC562" i="13"/>
  <c r="AC563" i="13"/>
  <c r="AC564" i="13"/>
  <c r="AC565" i="13"/>
  <c r="AC566" i="13"/>
  <c r="AC567" i="13"/>
  <c r="AC568" i="13"/>
  <c r="AC569" i="13"/>
  <c r="AC570" i="13"/>
  <c r="AC571" i="13"/>
  <c r="AC572" i="13"/>
  <c r="AC573" i="13"/>
  <c r="AC574" i="13"/>
  <c r="AC575" i="13"/>
  <c r="AC576" i="13"/>
  <c r="AC577" i="13"/>
  <c r="AC578" i="13"/>
  <c r="AC579" i="13"/>
  <c r="AC580" i="13"/>
  <c r="AC581" i="13"/>
  <c r="AC582" i="13"/>
  <c r="AC583" i="13"/>
  <c r="AC584" i="13"/>
  <c r="AC585" i="13"/>
  <c r="AC586" i="13"/>
  <c r="AC587" i="13"/>
  <c r="AC588" i="13"/>
  <c r="AC589" i="13"/>
  <c r="AC590" i="13"/>
  <c r="AC591" i="13"/>
  <c r="AC592" i="13"/>
  <c r="AC593" i="13"/>
  <c r="AC594" i="13"/>
  <c r="AC595" i="13"/>
  <c r="AC596" i="13"/>
  <c r="AC597" i="13"/>
  <c r="AC598" i="13"/>
  <c r="AC599" i="13"/>
  <c r="AC600" i="13"/>
  <c r="AC601" i="13"/>
  <c r="AC602" i="13"/>
  <c r="AC603" i="13"/>
  <c r="AC604" i="13"/>
  <c r="AC605" i="13"/>
  <c r="AC606" i="13"/>
  <c r="AC607" i="13"/>
  <c r="AC608" i="13"/>
  <c r="AC609" i="13"/>
  <c r="AC610" i="13"/>
  <c r="AC611" i="13"/>
  <c r="AC612" i="13"/>
  <c r="AC613" i="13"/>
  <c r="AC614" i="13"/>
  <c r="AC615" i="13"/>
  <c r="AC616" i="13"/>
  <c r="AC617" i="13"/>
  <c r="AC618" i="13"/>
  <c r="AC619" i="13"/>
  <c r="AC620" i="13"/>
  <c r="AC621" i="13"/>
  <c r="AC622" i="13"/>
  <c r="AC623" i="13"/>
  <c r="AC624" i="13"/>
  <c r="AC625" i="13"/>
  <c r="AC626" i="13"/>
  <c r="AC627" i="13"/>
  <c r="AC628" i="13"/>
  <c r="AC629" i="13"/>
  <c r="AC630" i="13"/>
  <c r="AC631" i="13"/>
  <c r="AC632" i="13"/>
  <c r="AC633" i="13"/>
  <c r="AC634" i="13"/>
  <c r="AC635" i="13"/>
  <c r="AC636" i="13"/>
  <c r="AC637" i="13"/>
  <c r="AC638" i="13"/>
  <c r="AC639" i="13"/>
  <c r="AC640" i="13"/>
  <c r="AC641" i="13"/>
  <c r="AC642" i="13"/>
  <c r="AC643" i="13"/>
  <c r="AC644" i="13"/>
  <c r="AC645" i="13"/>
  <c r="AC646" i="13"/>
  <c r="AC647" i="13"/>
  <c r="AC648" i="13"/>
  <c r="AC649" i="13"/>
  <c r="AC650" i="13"/>
  <c r="AC651" i="13"/>
  <c r="AC652" i="13"/>
  <c r="AC653" i="13"/>
  <c r="AC654" i="13"/>
  <c r="AC655" i="13"/>
  <c r="AC656" i="13"/>
  <c r="AC657" i="13"/>
  <c r="AC658" i="13"/>
  <c r="AC659" i="13"/>
  <c r="AC660" i="13"/>
  <c r="AC661" i="13"/>
  <c r="AC662" i="13"/>
  <c r="AC663" i="13"/>
  <c r="AC664" i="13"/>
  <c r="AC665" i="13"/>
  <c r="AC666" i="13"/>
  <c r="AC667" i="13"/>
  <c r="AC668" i="13"/>
  <c r="AC669" i="13"/>
  <c r="AC670" i="13"/>
  <c r="AC671" i="13"/>
  <c r="AC672" i="13"/>
  <c r="AC673" i="13"/>
  <c r="AC674" i="13"/>
  <c r="AC675" i="13"/>
  <c r="AC676" i="13"/>
  <c r="AC677" i="13"/>
  <c r="AC678" i="13"/>
  <c r="AC679" i="13"/>
  <c r="AC680" i="13"/>
  <c r="AC681" i="13"/>
  <c r="AC682" i="13"/>
  <c r="AC683" i="13"/>
  <c r="AC684" i="13"/>
  <c r="AC685" i="13"/>
  <c r="AC686" i="13"/>
  <c r="AC687" i="13"/>
  <c r="AC688" i="13"/>
  <c r="AC689" i="13"/>
  <c r="AC690" i="13"/>
  <c r="AC691" i="13"/>
  <c r="AC692" i="13"/>
  <c r="AC693" i="13"/>
  <c r="AC694" i="13"/>
  <c r="AC695" i="13"/>
  <c r="AC696" i="13"/>
  <c r="AC697" i="13"/>
  <c r="AC698" i="13"/>
  <c r="AC699" i="13"/>
  <c r="AC700" i="13"/>
  <c r="AC701" i="13"/>
  <c r="AC702" i="13"/>
  <c r="AC703" i="13"/>
  <c r="AC704" i="13"/>
  <c r="AC705" i="13"/>
  <c r="AC706" i="13"/>
  <c r="AC707" i="13"/>
  <c r="AC708" i="13"/>
  <c r="AC709" i="13"/>
  <c r="AC710" i="13"/>
  <c r="AC711" i="13"/>
  <c r="AC712" i="13"/>
  <c r="AC713" i="13"/>
  <c r="AC714" i="13"/>
  <c r="AC715" i="13"/>
  <c r="AC716" i="13"/>
  <c r="AC717" i="13"/>
  <c r="AC718" i="13"/>
  <c r="AC719" i="13"/>
  <c r="AC720" i="13"/>
  <c r="AC721" i="13"/>
  <c r="AC722" i="13"/>
  <c r="AC723" i="13"/>
  <c r="AC724" i="13"/>
  <c r="AC725" i="13"/>
  <c r="AC726" i="13"/>
  <c r="AC727" i="13"/>
  <c r="AC728" i="13"/>
  <c r="AC729" i="13"/>
  <c r="AC730" i="13"/>
  <c r="AC731" i="13"/>
  <c r="AC732" i="13"/>
  <c r="AC733" i="13"/>
  <c r="AC734" i="13"/>
  <c r="AC735" i="13"/>
  <c r="AC736" i="13"/>
  <c r="AC737" i="13"/>
  <c r="AC738" i="13"/>
  <c r="AC739" i="13"/>
  <c r="AC740" i="13"/>
  <c r="AC741" i="13"/>
  <c r="AC742" i="13"/>
  <c r="AC743" i="13"/>
  <c r="AC744" i="13"/>
  <c r="AC745" i="13"/>
  <c r="AC746" i="13"/>
  <c r="AC747" i="13"/>
  <c r="AC748" i="13"/>
  <c r="AC749" i="13"/>
  <c r="AC750" i="13"/>
  <c r="AC751" i="13"/>
  <c r="AC752" i="13"/>
  <c r="AC753" i="13"/>
  <c r="AC754" i="13"/>
  <c r="AC755" i="13"/>
  <c r="AC756" i="13"/>
  <c r="AC757" i="13"/>
  <c r="AC758" i="13"/>
  <c r="AC759" i="13"/>
  <c r="AC760" i="13"/>
  <c r="AC761" i="13"/>
  <c r="AC762" i="13"/>
  <c r="AC763" i="13"/>
  <c r="AC764" i="13"/>
  <c r="AC765" i="13"/>
  <c r="AC766" i="13"/>
  <c r="AC767" i="13"/>
  <c r="AC768" i="13"/>
  <c r="AC769" i="13"/>
  <c r="AC770" i="13"/>
  <c r="AC771" i="13"/>
  <c r="AC772" i="13"/>
  <c r="AC773" i="13"/>
  <c r="AC774" i="13"/>
  <c r="AC775" i="13"/>
  <c r="AC776" i="13"/>
  <c r="AC777" i="13"/>
  <c r="AC778" i="13"/>
  <c r="AC779" i="13"/>
  <c r="AC780" i="13"/>
  <c r="AC781" i="13"/>
  <c r="AC782" i="13"/>
  <c r="AC783" i="13"/>
  <c r="AC784" i="13"/>
  <c r="AC785" i="13"/>
  <c r="AC786" i="13"/>
  <c r="AC787" i="13"/>
  <c r="AC788" i="13"/>
  <c r="AC789" i="13"/>
  <c r="AC790" i="13"/>
  <c r="AC791" i="13"/>
  <c r="AC792" i="13"/>
  <c r="AC793" i="13"/>
  <c r="AC794" i="13"/>
  <c r="AC795" i="13"/>
  <c r="AC796" i="13"/>
  <c r="AC797" i="13"/>
  <c r="AC798" i="13"/>
  <c r="AC799" i="13"/>
  <c r="AC800" i="13"/>
  <c r="AC801" i="13"/>
  <c r="AC802" i="13"/>
  <c r="AC803" i="13"/>
  <c r="AC804" i="13"/>
  <c r="AC805" i="13"/>
  <c r="AC806" i="13"/>
  <c r="AC807" i="13"/>
  <c r="AC808" i="13"/>
  <c r="AC809" i="13"/>
  <c r="AC810" i="13"/>
  <c r="AC811" i="13"/>
  <c r="AC812" i="13"/>
  <c r="AC813" i="13"/>
  <c r="AC814" i="13"/>
  <c r="AC815" i="13"/>
  <c r="AC816" i="13"/>
  <c r="AC817" i="13"/>
  <c r="AC818" i="13"/>
  <c r="AC819" i="13"/>
  <c r="AC820" i="13"/>
  <c r="AC821" i="13"/>
  <c r="AC822" i="13"/>
  <c r="AC823" i="13"/>
  <c r="AC824" i="13"/>
  <c r="AC825" i="13"/>
  <c r="AC826" i="13"/>
  <c r="AC827" i="13"/>
  <c r="AC828" i="13"/>
  <c r="AC829" i="13"/>
  <c r="AC830" i="13"/>
  <c r="AC831" i="13"/>
  <c r="AC832" i="13"/>
  <c r="AC833" i="13"/>
  <c r="AC834" i="13"/>
  <c r="AC835" i="13"/>
  <c r="AC836" i="13"/>
  <c r="AC837" i="13"/>
  <c r="AC838" i="13"/>
  <c r="AC839" i="13"/>
  <c r="AC840" i="13"/>
  <c r="AC841" i="13"/>
  <c r="AC842" i="13"/>
  <c r="AC843" i="13"/>
  <c r="AC844" i="13"/>
  <c r="AC845" i="13"/>
  <c r="AC846" i="13"/>
  <c r="AC847" i="13"/>
  <c r="AC848" i="13"/>
  <c r="AC849" i="13"/>
  <c r="AC850" i="13"/>
  <c r="AC851" i="13"/>
  <c r="AC852" i="13"/>
  <c r="AC853" i="13"/>
  <c r="AC854" i="13"/>
  <c r="AC855" i="13"/>
  <c r="AC856" i="13"/>
  <c r="AC857" i="13"/>
  <c r="AC858" i="13"/>
  <c r="AC859" i="13"/>
  <c r="AC860" i="13"/>
  <c r="AC861" i="13"/>
  <c r="AC862" i="13"/>
  <c r="AC863" i="13"/>
  <c r="AC864" i="13"/>
  <c r="AC865" i="13"/>
  <c r="AC866" i="13"/>
  <c r="AC867" i="13"/>
  <c r="AC868" i="13"/>
  <c r="AC869" i="13"/>
  <c r="AC870" i="13"/>
  <c r="AC871" i="13"/>
  <c r="AC872" i="13"/>
  <c r="AC873" i="13"/>
  <c r="AC874" i="13"/>
  <c r="AC875" i="13"/>
  <c r="AC876" i="13"/>
  <c r="AC877" i="13"/>
  <c r="AC878" i="13"/>
  <c r="AC879" i="13"/>
  <c r="AC880" i="13"/>
  <c r="AC881" i="13"/>
  <c r="AC882" i="13"/>
  <c r="AC883" i="13"/>
  <c r="AC884" i="13"/>
  <c r="AC885" i="13"/>
  <c r="AC886" i="13"/>
  <c r="AC887" i="13"/>
  <c r="AC888" i="13"/>
  <c r="AC889" i="13"/>
  <c r="AC890" i="13"/>
  <c r="AC891" i="13"/>
  <c r="AC892" i="13"/>
  <c r="AC893" i="13"/>
  <c r="AC894" i="13"/>
  <c r="AC895" i="13"/>
  <c r="AC896" i="13"/>
  <c r="AC897" i="13"/>
  <c r="AC898" i="13"/>
  <c r="AC899" i="13"/>
  <c r="AC900" i="13"/>
  <c r="AC901" i="13"/>
  <c r="AC902" i="13"/>
  <c r="AC903" i="13"/>
  <c r="AC904" i="13"/>
  <c r="AC905" i="13"/>
  <c r="AC906" i="13"/>
  <c r="AC907" i="13"/>
  <c r="AC908" i="13"/>
  <c r="AC909" i="13"/>
  <c r="AC910" i="13"/>
  <c r="AC911" i="13"/>
  <c r="AC912" i="13"/>
  <c r="AC913" i="13"/>
  <c r="AC914" i="13"/>
  <c r="AC915" i="13"/>
  <c r="AC916" i="13"/>
  <c r="AC917" i="13"/>
  <c r="AC918" i="13"/>
  <c r="AC919" i="13"/>
  <c r="AC920" i="13"/>
  <c r="AC921" i="13"/>
  <c r="AC922" i="13"/>
  <c r="AC923" i="13"/>
  <c r="AC924" i="13"/>
  <c r="AC925" i="13"/>
  <c r="AC926" i="13"/>
  <c r="AC927" i="13"/>
  <c r="AC928" i="13"/>
  <c r="AC929" i="13"/>
  <c r="AC930" i="13"/>
  <c r="AC931" i="13"/>
  <c r="AC932" i="13"/>
  <c r="AC933" i="13"/>
  <c r="AC934" i="13"/>
  <c r="AC935" i="13"/>
  <c r="AC936" i="13"/>
  <c r="AC937" i="13"/>
  <c r="AC938" i="13"/>
  <c r="AC939" i="13"/>
  <c r="AC940" i="13"/>
  <c r="AC941" i="13"/>
  <c r="AC942" i="13"/>
  <c r="AC943" i="13"/>
  <c r="AC944" i="13"/>
  <c r="AC945" i="13"/>
  <c r="AC946" i="13"/>
  <c r="AC947" i="13"/>
  <c r="AC948" i="13"/>
  <c r="AC949" i="13"/>
  <c r="AC950" i="13"/>
  <c r="AC951" i="13"/>
  <c r="AC952" i="13"/>
  <c r="AC953" i="13"/>
  <c r="AC954" i="13"/>
  <c r="AC955" i="13"/>
  <c r="AC956" i="13"/>
  <c r="AC957" i="13"/>
  <c r="AC958" i="13"/>
  <c r="AC959" i="13"/>
  <c r="AC960" i="13"/>
  <c r="AC961" i="13"/>
  <c r="AC962" i="13"/>
  <c r="AC963" i="13"/>
  <c r="AC964" i="13"/>
  <c r="AC965" i="13"/>
  <c r="AC966" i="13"/>
  <c r="AC967" i="13"/>
  <c r="AC968" i="13"/>
  <c r="AC969" i="13"/>
  <c r="AC970" i="13"/>
  <c r="AC971" i="13"/>
  <c r="AC972" i="13"/>
  <c r="AC973" i="13"/>
  <c r="AC974" i="13"/>
  <c r="AC975" i="13"/>
  <c r="AC976" i="13"/>
  <c r="AC977" i="13"/>
  <c r="AC978" i="13"/>
  <c r="AC979" i="13"/>
  <c r="AC980" i="13"/>
  <c r="AC981" i="13"/>
  <c r="AC982" i="13"/>
  <c r="AC983" i="13"/>
  <c r="AC984" i="13"/>
  <c r="AC985" i="13"/>
  <c r="AC986" i="13"/>
  <c r="AC987" i="13"/>
  <c r="AC988" i="13"/>
  <c r="AC989" i="13"/>
  <c r="AC990" i="13"/>
  <c r="AC991" i="13"/>
  <c r="AC992" i="13"/>
  <c r="AC993" i="13"/>
  <c r="AC994" i="13"/>
  <c r="AC995" i="13"/>
  <c r="AC996" i="13"/>
  <c r="AC997" i="13"/>
  <c r="AC998" i="13"/>
  <c r="AC999" i="13"/>
  <c r="AC1000" i="13"/>
  <c r="AC1001" i="13"/>
  <c r="AC1002" i="13"/>
  <c r="AC1003" i="13"/>
  <c r="AC1004" i="13"/>
  <c r="AC1005" i="13"/>
  <c r="AC1006" i="13"/>
  <c r="AC1007" i="13"/>
  <c r="AC1008" i="13"/>
  <c r="AC1009" i="13"/>
  <c r="AC1010" i="13"/>
  <c r="AC1011" i="13"/>
  <c r="AC1012" i="13"/>
  <c r="AC1013" i="13"/>
  <c r="AC1014" i="13"/>
  <c r="AC15" i="13"/>
  <c r="AD16" i="13" s="1"/>
  <c r="AE16" i="13" s="1"/>
  <c r="M1010" i="13"/>
  <c r="M994" i="13"/>
  <c r="M978" i="13"/>
  <c r="M962" i="13"/>
  <c r="M946" i="13"/>
  <c r="M930" i="13"/>
  <c r="M914" i="13"/>
  <c r="M898" i="13"/>
  <c r="M882" i="13"/>
  <c r="M866" i="13"/>
  <c r="M857" i="13"/>
  <c r="M850" i="13"/>
  <c r="M834" i="13"/>
  <c r="M818" i="13"/>
  <c r="M807" i="13"/>
  <c r="M802" i="13"/>
  <c r="M786" i="13"/>
  <c r="M770" i="13"/>
  <c r="M754" i="13"/>
  <c r="M740" i="13"/>
  <c r="M738" i="13"/>
  <c r="M736" i="13"/>
  <c r="M722" i="13"/>
  <c r="M706" i="13"/>
  <c r="M693" i="13"/>
  <c r="M690" i="13"/>
  <c r="M688" i="13"/>
  <c r="M674" i="13"/>
  <c r="M665" i="13"/>
  <c r="M658" i="13"/>
  <c r="M642" i="13"/>
  <c r="M629" i="13"/>
  <c r="M626" i="13"/>
  <c r="M610" i="13"/>
  <c r="M594" i="13"/>
  <c r="M585" i="13"/>
  <c r="M583" i="13"/>
  <c r="M578" i="13"/>
  <c r="M571" i="13"/>
  <c r="M562" i="13"/>
  <c r="M546" i="13"/>
  <c r="M530" i="13"/>
  <c r="M528" i="13"/>
  <c r="M516" i="13"/>
  <c r="M514" i="13"/>
  <c r="M505" i="13"/>
  <c r="M498" i="13"/>
  <c r="M496" i="13"/>
  <c r="M482" i="13"/>
  <c r="M480" i="13"/>
  <c r="M466" i="13"/>
  <c r="M464" i="13"/>
  <c r="M454" i="13"/>
  <c r="M450" i="13"/>
  <c r="M448" i="13"/>
  <c r="M438" i="13"/>
  <c r="M436" i="13"/>
  <c r="M434" i="13"/>
  <c r="M432" i="13"/>
  <c r="M422" i="13"/>
  <c r="M420" i="13"/>
  <c r="M418" i="13"/>
  <c r="M416" i="13"/>
  <c r="M406" i="13"/>
  <c r="M404" i="13"/>
  <c r="M402" i="13"/>
  <c r="M400" i="13"/>
  <c r="M390" i="13"/>
  <c r="M388" i="13"/>
  <c r="M386" i="13"/>
  <c r="M384" i="13"/>
  <c r="M374" i="13"/>
  <c r="M372" i="13"/>
  <c r="M370" i="13"/>
  <c r="M368" i="13"/>
  <c r="M358" i="13"/>
  <c r="M356" i="13"/>
  <c r="M354" i="13"/>
  <c r="M352" i="13"/>
  <c r="M342" i="13"/>
  <c r="M340" i="13"/>
  <c r="M338" i="13"/>
  <c r="M336" i="13"/>
  <c r="M326" i="13"/>
  <c r="M324" i="13"/>
  <c r="M322" i="13"/>
  <c r="M320" i="13"/>
  <c r="M315" i="13"/>
  <c r="M310" i="13"/>
  <c r="M309" i="13"/>
  <c r="M308" i="13"/>
  <c r="M306" i="13"/>
  <c r="M304" i="13"/>
  <c r="M294" i="13"/>
  <c r="M292" i="13"/>
  <c r="M290" i="13"/>
  <c r="M288" i="13"/>
  <c r="M278" i="13"/>
  <c r="M277" i="13"/>
  <c r="M276" i="13"/>
  <c r="M274" i="13"/>
  <c r="M272" i="13"/>
  <c r="M262" i="13"/>
  <c r="M261" i="13"/>
  <c r="M260" i="13"/>
  <c r="M258" i="13"/>
  <c r="M256" i="13"/>
  <c r="M246" i="13"/>
  <c r="M245" i="13"/>
  <c r="M244" i="13"/>
  <c r="M242" i="13"/>
  <c r="M240" i="13"/>
  <c r="M230" i="13"/>
  <c r="M229" i="13"/>
  <c r="M228" i="13"/>
  <c r="M226" i="13"/>
  <c r="M224" i="13"/>
  <c r="M214" i="13"/>
  <c r="M213" i="13"/>
  <c r="M212" i="13"/>
  <c r="M210" i="13"/>
  <c r="M208" i="13"/>
  <c r="M198" i="13"/>
  <c r="M197" i="13"/>
  <c r="M196" i="13"/>
  <c r="M194" i="13"/>
  <c r="M192" i="13"/>
  <c r="M182" i="13"/>
  <c r="M181" i="13"/>
  <c r="M180" i="13"/>
  <c r="M178" i="13"/>
  <c r="M176" i="13"/>
  <c r="M166" i="13"/>
  <c r="M165" i="13"/>
  <c r="M164" i="13"/>
  <c r="M162" i="13"/>
  <c r="M160" i="13"/>
  <c r="M153" i="13"/>
  <c r="M150" i="13"/>
  <c r="M149" i="13"/>
  <c r="M148" i="13"/>
  <c r="M146" i="13"/>
  <c r="M144" i="13"/>
  <c r="M134" i="13"/>
  <c r="M133" i="13"/>
  <c r="M132" i="13"/>
  <c r="M130" i="13"/>
  <c r="M128" i="13"/>
  <c r="M118" i="13"/>
  <c r="M117" i="13"/>
  <c r="M116" i="13"/>
  <c r="M114" i="13"/>
  <c r="M112" i="13"/>
  <c r="M102" i="13"/>
  <c r="M101" i="13"/>
  <c r="M100" i="13"/>
  <c r="M98" i="13"/>
  <c r="M96" i="13"/>
  <c r="M86" i="13"/>
  <c r="M85" i="13"/>
  <c r="M84" i="13"/>
  <c r="M82" i="13"/>
  <c r="M80" i="13"/>
  <c r="M70" i="13"/>
  <c r="M69" i="13"/>
  <c r="M68" i="13"/>
  <c r="M66" i="13"/>
  <c r="M64" i="13"/>
  <c r="M59" i="13"/>
  <c r="M54" i="13"/>
  <c r="M53" i="13"/>
  <c r="M52" i="13"/>
  <c r="M50" i="13"/>
  <c r="M48" i="13"/>
  <c r="M38" i="13"/>
  <c r="M37" i="13"/>
  <c r="M36" i="13"/>
  <c r="M34" i="13"/>
  <c r="M32" i="13"/>
  <c r="M22" i="13"/>
  <c r="M21" i="13"/>
  <c r="M20" i="13"/>
  <c r="M18" i="13"/>
  <c r="M16" i="13"/>
  <c r="S4" i="15"/>
  <c r="W9" i="10" a="1"/>
  <c r="W9" i="10" s="1"/>
  <c r="V19" i="15"/>
  <c r="I19" i="15" s="1"/>
  <c r="J19" i="15" s="1"/>
  <c r="V20" i="15"/>
  <c r="V21" i="15"/>
  <c r="V22" i="15"/>
  <c r="I22" i="15" s="1"/>
  <c r="J22" i="15" s="1"/>
  <c r="V23" i="15"/>
  <c r="V24" i="15"/>
  <c r="V25" i="15"/>
  <c r="V26" i="15"/>
  <c r="V27" i="15"/>
  <c r="V28" i="15"/>
  <c r="V29" i="15"/>
  <c r="V30" i="15"/>
  <c r="V31" i="15"/>
  <c r="I31" i="15" s="1"/>
  <c r="J31" i="15" s="1"/>
  <c r="V32" i="15"/>
  <c r="I32" i="15" s="1"/>
  <c r="J32" i="15" s="1"/>
  <c r="V33" i="15"/>
  <c r="I33" i="15" s="1"/>
  <c r="J33" i="15" s="1"/>
  <c r="V34" i="15"/>
  <c r="I34" i="15" s="1"/>
  <c r="J34" i="15" s="1"/>
  <c r="V35" i="15"/>
  <c r="I35" i="15" s="1"/>
  <c r="J35" i="15" s="1"/>
  <c r="V36" i="15"/>
  <c r="V37" i="15"/>
  <c r="V38" i="15"/>
  <c r="I38" i="15" s="1"/>
  <c r="J38" i="15" s="1"/>
  <c r="V39" i="15"/>
  <c r="V40" i="15"/>
  <c r="V41" i="15"/>
  <c r="V42" i="15"/>
  <c r="V43" i="15"/>
  <c r="V44" i="15"/>
  <c r="V45" i="15"/>
  <c r="V46" i="15"/>
  <c r="V47" i="15"/>
  <c r="I47" i="15" s="1"/>
  <c r="J47" i="15" s="1"/>
  <c r="V48" i="15"/>
  <c r="I48" i="15" s="1"/>
  <c r="J48" i="15" s="1"/>
  <c r="V49" i="15"/>
  <c r="I49" i="15" s="1"/>
  <c r="J49" i="15" s="1"/>
  <c r="V50" i="15"/>
  <c r="I50" i="15" s="1"/>
  <c r="J50" i="15" s="1"/>
  <c r="V51" i="15"/>
  <c r="I51" i="15" s="1"/>
  <c r="J51" i="15" s="1"/>
  <c r="V52" i="15"/>
  <c r="V53" i="15"/>
  <c r="V54" i="15"/>
  <c r="I54" i="15" s="1"/>
  <c r="J54" i="15" s="1"/>
  <c r="V55" i="15"/>
  <c r="V56" i="15"/>
  <c r="V57" i="15"/>
  <c r="V58" i="15"/>
  <c r="V59" i="15"/>
  <c r="V60" i="15"/>
  <c r="V61" i="15"/>
  <c r="V62" i="15"/>
  <c r="V63" i="15"/>
  <c r="I63" i="15" s="1"/>
  <c r="J63" i="15" s="1"/>
  <c r="V64" i="15"/>
  <c r="V65" i="15"/>
  <c r="I65" i="15" s="1"/>
  <c r="J65" i="15" s="1"/>
  <c r="V66" i="15"/>
  <c r="I66" i="15" s="1"/>
  <c r="J66" i="15" s="1"/>
  <c r="V67" i="15"/>
  <c r="I67" i="15" s="1"/>
  <c r="J67" i="15" s="1"/>
  <c r="V68" i="15"/>
  <c r="V69" i="15"/>
  <c r="V70" i="15"/>
  <c r="I70" i="15" s="1"/>
  <c r="J70" i="15" s="1"/>
  <c r="V71" i="15"/>
  <c r="V72" i="15"/>
  <c r="V73" i="15"/>
  <c r="V74" i="15"/>
  <c r="V75" i="15"/>
  <c r="V76" i="15"/>
  <c r="V77" i="15"/>
  <c r="V78" i="15"/>
  <c r="V79" i="15"/>
  <c r="I79" i="15" s="1"/>
  <c r="J79" i="15" s="1"/>
  <c r="V80" i="15"/>
  <c r="I80" i="15" s="1"/>
  <c r="J80" i="15" s="1"/>
  <c r="V81" i="15"/>
  <c r="I81" i="15" s="1"/>
  <c r="J81" i="15" s="1"/>
  <c r="V82" i="15"/>
  <c r="I82" i="15" s="1"/>
  <c r="J82" i="15" s="1"/>
  <c r="V83" i="15"/>
  <c r="V84" i="15"/>
  <c r="V85" i="15"/>
  <c r="V86" i="15"/>
  <c r="I86" i="15" s="1"/>
  <c r="J86" i="15" s="1"/>
  <c r="V87" i="15"/>
  <c r="V88" i="15"/>
  <c r="V89" i="15"/>
  <c r="V90" i="15"/>
  <c r="V91" i="15"/>
  <c r="V92" i="15"/>
  <c r="V93" i="15"/>
  <c r="V94" i="15"/>
  <c r="V95" i="15"/>
  <c r="I95" i="15" s="1"/>
  <c r="J95" i="15" s="1"/>
  <c r="V96" i="15"/>
  <c r="I96" i="15" s="1"/>
  <c r="J96" i="15" s="1"/>
  <c r="V97" i="15"/>
  <c r="I97" i="15" s="1"/>
  <c r="J97" i="15" s="1"/>
  <c r="V98" i="15"/>
  <c r="I98" i="15" s="1"/>
  <c r="J98" i="15" s="1"/>
  <c r="V99" i="15"/>
  <c r="I99" i="15" s="1"/>
  <c r="J99" i="15" s="1"/>
  <c r="V100" i="15"/>
  <c r="V101" i="15"/>
  <c r="V102" i="15"/>
  <c r="I102" i="15" s="1"/>
  <c r="J102" i="15" s="1"/>
  <c r="V103" i="15"/>
  <c r="V104" i="15"/>
  <c r="V105" i="15"/>
  <c r="V106" i="15"/>
  <c r="V107" i="15"/>
  <c r="V108" i="15"/>
  <c r="V109" i="15"/>
  <c r="V110" i="15"/>
  <c r="V111" i="15"/>
  <c r="V112" i="15"/>
  <c r="I112" i="15" s="1"/>
  <c r="J112" i="15" s="1"/>
  <c r="V113" i="15"/>
  <c r="I113" i="15" s="1"/>
  <c r="J113" i="15" s="1"/>
  <c r="V114" i="15"/>
  <c r="I114" i="15" s="1"/>
  <c r="J114" i="15" s="1"/>
  <c r="V115" i="15"/>
  <c r="I115" i="15" s="1"/>
  <c r="J115" i="15" s="1"/>
  <c r="V116" i="15"/>
  <c r="V117" i="15"/>
  <c r="V118" i="15"/>
  <c r="I118" i="15" s="1"/>
  <c r="J118" i="15" s="1"/>
  <c r="V119" i="15"/>
  <c r="V120" i="15"/>
  <c r="V121" i="15"/>
  <c r="V122" i="15"/>
  <c r="V123" i="15"/>
  <c r="V124" i="15"/>
  <c r="V125" i="15"/>
  <c r="V126" i="15"/>
  <c r="V127" i="15"/>
  <c r="I127" i="15" s="1"/>
  <c r="J127" i="15" s="1"/>
  <c r="V128" i="15"/>
  <c r="I128" i="15" s="1"/>
  <c r="J128" i="15" s="1"/>
  <c r="V129" i="15"/>
  <c r="I129" i="15" s="1"/>
  <c r="J129" i="15" s="1"/>
  <c r="V130" i="15"/>
  <c r="I130" i="15" s="1"/>
  <c r="J130" i="15" s="1"/>
  <c r="V131" i="15"/>
  <c r="I131" i="15" s="1"/>
  <c r="J131" i="15" s="1"/>
  <c r="V132" i="15"/>
  <c r="V133" i="15"/>
  <c r="V134" i="15"/>
  <c r="V135" i="15"/>
  <c r="V136" i="15"/>
  <c r="V137" i="15"/>
  <c r="V138" i="15"/>
  <c r="V139" i="15"/>
  <c r="V140" i="15"/>
  <c r="V141" i="15"/>
  <c r="V142" i="15"/>
  <c r="V143" i="15"/>
  <c r="I143" i="15" s="1"/>
  <c r="J143" i="15" s="1"/>
  <c r="V144" i="15"/>
  <c r="I144" i="15" s="1"/>
  <c r="J144" i="15" s="1"/>
  <c r="V145" i="15"/>
  <c r="I145" i="15" s="1"/>
  <c r="J145" i="15" s="1"/>
  <c r="V146" i="15"/>
  <c r="I146" i="15" s="1"/>
  <c r="J146" i="15" s="1"/>
  <c r="V147" i="15"/>
  <c r="I147" i="15" s="1"/>
  <c r="J147" i="15" s="1"/>
  <c r="V148" i="15"/>
  <c r="V149" i="15"/>
  <c r="V150" i="15"/>
  <c r="I150" i="15" s="1"/>
  <c r="J150" i="15" s="1"/>
  <c r="V151" i="15"/>
  <c r="V152" i="15"/>
  <c r="V153" i="15"/>
  <c r="V154" i="15"/>
  <c r="V155" i="15"/>
  <c r="V156" i="15"/>
  <c r="V157" i="15"/>
  <c r="V158" i="15"/>
  <c r="V159" i="15"/>
  <c r="I159" i="15" s="1"/>
  <c r="J159" i="15" s="1"/>
  <c r="V160" i="15"/>
  <c r="I160" i="15" s="1"/>
  <c r="J160" i="15" s="1"/>
  <c r="V161" i="15"/>
  <c r="I161" i="15" s="1"/>
  <c r="J161" i="15" s="1"/>
  <c r="V162" i="15"/>
  <c r="I162" i="15" s="1"/>
  <c r="J162" i="15" s="1"/>
  <c r="V163" i="15"/>
  <c r="I163" i="15" s="1"/>
  <c r="J163" i="15" s="1"/>
  <c r="V164" i="15"/>
  <c r="V165" i="15"/>
  <c r="V166" i="15"/>
  <c r="I166" i="15" s="1"/>
  <c r="J166" i="15" s="1"/>
  <c r="V167" i="15"/>
  <c r="V168" i="15"/>
  <c r="V169" i="15"/>
  <c r="V170" i="15"/>
  <c r="V171" i="15"/>
  <c r="V172" i="15"/>
  <c r="V173" i="15"/>
  <c r="V174" i="15"/>
  <c r="V175" i="15"/>
  <c r="I175" i="15" s="1"/>
  <c r="J175" i="15" s="1"/>
  <c r="V176" i="15"/>
  <c r="I176" i="15" s="1"/>
  <c r="J176" i="15" s="1"/>
  <c r="V177" i="15"/>
  <c r="I177" i="15" s="1"/>
  <c r="J177" i="15" s="1"/>
  <c r="V178" i="15"/>
  <c r="I178" i="15" s="1"/>
  <c r="J178" i="15" s="1"/>
  <c r="V179" i="15"/>
  <c r="I179" i="15" s="1"/>
  <c r="J179" i="15" s="1"/>
  <c r="V180" i="15"/>
  <c r="V181" i="15"/>
  <c r="V182" i="15"/>
  <c r="I182" i="15" s="1"/>
  <c r="J182" i="15" s="1"/>
  <c r="V183" i="15"/>
  <c r="V184" i="15"/>
  <c r="V185" i="15"/>
  <c r="V186" i="15"/>
  <c r="V187" i="15"/>
  <c r="V188" i="15"/>
  <c r="V189" i="15"/>
  <c r="V190" i="15"/>
  <c r="V191" i="15"/>
  <c r="I191" i="15" s="1"/>
  <c r="J191" i="15" s="1"/>
  <c r="V192" i="15"/>
  <c r="V193" i="15"/>
  <c r="I193" i="15" s="1"/>
  <c r="J193" i="15" s="1"/>
  <c r="V194" i="15"/>
  <c r="I194" i="15" s="1"/>
  <c r="J194" i="15" s="1"/>
  <c r="V195" i="15"/>
  <c r="I195" i="15" s="1"/>
  <c r="J195" i="15" s="1"/>
  <c r="V196" i="15"/>
  <c r="V197" i="15"/>
  <c r="V198" i="15"/>
  <c r="I198" i="15" s="1"/>
  <c r="J198" i="15" s="1"/>
  <c r="V199" i="15"/>
  <c r="V200" i="15"/>
  <c r="V201" i="15"/>
  <c r="V202" i="15"/>
  <c r="V203" i="15"/>
  <c r="V204" i="15"/>
  <c r="V205" i="15"/>
  <c r="V206" i="15"/>
  <c r="V207" i="15"/>
  <c r="I207" i="15" s="1"/>
  <c r="J207" i="15" s="1"/>
  <c r="V208" i="15"/>
  <c r="I208" i="15" s="1"/>
  <c r="J208" i="15" s="1"/>
  <c r="V209" i="15"/>
  <c r="I209" i="15" s="1"/>
  <c r="J209" i="15" s="1"/>
  <c r="V210" i="15"/>
  <c r="I210" i="15" s="1"/>
  <c r="J210" i="15" s="1"/>
  <c r="V211" i="15"/>
  <c r="I211" i="15" s="1"/>
  <c r="J211" i="15" s="1"/>
  <c r="V212" i="15"/>
  <c r="V213" i="15"/>
  <c r="V214" i="15"/>
  <c r="V215" i="15"/>
  <c r="V216" i="15"/>
  <c r="V217" i="15"/>
  <c r="V218" i="15"/>
  <c r="V219" i="15"/>
  <c r="V220" i="15"/>
  <c r="V221" i="15"/>
  <c r="V222" i="15"/>
  <c r="V223" i="15"/>
  <c r="I223" i="15" s="1"/>
  <c r="J223" i="15" s="1"/>
  <c r="V224" i="15"/>
  <c r="I224" i="15" s="1"/>
  <c r="J224" i="15" s="1"/>
  <c r="V225" i="15"/>
  <c r="I225" i="15" s="1"/>
  <c r="J225" i="15" s="1"/>
  <c r="V226" i="15"/>
  <c r="I226" i="15" s="1"/>
  <c r="J226" i="15" s="1"/>
  <c r="V227" i="15"/>
  <c r="I227" i="15" s="1"/>
  <c r="J227" i="15" s="1"/>
  <c r="V228" i="15"/>
  <c r="V229" i="15"/>
  <c r="V230" i="15"/>
  <c r="I230" i="15" s="1"/>
  <c r="J230" i="15" s="1"/>
  <c r="V231" i="15"/>
  <c r="V232" i="15"/>
  <c r="V233" i="15"/>
  <c r="V234" i="15"/>
  <c r="V235" i="15"/>
  <c r="V236" i="15"/>
  <c r="V237" i="15"/>
  <c r="V238" i="15"/>
  <c r="V239" i="15"/>
  <c r="V240" i="15"/>
  <c r="I240" i="15" s="1"/>
  <c r="J240" i="15" s="1"/>
  <c r="V241" i="15"/>
  <c r="I241" i="15" s="1"/>
  <c r="J241" i="15" s="1"/>
  <c r="V242" i="15"/>
  <c r="I242" i="15" s="1"/>
  <c r="J242" i="15" s="1"/>
  <c r="V243" i="15"/>
  <c r="I243" i="15" s="1"/>
  <c r="J243" i="15" s="1"/>
  <c r="V244" i="15"/>
  <c r="V245" i="15"/>
  <c r="V246" i="15"/>
  <c r="I246" i="15" s="1"/>
  <c r="J246" i="15" s="1"/>
  <c r="V247" i="15"/>
  <c r="V248" i="15"/>
  <c r="V249" i="15"/>
  <c r="V250" i="15"/>
  <c r="V251" i="15"/>
  <c r="V252" i="15"/>
  <c r="V253" i="15"/>
  <c r="V254" i="15"/>
  <c r="V255" i="15"/>
  <c r="I255" i="15" s="1"/>
  <c r="J255" i="15" s="1"/>
  <c r="V256" i="15"/>
  <c r="I256" i="15" s="1"/>
  <c r="J256" i="15" s="1"/>
  <c r="V257" i="15"/>
  <c r="V258" i="15"/>
  <c r="I258" i="15" s="1"/>
  <c r="J258" i="15" s="1"/>
  <c r="V259" i="15"/>
  <c r="I259" i="15" s="1"/>
  <c r="J259" i="15" s="1"/>
  <c r="V260" i="15"/>
  <c r="V261" i="15"/>
  <c r="V262" i="15"/>
  <c r="I262" i="15" s="1"/>
  <c r="J262" i="15" s="1"/>
  <c r="V263" i="15"/>
  <c r="V264" i="15"/>
  <c r="V265" i="15"/>
  <c r="V266" i="15"/>
  <c r="V267" i="15"/>
  <c r="V268" i="15"/>
  <c r="V269" i="15"/>
  <c r="V270" i="15"/>
  <c r="V271" i="15"/>
  <c r="I271" i="15" s="1"/>
  <c r="J271" i="15" s="1"/>
  <c r="V272" i="15"/>
  <c r="I272" i="15" s="1"/>
  <c r="J272" i="15" s="1"/>
  <c r="V273" i="15"/>
  <c r="I273" i="15" s="1"/>
  <c r="J273" i="15" s="1"/>
  <c r="V274" i="15"/>
  <c r="I274" i="15" s="1"/>
  <c r="J274" i="15" s="1"/>
  <c r="V275" i="15"/>
  <c r="I275" i="15" s="1"/>
  <c r="J275" i="15" s="1"/>
  <c r="V276" i="15"/>
  <c r="V277" i="15"/>
  <c r="V278" i="15"/>
  <c r="I278" i="15" s="1"/>
  <c r="J278" i="15" s="1"/>
  <c r="V279" i="15"/>
  <c r="V280" i="15"/>
  <c r="V281" i="15"/>
  <c r="V282" i="15"/>
  <c r="V283" i="15"/>
  <c r="V284" i="15"/>
  <c r="V285" i="15"/>
  <c r="V286" i="15"/>
  <c r="V287" i="15"/>
  <c r="I287" i="15" s="1"/>
  <c r="J287" i="15" s="1"/>
  <c r="V288" i="15"/>
  <c r="I288" i="15" s="1"/>
  <c r="J288" i="15" s="1"/>
  <c r="V289" i="15"/>
  <c r="I289" i="15" s="1"/>
  <c r="J289" i="15" s="1"/>
  <c r="V290" i="15"/>
  <c r="I290" i="15" s="1"/>
  <c r="J290" i="15" s="1"/>
  <c r="V291" i="15"/>
  <c r="V292" i="15"/>
  <c r="V293" i="15"/>
  <c r="V294" i="15"/>
  <c r="I294" i="15" s="1"/>
  <c r="J294" i="15" s="1"/>
  <c r="V295" i="15"/>
  <c r="V296" i="15"/>
  <c r="V297" i="15"/>
  <c r="V298" i="15"/>
  <c r="V299" i="15"/>
  <c r="V300" i="15"/>
  <c r="V301" i="15"/>
  <c r="V302" i="15"/>
  <c r="V303" i="15"/>
  <c r="I303" i="15" s="1"/>
  <c r="J303" i="15" s="1"/>
  <c r="V304" i="15"/>
  <c r="I304" i="15" s="1"/>
  <c r="J304" i="15" s="1"/>
  <c r="V305" i="15"/>
  <c r="I305" i="15" s="1"/>
  <c r="J305" i="15" s="1"/>
  <c r="V306" i="15"/>
  <c r="I306" i="15" s="1"/>
  <c r="J306" i="15" s="1"/>
  <c r="V307" i="15"/>
  <c r="I307" i="15" s="1"/>
  <c r="J307" i="15" s="1"/>
  <c r="V308" i="15"/>
  <c r="V309" i="15"/>
  <c r="V310" i="15"/>
  <c r="I310" i="15" s="1"/>
  <c r="J310" i="15" s="1"/>
  <c r="V311" i="15"/>
  <c r="V312" i="15"/>
  <c r="V313" i="15"/>
  <c r="V314" i="15"/>
  <c r="V315" i="15"/>
  <c r="V316" i="15"/>
  <c r="V317" i="15"/>
  <c r="V318" i="15"/>
  <c r="V319" i="15"/>
  <c r="I319" i="15" s="1"/>
  <c r="J319" i="15" s="1"/>
  <c r="V320" i="15"/>
  <c r="I320" i="15" s="1"/>
  <c r="J320" i="15" s="1"/>
  <c r="V321" i="15"/>
  <c r="I321" i="15" s="1"/>
  <c r="J321" i="15" s="1"/>
  <c r="V322" i="15"/>
  <c r="I322" i="15" s="1"/>
  <c r="J322" i="15" s="1"/>
  <c r="V323" i="15"/>
  <c r="I323" i="15" s="1"/>
  <c r="J323" i="15" s="1"/>
  <c r="V324" i="15"/>
  <c r="V325" i="15"/>
  <c r="V326" i="15"/>
  <c r="I326" i="15" s="1"/>
  <c r="J326" i="15" s="1"/>
  <c r="V327" i="15"/>
  <c r="V328" i="15"/>
  <c r="V329" i="15"/>
  <c r="V330" i="15"/>
  <c r="V331" i="15"/>
  <c r="V332" i="15"/>
  <c r="V333" i="15"/>
  <c r="V334" i="15"/>
  <c r="V335" i="15"/>
  <c r="I335" i="15" s="1"/>
  <c r="J335" i="15" s="1"/>
  <c r="V336" i="15"/>
  <c r="I336" i="15" s="1"/>
  <c r="J336" i="15" s="1"/>
  <c r="V337" i="15"/>
  <c r="I337" i="15" s="1"/>
  <c r="J337" i="15" s="1"/>
  <c r="V338" i="15"/>
  <c r="I338" i="15" s="1"/>
  <c r="J338" i="15" s="1"/>
  <c r="V339" i="15"/>
  <c r="I339" i="15" s="1"/>
  <c r="J339" i="15" s="1"/>
  <c r="V340" i="15"/>
  <c r="V341" i="15"/>
  <c r="V342" i="15"/>
  <c r="I342" i="15" s="1"/>
  <c r="J342" i="15" s="1"/>
  <c r="V343" i="15"/>
  <c r="V344" i="15"/>
  <c r="V345" i="15"/>
  <c r="V346" i="15"/>
  <c r="V347" i="15"/>
  <c r="V348" i="15"/>
  <c r="V349" i="15"/>
  <c r="V350" i="15"/>
  <c r="V351" i="15"/>
  <c r="I351" i="15" s="1"/>
  <c r="J351" i="15" s="1"/>
  <c r="V352" i="15"/>
  <c r="I352" i="15" s="1"/>
  <c r="J352" i="15" s="1"/>
  <c r="V353" i="15"/>
  <c r="I353" i="15" s="1"/>
  <c r="J353" i="15" s="1"/>
  <c r="V354" i="15"/>
  <c r="I354" i="15" s="1"/>
  <c r="J354" i="15" s="1"/>
  <c r="V355" i="15"/>
  <c r="V356" i="15"/>
  <c r="V357" i="15"/>
  <c r="V358" i="15"/>
  <c r="I358" i="15" s="1"/>
  <c r="J358" i="15" s="1"/>
  <c r="V359" i="15"/>
  <c r="V360" i="15"/>
  <c r="V361" i="15"/>
  <c r="V362" i="15"/>
  <c r="V363" i="15"/>
  <c r="V364" i="15"/>
  <c r="V365" i="15"/>
  <c r="V366" i="15"/>
  <c r="V367" i="15"/>
  <c r="V368" i="15"/>
  <c r="I368" i="15" s="1"/>
  <c r="J368" i="15" s="1"/>
  <c r="V369" i="15"/>
  <c r="I369" i="15" s="1"/>
  <c r="J369" i="15" s="1"/>
  <c r="V370" i="15"/>
  <c r="I370" i="15" s="1"/>
  <c r="J370" i="15" s="1"/>
  <c r="V371" i="15"/>
  <c r="I371" i="15" s="1"/>
  <c r="J371" i="15" s="1"/>
  <c r="V372" i="15"/>
  <c r="V373" i="15"/>
  <c r="V374" i="15"/>
  <c r="I374" i="15" s="1"/>
  <c r="J374" i="15" s="1"/>
  <c r="V375" i="15"/>
  <c r="V376" i="15"/>
  <c r="V377" i="15"/>
  <c r="V378" i="15"/>
  <c r="V379" i="15"/>
  <c r="V380" i="15"/>
  <c r="V381" i="15"/>
  <c r="V382" i="15"/>
  <c r="V383" i="15"/>
  <c r="I383" i="15" s="1"/>
  <c r="J383" i="15" s="1"/>
  <c r="V384" i="15"/>
  <c r="I384" i="15" s="1"/>
  <c r="J384" i="15" s="1"/>
  <c r="V385" i="15"/>
  <c r="I385" i="15" s="1"/>
  <c r="J385" i="15" s="1"/>
  <c r="V386" i="15"/>
  <c r="I386" i="15" s="1"/>
  <c r="J386" i="15" s="1"/>
  <c r="V387" i="15"/>
  <c r="I387" i="15" s="1"/>
  <c r="J387" i="15" s="1"/>
  <c r="V388" i="15"/>
  <c r="V389" i="15"/>
  <c r="V390" i="15"/>
  <c r="I390" i="15" s="1"/>
  <c r="J390" i="15" s="1"/>
  <c r="V391" i="15"/>
  <c r="V392" i="15"/>
  <c r="V393" i="15"/>
  <c r="V394" i="15"/>
  <c r="V395" i="15"/>
  <c r="V396" i="15"/>
  <c r="V397" i="15"/>
  <c r="V398" i="15"/>
  <c r="V399" i="15"/>
  <c r="I399" i="15" s="1"/>
  <c r="J399" i="15" s="1"/>
  <c r="V400" i="15"/>
  <c r="I400" i="15" s="1"/>
  <c r="J400" i="15" s="1"/>
  <c r="V401" i="15"/>
  <c r="I401" i="15" s="1"/>
  <c r="J401" i="15" s="1"/>
  <c r="V402" i="15"/>
  <c r="I402" i="15" s="1"/>
  <c r="J402" i="15" s="1"/>
  <c r="V403" i="15"/>
  <c r="I403" i="15" s="1"/>
  <c r="J403" i="15" s="1"/>
  <c r="V404" i="15"/>
  <c r="V405" i="15"/>
  <c r="V406" i="15"/>
  <c r="V407" i="15"/>
  <c r="V408" i="15"/>
  <c r="V409" i="15"/>
  <c r="V410" i="15"/>
  <c r="V411" i="15"/>
  <c r="V412" i="15"/>
  <c r="V413" i="15"/>
  <c r="V414" i="15"/>
  <c r="V415" i="15"/>
  <c r="I415" i="15" s="1"/>
  <c r="J415" i="15" s="1"/>
  <c r="V416" i="15"/>
  <c r="I416" i="15" s="1"/>
  <c r="J416" i="15" s="1"/>
  <c r="V417" i="15"/>
  <c r="I417" i="15" s="1"/>
  <c r="J417" i="15" s="1"/>
  <c r="V418" i="15"/>
  <c r="I418" i="15" s="1"/>
  <c r="J418" i="15" s="1"/>
  <c r="V419" i="15"/>
  <c r="I419" i="15" s="1"/>
  <c r="J419" i="15" s="1"/>
  <c r="V420" i="15"/>
  <c r="V421" i="15"/>
  <c r="V422" i="15"/>
  <c r="I422" i="15" s="1"/>
  <c r="J422" i="15" s="1"/>
  <c r="V423" i="15"/>
  <c r="V424" i="15"/>
  <c r="V425" i="15"/>
  <c r="V426" i="15"/>
  <c r="V427" i="15"/>
  <c r="V428" i="15"/>
  <c r="V429" i="15"/>
  <c r="V430" i="15"/>
  <c r="V431" i="15"/>
  <c r="I431" i="15" s="1"/>
  <c r="J431" i="15" s="1"/>
  <c r="V432" i="15"/>
  <c r="I432" i="15" s="1"/>
  <c r="J432" i="15" s="1"/>
  <c r="V433" i="15"/>
  <c r="I433" i="15" s="1"/>
  <c r="J433" i="15" s="1"/>
  <c r="V434" i="15"/>
  <c r="I434" i="15" s="1"/>
  <c r="J434" i="15" s="1"/>
  <c r="V435" i="15"/>
  <c r="I435" i="15" s="1"/>
  <c r="J435" i="15" s="1"/>
  <c r="V436" i="15"/>
  <c r="V437" i="15"/>
  <c r="V438" i="15"/>
  <c r="I438" i="15" s="1"/>
  <c r="J438" i="15" s="1"/>
  <c r="V439" i="15"/>
  <c r="V440" i="15"/>
  <c r="V441" i="15"/>
  <c r="V442" i="15"/>
  <c r="V443" i="15"/>
  <c r="V444" i="15"/>
  <c r="V445" i="15"/>
  <c r="V446" i="15"/>
  <c r="V447" i="15"/>
  <c r="I447" i="15" s="1"/>
  <c r="J447" i="15" s="1"/>
  <c r="V448" i="15"/>
  <c r="I448" i="15" s="1"/>
  <c r="J448" i="15" s="1"/>
  <c r="V449" i="15"/>
  <c r="I449" i="15" s="1"/>
  <c r="J449" i="15" s="1"/>
  <c r="V450" i="15"/>
  <c r="I450" i="15" s="1"/>
  <c r="J450" i="15" s="1"/>
  <c r="V451" i="15"/>
  <c r="I451" i="15" s="1"/>
  <c r="J451" i="15" s="1"/>
  <c r="V452" i="15"/>
  <c r="V453" i="15"/>
  <c r="V454" i="15"/>
  <c r="I454" i="15" s="1"/>
  <c r="J454" i="15" s="1"/>
  <c r="V455" i="15"/>
  <c r="V456" i="15"/>
  <c r="V457" i="15"/>
  <c r="V458" i="15"/>
  <c r="V459" i="15"/>
  <c r="V460" i="15"/>
  <c r="V461" i="15"/>
  <c r="V462" i="15"/>
  <c r="V463" i="15"/>
  <c r="I463" i="15" s="1"/>
  <c r="J463" i="15" s="1"/>
  <c r="V464" i="15"/>
  <c r="I464" i="15" s="1"/>
  <c r="J464" i="15" s="1"/>
  <c r="V465" i="15"/>
  <c r="I465" i="15" s="1"/>
  <c r="J465" i="15" s="1"/>
  <c r="V466" i="15"/>
  <c r="I466" i="15" s="1"/>
  <c r="J466" i="15" s="1"/>
  <c r="V467" i="15"/>
  <c r="I467" i="15" s="1"/>
  <c r="J467" i="15" s="1"/>
  <c r="V468" i="15"/>
  <c r="V469" i="15"/>
  <c r="V470" i="15"/>
  <c r="V471" i="15"/>
  <c r="V472" i="15"/>
  <c r="V473" i="15"/>
  <c r="V474" i="15"/>
  <c r="V475" i="15"/>
  <c r="V476" i="15"/>
  <c r="V477" i="15"/>
  <c r="V478" i="15"/>
  <c r="V479" i="15"/>
  <c r="I479" i="15" s="1"/>
  <c r="J479" i="15" s="1"/>
  <c r="V480" i="15"/>
  <c r="I480" i="15" s="1"/>
  <c r="J480" i="15" s="1"/>
  <c r="V481" i="15"/>
  <c r="I481" i="15" s="1"/>
  <c r="J481" i="15" s="1"/>
  <c r="V482" i="15"/>
  <c r="I482" i="15" s="1"/>
  <c r="J482" i="15" s="1"/>
  <c r="V483" i="15"/>
  <c r="I483" i="15" s="1"/>
  <c r="J483" i="15" s="1"/>
  <c r="V484" i="15"/>
  <c r="V485" i="15"/>
  <c r="V486" i="15"/>
  <c r="I486" i="15" s="1"/>
  <c r="J486" i="15" s="1"/>
  <c r="V487" i="15"/>
  <c r="V488" i="15"/>
  <c r="V489" i="15"/>
  <c r="V490" i="15"/>
  <c r="V491" i="15"/>
  <c r="V492" i="15"/>
  <c r="V493" i="15"/>
  <c r="V494" i="15"/>
  <c r="V495" i="15"/>
  <c r="V496" i="15"/>
  <c r="I496" i="15" s="1"/>
  <c r="J496" i="15" s="1"/>
  <c r="V497" i="15"/>
  <c r="I497" i="15" s="1"/>
  <c r="J497" i="15" s="1"/>
  <c r="V498" i="15"/>
  <c r="I498" i="15" s="1"/>
  <c r="J498" i="15" s="1"/>
  <c r="V499" i="15"/>
  <c r="I499" i="15" s="1"/>
  <c r="J499" i="15" s="1"/>
  <c r="V500" i="15"/>
  <c r="V501" i="15"/>
  <c r="V502" i="15"/>
  <c r="I502" i="15" s="1"/>
  <c r="J502" i="15" s="1"/>
  <c r="V503" i="15"/>
  <c r="V504" i="15"/>
  <c r="V505" i="15"/>
  <c r="V506" i="15"/>
  <c r="V507" i="15"/>
  <c r="V508" i="15"/>
  <c r="V509" i="15"/>
  <c r="V510" i="15"/>
  <c r="V511" i="15"/>
  <c r="I511" i="15" s="1"/>
  <c r="J511" i="15" s="1"/>
  <c r="V512" i="15"/>
  <c r="I512" i="15" s="1"/>
  <c r="J512" i="15" s="1"/>
  <c r="V513" i="15"/>
  <c r="I513" i="15" s="1"/>
  <c r="J513" i="15" s="1"/>
  <c r="V514" i="15"/>
  <c r="I514" i="15" s="1"/>
  <c r="J514" i="15" s="1"/>
  <c r="V515" i="15"/>
  <c r="I515" i="15" s="1"/>
  <c r="J515" i="15" s="1"/>
  <c r="V516" i="15"/>
  <c r="V517" i="15"/>
  <c r="V518" i="15"/>
  <c r="I518" i="15" s="1"/>
  <c r="J518" i="15" s="1"/>
  <c r="V519" i="15"/>
  <c r="V520" i="15"/>
  <c r="V521" i="15"/>
  <c r="V522" i="15"/>
  <c r="V523" i="15"/>
  <c r="V524" i="15"/>
  <c r="V525" i="15"/>
  <c r="V526" i="15"/>
  <c r="V527" i="15"/>
  <c r="I527" i="15" s="1"/>
  <c r="J527" i="15" s="1"/>
  <c r="V528" i="15"/>
  <c r="I528" i="15" s="1"/>
  <c r="J528" i="15" s="1"/>
  <c r="V529" i="15"/>
  <c r="I529" i="15" s="1"/>
  <c r="J529" i="15" s="1"/>
  <c r="V530" i="15"/>
  <c r="I530" i="15" s="1"/>
  <c r="J530" i="15" s="1"/>
  <c r="V531" i="15"/>
  <c r="I531" i="15" s="1"/>
  <c r="J531" i="15" s="1"/>
  <c r="V532" i="15"/>
  <c r="V533" i="15"/>
  <c r="V534" i="15"/>
  <c r="I534" i="15" s="1"/>
  <c r="J534" i="15" s="1"/>
  <c r="V535" i="15"/>
  <c r="V536" i="15"/>
  <c r="V537" i="15"/>
  <c r="V538" i="15"/>
  <c r="V539" i="15"/>
  <c r="V540" i="15"/>
  <c r="V541" i="15"/>
  <c r="V542" i="15"/>
  <c r="V543" i="15"/>
  <c r="I543" i="15" s="1"/>
  <c r="J543" i="15" s="1"/>
  <c r="V544" i="15"/>
  <c r="I544" i="15" s="1"/>
  <c r="J544" i="15" s="1"/>
  <c r="V545" i="15"/>
  <c r="I545" i="15" s="1"/>
  <c r="J545" i="15" s="1"/>
  <c r="V546" i="15"/>
  <c r="I546" i="15" s="1"/>
  <c r="J546" i="15" s="1"/>
  <c r="V547" i="15"/>
  <c r="V548" i="15"/>
  <c r="V549" i="15"/>
  <c r="V550" i="15"/>
  <c r="I550" i="15" s="1"/>
  <c r="J550" i="15" s="1"/>
  <c r="V551" i="15"/>
  <c r="V552" i="15"/>
  <c r="V553" i="15"/>
  <c r="V554" i="15"/>
  <c r="V555" i="15"/>
  <c r="V556" i="15"/>
  <c r="V557" i="15"/>
  <c r="V558" i="15"/>
  <c r="V559" i="15"/>
  <c r="I559" i="15" s="1"/>
  <c r="J559" i="15" s="1"/>
  <c r="V560" i="15"/>
  <c r="I560" i="15" s="1"/>
  <c r="J560" i="15" s="1"/>
  <c r="V561" i="15"/>
  <c r="I561" i="15" s="1"/>
  <c r="J561" i="15" s="1"/>
  <c r="V562" i="15"/>
  <c r="I562" i="15" s="1"/>
  <c r="J562" i="15" s="1"/>
  <c r="V563" i="15"/>
  <c r="I563" i="15" s="1"/>
  <c r="J563" i="15" s="1"/>
  <c r="V564" i="15"/>
  <c r="V565" i="15"/>
  <c r="V566" i="15"/>
  <c r="I566" i="15" s="1"/>
  <c r="J566" i="15" s="1"/>
  <c r="V567" i="15"/>
  <c r="I567" i="15" s="1"/>
  <c r="J567" i="15" s="1"/>
  <c r="V568" i="15"/>
  <c r="V569" i="15"/>
  <c r="V570" i="15"/>
  <c r="V571" i="15"/>
  <c r="V572" i="15"/>
  <c r="V573" i="15"/>
  <c r="V574" i="15"/>
  <c r="V575" i="15"/>
  <c r="I575" i="15" s="1"/>
  <c r="J575" i="15" s="1"/>
  <c r="V576" i="15"/>
  <c r="I576" i="15" s="1"/>
  <c r="J576" i="15" s="1"/>
  <c r="V577" i="15"/>
  <c r="I577" i="15" s="1"/>
  <c r="J577" i="15" s="1"/>
  <c r="V578" i="15"/>
  <c r="I578" i="15" s="1"/>
  <c r="J578" i="15" s="1"/>
  <c r="V579" i="15"/>
  <c r="I579" i="15" s="1"/>
  <c r="J579" i="15" s="1"/>
  <c r="V580" i="15"/>
  <c r="V581" i="15"/>
  <c r="V582" i="15"/>
  <c r="I582" i="15" s="1"/>
  <c r="J582" i="15" s="1"/>
  <c r="V583" i="15"/>
  <c r="I583" i="15" s="1"/>
  <c r="J583" i="15" s="1"/>
  <c r="V584" i="15"/>
  <c r="V585" i="15"/>
  <c r="V586" i="15"/>
  <c r="V587" i="15"/>
  <c r="V588" i="15"/>
  <c r="V589" i="15"/>
  <c r="V590" i="15"/>
  <c r="V591" i="15"/>
  <c r="I591" i="15" s="1"/>
  <c r="J591" i="15" s="1"/>
  <c r="V592" i="15"/>
  <c r="I592" i="15" s="1"/>
  <c r="J592" i="15" s="1"/>
  <c r="V593" i="15"/>
  <c r="I593" i="15" s="1"/>
  <c r="J593" i="15" s="1"/>
  <c r="V594" i="15"/>
  <c r="I594" i="15" s="1"/>
  <c r="J594" i="15" s="1"/>
  <c r="V595" i="15"/>
  <c r="I595" i="15" s="1"/>
  <c r="J595" i="15" s="1"/>
  <c r="V596" i="15"/>
  <c r="V597" i="15"/>
  <c r="V598" i="15"/>
  <c r="I598" i="15" s="1"/>
  <c r="J598" i="15" s="1"/>
  <c r="V599" i="15"/>
  <c r="I599" i="15" s="1"/>
  <c r="J599" i="15" s="1"/>
  <c r="V600" i="15"/>
  <c r="V601" i="15"/>
  <c r="V602" i="15"/>
  <c r="V603" i="15"/>
  <c r="V604" i="15"/>
  <c r="V605" i="15"/>
  <c r="V606" i="15"/>
  <c r="V607" i="15"/>
  <c r="V608" i="15"/>
  <c r="I608" i="15" s="1"/>
  <c r="J608" i="15" s="1"/>
  <c r="V609" i="15"/>
  <c r="I609" i="15" s="1"/>
  <c r="J609" i="15" s="1"/>
  <c r="V610" i="15"/>
  <c r="I610" i="15" s="1"/>
  <c r="J610" i="15" s="1"/>
  <c r="V611" i="15"/>
  <c r="V612" i="15"/>
  <c r="V613" i="15"/>
  <c r="V614" i="15"/>
  <c r="I614" i="15" s="1"/>
  <c r="J614" i="15" s="1"/>
  <c r="V615" i="15"/>
  <c r="I615" i="15" s="1"/>
  <c r="J615" i="15" s="1"/>
  <c r="V616" i="15"/>
  <c r="V617" i="15"/>
  <c r="V618" i="15"/>
  <c r="V619" i="15"/>
  <c r="V620" i="15"/>
  <c r="V621" i="15"/>
  <c r="V622" i="15"/>
  <c r="V623" i="15"/>
  <c r="I623" i="15" s="1"/>
  <c r="J623" i="15" s="1"/>
  <c r="V624" i="15"/>
  <c r="I624" i="15" s="1"/>
  <c r="J624" i="15" s="1"/>
  <c r="V625" i="15"/>
  <c r="I625" i="15" s="1"/>
  <c r="J625" i="15" s="1"/>
  <c r="V626" i="15"/>
  <c r="I626" i="15" s="1"/>
  <c r="J626" i="15" s="1"/>
  <c r="V627" i="15"/>
  <c r="I627" i="15" s="1"/>
  <c r="J627" i="15" s="1"/>
  <c r="V628" i="15"/>
  <c r="V629" i="15"/>
  <c r="V630" i="15"/>
  <c r="I630" i="15" s="1"/>
  <c r="J630" i="15" s="1"/>
  <c r="V631" i="15"/>
  <c r="I631" i="15" s="1"/>
  <c r="J631" i="15" s="1"/>
  <c r="V632" i="15"/>
  <c r="V633" i="15"/>
  <c r="V634" i="15"/>
  <c r="V635" i="15"/>
  <c r="V636" i="15"/>
  <c r="V637" i="15"/>
  <c r="V638" i="15"/>
  <c r="V639" i="15"/>
  <c r="I639" i="15" s="1"/>
  <c r="J639" i="15" s="1"/>
  <c r="V640" i="15"/>
  <c r="I640" i="15" s="1"/>
  <c r="J640" i="15" s="1"/>
  <c r="V641" i="15"/>
  <c r="I641" i="15" s="1"/>
  <c r="J641" i="15" s="1"/>
  <c r="V642" i="15"/>
  <c r="I642" i="15" s="1"/>
  <c r="J642" i="15" s="1"/>
  <c r="V643" i="15"/>
  <c r="I643" i="15" s="1"/>
  <c r="J643" i="15" s="1"/>
  <c r="V644" i="15"/>
  <c r="V645" i="15"/>
  <c r="I645" i="15" s="1"/>
  <c r="J645" i="15" s="1"/>
  <c r="V646" i="15"/>
  <c r="I646" i="15" s="1"/>
  <c r="J646" i="15" s="1"/>
  <c r="V647" i="15"/>
  <c r="I647" i="15" s="1"/>
  <c r="J647" i="15" s="1"/>
  <c r="V648" i="15"/>
  <c r="V649" i="15"/>
  <c r="V650" i="15"/>
  <c r="V651" i="15"/>
  <c r="V652" i="15"/>
  <c r="V653" i="15"/>
  <c r="V654" i="15"/>
  <c r="V655" i="15"/>
  <c r="I655" i="15" s="1"/>
  <c r="J655" i="15" s="1"/>
  <c r="V656" i="15"/>
  <c r="I656" i="15" s="1"/>
  <c r="J656" i="15" s="1"/>
  <c r="V657" i="15"/>
  <c r="I657" i="15" s="1"/>
  <c r="J657" i="15" s="1"/>
  <c r="V658" i="15"/>
  <c r="I658" i="15" s="1"/>
  <c r="J658" i="15" s="1"/>
  <c r="V659" i="15"/>
  <c r="I659" i="15" s="1"/>
  <c r="J659" i="15" s="1"/>
  <c r="V660" i="15"/>
  <c r="V661" i="15"/>
  <c r="V662" i="15"/>
  <c r="I662" i="15" s="1"/>
  <c r="J662" i="15" s="1"/>
  <c r="V663" i="15"/>
  <c r="I663" i="15" s="1"/>
  <c r="J663" i="15" s="1"/>
  <c r="V664" i="15"/>
  <c r="V665" i="15"/>
  <c r="V666" i="15"/>
  <c r="I666" i="15" s="1"/>
  <c r="J666" i="15" s="1"/>
  <c r="V667" i="15"/>
  <c r="V668" i="15"/>
  <c r="V669" i="15"/>
  <c r="V670" i="15"/>
  <c r="V671" i="15"/>
  <c r="I671" i="15" s="1"/>
  <c r="J671" i="15" s="1"/>
  <c r="V672" i="15"/>
  <c r="V673" i="15"/>
  <c r="I673" i="15" s="1"/>
  <c r="J673" i="15" s="1"/>
  <c r="V674" i="15"/>
  <c r="I674" i="15" s="1"/>
  <c r="J674" i="15" s="1"/>
  <c r="V675" i="15"/>
  <c r="I675" i="15" s="1"/>
  <c r="J675" i="15" s="1"/>
  <c r="V676" i="15"/>
  <c r="I676" i="15" s="1"/>
  <c r="J676" i="15" s="1"/>
  <c r="V677" i="15"/>
  <c r="V678" i="15"/>
  <c r="I678" i="15" s="1"/>
  <c r="J678" i="15" s="1"/>
  <c r="V679" i="15"/>
  <c r="I679" i="15" s="1"/>
  <c r="J679" i="15" s="1"/>
  <c r="V680" i="15"/>
  <c r="V681" i="15"/>
  <c r="I681" i="15" s="1"/>
  <c r="J681" i="15" s="1"/>
  <c r="V682" i="15"/>
  <c r="V683" i="15"/>
  <c r="V684" i="15"/>
  <c r="V685" i="15"/>
  <c r="V686" i="15"/>
  <c r="V687" i="15"/>
  <c r="I687" i="15" s="1"/>
  <c r="J687" i="15" s="1"/>
  <c r="V688" i="15"/>
  <c r="I688" i="15" s="1"/>
  <c r="J688" i="15" s="1"/>
  <c r="V689" i="15"/>
  <c r="I689" i="15" s="1"/>
  <c r="J689" i="15" s="1"/>
  <c r="V690" i="15"/>
  <c r="I690" i="15" s="1"/>
  <c r="J690" i="15" s="1"/>
  <c r="V691" i="15"/>
  <c r="I691" i="15" s="1"/>
  <c r="J691" i="15" s="1"/>
  <c r="V692" i="15"/>
  <c r="V693" i="15"/>
  <c r="V694" i="15"/>
  <c r="I694" i="15" s="1"/>
  <c r="J694" i="15" s="1"/>
  <c r="V695" i="15"/>
  <c r="I695" i="15" s="1"/>
  <c r="J695" i="15" s="1"/>
  <c r="V696" i="15"/>
  <c r="I696" i="15" s="1"/>
  <c r="J696" i="15" s="1"/>
  <c r="V697" i="15"/>
  <c r="V698" i="15"/>
  <c r="V699" i="15"/>
  <c r="V700" i="15"/>
  <c r="V701" i="15"/>
  <c r="V702" i="15"/>
  <c r="V703" i="15"/>
  <c r="V704" i="15"/>
  <c r="I704" i="15" s="1"/>
  <c r="J704" i="15" s="1"/>
  <c r="V705" i="15"/>
  <c r="I705" i="15" s="1"/>
  <c r="J705" i="15" s="1"/>
  <c r="V706" i="15"/>
  <c r="I706" i="15" s="1"/>
  <c r="J706" i="15" s="1"/>
  <c r="V707" i="15"/>
  <c r="I707" i="15" s="1"/>
  <c r="J707" i="15" s="1"/>
  <c r="V708" i="15"/>
  <c r="V709" i="15"/>
  <c r="I709" i="15" s="1"/>
  <c r="J709" i="15" s="1"/>
  <c r="V710" i="15"/>
  <c r="I710" i="15" s="1"/>
  <c r="J710" i="15" s="1"/>
  <c r="V711" i="15"/>
  <c r="I711" i="15" s="1"/>
  <c r="J711" i="15" s="1"/>
  <c r="V712" i="15"/>
  <c r="I712" i="15" s="1"/>
  <c r="J712" i="15" s="1"/>
  <c r="V713" i="15"/>
  <c r="I713" i="15" s="1"/>
  <c r="J713" i="15" s="1"/>
  <c r="V714" i="15"/>
  <c r="I714" i="15" s="1"/>
  <c r="J714" i="15" s="1"/>
  <c r="V715" i="15"/>
  <c r="V716" i="15"/>
  <c r="V717" i="15"/>
  <c r="V718" i="15"/>
  <c r="V719" i="15"/>
  <c r="I719" i="15" s="1"/>
  <c r="J719" i="15" s="1"/>
  <c r="V720" i="15"/>
  <c r="I720" i="15" s="1"/>
  <c r="J720" i="15" s="1"/>
  <c r="V721" i="15"/>
  <c r="I721" i="15" s="1"/>
  <c r="J721" i="15" s="1"/>
  <c r="V722" i="15"/>
  <c r="I722" i="15" s="1"/>
  <c r="J722" i="15" s="1"/>
  <c r="V723" i="15"/>
  <c r="I723" i="15" s="1"/>
  <c r="J723" i="15" s="1"/>
  <c r="V724" i="15"/>
  <c r="I724" i="15" s="1"/>
  <c r="J724" i="15" s="1"/>
  <c r="V725" i="15"/>
  <c r="V726" i="15"/>
  <c r="I726" i="15" s="1"/>
  <c r="J726" i="15" s="1"/>
  <c r="V727" i="15"/>
  <c r="I727" i="15" s="1"/>
  <c r="J727" i="15" s="1"/>
  <c r="V728" i="15"/>
  <c r="V729" i="15"/>
  <c r="I729" i="15" s="1"/>
  <c r="J729" i="15" s="1"/>
  <c r="V730" i="15"/>
  <c r="I730" i="15" s="1"/>
  <c r="J730" i="15" s="1"/>
  <c r="V731" i="15"/>
  <c r="V732" i="15"/>
  <c r="V733" i="15"/>
  <c r="V734" i="15"/>
  <c r="V735" i="15"/>
  <c r="I735" i="15" s="1"/>
  <c r="J735" i="15" s="1"/>
  <c r="V736" i="15"/>
  <c r="I736" i="15" s="1"/>
  <c r="J736" i="15" s="1"/>
  <c r="V737" i="15"/>
  <c r="I737" i="15" s="1"/>
  <c r="J737" i="15" s="1"/>
  <c r="V738" i="15"/>
  <c r="I738" i="15" s="1"/>
  <c r="J738" i="15" s="1"/>
  <c r="V739" i="15"/>
  <c r="I739" i="15" s="1"/>
  <c r="J739" i="15" s="1"/>
  <c r="V740" i="15"/>
  <c r="I740" i="15" s="1"/>
  <c r="J740" i="15" s="1"/>
  <c r="V741" i="15"/>
  <c r="V742" i="15"/>
  <c r="I742" i="15" s="1"/>
  <c r="J742" i="15" s="1"/>
  <c r="V743" i="15"/>
  <c r="I743" i="15" s="1"/>
  <c r="J743" i="15" s="1"/>
  <c r="V744" i="15"/>
  <c r="V745" i="15"/>
  <c r="I745" i="15" s="1"/>
  <c r="J745" i="15" s="1"/>
  <c r="V746" i="15"/>
  <c r="V747" i="15"/>
  <c r="V748" i="15"/>
  <c r="V749" i="15"/>
  <c r="V750" i="15"/>
  <c r="V751" i="15"/>
  <c r="I751" i="15" s="1"/>
  <c r="J751" i="15" s="1"/>
  <c r="V752" i="15"/>
  <c r="I752" i="15" s="1"/>
  <c r="J752" i="15" s="1"/>
  <c r="V753" i="15"/>
  <c r="I753" i="15" s="1"/>
  <c r="J753" i="15" s="1"/>
  <c r="V754" i="15"/>
  <c r="I754" i="15" s="1"/>
  <c r="J754" i="15" s="1"/>
  <c r="V755" i="15"/>
  <c r="I755" i="15" s="1"/>
  <c r="J755" i="15" s="1"/>
  <c r="V756" i="15"/>
  <c r="V757" i="15"/>
  <c r="I757" i="15" s="1"/>
  <c r="J757" i="15" s="1"/>
  <c r="V758" i="15"/>
  <c r="I758" i="15" s="1"/>
  <c r="J758" i="15" s="1"/>
  <c r="V759" i="15"/>
  <c r="I759" i="15" s="1"/>
  <c r="J759" i="15" s="1"/>
  <c r="V760" i="15"/>
  <c r="I760" i="15" s="1"/>
  <c r="J760" i="15" s="1"/>
  <c r="V761" i="15"/>
  <c r="I761" i="15" s="1"/>
  <c r="J761" i="15" s="1"/>
  <c r="V762" i="15"/>
  <c r="V763" i="15"/>
  <c r="V764" i="15"/>
  <c r="V765" i="15"/>
  <c r="V766" i="15"/>
  <c r="V767" i="15"/>
  <c r="I767" i="15" s="1"/>
  <c r="J767" i="15" s="1"/>
  <c r="V768" i="15"/>
  <c r="I768" i="15" s="1"/>
  <c r="J768" i="15" s="1"/>
  <c r="V769" i="15"/>
  <c r="I769" i="15" s="1"/>
  <c r="J769" i="15" s="1"/>
  <c r="V770" i="15"/>
  <c r="I770" i="15" s="1"/>
  <c r="J770" i="15" s="1"/>
  <c r="V771" i="15"/>
  <c r="I771" i="15" s="1"/>
  <c r="J771" i="15" s="1"/>
  <c r="V772" i="15"/>
  <c r="V773" i="15"/>
  <c r="I773" i="15" s="1"/>
  <c r="J773" i="15" s="1"/>
  <c r="V774" i="15"/>
  <c r="I774" i="15" s="1"/>
  <c r="J774" i="15" s="1"/>
  <c r="V775" i="15"/>
  <c r="I775" i="15" s="1"/>
  <c r="J775" i="15" s="1"/>
  <c r="V776" i="15"/>
  <c r="V777" i="15"/>
  <c r="I777" i="15" s="1"/>
  <c r="J777" i="15" s="1"/>
  <c r="V778" i="15"/>
  <c r="I778" i="15" s="1"/>
  <c r="J778" i="15" s="1"/>
  <c r="V779" i="15"/>
  <c r="V780" i="15"/>
  <c r="V781" i="15"/>
  <c r="V782" i="15"/>
  <c r="V783" i="15"/>
  <c r="I783" i="15" s="1"/>
  <c r="J783" i="15" s="1"/>
  <c r="V784" i="15"/>
  <c r="I784" i="15" s="1"/>
  <c r="J784" i="15" s="1"/>
  <c r="V785" i="15"/>
  <c r="I785" i="15" s="1"/>
  <c r="J785" i="15" s="1"/>
  <c r="V786" i="15"/>
  <c r="I786" i="15" s="1"/>
  <c r="J786" i="15" s="1"/>
  <c r="V787" i="15"/>
  <c r="I787" i="15" s="1"/>
  <c r="J787" i="15" s="1"/>
  <c r="V788" i="15"/>
  <c r="I788" i="15" s="1"/>
  <c r="J788" i="15" s="1"/>
  <c r="V789" i="15"/>
  <c r="V790" i="15"/>
  <c r="I790" i="15" s="1"/>
  <c r="J790" i="15" s="1"/>
  <c r="V791" i="15"/>
  <c r="I791" i="15" s="1"/>
  <c r="J791" i="15" s="1"/>
  <c r="V792" i="15"/>
  <c r="V793" i="15"/>
  <c r="I793" i="15" s="1"/>
  <c r="J793" i="15" s="1"/>
  <c r="V794" i="15"/>
  <c r="V795" i="15"/>
  <c r="V796" i="15"/>
  <c r="V797" i="15"/>
  <c r="V798" i="15"/>
  <c r="V799" i="15"/>
  <c r="I799" i="15" s="1"/>
  <c r="J799" i="15" s="1"/>
  <c r="V800" i="15"/>
  <c r="I800" i="15" s="1"/>
  <c r="J800" i="15" s="1"/>
  <c r="V801" i="15"/>
  <c r="I801" i="15" s="1"/>
  <c r="J801" i="15" s="1"/>
  <c r="V802" i="15"/>
  <c r="I802" i="15" s="1"/>
  <c r="J802" i="15" s="1"/>
  <c r="V803" i="15"/>
  <c r="I803" i="15" s="1"/>
  <c r="J803" i="15" s="1"/>
  <c r="V804" i="15"/>
  <c r="V805" i="15"/>
  <c r="V806" i="15"/>
  <c r="I806" i="15" s="1"/>
  <c r="J806" i="15" s="1"/>
  <c r="V807" i="15"/>
  <c r="I807" i="15" s="1"/>
  <c r="J807" i="15" s="1"/>
  <c r="V808" i="15"/>
  <c r="I808" i="15" s="1"/>
  <c r="J808" i="15" s="1"/>
  <c r="V809" i="15"/>
  <c r="I809" i="15" s="1"/>
  <c r="J809" i="15" s="1"/>
  <c r="V810" i="15"/>
  <c r="V811" i="15"/>
  <c r="V812" i="15"/>
  <c r="V813" i="15"/>
  <c r="V814" i="15"/>
  <c r="V815" i="15"/>
  <c r="I815" i="15" s="1"/>
  <c r="J815" i="15" s="1"/>
  <c r="V816" i="15"/>
  <c r="I816" i="15" s="1"/>
  <c r="J816" i="15" s="1"/>
  <c r="V817" i="15"/>
  <c r="I817" i="15" s="1"/>
  <c r="J817" i="15" s="1"/>
  <c r="V818" i="15"/>
  <c r="I818" i="15" s="1"/>
  <c r="J818" i="15" s="1"/>
  <c r="V819" i="15"/>
  <c r="I819" i="15" s="1"/>
  <c r="J819" i="15" s="1"/>
  <c r="V820" i="15"/>
  <c r="V821" i="15"/>
  <c r="I821" i="15" s="1"/>
  <c r="J821" i="15" s="1"/>
  <c r="V822" i="15"/>
  <c r="V823" i="15"/>
  <c r="I823" i="15" s="1"/>
  <c r="J823" i="15" s="1"/>
  <c r="V824" i="15"/>
  <c r="V825" i="15"/>
  <c r="V826" i="15"/>
  <c r="I826" i="15" s="1"/>
  <c r="J826" i="15" s="1"/>
  <c r="V827" i="15"/>
  <c r="V828" i="15"/>
  <c r="V829" i="15"/>
  <c r="V830" i="15"/>
  <c r="V831" i="15"/>
  <c r="I831" i="15" s="1"/>
  <c r="J831" i="15" s="1"/>
  <c r="V832" i="15"/>
  <c r="I832" i="15" s="1"/>
  <c r="J832" i="15" s="1"/>
  <c r="V833" i="15"/>
  <c r="I833" i="15" s="1"/>
  <c r="J833" i="15" s="1"/>
  <c r="V834" i="15"/>
  <c r="I834" i="15" s="1"/>
  <c r="J834" i="15" s="1"/>
  <c r="V835" i="15"/>
  <c r="I835" i="15" s="1"/>
  <c r="J835" i="15" s="1"/>
  <c r="V836" i="15"/>
  <c r="I836" i="15" s="1"/>
  <c r="J836" i="15" s="1"/>
  <c r="V837" i="15"/>
  <c r="V838" i="15"/>
  <c r="I838" i="15" s="1"/>
  <c r="J838" i="15" s="1"/>
  <c r="V839" i="15"/>
  <c r="I839" i="15" s="1"/>
  <c r="J839" i="15" s="1"/>
  <c r="V840" i="15"/>
  <c r="V841" i="15"/>
  <c r="I841" i="15" s="1"/>
  <c r="J841" i="15" s="1"/>
  <c r="V842" i="15"/>
  <c r="V843" i="15"/>
  <c r="V844" i="15"/>
  <c r="V845" i="15"/>
  <c r="V846" i="15"/>
  <c r="V847" i="15"/>
  <c r="I847" i="15" s="1"/>
  <c r="J847" i="15" s="1"/>
  <c r="V848" i="15"/>
  <c r="I848" i="15" s="1"/>
  <c r="J848" i="15" s="1"/>
  <c r="V849" i="15"/>
  <c r="I849" i="15" s="1"/>
  <c r="J849" i="15" s="1"/>
  <c r="V850" i="15"/>
  <c r="I850" i="15" s="1"/>
  <c r="J850" i="15" s="1"/>
  <c r="V851" i="15"/>
  <c r="I851" i="15" s="1"/>
  <c r="J851" i="15" s="1"/>
  <c r="V852" i="15"/>
  <c r="I852" i="15" s="1"/>
  <c r="J852" i="15" s="1"/>
  <c r="V853" i="15"/>
  <c r="V854" i="15"/>
  <c r="I854" i="15" s="1"/>
  <c r="J854" i="15" s="1"/>
  <c r="V855" i="15"/>
  <c r="I855" i="15" s="1"/>
  <c r="J855" i="15" s="1"/>
  <c r="V856" i="15"/>
  <c r="V857" i="15"/>
  <c r="I857" i="15" s="1"/>
  <c r="J857" i="15" s="1"/>
  <c r="V858" i="15"/>
  <c r="V859" i="15"/>
  <c r="V860" i="15"/>
  <c r="V861" i="15"/>
  <c r="V862" i="15"/>
  <c r="V863" i="15"/>
  <c r="I863" i="15" s="1"/>
  <c r="J863" i="15" s="1"/>
  <c r="V864" i="15"/>
  <c r="I864" i="15" s="1"/>
  <c r="J864" i="15" s="1"/>
  <c r="V865" i="15"/>
  <c r="I865" i="15" s="1"/>
  <c r="J865" i="15" s="1"/>
  <c r="V866" i="15"/>
  <c r="I866" i="15" s="1"/>
  <c r="J866" i="15" s="1"/>
  <c r="V867" i="15"/>
  <c r="I867" i="15" s="1"/>
  <c r="J867" i="15" s="1"/>
  <c r="V868" i="15"/>
  <c r="V869" i="15"/>
  <c r="I869" i="15" s="1"/>
  <c r="J869" i="15" s="1"/>
  <c r="V870" i="15"/>
  <c r="I870" i="15" s="1"/>
  <c r="J870" i="15" s="1"/>
  <c r="V871" i="15"/>
  <c r="I871" i="15" s="1"/>
  <c r="J871" i="15" s="1"/>
  <c r="V872" i="15"/>
  <c r="I872" i="15" s="1"/>
  <c r="J872" i="15" s="1"/>
  <c r="V873" i="15"/>
  <c r="I873" i="15" s="1"/>
  <c r="J873" i="15" s="1"/>
  <c r="V874" i="15"/>
  <c r="V875" i="15"/>
  <c r="V876" i="15"/>
  <c r="V877" i="15"/>
  <c r="V878" i="15"/>
  <c r="V879" i="15"/>
  <c r="I879" i="15" s="1"/>
  <c r="J879" i="15" s="1"/>
  <c r="V880" i="15"/>
  <c r="I880" i="15" s="1"/>
  <c r="J880" i="15" s="1"/>
  <c r="V881" i="15"/>
  <c r="I881" i="15" s="1"/>
  <c r="J881" i="15" s="1"/>
  <c r="V882" i="15"/>
  <c r="I882" i="15" s="1"/>
  <c r="J882" i="15" s="1"/>
  <c r="V883" i="15"/>
  <c r="I883" i="15" s="1"/>
  <c r="J883" i="15" s="1"/>
  <c r="V884" i="15"/>
  <c r="V885" i="15"/>
  <c r="I885" i="15" s="1"/>
  <c r="J885" i="15" s="1"/>
  <c r="V886" i="15"/>
  <c r="I886" i="15" s="1"/>
  <c r="J886" i="15" s="1"/>
  <c r="V887" i="15"/>
  <c r="I887" i="15" s="1"/>
  <c r="J887" i="15" s="1"/>
  <c r="V888" i="15"/>
  <c r="V889" i="15"/>
  <c r="I889" i="15" s="1"/>
  <c r="J889" i="15" s="1"/>
  <c r="V890" i="15"/>
  <c r="I890" i="15" s="1"/>
  <c r="J890" i="15" s="1"/>
  <c r="V891" i="15"/>
  <c r="V892" i="15"/>
  <c r="V893" i="15"/>
  <c r="V894" i="15"/>
  <c r="I894" i="15" s="1"/>
  <c r="J894" i="15" s="1"/>
  <c r="V895" i="15"/>
  <c r="I895" i="15" s="1"/>
  <c r="J895" i="15" s="1"/>
  <c r="V896" i="15"/>
  <c r="I896" i="15" s="1"/>
  <c r="J896" i="15" s="1"/>
  <c r="V897" i="15"/>
  <c r="I897" i="15" s="1"/>
  <c r="J897" i="15" s="1"/>
  <c r="V898" i="15"/>
  <c r="I898" i="15" s="1"/>
  <c r="J898" i="15" s="1"/>
  <c r="V899" i="15"/>
  <c r="I899" i="15" s="1"/>
  <c r="J899" i="15" s="1"/>
  <c r="V900" i="15"/>
  <c r="I900" i="15" s="1"/>
  <c r="J900" i="15" s="1"/>
  <c r="V901" i="15"/>
  <c r="V902" i="15"/>
  <c r="I902" i="15" s="1"/>
  <c r="J902" i="15" s="1"/>
  <c r="V903" i="15"/>
  <c r="I903" i="15" s="1"/>
  <c r="J903" i="15" s="1"/>
  <c r="V904" i="15"/>
  <c r="V905" i="15"/>
  <c r="I905" i="15" s="1"/>
  <c r="J905" i="15" s="1"/>
  <c r="V906" i="15"/>
  <c r="V907" i="15"/>
  <c r="V908" i="15"/>
  <c r="V909" i="15"/>
  <c r="V910" i="15"/>
  <c r="I910" i="15" s="1"/>
  <c r="J910" i="15" s="1"/>
  <c r="V911" i="15"/>
  <c r="I911" i="15" s="1"/>
  <c r="J911" i="15" s="1"/>
  <c r="V912" i="15"/>
  <c r="I912" i="15" s="1"/>
  <c r="J912" i="15" s="1"/>
  <c r="V913" i="15"/>
  <c r="I913" i="15" s="1"/>
  <c r="J913" i="15" s="1"/>
  <c r="V914" i="15"/>
  <c r="I914" i="15" s="1"/>
  <c r="J914" i="15" s="1"/>
  <c r="V915" i="15"/>
  <c r="I915" i="15" s="1"/>
  <c r="J915" i="15" s="1"/>
  <c r="V916" i="15"/>
  <c r="V917" i="15"/>
  <c r="V918" i="15"/>
  <c r="I918" i="15" s="1"/>
  <c r="J918" i="15" s="1"/>
  <c r="V919" i="15"/>
  <c r="I919" i="15" s="1"/>
  <c r="J919" i="15" s="1"/>
  <c r="V920" i="15"/>
  <c r="I920" i="15" s="1"/>
  <c r="J920" i="15" s="1"/>
  <c r="V921" i="15"/>
  <c r="I921" i="15" s="1"/>
  <c r="J921" i="15" s="1"/>
  <c r="V922" i="15"/>
  <c r="V923" i="15"/>
  <c r="V924" i="15"/>
  <c r="V925" i="15"/>
  <c r="V926" i="15"/>
  <c r="I926" i="15" s="1"/>
  <c r="J926" i="15" s="1"/>
  <c r="V927" i="15"/>
  <c r="I927" i="15" s="1"/>
  <c r="J927" i="15" s="1"/>
  <c r="V928" i="15"/>
  <c r="I928" i="15" s="1"/>
  <c r="J928" i="15" s="1"/>
  <c r="V929" i="15"/>
  <c r="I929" i="15" s="1"/>
  <c r="J929" i="15" s="1"/>
  <c r="V930" i="15"/>
  <c r="I930" i="15" s="1"/>
  <c r="J930" i="15" s="1"/>
  <c r="V931" i="15"/>
  <c r="I931" i="15" s="1"/>
  <c r="J931" i="15" s="1"/>
  <c r="V932" i="15"/>
  <c r="V933" i="15"/>
  <c r="I933" i="15" s="1"/>
  <c r="J933" i="15" s="1"/>
  <c r="V934" i="15"/>
  <c r="I934" i="15" s="1"/>
  <c r="J934" i="15" s="1"/>
  <c r="V935" i="15"/>
  <c r="I935" i="15" s="1"/>
  <c r="J935" i="15" s="1"/>
  <c r="V936" i="15"/>
  <c r="V937" i="15"/>
  <c r="I937" i="15" s="1"/>
  <c r="J937" i="15" s="1"/>
  <c r="V938" i="15"/>
  <c r="I938" i="15" s="1"/>
  <c r="J938" i="15" s="1"/>
  <c r="V939" i="15"/>
  <c r="V940" i="15"/>
  <c r="V941" i="15"/>
  <c r="V942" i="15"/>
  <c r="I942" i="15" s="1"/>
  <c r="J942" i="15" s="1"/>
  <c r="V943" i="15"/>
  <c r="I943" i="15" s="1"/>
  <c r="J943" i="15" s="1"/>
  <c r="V944" i="15"/>
  <c r="I944" i="15" s="1"/>
  <c r="J944" i="15" s="1"/>
  <c r="V945" i="15"/>
  <c r="I945" i="15" s="1"/>
  <c r="J945" i="15" s="1"/>
  <c r="V946" i="15"/>
  <c r="I946" i="15" s="1"/>
  <c r="J946" i="15" s="1"/>
  <c r="V947" i="15"/>
  <c r="I947" i="15" s="1"/>
  <c r="J947" i="15" s="1"/>
  <c r="V948" i="15"/>
  <c r="I948" i="15" s="1"/>
  <c r="J948" i="15" s="1"/>
  <c r="V949" i="15"/>
  <c r="V950" i="15"/>
  <c r="I950" i="15" s="1"/>
  <c r="J950" i="15" s="1"/>
  <c r="V951" i="15"/>
  <c r="I951" i="15" s="1"/>
  <c r="J951" i="15" s="1"/>
  <c r="V952" i="15"/>
  <c r="V953" i="15"/>
  <c r="I953" i="15" s="1"/>
  <c r="J953" i="15" s="1"/>
  <c r="V954" i="15"/>
  <c r="V955" i="15"/>
  <c r="V956" i="15"/>
  <c r="V957" i="15"/>
  <c r="V958" i="15"/>
  <c r="I958" i="15" s="1"/>
  <c r="J958" i="15" s="1"/>
  <c r="V959" i="15"/>
  <c r="I959" i="15" s="1"/>
  <c r="J959" i="15" s="1"/>
  <c r="V960" i="15"/>
  <c r="I960" i="15" s="1"/>
  <c r="J960" i="15" s="1"/>
  <c r="V961" i="15"/>
  <c r="I961" i="15" s="1"/>
  <c r="J961" i="15" s="1"/>
  <c r="V962" i="15"/>
  <c r="I962" i="15" s="1"/>
  <c r="J962" i="15" s="1"/>
  <c r="V963" i="15"/>
  <c r="I963" i="15" s="1"/>
  <c r="J963" i="15" s="1"/>
  <c r="V964" i="15"/>
  <c r="V965" i="15"/>
  <c r="V966" i="15"/>
  <c r="I966" i="15" s="1"/>
  <c r="J966" i="15" s="1"/>
  <c r="V967" i="15"/>
  <c r="I967" i="15" s="1"/>
  <c r="J967" i="15" s="1"/>
  <c r="V968" i="15"/>
  <c r="I968" i="15" s="1"/>
  <c r="J968" i="15" s="1"/>
  <c r="V969" i="15"/>
  <c r="V970" i="15"/>
  <c r="V971" i="15"/>
  <c r="V972" i="15"/>
  <c r="V973" i="15"/>
  <c r="V974" i="15"/>
  <c r="I974" i="15" s="1"/>
  <c r="J974" i="15" s="1"/>
  <c r="V975" i="15"/>
  <c r="I975" i="15" s="1"/>
  <c r="J975" i="15" s="1"/>
  <c r="V976" i="15"/>
  <c r="I976" i="15" s="1"/>
  <c r="J976" i="15" s="1"/>
  <c r="V977" i="15"/>
  <c r="I977" i="15" s="1"/>
  <c r="J977" i="15" s="1"/>
  <c r="V978" i="15"/>
  <c r="I978" i="15" s="1"/>
  <c r="J978" i="15" s="1"/>
  <c r="V979" i="15"/>
  <c r="I979" i="15" s="1"/>
  <c r="J979" i="15" s="1"/>
  <c r="V980" i="15"/>
  <c r="V981" i="15"/>
  <c r="I981" i="15" s="1"/>
  <c r="J981" i="15" s="1"/>
  <c r="V982" i="15"/>
  <c r="I982" i="15" s="1"/>
  <c r="J982" i="15" s="1"/>
  <c r="V983" i="15"/>
  <c r="I983" i="15" s="1"/>
  <c r="J983" i="15" s="1"/>
  <c r="V984" i="15"/>
  <c r="V985" i="15"/>
  <c r="I985" i="15" s="1"/>
  <c r="J985" i="15" s="1"/>
  <c r="V986" i="15"/>
  <c r="I986" i="15" s="1"/>
  <c r="J986" i="15" s="1"/>
  <c r="V987" i="15"/>
  <c r="V988" i="15"/>
  <c r="V989" i="15"/>
  <c r="I989" i="15" s="1"/>
  <c r="J989" i="15" s="1"/>
  <c r="V990" i="15"/>
  <c r="I990" i="15" s="1"/>
  <c r="J990" i="15" s="1"/>
  <c r="V991" i="15"/>
  <c r="I991" i="15" s="1"/>
  <c r="J991" i="15" s="1"/>
  <c r="V992" i="15"/>
  <c r="I992" i="15" s="1"/>
  <c r="J992" i="15" s="1"/>
  <c r="V993" i="15"/>
  <c r="I993" i="15" s="1"/>
  <c r="J993" i="15" s="1"/>
  <c r="V994" i="15"/>
  <c r="I994" i="15" s="1"/>
  <c r="J994" i="15" s="1"/>
  <c r="V995" i="15"/>
  <c r="I995" i="15" s="1"/>
  <c r="J995" i="15" s="1"/>
  <c r="V996" i="15"/>
  <c r="I996" i="15" s="1"/>
  <c r="J996" i="15" s="1"/>
  <c r="V997" i="15"/>
  <c r="I997" i="15" s="1"/>
  <c r="J997" i="15" s="1"/>
  <c r="V998" i="15"/>
  <c r="I998" i="15" s="1"/>
  <c r="J998" i="15" s="1"/>
  <c r="V999" i="15"/>
  <c r="I999" i="15" s="1"/>
  <c r="J999" i="15" s="1"/>
  <c r="V1000" i="15"/>
  <c r="V1001" i="15"/>
  <c r="I1001" i="15" s="1"/>
  <c r="J1001" i="15" s="1"/>
  <c r="V1002" i="15"/>
  <c r="V1003" i="15"/>
  <c r="I1003" i="15" s="1"/>
  <c r="J1003" i="15" s="1"/>
  <c r="V1004" i="15"/>
  <c r="V1005" i="15"/>
  <c r="I1005" i="15" s="1"/>
  <c r="J1005" i="15" s="1"/>
  <c r="V1006" i="15"/>
  <c r="I1006" i="15" s="1"/>
  <c r="J1006" i="15" s="1"/>
  <c r="V1007" i="15"/>
  <c r="I1007" i="15" s="1"/>
  <c r="J1007" i="15" s="1"/>
  <c r="V1008" i="15"/>
  <c r="I1008" i="15" s="1"/>
  <c r="J1008" i="15" s="1"/>
  <c r="V1009" i="15"/>
  <c r="I1009" i="15" s="1"/>
  <c r="J1009" i="15" s="1"/>
  <c r="V1010" i="15"/>
  <c r="I1010" i="15" s="1"/>
  <c r="J1010" i="15" s="1"/>
  <c r="V1011" i="15"/>
  <c r="I1011" i="15" s="1"/>
  <c r="J1011" i="15" s="1"/>
  <c r="V1012" i="15"/>
  <c r="I1012" i="15" s="1"/>
  <c r="J1012" i="15" s="1"/>
  <c r="V1013" i="15"/>
  <c r="I1013" i="15" s="1"/>
  <c r="J1013" i="15" s="1"/>
  <c r="V1014" i="15"/>
  <c r="I1014" i="15" s="1"/>
  <c r="J1014" i="15" s="1"/>
  <c r="V1015" i="15"/>
  <c r="I1015" i="15" s="1"/>
  <c r="J1015" i="15" s="1"/>
  <c r="Z1015" i="15"/>
  <c r="Y1015" i="15"/>
  <c r="X1015" i="15"/>
  <c r="W1015" i="15"/>
  <c r="L1015" i="15" s="1"/>
  <c r="U1015" i="15"/>
  <c r="S1015" i="15"/>
  <c r="O1015" i="15"/>
  <c r="N1015" i="15"/>
  <c r="M1015" i="15"/>
  <c r="Z1014" i="15"/>
  <c r="Y1014" i="15"/>
  <c r="X1014" i="15"/>
  <c r="W1014" i="15"/>
  <c r="L1014" i="15" s="1"/>
  <c r="U1014" i="15"/>
  <c r="S1014" i="15"/>
  <c r="O1014" i="15"/>
  <c r="N1014" i="15"/>
  <c r="M1014" i="15"/>
  <c r="Z1013" i="15"/>
  <c r="Y1013" i="15"/>
  <c r="X1013" i="15"/>
  <c r="W1013" i="15"/>
  <c r="L1013" i="15" s="1"/>
  <c r="U1013" i="15"/>
  <c r="S1013" i="15"/>
  <c r="O1013" i="15"/>
  <c r="N1013" i="15"/>
  <c r="M1013" i="15"/>
  <c r="Z1012" i="15"/>
  <c r="Y1012" i="15"/>
  <c r="X1012" i="15"/>
  <c r="W1012" i="15"/>
  <c r="L1012" i="15" s="1"/>
  <c r="U1012" i="15"/>
  <c r="S1012" i="15"/>
  <c r="O1012" i="15"/>
  <c r="N1012" i="15"/>
  <c r="M1012" i="15"/>
  <c r="Z1011" i="15"/>
  <c r="Y1011" i="15"/>
  <c r="X1011" i="15"/>
  <c r="W1011" i="15"/>
  <c r="L1011" i="15" s="1"/>
  <c r="U1011" i="15"/>
  <c r="S1011" i="15"/>
  <c r="O1011" i="15"/>
  <c r="N1011" i="15"/>
  <c r="M1011" i="15"/>
  <c r="Z1010" i="15"/>
  <c r="Y1010" i="15"/>
  <c r="X1010" i="15"/>
  <c r="W1010" i="15"/>
  <c r="L1010" i="15" s="1"/>
  <c r="U1010" i="15"/>
  <c r="S1010" i="15"/>
  <c r="O1010" i="15"/>
  <c r="N1010" i="15"/>
  <c r="M1010" i="15"/>
  <c r="Z1009" i="15"/>
  <c r="Y1009" i="15"/>
  <c r="X1009" i="15"/>
  <c r="W1009" i="15"/>
  <c r="L1009" i="15" s="1"/>
  <c r="U1009" i="15"/>
  <c r="S1009" i="15"/>
  <c r="O1009" i="15"/>
  <c r="N1009" i="15"/>
  <c r="M1009" i="15"/>
  <c r="Z1008" i="15"/>
  <c r="Y1008" i="15"/>
  <c r="X1008" i="15"/>
  <c r="W1008" i="15"/>
  <c r="L1008" i="15" s="1"/>
  <c r="U1008" i="15"/>
  <c r="S1008" i="15"/>
  <c r="O1008" i="15"/>
  <c r="N1008" i="15"/>
  <c r="M1008" i="15"/>
  <c r="Z1007" i="15"/>
  <c r="Y1007" i="15"/>
  <c r="X1007" i="15"/>
  <c r="W1007" i="15"/>
  <c r="L1007" i="15" s="1"/>
  <c r="U1007" i="15"/>
  <c r="S1007" i="15"/>
  <c r="O1007" i="15"/>
  <c r="N1007" i="15"/>
  <c r="M1007" i="15"/>
  <c r="Z1006" i="15"/>
  <c r="Y1006" i="15"/>
  <c r="X1006" i="15"/>
  <c r="W1006" i="15"/>
  <c r="L1006" i="15" s="1"/>
  <c r="U1006" i="15"/>
  <c r="S1006" i="15"/>
  <c r="O1006" i="15"/>
  <c r="N1006" i="15"/>
  <c r="M1006" i="15"/>
  <c r="Z1005" i="15"/>
  <c r="Y1005" i="15"/>
  <c r="X1005" i="15"/>
  <c r="W1005" i="15"/>
  <c r="L1005" i="15" s="1"/>
  <c r="U1005" i="15"/>
  <c r="S1005" i="15"/>
  <c r="O1005" i="15"/>
  <c r="N1005" i="15"/>
  <c r="M1005" i="15"/>
  <c r="Z1004" i="15"/>
  <c r="Y1004" i="15"/>
  <c r="X1004" i="15"/>
  <c r="W1004" i="15"/>
  <c r="L1004" i="15" s="1"/>
  <c r="I1004" i="15"/>
  <c r="J1004" i="15" s="1"/>
  <c r="U1004" i="15"/>
  <c r="S1004" i="15"/>
  <c r="O1004" i="15"/>
  <c r="N1004" i="15"/>
  <c r="M1004" i="15"/>
  <c r="Z1003" i="15"/>
  <c r="Y1003" i="15"/>
  <c r="X1003" i="15"/>
  <c r="W1003" i="15"/>
  <c r="L1003" i="15" s="1"/>
  <c r="U1003" i="15"/>
  <c r="S1003" i="15"/>
  <c r="O1003" i="15"/>
  <c r="N1003" i="15"/>
  <c r="M1003" i="15"/>
  <c r="Z1002" i="15"/>
  <c r="Y1002" i="15"/>
  <c r="X1002" i="15"/>
  <c r="W1002" i="15"/>
  <c r="L1002" i="15" s="1"/>
  <c r="I1002" i="15"/>
  <c r="J1002" i="15" s="1"/>
  <c r="U1002" i="15"/>
  <c r="S1002" i="15"/>
  <c r="O1002" i="15"/>
  <c r="N1002" i="15"/>
  <c r="M1002" i="15"/>
  <c r="Z1001" i="15"/>
  <c r="Y1001" i="15"/>
  <c r="X1001" i="15"/>
  <c r="W1001" i="15"/>
  <c r="L1001" i="15" s="1"/>
  <c r="U1001" i="15"/>
  <c r="S1001" i="15"/>
  <c r="O1001" i="15"/>
  <c r="N1001" i="15"/>
  <c r="M1001" i="15"/>
  <c r="Z1000" i="15"/>
  <c r="Y1000" i="15"/>
  <c r="X1000" i="15"/>
  <c r="W1000" i="15"/>
  <c r="L1000" i="15" s="1"/>
  <c r="I1000" i="15"/>
  <c r="J1000" i="15" s="1"/>
  <c r="U1000" i="15"/>
  <c r="S1000" i="15"/>
  <c r="O1000" i="15"/>
  <c r="N1000" i="15"/>
  <c r="M1000" i="15"/>
  <c r="Z999" i="15"/>
  <c r="Y999" i="15"/>
  <c r="X999" i="15"/>
  <c r="W999" i="15"/>
  <c r="L999" i="15" s="1"/>
  <c r="U999" i="15"/>
  <c r="S999" i="15"/>
  <c r="O999" i="15"/>
  <c r="N999" i="15"/>
  <c r="M999" i="15"/>
  <c r="Z998" i="15"/>
  <c r="Y998" i="15"/>
  <c r="X998" i="15"/>
  <c r="W998" i="15"/>
  <c r="L998" i="15" s="1"/>
  <c r="U998" i="15"/>
  <c r="S998" i="15"/>
  <c r="O998" i="15"/>
  <c r="N998" i="15"/>
  <c r="M998" i="15"/>
  <c r="Z997" i="15"/>
  <c r="Y997" i="15"/>
  <c r="X997" i="15"/>
  <c r="W997" i="15"/>
  <c r="L997" i="15" s="1"/>
  <c r="U997" i="15"/>
  <c r="S997" i="15"/>
  <c r="O997" i="15"/>
  <c r="N997" i="15"/>
  <c r="M997" i="15"/>
  <c r="Z996" i="15"/>
  <c r="Y996" i="15"/>
  <c r="X996" i="15"/>
  <c r="W996" i="15"/>
  <c r="L996" i="15" s="1"/>
  <c r="U996" i="15"/>
  <c r="S996" i="15"/>
  <c r="O996" i="15"/>
  <c r="N996" i="15"/>
  <c r="M996" i="15"/>
  <c r="Z995" i="15"/>
  <c r="Y995" i="15"/>
  <c r="X995" i="15"/>
  <c r="W995" i="15"/>
  <c r="L995" i="15" s="1"/>
  <c r="U995" i="15"/>
  <c r="S995" i="15"/>
  <c r="O995" i="15"/>
  <c r="N995" i="15"/>
  <c r="M995" i="15"/>
  <c r="Z994" i="15"/>
  <c r="Y994" i="15"/>
  <c r="X994" i="15"/>
  <c r="W994" i="15"/>
  <c r="L994" i="15" s="1"/>
  <c r="U994" i="15"/>
  <c r="S994" i="15"/>
  <c r="O994" i="15"/>
  <c r="N994" i="15"/>
  <c r="M994" i="15"/>
  <c r="Z993" i="15"/>
  <c r="Y993" i="15"/>
  <c r="X993" i="15"/>
  <c r="W993" i="15"/>
  <c r="L993" i="15" s="1"/>
  <c r="U993" i="15"/>
  <c r="S993" i="15"/>
  <c r="O993" i="15"/>
  <c r="N993" i="15"/>
  <c r="M993" i="15"/>
  <c r="Z992" i="15"/>
  <c r="Y992" i="15"/>
  <c r="X992" i="15"/>
  <c r="W992" i="15"/>
  <c r="L992" i="15" s="1"/>
  <c r="U992" i="15"/>
  <c r="S992" i="15"/>
  <c r="O992" i="15"/>
  <c r="N992" i="15"/>
  <c r="M992" i="15"/>
  <c r="Z991" i="15"/>
  <c r="Y991" i="15"/>
  <c r="X991" i="15"/>
  <c r="W991" i="15"/>
  <c r="L991" i="15" s="1"/>
  <c r="U991" i="15"/>
  <c r="S991" i="15"/>
  <c r="O991" i="15"/>
  <c r="N991" i="15"/>
  <c r="M991" i="15"/>
  <c r="Z990" i="15"/>
  <c r="Y990" i="15"/>
  <c r="X990" i="15"/>
  <c r="W990" i="15"/>
  <c r="L990" i="15" s="1"/>
  <c r="U990" i="15"/>
  <c r="S990" i="15"/>
  <c r="O990" i="15"/>
  <c r="N990" i="15"/>
  <c r="M990" i="15"/>
  <c r="Z989" i="15"/>
  <c r="Y989" i="15"/>
  <c r="X989" i="15"/>
  <c r="W989" i="15"/>
  <c r="L989" i="15" s="1"/>
  <c r="U989" i="15"/>
  <c r="S989" i="15"/>
  <c r="O989" i="15"/>
  <c r="N989" i="15"/>
  <c r="M989" i="15"/>
  <c r="Z988" i="15"/>
  <c r="Y988" i="15"/>
  <c r="X988" i="15"/>
  <c r="W988" i="15"/>
  <c r="L988" i="15" s="1"/>
  <c r="I988" i="15"/>
  <c r="J988" i="15" s="1"/>
  <c r="U988" i="15"/>
  <c r="S988" i="15"/>
  <c r="O988" i="15"/>
  <c r="N988" i="15"/>
  <c r="M988" i="15"/>
  <c r="Z987" i="15"/>
  <c r="Y987" i="15"/>
  <c r="X987" i="15"/>
  <c r="W987" i="15"/>
  <c r="L987" i="15" s="1"/>
  <c r="I987" i="15"/>
  <c r="J987" i="15" s="1"/>
  <c r="U987" i="15"/>
  <c r="S987" i="15"/>
  <c r="O987" i="15"/>
  <c r="N987" i="15"/>
  <c r="M987" i="15"/>
  <c r="Z986" i="15"/>
  <c r="Y986" i="15"/>
  <c r="X986" i="15"/>
  <c r="W986" i="15"/>
  <c r="L986" i="15" s="1"/>
  <c r="U986" i="15"/>
  <c r="S986" i="15"/>
  <c r="O986" i="15"/>
  <c r="N986" i="15"/>
  <c r="M986" i="15"/>
  <c r="Z985" i="15"/>
  <c r="Y985" i="15"/>
  <c r="X985" i="15"/>
  <c r="W985" i="15"/>
  <c r="L985" i="15" s="1"/>
  <c r="U985" i="15"/>
  <c r="S985" i="15"/>
  <c r="O985" i="15"/>
  <c r="N985" i="15"/>
  <c r="M985" i="15"/>
  <c r="Z984" i="15"/>
  <c r="Y984" i="15"/>
  <c r="X984" i="15"/>
  <c r="W984" i="15"/>
  <c r="L984" i="15" s="1"/>
  <c r="I984" i="15"/>
  <c r="J984" i="15" s="1"/>
  <c r="U984" i="15"/>
  <c r="S984" i="15"/>
  <c r="O984" i="15"/>
  <c r="N984" i="15"/>
  <c r="M984" i="15"/>
  <c r="Z983" i="15"/>
  <c r="Y983" i="15"/>
  <c r="X983" i="15"/>
  <c r="W983" i="15"/>
  <c r="L983" i="15" s="1"/>
  <c r="U983" i="15"/>
  <c r="S983" i="15"/>
  <c r="O983" i="15"/>
  <c r="N983" i="15"/>
  <c r="M983" i="15"/>
  <c r="Z982" i="15"/>
  <c r="Y982" i="15"/>
  <c r="X982" i="15"/>
  <c r="W982" i="15"/>
  <c r="L982" i="15" s="1"/>
  <c r="U982" i="15"/>
  <c r="S982" i="15"/>
  <c r="O982" i="15"/>
  <c r="N982" i="15"/>
  <c r="M982" i="15"/>
  <c r="Z981" i="15"/>
  <c r="Y981" i="15"/>
  <c r="X981" i="15"/>
  <c r="W981" i="15"/>
  <c r="L981" i="15" s="1"/>
  <c r="U981" i="15"/>
  <c r="S981" i="15"/>
  <c r="O981" i="15"/>
  <c r="N981" i="15"/>
  <c r="M981" i="15"/>
  <c r="Z980" i="15"/>
  <c r="Y980" i="15"/>
  <c r="X980" i="15"/>
  <c r="W980" i="15"/>
  <c r="L980" i="15" s="1"/>
  <c r="I980" i="15"/>
  <c r="J980" i="15" s="1"/>
  <c r="U980" i="15"/>
  <c r="S980" i="15"/>
  <c r="O980" i="15"/>
  <c r="N980" i="15"/>
  <c r="M980" i="15"/>
  <c r="Z979" i="15"/>
  <c r="Y979" i="15"/>
  <c r="X979" i="15"/>
  <c r="W979" i="15"/>
  <c r="L979" i="15" s="1"/>
  <c r="U979" i="15"/>
  <c r="S979" i="15"/>
  <c r="O979" i="15"/>
  <c r="N979" i="15"/>
  <c r="M979" i="15"/>
  <c r="Z978" i="15"/>
  <c r="Y978" i="15"/>
  <c r="X978" i="15"/>
  <c r="W978" i="15"/>
  <c r="L978" i="15" s="1"/>
  <c r="U978" i="15"/>
  <c r="S978" i="15"/>
  <c r="O978" i="15"/>
  <c r="N978" i="15"/>
  <c r="M978" i="15"/>
  <c r="Z977" i="15"/>
  <c r="Y977" i="15"/>
  <c r="X977" i="15"/>
  <c r="W977" i="15"/>
  <c r="L977" i="15" s="1"/>
  <c r="U977" i="15"/>
  <c r="S977" i="15"/>
  <c r="O977" i="15"/>
  <c r="N977" i="15"/>
  <c r="M977" i="15"/>
  <c r="Z976" i="15"/>
  <c r="Y976" i="15"/>
  <c r="X976" i="15"/>
  <c r="W976" i="15"/>
  <c r="L976" i="15" s="1"/>
  <c r="U976" i="15"/>
  <c r="S976" i="15"/>
  <c r="O976" i="15"/>
  <c r="N976" i="15"/>
  <c r="M976" i="15"/>
  <c r="Z975" i="15"/>
  <c r="Y975" i="15"/>
  <c r="X975" i="15"/>
  <c r="W975" i="15"/>
  <c r="L975" i="15" s="1"/>
  <c r="U975" i="15"/>
  <c r="S975" i="15"/>
  <c r="O975" i="15"/>
  <c r="N975" i="15"/>
  <c r="M975" i="15"/>
  <c r="Z974" i="15"/>
  <c r="Y974" i="15"/>
  <c r="X974" i="15"/>
  <c r="W974" i="15"/>
  <c r="L974" i="15" s="1"/>
  <c r="U974" i="15"/>
  <c r="S974" i="15"/>
  <c r="O974" i="15"/>
  <c r="N974" i="15"/>
  <c r="M974" i="15"/>
  <c r="Z973" i="15"/>
  <c r="Y973" i="15"/>
  <c r="X973" i="15"/>
  <c r="W973" i="15"/>
  <c r="L973" i="15" s="1"/>
  <c r="I973" i="15"/>
  <c r="J973" i="15" s="1"/>
  <c r="U973" i="15"/>
  <c r="S973" i="15"/>
  <c r="O973" i="15"/>
  <c r="N973" i="15"/>
  <c r="M973" i="15"/>
  <c r="Z972" i="15"/>
  <c r="Y972" i="15"/>
  <c r="X972" i="15"/>
  <c r="W972" i="15"/>
  <c r="L972" i="15" s="1"/>
  <c r="I972" i="15"/>
  <c r="J972" i="15" s="1"/>
  <c r="U972" i="15"/>
  <c r="S972" i="15"/>
  <c r="O972" i="15"/>
  <c r="N972" i="15"/>
  <c r="M972" i="15"/>
  <c r="Z971" i="15"/>
  <c r="Y971" i="15"/>
  <c r="X971" i="15"/>
  <c r="W971" i="15"/>
  <c r="L971" i="15" s="1"/>
  <c r="I971" i="15"/>
  <c r="J971" i="15" s="1"/>
  <c r="U971" i="15"/>
  <c r="S971" i="15"/>
  <c r="O971" i="15"/>
  <c r="N971" i="15"/>
  <c r="M971" i="15"/>
  <c r="Z970" i="15"/>
  <c r="Y970" i="15"/>
  <c r="X970" i="15"/>
  <c r="W970" i="15"/>
  <c r="L970" i="15" s="1"/>
  <c r="I970" i="15"/>
  <c r="J970" i="15" s="1"/>
  <c r="U970" i="15"/>
  <c r="S970" i="15"/>
  <c r="O970" i="15"/>
  <c r="N970" i="15"/>
  <c r="M970" i="15"/>
  <c r="Z969" i="15"/>
  <c r="Y969" i="15"/>
  <c r="X969" i="15"/>
  <c r="W969" i="15"/>
  <c r="L969" i="15" s="1"/>
  <c r="I969" i="15"/>
  <c r="J969" i="15" s="1"/>
  <c r="U969" i="15"/>
  <c r="S969" i="15"/>
  <c r="O969" i="15"/>
  <c r="N969" i="15"/>
  <c r="M969" i="15"/>
  <c r="Z968" i="15"/>
  <c r="Y968" i="15"/>
  <c r="X968" i="15"/>
  <c r="W968" i="15"/>
  <c r="L968" i="15" s="1"/>
  <c r="U968" i="15"/>
  <c r="S968" i="15"/>
  <c r="O968" i="15"/>
  <c r="N968" i="15"/>
  <c r="M968" i="15"/>
  <c r="Z967" i="15"/>
  <c r="Y967" i="15"/>
  <c r="X967" i="15"/>
  <c r="W967" i="15"/>
  <c r="L967" i="15" s="1"/>
  <c r="U967" i="15"/>
  <c r="S967" i="15"/>
  <c r="O967" i="15"/>
  <c r="N967" i="15"/>
  <c r="M967" i="15"/>
  <c r="Z966" i="15"/>
  <c r="Y966" i="15"/>
  <c r="X966" i="15"/>
  <c r="W966" i="15"/>
  <c r="L966" i="15" s="1"/>
  <c r="U966" i="15"/>
  <c r="S966" i="15"/>
  <c r="O966" i="15"/>
  <c r="N966" i="15"/>
  <c r="M966" i="15"/>
  <c r="Z965" i="15"/>
  <c r="Y965" i="15"/>
  <c r="X965" i="15"/>
  <c r="W965" i="15"/>
  <c r="L965" i="15" s="1"/>
  <c r="I965" i="15"/>
  <c r="J965" i="15" s="1"/>
  <c r="U965" i="15"/>
  <c r="S965" i="15"/>
  <c r="O965" i="15"/>
  <c r="N965" i="15"/>
  <c r="M965" i="15"/>
  <c r="Z964" i="15"/>
  <c r="Y964" i="15"/>
  <c r="X964" i="15"/>
  <c r="W964" i="15"/>
  <c r="L964" i="15" s="1"/>
  <c r="I964" i="15"/>
  <c r="J964" i="15" s="1"/>
  <c r="U964" i="15"/>
  <c r="S964" i="15"/>
  <c r="O964" i="15"/>
  <c r="N964" i="15"/>
  <c r="M964" i="15"/>
  <c r="Z963" i="15"/>
  <c r="Y963" i="15"/>
  <c r="X963" i="15"/>
  <c r="W963" i="15"/>
  <c r="L963" i="15" s="1"/>
  <c r="U963" i="15"/>
  <c r="S963" i="15"/>
  <c r="O963" i="15"/>
  <c r="N963" i="15"/>
  <c r="M963" i="15"/>
  <c r="Z962" i="15"/>
  <c r="Y962" i="15"/>
  <c r="X962" i="15"/>
  <c r="W962" i="15"/>
  <c r="L962" i="15" s="1"/>
  <c r="U962" i="15"/>
  <c r="S962" i="15"/>
  <c r="O962" i="15"/>
  <c r="N962" i="15"/>
  <c r="M962" i="15"/>
  <c r="Z961" i="15"/>
  <c r="Y961" i="15"/>
  <c r="X961" i="15"/>
  <c r="W961" i="15"/>
  <c r="L961" i="15" s="1"/>
  <c r="U961" i="15"/>
  <c r="S961" i="15"/>
  <c r="O961" i="15"/>
  <c r="N961" i="15"/>
  <c r="M961" i="15"/>
  <c r="Z960" i="15"/>
  <c r="Y960" i="15"/>
  <c r="X960" i="15"/>
  <c r="W960" i="15"/>
  <c r="L960" i="15" s="1"/>
  <c r="U960" i="15"/>
  <c r="S960" i="15"/>
  <c r="O960" i="15"/>
  <c r="N960" i="15"/>
  <c r="M960" i="15"/>
  <c r="Z959" i="15"/>
  <c r="Y959" i="15"/>
  <c r="X959" i="15"/>
  <c r="W959" i="15"/>
  <c r="L959" i="15" s="1"/>
  <c r="U959" i="15"/>
  <c r="S959" i="15"/>
  <c r="O959" i="15"/>
  <c r="N959" i="15"/>
  <c r="M959" i="15"/>
  <c r="Z958" i="15"/>
  <c r="Y958" i="15"/>
  <c r="X958" i="15"/>
  <c r="W958" i="15"/>
  <c r="L958" i="15" s="1"/>
  <c r="U958" i="15"/>
  <c r="S958" i="15"/>
  <c r="O958" i="15"/>
  <c r="N958" i="15"/>
  <c r="M958" i="15"/>
  <c r="Z957" i="15"/>
  <c r="Y957" i="15"/>
  <c r="X957" i="15"/>
  <c r="W957" i="15"/>
  <c r="L957" i="15" s="1"/>
  <c r="I957" i="15"/>
  <c r="J957" i="15" s="1"/>
  <c r="U957" i="15"/>
  <c r="S957" i="15"/>
  <c r="O957" i="15"/>
  <c r="N957" i="15"/>
  <c r="M957" i="15"/>
  <c r="Z956" i="15"/>
  <c r="Y956" i="15"/>
  <c r="X956" i="15"/>
  <c r="W956" i="15"/>
  <c r="L956" i="15" s="1"/>
  <c r="I956" i="15"/>
  <c r="J956" i="15" s="1"/>
  <c r="U956" i="15"/>
  <c r="S956" i="15"/>
  <c r="O956" i="15"/>
  <c r="N956" i="15"/>
  <c r="M956" i="15"/>
  <c r="Z955" i="15"/>
  <c r="Y955" i="15"/>
  <c r="X955" i="15"/>
  <c r="W955" i="15"/>
  <c r="L955" i="15" s="1"/>
  <c r="I955" i="15"/>
  <c r="J955" i="15" s="1"/>
  <c r="U955" i="15"/>
  <c r="S955" i="15"/>
  <c r="O955" i="15"/>
  <c r="N955" i="15"/>
  <c r="M955" i="15"/>
  <c r="Z954" i="15"/>
  <c r="Y954" i="15"/>
  <c r="X954" i="15"/>
  <c r="W954" i="15"/>
  <c r="L954" i="15" s="1"/>
  <c r="I954" i="15"/>
  <c r="J954" i="15" s="1"/>
  <c r="U954" i="15"/>
  <c r="S954" i="15"/>
  <c r="O954" i="15"/>
  <c r="N954" i="15"/>
  <c r="M954" i="15"/>
  <c r="Z953" i="15"/>
  <c r="Y953" i="15"/>
  <c r="X953" i="15"/>
  <c r="W953" i="15"/>
  <c r="L953" i="15" s="1"/>
  <c r="U953" i="15"/>
  <c r="S953" i="15"/>
  <c r="O953" i="15"/>
  <c r="N953" i="15"/>
  <c r="M953" i="15"/>
  <c r="Z952" i="15"/>
  <c r="Y952" i="15"/>
  <c r="X952" i="15"/>
  <c r="W952" i="15"/>
  <c r="L952" i="15" s="1"/>
  <c r="I952" i="15"/>
  <c r="J952" i="15" s="1"/>
  <c r="U952" i="15"/>
  <c r="S952" i="15"/>
  <c r="O952" i="15"/>
  <c r="N952" i="15"/>
  <c r="M952" i="15"/>
  <c r="Z951" i="15"/>
  <c r="Y951" i="15"/>
  <c r="X951" i="15"/>
  <c r="W951" i="15"/>
  <c r="L951" i="15" s="1"/>
  <c r="U951" i="15"/>
  <c r="S951" i="15"/>
  <c r="O951" i="15"/>
  <c r="N951" i="15"/>
  <c r="M951" i="15"/>
  <c r="Z950" i="15"/>
  <c r="Y950" i="15"/>
  <c r="X950" i="15"/>
  <c r="W950" i="15"/>
  <c r="L950" i="15" s="1"/>
  <c r="U950" i="15"/>
  <c r="S950" i="15"/>
  <c r="O950" i="15"/>
  <c r="N950" i="15"/>
  <c r="M950" i="15"/>
  <c r="Z949" i="15"/>
  <c r="Y949" i="15"/>
  <c r="X949" i="15"/>
  <c r="W949" i="15"/>
  <c r="L949" i="15" s="1"/>
  <c r="I949" i="15"/>
  <c r="J949" i="15" s="1"/>
  <c r="U949" i="15"/>
  <c r="S949" i="15"/>
  <c r="O949" i="15"/>
  <c r="N949" i="15"/>
  <c r="M949" i="15"/>
  <c r="Z948" i="15"/>
  <c r="Y948" i="15"/>
  <c r="X948" i="15"/>
  <c r="W948" i="15"/>
  <c r="L948" i="15" s="1"/>
  <c r="U948" i="15"/>
  <c r="S948" i="15"/>
  <c r="O948" i="15"/>
  <c r="N948" i="15"/>
  <c r="M948" i="15"/>
  <c r="Z947" i="15"/>
  <c r="Y947" i="15"/>
  <c r="X947" i="15"/>
  <c r="W947" i="15"/>
  <c r="L947" i="15" s="1"/>
  <c r="U947" i="15"/>
  <c r="S947" i="15"/>
  <c r="O947" i="15"/>
  <c r="N947" i="15"/>
  <c r="M947" i="15"/>
  <c r="Z946" i="15"/>
  <c r="Y946" i="15"/>
  <c r="X946" i="15"/>
  <c r="W946" i="15"/>
  <c r="L946" i="15" s="1"/>
  <c r="U946" i="15"/>
  <c r="S946" i="15"/>
  <c r="O946" i="15"/>
  <c r="N946" i="15"/>
  <c r="M946" i="15"/>
  <c r="Z945" i="15"/>
  <c r="Y945" i="15"/>
  <c r="X945" i="15"/>
  <c r="W945" i="15"/>
  <c r="L945" i="15" s="1"/>
  <c r="U945" i="15"/>
  <c r="S945" i="15"/>
  <c r="O945" i="15"/>
  <c r="N945" i="15"/>
  <c r="M945" i="15"/>
  <c r="Z944" i="15"/>
  <c r="Y944" i="15"/>
  <c r="X944" i="15"/>
  <c r="W944" i="15"/>
  <c r="L944" i="15" s="1"/>
  <c r="U944" i="15"/>
  <c r="S944" i="15"/>
  <c r="O944" i="15"/>
  <c r="N944" i="15"/>
  <c r="M944" i="15"/>
  <c r="Z943" i="15"/>
  <c r="Y943" i="15"/>
  <c r="X943" i="15"/>
  <c r="W943" i="15"/>
  <c r="L943" i="15" s="1"/>
  <c r="U943" i="15"/>
  <c r="S943" i="15"/>
  <c r="O943" i="15"/>
  <c r="N943" i="15"/>
  <c r="M943" i="15"/>
  <c r="Z942" i="15"/>
  <c r="Y942" i="15"/>
  <c r="X942" i="15"/>
  <c r="W942" i="15"/>
  <c r="L942" i="15" s="1"/>
  <c r="U942" i="15"/>
  <c r="S942" i="15"/>
  <c r="O942" i="15"/>
  <c r="N942" i="15"/>
  <c r="M942" i="15"/>
  <c r="Z941" i="15"/>
  <c r="Y941" i="15"/>
  <c r="X941" i="15"/>
  <c r="W941" i="15"/>
  <c r="L941" i="15" s="1"/>
  <c r="I941" i="15"/>
  <c r="J941" i="15" s="1"/>
  <c r="U941" i="15"/>
  <c r="S941" i="15"/>
  <c r="O941" i="15"/>
  <c r="N941" i="15"/>
  <c r="M941" i="15"/>
  <c r="Z940" i="15"/>
  <c r="Y940" i="15"/>
  <c r="X940" i="15"/>
  <c r="W940" i="15"/>
  <c r="L940" i="15" s="1"/>
  <c r="I940" i="15"/>
  <c r="J940" i="15" s="1"/>
  <c r="U940" i="15"/>
  <c r="S940" i="15"/>
  <c r="O940" i="15"/>
  <c r="N940" i="15"/>
  <c r="M940" i="15"/>
  <c r="Z939" i="15"/>
  <c r="Y939" i="15"/>
  <c r="X939" i="15"/>
  <c r="W939" i="15"/>
  <c r="L939" i="15" s="1"/>
  <c r="I939" i="15"/>
  <c r="J939" i="15" s="1"/>
  <c r="U939" i="15"/>
  <c r="S939" i="15"/>
  <c r="O939" i="15"/>
  <c r="N939" i="15"/>
  <c r="M939" i="15"/>
  <c r="Z938" i="15"/>
  <c r="Y938" i="15"/>
  <c r="X938" i="15"/>
  <c r="W938" i="15"/>
  <c r="L938" i="15" s="1"/>
  <c r="U938" i="15"/>
  <c r="S938" i="15"/>
  <c r="O938" i="15"/>
  <c r="N938" i="15"/>
  <c r="M938" i="15"/>
  <c r="Z937" i="15"/>
  <c r="Y937" i="15"/>
  <c r="X937" i="15"/>
  <c r="W937" i="15"/>
  <c r="L937" i="15" s="1"/>
  <c r="U937" i="15"/>
  <c r="S937" i="15"/>
  <c r="O937" i="15"/>
  <c r="N937" i="15"/>
  <c r="M937" i="15"/>
  <c r="Z936" i="15"/>
  <c r="Y936" i="15"/>
  <c r="X936" i="15"/>
  <c r="W936" i="15"/>
  <c r="L936" i="15" s="1"/>
  <c r="I936" i="15"/>
  <c r="J936" i="15" s="1"/>
  <c r="U936" i="15"/>
  <c r="S936" i="15"/>
  <c r="O936" i="15"/>
  <c r="N936" i="15"/>
  <c r="M936" i="15"/>
  <c r="Z935" i="15"/>
  <c r="Y935" i="15"/>
  <c r="X935" i="15"/>
  <c r="W935" i="15"/>
  <c r="L935" i="15" s="1"/>
  <c r="U935" i="15"/>
  <c r="S935" i="15"/>
  <c r="O935" i="15"/>
  <c r="N935" i="15"/>
  <c r="M935" i="15"/>
  <c r="Z934" i="15"/>
  <c r="Y934" i="15"/>
  <c r="X934" i="15"/>
  <c r="W934" i="15"/>
  <c r="L934" i="15" s="1"/>
  <c r="U934" i="15"/>
  <c r="S934" i="15"/>
  <c r="O934" i="15"/>
  <c r="N934" i="15"/>
  <c r="M934" i="15"/>
  <c r="Z933" i="15"/>
  <c r="Y933" i="15"/>
  <c r="X933" i="15"/>
  <c r="W933" i="15"/>
  <c r="L933" i="15" s="1"/>
  <c r="U933" i="15"/>
  <c r="S933" i="15"/>
  <c r="O933" i="15"/>
  <c r="N933" i="15"/>
  <c r="M933" i="15"/>
  <c r="Z932" i="15"/>
  <c r="Y932" i="15"/>
  <c r="X932" i="15"/>
  <c r="W932" i="15"/>
  <c r="L932" i="15" s="1"/>
  <c r="I932" i="15"/>
  <c r="J932" i="15" s="1"/>
  <c r="U932" i="15"/>
  <c r="S932" i="15"/>
  <c r="O932" i="15"/>
  <c r="N932" i="15"/>
  <c r="M932" i="15"/>
  <c r="Z931" i="15"/>
  <c r="Y931" i="15"/>
  <c r="X931" i="15"/>
  <c r="W931" i="15"/>
  <c r="L931" i="15" s="1"/>
  <c r="U931" i="15"/>
  <c r="S931" i="15"/>
  <c r="O931" i="15"/>
  <c r="N931" i="15"/>
  <c r="M931" i="15"/>
  <c r="Z930" i="15"/>
  <c r="Y930" i="15"/>
  <c r="X930" i="15"/>
  <c r="W930" i="15"/>
  <c r="L930" i="15" s="1"/>
  <c r="U930" i="15"/>
  <c r="S930" i="15"/>
  <c r="O930" i="15"/>
  <c r="N930" i="15"/>
  <c r="M930" i="15"/>
  <c r="Z929" i="15"/>
  <c r="Y929" i="15"/>
  <c r="X929" i="15"/>
  <c r="W929" i="15"/>
  <c r="L929" i="15" s="1"/>
  <c r="U929" i="15"/>
  <c r="S929" i="15"/>
  <c r="O929" i="15"/>
  <c r="N929" i="15"/>
  <c r="M929" i="15"/>
  <c r="Z928" i="15"/>
  <c r="Y928" i="15"/>
  <c r="X928" i="15"/>
  <c r="W928" i="15"/>
  <c r="L928" i="15" s="1"/>
  <c r="U928" i="15"/>
  <c r="S928" i="15"/>
  <c r="O928" i="15"/>
  <c r="N928" i="15"/>
  <c r="M928" i="15"/>
  <c r="Z927" i="15"/>
  <c r="Y927" i="15"/>
  <c r="X927" i="15"/>
  <c r="W927" i="15"/>
  <c r="L927" i="15" s="1"/>
  <c r="U927" i="15"/>
  <c r="S927" i="15"/>
  <c r="O927" i="15"/>
  <c r="N927" i="15"/>
  <c r="M927" i="15"/>
  <c r="Z926" i="15"/>
  <c r="Y926" i="15"/>
  <c r="X926" i="15"/>
  <c r="W926" i="15"/>
  <c r="L926" i="15" s="1"/>
  <c r="U926" i="15"/>
  <c r="S926" i="15"/>
  <c r="O926" i="15"/>
  <c r="N926" i="15"/>
  <c r="M926" i="15"/>
  <c r="Z925" i="15"/>
  <c r="Y925" i="15"/>
  <c r="X925" i="15"/>
  <c r="W925" i="15"/>
  <c r="L925" i="15" s="1"/>
  <c r="I925" i="15"/>
  <c r="J925" i="15" s="1"/>
  <c r="U925" i="15"/>
  <c r="S925" i="15"/>
  <c r="O925" i="15"/>
  <c r="N925" i="15"/>
  <c r="M925" i="15"/>
  <c r="Z924" i="15"/>
  <c r="Y924" i="15"/>
  <c r="X924" i="15"/>
  <c r="W924" i="15"/>
  <c r="L924" i="15" s="1"/>
  <c r="I924" i="15"/>
  <c r="J924" i="15" s="1"/>
  <c r="U924" i="15"/>
  <c r="S924" i="15"/>
  <c r="O924" i="15"/>
  <c r="N924" i="15"/>
  <c r="M924" i="15"/>
  <c r="Z923" i="15"/>
  <c r="Y923" i="15"/>
  <c r="X923" i="15"/>
  <c r="W923" i="15"/>
  <c r="L923" i="15" s="1"/>
  <c r="I923" i="15"/>
  <c r="J923" i="15" s="1"/>
  <c r="U923" i="15"/>
  <c r="S923" i="15"/>
  <c r="O923" i="15"/>
  <c r="N923" i="15"/>
  <c r="M923" i="15"/>
  <c r="Z922" i="15"/>
  <c r="Y922" i="15"/>
  <c r="X922" i="15"/>
  <c r="W922" i="15"/>
  <c r="L922" i="15" s="1"/>
  <c r="I922" i="15"/>
  <c r="J922" i="15" s="1"/>
  <c r="U922" i="15"/>
  <c r="S922" i="15"/>
  <c r="O922" i="15"/>
  <c r="N922" i="15"/>
  <c r="M922" i="15"/>
  <c r="Z921" i="15"/>
  <c r="Y921" i="15"/>
  <c r="X921" i="15"/>
  <c r="W921" i="15"/>
  <c r="L921" i="15" s="1"/>
  <c r="U921" i="15"/>
  <c r="S921" i="15"/>
  <c r="O921" i="15"/>
  <c r="N921" i="15"/>
  <c r="M921" i="15"/>
  <c r="Z920" i="15"/>
  <c r="Y920" i="15"/>
  <c r="X920" i="15"/>
  <c r="W920" i="15"/>
  <c r="L920" i="15" s="1"/>
  <c r="U920" i="15"/>
  <c r="S920" i="15"/>
  <c r="O920" i="15"/>
  <c r="N920" i="15"/>
  <c r="M920" i="15"/>
  <c r="Z919" i="15"/>
  <c r="Y919" i="15"/>
  <c r="X919" i="15"/>
  <c r="W919" i="15"/>
  <c r="L919" i="15" s="1"/>
  <c r="U919" i="15"/>
  <c r="S919" i="15"/>
  <c r="O919" i="15"/>
  <c r="N919" i="15"/>
  <c r="M919" i="15"/>
  <c r="Z918" i="15"/>
  <c r="Y918" i="15"/>
  <c r="X918" i="15"/>
  <c r="W918" i="15"/>
  <c r="L918" i="15" s="1"/>
  <c r="U918" i="15"/>
  <c r="S918" i="15"/>
  <c r="O918" i="15"/>
  <c r="N918" i="15"/>
  <c r="M918" i="15"/>
  <c r="Z917" i="15"/>
  <c r="Y917" i="15"/>
  <c r="X917" i="15"/>
  <c r="W917" i="15"/>
  <c r="L917" i="15" s="1"/>
  <c r="I917" i="15"/>
  <c r="J917" i="15" s="1"/>
  <c r="U917" i="15"/>
  <c r="S917" i="15"/>
  <c r="O917" i="15"/>
  <c r="N917" i="15"/>
  <c r="M917" i="15"/>
  <c r="Z916" i="15"/>
  <c r="Y916" i="15"/>
  <c r="X916" i="15"/>
  <c r="W916" i="15"/>
  <c r="L916" i="15" s="1"/>
  <c r="I916" i="15"/>
  <c r="J916" i="15" s="1"/>
  <c r="U916" i="15"/>
  <c r="S916" i="15"/>
  <c r="O916" i="15"/>
  <c r="N916" i="15"/>
  <c r="M916" i="15"/>
  <c r="Z915" i="15"/>
  <c r="Y915" i="15"/>
  <c r="X915" i="15"/>
  <c r="W915" i="15"/>
  <c r="L915" i="15" s="1"/>
  <c r="U915" i="15"/>
  <c r="S915" i="15"/>
  <c r="O915" i="15"/>
  <c r="N915" i="15"/>
  <c r="M915" i="15"/>
  <c r="Z914" i="15"/>
  <c r="Y914" i="15"/>
  <c r="X914" i="15"/>
  <c r="W914" i="15"/>
  <c r="L914" i="15" s="1"/>
  <c r="U914" i="15"/>
  <c r="S914" i="15"/>
  <c r="O914" i="15"/>
  <c r="N914" i="15"/>
  <c r="M914" i="15"/>
  <c r="Z913" i="15"/>
  <c r="Y913" i="15"/>
  <c r="X913" i="15"/>
  <c r="W913" i="15"/>
  <c r="L913" i="15" s="1"/>
  <c r="U913" i="15"/>
  <c r="S913" i="15"/>
  <c r="O913" i="15"/>
  <c r="N913" i="15"/>
  <c r="M913" i="15"/>
  <c r="Z912" i="15"/>
  <c r="Y912" i="15"/>
  <c r="X912" i="15"/>
  <c r="W912" i="15"/>
  <c r="L912" i="15" s="1"/>
  <c r="U912" i="15"/>
  <c r="S912" i="15"/>
  <c r="O912" i="15"/>
  <c r="N912" i="15"/>
  <c r="M912" i="15"/>
  <c r="Z911" i="15"/>
  <c r="Y911" i="15"/>
  <c r="X911" i="15"/>
  <c r="W911" i="15"/>
  <c r="L911" i="15" s="1"/>
  <c r="U911" i="15"/>
  <c r="S911" i="15"/>
  <c r="O911" i="15"/>
  <c r="N911" i="15"/>
  <c r="M911" i="15"/>
  <c r="Z910" i="15"/>
  <c r="Y910" i="15"/>
  <c r="X910" i="15"/>
  <c r="W910" i="15"/>
  <c r="L910" i="15" s="1"/>
  <c r="U910" i="15"/>
  <c r="S910" i="15"/>
  <c r="O910" i="15"/>
  <c r="N910" i="15"/>
  <c r="M910" i="15"/>
  <c r="Z909" i="15"/>
  <c r="Y909" i="15"/>
  <c r="X909" i="15"/>
  <c r="W909" i="15"/>
  <c r="L909" i="15" s="1"/>
  <c r="I909" i="15"/>
  <c r="J909" i="15" s="1"/>
  <c r="U909" i="15"/>
  <c r="S909" i="15"/>
  <c r="O909" i="15"/>
  <c r="N909" i="15"/>
  <c r="M909" i="15"/>
  <c r="Z908" i="15"/>
  <c r="Y908" i="15"/>
  <c r="X908" i="15"/>
  <c r="W908" i="15"/>
  <c r="L908" i="15" s="1"/>
  <c r="I908" i="15"/>
  <c r="J908" i="15" s="1"/>
  <c r="U908" i="15"/>
  <c r="S908" i="15"/>
  <c r="O908" i="15"/>
  <c r="N908" i="15"/>
  <c r="M908" i="15"/>
  <c r="Z907" i="15"/>
  <c r="Y907" i="15"/>
  <c r="X907" i="15"/>
  <c r="W907" i="15"/>
  <c r="L907" i="15" s="1"/>
  <c r="I907" i="15"/>
  <c r="J907" i="15" s="1"/>
  <c r="U907" i="15"/>
  <c r="S907" i="15"/>
  <c r="O907" i="15"/>
  <c r="N907" i="15"/>
  <c r="M907" i="15"/>
  <c r="Z906" i="15"/>
  <c r="Y906" i="15"/>
  <c r="X906" i="15"/>
  <c r="W906" i="15"/>
  <c r="L906" i="15" s="1"/>
  <c r="I906" i="15"/>
  <c r="J906" i="15" s="1"/>
  <c r="U906" i="15"/>
  <c r="S906" i="15"/>
  <c r="O906" i="15"/>
  <c r="N906" i="15"/>
  <c r="M906" i="15"/>
  <c r="Z905" i="15"/>
  <c r="Y905" i="15"/>
  <c r="X905" i="15"/>
  <c r="W905" i="15"/>
  <c r="L905" i="15" s="1"/>
  <c r="U905" i="15"/>
  <c r="S905" i="15"/>
  <c r="O905" i="15"/>
  <c r="N905" i="15"/>
  <c r="M905" i="15"/>
  <c r="Z904" i="15"/>
  <c r="Y904" i="15"/>
  <c r="X904" i="15"/>
  <c r="W904" i="15"/>
  <c r="L904" i="15" s="1"/>
  <c r="I904" i="15"/>
  <c r="J904" i="15" s="1"/>
  <c r="U904" i="15"/>
  <c r="S904" i="15"/>
  <c r="O904" i="15"/>
  <c r="N904" i="15"/>
  <c r="M904" i="15"/>
  <c r="Z903" i="15"/>
  <c r="Y903" i="15"/>
  <c r="X903" i="15"/>
  <c r="W903" i="15"/>
  <c r="L903" i="15" s="1"/>
  <c r="U903" i="15"/>
  <c r="S903" i="15"/>
  <c r="O903" i="15"/>
  <c r="N903" i="15"/>
  <c r="M903" i="15"/>
  <c r="Z902" i="15"/>
  <c r="Y902" i="15"/>
  <c r="X902" i="15"/>
  <c r="W902" i="15"/>
  <c r="L902" i="15" s="1"/>
  <c r="U902" i="15"/>
  <c r="S902" i="15"/>
  <c r="O902" i="15"/>
  <c r="N902" i="15"/>
  <c r="M902" i="15"/>
  <c r="Z901" i="15"/>
  <c r="Y901" i="15"/>
  <c r="X901" i="15"/>
  <c r="W901" i="15"/>
  <c r="L901" i="15" s="1"/>
  <c r="I901" i="15"/>
  <c r="J901" i="15" s="1"/>
  <c r="U901" i="15"/>
  <c r="S901" i="15"/>
  <c r="O901" i="15"/>
  <c r="N901" i="15"/>
  <c r="M901" i="15"/>
  <c r="Z900" i="15"/>
  <c r="Y900" i="15"/>
  <c r="X900" i="15"/>
  <c r="W900" i="15"/>
  <c r="L900" i="15" s="1"/>
  <c r="U900" i="15"/>
  <c r="S900" i="15"/>
  <c r="O900" i="15"/>
  <c r="N900" i="15"/>
  <c r="M900" i="15"/>
  <c r="Z899" i="15"/>
  <c r="Y899" i="15"/>
  <c r="X899" i="15"/>
  <c r="W899" i="15"/>
  <c r="L899" i="15" s="1"/>
  <c r="U899" i="15"/>
  <c r="S899" i="15"/>
  <c r="O899" i="15"/>
  <c r="N899" i="15"/>
  <c r="M899" i="15"/>
  <c r="Z898" i="15"/>
  <c r="Y898" i="15"/>
  <c r="X898" i="15"/>
  <c r="W898" i="15"/>
  <c r="L898" i="15" s="1"/>
  <c r="U898" i="15"/>
  <c r="S898" i="15"/>
  <c r="O898" i="15"/>
  <c r="N898" i="15"/>
  <c r="M898" i="15"/>
  <c r="Z897" i="15"/>
  <c r="Y897" i="15"/>
  <c r="X897" i="15"/>
  <c r="W897" i="15"/>
  <c r="L897" i="15" s="1"/>
  <c r="U897" i="15"/>
  <c r="S897" i="15"/>
  <c r="O897" i="15"/>
  <c r="N897" i="15"/>
  <c r="M897" i="15"/>
  <c r="Z896" i="15"/>
  <c r="Y896" i="15"/>
  <c r="X896" i="15"/>
  <c r="W896" i="15"/>
  <c r="L896" i="15" s="1"/>
  <c r="U896" i="15"/>
  <c r="S896" i="15"/>
  <c r="O896" i="15"/>
  <c r="N896" i="15"/>
  <c r="M896" i="15"/>
  <c r="Z895" i="15"/>
  <c r="Y895" i="15"/>
  <c r="X895" i="15"/>
  <c r="W895" i="15"/>
  <c r="L895" i="15" s="1"/>
  <c r="U895" i="15"/>
  <c r="S895" i="15"/>
  <c r="O895" i="15"/>
  <c r="N895" i="15"/>
  <c r="M895" i="15"/>
  <c r="Z894" i="15"/>
  <c r="Y894" i="15"/>
  <c r="X894" i="15"/>
  <c r="W894" i="15"/>
  <c r="L894" i="15" s="1"/>
  <c r="U894" i="15"/>
  <c r="S894" i="15"/>
  <c r="O894" i="15"/>
  <c r="N894" i="15"/>
  <c r="M894" i="15"/>
  <c r="Z893" i="15"/>
  <c r="Y893" i="15"/>
  <c r="X893" i="15"/>
  <c r="W893" i="15"/>
  <c r="L893" i="15" s="1"/>
  <c r="I893" i="15"/>
  <c r="J893" i="15" s="1"/>
  <c r="U893" i="15"/>
  <c r="S893" i="15"/>
  <c r="O893" i="15"/>
  <c r="N893" i="15"/>
  <c r="M893" i="15"/>
  <c r="Z892" i="15"/>
  <c r="Y892" i="15"/>
  <c r="X892" i="15"/>
  <c r="W892" i="15"/>
  <c r="L892" i="15" s="1"/>
  <c r="I892" i="15"/>
  <c r="J892" i="15" s="1"/>
  <c r="U892" i="15"/>
  <c r="S892" i="15"/>
  <c r="O892" i="15"/>
  <c r="N892" i="15"/>
  <c r="M892" i="15"/>
  <c r="Z891" i="15"/>
  <c r="Y891" i="15"/>
  <c r="X891" i="15"/>
  <c r="W891" i="15"/>
  <c r="L891" i="15" s="1"/>
  <c r="I891" i="15"/>
  <c r="J891" i="15" s="1"/>
  <c r="U891" i="15"/>
  <c r="S891" i="15"/>
  <c r="O891" i="15"/>
  <c r="N891" i="15"/>
  <c r="M891" i="15"/>
  <c r="Z890" i="15"/>
  <c r="Y890" i="15"/>
  <c r="X890" i="15"/>
  <c r="W890" i="15"/>
  <c r="L890" i="15" s="1"/>
  <c r="U890" i="15"/>
  <c r="S890" i="15"/>
  <c r="O890" i="15"/>
  <c r="N890" i="15"/>
  <c r="M890" i="15"/>
  <c r="Z889" i="15"/>
  <c r="Y889" i="15"/>
  <c r="X889" i="15"/>
  <c r="W889" i="15"/>
  <c r="L889" i="15" s="1"/>
  <c r="U889" i="15"/>
  <c r="S889" i="15"/>
  <c r="O889" i="15"/>
  <c r="N889" i="15"/>
  <c r="M889" i="15"/>
  <c r="Z888" i="15"/>
  <c r="Y888" i="15"/>
  <c r="X888" i="15"/>
  <c r="W888" i="15"/>
  <c r="L888" i="15" s="1"/>
  <c r="I888" i="15"/>
  <c r="J888" i="15" s="1"/>
  <c r="U888" i="15"/>
  <c r="S888" i="15"/>
  <c r="O888" i="15"/>
  <c r="N888" i="15"/>
  <c r="M888" i="15"/>
  <c r="Z887" i="15"/>
  <c r="Y887" i="15"/>
  <c r="X887" i="15"/>
  <c r="W887" i="15"/>
  <c r="L887" i="15" s="1"/>
  <c r="U887" i="15"/>
  <c r="S887" i="15"/>
  <c r="O887" i="15"/>
  <c r="N887" i="15"/>
  <c r="M887" i="15"/>
  <c r="Z886" i="15"/>
  <c r="Y886" i="15"/>
  <c r="X886" i="15"/>
  <c r="W886" i="15"/>
  <c r="L886" i="15" s="1"/>
  <c r="U886" i="15"/>
  <c r="S886" i="15"/>
  <c r="O886" i="15"/>
  <c r="N886" i="15"/>
  <c r="M886" i="15"/>
  <c r="Z885" i="15"/>
  <c r="Y885" i="15"/>
  <c r="X885" i="15"/>
  <c r="W885" i="15"/>
  <c r="L885" i="15" s="1"/>
  <c r="U885" i="15"/>
  <c r="S885" i="15"/>
  <c r="O885" i="15"/>
  <c r="N885" i="15"/>
  <c r="M885" i="15"/>
  <c r="Z884" i="15"/>
  <c r="Y884" i="15"/>
  <c r="X884" i="15"/>
  <c r="W884" i="15"/>
  <c r="L884" i="15" s="1"/>
  <c r="I884" i="15"/>
  <c r="J884" i="15" s="1"/>
  <c r="U884" i="15"/>
  <c r="S884" i="15"/>
  <c r="O884" i="15"/>
  <c r="N884" i="15"/>
  <c r="M884" i="15"/>
  <c r="Z883" i="15"/>
  <c r="Y883" i="15"/>
  <c r="X883" i="15"/>
  <c r="W883" i="15"/>
  <c r="L883" i="15" s="1"/>
  <c r="U883" i="15"/>
  <c r="S883" i="15"/>
  <c r="O883" i="15"/>
  <c r="N883" i="15"/>
  <c r="M883" i="15"/>
  <c r="Z882" i="15"/>
  <c r="Y882" i="15"/>
  <c r="X882" i="15"/>
  <c r="W882" i="15"/>
  <c r="L882" i="15" s="1"/>
  <c r="U882" i="15"/>
  <c r="S882" i="15"/>
  <c r="O882" i="15"/>
  <c r="N882" i="15"/>
  <c r="M882" i="15"/>
  <c r="Z881" i="15"/>
  <c r="Y881" i="15"/>
  <c r="X881" i="15"/>
  <c r="W881" i="15"/>
  <c r="L881" i="15" s="1"/>
  <c r="U881" i="15"/>
  <c r="S881" i="15"/>
  <c r="O881" i="15"/>
  <c r="N881" i="15"/>
  <c r="M881" i="15"/>
  <c r="Z880" i="15"/>
  <c r="Y880" i="15"/>
  <c r="X880" i="15"/>
  <c r="W880" i="15"/>
  <c r="L880" i="15" s="1"/>
  <c r="U880" i="15"/>
  <c r="S880" i="15"/>
  <c r="O880" i="15"/>
  <c r="N880" i="15"/>
  <c r="M880" i="15"/>
  <c r="Z879" i="15"/>
  <c r="Y879" i="15"/>
  <c r="X879" i="15"/>
  <c r="W879" i="15"/>
  <c r="L879" i="15" s="1"/>
  <c r="U879" i="15"/>
  <c r="S879" i="15"/>
  <c r="O879" i="15"/>
  <c r="N879" i="15"/>
  <c r="M879" i="15"/>
  <c r="Z878" i="15"/>
  <c r="Y878" i="15"/>
  <c r="X878" i="15"/>
  <c r="W878" i="15"/>
  <c r="L878" i="15" s="1"/>
  <c r="I878" i="15"/>
  <c r="J878" i="15" s="1"/>
  <c r="U878" i="15"/>
  <c r="S878" i="15"/>
  <c r="O878" i="15"/>
  <c r="N878" i="15"/>
  <c r="M878" i="15"/>
  <c r="Z877" i="15"/>
  <c r="Y877" i="15"/>
  <c r="X877" i="15"/>
  <c r="W877" i="15"/>
  <c r="L877" i="15" s="1"/>
  <c r="I877" i="15"/>
  <c r="J877" i="15" s="1"/>
  <c r="U877" i="15"/>
  <c r="S877" i="15"/>
  <c r="O877" i="15"/>
  <c r="N877" i="15"/>
  <c r="M877" i="15"/>
  <c r="Z876" i="15"/>
  <c r="Y876" i="15"/>
  <c r="X876" i="15"/>
  <c r="W876" i="15"/>
  <c r="L876" i="15" s="1"/>
  <c r="I876" i="15"/>
  <c r="J876" i="15" s="1"/>
  <c r="U876" i="15"/>
  <c r="S876" i="15"/>
  <c r="O876" i="15"/>
  <c r="N876" i="15"/>
  <c r="M876" i="15"/>
  <c r="Z875" i="15"/>
  <c r="Y875" i="15"/>
  <c r="X875" i="15"/>
  <c r="W875" i="15"/>
  <c r="L875" i="15" s="1"/>
  <c r="I875" i="15"/>
  <c r="J875" i="15" s="1"/>
  <c r="U875" i="15"/>
  <c r="S875" i="15"/>
  <c r="O875" i="15"/>
  <c r="N875" i="15"/>
  <c r="M875" i="15"/>
  <c r="Z874" i="15"/>
  <c r="Y874" i="15"/>
  <c r="X874" i="15"/>
  <c r="W874" i="15"/>
  <c r="L874" i="15" s="1"/>
  <c r="I874" i="15"/>
  <c r="J874" i="15" s="1"/>
  <c r="U874" i="15"/>
  <c r="S874" i="15"/>
  <c r="O874" i="15"/>
  <c r="N874" i="15"/>
  <c r="M874" i="15"/>
  <c r="Z873" i="15"/>
  <c r="Y873" i="15"/>
  <c r="X873" i="15"/>
  <c r="W873" i="15"/>
  <c r="L873" i="15" s="1"/>
  <c r="U873" i="15"/>
  <c r="S873" i="15"/>
  <c r="O873" i="15"/>
  <c r="N873" i="15"/>
  <c r="M873" i="15"/>
  <c r="Z872" i="15"/>
  <c r="Y872" i="15"/>
  <c r="X872" i="15"/>
  <c r="W872" i="15"/>
  <c r="L872" i="15" s="1"/>
  <c r="U872" i="15"/>
  <c r="S872" i="15"/>
  <c r="O872" i="15"/>
  <c r="N872" i="15"/>
  <c r="M872" i="15"/>
  <c r="Z871" i="15"/>
  <c r="Y871" i="15"/>
  <c r="X871" i="15"/>
  <c r="W871" i="15"/>
  <c r="L871" i="15" s="1"/>
  <c r="U871" i="15"/>
  <c r="S871" i="15"/>
  <c r="O871" i="15"/>
  <c r="N871" i="15"/>
  <c r="M871" i="15"/>
  <c r="Z870" i="15"/>
  <c r="Y870" i="15"/>
  <c r="X870" i="15"/>
  <c r="W870" i="15"/>
  <c r="L870" i="15" s="1"/>
  <c r="U870" i="15"/>
  <c r="S870" i="15"/>
  <c r="O870" i="15"/>
  <c r="N870" i="15"/>
  <c r="M870" i="15"/>
  <c r="Z869" i="15"/>
  <c r="Y869" i="15"/>
  <c r="X869" i="15"/>
  <c r="W869" i="15"/>
  <c r="L869" i="15" s="1"/>
  <c r="U869" i="15"/>
  <c r="S869" i="15"/>
  <c r="O869" i="15"/>
  <c r="N869" i="15"/>
  <c r="M869" i="15"/>
  <c r="Z868" i="15"/>
  <c r="Y868" i="15"/>
  <c r="X868" i="15"/>
  <c r="W868" i="15"/>
  <c r="L868" i="15" s="1"/>
  <c r="I868" i="15"/>
  <c r="J868" i="15" s="1"/>
  <c r="U868" i="15"/>
  <c r="S868" i="15"/>
  <c r="O868" i="15"/>
  <c r="N868" i="15"/>
  <c r="M868" i="15"/>
  <c r="Z867" i="15"/>
  <c r="Y867" i="15"/>
  <c r="X867" i="15"/>
  <c r="W867" i="15"/>
  <c r="L867" i="15" s="1"/>
  <c r="U867" i="15"/>
  <c r="S867" i="15"/>
  <c r="O867" i="15"/>
  <c r="N867" i="15"/>
  <c r="M867" i="15"/>
  <c r="Z866" i="15"/>
  <c r="Y866" i="15"/>
  <c r="X866" i="15"/>
  <c r="W866" i="15"/>
  <c r="L866" i="15" s="1"/>
  <c r="U866" i="15"/>
  <c r="S866" i="15"/>
  <c r="O866" i="15"/>
  <c r="N866" i="15"/>
  <c r="M866" i="15"/>
  <c r="Z865" i="15"/>
  <c r="Y865" i="15"/>
  <c r="X865" i="15"/>
  <c r="W865" i="15"/>
  <c r="L865" i="15" s="1"/>
  <c r="U865" i="15"/>
  <c r="S865" i="15"/>
  <c r="O865" i="15"/>
  <c r="N865" i="15"/>
  <c r="M865" i="15"/>
  <c r="Z864" i="15"/>
  <c r="Y864" i="15"/>
  <c r="X864" i="15"/>
  <c r="W864" i="15"/>
  <c r="L864" i="15" s="1"/>
  <c r="U864" i="15"/>
  <c r="S864" i="15"/>
  <c r="O864" i="15"/>
  <c r="N864" i="15"/>
  <c r="M864" i="15"/>
  <c r="Z863" i="15"/>
  <c r="Y863" i="15"/>
  <c r="X863" i="15"/>
  <c r="W863" i="15"/>
  <c r="L863" i="15" s="1"/>
  <c r="U863" i="15"/>
  <c r="S863" i="15"/>
  <c r="O863" i="15"/>
  <c r="N863" i="15"/>
  <c r="M863" i="15"/>
  <c r="Z862" i="15"/>
  <c r="Y862" i="15"/>
  <c r="X862" i="15"/>
  <c r="W862" i="15"/>
  <c r="L862" i="15" s="1"/>
  <c r="I862" i="15"/>
  <c r="J862" i="15" s="1"/>
  <c r="U862" i="15"/>
  <c r="S862" i="15"/>
  <c r="O862" i="15"/>
  <c r="N862" i="15"/>
  <c r="M862" i="15"/>
  <c r="Z861" i="15"/>
  <c r="Y861" i="15"/>
  <c r="X861" i="15"/>
  <c r="W861" i="15"/>
  <c r="L861" i="15" s="1"/>
  <c r="I861" i="15"/>
  <c r="J861" i="15" s="1"/>
  <c r="U861" i="15"/>
  <c r="S861" i="15"/>
  <c r="O861" i="15"/>
  <c r="N861" i="15"/>
  <c r="M861" i="15"/>
  <c r="Z860" i="15"/>
  <c r="Y860" i="15"/>
  <c r="X860" i="15"/>
  <c r="W860" i="15"/>
  <c r="L860" i="15" s="1"/>
  <c r="I860" i="15"/>
  <c r="J860" i="15" s="1"/>
  <c r="U860" i="15"/>
  <c r="S860" i="15"/>
  <c r="O860" i="15"/>
  <c r="N860" i="15"/>
  <c r="M860" i="15"/>
  <c r="Z859" i="15"/>
  <c r="Y859" i="15"/>
  <c r="X859" i="15"/>
  <c r="W859" i="15"/>
  <c r="L859" i="15" s="1"/>
  <c r="I859" i="15"/>
  <c r="J859" i="15" s="1"/>
  <c r="U859" i="15"/>
  <c r="S859" i="15"/>
  <c r="O859" i="15"/>
  <c r="N859" i="15"/>
  <c r="M859" i="15"/>
  <c r="Z858" i="15"/>
  <c r="Y858" i="15"/>
  <c r="X858" i="15"/>
  <c r="W858" i="15"/>
  <c r="L858" i="15" s="1"/>
  <c r="I858" i="15"/>
  <c r="J858" i="15" s="1"/>
  <c r="U858" i="15"/>
  <c r="S858" i="15"/>
  <c r="O858" i="15"/>
  <c r="N858" i="15"/>
  <c r="M858" i="15"/>
  <c r="Z857" i="15"/>
  <c r="Y857" i="15"/>
  <c r="X857" i="15"/>
  <c r="W857" i="15"/>
  <c r="L857" i="15" s="1"/>
  <c r="U857" i="15"/>
  <c r="S857" i="15"/>
  <c r="O857" i="15"/>
  <c r="N857" i="15"/>
  <c r="M857" i="15"/>
  <c r="Z856" i="15"/>
  <c r="Y856" i="15"/>
  <c r="X856" i="15"/>
  <c r="W856" i="15"/>
  <c r="L856" i="15" s="1"/>
  <c r="I856" i="15"/>
  <c r="J856" i="15" s="1"/>
  <c r="U856" i="15"/>
  <c r="S856" i="15"/>
  <c r="O856" i="15"/>
  <c r="N856" i="15"/>
  <c r="M856" i="15"/>
  <c r="Z855" i="15"/>
  <c r="Y855" i="15"/>
  <c r="X855" i="15"/>
  <c r="W855" i="15"/>
  <c r="L855" i="15" s="1"/>
  <c r="U855" i="15"/>
  <c r="S855" i="15"/>
  <c r="O855" i="15"/>
  <c r="N855" i="15"/>
  <c r="M855" i="15"/>
  <c r="Z854" i="15"/>
  <c r="Y854" i="15"/>
  <c r="X854" i="15"/>
  <c r="W854" i="15"/>
  <c r="L854" i="15" s="1"/>
  <c r="U854" i="15"/>
  <c r="S854" i="15"/>
  <c r="O854" i="15"/>
  <c r="N854" i="15"/>
  <c r="M854" i="15"/>
  <c r="Z853" i="15"/>
  <c r="Y853" i="15"/>
  <c r="X853" i="15"/>
  <c r="W853" i="15"/>
  <c r="L853" i="15" s="1"/>
  <c r="I853" i="15"/>
  <c r="J853" i="15" s="1"/>
  <c r="U853" i="15"/>
  <c r="S853" i="15"/>
  <c r="O853" i="15"/>
  <c r="N853" i="15"/>
  <c r="M853" i="15"/>
  <c r="Z852" i="15"/>
  <c r="Y852" i="15"/>
  <c r="X852" i="15"/>
  <c r="W852" i="15"/>
  <c r="L852" i="15" s="1"/>
  <c r="U852" i="15"/>
  <c r="S852" i="15"/>
  <c r="O852" i="15"/>
  <c r="N852" i="15"/>
  <c r="M852" i="15"/>
  <c r="Z851" i="15"/>
  <c r="Y851" i="15"/>
  <c r="X851" i="15"/>
  <c r="W851" i="15"/>
  <c r="L851" i="15" s="1"/>
  <c r="U851" i="15"/>
  <c r="S851" i="15"/>
  <c r="O851" i="15"/>
  <c r="N851" i="15"/>
  <c r="M851" i="15"/>
  <c r="Z850" i="15"/>
  <c r="Y850" i="15"/>
  <c r="X850" i="15"/>
  <c r="W850" i="15"/>
  <c r="L850" i="15" s="1"/>
  <c r="U850" i="15"/>
  <c r="S850" i="15"/>
  <c r="O850" i="15"/>
  <c r="N850" i="15"/>
  <c r="M850" i="15"/>
  <c r="Z849" i="15"/>
  <c r="Y849" i="15"/>
  <c r="X849" i="15"/>
  <c r="W849" i="15"/>
  <c r="L849" i="15" s="1"/>
  <c r="U849" i="15"/>
  <c r="S849" i="15"/>
  <c r="O849" i="15"/>
  <c r="N849" i="15"/>
  <c r="M849" i="15"/>
  <c r="Z848" i="15"/>
  <c r="Y848" i="15"/>
  <c r="X848" i="15"/>
  <c r="W848" i="15"/>
  <c r="L848" i="15" s="1"/>
  <c r="U848" i="15"/>
  <c r="S848" i="15"/>
  <c r="O848" i="15"/>
  <c r="N848" i="15"/>
  <c r="M848" i="15"/>
  <c r="Z847" i="15"/>
  <c r="Y847" i="15"/>
  <c r="X847" i="15"/>
  <c r="W847" i="15"/>
  <c r="L847" i="15" s="1"/>
  <c r="U847" i="15"/>
  <c r="S847" i="15"/>
  <c r="O847" i="15"/>
  <c r="N847" i="15"/>
  <c r="M847" i="15"/>
  <c r="Z846" i="15"/>
  <c r="Y846" i="15"/>
  <c r="X846" i="15"/>
  <c r="W846" i="15"/>
  <c r="L846" i="15" s="1"/>
  <c r="I846" i="15"/>
  <c r="J846" i="15" s="1"/>
  <c r="U846" i="15"/>
  <c r="S846" i="15"/>
  <c r="O846" i="15"/>
  <c r="N846" i="15"/>
  <c r="M846" i="15"/>
  <c r="Z845" i="15"/>
  <c r="Y845" i="15"/>
  <c r="X845" i="15"/>
  <c r="W845" i="15"/>
  <c r="L845" i="15" s="1"/>
  <c r="I845" i="15"/>
  <c r="J845" i="15" s="1"/>
  <c r="U845" i="15"/>
  <c r="S845" i="15"/>
  <c r="O845" i="15"/>
  <c r="N845" i="15"/>
  <c r="M845" i="15"/>
  <c r="Z844" i="15"/>
  <c r="Y844" i="15"/>
  <c r="X844" i="15"/>
  <c r="W844" i="15"/>
  <c r="L844" i="15" s="1"/>
  <c r="I844" i="15"/>
  <c r="J844" i="15" s="1"/>
  <c r="U844" i="15"/>
  <c r="S844" i="15"/>
  <c r="O844" i="15"/>
  <c r="N844" i="15"/>
  <c r="M844" i="15"/>
  <c r="Z843" i="15"/>
  <c r="Y843" i="15"/>
  <c r="X843" i="15"/>
  <c r="W843" i="15"/>
  <c r="L843" i="15" s="1"/>
  <c r="I843" i="15"/>
  <c r="J843" i="15" s="1"/>
  <c r="U843" i="15"/>
  <c r="S843" i="15"/>
  <c r="O843" i="15"/>
  <c r="N843" i="15"/>
  <c r="M843" i="15"/>
  <c r="Z842" i="15"/>
  <c r="Y842" i="15"/>
  <c r="X842" i="15"/>
  <c r="W842" i="15"/>
  <c r="L842" i="15" s="1"/>
  <c r="I842" i="15"/>
  <c r="J842" i="15" s="1"/>
  <c r="U842" i="15"/>
  <c r="S842" i="15"/>
  <c r="O842" i="15"/>
  <c r="N842" i="15"/>
  <c r="M842" i="15"/>
  <c r="Z841" i="15"/>
  <c r="Y841" i="15"/>
  <c r="X841" i="15"/>
  <c r="W841" i="15"/>
  <c r="L841" i="15" s="1"/>
  <c r="U841" i="15"/>
  <c r="S841" i="15"/>
  <c r="O841" i="15"/>
  <c r="N841" i="15"/>
  <c r="M841" i="15"/>
  <c r="Z840" i="15"/>
  <c r="Y840" i="15"/>
  <c r="X840" i="15"/>
  <c r="W840" i="15"/>
  <c r="L840" i="15" s="1"/>
  <c r="I840" i="15"/>
  <c r="J840" i="15" s="1"/>
  <c r="U840" i="15"/>
  <c r="S840" i="15"/>
  <c r="O840" i="15"/>
  <c r="N840" i="15"/>
  <c r="M840" i="15"/>
  <c r="Z839" i="15"/>
  <c r="Y839" i="15"/>
  <c r="X839" i="15"/>
  <c r="W839" i="15"/>
  <c r="L839" i="15" s="1"/>
  <c r="U839" i="15"/>
  <c r="S839" i="15"/>
  <c r="O839" i="15"/>
  <c r="N839" i="15"/>
  <c r="M839" i="15"/>
  <c r="Z838" i="15"/>
  <c r="Y838" i="15"/>
  <c r="X838" i="15"/>
  <c r="W838" i="15"/>
  <c r="L838" i="15" s="1"/>
  <c r="U838" i="15"/>
  <c r="S838" i="15"/>
  <c r="O838" i="15"/>
  <c r="N838" i="15"/>
  <c r="M838" i="15"/>
  <c r="Z837" i="15"/>
  <c r="Y837" i="15"/>
  <c r="X837" i="15"/>
  <c r="W837" i="15"/>
  <c r="L837" i="15" s="1"/>
  <c r="I837" i="15"/>
  <c r="J837" i="15" s="1"/>
  <c r="U837" i="15"/>
  <c r="S837" i="15"/>
  <c r="O837" i="15"/>
  <c r="N837" i="15"/>
  <c r="M837" i="15"/>
  <c r="Z836" i="15"/>
  <c r="Y836" i="15"/>
  <c r="X836" i="15"/>
  <c r="W836" i="15"/>
  <c r="L836" i="15" s="1"/>
  <c r="U836" i="15"/>
  <c r="S836" i="15"/>
  <c r="O836" i="15"/>
  <c r="N836" i="15"/>
  <c r="M836" i="15"/>
  <c r="Z835" i="15"/>
  <c r="Y835" i="15"/>
  <c r="X835" i="15"/>
  <c r="W835" i="15"/>
  <c r="L835" i="15" s="1"/>
  <c r="U835" i="15"/>
  <c r="S835" i="15"/>
  <c r="O835" i="15"/>
  <c r="N835" i="15"/>
  <c r="M835" i="15"/>
  <c r="Z834" i="15"/>
  <c r="Y834" i="15"/>
  <c r="X834" i="15"/>
  <c r="W834" i="15"/>
  <c r="L834" i="15" s="1"/>
  <c r="U834" i="15"/>
  <c r="S834" i="15"/>
  <c r="O834" i="15"/>
  <c r="N834" i="15"/>
  <c r="M834" i="15"/>
  <c r="Z833" i="15"/>
  <c r="Y833" i="15"/>
  <c r="X833" i="15"/>
  <c r="W833" i="15"/>
  <c r="L833" i="15" s="1"/>
  <c r="U833" i="15"/>
  <c r="S833" i="15"/>
  <c r="O833" i="15"/>
  <c r="N833" i="15"/>
  <c r="M833" i="15"/>
  <c r="Z832" i="15"/>
  <c r="Y832" i="15"/>
  <c r="X832" i="15"/>
  <c r="W832" i="15"/>
  <c r="L832" i="15" s="1"/>
  <c r="U832" i="15"/>
  <c r="S832" i="15"/>
  <c r="O832" i="15"/>
  <c r="N832" i="15"/>
  <c r="M832" i="15"/>
  <c r="Z831" i="15"/>
  <c r="Y831" i="15"/>
  <c r="X831" i="15"/>
  <c r="W831" i="15"/>
  <c r="L831" i="15" s="1"/>
  <c r="U831" i="15"/>
  <c r="S831" i="15"/>
  <c r="O831" i="15"/>
  <c r="N831" i="15"/>
  <c r="M831" i="15"/>
  <c r="Z830" i="15"/>
  <c r="Y830" i="15"/>
  <c r="X830" i="15"/>
  <c r="W830" i="15"/>
  <c r="L830" i="15" s="1"/>
  <c r="I830" i="15"/>
  <c r="J830" i="15" s="1"/>
  <c r="U830" i="15"/>
  <c r="S830" i="15"/>
  <c r="O830" i="15"/>
  <c r="N830" i="15"/>
  <c r="M830" i="15"/>
  <c r="Z829" i="15"/>
  <c r="Y829" i="15"/>
  <c r="X829" i="15"/>
  <c r="W829" i="15"/>
  <c r="L829" i="15" s="1"/>
  <c r="I829" i="15"/>
  <c r="J829" i="15" s="1"/>
  <c r="U829" i="15"/>
  <c r="S829" i="15"/>
  <c r="O829" i="15"/>
  <c r="N829" i="15"/>
  <c r="M829" i="15"/>
  <c r="Z828" i="15"/>
  <c r="Y828" i="15"/>
  <c r="X828" i="15"/>
  <c r="W828" i="15"/>
  <c r="L828" i="15" s="1"/>
  <c r="I828" i="15"/>
  <c r="J828" i="15" s="1"/>
  <c r="U828" i="15"/>
  <c r="S828" i="15"/>
  <c r="O828" i="15"/>
  <c r="N828" i="15"/>
  <c r="M828" i="15"/>
  <c r="Z827" i="15"/>
  <c r="Y827" i="15"/>
  <c r="X827" i="15"/>
  <c r="W827" i="15"/>
  <c r="L827" i="15" s="1"/>
  <c r="I827" i="15"/>
  <c r="J827" i="15" s="1"/>
  <c r="U827" i="15"/>
  <c r="S827" i="15"/>
  <c r="O827" i="15"/>
  <c r="N827" i="15"/>
  <c r="M827" i="15"/>
  <c r="Z826" i="15"/>
  <c r="Y826" i="15"/>
  <c r="X826" i="15"/>
  <c r="W826" i="15"/>
  <c r="L826" i="15" s="1"/>
  <c r="U826" i="15"/>
  <c r="S826" i="15"/>
  <c r="O826" i="15"/>
  <c r="N826" i="15"/>
  <c r="M826" i="15"/>
  <c r="Z825" i="15"/>
  <c r="Y825" i="15"/>
  <c r="X825" i="15"/>
  <c r="W825" i="15"/>
  <c r="L825" i="15" s="1"/>
  <c r="I825" i="15"/>
  <c r="J825" i="15" s="1"/>
  <c r="U825" i="15"/>
  <c r="S825" i="15"/>
  <c r="O825" i="15"/>
  <c r="N825" i="15"/>
  <c r="M825" i="15"/>
  <c r="Z824" i="15"/>
  <c r="Y824" i="15"/>
  <c r="X824" i="15"/>
  <c r="W824" i="15"/>
  <c r="L824" i="15" s="1"/>
  <c r="I824" i="15"/>
  <c r="J824" i="15" s="1"/>
  <c r="U824" i="15"/>
  <c r="S824" i="15"/>
  <c r="O824" i="15"/>
  <c r="N824" i="15"/>
  <c r="M824" i="15"/>
  <c r="Z823" i="15"/>
  <c r="Y823" i="15"/>
  <c r="X823" i="15"/>
  <c r="W823" i="15"/>
  <c r="L823" i="15" s="1"/>
  <c r="U823" i="15"/>
  <c r="S823" i="15"/>
  <c r="O823" i="15"/>
  <c r="N823" i="15"/>
  <c r="M823" i="15"/>
  <c r="Z822" i="15"/>
  <c r="Y822" i="15"/>
  <c r="X822" i="15"/>
  <c r="W822" i="15"/>
  <c r="L822" i="15" s="1"/>
  <c r="I822" i="15"/>
  <c r="J822" i="15" s="1"/>
  <c r="U822" i="15"/>
  <c r="S822" i="15"/>
  <c r="O822" i="15"/>
  <c r="N822" i="15"/>
  <c r="M822" i="15"/>
  <c r="Z821" i="15"/>
  <c r="Y821" i="15"/>
  <c r="X821" i="15"/>
  <c r="W821" i="15"/>
  <c r="L821" i="15" s="1"/>
  <c r="U821" i="15"/>
  <c r="S821" i="15"/>
  <c r="O821" i="15"/>
  <c r="N821" i="15"/>
  <c r="M821" i="15"/>
  <c r="Z820" i="15"/>
  <c r="Y820" i="15"/>
  <c r="X820" i="15"/>
  <c r="W820" i="15"/>
  <c r="L820" i="15" s="1"/>
  <c r="I820" i="15"/>
  <c r="J820" i="15" s="1"/>
  <c r="U820" i="15"/>
  <c r="S820" i="15"/>
  <c r="O820" i="15"/>
  <c r="N820" i="15"/>
  <c r="M820" i="15"/>
  <c r="Z819" i="15"/>
  <c r="Y819" i="15"/>
  <c r="X819" i="15"/>
  <c r="W819" i="15"/>
  <c r="L819" i="15" s="1"/>
  <c r="U819" i="15"/>
  <c r="S819" i="15"/>
  <c r="O819" i="15"/>
  <c r="N819" i="15"/>
  <c r="M819" i="15"/>
  <c r="Z818" i="15"/>
  <c r="Y818" i="15"/>
  <c r="X818" i="15"/>
  <c r="W818" i="15"/>
  <c r="L818" i="15" s="1"/>
  <c r="U818" i="15"/>
  <c r="S818" i="15"/>
  <c r="O818" i="15"/>
  <c r="N818" i="15"/>
  <c r="M818" i="15"/>
  <c r="Z817" i="15"/>
  <c r="Y817" i="15"/>
  <c r="X817" i="15"/>
  <c r="W817" i="15"/>
  <c r="L817" i="15" s="1"/>
  <c r="U817" i="15"/>
  <c r="S817" i="15"/>
  <c r="O817" i="15"/>
  <c r="N817" i="15"/>
  <c r="M817" i="15"/>
  <c r="Z816" i="15"/>
  <c r="Y816" i="15"/>
  <c r="X816" i="15"/>
  <c r="W816" i="15"/>
  <c r="L816" i="15" s="1"/>
  <c r="U816" i="15"/>
  <c r="S816" i="15"/>
  <c r="O816" i="15"/>
  <c r="N816" i="15"/>
  <c r="M816" i="15"/>
  <c r="Z815" i="15"/>
  <c r="Y815" i="15"/>
  <c r="X815" i="15"/>
  <c r="W815" i="15"/>
  <c r="L815" i="15" s="1"/>
  <c r="U815" i="15"/>
  <c r="S815" i="15"/>
  <c r="O815" i="15"/>
  <c r="N815" i="15"/>
  <c r="M815" i="15"/>
  <c r="Z814" i="15"/>
  <c r="Y814" i="15"/>
  <c r="X814" i="15"/>
  <c r="W814" i="15"/>
  <c r="L814" i="15" s="1"/>
  <c r="I814" i="15"/>
  <c r="J814" i="15" s="1"/>
  <c r="U814" i="15"/>
  <c r="S814" i="15"/>
  <c r="O814" i="15"/>
  <c r="N814" i="15"/>
  <c r="M814" i="15"/>
  <c r="Z813" i="15"/>
  <c r="Y813" i="15"/>
  <c r="X813" i="15"/>
  <c r="W813" i="15"/>
  <c r="L813" i="15" s="1"/>
  <c r="I813" i="15"/>
  <c r="J813" i="15" s="1"/>
  <c r="U813" i="15"/>
  <c r="S813" i="15"/>
  <c r="O813" i="15"/>
  <c r="N813" i="15"/>
  <c r="M813" i="15"/>
  <c r="Z812" i="15"/>
  <c r="Y812" i="15"/>
  <c r="X812" i="15"/>
  <c r="W812" i="15"/>
  <c r="L812" i="15" s="1"/>
  <c r="I812" i="15"/>
  <c r="J812" i="15" s="1"/>
  <c r="U812" i="15"/>
  <c r="S812" i="15"/>
  <c r="O812" i="15"/>
  <c r="N812" i="15"/>
  <c r="M812" i="15"/>
  <c r="Z811" i="15"/>
  <c r="Y811" i="15"/>
  <c r="X811" i="15"/>
  <c r="W811" i="15"/>
  <c r="L811" i="15" s="1"/>
  <c r="I811" i="15"/>
  <c r="J811" i="15" s="1"/>
  <c r="U811" i="15"/>
  <c r="S811" i="15"/>
  <c r="O811" i="15"/>
  <c r="N811" i="15"/>
  <c r="M811" i="15"/>
  <c r="Z810" i="15"/>
  <c r="Y810" i="15"/>
  <c r="X810" i="15"/>
  <c r="W810" i="15"/>
  <c r="L810" i="15" s="1"/>
  <c r="I810" i="15"/>
  <c r="J810" i="15" s="1"/>
  <c r="U810" i="15"/>
  <c r="S810" i="15"/>
  <c r="O810" i="15"/>
  <c r="N810" i="15"/>
  <c r="M810" i="15"/>
  <c r="Z809" i="15"/>
  <c r="Y809" i="15"/>
  <c r="X809" i="15"/>
  <c r="W809" i="15"/>
  <c r="L809" i="15" s="1"/>
  <c r="U809" i="15"/>
  <c r="S809" i="15"/>
  <c r="O809" i="15"/>
  <c r="N809" i="15"/>
  <c r="M809" i="15"/>
  <c r="Z808" i="15"/>
  <c r="Y808" i="15"/>
  <c r="X808" i="15"/>
  <c r="W808" i="15"/>
  <c r="L808" i="15" s="1"/>
  <c r="U808" i="15"/>
  <c r="S808" i="15"/>
  <c r="O808" i="15"/>
  <c r="N808" i="15"/>
  <c r="M808" i="15"/>
  <c r="Z807" i="15"/>
  <c r="Y807" i="15"/>
  <c r="X807" i="15"/>
  <c r="W807" i="15"/>
  <c r="L807" i="15" s="1"/>
  <c r="U807" i="15"/>
  <c r="S807" i="15"/>
  <c r="O807" i="15"/>
  <c r="N807" i="15"/>
  <c r="M807" i="15"/>
  <c r="Z806" i="15"/>
  <c r="Y806" i="15"/>
  <c r="X806" i="15"/>
  <c r="W806" i="15"/>
  <c r="L806" i="15" s="1"/>
  <c r="U806" i="15"/>
  <c r="S806" i="15"/>
  <c r="O806" i="15"/>
  <c r="N806" i="15"/>
  <c r="M806" i="15"/>
  <c r="Z805" i="15"/>
  <c r="Y805" i="15"/>
  <c r="X805" i="15"/>
  <c r="W805" i="15"/>
  <c r="L805" i="15" s="1"/>
  <c r="I805" i="15"/>
  <c r="J805" i="15" s="1"/>
  <c r="U805" i="15"/>
  <c r="S805" i="15"/>
  <c r="O805" i="15"/>
  <c r="N805" i="15"/>
  <c r="M805" i="15"/>
  <c r="Z804" i="15"/>
  <c r="Y804" i="15"/>
  <c r="X804" i="15"/>
  <c r="W804" i="15"/>
  <c r="L804" i="15" s="1"/>
  <c r="I804" i="15"/>
  <c r="J804" i="15" s="1"/>
  <c r="U804" i="15"/>
  <c r="S804" i="15"/>
  <c r="O804" i="15"/>
  <c r="N804" i="15"/>
  <c r="M804" i="15"/>
  <c r="Z803" i="15"/>
  <c r="Y803" i="15"/>
  <c r="X803" i="15"/>
  <c r="W803" i="15"/>
  <c r="L803" i="15" s="1"/>
  <c r="U803" i="15"/>
  <c r="S803" i="15"/>
  <c r="O803" i="15"/>
  <c r="N803" i="15"/>
  <c r="M803" i="15"/>
  <c r="Z802" i="15"/>
  <c r="Y802" i="15"/>
  <c r="X802" i="15"/>
  <c r="W802" i="15"/>
  <c r="L802" i="15" s="1"/>
  <c r="U802" i="15"/>
  <c r="S802" i="15"/>
  <c r="O802" i="15"/>
  <c r="N802" i="15"/>
  <c r="M802" i="15"/>
  <c r="Z801" i="15"/>
  <c r="Y801" i="15"/>
  <c r="X801" i="15"/>
  <c r="W801" i="15"/>
  <c r="L801" i="15" s="1"/>
  <c r="U801" i="15"/>
  <c r="S801" i="15"/>
  <c r="O801" i="15"/>
  <c r="N801" i="15"/>
  <c r="M801" i="15"/>
  <c r="Z800" i="15"/>
  <c r="Y800" i="15"/>
  <c r="X800" i="15"/>
  <c r="W800" i="15"/>
  <c r="L800" i="15" s="1"/>
  <c r="U800" i="15"/>
  <c r="S800" i="15"/>
  <c r="O800" i="15"/>
  <c r="N800" i="15"/>
  <c r="M800" i="15"/>
  <c r="Z799" i="15"/>
  <c r="Y799" i="15"/>
  <c r="X799" i="15"/>
  <c r="W799" i="15"/>
  <c r="L799" i="15" s="1"/>
  <c r="U799" i="15"/>
  <c r="S799" i="15"/>
  <c r="O799" i="15"/>
  <c r="N799" i="15"/>
  <c r="M799" i="15"/>
  <c r="Z798" i="15"/>
  <c r="Y798" i="15"/>
  <c r="X798" i="15"/>
  <c r="W798" i="15"/>
  <c r="L798" i="15" s="1"/>
  <c r="I798" i="15"/>
  <c r="J798" i="15" s="1"/>
  <c r="U798" i="15"/>
  <c r="S798" i="15"/>
  <c r="O798" i="15"/>
  <c r="N798" i="15"/>
  <c r="M798" i="15"/>
  <c r="Z797" i="15"/>
  <c r="Y797" i="15"/>
  <c r="X797" i="15"/>
  <c r="W797" i="15"/>
  <c r="L797" i="15" s="1"/>
  <c r="I797" i="15"/>
  <c r="J797" i="15" s="1"/>
  <c r="U797" i="15"/>
  <c r="S797" i="15"/>
  <c r="O797" i="15"/>
  <c r="N797" i="15"/>
  <c r="M797" i="15"/>
  <c r="Z796" i="15"/>
  <c r="Y796" i="15"/>
  <c r="X796" i="15"/>
  <c r="W796" i="15"/>
  <c r="L796" i="15" s="1"/>
  <c r="I796" i="15"/>
  <c r="J796" i="15" s="1"/>
  <c r="U796" i="15"/>
  <c r="S796" i="15"/>
  <c r="O796" i="15"/>
  <c r="N796" i="15"/>
  <c r="M796" i="15"/>
  <c r="Z795" i="15"/>
  <c r="Y795" i="15"/>
  <c r="X795" i="15"/>
  <c r="W795" i="15"/>
  <c r="L795" i="15" s="1"/>
  <c r="I795" i="15"/>
  <c r="J795" i="15" s="1"/>
  <c r="U795" i="15"/>
  <c r="S795" i="15"/>
  <c r="O795" i="15"/>
  <c r="N795" i="15"/>
  <c r="M795" i="15"/>
  <c r="Z794" i="15"/>
  <c r="Y794" i="15"/>
  <c r="X794" i="15"/>
  <c r="W794" i="15"/>
  <c r="L794" i="15" s="1"/>
  <c r="I794" i="15"/>
  <c r="J794" i="15" s="1"/>
  <c r="U794" i="15"/>
  <c r="S794" i="15"/>
  <c r="O794" i="15"/>
  <c r="N794" i="15"/>
  <c r="M794" i="15"/>
  <c r="Z793" i="15"/>
  <c r="Y793" i="15"/>
  <c r="X793" i="15"/>
  <c r="W793" i="15"/>
  <c r="L793" i="15" s="1"/>
  <c r="U793" i="15"/>
  <c r="S793" i="15"/>
  <c r="O793" i="15"/>
  <c r="N793" i="15"/>
  <c r="M793" i="15"/>
  <c r="Z792" i="15"/>
  <c r="Y792" i="15"/>
  <c r="X792" i="15"/>
  <c r="W792" i="15"/>
  <c r="L792" i="15" s="1"/>
  <c r="I792" i="15"/>
  <c r="J792" i="15" s="1"/>
  <c r="U792" i="15"/>
  <c r="S792" i="15"/>
  <c r="O792" i="15"/>
  <c r="N792" i="15"/>
  <c r="M792" i="15"/>
  <c r="Z791" i="15"/>
  <c r="Y791" i="15"/>
  <c r="X791" i="15"/>
  <c r="W791" i="15"/>
  <c r="L791" i="15" s="1"/>
  <c r="U791" i="15"/>
  <c r="S791" i="15"/>
  <c r="O791" i="15"/>
  <c r="N791" i="15"/>
  <c r="M791" i="15"/>
  <c r="Z790" i="15"/>
  <c r="Y790" i="15"/>
  <c r="X790" i="15"/>
  <c r="W790" i="15"/>
  <c r="L790" i="15" s="1"/>
  <c r="U790" i="15"/>
  <c r="S790" i="15"/>
  <c r="O790" i="15"/>
  <c r="N790" i="15"/>
  <c r="M790" i="15"/>
  <c r="Z789" i="15"/>
  <c r="Y789" i="15"/>
  <c r="X789" i="15"/>
  <c r="W789" i="15"/>
  <c r="L789" i="15" s="1"/>
  <c r="I789" i="15"/>
  <c r="J789" i="15" s="1"/>
  <c r="U789" i="15"/>
  <c r="S789" i="15"/>
  <c r="O789" i="15"/>
  <c r="N789" i="15"/>
  <c r="M789" i="15"/>
  <c r="Z788" i="15"/>
  <c r="Y788" i="15"/>
  <c r="X788" i="15"/>
  <c r="W788" i="15"/>
  <c r="L788" i="15" s="1"/>
  <c r="U788" i="15"/>
  <c r="S788" i="15"/>
  <c r="O788" i="15"/>
  <c r="N788" i="15"/>
  <c r="M788" i="15"/>
  <c r="Z787" i="15"/>
  <c r="Y787" i="15"/>
  <c r="X787" i="15"/>
  <c r="W787" i="15"/>
  <c r="L787" i="15" s="1"/>
  <c r="U787" i="15"/>
  <c r="S787" i="15"/>
  <c r="O787" i="15"/>
  <c r="N787" i="15"/>
  <c r="M787" i="15"/>
  <c r="Z786" i="15"/>
  <c r="Y786" i="15"/>
  <c r="X786" i="15"/>
  <c r="W786" i="15"/>
  <c r="L786" i="15" s="1"/>
  <c r="U786" i="15"/>
  <c r="S786" i="15"/>
  <c r="O786" i="15"/>
  <c r="N786" i="15"/>
  <c r="M786" i="15"/>
  <c r="Z785" i="15"/>
  <c r="Y785" i="15"/>
  <c r="X785" i="15"/>
  <c r="W785" i="15"/>
  <c r="L785" i="15" s="1"/>
  <c r="U785" i="15"/>
  <c r="S785" i="15"/>
  <c r="O785" i="15"/>
  <c r="N785" i="15"/>
  <c r="M785" i="15"/>
  <c r="Z784" i="15"/>
  <c r="Y784" i="15"/>
  <c r="X784" i="15"/>
  <c r="W784" i="15"/>
  <c r="L784" i="15" s="1"/>
  <c r="U784" i="15"/>
  <c r="S784" i="15"/>
  <c r="O784" i="15"/>
  <c r="N784" i="15"/>
  <c r="M784" i="15"/>
  <c r="Z783" i="15"/>
  <c r="Y783" i="15"/>
  <c r="X783" i="15"/>
  <c r="W783" i="15"/>
  <c r="L783" i="15" s="1"/>
  <c r="U783" i="15"/>
  <c r="S783" i="15"/>
  <c r="O783" i="15"/>
  <c r="N783" i="15"/>
  <c r="M783" i="15"/>
  <c r="Z782" i="15"/>
  <c r="Y782" i="15"/>
  <c r="X782" i="15"/>
  <c r="W782" i="15"/>
  <c r="L782" i="15" s="1"/>
  <c r="I782" i="15"/>
  <c r="J782" i="15" s="1"/>
  <c r="U782" i="15"/>
  <c r="S782" i="15"/>
  <c r="O782" i="15"/>
  <c r="N782" i="15"/>
  <c r="M782" i="15"/>
  <c r="Z781" i="15"/>
  <c r="Y781" i="15"/>
  <c r="X781" i="15"/>
  <c r="W781" i="15"/>
  <c r="L781" i="15" s="1"/>
  <c r="I781" i="15"/>
  <c r="J781" i="15" s="1"/>
  <c r="U781" i="15"/>
  <c r="S781" i="15"/>
  <c r="O781" i="15"/>
  <c r="N781" i="15"/>
  <c r="M781" i="15"/>
  <c r="Z780" i="15"/>
  <c r="Y780" i="15"/>
  <c r="X780" i="15"/>
  <c r="W780" i="15"/>
  <c r="L780" i="15" s="1"/>
  <c r="I780" i="15"/>
  <c r="J780" i="15" s="1"/>
  <c r="U780" i="15"/>
  <c r="S780" i="15"/>
  <c r="O780" i="15"/>
  <c r="N780" i="15"/>
  <c r="M780" i="15"/>
  <c r="Z779" i="15"/>
  <c r="Y779" i="15"/>
  <c r="X779" i="15"/>
  <c r="W779" i="15"/>
  <c r="L779" i="15" s="1"/>
  <c r="I779" i="15"/>
  <c r="J779" i="15" s="1"/>
  <c r="U779" i="15"/>
  <c r="S779" i="15"/>
  <c r="O779" i="15"/>
  <c r="N779" i="15"/>
  <c r="M779" i="15"/>
  <c r="Z778" i="15"/>
  <c r="Y778" i="15"/>
  <c r="X778" i="15"/>
  <c r="W778" i="15"/>
  <c r="L778" i="15" s="1"/>
  <c r="U778" i="15"/>
  <c r="S778" i="15"/>
  <c r="O778" i="15"/>
  <c r="N778" i="15"/>
  <c r="M778" i="15"/>
  <c r="Z777" i="15"/>
  <c r="Y777" i="15"/>
  <c r="X777" i="15"/>
  <c r="W777" i="15"/>
  <c r="L777" i="15" s="1"/>
  <c r="U777" i="15"/>
  <c r="S777" i="15"/>
  <c r="O777" i="15"/>
  <c r="N777" i="15"/>
  <c r="M777" i="15"/>
  <c r="Z776" i="15"/>
  <c r="Y776" i="15"/>
  <c r="X776" i="15"/>
  <c r="W776" i="15"/>
  <c r="L776" i="15" s="1"/>
  <c r="I776" i="15"/>
  <c r="J776" i="15" s="1"/>
  <c r="U776" i="15"/>
  <c r="S776" i="15"/>
  <c r="O776" i="15"/>
  <c r="N776" i="15"/>
  <c r="M776" i="15"/>
  <c r="Z775" i="15"/>
  <c r="Y775" i="15"/>
  <c r="X775" i="15"/>
  <c r="W775" i="15"/>
  <c r="L775" i="15" s="1"/>
  <c r="U775" i="15"/>
  <c r="S775" i="15"/>
  <c r="O775" i="15"/>
  <c r="N775" i="15"/>
  <c r="M775" i="15"/>
  <c r="Z774" i="15"/>
  <c r="Y774" i="15"/>
  <c r="X774" i="15"/>
  <c r="W774" i="15"/>
  <c r="L774" i="15" s="1"/>
  <c r="U774" i="15"/>
  <c r="S774" i="15"/>
  <c r="O774" i="15"/>
  <c r="N774" i="15"/>
  <c r="M774" i="15"/>
  <c r="Z773" i="15"/>
  <c r="Y773" i="15"/>
  <c r="X773" i="15"/>
  <c r="W773" i="15"/>
  <c r="L773" i="15" s="1"/>
  <c r="U773" i="15"/>
  <c r="S773" i="15"/>
  <c r="O773" i="15"/>
  <c r="N773" i="15"/>
  <c r="M773" i="15"/>
  <c r="Z772" i="15"/>
  <c r="Y772" i="15"/>
  <c r="X772" i="15"/>
  <c r="W772" i="15"/>
  <c r="L772" i="15" s="1"/>
  <c r="I772" i="15"/>
  <c r="J772" i="15" s="1"/>
  <c r="U772" i="15"/>
  <c r="S772" i="15"/>
  <c r="O772" i="15"/>
  <c r="N772" i="15"/>
  <c r="M772" i="15"/>
  <c r="Z771" i="15"/>
  <c r="Y771" i="15"/>
  <c r="X771" i="15"/>
  <c r="W771" i="15"/>
  <c r="L771" i="15" s="1"/>
  <c r="U771" i="15"/>
  <c r="S771" i="15"/>
  <c r="O771" i="15"/>
  <c r="N771" i="15"/>
  <c r="M771" i="15"/>
  <c r="Z770" i="15"/>
  <c r="Y770" i="15"/>
  <c r="X770" i="15"/>
  <c r="W770" i="15"/>
  <c r="L770" i="15" s="1"/>
  <c r="U770" i="15"/>
  <c r="S770" i="15"/>
  <c r="O770" i="15"/>
  <c r="N770" i="15"/>
  <c r="M770" i="15"/>
  <c r="Z769" i="15"/>
  <c r="Y769" i="15"/>
  <c r="X769" i="15"/>
  <c r="W769" i="15"/>
  <c r="L769" i="15" s="1"/>
  <c r="U769" i="15"/>
  <c r="S769" i="15"/>
  <c r="O769" i="15"/>
  <c r="N769" i="15"/>
  <c r="M769" i="15"/>
  <c r="Z768" i="15"/>
  <c r="Y768" i="15"/>
  <c r="X768" i="15"/>
  <c r="W768" i="15"/>
  <c r="L768" i="15" s="1"/>
  <c r="U768" i="15"/>
  <c r="S768" i="15"/>
  <c r="O768" i="15"/>
  <c r="N768" i="15"/>
  <c r="M768" i="15"/>
  <c r="Z767" i="15"/>
  <c r="Y767" i="15"/>
  <c r="X767" i="15"/>
  <c r="W767" i="15"/>
  <c r="L767" i="15" s="1"/>
  <c r="U767" i="15"/>
  <c r="S767" i="15"/>
  <c r="O767" i="15"/>
  <c r="N767" i="15"/>
  <c r="M767" i="15"/>
  <c r="Z766" i="15"/>
  <c r="Y766" i="15"/>
  <c r="X766" i="15"/>
  <c r="W766" i="15"/>
  <c r="L766" i="15" s="1"/>
  <c r="I766" i="15"/>
  <c r="J766" i="15" s="1"/>
  <c r="U766" i="15"/>
  <c r="S766" i="15"/>
  <c r="O766" i="15"/>
  <c r="N766" i="15"/>
  <c r="M766" i="15"/>
  <c r="Z765" i="15"/>
  <c r="Y765" i="15"/>
  <c r="X765" i="15"/>
  <c r="W765" i="15"/>
  <c r="L765" i="15" s="1"/>
  <c r="I765" i="15"/>
  <c r="J765" i="15" s="1"/>
  <c r="U765" i="15"/>
  <c r="S765" i="15"/>
  <c r="O765" i="15"/>
  <c r="N765" i="15"/>
  <c r="M765" i="15"/>
  <c r="Z764" i="15"/>
  <c r="Y764" i="15"/>
  <c r="X764" i="15"/>
  <c r="W764" i="15"/>
  <c r="L764" i="15" s="1"/>
  <c r="I764" i="15"/>
  <c r="J764" i="15" s="1"/>
  <c r="U764" i="15"/>
  <c r="S764" i="15"/>
  <c r="O764" i="15"/>
  <c r="N764" i="15"/>
  <c r="M764" i="15"/>
  <c r="Z763" i="15"/>
  <c r="Y763" i="15"/>
  <c r="X763" i="15"/>
  <c r="W763" i="15"/>
  <c r="L763" i="15" s="1"/>
  <c r="I763" i="15"/>
  <c r="J763" i="15" s="1"/>
  <c r="U763" i="15"/>
  <c r="S763" i="15"/>
  <c r="O763" i="15"/>
  <c r="N763" i="15"/>
  <c r="M763" i="15"/>
  <c r="Z762" i="15"/>
  <c r="Y762" i="15"/>
  <c r="X762" i="15"/>
  <c r="W762" i="15"/>
  <c r="L762" i="15" s="1"/>
  <c r="I762" i="15"/>
  <c r="J762" i="15" s="1"/>
  <c r="U762" i="15"/>
  <c r="S762" i="15"/>
  <c r="O762" i="15"/>
  <c r="N762" i="15"/>
  <c r="M762" i="15"/>
  <c r="Z761" i="15"/>
  <c r="Y761" i="15"/>
  <c r="X761" i="15"/>
  <c r="W761" i="15"/>
  <c r="L761" i="15" s="1"/>
  <c r="U761" i="15"/>
  <c r="S761" i="15"/>
  <c r="O761" i="15"/>
  <c r="N761" i="15"/>
  <c r="M761" i="15"/>
  <c r="Z760" i="15"/>
  <c r="Y760" i="15"/>
  <c r="X760" i="15"/>
  <c r="W760" i="15"/>
  <c r="L760" i="15" s="1"/>
  <c r="U760" i="15"/>
  <c r="S760" i="15"/>
  <c r="O760" i="15"/>
  <c r="N760" i="15"/>
  <c r="M760" i="15"/>
  <c r="Z759" i="15"/>
  <c r="Y759" i="15"/>
  <c r="X759" i="15"/>
  <c r="W759" i="15"/>
  <c r="L759" i="15" s="1"/>
  <c r="U759" i="15"/>
  <c r="S759" i="15"/>
  <c r="O759" i="15"/>
  <c r="N759" i="15"/>
  <c r="M759" i="15"/>
  <c r="Z758" i="15"/>
  <c r="Y758" i="15"/>
  <c r="X758" i="15"/>
  <c r="W758" i="15"/>
  <c r="L758" i="15" s="1"/>
  <c r="U758" i="15"/>
  <c r="S758" i="15"/>
  <c r="O758" i="15"/>
  <c r="N758" i="15"/>
  <c r="M758" i="15"/>
  <c r="Z757" i="15"/>
  <c r="Y757" i="15"/>
  <c r="X757" i="15"/>
  <c r="W757" i="15"/>
  <c r="L757" i="15" s="1"/>
  <c r="U757" i="15"/>
  <c r="S757" i="15"/>
  <c r="O757" i="15"/>
  <c r="N757" i="15"/>
  <c r="M757" i="15"/>
  <c r="Z756" i="15"/>
  <c r="Y756" i="15"/>
  <c r="X756" i="15"/>
  <c r="W756" i="15"/>
  <c r="L756" i="15" s="1"/>
  <c r="I756" i="15"/>
  <c r="J756" i="15" s="1"/>
  <c r="U756" i="15"/>
  <c r="S756" i="15"/>
  <c r="O756" i="15"/>
  <c r="N756" i="15"/>
  <c r="M756" i="15"/>
  <c r="Z755" i="15"/>
  <c r="Y755" i="15"/>
  <c r="X755" i="15"/>
  <c r="W755" i="15"/>
  <c r="L755" i="15" s="1"/>
  <c r="U755" i="15"/>
  <c r="S755" i="15"/>
  <c r="O755" i="15"/>
  <c r="N755" i="15"/>
  <c r="M755" i="15"/>
  <c r="Z754" i="15"/>
  <c r="Y754" i="15"/>
  <c r="X754" i="15"/>
  <c r="W754" i="15"/>
  <c r="L754" i="15" s="1"/>
  <c r="U754" i="15"/>
  <c r="S754" i="15"/>
  <c r="O754" i="15"/>
  <c r="N754" i="15"/>
  <c r="M754" i="15"/>
  <c r="Z753" i="15"/>
  <c r="Y753" i="15"/>
  <c r="X753" i="15"/>
  <c r="W753" i="15"/>
  <c r="L753" i="15" s="1"/>
  <c r="U753" i="15"/>
  <c r="S753" i="15"/>
  <c r="O753" i="15"/>
  <c r="N753" i="15"/>
  <c r="M753" i="15"/>
  <c r="Z752" i="15"/>
  <c r="Y752" i="15"/>
  <c r="X752" i="15"/>
  <c r="W752" i="15"/>
  <c r="L752" i="15" s="1"/>
  <c r="U752" i="15"/>
  <c r="S752" i="15"/>
  <c r="O752" i="15"/>
  <c r="N752" i="15"/>
  <c r="M752" i="15"/>
  <c r="Z751" i="15"/>
  <c r="Y751" i="15"/>
  <c r="X751" i="15"/>
  <c r="W751" i="15"/>
  <c r="L751" i="15" s="1"/>
  <c r="U751" i="15"/>
  <c r="S751" i="15"/>
  <c r="O751" i="15"/>
  <c r="N751" i="15"/>
  <c r="M751" i="15"/>
  <c r="Z750" i="15"/>
  <c r="Y750" i="15"/>
  <c r="X750" i="15"/>
  <c r="W750" i="15"/>
  <c r="L750" i="15" s="1"/>
  <c r="I750" i="15"/>
  <c r="J750" i="15" s="1"/>
  <c r="U750" i="15"/>
  <c r="S750" i="15"/>
  <c r="O750" i="15"/>
  <c r="N750" i="15"/>
  <c r="M750" i="15"/>
  <c r="Z749" i="15"/>
  <c r="Y749" i="15"/>
  <c r="X749" i="15"/>
  <c r="W749" i="15"/>
  <c r="L749" i="15" s="1"/>
  <c r="I749" i="15"/>
  <c r="J749" i="15" s="1"/>
  <c r="U749" i="15"/>
  <c r="S749" i="15"/>
  <c r="O749" i="15"/>
  <c r="N749" i="15"/>
  <c r="M749" i="15"/>
  <c r="Z748" i="15"/>
  <c r="Y748" i="15"/>
  <c r="X748" i="15"/>
  <c r="W748" i="15"/>
  <c r="L748" i="15" s="1"/>
  <c r="I748" i="15"/>
  <c r="J748" i="15" s="1"/>
  <c r="U748" i="15"/>
  <c r="S748" i="15"/>
  <c r="O748" i="15"/>
  <c r="N748" i="15"/>
  <c r="M748" i="15"/>
  <c r="Z747" i="15"/>
  <c r="Y747" i="15"/>
  <c r="X747" i="15"/>
  <c r="W747" i="15"/>
  <c r="L747" i="15" s="1"/>
  <c r="I747" i="15"/>
  <c r="J747" i="15" s="1"/>
  <c r="U747" i="15"/>
  <c r="S747" i="15"/>
  <c r="O747" i="15"/>
  <c r="N747" i="15"/>
  <c r="M747" i="15"/>
  <c r="Z746" i="15"/>
  <c r="Y746" i="15"/>
  <c r="X746" i="15"/>
  <c r="W746" i="15"/>
  <c r="L746" i="15" s="1"/>
  <c r="I746" i="15"/>
  <c r="J746" i="15" s="1"/>
  <c r="U746" i="15"/>
  <c r="S746" i="15"/>
  <c r="O746" i="15"/>
  <c r="N746" i="15"/>
  <c r="M746" i="15"/>
  <c r="Z745" i="15"/>
  <c r="Y745" i="15"/>
  <c r="X745" i="15"/>
  <c r="W745" i="15"/>
  <c r="L745" i="15" s="1"/>
  <c r="U745" i="15"/>
  <c r="S745" i="15"/>
  <c r="O745" i="15"/>
  <c r="N745" i="15"/>
  <c r="M745" i="15"/>
  <c r="Z744" i="15"/>
  <c r="Y744" i="15"/>
  <c r="X744" i="15"/>
  <c r="W744" i="15"/>
  <c r="L744" i="15" s="1"/>
  <c r="I744" i="15"/>
  <c r="J744" i="15" s="1"/>
  <c r="H744" i="15" s="1"/>
  <c r="U744" i="15"/>
  <c r="S744" i="15"/>
  <c r="O744" i="15"/>
  <c r="N744" i="15"/>
  <c r="M744" i="15"/>
  <c r="Z743" i="15"/>
  <c r="Y743" i="15"/>
  <c r="X743" i="15"/>
  <c r="W743" i="15"/>
  <c r="L743" i="15" s="1"/>
  <c r="U743" i="15"/>
  <c r="S743" i="15"/>
  <c r="O743" i="15"/>
  <c r="N743" i="15"/>
  <c r="M743" i="15"/>
  <c r="Z742" i="15"/>
  <c r="Y742" i="15"/>
  <c r="X742" i="15"/>
  <c r="W742" i="15"/>
  <c r="L742" i="15" s="1"/>
  <c r="U742" i="15"/>
  <c r="S742" i="15"/>
  <c r="O742" i="15"/>
  <c r="N742" i="15"/>
  <c r="M742" i="15"/>
  <c r="Z741" i="15"/>
  <c r="Y741" i="15"/>
  <c r="X741" i="15"/>
  <c r="W741" i="15"/>
  <c r="L741" i="15" s="1"/>
  <c r="I741" i="15"/>
  <c r="J741" i="15" s="1"/>
  <c r="U741" i="15"/>
  <c r="S741" i="15"/>
  <c r="O741" i="15"/>
  <c r="N741" i="15"/>
  <c r="M741" i="15"/>
  <c r="Z740" i="15"/>
  <c r="Y740" i="15"/>
  <c r="X740" i="15"/>
  <c r="W740" i="15"/>
  <c r="L740" i="15" s="1"/>
  <c r="U740" i="15"/>
  <c r="S740" i="15"/>
  <c r="O740" i="15"/>
  <c r="N740" i="15"/>
  <c r="M740" i="15"/>
  <c r="Z739" i="15"/>
  <c r="Y739" i="15"/>
  <c r="X739" i="15"/>
  <c r="W739" i="15"/>
  <c r="L739" i="15" s="1"/>
  <c r="U739" i="15"/>
  <c r="S739" i="15"/>
  <c r="O739" i="15"/>
  <c r="N739" i="15"/>
  <c r="M739" i="15"/>
  <c r="Z738" i="15"/>
  <c r="Y738" i="15"/>
  <c r="X738" i="15"/>
  <c r="W738" i="15"/>
  <c r="L738" i="15" s="1"/>
  <c r="U738" i="15"/>
  <c r="S738" i="15"/>
  <c r="O738" i="15"/>
  <c r="N738" i="15"/>
  <c r="M738" i="15"/>
  <c r="Z737" i="15"/>
  <c r="Y737" i="15"/>
  <c r="X737" i="15"/>
  <c r="W737" i="15"/>
  <c r="L737" i="15" s="1"/>
  <c r="U737" i="15"/>
  <c r="S737" i="15"/>
  <c r="O737" i="15"/>
  <c r="N737" i="15"/>
  <c r="M737" i="15"/>
  <c r="Z736" i="15"/>
  <c r="Y736" i="15"/>
  <c r="X736" i="15"/>
  <c r="W736" i="15"/>
  <c r="L736" i="15" s="1"/>
  <c r="U736" i="15"/>
  <c r="S736" i="15"/>
  <c r="O736" i="15"/>
  <c r="N736" i="15"/>
  <c r="M736" i="15"/>
  <c r="Z735" i="15"/>
  <c r="Y735" i="15"/>
  <c r="X735" i="15"/>
  <c r="W735" i="15"/>
  <c r="L735" i="15" s="1"/>
  <c r="U735" i="15"/>
  <c r="S735" i="15"/>
  <c r="O735" i="15"/>
  <c r="N735" i="15"/>
  <c r="M735" i="15"/>
  <c r="Z734" i="15"/>
  <c r="Y734" i="15"/>
  <c r="X734" i="15"/>
  <c r="W734" i="15"/>
  <c r="L734" i="15" s="1"/>
  <c r="I734" i="15"/>
  <c r="J734" i="15" s="1"/>
  <c r="U734" i="15"/>
  <c r="S734" i="15"/>
  <c r="O734" i="15"/>
  <c r="N734" i="15"/>
  <c r="M734" i="15"/>
  <c r="Z733" i="15"/>
  <c r="Y733" i="15"/>
  <c r="X733" i="15"/>
  <c r="W733" i="15"/>
  <c r="L733" i="15" s="1"/>
  <c r="I733" i="15"/>
  <c r="J733" i="15" s="1"/>
  <c r="U733" i="15"/>
  <c r="S733" i="15"/>
  <c r="O733" i="15"/>
  <c r="N733" i="15"/>
  <c r="M733" i="15"/>
  <c r="Z732" i="15"/>
  <c r="Y732" i="15"/>
  <c r="X732" i="15"/>
  <c r="W732" i="15"/>
  <c r="L732" i="15" s="1"/>
  <c r="I732" i="15"/>
  <c r="J732" i="15" s="1"/>
  <c r="U732" i="15"/>
  <c r="S732" i="15"/>
  <c r="O732" i="15"/>
  <c r="N732" i="15"/>
  <c r="M732" i="15"/>
  <c r="Z731" i="15"/>
  <c r="Y731" i="15"/>
  <c r="X731" i="15"/>
  <c r="W731" i="15"/>
  <c r="L731" i="15" s="1"/>
  <c r="I731" i="15"/>
  <c r="J731" i="15" s="1"/>
  <c r="U731" i="15"/>
  <c r="S731" i="15"/>
  <c r="O731" i="15"/>
  <c r="N731" i="15"/>
  <c r="M731" i="15"/>
  <c r="Z730" i="15"/>
  <c r="Y730" i="15"/>
  <c r="X730" i="15"/>
  <c r="W730" i="15"/>
  <c r="L730" i="15" s="1"/>
  <c r="U730" i="15"/>
  <c r="S730" i="15"/>
  <c r="O730" i="15"/>
  <c r="N730" i="15"/>
  <c r="M730" i="15"/>
  <c r="Z729" i="15"/>
  <c r="Y729" i="15"/>
  <c r="X729" i="15"/>
  <c r="W729" i="15"/>
  <c r="L729" i="15" s="1"/>
  <c r="U729" i="15"/>
  <c r="S729" i="15"/>
  <c r="O729" i="15"/>
  <c r="N729" i="15"/>
  <c r="M729" i="15"/>
  <c r="Z728" i="15"/>
  <c r="Y728" i="15"/>
  <c r="X728" i="15"/>
  <c r="W728" i="15"/>
  <c r="L728" i="15" s="1"/>
  <c r="I728" i="15"/>
  <c r="J728" i="15" s="1"/>
  <c r="U728" i="15"/>
  <c r="S728" i="15"/>
  <c r="O728" i="15"/>
  <c r="N728" i="15"/>
  <c r="M728" i="15"/>
  <c r="Z727" i="15"/>
  <c r="Y727" i="15"/>
  <c r="X727" i="15"/>
  <c r="W727" i="15"/>
  <c r="L727" i="15" s="1"/>
  <c r="U727" i="15"/>
  <c r="S727" i="15"/>
  <c r="O727" i="15"/>
  <c r="N727" i="15"/>
  <c r="M727" i="15"/>
  <c r="Z726" i="15"/>
  <c r="Y726" i="15"/>
  <c r="X726" i="15"/>
  <c r="W726" i="15"/>
  <c r="L726" i="15" s="1"/>
  <c r="U726" i="15"/>
  <c r="S726" i="15"/>
  <c r="O726" i="15"/>
  <c r="N726" i="15"/>
  <c r="M726" i="15"/>
  <c r="Z725" i="15"/>
  <c r="Y725" i="15"/>
  <c r="X725" i="15"/>
  <c r="W725" i="15"/>
  <c r="L725" i="15" s="1"/>
  <c r="I725" i="15"/>
  <c r="J725" i="15" s="1"/>
  <c r="U725" i="15"/>
  <c r="S725" i="15"/>
  <c r="O725" i="15"/>
  <c r="N725" i="15"/>
  <c r="M725" i="15"/>
  <c r="Z724" i="15"/>
  <c r="Y724" i="15"/>
  <c r="X724" i="15"/>
  <c r="W724" i="15"/>
  <c r="L724" i="15" s="1"/>
  <c r="U724" i="15"/>
  <c r="S724" i="15"/>
  <c r="O724" i="15"/>
  <c r="N724" i="15"/>
  <c r="M724" i="15"/>
  <c r="Z723" i="15"/>
  <c r="Y723" i="15"/>
  <c r="X723" i="15"/>
  <c r="W723" i="15"/>
  <c r="L723" i="15" s="1"/>
  <c r="U723" i="15"/>
  <c r="S723" i="15"/>
  <c r="O723" i="15"/>
  <c r="N723" i="15"/>
  <c r="M723" i="15"/>
  <c r="Z722" i="15"/>
  <c r="Y722" i="15"/>
  <c r="X722" i="15"/>
  <c r="W722" i="15"/>
  <c r="L722" i="15" s="1"/>
  <c r="U722" i="15"/>
  <c r="S722" i="15"/>
  <c r="O722" i="15"/>
  <c r="N722" i="15"/>
  <c r="M722" i="15"/>
  <c r="Z721" i="15"/>
  <c r="Y721" i="15"/>
  <c r="X721" i="15"/>
  <c r="W721" i="15"/>
  <c r="L721" i="15" s="1"/>
  <c r="U721" i="15"/>
  <c r="S721" i="15"/>
  <c r="O721" i="15"/>
  <c r="N721" i="15"/>
  <c r="M721" i="15"/>
  <c r="Z720" i="15"/>
  <c r="Y720" i="15"/>
  <c r="X720" i="15"/>
  <c r="W720" i="15"/>
  <c r="L720" i="15" s="1"/>
  <c r="U720" i="15"/>
  <c r="S720" i="15"/>
  <c r="O720" i="15"/>
  <c r="N720" i="15"/>
  <c r="M720" i="15"/>
  <c r="Z719" i="15"/>
  <c r="Y719" i="15"/>
  <c r="X719" i="15"/>
  <c r="W719" i="15"/>
  <c r="L719" i="15" s="1"/>
  <c r="U719" i="15"/>
  <c r="S719" i="15"/>
  <c r="O719" i="15"/>
  <c r="N719" i="15"/>
  <c r="M719" i="15"/>
  <c r="Z718" i="15"/>
  <c r="Y718" i="15"/>
  <c r="X718" i="15"/>
  <c r="W718" i="15"/>
  <c r="L718" i="15" s="1"/>
  <c r="I718" i="15"/>
  <c r="J718" i="15" s="1"/>
  <c r="U718" i="15"/>
  <c r="S718" i="15"/>
  <c r="O718" i="15"/>
  <c r="N718" i="15"/>
  <c r="M718" i="15"/>
  <c r="Z717" i="15"/>
  <c r="Y717" i="15"/>
  <c r="X717" i="15"/>
  <c r="W717" i="15"/>
  <c r="L717" i="15" s="1"/>
  <c r="I717" i="15"/>
  <c r="J717" i="15" s="1"/>
  <c r="U717" i="15"/>
  <c r="S717" i="15"/>
  <c r="O717" i="15"/>
  <c r="N717" i="15"/>
  <c r="M717" i="15"/>
  <c r="Z716" i="15"/>
  <c r="Y716" i="15"/>
  <c r="X716" i="15"/>
  <c r="W716" i="15"/>
  <c r="L716" i="15" s="1"/>
  <c r="I716" i="15"/>
  <c r="J716" i="15" s="1"/>
  <c r="U716" i="15"/>
  <c r="S716" i="15"/>
  <c r="O716" i="15"/>
  <c r="N716" i="15"/>
  <c r="M716" i="15"/>
  <c r="Z715" i="15"/>
  <c r="Y715" i="15"/>
  <c r="X715" i="15"/>
  <c r="W715" i="15"/>
  <c r="L715" i="15" s="1"/>
  <c r="I715" i="15"/>
  <c r="J715" i="15" s="1"/>
  <c r="U715" i="15"/>
  <c r="S715" i="15"/>
  <c r="O715" i="15"/>
  <c r="N715" i="15"/>
  <c r="M715" i="15"/>
  <c r="Z714" i="15"/>
  <c r="Y714" i="15"/>
  <c r="X714" i="15"/>
  <c r="W714" i="15"/>
  <c r="L714" i="15" s="1"/>
  <c r="U714" i="15"/>
  <c r="S714" i="15"/>
  <c r="O714" i="15"/>
  <c r="N714" i="15"/>
  <c r="M714" i="15"/>
  <c r="Z713" i="15"/>
  <c r="Y713" i="15"/>
  <c r="X713" i="15"/>
  <c r="W713" i="15"/>
  <c r="L713" i="15" s="1"/>
  <c r="U713" i="15"/>
  <c r="S713" i="15"/>
  <c r="O713" i="15"/>
  <c r="N713" i="15"/>
  <c r="M713" i="15"/>
  <c r="Z712" i="15"/>
  <c r="Y712" i="15"/>
  <c r="X712" i="15"/>
  <c r="W712" i="15"/>
  <c r="L712" i="15" s="1"/>
  <c r="U712" i="15"/>
  <c r="S712" i="15"/>
  <c r="O712" i="15"/>
  <c r="N712" i="15"/>
  <c r="M712" i="15"/>
  <c r="Z711" i="15"/>
  <c r="Y711" i="15"/>
  <c r="X711" i="15"/>
  <c r="W711" i="15"/>
  <c r="L711" i="15" s="1"/>
  <c r="U711" i="15"/>
  <c r="S711" i="15"/>
  <c r="O711" i="15"/>
  <c r="N711" i="15"/>
  <c r="M711" i="15"/>
  <c r="Z710" i="15"/>
  <c r="Y710" i="15"/>
  <c r="X710" i="15"/>
  <c r="W710" i="15"/>
  <c r="L710" i="15" s="1"/>
  <c r="U710" i="15"/>
  <c r="S710" i="15"/>
  <c r="O710" i="15"/>
  <c r="N710" i="15"/>
  <c r="M710" i="15"/>
  <c r="Z709" i="15"/>
  <c r="Y709" i="15"/>
  <c r="X709" i="15"/>
  <c r="W709" i="15"/>
  <c r="L709" i="15" s="1"/>
  <c r="U709" i="15"/>
  <c r="S709" i="15"/>
  <c r="O709" i="15"/>
  <c r="N709" i="15"/>
  <c r="M709" i="15"/>
  <c r="Z708" i="15"/>
  <c r="Y708" i="15"/>
  <c r="X708" i="15"/>
  <c r="W708" i="15"/>
  <c r="L708" i="15" s="1"/>
  <c r="I708" i="15"/>
  <c r="J708" i="15" s="1"/>
  <c r="U708" i="15"/>
  <c r="S708" i="15"/>
  <c r="O708" i="15"/>
  <c r="N708" i="15"/>
  <c r="M708" i="15"/>
  <c r="Z707" i="15"/>
  <c r="Y707" i="15"/>
  <c r="X707" i="15"/>
  <c r="W707" i="15"/>
  <c r="L707" i="15" s="1"/>
  <c r="U707" i="15"/>
  <c r="S707" i="15"/>
  <c r="O707" i="15"/>
  <c r="N707" i="15"/>
  <c r="M707" i="15"/>
  <c r="Z706" i="15"/>
  <c r="Y706" i="15"/>
  <c r="X706" i="15"/>
  <c r="W706" i="15"/>
  <c r="L706" i="15" s="1"/>
  <c r="U706" i="15"/>
  <c r="S706" i="15"/>
  <c r="O706" i="15"/>
  <c r="N706" i="15"/>
  <c r="M706" i="15"/>
  <c r="Z705" i="15"/>
  <c r="Y705" i="15"/>
  <c r="X705" i="15"/>
  <c r="W705" i="15"/>
  <c r="L705" i="15" s="1"/>
  <c r="U705" i="15"/>
  <c r="S705" i="15"/>
  <c r="O705" i="15"/>
  <c r="N705" i="15"/>
  <c r="M705" i="15"/>
  <c r="Z704" i="15"/>
  <c r="Y704" i="15"/>
  <c r="X704" i="15"/>
  <c r="W704" i="15"/>
  <c r="L704" i="15" s="1"/>
  <c r="U704" i="15"/>
  <c r="S704" i="15"/>
  <c r="O704" i="15"/>
  <c r="N704" i="15"/>
  <c r="M704" i="15"/>
  <c r="Z703" i="15"/>
  <c r="Y703" i="15"/>
  <c r="X703" i="15"/>
  <c r="W703" i="15"/>
  <c r="L703" i="15" s="1"/>
  <c r="I703" i="15"/>
  <c r="J703" i="15" s="1"/>
  <c r="U703" i="15"/>
  <c r="S703" i="15"/>
  <c r="O703" i="15"/>
  <c r="N703" i="15"/>
  <c r="M703" i="15"/>
  <c r="Z702" i="15"/>
  <c r="Y702" i="15"/>
  <c r="X702" i="15"/>
  <c r="W702" i="15"/>
  <c r="L702" i="15" s="1"/>
  <c r="I702" i="15"/>
  <c r="J702" i="15" s="1"/>
  <c r="U702" i="15"/>
  <c r="S702" i="15"/>
  <c r="O702" i="15"/>
  <c r="N702" i="15"/>
  <c r="M702" i="15"/>
  <c r="Z701" i="15"/>
  <c r="Y701" i="15"/>
  <c r="X701" i="15"/>
  <c r="W701" i="15"/>
  <c r="L701" i="15" s="1"/>
  <c r="I701" i="15"/>
  <c r="J701" i="15" s="1"/>
  <c r="U701" i="15"/>
  <c r="S701" i="15"/>
  <c r="O701" i="15"/>
  <c r="N701" i="15"/>
  <c r="M701" i="15"/>
  <c r="Z700" i="15"/>
  <c r="Y700" i="15"/>
  <c r="X700" i="15"/>
  <c r="W700" i="15"/>
  <c r="L700" i="15" s="1"/>
  <c r="I700" i="15"/>
  <c r="J700" i="15" s="1"/>
  <c r="U700" i="15"/>
  <c r="S700" i="15"/>
  <c r="O700" i="15"/>
  <c r="N700" i="15"/>
  <c r="M700" i="15"/>
  <c r="Z699" i="15"/>
  <c r="Y699" i="15"/>
  <c r="X699" i="15"/>
  <c r="W699" i="15"/>
  <c r="L699" i="15" s="1"/>
  <c r="I699" i="15"/>
  <c r="J699" i="15" s="1"/>
  <c r="U699" i="15"/>
  <c r="S699" i="15"/>
  <c r="O699" i="15"/>
  <c r="N699" i="15"/>
  <c r="M699" i="15"/>
  <c r="Z698" i="15"/>
  <c r="Y698" i="15"/>
  <c r="X698" i="15"/>
  <c r="W698" i="15"/>
  <c r="L698" i="15" s="1"/>
  <c r="I698" i="15"/>
  <c r="J698" i="15" s="1"/>
  <c r="U698" i="15"/>
  <c r="S698" i="15"/>
  <c r="O698" i="15"/>
  <c r="N698" i="15"/>
  <c r="M698" i="15"/>
  <c r="Z697" i="15"/>
  <c r="Y697" i="15"/>
  <c r="X697" i="15"/>
  <c r="W697" i="15"/>
  <c r="L697" i="15" s="1"/>
  <c r="I697" i="15"/>
  <c r="J697" i="15" s="1"/>
  <c r="U697" i="15"/>
  <c r="S697" i="15"/>
  <c r="O697" i="15"/>
  <c r="N697" i="15"/>
  <c r="M697" i="15"/>
  <c r="Z696" i="15"/>
  <c r="Y696" i="15"/>
  <c r="X696" i="15"/>
  <c r="W696" i="15"/>
  <c r="L696" i="15" s="1"/>
  <c r="U696" i="15"/>
  <c r="S696" i="15"/>
  <c r="O696" i="15"/>
  <c r="N696" i="15"/>
  <c r="M696" i="15"/>
  <c r="Z695" i="15"/>
  <c r="Y695" i="15"/>
  <c r="X695" i="15"/>
  <c r="W695" i="15"/>
  <c r="L695" i="15" s="1"/>
  <c r="U695" i="15"/>
  <c r="S695" i="15"/>
  <c r="O695" i="15"/>
  <c r="N695" i="15"/>
  <c r="M695" i="15"/>
  <c r="Z694" i="15"/>
  <c r="Y694" i="15"/>
  <c r="X694" i="15"/>
  <c r="W694" i="15"/>
  <c r="L694" i="15" s="1"/>
  <c r="U694" i="15"/>
  <c r="S694" i="15"/>
  <c r="O694" i="15"/>
  <c r="N694" i="15"/>
  <c r="M694" i="15"/>
  <c r="Z693" i="15"/>
  <c r="Y693" i="15"/>
  <c r="X693" i="15"/>
  <c r="W693" i="15"/>
  <c r="L693" i="15" s="1"/>
  <c r="I693" i="15"/>
  <c r="J693" i="15" s="1"/>
  <c r="U693" i="15"/>
  <c r="S693" i="15"/>
  <c r="O693" i="15"/>
  <c r="N693" i="15"/>
  <c r="M693" i="15"/>
  <c r="Z692" i="15"/>
  <c r="Y692" i="15"/>
  <c r="X692" i="15"/>
  <c r="W692" i="15"/>
  <c r="L692" i="15" s="1"/>
  <c r="I692" i="15"/>
  <c r="J692" i="15" s="1"/>
  <c r="U692" i="15"/>
  <c r="S692" i="15"/>
  <c r="O692" i="15"/>
  <c r="N692" i="15"/>
  <c r="M692" i="15"/>
  <c r="Z691" i="15"/>
  <c r="Y691" i="15"/>
  <c r="X691" i="15"/>
  <c r="W691" i="15"/>
  <c r="L691" i="15" s="1"/>
  <c r="U691" i="15"/>
  <c r="S691" i="15"/>
  <c r="O691" i="15"/>
  <c r="N691" i="15"/>
  <c r="M691" i="15"/>
  <c r="Z690" i="15"/>
  <c r="Y690" i="15"/>
  <c r="X690" i="15"/>
  <c r="W690" i="15"/>
  <c r="L690" i="15" s="1"/>
  <c r="U690" i="15"/>
  <c r="S690" i="15"/>
  <c r="O690" i="15"/>
  <c r="N690" i="15"/>
  <c r="M690" i="15"/>
  <c r="Z689" i="15"/>
  <c r="Y689" i="15"/>
  <c r="X689" i="15"/>
  <c r="W689" i="15"/>
  <c r="L689" i="15" s="1"/>
  <c r="U689" i="15"/>
  <c r="S689" i="15"/>
  <c r="O689" i="15"/>
  <c r="N689" i="15"/>
  <c r="M689" i="15"/>
  <c r="Z688" i="15"/>
  <c r="Y688" i="15"/>
  <c r="X688" i="15"/>
  <c r="W688" i="15"/>
  <c r="L688" i="15" s="1"/>
  <c r="U688" i="15"/>
  <c r="S688" i="15"/>
  <c r="O688" i="15"/>
  <c r="N688" i="15"/>
  <c r="M688" i="15"/>
  <c r="Z687" i="15"/>
  <c r="Y687" i="15"/>
  <c r="X687" i="15"/>
  <c r="W687" i="15"/>
  <c r="L687" i="15" s="1"/>
  <c r="U687" i="15"/>
  <c r="S687" i="15"/>
  <c r="O687" i="15"/>
  <c r="N687" i="15"/>
  <c r="M687" i="15"/>
  <c r="Z686" i="15"/>
  <c r="Y686" i="15"/>
  <c r="X686" i="15"/>
  <c r="W686" i="15"/>
  <c r="L686" i="15" s="1"/>
  <c r="I686" i="15"/>
  <c r="J686" i="15" s="1"/>
  <c r="U686" i="15"/>
  <c r="S686" i="15"/>
  <c r="O686" i="15"/>
  <c r="N686" i="15"/>
  <c r="M686" i="15"/>
  <c r="Z685" i="15"/>
  <c r="Y685" i="15"/>
  <c r="X685" i="15"/>
  <c r="W685" i="15"/>
  <c r="L685" i="15" s="1"/>
  <c r="I685" i="15"/>
  <c r="J685" i="15" s="1"/>
  <c r="U685" i="15"/>
  <c r="S685" i="15"/>
  <c r="O685" i="15"/>
  <c r="N685" i="15"/>
  <c r="M685" i="15"/>
  <c r="Z684" i="15"/>
  <c r="Y684" i="15"/>
  <c r="X684" i="15"/>
  <c r="W684" i="15"/>
  <c r="L684" i="15" s="1"/>
  <c r="I684" i="15"/>
  <c r="J684" i="15" s="1"/>
  <c r="U684" i="15"/>
  <c r="S684" i="15"/>
  <c r="O684" i="15"/>
  <c r="N684" i="15"/>
  <c r="M684" i="15"/>
  <c r="Z683" i="15"/>
  <c r="Y683" i="15"/>
  <c r="X683" i="15"/>
  <c r="W683" i="15"/>
  <c r="L683" i="15" s="1"/>
  <c r="I683" i="15"/>
  <c r="J683" i="15" s="1"/>
  <c r="U683" i="15"/>
  <c r="S683" i="15"/>
  <c r="O683" i="15"/>
  <c r="N683" i="15"/>
  <c r="M683" i="15"/>
  <c r="Z682" i="15"/>
  <c r="Y682" i="15"/>
  <c r="X682" i="15"/>
  <c r="W682" i="15"/>
  <c r="L682" i="15" s="1"/>
  <c r="I682" i="15"/>
  <c r="J682" i="15" s="1"/>
  <c r="U682" i="15"/>
  <c r="S682" i="15"/>
  <c r="O682" i="15"/>
  <c r="N682" i="15"/>
  <c r="M682" i="15"/>
  <c r="Z681" i="15"/>
  <c r="Y681" i="15"/>
  <c r="X681" i="15"/>
  <c r="W681" i="15"/>
  <c r="L681" i="15" s="1"/>
  <c r="U681" i="15"/>
  <c r="S681" i="15"/>
  <c r="O681" i="15"/>
  <c r="N681" i="15"/>
  <c r="M681" i="15"/>
  <c r="Z680" i="15"/>
  <c r="Y680" i="15"/>
  <c r="X680" i="15"/>
  <c r="W680" i="15"/>
  <c r="L680" i="15" s="1"/>
  <c r="I680" i="15"/>
  <c r="J680" i="15" s="1"/>
  <c r="U680" i="15"/>
  <c r="S680" i="15"/>
  <c r="O680" i="15"/>
  <c r="N680" i="15"/>
  <c r="M680" i="15"/>
  <c r="Z679" i="15"/>
  <c r="Y679" i="15"/>
  <c r="X679" i="15"/>
  <c r="W679" i="15"/>
  <c r="L679" i="15" s="1"/>
  <c r="U679" i="15"/>
  <c r="S679" i="15"/>
  <c r="O679" i="15"/>
  <c r="N679" i="15"/>
  <c r="M679" i="15"/>
  <c r="Z678" i="15"/>
  <c r="Y678" i="15"/>
  <c r="X678" i="15"/>
  <c r="W678" i="15"/>
  <c r="L678" i="15" s="1"/>
  <c r="U678" i="15"/>
  <c r="S678" i="15"/>
  <c r="O678" i="15"/>
  <c r="N678" i="15"/>
  <c r="M678" i="15"/>
  <c r="Z677" i="15"/>
  <c r="Y677" i="15"/>
  <c r="X677" i="15"/>
  <c r="W677" i="15"/>
  <c r="L677" i="15" s="1"/>
  <c r="I677" i="15"/>
  <c r="J677" i="15" s="1"/>
  <c r="U677" i="15"/>
  <c r="S677" i="15"/>
  <c r="O677" i="15"/>
  <c r="N677" i="15"/>
  <c r="M677" i="15"/>
  <c r="Z676" i="15"/>
  <c r="Y676" i="15"/>
  <c r="X676" i="15"/>
  <c r="W676" i="15"/>
  <c r="L676" i="15" s="1"/>
  <c r="U676" i="15"/>
  <c r="S676" i="15"/>
  <c r="O676" i="15"/>
  <c r="N676" i="15"/>
  <c r="M676" i="15"/>
  <c r="Z675" i="15"/>
  <c r="Y675" i="15"/>
  <c r="X675" i="15"/>
  <c r="W675" i="15"/>
  <c r="L675" i="15" s="1"/>
  <c r="U675" i="15"/>
  <c r="S675" i="15"/>
  <c r="O675" i="15"/>
  <c r="N675" i="15"/>
  <c r="M675" i="15"/>
  <c r="Z674" i="15"/>
  <c r="Y674" i="15"/>
  <c r="X674" i="15"/>
  <c r="W674" i="15"/>
  <c r="L674" i="15" s="1"/>
  <c r="U674" i="15"/>
  <c r="S674" i="15"/>
  <c r="O674" i="15"/>
  <c r="N674" i="15"/>
  <c r="M674" i="15"/>
  <c r="Z673" i="15"/>
  <c r="Y673" i="15"/>
  <c r="X673" i="15"/>
  <c r="W673" i="15"/>
  <c r="L673" i="15" s="1"/>
  <c r="U673" i="15"/>
  <c r="S673" i="15"/>
  <c r="O673" i="15"/>
  <c r="N673" i="15"/>
  <c r="M673" i="15"/>
  <c r="Z672" i="15"/>
  <c r="Y672" i="15"/>
  <c r="X672" i="15"/>
  <c r="W672" i="15"/>
  <c r="L672" i="15" s="1"/>
  <c r="I672" i="15"/>
  <c r="J672" i="15" s="1"/>
  <c r="U672" i="15"/>
  <c r="S672" i="15"/>
  <c r="O672" i="15"/>
  <c r="N672" i="15"/>
  <c r="M672" i="15"/>
  <c r="Z671" i="15"/>
  <c r="Y671" i="15"/>
  <c r="X671" i="15"/>
  <c r="W671" i="15"/>
  <c r="L671" i="15" s="1"/>
  <c r="U671" i="15"/>
  <c r="S671" i="15"/>
  <c r="O671" i="15"/>
  <c r="N671" i="15"/>
  <c r="M671" i="15"/>
  <c r="Z670" i="15"/>
  <c r="Y670" i="15"/>
  <c r="X670" i="15"/>
  <c r="W670" i="15"/>
  <c r="L670" i="15" s="1"/>
  <c r="I670" i="15"/>
  <c r="J670" i="15" s="1"/>
  <c r="U670" i="15"/>
  <c r="S670" i="15"/>
  <c r="O670" i="15"/>
  <c r="N670" i="15"/>
  <c r="M670" i="15"/>
  <c r="Z669" i="15"/>
  <c r="Y669" i="15"/>
  <c r="X669" i="15"/>
  <c r="W669" i="15"/>
  <c r="L669" i="15" s="1"/>
  <c r="I669" i="15"/>
  <c r="J669" i="15" s="1"/>
  <c r="U669" i="15"/>
  <c r="S669" i="15"/>
  <c r="O669" i="15"/>
  <c r="N669" i="15"/>
  <c r="M669" i="15"/>
  <c r="Z668" i="15"/>
  <c r="Y668" i="15"/>
  <c r="X668" i="15"/>
  <c r="W668" i="15"/>
  <c r="L668" i="15" s="1"/>
  <c r="I668" i="15"/>
  <c r="J668" i="15" s="1"/>
  <c r="U668" i="15"/>
  <c r="S668" i="15"/>
  <c r="O668" i="15"/>
  <c r="N668" i="15"/>
  <c r="M668" i="15"/>
  <c r="Z667" i="15"/>
  <c r="Y667" i="15"/>
  <c r="X667" i="15"/>
  <c r="W667" i="15"/>
  <c r="L667" i="15" s="1"/>
  <c r="I667" i="15"/>
  <c r="J667" i="15" s="1"/>
  <c r="U667" i="15"/>
  <c r="S667" i="15"/>
  <c r="O667" i="15"/>
  <c r="N667" i="15"/>
  <c r="M667" i="15"/>
  <c r="Z666" i="15"/>
  <c r="Y666" i="15"/>
  <c r="X666" i="15"/>
  <c r="W666" i="15"/>
  <c r="L666" i="15" s="1"/>
  <c r="U666" i="15"/>
  <c r="S666" i="15"/>
  <c r="O666" i="15"/>
  <c r="N666" i="15"/>
  <c r="M666" i="15"/>
  <c r="Z665" i="15"/>
  <c r="Y665" i="15"/>
  <c r="X665" i="15"/>
  <c r="W665" i="15"/>
  <c r="L665" i="15" s="1"/>
  <c r="I665" i="15"/>
  <c r="J665" i="15" s="1"/>
  <c r="U665" i="15"/>
  <c r="S665" i="15"/>
  <c r="O665" i="15"/>
  <c r="N665" i="15"/>
  <c r="M665" i="15"/>
  <c r="Z664" i="15"/>
  <c r="Y664" i="15"/>
  <c r="X664" i="15"/>
  <c r="W664" i="15"/>
  <c r="L664" i="15" s="1"/>
  <c r="I664" i="15"/>
  <c r="J664" i="15" s="1"/>
  <c r="U664" i="15"/>
  <c r="S664" i="15"/>
  <c r="O664" i="15"/>
  <c r="N664" i="15"/>
  <c r="M664" i="15"/>
  <c r="Z663" i="15"/>
  <c r="Y663" i="15"/>
  <c r="X663" i="15"/>
  <c r="W663" i="15"/>
  <c r="L663" i="15" s="1"/>
  <c r="U663" i="15"/>
  <c r="S663" i="15"/>
  <c r="O663" i="15"/>
  <c r="N663" i="15"/>
  <c r="M663" i="15"/>
  <c r="Z662" i="15"/>
  <c r="Y662" i="15"/>
  <c r="X662" i="15"/>
  <c r="W662" i="15"/>
  <c r="L662" i="15" s="1"/>
  <c r="U662" i="15"/>
  <c r="S662" i="15"/>
  <c r="O662" i="15"/>
  <c r="N662" i="15"/>
  <c r="M662" i="15"/>
  <c r="Z661" i="15"/>
  <c r="Y661" i="15"/>
  <c r="X661" i="15"/>
  <c r="W661" i="15"/>
  <c r="L661" i="15" s="1"/>
  <c r="I661" i="15"/>
  <c r="J661" i="15" s="1"/>
  <c r="U661" i="15"/>
  <c r="S661" i="15"/>
  <c r="O661" i="15"/>
  <c r="N661" i="15"/>
  <c r="M661" i="15"/>
  <c r="Z660" i="15"/>
  <c r="Y660" i="15"/>
  <c r="X660" i="15"/>
  <c r="W660" i="15"/>
  <c r="L660" i="15" s="1"/>
  <c r="I660" i="15"/>
  <c r="J660" i="15" s="1"/>
  <c r="U660" i="15"/>
  <c r="S660" i="15"/>
  <c r="O660" i="15"/>
  <c r="N660" i="15"/>
  <c r="M660" i="15"/>
  <c r="Z659" i="15"/>
  <c r="Y659" i="15"/>
  <c r="X659" i="15"/>
  <c r="W659" i="15"/>
  <c r="L659" i="15" s="1"/>
  <c r="U659" i="15"/>
  <c r="S659" i="15"/>
  <c r="O659" i="15"/>
  <c r="N659" i="15"/>
  <c r="M659" i="15"/>
  <c r="Z658" i="15"/>
  <c r="Y658" i="15"/>
  <c r="X658" i="15"/>
  <c r="W658" i="15"/>
  <c r="L658" i="15" s="1"/>
  <c r="U658" i="15"/>
  <c r="S658" i="15"/>
  <c r="O658" i="15"/>
  <c r="N658" i="15"/>
  <c r="M658" i="15"/>
  <c r="Z657" i="15"/>
  <c r="Y657" i="15"/>
  <c r="X657" i="15"/>
  <c r="W657" i="15"/>
  <c r="L657" i="15" s="1"/>
  <c r="U657" i="15"/>
  <c r="S657" i="15"/>
  <c r="O657" i="15"/>
  <c r="N657" i="15"/>
  <c r="M657" i="15"/>
  <c r="Z656" i="15"/>
  <c r="Y656" i="15"/>
  <c r="X656" i="15"/>
  <c r="W656" i="15"/>
  <c r="L656" i="15" s="1"/>
  <c r="U656" i="15"/>
  <c r="S656" i="15"/>
  <c r="O656" i="15"/>
  <c r="N656" i="15"/>
  <c r="M656" i="15"/>
  <c r="Z655" i="15"/>
  <c r="Y655" i="15"/>
  <c r="X655" i="15"/>
  <c r="W655" i="15"/>
  <c r="L655" i="15" s="1"/>
  <c r="U655" i="15"/>
  <c r="S655" i="15"/>
  <c r="O655" i="15"/>
  <c r="N655" i="15"/>
  <c r="M655" i="15"/>
  <c r="Z654" i="15"/>
  <c r="Y654" i="15"/>
  <c r="X654" i="15"/>
  <c r="W654" i="15"/>
  <c r="L654" i="15" s="1"/>
  <c r="I654" i="15"/>
  <c r="J654" i="15" s="1"/>
  <c r="U654" i="15"/>
  <c r="S654" i="15"/>
  <c r="O654" i="15"/>
  <c r="N654" i="15"/>
  <c r="M654" i="15"/>
  <c r="Z653" i="15"/>
  <c r="Y653" i="15"/>
  <c r="X653" i="15"/>
  <c r="W653" i="15"/>
  <c r="L653" i="15" s="1"/>
  <c r="I653" i="15"/>
  <c r="J653" i="15" s="1"/>
  <c r="U653" i="15"/>
  <c r="S653" i="15"/>
  <c r="O653" i="15"/>
  <c r="N653" i="15"/>
  <c r="M653" i="15"/>
  <c r="Z652" i="15"/>
  <c r="Y652" i="15"/>
  <c r="X652" i="15"/>
  <c r="W652" i="15"/>
  <c r="L652" i="15" s="1"/>
  <c r="I652" i="15"/>
  <c r="J652" i="15" s="1"/>
  <c r="U652" i="15"/>
  <c r="S652" i="15"/>
  <c r="O652" i="15"/>
  <c r="N652" i="15"/>
  <c r="M652" i="15"/>
  <c r="Z651" i="15"/>
  <c r="Y651" i="15"/>
  <c r="X651" i="15"/>
  <c r="W651" i="15"/>
  <c r="L651" i="15" s="1"/>
  <c r="I651" i="15"/>
  <c r="J651" i="15" s="1"/>
  <c r="U651" i="15"/>
  <c r="S651" i="15"/>
  <c r="O651" i="15"/>
  <c r="N651" i="15"/>
  <c r="M651" i="15"/>
  <c r="Z650" i="15"/>
  <c r="Y650" i="15"/>
  <c r="X650" i="15"/>
  <c r="W650" i="15"/>
  <c r="L650" i="15" s="1"/>
  <c r="I650" i="15"/>
  <c r="J650" i="15" s="1"/>
  <c r="U650" i="15"/>
  <c r="S650" i="15"/>
  <c r="O650" i="15"/>
  <c r="N650" i="15"/>
  <c r="M650" i="15"/>
  <c r="Z649" i="15"/>
  <c r="Y649" i="15"/>
  <c r="X649" i="15"/>
  <c r="W649" i="15"/>
  <c r="L649" i="15" s="1"/>
  <c r="I649" i="15"/>
  <c r="J649" i="15" s="1"/>
  <c r="U649" i="15"/>
  <c r="S649" i="15"/>
  <c r="O649" i="15"/>
  <c r="N649" i="15"/>
  <c r="M649" i="15"/>
  <c r="Z648" i="15"/>
  <c r="Y648" i="15"/>
  <c r="X648" i="15"/>
  <c r="W648" i="15"/>
  <c r="L648" i="15" s="1"/>
  <c r="I648" i="15"/>
  <c r="J648" i="15" s="1"/>
  <c r="U648" i="15"/>
  <c r="S648" i="15"/>
  <c r="O648" i="15"/>
  <c r="N648" i="15"/>
  <c r="M648" i="15"/>
  <c r="Z647" i="15"/>
  <c r="Y647" i="15"/>
  <c r="X647" i="15"/>
  <c r="W647" i="15"/>
  <c r="L647" i="15" s="1"/>
  <c r="U647" i="15"/>
  <c r="S647" i="15"/>
  <c r="O647" i="15"/>
  <c r="N647" i="15"/>
  <c r="M647" i="15"/>
  <c r="Z646" i="15"/>
  <c r="Y646" i="15"/>
  <c r="X646" i="15"/>
  <c r="W646" i="15"/>
  <c r="L646" i="15" s="1"/>
  <c r="U646" i="15"/>
  <c r="S646" i="15"/>
  <c r="O646" i="15"/>
  <c r="N646" i="15"/>
  <c r="M646" i="15"/>
  <c r="Z645" i="15"/>
  <c r="Y645" i="15"/>
  <c r="X645" i="15"/>
  <c r="W645" i="15"/>
  <c r="L645" i="15" s="1"/>
  <c r="U645" i="15"/>
  <c r="S645" i="15"/>
  <c r="O645" i="15"/>
  <c r="N645" i="15"/>
  <c r="M645" i="15"/>
  <c r="Z644" i="15"/>
  <c r="Y644" i="15"/>
  <c r="X644" i="15"/>
  <c r="W644" i="15"/>
  <c r="L644" i="15" s="1"/>
  <c r="I644" i="15"/>
  <c r="J644" i="15" s="1"/>
  <c r="U644" i="15"/>
  <c r="S644" i="15"/>
  <c r="O644" i="15"/>
  <c r="N644" i="15"/>
  <c r="M644" i="15"/>
  <c r="Z643" i="15"/>
  <c r="Y643" i="15"/>
  <c r="X643" i="15"/>
  <c r="W643" i="15"/>
  <c r="L643" i="15" s="1"/>
  <c r="U643" i="15"/>
  <c r="S643" i="15"/>
  <c r="O643" i="15"/>
  <c r="N643" i="15"/>
  <c r="M643" i="15"/>
  <c r="Z642" i="15"/>
  <c r="Y642" i="15"/>
  <c r="X642" i="15"/>
  <c r="W642" i="15"/>
  <c r="L642" i="15" s="1"/>
  <c r="U642" i="15"/>
  <c r="S642" i="15"/>
  <c r="O642" i="15"/>
  <c r="N642" i="15"/>
  <c r="M642" i="15"/>
  <c r="Z641" i="15"/>
  <c r="Y641" i="15"/>
  <c r="X641" i="15"/>
  <c r="W641" i="15"/>
  <c r="L641" i="15" s="1"/>
  <c r="U641" i="15"/>
  <c r="S641" i="15"/>
  <c r="O641" i="15"/>
  <c r="N641" i="15"/>
  <c r="M641" i="15"/>
  <c r="Z640" i="15"/>
  <c r="Y640" i="15"/>
  <c r="X640" i="15"/>
  <c r="W640" i="15"/>
  <c r="L640" i="15" s="1"/>
  <c r="U640" i="15"/>
  <c r="S640" i="15"/>
  <c r="O640" i="15"/>
  <c r="N640" i="15"/>
  <c r="M640" i="15"/>
  <c r="Z639" i="15"/>
  <c r="Y639" i="15"/>
  <c r="X639" i="15"/>
  <c r="W639" i="15"/>
  <c r="L639" i="15" s="1"/>
  <c r="U639" i="15"/>
  <c r="S639" i="15"/>
  <c r="O639" i="15"/>
  <c r="N639" i="15"/>
  <c r="M639" i="15"/>
  <c r="Z638" i="15"/>
  <c r="Y638" i="15"/>
  <c r="X638" i="15"/>
  <c r="W638" i="15"/>
  <c r="L638" i="15" s="1"/>
  <c r="I638" i="15"/>
  <c r="J638" i="15" s="1"/>
  <c r="U638" i="15"/>
  <c r="S638" i="15"/>
  <c r="O638" i="15"/>
  <c r="N638" i="15"/>
  <c r="M638" i="15"/>
  <c r="Z637" i="15"/>
  <c r="Y637" i="15"/>
  <c r="X637" i="15"/>
  <c r="W637" i="15"/>
  <c r="L637" i="15" s="1"/>
  <c r="I637" i="15"/>
  <c r="J637" i="15" s="1"/>
  <c r="U637" i="15"/>
  <c r="S637" i="15"/>
  <c r="O637" i="15"/>
  <c r="N637" i="15"/>
  <c r="M637" i="15"/>
  <c r="Z636" i="15"/>
  <c r="Y636" i="15"/>
  <c r="X636" i="15"/>
  <c r="W636" i="15"/>
  <c r="L636" i="15" s="1"/>
  <c r="I636" i="15"/>
  <c r="J636" i="15" s="1"/>
  <c r="U636" i="15"/>
  <c r="S636" i="15"/>
  <c r="O636" i="15"/>
  <c r="N636" i="15"/>
  <c r="M636" i="15"/>
  <c r="Z635" i="15"/>
  <c r="Y635" i="15"/>
  <c r="X635" i="15"/>
  <c r="W635" i="15"/>
  <c r="L635" i="15" s="1"/>
  <c r="I635" i="15"/>
  <c r="J635" i="15" s="1"/>
  <c r="U635" i="15"/>
  <c r="S635" i="15"/>
  <c r="O635" i="15"/>
  <c r="N635" i="15"/>
  <c r="M635" i="15"/>
  <c r="Z634" i="15"/>
  <c r="Y634" i="15"/>
  <c r="X634" i="15"/>
  <c r="W634" i="15"/>
  <c r="L634" i="15" s="1"/>
  <c r="I634" i="15"/>
  <c r="J634" i="15" s="1"/>
  <c r="U634" i="15"/>
  <c r="S634" i="15"/>
  <c r="O634" i="15"/>
  <c r="N634" i="15"/>
  <c r="M634" i="15"/>
  <c r="Z633" i="15"/>
  <c r="Y633" i="15"/>
  <c r="X633" i="15"/>
  <c r="W633" i="15"/>
  <c r="L633" i="15" s="1"/>
  <c r="I633" i="15"/>
  <c r="J633" i="15" s="1"/>
  <c r="U633" i="15"/>
  <c r="S633" i="15"/>
  <c r="O633" i="15"/>
  <c r="N633" i="15"/>
  <c r="M633" i="15"/>
  <c r="Z632" i="15"/>
  <c r="Y632" i="15"/>
  <c r="X632" i="15"/>
  <c r="W632" i="15"/>
  <c r="L632" i="15" s="1"/>
  <c r="I632" i="15"/>
  <c r="J632" i="15" s="1"/>
  <c r="U632" i="15"/>
  <c r="S632" i="15"/>
  <c r="O632" i="15"/>
  <c r="N632" i="15"/>
  <c r="M632" i="15"/>
  <c r="Z631" i="15"/>
  <c r="Y631" i="15"/>
  <c r="X631" i="15"/>
  <c r="W631" i="15"/>
  <c r="L631" i="15" s="1"/>
  <c r="U631" i="15"/>
  <c r="S631" i="15"/>
  <c r="O631" i="15"/>
  <c r="N631" i="15"/>
  <c r="M631" i="15"/>
  <c r="Z630" i="15"/>
  <c r="Y630" i="15"/>
  <c r="X630" i="15"/>
  <c r="W630" i="15"/>
  <c r="L630" i="15" s="1"/>
  <c r="U630" i="15"/>
  <c r="S630" i="15"/>
  <c r="O630" i="15"/>
  <c r="N630" i="15"/>
  <c r="M630" i="15"/>
  <c r="Z629" i="15"/>
  <c r="Y629" i="15"/>
  <c r="X629" i="15"/>
  <c r="W629" i="15"/>
  <c r="L629" i="15" s="1"/>
  <c r="I629" i="15"/>
  <c r="J629" i="15" s="1"/>
  <c r="U629" i="15"/>
  <c r="S629" i="15"/>
  <c r="O629" i="15"/>
  <c r="N629" i="15"/>
  <c r="M629" i="15"/>
  <c r="Z628" i="15"/>
  <c r="Y628" i="15"/>
  <c r="X628" i="15"/>
  <c r="W628" i="15"/>
  <c r="L628" i="15" s="1"/>
  <c r="I628" i="15"/>
  <c r="J628" i="15" s="1"/>
  <c r="U628" i="15"/>
  <c r="S628" i="15"/>
  <c r="O628" i="15"/>
  <c r="N628" i="15"/>
  <c r="M628" i="15"/>
  <c r="Z627" i="15"/>
  <c r="Y627" i="15"/>
  <c r="X627" i="15"/>
  <c r="W627" i="15"/>
  <c r="L627" i="15" s="1"/>
  <c r="U627" i="15"/>
  <c r="S627" i="15"/>
  <c r="O627" i="15"/>
  <c r="N627" i="15"/>
  <c r="M627" i="15"/>
  <c r="Z626" i="15"/>
  <c r="Y626" i="15"/>
  <c r="X626" i="15"/>
  <c r="W626" i="15"/>
  <c r="L626" i="15" s="1"/>
  <c r="U626" i="15"/>
  <c r="S626" i="15"/>
  <c r="O626" i="15"/>
  <c r="N626" i="15"/>
  <c r="M626" i="15"/>
  <c r="Z625" i="15"/>
  <c r="Y625" i="15"/>
  <c r="X625" i="15"/>
  <c r="W625" i="15"/>
  <c r="L625" i="15" s="1"/>
  <c r="U625" i="15"/>
  <c r="S625" i="15"/>
  <c r="O625" i="15"/>
  <c r="N625" i="15"/>
  <c r="M625" i="15"/>
  <c r="Z624" i="15"/>
  <c r="Y624" i="15"/>
  <c r="X624" i="15"/>
  <c r="W624" i="15"/>
  <c r="L624" i="15" s="1"/>
  <c r="U624" i="15"/>
  <c r="S624" i="15"/>
  <c r="O624" i="15"/>
  <c r="N624" i="15"/>
  <c r="M624" i="15"/>
  <c r="Z623" i="15"/>
  <c r="Y623" i="15"/>
  <c r="X623" i="15"/>
  <c r="W623" i="15"/>
  <c r="L623" i="15" s="1"/>
  <c r="U623" i="15"/>
  <c r="S623" i="15"/>
  <c r="O623" i="15"/>
  <c r="N623" i="15"/>
  <c r="M623" i="15"/>
  <c r="Z622" i="15"/>
  <c r="Y622" i="15"/>
  <c r="X622" i="15"/>
  <c r="W622" i="15"/>
  <c r="L622" i="15" s="1"/>
  <c r="I622" i="15"/>
  <c r="J622" i="15" s="1"/>
  <c r="U622" i="15"/>
  <c r="S622" i="15"/>
  <c r="O622" i="15"/>
  <c r="N622" i="15"/>
  <c r="M622" i="15"/>
  <c r="Z621" i="15"/>
  <c r="Y621" i="15"/>
  <c r="X621" i="15"/>
  <c r="W621" i="15"/>
  <c r="L621" i="15" s="1"/>
  <c r="I621" i="15"/>
  <c r="J621" i="15" s="1"/>
  <c r="U621" i="15"/>
  <c r="S621" i="15"/>
  <c r="O621" i="15"/>
  <c r="N621" i="15"/>
  <c r="M621" i="15"/>
  <c r="Z620" i="15"/>
  <c r="Y620" i="15"/>
  <c r="X620" i="15"/>
  <c r="W620" i="15"/>
  <c r="L620" i="15" s="1"/>
  <c r="I620" i="15"/>
  <c r="J620" i="15" s="1"/>
  <c r="U620" i="15"/>
  <c r="S620" i="15"/>
  <c r="O620" i="15"/>
  <c r="N620" i="15"/>
  <c r="M620" i="15"/>
  <c r="Z619" i="15"/>
  <c r="Y619" i="15"/>
  <c r="X619" i="15"/>
  <c r="W619" i="15"/>
  <c r="L619" i="15" s="1"/>
  <c r="I619" i="15"/>
  <c r="J619" i="15" s="1"/>
  <c r="U619" i="15"/>
  <c r="S619" i="15"/>
  <c r="O619" i="15"/>
  <c r="N619" i="15"/>
  <c r="M619" i="15"/>
  <c r="Z618" i="15"/>
  <c r="Y618" i="15"/>
  <c r="X618" i="15"/>
  <c r="W618" i="15"/>
  <c r="L618" i="15" s="1"/>
  <c r="I618" i="15"/>
  <c r="J618" i="15" s="1"/>
  <c r="U618" i="15"/>
  <c r="S618" i="15"/>
  <c r="O618" i="15"/>
  <c r="N618" i="15"/>
  <c r="M618" i="15"/>
  <c r="Z617" i="15"/>
  <c r="Y617" i="15"/>
  <c r="X617" i="15"/>
  <c r="W617" i="15"/>
  <c r="L617" i="15" s="1"/>
  <c r="I617" i="15"/>
  <c r="J617" i="15" s="1"/>
  <c r="U617" i="15"/>
  <c r="S617" i="15"/>
  <c r="O617" i="15"/>
  <c r="N617" i="15"/>
  <c r="M617" i="15"/>
  <c r="Z616" i="15"/>
  <c r="Y616" i="15"/>
  <c r="X616" i="15"/>
  <c r="W616" i="15"/>
  <c r="L616" i="15" s="1"/>
  <c r="I616" i="15"/>
  <c r="J616" i="15" s="1"/>
  <c r="U616" i="15"/>
  <c r="S616" i="15"/>
  <c r="O616" i="15"/>
  <c r="N616" i="15"/>
  <c r="M616" i="15"/>
  <c r="Z615" i="15"/>
  <c r="Y615" i="15"/>
  <c r="X615" i="15"/>
  <c r="W615" i="15"/>
  <c r="L615" i="15" s="1"/>
  <c r="U615" i="15"/>
  <c r="S615" i="15"/>
  <c r="O615" i="15"/>
  <c r="N615" i="15"/>
  <c r="M615" i="15"/>
  <c r="Z614" i="15"/>
  <c r="Y614" i="15"/>
  <c r="X614" i="15"/>
  <c r="W614" i="15"/>
  <c r="L614" i="15" s="1"/>
  <c r="U614" i="15"/>
  <c r="S614" i="15"/>
  <c r="O614" i="15"/>
  <c r="N614" i="15"/>
  <c r="M614" i="15"/>
  <c r="Z613" i="15"/>
  <c r="Y613" i="15"/>
  <c r="X613" i="15"/>
  <c r="W613" i="15"/>
  <c r="L613" i="15" s="1"/>
  <c r="I613" i="15"/>
  <c r="J613" i="15" s="1"/>
  <c r="U613" i="15"/>
  <c r="S613" i="15"/>
  <c r="O613" i="15"/>
  <c r="N613" i="15"/>
  <c r="M613" i="15"/>
  <c r="Z612" i="15"/>
  <c r="Y612" i="15"/>
  <c r="X612" i="15"/>
  <c r="W612" i="15"/>
  <c r="L612" i="15" s="1"/>
  <c r="I612" i="15"/>
  <c r="J612" i="15" s="1"/>
  <c r="U612" i="15"/>
  <c r="S612" i="15"/>
  <c r="O612" i="15"/>
  <c r="N612" i="15"/>
  <c r="M612" i="15"/>
  <c r="Z611" i="15"/>
  <c r="Y611" i="15"/>
  <c r="X611" i="15"/>
  <c r="W611" i="15"/>
  <c r="L611" i="15" s="1"/>
  <c r="I611" i="15"/>
  <c r="J611" i="15" s="1"/>
  <c r="U611" i="15"/>
  <c r="S611" i="15"/>
  <c r="O611" i="15"/>
  <c r="N611" i="15"/>
  <c r="M611" i="15"/>
  <c r="Z610" i="15"/>
  <c r="Y610" i="15"/>
  <c r="X610" i="15"/>
  <c r="W610" i="15"/>
  <c r="L610" i="15" s="1"/>
  <c r="U610" i="15"/>
  <c r="S610" i="15"/>
  <c r="O610" i="15"/>
  <c r="N610" i="15"/>
  <c r="M610" i="15"/>
  <c r="Z609" i="15"/>
  <c r="Y609" i="15"/>
  <c r="X609" i="15"/>
  <c r="W609" i="15"/>
  <c r="L609" i="15" s="1"/>
  <c r="U609" i="15"/>
  <c r="S609" i="15"/>
  <c r="O609" i="15"/>
  <c r="N609" i="15"/>
  <c r="M609" i="15"/>
  <c r="Z608" i="15"/>
  <c r="Y608" i="15"/>
  <c r="X608" i="15"/>
  <c r="W608" i="15"/>
  <c r="L608" i="15" s="1"/>
  <c r="U608" i="15"/>
  <c r="S608" i="15"/>
  <c r="O608" i="15"/>
  <c r="N608" i="15"/>
  <c r="M608" i="15"/>
  <c r="Z607" i="15"/>
  <c r="Y607" i="15"/>
  <c r="X607" i="15"/>
  <c r="W607" i="15"/>
  <c r="L607" i="15" s="1"/>
  <c r="I607" i="15"/>
  <c r="J607" i="15" s="1"/>
  <c r="U607" i="15"/>
  <c r="S607" i="15"/>
  <c r="O607" i="15"/>
  <c r="N607" i="15"/>
  <c r="M607" i="15"/>
  <c r="Z606" i="15"/>
  <c r="Y606" i="15"/>
  <c r="X606" i="15"/>
  <c r="W606" i="15"/>
  <c r="L606" i="15" s="1"/>
  <c r="I606" i="15"/>
  <c r="J606" i="15" s="1"/>
  <c r="U606" i="15"/>
  <c r="S606" i="15"/>
  <c r="O606" i="15"/>
  <c r="N606" i="15"/>
  <c r="M606" i="15"/>
  <c r="Z605" i="15"/>
  <c r="Y605" i="15"/>
  <c r="X605" i="15"/>
  <c r="W605" i="15"/>
  <c r="L605" i="15" s="1"/>
  <c r="I605" i="15"/>
  <c r="J605" i="15" s="1"/>
  <c r="U605" i="15"/>
  <c r="S605" i="15"/>
  <c r="O605" i="15"/>
  <c r="N605" i="15"/>
  <c r="M605" i="15"/>
  <c r="Z604" i="15"/>
  <c r="Y604" i="15"/>
  <c r="X604" i="15"/>
  <c r="W604" i="15"/>
  <c r="L604" i="15" s="1"/>
  <c r="I604" i="15"/>
  <c r="J604" i="15" s="1"/>
  <c r="U604" i="15"/>
  <c r="S604" i="15"/>
  <c r="O604" i="15"/>
  <c r="N604" i="15"/>
  <c r="M604" i="15"/>
  <c r="Z603" i="15"/>
  <c r="Y603" i="15"/>
  <c r="X603" i="15"/>
  <c r="W603" i="15"/>
  <c r="L603" i="15" s="1"/>
  <c r="I603" i="15"/>
  <c r="J603" i="15" s="1"/>
  <c r="U603" i="15"/>
  <c r="S603" i="15"/>
  <c r="O603" i="15"/>
  <c r="N603" i="15"/>
  <c r="M603" i="15"/>
  <c r="Z602" i="15"/>
  <c r="Y602" i="15"/>
  <c r="X602" i="15"/>
  <c r="W602" i="15"/>
  <c r="L602" i="15" s="1"/>
  <c r="I602" i="15"/>
  <c r="J602" i="15" s="1"/>
  <c r="U602" i="15"/>
  <c r="S602" i="15"/>
  <c r="O602" i="15"/>
  <c r="N602" i="15"/>
  <c r="M602" i="15"/>
  <c r="Z601" i="15"/>
  <c r="Y601" i="15"/>
  <c r="X601" i="15"/>
  <c r="W601" i="15"/>
  <c r="L601" i="15" s="1"/>
  <c r="I601" i="15"/>
  <c r="J601" i="15" s="1"/>
  <c r="U601" i="15"/>
  <c r="S601" i="15"/>
  <c r="O601" i="15"/>
  <c r="N601" i="15"/>
  <c r="M601" i="15"/>
  <c r="Z600" i="15"/>
  <c r="Y600" i="15"/>
  <c r="X600" i="15"/>
  <c r="W600" i="15"/>
  <c r="L600" i="15" s="1"/>
  <c r="I600" i="15"/>
  <c r="J600" i="15" s="1"/>
  <c r="U600" i="15"/>
  <c r="S600" i="15"/>
  <c r="O600" i="15"/>
  <c r="N600" i="15"/>
  <c r="M600" i="15"/>
  <c r="Z599" i="15"/>
  <c r="Y599" i="15"/>
  <c r="X599" i="15"/>
  <c r="W599" i="15"/>
  <c r="L599" i="15" s="1"/>
  <c r="U599" i="15"/>
  <c r="S599" i="15"/>
  <c r="O599" i="15"/>
  <c r="N599" i="15"/>
  <c r="M599" i="15"/>
  <c r="Z598" i="15"/>
  <c r="Y598" i="15"/>
  <c r="X598" i="15"/>
  <c r="W598" i="15"/>
  <c r="L598" i="15" s="1"/>
  <c r="U598" i="15"/>
  <c r="S598" i="15"/>
  <c r="O598" i="15"/>
  <c r="N598" i="15"/>
  <c r="M598" i="15"/>
  <c r="Z597" i="15"/>
  <c r="Y597" i="15"/>
  <c r="X597" i="15"/>
  <c r="W597" i="15"/>
  <c r="L597" i="15" s="1"/>
  <c r="I597" i="15"/>
  <c r="J597" i="15" s="1"/>
  <c r="U597" i="15"/>
  <c r="S597" i="15"/>
  <c r="O597" i="15"/>
  <c r="N597" i="15"/>
  <c r="M597" i="15"/>
  <c r="Z596" i="15"/>
  <c r="Y596" i="15"/>
  <c r="X596" i="15"/>
  <c r="W596" i="15"/>
  <c r="L596" i="15" s="1"/>
  <c r="I596" i="15"/>
  <c r="J596" i="15" s="1"/>
  <c r="U596" i="15"/>
  <c r="S596" i="15"/>
  <c r="O596" i="15"/>
  <c r="N596" i="15"/>
  <c r="M596" i="15"/>
  <c r="Z595" i="15"/>
  <c r="Y595" i="15"/>
  <c r="X595" i="15"/>
  <c r="W595" i="15"/>
  <c r="L595" i="15" s="1"/>
  <c r="U595" i="15"/>
  <c r="S595" i="15"/>
  <c r="O595" i="15"/>
  <c r="N595" i="15"/>
  <c r="M595" i="15"/>
  <c r="Z594" i="15"/>
  <c r="Y594" i="15"/>
  <c r="X594" i="15"/>
  <c r="W594" i="15"/>
  <c r="L594" i="15" s="1"/>
  <c r="U594" i="15"/>
  <c r="S594" i="15"/>
  <c r="O594" i="15"/>
  <c r="N594" i="15"/>
  <c r="M594" i="15"/>
  <c r="Z593" i="15"/>
  <c r="Y593" i="15"/>
  <c r="X593" i="15"/>
  <c r="W593" i="15"/>
  <c r="L593" i="15" s="1"/>
  <c r="U593" i="15"/>
  <c r="S593" i="15"/>
  <c r="O593" i="15"/>
  <c r="N593" i="15"/>
  <c r="M593" i="15"/>
  <c r="Z592" i="15"/>
  <c r="Y592" i="15"/>
  <c r="X592" i="15"/>
  <c r="W592" i="15"/>
  <c r="L592" i="15" s="1"/>
  <c r="U592" i="15"/>
  <c r="S592" i="15"/>
  <c r="O592" i="15"/>
  <c r="N592" i="15"/>
  <c r="M592" i="15"/>
  <c r="Z591" i="15"/>
  <c r="Y591" i="15"/>
  <c r="X591" i="15"/>
  <c r="W591" i="15"/>
  <c r="L591" i="15" s="1"/>
  <c r="U591" i="15"/>
  <c r="S591" i="15"/>
  <c r="O591" i="15"/>
  <c r="N591" i="15"/>
  <c r="M591" i="15"/>
  <c r="Z590" i="15"/>
  <c r="Y590" i="15"/>
  <c r="X590" i="15"/>
  <c r="W590" i="15"/>
  <c r="L590" i="15" s="1"/>
  <c r="I590" i="15"/>
  <c r="J590" i="15" s="1"/>
  <c r="U590" i="15"/>
  <c r="S590" i="15"/>
  <c r="O590" i="15"/>
  <c r="N590" i="15"/>
  <c r="M590" i="15"/>
  <c r="Z589" i="15"/>
  <c r="Y589" i="15"/>
  <c r="X589" i="15"/>
  <c r="W589" i="15"/>
  <c r="L589" i="15" s="1"/>
  <c r="I589" i="15"/>
  <c r="J589" i="15" s="1"/>
  <c r="U589" i="15"/>
  <c r="S589" i="15"/>
  <c r="O589" i="15"/>
  <c r="N589" i="15"/>
  <c r="M589" i="15"/>
  <c r="Z588" i="15"/>
  <c r="Y588" i="15"/>
  <c r="X588" i="15"/>
  <c r="W588" i="15"/>
  <c r="L588" i="15" s="1"/>
  <c r="I588" i="15"/>
  <c r="J588" i="15" s="1"/>
  <c r="U588" i="15"/>
  <c r="S588" i="15"/>
  <c r="O588" i="15"/>
  <c r="N588" i="15"/>
  <c r="M588" i="15"/>
  <c r="Z587" i="15"/>
  <c r="Y587" i="15"/>
  <c r="X587" i="15"/>
  <c r="W587" i="15"/>
  <c r="L587" i="15" s="1"/>
  <c r="I587" i="15"/>
  <c r="J587" i="15" s="1"/>
  <c r="U587" i="15"/>
  <c r="S587" i="15"/>
  <c r="O587" i="15"/>
  <c r="N587" i="15"/>
  <c r="M587" i="15"/>
  <c r="Z586" i="15"/>
  <c r="Y586" i="15"/>
  <c r="X586" i="15"/>
  <c r="W586" i="15"/>
  <c r="L586" i="15" s="1"/>
  <c r="I586" i="15"/>
  <c r="J586" i="15" s="1"/>
  <c r="U586" i="15"/>
  <c r="S586" i="15"/>
  <c r="O586" i="15"/>
  <c r="N586" i="15"/>
  <c r="M586" i="15"/>
  <c r="Z585" i="15"/>
  <c r="Y585" i="15"/>
  <c r="X585" i="15"/>
  <c r="W585" i="15"/>
  <c r="L585" i="15" s="1"/>
  <c r="I585" i="15"/>
  <c r="J585" i="15" s="1"/>
  <c r="U585" i="15"/>
  <c r="S585" i="15"/>
  <c r="O585" i="15"/>
  <c r="N585" i="15"/>
  <c r="M585" i="15"/>
  <c r="Z584" i="15"/>
  <c r="Y584" i="15"/>
  <c r="X584" i="15"/>
  <c r="W584" i="15"/>
  <c r="L584" i="15" s="1"/>
  <c r="I584" i="15"/>
  <c r="J584" i="15" s="1"/>
  <c r="U584" i="15"/>
  <c r="S584" i="15"/>
  <c r="O584" i="15"/>
  <c r="N584" i="15"/>
  <c r="M584" i="15"/>
  <c r="Z583" i="15"/>
  <c r="Y583" i="15"/>
  <c r="X583" i="15"/>
  <c r="W583" i="15"/>
  <c r="L583" i="15" s="1"/>
  <c r="U583" i="15"/>
  <c r="S583" i="15"/>
  <c r="O583" i="15"/>
  <c r="N583" i="15"/>
  <c r="M583" i="15"/>
  <c r="Z582" i="15"/>
  <c r="Y582" i="15"/>
  <c r="X582" i="15"/>
  <c r="W582" i="15"/>
  <c r="L582" i="15" s="1"/>
  <c r="U582" i="15"/>
  <c r="S582" i="15"/>
  <c r="O582" i="15"/>
  <c r="N582" i="15"/>
  <c r="M582" i="15"/>
  <c r="Z581" i="15"/>
  <c r="Y581" i="15"/>
  <c r="X581" i="15"/>
  <c r="W581" i="15"/>
  <c r="L581" i="15" s="1"/>
  <c r="I581" i="15"/>
  <c r="J581" i="15" s="1"/>
  <c r="U581" i="15"/>
  <c r="S581" i="15"/>
  <c r="O581" i="15"/>
  <c r="N581" i="15"/>
  <c r="M581" i="15"/>
  <c r="Z580" i="15"/>
  <c r="Y580" i="15"/>
  <c r="X580" i="15"/>
  <c r="W580" i="15"/>
  <c r="L580" i="15" s="1"/>
  <c r="I580" i="15"/>
  <c r="J580" i="15" s="1"/>
  <c r="U580" i="15"/>
  <c r="S580" i="15"/>
  <c r="O580" i="15"/>
  <c r="N580" i="15"/>
  <c r="M580" i="15"/>
  <c r="Z579" i="15"/>
  <c r="Y579" i="15"/>
  <c r="X579" i="15"/>
  <c r="W579" i="15"/>
  <c r="L579" i="15" s="1"/>
  <c r="U579" i="15"/>
  <c r="S579" i="15"/>
  <c r="O579" i="15"/>
  <c r="N579" i="15"/>
  <c r="M579" i="15"/>
  <c r="Z578" i="15"/>
  <c r="Y578" i="15"/>
  <c r="X578" i="15"/>
  <c r="W578" i="15"/>
  <c r="L578" i="15" s="1"/>
  <c r="U578" i="15"/>
  <c r="S578" i="15"/>
  <c r="O578" i="15"/>
  <c r="N578" i="15"/>
  <c r="M578" i="15"/>
  <c r="Z577" i="15"/>
  <c r="Y577" i="15"/>
  <c r="X577" i="15"/>
  <c r="W577" i="15"/>
  <c r="L577" i="15" s="1"/>
  <c r="U577" i="15"/>
  <c r="S577" i="15"/>
  <c r="O577" i="15"/>
  <c r="N577" i="15"/>
  <c r="M577" i="15"/>
  <c r="Z576" i="15"/>
  <c r="Y576" i="15"/>
  <c r="X576" i="15"/>
  <c r="W576" i="15"/>
  <c r="L576" i="15" s="1"/>
  <c r="U576" i="15"/>
  <c r="S576" i="15"/>
  <c r="O576" i="15"/>
  <c r="N576" i="15"/>
  <c r="M576" i="15"/>
  <c r="Z575" i="15"/>
  <c r="Y575" i="15"/>
  <c r="X575" i="15"/>
  <c r="W575" i="15"/>
  <c r="L575" i="15" s="1"/>
  <c r="U575" i="15"/>
  <c r="S575" i="15"/>
  <c r="O575" i="15"/>
  <c r="N575" i="15"/>
  <c r="M575" i="15"/>
  <c r="Z574" i="15"/>
  <c r="Y574" i="15"/>
  <c r="X574" i="15"/>
  <c r="W574" i="15"/>
  <c r="L574" i="15" s="1"/>
  <c r="I574" i="15"/>
  <c r="J574" i="15" s="1"/>
  <c r="H574" i="15" s="1"/>
  <c r="U574" i="15"/>
  <c r="S574" i="15"/>
  <c r="O574" i="15"/>
  <c r="N574" i="15"/>
  <c r="M574" i="15"/>
  <c r="Z573" i="15"/>
  <c r="Y573" i="15"/>
  <c r="X573" i="15"/>
  <c r="W573" i="15"/>
  <c r="L573" i="15" s="1"/>
  <c r="I573" i="15"/>
  <c r="J573" i="15" s="1"/>
  <c r="U573" i="15"/>
  <c r="S573" i="15"/>
  <c r="O573" i="15"/>
  <c r="N573" i="15"/>
  <c r="M573" i="15"/>
  <c r="Z572" i="15"/>
  <c r="Y572" i="15"/>
  <c r="X572" i="15"/>
  <c r="W572" i="15"/>
  <c r="L572" i="15" s="1"/>
  <c r="I572" i="15"/>
  <c r="J572" i="15" s="1"/>
  <c r="U572" i="15"/>
  <c r="S572" i="15"/>
  <c r="O572" i="15"/>
  <c r="N572" i="15"/>
  <c r="M572" i="15"/>
  <c r="Z571" i="15"/>
  <c r="Y571" i="15"/>
  <c r="X571" i="15"/>
  <c r="W571" i="15"/>
  <c r="L571" i="15" s="1"/>
  <c r="I571" i="15"/>
  <c r="J571" i="15" s="1"/>
  <c r="U571" i="15"/>
  <c r="S571" i="15"/>
  <c r="O571" i="15"/>
  <c r="N571" i="15"/>
  <c r="M571" i="15"/>
  <c r="Z570" i="15"/>
  <c r="Y570" i="15"/>
  <c r="X570" i="15"/>
  <c r="W570" i="15"/>
  <c r="L570" i="15" s="1"/>
  <c r="I570" i="15"/>
  <c r="J570" i="15" s="1"/>
  <c r="U570" i="15"/>
  <c r="S570" i="15"/>
  <c r="O570" i="15"/>
  <c r="N570" i="15"/>
  <c r="M570" i="15"/>
  <c r="Z569" i="15"/>
  <c r="Y569" i="15"/>
  <c r="X569" i="15"/>
  <c r="W569" i="15"/>
  <c r="L569" i="15" s="1"/>
  <c r="I569" i="15"/>
  <c r="J569" i="15" s="1"/>
  <c r="U569" i="15"/>
  <c r="S569" i="15"/>
  <c r="O569" i="15"/>
  <c r="N569" i="15"/>
  <c r="M569" i="15"/>
  <c r="Z568" i="15"/>
  <c r="Y568" i="15"/>
  <c r="X568" i="15"/>
  <c r="W568" i="15"/>
  <c r="L568" i="15" s="1"/>
  <c r="I568" i="15"/>
  <c r="J568" i="15" s="1"/>
  <c r="U568" i="15"/>
  <c r="S568" i="15"/>
  <c r="O568" i="15"/>
  <c r="N568" i="15"/>
  <c r="M568" i="15"/>
  <c r="Z567" i="15"/>
  <c r="Y567" i="15"/>
  <c r="X567" i="15"/>
  <c r="W567" i="15"/>
  <c r="L567" i="15" s="1"/>
  <c r="U567" i="15"/>
  <c r="S567" i="15"/>
  <c r="O567" i="15"/>
  <c r="N567" i="15"/>
  <c r="M567" i="15"/>
  <c r="Z566" i="15"/>
  <c r="Y566" i="15"/>
  <c r="X566" i="15"/>
  <c r="W566" i="15"/>
  <c r="L566" i="15" s="1"/>
  <c r="U566" i="15"/>
  <c r="S566" i="15"/>
  <c r="O566" i="15"/>
  <c r="N566" i="15"/>
  <c r="M566" i="15"/>
  <c r="Z565" i="15"/>
  <c r="Y565" i="15"/>
  <c r="X565" i="15"/>
  <c r="W565" i="15"/>
  <c r="L565" i="15" s="1"/>
  <c r="I565" i="15"/>
  <c r="J565" i="15" s="1"/>
  <c r="U565" i="15"/>
  <c r="S565" i="15"/>
  <c r="O565" i="15"/>
  <c r="N565" i="15"/>
  <c r="M565" i="15"/>
  <c r="Z564" i="15"/>
  <c r="Y564" i="15"/>
  <c r="X564" i="15"/>
  <c r="W564" i="15"/>
  <c r="L564" i="15" s="1"/>
  <c r="I564" i="15"/>
  <c r="J564" i="15" s="1"/>
  <c r="U564" i="15"/>
  <c r="S564" i="15"/>
  <c r="O564" i="15"/>
  <c r="N564" i="15"/>
  <c r="M564" i="15"/>
  <c r="Z563" i="15"/>
  <c r="Y563" i="15"/>
  <c r="X563" i="15"/>
  <c r="W563" i="15"/>
  <c r="L563" i="15" s="1"/>
  <c r="U563" i="15"/>
  <c r="S563" i="15"/>
  <c r="O563" i="15"/>
  <c r="N563" i="15"/>
  <c r="M563" i="15"/>
  <c r="Z562" i="15"/>
  <c r="Y562" i="15"/>
  <c r="X562" i="15"/>
  <c r="W562" i="15"/>
  <c r="L562" i="15" s="1"/>
  <c r="U562" i="15"/>
  <c r="S562" i="15"/>
  <c r="O562" i="15"/>
  <c r="N562" i="15"/>
  <c r="M562" i="15"/>
  <c r="Z561" i="15"/>
  <c r="Y561" i="15"/>
  <c r="X561" i="15"/>
  <c r="W561" i="15"/>
  <c r="L561" i="15" s="1"/>
  <c r="U561" i="15"/>
  <c r="S561" i="15"/>
  <c r="O561" i="15"/>
  <c r="N561" i="15"/>
  <c r="M561" i="15"/>
  <c r="Z560" i="15"/>
  <c r="Y560" i="15"/>
  <c r="X560" i="15"/>
  <c r="W560" i="15"/>
  <c r="L560" i="15" s="1"/>
  <c r="U560" i="15"/>
  <c r="S560" i="15"/>
  <c r="O560" i="15"/>
  <c r="N560" i="15"/>
  <c r="M560" i="15"/>
  <c r="Z559" i="15"/>
  <c r="Y559" i="15"/>
  <c r="X559" i="15"/>
  <c r="W559" i="15"/>
  <c r="L559" i="15" s="1"/>
  <c r="U559" i="15"/>
  <c r="S559" i="15"/>
  <c r="O559" i="15"/>
  <c r="N559" i="15"/>
  <c r="M559" i="15"/>
  <c r="Z558" i="15"/>
  <c r="Y558" i="15"/>
  <c r="X558" i="15"/>
  <c r="W558" i="15"/>
  <c r="L558" i="15" s="1"/>
  <c r="I558" i="15"/>
  <c r="J558" i="15" s="1"/>
  <c r="H558" i="15" s="1"/>
  <c r="U558" i="15"/>
  <c r="S558" i="15"/>
  <c r="O558" i="15"/>
  <c r="N558" i="15"/>
  <c r="M558" i="15"/>
  <c r="Z557" i="15"/>
  <c r="Y557" i="15"/>
  <c r="X557" i="15"/>
  <c r="W557" i="15"/>
  <c r="L557" i="15" s="1"/>
  <c r="I557" i="15"/>
  <c r="J557" i="15" s="1"/>
  <c r="U557" i="15"/>
  <c r="S557" i="15"/>
  <c r="O557" i="15"/>
  <c r="N557" i="15"/>
  <c r="M557" i="15"/>
  <c r="Z556" i="15"/>
  <c r="Y556" i="15"/>
  <c r="X556" i="15"/>
  <c r="W556" i="15"/>
  <c r="L556" i="15" s="1"/>
  <c r="I556" i="15"/>
  <c r="J556" i="15" s="1"/>
  <c r="U556" i="15"/>
  <c r="S556" i="15"/>
  <c r="O556" i="15"/>
  <c r="N556" i="15"/>
  <c r="M556" i="15"/>
  <c r="Z555" i="15"/>
  <c r="Y555" i="15"/>
  <c r="X555" i="15"/>
  <c r="W555" i="15"/>
  <c r="L555" i="15" s="1"/>
  <c r="I555" i="15"/>
  <c r="J555" i="15" s="1"/>
  <c r="U555" i="15"/>
  <c r="S555" i="15"/>
  <c r="O555" i="15"/>
  <c r="N555" i="15"/>
  <c r="M555" i="15"/>
  <c r="Z554" i="15"/>
  <c r="Y554" i="15"/>
  <c r="X554" i="15"/>
  <c r="W554" i="15"/>
  <c r="L554" i="15" s="1"/>
  <c r="I554" i="15"/>
  <c r="J554" i="15" s="1"/>
  <c r="U554" i="15"/>
  <c r="S554" i="15"/>
  <c r="O554" i="15"/>
  <c r="N554" i="15"/>
  <c r="M554" i="15"/>
  <c r="Z553" i="15"/>
  <c r="Y553" i="15"/>
  <c r="X553" i="15"/>
  <c r="W553" i="15"/>
  <c r="L553" i="15" s="1"/>
  <c r="I553" i="15"/>
  <c r="J553" i="15" s="1"/>
  <c r="U553" i="15"/>
  <c r="S553" i="15"/>
  <c r="O553" i="15"/>
  <c r="N553" i="15"/>
  <c r="M553" i="15"/>
  <c r="Z552" i="15"/>
  <c r="Y552" i="15"/>
  <c r="X552" i="15"/>
  <c r="W552" i="15"/>
  <c r="L552" i="15" s="1"/>
  <c r="I552" i="15"/>
  <c r="J552" i="15" s="1"/>
  <c r="U552" i="15"/>
  <c r="S552" i="15"/>
  <c r="O552" i="15"/>
  <c r="N552" i="15"/>
  <c r="M552" i="15"/>
  <c r="Z551" i="15"/>
  <c r="Y551" i="15"/>
  <c r="X551" i="15"/>
  <c r="W551" i="15"/>
  <c r="L551" i="15" s="1"/>
  <c r="I551" i="15"/>
  <c r="J551" i="15" s="1"/>
  <c r="U551" i="15"/>
  <c r="S551" i="15"/>
  <c r="O551" i="15"/>
  <c r="N551" i="15"/>
  <c r="M551" i="15"/>
  <c r="Z550" i="15"/>
  <c r="Y550" i="15"/>
  <c r="X550" i="15"/>
  <c r="W550" i="15"/>
  <c r="L550" i="15" s="1"/>
  <c r="U550" i="15"/>
  <c r="S550" i="15"/>
  <c r="O550" i="15"/>
  <c r="N550" i="15"/>
  <c r="M550" i="15"/>
  <c r="Z549" i="15"/>
  <c r="Y549" i="15"/>
  <c r="X549" i="15"/>
  <c r="W549" i="15"/>
  <c r="L549" i="15" s="1"/>
  <c r="I549" i="15"/>
  <c r="J549" i="15" s="1"/>
  <c r="U549" i="15"/>
  <c r="S549" i="15"/>
  <c r="O549" i="15"/>
  <c r="N549" i="15"/>
  <c r="M549" i="15"/>
  <c r="Z548" i="15"/>
  <c r="Y548" i="15"/>
  <c r="X548" i="15"/>
  <c r="W548" i="15"/>
  <c r="L548" i="15" s="1"/>
  <c r="I548" i="15"/>
  <c r="J548" i="15" s="1"/>
  <c r="U548" i="15"/>
  <c r="S548" i="15"/>
  <c r="O548" i="15"/>
  <c r="N548" i="15"/>
  <c r="M548" i="15"/>
  <c r="Z547" i="15"/>
  <c r="Y547" i="15"/>
  <c r="X547" i="15"/>
  <c r="W547" i="15"/>
  <c r="L547" i="15" s="1"/>
  <c r="I547" i="15"/>
  <c r="J547" i="15" s="1"/>
  <c r="U547" i="15"/>
  <c r="S547" i="15"/>
  <c r="O547" i="15"/>
  <c r="N547" i="15"/>
  <c r="M547" i="15"/>
  <c r="Z546" i="15"/>
  <c r="Y546" i="15"/>
  <c r="X546" i="15"/>
  <c r="W546" i="15"/>
  <c r="L546" i="15" s="1"/>
  <c r="U546" i="15"/>
  <c r="S546" i="15"/>
  <c r="O546" i="15"/>
  <c r="N546" i="15"/>
  <c r="M546" i="15"/>
  <c r="Z545" i="15"/>
  <c r="Y545" i="15"/>
  <c r="X545" i="15"/>
  <c r="W545" i="15"/>
  <c r="L545" i="15" s="1"/>
  <c r="U545" i="15"/>
  <c r="S545" i="15"/>
  <c r="O545" i="15"/>
  <c r="N545" i="15"/>
  <c r="M545" i="15"/>
  <c r="Z544" i="15"/>
  <c r="Y544" i="15"/>
  <c r="X544" i="15"/>
  <c r="W544" i="15"/>
  <c r="L544" i="15" s="1"/>
  <c r="U544" i="15"/>
  <c r="S544" i="15"/>
  <c r="O544" i="15"/>
  <c r="N544" i="15"/>
  <c r="M544" i="15"/>
  <c r="Z543" i="15"/>
  <c r="Y543" i="15"/>
  <c r="X543" i="15"/>
  <c r="W543" i="15"/>
  <c r="L543" i="15" s="1"/>
  <c r="U543" i="15"/>
  <c r="S543" i="15"/>
  <c r="O543" i="15"/>
  <c r="N543" i="15"/>
  <c r="M543" i="15"/>
  <c r="Z542" i="15"/>
  <c r="Y542" i="15"/>
  <c r="X542" i="15"/>
  <c r="W542" i="15"/>
  <c r="L542" i="15" s="1"/>
  <c r="I542" i="15"/>
  <c r="J542" i="15" s="1"/>
  <c r="U542" i="15"/>
  <c r="S542" i="15"/>
  <c r="O542" i="15"/>
  <c r="N542" i="15"/>
  <c r="M542" i="15"/>
  <c r="Z541" i="15"/>
  <c r="Y541" i="15"/>
  <c r="X541" i="15"/>
  <c r="W541" i="15"/>
  <c r="L541" i="15" s="1"/>
  <c r="I541" i="15"/>
  <c r="J541" i="15" s="1"/>
  <c r="U541" i="15"/>
  <c r="S541" i="15"/>
  <c r="O541" i="15"/>
  <c r="N541" i="15"/>
  <c r="M541" i="15"/>
  <c r="Z540" i="15"/>
  <c r="Y540" i="15"/>
  <c r="X540" i="15"/>
  <c r="W540" i="15"/>
  <c r="L540" i="15" s="1"/>
  <c r="I540" i="15"/>
  <c r="J540" i="15" s="1"/>
  <c r="U540" i="15"/>
  <c r="S540" i="15"/>
  <c r="O540" i="15"/>
  <c r="N540" i="15"/>
  <c r="M540" i="15"/>
  <c r="Z539" i="15"/>
  <c r="Y539" i="15"/>
  <c r="X539" i="15"/>
  <c r="W539" i="15"/>
  <c r="L539" i="15" s="1"/>
  <c r="I539" i="15"/>
  <c r="J539" i="15" s="1"/>
  <c r="U539" i="15"/>
  <c r="S539" i="15"/>
  <c r="O539" i="15"/>
  <c r="N539" i="15"/>
  <c r="M539" i="15"/>
  <c r="Z538" i="15"/>
  <c r="Y538" i="15"/>
  <c r="X538" i="15"/>
  <c r="W538" i="15"/>
  <c r="L538" i="15" s="1"/>
  <c r="I538" i="15"/>
  <c r="J538" i="15" s="1"/>
  <c r="U538" i="15"/>
  <c r="S538" i="15"/>
  <c r="O538" i="15"/>
  <c r="N538" i="15"/>
  <c r="M538" i="15"/>
  <c r="Z537" i="15"/>
  <c r="Y537" i="15"/>
  <c r="X537" i="15"/>
  <c r="W537" i="15"/>
  <c r="L537" i="15" s="1"/>
  <c r="I537" i="15"/>
  <c r="J537" i="15" s="1"/>
  <c r="U537" i="15"/>
  <c r="S537" i="15"/>
  <c r="O537" i="15"/>
  <c r="N537" i="15"/>
  <c r="M537" i="15"/>
  <c r="Z536" i="15"/>
  <c r="Y536" i="15"/>
  <c r="X536" i="15"/>
  <c r="W536" i="15"/>
  <c r="L536" i="15" s="1"/>
  <c r="I536" i="15"/>
  <c r="J536" i="15" s="1"/>
  <c r="U536" i="15"/>
  <c r="S536" i="15"/>
  <c r="O536" i="15"/>
  <c r="N536" i="15"/>
  <c r="M536" i="15"/>
  <c r="Z535" i="15"/>
  <c r="Y535" i="15"/>
  <c r="X535" i="15"/>
  <c r="W535" i="15"/>
  <c r="L535" i="15" s="1"/>
  <c r="I535" i="15"/>
  <c r="J535" i="15" s="1"/>
  <c r="U535" i="15"/>
  <c r="S535" i="15"/>
  <c r="O535" i="15"/>
  <c r="N535" i="15"/>
  <c r="M535" i="15"/>
  <c r="Z534" i="15"/>
  <c r="Y534" i="15"/>
  <c r="X534" i="15"/>
  <c r="W534" i="15"/>
  <c r="L534" i="15" s="1"/>
  <c r="U534" i="15"/>
  <c r="S534" i="15"/>
  <c r="O534" i="15"/>
  <c r="N534" i="15"/>
  <c r="M534" i="15"/>
  <c r="Z533" i="15"/>
  <c r="Y533" i="15"/>
  <c r="X533" i="15"/>
  <c r="W533" i="15"/>
  <c r="L533" i="15" s="1"/>
  <c r="I533" i="15"/>
  <c r="J533" i="15" s="1"/>
  <c r="U533" i="15"/>
  <c r="S533" i="15"/>
  <c r="O533" i="15"/>
  <c r="N533" i="15"/>
  <c r="M533" i="15"/>
  <c r="Z532" i="15"/>
  <c r="Y532" i="15"/>
  <c r="X532" i="15"/>
  <c r="W532" i="15"/>
  <c r="L532" i="15" s="1"/>
  <c r="I532" i="15"/>
  <c r="J532" i="15" s="1"/>
  <c r="U532" i="15"/>
  <c r="S532" i="15"/>
  <c r="O532" i="15"/>
  <c r="N532" i="15"/>
  <c r="M532" i="15"/>
  <c r="Z531" i="15"/>
  <c r="Y531" i="15"/>
  <c r="X531" i="15"/>
  <c r="W531" i="15"/>
  <c r="L531" i="15" s="1"/>
  <c r="U531" i="15"/>
  <c r="S531" i="15"/>
  <c r="O531" i="15"/>
  <c r="N531" i="15"/>
  <c r="M531" i="15"/>
  <c r="Z530" i="15"/>
  <c r="Y530" i="15"/>
  <c r="X530" i="15"/>
  <c r="W530" i="15"/>
  <c r="L530" i="15" s="1"/>
  <c r="U530" i="15"/>
  <c r="S530" i="15"/>
  <c r="O530" i="15"/>
  <c r="N530" i="15"/>
  <c r="M530" i="15"/>
  <c r="Z529" i="15"/>
  <c r="Y529" i="15"/>
  <c r="X529" i="15"/>
  <c r="W529" i="15"/>
  <c r="L529" i="15" s="1"/>
  <c r="U529" i="15"/>
  <c r="S529" i="15"/>
  <c r="O529" i="15"/>
  <c r="N529" i="15"/>
  <c r="M529" i="15"/>
  <c r="Z528" i="15"/>
  <c r="Y528" i="15"/>
  <c r="X528" i="15"/>
  <c r="W528" i="15"/>
  <c r="L528" i="15" s="1"/>
  <c r="U528" i="15"/>
  <c r="S528" i="15"/>
  <c r="O528" i="15"/>
  <c r="N528" i="15"/>
  <c r="M528" i="15"/>
  <c r="Z527" i="15"/>
  <c r="Y527" i="15"/>
  <c r="X527" i="15"/>
  <c r="W527" i="15"/>
  <c r="L527" i="15" s="1"/>
  <c r="U527" i="15"/>
  <c r="S527" i="15"/>
  <c r="O527" i="15"/>
  <c r="N527" i="15"/>
  <c r="M527" i="15"/>
  <c r="Z526" i="15"/>
  <c r="Y526" i="15"/>
  <c r="X526" i="15"/>
  <c r="W526" i="15"/>
  <c r="L526" i="15" s="1"/>
  <c r="I526" i="15"/>
  <c r="J526" i="15" s="1"/>
  <c r="U526" i="15"/>
  <c r="S526" i="15"/>
  <c r="O526" i="15"/>
  <c r="N526" i="15"/>
  <c r="M526" i="15"/>
  <c r="Z525" i="15"/>
  <c r="Y525" i="15"/>
  <c r="X525" i="15"/>
  <c r="W525" i="15"/>
  <c r="L525" i="15" s="1"/>
  <c r="I525" i="15"/>
  <c r="J525" i="15" s="1"/>
  <c r="U525" i="15"/>
  <c r="S525" i="15"/>
  <c r="O525" i="15"/>
  <c r="N525" i="15"/>
  <c r="M525" i="15"/>
  <c r="Z524" i="15"/>
  <c r="Y524" i="15"/>
  <c r="X524" i="15"/>
  <c r="W524" i="15"/>
  <c r="L524" i="15" s="1"/>
  <c r="I524" i="15"/>
  <c r="J524" i="15" s="1"/>
  <c r="U524" i="15"/>
  <c r="S524" i="15"/>
  <c r="O524" i="15"/>
  <c r="N524" i="15"/>
  <c r="M524" i="15"/>
  <c r="Z523" i="15"/>
  <c r="Y523" i="15"/>
  <c r="X523" i="15"/>
  <c r="W523" i="15"/>
  <c r="L523" i="15" s="1"/>
  <c r="I523" i="15"/>
  <c r="J523" i="15" s="1"/>
  <c r="U523" i="15"/>
  <c r="S523" i="15"/>
  <c r="O523" i="15"/>
  <c r="N523" i="15"/>
  <c r="M523" i="15"/>
  <c r="Z522" i="15"/>
  <c r="Y522" i="15"/>
  <c r="X522" i="15"/>
  <c r="W522" i="15"/>
  <c r="L522" i="15" s="1"/>
  <c r="I522" i="15"/>
  <c r="J522" i="15" s="1"/>
  <c r="U522" i="15"/>
  <c r="S522" i="15"/>
  <c r="O522" i="15"/>
  <c r="N522" i="15"/>
  <c r="M522" i="15"/>
  <c r="Z521" i="15"/>
  <c r="Y521" i="15"/>
  <c r="X521" i="15"/>
  <c r="W521" i="15"/>
  <c r="L521" i="15" s="1"/>
  <c r="I521" i="15"/>
  <c r="J521" i="15" s="1"/>
  <c r="U521" i="15"/>
  <c r="S521" i="15"/>
  <c r="O521" i="15"/>
  <c r="N521" i="15"/>
  <c r="M521" i="15"/>
  <c r="Z520" i="15"/>
  <c r="Y520" i="15"/>
  <c r="X520" i="15"/>
  <c r="W520" i="15"/>
  <c r="L520" i="15" s="1"/>
  <c r="I520" i="15"/>
  <c r="J520" i="15" s="1"/>
  <c r="U520" i="15"/>
  <c r="S520" i="15"/>
  <c r="O520" i="15"/>
  <c r="N520" i="15"/>
  <c r="M520" i="15"/>
  <c r="Z519" i="15"/>
  <c r="Y519" i="15"/>
  <c r="X519" i="15"/>
  <c r="W519" i="15"/>
  <c r="L519" i="15" s="1"/>
  <c r="I519" i="15"/>
  <c r="J519" i="15" s="1"/>
  <c r="U519" i="15"/>
  <c r="S519" i="15"/>
  <c r="O519" i="15"/>
  <c r="N519" i="15"/>
  <c r="M519" i="15"/>
  <c r="Z518" i="15"/>
  <c r="Y518" i="15"/>
  <c r="X518" i="15"/>
  <c r="W518" i="15"/>
  <c r="L518" i="15" s="1"/>
  <c r="U518" i="15"/>
  <c r="S518" i="15"/>
  <c r="O518" i="15"/>
  <c r="N518" i="15"/>
  <c r="M518" i="15"/>
  <c r="Z517" i="15"/>
  <c r="Y517" i="15"/>
  <c r="X517" i="15"/>
  <c r="W517" i="15"/>
  <c r="L517" i="15" s="1"/>
  <c r="I517" i="15"/>
  <c r="J517" i="15" s="1"/>
  <c r="U517" i="15"/>
  <c r="S517" i="15"/>
  <c r="O517" i="15"/>
  <c r="N517" i="15"/>
  <c r="M517" i="15"/>
  <c r="Z516" i="15"/>
  <c r="Y516" i="15"/>
  <c r="X516" i="15"/>
  <c r="W516" i="15"/>
  <c r="L516" i="15" s="1"/>
  <c r="I516" i="15"/>
  <c r="J516" i="15" s="1"/>
  <c r="U516" i="15"/>
  <c r="S516" i="15"/>
  <c r="O516" i="15"/>
  <c r="N516" i="15"/>
  <c r="M516" i="15"/>
  <c r="Z515" i="15"/>
  <c r="Y515" i="15"/>
  <c r="X515" i="15"/>
  <c r="W515" i="15"/>
  <c r="L515" i="15" s="1"/>
  <c r="U515" i="15"/>
  <c r="S515" i="15"/>
  <c r="O515" i="15"/>
  <c r="N515" i="15"/>
  <c r="M515" i="15"/>
  <c r="Z514" i="15"/>
  <c r="Y514" i="15"/>
  <c r="X514" i="15"/>
  <c r="W514" i="15"/>
  <c r="L514" i="15" s="1"/>
  <c r="U514" i="15"/>
  <c r="S514" i="15"/>
  <c r="O514" i="15"/>
  <c r="N514" i="15"/>
  <c r="M514" i="15"/>
  <c r="Z513" i="15"/>
  <c r="Y513" i="15"/>
  <c r="X513" i="15"/>
  <c r="W513" i="15"/>
  <c r="L513" i="15" s="1"/>
  <c r="U513" i="15"/>
  <c r="S513" i="15"/>
  <c r="O513" i="15"/>
  <c r="N513" i="15"/>
  <c r="M513" i="15"/>
  <c r="Z512" i="15"/>
  <c r="Y512" i="15"/>
  <c r="X512" i="15"/>
  <c r="W512" i="15"/>
  <c r="L512" i="15" s="1"/>
  <c r="U512" i="15"/>
  <c r="S512" i="15"/>
  <c r="O512" i="15"/>
  <c r="N512" i="15"/>
  <c r="M512" i="15"/>
  <c r="Z511" i="15"/>
  <c r="Y511" i="15"/>
  <c r="X511" i="15"/>
  <c r="W511" i="15"/>
  <c r="L511" i="15" s="1"/>
  <c r="U511" i="15"/>
  <c r="S511" i="15"/>
  <c r="O511" i="15"/>
  <c r="N511" i="15"/>
  <c r="M511" i="15"/>
  <c r="Z510" i="15"/>
  <c r="Y510" i="15"/>
  <c r="X510" i="15"/>
  <c r="W510" i="15"/>
  <c r="L510" i="15" s="1"/>
  <c r="I510" i="15"/>
  <c r="J510" i="15" s="1"/>
  <c r="U510" i="15"/>
  <c r="S510" i="15"/>
  <c r="O510" i="15"/>
  <c r="N510" i="15"/>
  <c r="M510" i="15"/>
  <c r="Z509" i="15"/>
  <c r="Y509" i="15"/>
  <c r="X509" i="15"/>
  <c r="W509" i="15"/>
  <c r="L509" i="15" s="1"/>
  <c r="I509" i="15"/>
  <c r="J509" i="15" s="1"/>
  <c r="U509" i="15"/>
  <c r="S509" i="15"/>
  <c r="O509" i="15"/>
  <c r="N509" i="15"/>
  <c r="M509" i="15"/>
  <c r="Z508" i="15"/>
  <c r="Y508" i="15"/>
  <c r="X508" i="15"/>
  <c r="W508" i="15"/>
  <c r="L508" i="15" s="1"/>
  <c r="I508" i="15"/>
  <c r="J508" i="15" s="1"/>
  <c r="U508" i="15"/>
  <c r="S508" i="15"/>
  <c r="O508" i="15"/>
  <c r="N508" i="15"/>
  <c r="M508" i="15"/>
  <c r="Z507" i="15"/>
  <c r="Y507" i="15"/>
  <c r="X507" i="15"/>
  <c r="W507" i="15"/>
  <c r="L507" i="15" s="1"/>
  <c r="I507" i="15"/>
  <c r="J507" i="15" s="1"/>
  <c r="U507" i="15"/>
  <c r="S507" i="15"/>
  <c r="O507" i="15"/>
  <c r="N507" i="15"/>
  <c r="M507" i="15"/>
  <c r="Z506" i="15"/>
  <c r="Y506" i="15"/>
  <c r="X506" i="15"/>
  <c r="W506" i="15"/>
  <c r="L506" i="15" s="1"/>
  <c r="I506" i="15"/>
  <c r="J506" i="15" s="1"/>
  <c r="U506" i="15"/>
  <c r="S506" i="15"/>
  <c r="O506" i="15"/>
  <c r="N506" i="15"/>
  <c r="M506" i="15"/>
  <c r="Z505" i="15"/>
  <c r="Y505" i="15"/>
  <c r="X505" i="15"/>
  <c r="W505" i="15"/>
  <c r="L505" i="15" s="1"/>
  <c r="I505" i="15"/>
  <c r="J505" i="15" s="1"/>
  <c r="U505" i="15"/>
  <c r="S505" i="15"/>
  <c r="O505" i="15"/>
  <c r="N505" i="15"/>
  <c r="M505" i="15"/>
  <c r="Z504" i="15"/>
  <c r="Y504" i="15"/>
  <c r="X504" i="15"/>
  <c r="W504" i="15"/>
  <c r="L504" i="15" s="1"/>
  <c r="I504" i="15"/>
  <c r="J504" i="15" s="1"/>
  <c r="U504" i="15"/>
  <c r="S504" i="15"/>
  <c r="O504" i="15"/>
  <c r="N504" i="15"/>
  <c r="M504" i="15"/>
  <c r="Z503" i="15"/>
  <c r="Y503" i="15"/>
  <c r="X503" i="15"/>
  <c r="W503" i="15"/>
  <c r="L503" i="15" s="1"/>
  <c r="I503" i="15"/>
  <c r="J503" i="15" s="1"/>
  <c r="U503" i="15"/>
  <c r="S503" i="15"/>
  <c r="O503" i="15"/>
  <c r="N503" i="15"/>
  <c r="M503" i="15"/>
  <c r="Z502" i="15"/>
  <c r="Y502" i="15"/>
  <c r="X502" i="15"/>
  <c r="W502" i="15"/>
  <c r="L502" i="15" s="1"/>
  <c r="U502" i="15"/>
  <c r="S502" i="15"/>
  <c r="O502" i="15"/>
  <c r="N502" i="15"/>
  <c r="M502" i="15"/>
  <c r="Z501" i="15"/>
  <c r="Y501" i="15"/>
  <c r="X501" i="15"/>
  <c r="W501" i="15"/>
  <c r="L501" i="15" s="1"/>
  <c r="I501" i="15"/>
  <c r="J501" i="15" s="1"/>
  <c r="U501" i="15"/>
  <c r="S501" i="15"/>
  <c r="O501" i="15"/>
  <c r="N501" i="15"/>
  <c r="M501" i="15"/>
  <c r="Z500" i="15"/>
  <c r="Y500" i="15"/>
  <c r="X500" i="15"/>
  <c r="W500" i="15"/>
  <c r="L500" i="15" s="1"/>
  <c r="I500" i="15"/>
  <c r="J500" i="15" s="1"/>
  <c r="U500" i="15"/>
  <c r="S500" i="15"/>
  <c r="O500" i="15"/>
  <c r="N500" i="15"/>
  <c r="M500" i="15"/>
  <c r="Z499" i="15"/>
  <c r="Y499" i="15"/>
  <c r="X499" i="15"/>
  <c r="W499" i="15"/>
  <c r="L499" i="15" s="1"/>
  <c r="U499" i="15"/>
  <c r="S499" i="15"/>
  <c r="O499" i="15"/>
  <c r="N499" i="15"/>
  <c r="M499" i="15"/>
  <c r="Z498" i="15"/>
  <c r="Y498" i="15"/>
  <c r="X498" i="15"/>
  <c r="W498" i="15"/>
  <c r="L498" i="15" s="1"/>
  <c r="U498" i="15"/>
  <c r="S498" i="15"/>
  <c r="O498" i="15"/>
  <c r="N498" i="15"/>
  <c r="M498" i="15"/>
  <c r="Z497" i="15"/>
  <c r="Y497" i="15"/>
  <c r="X497" i="15"/>
  <c r="W497" i="15"/>
  <c r="L497" i="15" s="1"/>
  <c r="U497" i="15"/>
  <c r="S497" i="15"/>
  <c r="O497" i="15"/>
  <c r="N497" i="15"/>
  <c r="M497" i="15"/>
  <c r="Z496" i="15"/>
  <c r="Y496" i="15"/>
  <c r="X496" i="15"/>
  <c r="W496" i="15"/>
  <c r="L496" i="15" s="1"/>
  <c r="U496" i="15"/>
  <c r="S496" i="15"/>
  <c r="O496" i="15"/>
  <c r="N496" i="15"/>
  <c r="M496" i="15"/>
  <c r="Z495" i="15"/>
  <c r="Y495" i="15"/>
  <c r="X495" i="15"/>
  <c r="W495" i="15"/>
  <c r="L495" i="15" s="1"/>
  <c r="I495" i="15"/>
  <c r="J495" i="15" s="1"/>
  <c r="U495" i="15"/>
  <c r="S495" i="15"/>
  <c r="O495" i="15"/>
  <c r="N495" i="15"/>
  <c r="M495" i="15"/>
  <c r="Z494" i="15"/>
  <c r="Y494" i="15"/>
  <c r="X494" i="15"/>
  <c r="W494" i="15"/>
  <c r="L494" i="15" s="1"/>
  <c r="I494" i="15"/>
  <c r="J494" i="15" s="1"/>
  <c r="U494" i="15"/>
  <c r="S494" i="15"/>
  <c r="O494" i="15"/>
  <c r="N494" i="15"/>
  <c r="M494" i="15"/>
  <c r="Z493" i="15"/>
  <c r="Y493" i="15"/>
  <c r="X493" i="15"/>
  <c r="W493" i="15"/>
  <c r="L493" i="15" s="1"/>
  <c r="I493" i="15"/>
  <c r="J493" i="15" s="1"/>
  <c r="U493" i="15"/>
  <c r="S493" i="15"/>
  <c r="O493" i="15"/>
  <c r="N493" i="15"/>
  <c r="M493" i="15"/>
  <c r="Z492" i="15"/>
  <c r="Y492" i="15"/>
  <c r="X492" i="15"/>
  <c r="W492" i="15"/>
  <c r="L492" i="15" s="1"/>
  <c r="I492" i="15"/>
  <c r="J492" i="15" s="1"/>
  <c r="U492" i="15"/>
  <c r="S492" i="15"/>
  <c r="O492" i="15"/>
  <c r="N492" i="15"/>
  <c r="M492" i="15"/>
  <c r="Z491" i="15"/>
  <c r="Y491" i="15"/>
  <c r="X491" i="15"/>
  <c r="W491" i="15"/>
  <c r="L491" i="15" s="1"/>
  <c r="I491" i="15"/>
  <c r="J491" i="15" s="1"/>
  <c r="U491" i="15"/>
  <c r="S491" i="15"/>
  <c r="O491" i="15"/>
  <c r="N491" i="15"/>
  <c r="M491" i="15"/>
  <c r="Z490" i="15"/>
  <c r="Y490" i="15"/>
  <c r="X490" i="15"/>
  <c r="W490" i="15"/>
  <c r="L490" i="15" s="1"/>
  <c r="I490" i="15"/>
  <c r="J490" i="15" s="1"/>
  <c r="U490" i="15"/>
  <c r="S490" i="15"/>
  <c r="O490" i="15"/>
  <c r="N490" i="15"/>
  <c r="M490" i="15"/>
  <c r="Z489" i="15"/>
  <c r="Y489" i="15"/>
  <c r="X489" i="15"/>
  <c r="W489" i="15"/>
  <c r="L489" i="15" s="1"/>
  <c r="I489" i="15"/>
  <c r="J489" i="15" s="1"/>
  <c r="U489" i="15"/>
  <c r="S489" i="15"/>
  <c r="O489" i="15"/>
  <c r="N489" i="15"/>
  <c r="M489" i="15"/>
  <c r="Z488" i="15"/>
  <c r="Y488" i="15"/>
  <c r="X488" i="15"/>
  <c r="W488" i="15"/>
  <c r="L488" i="15" s="1"/>
  <c r="I488" i="15"/>
  <c r="J488" i="15" s="1"/>
  <c r="U488" i="15"/>
  <c r="S488" i="15"/>
  <c r="O488" i="15"/>
  <c r="N488" i="15"/>
  <c r="M488" i="15"/>
  <c r="Z487" i="15"/>
  <c r="Y487" i="15"/>
  <c r="X487" i="15"/>
  <c r="W487" i="15"/>
  <c r="L487" i="15" s="1"/>
  <c r="I487" i="15"/>
  <c r="J487" i="15" s="1"/>
  <c r="U487" i="15"/>
  <c r="S487" i="15"/>
  <c r="O487" i="15"/>
  <c r="N487" i="15"/>
  <c r="M487" i="15"/>
  <c r="Z486" i="15"/>
  <c r="Y486" i="15"/>
  <c r="X486" i="15"/>
  <c r="W486" i="15"/>
  <c r="L486" i="15" s="1"/>
  <c r="U486" i="15"/>
  <c r="S486" i="15"/>
  <c r="O486" i="15"/>
  <c r="N486" i="15"/>
  <c r="M486" i="15"/>
  <c r="Z485" i="15"/>
  <c r="Y485" i="15"/>
  <c r="X485" i="15"/>
  <c r="W485" i="15"/>
  <c r="L485" i="15" s="1"/>
  <c r="I485" i="15"/>
  <c r="J485" i="15" s="1"/>
  <c r="U485" i="15"/>
  <c r="S485" i="15"/>
  <c r="O485" i="15"/>
  <c r="N485" i="15"/>
  <c r="M485" i="15"/>
  <c r="Z484" i="15"/>
  <c r="Y484" i="15"/>
  <c r="X484" i="15"/>
  <c r="W484" i="15"/>
  <c r="L484" i="15" s="1"/>
  <c r="I484" i="15"/>
  <c r="J484" i="15" s="1"/>
  <c r="U484" i="15"/>
  <c r="S484" i="15"/>
  <c r="O484" i="15"/>
  <c r="N484" i="15"/>
  <c r="M484" i="15"/>
  <c r="Z483" i="15"/>
  <c r="Y483" i="15"/>
  <c r="X483" i="15"/>
  <c r="W483" i="15"/>
  <c r="L483" i="15" s="1"/>
  <c r="U483" i="15"/>
  <c r="S483" i="15"/>
  <c r="O483" i="15"/>
  <c r="N483" i="15"/>
  <c r="M483" i="15"/>
  <c r="Z482" i="15"/>
  <c r="Y482" i="15"/>
  <c r="X482" i="15"/>
  <c r="W482" i="15"/>
  <c r="L482" i="15" s="1"/>
  <c r="U482" i="15"/>
  <c r="S482" i="15"/>
  <c r="O482" i="15"/>
  <c r="N482" i="15"/>
  <c r="M482" i="15"/>
  <c r="Z481" i="15"/>
  <c r="Y481" i="15"/>
  <c r="X481" i="15"/>
  <c r="W481" i="15"/>
  <c r="L481" i="15" s="1"/>
  <c r="U481" i="15"/>
  <c r="S481" i="15"/>
  <c r="O481" i="15"/>
  <c r="N481" i="15"/>
  <c r="M481" i="15"/>
  <c r="Z480" i="15"/>
  <c r="Y480" i="15"/>
  <c r="X480" i="15"/>
  <c r="W480" i="15"/>
  <c r="L480" i="15" s="1"/>
  <c r="U480" i="15"/>
  <c r="S480" i="15"/>
  <c r="O480" i="15"/>
  <c r="N480" i="15"/>
  <c r="M480" i="15"/>
  <c r="Z479" i="15"/>
  <c r="Y479" i="15"/>
  <c r="X479" i="15"/>
  <c r="W479" i="15"/>
  <c r="L479" i="15" s="1"/>
  <c r="U479" i="15"/>
  <c r="S479" i="15"/>
  <c r="O479" i="15"/>
  <c r="N479" i="15"/>
  <c r="M479" i="15"/>
  <c r="Z478" i="15"/>
  <c r="Y478" i="15"/>
  <c r="X478" i="15"/>
  <c r="W478" i="15"/>
  <c r="L478" i="15" s="1"/>
  <c r="I478" i="15"/>
  <c r="J478" i="15" s="1"/>
  <c r="U478" i="15"/>
  <c r="S478" i="15"/>
  <c r="O478" i="15"/>
  <c r="N478" i="15"/>
  <c r="M478" i="15"/>
  <c r="Z477" i="15"/>
  <c r="Y477" i="15"/>
  <c r="X477" i="15"/>
  <c r="W477" i="15"/>
  <c r="L477" i="15" s="1"/>
  <c r="I477" i="15"/>
  <c r="J477" i="15" s="1"/>
  <c r="U477" i="15"/>
  <c r="S477" i="15"/>
  <c r="O477" i="15"/>
  <c r="N477" i="15"/>
  <c r="M477" i="15"/>
  <c r="Z476" i="15"/>
  <c r="Y476" i="15"/>
  <c r="X476" i="15"/>
  <c r="W476" i="15"/>
  <c r="L476" i="15" s="1"/>
  <c r="I476" i="15"/>
  <c r="J476" i="15" s="1"/>
  <c r="U476" i="15"/>
  <c r="S476" i="15"/>
  <c r="O476" i="15"/>
  <c r="N476" i="15"/>
  <c r="M476" i="15"/>
  <c r="Z475" i="15"/>
  <c r="Y475" i="15"/>
  <c r="X475" i="15"/>
  <c r="W475" i="15"/>
  <c r="L475" i="15" s="1"/>
  <c r="I475" i="15"/>
  <c r="J475" i="15" s="1"/>
  <c r="U475" i="15"/>
  <c r="S475" i="15"/>
  <c r="O475" i="15"/>
  <c r="N475" i="15"/>
  <c r="M475" i="15"/>
  <c r="Z474" i="15"/>
  <c r="Y474" i="15"/>
  <c r="X474" i="15"/>
  <c r="W474" i="15"/>
  <c r="L474" i="15" s="1"/>
  <c r="I474" i="15"/>
  <c r="J474" i="15" s="1"/>
  <c r="U474" i="15"/>
  <c r="S474" i="15"/>
  <c r="O474" i="15"/>
  <c r="N474" i="15"/>
  <c r="M474" i="15"/>
  <c r="Z473" i="15"/>
  <c r="Y473" i="15"/>
  <c r="X473" i="15"/>
  <c r="W473" i="15"/>
  <c r="L473" i="15" s="1"/>
  <c r="I473" i="15"/>
  <c r="J473" i="15" s="1"/>
  <c r="U473" i="15"/>
  <c r="S473" i="15"/>
  <c r="O473" i="15"/>
  <c r="N473" i="15"/>
  <c r="M473" i="15"/>
  <c r="Z472" i="15"/>
  <c r="Y472" i="15"/>
  <c r="X472" i="15"/>
  <c r="W472" i="15"/>
  <c r="L472" i="15" s="1"/>
  <c r="I472" i="15"/>
  <c r="J472" i="15" s="1"/>
  <c r="U472" i="15"/>
  <c r="S472" i="15"/>
  <c r="O472" i="15"/>
  <c r="N472" i="15"/>
  <c r="M472" i="15"/>
  <c r="Z471" i="15"/>
  <c r="Y471" i="15"/>
  <c r="X471" i="15"/>
  <c r="W471" i="15"/>
  <c r="L471" i="15" s="1"/>
  <c r="I471" i="15"/>
  <c r="J471" i="15" s="1"/>
  <c r="U471" i="15"/>
  <c r="S471" i="15"/>
  <c r="O471" i="15"/>
  <c r="N471" i="15"/>
  <c r="M471" i="15"/>
  <c r="Z470" i="15"/>
  <c r="Y470" i="15"/>
  <c r="X470" i="15"/>
  <c r="W470" i="15"/>
  <c r="L470" i="15" s="1"/>
  <c r="I470" i="15"/>
  <c r="J470" i="15" s="1"/>
  <c r="U470" i="15"/>
  <c r="S470" i="15"/>
  <c r="O470" i="15"/>
  <c r="N470" i="15"/>
  <c r="M470" i="15"/>
  <c r="Z469" i="15"/>
  <c r="Y469" i="15"/>
  <c r="X469" i="15"/>
  <c r="W469" i="15"/>
  <c r="L469" i="15" s="1"/>
  <c r="I469" i="15"/>
  <c r="J469" i="15" s="1"/>
  <c r="U469" i="15"/>
  <c r="S469" i="15"/>
  <c r="O469" i="15"/>
  <c r="N469" i="15"/>
  <c r="M469" i="15"/>
  <c r="Z468" i="15"/>
  <c r="Y468" i="15"/>
  <c r="X468" i="15"/>
  <c r="W468" i="15"/>
  <c r="L468" i="15" s="1"/>
  <c r="I468" i="15"/>
  <c r="J468" i="15" s="1"/>
  <c r="U468" i="15"/>
  <c r="S468" i="15"/>
  <c r="O468" i="15"/>
  <c r="N468" i="15"/>
  <c r="M468" i="15"/>
  <c r="Z467" i="15"/>
  <c r="Y467" i="15"/>
  <c r="X467" i="15"/>
  <c r="W467" i="15"/>
  <c r="L467" i="15" s="1"/>
  <c r="U467" i="15"/>
  <c r="S467" i="15"/>
  <c r="O467" i="15"/>
  <c r="N467" i="15"/>
  <c r="M467" i="15"/>
  <c r="Z466" i="15"/>
  <c r="Y466" i="15"/>
  <c r="X466" i="15"/>
  <c r="W466" i="15"/>
  <c r="L466" i="15" s="1"/>
  <c r="U466" i="15"/>
  <c r="S466" i="15"/>
  <c r="O466" i="15"/>
  <c r="N466" i="15"/>
  <c r="M466" i="15"/>
  <c r="Z465" i="15"/>
  <c r="Y465" i="15"/>
  <c r="X465" i="15"/>
  <c r="W465" i="15"/>
  <c r="L465" i="15" s="1"/>
  <c r="U465" i="15"/>
  <c r="S465" i="15"/>
  <c r="O465" i="15"/>
  <c r="N465" i="15"/>
  <c r="M465" i="15"/>
  <c r="Z464" i="15"/>
  <c r="Y464" i="15"/>
  <c r="X464" i="15"/>
  <c r="W464" i="15"/>
  <c r="L464" i="15" s="1"/>
  <c r="U464" i="15"/>
  <c r="S464" i="15"/>
  <c r="O464" i="15"/>
  <c r="N464" i="15"/>
  <c r="M464" i="15"/>
  <c r="Z463" i="15"/>
  <c r="Y463" i="15"/>
  <c r="X463" i="15"/>
  <c r="W463" i="15"/>
  <c r="L463" i="15" s="1"/>
  <c r="U463" i="15"/>
  <c r="S463" i="15"/>
  <c r="O463" i="15"/>
  <c r="N463" i="15"/>
  <c r="M463" i="15"/>
  <c r="Z462" i="15"/>
  <c r="Y462" i="15"/>
  <c r="X462" i="15"/>
  <c r="W462" i="15"/>
  <c r="L462" i="15" s="1"/>
  <c r="I462" i="15"/>
  <c r="J462" i="15" s="1"/>
  <c r="U462" i="15"/>
  <c r="S462" i="15"/>
  <c r="O462" i="15"/>
  <c r="N462" i="15"/>
  <c r="M462" i="15"/>
  <c r="Z461" i="15"/>
  <c r="Y461" i="15"/>
  <c r="X461" i="15"/>
  <c r="W461" i="15"/>
  <c r="L461" i="15" s="1"/>
  <c r="I461" i="15"/>
  <c r="J461" i="15" s="1"/>
  <c r="U461" i="15"/>
  <c r="S461" i="15"/>
  <c r="O461" i="15"/>
  <c r="N461" i="15"/>
  <c r="M461" i="15"/>
  <c r="Z460" i="15"/>
  <c r="Y460" i="15"/>
  <c r="X460" i="15"/>
  <c r="W460" i="15"/>
  <c r="L460" i="15" s="1"/>
  <c r="I460" i="15"/>
  <c r="J460" i="15" s="1"/>
  <c r="U460" i="15"/>
  <c r="S460" i="15"/>
  <c r="O460" i="15"/>
  <c r="N460" i="15"/>
  <c r="M460" i="15"/>
  <c r="Z459" i="15"/>
  <c r="Y459" i="15"/>
  <c r="X459" i="15"/>
  <c r="W459" i="15"/>
  <c r="L459" i="15" s="1"/>
  <c r="I459" i="15"/>
  <c r="J459" i="15" s="1"/>
  <c r="U459" i="15"/>
  <c r="S459" i="15"/>
  <c r="O459" i="15"/>
  <c r="N459" i="15"/>
  <c r="M459" i="15"/>
  <c r="Z458" i="15"/>
  <c r="Y458" i="15"/>
  <c r="X458" i="15"/>
  <c r="W458" i="15"/>
  <c r="L458" i="15" s="1"/>
  <c r="I458" i="15"/>
  <c r="J458" i="15" s="1"/>
  <c r="U458" i="15"/>
  <c r="S458" i="15"/>
  <c r="O458" i="15"/>
  <c r="N458" i="15"/>
  <c r="M458" i="15"/>
  <c r="Z457" i="15"/>
  <c r="Y457" i="15"/>
  <c r="X457" i="15"/>
  <c r="W457" i="15"/>
  <c r="L457" i="15" s="1"/>
  <c r="I457" i="15"/>
  <c r="J457" i="15" s="1"/>
  <c r="U457" i="15"/>
  <c r="S457" i="15"/>
  <c r="O457" i="15"/>
  <c r="N457" i="15"/>
  <c r="M457" i="15"/>
  <c r="Z456" i="15"/>
  <c r="Y456" i="15"/>
  <c r="X456" i="15"/>
  <c r="W456" i="15"/>
  <c r="L456" i="15" s="1"/>
  <c r="I456" i="15"/>
  <c r="J456" i="15" s="1"/>
  <c r="U456" i="15"/>
  <c r="S456" i="15"/>
  <c r="O456" i="15"/>
  <c r="N456" i="15"/>
  <c r="M456" i="15"/>
  <c r="Z455" i="15"/>
  <c r="Y455" i="15"/>
  <c r="X455" i="15"/>
  <c r="W455" i="15"/>
  <c r="L455" i="15" s="1"/>
  <c r="I455" i="15"/>
  <c r="J455" i="15" s="1"/>
  <c r="U455" i="15"/>
  <c r="S455" i="15"/>
  <c r="O455" i="15"/>
  <c r="N455" i="15"/>
  <c r="M455" i="15"/>
  <c r="Z454" i="15"/>
  <c r="Y454" i="15"/>
  <c r="X454" i="15"/>
  <c r="W454" i="15"/>
  <c r="L454" i="15" s="1"/>
  <c r="U454" i="15"/>
  <c r="S454" i="15"/>
  <c r="O454" i="15"/>
  <c r="N454" i="15"/>
  <c r="M454" i="15"/>
  <c r="Z453" i="15"/>
  <c r="Y453" i="15"/>
  <c r="X453" i="15"/>
  <c r="W453" i="15"/>
  <c r="L453" i="15" s="1"/>
  <c r="I453" i="15"/>
  <c r="J453" i="15" s="1"/>
  <c r="U453" i="15"/>
  <c r="S453" i="15"/>
  <c r="O453" i="15"/>
  <c r="N453" i="15"/>
  <c r="M453" i="15"/>
  <c r="Z452" i="15"/>
  <c r="Y452" i="15"/>
  <c r="X452" i="15"/>
  <c r="W452" i="15"/>
  <c r="L452" i="15" s="1"/>
  <c r="I452" i="15"/>
  <c r="J452" i="15" s="1"/>
  <c r="U452" i="15"/>
  <c r="S452" i="15"/>
  <c r="O452" i="15"/>
  <c r="N452" i="15"/>
  <c r="M452" i="15"/>
  <c r="Z451" i="15"/>
  <c r="Y451" i="15"/>
  <c r="X451" i="15"/>
  <c r="W451" i="15"/>
  <c r="L451" i="15" s="1"/>
  <c r="U451" i="15"/>
  <c r="S451" i="15"/>
  <c r="O451" i="15"/>
  <c r="N451" i="15"/>
  <c r="M451" i="15"/>
  <c r="Z450" i="15"/>
  <c r="Y450" i="15"/>
  <c r="X450" i="15"/>
  <c r="W450" i="15"/>
  <c r="L450" i="15" s="1"/>
  <c r="U450" i="15"/>
  <c r="S450" i="15"/>
  <c r="O450" i="15"/>
  <c r="N450" i="15"/>
  <c r="M450" i="15"/>
  <c r="Z449" i="15"/>
  <c r="Y449" i="15"/>
  <c r="X449" i="15"/>
  <c r="W449" i="15"/>
  <c r="L449" i="15" s="1"/>
  <c r="U449" i="15"/>
  <c r="S449" i="15"/>
  <c r="O449" i="15"/>
  <c r="N449" i="15"/>
  <c r="M449" i="15"/>
  <c r="Z448" i="15"/>
  <c r="Y448" i="15"/>
  <c r="X448" i="15"/>
  <c r="W448" i="15"/>
  <c r="L448" i="15" s="1"/>
  <c r="U448" i="15"/>
  <c r="S448" i="15"/>
  <c r="O448" i="15"/>
  <c r="N448" i="15"/>
  <c r="M448" i="15"/>
  <c r="Z447" i="15"/>
  <c r="Y447" i="15"/>
  <c r="X447" i="15"/>
  <c r="W447" i="15"/>
  <c r="L447" i="15" s="1"/>
  <c r="U447" i="15"/>
  <c r="S447" i="15"/>
  <c r="O447" i="15"/>
  <c r="N447" i="15"/>
  <c r="M447" i="15"/>
  <c r="Z446" i="15"/>
  <c r="Y446" i="15"/>
  <c r="X446" i="15"/>
  <c r="W446" i="15"/>
  <c r="L446" i="15" s="1"/>
  <c r="I446" i="15"/>
  <c r="J446" i="15" s="1"/>
  <c r="U446" i="15"/>
  <c r="S446" i="15"/>
  <c r="O446" i="15"/>
  <c r="N446" i="15"/>
  <c r="M446" i="15"/>
  <c r="Z445" i="15"/>
  <c r="Y445" i="15"/>
  <c r="X445" i="15"/>
  <c r="W445" i="15"/>
  <c r="L445" i="15" s="1"/>
  <c r="I445" i="15"/>
  <c r="J445" i="15" s="1"/>
  <c r="U445" i="15"/>
  <c r="S445" i="15"/>
  <c r="O445" i="15"/>
  <c r="N445" i="15"/>
  <c r="M445" i="15"/>
  <c r="Z444" i="15"/>
  <c r="Y444" i="15"/>
  <c r="X444" i="15"/>
  <c r="W444" i="15"/>
  <c r="L444" i="15" s="1"/>
  <c r="I444" i="15"/>
  <c r="J444" i="15" s="1"/>
  <c r="U444" i="15"/>
  <c r="S444" i="15"/>
  <c r="O444" i="15"/>
  <c r="N444" i="15"/>
  <c r="M444" i="15"/>
  <c r="Z443" i="15"/>
  <c r="Y443" i="15"/>
  <c r="X443" i="15"/>
  <c r="W443" i="15"/>
  <c r="L443" i="15" s="1"/>
  <c r="I443" i="15"/>
  <c r="J443" i="15" s="1"/>
  <c r="U443" i="15"/>
  <c r="S443" i="15"/>
  <c r="O443" i="15"/>
  <c r="N443" i="15"/>
  <c r="M443" i="15"/>
  <c r="Z442" i="15"/>
  <c r="Y442" i="15"/>
  <c r="X442" i="15"/>
  <c r="W442" i="15"/>
  <c r="L442" i="15" s="1"/>
  <c r="I442" i="15"/>
  <c r="J442" i="15" s="1"/>
  <c r="U442" i="15"/>
  <c r="S442" i="15"/>
  <c r="O442" i="15"/>
  <c r="N442" i="15"/>
  <c r="M442" i="15"/>
  <c r="Z441" i="15"/>
  <c r="Y441" i="15"/>
  <c r="X441" i="15"/>
  <c r="W441" i="15"/>
  <c r="L441" i="15" s="1"/>
  <c r="I441" i="15"/>
  <c r="J441" i="15" s="1"/>
  <c r="U441" i="15"/>
  <c r="S441" i="15"/>
  <c r="O441" i="15"/>
  <c r="N441" i="15"/>
  <c r="M441" i="15"/>
  <c r="Z440" i="15"/>
  <c r="Y440" i="15"/>
  <c r="X440" i="15"/>
  <c r="W440" i="15"/>
  <c r="L440" i="15" s="1"/>
  <c r="I440" i="15"/>
  <c r="J440" i="15" s="1"/>
  <c r="U440" i="15"/>
  <c r="S440" i="15"/>
  <c r="O440" i="15"/>
  <c r="N440" i="15"/>
  <c r="M440" i="15"/>
  <c r="Z439" i="15"/>
  <c r="Y439" i="15"/>
  <c r="X439" i="15"/>
  <c r="W439" i="15"/>
  <c r="L439" i="15" s="1"/>
  <c r="I439" i="15"/>
  <c r="J439" i="15" s="1"/>
  <c r="U439" i="15"/>
  <c r="S439" i="15"/>
  <c r="O439" i="15"/>
  <c r="N439" i="15"/>
  <c r="M439" i="15"/>
  <c r="Z438" i="15"/>
  <c r="Y438" i="15"/>
  <c r="X438" i="15"/>
  <c r="W438" i="15"/>
  <c r="L438" i="15" s="1"/>
  <c r="U438" i="15"/>
  <c r="S438" i="15"/>
  <c r="O438" i="15"/>
  <c r="N438" i="15"/>
  <c r="M438" i="15"/>
  <c r="Z437" i="15"/>
  <c r="Y437" i="15"/>
  <c r="X437" i="15"/>
  <c r="W437" i="15"/>
  <c r="L437" i="15" s="1"/>
  <c r="I437" i="15"/>
  <c r="J437" i="15" s="1"/>
  <c r="U437" i="15"/>
  <c r="S437" i="15"/>
  <c r="O437" i="15"/>
  <c r="N437" i="15"/>
  <c r="M437" i="15"/>
  <c r="Z436" i="15"/>
  <c r="Y436" i="15"/>
  <c r="X436" i="15"/>
  <c r="W436" i="15"/>
  <c r="L436" i="15" s="1"/>
  <c r="I436" i="15"/>
  <c r="J436" i="15" s="1"/>
  <c r="U436" i="15"/>
  <c r="S436" i="15"/>
  <c r="O436" i="15"/>
  <c r="N436" i="15"/>
  <c r="M436" i="15"/>
  <c r="Z435" i="15"/>
  <c r="Y435" i="15"/>
  <c r="X435" i="15"/>
  <c r="W435" i="15"/>
  <c r="L435" i="15" s="1"/>
  <c r="U435" i="15"/>
  <c r="S435" i="15"/>
  <c r="O435" i="15"/>
  <c r="N435" i="15"/>
  <c r="M435" i="15"/>
  <c r="Z434" i="15"/>
  <c r="Y434" i="15"/>
  <c r="X434" i="15"/>
  <c r="W434" i="15"/>
  <c r="L434" i="15" s="1"/>
  <c r="U434" i="15"/>
  <c r="S434" i="15"/>
  <c r="O434" i="15"/>
  <c r="N434" i="15"/>
  <c r="M434" i="15"/>
  <c r="Z433" i="15"/>
  <c r="Y433" i="15"/>
  <c r="X433" i="15"/>
  <c r="W433" i="15"/>
  <c r="L433" i="15" s="1"/>
  <c r="U433" i="15"/>
  <c r="S433" i="15"/>
  <c r="O433" i="15"/>
  <c r="N433" i="15"/>
  <c r="M433" i="15"/>
  <c r="Z432" i="15"/>
  <c r="Y432" i="15"/>
  <c r="X432" i="15"/>
  <c r="W432" i="15"/>
  <c r="L432" i="15" s="1"/>
  <c r="U432" i="15"/>
  <c r="S432" i="15"/>
  <c r="O432" i="15"/>
  <c r="N432" i="15"/>
  <c r="M432" i="15"/>
  <c r="Z431" i="15"/>
  <c r="Y431" i="15"/>
  <c r="X431" i="15"/>
  <c r="W431" i="15"/>
  <c r="L431" i="15" s="1"/>
  <c r="U431" i="15"/>
  <c r="S431" i="15"/>
  <c r="O431" i="15"/>
  <c r="N431" i="15"/>
  <c r="M431" i="15"/>
  <c r="Z430" i="15"/>
  <c r="Y430" i="15"/>
  <c r="X430" i="15"/>
  <c r="W430" i="15"/>
  <c r="L430" i="15" s="1"/>
  <c r="I430" i="15"/>
  <c r="J430" i="15" s="1"/>
  <c r="U430" i="15"/>
  <c r="S430" i="15"/>
  <c r="O430" i="15"/>
  <c r="N430" i="15"/>
  <c r="M430" i="15"/>
  <c r="Z429" i="15"/>
  <c r="Y429" i="15"/>
  <c r="X429" i="15"/>
  <c r="W429" i="15"/>
  <c r="L429" i="15" s="1"/>
  <c r="I429" i="15"/>
  <c r="J429" i="15" s="1"/>
  <c r="U429" i="15"/>
  <c r="S429" i="15"/>
  <c r="O429" i="15"/>
  <c r="N429" i="15"/>
  <c r="M429" i="15"/>
  <c r="Z428" i="15"/>
  <c r="Y428" i="15"/>
  <c r="X428" i="15"/>
  <c r="W428" i="15"/>
  <c r="L428" i="15" s="1"/>
  <c r="I428" i="15"/>
  <c r="J428" i="15" s="1"/>
  <c r="U428" i="15"/>
  <c r="S428" i="15"/>
  <c r="O428" i="15"/>
  <c r="N428" i="15"/>
  <c r="M428" i="15"/>
  <c r="Z427" i="15"/>
  <c r="Y427" i="15"/>
  <c r="X427" i="15"/>
  <c r="W427" i="15"/>
  <c r="L427" i="15" s="1"/>
  <c r="I427" i="15"/>
  <c r="J427" i="15" s="1"/>
  <c r="U427" i="15"/>
  <c r="S427" i="15"/>
  <c r="O427" i="15"/>
  <c r="N427" i="15"/>
  <c r="M427" i="15"/>
  <c r="Z426" i="15"/>
  <c r="Y426" i="15"/>
  <c r="X426" i="15"/>
  <c r="W426" i="15"/>
  <c r="L426" i="15" s="1"/>
  <c r="I426" i="15"/>
  <c r="J426" i="15" s="1"/>
  <c r="U426" i="15"/>
  <c r="S426" i="15"/>
  <c r="O426" i="15"/>
  <c r="N426" i="15"/>
  <c r="M426" i="15"/>
  <c r="Z425" i="15"/>
  <c r="Y425" i="15"/>
  <c r="X425" i="15"/>
  <c r="W425" i="15"/>
  <c r="L425" i="15" s="1"/>
  <c r="I425" i="15"/>
  <c r="J425" i="15" s="1"/>
  <c r="U425" i="15"/>
  <c r="S425" i="15"/>
  <c r="O425" i="15"/>
  <c r="N425" i="15"/>
  <c r="M425" i="15"/>
  <c r="Z424" i="15"/>
  <c r="Y424" i="15"/>
  <c r="X424" i="15"/>
  <c r="W424" i="15"/>
  <c r="L424" i="15" s="1"/>
  <c r="I424" i="15"/>
  <c r="J424" i="15" s="1"/>
  <c r="U424" i="15"/>
  <c r="S424" i="15"/>
  <c r="O424" i="15"/>
  <c r="N424" i="15"/>
  <c r="M424" i="15"/>
  <c r="Z423" i="15"/>
  <c r="Y423" i="15"/>
  <c r="X423" i="15"/>
  <c r="W423" i="15"/>
  <c r="L423" i="15" s="1"/>
  <c r="I423" i="15"/>
  <c r="J423" i="15" s="1"/>
  <c r="U423" i="15"/>
  <c r="S423" i="15"/>
  <c r="O423" i="15"/>
  <c r="N423" i="15"/>
  <c r="M423" i="15"/>
  <c r="Z422" i="15"/>
  <c r="Y422" i="15"/>
  <c r="X422" i="15"/>
  <c r="W422" i="15"/>
  <c r="L422" i="15" s="1"/>
  <c r="U422" i="15"/>
  <c r="S422" i="15"/>
  <c r="O422" i="15"/>
  <c r="N422" i="15"/>
  <c r="M422" i="15"/>
  <c r="Z421" i="15"/>
  <c r="Y421" i="15"/>
  <c r="X421" i="15"/>
  <c r="W421" i="15"/>
  <c r="L421" i="15" s="1"/>
  <c r="I421" i="15"/>
  <c r="J421" i="15" s="1"/>
  <c r="U421" i="15"/>
  <c r="S421" i="15"/>
  <c r="O421" i="15"/>
  <c r="N421" i="15"/>
  <c r="M421" i="15"/>
  <c r="Z420" i="15"/>
  <c r="Y420" i="15"/>
  <c r="X420" i="15"/>
  <c r="W420" i="15"/>
  <c r="L420" i="15" s="1"/>
  <c r="I420" i="15"/>
  <c r="J420" i="15" s="1"/>
  <c r="U420" i="15"/>
  <c r="S420" i="15"/>
  <c r="O420" i="15"/>
  <c r="N420" i="15"/>
  <c r="M420" i="15"/>
  <c r="Z419" i="15"/>
  <c r="Y419" i="15"/>
  <c r="X419" i="15"/>
  <c r="W419" i="15"/>
  <c r="L419" i="15" s="1"/>
  <c r="U419" i="15"/>
  <c r="S419" i="15"/>
  <c r="O419" i="15"/>
  <c r="N419" i="15"/>
  <c r="M419" i="15"/>
  <c r="Z418" i="15"/>
  <c r="Y418" i="15"/>
  <c r="X418" i="15"/>
  <c r="W418" i="15"/>
  <c r="L418" i="15" s="1"/>
  <c r="U418" i="15"/>
  <c r="S418" i="15"/>
  <c r="O418" i="15"/>
  <c r="N418" i="15"/>
  <c r="M418" i="15"/>
  <c r="Z417" i="15"/>
  <c r="Y417" i="15"/>
  <c r="X417" i="15"/>
  <c r="W417" i="15"/>
  <c r="L417" i="15" s="1"/>
  <c r="U417" i="15"/>
  <c r="S417" i="15"/>
  <c r="O417" i="15"/>
  <c r="N417" i="15"/>
  <c r="M417" i="15"/>
  <c r="Z416" i="15"/>
  <c r="Y416" i="15"/>
  <c r="X416" i="15"/>
  <c r="W416" i="15"/>
  <c r="L416" i="15" s="1"/>
  <c r="U416" i="15"/>
  <c r="S416" i="15"/>
  <c r="O416" i="15"/>
  <c r="N416" i="15"/>
  <c r="M416" i="15"/>
  <c r="Z415" i="15"/>
  <c r="Y415" i="15"/>
  <c r="X415" i="15"/>
  <c r="W415" i="15"/>
  <c r="L415" i="15" s="1"/>
  <c r="U415" i="15"/>
  <c r="S415" i="15"/>
  <c r="O415" i="15"/>
  <c r="N415" i="15"/>
  <c r="M415" i="15"/>
  <c r="Z414" i="15"/>
  <c r="Y414" i="15"/>
  <c r="X414" i="15"/>
  <c r="W414" i="15"/>
  <c r="L414" i="15" s="1"/>
  <c r="I414" i="15"/>
  <c r="J414" i="15" s="1"/>
  <c r="U414" i="15"/>
  <c r="S414" i="15"/>
  <c r="O414" i="15"/>
  <c r="N414" i="15"/>
  <c r="M414" i="15"/>
  <c r="Z413" i="15"/>
  <c r="Y413" i="15"/>
  <c r="X413" i="15"/>
  <c r="W413" i="15"/>
  <c r="L413" i="15" s="1"/>
  <c r="I413" i="15"/>
  <c r="J413" i="15" s="1"/>
  <c r="U413" i="15"/>
  <c r="S413" i="15"/>
  <c r="O413" i="15"/>
  <c r="N413" i="15"/>
  <c r="M413" i="15"/>
  <c r="Z412" i="15"/>
  <c r="Y412" i="15"/>
  <c r="X412" i="15"/>
  <c r="W412" i="15"/>
  <c r="L412" i="15" s="1"/>
  <c r="I412" i="15"/>
  <c r="J412" i="15" s="1"/>
  <c r="U412" i="15"/>
  <c r="S412" i="15"/>
  <c r="O412" i="15"/>
  <c r="N412" i="15"/>
  <c r="M412" i="15"/>
  <c r="Z411" i="15"/>
  <c r="Y411" i="15"/>
  <c r="X411" i="15"/>
  <c r="W411" i="15"/>
  <c r="L411" i="15" s="1"/>
  <c r="I411" i="15"/>
  <c r="J411" i="15" s="1"/>
  <c r="U411" i="15"/>
  <c r="S411" i="15"/>
  <c r="O411" i="15"/>
  <c r="N411" i="15"/>
  <c r="M411" i="15"/>
  <c r="Z410" i="15"/>
  <c r="Y410" i="15"/>
  <c r="X410" i="15"/>
  <c r="W410" i="15"/>
  <c r="L410" i="15" s="1"/>
  <c r="I410" i="15"/>
  <c r="J410" i="15" s="1"/>
  <c r="U410" i="15"/>
  <c r="S410" i="15"/>
  <c r="O410" i="15"/>
  <c r="N410" i="15"/>
  <c r="M410" i="15"/>
  <c r="Z409" i="15"/>
  <c r="Y409" i="15"/>
  <c r="X409" i="15"/>
  <c r="W409" i="15"/>
  <c r="L409" i="15" s="1"/>
  <c r="I409" i="15"/>
  <c r="J409" i="15" s="1"/>
  <c r="U409" i="15"/>
  <c r="S409" i="15"/>
  <c r="O409" i="15"/>
  <c r="N409" i="15"/>
  <c r="M409" i="15"/>
  <c r="Z408" i="15"/>
  <c r="Y408" i="15"/>
  <c r="X408" i="15"/>
  <c r="W408" i="15"/>
  <c r="L408" i="15" s="1"/>
  <c r="I408" i="15"/>
  <c r="J408" i="15" s="1"/>
  <c r="U408" i="15"/>
  <c r="S408" i="15"/>
  <c r="O408" i="15"/>
  <c r="N408" i="15"/>
  <c r="M408" i="15"/>
  <c r="Z407" i="15"/>
  <c r="Y407" i="15"/>
  <c r="X407" i="15"/>
  <c r="W407" i="15"/>
  <c r="L407" i="15" s="1"/>
  <c r="I407" i="15"/>
  <c r="J407" i="15" s="1"/>
  <c r="U407" i="15"/>
  <c r="S407" i="15"/>
  <c r="O407" i="15"/>
  <c r="N407" i="15"/>
  <c r="M407" i="15"/>
  <c r="Z406" i="15"/>
  <c r="Y406" i="15"/>
  <c r="X406" i="15"/>
  <c r="W406" i="15"/>
  <c r="L406" i="15" s="1"/>
  <c r="I406" i="15"/>
  <c r="J406" i="15" s="1"/>
  <c r="U406" i="15"/>
  <c r="S406" i="15"/>
  <c r="O406" i="15"/>
  <c r="N406" i="15"/>
  <c r="M406" i="15"/>
  <c r="Z405" i="15"/>
  <c r="Y405" i="15"/>
  <c r="X405" i="15"/>
  <c r="W405" i="15"/>
  <c r="L405" i="15" s="1"/>
  <c r="I405" i="15"/>
  <c r="J405" i="15" s="1"/>
  <c r="U405" i="15"/>
  <c r="S405" i="15"/>
  <c r="O405" i="15"/>
  <c r="N405" i="15"/>
  <c r="M405" i="15"/>
  <c r="Z404" i="15"/>
  <c r="Y404" i="15"/>
  <c r="X404" i="15"/>
  <c r="W404" i="15"/>
  <c r="L404" i="15" s="1"/>
  <c r="I404" i="15"/>
  <c r="J404" i="15" s="1"/>
  <c r="U404" i="15"/>
  <c r="S404" i="15"/>
  <c r="O404" i="15"/>
  <c r="N404" i="15"/>
  <c r="M404" i="15"/>
  <c r="Z403" i="15"/>
  <c r="Y403" i="15"/>
  <c r="X403" i="15"/>
  <c r="W403" i="15"/>
  <c r="L403" i="15" s="1"/>
  <c r="U403" i="15"/>
  <c r="S403" i="15"/>
  <c r="O403" i="15"/>
  <c r="N403" i="15"/>
  <c r="M403" i="15"/>
  <c r="Z402" i="15"/>
  <c r="Y402" i="15"/>
  <c r="X402" i="15"/>
  <c r="W402" i="15"/>
  <c r="L402" i="15" s="1"/>
  <c r="U402" i="15"/>
  <c r="S402" i="15"/>
  <c r="O402" i="15"/>
  <c r="N402" i="15"/>
  <c r="M402" i="15"/>
  <c r="Z401" i="15"/>
  <c r="Y401" i="15"/>
  <c r="X401" i="15"/>
  <c r="W401" i="15"/>
  <c r="L401" i="15" s="1"/>
  <c r="U401" i="15"/>
  <c r="S401" i="15"/>
  <c r="O401" i="15"/>
  <c r="N401" i="15"/>
  <c r="M401" i="15"/>
  <c r="Z400" i="15"/>
  <c r="Y400" i="15"/>
  <c r="X400" i="15"/>
  <c r="W400" i="15"/>
  <c r="L400" i="15" s="1"/>
  <c r="U400" i="15"/>
  <c r="S400" i="15"/>
  <c r="O400" i="15"/>
  <c r="N400" i="15"/>
  <c r="M400" i="15"/>
  <c r="Z399" i="15"/>
  <c r="Y399" i="15"/>
  <c r="X399" i="15"/>
  <c r="W399" i="15"/>
  <c r="L399" i="15" s="1"/>
  <c r="U399" i="15"/>
  <c r="S399" i="15"/>
  <c r="O399" i="15"/>
  <c r="N399" i="15"/>
  <c r="M399" i="15"/>
  <c r="Z398" i="15"/>
  <c r="Y398" i="15"/>
  <c r="X398" i="15"/>
  <c r="W398" i="15"/>
  <c r="L398" i="15" s="1"/>
  <c r="I398" i="15"/>
  <c r="J398" i="15" s="1"/>
  <c r="U398" i="15"/>
  <c r="S398" i="15"/>
  <c r="O398" i="15"/>
  <c r="N398" i="15"/>
  <c r="M398" i="15"/>
  <c r="Z397" i="15"/>
  <c r="Y397" i="15"/>
  <c r="X397" i="15"/>
  <c r="W397" i="15"/>
  <c r="L397" i="15" s="1"/>
  <c r="I397" i="15"/>
  <c r="J397" i="15" s="1"/>
  <c r="U397" i="15"/>
  <c r="S397" i="15"/>
  <c r="O397" i="15"/>
  <c r="N397" i="15"/>
  <c r="M397" i="15"/>
  <c r="Z396" i="15"/>
  <c r="Y396" i="15"/>
  <c r="X396" i="15"/>
  <c r="W396" i="15"/>
  <c r="L396" i="15" s="1"/>
  <c r="I396" i="15"/>
  <c r="J396" i="15" s="1"/>
  <c r="U396" i="15"/>
  <c r="S396" i="15"/>
  <c r="O396" i="15"/>
  <c r="N396" i="15"/>
  <c r="M396" i="15"/>
  <c r="Z395" i="15"/>
  <c r="Y395" i="15"/>
  <c r="X395" i="15"/>
  <c r="W395" i="15"/>
  <c r="L395" i="15" s="1"/>
  <c r="I395" i="15"/>
  <c r="J395" i="15" s="1"/>
  <c r="U395" i="15"/>
  <c r="S395" i="15"/>
  <c r="O395" i="15"/>
  <c r="N395" i="15"/>
  <c r="M395" i="15"/>
  <c r="Z394" i="15"/>
  <c r="Y394" i="15"/>
  <c r="X394" i="15"/>
  <c r="W394" i="15"/>
  <c r="L394" i="15" s="1"/>
  <c r="I394" i="15"/>
  <c r="J394" i="15" s="1"/>
  <c r="U394" i="15"/>
  <c r="S394" i="15"/>
  <c r="O394" i="15"/>
  <c r="N394" i="15"/>
  <c r="M394" i="15"/>
  <c r="Z393" i="15"/>
  <c r="Y393" i="15"/>
  <c r="X393" i="15"/>
  <c r="W393" i="15"/>
  <c r="L393" i="15" s="1"/>
  <c r="I393" i="15"/>
  <c r="J393" i="15" s="1"/>
  <c r="U393" i="15"/>
  <c r="S393" i="15"/>
  <c r="O393" i="15"/>
  <c r="N393" i="15"/>
  <c r="M393" i="15"/>
  <c r="Z392" i="15"/>
  <c r="Y392" i="15"/>
  <c r="X392" i="15"/>
  <c r="W392" i="15"/>
  <c r="L392" i="15" s="1"/>
  <c r="I392" i="15"/>
  <c r="J392" i="15" s="1"/>
  <c r="U392" i="15"/>
  <c r="S392" i="15"/>
  <c r="O392" i="15"/>
  <c r="N392" i="15"/>
  <c r="M392" i="15"/>
  <c r="Z391" i="15"/>
  <c r="Y391" i="15"/>
  <c r="X391" i="15"/>
  <c r="W391" i="15"/>
  <c r="L391" i="15" s="1"/>
  <c r="I391" i="15"/>
  <c r="J391" i="15" s="1"/>
  <c r="U391" i="15"/>
  <c r="S391" i="15"/>
  <c r="O391" i="15"/>
  <c r="N391" i="15"/>
  <c r="M391" i="15"/>
  <c r="Z390" i="15"/>
  <c r="Y390" i="15"/>
  <c r="X390" i="15"/>
  <c r="W390" i="15"/>
  <c r="L390" i="15" s="1"/>
  <c r="U390" i="15"/>
  <c r="S390" i="15"/>
  <c r="O390" i="15"/>
  <c r="N390" i="15"/>
  <c r="M390" i="15"/>
  <c r="Z389" i="15"/>
  <c r="Y389" i="15"/>
  <c r="X389" i="15"/>
  <c r="W389" i="15"/>
  <c r="L389" i="15" s="1"/>
  <c r="I389" i="15"/>
  <c r="J389" i="15" s="1"/>
  <c r="U389" i="15"/>
  <c r="S389" i="15"/>
  <c r="O389" i="15"/>
  <c r="N389" i="15"/>
  <c r="M389" i="15"/>
  <c r="Z388" i="15"/>
  <c r="Y388" i="15"/>
  <c r="X388" i="15"/>
  <c r="W388" i="15"/>
  <c r="L388" i="15" s="1"/>
  <c r="I388" i="15"/>
  <c r="J388" i="15" s="1"/>
  <c r="U388" i="15"/>
  <c r="S388" i="15"/>
  <c r="O388" i="15"/>
  <c r="N388" i="15"/>
  <c r="M388" i="15"/>
  <c r="Z387" i="15"/>
  <c r="Y387" i="15"/>
  <c r="X387" i="15"/>
  <c r="W387" i="15"/>
  <c r="L387" i="15" s="1"/>
  <c r="U387" i="15"/>
  <c r="S387" i="15"/>
  <c r="O387" i="15"/>
  <c r="N387" i="15"/>
  <c r="M387" i="15"/>
  <c r="Z386" i="15"/>
  <c r="Y386" i="15"/>
  <c r="X386" i="15"/>
  <c r="W386" i="15"/>
  <c r="L386" i="15" s="1"/>
  <c r="U386" i="15"/>
  <c r="S386" i="15"/>
  <c r="O386" i="15"/>
  <c r="N386" i="15"/>
  <c r="M386" i="15"/>
  <c r="Z385" i="15"/>
  <c r="Y385" i="15"/>
  <c r="X385" i="15"/>
  <c r="W385" i="15"/>
  <c r="L385" i="15" s="1"/>
  <c r="U385" i="15"/>
  <c r="S385" i="15"/>
  <c r="O385" i="15"/>
  <c r="N385" i="15"/>
  <c r="M385" i="15"/>
  <c r="Z384" i="15"/>
  <c r="Y384" i="15"/>
  <c r="X384" i="15"/>
  <c r="W384" i="15"/>
  <c r="L384" i="15" s="1"/>
  <c r="U384" i="15"/>
  <c r="S384" i="15"/>
  <c r="O384" i="15"/>
  <c r="N384" i="15"/>
  <c r="M384" i="15"/>
  <c r="Z383" i="15"/>
  <c r="Y383" i="15"/>
  <c r="X383" i="15"/>
  <c r="W383" i="15"/>
  <c r="L383" i="15" s="1"/>
  <c r="U383" i="15"/>
  <c r="S383" i="15"/>
  <c r="O383" i="15"/>
  <c r="N383" i="15"/>
  <c r="M383" i="15"/>
  <c r="Z382" i="15"/>
  <c r="Y382" i="15"/>
  <c r="X382" i="15"/>
  <c r="W382" i="15"/>
  <c r="L382" i="15" s="1"/>
  <c r="I382" i="15"/>
  <c r="J382" i="15" s="1"/>
  <c r="U382" i="15"/>
  <c r="S382" i="15"/>
  <c r="O382" i="15"/>
  <c r="N382" i="15"/>
  <c r="M382" i="15"/>
  <c r="Z381" i="15"/>
  <c r="Y381" i="15"/>
  <c r="X381" i="15"/>
  <c r="W381" i="15"/>
  <c r="L381" i="15" s="1"/>
  <c r="I381" i="15"/>
  <c r="J381" i="15" s="1"/>
  <c r="U381" i="15"/>
  <c r="S381" i="15"/>
  <c r="O381" i="15"/>
  <c r="N381" i="15"/>
  <c r="M381" i="15"/>
  <c r="Z380" i="15"/>
  <c r="Y380" i="15"/>
  <c r="X380" i="15"/>
  <c r="W380" i="15"/>
  <c r="L380" i="15" s="1"/>
  <c r="I380" i="15"/>
  <c r="J380" i="15" s="1"/>
  <c r="U380" i="15"/>
  <c r="S380" i="15"/>
  <c r="O380" i="15"/>
  <c r="N380" i="15"/>
  <c r="M380" i="15"/>
  <c r="Z379" i="15"/>
  <c r="Y379" i="15"/>
  <c r="X379" i="15"/>
  <c r="W379" i="15"/>
  <c r="L379" i="15" s="1"/>
  <c r="I379" i="15"/>
  <c r="J379" i="15" s="1"/>
  <c r="U379" i="15"/>
  <c r="S379" i="15"/>
  <c r="O379" i="15"/>
  <c r="N379" i="15"/>
  <c r="M379" i="15"/>
  <c r="Z378" i="15"/>
  <c r="Y378" i="15"/>
  <c r="X378" i="15"/>
  <c r="W378" i="15"/>
  <c r="L378" i="15" s="1"/>
  <c r="I378" i="15"/>
  <c r="J378" i="15" s="1"/>
  <c r="U378" i="15"/>
  <c r="S378" i="15"/>
  <c r="O378" i="15"/>
  <c r="N378" i="15"/>
  <c r="M378" i="15"/>
  <c r="Z377" i="15"/>
  <c r="Y377" i="15"/>
  <c r="X377" i="15"/>
  <c r="W377" i="15"/>
  <c r="L377" i="15" s="1"/>
  <c r="I377" i="15"/>
  <c r="J377" i="15" s="1"/>
  <c r="U377" i="15"/>
  <c r="S377" i="15"/>
  <c r="O377" i="15"/>
  <c r="N377" i="15"/>
  <c r="M377" i="15"/>
  <c r="Z376" i="15"/>
  <c r="Y376" i="15"/>
  <c r="X376" i="15"/>
  <c r="W376" i="15"/>
  <c r="L376" i="15" s="1"/>
  <c r="I376" i="15"/>
  <c r="J376" i="15" s="1"/>
  <c r="U376" i="15"/>
  <c r="S376" i="15"/>
  <c r="O376" i="15"/>
  <c r="N376" i="15"/>
  <c r="M376" i="15"/>
  <c r="Z375" i="15"/>
  <c r="Y375" i="15"/>
  <c r="X375" i="15"/>
  <c r="W375" i="15"/>
  <c r="L375" i="15" s="1"/>
  <c r="I375" i="15"/>
  <c r="J375" i="15" s="1"/>
  <c r="U375" i="15"/>
  <c r="S375" i="15"/>
  <c r="O375" i="15"/>
  <c r="N375" i="15"/>
  <c r="M375" i="15"/>
  <c r="Z374" i="15"/>
  <c r="Y374" i="15"/>
  <c r="X374" i="15"/>
  <c r="W374" i="15"/>
  <c r="L374" i="15" s="1"/>
  <c r="U374" i="15"/>
  <c r="S374" i="15"/>
  <c r="O374" i="15"/>
  <c r="N374" i="15"/>
  <c r="M374" i="15"/>
  <c r="Z373" i="15"/>
  <c r="Y373" i="15"/>
  <c r="X373" i="15"/>
  <c r="W373" i="15"/>
  <c r="L373" i="15" s="1"/>
  <c r="I373" i="15"/>
  <c r="J373" i="15" s="1"/>
  <c r="U373" i="15"/>
  <c r="S373" i="15"/>
  <c r="O373" i="15"/>
  <c r="N373" i="15"/>
  <c r="M373" i="15"/>
  <c r="Z372" i="15"/>
  <c r="Y372" i="15"/>
  <c r="X372" i="15"/>
  <c r="W372" i="15"/>
  <c r="L372" i="15" s="1"/>
  <c r="I372" i="15"/>
  <c r="J372" i="15" s="1"/>
  <c r="U372" i="15"/>
  <c r="S372" i="15"/>
  <c r="O372" i="15"/>
  <c r="N372" i="15"/>
  <c r="M372" i="15"/>
  <c r="Z371" i="15"/>
  <c r="Y371" i="15"/>
  <c r="X371" i="15"/>
  <c r="W371" i="15"/>
  <c r="L371" i="15" s="1"/>
  <c r="U371" i="15"/>
  <c r="S371" i="15"/>
  <c r="O371" i="15"/>
  <c r="N371" i="15"/>
  <c r="M371" i="15"/>
  <c r="Z370" i="15"/>
  <c r="Y370" i="15"/>
  <c r="X370" i="15"/>
  <c r="W370" i="15"/>
  <c r="L370" i="15" s="1"/>
  <c r="U370" i="15"/>
  <c r="S370" i="15"/>
  <c r="O370" i="15"/>
  <c r="N370" i="15"/>
  <c r="M370" i="15"/>
  <c r="Z369" i="15"/>
  <c r="Y369" i="15"/>
  <c r="X369" i="15"/>
  <c r="W369" i="15"/>
  <c r="L369" i="15" s="1"/>
  <c r="U369" i="15"/>
  <c r="S369" i="15"/>
  <c r="O369" i="15"/>
  <c r="N369" i="15"/>
  <c r="M369" i="15"/>
  <c r="Z368" i="15"/>
  <c r="Y368" i="15"/>
  <c r="X368" i="15"/>
  <c r="W368" i="15"/>
  <c r="L368" i="15" s="1"/>
  <c r="U368" i="15"/>
  <c r="S368" i="15"/>
  <c r="O368" i="15"/>
  <c r="N368" i="15"/>
  <c r="M368" i="15"/>
  <c r="Z367" i="15"/>
  <c r="Y367" i="15"/>
  <c r="X367" i="15"/>
  <c r="W367" i="15"/>
  <c r="L367" i="15" s="1"/>
  <c r="I367" i="15"/>
  <c r="J367" i="15" s="1"/>
  <c r="U367" i="15"/>
  <c r="S367" i="15"/>
  <c r="O367" i="15"/>
  <c r="N367" i="15"/>
  <c r="M367" i="15"/>
  <c r="Z366" i="15"/>
  <c r="Y366" i="15"/>
  <c r="X366" i="15"/>
  <c r="W366" i="15"/>
  <c r="L366" i="15" s="1"/>
  <c r="I366" i="15"/>
  <c r="J366" i="15" s="1"/>
  <c r="U366" i="15"/>
  <c r="S366" i="15"/>
  <c r="O366" i="15"/>
  <c r="N366" i="15"/>
  <c r="M366" i="15"/>
  <c r="Z365" i="15"/>
  <c r="Y365" i="15"/>
  <c r="X365" i="15"/>
  <c r="W365" i="15"/>
  <c r="L365" i="15" s="1"/>
  <c r="I365" i="15"/>
  <c r="J365" i="15" s="1"/>
  <c r="U365" i="15"/>
  <c r="S365" i="15"/>
  <c r="O365" i="15"/>
  <c r="N365" i="15"/>
  <c r="M365" i="15"/>
  <c r="Z364" i="15"/>
  <c r="Y364" i="15"/>
  <c r="X364" i="15"/>
  <c r="W364" i="15"/>
  <c r="L364" i="15" s="1"/>
  <c r="I364" i="15"/>
  <c r="J364" i="15" s="1"/>
  <c r="U364" i="15"/>
  <c r="S364" i="15"/>
  <c r="O364" i="15"/>
  <c r="N364" i="15"/>
  <c r="M364" i="15"/>
  <c r="Z363" i="15"/>
  <c r="Y363" i="15"/>
  <c r="X363" i="15"/>
  <c r="W363" i="15"/>
  <c r="L363" i="15" s="1"/>
  <c r="I363" i="15"/>
  <c r="J363" i="15" s="1"/>
  <c r="U363" i="15"/>
  <c r="S363" i="15"/>
  <c r="O363" i="15"/>
  <c r="N363" i="15"/>
  <c r="M363" i="15"/>
  <c r="Z362" i="15"/>
  <c r="Y362" i="15"/>
  <c r="X362" i="15"/>
  <c r="W362" i="15"/>
  <c r="L362" i="15" s="1"/>
  <c r="I362" i="15"/>
  <c r="J362" i="15" s="1"/>
  <c r="U362" i="15"/>
  <c r="S362" i="15"/>
  <c r="O362" i="15"/>
  <c r="N362" i="15"/>
  <c r="M362" i="15"/>
  <c r="Z361" i="15"/>
  <c r="Y361" i="15"/>
  <c r="X361" i="15"/>
  <c r="W361" i="15"/>
  <c r="L361" i="15" s="1"/>
  <c r="I361" i="15"/>
  <c r="J361" i="15" s="1"/>
  <c r="U361" i="15"/>
  <c r="S361" i="15"/>
  <c r="O361" i="15"/>
  <c r="N361" i="15"/>
  <c r="M361" i="15"/>
  <c r="Z360" i="15"/>
  <c r="Y360" i="15"/>
  <c r="X360" i="15"/>
  <c r="W360" i="15"/>
  <c r="L360" i="15" s="1"/>
  <c r="I360" i="15"/>
  <c r="J360" i="15" s="1"/>
  <c r="U360" i="15"/>
  <c r="S360" i="15"/>
  <c r="O360" i="15"/>
  <c r="N360" i="15"/>
  <c r="M360" i="15"/>
  <c r="Z359" i="15"/>
  <c r="Y359" i="15"/>
  <c r="X359" i="15"/>
  <c r="W359" i="15"/>
  <c r="L359" i="15" s="1"/>
  <c r="I359" i="15"/>
  <c r="J359" i="15" s="1"/>
  <c r="U359" i="15"/>
  <c r="S359" i="15"/>
  <c r="O359" i="15"/>
  <c r="N359" i="15"/>
  <c r="M359" i="15"/>
  <c r="Z358" i="15"/>
  <c r="Y358" i="15"/>
  <c r="X358" i="15"/>
  <c r="W358" i="15"/>
  <c r="L358" i="15" s="1"/>
  <c r="U358" i="15"/>
  <c r="S358" i="15"/>
  <c r="O358" i="15"/>
  <c r="N358" i="15"/>
  <c r="M358" i="15"/>
  <c r="Z357" i="15"/>
  <c r="Y357" i="15"/>
  <c r="X357" i="15"/>
  <c r="W357" i="15"/>
  <c r="L357" i="15" s="1"/>
  <c r="I357" i="15"/>
  <c r="J357" i="15" s="1"/>
  <c r="U357" i="15"/>
  <c r="S357" i="15"/>
  <c r="O357" i="15"/>
  <c r="N357" i="15"/>
  <c r="M357" i="15"/>
  <c r="Z356" i="15"/>
  <c r="Y356" i="15"/>
  <c r="X356" i="15"/>
  <c r="W356" i="15"/>
  <c r="L356" i="15" s="1"/>
  <c r="I356" i="15"/>
  <c r="J356" i="15" s="1"/>
  <c r="U356" i="15"/>
  <c r="S356" i="15"/>
  <c r="O356" i="15"/>
  <c r="N356" i="15"/>
  <c r="M356" i="15"/>
  <c r="Z355" i="15"/>
  <c r="Y355" i="15"/>
  <c r="X355" i="15"/>
  <c r="W355" i="15"/>
  <c r="L355" i="15" s="1"/>
  <c r="I355" i="15"/>
  <c r="J355" i="15" s="1"/>
  <c r="U355" i="15"/>
  <c r="S355" i="15"/>
  <c r="O355" i="15"/>
  <c r="N355" i="15"/>
  <c r="M355" i="15"/>
  <c r="Z354" i="15"/>
  <c r="Y354" i="15"/>
  <c r="X354" i="15"/>
  <c r="W354" i="15"/>
  <c r="L354" i="15" s="1"/>
  <c r="U354" i="15"/>
  <c r="S354" i="15"/>
  <c r="O354" i="15"/>
  <c r="N354" i="15"/>
  <c r="M354" i="15"/>
  <c r="Z353" i="15"/>
  <c r="Y353" i="15"/>
  <c r="X353" i="15"/>
  <c r="W353" i="15"/>
  <c r="L353" i="15" s="1"/>
  <c r="U353" i="15"/>
  <c r="S353" i="15"/>
  <c r="O353" i="15"/>
  <c r="N353" i="15"/>
  <c r="M353" i="15"/>
  <c r="Z352" i="15"/>
  <c r="Y352" i="15"/>
  <c r="X352" i="15"/>
  <c r="W352" i="15"/>
  <c r="L352" i="15" s="1"/>
  <c r="U352" i="15"/>
  <c r="S352" i="15"/>
  <c r="O352" i="15"/>
  <c r="N352" i="15"/>
  <c r="M352" i="15"/>
  <c r="Z351" i="15"/>
  <c r="Y351" i="15"/>
  <c r="X351" i="15"/>
  <c r="W351" i="15"/>
  <c r="L351" i="15" s="1"/>
  <c r="U351" i="15"/>
  <c r="S351" i="15"/>
  <c r="O351" i="15"/>
  <c r="N351" i="15"/>
  <c r="M351" i="15"/>
  <c r="Z350" i="15"/>
  <c r="Y350" i="15"/>
  <c r="X350" i="15"/>
  <c r="W350" i="15"/>
  <c r="L350" i="15" s="1"/>
  <c r="I350" i="15"/>
  <c r="J350" i="15" s="1"/>
  <c r="U350" i="15"/>
  <c r="S350" i="15"/>
  <c r="O350" i="15"/>
  <c r="N350" i="15"/>
  <c r="M350" i="15"/>
  <c r="Z349" i="15"/>
  <c r="Y349" i="15"/>
  <c r="X349" i="15"/>
  <c r="W349" i="15"/>
  <c r="L349" i="15" s="1"/>
  <c r="I349" i="15"/>
  <c r="J349" i="15" s="1"/>
  <c r="U349" i="15"/>
  <c r="S349" i="15"/>
  <c r="O349" i="15"/>
  <c r="N349" i="15"/>
  <c r="M349" i="15"/>
  <c r="Z348" i="15"/>
  <c r="Y348" i="15"/>
  <c r="X348" i="15"/>
  <c r="W348" i="15"/>
  <c r="L348" i="15" s="1"/>
  <c r="I348" i="15"/>
  <c r="J348" i="15" s="1"/>
  <c r="U348" i="15"/>
  <c r="S348" i="15"/>
  <c r="O348" i="15"/>
  <c r="N348" i="15"/>
  <c r="M348" i="15"/>
  <c r="Z347" i="15"/>
  <c r="Y347" i="15"/>
  <c r="X347" i="15"/>
  <c r="W347" i="15"/>
  <c r="L347" i="15" s="1"/>
  <c r="I347" i="15"/>
  <c r="J347" i="15" s="1"/>
  <c r="U347" i="15"/>
  <c r="S347" i="15"/>
  <c r="O347" i="15"/>
  <c r="N347" i="15"/>
  <c r="M347" i="15"/>
  <c r="Z346" i="15"/>
  <c r="Y346" i="15"/>
  <c r="X346" i="15"/>
  <c r="W346" i="15"/>
  <c r="L346" i="15" s="1"/>
  <c r="I346" i="15"/>
  <c r="J346" i="15" s="1"/>
  <c r="U346" i="15"/>
  <c r="S346" i="15"/>
  <c r="O346" i="15"/>
  <c r="N346" i="15"/>
  <c r="M346" i="15"/>
  <c r="Z345" i="15"/>
  <c r="Y345" i="15"/>
  <c r="X345" i="15"/>
  <c r="W345" i="15"/>
  <c r="L345" i="15" s="1"/>
  <c r="I345" i="15"/>
  <c r="J345" i="15" s="1"/>
  <c r="U345" i="15"/>
  <c r="S345" i="15"/>
  <c r="O345" i="15"/>
  <c r="N345" i="15"/>
  <c r="M345" i="15"/>
  <c r="Z344" i="15"/>
  <c r="Y344" i="15"/>
  <c r="X344" i="15"/>
  <c r="W344" i="15"/>
  <c r="L344" i="15" s="1"/>
  <c r="I344" i="15"/>
  <c r="J344" i="15" s="1"/>
  <c r="U344" i="15"/>
  <c r="S344" i="15"/>
  <c r="O344" i="15"/>
  <c r="N344" i="15"/>
  <c r="M344" i="15"/>
  <c r="Z343" i="15"/>
  <c r="Y343" i="15"/>
  <c r="X343" i="15"/>
  <c r="W343" i="15"/>
  <c r="L343" i="15" s="1"/>
  <c r="I343" i="15"/>
  <c r="J343" i="15" s="1"/>
  <c r="U343" i="15"/>
  <c r="S343" i="15"/>
  <c r="O343" i="15"/>
  <c r="N343" i="15"/>
  <c r="M343" i="15"/>
  <c r="Z342" i="15"/>
  <c r="Y342" i="15"/>
  <c r="X342" i="15"/>
  <c r="W342" i="15"/>
  <c r="L342" i="15" s="1"/>
  <c r="U342" i="15"/>
  <c r="S342" i="15"/>
  <c r="O342" i="15"/>
  <c r="N342" i="15"/>
  <c r="M342" i="15"/>
  <c r="Z341" i="15"/>
  <c r="Y341" i="15"/>
  <c r="X341" i="15"/>
  <c r="W341" i="15"/>
  <c r="L341" i="15" s="1"/>
  <c r="I341" i="15"/>
  <c r="J341" i="15" s="1"/>
  <c r="U341" i="15"/>
  <c r="S341" i="15"/>
  <c r="O341" i="15"/>
  <c r="N341" i="15"/>
  <c r="M341" i="15"/>
  <c r="Z340" i="15"/>
  <c r="Y340" i="15"/>
  <c r="X340" i="15"/>
  <c r="W340" i="15"/>
  <c r="L340" i="15" s="1"/>
  <c r="I340" i="15"/>
  <c r="J340" i="15" s="1"/>
  <c r="U340" i="15"/>
  <c r="S340" i="15"/>
  <c r="O340" i="15"/>
  <c r="N340" i="15"/>
  <c r="M340" i="15"/>
  <c r="Z339" i="15"/>
  <c r="Y339" i="15"/>
  <c r="X339" i="15"/>
  <c r="W339" i="15"/>
  <c r="L339" i="15" s="1"/>
  <c r="U339" i="15"/>
  <c r="S339" i="15"/>
  <c r="O339" i="15"/>
  <c r="N339" i="15"/>
  <c r="M339" i="15"/>
  <c r="Z338" i="15"/>
  <c r="Y338" i="15"/>
  <c r="X338" i="15"/>
  <c r="W338" i="15"/>
  <c r="L338" i="15" s="1"/>
  <c r="U338" i="15"/>
  <c r="S338" i="15"/>
  <c r="O338" i="15"/>
  <c r="N338" i="15"/>
  <c r="M338" i="15"/>
  <c r="Z337" i="15"/>
  <c r="Y337" i="15"/>
  <c r="X337" i="15"/>
  <c r="W337" i="15"/>
  <c r="L337" i="15" s="1"/>
  <c r="U337" i="15"/>
  <c r="S337" i="15"/>
  <c r="O337" i="15"/>
  <c r="N337" i="15"/>
  <c r="M337" i="15"/>
  <c r="Z336" i="15"/>
  <c r="Y336" i="15"/>
  <c r="X336" i="15"/>
  <c r="W336" i="15"/>
  <c r="L336" i="15" s="1"/>
  <c r="U336" i="15"/>
  <c r="S336" i="15"/>
  <c r="O336" i="15"/>
  <c r="N336" i="15"/>
  <c r="M336" i="15"/>
  <c r="Z335" i="15"/>
  <c r="Y335" i="15"/>
  <c r="X335" i="15"/>
  <c r="W335" i="15"/>
  <c r="L335" i="15" s="1"/>
  <c r="U335" i="15"/>
  <c r="S335" i="15"/>
  <c r="O335" i="15"/>
  <c r="N335" i="15"/>
  <c r="M335" i="15"/>
  <c r="Z334" i="15"/>
  <c r="Y334" i="15"/>
  <c r="X334" i="15"/>
  <c r="W334" i="15"/>
  <c r="L334" i="15" s="1"/>
  <c r="I334" i="15"/>
  <c r="J334" i="15" s="1"/>
  <c r="U334" i="15"/>
  <c r="S334" i="15"/>
  <c r="O334" i="15"/>
  <c r="N334" i="15"/>
  <c r="M334" i="15"/>
  <c r="Z333" i="15"/>
  <c r="Y333" i="15"/>
  <c r="X333" i="15"/>
  <c r="W333" i="15"/>
  <c r="L333" i="15" s="1"/>
  <c r="I333" i="15"/>
  <c r="J333" i="15" s="1"/>
  <c r="U333" i="15"/>
  <c r="S333" i="15"/>
  <c r="O333" i="15"/>
  <c r="N333" i="15"/>
  <c r="M333" i="15"/>
  <c r="Z332" i="15"/>
  <c r="Y332" i="15"/>
  <c r="X332" i="15"/>
  <c r="W332" i="15"/>
  <c r="L332" i="15" s="1"/>
  <c r="I332" i="15"/>
  <c r="J332" i="15" s="1"/>
  <c r="U332" i="15"/>
  <c r="S332" i="15"/>
  <c r="O332" i="15"/>
  <c r="N332" i="15"/>
  <c r="M332" i="15"/>
  <c r="Z331" i="15"/>
  <c r="Y331" i="15"/>
  <c r="X331" i="15"/>
  <c r="W331" i="15"/>
  <c r="L331" i="15" s="1"/>
  <c r="I331" i="15"/>
  <c r="J331" i="15" s="1"/>
  <c r="U331" i="15"/>
  <c r="S331" i="15"/>
  <c r="O331" i="15"/>
  <c r="N331" i="15"/>
  <c r="M331" i="15"/>
  <c r="Z330" i="15"/>
  <c r="Y330" i="15"/>
  <c r="X330" i="15"/>
  <c r="W330" i="15"/>
  <c r="L330" i="15" s="1"/>
  <c r="I330" i="15"/>
  <c r="J330" i="15" s="1"/>
  <c r="U330" i="15"/>
  <c r="S330" i="15"/>
  <c r="O330" i="15"/>
  <c r="N330" i="15"/>
  <c r="M330" i="15"/>
  <c r="Z329" i="15"/>
  <c r="Y329" i="15"/>
  <c r="X329" i="15"/>
  <c r="W329" i="15"/>
  <c r="L329" i="15" s="1"/>
  <c r="I329" i="15"/>
  <c r="J329" i="15" s="1"/>
  <c r="U329" i="15"/>
  <c r="S329" i="15"/>
  <c r="O329" i="15"/>
  <c r="N329" i="15"/>
  <c r="M329" i="15"/>
  <c r="Z328" i="15"/>
  <c r="Y328" i="15"/>
  <c r="X328" i="15"/>
  <c r="W328" i="15"/>
  <c r="L328" i="15" s="1"/>
  <c r="I328" i="15"/>
  <c r="J328" i="15" s="1"/>
  <c r="U328" i="15"/>
  <c r="S328" i="15"/>
  <c r="O328" i="15"/>
  <c r="N328" i="15"/>
  <c r="M328" i="15"/>
  <c r="Z327" i="15"/>
  <c r="Y327" i="15"/>
  <c r="X327" i="15"/>
  <c r="W327" i="15"/>
  <c r="L327" i="15" s="1"/>
  <c r="I327" i="15"/>
  <c r="J327" i="15" s="1"/>
  <c r="U327" i="15"/>
  <c r="S327" i="15"/>
  <c r="O327" i="15"/>
  <c r="N327" i="15"/>
  <c r="M327" i="15"/>
  <c r="Z326" i="15"/>
  <c r="Y326" i="15"/>
  <c r="X326" i="15"/>
  <c r="W326" i="15"/>
  <c r="L326" i="15" s="1"/>
  <c r="U326" i="15"/>
  <c r="S326" i="15"/>
  <c r="O326" i="15"/>
  <c r="N326" i="15"/>
  <c r="M326" i="15"/>
  <c r="Z325" i="15"/>
  <c r="Y325" i="15"/>
  <c r="X325" i="15"/>
  <c r="W325" i="15"/>
  <c r="L325" i="15" s="1"/>
  <c r="I325" i="15"/>
  <c r="J325" i="15" s="1"/>
  <c r="U325" i="15"/>
  <c r="S325" i="15"/>
  <c r="O325" i="15"/>
  <c r="N325" i="15"/>
  <c r="M325" i="15"/>
  <c r="Z324" i="15"/>
  <c r="Y324" i="15"/>
  <c r="X324" i="15"/>
  <c r="W324" i="15"/>
  <c r="L324" i="15" s="1"/>
  <c r="I324" i="15"/>
  <c r="J324" i="15" s="1"/>
  <c r="U324" i="15"/>
  <c r="S324" i="15"/>
  <c r="O324" i="15"/>
  <c r="N324" i="15"/>
  <c r="M324" i="15"/>
  <c r="Z323" i="15"/>
  <c r="Y323" i="15"/>
  <c r="X323" i="15"/>
  <c r="W323" i="15"/>
  <c r="L323" i="15" s="1"/>
  <c r="U323" i="15"/>
  <c r="S323" i="15"/>
  <c r="O323" i="15"/>
  <c r="N323" i="15"/>
  <c r="M323" i="15"/>
  <c r="Z322" i="15"/>
  <c r="Y322" i="15"/>
  <c r="X322" i="15"/>
  <c r="W322" i="15"/>
  <c r="L322" i="15" s="1"/>
  <c r="U322" i="15"/>
  <c r="S322" i="15"/>
  <c r="O322" i="15"/>
  <c r="N322" i="15"/>
  <c r="M322" i="15"/>
  <c r="Z321" i="15"/>
  <c r="Y321" i="15"/>
  <c r="X321" i="15"/>
  <c r="W321" i="15"/>
  <c r="L321" i="15" s="1"/>
  <c r="U321" i="15"/>
  <c r="S321" i="15"/>
  <c r="O321" i="15"/>
  <c r="N321" i="15"/>
  <c r="M321" i="15"/>
  <c r="Z320" i="15"/>
  <c r="Y320" i="15"/>
  <c r="X320" i="15"/>
  <c r="W320" i="15"/>
  <c r="L320" i="15" s="1"/>
  <c r="U320" i="15"/>
  <c r="S320" i="15"/>
  <c r="O320" i="15"/>
  <c r="N320" i="15"/>
  <c r="M320" i="15"/>
  <c r="Z319" i="15"/>
  <c r="Y319" i="15"/>
  <c r="X319" i="15"/>
  <c r="W319" i="15"/>
  <c r="L319" i="15" s="1"/>
  <c r="U319" i="15"/>
  <c r="S319" i="15"/>
  <c r="O319" i="15"/>
  <c r="N319" i="15"/>
  <c r="M319" i="15"/>
  <c r="Z318" i="15"/>
  <c r="Y318" i="15"/>
  <c r="X318" i="15"/>
  <c r="W318" i="15"/>
  <c r="L318" i="15" s="1"/>
  <c r="I318" i="15"/>
  <c r="J318" i="15" s="1"/>
  <c r="U318" i="15"/>
  <c r="S318" i="15"/>
  <c r="O318" i="15"/>
  <c r="N318" i="15"/>
  <c r="M318" i="15"/>
  <c r="Z317" i="15"/>
  <c r="Y317" i="15"/>
  <c r="X317" i="15"/>
  <c r="W317" i="15"/>
  <c r="L317" i="15" s="1"/>
  <c r="I317" i="15"/>
  <c r="J317" i="15" s="1"/>
  <c r="U317" i="15"/>
  <c r="S317" i="15"/>
  <c r="O317" i="15"/>
  <c r="N317" i="15"/>
  <c r="M317" i="15"/>
  <c r="Z316" i="15"/>
  <c r="Y316" i="15"/>
  <c r="X316" i="15"/>
  <c r="W316" i="15"/>
  <c r="L316" i="15" s="1"/>
  <c r="I316" i="15"/>
  <c r="J316" i="15" s="1"/>
  <c r="U316" i="15"/>
  <c r="S316" i="15"/>
  <c r="O316" i="15"/>
  <c r="N316" i="15"/>
  <c r="M316" i="15"/>
  <c r="Z315" i="15"/>
  <c r="Y315" i="15"/>
  <c r="X315" i="15"/>
  <c r="W315" i="15"/>
  <c r="L315" i="15" s="1"/>
  <c r="I315" i="15"/>
  <c r="J315" i="15" s="1"/>
  <c r="U315" i="15"/>
  <c r="S315" i="15"/>
  <c r="O315" i="15"/>
  <c r="N315" i="15"/>
  <c r="M315" i="15"/>
  <c r="Z314" i="15"/>
  <c r="Y314" i="15"/>
  <c r="X314" i="15"/>
  <c r="W314" i="15"/>
  <c r="L314" i="15" s="1"/>
  <c r="I314" i="15"/>
  <c r="J314" i="15" s="1"/>
  <c r="U314" i="15"/>
  <c r="S314" i="15"/>
  <c r="O314" i="15"/>
  <c r="N314" i="15"/>
  <c r="M314" i="15"/>
  <c r="Z313" i="15"/>
  <c r="Y313" i="15"/>
  <c r="X313" i="15"/>
  <c r="W313" i="15"/>
  <c r="L313" i="15" s="1"/>
  <c r="I313" i="15"/>
  <c r="J313" i="15" s="1"/>
  <c r="U313" i="15"/>
  <c r="S313" i="15"/>
  <c r="O313" i="15"/>
  <c r="N313" i="15"/>
  <c r="M313" i="15"/>
  <c r="Z312" i="15"/>
  <c r="Y312" i="15"/>
  <c r="X312" i="15"/>
  <c r="W312" i="15"/>
  <c r="L312" i="15" s="1"/>
  <c r="I312" i="15"/>
  <c r="J312" i="15" s="1"/>
  <c r="U312" i="15"/>
  <c r="S312" i="15"/>
  <c r="O312" i="15"/>
  <c r="N312" i="15"/>
  <c r="M312" i="15"/>
  <c r="Z311" i="15"/>
  <c r="Y311" i="15"/>
  <c r="X311" i="15"/>
  <c r="W311" i="15"/>
  <c r="L311" i="15" s="1"/>
  <c r="I311" i="15"/>
  <c r="J311" i="15" s="1"/>
  <c r="U311" i="15"/>
  <c r="S311" i="15"/>
  <c r="O311" i="15"/>
  <c r="N311" i="15"/>
  <c r="M311" i="15"/>
  <c r="Z310" i="15"/>
  <c r="Y310" i="15"/>
  <c r="X310" i="15"/>
  <c r="W310" i="15"/>
  <c r="L310" i="15" s="1"/>
  <c r="U310" i="15"/>
  <c r="S310" i="15"/>
  <c r="O310" i="15"/>
  <c r="N310" i="15"/>
  <c r="M310" i="15"/>
  <c r="Z309" i="15"/>
  <c r="Y309" i="15"/>
  <c r="X309" i="15"/>
  <c r="W309" i="15"/>
  <c r="L309" i="15" s="1"/>
  <c r="I309" i="15"/>
  <c r="J309" i="15" s="1"/>
  <c r="U309" i="15"/>
  <c r="S309" i="15"/>
  <c r="O309" i="15"/>
  <c r="N309" i="15"/>
  <c r="M309" i="15"/>
  <c r="Z308" i="15"/>
  <c r="Y308" i="15"/>
  <c r="X308" i="15"/>
  <c r="W308" i="15"/>
  <c r="L308" i="15" s="1"/>
  <c r="I308" i="15"/>
  <c r="J308" i="15" s="1"/>
  <c r="U308" i="15"/>
  <c r="S308" i="15"/>
  <c r="O308" i="15"/>
  <c r="N308" i="15"/>
  <c r="M308" i="15"/>
  <c r="Z307" i="15"/>
  <c r="Y307" i="15"/>
  <c r="X307" i="15"/>
  <c r="W307" i="15"/>
  <c r="L307" i="15" s="1"/>
  <c r="U307" i="15"/>
  <c r="S307" i="15"/>
  <c r="O307" i="15"/>
  <c r="N307" i="15"/>
  <c r="M307" i="15"/>
  <c r="Z306" i="15"/>
  <c r="Y306" i="15"/>
  <c r="X306" i="15"/>
  <c r="W306" i="15"/>
  <c r="L306" i="15" s="1"/>
  <c r="U306" i="15"/>
  <c r="S306" i="15"/>
  <c r="O306" i="15"/>
  <c r="N306" i="15"/>
  <c r="M306" i="15"/>
  <c r="Z305" i="15"/>
  <c r="Y305" i="15"/>
  <c r="X305" i="15"/>
  <c r="W305" i="15"/>
  <c r="L305" i="15" s="1"/>
  <c r="U305" i="15"/>
  <c r="S305" i="15"/>
  <c r="O305" i="15"/>
  <c r="N305" i="15"/>
  <c r="M305" i="15"/>
  <c r="Z304" i="15"/>
  <c r="Y304" i="15"/>
  <c r="X304" i="15"/>
  <c r="W304" i="15"/>
  <c r="L304" i="15" s="1"/>
  <c r="U304" i="15"/>
  <c r="S304" i="15"/>
  <c r="O304" i="15"/>
  <c r="N304" i="15"/>
  <c r="M304" i="15"/>
  <c r="Z303" i="15"/>
  <c r="Y303" i="15"/>
  <c r="X303" i="15"/>
  <c r="W303" i="15"/>
  <c r="L303" i="15" s="1"/>
  <c r="U303" i="15"/>
  <c r="S303" i="15"/>
  <c r="O303" i="15"/>
  <c r="N303" i="15"/>
  <c r="M303" i="15"/>
  <c r="Z302" i="15"/>
  <c r="Y302" i="15"/>
  <c r="X302" i="15"/>
  <c r="W302" i="15"/>
  <c r="L302" i="15" s="1"/>
  <c r="I302" i="15"/>
  <c r="J302" i="15" s="1"/>
  <c r="U302" i="15"/>
  <c r="S302" i="15"/>
  <c r="O302" i="15"/>
  <c r="N302" i="15"/>
  <c r="M302" i="15"/>
  <c r="Z301" i="15"/>
  <c r="Y301" i="15"/>
  <c r="X301" i="15"/>
  <c r="W301" i="15"/>
  <c r="L301" i="15" s="1"/>
  <c r="I301" i="15"/>
  <c r="J301" i="15" s="1"/>
  <c r="U301" i="15"/>
  <c r="S301" i="15"/>
  <c r="O301" i="15"/>
  <c r="N301" i="15"/>
  <c r="M301" i="15"/>
  <c r="Z300" i="15"/>
  <c r="Y300" i="15"/>
  <c r="X300" i="15"/>
  <c r="W300" i="15"/>
  <c r="L300" i="15" s="1"/>
  <c r="I300" i="15"/>
  <c r="J300" i="15" s="1"/>
  <c r="U300" i="15"/>
  <c r="S300" i="15"/>
  <c r="O300" i="15"/>
  <c r="N300" i="15"/>
  <c r="M300" i="15"/>
  <c r="Z299" i="15"/>
  <c r="Y299" i="15"/>
  <c r="X299" i="15"/>
  <c r="W299" i="15"/>
  <c r="L299" i="15" s="1"/>
  <c r="I299" i="15"/>
  <c r="J299" i="15" s="1"/>
  <c r="U299" i="15"/>
  <c r="S299" i="15"/>
  <c r="O299" i="15"/>
  <c r="N299" i="15"/>
  <c r="M299" i="15"/>
  <c r="Z298" i="15"/>
  <c r="Y298" i="15"/>
  <c r="X298" i="15"/>
  <c r="W298" i="15"/>
  <c r="L298" i="15" s="1"/>
  <c r="I298" i="15"/>
  <c r="J298" i="15" s="1"/>
  <c r="U298" i="15"/>
  <c r="S298" i="15"/>
  <c r="O298" i="15"/>
  <c r="N298" i="15"/>
  <c r="M298" i="15"/>
  <c r="Z297" i="15"/>
  <c r="Y297" i="15"/>
  <c r="X297" i="15"/>
  <c r="W297" i="15"/>
  <c r="L297" i="15" s="1"/>
  <c r="I297" i="15"/>
  <c r="J297" i="15" s="1"/>
  <c r="U297" i="15"/>
  <c r="S297" i="15"/>
  <c r="O297" i="15"/>
  <c r="N297" i="15"/>
  <c r="M297" i="15"/>
  <c r="Z296" i="15"/>
  <c r="Y296" i="15"/>
  <c r="X296" i="15"/>
  <c r="W296" i="15"/>
  <c r="L296" i="15" s="1"/>
  <c r="I296" i="15"/>
  <c r="J296" i="15" s="1"/>
  <c r="U296" i="15"/>
  <c r="S296" i="15"/>
  <c r="O296" i="15"/>
  <c r="N296" i="15"/>
  <c r="M296" i="15"/>
  <c r="Z295" i="15"/>
  <c r="Y295" i="15"/>
  <c r="X295" i="15"/>
  <c r="W295" i="15"/>
  <c r="L295" i="15" s="1"/>
  <c r="I295" i="15"/>
  <c r="J295" i="15" s="1"/>
  <c r="U295" i="15"/>
  <c r="S295" i="15"/>
  <c r="O295" i="15"/>
  <c r="N295" i="15"/>
  <c r="M295" i="15"/>
  <c r="Z294" i="15"/>
  <c r="Y294" i="15"/>
  <c r="X294" i="15"/>
  <c r="W294" i="15"/>
  <c r="L294" i="15" s="1"/>
  <c r="U294" i="15"/>
  <c r="S294" i="15"/>
  <c r="O294" i="15"/>
  <c r="N294" i="15"/>
  <c r="M294" i="15"/>
  <c r="Z293" i="15"/>
  <c r="Y293" i="15"/>
  <c r="X293" i="15"/>
  <c r="W293" i="15"/>
  <c r="L293" i="15" s="1"/>
  <c r="I293" i="15"/>
  <c r="J293" i="15" s="1"/>
  <c r="U293" i="15"/>
  <c r="S293" i="15"/>
  <c r="O293" i="15"/>
  <c r="N293" i="15"/>
  <c r="M293" i="15"/>
  <c r="Z292" i="15"/>
  <c r="Y292" i="15"/>
  <c r="X292" i="15"/>
  <c r="W292" i="15"/>
  <c r="L292" i="15" s="1"/>
  <c r="I292" i="15"/>
  <c r="J292" i="15" s="1"/>
  <c r="U292" i="15"/>
  <c r="S292" i="15"/>
  <c r="O292" i="15"/>
  <c r="N292" i="15"/>
  <c r="M292" i="15"/>
  <c r="Z291" i="15"/>
  <c r="Y291" i="15"/>
  <c r="X291" i="15"/>
  <c r="W291" i="15"/>
  <c r="L291" i="15" s="1"/>
  <c r="I291" i="15"/>
  <c r="J291" i="15" s="1"/>
  <c r="U291" i="15"/>
  <c r="S291" i="15"/>
  <c r="O291" i="15"/>
  <c r="N291" i="15"/>
  <c r="M291" i="15"/>
  <c r="Z290" i="15"/>
  <c r="Y290" i="15"/>
  <c r="X290" i="15"/>
  <c r="W290" i="15"/>
  <c r="L290" i="15" s="1"/>
  <c r="U290" i="15"/>
  <c r="S290" i="15"/>
  <c r="O290" i="15"/>
  <c r="N290" i="15"/>
  <c r="M290" i="15"/>
  <c r="Z289" i="15"/>
  <c r="Y289" i="15"/>
  <c r="X289" i="15"/>
  <c r="W289" i="15"/>
  <c r="L289" i="15" s="1"/>
  <c r="U289" i="15"/>
  <c r="S289" i="15"/>
  <c r="O289" i="15"/>
  <c r="N289" i="15"/>
  <c r="M289" i="15"/>
  <c r="Z288" i="15"/>
  <c r="Y288" i="15"/>
  <c r="X288" i="15"/>
  <c r="W288" i="15"/>
  <c r="L288" i="15" s="1"/>
  <c r="U288" i="15"/>
  <c r="S288" i="15"/>
  <c r="O288" i="15"/>
  <c r="N288" i="15"/>
  <c r="M288" i="15"/>
  <c r="Z287" i="15"/>
  <c r="Y287" i="15"/>
  <c r="X287" i="15"/>
  <c r="W287" i="15"/>
  <c r="L287" i="15" s="1"/>
  <c r="U287" i="15"/>
  <c r="S287" i="15"/>
  <c r="O287" i="15"/>
  <c r="N287" i="15"/>
  <c r="M287" i="15"/>
  <c r="Z286" i="15"/>
  <c r="Y286" i="15"/>
  <c r="X286" i="15"/>
  <c r="W286" i="15"/>
  <c r="L286" i="15" s="1"/>
  <c r="I286" i="15"/>
  <c r="J286" i="15" s="1"/>
  <c r="U286" i="15"/>
  <c r="S286" i="15"/>
  <c r="O286" i="15"/>
  <c r="N286" i="15"/>
  <c r="M286" i="15"/>
  <c r="Z285" i="15"/>
  <c r="Y285" i="15"/>
  <c r="X285" i="15"/>
  <c r="W285" i="15"/>
  <c r="L285" i="15" s="1"/>
  <c r="I285" i="15"/>
  <c r="J285" i="15" s="1"/>
  <c r="U285" i="15"/>
  <c r="S285" i="15"/>
  <c r="O285" i="15"/>
  <c r="N285" i="15"/>
  <c r="M285" i="15"/>
  <c r="Z284" i="15"/>
  <c r="Y284" i="15"/>
  <c r="X284" i="15"/>
  <c r="W284" i="15"/>
  <c r="L284" i="15" s="1"/>
  <c r="I284" i="15"/>
  <c r="J284" i="15" s="1"/>
  <c r="U284" i="15"/>
  <c r="S284" i="15"/>
  <c r="O284" i="15"/>
  <c r="N284" i="15"/>
  <c r="M284" i="15"/>
  <c r="Z283" i="15"/>
  <c r="Y283" i="15"/>
  <c r="X283" i="15"/>
  <c r="W283" i="15"/>
  <c r="L283" i="15" s="1"/>
  <c r="I283" i="15"/>
  <c r="J283" i="15" s="1"/>
  <c r="U283" i="15"/>
  <c r="S283" i="15"/>
  <c r="O283" i="15"/>
  <c r="N283" i="15"/>
  <c r="M283" i="15"/>
  <c r="Z282" i="15"/>
  <c r="Y282" i="15"/>
  <c r="X282" i="15"/>
  <c r="W282" i="15"/>
  <c r="L282" i="15" s="1"/>
  <c r="I282" i="15"/>
  <c r="J282" i="15" s="1"/>
  <c r="U282" i="15"/>
  <c r="S282" i="15"/>
  <c r="O282" i="15"/>
  <c r="N282" i="15"/>
  <c r="M282" i="15"/>
  <c r="Z281" i="15"/>
  <c r="Y281" i="15"/>
  <c r="X281" i="15"/>
  <c r="W281" i="15"/>
  <c r="L281" i="15" s="1"/>
  <c r="I281" i="15"/>
  <c r="J281" i="15" s="1"/>
  <c r="U281" i="15"/>
  <c r="S281" i="15"/>
  <c r="O281" i="15"/>
  <c r="N281" i="15"/>
  <c r="M281" i="15"/>
  <c r="Z280" i="15"/>
  <c r="Y280" i="15"/>
  <c r="X280" i="15"/>
  <c r="W280" i="15"/>
  <c r="L280" i="15" s="1"/>
  <c r="I280" i="15"/>
  <c r="J280" i="15" s="1"/>
  <c r="U280" i="15"/>
  <c r="S280" i="15"/>
  <c r="O280" i="15"/>
  <c r="N280" i="15"/>
  <c r="M280" i="15"/>
  <c r="Z279" i="15"/>
  <c r="Y279" i="15"/>
  <c r="X279" i="15"/>
  <c r="W279" i="15"/>
  <c r="L279" i="15" s="1"/>
  <c r="I279" i="15"/>
  <c r="J279" i="15" s="1"/>
  <c r="U279" i="15"/>
  <c r="S279" i="15"/>
  <c r="O279" i="15"/>
  <c r="N279" i="15"/>
  <c r="M279" i="15"/>
  <c r="Z278" i="15"/>
  <c r="Y278" i="15"/>
  <c r="X278" i="15"/>
  <c r="W278" i="15"/>
  <c r="L278" i="15" s="1"/>
  <c r="U278" i="15"/>
  <c r="S278" i="15"/>
  <c r="O278" i="15"/>
  <c r="N278" i="15"/>
  <c r="M278" i="15"/>
  <c r="Z277" i="15"/>
  <c r="Y277" i="15"/>
  <c r="X277" i="15"/>
  <c r="W277" i="15"/>
  <c r="L277" i="15" s="1"/>
  <c r="I277" i="15"/>
  <c r="J277" i="15" s="1"/>
  <c r="U277" i="15"/>
  <c r="S277" i="15"/>
  <c r="O277" i="15"/>
  <c r="N277" i="15"/>
  <c r="M277" i="15"/>
  <c r="Z276" i="15"/>
  <c r="Y276" i="15"/>
  <c r="X276" i="15"/>
  <c r="W276" i="15"/>
  <c r="L276" i="15" s="1"/>
  <c r="I276" i="15"/>
  <c r="J276" i="15" s="1"/>
  <c r="U276" i="15"/>
  <c r="S276" i="15"/>
  <c r="O276" i="15"/>
  <c r="N276" i="15"/>
  <c r="M276" i="15"/>
  <c r="Z275" i="15"/>
  <c r="Y275" i="15"/>
  <c r="X275" i="15"/>
  <c r="W275" i="15"/>
  <c r="L275" i="15" s="1"/>
  <c r="U275" i="15"/>
  <c r="S275" i="15"/>
  <c r="O275" i="15"/>
  <c r="N275" i="15"/>
  <c r="M275" i="15"/>
  <c r="Z274" i="15"/>
  <c r="Y274" i="15"/>
  <c r="X274" i="15"/>
  <c r="W274" i="15"/>
  <c r="L274" i="15" s="1"/>
  <c r="U274" i="15"/>
  <c r="S274" i="15"/>
  <c r="O274" i="15"/>
  <c r="N274" i="15"/>
  <c r="M274" i="15"/>
  <c r="Z273" i="15"/>
  <c r="Y273" i="15"/>
  <c r="X273" i="15"/>
  <c r="W273" i="15"/>
  <c r="L273" i="15" s="1"/>
  <c r="U273" i="15"/>
  <c r="S273" i="15"/>
  <c r="O273" i="15"/>
  <c r="N273" i="15"/>
  <c r="M273" i="15"/>
  <c r="Z272" i="15"/>
  <c r="Y272" i="15"/>
  <c r="X272" i="15"/>
  <c r="W272" i="15"/>
  <c r="L272" i="15" s="1"/>
  <c r="U272" i="15"/>
  <c r="S272" i="15"/>
  <c r="O272" i="15"/>
  <c r="N272" i="15"/>
  <c r="M272" i="15"/>
  <c r="Z271" i="15"/>
  <c r="Y271" i="15"/>
  <c r="X271" i="15"/>
  <c r="W271" i="15"/>
  <c r="L271" i="15" s="1"/>
  <c r="U271" i="15"/>
  <c r="S271" i="15"/>
  <c r="O271" i="15"/>
  <c r="N271" i="15"/>
  <c r="M271" i="15"/>
  <c r="Z270" i="15"/>
  <c r="Y270" i="15"/>
  <c r="X270" i="15"/>
  <c r="W270" i="15"/>
  <c r="L270" i="15" s="1"/>
  <c r="I270" i="15"/>
  <c r="J270" i="15" s="1"/>
  <c r="U270" i="15"/>
  <c r="S270" i="15"/>
  <c r="O270" i="15"/>
  <c r="N270" i="15"/>
  <c r="M270" i="15"/>
  <c r="Z269" i="15"/>
  <c r="Y269" i="15"/>
  <c r="X269" i="15"/>
  <c r="W269" i="15"/>
  <c r="L269" i="15" s="1"/>
  <c r="I269" i="15"/>
  <c r="J269" i="15" s="1"/>
  <c r="U269" i="15"/>
  <c r="S269" i="15"/>
  <c r="O269" i="15"/>
  <c r="N269" i="15"/>
  <c r="M269" i="15"/>
  <c r="Z268" i="15"/>
  <c r="Y268" i="15"/>
  <c r="X268" i="15"/>
  <c r="W268" i="15"/>
  <c r="L268" i="15" s="1"/>
  <c r="I268" i="15"/>
  <c r="J268" i="15" s="1"/>
  <c r="U268" i="15"/>
  <c r="S268" i="15"/>
  <c r="O268" i="15"/>
  <c r="N268" i="15"/>
  <c r="M268" i="15"/>
  <c r="Z267" i="15"/>
  <c r="Y267" i="15"/>
  <c r="X267" i="15"/>
  <c r="W267" i="15"/>
  <c r="L267" i="15" s="1"/>
  <c r="I267" i="15"/>
  <c r="J267" i="15" s="1"/>
  <c r="U267" i="15"/>
  <c r="S267" i="15"/>
  <c r="O267" i="15"/>
  <c r="N267" i="15"/>
  <c r="M267" i="15"/>
  <c r="Z266" i="15"/>
  <c r="Y266" i="15"/>
  <c r="X266" i="15"/>
  <c r="W266" i="15"/>
  <c r="L266" i="15" s="1"/>
  <c r="I266" i="15"/>
  <c r="J266" i="15" s="1"/>
  <c r="U266" i="15"/>
  <c r="S266" i="15"/>
  <c r="O266" i="15"/>
  <c r="N266" i="15"/>
  <c r="M266" i="15"/>
  <c r="Z265" i="15"/>
  <c r="Y265" i="15"/>
  <c r="X265" i="15"/>
  <c r="W265" i="15"/>
  <c r="L265" i="15" s="1"/>
  <c r="I265" i="15"/>
  <c r="J265" i="15" s="1"/>
  <c r="U265" i="15"/>
  <c r="S265" i="15"/>
  <c r="O265" i="15"/>
  <c r="N265" i="15"/>
  <c r="M265" i="15"/>
  <c r="Z264" i="15"/>
  <c r="Y264" i="15"/>
  <c r="X264" i="15"/>
  <c r="W264" i="15"/>
  <c r="L264" i="15" s="1"/>
  <c r="I264" i="15"/>
  <c r="J264" i="15" s="1"/>
  <c r="U264" i="15"/>
  <c r="S264" i="15"/>
  <c r="O264" i="15"/>
  <c r="N264" i="15"/>
  <c r="M264" i="15"/>
  <c r="Z263" i="15"/>
  <c r="Y263" i="15"/>
  <c r="X263" i="15"/>
  <c r="W263" i="15"/>
  <c r="L263" i="15" s="1"/>
  <c r="I263" i="15"/>
  <c r="J263" i="15" s="1"/>
  <c r="U263" i="15"/>
  <c r="S263" i="15"/>
  <c r="O263" i="15"/>
  <c r="N263" i="15"/>
  <c r="M263" i="15"/>
  <c r="Z262" i="15"/>
  <c r="Y262" i="15"/>
  <c r="X262" i="15"/>
  <c r="W262" i="15"/>
  <c r="L262" i="15" s="1"/>
  <c r="U262" i="15"/>
  <c r="S262" i="15"/>
  <c r="O262" i="15"/>
  <c r="N262" i="15"/>
  <c r="M262" i="15"/>
  <c r="Z261" i="15"/>
  <c r="Y261" i="15"/>
  <c r="X261" i="15"/>
  <c r="W261" i="15"/>
  <c r="L261" i="15" s="1"/>
  <c r="I261" i="15"/>
  <c r="J261" i="15" s="1"/>
  <c r="U261" i="15"/>
  <c r="S261" i="15"/>
  <c r="O261" i="15"/>
  <c r="N261" i="15"/>
  <c r="M261" i="15"/>
  <c r="Z260" i="15"/>
  <c r="Y260" i="15"/>
  <c r="X260" i="15"/>
  <c r="W260" i="15"/>
  <c r="L260" i="15" s="1"/>
  <c r="I260" i="15"/>
  <c r="J260" i="15" s="1"/>
  <c r="U260" i="15"/>
  <c r="S260" i="15"/>
  <c r="O260" i="15"/>
  <c r="N260" i="15"/>
  <c r="M260" i="15"/>
  <c r="Z259" i="15"/>
  <c r="Y259" i="15"/>
  <c r="X259" i="15"/>
  <c r="W259" i="15"/>
  <c r="L259" i="15" s="1"/>
  <c r="U259" i="15"/>
  <c r="S259" i="15"/>
  <c r="O259" i="15"/>
  <c r="N259" i="15"/>
  <c r="M259" i="15"/>
  <c r="Z258" i="15"/>
  <c r="Y258" i="15"/>
  <c r="X258" i="15"/>
  <c r="W258" i="15"/>
  <c r="L258" i="15" s="1"/>
  <c r="U258" i="15"/>
  <c r="S258" i="15"/>
  <c r="O258" i="15"/>
  <c r="N258" i="15"/>
  <c r="M258" i="15"/>
  <c r="Z257" i="15"/>
  <c r="Y257" i="15"/>
  <c r="X257" i="15"/>
  <c r="W257" i="15"/>
  <c r="L257" i="15" s="1"/>
  <c r="I257" i="15"/>
  <c r="J257" i="15" s="1"/>
  <c r="U257" i="15"/>
  <c r="S257" i="15"/>
  <c r="O257" i="15"/>
  <c r="N257" i="15"/>
  <c r="M257" i="15"/>
  <c r="Z256" i="15"/>
  <c r="Y256" i="15"/>
  <c r="X256" i="15"/>
  <c r="W256" i="15"/>
  <c r="L256" i="15" s="1"/>
  <c r="U256" i="15"/>
  <c r="S256" i="15"/>
  <c r="O256" i="15"/>
  <c r="N256" i="15"/>
  <c r="M256" i="15"/>
  <c r="Z255" i="15"/>
  <c r="Y255" i="15"/>
  <c r="X255" i="15"/>
  <c r="W255" i="15"/>
  <c r="L255" i="15" s="1"/>
  <c r="U255" i="15"/>
  <c r="S255" i="15"/>
  <c r="O255" i="15"/>
  <c r="N255" i="15"/>
  <c r="M255" i="15"/>
  <c r="Z254" i="15"/>
  <c r="Y254" i="15"/>
  <c r="X254" i="15"/>
  <c r="W254" i="15"/>
  <c r="L254" i="15" s="1"/>
  <c r="I254" i="15"/>
  <c r="J254" i="15" s="1"/>
  <c r="U254" i="15"/>
  <c r="S254" i="15"/>
  <c r="O254" i="15"/>
  <c r="N254" i="15"/>
  <c r="M254" i="15"/>
  <c r="Z253" i="15"/>
  <c r="Y253" i="15"/>
  <c r="X253" i="15"/>
  <c r="W253" i="15"/>
  <c r="L253" i="15" s="1"/>
  <c r="I253" i="15"/>
  <c r="J253" i="15" s="1"/>
  <c r="U253" i="15"/>
  <c r="S253" i="15"/>
  <c r="O253" i="15"/>
  <c r="N253" i="15"/>
  <c r="M253" i="15"/>
  <c r="Z252" i="15"/>
  <c r="Y252" i="15"/>
  <c r="X252" i="15"/>
  <c r="W252" i="15"/>
  <c r="L252" i="15" s="1"/>
  <c r="I252" i="15"/>
  <c r="J252" i="15" s="1"/>
  <c r="U252" i="15"/>
  <c r="S252" i="15"/>
  <c r="O252" i="15"/>
  <c r="N252" i="15"/>
  <c r="M252" i="15"/>
  <c r="Z251" i="15"/>
  <c r="Y251" i="15"/>
  <c r="X251" i="15"/>
  <c r="W251" i="15"/>
  <c r="L251" i="15" s="1"/>
  <c r="I251" i="15"/>
  <c r="J251" i="15" s="1"/>
  <c r="U251" i="15"/>
  <c r="S251" i="15"/>
  <c r="O251" i="15"/>
  <c r="N251" i="15"/>
  <c r="M251" i="15"/>
  <c r="Z250" i="15"/>
  <c r="Y250" i="15"/>
  <c r="X250" i="15"/>
  <c r="W250" i="15"/>
  <c r="L250" i="15" s="1"/>
  <c r="I250" i="15"/>
  <c r="J250" i="15" s="1"/>
  <c r="U250" i="15"/>
  <c r="S250" i="15"/>
  <c r="O250" i="15"/>
  <c r="N250" i="15"/>
  <c r="M250" i="15"/>
  <c r="Z249" i="15"/>
  <c r="Y249" i="15"/>
  <c r="X249" i="15"/>
  <c r="W249" i="15"/>
  <c r="L249" i="15" s="1"/>
  <c r="I249" i="15"/>
  <c r="J249" i="15" s="1"/>
  <c r="U249" i="15"/>
  <c r="S249" i="15"/>
  <c r="O249" i="15"/>
  <c r="N249" i="15"/>
  <c r="M249" i="15"/>
  <c r="Z248" i="15"/>
  <c r="Y248" i="15"/>
  <c r="X248" i="15"/>
  <c r="W248" i="15"/>
  <c r="L248" i="15" s="1"/>
  <c r="I248" i="15"/>
  <c r="J248" i="15" s="1"/>
  <c r="U248" i="15"/>
  <c r="S248" i="15"/>
  <c r="O248" i="15"/>
  <c r="N248" i="15"/>
  <c r="M248" i="15"/>
  <c r="Z247" i="15"/>
  <c r="Y247" i="15"/>
  <c r="X247" i="15"/>
  <c r="W247" i="15"/>
  <c r="L247" i="15" s="1"/>
  <c r="I247" i="15"/>
  <c r="J247" i="15" s="1"/>
  <c r="U247" i="15"/>
  <c r="S247" i="15"/>
  <c r="O247" i="15"/>
  <c r="N247" i="15"/>
  <c r="M247" i="15"/>
  <c r="Z246" i="15"/>
  <c r="Y246" i="15"/>
  <c r="X246" i="15"/>
  <c r="W246" i="15"/>
  <c r="L246" i="15" s="1"/>
  <c r="U246" i="15"/>
  <c r="S246" i="15"/>
  <c r="O246" i="15"/>
  <c r="N246" i="15"/>
  <c r="M246" i="15"/>
  <c r="Z245" i="15"/>
  <c r="Y245" i="15"/>
  <c r="X245" i="15"/>
  <c r="W245" i="15"/>
  <c r="L245" i="15" s="1"/>
  <c r="I245" i="15"/>
  <c r="J245" i="15" s="1"/>
  <c r="U245" i="15"/>
  <c r="S245" i="15"/>
  <c r="O245" i="15"/>
  <c r="N245" i="15"/>
  <c r="M245" i="15"/>
  <c r="Z244" i="15"/>
  <c r="Y244" i="15"/>
  <c r="X244" i="15"/>
  <c r="W244" i="15"/>
  <c r="L244" i="15" s="1"/>
  <c r="I244" i="15"/>
  <c r="J244" i="15" s="1"/>
  <c r="U244" i="15"/>
  <c r="S244" i="15"/>
  <c r="O244" i="15"/>
  <c r="N244" i="15"/>
  <c r="M244" i="15"/>
  <c r="Z243" i="15"/>
  <c r="Y243" i="15"/>
  <c r="X243" i="15"/>
  <c r="W243" i="15"/>
  <c r="L243" i="15" s="1"/>
  <c r="U243" i="15"/>
  <c r="S243" i="15"/>
  <c r="O243" i="15"/>
  <c r="N243" i="15"/>
  <c r="M243" i="15"/>
  <c r="Z242" i="15"/>
  <c r="Y242" i="15"/>
  <c r="X242" i="15"/>
  <c r="W242" i="15"/>
  <c r="L242" i="15" s="1"/>
  <c r="U242" i="15"/>
  <c r="S242" i="15"/>
  <c r="O242" i="15"/>
  <c r="N242" i="15"/>
  <c r="M242" i="15"/>
  <c r="Z241" i="15"/>
  <c r="Y241" i="15"/>
  <c r="X241" i="15"/>
  <c r="W241" i="15"/>
  <c r="L241" i="15" s="1"/>
  <c r="U241" i="15"/>
  <c r="S241" i="15"/>
  <c r="O241" i="15"/>
  <c r="N241" i="15"/>
  <c r="M241" i="15"/>
  <c r="Z240" i="15"/>
  <c r="Y240" i="15"/>
  <c r="X240" i="15"/>
  <c r="W240" i="15"/>
  <c r="L240" i="15" s="1"/>
  <c r="U240" i="15"/>
  <c r="S240" i="15"/>
  <c r="O240" i="15"/>
  <c r="N240" i="15"/>
  <c r="M240" i="15"/>
  <c r="Z239" i="15"/>
  <c r="Y239" i="15"/>
  <c r="X239" i="15"/>
  <c r="W239" i="15"/>
  <c r="L239" i="15" s="1"/>
  <c r="I239" i="15"/>
  <c r="J239" i="15" s="1"/>
  <c r="U239" i="15"/>
  <c r="S239" i="15"/>
  <c r="O239" i="15"/>
  <c r="N239" i="15"/>
  <c r="M239" i="15"/>
  <c r="Z238" i="15"/>
  <c r="Y238" i="15"/>
  <c r="X238" i="15"/>
  <c r="W238" i="15"/>
  <c r="L238" i="15" s="1"/>
  <c r="I238" i="15"/>
  <c r="J238" i="15" s="1"/>
  <c r="U238" i="15"/>
  <c r="S238" i="15"/>
  <c r="O238" i="15"/>
  <c r="N238" i="15"/>
  <c r="M238" i="15"/>
  <c r="Z237" i="15"/>
  <c r="Y237" i="15"/>
  <c r="X237" i="15"/>
  <c r="W237" i="15"/>
  <c r="L237" i="15" s="1"/>
  <c r="I237" i="15"/>
  <c r="J237" i="15" s="1"/>
  <c r="U237" i="15"/>
  <c r="S237" i="15"/>
  <c r="O237" i="15"/>
  <c r="N237" i="15"/>
  <c r="M237" i="15"/>
  <c r="Z236" i="15"/>
  <c r="Y236" i="15"/>
  <c r="X236" i="15"/>
  <c r="W236" i="15"/>
  <c r="L236" i="15" s="1"/>
  <c r="I236" i="15"/>
  <c r="J236" i="15" s="1"/>
  <c r="U236" i="15"/>
  <c r="S236" i="15"/>
  <c r="O236" i="15"/>
  <c r="N236" i="15"/>
  <c r="M236" i="15"/>
  <c r="Z235" i="15"/>
  <c r="Y235" i="15"/>
  <c r="X235" i="15"/>
  <c r="W235" i="15"/>
  <c r="L235" i="15" s="1"/>
  <c r="I235" i="15"/>
  <c r="J235" i="15" s="1"/>
  <c r="U235" i="15"/>
  <c r="S235" i="15"/>
  <c r="O235" i="15"/>
  <c r="N235" i="15"/>
  <c r="M235" i="15"/>
  <c r="Z234" i="15"/>
  <c r="Y234" i="15"/>
  <c r="X234" i="15"/>
  <c r="W234" i="15"/>
  <c r="L234" i="15" s="1"/>
  <c r="I234" i="15"/>
  <c r="J234" i="15" s="1"/>
  <c r="U234" i="15"/>
  <c r="S234" i="15"/>
  <c r="O234" i="15"/>
  <c r="N234" i="15"/>
  <c r="M234" i="15"/>
  <c r="Z233" i="15"/>
  <c r="Y233" i="15"/>
  <c r="X233" i="15"/>
  <c r="W233" i="15"/>
  <c r="L233" i="15" s="1"/>
  <c r="I233" i="15"/>
  <c r="J233" i="15" s="1"/>
  <c r="U233" i="15"/>
  <c r="S233" i="15"/>
  <c r="O233" i="15"/>
  <c r="N233" i="15"/>
  <c r="M233" i="15"/>
  <c r="Z232" i="15"/>
  <c r="Y232" i="15"/>
  <c r="X232" i="15"/>
  <c r="W232" i="15"/>
  <c r="L232" i="15" s="1"/>
  <c r="I232" i="15"/>
  <c r="J232" i="15" s="1"/>
  <c r="U232" i="15"/>
  <c r="S232" i="15"/>
  <c r="O232" i="15"/>
  <c r="N232" i="15"/>
  <c r="M232" i="15"/>
  <c r="Z231" i="15"/>
  <c r="Y231" i="15"/>
  <c r="X231" i="15"/>
  <c r="W231" i="15"/>
  <c r="L231" i="15" s="1"/>
  <c r="I231" i="15"/>
  <c r="J231" i="15" s="1"/>
  <c r="U231" i="15"/>
  <c r="S231" i="15"/>
  <c r="O231" i="15"/>
  <c r="N231" i="15"/>
  <c r="M231" i="15"/>
  <c r="Z230" i="15"/>
  <c r="Y230" i="15"/>
  <c r="X230" i="15"/>
  <c r="W230" i="15"/>
  <c r="L230" i="15" s="1"/>
  <c r="U230" i="15"/>
  <c r="S230" i="15"/>
  <c r="O230" i="15"/>
  <c r="N230" i="15"/>
  <c r="M230" i="15"/>
  <c r="Z229" i="15"/>
  <c r="Y229" i="15"/>
  <c r="X229" i="15"/>
  <c r="W229" i="15"/>
  <c r="L229" i="15" s="1"/>
  <c r="I229" i="15"/>
  <c r="J229" i="15" s="1"/>
  <c r="U229" i="15"/>
  <c r="S229" i="15"/>
  <c r="O229" i="15"/>
  <c r="N229" i="15"/>
  <c r="M229" i="15"/>
  <c r="Z228" i="15"/>
  <c r="Y228" i="15"/>
  <c r="X228" i="15"/>
  <c r="W228" i="15"/>
  <c r="L228" i="15" s="1"/>
  <c r="I228" i="15"/>
  <c r="J228" i="15" s="1"/>
  <c r="U228" i="15"/>
  <c r="S228" i="15"/>
  <c r="O228" i="15"/>
  <c r="N228" i="15"/>
  <c r="M228" i="15"/>
  <c r="Z227" i="15"/>
  <c r="Y227" i="15"/>
  <c r="X227" i="15"/>
  <c r="W227" i="15"/>
  <c r="L227" i="15" s="1"/>
  <c r="U227" i="15"/>
  <c r="S227" i="15"/>
  <c r="O227" i="15"/>
  <c r="N227" i="15"/>
  <c r="M227" i="15"/>
  <c r="Z226" i="15"/>
  <c r="Y226" i="15"/>
  <c r="X226" i="15"/>
  <c r="W226" i="15"/>
  <c r="L226" i="15" s="1"/>
  <c r="U226" i="15"/>
  <c r="S226" i="15"/>
  <c r="O226" i="15"/>
  <c r="N226" i="15"/>
  <c r="M226" i="15"/>
  <c r="Z225" i="15"/>
  <c r="Y225" i="15"/>
  <c r="X225" i="15"/>
  <c r="W225" i="15"/>
  <c r="L225" i="15" s="1"/>
  <c r="U225" i="15"/>
  <c r="S225" i="15"/>
  <c r="O225" i="15"/>
  <c r="N225" i="15"/>
  <c r="M225" i="15"/>
  <c r="Z224" i="15"/>
  <c r="Y224" i="15"/>
  <c r="X224" i="15"/>
  <c r="W224" i="15"/>
  <c r="L224" i="15" s="1"/>
  <c r="U224" i="15"/>
  <c r="S224" i="15"/>
  <c r="O224" i="15"/>
  <c r="N224" i="15"/>
  <c r="M224" i="15"/>
  <c r="Z223" i="15"/>
  <c r="Y223" i="15"/>
  <c r="X223" i="15"/>
  <c r="W223" i="15"/>
  <c r="L223" i="15" s="1"/>
  <c r="U223" i="15"/>
  <c r="S223" i="15"/>
  <c r="O223" i="15"/>
  <c r="N223" i="15"/>
  <c r="M223" i="15"/>
  <c r="Z222" i="15"/>
  <c r="Y222" i="15"/>
  <c r="X222" i="15"/>
  <c r="W222" i="15"/>
  <c r="L222" i="15" s="1"/>
  <c r="I222" i="15"/>
  <c r="J222" i="15" s="1"/>
  <c r="U222" i="15"/>
  <c r="S222" i="15"/>
  <c r="O222" i="15"/>
  <c r="N222" i="15"/>
  <c r="M222" i="15"/>
  <c r="Z221" i="15"/>
  <c r="Y221" i="15"/>
  <c r="X221" i="15"/>
  <c r="W221" i="15"/>
  <c r="L221" i="15" s="1"/>
  <c r="I221" i="15"/>
  <c r="J221" i="15" s="1"/>
  <c r="U221" i="15"/>
  <c r="S221" i="15"/>
  <c r="O221" i="15"/>
  <c r="N221" i="15"/>
  <c r="M221" i="15"/>
  <c r="Z220" i="15"/>
  <c r="Y220" i="15"/>
  <c r="X220" i="15"/>
  <c r="W220" i="15"/>
  <c r="L220" i="15" s="1"/>
  <c r="I220" i="15"/>
  <c r="J220" i="15" s="1"/>
  <c r="U220" i="15"/>
  <c r="S220" i="15"/>
  <c r="O220" i="15"/>
  <c r="N220" i="15"/>
  <c r="M220" i="15"/>
  <c r="Z219" i="15"/>
  <c r="Y219" i="15"/>
  <c r="X219" i="15"/>
  <c r="W219" i="15"/>
  <c r="L219" i="15" s="1"/>
  <c r="I219" i="15"/>
  <c r="J219" i="15" s="1"/>
  <c r="U219" i="15"/>
  <c r="S219" i="15"/>
  <c r="O219" i="15"/>
  <c r="N219" i="15"/>
  <c r="M219" i="15"/>
  <c r="Z218" i="15"/>
  <c r="Y218" i="15"/>
  <c r="X218" i="15"/>
  <c r="W218" i="15"/>
  <c r="L218" i="15" s="1"/>
  <c r="I218" i="15"/>
  <c r="J218" i="15" s="1"/>
  <c r="U218" i="15"/>
  <c r="S218" i="15"/>
  <c r="O218" i="15"/>
  <c r="N218" i="15"/>
  <c r="M218" i="15"/>
  <c r="Z217" i="15"/>
  <c r="Y217" i="15"/>
  <c r="X217" i="15"/>
  <c r="W217" i="15"/>
  <c r="L217" i="15" s="1"/>
  <c r="I217" i="15"/>
  <c r="J217" i="15" s="1"/>
  <c r="U217" i="15"/>
  <c r="S217" i="15"/>
  <c r="O217" i="15"/>
  <c r="N217" i="15"/>
  <c r="M217" i="15"/>
  <c r="Z216" i="15"/>
  <c r="Y216" i="15"/>
  <c r="X216" i="15"/>
  <c r="W216" i="15"/>
  <c r="L216" i="15" s="1"/>
  <c r="I216" i="15"/>
  <c r="J216" i="15" s="1"/>
  <c r="U216" i="15"/>
  <c r="S216" i="15"/>
  <c r="O216" i="15"/>
  <c r="N216" i="15"/>
  <c r="M216" i="15"/>
  <c r="Z215" i="15"/>
  <c r="Y215" i="15"/>
  <c r="X215" i="15"/>
  <c r="W215" i="15"/>
  <c r="L215" i="15" s="1"/>
  <c r="I215" i="15"/>
  <c r="J215" i="15" s="1"/>
  <c r="U215" i="15"/>
  <c r="S215" i="15"/>
  <c r="O215" i="15"/>
  <c r="N215" i="15"/>
  <c r="M215" i="15"/>
  <c r="Z214" i="15"/>
  <c r="Y214" i="15"/>
  <c r="X214" i="15"/>
  <c r="W214" i="15"/>
  <c r="L214" i="15" s="1"/>
  <c r="I214" i="15"/>
  <c r="J214" i="15" s="1"/>
  <c r="U214" i="15"/>
  <c r="S214" i="15"/>
  <c r="O214" i="15"/>
  <c r="N214" i="15"/>
  <c r="M214" i="15"/>
  <c r="Z213" i="15"/>
  <c r="Y213" i="15"/>
  <c r="X213" i="15"/>
  <c r="W213" i="15"/>
  <c r="L213" i="15" s="1"/>
  <c r="I213" i="15"/>
  <c r="J213" i="15" s="1"/>
  <c r="U213" i="15"/>
  <c r="S213" i="15"/>
  <c r="O213" i="15"/>
  <c r="N213" i="15"/>
  <c r="M213" i="15"/>
  <c r="Z212" i="15"/>
  <c r="Y212" i="15"/>
  <c r="X212" i="15"/>
  <c r="W212" i="15"/>
  <c r="L212" i="15" s="1"/>
  <c r="I212" i="15"/>
  <c r="J212" i="15" s="1"/>
  <c r="U212" i="15"/>
  <c r="S212" i="15"/>
  <c r="O212" i="15"/>
  <c r="N212" i="15"/>
  <c r="M212" i="15"/>
  <c r="Z211" i="15"/>
  <c r="Y211" i="15"/>
  <c r="X211" i="15"/>
  <c r="W211" i="15"/>
  <c r="L211" i="15" s="1"/>
  <c r="U211" i="15"/>
  <c r="S211" i="15"/>
  <c r="O211" i="15"/>
  <c r="N211" i="15"/>
  <c r="M211" i="15"/>
  <c r="Z210" i="15"/>
  <c r="Y210" i="15"/>
  <c r="X210" i="15"/>
  <c r="W210" i="15"/>
  <c r="L210" i="15" s="1"/>
  <c r="U210" i="15"/>
  <c r="S210" i="15"/>
  <c r="O210" i="15"/>
  <c r="N210" i="15"/>
  <c r="M210" i="15"/>
  <c r="Z209" i="15"/>
  <c r="Y209" i="15"/>
  <c r="X209" i="15"/>
  <c r="W209" i="15"/>
  <c r="L209" i="15" s="1"/>
  <c r="U209" i="15"/>
  <c r="S209" i="15"/>
  <c r="O209" i="15"/>
  <c r="N209" i="15"/>
  <c r="M209" i="15"/>
  <c r="Z208" i="15"/>
  <c r="Y208" i="15"/>
  <c r="X208" i="15"/>
  <c r="W208" i="15"/>
  <c r="L208" i="15" s="1"/>
  <c r="U208" i="15"/>
  <c r="S208" i="15"/>
  <c r="O208" i="15"/>
  <c r="N208" i="15"/>
  <c r="M208" i="15"/>
  <c r="Z207" i="15"/>
  <c r="Y207" i="15"/>
  <c r="X207" i="15"/>
  <c r="W207" i="15"/>
  <c r="L207" i="15" s="1"/>
  <c r="U207" i="15"/>
  <c r="S207" i="15"/>
  <c r="O207" i="15"/>
  <c r="N207" i="15"/>
  <c r="M207" i="15"/>
  <c r="Z206" i="15"/>
  <c r="Y206" i="15"/>
  <c r="X206" i="15"/>
  <c r="W206" i="15"/>
  <c r="L206" i="15" s="1"/>
  <c r="I206" i="15"/>
  <c r="J206" i="15" s="1"/>
  <c r="U206" i="15"/>
  <c r="S206" i="15"/>
  <c r="O206" i="15"/>
  <c r="N206" i="15"/>
  <c r="M206" i="15"/>
  <c r="Z205" i="15"/>
  <c r="Y205" i="15"/>
  <c r="X205" i="15"/>
  <c r="W205" i="15"/>
  <c r="L205" i="15" s="1"/>
  <c r="I205" i="15"/>
  <c r="J205" i="15" s="1"/>
  <c r="U205" i="15"/>
  <c r="S205" i="15"/>
  <c r="O205" i="15"/>
  <c r="N205" i="15"/>
  <c r="M205" i="15"/>
  <c r="Z204" i="15"/>
  <c r="Y204" i="15"/>
  <c r="X204" i="15"/>
  <c r="W204" i="15"/>
  <c r="L204" i="15" s="1"/>
  <c r="I204" i="15"/>
  <c r="J204" i="15" s="1"/>
  <c r="U204" i="15"/>
  <c r="S204" i="15"/>
  <c r="O204" i="15"/>
  <c r="N204" i="15"/>
  <c r="M204" i="15"/>
  <c r="Z203" i="15"/>
  <c r="Y203" i="15"/>
  <c r="X203" i="15"/>
  <c r="W203" i="15"/>
  <c r="L203" i="15" s="1"/>
  <c r="I203" i="15"/>
  <c r="J203" i="15" s="1"/>
  <c r="U203" i="15"/>
  <c r="S203" i="15"/>
  <c r="O203" i="15"/>
  <c r="N203" i="15"/>
  <c r="M203" i="15"/>
  <c r="Z202" i="15"/>
  <c r="Y202" i="15"/>
  <c r="X202" i="15"/>
  <c r="W202" i="15"/>
  <c r="L202" i="15" s="1"/>
  <c r="I202" i="15"/>
  <c r="J202" i="15" s="1"/>
  <c r="U202" i="15"/>
  <c r="S202" i="15"/>
  <c r="O202" i="15"/>
  <c r="N202" i="15"/>
  <c r="M202" i="15"/>
  <c r="Z201" i="15"/>
  <c r="Y201" i="15"/>
  <c r="X201" i="15"/>
  <c r="W201" i="15"/>
  <c r="L201" i="15" s="1"/>
  <c r="I201" i="15"/>
  <c r="J201" i="15" s="1"/>
  <c r="U201" i="15"/>
  <c r="S201" i="15"/>
  <c r="O201" i="15"/>
  <c r="N201" i="15"/>
  <c r="M201" i="15"/>
  <c r="Z200" i="15"/>
  <c r="Y200" i="15"/>
  <c r="X200" i="15"/>
  <c r="W200" i="15"/>
  <c r="L200" i="15" s="1"/>
  <c r="I200" i="15"/>
  <c r="J200" i="15" s="1"/>
  <c r="U200" i="15"/>
  <c r="S200" i="15"/>
  <c r="O200" i="15"/>
  <c r="N200" i="15"/>
  <c r="M200" i="15"/>
  <c r="Z199" i="15"/>
  <c r="Y199" i="15"/>
  <c r="X199" i="15"/>
  <c r="W199" i="15"/>
  <c r="L199" i="15" s="1"/>
  <c r="I199" i="15"/>
  <c r="J199" i="15" s="1"/>
  <c r="U199" i="15"/>
  <c r="S199" i="15"/>
  <c r="O199" i="15"/>
  <c r="N199" i="15"/>
  <c r="M199" i="15"/>
  <c r="Z198" i="15"/>
  <c r="Y198" i="15"/>
  <c r="X198" i="15"/>
  <c r="W198" i="15"/>
  <c r="L198" i="15" s="1"/>
  <c r="U198" i="15"/>
  <c r="S198" i="15"/>
  <c r="O198" i="15"/>
  <c r="N198" i="15"/>
  <c r="M198" i="15"/>
  <c r="Z197" i="15"/>
  <c r="Y197" i="15"/>
  <c r="X197" i="15"/>
  <c r="W197" i="15"/>
  <c r="L197" i="15" s="1"/>
  <c r="I197" i="15"/>
  <c r="J197" i="15" s="1"/>
  <c r="U197" i="15"/>
  <c r="S197" i="15"/>
  <c r="O197" i="15"/>
  <c r="N197" i="15"/>
  <c r="M197" i="15"/>
  <c r="Z196" i="15"/>
  <c r="Y196" i="15"/>
  <c r="X196" i="15"/>
  <c r="W196" i="15"/>
  <c r="L196" i="15" s="1"/>
  <c r="I196" i="15"/>
  <c r="J196" i="15" s="1"/>
  <c r="U196" i="15"/>
  <c r="S196" i="15"/>
  <c r="O196" i="15"/>
  <c r="N196" i="15"/>
  <c r="M196" i="15"/>
  <c r="Z195" i="15"/>
  <c r="Y195" i="15"/>
  <c r="X195" i="15"/>
  <c r="W195" i="15"/>
  <c r="L195" i="15" s="1"/>
  <c r="U195" i="15"/>
  <c r="S195" i="15"/>
  <c r="O195" i="15"/>
  <c r="N195" i="15"/>
  <c r="M195" i="15"/>
  <c r="Z194" i="15"/>
  <c r="Y194" i="15"/>
  <c r="X194" i="15"/>
  <c r="W194" i="15"/>
  <c r="L194" i="15" s="1"/>
  <c r="U194" i="15"/>
  <c r="S194" i="15"/>
  <c r="O194" i="15"/>
  <c r="N194" i="15"/>
  <c r="M194" i="15"/>
  <c r="Z193" i="15"/>
  <c r="Y193" i="15"/>
  <c r="X193" i="15"/>
  <c r="W193" i="15"/>
  <c r="L193" i="15" s="1"/>
  <c r="U193" i="15"/>
  <c r="S193" i="15"/>
  <c r="O193" i="15"/>
  <c r="N193" i="15"/>
  <c r="M193" i="15"/>
  <c r="Z192" i="15"/>
  <c r="Y192" i="15"/>
  <c r="X192" i="15"/>
  <c r="W192" i="15"/>
  <c r="L192" i="15" s="1"/>
  <c r="I192" i="15"/>
  <c r="J192" i="15" s="1"/>
  <c r="U192" i="15"/>
  <c r="S192" i="15"/>
  <c r="O192" i="15"/>
  <c r="N192" i="15"/>
  <c r="M192" i="15"/>
  <c r="Z191" i="15"/>
  <c r="Y191" i="15"/>
  <c r="X191" i="15"/>
  <c r="W191" i="15"/>
  <c r="L191" i="15" s="1"/>
  <c r="U191" i="15"/>
  <c r="S191" i="15"/>
  <c r="O191" i="15"/>
  <c r="N191" i="15"/>
  <c r="M191" i="15"/>
  <c r="Z190" i="15"/>
  <c r="Y190" i="15"/>
  <c r="X190" i="15"/>
  <c r="W190" i="15"/>
  <c r="L190" i="15" s="1"/>
  <c r="I190" i="15"/>
  <c r="J190" i="15" s="1"/>
  <c r="U190" i="15"/>
  <c r="S190" i="15"/>
  <c r="O190" i="15"/>
  <c r="N190" i="15"/>
  <c r="M190" i="15"/>
  <c r="Z189" i="15"/>
  <c r="Y189" i="15"/>
  <c r="X189" i="15"/>
  <c r="W189" i="15"/>
  <c r="L189" i="15" s="1"/>
  <c r="I189" i="15"/>
  <c r="J189" i="15" s="1"/>
  <c r="U189" i="15"/>
  <c r="S189" i="15"/>
  <c r="O189" i="15"/>
  <c r="N189" i="15"/>
  <c r="M189" i="15"/>
  <c r="Z188" i="15"/>
  <c r="Y188" i="15"/>
  <c r="X188" i="15"/>
  <c r="W188" i="15"/>
  <c r="L188" i="15" s="1"/>
  <c r="I188" i="15"/>
  <c r="J188" i="15" s="1"/>
  <c r="U188" i="15"/>
  <c r="S188" i="15"/>
  <c r="O188" i="15"/>
  <c r="N188" i="15"/>
  <c r="M188" i="15"/>
  <c r="Z187" i="15"/>
  <c r="Y187" i="15"/>
  <c r="X187" i="15"/>
  <c r="W187" i="15"/>
  <c r="L187" i="15" s="1"/>
  <c r="I187" i="15"/>
  <c r="J187" i="15" s="1"/>
  <c r="U187" i="15"/>
  <c r="S187" i="15"/>
  <c r="O187" i="15"/>
  <c r="N187" i="15"/>
  <c r="M187" i="15"/>
  <c r="Z186" i="15"/>
  <c r="Y186" i="15"/>
  <c r="X186" i="15"/>
  <c r="W186" i="15"/>
  <c r="L186" i="15" s="1"/>
  <c r="I186" i="15"/>
  <c r="J186" i="15" s="1"/>
  <c r="U186" i="15"/>
  <c r="S186" i="15"/>
  <c r="O186" i="15"/>
  <c r="N186" i="15"/>
  <c r="M186" i="15"/>
  <c r="Z185" i="15"/>
  <c r="Y185" i="15"/>
  <c r="X185" i="15"/>
  <c r="W185" i="15"/>
  <c r="L185" i="15" s="1"/>
  <c r="I185" i="15"/>
  <c r="J185" i="15" s="1"/>
  <c r="U185" i="15"/>
  <c r="S185" i="15"/>
  <c r="O185" i="15"/>
  <c r="N185" i="15"/>
  <c r="M185" i="15"/>
  <c r="Z184" i="15"/>
  <c r="Y184" i="15"/>
  <c r="X184" i="15"/>
  <c r="W184" i="15"/>
  <c r="L184" i="15" s="1"/>
  <c r="I184" i="15"/>
  <c r="J184" i="15" s="1"/>
  <c r="U184" i="15"/>
  <c r="S184" i="15"/>
  <c r="O184" i="15"/>
  <c r="N184" i="15"/>
  <c r="M184" i="15"/>
  <c r="Z183" i="15"/>
  <c r="Y183" i="15"/>
  <c r="X183" i="15"/>
  <c r="W183" i="15"/>
  <c r="L183" i="15" s="1"/>
  <c r="I183" i="15"/>
  <c r="J183" i="15" s="1"/>
  <c r="U183" i="15"/>
  <c r="S183" i="15"/>
  <c r="O183" i="15"/>
  <c r="N183" i="15"/>
  <c r="M183" i="15"/>
  <c r="Z182" i="15"/>
  <c r="Y182" i="15"/>
  <c r="X182" i="15"/>
  <c r="W182" i="15"/>
  <c r="L182" i="15" s="1"/>
  <c r="U182" i="15"/>
  <c r="S182" i="15"/>
  <c r="O182" i="15"/>
  <c r="N182" i="15"/>
  <c r="M182" i="15"/>
  <c r="Z181" i="15"/>
  <c r="Y181" i="15"/>
  <c r="X181" i="15"/>
  <c r="W181" i="15"/>
  <c r="L181" i="15" s="1"/>
  <c r="I181" i="15"/>
  <c r="J181" i="15" s="1"/>
  <c r="U181" i="15"/>
  <c r="S181" i="15"/>
  <c r="O181" i="15"/>
  <c r="N181" i="15"/>
  <c r="M181" i="15"/>
  <c r="Z180" i="15"/>
  <c r="Y180" i="15"/>
  <c r="X180" i="15"/>
  <c r="W180" i="15"/>
  <c r="L180" i="15" s="1"/>
  <c r="I180" i="15"/>
  <c r="J180" i="15" s="1"/>
  <c r="U180" i="15"/>
  <c r="S180" i="15"/>
  <c r="O180" i="15"/>
  <c r="N180" i="15"/>
  <c r="M180" i="15"/>
  <c r="Z179" i="15"/>
  <c r="Y179" i="15"/>
  <c r="X179" i="15"/>
  <c r="W179" i="15"/>
  <c r="L179" i="15" s="1"/>
  <c r="U179" i="15"/>
  <c r="S179" i="15"/>
  <c r="O179" i="15"/>
  <c r="N179" i="15"/>
  <c r="M179" i="15"/>
  <c r="Z178" i="15"/>
  <c r="Y178" i="15"/>
  <c r="X178" i="15"/>
  <c r="W178" i="15"/>
  <c r="L178" i="15" s="1"/>
  <c r="U178" i="15"/>
  <c r="S178" i="15"/>
  <c r="O178" i="15"/>
  <c r="N178" i="15"/>
  <c r="M178" i="15"/>
  <c r="Z177" i="15"/>
  <c r="Y177" i="15"/>
  <c r="X177" i="15"/>
  <c r="W177" i="15"/>
  <c r="L177" i="15" s="1"/>
  <c r="U177" i="15"/>
  <c r="S177" i="15"/>
  <c r="O177" i="15"/>
  <c r="N177" i="15"/>
  <c r="M177" i="15"/>
  <c r="Z176" i="15"/>
  <c r="Y176" i="15"/>
  <c r="X176" i="15"/>
  <c r="W176" i="15"/>
  <c r="L176" i="15" s="1"/>
  <c r="U176" i="15"/>
  <c r="S176" i="15"/>
  <c r="O176" i="15"/>
  <c r="N176" i="15"/>
  <c r="M176" i="15"/>
  <c r="Z175" i="15"/>
  <c r="Y175" i="15"/>
  <c r="X175" i="15"/>
  <c r="W175" i="15"/>
  <c r="L175" i="15" s="1"/>
  <c r="U175" i="15"/>
  <c r="S175" i="15"/>
  <c r="O175" i="15"/>
  <c r="N175" i="15"/>
  <c r="M175" i="15"/>
  <c r="Z174" i="15"/>
  <c r="Y174" i="15"/>
  <c r="X174" i="15"/>
  <c r="W174" i="15"/>
  <c r="L174" i="15" s="1"/>
  <c r="I174" i="15"/>
  <c r="J174" i="15" s="1"/>
  <c r="U174" i="15"/>
  <c r="S174" i="15"/>
  <c r="O174" i="15"/>
  <c r="N174" i="15"/>
  <c r="M174" i="15"/>
  <c r="Z173" i="15"/>
  <c r="Y173" i="15"/>
  <c r="X173" i="15"/>
  <c r="W173" i="15"/>
  <c r="L173" i="15" s="1"/>
  <c r="I173" i="15"/>
  <c r="J173" i="15" s="1"/>
  <c r="U173" i="15"/>
  <c r="S173" i="15"/>
  <c r="O173" i="15"/>
  <c r="N173" i="15"/>
  <c r="M173" i="15"/>
  <c r="Z172" i="15"/>
  <c r="Y172" i="15"/>
  <c r="X172" i="15"/>
  <c r="W172" i="15"/>
  <c r="L172" i="15" s="1"/>
  <c r="I172" i="15"/>
  <c r="J172" i="15" s="1"/>
  <c r="U172" i="15"/>
  <c r="S172" i="15"/>
  <c r="O172" i="15"/>
  <c r="N172" i="15"/>
  <c r="M172" i="15"/>
  <c r="Z171" i="15"/>
  <c r="Y171" i="15"/>
  <c r="X171" i="15"/>
  <c r="W171" i="15"/>
  <c r="L171" i="15" s="1"/>
  <c r="I171" i="15"/>
  <c r="J171" i="15" s="1"/>
  <c r="U171" i="15"/>
  <c r="S171" i="15"/>
  <c r="O171" i="15"/>
  <c r="N171" i="15"/>
  <c r="M171" i="15"/>
  <c r="Z170" i="15"/>
  <c r="Y170" i="15"/>
  <c r="X170" i="15"/>
  <c r="W170" i="15"/>
  <c r="L170" i="15" s="1"/>
  <c r="I170" i="15"/>
  <c r="J170" i="15" s="1"/>
  <c r="U170" i="15"/>
  <c r="S170" i="15"/>
  <c r="O170" i="15"/>
  <c r="N170" i="15"/>
  <c r="M170" i="15"/>
  <c r="Z169" i="15"/>
  <c r="Y169" i="15"/>
  <c r="X169" i="15"/>
  <c r="W169" i="15"/>
  <c r="L169" i="15" s="1"/>
  <c r="I169" i="15"/>
  <c r="J169" i="15" s="1"/>
  <c r="U169" i="15"/>
  <c r="S169" i="15"/>
  <c r="O169" i="15"/>
  <c r="N169" i="15"/>
  <c r="M169" i="15"/>
  <c r="Z168" i="15"/>
  <c r="Y168" i="15"/>
  <c r="X168" i="15"/>
  <c r="W168" i="15"/>
  <c r="L168" i="15" s="1"/>
  <c r="I168" i="15"/>
  <c r="J168" i="15" s="1"/>
  <c r="U168" i="15"/>
  <c r="S168" i="15"/>
  <c r="O168" i="15"/>
  <c r="N168" i="15"/>
  <c r="M168" i="15"/>
  <c r="Z167" i="15"/>
  <c r="Y167" i="15"/>
  <c r="X167" i="15"/>
  <c r="W167" i="15"/>
  <c r="L167" i="15" s="1"/>
  <c r="I167" i="15"/>
  <c r="J167" i="15" s="1"/>
  <c r="U167" i="15"/>
  <c r="S167" i="15"/>
  <c r="O167" i="15"/>
  <c r="N167" i="15"/>
  <c r="M167" i="15"/>
  <c r="Z166" i="15"/>
  <c r="Y166" i="15"/>
  <c r="X166" i="15"/>
  <c r="W166" i="15"/>
  <c r="L166" i="15" s="1"/>
  <c r="U166" i="15"/>
  <c r="S166" i="15"/>
  <c r="O166" i="15"/>
  <c r="N166" i="15"/>
  <c r="M166" i="15"/>
  <c r="Z165" i="15"/>
  <c r="Y165" i="15"/>
  <c r="X165" i="15"/>
  <c r="W165" i="15"/>
  <c r="L165" i="15" s="1"/>
  <c r="I165" i="15"/>
  <c r="J165" i="15" s="1"/>
  <c r="U165" i="15"/>
  <c r="S165" i="15"/>
  <c r="O165" i="15"/>
  <c r="N165" i="15"/>
  <c r="M165" i="15"/>
  <c r="Z164" i="15"/>
  <c r="Y164" i="15"/>
  <c r="X164" i="15"/>
  <c r="W164" i="15"/>
  <c r="L164" i="15" s="1"/>
  <c r="I164" i="15"/>
  <c r="J164" i="15" s="1"/>
  <c r="U164" i="15"/>
  <c r="S164" i="15"/>
  <c r="O164" i="15"/>
  <c r="N164" i="15"/>
  <c r="M164" i="15"/>
  <c r="Z163" i="15"/>
  <c r="Y163" i="15"/>
  <c r="X163" i="15"/>
  <c r="W163" i="15"/>
  <c r="L163" i="15" s="1"/>
  <c r="U163" i="15"/>
  <c r="S163" i="15"/>
  <c r="O163" i="15"/>
  <c r="N163" i="15"/>
  <c r="M163" i="15"/>
  <c r="Z162" i="15"/>
  <c r="Y162" i="15"/>
  <c r="X162" i="15"/>
  <c r="W162" i="15"/>
  <c r="L162" i="15" s="1"/>
  <c r="U162" i="15"/>
  <c r="S162" i="15"/>
  <c r="O162" i="15"/>
  <c r="N162" i="15"/>
  <c r="M162" i="15"/>
  <c r="Z161" i="15"/>
  <c r="Y161" i="15"/>
  <c r="X161" i="15"/>
  <c r="W161" i="15"/>
  <c r="L161" i="15" s="1"/>
  <c r="U161" i="15"/>
  <c r="S161" i="15"/>
  <c r="O161" i="15"/>
  <c r="N161" i="15"/>
  <c r="M161" i="15"/>
  <c r="Z160" i="15"/>
  <c r="Y160" i="15"/>
  <c r="X160" i="15"/>
  <c r="W160" i="15"/>
  <c r="L160" i="15" s="1"/>
  <c r="U160" i="15"/>
  <c r="S160" i="15"/>
  <c r="O160" i="15"/>
  <c r="N160" i="15"/>
  <c r="M160" i="15"/>
  <c r="Z159" i="15"/>
  <c r="Y159" i="15"/>
  <c r="X159" i="15"/>
  <c r="W159" i="15"/>
  <c r="L159" i="15" s="1"/>
  <c r="U159" i="15"/>
  <c r="S159" i="15"/>
  <c r="O159" i="15"/>
  <c r="N159" i="15"/>
  <c r="M159" i="15"/>
  <c r="Z158" i="15"/>
  <c r="Y158" i="15"/>
  <c r="X158" i="15"/>
  <c r="W158" i="15"/>
  <c r="L158" i="15" s="1"/>
  <c r="I158" i="15"/>
  <c r="J158" i="15" s="1"/>
  <c r="U158" i="15"/>
  <c r="S158" i="15"/>
  <c r="O158" i="15"/>
  <c r="N158" i="15"/>
  <c r="M158" i="15"/>
  <c r="Z157" i="15"/>
  <c r="Y157" i="15"/>
  <c r="X157" i="15"/>
  <c r="W157" i="15"/>
  <c r="L157" i="15" s="1"/>
  <c r="I157" i="15"/>
  <c r="J157" i="15" s="1"/>
  <c r="U157" i="15"/>
  <c r="S157" i="15"/>
  <c r="O157" i="15"/>
  <c r="N157" i="15"/>
  <c r="M157" i="15"/>
  <c r="Z156" i="15"/>
  <c r="Y156" i="15"/>
  <c r="X156" i="15"/>
  <c r="W156" i="15"/>
  <c r="L156" i="15" s="1"/>
  <c r="I156" i="15"/>
  <c r="J156" i="15" s="1"/>
  <c r="U156" i="15"/>
  <c r="S156" i="15"/>
  <c r="O156" i="15"/>
  <c r="N156" i="15"/>
  <c r="M156" i="15"/>
  <c r="Z155" i="15"/>
  <c r="Y155" i="15"/>
  <c r="X155" i="15"/>
  <c r="W155" i="15"/>
  <c r="L155" i="15" s="1"/>
  <c r="I155" i="15"/>
  <c r="J155" i="15" s="1"/>
  <c r="U155" i="15"/>
  <c r="S155" i="15"/>
  <c r="O155" i="15"/>
  <c r="N155" i="15"/>
  <c r="M155" i="15"/>
  <c r="Z154" i="15"/>
  <c r="Y154" i="15"/>
  <c r="X154" i="15"/>
  <c r="W154" i="15"/>
  <c r="L154" i="15" s="1"/>
  <c r="I154" i="15"/>
  <c r="J154" i="15" s="1"/>
  <c r="U154" i="15"/>
  <c r="S154" i="15"/>
  <c r="O154" i="15"/>
  <c r="N154" i="15"/>
  <c r="M154" i="15"/>
  <c r="Z153" i="15"/>
  <c r="Y153" i="15"/>
  <c r="X153" i="15"/>
  <c r="W153" i="15"/>
  <c r="L153" i="15" s="1"/>
  <c r="I153" i="15"/>
  <c r="J153" i="15" s="1"/>
  <c r="U153" i="15"/>
  <c r="S153" i="15"/>
  <c r="O153" i="15"/>
  <c r="N153" i="15"/>
  <c r="M153" i="15"/>
  <c r="Z152" i="15"/>
  <c r="Y152" i="15"/>
  <c r="X152" i="15"/>
  <c r="W152" i="15"/>
  <c r="L152" i="15" s="1"/>
  <c r="I152" i="15"/>
  <c r="J152" i="15" s="1"/>
  <c r="U152" i="15"/>
  <c r="S152" i="15"/>
  <c r="O152" i="15"/>
  <c r="N152" i="15"/>
  <c r="M152" i="15"/>
  <c r="Z151" i="15"/>
  <c r="Y151" i="15"/>
  <c r="X151" i="15"/>
  <c r="W151" i="15"/>
  <c r="L151" i="15" s="1"/>
  <c r="I151" i="15"/>
  <c r="J151" i="15" s="1"/>
  <c r="U151" i="15"/>
  <c r="S151" i="15"/>
  <c r="O151" i="15"/>
  <c r="N151" i="15"/>
  <c r="M151" i="15"/>
  <c r="Z150" i="15"/>
  <c r="Y150" i="15"/>
  <c r="X150" i="15"/>
  <c r="W150" i="15"/>
  <c r="L150" i="15" s="1"/>
  <c r="U150" i="15"/>
  <c r="S150" i="15"/>
  <c r="O150" i="15"/>
  <c r="N150" i="15"/>
  <c r="M150" i="15"/>
  <c r="Z149" i="15"/>
  <c r="Y149" i="15"/>
  <c r="X149" i="15"/>
  <c r="W149" i="15"/>
  <c r="L149" i="15" s="1"/>
  <c r="I149" i="15"/>
  <c r="J149" i="15" s="1"/>
  <c r="U149" i="15"/>
  <c r="S149" i="15"/>
  <c r="O149" i="15"/>
  <c r="N149" i="15"/>
  <c r="M149" i="15"/>
  <c r="Z148" i="15"/>
  <c r="Y148" i="15"/>
  <c r="X148" i="15"/>
  <c r="W148" i="15"/>
  <c r="L148" i="15" s="1"/>
  <c r="I148" i="15"/>
  <c r="J148" i="15" s="1"/>
  <c r="U148" i="15"/>
  <c r="S148" i="15"/>
  <c r="O148" i="15"/>
  <c r="N148" i="15"/>
  <c r="M148" i="15"/>
  <c r="Z147" i="15"/>
  <c r="Y147" i="15"/>
  <c r="X147" i="15"/>
  <c r="W147" i="15"/>
  <c r="L147" i="15" s="1"/>
  <c r="U147" i="15"/>
  <c r="S147" i="15"/>
  <c r="O147" i="15"/>
  <c r="N147" i="15"/>
  <c r="M147" i="15"/>
  <c r="Z146" i="15"/>
  <c r="Y146" i="15"/>
  <c r="X146" i="15"/>
  <c r="W146" i="15"/>
  <c r="L146" i="15" s="1"/>
  <c r="U146" i="15"/>
  <c r="S146" i="15"/>
  <c r="O146" i="15"/>
  <c r="N146" i="15"/>
  <c r="M146" i="15"/>
  <c r="Z145" i="15"/>
  <c r="Y145" i="15"/>
  <c r="X145" i="15"/>
  <c r="W145" i="15"/>
  <c r="L145" i="15" s="1"/>
  <c r="U145" i="15"/>
  <c r="S145" i="15"/>
  <c r="O145" i="15"/>
  <c r="N145" i="15"/>
  <c r="M145" i="15"/>
  <c r="Z144" i="15"/>
  <c r="Y144" i="15"/>
  <c r="X144" i="15"/>
  <c r="W144" i="15"/>
  <c r="L144" i="15" s="1"/>
  <c r="U144" i="15"/>
  <c r="S144" i="15"/>
  <c r="O144" i="15"/>
  <c r="N144" i="15"/>
  <c r="M144" i="15"/>
  <c r="Z143" i="15"/>
  <c r="Y143" i="15"/>
  <c r="X143" i="15"/>
  <c r="W143" i="15"/>
  <c r="L143" i="15" s="1"/>
  <c r="U143" i="15"/>
  <c r="S143" i="15"/>
  <c r="O143" i="15"/>
  <c r="N143" i="15"/>
  <c r="M143" i="15"/>
  <c r="Z142" i="15"/>
  <c r="Y142" i="15"/>
  <c r="X142" i="15"/>
  <c r="W142" i="15"/>
  <c r="L142" i="15" s="1"/>
  <c r="I142" i="15"/>
  <c r="J142" i="15" s="1"/>
  <c r="U142" i="15"/>
  <c r="S142" i="15"/>
  <c r="O142" i="15"/>
  <c r="N142" i="15"/>
  <c r="M142" i="15"/>
  <c r="Z141" i="15"/>
  <c r="Y141" i="15"/>
  <c r="X141" i="15"/>
  <c r="W141" i="15"/>
  <c r="L141" i="15" s="1"/>
  <c r="I141" i="15"/>
  <c r="J141" i="15" s="1"/>
  <c r="U141" i="15"/>
  <c r="S141" i="15"/>
  <c r="O141" i="15"/>
  <c r="N141" i="15"/>
  <c r="M141" i="15"/>
  <c r="Z140" i="15"/>
  <c r="Y140" i="15"/>
  <c r="X140" i="15"/>
  <c r="W140" i="15"/>
  <c r="L140" i="15" s="1"/>
  <c r="I140" i="15"/>
  <c r="J140" i="15" s="1"/>
  <c r="U140" i="15"/>
  <c r="S140" i="15"/>
  <c r="O140" i="15"/>
  <c r="N140" i="15"/>
  <c r="M140" i="15"/>
  <c r="Z139" i="15"/>
  <c r="Y139" i="15"/>
  <c r="X139" i="15"/>
  <c r="W139" i="15"/>
  <c r="L139" i="15" s="1"/>
  <c r="I139" i="15"/>
  <c r="J139" i="15" s="1"/>
  <c r="U139" i="15"/>
  <c r="S139" i="15"/>
  <c r="O139" i="15"/>
  <c r="N139" i="15"/>
  <c r="M139" i="15"/>
  <c r="Z138" i="15"/>
  <c r="Y138" i="15"/>
  <c r="X138" i="15"/>
  <c r="W138" i="15"/>
  <c r="L138" i="15" s="1"/>
  <c r="I138" i="15"/>
  <c r="J138" i="15" s="1"/>
  <c r="U138" i="15"/>
  <c r="S138" i="15"/>
  <c r="O138" i="15"/>
  <c r="N138" i="15"/>
  <c r="M138" i="15"/>
  <c r="Z137" i="15"/>
  <c r="Y137" i="15"/>
  <c r="X137" i="15"/>
  <c r="W137" i="15"/>
  <c r="L137" i="15" s="1"/>
  <c r="I137" i="15"/>
  <c r="J137" i="15" s="1"/>
  <c r="U137" i="15"/>
  <c r="S137" i="15"/>
  <c r="O137" i="15"/>
  <c r="N137" i="15"/>
  <c r="M137" i="15"/>
  <c r="Z136" i="15"/>
  <c r="Y136" i="15"/>
  <c r="X136" i="15"/>
  <c r="W136" i="15"/>
  <c r="L136" i="15" s="1"/>
  <c r="I136" i="15"/>
  <c r="J136" i="15" s="1"/>
  <c r="U136" i="15"/>
  <c r="S136" i="15"/>
  <c r="O136" i="15"/>
  <c r="N136" i="15"/>
  <c r="M136" i="15"/>
  <c r="Z135" i="15"/>
  <c r="Y135" i="15"/>
  <c r="X135" i="15"/>
  <c r="W135" i="15"/>
  <c r="L135" i="15" s="1"/>
  <c r="I135" i="15"/>
  <c r="J135" i="15" s="1"/>
  <c r="U135" i="15"/>
  <c r="S135" i="15"/>
  <c r="O135" i="15"/>
  <c r="N135" i="15"/>
  <c r="M135" i="15"/>
  <c r="Z134" i="15"/>
  <c r="Y134" i="15"/>
  <c r="X134" i="15"/>
  <c r="W134" i="15"/>
  <c r="L134" i="15" s="1"/>
  <c r="I134" i="15"/>
  <c r="J134" i="15" s="1"/>
  <c r="U134" i="15"/>
  <c r="S134" i="15"/>
  <c r="O134" i="15"/>
  <c r="N134" i="15"/>
  <c r="M134" i="15"/>
  <c r="Z133" i="15"/>
  <c r="Y133" i="15"/>
  <c r="X133" i="15"/>
  <c r="W133" i="15"/>
  <c r="L133" i="15" s="1"/>
  <c r="I133" i="15"/>
  <c r="J133" i="15" s="1"/>
  <c r="U133" i="15"/>
  <c r="S133" i="15"/>
  <c r="O133" i="15"/>
  <c r="N133" i="15"/>
  <c r="M133" i="15"/>
  <c r="Z132" i="15"/>
  <c r="Y132" i="15"/>
  <c r="X132" i="15"/>
  <c r="W132" i="15"/>
  <c r="L132" i="15" s="1"/>
  <c r="I132" i="15"/>
  <c r="J132" i="15" s="1"/>
  <c r="U132" i="15"/>
  <c r="S132" i="15"/>
  <c r="O132" i="15"/>
  <c r="N132" i="15"/>
  <c r="M132" i="15"/>
  <c r="Z131" i="15"/>
  <c r="Y131" i="15"/>
  <c r="X131" i="15"/>
  <c r="W131" i="15"/>
  <c r="L131" i="15" s="1"/>
  <c r="U131" i="15"/>
  <c r="S131" i="15"/>
  <c r="O131" i="15"/>
  <c r="N131" i="15"/>
  <c r="M131" i="15"/>
  <c r="Z130" i="15"/>
  <c r="Y130" i="15"/>
  <c r="X130" i="15"/>
  <c r="W130" i="15"/>
  <c r="L130" i="15" s="1"/>
  <c r="U130" i="15"/>
  <c r="S130" i="15"/>
  <c r="O130" i="15"/>
  <c r="N130" i="15"/>
  <c r="M130" i="15"/>
  <c r="Z129" i="15"/>
  <c r="Y129" i="15"/>
  <c r="X129" i="15"/>
  <c r="W129" i="15"/>
  <c r="L129" i="15" s="1"/>
  <c r="U129" i="15"/>
  <c r="S129" i="15"/>
  <c r="O129" i="15"/>
  <c r="N129" i="15"/>
  <c r="M129" i="15"/>
  <c r="Z128" i="15"/>
  <c r="Y128" i="15"/>
  <c r="X128" i="15"/>
  <c r="W128" i="15"/>
  <c r="L128" i="15" s="1"/>
  <c r="U128" i="15"/>
  <c r="S128" i="15"/>
  <c r="O128" i="15"/>
  <c r="N128" i="15"/>
  <c r="M128" i="15"/>
  <c r="Z127" i="15"/>
  <c r="Y127" i="15"/>
  <c r="X127" i="15"/>
  <c r="W127" i="15"/>
  <c r="L127" i="15" s="1"/>
  <c r="U127" i="15"/>
  <c r="S127" i="15"/>
  <c r="O127" i="15"/>
  <c r="N127" i="15"/>
  <c r="M127" i="15"/>
  <c r="Z126" i="15"/>
  <c r="Y126" i="15"/>
  <c r="X126" i="15"/>
  <c r="W126" i="15"/>
  <c r="L126" i="15" s="1"/>
  <c r="I126" i="15"/>
  <c r="J126" i="15" s="1"/>
  <c r="U126" i="15"/>
  <c r="S126" i="15"/>
  <c r="O126" i="15"/>
  <c r="N126" i="15"/>
  <c r="M126" i="15"/>
  <c r="Z125" i="15"/>
  <c r="Y125" i="15"/>
  <c r="X125" i="15"/>
  <c r="W125" i="15"/>
  <c r="L125" i="15" s="1"/>
  <c r="I125" i="15"/>
  <c r="J125" i="15" s="1"/>
  <c r="U125" i="15"/>
  <c r="S125" i="15"/>
  <c r="O125" i="15"/>
  <c r="N125" i="15"/>
  <c r="M125" i="15"/>
  <c r="Z124" i="15"/>
  <c r="Y124" i="15"/>
  <c r="X124" i="15"/>
  <c r="W124" i="15"/>
  <c r="L124" i="15" s="1"/>
  <c r="I124" i="15"/>
  <c r="J124" i="15" s="1"/>
  <c r="U124" i="15"/>
  <c r="S124" i="15"/>
  <c r="O124" i="15"/>
  <c r="N124" i="15"/>
  <c r="M124" i="15"/>
  <c r="Z123" i="15"/>
  <c r="Y123" i="15"/>
  <c r="X123" i="15"/>
  <c r="W123" i="15"/>
  <c r="L123" i="15" s="1"/>
  <c r="I123" i="15"/>
  <c r="J123" i="15" s="1"/>
  <c r="U123" i="15"/>
  <c r="S123" i="15"/>
  <c r="O123" i="15"/>
  <c r="N123" i="15"/>
  <c r="M123" i="15"/>
  <c r="Z122" i="15"/>
  <c r="Y122" i="15"/>
  <c r="X122" i="15"/>
  <c r="W122" i="15"/>
  <c r="L122" i="15" s="1"/>
  <c r="I122" i="15"/>
  <c r="J122" i="15" s="1"/>
  <c r="U122" i="15"/>
  <c r="S122" i="15"/>
  <c r="O122" i="15"/>
  <c r="N122" i="15"/>
  <c r="M122" i="15"/>
  <c r="Z121" i="15"/>
  <c r="Y121" i="15"/>
  <c r="X121" i="15"/>
  <c r="W121" i="15"/>
  <c r="L121" i="15" s="1"/>
  <c r="I121" i="15"/>
  <c r="J121" i="15" s="1"/>
  <c r="U121" i="15"/>
  <c r="S121" i="15"/>
  <c r="O121" i="15"/>
  <c r="N121" i="15"/>
  <c r="M121" i="15"/>
  <c r="Z120" i="15"/>
  <c r="Y120" i="15"/>
  <c r="X120" i="15"/>
  <c r="W120" i="15"/>
  <c r="L120" i="15" s="1"/>
  <c r="I120" i="15"/>
  <c r="J120" i="15" s="1"/>
  <c r="U120" i="15"/>
  <c r="S120" i="15"/>
  <c r="O120" i="15"/>
  <c r="N120" i="15"/>
  <c r="M120" i="15"/>
  <c r="Z119" i="15"/>
  <c r="Y119" i="15"/>
  <c r="X119" i="15"/>
  <c r="W119" i="15"/>
  <c r="L119" i="15" s="1"/>
  <c r="I119" i="15"/>
  <c r="J119" i="15" s="1"/>
  <c r="U119" i="15"/>
  <c r="S119" i="15"/>
  <c r="O119" i="15"/>
  <c r="N119" i="15"/>
  <c r="M119" i="15"/>
  <c r="Z118" i="15"/>
  <c r="Y118" i="15"/>
  <c r="X118" i="15"/>
  <c r="W118" i="15"/>
  <c r="L118" i="15" s="1"/>
  <c r="U118" i="15"/>
  <c r="S118" i="15"/>
  <c r="O118" i="15"/>
  <c r="N118" i="15"/>
  <c r="M118" i="15"/>
  <c r="Z117" i="15"/>
  <c r="Y117" i="15"/>
  <c r="X117" i="15"/>
  <c r="W117" i="15"/>
  <c r="L117" i="15" s="1"/>
  <c r="I117" i="15"/>
  <c r="J117" i="15" s="1"/>
  <c r="U117" i="15"/>
  <c r="S117" i="15"/>
  <c r="O117" i="15"/>
  <c r="N117" i="15"/>
  <c r="M117" i="15"/>
  <c r="Z116" i="15"/>
  <c r="Y116" i="15"/>
  <c r="X116" i="15"/>
  <c r="W116" i="15"/>
  <c r="L116" i="15" s="1"/>
  <c r="I116" i="15"/>
  <c r="J116" i="15" s="1"/>
  <c r="U116" i="15"/>
  <c r="S116" i="15"/>
  <c r="O116" i="15"/>
  <c r="N116" i="15"/>
  <c r="M116" i="15"/>
  <c r="Z115" i="15"/>
  <c r="Y115" i="15"/>
  <c r="X115" i="15"/>
  <c r="W115" i="15"/>
  <c r="L115" i="15" s="1"/>
  <c r="U115" i="15"/>
  <c r="S115" i="15"/>
  <c r="O115" i="15"/>
  <c r="N115" i="15"/>
  <c r="M115" i="15"/>
  <c r="Z114" i="15"/>
  <c r="Y114" i="15"/>
  <c r="X114" i="15"/>
  <c r="W114" i="15"/>
  <c r="L114" i="15" s="1"/>
  <c r="U114" i="15"/>
  <c r="S114" i="15"/>
  <c r="O114" i="15"/>
  <c r="N114" i="15"/>
  <c r="M114" i="15"/>
  <c r="Z113" i="15"/>
  <c r="Y113" i="15"/>
  <c r="X113" i="15"/>
  <c r="W113" i="15"/>
  <c r="L113" i="15" s="1"/>
  <c r="U113" i="15"/>
  <c r="S113" i="15"/>
  <c r="O113" i="15"/>
  <c r="N113" i="15"/>
  <c r="M113" i="15"/>
  <c r="Z112" i="15"/>
  <c r="Y112" i="15"/>
  <c r="X112" i="15"/>
  <c r="W112" i="15"/>
  <c r="L112" i="15" s="1"/>
  <c r="U112" i="15"/>
  <c r="S112" i="15"/>
  <c r="O112" i="15"/>
  <c r="N112" i="15"/>
  <c r="M112" i="15"/>
  <c r="Z111" i="15"/>
  <c r="Y111" i="15"/>
  <c r="X111" i="15"/>
  <c r="W111" i="15"/>
  <c r="L111" i="15" s="1"/>
  <c r="I111" i="15"/>
  <c r="J111" i="15" s="1"/>
  <c r="U111" i="15"/>
  <c r="S111" i="15"/>
  <c r="O111" i="15"/>
  <c r="N111" i="15"/>
  <c r="M111" i="15"/>
  <c r="Z110" i="15"/>
  <c r="Y110" i="15"/>
  <c r="X110" i="15"/>
  <c r="W110" i="15"/>
  <c r="L110" i="15" s="1"/>
  <c r="I110" i="15"/>
  <c r="J110" i="15" s="1"/>
  <c r="U110" i="15"/>
  <c r="S110" i="15"/>
  <c r="O110" i="15"/>
  <c r="N110" i="15"/>
  <c r="M110" i="15"/>
  <c r="Z109" i="15"/>
  <c r="Y109" i="15"/>
  <c r="X109" i="15"/>
  <c r="W109" i="15"/>
  <c r="L109" i="15" s="1"/>
  <c r="I109" i="15"/>
  <c r="J109" i="15" s="1"/>
  <c r="U109" i="15"/>
  <c r="S109" i="15"/>
  <c r="O109" i="15"/>
  <c r="N109" i="15"/>
  <c r="M109" i="15"/>
  <c r="Z108" i="15"/>
  <c r="Y108" i="15"/>
  <c r="X108" i="15"/>
  <c r="W108" i="15"/>
  <c r="L108" i="15" s="1"/>
  <c r="I108" i="15"/>
  <c r="J108" i="15" s="1"/>
  <c r="U108" i="15"/>
  <c r="S108" i="15"/>
  <c r="O108" i="15"/>
  <c r="N108" i="15"/>
  <c r="M108" i="15"/>
  <c r="Z107" i="15"/>
  <c r="Y107" i="15"/>
  <c r="X107" i="15"/>
  <c r="W107" i="15"/>
  <c r="L107" i="15" s="1"/>
  <c r="I107" i="15"/>
  <c r="J107" i="15" s="1"/>
  <c r="U107" i="15"/>
  <c r="S107" i="15"/>
  <c r="O107" i="15"/>
  <c r="N107" i="15"/>
  <c r="M107" i="15"/>
  <c r="Z106" i="15"/>
  <c r="Y106" i="15"/>
  <c r="X106" i="15"/>
  <c r="W106" i="15"/>
  <c r="L106" i="15" s="1"/>
  <c r="I106" i="15"/>
  <c r="J106" i="15" s="1"/>
  <c r="U106" i="15"/>
  <c r="S106" i="15"/>
  <c r="O106" i="15"/>
  <c r="N106" i="15"/>
  <c r="M106" i="15"/>
  <c r="Z105" i="15"/>
  <c r="Y105" i="15"/>
  <c r="X105" i="15"/>
  <c r="W105" i="15"/>
  <c r="L105" i="15" s="1"/>
  <c r="I105" i="15"/>
  <c r="J105" i="15" s="1"/>
  <c r="U105" i="15"/>
  <c r="S105" i="15"/>
  <c r="O105" i="15"/>
  <c r="N105" i="15"/>
  <c r="M105" i="15"/>
  <c r="Z104" i="15"/>
  <c r="Y104" i="15"/>
  <c r="X104" i="15"/>
  <c r="W104" i="15"/>
  <c r="L104" i="15" s="1"/>
  <c r="I104" i="15"/>
  <c r="J104" i="15" s="1"/>
  <c r="U104" i="15"/>
  <c r="S104" i="15"/>
  <c r="O104" i="15"/>
  <c r="N104" i="15"/>
  <c r="M104" i="15"/>
  <c r="Z103" i="15"/>
  <c r="Y103" i="15"/>
  <c r="X103" i="15"/>
  <c r="W103" i="15"/>
  <c r="L103" i="15" s="1"/>
  <c r="I103" i="15"/>
  <c r="J103" i="15" s="1"/>
  <c r="U103" i="15"/>
  <c r="S103" i="15"/>
  <c r="O103" i="15"/>
  <c r="N103" i="15"/>
  <c r="M103" i="15"/>
  <c r="Z102" i="15"/>
  <c r="Y102" i="15"/>
  <c r="X102" i="15"/>
  <c r="W102" i="15"/>
  <c r="L102" i="15" s="1"/>
  <c r="U102" i="15"/>
  <c r="S102" i="15"/>
  <c r="O102" i="15"/>
  <c r="N102" i="15"/>
  <c r="M102" i="15"/>
  <c r="Z101" i="15"/>
  <c r="Y101" i="15"/>
  <c r="X101" i="15"/>
  <c r="W101" i="15"/>
  <c r="L101" i="15" s="1"/>
  <c r="I101" i="15"/>
  <c r="J101" i="15" s="1"/>
  <c r="U101" i="15"/>
  <c r="S101" i="15"/>
  <c r="O101" i="15"/>
  <c r="N101" i="15"/>
  <c r="M101" i="15"/>
  <c r="Z100" i="15"/>
  <c r="Y100" i="15"/>
  <c r="X100" i="15"/>
  <c r="W100" i="15"/>
  <c r="L100" i="15" s="1"/>
  <c r="I100" i="15"/>
  <c r="J100" i="15" s="1"/>
  <c r="U100" i="15"/>
  <c r="S100" i="15"/>
  <c r="O100" i="15"/>
  <c r="N100" i="15"/>
  <c r="M100" i="15"/>
  <c r="Z99" i="15"/>
  <c r="Y99" i="15"/>
  <c r="X99" i="15"/>
  <c r="W99" i="15"/>
  <c r="L99" i="15" s="1"/>
  <c r="U99" i="15"/>
  <c r="S99" i="15"/>
  <c r="O99" i="15"/>
  <c r="N99" i="15"/>
  <c r="M99" i="15"/>
  <c r="Z98" i="15"/>
  <c r="Y98" i="15"/>
  <c r="X98" i="15"/>
  <c r="W98" i="15"/>
  <c r="L98" i="15" s="1"/>
  <c r="U98" i="15"/>
  <c r="S98" i="15"/>
  <c r="O98" i="15"/>
  <c r="N98" i="15"/>
  <c r="M98" i="15"/>
  <c r="Z97" i="15"/>
  <c r="Y97" i="15"/>
  <c r="X97" i="15"/>
  <c r="W97" i="15"/>
  <c r="L97" i="15" s="1"/>
  <c r="U97" i="15"/>
  <c r="S97" i="15"/>
  <c r="O97" i="15"/>
  <c r="N97" i="15"/>
  <c r="M97" i="15"/>
  <c r="Z96" i="15"/>
  <c r="Y96" i="15"/>
  <c r="X96" i="15"/>
  <c r="W96" i="15"/>
  <c r="L96" i="15" s="1"/>
  <c r="U96" i="15"/>
  <c r="S96" i="15"/>
  <c r="O96" i="15"/>
  <c r="N96" i="15"/>
  <c r="M96" i="15"/>
  <c r="Z95" i="15"/>
  <c r="Y95" i="15"/>
  <c r="X95" i="15"/>
  <c r="W95" i="15"/>
  <c r="L95" i="15" s="1"/>
  <c r="U95" i="15"/>
  <c r="S95" i="15"/>
  <c r="O95" i="15"/>
  <c r="N95" i="15"/>
  <c r="M95" i="15"/>
  <c r="Z94" i="15"/>
  <c r="Y94" i="15"/>
  <c r="X94" i="15"/>
  <c r="W94" i="15"/>
  <c r="L94" i="15" s="1"/>
  <c r="I94" i="15"/>
  <c r="J94" i="15" s="1"/>
  <c r="U94" i="15"/>
  <c r="S94" i="15"/>
  <c r="O94" i="15"/>
  <c r="N94" i="15"/>
  <c r="M94" i="15"/>
  <c r="Z93" i="15"/>
  <c r="Y93" i="15"/>
  <c r="X93" i="15"/>
  <c r="W93" i="15"/>
  <c r="L93" i="15" s="1"/>
  <c r="I93" i="15"/>
  <c r="J93" i="15" s="1"/>
  <c r="U93" i="15"/>
  <c r="S93" i="15"/>
  <c r="O93" i="15"/>
  <c r="N93" i="15"/>
  <c r="M93" i="15"/>
  <c r="Z92" i="15"/>
  <c r="Y92" i="15"/>
  <c r="X92" i="15"/>
  <c r="W92" i="15"/>
  <c r="L92" i="15" s="1"/>
  <c r="I92" i="15"/>
  <c r="J92" i="15" s="1"/>
  <c r="U92" i="15"/>
  <c r="S92" i="15"/>
  <c r="O92" i="15"/>
  <c r="N92" i="15"/>
  <c r="M92" i="15"/>
  <c r="Z91" i="15"/>
  <c r="Y91" i="15"/>
  <c r="X91" i="15"/>
  <c r="W91" i="15"/>
  <c r="L91" i="15" s="1"/>
  <c r="I91" i="15"/>
  <c r="J91" i="15" s="1"/>
  <c r="U91" i="15"/>
  <c r="S91" i="15"/>
  <c r="O91" i="15"/>
  <c r="N91" i="15"/>
  <c r="M91" i="15"/>
  <c r="Z90" i="15"/>
  <c r="Y90" i="15"/>
  <c r="X90" i="15"/>
  <c r="W90" i="15"/>
  <c r="L90" i="15" s="1"/>
  <c r="I90" i="15"/>
  <c r="J90" i="15" s="1"/>
  <c r="U90" i="15"/>
  <c r="S90" i="15"/>
  <c r="O90" i="15"/>
  <c r="N90" i="15"/>
  <c r="M90" i="15"/>
  <c r="Z89" i="15"/>
  <c r="Y89" i="15"/>
  <c r="X89" i="15"/>
  <c r="W89" i="15"/>
  <c r="L89" i="15" s="1"/>
  <c r="I89" i="15"/>
  <c r="J89" i="15" s="1"/>
  <c r="U89" i="15"/>
  <c r="S89" i="15"/>
  <c r="O89" i="15"/>
  <c r="N89" i="15"/>
  <c r="M89" i="15"/>
  <c r="Z88" i="15"/>
  <c r="Y88" i="15"/>
  <c r="X88" i="15"/>
  <c r="W88" i="15"/>
  <c r="L88" i="15" s="1"/>
  <c r="I88" i="15"/>
  <c r="J88" i="15" s="1"/>
  <c r="U88" i="15"/>
  <c r="S88" i="15"/>
  <c r="O88" i="15"/>
  <c r="N88" i="15"/>
  <c r="M88" i="15"/>
  <c r="Z87" i="15"/>
  <c r="Y87" i="15"/>
  <c r="X87" i="15"/>
  <c r="W87" i="15"/>
  <c r="L87" i="15" s="1"/>
  <c r="I87" i="15"/>
  <c r="J87" i="15" s="1"/>
  <c r="U87" i="15"/>
  <c r="S87" i="15"/>
  <c r="O87" i="15"/>
  <c r="N87" i="15"/>
  <c r="M87" i="15"/>
  <c r="Z86" i="15"/>
  <c r="Y86" i="15"/>
  <c r="X86" i="15"/>
  <c r="W86" i="15"/>
  <c r="L86" i="15" s="1"/>
  <c r="U86" i="15"/>
  <c r="S86" i="15"/>
  <c r="O86" i="15"/>
  <c r="N86" i="15"/>
  <c r="M86" i="15"/>
  <c r="Z85" i="15"/>
  <c r="Y85" i="15"/>
  <c r="X85" i="15"/>
  <c r="W85" i="15"/>
  <c r="L85" i="15" s="1"/>
  <c r="I85" i="15"/>
  <c r="J85" i="15" s="1"/>
  <c r="U85" i="15"/>
  <c r="S85" i="15"/>
  <c r="O85" i="15"/>
  <c r="N85" i="15"/>
  <c r="M85" i="15"/>
  <c r="Z84" i="15"/>
  <c r="Y84" i="15"/>
  <c r="X84" i="15"/>
  <c r="W84" i="15"/>
  <c r="L84" i="15" s="1"/>
  <c r="I84" i="15"/>
  <c r="J84" i="15" s="1"/>
  <c r="U84" i="15"/>
  <c r="S84" i="15"/>
  <c r="O84" i="15"/>
  <c r="N84" i="15"/>
  <c r="M84" i="15"/>
  <c r="Z83" i="15"/>
  <c r="Y83" i="15"/>
  <c r="X83" i="15"/>
  <c r="W83" i="15"/>
  <c r="L83" i="15" s="1"/>
  <c r="I83" i="15"/>
  <c r="J83" i="15" s="1"/>
  <c r="U83" i="15"/>
  <c r="S83" i="15"/>
  <c r="O83" i="15"/>
  <c r="N83" i="15"/>
  <c r="M83" i="15"/>
  <c r="Z82" i="15"/>
  <c r="Y82" i="15"/>
  <c r="X82" i="15"/>
  <c r="W82" i="15"/>
  <c r="L82" i="15" s="1"/>
  <c r="U82" i="15"/>
  <c r="S82" i="15"/>
  <c r="O82" i="15"/>
  <c r="N82" i="15"/>
  <c r="M82" i="15"/>
  <c r="Z81" i="15"/>
  <c r="Y81" i="15"/>
  <c r="X81" i="15"/>
  <c r="W81" i="15"/>
  <c r="L81" i="15" s="1"/>
  <c r="U81" i="15"/>
  <c r="S81" i="15"/>
  <c r="O81" i="15"/>
  <c r="N81" i="15"/>
  <c r="M81" i="15"/>
  <c r="Z80" i="15"/>
  <c r="Y80" i="15"/>
  <c r="X80" i="15"/>
  <c r="W80" i="15"/>
  <c r="L80" i="15" s="1"/>
  <c r="U80" i="15"/>
  <c r="S80" i="15"/>
  <c r="O80" i="15"/>
  <c r="N80" i="15"/>
  <c r="M80" i="15"/>
  <c r="Z79" i="15"/>
  <c r="Y79" i="15"/>
  <c r="X79" i="15"/>
  <c r="W79" i="15"/>
  <c r="L79" i="15" s="1"/>
  <c r="U79" i="15"/>
  <c r="S79" i="15"/>
  <c r="O79" i="15"/>
  <c r="N79" i="15"/>
  <c r="M79" i="15"/>
  <c r="Z78" i="15"/>
  <c r="Y78" i="15"/>
  <c r="X78" i="15"/>
  <c r="W78" i="15"/>
  <c r="L78" i="15" s="1"/>
  <c r="I78" i="15"/>
  <c r="J78" i="15" s="1"/>
  <c r="U78" i="15"/>
  <c r="S78" i="15"/>
  <c r="O78" i="15"/>
  <c r="N78" i="15"/>
  <c r="M78" i="15"/>
  <c r="Z77" i="15"/>
  <c r="Y77" i="15"/>
  <c r="X77" i="15"/>
  <c r="W77" i="15"/>
  <c r="L77" i="15" s="1"/>
  <c r="I77" i="15"/>
  <c r="J77" i="15" s="1"/>
  <c r="U77" i="15"/>
  <c r="S77" i="15"/>
  <c r="O77" i="15"/>
  <c r="N77" i="15"/>
  <c r="M77" i="15"/>
  <c r="Z76" i="15"/>
  <c r="Y76" i="15"/>
  <c r="X76" i="15"/>
  <c r="W76" i="15"/>
  <c r="L76" i="15" s="1"/>
  <c r="I76" i="15"/>
  <c r="J76" i="15" s="1"/>
  <c r="U76" i="15"/>
  <c r="S76" i="15"/>
  <c r="O76" i="15"/>
  <c r="N76" i="15"/>
  <c r="M76" i="15"/>
  <c r="Z75" i="15"/>
  <c r="Y75" i="15"/>
  <c r="X75" i="15"/>
  <c r="W75" i="15"/>
  <c r="L75" i="15" s="1"/>
  <c r="I75" i="15"/>
  <c r="J75" i="15" s="1"/>
  <c r="U75" i="15"/>
  <c r="S75" i="15"/>
  <c r="O75" i="15"/>
  <c r="N75" i="15"/>
  <c r="M75" i="15"/>
  <c r="Z74" i="15"/>
  <c r="Y74" i="15"/>
  <c r="X74" i="15"/>
  <c r="W74" i="15"/>
  <c r="L74" i="15" s="1"/>
  <c r="I74" i="15"/>
  <c r="J74" i="15" s="1"/>
  <c r="U74" i="15"/>
  <c r="S74" i="15"/>
  <c r="O74" i="15"/>
  <c r="N74" i="15"/>
  <c r="M74" i="15"/>
  <c r="Z73" i="15"/>
  <c r="Y73" i="15"/>
  <c r="X73" i="15"/>
  <c r="W73" i="15"/>
  <c r="L73" i="15" s="1"/>
  <c r="I73" i="15"/>
  <c r="J73" i="15" s="1"/>
  <c r="U73" i="15"/>
  <c r="S73" i="15"/>
  <c r="O73" i="15"/>
  <c r="N73" i="15"/>
  <c r="M73" i="15"/>
  <c r="Z72" i="15"/>
  <c r="Y72" i="15"/>
  <c r="X72" i="15"/>
  <c r="W72" i="15"/>
  <c r="L72" i="15" s="1"/>
  <c r="I72" i="15"/>
  <c r="J72" i="15" s="1"/>
  <c r="U72" i="15"/>
  <c r="S72" i="15"/>
  <c r="O72" i="15"/>
  <c r="N72" i="15"/>
  <c r="M72" i="15"/>
  <c r="Z71" i="15"/>
  <c r="Y71" i="15"/>
  <c r="X71" i="15"/>
  <c r="W71" i="15"/>
  <c r="L71" i="15" s="1"/>
  <c r="I71" i="15"/>
  <c r="J71" i="15" s="1"/>
  <c r="U71" i="15"/>
  <c r="S71" i="15"/>
  <c r="O71" i="15"/>
  <c r="N71" i="15"/>
  <c r="M71" i="15"/>
  <c r="Z70" i="15"/>
  <c r="Y70" i="15"/>
  <c r="X70" i="15"/>
  <c r="W70" i="15"/>
  <c r="L70" i="15" s="1"/>
  <c r="U70" i="15"/>
  <c r="S70" i="15"/>
  <c r="O70" i="15"/>
  <c r="N70" i="15"/>
  <c r="M70" i="15"/>
  <c r="Z69" i="15"/>
  <c r="Y69" i="15"/>
  <c r="X69" i="15"/>
  <c r="W69" i="15"/>
  <c r="L69" i="15" s="1"/>
  <c r="I69" i="15"/>
  <c r="J69" i="15" s="1"/>
  <c r="U69" i="15"/>
  <c r="S69" i="15"/>
  <c r="O69" i="15"/>
  <c r="N69" i="15"/>
  <c r="M69" i="15"/>
  <c r="Z68" i="15"/>
  <c r="Y68" i="15"/>
  <c r="X68" i="15"/>
  <c r="W68" i="15"/>
  <c r="L68" i="15" s="1"/>
  <c r="I68" i="15"/>
  <c r="J68" i="15" s="1"/>
  <c r="U68" i="15"/>
  <c r="S68" i="15"/>
  <c r="O68" i="15"/>
  <c r="N68" i="15"/>
  <c r="M68" i="15"/>
  <c r="Z67" i="15"/>
  <c r="Y67" i="15"/>
  <c r="X67" i="15"/>
  <c r="W67" i="15"/>
  <c r="L67" i="15" s="1"/>
  <c r="U67" i="15"/>
  <c r="S67" i="15"/>
  <c r="O67" i="15"/>
  <c r="N67" i="15"/>
  <c r="M67" i="15"/>
  <c r="Z66" i="15"/>
  <c r="Y66" i="15"/>
  <c r="X66" i="15"/>
  <c r="W66" i="15"/>
  <c r="L66" i="15" s="1"/>
  <c r="U66" i="15"/>
  <c r="S66" i="15"/>
  <c r="O66" i="15"/>
  <c r="N66" i="15"/>
  <c r="M66" i="15"/>
  <c r="Z65" i="15"/>
  <c r="Y65" i="15"/>
  <c r="X65" i="15"/>
  <c r="W65" i="15"/>
  <c r="L65" i="15" s="1"/>
  <c r="U65" i="15"/>
  <c r="S65" i="15"/>
  <c r="O65" i="15"/>
  <c r="N65" i="15"/>
  <c r="M65" i="15"/>
  <c r="Z64" i="15"/>
  <c r="Y64" i="15"/>
  <c r="X64" i="15"/>
  <c r="W64" i="15"/>
  <c r="L64" i="15" s="1"/>
  <c r="I64" i="15"/>
  <c r="J64" i="15" s="1"/>
  <c r="U64" i="15"/>
  <c r="S64" i="15"/>
  <c r="O64" i="15"/>
  <c r="N64" i="15"/>
  <c r="M64" i="15"/>
  <c r="Z63" i="15"/>
  <c r="Y63" i="15"/>
  <c r="X63" i="15"/>
  <c r="W63" i="15"/>
  <c r="L63" i="15" s="1"/>
  <c r="U63" i="15"/>
  <c r="S63" i="15"/>
  <c r="O63" i="15"/>
  <c r="N63" i="15"/>
  <c r="M63" i="15"/>
  <c r="Z62" i="15"/>
  <c r="Y62" i="15"/>
  <c r="X62" i="15"/>
  <c r="W62" i="15"/>
  <c r="L62" i="15" s="1"/>
  <c r="I62" i="15"/>
  <c r="J62" i="15" s="1"/>
  <c r="U62" i="15"/>
  <c r="S62" i="15"/>
  <c r="O62" i="15"/>
  <c r="N62" i="15"/>
  <c r="M62" i="15"/>
  <c r="Z61" i="15"/>
  <c r="Y61" i="15"/>
  <c r="X61" i="15"/>
  <c r="W61" i="15"/>
  <c r="L61" i="15" s="1"/>
  <c r="I61" i="15"/>
  <c r="J61" i="15" s="1"/>
  <c r="U61" i="15"/>
  <c r="S61" i="15"/>
  <c r="O61" i="15"/>
  <c r="N61" i="15"/>
  <c r="M61" i="15"/>
  <c r="Z60" i="15"/>
  <c r="Y60" i="15"/>
  <c r="X60" i="15"/>
  <c r="W60" i="15"/>
  <c r="L60" i="15" s="1"/>
  <c r="I60" i="15"/>
  <c r="J60" i="15" s="1"/>
  <c r="U60" i="15"/>
  <c r="S60" i="15"/>
  <c r="O60" i="15"/>
  <c r="N60" i="15"/>
  <c r="M60" i="15"/>
  <c r="Z59" i="15"/>
  <c r="Y59" i="15"/>
  <c r="X59" i="15"/>
  <c r="W59" i="15"/>
  <c r="L59" i="15" s="1"/>
  <c r="I59" i="15"/>
  <c r="J59" i="15" s="1"/>
  <c r="U59" i="15"/>
  <c r="S59" i="15"/>
  <c r="O59" i="15"/>
  <c r="N59" i="15"/>
  <c r="M59" i="15"/>
  <c r="Z58" i="15"/>
  <c r="Y58" i="15"/>
  <c r="X58" i="15"/>
  <c r="W58" i="15"/>
  <c r="L58" i="15" s="1"/>
  <c r="I58" i="15"/>
  <c r="J58" i="15" s="1"/>
  <c r="U58" i="15"/>
  <c r="S58" i="15"/>
  <c r="O58" i="15"/>
  <c r="N58" i="15"/>
  <c r="M58" i="15"/>
  <c r="Z57" i="15"/>
  <c r="Y57" i="15"/>
  <c r="X57" i="15"/>
  <c r="W57" i="15"/>
  <c r="L57" i="15" s="1"/>
  <c r="I57" i="15"/>
  <c r="J57" i="15" s="1"/>
  <c r="U57" i="15"/>
  <c r="S57" i="15"/>
  <c r="O57" i="15"/>
  <c r="N57" i="15"/>
  <c r="M57" i="15"/>
  <c r="Z56" i="15"/>
  <c r="Y56" i="15"/>
  <c r="X56" i="15"/>
  <c r="W56" i="15"/>
  <c r="L56" i="15" s="1"/>
  <c r="I56" i="15"/>
  <c r="J56" i="15" s="1"/>
  <c r="U56" i="15"/>
  <c r="S56" i="15"/>
  <c r="O56" i="15"/>
  <c r="N56" i="15"/>
  <c r="M56" i="15"/>
  <c r="Z55" i="15"/>
  <c r="Y55" i="15"/>
  <c r="X55" i="15"/>
  <c r="W55" i="15"/>
  <c r="L55" i="15" s="1"/>
  <c r="I55" i="15"/>
  <c r="J55" i="15" s="1"/>
  <c r="U55" i="15"/>
  <c r="S55" i="15"/>
  <c r="O55" i="15"/>
  <c r="N55" i="15"/>
  <c r="M55" i="15"/>
  <c r="Z54" i="15"/>
  <c r="Y54" i="15"/>
  <c r="X54" i="15"/>
  <c r="W54" i="15"/>
  <c r="L54" i="15" s="1"/>
  <c r="U54" i="15"/>
  <c r="S54" i="15"/>
  <c r="O54" i="15"/>
  <c r="N54" i="15"/>
  <c r="M54" i="15"/>
  <c r="Z53" i="15"/>
  <c r="Y53" i="15"/>
  <c r="X53" i="15"/>
  <c r="W53" i="15"/>
  <c r="L53" i="15" s="1"/>
  <c r="I53" i="15"/>
  <c r="J53" i="15" s="1"/>
  <c r="U53" i="15"/>
  <c r="S53" i="15"/>
  <c r="O53" i="15"/>
  <c r="N53" i="15"/>
  <c r="M53" i="15"/>
  <c r="Z52" i="15"/>
  <c r="Y52" i="15"/>
  <c r="X52" i="15"/>
  <c r="W52" i="15"/>
  <c r="L52" i="15" s="1"/>
  <c r="I52" i="15"/>
  <c r="J52" i="15" s="1"/>
  <c r="U52" i="15"/>
  <c r="S52" i="15"/>
  <c r="O52" i="15"/>
  <c r="N52" i="15"/>
  <c r="M52" i="15"/>
  <c r="Z51" i="15"/>
  <c r="Y51" i="15"/>
  <c r="X51" i="15"/>
  <c r="W51" i="15"/>
  <c r="L51" i="15" s="1"/>
  <c r="U51" i="15"/>
  <c r="S51" i="15"/>
  <c r="O51" i="15"/>
  <c r="N51" i="15"/>
  <c r="M51" i="15"/>
  <c r="Z50" i="15"/>
  <c r="Y50" i="15"/>
  <c r="X50" i="15"/>
  <c r="W50" i="15"/>
  <c r="L50" i="15" s="1"/>
  <c r="U50" i="15"/>
  <c r="S50" i="15"/>
  <c r="O50" i="15"/>
  <c r="N50" i="15"/>
  <c r="M50" i="15"/>
  <c r="Z49" i="15"/>
  <c r="Y49" i="15"/>
  <c r="X49" i="15"/>
  <c r="W49" i="15"/>
  <c r="L49" i="15" s="1"/>
  <c r="U49" i="15"/>
  <c r="S49" i="15"/>
  <c r="O49" i="15"/>
  <c r="N49" i="15"/>
  <c r="M49" i="15"/>
  <c r="Z48" i="15"/>
  <c r="Y48" i="15"/>
  <c r="X48" i="15"/>
  <c r="W48" i="15"/>
  <c r="L48" i="15" s="1"/>
  <c r="U48" i="15"/>
  <c r="S48" i="15"/>
  <c r="O48" i="15"/>
  <c r="N48" i="15"/>
  <c r="M48" i="15"/>
  <c r="Z47" i="15"/>
  <c r="Y47" i="15"/>
  <c r="X47" i="15"/>
  <c r="W47" i="15"/>
  <c r="L47" i="15" s="1"/>
  <c r="U47" i="15"/>
  <c r="S47" i="15"/>
  <c r="O47" i="15"/>
  <c r="N47" i="15"/>
  <c r="M47" i="15"/>
  <c r="Z46" i="15"/>
  <c r="Y46" i="15"/>
  <c r="X46" i="15"/>
  <c r="W46" i="15"/>
  <c r="L46" i="15" s="1"/>
  <c r="I46" i="15"/>
  <c r="J46" i="15" s="1"/>
  <c r="U46" i="15"/>
  <c r="S46" i="15"/>
  <c r="O46" i="15"/>
  <c r="N46" i="15"/>
  <c r="M46" i="15"/>
  <c r="Z45" i="15"/>
  <c r="Y45" i="15"/>
  <c r="X45" i="15"/>
  <c r="W45" i="15"/>
  <c r="L45" i="15" s="1"/>
  <c r="I45" i="15"/>
  <c r="J45" i="15" s="1"/>
  <c r="U45" i="15"/>
  <c r="S45" i="15"/>
  <c r="O45" i="15"/>
  <c r="N45" i="15"/>
  <c r="M45" i="15"/>
  <c r="Z44" i="15"/>
  <c r="Y44" i="15"/>
  <c r="X44" i="15"/>
  <c r="W44" i="15"/>
  <c r="L44" i="15" s="1"/>
  <c r="I44" i="15"/>
  <c r="J44" i="15" s="1"/>
  <c r="U44" i="15"/>
  <c r="S44" i="15"/>
  <c r="O44" i="15"/>
  <c r="N44" i="15"/>
  <c r="M44" i="15"/>
  <c r="Z43" i="15"/>
  <c r="Y43" i="15"/>
  <c r="X43" i="15"/>
  <c r="W43" i="15"/>
  <c r="L43" i="15" s="1"/>
  <c r="I43" i="15"/>
  <c r="J43" i="15" s="1"/>
  <c r="U43" i="15"/>
  <c r="S43" i="15"/>
  <c r="O43" i="15"/>
  <c r="N43" i="15"/>
  <c r="M43" i="15"/>
  <c r="Z42" i="15"/>
  <c r="Y42" i="15"/>
  <c r="X42" i="15"/>
  <c r="W42" i="15"/>
  <c r="L42" i="15" s="1"/>
  <c r="I42" i="15"/>
  <c r="J42" i="15" s="1"/>
  <c r="U42" i="15"/>
  <c r="S42" i="15"/>
  <c r="O42" i="15"/>
  <c r="N42" i="15"/>
  <c r="M42" i="15"/>
  <c r="Z41" i="15"/>
  <c r="Y41" i="15"/>
  <c r="X41" i="15"/>
  <c r="W41" i="15"/>
  <c r="L41" i="15" s="1"/>
  <c r="I41" i="15"/>
  <c r="J41" i="15" s="1"/>
  <c r="U41" i="15"/>
  <c r="S41" i="15"/>
  <c r="O41" i="15"/>
  <c r="N41" i="15"/>
  <c r="M41" i="15"/>
  <c r="Z40" i="15"/>
  <c r="Y40" i="15"/>
  <c r="X40" i="15"/>
  <c r="W40" i="15"/>
  <c r="L40" i="15" s="1"/>
  <c r="I40" i="15"/>
  <c r="J40" i="15" s="1"/>
  <c r="U40" i="15"/>
  <c r="S40" i="15"/>
  <c r="O40" i="15"/>
  <c r="N40" i="15"/>
  <c r="M40" i="15"/>
  <c r="Z39" i="15"/>
  <c r="Y39" i="15"/>
  <c r="X39" i="15"/>
  <c r="W39" i="15"/>
  <c r="L39" i="15" s="1"/>
  <c r="I39" i="15"/>
  <c r="J39" i="15" s="1"/>
  <c r="U39" i="15"/>
  <c r="S39" i="15"/>
  <c r="O39" i="15"/>
  <c r="N39" i="15"/>
  <c r="M39" i="15"/>
  <c r="Z38" i="15"/>
  <c r="Y38" i="15"/>
  <c r="X38" i="15"/>
  <c r="W38" i="15"/>
  <c r="L38" i="15" s="1"/>
  <c r="U38" i="15"/>
  <c r="S38" i="15"/>
  <c r="O38" i="15"/>
  <c r="N38" i="15"/>
  <c r="M38" i="15"/>
  <c r="Z37" i="15"/>
  <c r="Y37" i="15"/>
  <c r="X37" i="15"/>
  <c r="W37" i="15"/>
  <c r="L37" i="15" s="1"/>
  <c r="I37" i="15"/>
  <c r="J37" i="15" s="1"/>
  <c r="U37" i="15"/>
  <c r="S37" i="15"/>
  <c r="O37" i="15"/>
  <c r="N37" i="15"/>
  <c r="M37" i="15"/>
  <c r="Z36" i="15"/>
  <c r="Y36" i="15"/>
  <c r="X36" i="15"/>
  <c r="W36" i="15"/>
  <c r="L36" i="15" s="1"/>
  <c r="I36" i="15"/>
  <c r="J36" i="15" s="1"/>
  <c r="U36" i="15"/>
  <c r="S36" i="15"/>
  <c r="O36" i="15"/>
  <c r="N36" i="15"/>
  <c r="M36" i="15"/>
  <c r="Z35" i="15"/>
  <c r="Y35" i="15"/>
  <c r="X35" i="15"/>
  <c r="W35" i="15"/>
  <c r="L35" i="15" s="1"/>
  <c r="U35" i="15"/>
  <c r="S35" i="15"/>
  <c r="O35" i="15"/>
  <c r="N35" i="15"/>
  <c r="M35" i="15"/>
  <c r="Z34" i="15"/>
  <c r="Y34" i="15"/>
  <c r="X34" i="15"/>
  <c r="W34" i="15"/>
  <c r="L34" i="15" s="1"/>
  <c r="U34" i="15"/>
  <c r="S34" i="15"/>
  <c r="O34" i="15"/>
  <c r="N34" i="15"/>
  <c r="M34" i="15"/>
  <c r="Z33" i="15"/>
  <c r="Y33" i="15"/>
  <c r="X33" i="15"/>
  <c r="W33" i="15"/>
  <c r="L33" i="15" s="1"/>
  <c r="U33" i="15"/>
  <c r="S33" i="15"/>
  <c r="O33" i="15"/>
  <c r="N33" i="15"/>
  <c r="M33" i="15"/>
  <c r="Z32" i="15"/>
  <c r="Y32" i="15"/>
  <c r="X32" i="15"/>
  <c r="W32" i="15"/>
  <c r="L32" i="15" s="1"/>
  <c r="U32" i="15"/>
  <c r="S32" i="15"/>
  <c r="O32" i="15"/>
  <c r="N32" i="15"/>
  <c r="M32" i="15"/>
  <c r="Z31" i="15"/>
  <c r="Y31" i="15"/>
  <c r="X31" i="15"/>
  <c r="W31" i="15"/>
  <c r="L31" i="15" s="1"/>
  <c r="U31" i="15"/>
  <c r="S31" i="15"/>
  <c r="O31" i="15"/>
  <c r="N31" i="15"/>
  <c r="M31" i="15"/>
  <c r="Z30" i="15"/>
  <c r="Y30" i="15"/>
  <c r="X30" i="15"/>
  <c r="W30" i="15"/>
  <c r="L30" i="15" s="1"/>
  <c r="I30" i="15"/>
  <c r="J30" i="15" s="1"/>
  <c r="U30" i="15"/>
  <c r="S30" i="15"/>
  <c r="O30" i="15"/>
  <c r="N30" i="15"/>
  <c r="M30" i="15"/>
  <c r="Z29" i="15"/>
  <c r="Y29" i="15"/>
  <c r="X29" i="15"/>
  <c r="W29" i="15"/>
  <c r="L29" i="15" s="1"/>
  <c r="I29" i="15"/>
  <c r="J29" i="15" s="1"/>
  <c r="U29" i="15"/>
  <c r="S29" i="15"/>
  <c r="O29" i="15"/>
  <c r="N29" i="15"/>
  <c r="M29" i="15"/>
  <c r="Z28" i="15"/>
  <c r="Y28" i="15"/>
  <c r="X28" i="15"/>
  <c r="W28" i="15"/>
  <c r="L28" i="15" s="1"/>
  <c r="I28" i="15"/>
  <c r="J28" i="15" s="1"/>
  <c r="U28" i="15"/>
  <c r="S28" i="15"/>
  <c r="O28" i="15"/>
  <c r="N28" i="15"/>
  <c r="M28" i="15"/>
  <c r="Z27" i="15"/>
  <c r="Y27" i="15"/>
  <c r="X27" i="15"/>
  <c r="W27" i="15"/>
  <c r="L27" i="15" s="1"/>
  <c r="I27" i="15"/>
  <c r="J27" i="15" s="1"/>
  <c r="U27" i="15"/>
  <c r="S27" i="15"/>
  <c r="O27" i="15"/>
  <c r="N27" i="15"/>
  <c r="M27" i="15"/>
  <c r="Z26" i="15"/>
  <c r="Y26" i="15"/>
  <c r="X26" i="15"/>
  <c r="W26" i="15"/>
  <c r="L26" i="15" s="1"/>
  <c r="I26" i="15"/>
  <c r="J26" i="15" s="1"/>
  <c r="U26" i="15"/>
  <c r="S26" i="15"/>
  <c r="O26" i="15"/>
  <c r="N26" i="15"/>
  <c r="M26" i="15"/>
  <c r="Z25" i="15"/>
  <c r="Y25" i="15"/>
  <c r="X25" i="15"/>
  <c r="W25" i="15"/>
  <c r="L25" i="15" s="1"/>
  <c r="I25" i="15"/>
  <c r="J25" i="15" s="1"/>
  <c r="U25" i="15"/>
  <c r="S25" i="15"/>
  <c r="O25" i="15"/>
  <c r="N25" i="15"/>
  <c r="M25" i="15"/>
  <c r="Z24" i="15"/>
  <c r="Y24" i="15"/>
  <c r="X24" i="15"/>
  <c r="W24" i="15"/>
  <c r="L24" i="15" s="1"/>
  <c r="I24" i="15"/>
  <c r="J24" i="15" s="1"/>
  <c r="U24" i="15"/>
  <c r="S24" i="15"/>
  <c r="O24" i="15"/>
  <c r="N24" i="15"/>
  <c r="M24" i="15"/>
  <c r="Z23" i="15"/>
  <c r="Y23" i="15"/>
  <c r="X23" i="15"/>
  <c r="W23" i="15"/>
  <c r="L23" i="15" s="1"/>
  <c r="I23" i="15"/>
  <c r="J23" i="15" s="1"/>
  <c r="U23" i="15"/>
  <c r="S23" i="15"/>
  <c r="O23" i="15"/>
  <c r="N23" i="15"/>
  <c r="M23" i="15"/>
  <c r="Z22" i="15"/>
  <c r="Y22" i="15"/>
  <c r="X22" i="15"/>
  <c r="W22" i="15"/>
  <c r="L22" i="15" s="1"/>
  <c r="U22" i="15"/>
  <c r="S22" i="15"/>
  <c r="O22" i="15"/>
  <c r="N22" i="15"/>
  <c r="M22" i="15"/>
  <c r="Z21" i="15"/>
  <c r="Y21" i="15"/>
  <c r="X21" i="15"/>
  <c r="W21" i="15"/>
  <c r="L21" i="15" s="1"/>
  <c r="I21" i="15"/>
  <c r="J21" i="15" s="1"/>
  <c r="U21" i="15"/>
  <c r="S21" i="15"/>
  <c r="O21" i="15"/>
  <c r="N21" i="15"/>
  <c r="M21" i="15"/>
  <c r="Z20" i="15"/>
  <c r="Y20" i="15"/>
  <c r="X20" i="15"/>
  <c r="W20" i="15"/>
  <c r="L20" i="15" s="1"/>
  <c r="I20" i="15"/>
  <c r="J20" i="15" s="1"/>
  <c r="U20" i="15"/>
  <c r="S20" i="15"/>
  <c r="O20" i="15"/>
  <c r="N20" i="15"/>
  <c r="M20" i="15"/>
  <c r="Z19" i="15"/>
  <c r="Y19" i="15"/>
  <c r="X19" i="15"/>
  <c r="W19" i="15"/>
  <c r="L19" i="15" s="1"/>
  <c r="U19" i="15"/>
  <c r="S19" i="15"/>
  <c r="O19" i="15"/>
  <c r="N19" i="15"/>
  <c r="M19" i="15"/>
  <c r="Z18" i="15"/>
  <c r="Y18" i="15"/>
  <c r="X18" i="15"/>
  <c r="W18" i="15"/>
  <c r="L18" i="15" s="1"/>
  <c r="S18" i="15"/>
  <c r="O18" i="15"/>
  <c r="N18" i="15"/>
  <c r="M18" i="15"/>
  <c r="Z17" i="15"/>
  <c r="Y17" i="15"/>
  <c r="X17" i="15"/>
  <c r="W17" i="15"/>
  <c r="L17" i="15" s="1"/>
  <c r="S17" i="15"/>
  <c r="O17" i="15"/>
  <c r="N17" i="15"/>
  <c r="M17" i="15"/>
  <c r="Z16" i="15"/>
  <c r="Y16" i="15"/>
  <c r="X16" i="15"/>
  <c r="S16" i="15"/>
  <c r="O16" i="15"/>
  <c r="N16" i="15"/>
  <c r="M16" i="15"/>
  <c r="CY19" i="10"/>
  <c r="E19" i="10" s="1"/>
  <c r="CY20" i="10"/>
  <c r="E20" i="10" s="1"/>
  <c r="CY21" i="10"/>
  <c r="E21" i="10" s="1"/>
  <c r="CY22" i="10"/>
  <c r="E22" i="10" s="1"/>
  <c r="CY23" i="10"/>
  <c r="E23" i="10" s="1"/>
  <c r="CY24" i="10"/>
  <c r="E24" i="10" s="1"/>
  <c r="CY25" i="10"/>
  <c r="E25" i="10" s="1"/>
  <c r="CY26" i="10"/>
  <c r="E26" i="10" s="1"/>
  <c r="CY27" i="10"/>
  <c r="E27" i="10" s="1"/>
  <c r="CY28" i="10"/>
  <c r="E28" i="10" s="1"/>
  <c r="CY29" i="10"/>
  <c r="E29" i="10" s="1"/>
  <c r="CY30" i="10"/>
  <c r="E30" i="10" s="1"/>
  <c r="CY31" i="10"/>
  <c r="E31" i="10" s="1"/>
  <c r="CY32" i="10"/>
  <c r="E32" i="10" s="1"/>
  <c r="CY33" i="10"/>
  <c r="E33" i="10" s="1"/>
  <c r="CY34" i="10"/>
  <c r="E34" i="10" s="1"/>
  <c r="CY35" i="10"/>
  <c r="E35" i="10" s="1"/>
  <c r="CY36" i="10"/>
  <c r="E36" i="10" s="1"/>
  <c r="CY37" i="10"/>
  <c r="E37" i="10" s="1"/>
  <c r="CY38" i="10"/>
  <c r="E38" i="10" s="1"/>
  <c r="CY39" i="10"/>
  <c r="E39" i="10" s="1"/>
  <c r="CY40" i="10"/>
  <c r="E40" i="10" s="1"/>
  <c r="CY41" i="10"/>
  <c r="E41" i="10" s="1"/>
  <c r="CY42" i="10"/>
  <c r="E42" i="10" s="1"/>
  <c r="CY43" i="10"/>
  <c r="E43" i="10" s="1"/>
  <c r="CY44" i="10"/>
  <c r="E44" i="10" s="1"/>
  <c r="CY45" i="10"/>
  <c r="E45" i="10" s="1"/>
  <c r="CY46" i="10"/>
  <c r="E46" i="10" s="1"/>
  <c r="CY47" i="10"/>
  <c r="E47" i="10" s="1"/>
  <c r="CY48" i="10"/>
  <c r="E48" i="10" s="1"/>
  <c r="CY49" i="10"/>
  <c r="E49" i="10" s="1"/>
  <c r="CY50" i="10"/>
  <c r="E50" i="10" s="1"/>
  <c r="CY51" i="10"/>
  <c r="E51" i="10" s="1"/>
  <c r="CY52" i="10"/>
  <c r="E52" i="10" s="1"/>
  <c r="CY53" i="10"/>
  <c r="E53" i="10" s="1"/>
  <c r="CY54" i="10"/>
  <c r="E54" i="10" s="1"/>
  <c r="CY55" i="10"/>
  <c r="E55" i="10" s="1"/>
  <c r="CY56" i="10"/>
  <c r="E56" i="10" s="1"/>
  <c r="CY57" i="10"/>
  <c r="E57" i="10" s="1"/>
  <c r="CY58" i="10"/>
  <c r="E58" i="10" s="1"/>
  <c r="CY59" i="10"/>
  <c r="E59" i="10" s="1"/>
  <c r="CY60" i="10"/>
  <c r="E60" i="10" s="1"/>
  <c r="CY61" i="10"/>
  <c r="E61" i="10" s="1"/>
  <c r="CY62" i="10"/>
  <c r="E62" i="10" s="1"/>
  <c r="CY63" i="10"/>
  <c r="E63" i="10" s="1"/>
  <c r="CY64" i="10"/>
  <c r="E64" i="10" s="1"/>
  <c r="CY65" i="10"/>
  <c r="E65" i="10" s="1"/>
  <c r="CY66" i="10"/>
  <c r="E66" i="10" s="1"/>
  <c r="CY67" i="10"/>
  <c r="E67" i="10" s="1"/>
  <c r="CY68" i="10"/>
  <c r="E68" i="10" s="1"/>
  <c r="CY69" i="10"/>
  <c r="E69" i="10" s="1"/>
  <c r="CY70" i="10"/>
  <c r="E70" i="10" s="1"/>
  <c r="CY71" i="10"/>
  <c r="E71" i="10" s="1"/>
  <c r="CY72" i="10"/>
  <c r="E72" i="10" s="1"/>
  <c r="CY73" i="10"/>
  <c r="E73" i="10" s="1"/>
  <c r="CY74" i="10"/>
  <c r="E74" i="10" s="1"/>
  <c r="CY75" i="10"/>
  <c r="E75" i="10" s="1"/>
  <c r="CY76" i="10"/>
  <c r="E76" i="10" s="1"/>
  <c r="CY77" i="10"/>
  <c r="E77" i="10" s="1"/>
  <c r="CY78" i="10"/>
  <c r="E78" i="10" s="1"/>
  <c r="CY79" i="10"/>
  <c r="E79" i="10" s="1"/>
  <c r="CY80" i="10"/>
  <c r="E80" i="10" s="1"/>
  <c r="CY81" i="10"/>
  <c r="E81" i="10" s="1"/>
  <c r="CY82" i="10"/>
  <c r="E82" i="10" s="1"/>
  <c r="CY83" i="10"/>
  <c r="E83" i="10" s="1"/>
  <c r="CY84" i="10"/>
  <c r="E84" i="10" s="1"/>
  <c r="CY85" i="10"/>
  <c r="E85" i="10" s="1"/>
  <c r="CY86" i="10"/>
  <c r="E86" i="10" s="1"/>
  <c r="CY87" i="10"/>
  <c r="E87" i="10" s="1"/>
  <c r="CY88" i="10"/>
  <c r="E88" i="10" s="1"/>
  <c r="CY89" i="10"/>
  <c r="E89" i="10" s="1"/>
  <c r="CY90" i="10"/>
  <c r="E90" i="10" s="1"/>
  <c r="CY91" i="10"/>
  <c r="E91" i="10" s="1"/>
  <c r="CY92" i="10"/>
  <c r="E92" i="10" s="1"/>
  <c r="CY93" i="10"/>
  <c r="E93" i="10" s="1"/>
  <c r="CY94" i="10"/>
  <c r="E94" i="10" s="1"/>
  <c r="CY95" i="10"/>
  <c r="E95" i="10" s="1"/>
  <c r="CY96" i="10"/>
  <c r="E96" i="10" s="1"/>
  <c r="CY97" i="10"/>
  <c r="E97" i="10" s="1"/>
  <c r="CY98" i="10"/>
  <c r="E98" i="10" s="1"/>
  <c r="CY99" i="10"/>
  <c r="E99" i="10" s="1"/>
  <c r="CY100" i="10"/>
  <c r="E100" i="10" s="1"/>
  <c r="CY101" i="10"/>
  <c r="E101" i="10" s="1"/>
  <c r="CY102" i="10"/>
  <c r="E102" i="10" s="1"/>
  <c r="CY103" i="10"/>
  <c r="E103" i="10" s="1"/>
  <c r="CY104" i="10"/>
  <c r="E104" i="10" s="1"/>
  <c r="CY105" i="10"/>
  <c r="E105" i="10" s="1"/>
  <c r="CY106" i="10"/>
  <c r="E106" i="10" s="1"/>
  <c r="CY107" i="10"/>
  <c r="E107" i="10" s="1"/>
  <c r="CY108" i="10"/>
  <c r="E108" i="10" s="1"/>
  <c r="CY109" i="10"/>
  <c r="E109" i="10" s="1"/>
  <c r="CY110" i="10"/>
  <c r="E110" i="10" s="1"/>
  <c r="CY111" i="10"/>
  <c r="E111" i="10" s="1"/>
  <c r="CY112" i="10"/>
  <c r="E112" i="10" s="1"/>
  <c r="CY113" i="10"/>
  <c r="E113" i="10" s="1"/>
  <c r="CY114" i="10"/>
  <c r="E114" i="10" s="1"/>
  <c r="CY115" i="10"/>
  <c r="E115" i="10" s="1"/>
  <c r="CY116" i="10"/>
  <c r="E116" i="10" s="1"/>
  <c r="CY117" i="10"/>
  <c r="E117" i="10" s="1"/>
  <c r="CY118" i="10"/>
  <c r="E118" i="10" s="1"/>
  <c r="CY119" i="10"/>
  <c r="E119" i="10" s="1"/>
  <c r="CY120" i="10"/>
  <c r="E120" i="10" s="1"/>
  <c r="CY121" i="10"/>
  <c r="E121" i="10" s="1"/>
  <c r="CY122" i="10"/>
  <c r="E122" i="10" s="1"/>
  <c r="CY123" i="10"/>
  <c r="E123" i="10" s="1"/>
  <c r="CY124" i="10"/>
  <c r="E124" i="10" s="1"/>
  <c r="CY125" i="10"/>
  <c r="E125" i="10" s="1"/>
  <c r="CY126" i="10"/>
  <c r="E126" i="10" s="1"/>
  <c r="CY127" i="10"/>
  <c r="E127" i="10" s="1"/>
  <c r="CY128" i="10"/>
  <c r="E128" i="10" s="1"/>
  <c r="CY129" i="10"/>
  <c r="E129" i="10" s="1"/>
  <c r="CY130" i="10"/>
  <c r="E130" i="10" s="1"/>
  <c r="CY131" i="10"/>
  <c r="E131" i="10" s="1"/>
  <c r="CY132" i="10"/>
  <c r="E132" i="10" s="1"/>
  <c r="CY133" i="10"/>
  <c r="E133" i="10" s="1"/>
  <c r="CY134" i="10"/>
  <c r="E134" i="10" s="1"/>
  <c r="CY135" i="10"/>
  <c r="E135" i="10" s="1"/>
  <c r="CY136" i="10"/>
  <c r="E136" i="10" s="1"/>
  <c r="CY137" i="10"/>
  <c r="E137" i="10" s="1"/>
  <c r="CY138" i="10"/>
  <c r="E138" i="10" s="1"/>
  <c r="CY139" i="10"/>
  <c r="E139" i="10" s="1"/>
  <c r="CY140" i="10"/>
  <c r="E140" i="10" s="1"/>
  <c r="CY141" i="10"/>
  <c r="E141" i="10" s="1"/>
  <c r="CY142" i="10"/>
  <c r="E142" i="10" s="1"/>
  <c r="CY143" i="10"/>
  <c r="E143" i="10" s="1"/>
  <c r="CY144" i="10"/>
  <c r="E144" i="10" s="1"/>
  <c r="CY145" i="10"/>
  <c r="E145" i="10" s="1"/>
  <c r="CY146" i="10"/>
  <c r="E146" i="10" s="1"/>
  <c r="CY147" i="10"/>
  <c r="E147" i="10" s="1"/>
  <c r="CY148" i="10"/>
  <c r="E148" i="10" s="1"/>
  <c r="CY149" i="10"/>
  <c r="E149" i="10" s="1"/>
  <c r="CY150" i="10"/>
  <c r="E150" i="10" s="1"/>
  <c r="CY151" i="10"/>
  <c r="E151" i="10" s="1"/>
  <c r="CY152" i="10"/>
  <c r="E152" i="10" s="1"/>
  <c r="CY153" i="10"/>
  <c r="E153" i="10" s="1"/>
  <c r="CY154" i="10"/>
  <c r="E154" i="10" s="1"/>
  <c r="CY155" i="10"/>
  <c r="E155" i="10" s="1"/>
  <c r="CY156" i="10"/>
  <c r="E156" i="10" s="1"/>
  <c r="CY157" i="10"/>
  <c r="E157" i="10" s="1"/>
  <c r="CY158" i="10"/>
  <c r="E158" i="10" s="1"/>
  <c r="CY159" i="10"/>
  <c r="E159" i="10" s="1"/>
  <c r="CY160" i="10"/>
  <c r="E160" i="10" s="1"/>
  <c r="CY161" i="10"/>
  <c r="E161" i="10" s="1"/>
  <c r="CY162" i="10"/>
  <c r="E162" i="10" s="1"/>
  <c r="CY163" i="10"/>
  <c r="E163" i="10" s="1"/>
  <c r="CY164" i="10"/>
  <c r="E164" i="10" s="1"/>
  <c r="CY165" i="10"/>
  <c r="E165" i="10" s="1"/>
  <c r="CY166" i="10"/>
  <c r="E166" i="10" s="1"/>
  <c r="CY167" i="10"/>
  <c r="E167" i="10" s="1"/>
  <c r="CY168" i="10"/>
  <c r="E168" i="10" s="1"/>
  <c r="CY169" i="10"/>
  <c r="E169" i="10" s="1"/>
  <c r="CY170" i="10"/>
  <c r="E170" i="10" s="1"/>
  <c r="CY171" i="10"/>
  <c r="E171" i="10" s="1"/>
  <c r="CY172" i="10"/>
  <c r="E172" i="10" s="1"/>
  <c r="CY173" i="10"/>
  <c r="E173" i="10" s="1"/>
  <c r="CY174" i="10"/>
  <c r="E174" i="10" s="1"/>
  <c r="CY175" i="10"/>
  <c r="E175" i="10" s="1"/>
  <c r="CY176" i="10"/>
  <c r="E176" i="10" s="1"/>
  <c r="CY177" i="10"/>
  <c r="E177" i="10" s="1"/>
  <c r="CY178" i="10"/>
  <c r="E178" i="10" s="1"/>
  <c r="CY179" i="10"/>
  <c r="E179" i="10" s="1"/>
  <c r="CY180" i="10"/>
  <c r="E180" i="10" s="1"/>
  <c r="CY181" i="10"/>
  <c r="E181" i="10" s="1"/>
  <c r="CY182" i="10"/>
  <c r="E182" i="10" s="1"/>
  <c r="CY183" i="10"/>
  <c r="E183" i="10" s="1"/>
  <c r="CY184" i="10"/>
  <c r="E184" i="10" s="1"/>
  <c r="CY185" i="10"/>
  <c r="E185" i="10" s="1"/>
  <c r="CY186" i="10"/>
  <c r="E186" i="10" s="1"/>
  <c r="CY187" i="10"/>
  <c r="E187" i="10" s="1"/>
  <c r="CY188" i="10"/>
  <c r="E188" i="10" s="1"/>
  <c r="CY189" i="10"/>
  <c r="E189" i="10" s="1"/>
  <c r="CY190" i="10"/>
  <c r="E190" i="10" s="1"/>
  <c r="CY191" i="10"/>
  <c r="E191" i="10" s="1"/>
  <c r="CY192" i="10"/>
  <c r="E192" i="10" s="1"/>
  <c r="CY193" i="10"/>
  <c r="E193" i="10" s="1"/>
  <c r="CY194" i="10"/>
  <c r="E194" i="10" s="1"/>
  <c r="CY195" i="10"/>
  <c r="E195" i="10" s="1"/>
  <c r="CY196" i="10"/>
  <c r="E196" i="10" s="1"/>
  <c r="CY197" i="10"/>
  <c r="E197" i="10" s="1"/>
  <c r="CY198" i="10"/>
  <c r="E198" i="10" s="1"/>
  <c r="CY199" i="10"/>
  <c r="E199" i="10" s="1"/>
  <c r="CY200" i="10"/>
  <c r="E200" i="10" s="1"/>
  <c r="CY201" i="10"/>
  <c r="E201" i="10" s="1"/>
  <c r="CY202" i="10"/>
  <c r="E202" i="10" s="1"/>
  <c r="CY203" i="10"/>
  <c r="E203" i="10" s="1"/>
  <c r="CY204" i="10"/>
  <c r="E204" i="10" s="1"/>
  <c r="CY205" i="10"/>
  <c r="E205" i="10" s="1"/>
  <c r="CY206" i="10"/>
  <c r="E206" i="10" s="1"/>
  <c r="CY207" i="10"/>
  <c r="E207" i="10" s="1"/>
  <c r="CY208" i="10"/>
  <c r="E208" i="10" s="1"/>
  <c r="CY209" i="10"/>
  <c r="E209" i="10" s="1"/>
  <c r="CY210" i="10"/>
  <c r="E210" i="10" s="1"/>
  <c r="CY211" i="10"/>
  <c r="E211" i="10" s="1"/>
  <c r="CY212" i="10"/>
  <c r="E212" i="10" s="1"/>
  <c r="CY213" i="10"/>
  <c r="E213" i="10" s="1"/>
  <c r="CY214" i="10"/>
  <c r="E214" i="10" s="1"/>
  <c r="CY215" i="10"/>
  <c r="E215" i="10" s="1"/>
  <c r="CY216" i="10"/>
  <c r="E216" i="10" s="1"/>
  <c r="CY217" i="10"/>
  <c r="E217" i="10" s="1"/>
  <c r="CY218" i="10"/>
  <c r="E218" i="10" s="1"/>
  <c r="CY219" i="10"/>
  <c r="E219" i="10" s="1"/>
  <c r="CY220" i="10"/>
  <c r="E220" i="10" s="1"/>
  <c r="CY221" i="10"/>
  <c r="E221" i="10" s="1"/>
  <c r="CY222" i="10"/>
  <c r="E222" i="10" s="1"/>
  <c r="CY223" i="10"/>
  <c r="E223" i="10" s="1"/>
  <c r="CY224" i="10"/>
  <c r="E224" i="10" s="1"/>
  <c r="CY225" i="10"/>
  <c r="E225" i="10" s="1"/>
  <c r="CY226" i="10"/>
  <c r="E226" i="10" s="1"/>
  <c r="CY227" i="10"/>
  <c r="E227" i="10" s="1"/>
  <c r="CY228" i="10"/>
  <c r="E228" i="10" s="1"/>
  <c r="CY229" i="10"/>
  <c r="E229" i="10" s="1"/>
  <c r="CY230" i="10"/>
  <c r="E230" i="10" s="1"/>
  <c r="CY231" i="10"/>
  <c r="E231" i="10" s="1"/>
  <c r="CY232" i="10"/>
  <c r="E232" i="10" s="1"/>
  <c r="CY233" i="10"/>
  <c r="E233" i="10" s="1"/>
  <c r="CY234" i="10"/>
  <c r="E234" i="10" s="1"/>
  <c r="CY235" i="10"/>
  <c r="E235" i="10" s="1"/>
  <c r="CY236" i="10"/>
  <c r="E236" i="10" s="1"/>
  <c r="CY237" i="10"/>
  <c r="E237" i="10" s="1"/>
  <c r="CY238" i="10"/>
  <c r="E238" i="10" s="1"/>
  <c r="CY239" i="10"/>
  <c r="E239" i="10" s="1"/>
  <c r="CY240" i="10"/>
  <c r="E240" i="10" s="1"/>
  <c r="CY241" i="10"/>
  <c r="E241" i="10" s="1"/>
  <c r="CY242" i="10"/>
  <c r="E242" i="10" s="1"/>
  <c r="CY243" i="10"/>
  <c r="E243" i="10" s="1"/>
  <c r="CY244" i="10"/>
  <c r="E244" i="10" s="1"/>
  <c r="CY245" i="10"/>
  <c r="E245" i="10" s="1"/>
  <c r="CY246" i="10"/>
  <c r="E246" i="10" s="1"/>
  <c r="CY247" i="10"/>
  <c r="E247" i="10" s="1"/>
  <c r="CY248" i="10"/>
  <c r="E248" i="10" s="1"/>
  <c r="CY249" i="10"/>
  <c r="E249" i="10" s="1"/>
  <c r="CY250" i="10"/>
  <c r="E250" i="10" s="1"/>
  <c r="CY251" i="10"/>
  <c r="E251" i="10" s="1"/>
  <c r="CY252" i="10"/>
  <c r="E252" i="10" s="1"/>
  <c r="CY253" i="10"/>
  <c r="E253" i="10" s="1"/>
  <c r="CY254" i="10"/>
  <c r="E254" i="10" s="1"/>
  <c r="CY255" i="10"/>
  <c r="E255" i="10" s="1"/>
  <c r="CY256" i="10"/>
  <c r="E256" i="10" s="1"/>
  <c r="CY257" i="10"/>
  <c r="E257" i="10" s="1"/>
  <c r="CY258" i="10"/>
  <c r="E258" i="10" s="1"/>
  <c r="CY259" i="10"/>
  <c r="E259" i="10" s="1"/>
  <c r="CY260" i="10"/>
  <c r="E260" i="10" s="1"/>
  <c r="CY261" i="10"/>
  <c r="E261" i="10" s="1"/>
  <c r="CY262" i="10"/>
  <c r="E262" i="10" s="1"/>
  <c r="CY263" i="10"/>
  <c r="E263" i="10" s="1"/>
  <c r="CY264" i="10"/>
  <c r="E264" i="10" s="1"/>
  <c r="CY265" i="10"/>
  <c r="E265" i="10" s="1"/>
  <c r="CY266" i="10"/>
  <c r="E266" i="10" s="1"/>
  <c r="CY267" i="10"/>
  <c r="E267" i="10" s="1"/>
  <c r="CY268" i="10"/>
  <c r="E268" i="10" s="1"/>
  <c r="CY269" i="10"/>
  <c r="E269" i="10" s="1"/>
  <c r="CY270" i="10"/>
  <c r="E270" i="10" s="1"/>
  <c r="CY271" i="10"/>
  <c r="E271" i="10" s="1"/>
  <c r="CY272" i="10"/>
  <c r="E272" i="10" s="1"/>
  <c r="CY273" i="10"/>
  <c r="E273" i="10" s="1"/>
  <c r="CY274" i="10"/>
  <c r="E274" i="10" s="1"/>
  <c r="CY275" i="10"/>
  <c r="E275" i="10" s="1"/>
  <c r="CY276" i="10"/>
  <c r="E276" i="10" s="1"/>
  <c r="CY277" i="10"/>
  <c r="E277" i="10" s="1"/>
  <c r="CY278" i="10"/>
  <c r="E278" i="10" s="1"/>
  <c r="CY279" i="10"/>
  <c r="E279" i="10" s="1"/>
  <c r="CY280" i="10"/>
  <c r="E280" i="10" s="1"/>
  <c r="CY281" i="10"/>
  <c r="E281" i="10" s="1"/>
  <c r="CY282" i="10"/>
  <c r="E282" i="10" s="1"/>
  <c r="CY283" i="10"/>
  <c r="E283" i="10" s="1"/>
  <c r="CY284" i="10"/>
  <c r="E284" i="10" s="1"/>
  <c r="CY285" i="10"/>
  <c r="E285" i="10" s="1"/>
  <c r="CY286" i="10"/>
  <c r="E286" i="10" s="1"/>
  <c r="CY287" i="10"/>
  <c r="E287" i="10" s="1"/>
  <c r="CY288" i="10"/>
  <c r="E288" i="10" s="1"/>
  <c r="CY289" i="10"/>
  <c r="E289" i="10" s="1"/>
  <c r="CY290" i="10"/>
  <c r="E290" i="10" s="1"/>
  <c r="CY291" i="10"/>
  <c r="E291" i="10" s="1"/>
  <c r="CY292" i="10"/>
  <c r="E292" i="10" s="1"/>
  <c r="CY293" i="10"/>
  <c r="E293" i="10" s="1"/>
  <c r="CY294" i="10"/>
  <c r="E294" i="10" s="1"/>
  <c r="CY295" i="10"/>
  <c r="E295" i="10" s="1"/>
  <c r="CY296" i="10"/>
  <c r="E296" i="10" s="1"/>
  <c r="CY297" i="10"/>
  <c r="E297" i="10" s="1"/>
  <c r="CY298" i="10"/>
  <c r="E298" i="10" s="1"/>
  <c r="CY299" i="10"/>
  <c r="E299" i="10" s="1"/>
  <c r="CY300" i="10"/>
  <c r="E300" i="10" s="1"/>
  <c r="CY301" i="10"/>
  <c r="E301" i="10" s="1"/>
  <c r="CY302" i="10"/>
  <c r="E302" i="10" s="1"/>
  <c r="CY303" i="10"/>
  <c r="E303" i="10" s="1"/>
  <c r="CY304" i="10"/>
  <c r="E304" i="10" s="1"/>
  <c r="CY305" i="10"/>
  <c r="E305" i="10" s="1"/>
  <c r="CY306" i="10"/>
  <c r="E306" i="10" s="1"/>
  <c r="CY307" i="10"/>
  <c r="E307" i="10" s="1"/>
  <c r="CY308" i="10"/>
  <c r="E308" i="10" s="1"/>
  <c r="CY309" i="10"/>
  <c r="E309" i="10" s="1"/>
  <c r="CY310" i="10"/>
  <c r="E310" i="10" s="1"/>
  <c r="CY311" i="10"/>
  <c r="E311" i="10" s="1"/>
  <c r="CY312" i="10"/>
  <c r="E312" i="10" s="1"/>
  <c r="CY313" i="10"/>
  <c r="E313" i="10" s="1"/>
  <c r="CY314" i="10"/>
  <c r="E314" i="10" s="1"/>
  <c r="CY315" i="10"/>
  <c r="E315" i="10" s="1"/>
  <c r="CY316" i="10"/>
  <c r="E316" i="10" s="1"/>
  <c r="CY317" i="10"/>
  <c r="E317" i="10" s="1"/>
  <c r="CY318" i="10"/>
  <c r="E318" i="10" s="1"/>
  <c r="CY319" i="10"/>
  <c r="E319" i="10" s="1"/>
  <c r="CY320" i="10"/>
  <c r="E320" i="10" s="1"/>
  <c r="CY321" i="10"/>
  <c r="E321" i="10" s="1"/>
  <c r="CY322" i="10"/>
  <c r="E322" i="10" s="1"/>
  <c r="CY323" i="10"/>
  <c r="E323" i="10" s="1"/>
  <c r="CY324" i="10"/>
  <c r="E324" i="10" s="1"/>
  <c r="CY325" i="10"/>
  <c r="E325" i="10" s="1"/>
  <c r="CY326" i="10"/>
  <c r="E326" i="10" s="1"/>
  <c r="CY327" i="10"/>
  <c r="E327" i="10" s="1"/>
  <c r="CY328" i="10"/>
  <c r="E328" i="10" s="1"/>
  <c r="CY329" i="10"/>
  <c r="E329" i="10" s="1"/>
  <c r="CY330" i="10"/>
  <c r="E330" i="10" s="1"/>
  <c r="CY331" i="10"/>
  <c r="E331" i="10" s="1"/>
  <c r="CY332" i="10"/>
  <c r="E332" i="10" s="1"/>
  <c r="CY333" i="10"/>
  <c r="E333" i="10" s="1"/>
  <c r="CY334" i="10"/>
  <c r="E334" i="10" s="1"/>
  <c r="CY335" i="10"/>
  <c r="E335" i="10" s="1"/>
  <c r="CY336" i="10"/>
  <c r="E336" i="10" s="1"/>
  <c r="CY337" i="10"/>
  <c r="E337" i="10" s="1"/>
  <c r="CY338" i="10"/>
  <c r="E338" i="10" s="1"/>
  <c r="CY339" i="10"/>
  <c r="E339" i="10" s="1"/>
  <c r="CY340" i="10"/>
  <c r="E340" i="10" s="1"/>
  <c r="CY341" i="10"/>
  <c r="E341" i="10" s="1"/>
  <c r="CY342" i="10"/>
  <c r="E342" i="10" s="1"/>
  <c r="CY343" i="10"/>
  <c r="E343" i="10" s="1"/>
  <c r="CY344" i="10"/>
  <c r="E344" i="10" s="1"/>
  <c r="CY345" i="10"/>
  <c r="E345" i="10" s="1"/>
  <c r="CY346" i="10"/>
  <c r="E346" i="10" s="1"/>
  <c r="CY347" i="10"/>
  <c r="E347" i="10" s="1"/>
  <c r="CY348" i="10"/>
  <c r="E348" i="10" s="1"/>
  <c r="CY349" i="10"/>
  <c r="E349" i="10" s="1"/>
  <c r="CY350" i="10"/>
  <c r="E350" i="10" s="1"/>
  <c r="CY351" i="10"/>
  <c r="E351" i="10" s="1"/>
  <c r="CY352" i="10"/>
  <c r="E352" i="10" s="1"/>
  <c r="CY353" i="10"/>
  <c r="E353" i="10" s="1"/>
  <c r="CY354" i="10"/>
  <c r="E354" i="10" s="1"/>
  <c r="CY355" i="10"/>
  <c r="E355" i="10" s="1"/>
  <c r="CY356" i="10"/>
  <c r="E356" i="10" s="1"/>
  <c r="CY357" i="10"/>
  <c r="E357" i="10" s="1"/>
  <c r="CY358" i="10"/>
  <c r="E358" i="10" s="1"/>
  <c r="CY359" i="10"/>
  <c r="E359" i="10" s="1"/>
  <c r="CY360" i="10"/>
  <c r="E360" i="10" s="1"/>
  <c r="CY361" i="10"/>
  <c r="E361" i="10" s="1"/>
  <c r="CY362" i="10"/>
  <c r="E362" i="10" s="1"/>
  <c r="CY363" i="10"/>
  <c r="E363" i="10" s="1"/>
  <c r="CY364" i="10"/>
  <c r="E364" i="10" s="1"/>
  <c r="CY365" i="10"/>
  <c r="E365" i="10" s="1"/>
  <c r="CY366" i="10"/>
  <c r="E366" i="10" s="1"/>
  <c r="CY367" i="10"/>
  <c r="E367" i="10" s="1"/>
  <c r="CY368" i="10"/>
  <c r="E368" i="10" s="1"/>
  <c r="CY369" i="10"/>
  <c r="E369" i="10" s="1"/>
  <c r="CY370" i="10"/>
  <c r="E370" i="10" s="1"/>
  <c r="CY371" i="10"/>
  <c r="E371" i="10" s="1"/>
  <c r="CY372" i="10"/>
  <c r="E372" i="10" s="1"/>
  <c r="CY373" i="10"/>
  <c r="E373" i="10" s="1"/>
  <c r="CY374" i="10"/>
  <c r="E374" i="10" s="1"/>
  <c r="CY375" i="10"/>
  <c r="E375" i="10" s="1"/>
  <c r="CY376" i="10"/>
  <c r="E376" i="10" s="1"/>
  <c r="CY377" i="10"/>
  <c r="E377" i="10" s="1"/>
  <c r="CY378" i="10"/>
  <c r="E378" i="10" s="1"/>
  <c r="CY379" i="10"/>
  <c r="E379" i="10" s="1"/>
  <c r="CY380" i="10"/>
  <c r="E380" i="10" s="1"/>
  <c r="CY381" i="10"/>
  <c r="E381" i="10" s="1"/>
  <c r="CY382" i="10"/>
  <c r="E382" i="10" s="1"/>
  <c r="CY383" i="10"/>
  <c r="E383" i="10" s="1"/>
  <c r="CY384" i="10"/>
  <c r="E384" i="10" s="1"/>
  <c r="CY385" i="10"/>
  <c r="E385" i="10" s="1"/>
  <c r="CY386" i="10"/>
  <c r="E386" i="10" s="1"/>
  <c r="CY387" i="10"/>
  <c r="E387" i="10" s="1"/>
  <c r="CY388" i="10"/>
  <c r="E388" i="10" s="1"/>
  <c r="CY389" i="10"/>
  <c r="E389" i="10" s="1"/>
  <c r="CY390" i="10"/>
  <c r="E390" i="10" s="1"/>
  <c r="CY391" i="10"/>
  <c r="E391" i="10" s="1"/>
  <c r="CY392" i="10"/>
  <c r="E392" i="10" s="1"/>
  <c r="CY393" i="10"/>
  <c r="E393" i="10" s="1"/>
  <c r="CY394" i="10"/>
  <c r="E394" i="10" s="1"/>
  <c r="CY395" i="10"/>
  <c r="E395" i="10" s="1"/>
  <c r="CY396" i="10"/>
  <c r="E396" i="10" s="1"/>
  <c r="CY397" i="10"/>
  <c r="E397" i="10" s="1"/>
  <c r="CY398" i="10"/>
  <c r="E398" i="10" s="1"/>
  <c r="CY399" i="10"/>
  <c r="E399" i="10" s="1"/>
  <c r="CY400" i="10"/>
  <c r="E400" i="10" s="1"/>
  <c r="CY401" i="10"/>
  <c r="E401" i="10" s="1"/>
  <c r="CY402" i="10"/>
  <c r="E402" i="10" s="1"/>
  <c r="CY403" i="10"/>
  <c r="E403" i="10" s="1"/>
  <c r="CY404" i="10"/>
  <c r="E404" i="10" s="1"/>
  <c r="CY405" i="10"/>
  <c r="E405" i="10" s="1"/>
  <c r="CY406" i="10"/>
  <c r="E406" i="10" s="1"/>
  <c r="CY407" i="10"/>
  <c r="E407" i="10" s="1"/>
  <c r="CY408" i="10"/>
  <c r="E408" i="10" s="1"/>
  <c r="CY409" i="10"/>
  <c r="E409" i="10" s="1"/>
  <c r="CY410" i="10"/>
  <c r="E410" i="10" s="1"/>
  <c r="CY411" i="10"/>
  <c r="E411" i="10" s="1"/>
  <c r="CY412" i="10"/>
  <c r="E412" i="10" s="1"/>
  <c r="CY413" i="10"/>
  <c r="E413" i="10" s="1"/>
  <c r="CY414" i="10"/>
  <c r="E414" i="10" s="1"/>
  <c r="CY415" i="10"/>
  <c r="E415" i="10" s="1"/>
  <c r="CY416" i="10"/>
  <c r="E416" i="10" s="1"/>
  <c r="CY417" i="10"/>
  <c r="E417" i="10" s="1"/>
  <c r="CY418" i="10"/>
  <c r="E418" i="10" s="1"/>
  <c r="CY419" i="10"/>
  <c r="E419" i="10" s="1"/>
  <c r="CY420" i="10"/>
  <c r="E420" i="10" s="1"/>
  <c r="CY421" i="10"/>
  <c r="E421" i="10" s="1"/>
  <c r="CY422" i="10"/>
  <c r="E422" i="10" s="1"/>
  <c r="CY423" i="10"/>
  <c r="E423" i="10" s="1"/>
  <c r="CY424" i="10"/>
  <c r="E424" i="10" s="1"/>
  <c r="CY425" i="10"/>
  <c r="E425" i="10" s="1"/>
  <c r="CY426" i="10"/>
  <c r="E426" i="10" s="1"/>
  <c r="CY427" i="10"/>
  <c r="E427" i="10" s="1"/>
  <c r="CY428" i="10"/>
  <c r="E428" i="10" s="1"/>
  <c r="CY429" i="10"/>
  <c r="E429" i="10" s="1"/>
  <c r="CY430" i="10"/>
  <c r="E430" i="10" s="1"/>
  <c r="CY431" i="10"/>
  <c r="E431" i="10" s="1"/>
  <c r="CY432" i="10"/>
  <c r="E432" i="10" s="1"/>
  <c r="CY433" i="10"/>
  <c r="E433" i="10" s="1"/>
  <c r="CY434" i="10"/>
  <c r="E434" i="10" s="1"/>
  <c r="CY435" i="10"/>
  <c r="E435" i="10" s="1"/>
  <c r="CY436" i="10"/>
  <c r="E436" i="10" s="1"/>
  <c r="CY437" i="10"/>
  <c r="E437" i="10" s="1"/>
  <c r="CY438" i="10"/>
  <c r="E438" i="10" s="1"/>
  <c r="CY439" i="10"/>
  <c r="E439" i="10" s="1"/>
  <c r="CY440" i="10"/>
  <c r="E440" i="10" s="1"/>
  <c r="CY441" i="10"/>
  <c r="E441" i="10" s="1"/>
  <c r="CY442" i="10"/>
  <c r="E442" i="10" s="1"/>
  <c r="CY443" i="10"/>
  <c r="E443" i="10" s="1"/>
  <c r="CY444" i="10"/>
  <c r="E444" i="10" s="1"/>
  <c r="CY445" i="10"/>
  <c r="E445" i="10" s="1"/>
  <c r="CY446" i="10"/>
  <c r="E446" i="10" s="1"/>
  <c r="CY447" i="10"/>
  <c r="E447" i="10" s="1"/>
  <c r="CY448" i="10"/>
  <c r="E448" i="10" s="1"/>
  <c r="CY449" i="10"/>
  <c r="E449" i="10" s="1"/>
  <c r="CY450" i="10"/>
  <c r="E450" i="10" s="1"/>
  <c r="CY451" i="10"/>
  <c r="E451" i="10" s="1"/>
  <c r="CY452" i="10"/>
  <c r="E452" i="10" s="1"/>
  <c r="CY453" i="10"/>
  <c r="E453" i="10" s="1"/>
  <c r="CY454" i="10"/>
  <c r="E454" i="10" s="1"/>
  <c r="CY455" i="10"/>
  <c r="E455" i="10" s="1"/>
  <c r="CY456" i="10"/>
  <c r="E456" i="10" s="1"/>
  <c r="CY457" i="10"/>
  <c r="E457" i="10" s="1"/>
  <c r="CY458" i="10"/>
  <c r="E458" i="10" s="1"/>
  <c r="CY459" i="10"/>
  <c r="E459" i="10" s="1"/>
  <c r="CY460" i="10"/>
  <c r="E460" i="10" s="1"/>
  <c r="CY461" i="10"/>
  <c r="E461" i="10" s="1"/>
  <c r="CY462" i="10"/>
  <c r="E462" i="10" s="1"/>
  <c r="CY463" i="10"/>
  <c r="E463" i="10" s="1"/>
  <c r="CY464" i="10"/>
  <c r="E464" i="10" s="1"/>
  <c r="CY465" i="10"/>
  <c r="E465" i="10" s="1"/>
  <c r="CY466" i="10"/>
  <c r="E466" i="10" s="1"/>
  <c r="CY467" i="10"/>
  <c r="E467" i="10" s="1"/>
  <c r="CY468" i="10"/>
  <c r="E468" i="10" s="1"/>
  <c r="CY469" i="10"/>
  <c r="E469" i="10" s="1"/>
  <c r="CY470" i="10"/>
  <c r="E470" i="10" s="1"/>
  <c r="CY471" i="10"/>
  <c r="E471" i="10" s="1"/>
  <c r="CY472" i="10"/>
  <c r="E472" i="10" s="1"/>
  <c r="CY473" i="10"/>
  <c r="E473" i="10" s="1"/>
  <c r="CY474" i="10"/>
  <c r="E474" i="10" s="1"/>
  <c r="CY475" i="10"/>
  <c r="E475" i="10" s="1"/>
  <c r="CY476" i="10"/>
  <c r="E476" i="10" s="1"/>
  <c r="CY477" i="10"/>
  <c r="E477" i="10" s="1"/>
  <c r="CY478" i="10"/>
  <c r="E478" i="10" s="1"/>
  <c r="CY479" i="10"/>
  <c r="E479" i="10" s="1"/>
  <c r="CY480" i="10"/>
  <c r="E480" i="10" s="1"/>
  <c r="CY481" i="10"/>
  <c r="E481" i="10" s="1"/>
  <c r="CY482" i="10"/>
  <c r="E482" i="10" s="1"/>
  <c r="CY483" i="10"/>
  <c r="E483" i="10" s="1"/>
  <c r="CY484" i="10"/>
  <c r="E484" i="10" s="1"/>
  <c r="CY485" i="10"/>
  <c r="E485" i="10" s="1"/>
  <c r="CY486" i="10"/>
  <c r="E486" i="10" s="1"/>
  <c r="CY487" i="10"/>
  <c r="E487" i="10" s="1"/>
  <c r="CY488" i="10"/>
  <c r="E488" i="10" s="1"/>
  <c r="CY489" i="10"/>
  <c r="E489" i="10" s="1"/>
  <c r="CY490" i="10"/>
  <c r="E490" i="10" s="1"/>
  <c r="CY491" i="10"/>
  <c r="E491" i="10" s="1"/>
  <c r="CY492" i="10"/>
  <c r="E492" i="10" s="1"/>
  <c r="CY493" i="10"/>
  <c r="E493" i="10" s="1"/>
  <c r="CY494" i="10"/>
  <c r="E494" i="10" s="1"/>
  <c r="CY495" i="10"/>
  <c r="E495" i="10" s="1"/>
  <c r="CY496" i="10"/>
  <c r="E496" i="10" s="1"/>
  <c r="CY497" i="10"/>
  <c r="E497" i="10" s="1"/>
  <c r="CY498" i="10"/>
  <c r="E498" i="10" s="1"/>
  <c r="CY499" i="10"/>
  <c r="E499" i="10" s="1"/>
  <c r="CY500" i="10"/>
  <c r="E500" i="10" s="1"/>
  <c r="CY501" i="10"/>
  <c r="E501" i="10" s="1"/>
  <c r="CY502" i="10"/>
  <c r="E502" i="10" s="1"/>
  <c r="CY503" i="10"/>
  <c r="E503" i="10" s="1"/>
  <c r="CY504" i="10"/>
  <c r="E504" i="10" s="1"/>
  <c r="CY505" i="10"/>
  <c r="E505" i="10" s="1"/>
  <c r="CY506" i="10"/>
  <c r="E506" i="10" s="1"/>
  <c r="CY507" i="10"/>
  <c r="E507" i="10" s="1"/>
  <c r="CY508" i="10"/>
  <c r="E508" i="10" s="1"/>
  <c r="CY509" i="10"/>
  <c r="E509" i="10" s="1"/>
  <c r="CY510" i="10"/>
  <c r="E510" i="10" s="1"/>
  <c r="CY511" i="10"/>
  <c r="E511" i="10" s="1"/>
  <c r="CY512" i="10"/>
  <c r="E512" i="10" s="1"/>
  <c r="CY513" i="10"/>
  <c r="E513" i="10" s="1"/>
  <c r="CY514" i="10"/>
  <c r="E514" i="10" s="1"/>
  <c r="CY515" i="10"/>
  <c r="E515" i="10" s="1"/>
  <c r="CY516" i="10"/>
  <c r="E516" i="10" s="1"/>
  <c r="CY517" i="10"/>
  <c r="E517" i="10" s="1"/>
  <c r="CY518" i="10"/>
  <c r="E518" i="10" s="1"/>
  <c r="CY519" i="10"/>
  <c r="E519" i="10" s="1"/>
  <c r="CY520" i="10"/>
  <c r="E520" i="10" s="1"/>
  <c r="CY521" i="10"/>
  <c r="E521" i="10" s="1"/>
  <c r="CY522" i="10"/>
  <c r="E522" i="10" s="1"/>
  <c r="CY523" i="10"/>
  <c r="E523" i="10" s="1"/>
  <c r="CY524" i="10"/>
  <c r="E524" i="10" s="1"/>
  <c r="CY525" i="10"/>
  <c r="E525" i="10" s="1"/>
  <c r="CY526" i="10"/>
  <c r="E526" i="10" s="1"/>
  <c r="CY527" i="10"/>
  <c r="E527" i="10" s="1"/>
  <c r="CY528" i="10"/>
  <c r="E528" i="10" s="1"/>
  <c r="CY529" i="10"/>
  <c r="E529" i="10" s="1"/>
  <c r="CY530" i="10"/>
  <c r="E530" i="10" s="1"/>
  <c r="CY531" i="10"/>
  <c r="E531" i="10" s="1"/>
  <c r="CY532" i="10"/>
  <c r="E532" i="10" s="1"/>
  <c r="CY533" i="10"/>
  <c r="E533" i="10" s="1"/>
  <c r="CY534" i="10"/>
  <c r="E534" i="10" s="1"/>
  <c r="CY535" i="10"/>
  <c r="E535" i="10" s="1"/>
  <c r="CY536" i="10"/>
  <c r="E536" i="10" s="1"/>
  <c r="CY537" i="10"/>
  <c r="E537" i="10" s="1"/>
  <c r="CY538" i="10"/>
  <c r="E538" i="10" s="1"/>
  <c r="CY539" i="10"/>
  <c r="E539" i="10" s="1"/>
  <c r="CY540" i="10"/>
  <c r="E540" i="10" s="1"/>
  <c r="CY541" i="10"/>
  <c r="E541" i="10" s="1"/>
  <c r="CY542" i="10"/>
  <c r="E542" i="10" s="1"/>
  <c r="CY543" i="10"/>
  <c r="E543" i="10" s="1"/>
  <c r="CY544" i="10"/>
  <c r="E544" i="10" s="1"/>
  <c r="CY545" i="10"/>
  <c r="E545" i="10" s="1"/>
  <c r="CY546" i="10"/>
  <c r="E546" i="10" s="1"/>
  <c r="CY547" i="10"/>
  <c r="E547" i="10" s="1"/>
  <c r="CY548" i="10"/>
  <c r="E548" i="10" s="1"/>
  <c r="CY549" i="10"/>
  <c r="E549" i="10" s="1"/>
  <c r="CY550" i="10"/>
  <c r="E550" i="10" s="1"/>
  <c r="CY551" i="10"/>
  <c r="E551" i="10" s="1"/>
  <c r="CY552" i="10"/>
  <c r="E552" i="10" s="1"/>
  <c r="CY553" i="10"/>
  <c r="E553" i="10" s="1"/>
  <c r="CY554" i="10"/>
  <c r="E554" i="10" s="1"/>
  <c r="CY555" i="10"/>
  <c r="E555" i="10" s="1"/>
  <c r="CY556" i="10"/>
  <c r="E556" i="10" s="1"/>
  <c r="CY557" i="10"/>
  <c r="E557" i="10" s="1"/>
  <c r="CY558" i="10"/>
  <c r="E558" i="10" s="1"/>
  <c r="CY559" i="10"/>
  <c r="E559" i="10" s="1"/>
  <c r="CY560" i="10"/>
  <c r="E560" i="10" s="1"/>
  <c r="CY561" i="10"/>
  <c r="E561" i="10" s="1"/>
  <c r="CY562" i="10"/>
  <c r="E562" i="10" s="1"/>
  <c r="CY563" i="10"/>
  <c r="E563" i="10" s="1"/>
  <c r="CY564" i="10"/>
  <c r="E564" i="10" s="1"/>
  <c r="CY565" i="10"/>
  <c r="E565" i="10" s="1"/>
  <c r="CY566" i="10"/>
  <c r="E566" i="10" s="1"/>
  <c r="CY567" i="10"/>
  <c r="E567" i="10" s="1"/>
  <c r="CY568" i="10"/>
  <c r="E568" i="10" s="1"/>
  <c r="CY569" i="10"/>
  <c r="E569" i="10" s="1"/>
  <c r="CY570" i="10"/>
  <c r="E570" i="10" s="1"/>
  <c r="CY571" i="10"/>
  <c r="E571" i="10" s="1"/>
  <c r="CY572" i="10"/>
  <c r="E572" i="10" s="1"/>
  <c r="CY573" i="10"/>
  <c r="E573" i="10" s="1"/>
  <c r="CY574" i="10"/>
  <c r="E574" i="10" s="1"/>
  <c r="CY575" i="10"/>
  <c r="E575" i="10" s="1"/>
  <c r="CY576" i="10"/>
  <c r="E576" i="10" s="1"/>
  <c r="CY577" i="10"/>
  <c r="E577" i="10" s="1"/>
  <c r="CY578" i="10"/>
  <c r="E578" i="10" s="1"/>
  <c r="CY579" i="10"/>
  <c r="E579" i="10" s="1"/>
  <c r="CY580" i="10"/>
  <c r="E580" i="10" s="1"/>
  <c r="CY581" i="10"/>
  <c r="E581" i="10" s="1"/>
  <c r="CY582" i="10"/>
  <c r="E582" i="10" s="1"/>
  <c r="CY583" i="10"/>
  <c r="E583" i="10" s="1"/>
  <c r="CY584" i="10"/>
  <c r="E584" i="10" s="1"/>
  <c r="CY585" i="10"/>
  <c r="E585" i="10" s="1"/>
  <c r="CY586" i="10"/>
  <c r="E586" i="10" s="1"/>
  <c r="CY587" i="10"/>
  <c r="E587" i="10" s="1"/>
  <c r="CY588" i="10"/>
  <c r="E588" i="10" s="1"/>
  <c r="CY589" i="10"/>
  <c r="E589" i="10" s="1"/>
  <c r="CY590" i="10"/>
  <c r="E590" i="10" s="1"/>
  <c r="CY591" i="10"/>
  <c r="E591" i="10" s="1"/>
  <c r="CY592" i="10"/>
  <c r="E592" i="10" s="1"/>
  <c r="CY593" i="10"/>
  <c r="E593" i="10" s="1"/>
  <c r="CY594" i="10"/>
  <c r="E594" i="10" s="1"/>
  <c r="CY595" i="10"/>
  <c r="E595" i="10" s="1"/>
  <c r="CY596" i="10"/>
  <c r="E596" i="10" s="1"/>
  <c r="CY597" i="10"/>
  <c r="E597" i="10" s="1"/>
  <c r="CY598" i="10"/>
  <c r="E598" i="10" s="1"/>
  <c r="CY599" i="10"/>
  <c r="E599" i="10" s="1"/>
  <c r="CY600" i="10"/>
  <c r="E600" i="10" s="1"/>
  <c r="CY601" i="10"/>
  <c r="E601" i="10" s="1"/>
  <c r="CY602" i="10"/>
  <c r="E602" i="10" s="1"/>
  <c r="CY603" i="10"/>
  <c r="E603" i="10" s="1"/>
  <c r="CY604" i="10"/>
  <c r="E604" i="10" s="1"/>
  <c r="CY605" i="10"/>
  <c r="E605" i="10" s="1"/>
  <c r="CY606" i="10"/>
  <c r="E606" i="10" s="1"/>
  <c r="CY607" i="10"/>
  <c r="E607" i="10" s="1"/>
  <c r="CY608" i="10"/>
  <c r="E608" i="10" s="1"/>
  <c r="CY609" i="10"/>
  <c r="E609" i="10" s="1"/>
  <c r="CY610" i="10"/>
  <c r="E610" i="10" s="1"/>
  <c r="CY611" i="10"/>
  <c r="E611" i="10" s="1"/>
  <c r="CY612" i="10"/>
  <c r="E612" i="10" s="1"/>
  <c r="CY613" i="10"/>
  <c r="E613" i="10" s="1"/>
  <c r="CY614" i="10"/>
  <c r="E614" i="10" s="1"/>
  <c r="CY615" i="10"/>
  <c r="E615" i="10" s="1"/>
  <c r="CY616" i="10"/>
  <c r="E616" i="10" s="1"/>
  <c r="CY617" i="10"/>
  <c r="E617" i="10" s="1"/>
  <c r="CY618" i="10"/>
  <c r="E618" i="10" s="1"/>
  <c r="CY619" i="10"/>
  <c r="E619" i="10" s="1"/>
  <c r="CY620" i="10"/>
  <c r="E620" i="10" s="1"/>
  <c r="CY621" i="10"/>
  <c r="E621" i="10" s="1"/>
  <c r="CY622" i="10"/>
  <c r="E622" i="10" s="1"/>
  <c r="CY623" i="10"/>
  <c r="E623" i="10" s="1"/>
  <c r="CY624" i="10"/>
  <c r="E624" i="10" s="1"/>
  <c r="CY625" i="10"/>
  <c r="E625" i="10" s="1"/>
  <c r="CY626" i="10"/>
  <c r="E626" i="10" s="1"/>
  <c r="CY627" i="10"/>
  <c r="E627" i="10" s="1"/>
  <c r="CY628" i="10"/>
  <c r="E628" i="10" s="1"/>
  <c r="CY629" i="10"/>
  <c r="E629" i="10" s="1"/>
  <c r="CY630" i="10"/>
  <c r="E630" i="10" s="1"/>
  <c r="CY631" i="10"/>
  <c r="E631" i="10" s="1"/>
  <c r="CY632" i="10"/>
  <c r="E632" i="10" s="1"/>
  <c r="CY633" i="10"/>
  <c r="E633" i="10" s="1"/>
  <c r="CY634" i="10"/>
  <c r="E634" i="10" s="1"/>
  <c r="CY635" i="10"/>
  <c r="E635" i="10" s="1"/>
  <c r="CY636" i="10"/>
  <c r="E636" i="10" s="1"/>
  <c r="CY637" i="10"/>
  <c r="E637" i="10" s="1"/>
  <c r="CY638" i="10"/>
  <c r="E638" i="10" s="1"/>
  <c r="CY639" i="10"/>
  <c r="E639" i="10" s="1"/>
  <c r="CY640" i="10"/>
  <c r="E640" i="10" s="1"/>
  <c r="CY641" i="10"/>
  <c r="E641" i="10" s="1"/>
  <c r="CY642" i="10"/>
  <c r="E642" i="10" s="1"/>
  <c r="CY643" i="10"/>
  <c r="E643" i="10" s="1"/>
  <c r="CY644" i="10"/>
  <c r="E644" i="10" s="1"/>
  <c r="CY645" i="10"/>
  <c r="E645" i="10" s="1"/>
  <c r="CY646" i="10"/>
  <c r="E646" i="10" s="1"/>
  <c r="CY647" i="10"/>
  <c r="E647" i="10" s="1"/>
  <c r="CY648" i="10"/>
  <c r="E648" i="10" s="1"/>
  <c r="CY649" i="10"/>
  <c r="E649" i="10" s="1"/>
  <c r="CY650" i="10"/>
  <c r="E650" i="10" s="1"/>
  <c r="CY651" i="10"/>
  <c r="E651" i="10" s="1"/>
  <c r="CY652" i="10"/>
  <c r="E652" i="10" s="1"/>
  <c r="CY653" i="10"/>
  <c r="E653" i="10" s="1"/>
  <c r="CY654" i="10"/>
  <c r="E654" i="10" s="1"/>
  <c r="CY655" i="10"/>
  <c r="E655" i="10" s="1"/>
  <c r="CY656" i="10"/>
  <c r="E656" i="10" s="1"/>
  <c r="CY657" i="10"/>
  <c r="E657" i="10" s="1"/>
  <c r="CY658" i="10"/>
  <c r="E658" i="10" s="1"/>
  <c r="CY659" i="10"/>
  <c r="E659" i="10" s="1"/>
  <c r="CY660" i="10"/>
  <c r="E660" i="10" s="1"/>
  <c r="CY661" i="10"/>
  <c r="E661" i="10" s="1"/>
  <c r="CY662" i="10"/>
  <c r="E662" i="10" s="1"/>
  <c r="CY663" i="10"/>
  <c r="E663" i="10" s="1"/>
  <c r="CY664" i="10"/>
  <c r="E664" i="10" s="1"/>
  <c r="CY665" i="10"/>
  <c r="E665" i="10" s="1"/>
  <c r="CY666" i="10"/>
  <c r="E666" i="10" s="1"/>
  <c r="CY667" i="10"/>
  <c r="E667" i="10" s="1"/>
  <c r="CY668" i="10"/>
  <c r="E668" i="10" s="1"/>
  <c r="CY669" i="10"/>
  <c r="E669" i="10" s="1"/>
  <c r="CY670" i="10"/>
  <c r="E670" i="10" s="1"/>
  <c r="CY671" i="10"/>
  <c r="E671" i="10" s="1"/>
  <c r="CY672" i="10"/>
  <c r="E672" i="10" s="1"/>
  <c r="CY673" i="10"/>
  <c r="E673" i="10" s="1"/>
  <c r="CY674" i="10"/>
  <c r="E674" i="10" s="1"/>
  <c r="CY675" i="10"/>
  <c r="E675" i="10" s="1"/>
  <c r="CY676" i="10"/>
  <c r="E676" i="10" s="1"/>
  <c r="CY677" i="10"/>
  <c r="E677" i="10" s="1"/>
  <c r="CY678" i="10"/>
  <c r="E678" i="10" s="1"/>
  <c r="CY679" i="10"/>
  <c r="E679" i="10" s="1"/>
  <c r="CY680" i="10"/>
  <c r="E680" i="10" s="1"/>
  <c r="CY681" i="10"/>
  <c r="E681" i="10" s="1"/>
  <c r="CY682" i="10"/>
  <c r="E682" i="10" s="1"/>
  <c r="CY683" i="10"/>
  <c r="E683" i="10" s="1"/>
  <c r="CY684" i="10"/>
  <c r="E684" i="10" s="1"/>
  <c r="CY685" i="10"/>
  <c r="E685" i="10" s="1"/>
  <c r="CY686" i="10"/>
  <c r="E686" i="10" s="1"/>
  <c r="CY687" i="10"/>
  <c r="E687" i="10" s="1"/>
  <c r="CY688" i="10"/>
  <c r="E688" i="10" s="1"/>
  <c r="CY689" i="10"/>
  <c r="E689" i="10" s="1"/>
  <c r="CY690" i="10"/>
  <c r="E690" i="10" s="1"/>
  <c r="CY691" i="10"/>
  <c r="E691" i="10" s="1"/>
  <c r="CY692" i="10"/>
  <c r="E692" i="10" s="1"/>
  <c r="CY693" i="10"/>
  <c r="E693" i="10" s="1"/>
  <c r="CY694" i="10"/>
  <c r="E694" i="10" s="1"/>
  <c r="CY695" i="10"/>
  <c r="E695" i="10" s="1"/>
  <c r="CY696" i="10"/>
  <c r="E696" i="10" s="1"/>
  <c r="CY697" i="10"/>
  <c r="E697" i="10" s="1"/>
  <c r="CY698" i="10"/>
  <c r="E698" i="10" s="1"/>
  <c r="CY699" i="10"/>
  <c r="E699" i="10" s="1"/>
  <c r="CY700" i="10"/>
  <c r="E700" i="10" s="1"/>
  <c r="CY701" i="10"/>
  <c r="E701" i="10" s="1"/>
  <c r="CY702" i="10"/>
  <c r="E702" i="10" s="1"/>
  <c r="CY703" i="10"/>
  <c r="E703" i="10" s="1"/>
  <c r="CY704" i="10"/>
  <c r="E704" i="10" s="1"/>
  <c r="CY705" i="10"/>
  <c r="E705" i="10" s="1"/>
  <c r="CY706" i="10"/>
  <c r="E706" i="10" s="1"/>
  <c r="CY707" i="10"/>
  <c r="E707" i="10" s="1"/>
  <c r="CY708" i="10"/>
  <c r="E708" i="10" s="1"/>
  <c r="CY709" i="10"/>
  <c r="E709" i="10" s="1"/>
  <c r="CY710" i="10"/>
  <c r="E710" i="10" s="1"/>
  <c r="CY711" i="10"/>
  <c r="E711" i="10" s="1"/>
  <c r="CY712" i="10"/>
  <c r="E712" i="10" s="1"/>
  <c r="CY713" i="10"/>
  <c r="E713" i="10" s="1"/>
  <c r="CY714" i="10"/>
  <c r="E714" i="10" s="1"/>
  <c r="CY715" i="10"/>
  <c r="E715" i="10" s="1"/>
  <c r="CY716" i="10"/>
  <c r="E716" i="10" s="1"/>
  <c r="CY717" i="10"/>
  <c r="E717" i="10" s="1"/>
  <c r="CY718" i="10"/>
  <c r="E718" i="10" s="1"/>
  <c r="CY719" i="10"/>
  <c r="E719" i="10" s="1"/>
  <c r="CY720" i="10"/>
  <c r="E720" i="10" s="1"/>
  <c r="CY721" i="10"/>
  <c r="E721" i="10" s="1"/>
  <c r="CY722" i="10"/>
  <c r="E722" i="10" s="1"/>
  <c r="CY723" i="10"/>
  <c r="E723" i="10" s="1"/>
  <c r="CY724" i="10"/>
  <c r="E724" i="10" s="1"/>
  <c r="CY725" i="10"/>
  <c r="E725" i="10" s="1"/>
  <c r="CY726" i="10"/>
  <c r="E726" i="10" s="1"/>
  <c r="CY727" i="10"/>
  <c r="E727" i="10" s="1"/>
  <c r="CY728" i="10"/>
  <c r="E728" i="10" s="1"/>
  <c r="CY729" i="10"/>
  <c r="E729" i="10" s="1"/>
  <c r="CY730" i="10"/>
  <c r="E730" i="10" s="1"/>
  <c r="CY731" i="10"/>
  <c r="E731" i="10" s="1"/>
  <c r="CY732" i="10"/>
  <c r="E732" i="10" s="1"/>
  <c r="CY733" i="10"/>
  <c r="E733" i="10" s="1"/>
  <c r="CY734" i="10"/>
  <c r="E734" i="10" s="1"/>
  <c r="CY735" i="10"/>
  <c r="E735" i="10" s="1"/>
  <c r="CY736" i="10"/>
  <c r="E736" i="10" s="1"/>
  <c r="CY737" i="10"/>
  <c r="E737" i="10" s="1"/>
  <c r="CY738" i="10"/>
  <c r="E738" i="10" s="1"/>
  <c r="CY739" i="10"/>
  <c r="E739" i="10" s="1"/>
  <c r="CY740" i="10"/>
  <c r="E740" i="10" s="1"/>
  <c r="CY741" i="10"/>
  <c r="E741" i="10" s="1"/>
  <c r="CY742" i="10"/>
  <c r="E742" i="10" s="1"/>
  <c r="CY743" i="10"/>
  <c r="E743" i="10" s="1"/>
  <c r="CY744" i="10"/>
  <c r="E744" i="10" s="1"/>
  <c r="CY745" i="10"/>
  <c r="E745" i="10" s="1"/>
  <c r="CY746" i="10"/>
  <c r="E746" i="10" s="1"/>
  <c r="CY747" i="10"/>
  <c r="E747" i="10" s="1"/>
  <c r="CY748" i="10"/>
  <c r="E748" i="10" s="1"/>
  <c r="CY749" i="10"/>
  <c r="E749" i="10" s="1"/>
  <c r="CY750" i="10"/>
  <c r="E750" i="10" s="1"/>
  <c r="CY751" i="10"/>
  <c r="E751" i="10" s="1"/>
  <c r="CY752" i="10"/>
  <c r="E752" i="10" s="1"/>
  <c r="CY753" i="10"/>
  <c r="E753" i="10" s="1"/>
  <c r="CY754" i="10"/>
  <c r="E754" i="10" s="1"/>
  <c r="CY755" i="10"/>
  <c r="E755" i="10" s="1"/>
  <c r="CY756" i="10"/>
  <c r="E756" i="10" s="1"/>
  <c r="CY757" i="10"/>
  <c r="E757" i="10" s="1"/>
  <c r="CY758" i="10"/>
  <c r="E758" i="10" s="1"/>
  <c r="CY759" i="10"/>
  <c r="E759" i="10" s="1"/>
  <c r="CY760" i="10"/>
  <c r="E760" i="10" s="1"/>
  <c r="CY761" i="10"/>
  <c r="E761" i="10" s="1"/>
  <c r="CY762" i="10"/>
  <c r="E762" i="10" s="1"/>
  <c r="CY763" i="10"/>
  <c r="E763" i="10" s="1"/>
  <c r="CY764" i="10"/>
  <c r="E764" i="10" s="1"/>
  <c r="CY765" i="10"/>
  <c r="E765" i="10" s="1"/>
  <c r="CY766" i="10"/>
  <c r="E766" i="10" s="1"/>
  <c r="CY767" i="10"/>
  <c r="E767" i="10" s="1"/>
  <c r="CY768" i="10"/>
  <c r="E768" i="10" s="1"/>
  <c r="CY769" i="10"/>
  <c r="E769" i="10" s="1"/>
  <c r="CY770" i="10"/>
  <c r="E770" i="10" s="1"/>
  <c r="CY771" i="10"/>
  <c r="E771" i="10" s="1"/>
  <c r="CY772" i="10"/>
  <c r="E772" i="10" s="1"/>
  <c r="CY773" i="10"/>
  <c r="E773" i="10" s="1"/>
  <c r="CY774" i="10"/>
  <c r="E774" i="10" s="1"/>
  <c r="CY775" i="10"/>
  <c r="E775" i="10" s="1"/>
  <c r="CY776" i="10"/>
  <c r="E776" i="10" s="1"/>
  <c r="CY777" i="10"/>
  <c r="E777" i="10" s="1"/>
  <c r="CY778" i="10"/>
  <c r="E778" i="10" s="1"/>
  <c r="CY779" i="10"/>
  <c r="E779" i="10" s="1"/>
  <c r="CY780" i="10"/>
  <c r="E780" i="10" s="1"/>
  <c r="CY781" i="10"/>
  <c r="E781" i="10" s="1"/>
  <c r="CY782" i="10"/>
  <c r="E782" i="10" s="1"/>
  <c r="CY783" i="10"/>
  <c r="E783" i="10" s="1"/>
  <c r="CY784" i="10"/>
  <c r="E784" i="10" s="1"/>
  <c r="CY785" i="10"/>
  <c r="E785" i="10" s="1"/>
  <c r="CY786" i="10"/>
  <c r="E786" i="10" s="1"/>
  <c r="CY787" i="10"/>
  <c r="E787" i="10" s="1"/>
  <c r="CY788" i="10"/>
  <c r="E788" i="10" s="1"/>
  <c r="CY789" i="10"/>
  <c r="E789" i="10" s="1"/>
  <c r="CY790" i="10"/>
  <c r="E790" i="10" s="1"/>
  <c r="CY791" i="10"/>
  <c r="E791" i="10" s="1"/>
  <c r="CY792" i="10"/>
  <c r="E792" i="10" s="1"/>
  <c r="CY793" i="10"/>
  <c r="E793" i="10" s="1"/>
  <c r="CY794" i="10"/>
  <c r="E794" i="10" s="1"/>
  <c r="CY795" i="10"/>
  <c r="E795" i="10" s="1"/>
  <c r="CY796" i="10"/>
  <c r="E796" i="10" s="1"/>
  <c r="CY797" i="10"/>
  <c r="E797" i="10" s="1"/>
  <c r="CY798" i="10"/>
  <c r="E798" i="10" s="1"/>
  <c r="CY799" i="10"/>
  <c r="E799" i="10" s="1"/>
  <c r="CY800" i="10"/>
  <c r="E800" i="10" s="1"/>
  <c r="CY801" i="10"/>
  <c r="E801" i="10" s="1"/>
  <c r="CY802" i="10"/>
  <c r="E802" i="10" s="1"/>
  <c r="CY803" i="10"/>
  <c r="E803" i="10" s="1"/>
  <c r="CY804" i="10"/>
  <c r="E804" i="10" s="1"/>
  <c r="CY805" i="10"/>
  <c r="E805" i="10" s="1"/>
  <c r="CY806" i="10"/>
  <c r="E806" i="10" s="1"/>
  <c r="CY807" i="10"/>
  <c r="E807" i="10" s="1"/>
  <c r="CY808" i="10"/>
  <c r="E808" i="10" s="1"/>
  <c r="CY809" i="10"/>
  <c r="E809" i="10" s="1"/>
  <c r="CY810" i="10"/>
  <c r="E810" i="10" s="1"/>
  <c r="CY811" i="10"/>
  <c r="E811" i="10" s="1"/>
  <c r="CY812" i="10"/>
  <c r="E812" i="10" s="1"/>
  <c r="CY813" i="10"/>
  <c r="E813" i="10" s="1"/>
  <c r="CY814" i="10"/>
  <c r="E814" i="10" s="1"/>
  <c r="CY815" i="10"/>
  <c r="E815" i="10" s="1"/>
  <c r="CY816" i="10"/>
  <c r="E816" i="10" s="1"/>
  <c r="CY817" i="10"/>
  <c r="E817" i="10" s="1"/>
  <c r="CY818" i="10"/>
  <c r="E818" i="10" s="1"/>
  <c r="CY819" i="10"/>
  <c r="E819" i="10" s="1"/>
  <c r="CY820" i="10"/>
  <c r="E820" i="10" s="1"/>
  <c r="CY821" i="10"/>
  <c r="E821" i="10" s="1"/>
  <c r="CY822" i="10"/>
  <c r="E822" i="10" s="1"/>
  <c r="CY823" i="10"/>
  <c r="E823" i="10" s="1"/>
  <c r="CY824" i="10"/>
  <c r="E824" i="10" s="1"/>
  <c r="CY825" i="10"/>
  <c r="E825" i="10" s="1"/>
  <c r="CY826" i="10"/>
  <c r="E826" i="10" s="1"/>
  <c r="CY827" i="10"/>
  <c r="E827" i="10" s="1"/>
  <c r="CY828" i="10"/>
  <c r="E828" i="10" s="1"/>
  <c r="CY829" i="10"/>
  <c r="E829" i="10" s="1"/>
  <c r="CY830" i="10"/>
  <c r="E830" i="10" s="1"/>
  <c r="CY831" i="10"/>
  <c r="E831" i="10" s="1"/>
  <c r="CY832" i="10"/>
  <c r="E832" i="10" s="1"/>
  <c r="CY833" i="10"/>
  <c r="E833" i="10" s="1"/>
  <c r="CY834" i="10"/>
  <c r="E834" i="10" s="1"/>
  <c r="CY835" i="10"/>
  <c r="E835" i="10" s="1"/>
  <c r="CY836" i="10"/>
  <c r="E836" i="10" s="1"/>
  <c r="CY837" i="10"/>
  <c r="E837" i="10" s="1"/>
  <c r="CY838" i="10"/>
  <c r="E838" i="10" s="1"/>
  <c r="CY839" i="10"/>
  <c r="E839" i="10" s="1"/>
  <c r="CY840" i="10"/>
  <c r="E840" i="10" s="1"/>
  <c r="CY841" i="10"/>
  <c r="E841" i="10" s="1"/>
  <c r="CY842" i="10"/>
  <c r="E842" i="10" s="1"/>
  <c r="CY843" i="10"/>
  <c r="E843" i="10" s="1"/>
  <c r="CY844" i="10"/>
  <c r="E844" i="10" s="1"/>
  <c r="CY845" i="10"/>
  <c r="E845" i="10" s="1"/>
  <c r="CY846" i="10"/>
  <c r="E846" i="10" s="1"/>
  <c r="CY847" i="10"/>
  <c r="E847" i="10" s="1"/>
  <c r="CY848" i="10"/>
  <c r="E848" i="10" s="1"/>
  <c r="CY849" i="10"/>
  <c r="E849" i="10" s="1"/>
  <c r="CY850" i="10"/>
  <c r="E850" i="10" s="1"/>
  <c r="CY851" i="10"/>
  <c r="E851" i="10" s="1"/>
  <c r="CY852" i="10"/>
  <c r="E852" i="10" s="1"/>
  <c r="CY853" i="10"/>
  <c r="E853" i="10" s="1"/>
  <c r="CY854" i="10"/>
  <c r="E854" i="10" s="1"/>
  <c r="CY855" i="10"/>
  <c r="E855" i="10" s="1"/>
  <c r="CY856" i="10"/>
  <c r="E856" i="10" s="1"/>
  <c r="CY857" i="10"/>
  <c r="E857" i="10" s="1"/>
  <c r="CY858" i="10"/>
  <c r="E858" i="10" s="1"/>
  <c r="CY859" i="10"/>
  <c r="E859" i="10" s="1"/>
  <c r="CY860" i="10"/>
  <c r="E860" i="10" s="1"/>
  <c r="CY861" i="10"/>
  <c r="E861" i="10" s="1"/>
  <c r="CY862" i="10"/>
  <c r="E862" i="10" s="1"/>
  <c r="CY863" i="10"/>
  <c r="E863" i="10" s="1"/>
  <c r="CY864" i="10"/>
  <c r="E864" i="10" s="1"/>
  <c r="CY865" i="10"/>
  <c r="E865" i="10" s="1"/>
  <c r="CY866" i="10"/>
  <c r="E866" i="10" s="1"/>
  <c r="CY867" i="10"/>
  <c r="E867" i="10" s="1"/>
  <c r="CY868" i="10"/>
  <c r="E868" i="10" s="1"/>
  <c r="CY869" i="10"/>
  <c r="E869" i="10" s="1"/>
  <c r="CY870" i="10"/>
  <c r="E870" i="10" s="1"/>
  <c r="CY871" i="10"/>
  <c r="E871" i="10" s="1"/>
  <c r="CY872" i="10"/>
  <c r="E872" i="10" s="1"/>
  <c r="CY873" i="10"/>
  <c r="E873" i="10" s="1"/>
  <c r="CY874" i="10"/>
  <c r="E874" i="10" s="1"/>
  <c r="CY875" i="10"/>
  <c r="E875" i="10" s="1"/>
  <c r="CY876" i="10"/>
  <c r="E876" i="10" s="1"/>
  <c r="CY877" i="10"/>
  <c r="E877" i="10" s="1"/>
  <c r="CY878" i="10"/>
  <c r="E878" i="10" s="1"/>
  <c r="CY879" i="10"/>
  <c r="E879" i="10" s="1"/>
  <c r="CY880" i="10"/>
  <c r="E880" i="10" s="1"/>
  <c r="CY881" i="10"/>
  <c r="E881" i="10" s="1"/>
  <c r="CY882" i="10"/>
  <c r="E882" i="10" s="1"/>
  <c r="CY883" i="10"/>
  <c r="E883" i="10" s="1"/>
  <c r="CY884" i="10"/>
  <c r="E884" i="10" s="1"/>
  <c r="CY885" i="10"/>
  <c r="E885" i="10" s="1"/>
  <c r="CY886" i="10"/>
  <c r="E886" i="10" s="1"/>
  <c r="CY887" i="10"/>
  <c r="E887" i="10" s="1"/>
  <c r="CY888" i="10"/>
  <c r="E888" i="10" s="1"/>
  <c r="CY889" i="10"/>
  <c r="E889" i="10" s="1"/>
  <c r="CY890" i="10"/>
  <c r="E890" i="10" s="1"/>
  <c r="CY891" i="10"/>
  <c r="E891" i="10" s="1"/>
  <c r="CY892" i="10"/>
  <c r="E892" i="10" s="1"/>
  <c r="CY893" i="10"/>
  <c r="E893" i="10" s="1"/>
  <c r="CY894" i="10"/>
  <c r="E894" i="10" s="1"/>
  <c r="CY895" i="10"/>
  <c r="E895" i="10" s="1"/>
  <c r="CY896" i="10"/>
  <c r="E896" i="10" s="1"/>
  <c r="CY897" i="10"/>
  <c r="E897" i="10" s="1"/>
  <c r="CY898" i="10"/>
  <c r="E898" i="10" s="1"/>
  <c r="CY899" i="10"/>
  <c r="E899" i="10" s="1"/>
  <c r="CY900" i="10"/>
  <c r="E900" i="10" s="1"/>
  <c r="CY901" i="10"/>
  <c r="E901" i="10" s="1"/>
  <c r="CY902" i="10"/>
  <c r="E902" i="10" s="1"/>
  <c r="CY903" i="10"/>
  <c r="E903" i="10" s="1"/>
  <c r="CY904" i="10"/>
  <c r="E904" i="10" s="1"/>
  <c r="CY905" i="10"/>
  <c r="E905" i="10" s="1"/>
  <c r="CY906" i="10"/>
  <c r="E906" i="10" s="1"/>
  <c r="CY907" i="10"/>
  <c r="E907" i="10" s="1"/>
  <c r="CY908" i="10"/>
  <c r="E908" i="10" s="1"/>
  <c r="CY909" i="10"/>
  <c r="E909" i="10" s="1"/>
  <c r="CY910" i="10"/>
  <c r="E910" i="10" s="1"/>
  <c r="CY911" i="10"/>
  <c r="E911" i="10" s="1"/>
  <c r="CY912" i="10"/>
  <c r="E912" i="10" s="1"/>
  <c r="CY913" i="10"/>
  <c r="E913" i="10" s="1"/>
  <c r="CY914" i="10"/>
  <c r="E914" i="10" s="1"/>
  <c r="CY915" i="10"/>
  <c r="E915" i="10" s="1"/>
  <c r="CY916" i="10"/>
  <c r="E916" i="10" s="1"/>
  <c r="CY917" i="10"/>
  <c r="E917" i="10" s="1"/>
  <c r="CY918" i="10"/>
  <c r="E918" i="10" s="1"/>
  <c r="CY919" i="10"/>
  <c r="E919" i="10" s="1"/>
  <c r="CY920" i="10"/>
  <c r="E920" i="10" s="1"/>
  <c r="CY921" i="10"/>
  <c r="E921" i="10" s="1"/>
  <c r="CY922" i="10"/>
  <c r="E922" i="10" s="1"/>
  <c r="CY923" i="10"/>
  <c r="E923" i="10" s="1"/>
  <c r="CY924" i="10"/>
  <c r="E924" i="10" s="1"/>
  <c r="CY925" i="10"/>
  <c r="E925" i="10" s="1"/>
  <c r="CY926" i="10"/>
  <c r="E926" i="10" s="1"/>
  <c r="CY927" i="10"/>
  <c r="E927" i="10" s="1"/>
  <c r="CY928" i="10"/>
  <c r="E928" i="10" s="1"/>
  <c r="CY929" i="10"/>
  <c r="E929" i="10" s="1"/>
  <c r="CY930" i="10"/>
  <c r="E930" i="10" s="1"/>
  <c r="CY931" i="10"/>
  <c r="E931" i="10" s="1"/>
  <c r="CY932" i="10"/>
  <c r="E932" i="10" s="1"/>
  <c r="CY933" i="10"/>
  <c r="E933" i="10" s="1"/>
  <c r="CY934" i="10"/>
  <c r="E934" i="10" s="1"/>
  <c r="CY935" i="10"/>
  <c r="E935" i="10" s="1"/>
  <c r="CY936" i="10"/>
  <c r="E936" i="10" s="1"/>
  <c r="CY937" i="10"/>
  <c r="E937" i="10" s="1"/>
  <c r="CY938" i="10"/>
  <c r="E938" i="10" s="1"/>
  <c r="CY939" i="10"/>
  <c r="E939" i="10" s="1"/>
  <c r="CY940" i="10"/>
  <c r="E940" i="10" s="1"/>
  <c r="CY941" i="10"/>
  <c r="E941" i="10" s="1"/>
  <c r="CY942" i="10"/>
  <c r="E942" i="10" s="1"/>
  <c r="CY943" i="10"/>
  <c r="E943" i="10" s="1"/>
  <c r="CY944" i="10"/>
  <c r="E944" i="10" s="1"/>
  <c r="CY945" i="10"/>
  <c r="E945" i="10" s="1"/>
  <c r="CY946" i="10"/>
  <c r="E946" i="10" s="1"/>
  <c r="CY947" i="10"/>
  <c r="E947" i="10" s="1"/>
  <c r="CY948" i="10"/>
  <c r="E948" i="10" s="1"/>
  <c r="CY949" i="10"/>
  <c r="E949" i="10" s="1"/>
  <c r="CY950" i="10"/>
  <c r="E950" i="10" s="1"/>
  <c r="CY951" i="10"/>
  <c r="E951" i="10" s="1"/>
  <c r="CY952" i="10"/>
  <c r="E952" i="10" s="1"/>
  <c r="CY953" i="10"/>
  <c r="E953" i="10" s="1"/>
  <c r="CY954" i="10"/>
  <c r="E954" i="10" s="1"/>
  <c r="CY955" i="10"/>
  <c r="E955" i="10" s="1"/>
  <c r="CY956" i="10"/>
  <c r="E956" i="10" s="1"/>
  <c r="CY957" i="10"/>
  <c r="E957" i="10" s="1"/>
  <c r="CY958" i="10"/>
  <c r="E958" i="10" s="1"/>
  <c r="CY959" i="10"/>
  <c r="E959" i="10" s="1"/>
  <c r="CY960" i="10"/>
  <c r="E960" i="10" s="1"/>
  <c r="CY961" i="10"/>
  <c r="E961" i="10" s="1"/>
  <c r="CY962" i="10"/>
  <c r="E962" i="10" s="1"/>
  <c r="CY963" i="10"/>
  <c r="E963" i="10" s="1"/>
  <c r="CY964" i="10"/>
  <c r="E964" i="10" s="1"/>
  <c r="CY965" i="10"/>
  <c r="E965" i="10" s="1"/>
  <c r="CY966" i="10"/>
  <c r="E966" i="10" s="1"/>
  <c r="CY967" i="10"/>
  <c r="E967" i="10" s="1"/>
  <c r="CY968" i="10"/>
  <c r="E968" i="10" s="1"/>
  <c r="CY969" i="10"/>
  <c r="E969" i="10" s="1"/>
  <c r="CY970" i="10"/>
  <c r="E970" i="10" s="1"/>
  <c r="CY971" i="10"/>
  <c r="E971" i="10" s="1"/>
  <c r="CY972" i="10"/>
  <c r="E972" i="10" s="1"/>
  <c r="CY973" i="10"/>
  <c r="E973" i="10" s="1"/>
  <c r="CY974" i="10"/>
  <c r="E974" i="10" s="1"/>
  <c r="CY975" i="10"/>
  <c r="E975" i="10" s="1"/>
  <c r="CY976" i="10"/>
  <c r="E976" i="10" s="1"/>
  <c r="CY977" i="10"/>
  <c r="E977" i="10" s="1"/>
  <c r="CY978" i="10"/>
  <c r="E978" i="10" s="1"/>
  <c r="CY979" i="10"/>
  <c r="E979" i="10" s="1"/>
  <c r="CY980" i="10"/>
  <c r="E980" i="10" s="1"/>
  <c r="CY981" i="10"/>
  <c r="E981" i="10" s="1"/>
  <c r="CY982" i="10"/>
  <c r="E982" i="10" s="1"/>
  <c r="CY983" i="10"/>
  <c r="E983" i="10" s="1"/>
  <c r="CY984" i="10"/>
  <c r="E984" i="10" s="1"/>
  <c r="CY985" i="10"/>
  <c r="E985" i="10" s="1"/>
  <c r="CY986" i="10"/>
  <c r="E986" i="10" s="1"/>
  <c r="CY987" i="10"/>
  <c r="E987" i="10" s="1"/>
  <c r="CY988" i="10"/>
  <c r="E988" i="10" s="1"/>
  <c r="CY989" i="10"/>
  <c r="E989" i="10" s="1"/>
  <c r="CY990" i="10"/>
  <c r="E990" i="10" s="1"/>
  <c r="CY991" i="10"/>
  <c r="E991" i="10" s="1"/>
  <c r="CY992" i="10"/>
  <c r="E992" i="10" s="1"/>
  <c r="CY993" i="10"/>
  <c r="E993" i="10" s="1"/>
  <c r="CY994" i="10"/>
  <c r="E994" i="10" s="1"/>
  <c r="CY995" i="10"/>
  <c r="E995" i="10" s="1"/>
  <c r="CY996" i="10"/>
  <c r="E996" i="10" s="1"/>
  <c r="CY997" i="10"/>
  <c r="E997" i="10" s="1"/>
  <c r="CY998" i="10"/>
  <c r="E998" i="10" s="1"/>
  <c r="CY999" i="10"/>
  <c r="E999" i="10" s="1"/>
  <c r="CY1000" i="10"/>
  <c r="E1000" i="10" s="1"/>
  <c r="CY1001" i="10"/>
  <c r="E1001" i="10" s="1"/>
  <c r="CY1002" i="10"/>
  <c r="E1002" i="10" s="1"/>
  <c r="CY1003" i="10"/>
  <c r="E1003" i="10" s="1"/>
  <c r="CY1004" i="10"/>
  <c r="E1004" i="10" s="1"/>
  <c r="CY1005" i="10"/>
  <c r="E1005" i="10" s="1"/>
  <c r="CY1006" i="10"/>
  <c r="E1006" i="10" s="1"/>
  <c r="CY1007" i="10"/>
  <c r="E1007" i="10" s="1"/>
  <c r="CY1008" i="10"/>
  <c r="E1008" i="10" s="1"/>
  <c r="CY1009" i="10"/>
  <c r="E1009" i="10" s="1"/>
  <c r="CY1010" i="10"/>
  <c r="E1010" i="10" s="1"/>
  <c r="CY1011" i="10"/>
  <c r="E1011" i="10" s="1"/>
  <c r="CY1012" i="10"/>
  <c r="E1012" i="10" s="1"/>
  <c r="CY1013" i="10"/>
  <c r="E1013" i="10" s="1"/>
  <c r="CY1014" i="10"/>
  <c r="E1014" i="10" s="1"/>
  <c r="AI3"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Q219" i="10"/>
  <c r="AQ220" i="10"/>
  <c r="AQ221" i="10"/>
  <c r="AQ222" i="10"/>
  <c r="AQ223" i="10"/>
  <c r="AQ224" i="10"/>
  <c r="AQ225" i="10"/>
  <c r="AQ226" i="10"/>
  <c r="AQ227" i="10"/>
  <c r="AQ228" i="10"/>
  <c r="AQ229" i="10"/>
  <c r="AQ230" i="10"/>
  <c r="AQ231" i="10"/>
  <c r="AQ232" i="10"/>
  <c r="AQ233" i="10"/>
  <c r="AQ234" i="10"/>
  <c r="AQ235" i="10"/>
  <c r="AQ236" i="10"/>
  <c r="AQ237" i="10"/>
  <c r="AQ238" i="10"/>
  <c r="AQ239" i="10"/>
  <c r="AQ240" i="10"/>
  <c r="AQ241" i="10"/>
  <c r="AQ242" i="10"/>
  <c r="AQ243" i="10"/>
  <c r="AQ244" i="10"/>
  <c r="AQ245" i="10"/>
  <c r="AQ246" i="10"/>
  <c r="AQ247" i="10"/>
  <c r="AQ248" i="10"/>
  <c r="AQ249" i="10"/>
  <c r="AQ250" i="10"/>
  <c r="AQ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AQ992" i="10"/>
  <c r="AQ993" i="10"/>
  <c r="AQ994" i="10"/>
  <c r="AQ995" i="10"/>
  <c r="AQ996" i="10"/>
  <c r="AQ997" i="10"/>
  <c r="AQ998" i="10"/>
  <c r="AQ999" i="10"/>
  <c r="AQ1000" i="10"/>
  <c r="AQ1001" i="10"/>
  <c r="AQ1002" i="10"/>
  <c r="AQ1003" i="10"/>
  <c r="AQ1004" i="10"/>
  <c r="AQ1005" i="10"/>
  <c r="AQ1006" i="10"/>
  <c r="AQ1007" i="10"/>
  <c r="AQ1008" i="10"/>
  <c r="AQ1009" i="10"/>
  <c r="AQ1010" i="10"/>
  <c r="AQ1011" i="10"/>
  <c r="AQ1012" i="10"/>
  <c r="AQ1013" i="10"/>
  <c r="AQ1014" i="10"/>
  <c r="AQ1015" i="10"/>
  <c r="AR21" i="10"/>
  <c r="AR22" i="10"/>
  <c r="AR23" i="10"/>
  <c r="AR24" i="10"/>
  <c r="AR25" i="10"/>
  <c r="AR26"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R219" i="10"/>
  <c r="AR220" i="10"/>
  <c r="AR221" i="10"/>
  <c r="AR222" i="10"/>
  <c r="AR223" i="10"/>
  <c r="AR224" i="10"/>
  <c r="AR225" i="10"/>
  <c r="AR226" i="10"/>
  <c r="AR227" i="10"/>
  <c r="AR228" i="10"/>
  <c r="AR229" i="10"/>
  <c r="AR230" i="10"/>
  <c r="AR231" i="10"/>
  <c r="AR232" i="10"/>
  <c r="AR233" i="10"/>
  <c r="AR234" i="10"/>
  <c r="AR235" i="10"/>
  <c r="AR236" i="10"/>
  <c r="AR237" i="10"/>
  <c r="AR238" i="10"/>
  <c r="AR239" i="10"/>
  <c r="AR240" i="10"/>
  <c r="AR241" i="10"/>
  <c r="AR242" i="10"/>
  <c r="AR243" i="10"/>
  <c r="AR244" i="10"/>
  <c r="AR245" i="10"/>
  <c r="AR246" i="10"/>
  <c r="AR247" i="10"/>
  <c r="AR248" i="10"/>
  <c r="AR249" i="10"/>
  <c r="AR250" i="10"/>
  <c r="AR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R992" i="10"/>
  <c r="AR993" i="10"/>
  <c r="AR994" i="10"/>
  <c r="AR995" i="10"/>
  <c r="AR996" i="10"/>
  <c r="AR997" i="10"/>
  <c r="AR998" i="10"/>
  <c r="AR999" i="10"/>
  <c r="AR1000" i="10"/>
  <c r="AR1001" i="10"/>
  <c r="AR1002" i="10"/>
  <c r="AR1003" i="10"/>
  <c r="AR1004" i="10"/>
  <c r="AR1005" i="10"/>
  <c r="AR1006" i="10"/>
  <c r="AR1007" i="10"/>
  <c r="AR1008" i="10"/>
  <c r="AR1009" i="10"/>
  <c r="AR1010" i="10"/>
  <c r="AR1011" i="10"/>
  <c r="AR1012" i="10"/>
  <c r="AR1013" i="10"/>
  <c r="AR1014" i="10"/>
  <c r="AR1015" i="10"/>
  <c r="AF15" i="13" l="1"/>
  <c r="AF16" i="13"/>
  <c r="H341" i="15"/>
  <c r="H813" i="15"/>
  <c r="H366" i="15"/>
  <c r="H670" i="15"/>
  <c r="H235" i="15"/>
  <c r="H302" i="15"/>
  <c r="M943" i="13"/>
  <c r="M639" i="13"/>
  <c r="M143" i="13"/>
  <c r="M942" i="13"/>
  <c r="M734" i="13"/>
  <c r="M494" i="13"/>
  <c r="M94" i="13"/>
  <c r="M1005" i="13"/>
  <c r="M989" i="13"/>
  <c r="M973" i="13"/>
  <c r="M957" i="13"/>
  <c r="M941" i="13"/>
  <c r="M925" i="13"/>
  <c r="M909" i="13"/>
  <c r="M893" i="13"/>
  <c r="M877" i="13"/>
  <c r="M861" i="13"/>
  <c r="M845" i="13"/>
  <c r="M829" i="13"/>
  <c r="M813" i="13"/>
  <c r="M797" i="13"/>
  <c r="M781" i="13"/>
  <c r="M765" i="13"/>
  <c r="M749" i="13"/>
  <c r="M733" i="13"/>
  <c r="M717" i="13"/>
  <c r="M701" i="13"/>
  <c r="M685" i="13"/>
  <c r="M669" i="13"/>
  <c r="M653" i="13"/>
  <c r="M637" i="13"/>
  <c r="M621" i="13"/>
  <c r="M605" i="13"/>
  <c r="M589" i="13"/>
  <c r="M573" i="13"/>
  <c r="M557" i="13"/>
  <c r="M541" i="13"/>
  <c r="M525" i="13"/>
  <c r="M509" i="13"/>
  <c r="M493" i="13"/>
  <c r="M477" i="13"/>
  <c r="M461" i="13"/>
  <c r="M445" i="13"/>
  <c r="M429" i="13"/>
  <c r="M413" i="13"/>
  <c r="M397" i="13"/>
  <c r="M381" i="13"/>
  <c r="M365" i="13"/>
  <c r="M349" i="13"/>
  <c r="M333" i="13"/>
  <c r="M317" i="13"/>
  <c r="M301" i="13"/>
  <c r="M285" i="13"/>
  <c r="M269" i="13"/>
  <c r="M253" i="13"/>
  <c r="M237" i="13"/>
  <c r="M221" i="13"/>
  <c r="M205" i="13"/>
  <c r="M189" i="13"/>
  <c r="M173" i="13"/>
  <c r="M157" i="13"/>
  <c r="M141" i="13"/>
  <c r="M125" i="13"/>
  <c r="M109" i="13"/>
  <c r="M93" i="13"/>
  <c r="M77" i="13"/>
  <c r="M61" i="13"/>
  <c r="M45" i="13"/>
  <c r="M29" i="13"/>
  <c r="M223" i="13"/>
  <c r="M222" i="13"/>
  <c r="M1004" i="13"/>
  <c r="M988" i="13"/>
  <c r="M972" i="13"/>
  <c r="M956" i="13"/>
  <c r="M940" i="13"/>
  <c r="M924" i="13"/>
  <c r="M908" i="13"/>
  <c r="M892" i="13"/>
  <c r="M876" i="13"/>
  <c r="M860" i="13"/>
  <c r="M844" i="13"/>
  <c r="M828" i="13"/>
  <c r="M812" i="13"/>
  <c r="M796" i="13"/>
  <c r="M780" i="13"/>
  <c r="M764" i="13"/>
  <c r="M748" i="13"/>
  <c r="M732" i="13"/>
  <c r="M716" i="13"/>
  <c r="M700" i="13"/>
  <c r="M684" i="13"/>
  <c r="M668" i="13"/>
  <c r="M652" i="13"/>
  <c r="M636" i="13"/>
  <c r="M620" i="13"/>
  <c r="M604" i="13"/>
  <c r="M588" i="13"/>
  <c r="M572" i="13"/>
  <c r="M556" i="13"/>
  <c r="M540" i="13"/>
  <c r="M524" i="13"/>
  <c r="M508" i="13"/>
  <c r="M492" i="13"/>
  <c r="M476" i="13"/>
  <c r="M460" i="13"/>
  <c r="M444" i="13"/>
  <c r="M428" i="13"/>
  <c r="M412" i="13"/>
  <c r="M396" i="13"/>
  <c r="M380" i="13"/>
  <c r="M364" i="13"/>
  <c r="M348" i="13"/>
  <c r="M332" i="13"/>
  <c r="M316" i="13"/>
  <c r="M300" i="13"/>
  <c r="M284" i="13"/>
  <c r="M268" i="13"/>
  <c r="M252" i="13"/>
  <c r="M236" i="13"/>
  <c r="M220" i="13"/>
  <c r="M204" i="13"/>
  <c r="M188" i="13"/>
  <c r="M172" i="13"/>
  <c r="M156" i="13"/>
  <c r="M140" i="13"/>
  <c r="M124" i="13"/>
  <c r="M108" i="13"/>
  <c r="M92" i="13"/>
  <c r="M76" i="13"/>
  <c r="M60" i="13"/>
  <c r="M44" i="13"/>
  <c r="M28" i="13"/>
  <c r="M1007" i="13"/>
  <c r="M687" i="13"/>
  <c r="M399" i="13"/>
  <c r="M31" i="13"/>
  <c r="M814" i="13"/>
  <c r="M622" i="13"/>
  <c r="M446" i="13"/>
  <c r="M254" i="13"/>
  <c r="M46" i="13"/>
  <c r="M1003" i="13"/>
  <c r="M987" i="13"/>
  <c r="M971" i="13"/>
  <c r="M955" i="13"/>
  <c r="M939" i="13"/>
  <c r="M923" i="13"/>
  <c r="M907" i="13"/>
  <c r="M891" i="13"/>
  <c r="M875" i="13"/>
  <c r="M859" i="13"/>
  <c r="M843" i="13"/>
  <c r="M827" i="13"/>
  <c r="M811" i="13"/>
  <c r="M795" i="13"/>
  <c r="M779" i="13"/>
  <c r="M763" i="13"/>
  <c r="M747" i="13"/>
  <c r="M731" i="13"/>
  <c r="M715" i="13"/>
  <c r="M699" i="13"/>
  <c r="M683" i="13"/>
  <c r="M667" i="13"/>
  <c r="M651" i="13"/>
  <c r="M635" i="13"/>
  <c r="M619" i="13"/>
  <c r="M603" i="13"/>
  <c r="M587" i="13"/>
  <c r="M555" i="13"/>
  <c r="M539" i="13"/>
  <c r="M523" i="13"/>
  <c r="M507" i="13"/>
  <c r="M491" i="13"/>
  <c r="M475" i="13"/>
  <c r="M459" i="13"/>
  <c r="M443" i="13"/>
  <c r="M427" i="13"/>
  <c r="M411" i="13"/>
  <c r="M395" i="13"/>
  <c r="M379" i="13"/>
  <c r="M363" i="13"/>
  <c r="M347" i="13"/>
  <c r="M331" i="13"/>
  <c r="M299" i="13"/>
  <c r="M283" i="13"/>
  <c r="M267" i="13"/>
  <c r="M251" i="13"/>
  <c r="M235" i="13"/>
  <c r="M219" i="13"/>
  <c r="M203" i="13"/>
  <c r="M187" i="13"/>
  <c r="M171" i="13"/>
  <c r="M155" i="13"/>
  <c r="M139" i="13"/>
  <c r="M123" i="13"/>
  <c r="M107" i="13"/>
  <c r="M91" i="13"/>
  <c r="M75" i="13"/>
  <c r="M43" i="13"/>
  <c r="M27" i="13"/>
  <c r="M879" i="13"/>
  <c r="M607" i="13"/>
  <c r="M159" i="13"/>
  <c r="M894" i="13"/>
  <c r="M718" i="13"/>
  <c r="M478" i="13"/>
  <c r="M110" i="13"/>
  <c r="M1002" i="13"/>
  <c r="M986" i="13"/>
  <c r="M970" i="13"/>
  <c r="M954" i="13"/>
  <c r="M938" i="13"/>
  <c r="M922" i="13"/>
  <c r="M906" i="13"/>
  <c r="M890" i="13"/>
  <c r="M874" i="13"/>
  <c r="M858" i="13"/>
  <c r="M842" i="13"/>
  <c r="M826" i="13"/>
  <c r="M810" i="13"/>
  <c r="M794" i="13"/>
  <c r="M778" i="13"/>
  <c r="M762" i="13"/>
  <c r="M746" i="13"/>
  <c r="M730" i="13"/>
  <c r="M714" i="13"/>
  <c r="M698" i="13"/>
  <c r="M682" i="13"/>
  <c r="M666" i="13"/>
  <c r="M650" i="13"/>
  <c r="M634" i="13"/>
  <c r="M618" i="13"/>
  <c r="M602" i="13"/>
  <c r="M586" i="13"/>
  <c r="M570" i="13"/>
  <c r="M554" i="13"/>
  <c r="M538" i="13"/>
  <c r="M522" i="13"/>
  <c r="M506" i="13"/>
  <c r="M490" i="13"/>
  <c r="M474" i="13"/>
  <c r="M458" i="13"/>
  <c r="M442" i="13"/>
  <c r="M426" i="13"/>
  <c r="M410" i="13"/>
  <c r="M394" i="13"/>
  <c r="M378" i="13"/>
  <c r="M362" i="13"/>
  <c r="M346" i="13"/>
  <c r="M330" i="13"/>
  <c r="M314" i="13"/>
  <c r="M298" i="13"/>
  <c r="M282" i="13"/>
  <c r="M266" i="13"/>
  <c r="M250" i="13"/>
  <c r="M234" i="13"/>
  <c r="M218" i="13"/>
  <c r="M202" i="13"/>
  <c r="M186" i="13"/>
  <c r="M170" i="13"/>
  <c r="M154" i="13"/>
  <c r="M138" i="13"/>
  <c r="M122" i="13"/>
  <c r="M106" i="13"/>
  <c r="M90" i="13"/>
  <c r="M74" i="13"/>
  <c r="M58" i="13"/>
  <c r="M42" i="13"/>
  <c r="M26" i="13"/>
  <c r="M207" i="13"/>
  <c r="M30" i="13"/>
  <c r="M1001" i="13"/>
  <c r="M985" i="13"/>
  <c r="M969" i="13"/>
  <c r="M953" i="13"/>
  <c r="M937" i="13"/>
  <c r="M921" i="13"/>
  <c r="M905" i="13"/>
  <c r="M889" i="13"/>
  <c r="M873" i="13"/>
  <c r="M841" i="13"/>
  <c r="M825" i="13"/>
  <c r="M809" i="13"/>
  <c r="M793" i="13"/>
  <c r="M777" i="13"/>
  <c r="M761" i="13"/>
  <c r="M745" i="13"/>
  <c r="M729" i="13"/>
  <c r="M713" i="13"/>
  <c r="M697" i="13"/>
  <c r="M681" i="13"/>
  <c r="M649" i="13"/>
  <c r="M633" i="13"/>
  <c r="M617" i="13"/>
  <c r="M601" i="13"/>
  <c r="M569" i="13"/>
  <c r="M553" i="13"/>
  <c r="M537" i="13"/>
  <c r="M521" i="13"/>
  <c r="M489" i="13"/>
  <c r="M473" i="13"/>
  <c r="M457" i="13"/>
  <c r="M441" i="13"/>
  <c r="M425" i="13"/>
  <c r="M409" i="13"/>
  <c r="M393" i="13"/>
  <c r="M377" i="13"/>
  <c r="M361" i="13"/>
  <c r="M345" i="13"/>
  <c r="M329" i="13"/>
  <c r="M313" i="13"/>
  <c r="M297" i="13"/>
  <c r="M281" i="13"/>
  <c r="M265" i="13"/>
  <c r="M249" i="13"/>
  <c r="M233" i="13"/>
  <c r="M217" i="13"/>
  <c r="M201" i="13"/>
  <c r="M185" i="13"/>
  <c r="M169" i="13"/>
  <c r="M137" i="13"/>
  <c r="M121" i="13"/>
  <c r="M105" i="13"/>
  <c r="M89" i="13"/>
  <c r="M73" i="13"/>
  <c r="M57" i="13"/>
  <c r="M41" i="13"/>
  <c r="M25" i="13"/>
  <c r="M847" i="13"/>
  <c r="M175" i="13"/>
  <c r="M910" i="13"/>
  <c r="M638" i="13"/>
  <c r="M206" i="13"/>
  <c r="M1000" i="13"/>
  <c r="M984" i="13"/>
  <c r="M968" i="13"/>
  <c r="M952" i="13"/>
  <c r="M936" i="13"/>
  <c r="M920" i="13"/>
  <c r="M904" i="13"/>
  <c r="M888" i="13"/>
  <c r="M872" i="13"/>
  <c r="M856" i="13"/>
  <c r="M840" i="13"/>
  <c r="M824" i="13"/>
  <c r="M808" i="13"/>
  <c r="M792" i="13"/>
  <c r="M776" i="13"/>
  <c r="M760" i="13"/>
  <c r="M744" i="13"/>
  <c r="M728" i="13"/>
  <c r="M712" i="13"/>
  <c r="M696" i="13"/>
  <c r="M680" i="13"/>
  <c r="M664" i="13"/>
  <c r="M648" i="13"/>
  <c r="M632" i="13"/>
  <c r="M616" i="13"/>
  <c r="M600" i="13"/>
  <c r="M584" i="13"/>
  <c r="M568" i="13"/>
  <c r="M552" i="13"/>
  <c r="M536" i="13"/>
  <c r="M520" i="13"/>
  <c r="M504" i="13"/>
  <c r="M488" i="13"/>
  <c r="M472" i="13"/>
  <c r="M456" i="13"/>
  <c r="M440" i="13"/>
  <c r="M424" i="13"/>
  <c r="M408" i="13"/>
  <c r="M392" i="13"/>
  <c r="M376" i="13"/>
  <c r="M360" i="13"/>
  <c r="M344" i="13"/>
  <c r="M328" i="13"/>
  <c r="M312" i="13"/>
  <c r="M296" i="13"/>
  <c r="M280" i="13"/>
  <c r="M264" i="13"/>
  <c r="M248" i="13"/>
  <c r="M232" i="13"/>
  <c r="M216" i="13"/>
  <c r="M200" i="13"/>
  <c r="M184" i="13"/>
  <c r="M168" i="13"/>
  <c r="M152" i="13"/>
  <c r="M136" i="13"/>
  <c r="M120" i="13"/>
  <c r="M104" i="13"/>
  <c r="M88" i="13"/>
  <c r="M72" i="13"/>
  <c r="M56" i="13"/>
  <c r="M40" i="13"/>
  <c r="M24" i="13"/>
  <c r="M863" i="13"/>
  <c r="M191" i="13"/>
  <c r="M990" i="13"/>
  <c r="M670" i="13"/>
  <c r="M190" i="13"/>
  <c r="M999" i="13"/>
  <c r="M983" i="13"/>
  <c r="M967" i="13"/>
  <c r="M951" i="13"/>
  <c r="M935" i="13"/>
  <c r="M919" i="13"/>
  <c r="M903" i="13"/>
  <c r="M887" i="13"/>
  <c r="M871" i="13"/>
  <c r="M855" i="13"/>
  <c r="M839" i="13"/>
  <c r="M823" i="13"/>
  <c r="M791" i="13"/>
  <c r="M775" i="13"/>
  <c r="M759" i="13"/>
  <c r="M743" i="13"/>
  <c r="M727" i="13"/>
  <c r="M711" i="13"/>
  <c r="M695" i="13"/>
  <c r="M679" i="13"/>
  <c r="M663" i="13"/>
  <c r="M647" i="13"/>
  <c r="M631" i="13"/>
  <c r="M615" i="13"/>
  <c r="M599" i="13"/>
  <c r="M567" i="13"/>
  <c r="M551" i="13"/>
  <c r="M535" i="13"/>
  <c r="M519" i="13"/>
  <c r="M503" i="13"/>
  <c r="M487" i="13"/>
  <c r="M471" i="13"/>
  <c r="M455" i="13"/>
  <c r="M439" i="13"/>
  <c r="M423" i="13"/>
  <c r="M407" i="13"/>
  <c r="M391" i="13"/>
  <c r="M375" i="13"/>
  <c r="M359" i="13"/>
  <c r="M343" i="13"/>
  <c r="M327" i="13"/>
  <c r="M311" i="13"/>
  <c r="M295" i="13"/>
  <c r="M279" i="13"/>
  <c r="M263" i="13"/>
  <c r="M247" i="13"/>
  <c r="M231" i="13"/>
  <c r="M215" i="13"/>
  <c r="M199" i="13"/>
  <c r="M183" i="13"/>
  <c r="M167" i="13"/>
  <c r="M151" i="13"/>
  <c r="M135" i="13"/>
  <c r="M119" i="13"/>
  <c r="M103" i="13"/>
  <c r="M87" i="13"/>
  <c r="M71" i="13"/>
  <c r="M55" i="13"/>
  <c r="M39" i="13"/>
  <c r="M23" i="13"/>
  <c r="M975" i="13"/>
  <c r="M815" i="13"/>
  <c r="M767" i="13"/>
  <c r="M671" i="13"/>
  <c r="M591" i="13"/>
  <c r="M527" i="13"/>
  <c r="M463" i="13"/>
  <c r="M367" i="13"/>
  <c r="M303" i="13"/>
  <c r="M239" i="13"/>
  <c r="M127" i="13"/>
  <c r="M846" i="13"/>
  <c r="M750" i="13"/>
  <c r="M574" i="13"/>
  <c r="M510" i="13"/>
  <c r="M366" i="13"/>
  <c r="M302" i="13"/>
  <c r="M126" i="13"/>
  <c r="M1014" i="13"/>
  <c r="M998" i="13"/>
  <c r="M982" i="13"/>
  <c r="M966" i="13"/>
  <c r="M950" i="13"/>
  <c r="M934" i="13"/>
  <c r="M918" i="13"/>
  <c r="M902" i="13"/>
  <c r="M886" i="13"/>
  <c r="M870" i="13"/>
  <c r="M854" i="13"/>
  <c r="M838" i="13"/>
  <c r="M822" i="13"/>
  <c r="M806" i="13"/>
  <c r="M790" i="13"/>
  <c r="M774" i="13"/>
  <c r="M758" i="13"/>
  <c r="M742" i="13"/>
  <c r="M726" i="13"/>
  <c r="M710" i="13"/>
  <c r="M694" i="13"/>
  <c r="M678" i="13"/>
  <c r="M662" i="13"/>
  <c r="M646" i="13"/>
  <c r="M630" i="13"/>
  <c r="M614" i="13"/>
  <c r="M598" i="13"/>
  <c r="M582" i="13"/>
  <c r="M566" i="13"/>
  <c r="M550" i="13"/>
  <c r="M534" i="13"/>
  <c r="M518" i="13"/>
  <c r="M502" i="13"/>
  <c r="M486" i="13"/>
  <c r="M470" i="13"/>
  <c r="M959" i="13"/>
  <c r="M783" i="13"/>
  <c r="M655" i="13"/>
  <c r="M495" i="13"/>
  <c r="M351" i="13"/>
  <c r="M79" i="13"/>
  <c r="M926" i="13"/>
  <c r="M686" i="13"/>
  <c r="M398" i="13"/>
  <c r="M78" i="13"/>
  <c r="M1013" i="13"/>
  <c r="M997" i="13"/>
  <c r="M981" i="13"/>
  <c r="M965" i="13"/>
  <c r="M949" i="13"/>
  <c r="M933" i="13"/>
  <c r="M917" i="13"/>
  <c r="M901" i="13"/>
  <c r="M885" i="13"/>
  <c r="M869" i="13"/>
  <c r="M853" i="13"/>
  <c r="M837" i="13"/>
  <c r="M821" i="13"/>
  <c r="M805" i="13"/>
  <c r="M789" i="13"/>
  <c r="M773" i="13"/>
  <c r="M757" i="13"/>
  <c r="M741" i="13"/>
  <c r="M725" i="13"/>
  <c r="M709" i="13"/>
  <c r="M677" i="13"/>
  <c r="M661" i="13"/>
  <c r="M645" i="13"/>
  <c r="M613" i="13"/>
  <c r="M597" i="13"/>
  <c r="M581" i="13"/>
  <c r="M565" i="13"/>
  <c r="M549" i="13"/>
  <c r="M533" i="13"/>
  <c r="M517" i="13"/>
  <c r="M501" i="13"/>
  <c r="M485" i="13"/>
  <c r="M469" i="13"/>
  <c r="M453" i="13"/>
  <c r="M437" i="13"/>
  <c r="M421" i="13"/>
  <c r="M405" i="13"/>
  <c r="M389" i="13"/>
  <c r="M373" i="13"/>
  <c r="M357" i="13"/>
  <c r="M341" i="13"/>
  <c r="M325" i="13"/>
  <c r="M293" i="13"/>
  <c r="M991" i="13"/>
  <c r="M831" i="13"/>
  <c r="M719" i="13"/>
  <c r="M543" i="13"/>
  <c r="M415" i="13"/>
  <c r="M271" i="13"/>
  <c r="M63" i="13"/>
  <c r="M974" i="13"/>
  <c r="M830" i="13"/>
  <c r="M782" i="13"/>
  <c r="M606" i="13"/>
  <c r="M542" i="13"/>
  <c r="M414" i="13"/>
  <c r="M334" i="13"/>
  <c r="M270" i="13"/>
  <c r="M142" i="13"/>
  <c r="M1012" i="13"/>
  <c r="M996" i="13"/>
  <c r="M980" i="13"/>
  <c r="M964" i="13"/>
  <c r="M948" i="13"/>
  <c r="M932" i="13"/>
  <c r="M916" i="13"/>
  <c r="M900" i="13"/>
  <c r="M884" i="13"/>
  <c r="M868" i="13"/>
  <c r="M852" i="13"/>
  <c r="M836" i="13"/>
  <c r="M820" i="13"/>
  <c r="M804" i="13"/>
  <c r="M788" i="13"/>
  <c r="M772" i="13"/>
  <c r="M756" i="13"/>
  <c r="M724" i="13"/>
  <c r="M708" i="13"/>
  <c r="M692" i="13"/>
  <c r="M676" i="13"/>
  <c r="M660" i="13"/>
  <c r="M644" i="13"/>
  <c r="M628" i="13"/>
  <c r="M612" i="13"/>
  <c r="M596" i="13"/>
  <c r="M580" i="13"/>
  <c r="M564" i="13"/>
  <c r="M548" i="13"/>
  <c r="M532" i="13"/>
  <c r="M500" i="13"/>
  <c r="M484" i="13"/>
  <c r="M468" i="13"/>
  <c r="M452" i="13"/>
  <c r="M927" i="13"/>
  <c r="M799" i="13"/>
  <c r="M703" i="13"/>
  <c r="M575" i="13"/>
  <c r="M511" i="13"/>
  <c r="M447" i="13"/>
  <c r="M383" i="13"/>
  <c r="M319" i="13"/>
  <c r="M255" i="13"/>
  <c r="M95" i="13"/>
  <c r="M862" i="13"/>
  <c r="M766" i="13"/>
  <c r="M590" i="13"/>
  <c r="M526" i="13"/>
  <c r="M382" i="13"/>
  <c r="M286" i="13"/>
  <c r="M158" i="13"/>
  <c r="M1011" i="13"/>
  <c r="M995" i="13"/>
  <c r="M979" i="13"/>
  <c r="M963" i="13"/>
  <c r="M947" i="13"/>
  <c r="M931" i="13"/>
  <c r="M915" i="13"/>
  <c r="M899" i="13"/>
  <c r="M883" i="13"/>
  <c r="M867" i="13"/>
  <c r="M851" i="13"/>
  <c r="M835" i="13"/>
  <c r="M819" i="13"/>
  <c r="M803" i="13"/>
  <c r="M787" i="13"/>
  <c r="M771" i="13"/>
  <c r="M755" i="13"/>
  <c r="M739" i="13"/>
  <c r="M723" i="13"/>
  <c r="M707" i="13"/>
  <c r="M691" i="13"/>
  <c r="M675" i="13"/>
  <c r="M659" i="13"/>
  <c r="M643" i="13"/>
  <c r="M627" i="13"/>
  <c r="M611" i="13"/>
  <c r="M595" i="13"/>
  <c r="M579" i="13"/>
  <c r="M563" i="13"/>
  <c r="M547" i="13"/>
  <c r="M531" i="13"/>
  <c r="M515" i="13"/>
  <c r="M499" i="13"/>
  <c r="M483" i="13"/>
  <c r="M467" i="13"/>
  <c r="M451" i="13"/>
  <c r="M435" i="13"/>
  <c r="M419" i="13"/>
  <c r="M403" i="13"/>
  <c r="M387" i="13"/>
  <c r="M371" i="13"/>
  <c r="M355" i="13"/>
  <c r="M339" i="13"/>
  <c r="M323" i="13"/>
  <c r="M307" i="13"/>
  <c r="M291" i="13"/>
  <c r="M275" i="13"/>
  <c r="M259" i="13"/>
  <c r="M243" i="13"/>
  <c r="M227" i="13"/>
  <c r="M211" i="13"/>
  <c r="M195" i="13"/>
  <c r="M179" i="13"/>
  <c r="M163" i="13"/>
  <c r="M147" i="13"/>
  <c r="M131" i="13"/>
  <c r="M115" i="13"/>
  <c r="M99" i="13"/>
  <c r="M83" i="13"/>
  <c r="M67" i="13"/>
  <c r="M51" i="13"/>
  <c r="M35" i="13"/>
  <c r="M19" i="13"/>
  <c r="M911" i="13"/>
  <c r="M751" i="13"/>
  <c r="M623" i="13"/>
  <c r="M479" i="13"/>
  <c r="M335" i="13"/>
  <c r="M111" i="13"/>
  <c r="M958" i="13"/>
  <c r="M702" i="13"/>
  <c r="M430" i="13"/>
  <c r="M62" i="13"/>
  <c r="M895" i="13"/>
  <c r="M735" i="13"/>
  <c r="M559" i="13"/>
  <c r="M431" i="13"/>
  <c r="M287" i="13"/>
  <c r="M47" i="13"/>
  <c r="M1006" i="13"/>
  <c r="M878" i="13"/>
  <c r="M798" i="13"/>
  <c r="M654" i="13"/>
  <c r="M558" i="13"/>
  <c r="M462" i="13"/>
  <c r="M350" i="13"/>
  <c r="M318" i="13"/>
  <c r="M238" i="13"/>
  <c r="M174" i="13"/>
  <c r="M1009" i="13"/>
  <c r="M993" i="13"/>
  <c r="M977" i="13"/>
  <c r="M961" i="13"/>
  <c r="M945" i="13"/>
  <c r="M929" i="13"/>
  <c r="M913" i="13"/>
  <c r="M897" i="13"/>
  <c r="M881" i="13"/>
  <c r="M865" i="13"/>
  <c r="M849" i="13"/>
  <c r="M833" i="13"/>
  <c r="M817" i="13"/>
  <c r="M801" i="13"/>
  <c r="M785" i="13"/>
  <c r="M769" i="13"/>
  <c r="M753" i="13"/>
  <c r="M737" i="13"/>
  <c r="M721" i="13"/>
  <c r="M705" i="13"/>
  <c r="M689" i="13"/>
  <c r="M673" i="13"/>
  <c r="M657" i="13"/>
  <c r="M641" i="13"/>
  <c r="M625" i="13"/>
  <c r="M609" i="13"/>
  <c r="M593" i="13"/>
  <c r="M577" i="13"/>
  <c r="M561" i="13"/>
  <c r="M545" i="13"/>
  <c r="M529" i="13"/>
  <c r="M513" i="13"/>
  <c r="M497" i="13"/>
  <c r="M481" i="13"/>
  <c r="M465" i="13"/>
  <c r="M449" i="13"/>
  <c r="M433" i="13"/>
  <c r="M417" i="13"/>
  <c r="M401" i="13"/>
  <c r="M385" i="13"/>
  <c r="M369" i="13"/>
  <c r="M353" i="13"/>
  <c r="M337" i="13"/>
  <c r="M321" i="13"/>
  <c r="M305" i="13"/>
  <c r="M289" i="13"/>
  <c r="M273" i="13"/>
  <c r="M257" i="13"/>
  <c r="M241" i="13"/>
  <c r="M225" i="13"/>
  <c r="M209" i="13"/>
  <c r="M193" i="13"/>
  <c r="M177" i="13"/>
  <c r="M161" i="13"/>
  <c r="M145" i="13"/>
  <c r="M129" i="13"/>
  <c r="M113" i="13"/>
  <c r="M97" i="13"/>
  <c r="M81" i="13"/>
  <c r="M65" i="13"/>
  <c r="M49" i="13"/>
  <c r="M33" i="13"/>
  <c r="M17" i="13"/>
  <c r="M1008" i="13"/>
  <c r="M992" i="13"/>
  <c r="M976" i="13"/>
  <c r="M960" i="13"/>
  <c r="M944" i="13"/>
  <c r="M928" i="13"/>
  <c r="M912" i="13"/>
  <c r="M896" i="13"/>
  <c r="M880" i="13"/>
  <c r="M864" i="13"/>
  <c r="M832" i="13"/>
  <c r="M816" i="13"/>
  <c r="N19" i="13"/>
  <c r="O19" i="13" s="1"/>
  <c r="H1015" i="15"/>
  <c r="H107" i="15"/>
  <c r="H741" i="15"/>
  <c r="H349" i="15"/>
  <c r="H227" i="15"/>
  <c r="H510" i="15"/>
  <c r="H298" i="15"/>
  <c r="H590" i="15"/>
  <c r="H589" i="15"/>
  <c r="H715" i="15"/>
  <c r="H362" i="15"/>
  <c r="H662" i="15"/>
  <c r="H646" i="15"/>
  <c r="H550" i="15"/>
  <c r="H502" i="15"/>
  <c r="H358" i="15"/>
  <c r="AD576" i="13"/>
  <c r="AE576" i="13" s="1"/>
  <c r="AF576" i="13" s="1"/>
  <c r="H963" i="15"/>
  <c r="H931" i="15"/>
  <c r="H182" i="15"/>
  <c r="H190" i="15"/>
  <c r="H426" i="15"/>
  <c r="H490" i="15"/>
  <c r="H782" i="15"/>
  <c r="H829" i="15"/>
  <c r="H893" i="15"/>
  <c r="H878" i="15"/>
  <c r="H701" i="15"/>
  <c r="H723" i="15"/>
  <c r="H795" i="15"/>
  <c r="H854" i="15"/>
  <c r="H694" i="15"/>
  <c r="H603" i="15"/>
  <c r="H862" i="15"/>
  <c r="H1013" i="15"/>
  <c r="H933" i="15"/>
  <c r="H885" i="15"/>
  <c r="H821" i="15"/>
  <c r="H757" i="15"/>
  <c r="H709" i="15"/>
  <c r="H67" i="15"/>
  <c r="H75" i="15"/>
  <c r="H198" i="15"/>
  <c r="H206" i="15"/>
  <c r="H595" i="15"/>
  <c r="H941" i="15"/>
  <c r="H54" i="15"/>
  <c r="H62" i="15"/>
  <c r="H131" i="15"/>
  <c r="H139" i="15"/>
  <c r="H534" i="15"/>
  <c r="H792" i="15"/>
  <c r="H901" i="15"/>
  <c r="H926" i="15"/>
  <c r="H915" i="15"/>
  <c r="H707" i="15"/>
  <c r="H579" i="15"/>
  <c r="H246" i="15"/>
  <c r="H254" i="15"/>
  <c r="H602" i="15"/>
  <c r="H774" i="15"/>
  <c r="H851" i="15"/>
  <c r="H861" i="15"/>
  <c r="H749" i="15"/>
  <c r="H702" i="15"/>
  <c r="H566" i="15"/>
  <c r="H870" i="15"/>
  <c r="H730" i="15"/>
  <c r="H714" i="15"/>
  <c r="H634" i="15"/>
  <c r="H731" i="15"/>
  <c r="H654" i="15"/>
  <c r="H669" i="15"/>
  <c r="H808" i="15"/>
  <c r="H760" i="15"/>
  <c r="H696" i="15"/>
  <c r="H147" i="15"/>
  <c r="H155" i="15"/>
  <c r="H437" i="15"/>
  <c r="H445" i="15"/>
  <c r="H392" i="15"/>
  <c r="H533" i="15"/>
  <c r="H541" i="15"/>
  <c r="H584" i="15"/>
  <c r="H747" i="15"/>
  <c r="H859" i="15"/>
  <c r="H1003" i="15"/>
  <c r="H315" i="15"/>
  <c r="H762" i="15"/>
  <c r="AD992" i="13"/>
  <c r="AE992" i="13" s="1"/>
  <c r="AF992" i="13" s="1"/>
  <c r="H371" i="15"/>
  <c r="H379" i="15"/>
  <c r="H435" i="15"/>
  <c r="H443" i="15"/>
  <c r="H520" i="15"/>
  <c r="AD991" i="13"/>
  <c r="AE991" i="13" s="1"/>
  <c r="AF991" i="13" s="1"/>
  <c r="H499" i="15"/>
  <c r="H571" i="15"/>
  <c r="H581" i="15"/>
  <c r="H683" i="15"/>
  <c r="H693" i="15"/>
  <c r="AD864" i="13"/>
  <c r="AE864" i="13" s="1"/>
  <c r="AF864" i="13" s="1"/>
  <c r="H19" i="15"/>
  <c r="H27" i="15"/>
  <c r="H422" i="15"/>
  <c r="H430" i="15"/>
  <c r="H458" i="15"/>
  <c r="H486" i="15"/>
  <c r="H494" i="15"/>
  <c r="H563" i="15"/>
  <c r="H637" i="15"/>
  <c r="H675" i="15"/>
  <c r="H999" i="15"/>
  <c r="H983" i="15"/>
  <c r="AD863" i="13"/>
  <c r="AE863" i="13" s="1"/>
  <c r="AF863" i="13" s="1"/>
  <c r="H214" i="15"/>
  <c r="H222" i="15"/>
  <c r="H568" i="15"/>
  <c r="H629" i="15"/>
  <c r="H680" i="15"/>
  <c r="H909" i="15"/>
  <c r="AD736" i="13"/>
  <c r="AE736" i="13" s="1"/>
  <c r="AF736" i="13" s="1"/>
  <c r="AD735" i="13"/>
  <c r="AE735" i="13" s="1"/>
  <c r="AF735" i="13" s="1"/>
  <c r="H211" i="15"/>
  <c r="H219" i="15"/>
  <c r="H616" i="15"/>
  <c r="H659" i="15"/>
  <c r="H667" i="15"/>
  <c r="H728" i="15"/>
  <c r="H779" i="15"/>
  <c r="H822" i="15"/>
  <c r="AD608" i="13"/>
  <c r="AE608" i="13" s="1"/>
  <c r="AF608" i="13" s="1"/>
  <c r="H134" i="15"/>
  <c r="H142" i="15"/>
  <c r="H424" i="15"/>
  <c r="H547" i="15"/>
  <c r="H555" i="15"/>
  <c r="H718" i="15"/>
  <c r="H771" i="15"/>
  <c r="H939" i="15"/>
  <c r="AD607" i="13"/>
  <c r="AE607" i="13" s="1"/>
  <c r="AF607" i="13" s="1"/>
  <c r="AD142" i="13"/>
  <c r="AE142" i="13" s="1"/>
  <c r="AF142" i="13" s="1"/>
  <c r="AD139" i="13"/>
  <c r="AE139" i="13" s="1"/>
  <c r="AF139" i="13" s="1"/>
  <c r="H195" i="15"/>
  <c r="H203" i="15"/>
  <c r="H600" i="15"/>
  <c r="H800" i="15"/>
  <c r="H768" i="15"/>
  <c r="H752" i="15"/>
  <c r="H736" i="15"/>
  <c r="H704" i="15"/>
  <c r="H688" i="15"/>
  <c r="H624" i="15"/>
  <c r="H576" i="15"/>
  <c r="H528" i="15"/>
  <c r="H432" i="15"/>
  <c r="H416" i="15"/>
  <c r="H336" i="15"/>
  <c r="H118" i="15"/>
  <c r="H126" i="15"/>
  <c r="H582" i="15"/>
  <c r="H923" i="15"/>
  <c r="H405" i="15"/>
  <c r="H413" i="15"/>
  <c r="H469" i="15"/>
  <c r="H477" i="15"/>
  <c r="H554" i="15"/>
  <c r="H587" i="15"/>
  <c r="H597" i="15"/>
  <c r="H717" i="15"/>
  <c r="AD1007" i="13"/>
  <c r="AE1007" i="13" s="1"/>
  <c r="AF1007" i="13" s="1"/>
  <c r="AD879" i="13"/>
  <c r="AE879" i="13" s="1"/>
  <c r="AF879" i="13" s="1"/>
  <c r="AD751" i="13"/>
  <c r="AE751" i="13" s="1"/>
  <c r="AF751" i="13" s="1"/>
  <c r="AD623" i="13"/>
  <c r="AE623" i="13" s="1"/>
  <c r="AF623" i="13" s="1"/>
  <c r="AD222" i="13"/>
  <c r="AE222" i="13" s="1"/>
  <c r="AF222" i="13" s="1"/>
  <c r="AD976" i="13"/>
  <c r="AE976" i="13" s="1"/>
  <c r="AF976" i="13" s="1"/>
  <c r="AD848" i="13"/>
  <c r="AE848" i="13" s="1"/>
  <c r="AF848" i="13" s="1"/>
  <c r="AD720" i="13"/>
  <c r="AE720" i="13" s="1"/>
  <c r="AF720" i="13" s="1"/>
  <c r="AD592" i="13"/>
  <c r="AE592" i="13" s="1"/>
  <c r="AF592" i="13" s="1"/>
  <c r="AD59" i="13"/>
  <c r="AE59" i="13" s="1"/>
  <c r="AF59" i="13" s="1"/>
  <c r="AD975" i="13"/>
  <c r="AE975" i="13" s="1"/>
  <c r="AF975" i="13" s="1"/>
  <c r="AD847" i="13"/>
  <c r="AE847" i="13" s="1"/>
  <c r="AF847" i="13" s="1"/>
  <c r="AD719" i="13"/>
  <c r="AE719" i="13" s="1"/>
  <c r="AF719" i="13" s="1"/>
  <c r="AD591" i="13"/>
  <c r="AE591" i="13" s="1"/>
  <c r="AF591" i="13" s="1"/>
  <c r="AD53" i="13"/>
  <c r="AE53" i="13" s="1"/>
  <c r="AF53" i="13" s="1"/>
  <c r="AD960" i="13"/>
  <c r="AE960" i="13" s="1"/>
  <c r="AF960" i="13" s="1"/>
  <c r="AD832" i="13"/>
  <c r="AE832" i="13" s="1"/>
  <c r="AF832" i="13" s="1"/>
  <c r="AD704" i="13"/>
  <c r="AE704" i="13" s="1"/>
  <c r="AF704" i="13" s="1"/>
  <c r="N15" i="13"/>
  <c r="O15" i="13" s="1"/>
  <c r="AD24" i="13"/>
  <c r="AE24" i="13" s="1"/>
  <c r="AF24" i="13" s="1"/>
  <c r="AD40" i="13"/>
  <c r="AE40" i="13" s="1"/>
  <c r="AF40" i="13" s="1"/>
  <c r="AD56" i="13"/>
  <c r="AE56" i="13" s="1"/>
  <c r="AF56" i="13" s="1"/>
  <c r="AD72" i="13"/>
  <c r="AE72" i="13" s="1"/>
  <c r="AF72" i="13" s="1"/>
  <c r="AD88" i="13"/>
  <c r="AE88" i="13" s="1"/>
  <c r="AF88" i="13" s="1"/>
  <c r="AD104" i="13"/>
  <c r="AE104" i="13" s="1"/>
  <c r="AF104" i="13" s="1"/>
  <c r="AD120" i="13"/>
  <c r="AE120" i="13" s="1"/>
  <c r="AF120" i="13" s="1"/>
  <c r="AD136" i="13"/>
  <c r="AE136" i="13" s="1"/>
  <c r="AF136" i="13" s="1"/>
  <c r="AD152" i="13"/>
  <c r="AE152" i="13" s="1"/>
  <c r="AF152" i="13" s="1"/>
  <c r="AD168" i="13"/>
  <c r="AE168" i="13" s="1"/>
  <c r="AF168" i="13" s="1"/>
  <c r="AD184" i="13"/>
  <c r="AE184" i="13" s="1"/>
  <c r="AF184" i="13" s="1"/>
  <c r="AD200" i="13"/>
  <c r="AE200" i="13" s="1"/>
  <c r="AF200" i="13" s="1"/>
  <c r="AD216" i="13"/>
  <c r="AE216" i="13" s="1"/>
  <c r="AF216" i="13" s="1"/>
  <c r="AD232" i="13"/>
  <c r="AE232" i="13" s="1"/>
  <c r="AF232" i="13" s="1"/>
  <c r="AD248" i="13"/>
  <c r="AE248" i="13" s="1"/>
  <c r="AF248" i="13" s="1"/>
  <c r="AD264" i="13"/>
  <c r="AE264" i="13" s="1"/>
  <c r="AF264" i="13" s="1"/>
  <c r="AD280" i="13"/>
  <c r="AE280" i="13" s="1"/>
  <c r="AF280" i="13" s="1"/>
  <c r="AD296" i="13"/>
  <c r="AE296" i="13" s="1"/>
  <c r="AF296" i="13" s="1"/>
  <c r="AD312" i="13"/>
  <c r="AE312" i="13" s="1"/>
  <c r="AF312" i="13" s="1"/>
  <c r="AD328" i="13"/>
  <c r="AE328" i="13" s="1"/>
  <c r="AF328" i="13" s="1"/>
  <c r="AD344" i="13"/>
  <c r="AE344" i="13" s="1"/>
  <c r="AF344" i="13" s="1"/>
  <c r="AD360" i="13"/>
  <c r="AE360" i="13" s="1"/>
  <c r="AF360" i="13" s="1"/>
  <c r="AD376" i="13"/>
  <c r="AE376" i="13" s="1"/>
  <c r="AF376" i="13" s="1"/>
  <c r="AD392" i="13"/>
  <c r="AE392" i="13" s="1"/>
  <c r="AF392" i="13" s="1"/>
  <c r="AD408" i="13"/>
  <c r="AE408" i="13" s="1"/>
  <c r="AF408" i="13" s="1"/>
  <c r="AD424" i="13"/>
  <c r="AE424" i="13" s="1"/>
  <c r="AF424" i="13" s="1"/>
  <c r="AD440" i="13"/>
  <c r="AE440" i="13" s="1"/>
  <c r="AF440" i="13" s="1"/>
  <c r="AD456" i="13"/>
  <c r="AE456" i="13" s="1"/>
  <c r="AF456" i="13" s="1"/>
  <c r="AD472" i="13"/>
  <c r="AE472" i="13" s="1"/>
  <c r="AF472" i="13" s="1"/>
  <c r="AD488" i="13"/>
  <c r="AE488" i="13" s="1"/>
  <c r="AF488" i="13" s="1"/>
  <c r="AD504" i="13"/>
  <c r="AE504" i="13" s="1"/>
  <c r="AF504" i="13" s="1"/>
  <c r="AD520" i="13"/>
  <c r="AE520" i="13" s="1"/>
  <c r="AF520" i="13" s="1"/>
  <c r="AD536" i="13"/>
  <c r="AE536" i="13" s="1"/>
  <c r="AF536" i="13" s="1"/>
  <c r="AD552" i="13"/>
  <c r="AE552" i="13" s="1"/>
  <c r="AF552" i="13" s="1"/>
  <c r="AD25" i="13"/>
  <c r="AE25" i="13" s="1"/>
  <c r="AF25" i="13" s="1"/>
  <c r="AD41" i="13"/>
  <c r="AE41" i="13" s="1"/>
  <c r="AF41" i="13" s="1"/>
  <c r="AD57" i="13"/>
  <c r="AE57" i="13" s="1"/>
  <c r="AF57" i="13" s="1"/>
  <c r="AD73" i="13"/>
  <c r="AE73" i="13" s="1"/>
  <c r="AF73" i="13" s="1"/>
  <c r="AD89" i="13"/>
  <c r="AE89" i="13" s="1"/>
  <c r="AF89" i="13" s="1"/>
  <c r="AD105" i="13"/>
  <c r="AE105" i="13" s="1"/>
  <c r="AF105" i="13" s="1"/>
  <c r="AD121" i="13"/>
  <c r="AE121" i="13" s="1"/>
  <c r="AF121" i="13" s="1"/>
  <c r="AD137" i="13"/>
  <c r="AE137" i="13" s="1"/>
  <c r="AF137" i="13" s="1"/>
  <c r="AD153" i="13"/>
  <c r="AE153" i="13" s="1"/>
  <c r="AF153" i="13" s="1"/>
  <c r="AD169" i="13"/>
  <c r="AE169" i="13" s="1"/>
  <c r="AF169" i="13" s="1"/>
  <c r="AD185" i="13"/>
  <c r="AE185" i="13" s="1"/>
  <c r="AF185" i="13" s="1"/>
  <c r="AD201" i="13"/>
  <c r="AE201" i="13" s="1"/>
  <c r="AF201" i="13" s="1"/>
  <c r="AD217" i="13"/>
  <c r="AE217" i="13" s="1"/>
  <c r="AF217" i="13" s="1"/>
  <c r="AD233" i="13"/>
  <c r="AE233" i="13" s="1"/>
  <c r="AF233" i="13" s="1"/>
  <c r="AD249" i="13"/>
  <c r="AE249" i="13" s="1"/>
  <c r="AF249" i="13" s="1"/>
  <c r="AD265" i="13"/>
  <c r="AE265" i="13" s="1"/>
  <c r="AF265" i="13" s="1"/>
  <c r="AD281" i="13"/>
  <c r="AE281" i="13" s="1"/>
  <c r="AF281" i="13" s="1"/>
  <c r="AD297" i="13"/>
  <c r="AE297" i="13" s="1"/>
  <c r="AF297" i="13" s="1"/>
  <c r="AD313" i="13"/>
  <c r="AE313" i="13" s="1"/>
  <c r="AF313" i="13" s="1"/>
  <c r="AD329" i="13"/>
  <c r="AE329" i="13" s="1"/>
  <c r="AF329" i="13" s="1"/>
  <c r="AD345" i="13"/>
  <c r="AE345" i="13" s="1"/>
  <c r="AF345" i="13" s="1"/>
  <c r="AD361" i="13"/>
  <c r="AE361" i="13" s="1"/>
  <c r="AF361" i="13" s="1"/>
  <c r="AD377" i="13"/>
  <c r="AE377" i="13" s="1"/>
  <c r="AF377" i="13" s="1"/>
  <c r="AD393" i="13"/>
  <c r="AE393" i="13" s="1"/>
  <c r="AF393" i="13" s="1"/>
  <c r="AD409" i="13"/>
  <c r="AE409" i="13" s="1"/>
  <c r="AF409" i="13" s="1"/>
  <c r="AD425" i="13"/>
  <c r="AE425" i="13" s="1"/>
  <c r="AF425" i="13" s="1"/>
  <c r="AD441" i="13"/>
  <c r="AE441" i="13" s="1"/>
  <c r="AF441" i="13" s="1"/>
  <c r="AD457" i="13"/>
  <c r="AE457" i="13" s="1"/>
  <c r="AF457" i="13" s="1"/>
  <c r="AD473" i="13"/>
  <c r="AE473" i="13" s="1"/>
  <c r="AF473" i="13" s="1"/>
  <c r="AD489" i="13"/>
  <c r="AE489" i="13" s="1"/>
  <c r="AF489" i="13" s="1"/>
  <c r="AD505" i="13"/>
  <c r="AE505" i="13" s="1"/>
  <c r="AF505" i="13" s="1"/>
  <c r="AD521" i="13"/>
  <c r="AE521" i="13" s="1"/>
  <c r="AF521" i="13" s="1"/>
  <c r="AD537" i="13"/>
  <c r="AE537" i="13" s="1"/>
  <c r="AF537" i="13" s="1"/>
  <c r="AD553" i="13"/>
  <c r="AE553" i="13" s="1"/>
  <c r="AF553" i="13" s="1"/>
  <c r="AD569" i="13"/>
  <c r="AE569" i="13" s="1"/>
  <c r="AF569" i="13" s="1"/>
  <c r="AD26" i="13"/>
  <c r="AE26" i="13" s="1"/>
  <c r="AF26" i="13" s="1"/>
  <c r="AD42" i="13"/>
  <c r="AE42" i="13" s="1"/>
  <c r="AF42" i="13" s="1"/>
  <c r="AD58" i="13"/>
  <c r="AE58" i="13" s="1"/>
  <c r="AF58" i="13" s="1"/>
  <c r="AD74" i="13"/>
  <c r="AE74" i="13" s="1"/>
  <c r="AF74" i="13" s="1"/>
  <c r="AD90" i="13"/>
  <c r="AE90" i="13" s="1"/>
  <c r="AF90" i="13" s="1"/>
  <c r="AD106" i="13"/>
  <c r="AE106" i="13" s="1"/>
  <c r="AF106" i="13" s="1"/>
  <c r="AD122" i="13"/>
  <c r="AE122" i="13" s="1"/>
  <c r="AF122" i="13" s="1"/>
  <c r="AD138" i="13"/>
  <c r="AE138" i="13" s="1"/>
  <c r="AF138" i="13" s="1"/>
  <c r="AD154" i="13"/>
  <c r="AE154" i="13" s="1"/>
  <c r="AF154" i="13" s="1"/>
  <c r="AD170" i="13"/>
  <c r="AE170" i="13" s="1"/>
  <c r="AF170" i="13" s="1"/>
  <c r="AD186" i="13"/>
  <c r="AE186" i="13" s="1"/>
  <c r="AF186" i="13" s="1"/>
  <c r="AD202" i="13"/>
  <c r="AE202" i="13" s="1"/>
  <c r="AF202" i="13" s="1"/>
  <c r="AD218" i="13"/>
  <c r="AE218" i="13" s="1"/>
  <c r="AF218" i="13" s="1"/>
  <c r="AD234" i="13"/>
  <c r="AE234" i="13" s="1"/>
  <c r="AF234" i="13" s="1"/>
  <c r="AD250" i="13"/>
  <c r="AE250" i="13" s="1"/>
  <c r="AF250" i="13" s="1"/>
  <c r="AD266" i="13"/>
  <c r="AE266" i="13" s="1"/>
  <c r="AF266" i="13" s="1"/>
  <c r="AD282" i="13"/>
  <c r="AE282" i="13" s="1"/>
  <c r="AF282" i="13" s="1"/>
  <c r="AD298" i="13"/>
  <c r="AE298" i="13" s="1"/>
  <c r="AF298" i="13" s="1"/>
  <c r="AD314" i="13"/>
  <c r="AE314" i="13" s="1"/>
  <c r="AF314" i="13" s="1"/>
  <c r="AD330" i="13"/>
  <c r="AE330" i="13" s="1"/>
  <c r="AF330" i="13" s="1"/>
  <c r="AD346" i="13"/>
  <c r="AE346" i="13" s="1"/>
  <c r="AF346" i="13" s="1"/>
  <c r="AD362" i="13"/>
  <c r="AE362" i="13" s="1"/>
  <c r="AF362" i="13" s="1"/>
  <c r="AD378" i="13"/>
  <c r="AE378" i="13" s="1"/>
  <c r="AF378" i="13" s="1"/>
  <c r="AD394" i="13"/>
  <c r="AE394" i="13" s="1"/>
  <c r="AF394" i="13" s="1"/>
  <c r="AD410" i="13"/>
  <c r="AE410" i="13" s="1"/>
  <c r="AF410" i="13" s="1"/>
  <c r="AD426" i="13"/>
  <c r="AE426" i="13" s="1"/>
  <c r="AF426" i="13" s="1"/>
  <c r="AD442" i="13"/>
  <c r="AE442" i="13" s="1"/>
  <c r="AF442" i="13" s="1"/>
  <c r="AD458" i="13"/>
  <c r="AE458" i="13" s="1"/>
  <c r="AF458" i="13" s="1"/>
  <c r="AD474" i="13"/>
  <c r="AE474" i="13" s="1"/>
  <c r="AF474" i="13" s="1"/>
  <c r="AD490" i="13"/>
  <c r="AE490" i="13" s="1"/>
  <c r="AF490" i="13" s="1"/>
  <c r="AD506" i="13"/>
  <c r="AE506" i="13" s="1"/>
  <c r="AF506" i="13" s="1"/>
  <c r="AD522" i="13"/>
  <c r="AE522" i="13" s="1"/>
  <c r="AF522" i="13" s="1"/>
  <c r="AD538" i="13"/>
  <c r="AE538" i="13" s="1"/>
  <c r="AF538" i="13" s="1"/>
  <c r="AD554" i="13"/>
  <c r="AE554" i="13" s="1"/>
  <c r="AF554" i="13" s="1"/>
  <c r="AD27" i="13"/>
  <c r="AE27" i="13" s="1"/>
  <c r="AF27" i="13" s="1"/>
  <c r="AD28" i="13"/>
  <c r="AE28" i="13" s="1"/>
  <c r="AF28" i="13" s="1"/>
  <c r="AD44" i="13"/>
  <c r="AE44" i="13" s="1"/>
  <c r="AF44" i="13" s="1"/>
  <c r="AD60" i="13"/>
  <c r="AE60" i="13" s="1"/>
  <c r="AF60" i="13" s="1"/>
  <c r="AD76" i="13"/>
  <c r="AE76" i="13" s="1"/>
  <c r="AF76" i="13" s="1"/>
  <c r="AD92" i="13"/>
  <c r="AE92" i="13" s="1"/>
  <c r="AF92" i="13" s="1"/>
  <c r="AD108" i="13"/>
  <c r="AE108" i="13" s="1"/>
  <c r="AF108" i="13" s="1"/>
  <c r="AD124" i="13"/>
  <c r="AE124" i="13" s="1"/>
  <c r="AF124" i="13" s="1"/>
  <c r="AD140" i="13"/>
  <c r="AE140" i="13" s="1"/>
  <c r="AF140" i="13" s="1"/>
  <c r="AD156" i="13"/>
  <c r="AE156" i="13" s="1"/>
  <c r="AF156" i="13" s="1"/>
  <c r="AD172" i="13"/>
  <c r="AE172" i="13" s="1"/>
  <c r="AF172" i="13" s="1"/>
  <c r="AD188" i="13"/>
  <c r="AE188" i="13" s="1"/>
  <c r="AF188" i="13" s="1"/>
  <c r="AD204" i="13"/>
  <c r="AE204" i="13" s="1"/>
  <c r="AF204" i="13" s="1"/>
  <c r="AD220" i="13"/>
  <c r="AE220" i="13" s="1"/>
  <c r="AF220" i="13" s="1"/>
  <c r="AD236" i="13"/>
  <c r="AE236" i="13" s="1"/>
  <c r="AF236" i="13" s="1"/>
  <c r="AD252" i="13"/>
  <c r="AE252" i="13" s="1"/>
  <c r="AF252" i="13" s="1"/>
  <c r="AD268" i="13"/>
  <c r="AE268" i="13" s="1"/>
  <c r="AF268" i="13" s="1"/>
  <c r="AD284" i="13"/>
  <c r="AE284" i="13" s="1"/>
  <c r="AF284" i="13" s="1"/>
  <c r="AD300" i="13"/>
  <c r="AE300" i="13" s="1"/>
  <c r="AF300" i="13" s="1"/>
  <c r="AD316" i="13"/>
  <c r="AE316" i="13" s="1"/>
  <c r="AF316" i="13" s="1"/>
  <c r="AD332" i="13"/>
  <c r="AE332" i="13" s="1"/>
  <c r="AF332" i="13" s="1"/>
  <c r="AD348" i="13"/>
  <c r="AE348" i="13" s="1"/>
  <c r="AF348" i="13" s="1"/>
  <c r="AD364" i="13"/>
  <c r="AE364" i="13" s="1"/>
  <c r="AF364" i="13" s="1"/>
  <c r="AD380" i="13"/>
  <c r="AE380" i="13" s="1"/>
  <c r="AF380" i="13" s="1"/>
  <c r="AD396" i="13"/>
  <c r="AE396" i="13" s="1"/>
  <c r="AF396" i="13" s="1"/>
  <c r="AD412" i="13"/>
  <c r="AE412" i="13" s="1"/>
  <c r="AF412" i="13" s="1"/>
  <c r="AD428" i="13"/>
  <c r="AE428" i="13" s="1"/>
  <c r="AF428" i="13" s="1"/>
  <c r="AD444" i="13"/>
  <c r="AE444" i="13" s="1"/>
  <c r="AF444" i="13" s="1"/>
  <c r="AD460" i="13"/>
  <c r="AE460" i="13" s="1"/>
  <c r="AF460" i="13" s="1"/>
  <c r="AD476" i="13"/>
  <c r="AE476" i="13" s="1"/>
  <c r="AF476" i="13" s="1"/>
  <c r="AD492" i="13"/>
  <c r="AE492" i="13" s="1"/>
  <c r="AF492" i="13" s="1"/>
  <c r="AD508" i="13"/>
  <c r="AE508" i="13" s="1"/>
  <c r="AF508" i="13" s="1"/>
  <c r="AD524" i="13"/>
  <c r="AE524" i="13" s="1"/>
  <c r="AF524" i="13" s="1"/>
  <c r="AD540" i="13"/>
  <c r="AE540" i="13" s="1"/>
  <c r="AF540" i="13" s="1"/>
  <c r="AD29" i="13"/>
  <c r="AE29" i="13" s="1"/>
  <c r="AF29" i="13" s="1"/>
  <c r="AD45" i="13"/>
  <c r="AE45" i="13" s="1"/>
  <c r="AF45" i="13" s="1"/>
  <c r="AD61" i="13"/>
  <c r="AE61" i="13" s="1"/>
  <c r="AF61" i="13" s="1"/>
  <c r="AD77" i="13"/>
  <c r="AE77" i="13" s="1"/>
  <c r="AF77" i="13" s="1"/>
  <c r="AD93" i="13"/>
  <c r="AE93" i="13" s="1"/>
  <c r="AF93" i="13" s="1"/>
  <c r="AD109" i="13"/>
  <c r="AE109" i="13" s="1"/>
  <c r="AF109" i="13" s="1"/>
  <c r="AD125" i="13"/>
  <c r="AE125" i="13" s="1"/>
  <c r="AF125" i="13" s="1"/>
  <c r="AD141" i="13"/>
  <c r="AE141" i="13" s="1"/>
  <c r="AF141" i="13" s="1"/>
  <c r="AD157" i="13"/>
  <c r="AE157" i="13" s="1"/>
  <c r="AF157" i="13" s="1"/>
  <c r="AD173" i="13"/>
  <c r="AE173" i="13" s="1"/>
  <c r="AF173" i="13" s="1"/>
  <c r="AD189" i="13"/>
  <c r="AE189" i="13" s="1"/>
  <c r="AF189" i="13" s="1"/>
  <c r="AD205" i="13"/>
  <c r="AE205" i="13" s="1"/>
  <c r="AF205" i="13" s="1"/>
  <c r="AD221" i="13"/>
  <c r="AE221" i="13" s="1"/>
  <c r="AF221" i="13" s="1"/>
  <c r="AD237" i="13"/>
  <c r="AE237" i="13" s="1"/>
  <c r="AF237" i="13" s="1"/>
  <c r="AD253" i="13"/>
  <c r="AE253" i="13" s="1"/>
  <c r="AF253" i="13" s="1"/>
  <c r="AD269" i="13"/>
  <c r="AE269" i="13" s="1"/>
  <c r="AF269" i="13" s="1"/>
  <c r="AD285" i="13"/>
  <c r="AE285" i="13" s="1"/>
  <c r="AF285" i="13" s="1"/>
  <c r="AD301" i="13"/>
  <c r="AE301" i="13" s="1"/>
  <c r="AF301" i="13" s="1"/>
  <c r="AD317" i="13"/>
  <c r="AE317" i="13" s="1"/>
  <c r="AF317" i="13" s="1"/>
  <c r="AD333" i="13"/>
  <c r="AE333" i="13" s="1"/>
  <c r="AF333" i="13" s="1"/>
  <c r="AD349" i="13"/>
  <c r="AE349" i="13" s="1"/>
  <c r="AF349" i="13" s="1"/>
  <c r="AD365" i="13"/>
  <c r="AE365" i="13" s="1"/>
  <c r="AF365" i="13" s="1"/>
  <c r="AD381" i="13"/>
  <c r="AE381" i="13" s="1"/>
  <c r="AF381" i="13" s="1"/>
  <c r="AD397" i="13"/>
  <c r="AE397" i="13" s="1"/>
  <c r="AF397" i="13" s="1"/>
  <c r="AD413" i="13"/>
  <c r="AE413" i="13" s="1"/>
  <c r="AF413" i="13" s="1"/>
  <c r="AD429" i="13"/>
  <c r="AE429" i="13" s="1"/>
  <c r="AF429" i="13" s="1"/>
  <c r="AD445" i="13"/>
  <c r="AE445" i="13" s="1"/>
  <c r="AF445" i="13" s="1"/>
  <c r="AD461" i="13"/>
  <c r="AE461" i="13" s="1"/>
  <c r="AF461" i="13" s="1"/>
  <c r="AD477" i="13"/>
  <c r="AE477" i="13" s="1"/>
  <c r="AF477" i="13" s="1"/>
  <c r="AD493" i="13"/>
  <c r="AE493" i="13" s="1"/>
  <c r="AF493" i="13" s="1"/>
  <c r="AD509" i="13"/>
  <c r="AE509" i="13" s="1"/>
  <c r="AF509" i="13" s="1"/>
  <c r="AD525" i="13"/>
  <c r="AE525" i="13" s="1"/>
  <c r="AF525" i="13" s="1"/>
  <c r="AD541" i="13"/>
  <c r="AE541" i="13" s="1"/>
  <c r="AF541" i="13" s="1"/>
  <c r="AD30" i="13"/>
  <c r="AE30" i="13" s="1"/>
  <c r="AF30" i="13" s="1"/>
  <c r="AD31" i="13"/>
  <c r="AE31" i="13" s="1"/>
  <c r="AF31" i="13" s="1"/>
  <c r="AD47" i="13"/>
  <c r="AE47" i="13" s="1"/>
  <c r="AF47" i="13" s="1"/>
  <c r="AD63" i="13"/>
  <c r="AE63" i="13" s="1"/>
  <c r="AF63" i="13" s="1"/>
  <c r="AD79" i="13"/>
  <c r="AE79" i="13" s="1"/>
  <c r="AF79" i="13" s="1"/>
  <c r="AD95" i="13"/>
  <c r="AE95" i="13" s="1"/>
  <c r="AF95" i="13" s="1"/>
  <c r="AD111" i="13"/>
  <c r="AE111" i="13" s="1"/>
  <c r="AF111" i="13" s="1"/>
  <c r="AD127" i="13"/>
  <c r="AE127" i="13" s="1"/>
  <c r="AF127" i="13" s="1"/>
  <c r="AD143" i="13"/>
  <c r="AE143" i="13" s="1"/>
  <c r="AF143" i="13" s="1"/>
  <c r="AD159" i="13"/>
  <c r="AE159" i="13" s="1"/>
  <c r="AF159" i="13" s="1"/>
  <c r="AD175" i="13"/>
  <c r="AE175" i="13" s="1"/>
  <c r="AF175" i="13" s="1"/>
  <c r="AD191" i="13"/>
  <c r="AE191" i="13" s="1"/>
  <c r="AF191" i="13" s="1"/>
  <c r="AD207" i="13"/>
  <c r="AE207" i="13" s="1"/>
  <c r="AF207" i="13" s="1"/>
  <c r="AD223" i="13"/>
  <c r="AE223" i="13" s="1"/>
  <c r="AF223" i="13" s="1"/>
  <c r="AD239" i="13"/>
  <c r="AE239" i="13" s="1"/>
  <c r="AF239" i="13" s="1"/>
  <c r="AD255" i="13"/>
  <c r="AE255" i="13" s="1"/>
  <c r="AF255" i="13" s="1"/>
  <c r="AD271" i="13"/>
  <c r="AE271" i="13" s="1"/>
  <c r="AF271" i="13" s="1"/>
  <c r="AD287" i="13"/>
  <c r="AE287" i="13" s="1"/>
  <c r="AF287" i="13" s="1"/>
  <c r="AD303" i="13"/>
  <c r="AE303" i="13" s="1"/>
  <c r="AF303" i="13" s="1"/>
  <c r="AD319" i="13"/>
  <c r="AE319" i="13" s="1"/>
  <c r="AF319" i="13" s="1"/>
  <c r="AD335" i="13"/>
  <c r="AE335" i="13" s="1"/>
  <c r="AF335" i="13" s="1"/>
  <c r="AD351" i="13"/>
  <c r="AE351" i="13" s="1"/>
  <c r="AF351" i="13" s="1"/>
  <c r="AD367" i="13"/>
  <c r="AE367" i="13" s="1"/>
  <c r="AF367" i="13" s="1"/>
  <c r="AD383" i="13"/>
  <c r="AE383" i="13" s="1"/>
  <c r="AF383" i="13" s="1"/>
  <c r="AD399" i="13"/>
  <c r="AE399" i="13" s="1"/>
  <c r="AF399" i="13" s="1"/>
  <c r="AD415" i="13"/>
  <c r="AE415" i="13" s="1"/>
  <c r="AF415" i="13" s="1"/>
  <c r="AD431" i="13"/>
  <c r="AE431" i="13" s="1"/>
  <c r="AF431" i="13" s="1"/>
  <c r="AD447" i="13"/>
  <c r="AE447" i="13" s="1"/>
  <c r="AF447" i="13" s="1"/>
  <c r="AD463" i="13"/>
  <c r="AE463" i="13" s="1"/>
  <c r="AF463" i="13" s="1"/>
  <c r="AD479" i="13"/>
  <c r="AE479" i="13" s="1"/>
  <c r="AF479" i="13" s="1"/>
  <c r="AD495" i="13"/>
  <c r="AE495" i="13" s="1"/>
  <c r="AF495" i="13" s="1"/>
  <c r="AD511" i="13"/>
  <c r="AE511" i="13" s="1"/>
  <c r="AF511" i="13" s="1"/>
  <c r="AD527" i="13"/>
  <c r="AE527" i="13" s="1"/>
  <c r="AF527" i="13" s="1"/>
  <c r="AD543" i="13"/>
  <c r="AE543" i="13" s="1"/>
  <c r="AF543" i="13" s="1"/>
  <c r="AD32" i="13"/>
  <c r="AE32" i="13" s="1"/>
  <c r="AF32" i="13" s="1"/>
  <c r="AD48" i="13"/>
  <c r="AE48" i="13" s="1"/>
  <c r="AF48" i="13" s="1"/>
  <c r="AD64" i="13"/>
  <c r="AE64" i="13" s="1"/>
  <c r="AF64" i="13" s="1"/>
  <c r="AD80" i="13"/>
  <c r="AE80" i="13" s="1"/>
  <c r="AF80" i="13" s="1"/>
  <c r="AD96" i="13"/>
  <c r="AE96" i="13" s="1"/>
  <c r="AF96" i="13" s="1"/>
  <c r="AD112" i="13"/>
  <c r="AE112" i="13" s="1"/>
  <c r="AF112" i="13" s="1"/>
  <c r="AD128" i="13"/>
  <c r="AE128" i="13" s="1"/>
  <c r="AF128" i="13" s="1"/>
  <c r="AD144" i="13"/>
  <c r="AE144" i="13" s="1"/>
  <c r="AF144" i="13" s="1"/>
  <c r="AD160" i="13"/>
  <c r="AE160" i="13" s="1"/>
  <c r="AF160" i="13" s="1"/>
  <c r="AD176" i="13"/>
  <c r="AE176" i="13" s="1"/>
  <c r="AF176" i="13" s="1"/>
  <c r="AD192" i="13"/>
  <c r="AE192" i="13" s="1"/>
  <c r="AF192" i="13" s="1"/>
  <c r="AD208" i="13"/>
  <c r="AE208" i="13" s="1"/>
  <c r="AF208" i="13" s="1"/>
  <c r="AD224" i="13"/>
  <c r="AE224" i="13" s="1"/>
  <c r="AF224" i="13" s="1"/>
  <c r="AD240" i="13"/>
  <c r="AE240" i="13" s="1"/>
  <c r="AF240" i="13" s="1"/>
  <c r="AD256" i="13"/>
  <c r="AE256" i="13" s="1"/>
  <c r="AF256" i="13" s="1"/>
  <c r="AD272" i="13"/>
  <c r="AE272" i="13" s="1"/>
  <c r="AF272" i="13" s="1"/>
  <c r="AD288" i="13"/>
  <c r="AE288" i="13" s="1"/>
  <c r="AF288" i="13" s="1"/>
  <c r="AD304" i="13"/>
  <c r="AE304" i="13" s="1"/>
  <c r="AF304" i="13" s="1"/>
  <c r="AD320" i="13"/>
  <c r="AE320" i="13" s="1"/>
  <c r="AF320" i="13" s="1"/>
  <c r="AD336" i="13"/>
  <c r="AE336" i="13" s="1"/>
  <c r="AF336" i="13" s="1"/>
  <c r="AD352" i="13"/>
  <c r="AE352" i="13" s="1"/>
  <c r="AF352" i="13" s="1"/>
  <c r="AD368" i="13"/>
  <c r="AE368" i="13" s="1"/>
  <c r="AF368" i="13" s="1"/>
  <c r="AD384" i="13"/>
  <c r="AE384" i="13" s="1"/>
  <c r="AF384" i="13" s="1"/>
  <c r="AD400" i="13"/>
  <c r="AE400" i="13" s="1"/>
  <c r="AF400" i="13" s="1"/>
  <c r="AD416" i="13"/>
  <c r="AE416" i="13" s="1"/>
  <c r="AF416" i="13" s="1"/>
  <c r="AD432" i="13"/>
  <c r="AE432" i="13" s="1"/>
  <c r="AF432" i="13" s="1"/>
  <c r="AD448" i="13"/>
  <c r="AE448" i="13" s="1"/>
  <c r="AF448" i="13" s="1"/>
  <c r="AD464" i="13"/>
  <c r="AE464" i="13" s="1"/>
  <c r="AF464" i="13" s="1"/>
  <c r="AD480" i="13"/>
  <c r="AE480" i="13" s="1"/>
  <c r="AF480" i="13" s="1"/>
  <c r="AD496" i="13"/>
  <c r="AE496" i="13" s="1"/>
  <c r="AF496" i="13" s="1"/>
  <c r="AD512" i="13"/>
  <c r="AE512" i="13" s="1"/>
  <c r="AF512" i="13" s="1"/>
  <c r="AD528" i="13"/>
  <c r="AE528" i="13" s="1"/>
  <c r="AF528" i="13" s="1"/>
  <c r="AD33" i="13"/>
  <c r="AE33" i="13" s="1"/>
  <c r="AF33" i="13" s="1"/>
  <c r="AD49" i="13"/>
  <c r="AE49" i="13" s="1"/>
  <c r="AF49" i="13" s="1"/>
  <c r="AD65" i="13"/>
  <c r="AE65" i="13" s="1"/>
  <c r="AF65" i="13" s="1"/>
  <c r="AD81" i="13"/>
  <c r="AE81" i="13" s="1"/>
  <c r="AF81" i="13" s="1"/>
  <c r="AD97" i="13"/>
  <c r="AE97" i="13" s="1"/>
  <c r="AF97" i="13" s="1"/>
  <c r="AD113" i="13"/>
  <c r="AE113" i="13" s="1"/>
  <c r="AF113" i="13" s="1"/>
  <c r="AD129" i="13"/>
  <c r="AE129" i="13" s="1"/>
  <c r="AF129" i="13" s="1"/>
  <c r="AD145" i="13"/>
  <c r="AE145" i="13" s="1"/>
  <c r="AF145" i="13" s="1"/>
  <c r="AD161" i="13"/>
  <c r="AE161" i="13" s="1"/>
  <c r="AF161" i="13" s="1"/>
  <c r="AD177" i="13"/>
  <c r="AE177" i="13" s="1"/>
  <c r="AF177" i="13" s="1"/>
  <c r="AD193" i="13"/>
  <c r="AE193" i="13" s="1"/>
  <c r="AF193" i="13" s="1"/>
  <c r="AD209" i="13"/>
  <c r="AE209" i="13" s="1"/>
  <c r="AF209" i="13" s="1"/>
  <c r="AD225" i="13"/>
  <c r="AE225" i="13" s="1"/>
  <c r="AF225" i="13" s="1"/>
  <c r="AD241" i="13"/>
  <c r="AE241" i="13" s="1"/>
  <c r="AF241" i="13" s="1"/>
  <c r="AD257" i="13"/>
  <c r="AE257" i="13" s="1"/>
  <c r="AF257" i="13" s="1"/>
  <c r="AD273" i="13"/>
  <c r="AE273" i="13" s="1"/>
  <c r="AF273" i="13" s="1"/>
  <c r="AD289" i="13"/>
  <c r="AE289" i="13" s="1"/>
  <c r="AF289" i="13" s="1"/>
  <c r="AD305" i="13"/>
  <c r="AE305" i="13" s="1"/>
  <c r="AF305" i="13" s="1"/>
  <c r="AD321" i="13"/>
  <c r="AE321" i="13" s="1"/>
  <c r="AF321" i="13" s="1"/>
  <c r="AD337" i="13"/>
  <c r="AE337" i="13" s="1"/>
  <c r="AF337" i="13" s="1"/>
  <c r="AD353" i="13"/>
  <c r="AE353" i="13" s="1"/>
  <c r="AF353" i="13" s="1"/>
  <c r="AD369" i="13"/>
  <c r="AE369" i="13" s="1"/>
  <c r="AF369" i="13" s="1"/>
  <c r="AD385" i="13"/>
  <c r="AE385" i="13" s="1"/>
  <c r="AF385" i="13" s="1"/>
  <c r="AD401" i="13"/>
  <c r="AE401" i="13" s="1"/>
  <c r="AF401" i="13" s="1"/>
  <c r="AD417" i="13"/>
  <c r="AE417" i="13" s="1"/>
  <c r="AF417" i="13" s="1"/>
  <c r="AD433" i="13"/>
  <c r="AE433" i="13" s="1"/>
  <c r="AF433" i="13" s="1"/>
  <c r="AD449" i="13"/>
  <c r="AE449" i="13" s="1"/>
  <c r="AF449" i="13" s="1"/>
  <c r="AD465" i="13"/>
  <c r="AE465" i="13" s="1"/>
  <c r="AF465" i="13" s="1"/>
  <c r="AD481" i="13"/>
  <c r="AE481" i="13" s="1"/>
  <c r="AF481" i="13" s="1"/>
  <c r="AD497" i="13"/>
  <c r="AE497" i="13" s="1"/>
  <c r="AF497" i="13" s="1"/>
  <c r="AD513" i="13"/>
  <c r="AE513" i="13" s="1"/>
  <c r="AF513" i="13" s="1"/>
  <c r="AD529" i="13"/>
  <c r="AE529" i="13" s="1"/>
  <c r="AF529" i="13" s="1"/>
  <c r="AD545" i="13"/>
  <c r="AE545" i="13" s="1"/>
  <c r="AF545" i="13" s="1"/>
  <c r="AD561" i="13"/>
  <c r="AE561" i="13" s="1"/>
  <c r="AF561" i="13" s="1"/>
  <c r="AD34" i="13"/>
  <c r="AE34" i="13" s="1"/>
  <c r="AF34" i="13" s="1"/>
  <c r="AD50" i="13"/>
  <c r="AE50" i="13" s="1"/>
  <c r="AF50" i="13" s="1"/>
  <c r="AD66" i="13"/>
  <c r="AE66" i="13" s="1"/>
  <c r="AF66" i="13" s="1"/>
  <c r="AD82" i="13"/>
  <c r="AE82" i="13" s="1"/>
  <c r="AF82" i="13" s="1"/>
  <c r="AD98" i="13"/>
  <c r="AE98" i="13" s="1"/>
  <c r="AF98" i="13" s="1"/>
  <c r="AD114" i="13"/>
  <c r="AE114" i="13" s="1"/>
  <c r="AF114" i="13" s="1"/>
  <c r="AD130" i="13"/>
  <c r="AE130" i="13" s="1"/>
  <c r="AF130" i="13" s="1"/>
  <c r="AD146" i="13"/>
  <c r="AE146" i="13" s="1"/>
  <c r="AF146" i="13" s="1"/>
  <c r="AD162" i="13"/>
  <c r="AE162" i="13" s="1"/>
  <c r="AF162" i="13" s="1"/>
  <c r="AD178" i="13"/>
  <c r="AE178" i="13" s="1"/>
  <c r="AF178" i="13" s="1"/>
  <c r="AD194" i="13"/>
  <c r="AE194" i="13" s="1"/>
  <c r="AF194" i="13" s="1"/>
  <c r="AD210" i="13"/>
  <c r="AE210" i="13" s="1"/>
  <c r="AF210" i="13" s="1"/>
  <c r="AD226" i="13"/>
  <c r="AE226" i="13" s="1"/>
  <c r="AF226" i="13" s="1"/>
  <c r="AD242" i="13"/>
  <c r="AE242" i="13" s="1"/>
  <c r="AF242" i="13" s="1"/>
  <c r="AD258" i="13"/>
  <c r="AE258" i="13" s="1"/>
  <c r="AF258" i="13" s="1"/>
  <c r="AD274" i="13"/>
  <c r="AE274" i="13" s="1"/>
  <c r="AF274" i="13" s="1"/>
  <c r="AD290" i="13"/>
  <c r="AE290" i="13" s="1"/>
  <c r="AF290" i="13" s="1"/>
  <c r="AD306" i="13"/>
  <c r="AE306" i="13" s="1"/>
  <c r="AF306" i="13" s="1"/>
  <c r="AD322" i="13"/>
  <c r="AE322" i="13" s="1"/>
  <c r="AF322" i="13" s="1"/>
  <c r="AD338" i="13"/>
  <c r="AE338" i="13" s="1"/>
  <c r="AF338" i="13" s="1"/>
  <c r="AD354" i="13"/>
  <c r="AE354" i="13" s="1"/>
  <c r="AF354" i="13" s="1"/>
  <c r="AD370" i="13"/>
  <c r="AE370" i="13" s="1"/>
  <c r="AF370" i="13" s="1"/>
  <c r="AD386" i="13"/>
  <c r="AE386" i="13" s="1"/>
  <c r="AF386" i="13" s="1"/>
  <c r="AD402" i="13"/>
  <c r="AE402" i="13" s="1"/>
  <c r="AF402" i="13" s="1"/>
  <c r="AD418" i="13"/>
  <c r="AE418" i="13" s="1"/>
  <c r="AF418" i="13" s="1"/>
  <c r="AD434" i="13"/>
  <c r="AE434" i="13" s="1"/>
  <c r="AF434" i="13" s="1"/>
  <c r="AD450" i="13"/>
  <c r="AE450" i="13" s="1"/>
  <c r="AF450" i="13" s="1"/>
  <c r="AD466" i="13"/>
  <c r="AE466" i="13" s="1"/>
  <c r="AF466" i="13" s="1"/>
  <c r="AD482" i="13"/>
  <c r="AE482" i="13" s="1"/>
  <c r="AF482" i="13" s="1"/>
  <c r="AD498" i="13"/>
  <c r="AE498" i="13" s="1"/>
  <c r="AF498" i="13" s="1"/>
  <c r="AD514" i="13"/>
  <c r="AE514" i="13" s="1"/>
  <c r="AF514" i="13" s="1"/>
  <c r="AD530" i="13"/>
  <c r="AE530" i="13" s="1"/>
  <c r="AF530" i="13" s="1"/>
  <c r="AD546" i="13"/>
  <c r="AE546" i="13" s="1"/>
  <c r="AF546" i="13" s="1"/>
  <c r="AD562" i="13"/>
  <c r="AE562" i="13" s="1"/>
  <c r="AF562" i="13" s="1"/>
  <c r="AD35" i="13"/>
  <c r="AE35" i="13" s="1"/>
  <c r="AF35" i="13" s="1"/>
  <c r="AD51" i="13"/>
  <c r="AE51" i="13" s="1"/>
  <c r="AF51" i="13" s="1"/>
  <c r="AD67" i="13"/>
  <c r="AE67" i="13" s="1"/>
  <c r="AF67" i="13" s="1"/>
  <c r="AD83" i="13"/>
  <c r="AE83" i="13" s="1"/>
  <c r="AF83" i="13" s="1"/>
  <c r="AD99" i="13"/>
  <c r="AE99" i="13" s="1"/>
  <c r="AF99" i="13" s="1"/>
  <c r="AD115" i="13"/>
  <c r="AE115" i="13" s="1"/>
  <c r="AF115" i="13" s="1"/>
  <c r="AD131" i="13"/>
  <c r="AE131" i="13" s="1"/>
  <c r="AF131" i="13" s="1"/>
  <c r="AD147" i="13"/>
  <c r="AE147" i="13" s="1"/>
  <c r="AF147" i="13" s="1"/>
  <c r="AD163" i="13"/>
  <c r="AE163" i="13" s="1"/>
  <c r="AF163" i="13" s="1"/>
  <c r="AD179" i="13"/>
  <c r="AE179" i="13" s="1"/>
  <c r="AF179" i="13" s="1"/>
  <c r="AD195" i="13"/>
  <c r="AE195" i="13" s="1"/>
  <c r="AF195" i="13" s="1"/>
  <c r="AD211" i="13"/>
  <c r="AE211" i="13" s="1"/>
  <c r="AF211" i="13" s="1"/>
  <c r="AD227" i="13"/>
  <c r="AE227" i="13" s="1"/>
  <c r="AF227" i="13" s="1"/>
  <c r="AD243" i="13"/>
  <c r="AE243" i="13" s="1"/>
  <c r="AF243" i="13" s="1"/>
  <c r="AD259" i="13"/>
  <c r="AE259" i="13" s="1"/>
  <c r="AF259" i="13" s="1"/>
  <c r="AD275" i="13"/>
  <c r="AE275" i="13" s="1"/>
  <c r="AF275" i="13" s="1"/>
  <c r="AD291" i="13"/>
  <c r="AE291" i="13" s="1"/>
  <c r="AF291" i="13" s="1"/>
  <c r="AD307" i="13"/>
  <c r="AE307" i="13" s="1"/>
  <c r="AF307" i="13" s="1"/>
  <c r="AD323" i="13"/>
  <c r="AE323" i="13" s="1"/>
  <c r="AF323" i="13" s="1"/>
  <c r="AD339" i="13"/>
  <c r="AE339" i="13" s="1"/>
  <c r="AF339" i="13" s="1"/>
  <c r="AD355" i="13"/>
  <c r="AE355" i="13" s="1"/>
  <c r="AF355" i="13" s="1"/>
  <c r="AD371" i="13"/>
  <c r="AE371" i="13" s="1"/>
  <c r="AF371" i="13" s="1"/>
  <c r="AD387" i="13"/>
  <c r="AE387" i="13" s="1"/>
  <c r="AF387" i="13" s="1"/>
  <c r="AD403" i="13"/>
  <c r="AE403" i="13" s="1"/>
  <c r="AF403" i="13" s="1"/>
  <c r="AD419" i="13"/>
  <c r="AE419" i="13" s="1"/>
  <c r="AF419" i="13" s="1"/>
  <c r="AD435" i="13"/>
  <c r="AE435" i="13" s="1"/>
  <c r="AF435" i="13" s="1"/>
  <c r="AD451" i="13"/>
  <c r="AE451" i="13" s="1"/>
  <c r="AF451" i="13" s="1"/>
  <c r="AD467" i="13"/>
  <c r="AE467" i="13" s="1"/>
  <c r="AF467" i="13" s="1"/>
  <c r="AD483" i="13"/>
  <c r="AE483" i="13" s="1"/>
  <c r="AF483" i="13" s="1"/>
  <c r="AD499" i="13"/>
  <c r="AE499" i="13" s="1"/>
  <c r="AF499" i="13" s="1"/>
  <c r="AD515" i="13"/>
  <c r="AE515" i="13" s="1"/>
  <c r="AF515" i="13" s="1"/>
  <c r="AD531" i="13"/>
  <c r="AE531" i="13" s="1"/>
  <c r="AF531" i="13" s="1"/>
  <c r="AD547" i="13"/>
  <c r="AE547" i="13" s="1"/>
  <c r="AF547" i="13" s="1"/>
  <c r="AD563" i="13"/>
  <c r="AE563" i="13" s="1"/>
  <c r="AF563" i="13" s="1"/>
  <c r="AD36" i="13"/>
  <c r="AE36" i="13" s="1"/>
  <c r="AF36" i="13" s="1"/>
  <c r="AD52" i="13"/>
  <c r="AE52" i="13" s="1"/>
  <c r="AF52" i="13" s="1"/>
  <c r="AD68" i="13"/>
  <c r="AE68" i="13" s="1"/>
  <c r="AF68" i="13" s="1"/>
  <c r="AD84" i="13"/>
  <c r="AE84" i="13" s="1"/>
  <c r="AF84" i="13" s="1"/>
  <c r="AD100" i="13"/>
  <c r="AE100" i="13" s="1"/>
  <c r="AF100" i="13" s="1"/>
  <c r="AD116" i="13"/>
  <c r="AE116" i="13" s="1"/>
  <c r="AF116" i="13" s="1"/>
  <c r="AD132" i="13"/>
  <c r="AE132" i="13" s="1"/>
  <c r="AF132" i="13" s="1"/>
  <c r="AD148" i="13"/>
  <c r="AE148" i="13" s="1"/>
  <c r="AF148" i="13" s="1"/>
  <c r="AD164" i="13"/>
  <c r="AE164" i="13" s="1"/>
  <c r="AF164" i="13" s="1"/>
  <c r="AD180" i="13"/>
  <c r="AE180" i="13" s="1"/>
  <c r="AF180" i="13" s="1"/>
  <c r="AD196" i="13"/>
  <c r="AE196" i="13" s="1"/>
  <c r="AF196" i="13" s="1"/>
  <c r="AD212" i="13"/>
  <c r="AE212" i="13" s="1"/>
  <c r="AF212" i="13" s="1"/>
  <c r="AD228" i="13"/>
  <c r="AE228" i="13" s="1"/>
  <c r="AF228" i="13" s="1"/>
  <c r="AD244" i="13"/>
  <c r="AE244" i="13" s="1"/>
  <c r="AF244" i="13" s="1"/>
  <c r="AD260" i="13"/>
  <c r="AE260" i="13" s="1"/>
  <c r="AF260" i="13" s="1"/>
  <c r="AD276" i="13"/>
  <c r="AE276" i="13" s="1"/>
  <c r="AF276" i="13" s="1"/>
  <c r="AD292" i="13"/>
  <c r="AE292" i="13" s="1"/>
  <c r="AF292" i="13" s="1"/>
  <c r="AD308" i="13"/>
  <c r="AE308" i="13" s="1"/>
  <c r="AF308" i="13" s="1"/>
  <c r="AD324" i="13"/>
  <c r="AE324" i="13" s="1"/>
  <c r="AF324" i="13" s="1"/>
  <c r="AD340" i="13"/>
  <c r="AE340" i="13" s="1"/>
  <c r="AF340" i="13" s="1"/>
  <c r="AD356" i="13"/>
  <c r="AE356" i="13" s="1"/>
  <c r="AF356" i="13" s="1"/>
  <c r="AD372" i="13"/>
  <c r="AE372" i="13" s="1"/>
  <c r="AF372" i="13" s="1"/>
  <c r="AD388" i="13"/>
  <c r="AE388" i="13" s="1"/>
  <c r="AF388" i="13" s="1"/>
  <c r="AD404" i="13"/>
  <c r="AE404" i="13" s="1"/>
  <c r="AF404" i="13" s="1"/>
  <c r="AD420" i="13"/>
  <c r="AE420" i="13" s="1"/>
  <c r="AF420" i="13" s="1"/>
  <c r="AD436" i="13"/>
  <c r="AE436" i="13" s="1"/>
  <c r="AF436" i="13" s="1"/>
  <c r="AD452" i="13"/>
  <c r="AE452" i="13" s="1"/>
  <c r="AF452" i="13" s="1"/>
  <c r="AD468" i="13"/>
  <c r="AE468" i="13" s="1"/>
  <c r="AF468" i="13" s="1"/>
  <c r="AD484" i="13"/>
  <c r="AE484" i="13" s="1"/>
  <c r="AF484" i="13" s="1"/>
  <c r="AD500" i="13"/>
  <c r="AE500" i="13" s="1"/>
  <c r="AF500" i="13" s="1"/>
  <c r="AD516" i="13"/>
  <c r="AE516" i="13" s="1"/>
  <c r="AF516" i="13" s="1"/>
  <c r="AD532" i="13"/>
  <c r="AE532" i="13" s="1"/>
  <c r="AF532" i="13" s="1"/>
  <c r="AD37" i="13"/>
  <c r="AE37" i="13" s="1"/>
  <c r="AF37" i="13" s="1"/>
  <c r="AD38" i="13"/>
  <c r="AE38" i="13" s="1"/>
  <c r="AF38" i="13" s="1"/>
  <c r="AD54" i="13"/>
  <c r="AE54" i="13" s="1"/>
  <c r="AF54" i="13" s="1"/>
  <c r="AD70" i="13"/>
  <c r="AE70" i="13" s="1"/>
  <c r="AF70" i="13" s="1"/>
  <c r="AD86" i="13"/>
  <c r="AE86" i="13" s="1"/>
  <c r="AF86" i="13" s="1"/>
  <c r="AD102" i="13"/>
  <c r="AE102" i="13" s="1"/>
  <c r="AF102" i="13" s="1"/>
  <c r="AD118" i="13"/>
  <c r="AE118" i="13" s="1"/>
  <c r="AF118" i="13" s="1"/>
  <c r="AD134" i="13"/>
  <c r="AE134" i="13" s="1"/>
  <c r="AF134" i="13" s="1"/>
  <c r="AD150" i="13"/>
  <c r="AE150" i="13" s="1"/>
  <c r="AF150" i="13" s="1"/>
  <c r="AD166" i="13"/>
  <c r="AE166" i="13" s="1"/>
  <c r="AF166" i="13" s="1"/>
  <c r="AD182" i="13"/>
  <c r="AE182" i="13" s="1"/>
  <c r="AF182" i="13" s="1"/>
  <c r="AD198" i="13"/>
  <c r="AE198" i="13" s="1"/>
  <c r="AF198" i="13" s="1"/>
  <c r="AD214" i="13"/>
  <c r="AE214" i="13" s="1"/>
  <c r="AF214" i="13" s="1"/>
  <c r="AD230" i="13"/>
  <c r="AE230" i="13" s="1"/>
  <c r="AF230" i="13" s="1"/>
  <c r="AD246" i="13"/>
  <c r="AE246" i="13" s="1"/>
  <c r="AF246" i="13" s="1"/>
  <c r="AD262" i="13"/>
  <c r="AE262" i="13" s="1"/>
  <c r="AF262" i="13" s="1"/>
  <c r="AD278" i="13"/>
  <c r="AE278" i="13" s="1"/>
  <c r="AF278" i="13" s="1"/>
  <c r="AD294" i="13"/>
  <c r="AE294" i="13" s="1"/>
  <c r="AF294" i="13" s="1"/>
  <c r="AD310" i="13"/>
  <c r="AE310" i="13" s="1"/>
  <c r="AF310" i="13" s="1"/>
  <c r="AD326" i="13"/>
  <c r="AE326" i="13" s="1"/>
  <c r="AF326" i="13" s="1"/>
  <c r="AD342" i="13"/>
  <c r="AE342" i="13" s="1"/>
  <c r="AF342" i="13" s="1"/>
  <c r="AD358" i="13"/>
  <c r="AE358" i="13" s="1"/>
  <c r="AF358" i="13" s="1"/>
  <c r="AD374" i="13"/>
  <c r="AE374" i="13" s="1"/>
  <c r="AF374" i="13" s="1"/>
  <c r="AD390" i="13"/>
  <c r="AE390" i="13" s="1"/>
  <c r="AF390" i="13" s="1"/>
  <c r="AD406" i="13"/>
  <c r="AE406" i="13" s="1"/>
  <c r="AF406" i="13" s="1"/>
  <c r="AD422" i="13"/>
  <c r="AE422" i="13" s="1"/>
  <c r="AF422" i="13" s="1"/>
  <c r="AD438" i="13"/>
  <c r="AE438" i="13" s="1"/>
  <c r="AF438" i="13" s="1"/>
  <c r="AD454" i="13"/>
  <c r="AE454" i="13" s="1"/>
  <c r="AF454" i="13" s="1"/>
  <c r="AD470" i="13"/>
  <c r="AE470" i="13" s="1"/>
  <c r="AF470" i="13" s="1"/>
  <c r="AD486" i="13"/>
  <c r="AE486" i="13" s="1"/>
  <c r="AF486" i="13" s="1"/>
  <c r="AD502" i="13"/>
  <c r="AE502" i="13" s="1"/>
  <c r="AF502" i="13" s="1"/>
  <c r="AD518" i="13"/>
  <c r="AE518" i="13" s="1"/>
  <c r="AF518" i="13" s="1"/>
  <c r="AD534" i="13"/>
  <c r="AE534" i="13" s="1"/>
  <c r="AF534" i="13" s="1"/>
  <c r="AD550" i="13"/>
  <c r="AE550" i="13" s="1"/>
  <c r="AF550" i="13" s="1"/>
  <c r="AD23" i="13"/>
  <c r="AE23" i="13" s="1"/>
  <c r="AF23" i="13" s="1"/>
  <c r="AD39" i="13"/>
  <c r="AE39" i="13" s="1"/>
  <c r="AF39" i="13" s="1"/>
  <c r="AD55" i="13"/>
  <c r="AE55" i="13" s="1"/>
  <c r="AF55" i="13" s="1"/>
  <c r="AD71" i="13"/>
  <c r="AE71" i="13" s="1"/>
  <c r="AF71" i="13" s="1"/>
  <c r="AD87" i="13"/>
  <c r="AE87" i="13" s="1"/>
  <c r="AF87" i="13" s="1"/>
  <c r="AD103" i="13"/>
  <c r="AE103" i="13" s="1"/>
  <c r="AF103" i="13" s="1"/>
  <c r="AD119" i="13"/>
  <c r="AE119" i="13" s="1"/>
  <c r="AF119" i="13" s="1"/>
  <c r="AD135" i="13"/>
  <c r="AE135" i="13" s="1"/>
  <c r="AF135" i="13" s="1"/>
  <c r="AD151" i="13"/>
  <c r="AE151" i="13" s="1"/>
  <c r="AF151" i="13" s="1"/>
  <c r="AD167" i="13"/>
  <c r="AE167" i="13" s="1"/>
  <c r="AF167" i="13" s="1"/>
  <c r="AD183" i="13"/>
  <c r="AE183" i="13" s="1"/>
  <c r="AF183" i="13" s="1"/>
  <c r="AD199" i="13"/>
  <c r="AE199" i="13" s="1"/>
  <c r="AF199" i="13" s="1"/>
  <c r="AD215" i="13"/>
  <c r="AE215" i="13" s="1"/>
  <c r="AF215" i="13" s="1"/>
  <c r="AD231" i="13"/>
  <c r="AE231" i="13" s="1"/>
  <c r="AF231" i="13" s="1"/>
  <c r="AD247" i="13"/>
  <c r="AE247" i="13" s="1"/>
  <c r="AF247" i="13" s="1"/>
  <c r="AD263" i="13"/>
  <c r="AE263" i="13" s="1"/>
  <c r="AF263" i="13" s="1"/>
  <c r="AD279" i="13"/>
  <c r="AE279" i="13" s="1"/>
  <c r="AF279" i="13" s="1"/>
  <c r="AD295" i="13"/>
  <c r="AE295" i="13" s="1"/>
  <c r="AF295" i="13" s="1"/>
  <c r="AD311" i="13"/>
  <c r="AE311" i="13" s="1"/>
  <c r="AF311" i="13" s="1"/>
  <c r="AD327" i="13"/>
  <c r="AE327" i="13" s="1"/>
  <c r="AF327" i="13" s="1"/>
  <c r="AD343" i="13"/>
  <c r="AE343" i="13" s="1"/>
  <c r="AF343" i="13" s="1"/>
  <c r="AD359" i="13"/>
  <c r="AE359" i="13" s="1"/>
  <c r="AF359" i="13" s="1"/>
  <c r="AD375" i="13"/>
  <c r="AE375" i="13" s="1"/>
  <c r="AF375" i="13" s="1"/>
  <c r="AD391" i="13"/>
  <c r="AE391" i="13" s="1"/>
  <c r="AF391" i="13" s="1"/>
  <c r="AD407" i="13"/>
  <c r="AE407" i="13" s="1"/>
  <c r="AF407" i="13" s="1"/>
  <c r="AD423" i="13"/>
  <c r="AE423" i="13" s="1"/>
  <c r="AF423" i="13" s="1"/>
  <c r="AD439" i="13"/>
  <c r="AE439" i="13" s="1"/>
  <c r="AF439" i="13" s="1"/>
  <c r="AD455" i="13"/>
  <c r="AE455" i="13" s="1"/>
  <c r="AF455" i="13" s="1"/>
  <c r="AD471" i="13"/>
  <c r="AE471" i="13" s="1"/>
  <c r="AF471" i="13" s="1"/>
  <c r="AD487" i="13"/>
  <c r="AE487" i="13" s="1"/>
  <c r="AF487" i="13" s="1"/>
  <c r="AD503" i="13"/>
  <c r="AE503" i="13" s="1"/>
  <c r="AF503" i="13" s="1"/>
  <c r="AD519" i="13"/>
  <c r="AE519" i="13" s="1"/>
  <c r="AF519" i="13" s="1"/>
  <c r="AD535" i="13"/>
  <c r="AE535" i="13" s="1"/>
  <c r="AF535" i="13" s="1"/>
  <c r="AD551" i="13"/>
  <c r="AE551" i="13" s="1"/>
  <c r="AF551" i="13" s="1"/>
  <c r="AD69" i="13"/>
  <c r="AE69" i="13" s="1"/>
  <c r="AF69" i="13" s="1"/>
  <c r="AD155" i="13"/>
  <c r="AE155" i="13" s="1"/>
  <c r="AF155" i="13" s="1"/>
  <c r="AD238" i="13"/>
  <c r="AE238" i="13" s="1"/>
  <c r="AF238" i="13" s="1"/>
  <c r="AD325" i="13"/>
  <c r="AE325" i="13" s="1"/>
  <c r="AF325" i="13" s="1"/>
  <c r="AD411" i="13"/>
  <c r="AE411" i="13" s="1"/>
  <c r="AF411" i="13" s="1"/>
  <c r="AD494" i="13"/>
  <c r="AE494" i="13" s="1"/>
  <c r="AF494" i="13" s="1"/>
  <c r="AD558" i="13"/>
  <c r="AE558" i="13" s="1"/>
  <c r="AF558" i="13" s="1"/>
  <c r="AD578" i="13"/>
  <c r="AE578" i="13" s="1"/>
  <c r="AF578" i="13" s="1"/>
  <c r="AD594" i="13"/>
  <c r="AE594" i="13" s="1"/>
  <c r="AF594" i="13" s="1"/>
  <c r="AD610" i="13"/>
  <c r="AE610" i="13" s="1"/>
  <c r="AF610" i="13" s="1"/>
  <c r="AD626" i="13"/>
  <c r="AE626" i="13" s="1"/>
  <c r="AF626" i="13" s="1"/>
  <c r="AD642" i="13"/>
  <c r="AE642" i="13" s="1"/>
  <c r="AF642" i="13" s="1"/>
  <c r="AD658" i="13"/>
  <c r="AE658" i="13" s="1"/>
  <c r="AF658" i="13" s="1"/>
  <c r="AD674" i="13"/>
  <c r="AE674" i="13" s="1"/>
  <c r="AF674" i="13" s="1"/>
  <c r="AD690" i="13"/>
  <c r="AE690" i="13" s="1"/>
  <c r="AF690" i="13" s="1"/>
  <c r="AD706" i="13"/>
  <c r="AE706" i="13" s="1"/>
  <c r="AF706" i="13" s="1"/>
  <c r="AD722" i="13"/>
  <c r="AE722" i="13" s="1"/>
  <c r="AF722" i="13" s="1"/>
  <c r="AD738" i="13"/>
  <c r="AE738" i="13" s="1"/>
  <c r="AF738" i="13" s="1"/>
  <c r="AD754" i="13"/>
  <c r="AE754" i="13" s="1"/>
  <c r="AF754" i="13" s="1"/>
  <c r="AD770" i="13"/>
  <c r="AE770" i="13" s="1"/>
  <c r="AF770" i="13" s="1"/>
  <c r="AD786" i="13"/>
  <c r="AE786" i="13" s="1"/>
  <c r="AF786" i="13" s="1"/>
  <c r="AD802" i="13"/>
  <c r="AE802" i="13" s="1"/>
  <c r="AF802" i="13" s="1"/>
  <c r="AD818" i="13"/>
  <c r="AE818" i="13" s="1"/>
  <c r="AF818" i="13" s="1"/>
  <c r="AD834" i="13"/>
  <c r="AE834" i="13" s="1"/>
  <c r="AF834" i="13" s="1"/>
  <c r="AD850" i="13"/>
  <c r="AE850" i="13" s="1"/>
  <c r="AF850" i="13" s="1"/>
  <c r="AD866" i="13"/>
  <c r="AE866" i="13" s="1"/>
  <c r="AF866" i="13" s="1"/>
  <c r="AD882" i="13"/>
  <c r="AE882" i="13" s="1"/>
  <c r="AF882" i="13" s="1"/>
  <c r="AD898" i="13"/>
  <c r="AE898" i="13" s="1"/>
  <c r="AF898" i="13" s="1"/>
  <c r="AD914" i="13"/>
  <c r="AE914" i="13" s="1"/>
  <c r="AF914" i="13" s="1"/>
  <c r="AD930" i="13"/>
  <c r="AE930" i="13" s="1"/>
  <c r="AF930" i="13" s="1"/>
  <c r="AD946" i="13"/>
  <c r="AE946" i="13" s="1"/>
  <c r="AF946" i="13" s="1"/>
  <c r="AD962" i="13"/>
  <c r="AE962" i="13" s="1"/>
  <c r="AF962" i="13" s="1"/>
  <c r="AD978" i="13"/>
  <c r="AE978" i="13" s="1"/>
  <c r="AF978" i="13" s="1"/>
  <c r="AD994" i="13"/>
  <c r="AE994" i="13" s="1"/>
  <c r="AF994" i="13" s="1"/>
  <c r="AD1010" i="13"/>
  <c r="AE1010" i="13" s="1"/>
  <c r="AF1010" i="13" s="1"/>
  <c r="AD75" i="13"/>
  <c r="AE75" i="13" s="1"/>
  <c r="AF75" i="13" s="1"/>
  <c r="AD158" i="13"/>
  <c r="AE158" i="13" s="1"/>
  <c r="AF158" i="13" s="1"/>
  <c r="AD245" i="13"/>
  <c r="AE245" i="13" s="1"/>
  <c r="AF245" i="13" s="1"/>
  <c r="AD331" i="13"/>
  <c r="AE331" i="13" s="1"/>
  <c r="AF331" i="13" s="1"/>
  <c r="AD414" i="13"/>
  <c r="AE414" i="13" s="1"/>
  <c r="AF414" i="13" s="1"/>
  <c r="AD501" i="13"/>
  <c r="AE501" i="13" s="1"/>
  <c r="AF501" i="13" s="1"/>
  <c r="AD559" i="13"/>
  <c r="AE559" i="13" s="1"/>
  <c r="AF559" i="13" s="1"/>
  <c r="AD579" i="13"/>
  <c r="AE579" i="13" s="1"/>
  <c r="AF579" i="13" s="1"/>
  <c r="AD595" i="13"/>
  <c r="AE595" i="13" s="1"/>
  <c r="AF595" i="13" s="1"/>
  <c r="AD611" i="13"/>
  <c r="AE611" i="13" s="1"/>
  <c r="AF611" i="13" s="1"/>
  <c r="AD627" i="13"/>
  <c r="AE627" i="13" s="1"/>
  <c r="AF627" i="13" s="1"/>
  <c r="AD643" i="13"/>
  <c r="AE643" i="13" s="1"/>
  <c r="AF643" i="13" s="1"/>
  <c r="AD659" i="13"/>
  <c r="AE659" i="13" s="1"/>
  <c r="AF659" i="13" s="1"/>
  <c r="AD675" i="13"/>
  <c r="AE675" i="13" s="1"/>
  <c r="AF675" i="13" s="1"/>
  <c r="AD691" i="13"/>
  <c r="AE691" i="13" s="1"/>
  <c r="AF691" i="13" s="1"/>
  <c r="AD707" i="13"/>
  <c r="AE707" i="13" s="1"/>
  <c r="AF707" i="13" s="1"/>
  <c r="AD723" i="13"/>
  <c r="AE723" i="13" s="1"/>
  <c r="AF723" i="13" s="1"/>
  <c r="AD739" i="13"/>
  <c r="AE739" i="13" s="1"/>
  <c r="AF739" i="13" s="1"/>
  <c r="AD755" i="13"/>
  <c r="AE755" i="13" s="1"/>
  <c r="AF755" i="13" s="1"/>
  <c r="AD771" i="13"/>
  <c r="AE771" i="13" s="1"/>
  <c r="AF771" i="13" s="1"/>
  <c r="AD787" i="13"/>
  <c r="AE787" i="13" s="1"/>
  <c r="AF787" i="13" s="1"/>
  <c r="AD803" i="13"/>
  <c r="AE803" i="13" s="1"/>
  <c r="AF803" i="13" s="1"/>
  <c r="AD819" i="13"/>
  <c r="AE819" i="13" s="1"/>
  <c r="AF819" i="13" s="1"/>
  <c r="AD835" i="13"/>
  <c r="AE835" i="13" s="1"/>
  <c r="AF835" i="13" s="1"/>
  <c r="AD851" i="13"/>
  <c r="AE851" i="13" s="1"/>
  <c r="AF851" i="13" s="1"/>
  <c r="AD867" i="13"/>
  <c r="AE867" i="13" s="1"/>
  <c r="AF867" i="13" s="1"/>
  <c r="AD883" i="13"/>
  <c r="AE883" i="13" s="1"/>
  <c r="AF883" i="13" s="1"/>
  <c r="AD899" i="13"/>
  <c r="AE899" i="13" s="1"/>
  <c r="AF899" i="13" s="1"/>
  <c r="AD915" i="13"/>
  <c r="AE915" i="13" s="1"/>
  <c r="AF915" i="13" s="1"/>
  <c r="AD931" i="13"/>
  <c r="AE931" i="13" s="1"/>
  <c r="AF931" i="13" s="1"/>
  <c r="AD947" i="13"/>
  <c r="AE947" i="13" s="1"/>
  <c r="AF947" i="13" s="1"/>
  <c r="AD963" i="13"/>
  <c r="AE963" i="13" s="1"/>
  <c r="AF963" i="13" s="1"/>
  <c r="AD979" i="13"/>
  <c r="AE979" i="13" s="1"/>
  <c r="AF979" i="13" s="1"/>
  <c r="AD995" i="13"/>
  <c r="AE995" i="13" s="1"/>
  <c r="AF995" i="13" s="1"/>
  <c r="AD1011" i="13"/>
  <c r="AE1011" i="13" s="1"/>
  <c r="AF1011" i="13" s="1"/>
  <c r="AD78" i="13"/>
  <c r="AE78" i="13" s="1"/>
  <c r="AF78" i="13" s="1"/>
  <c r="AD165" i="13"/>
  <c r="AE165" i="13" s="1"/>
  <c r="AF165" i="13" s="1"/>
  <c r="AD251" i="13"/>
  <c r="AE251" i="13" s="1"/>
  <c r="AF251" i="13" s="1"/>
  <c r="AD334" i="13"/>
  <c r="AE334" i="13" s="1"/>
  <c r="AF334" i="13" s="1"/>
  <c r="AD421" i="13"/>
  <c r="AE421" i="13" s="1"/>
  <c r="AF421" i="13" s="1"/>
  <c r="AD507" i="13"/>
  <c r="AE507" i="13" s="1"/>
  <c r="AF507" i="13" s="1"/>
  <c r="AD560" i="13"/>
  <c r="AE560" i="13" s="1"/>
  <c r="AF560" i="13" s="1"/>
  <c r="AD580" i="13"/>
  <c r="AE580" i="13" s="1"/>
  <c r="AF580" i="13" s="1"/>
  <c r="AD596" i="13"/>
  <c r="AE596" i="13" s="1"/>
  <c r="AF596" i="13" s="1"/>
  <c r="AD612" i="13"/>
  <c r="AE612" i="13" s="1"/>
  <c r="AF612" i="13" s="1"/>
  <c r="AD628" i="13"/>
  <c r="AE628" i="13" s="1"/>
  <c r="AF628" i="13" s="1"/>
  <c r="AD644" i="13"/>
  <c r="AE644" i="13" s="1"/>
  <c r="AF644" i="13" s="1"/>
  <c r="AD660" i="13"/>
  <c r="AE660" i="13" s="1"/>
  <c r="AF660" i="13" s="1"/>
  <c r="AD676" i="13"/>
  <c r="AE676" i="13" s="1"/>
  <c r="AF676" i="13" s="1"/>
  <c r="AD692" i="13"/>
  <c r="AE692" i="13" s="1"/>
  <c r="AF692" i="13" s="1"/>
  <c r="AD708" i="13"/>
  <c r="AE708" i="13" s="1"/>
  <c r="AF708" i="13" s="1"/>
  <c r="AD724" i="13"/>
  <c r="AE724" i="13" s="1"/>
  <c r="AF724" i="13" s="1"/>
  <c r="AD740" i="13"/>
  <c r="AE740" i="13" s="1"/>
  <c r="AF740" i="13" s="1"/>
  <c r="AD756" i="13"/>
  <c r="AE756" i="13" s="1"/>
  <c r="AF756" i="13" s="1"/>
  <c r="AD772" i="13"/>
  <c r="AE772" i="13" s="1"/>
  <c r="AF772" i="13" s="1"/>
  <c r="AD788" i="13"/>
  <c r="AE788" i="13" s="1"/>
  <c r="AF788" i="13" s="1"/>
  <c r="AD804" i="13"/>
  <c r="AE804" i="13" s="1"/>
  <c r="AF804" i="13" s="1"/>
  <c r="AD820" i="13"/>
  <c r="AE820" i="13" s="1"/>
  <c r="AF820" i="13" s="1"/>
  <c r="AD836" i="13"/>
  <c r="AE836" i="13" s="1"/>
  <c r="AF836" i="13" s="1"/>
  <c r="AD852" i="13"/>
  <c r="AE852" i="13" s="1"/>
  <c r="AF852" i="13" s="1"/>
  <c r="AD868" i="13"/>
  <c r="AE868" i="13" s="1"/>
  <c r="AF868" i="13" s="1"/>
  <c r="AD884" i="13"/>
  <c r="AE884" i="13" s="1"/>
  <c r="AF884" i="13" s="1"/>
  <c r="AD900" i="13"/>
  <c r="AE900" i="13" s="1"/>
  <c r="AF900" i="13" s="1"/>
  <c r="AD916" i="13"/>
  <c r="AE916" i="13" s="1"/>
  <c r="AF916" i="13" s="1"/>
  <c r="AD932" i="13"/>
  <c r="AE932" i="13" s="1"/>
  <c r="AF932" i="13" s="1"/>
  <c r="AD948" i="13"/>
  <c r="AE948" i="13" s="1"/>
  <c r="AF948" i="13" s="1"/>
  <c r="AD964" i="13"/>
  <c r="AE964" i="13" s="1"/>
  <c r="AF964" i="13" s="1"/>
  <c r="AD980" i="13"/>
  <c r="AE980" i="13" s="1"/>
  <c r="AF980" i="13" s="1"/>
  <c r="AD996" i="13"/>
  <c r="AE996" i="13" s="1"/>
  <c r="AF996" i="13" s="1"/>
  <c r="AD1012" i="13"/>
  <c r="AE1012" i="13" s="1"/>
  <c r="AF1012" i="13" s="1"/>
  <c r="AD85" i="13"/>
  <c r="AE85" i="13" s="1"/>
  <c r="AF85" i="13" s="1"/>
  <c r="AD171" i="13"/>
  <c r="AE171" i="13" s="1"/>
  <c r="AF171" i="13" s="1"/>
  <c r="AD254" i="13"/>
  <c r="AE254" i="13" s="1"/>
  <c r="AF254" i="13" s="1"/>
  <c r="AD341" i="13"/>
  <c r="AE341" i="13" s="1"/>
  <c r="AF341" i="13" s="1"/>
  <c r="AD427" i="13"/>
  <c r="AE427" i="13" s="1"/>
  <c r="AF427" i="13" s="1"/>
  <c r="AD510" i="13"/>
  <c r="AE510" i="13" s="1"/>
  <c r="AF510" i="13" s="1"/>
  <c r="AD564" i="13"/>
  <c r="AE564" i="13" s="1"/>
  <c r="AF564" i="13" s="1"/>
  <c r="AD581" i="13"/>
  <c r="AE581" i="13" s="1"/>
  <c r="AF581" i="13" s="1"/>
  <c r="AD597" i="13"/>
  <c r="AE597" i="13" s="1"/>
  <c r="AF597" i="13" s="1"/>
  <c r="AD613" i="13"/>
  <c r="AE613" i="13" s="1"/>
  <c r="AF613" i="13" s="1"/>
  <c r="AD629" i="13"/>
  <c r="AE629" i="13" s="1"/>
  <c r="AF629" i="13" s="1"/>
  <c r="AD645" i="13"/>
  <c r="AE645" i="13" s="1"/>
  <c r="AF645" i="13" s="1"/>
  <c r="AD661" i="13"/>
  <c r="AE661" i="13" s="1"/>
  <c r="AF661" i="13" s="1"/>
  <c r="AD677" i="13"/>
  <c r="AE677" i="13" s="1"/>
  <c r="AF677" i="13" s="1"/>
  <c r="AD693" i="13"/>
  <c r="AE693" i="13" s="1"/>
  <c r="AF693" i="13" s="1"/>
  <c r="AD709" i="13"/>
  <c r="AE709" i="13" s="1"/>
  <c r="AF709" i="13" s="1"/>
  <c r="AD725" i="13"/>
  <c r="AE725" i="13" s="1"/>
  <c r="AF725" i="13" s="1"/>
  <c r="AD741" i="13"/>
  <c r="AE741" i="13" s="1"/>
  <c r="AF741" i="13" s="1"/>
  <c r="AD757" i="13"/>
  <c r="AE757" i="13" s="1"/>
  <c r="AF757" i="13" s="1"/>
  <c r="AD773" i="13"/>
  <c r="AE773" i="13" s="1"/>
  <c r="AF773" i="13" s="1"/>
  <c r="AD789" i="13"/>
  <c r="AE789" i="13" s="1"/>
  <c r="AF789" i="13" s="1"/>
  <c r="AD805" i="13"/>
  <c r="AE805" i="13" s="1"/>
  <c r="AF805" i="13" s="1"/>
  <c r="AD821" i="13"/>
  <c r="AE821" i="13" s="1"/>
  <c r="AF821" i="13" s="1"/>
  <c r="AD837" i="13"/>
  <c r="AE837" i="13" s="1"/>
  <c r="AF837" i="13" s="1"/>
  <c r="AD853" i="13"/>
  <c r="AE853" i="13" s="1"/>
  <c r="AF853" i="13" s="1"/>
  <c r="AD869" i="13"/>
  <c r="AE869" i="13" s="1"/>
  <c r="AF869" i="13" s="1"/>
  <c r="AD885" i="13"/>
  <c r="AE885" i="13" s="1"/>
  <c r="AF885" i="13" s="1"/>
  <c r="AD901" i="13"/>
  <c r="AE901" i="13" s="1"/>
  <c r="AF901" i="13" s="1"/>
  <c r="AD917" i="13"/>
  <c r="AE917" i="13" s="1"/>
  <c r="AF917" i="13" s="1"/>
  <c r="AD933" i="13"/>
  <c r="AE933" i="13" s="1"/>
  <c r="AF933" i="13" s="1"/>
  <c r="AD949" i="13"/>
  <c r="AE949" i="13" s="1"/>
  <c r="AF949" i="13" s="1"/>
  <c r="AD965" i="13"/>
  <c r="AE965" i="13" s="1"/>
  <c r="AF965" i="13" s="1"/>
  <c r="AD981" i="13"/>
  <c r="AE981" i="13" s="1"/>
  <c r="AF981" i="13" s="1"/>
  <c r="AD997" i="13"/>
  <c r="AE997" i="13" s="1"/>
  <c r="AF997" i="13" s="1"/>
  <c r="AD1013" i="13"/>
  <c r="AE1013" i="13" s="1"/>
  <c r="AF1013" i="13" s="1"/>
  <c r="AD91" i="13"/>
  <c r="AE91" i="13" s="1"/>
  <c r="AF91" i="13" s="1"/>
  <c r="AD174" i="13"/>
  <c r="AE174" i="13" s="1"/>
  <c r="AF174" i="13" s="1"/>
  <c r="AD261" i="13"/>
  <c r="AE261" i="13" s="1"/>
  <c r="AF261" i="13" s="1"/>
  <c r="AD347" i="13"/>
  <c r="AE347" i="13" s="1"/>
  <c r="AF347" i="13" s="1"/>
  <c r="AD430" i="13"/>
  <c r="AE430" i="13" s="1"/>
  <c r="AF430" i="13" s="1"/>
  <c r="AD517" i="13"/>
  <c r="AE517" i="13" s="1"/>
  <c r="AF517" i="13" s="1"/>
  <c r="AD565" i="13"/>
  <c r="AE565" i="13" s="1"/>
  <c r="AF565" i="13" s="1"/>
  <c r="AD582" i="13"/>
  <c r="AE582" i="13" s="1"/>
  <c r="AF582" i="13" s="1"/>
  <c r="AD598" i="13"/>
  <c r="AE598" i="13" s="1"/>
  <c r="AF598" i="13" s="1"/>
  <c r="AD614" i="13"/>
  <c r="AE614" i="13" s="1"/>
  <c r="AF614" i="13" s="1"/>
  <c r="AD630" i="13"/>
  <c r="AE630" i="13" s="1"/>
  <c r="AF630" i="13" s="1"/>
  <c r="AD646" i="13"/>
  <c r="AE646" i="13" s="1"/>
  <c r="AF646" i="13" s="1"/>
  <c r="AD662" i="13"/>
  <c r="AE662" i="13" s="1"/>
  <c r="AF662" i="13" s="1"/>
  <c r="AD678" i="13"/>
  <c r="AE678" i="13" s="1"/>
  <c r="AF678" i="13" s="1"/>
  <c r="AD694" i="13"/>
  <c r="AE694" i="13" s="1"/>
  <c r="AF694" i="13" s="1"/>
  <c r="AD710" i="13"/>
  <c r="AE710" i="13" s="1"/>
  <c r="AF710" i="13" s="1"/>
  <c r="AD726" i="13"/>
  <c r="AE726" i="13" s="1"/>
  <c r="AF726" i="13" s="1"/>
  <c r="AD742" i="13"/>
  <c r="AE742" i="13" s="1"/>
  <c r="AF742" i="13" s="1"/>
  <c r="AD758" i="13"/>
  <c r="AE758" i="13" s="1"/>
  <c r="AF758" i="13" s="1"/>
  <c r="AD774" i="13"/>
  <c r="AE774" i="13" s="1"/>
  <c r="AF774" i="13" s="1"/>
  <c r="AD790" i="13"/>
  <c r="AE790" i="13" s="1"/>
  <c r="AF790" i="13" s="1"/>
  <c r="AD806" i="13"/>
  <c r="AE806" i="13" s="1"/>
  <c r="AF806" i="13" s="1"/>
  <c r="AD822" i="13"/>
  <c r="AE822" i="13" s="1"/>
  <c r="AF822" i="13" s="1"/>
  <c r="AD838" i="13"/>
  <c r="AE838" i="13" s="1"/>
  <c r="AF838" i="13" s="1"/>
  <c r="AD854" i="13"/>
  <c r="AE854" i="13" s="1"/>
  <c r="AF854" i="13" s="1"/>
  <c r="AD870" i="13"/>
  <c r="AE870" i="13" s="1"/>
  <c r="AF870" i="13" s="1"/>
  <c r="AD886" i="13"/>
  <c r="AE886" i="13" s="1"/>
  <c r="AF886" i="13" s="1"/>
  <c r="AD902" i="13"/>
  <c r="AE902" i="13" s="1"/>
  <c r="AF902" i="13" s="1"/>
  <c r="AD918" i="13"/>
  <c r="AE918" i="13" s="1"/>
  <c r="AF918" i="13" s="1"/>
  <c r="AD934" i="13"/>
  <c r="AE934" i="13" s="1"/>
  <c r="AF934" i="13" s="1"/>
  <c r="AD950" i="13"/>
  <c r="AE950" i="13" s="1"/>
  <c r="AF950" i="13" s="1"/>
  <c r="AD966" i="13"/>
  <c r="AE966" i="13" s="1"/>
  <c r="AF966" i="13" s="1"/>
  <c r="AD982" i="13"/>
  <c r="AE982" i="13" s="1"/>
  <c r="AF982" i="13" s="1"/>
  <c r="AD998" i="13"/>
  <c r="AE998" i="13" s="1"/>
  <c r="AF998" i="13" s="1"/>
  <c r="AD1014" i="13"/>
  <c r="AE1014" i="13" s="1"/>
  <c r="AF1014" i="13" s="1"/>
  <c r="AD94" i="13"/>
  <c r="AE94" i="13" s="1"/>
  <c r="AF94" i="13" s="1"/>
  <c r="AD181" i="13"/>
  <c r="AE181" i="13" s="1"/>
  <c r="AF181" i="13" s="1"/>
  <c r="AD267" i="13"/>
  <c r="AE267" i="13" s="1"/>
  <c r="AF267" i="13" s="1"/>
  <c r="AD350" i="13"/>
  <c r="AE350" i="13" s="1"/>
  <c r="AF350" i="13" s="1"/>
  <c r="AD437" i="13"/>
  <c r="AE437" i="13" s="1"/>
  <c r="AF437" i="13" s="1"/>
  <c r="AD523" i="13"/>
  <c r="AE523" i="13" s="1"/>
  <c r="AF523" i="13" s="1"/>
  <c r="AD566" i="13"/>
  <c r="AE566" i="13" s="1"/>
  <c r="AF566" i="13" s="1"/>
  <c r="AD583" i="13"/>
  <c r="AE583" i="13" s="1"/>
  <c r="AF583" i="13" s="1"/>
  <c r="AD599" i="13"/>
  <c r="AE599" i="13" s="1"/>
  <c r="AF599" i="13" s="1"/>
  <c r="AD615" i="13"/>
  <c r="AE615" i="13" s="1"/>
  <c r="AF615" i="13" s="1"/>
  <c r="AD631" i="13"/>
  <c r="AE631" i="13" s="1"/>
  <c r="AF631" i="13" s="1"/>
  <c r="AD647" i="13"/>
  <c r="AE647" i="13" s="1"/>
  <c r="AF647" i="13" s="1"/>
  <c r="AD663" i="13"/>
  <c r="AE663" i="13" s="1"/>
  <c r="AF663" i="13" s="1"/>
  <c r="AD679" i="13"/>
  <c r="AE679" i="13" s="1"/>
  <c r="AF679" i="13" s="1"/>
  <c r="AD695" i="13"/>
  <c r="AE695" i="13" s="1"/>
  <c r="AF695" i="13" s="1"/>
  <c r="AD711" i="13"/>
  <c r="AE711" i="13" s="1"/>
  <c r="AF711" i="13" s="1"/>
  <c r="AD727" i="13"/>
  <c r="AE727" i="13" s="1"/>
  <c r="AF727" i="13" s="1"/>
  <c r="AD743" i="13"/>
  <c r="AE743" i="13" s="1"/>
  <c r="AF743" i="13" s="1"/>
  <c r="AD759" i="13"/>
  <c r="AE759" i="13" s="1"/>
  <c r="AF759" i="13" s="1"/>
  <c r="AD775" i="13"/>
  <c r="AE775" i="13" s="1"/>
  <c r="AF775" i="13" s="1"/>
  <c r="AD791" i="13"/>
  <c r="AE791" i="13" s="1"/>
  <c r="AF791" i="13" s="1"/>
  <c r="AD807" i="13"/>
  <c r="AE807" i="13" s="1"/>
  <c r="AF807" i="13" s="1"/>
  <c r="AD823" i="13"/>
  <c r="AE823" i="13" s="1"/>
  <c r="AF823" i="13" s="1"/>
  <c r="AD839" i="13"/>
  <c r="AE839" i="13" s="1"/>
  <c r="AF839" i="13" s="1"/>
  <c r="AD855" i="13"/>
  <c r="AE855" i="13" s="1"/>
  <c r="AF855" i="13" s="1"/>
  <c r="AD871" i="13"/>
  <c r="AE871" i="13" s="1"/>
  <c r="AF871" i="13" s="1"/>
  <c r="AD887" i="13"/>
  <c r="AE887" i="13" s="1"/>
  <c r="AF887" i="13" s="1"/>
  <c r="AD903" i="13"/>
  <c r="AE903" i="13" s="1"/>
  <c r="AF903" i="13" s="1"/>
  <c r="AD919" i="13"/>
  <c r="AE919" i="13" s="1"/>
  <c r="AF919" i="13" s="1"/>
  <c r="AD935" i="13"/>
  <c r="AE935" i="13" s="1"/>
  <c r="AF935" i="13" s="1"/>
  <c r="AD951" i="13"/>
  <c r="AE951" i="13" s="1"/>
  <c r="AF951" i="13" s="1"/>
  <c r="AD967" i="13"/>
  <c r="AE967" i="13" s="1"/>
  <c r="AF967" i="13" s="1"/>
  <c r="AD983" i="13"/>
  <c r="AE983" i="13" s="1"/>
  <c r="AF983" i="13" s="1"/>
  <c r="AD999" i="13"/>
  <c r="AE999" i="13" s="1"/>
  <c r="AF999" i="13" s="1"/>
  <c r="AD101" i="13"/>
  <c r="AE101" i="13" s="1"/>
  <c r="AF101" i="13" s="1"/>
  <c r="AD187" i="13"/>
  <c r="AE187" i="13" s="1"/>
  <c r="AF187" i="13" s="1"/>
  <c r="AD270" i="13"/>
  <c r="AE270" i="13" s="1"/>
  <c r="AF270" i="13" s="1"/>
  <c r="AD357" i="13"/>
  <c r="AE357" i="13" s="1"/>
  <c r="AF357" i="13" s="1"/>
  <c r="AD443" i="13"/>
  <c r="AE443" i="13" s="1"/>
  <c r="AF443" i="13" s="1"/>
  <c r="AD526" i="13"/>
  <c r="AE526" i="13" s="1"/>
  <c r="AF526" i="13" s="1"/>
  <c r="AD567" i="13"/>
  <c r="AE567" i="13" s="1"/>
  <c r="AF567" i="13" s="1"/>
  <c r="AD584" i="13"/>
  <c r="AE584" i="13" s="1"/>
  <c r="AF584" i="13" s="1"/>
  <c r="AD600" i="13"/>
  <c r="AE600" i="13" s="1"/>
  <c r="AF600" i="13" s="1"/>
  <c r="AD616" i="13"/>
  <c r="AE616" i="13" s="1"/>
  <c r="AF616" i="13" s="1"/>
  <c r="AD632" i="13"/>
  <c r="AE632" i="13" s="1"/>
  <c r="AF632" i="13" s="1"/>
  <c r="AD648" i="13"/>
  <c r="AE648" i="13" s="1"/>
  <c r="AF648" i="13" s="1"/>
  <c r="AD664" i="13"/>
  <c r="AE664" i="13" s="1"/>
  <c r="AF664" i="13" s="1"/>
  <c r="AD680" i="13"/>
  <c r="AE680" i="13" s="1"/>
  <c r="AF680" i="13" s="1"/>
  <c r="AD696" i="13"/>
  <c r="AE696" i="13" s="1"/>
  <c r="AF696" i="13" s="1"/>
  <c r="AD712" i="13"/>
  <c r="AE712" i="13" s="1"/>
  <c r="AF712" i="13" s="1"/>
  <c r="AD728" i="13"/>
  <c r="AE728" i="13" s="1"/>
  <c r="AF728" i="13" s="1"/>
  <c r="AD744" i="13"/>
  <c r="AE744" i="13" s="1"/>
  <c r="AF744" i="13" s="1"/>
  <c r="AD760" i="13"/>
  <c r="AE760" i="13" s="1"/>
  <c r="AF760" i="13" s="1"/>
  <c r="AD776" i="13"/>
  <c r="AE776" i="13" s="1"/>
  <c r="AF776" i="13" s="1"/>
  <c r="AD792" i="13"/>
  <c r="AE792" i="13" s="1"/>
  <c r="AF792" i="13" s="1"/>
  <c r="AD808" i="13"/>
  <c r="AE808" i="13" s="1"/>
  <c r="AF808" i="13" s="1"/>
  <c r="AD824" i="13"/>
  <c r="AE824" i="13" s="1"/>
  <c r="AF824" i="13" s="1"/>
  <c r="AD840" i="13"/>
  <c r="AE840" i="13" s="1"/>
  <c r="AF840" i="13" s="1"/>
  <c r="AD856" i="13"/>
  <c r="AE856" i="13" s="1"/>
  <c r="AF856" i="13" s="1"/>
  <c r="AD872" i="13"/>
  <c r="AE872" i="13" s="1"/>
  <c r="AF872" i="13" s="1"/>
  <c r="AD888" i="13"/>
  <c r="AE888" i="13" s="1"/>
  <c r="AF888" i="13" s="1"/>
  <c r="AD904" i="13"/>
  <c r="AE904" i="13" s="1"/>
  <c r="AF904" i="13" s="1"/>
  <c r="AD920" i="13"/>
  <c r="AE920" i="13" s="1"/>
  <c r="AF920" i="13" s="1"/>
  <c r="AD936" i="13"/>
  <c r="AE936" i="13" s="1"/>
  <c r="AF936" i="13" s="1"/>
  <c r="AD952" i="13"/>
  <c r="AE952" i="13" s="1"/>
  <c r="AF952" i="13" s="1"/>
  <c r="AD968" i="13"/>
  <c r="AE968" i="13" s="1"/>
  <c r="AF968" i="13" s="1"/>
  <c r="AD984" i="13"/>
  <c r="AE984" i="13" s="1"/>
  <c r="AF984" i="13" s="1"/>
  <c r="AD1000" i="13"/>
  <c r="AE1000" i="13" s="1"/>
  <c r="AF1000" i="13" s="1"/>
  <c r="AD107" i="13"/>
  <c r="AE107" i="13" s="1"/>
  <c r="AF107" i="13" s="1"/>
  <c r="AD190" i="13"/>
  <c r="AE190" i="13" s="1"/>
  <c r="AF190" i="13" s="1"/>
  <c r="AD277" i="13"/>
  <c r="AE277" i="13" s="1"/>
  <c r="AF277" i="13" s="1"/>
  <c r="AD363" i="13"/>
  <c r="AE363" i="13" s="1"/>
  <c r="AF363" i="13" s="1"/>
  <c r="AD446" i="13"/>
  <c r="AE446" i="13" s="1"/>
  <c r="AF446" i="13" s="1"/>
  <c r="AD533" i="13"/>
  <c r="AE533" i="13" s="1"/>
  <c r="AF533" i="13" s="1"/>
  <c r="AD568" i="13"/>
  <c r="AE568" i="13" s="1"/>
  <c r="AF568" i="13" s="1"/>
  <c r="AD585" i="13"/>
  <c r="AE585" i="13" s="1"/>
  <c r="AF585" i="13" s="1"/>
  <c r="AD601" i="13"/>
  <c r="AE601" i="13" s="1"/>
  <c r="AF601" i="13" s="1"/>
  <c r="AD617" i="13"/>
  <c r="AE617" i="13" s="1"/>
  <c r="AF617" i="13" s="1"/>
  <c r="AD633" i="13"/>
  <c r="AE633" i="13" s="1"/>
  <c r="AF633" i="13" s="1"/>
  <c r="AD649" i="13"/>
  <c r="AE649" i="13" s="1"/>
  <c r="AF649" i="13" s="1"/>
  <c r="AD665" i="13"/>
  <c r="AE665" i="13" s="1"/>
  <c r="AF665" i="13" s="1"/>
  <c r="AD681" i="13"/>
  <c r="AE681" i="13" s="1"/>
  <c r="AF681" i="13" s="1"/>
  <c r="AD697" i="13"/>
  <c r="AE697" i="13" s="1"/>
  <c r="AF697" i="13" s="1"/>
  <c r="AD713" i="13"/>
  <c r="AE713" i="13" s="1"/>
  <c r="AF713" i="13" s="1"/>
  <c r="AD729" i="13"/>
  <c r="AE729" i="13" s="1"/>
  <c r="AF729" i="13" s="1"/>
  <c r="AD745" i="13"/>
  <c r="AE745" i="13" s="1"/>
  <c r="AF745" i="13" s="1"/>
  <c r="AD761" i="13"/>
  <c r="AE761" i="13" s="1"/>
  <c r="AF761" i="13" s="1"/>
  <c r="AD777" i="13"/>
  <c r="AE777" i="13" s="1"/>
  <c r="AF777" i="13" s="1"/>
  <c r="AD793" i="13"/>
  <c r="AE793" i="13" s="1"/>
  <c r="AF793" i="13" s="1"/>
  <c r="AD809" i="13"/>
  <c r="AE809" i="13" s="1"/>
  <c r="AF809" i="13" s="1"/>
  <c r="AD825" i="13"/>
  <c r="AE825" i="13" s="1"/>
  <c r="AF825" i="13" s="1"/>
  <c r="AD841" i="13"/>
  <c r="AE841" i="13" s="1"/>
  <c r="AF841" i="13" s="1"/>
  <c r="AD857" i="13"/>
  <c r="AE857" i="13" s="1"/>
  <c r="AF857" i="13" s="1"/>
  <c r="AD873" i="13"/>
  <c r="AE873" i="13" s="1"/>
  <c r="AF873" i="13" s="1"/>
  <c r="AD889" i="13"/>
  <c r="AE889" i="13" s="1"/>
  <c r="AF889" i="13" s="1"/>
  <c r="AD905" i="13"/>
  <c r="AE905" i="13" s="1"/>
  <c r="AF905" i="13" s="1"/>
  <c r="AD921" i="13"/>
  <c r="AE921" i="13" s="1"/>
  <c r="AF921" i="13" s="1"/>
  <c r="AD937" i="13"/>
  <c r="AE937" i="13" s="1"/>
  <c r="AF937" i="13" s="1"/>
  <c r="AD953" i="13"/>
  <c r="AE953" i="13" s="1"/>
  <c r="AF953" i="13" s="1"/>
  <c r="AD969" i="13"/>
  <c r="AE969" i="13" s="1"/>
  <c r="AF969" i="13" s="1"/>
  <c r="AD985" i="13"/>
  <c r="AE985" i="13" s="1"/>
  <c r="AF985" i="13" s="1"/>
  <c r="AD1001" i="13"/>
  <c r="AE1001" i="13" s="1"/>
  <c r="AF1001" i="13" s="1"/>
  <c r="AD110" i="13"/>
  <c r="AE110" i="13" s="1"/>
  <c r="AF110" i="13" s="1"/>
  <c r="AD197" i="13"/>
  <c r="AE197" i="13" s="1"/>
  <c r="AF197" i="13" s="1"/>
  <c r="AD283" i="13"/>
  <c r="AE283" i="13" s="1"/>
  <c r="AF283" i="13" s="1"/>
  <c r="AD366" i="13"/>
  <c r="AE366" i="13" s="1"/>
  <c r="AF366" i="13" s="1"/>
  <c r="AD453" i="13"/>
  <c r="AE453" i="13" s="1"/>
  <c r="AF453" i="13" s="1"/>
  <c r="AD539" i="13"/>
  <c r="AE539" i="13" s="1"/>
  <c r="AF539" i="13" s="1"/>
  <c r="AD570" i="13"/>
  <c r="AE570" i="13" s="1"/>
  <c r="AF570" i="13" s="1"/>
  <c r="AD586" i="13"/>
  <c r="AE586" i="13" s="1"/>
  <c r="AF586" i="13" s="1"/>
  <c r="AD602" i="13"/>
  <c r="AE602" i="13" s="1"/>
  <c r="AF602" i="13" s="1"/>
  <c r="AD618" i="13"/>
  <c r="AE618" i="13" s="1"/>
  <c r="AF618" i="13" s="1"/>
  <c r="AD634" i="13"/>
  <c r="AE634" i="13" s="1"/>
  <c r="AF634" i="13" s="1"/>
  <c r="AD650" i="13"/>
  <c r="AE650" i="13" s="1"/>
  <c r="AF650" i="13" s="1"/>
  <c r="AD666" i="13"/>
  <c r="AE666" i="13" s="1"/>
  <c r="AF666" i="13" s="1"/>
  <c r="AD682" i="13"/>
  <c r="AE682" i="13" s="1"/>
  <c r="AF682" i="13" s="1"/>
  <c r="AD698" i="13"/>
  <c r="AE698" i="13" s="1"/>
  <c r="AF698" i="13" s="1"/>
  <c r="AD714" i="13"/>
  <c r="AE714" i="13" s="1"/>
  <c r="AF714" i="13" s="1"/>
  <c r="AD730" i="13"/>
  <c r="AE730" i="13" s="1"/>
  <c r="AF730" i="13" s="1"/>
  <c r="AD746" i="13"/>
  <c r="AE746" i="13" s="1"/>
  <c r="AF746" i="13" s="1"/>
  <c r="AD762" i="13"/>
  <c r="AE762" i="13" s="1"/>
  <c r="AF762" i="13" s="1"/>
  <c r="AD778" i="13"/>
  <c r="AE778" i="13" s="1"/>
  <c r="AF778" i="13" s="1"/>
  <c r="AD794" i="13"/>
  <c r="AE794" i="13" s="1"/>
  <c r="AF794" i="13" s="1"/>
  <c r="AD810" i="13"/>
  <c r="AE810" i="13" s="1"/>
  <c r="AF810" i="13" s="1"/>
  <c r="AD826" i="13"/>
  <c r="AE826" i="13" s="1"/>
  <c r="AF826" i="13" s="1"/>
  <c r="AD842" i="13"/>
  <c r="AE842" i="13" s="1"/>
  <c r="AF842" i="13" s="1"/>
  <c r="AD858" i="13"/>
  <c r="AE858" i="13" s="1"/>
  <c r="AF858" i="13" s="1"/>
  <c r="AD874" i="13"/>
  <c r="AE874" i="13" s="1"/>
  <c r="AF874" i="13" s="1"/>
  <c r="AD890" i="13"/>
  <c r="AE890" i="13" s="1"/>
  <c r="AF890" i="13" s="1"/>
  <c r="AD906" i="13"/>
  <c r="AE906" i="13" s="1"/>
  <c r="AF906" i="13" s="1"/>
  <c r="AD922" i="13"/>
  <c r="AE922" i="13" s="1"/>
  <c r="AF922" i="13" s="1"/>
  <c r="AD938" i="13"/>
  <c r="AE938" i="13" s="1"/>
  <c r="AF938" i="13" s="1"/>
  <c r="AD954" i="13"/>
  <c r="AE954" i="13" s="1"/>
  <c r="AF954" i="13" s="1"/>
  <c r="AD970" i="13"/>
  <c r="AE970" i="13" s="1"/>
  <c r="AF970" i="13" s="1"/>
  <c r="AD986" i="13"/>
  <c r="AE986" i="13" s="1"/>
  <c r="AF986" i="13" s="1"/>
  <c r="AD1002" i="13"/>
  <c r="AE1002" i="13" s="1"/>
  <c r="AF1002" i="13" s="1"/>
  <c r="AD117" i="13"/>
  <c r="AE117" i="13" s="1"/>
  <c r="AF117" i="13" s="1"/>
  <c r="AD203" i="13"/>
  <c r="AE203" i="13" s="1"/>
  <c r="AF203" i="13" s="1"/>
  <c r="AD286" i="13"/>
  <c r="AE286" i="13" s="1"/>
  <c r="AF286" i="13" s="1"/>
  <c r="AD373" i="13"/>
  <c r="AE373" i="13" s="1"/>
  <c r="AF373" i="13" s="1"/>
  <c r="AD459" i="13"/>
  <c r="AE459" i="13" s="1"/>
  <c r="AF459" i="13" s="1"/>
  <c r="AD542" i="13"/>
  <c r="AE542" i="13" s="1"/>
  <c r="AF542" i="13" s="1"/>
  <c r="AD571" i="13"/>
  <c r="AE571" i="13" s="1"/>
  <c r="AF571" i="13" s="1"/>
  <c r="AD587" i="13"/>
  <c r="AE587" i="13" s="1"/>
  <c r="AF587" i="13" s="1"/>
  <c r="AD603" i="13"/>
  <c r="AE603" i="13" s="1"/>
  <c r="AF603" i="13" s="1"/>
  <c r="AD619" i="13"/>
  <c r="AE619" i="13" s="1"/>
  <c r="AF619" i="13" s="1"/>
  <c r="AD635" i="13"/>
  <c r="AE635" i="13" s="1"/>
  <c r="AF635" i="13" s="1"/>
  <c r="AD651" i="13"/>
  <c r="AE651" i="13" s="1"/>
  <c r="AF651" i="13" s="1"/>
  <c r="AD667" i="13"/>
  <c r="AE667" i="13" s="1"/>
  <c r="AF667" i="13" s="1"/>
  <c r="AD683" i="13"/>
  <c r="AE683" i="13" s="1"/>
  <c r="AF683" i="13" s="1"/>
  <c r="AD699" i="13"/>
  <c r="AE699" i="13" s="1"/>
  <c r="AF699" i="13" s="1"/>
  <c r="AD715" i="13"/>
  <c r="AE715" i="13" s="1"/>
  <c r="AF715" i="13" s="1"/>
  <c r="AD731" i="13"/>
  <c r="AE731" i="13" s="1"/>
  <c r="AF731" i="13" s="1"/>
  <c r="AD747" i="13"/>
  <c r="AE747" i="13" s="1"/>
  <c r="AF747" i="13" s="1"/>
  <c r="AD763" i="13"/>
  <c r="AE763" i="13" s="1"/>
  <c r="AF763" i="13" s="1"/>
  <c r="AD779" i="13"/>
  <c r="AE779" i="13" s="1"/>
  <c r="AF779" i="13" s="1"/>
  <c r="AD795" i="13"/>
  <c r="AE795" i="13" s="1"/>
  <c r="AF795" i="13" s="1"/>
  <c r="AD811" i="13"/>
  <c r="AE811" i="13" s="1"/>
  <c r="AF811" i="13" s="1"/>
  <c r="AD827" i="13"/>
  <c r="AE827" i="13" s="1"/>
  <c r="AF827" i="13" s="1"/>
  <c r="AD843" i="13"/>
  <c r="AE843" i="13" s="1"/>
  <c r="AF843" i="13" s="1"/>
  <c r="AD859" i="13"/>
  <c r="AE859" i="13" s="1"/>
  <c r="AF859" i="13" s="1"/>
  <c r="AD875" i="13"/>
  <c r="AE875" i="13" s="1"/>
  <c r="AF875" i="13" s="1"/>
  <c r="AD891" i="13"/>
  <c r="AE891" i="13" s="1"/>
  <c r="AF891" i="13" s="1"/>
  <c r="AD907" i="13"/>
  <c r="AE907" i="13" s="1"/>
  <c r="AF907" i="13" s="1"/>
  <c r="AD923" i="13"/>
  <c r="AE923" i="13" s="1"/>
  <c r="AF923" i="13" s="1"/>
  <c r="AD939" i="13"/>
  <c r="AE939" i="13" s="1"/>
  <c r="AF939" i="13" s="1"/>
  <c r="AD955" i="13"/>
  <c r="AE955" i="13" s="1"/>
  <c r="AF955" i="13" s="1"/>
  <c r="AD971" i="13"/>
  <c r="AE971" i="13" s="1"/>
  <c r="AF971" i="13" s="1"/>
  <c r="AD987" i="13"/>
  <c r="AE987" i="13" s="1"/>
  <c r="AF987" i="13" s="1"/>
  <c r="AD1003" i="13"/>
  <c r="AE1003" i="13" s="1"/>
  <c r="AF1003" i="13" s="1"/>
  <c r="AD123" i="13"/>
  <c r="AE123" i="13" s="1"/>
  <c r="AF123" i="13" s="1"/>
  <c r="AD206" i="13"/>
  <c r="AE206" i="13" s="1"/>
  <c r="AF206" i="13" s="1"/>
  <c r="AD293" i="13"/>
  <c r="AE293" i="13" s="1"/>
  <c r="AF293" i="13" s="1"/>
  <c r="AD379" i="13"/>
  <c r="AE379" i="13" s="1"/>
  <c r="AF379" i="13" s="1"/>
  <c r="AD462" i="13"/>
  <c r="AE462" i="13" s="1"/>
  <c r="AF462" i="13" s="1"/>
  <c r="AD544" i="13"/>
  <c r="AE544" i="13" s="1"/>
  <c r="AF544" i="13" s="1"/>
  <c r="AD572" i="13"/>
  <c r="AE572" i="13" s="1"/>
  <c r="AF572" i="13" s="1"/>
  <c r="AD588" i="13"/>
  <c r="AE588" i="13" s="1"/>
  <c r="AF588" i="13" s="1"/>
  <c r="AD604" i="13"/>
  <c r="AE604" i="13" s="1"/>
  <c r="AF604" i="13" s="1"/>
  <c r="AD620" i="13"/>
  <c r="AE620" i="13" s="1"/>
  <c r="AF620" i="13" s="1"/>
  <c r="AD636" i="13"/>
  <c r="AE636" i="13" s="1"/>
  <c r="AF636" i="13" s="1"/>
  <c r="AD652" i="13"/>
  <c r="AE652" i="13" s="1"/>
  <c r="AF652" i="13" s="1"/>
  <c r="AD668" i="13"/>
  <c r="AE668" i="13" s="1"/>
  <c r="AF668" i="13" s="1"/>
  <c r="AD684" i="13"/>
  <c r="AE684" i="13" s="1"/>
  <c r="AF684" i="13" s="1"/>
  <c r="AD700" i="13"/>
  <c r="AE700" i="13" s="1"/>
  <c r="AF700" i="13" s="1"/>
  <c r="AD716" i="13"/>
  <c r="AE716" i="13" s="1"/>
  <c r="AF716" i="13" s="1"/>
  <c r="AD732" i="13"/>
  <c r="AE732" i="13" s="1"/>
  <c r="AF732" i="13" s="1"/>
  <c r="AD748" i="13"/>
  <c r="AE748" i="13" s="1"/>
  <c r="AF748" i="13" s="1"/>
  <c r="AD764" i="13"/>
  <c r="AE764" i="13" s="1"/>
  <c r="AF764" i="13" s="1"/>
  <c r="AD780" i="13"/>
  <c r="AE780" i="13" s="1"/>
  <c r="AF780" i="13" s="1"/>
  <c r="AD796" i="13"/>
  <c r="AE796" i="13" s="1"/>
  <c r="AF796" i="13" s="1"/>
  <c r="AD812" i="13"/>
  <c r="AE812" i="13" s="1"/>
  <c r="AF812" i="13" s="1"/>
  <c r="AD828" i="13"/>
  <c r="AE828" i="13" s="1"/>
  <c r="AF828" i="13" s="1"/>
  <c r="AD844" i="13"/>
  <c r="AE844" i="13" s="1"/>
  <c r="AF844" i="13" s="1"/>
  <c r="AD860" i="13"/>
  <c r="AE860" i="13" s="1"/>
  <c r="AF860" i="13" s="1"/>
  <c r="AD876" i="13"/>
  <c r="AE876" i="13" s="1"/>
  <c r="AF876" i="13" s="1"/>
  <c r="AD892" i="13"/>
  <c r="AE892" i="13" s="1"/>
  <c r="AF892" i="13" s="1"/>
  <c r="AD908" i="13"/>
  <c r="AE908" i="13" s="1"/>
  <c r="AF908" i="13" s="1"/>
  <c r="AD924" i="13"/>
  <c r="AE924" i="13" s="1"/>
  <c r="AF924" i="13" s="1"/>
  <c r="AD940" i="13"/>
  <c r="AE940" i="13" s="1"/>
  <c r="AF940" i="13" s="1"/>
  <c r="AD956" i="13"/>
  <c r="AE956" i="13" s="1"/>
  <c r="AF956" i="13" s="1"/>
  <c r="AD972" i="13"/>
  <c r="AE972" i="13" s="1"/>
  <c r="AF972" i="13" s="1"/>
  <c r="AD988" i="13"/>
  <c r="AE988" i="13" s="1"/>
  <c r="AF988" i="13" s="1"/>
  <c r="AD1004" i="13"/>
  <c r="AE1004" i="13" s="1"/>
  <c r="AF1004" i="13" s="1"/>
  <c r="AD43" i="13"/>
  <c r="AE43" i="13" s="1"/>
  <c r="AF43" i="13" s="1"/>
  <c r="AD126" i="13"/>
  <c r="AE126" i="13" s="1"/>
  <c r="AF126" i="13" s="1"/>
  <c r="AD213" i="13"/>
  <c r="AE213" i="13" s="1"/>
  <c r="AF213" i="13" s="1"/>
  <c r="AD299" i="13"/>
  <c r="AE299" i="13" s="1"/>
  <c r="AF299" i="13" s="1"/>
  <c r="AD382" i="13"/>
  <c r="AE382" i="13" s="1"/>
  <c r="AF382" i="13" s="1"/>
  <c r="AD469" i="13"/>
  <c r="AE469" i="13" s="1"/>
  <c r="AF469" i="13" s="1"/>
  <c r="AD548" i="13"/>
  <c r="AE548" i="13" s="1"/>
  <c r="AF548" i="13" s="1"/>
  <c r="AD573" i="13"/>
  <c r="AE573" i="13" s="1"/>
  <c r="AF573" i="13" s="1"/>
  <c r="AD589" i="13"/>
  <c r="AE589" i="13" s="1"/>
  <c r="AF589" i="13" s="1"/>
  <c r="AD605" i="13"/>
  <c r="AE605" i="13" s="1"/>
  <c r="AF605" i="13" s="1"/>
  <c r="AD621" i="13"/>
  <c r="AE621" i="13" s="1"/>
  <c r="AF621" i="13" s="1"/>
  <c r="AD637" i="13"/>
  <c r="AE637" i="13" s="1"/>
  <c r="AF637" i="13" s="1"/>
  <c r="AD653" i="13"/>
  <c r="AE653" i="13" s="1"/>
  <c r="AF653" i="13" s="1"/>
  <c r="AD669" i="13"/>
  <c r="AE669" i="13" s="1"/>
  <c r="AF669" i="13" s="1"/>
  <c r="AD685" i="13"/>
  <c r="AE685" i="13" s="1"/>
  <c r="AF685" i="13" s="1"/>
  <c r="AD701" i="13"/>
  <c r="AE701" i="13" s="1"/>
  <c r="AF701" i="13" s="1"/>
  <c r="AD717" i="13"/>
  <c r="AE717" i="13" s="1"/>
  <c r="AF717" i="13" s="1"/>
  <c r="AD733" i="13"/>
  <c r="AE733" i="13" s="1"/>
  <c r="AF733" i="13" s="1"/>
  <c r="AD749" i="13"/>
  <c r="AE749" i="13" s="1"/>
  <c r="AF749" i="13" s="1"/>
  <c r="AD765" i="13"/>
  <c r="AE765" i="13" s="1"/>
  <c r="AF765" i="13" s="1"/>
  <c r="AD781" i="13"/>
  <c r="AE781" i="13" s="1"/>
  <c r="AF781" i="13" s="1"/>
  <c r="AD797" i="13"/>
  <c r="AE797" i="13" s="1"/>
  <c r="AF797" i="13" s="1"/>
  <c r="AD813" i="13"/>
  <c r="AE813" i="13" s="1"/>
  <c r="AF813" i="13" s="1"/>
  <c r="AD829" i="13"/>
  <c r="AE829" i="13" s="1"/>
  <c r="AF829" i="13" s="1"/>
  <c r="AD845" i="13"/>
  <c r="AE845" i="13" s="1"/>
  <c r="AF845" i="13" s="1"/>
  <c r="AD861" i="13"/>
  <c r="AE861" i="13" s="1"/>
  <c r="AF861" i="13" s="1"/>
  <c r="AD877" i="13"/>
  <c r="AE877" i="13" s="1"/>
  <c r="AF877" i="13" s="1"/>
  <c r="AD893" i="13"/>
  <c r="AE893" i="13" s="1"/>
  <c r="AF893" i="13" s="1"/>
  <c r="AD909" i="13"/>
  <c r="AE909" i="13" s="1"/>
  <c r="AF909" i="13" s="1"/>
  <c r="AD925" i="13"/>
  <c r="AE925" i="13" s="1"/>
  <c r="AF925" i="13" s="1"/>
  <c r="AD941" i="13"/>
  <c r="AE941" i="13" s="1"/>
  <c r="AF941" i="13" s="1"/>
  <c r="AD957" i="13"/>
  <c r="AE957" i="13" s="1"/>
  <c r="AF957" i="13" s="1"/>
  <c r="AD973" i="13"/>
  <c r="AE973" i="13" s="1"/>
  <c r="AF973" i="13" s="1"/>
  <c r="AD989" i="13"/>
  <c r="AE989" i="13" s="1"/>
  <c r="AF989" i="13" s="1"/>
  <c r="AD1005" i="13"/>
  <c r="AE1005" i="13" s="1"/>
  <c r="AF1005" i="13" s="1"/>
  <c r="AD46" i="13"/>
  <c r="AE46" i="13" s="1"/>
  <c r="AF46" i="13" s="1"/>
  <c r="AD133" i="13"/>
  <c r="AE133" i="13" s="1"/>
  <c r="AF133" i="13" s="1"/>
  <c r="AD219" i="13"/>
  <c r="AE219" i="13" s="1"/>
  <c r="AF219" i="13" s="1"/>
  <c r="AD302" i="13"/>
  <c r="AE302" i="13" s="1"/>
  <c r="AF302" i="13" s="1"/>
  <c r="AD389" i="13"/>
  <c r="AE389" i="13" s="1"/>
  <c r="AF389" i="13" s="1"/>
  <c r="AD475" i="13"/>
  <c r="AE475" i="13" s="1"/>
  <c r="AF475" i="13" s="1"/>
  <c r="AD549" i="13"/>
  <c r="AE549" i="13" s="1"/>
  <c r="AF549" i="13" s="1"/>
  <c r="AD574" i="13"/>
  <c r="AE574" i="13" s="1"/>
  <c r="AF574" i="13" s="1"/>
  <c r="AD590" i="13"/>
  <c r="AE590" i="13" s="1"/>
  <c r="AF590" i="13" s="1"/>
  <c r="AD606" i="13"/>
  <c r="AE606" i="13" s="1"/>
  <c r="AF606" i="13" s="1"/>
  <c r="AD622" i="13"/>
  <c r="AE622" i="13" s="1"/>
  <c r="AF622" i="13" s="1"/>
  <c r="AD638" i="13"/>
  <c r="AE638" i="13" s="1"/>
  <c r="AF638" i="13" s="1"/>
  <c r="AD654" i="13"/>
  <c r="AE654" i="13" s="1"/>
  <c r="AF654" i="13" s="1"/>
  <c r="AD670" i="13"/>
  <c r="AE670" i="13" s="1"/>
  <c r="AF670" i="13" s="1"/>
  <c r="AD686" i="13"/>
  <c r="AE686" i="13" s="1"/>
  <c r="AF686" i="13" s="1"/>
  <c r="AD702" i="13"/>
  <c r="AE702" i="13" s="1"/>
  <c r="AF702" i="13" s="1"/>
  <c r="AD718" i="13"/>
  <c r="AE718" i="13" s="1"/>
  <c r="AF718" i="13" s="1"/>
  <c r="AD734" i="13"/>
  <c r="AE734" i="13" s="1"/>
  <c r="AF734" i="13" s="1"/>
  <c r="AD750" i="13"/>
  <c r="AE750" i="13" s="1"/>
  <c r="AF750" i="13" s="1"/>
  <c r="AD766" i="13"/>
  <c r="AE766" i="13" s="1"/>
  <c r="AF766" i="13" s="1"/>
  <c r="AD782" i="13"/>
  <c r="AE782" i="13" s="1"/>
  <c r="AF782" i="13" s="1"/>
  <c r="AD798" i="13"/>
  <c r="AE798" i="13" s="1"/>
  <c r="AF798" i="13" s="1"/>
  <c r="AD814" i="13"/>
  <c r="AE814" i="13" s="1"/>
  <c r="AF814" i="13" s="1"/>
  <c r="AD830" i="13"/>
  <c r="AE830" i="13" s="1"/>
  <c r="AF830" i="13" s="1"/>
  <c r="AD846" i="13"/>
  <c r="AE846" i="13" s="1"/>
  <c r="AF846" i="13" s="1"/>
  <c r="AD862" i="13"/>
  <c r="AE862" i="13" s="1"/>
  <c r="AF862" i="13" s="1"/>
  <c r="AD878" i="13"/>
  <c r="AE878" i="13" s="1"/>
  <c r="AF878" i="13" s="1"/>
  <c r="AD894" i="13"/>
  <c r="AE894" i="13" s="1"/>
  <c r="AF894" i="13" s="1"/>
  <c r="AD910" i="13"/>
  <c r="AE910" i="13" s="1"/>
  <c r="AF910" i="13" s="1"/>
  <c r="AD926" i="13"/>
  <c r="AE926" i="13" s="1"/>
  <c r="AF926" i="13" s="1"/>
  <c r="AD942" i="13"/>
  <c r="AE942" i="13" s="1"/>
  <c r="AF942" i="13" s="1"/>
  <c r="AD958" i="13"/>
  <c r="AE958" i="13" s="1"/>
  <c r="AF958" i="13" s="1"/>
  <c r="AD974" i="13"/>
  <c r="AE974" i="13" s="1"/>
  <c r="AF974" i="13" s="1"/>
  <c r="AD990" i="13"/>
  <c r="AE990" i="13" s="1"/>
  <c r="AF990" i="13" s="1"/>
  <c r="AD1006" i="13"/>
  <c r="AE1006" i="13" s="1"/>
  <c r="AF1006" i="13" s="1"/>
  <c r="AD62" i="13"/>
  <c r="AE62" i="13" s="1"/>
  <c r="AF62" i="13" s="1"/>
  <c r="AD149" i="13"/>
  <c r="AE149" i="13" s="1"/>
  <c r="AF149" i="13" s="1"/>
  <c r="AD235" i="13"/>
  <c r="AE235" i="13" s="1"/>
  <c r="AF235" i="13" s="1"/>
  <c r="AD318" i="13"/>
  <c r="AE318" i="13" s="1"/>
  <c r="AF318" i="13" s="1"/>
  <c r="AD405" i="13"/>
  <c r="AE405" i="13" s="1"/>
  <c r="AF405" i="13" s="1"/>
  <c r="AD491" i="13"/>
  <c r="AE491" i="13" s="1"/>
  <c r="AF491" i="13" s="1"/>
  <c r="AD557" i="13"/>
  <c r="AE557" i="13" s="1"/>
  <c r="AF557" i="13" s="1"/>
  <c r="AD577" i="13"/>
  <c r="AE577" i="13" s="1"/>
  <c r="AF577" i="13" s="1"/>
  <c r="AD593" i="13"/>
  <c r="AE593" i="13" s="1"/>
  <c r="AF593" i="13" s="1"/>
  <c r="AD609" i="13"/>
  <c r="AE609" i="13" s="1"/>
  <c r="AF609" i="13" s="1"/>
  <c r="AD625" i="13"/>
  <c r="AE625" i="13" s="1"/>
  <c r="AF625" i="13" s="1"/>
  <c r="AD641" i="13"/>
  <c r="AE641" i="13" s="1"/>
  <c r="AF641" i="13" s="1"/>
  <c r="AD657" i="13"/>
  <c r="AE657" i="13" s="1"/>
  <c r="AF657" i="13" s="1"/>
  <c r="AD673" i="13"/>
  <c r="AE673" i="13" s="1"/>
  <c r="AF673" i="13" s="1"/>
  <c r="AD689" i="13"/>
  <c r="AE689" i="13" s="1"/>
  <c r="AF689" i="13" s="1"/>
  <c r="AD705" i="13"/>
  <c r="AE705" i="13" s="1"/>
  <c r="AF705" i="13" s="1"/>
  <c r="AD721" i="13"/>
  <c r="AE721" i="13" s="1"/>
  <c r="AF721" i="13" s="1"/>
  <c r="AD737" i="13"/>
  <c r="AE737" i="13" s="1"/>
  <c r="AF737" i="13" s="1"/>
  <c r="AD753" i="13"/>
  <c r="AE753" i="13" s="1"/>
  <c r="AF753" i="13" s="1"/>
  <c r="AD769" i="13"/>
  <c r="AE769" i="13" s="1"/>
  <c r="AF769" i="13" s="1"/>
  <c r="AD785" i="13"/>
  <c r="AE785" i="13" s="1"/>
  <c r="AF785" i="13" s="1"/>
  <c r="AD801" i="13"/>
  <c r="AE801" i="13" s="1"/>
  <c r="AF801" i="13" s="1"/>
  <c r="AD817" i="13"/>
  <c r="AE817" i="13" s="1"/>
  <c r="AF817" i="13" s="1"/>
  <c r="AD833" i="13"/>
  <c r="AE833" i="13" s="1"/>
  <c r="AF833" i="13" s="1"/>
  <c r="AD849" i="13"/>
  <c r="AE849" i="13" s="1"/>
  <c r="AF849" i="13" s="1"/>
  <c r="AD865" i="13"/>
  <c r="AE865" i="13" s="1"/>
  <c r="AF865" i="13" s="1"/>
  <c r="AD881" i="13"/>
  <c r="AE881" i="13" s="1"/>
  <c r="AF881" i="13" s="1"/>
  <c r="AD897" i="13"/>
  <c r="AE897" i="13" s="1"/>
  <c r="AF897" i="13" s="1"/>
  <c r="AD913" i="13"/>
  <c r="AE913" i="13" s="1"/>
  <c r="AF913" i="13" s="1"/>
  <c r="AD929" i="13"/>
  <c r="AE929" i="13" s="1"/>
  <c r="AF929" i="13" s="1"/>
  <c r="AD945" i="13"/>
  <c r="AE945" i="13" s="1"/>
  <c r="AF945" i="13" s="1"/>
  <c r="AD961" i="13"/>
  <c r="AE961" i="13" s="1"/>
  <c r="AF961" i="13" s="1"/>
  <c r="AD977" i="13"/>
  <c r="AE977" i="13" s="1"/>
  <c r="AF977" i="13" s="1"/>
  <c r="AD993" i="13"/>
  <c r="AE993" i="13" s="1"/>
  <c r="AF993" i="13" s="1"/>
  <c r="AD1009" i="13"/>
  <c r="AE1009" i="13" s="1"/>
  <c r="AF1009" i="13" s="1"/>
  <c r="AD959" i="13"/>
  <c r="AE959" i="13" s="1"/>
  <c r="AF959" i="13" s="1"/>
  <c r="AD831" i="13"/>
  <c r="AE831" i="13" s="1"/>
  <c r="AF831" i="13" s="1"/>
  <c r="AD703" i="13"/>
  <c r="AE703" i="13" s="1"/>
  <c r="AF703" i="13" s="1"/>
  <c r="AD575" i="13"/>
  <c r="AE575" i="13" s="1"/>
  <c r="AF575" i="13" s="1"/>
  <c r="AD944" i="13"/>
  <c r="AE944" i="13" s="1"/>
  <c r="AF944" i="13" s="1"/>
  <c r="AD816" i="13"/>
  <c r="AE816" i="13" s="1"/>
  <c r="AF816" i="13" s="1"/>
  <c r="AD688" i="13"/>
  <c r="AE688" i="13" s="1"/>
  <c r="AF688" i="13" s="1"/>
  <c r="AD556" i="13"/>
  <c r="AE556" i="13" s="1"/>
  <c r="AF556" i="13" s="1"/>
  <c r="AD943" i="13"/>
  <c r="AE943" i="13" s="1"/>
  <c r="AF943" i="13" s="1"/>
  <c r="AD815" i="13"/>
  <c r="AE815" i="13" s="1"/>
  <c r="AF815" i="13" s="1"/>
  <c r="AD687" i="13"/>
  <c r="AE687" i="13" s="1"/>
  <c r="AF687" i="13" s="1"/>
  <c r="AD555" i="13"/>
  <c r="AE555" i="13" s="1"/>
  <c r="AF555" i="13" s="1"/>
  <c r="AD928" i="13"/>
  <c r="AE928" i="13" s="1"/>
  <c r="AF928" i="13" s="1"/>
  <c r="AD800" i="13"/>
  <c r="AE800" i="13" s="1"/>
  <c r="AF800" i="13" s="1"/>
  <c r="AD672" i="13"/>
  <c r="AE672" i="13" s="1"/>
  <c r="AF672" i="13" s="1"/>
  <c r="AD485" i="13"/>
  <c r="AE485" i="13" s="1"/>
  <c r="AF485" i="13" s="1"/>
  <c r="AD927" i="13"/>
  <c r="AE927" i="13" s="1"/>
  <c r="AF927" i="13" s="1"/>
  <c r="AD799" i="13"/>
  <c r="AE799" i="13" s="1"/>
  <c r="AF799" i="13" s="1"/>
  <c r="AD671" i="13"/>
  <c r="AE671" i="13" s="1"/>
  <c r="AF671" i="13" s="1"/>
  <c r="AD478" i="13"/>
  <c r="AE478" i="13" s="1"/>
  <c r="AF478" i="13" s="1"/>
  <c r="AD912" i="13"/>
  <c r="AE912" i="13" s="1"/>
  <c r="AF912" i="13" s="1"/>
  <c r="AD784" i="13"/>
  <c r="AE784" i="13" s="1"/>
  <c r="AF784" i="13" s="1"/>
  <c r="AD656" i="13"/>
  <c r="AE656" i="13" s="1"/>
  <c r="AF656" i="13" s="1"/>
  <c r="AD398" i="13"/>
  <c r="AE398" i="13" s="1"/>
  <c r="AF398" i="13" s="1"/>
  <c r="AD911" i="13"/>
  <c r="AE911" i="13" s="1"/>
  <c r="AF911" i="13" s="1"/>
  <c r="AD783" i="13"/>
  <c r="AE783" i="13" s="1"/>
  <c r="AF783" i="13" s="1"/>
  <c r="AD655" i="13"/>
  <c r="AE655" i="13" s="1"/>
  <c r="AF655" i="13" s="1"/>
  <c r="AD395" i="13"/>
  <c r="AE395" i="13" s="1"/>
  <c r="AF395" i="13" s="1"/>
  <c r="AD896" i="13"/>
  <c r="AE896" i="13" s="1"/>
  <c r="AF896" i="13" s="1"/>
  <c r="AD768" i="13"/>
  <c r="AE768" i="13" s="1"/>
  <c r="AF768" i="13" s="1"/>
  <c r="AD640" i="13"/>
  <c r="AE640" i="13" s="1"/>
  <c r="AF640" i="13" s="1"/>
  <c r="AD315" i="13"/>
  <c r="AE315" i="13" s="1"/>
  <c r="AF315" i="13" s="1"/>
  <c r="AD895" i="13"/>
  <c r="AE895" i="13" s="1"/>
  <c r="AF895" i="13" s="1"/>
  <c r="AD767" i="13"/>
  <c r="AE767" i="13" s="1"/>
  <c r="AF767" i="13" s="1"/>
  <c r="AD639" i="13"/>
  <c r="AE639" i="13" s="1"/>
  <c r="AF639" i="13" s="1"/>
  <c r="AD309" i="13"/>
  <c r="AE309" i="13" s="1"/>
  <c r="AF309" i="13" s="1"/>
  <c r="AD1008" i="13"/>
  <c r="AE1008" i="13" s="1"/>
  <c r="AF1008" i="13" s="1"/>
  <c r="AD880" i="13"/>
  <c r="AE880" i="13" s="1"/>
  <c r="AF880" i="13" s="1"/>
  <c r="AD752" i="13"/>
  <c r="AE752" i="13" s="1"/>
  <c r="AF752" i="13" s="1"/>
  <c r="AD624" i="13"/>
  <c r="AE624" i="13" s="1"/>
  <c r="AF624" i="13" s="1"/>
  <c r="AD229" i="13"/>
  <c r="AE229" i="13" s="1"/>
  <c r="AF229" i="13" s="1"/>
  <c r="N22" i="13"/>
  <c r="O22" i="13" s="1"/>
  <c r="AD20" i="13"/>
  <c r="AE20" i="13" s="1"/>
  <c r="AF20" i="13" s="1"/>
  <c r="N18" i="13"/>
  <c r="O18" i="13" s="1"/>
  <c r="N17" i="13"/>
  <c r="O17" i="13" s="1"/>
  <c r="AO13" i="10"/>
  <c r="L13" i="13"/>
  <c r="H786" i="15"/>
  <c r="H754" i="15"/>
  <c r="H738" i="15"/>
  <c r="H722" i="15"/>
  <c r="H706" i="15"/>
  <c r="H690" i="15"/>
  <c r="H674" i="15"/>
  <c r="H658" i="15"/>
  <c r="H642" i="15"/>
  <c r="H626" i="15"/>
  <c r="H594" i="15"/>
  <c r="H578" i="15"/>
  <c r="H562" i="15"/>
  <c r="H546" i="15"/>
  <c r="H530" i="15"/>
  <c r="H514" i="15"/>
  <c r="H498" i="15"/>
  <c r="H466" i="15"/>
  <c r="H450" i="15"/>
  <c r="H434" i="15"/>
  <c r="H418" i="15"/>
  <c r="H402" i="15"/>
  <c r="H386" i="15"/>
  <c r="H370" i="15"/>
  <c r="H322" i="15"/>
  <c r="H306" i="15"/>
  <c r="H290" i="15"/>
  <c r="H310" i="15"/>
  <c r="H318" i="15"/>
  <c r="H323" i="15"/>
  <c r="H331" i="15"/>
  <c r="H344" i="15"/>
  <c r="H357" i="15"/>
  <c r="H365" i="15"/>
  <c r="H378" i="15"/>
  <c r="H438" i="15"/>
  <c r="H446" i="15"/>
  <c r="H451" i="15"/>
  <c r="H459" i="15"/>
  <c r="H485" i="15"/>
  <c r="H493" i="15"/>
  <c r="H506" i="15"/>
  <c r="H778" i="15"/>
  <c r="H838" i="15"/>
  <c r="H869" i="15"/>
  <c r="H965" i="15"/>
  <c r="H973" i="15"/>
  <c r="H38" i="15"/>
  <c r="H46" i="15"/>
  <c r="H51" i="15"/>
  <c r="H59" i="15"/>
  <c r="H166" i="15"/>
  <c r="H174" i="15"/>
  <c r="H179" i="15"/>
  <c r="H294" i="15"/>
  <c r="H307" i="15"/>
  <c r="H830" i="15"/>
  <c r="H835" i="15"/>
  <c r="H843" i="15"/>
  <c r="H949" i="15"/>
  <c r="H957" i="15"/>
  <c r="H1007" i="15"/>
  <c r="H991" i="15"/>
  <c r="H975" i="15"/>
  <c r="H22" i="15"/>
  <c r="H30" i="15"/>
  <c r="H35" i="15"/>
  <c r="H43" i="15"/>
  <c r="H150" i="15"/>
  <c r="H158" i="15"/>
  <c r="H163" i="15"/>
  <c r="H171" i="15"/>
  <c r="H605" i="15"/>
  <c r="H618" i="15"/>
  <c r="H678" i="15"/>
  <c r="H686" i="15"/>
  <c r="H691" i="15"/>
  <c r="H699" i="15"/>
  <c r="H712" i="15"/>
  <c r="H725" i="15"/>
  <c r="H733" i="15"/>
  <c r="H746" i="15"/>
  <c r="H853" i="15"/>
  <c r="H278" i="15"/>
  <c r="H286" i="15"/>
  <c r="H291" i="15"/>
  <c r="H299" i="15"/>
  <c r="H346" i="15"/>
  <c r="H406" i="15"/>
  <c r="H414" i="15"/>
  <c r="H419" i="15"/>
  <c r="H427" i="15"/>
  <c r="H440" i="15"/>
  <c r="H453" i="15"/>
  <c r="H461" i="15"/>
  <c r="H474" i="15"/>
  <c r="H806" i="15"/>
  <c r="H814" i="15"/>
  <c r="H819" i="15"/>
  <c r="H827" i="15"/>
  <c r="H840" i="15"/>
  <c r="H910" i="15"/>
  <c r="H1005" i="15"/>
  <c r="H995" i="15"/>
  <c r="H262" i="15"/>
  <c r="H270" i="15"/>
  <c r="H275" i="15"/>
  <c r="H283" i="15"/>
  <c r="H330" i="15"/>
  <c r="H390" i="15"/>
  <c r="H398" i="15"/>
  <c r="H403" i="15"/>
  <c r="H411" i="15"/>
  <c r="H790" i="15"/>
  <c r="H798" i="15"/>
  <c r="H803" i="15"/>
  <c r="H811" i="15"/>
  <c r="H824" i="15"/>
  <c r="H832" i="15"/>
  <c r="H837" i="15"/>
  <c r="H899" i="15"/>
  <c r="H907" i="15"/>
  <c r="H518" i="15"/>
  <c r="H526" i="15"/>
  <c r="H539" i="15"/>
  <c r="H552" i="15"/>
  <c r="H565" i="15"/>
  <c r="H573" i="15"/>
  <c r="H886" i="15"/>
  <c r="H894" i="15"/>
  <c r="H917" i="15"/>
  <c r="H925" i="15"/>
  <c r="H267" i="15"/>
  <c r="H314" i="15"/>
  <c r="H374" i="15"/>
  <c r="H382" i="15"/>
  <c r="H395" i="15"/>
  <c r="H408" i="15"/>
  <c r="H421" i="15"/>
  <c r="H429" i="15"/>
  <c r="H442" i="15"/>
  <c r="H787" i="15"/>
  <c r="H102" i="15"/>
  <c r="H110" i="15"/>
  <c r="H115" i="15"/>
  <c r="H123" i="15"/>
  <c r="H230" i="15"/>
  <c r="H238" i="15"/>
  <c r="H243" i="15"/>
  <c r="H251" i="15"/>
  <c r="H515" i="15"/>
  <c r="H523" i="15"/>
  <c r="H536" i="15"/>
  <c r="H544" i="15"/>
  <c r="H549" i="15"/>
  <c r="H557" i="15"/>
  <c r="H630" i="15"/>
  <c r="H638" i="15"/>
  <c r="H643" i="15"/>
  <c r="H651" i="15"/>
  <c r="H664" i="15"/>
  <c r="H672" i="15"/>
  <c r="H677" i="15"/>
  <c r="H685" i="15"/>
  <c r="H698" i="15"/>
  <c r="H766" i="15"/>
  <c r="H891" i="15"/>
  <c r="H86" i="15"/>
  <c r="H94" i="15"/>
  <c r="H99" i="15"/>
  <c r="H614" i="15"/>
  <c r="H622" i="15"/>
  <c r="H627" i="15"/>
  <c r="H635" i="15"/>
  <c r="H648" i="15"/>
  <c r="H682" i="15"/>
  <c r="H742" i="15"/>
  <c r="H750" i="15"/>
  <c r="H755" i="15"/>
  <c r="H763" i="15"/>
  <c r="H342" i="15"/>
  <c r="H350" i="15"/>
  <c r="H355" i="15"/>
  <c r="H363" i="15"/>
  <c r="H389" i="15"/>
  <c r="H397" i="15"/>
  <c r="H410" i="15"/>
  <c r="H470" i="15"/>
  <c r="H478" i="15"/>
  <c r="H483" i="15"/>
  <c r="H491" i="15"/>
  <c r="H504" i="15"/>
  <c r="H512" i="15"/>
  <c r="H776" i="15"/>
  <c r="H789" i="15"/>
  <c r="H797" i="15"/>
  <c r="H810" i="15"/>
  <c r="H867" i="15"/>
  <c r="H997" i="15"/>
  <c r="H981" i="15"/>
  <c r="H70" i="15"/>
  <c r="H78" i="15"/>
  <c r="H83" i="15"/>
  <c r="H91" i="15"/>
  <c r="H517" i="15"/>
  <c r="H525" i="15"/>
  <c r="H538" i="15"/>
  <c r="H598" i="15"/>
  <c r="H606" i="15"/>
  <c r="H611" i="15"/>
  <c r="H619" i="15"/>
  <c r="H632" i="15"/>
  <c r="H640" i="15"/>
  <c r="H645" i="15"/>
  <c r="H653" i="15"/>
  <c r="H726" i="15"/>
  <c r="H734" i="15"/>
  <c r="H739" i="15"/>
  <c r="H326" i="15"/>
  <c r="H334" i="15"/>
  <c r="H339" i="15"/>
  <c r="H347" i="15"/>
  <c r="H368" i="15"/>
  <c r="H373" i="15"/>
  <c r="H381" i="15"/>
  <c r="H394" i="15"/>
  <c r="H454" i="15"/>
  <c r="H462" i="15"/>
  <c r="H467" i="15"/>
  <c r="H475" i="15"/>
  <c r="H501" i="15"/>
  <c r="H509" i="15"/>
  <c r="H773" i="15"/>
  <c r="H781" i="15"/>
  <c r="H794" i="15"/>
  <c r="H947" i="15"/>
  <c r="H955" i="15"/>
  <c r="H542" i="15"/>
  <c r="H710" i="15"/>
  <c r="H934" i="15"/>
  <c r="H942" i="15"/>
  <c r="H950" i="15"/>
  <c r="H958" i="15"/>
  <c r="H966" i="15"/>
  <c r="H974" i="15"/>
  <c r="H982" i="15"/>
  <c r="H990" i="15"/>
  <c r="H998" i="15"/>
  <c r="H1006" i="15"/>
  <c r="H1014" i="15"/>
  <c r="H187" i="15"/>
  <c r="H259" i="15"/>
  <c r="H387" i="15"/>
  <c r="H507" i="15"/>
  <c r="H531" i="15"/>
  <c r="H1011" i="15"/>
  <c r="H352" i="15"/>
  <c r="H360" i="15"/>
  <c r="H376" i="15"/>
  <c r="H384" i="15"/>
  <c r="H400" i="15"/>
  <c r="H560" i="15"/>
  <c r="H592" i="15"/>
  <c r="H608" i="15"/>
  <c r="H656" i="15"/>
  <c r="H720" i="15"/>
  <c r="H784" i="15"/>
  <c r="H816" i="15"/>
  <c r="H848" i="15"/>
  <c r="H856" i="15"/>
  <c r="H864" i="15"/>
  <c r="H872" i="15"/>
  <c r="H880" i="15"/>
  <c r="H888" i="15"/>
  <c r="H896" i="15"/>
  <c r="H904" i="15"/>
  <c r="H912" i="15"/>
  <c r="H613" i="15"/>
  <c r="H621" i="15"/>
  <c r="H765" i="15"/>
  <c r="H805" i="15"/>
  <c r="H845" i="15"/>
  <c r="H338" i="15"/>
  <c r="H354" i="15"/>
  <c r="H482" i="15"/>
  <c r="H522" i="15"/>
  <c r="H570" i="15"/>
  <c r="H586" i="15"/>
  <c r="H610" i="15"/>
  <c r="H650" i="15"/>
  <c r="H666" i="15"/>
  <c r="H770" i="15"/>
  <c r="H802" i="15"/>
  <c r="H818" i="15"/>
  <c r="H826" i="15"/>
  <c r="H834" i="15"/>
  <c r="H842" i="15"/>
  <c r="H850" i="15"/>
  <c r="H858" i="15"/>
  <c r="H866" i="15"/>
  <c r="H882" i="15"/>
  <c r="H890" i="15"/>
  <c r="H898" i="15"/>
  <c r="H906" i="15"/>
  <c r="H914" i="15"/>
  <c r="H922" i="15"/>
  <c r="H930" i="15"/>
  <c r="H938" i="15"/>
  <c r="H946" i="15"/>
  <c r="H954" i="15"/>
  <c r="H962" i="15"/>
  <c r="H970" i="15"/>
  <c r="H978" i="15"/>
  <c r="H986" i="15"/>
  <c r="H994" i="15"/>
  <c r="H1002" i="15"/>
  <c r="H1010" i="15"/>
  <c r="H448" i="15"/>
  <c r="H456" i="15"/>
  <c r="H464" i="15"/>
  <c r="H472" i="15"/>
  <c r="H480" i="15"/>
  <c r="H488" i="15"/>
  <c r="H496" i="15"/>
  <c r="H920" i="15"/>
  <c r="H928" i="15"/>
  <c r="H936" i="15"/>
  <c r="H944" i="15"/>
  <c r="H952" i="15"/>
  <c r="H960" i="15"/>
  <c r="H968" i="15"/>
  <c r="H976" i="15"/>
  <c r="H984" i="15"/>
  <c r="H992" i="15"/>
  <c r="H1000" i="15"/>
  <c r="H26" i="15"/>
  <c r="H34" i="15"/>
  <c r="H42" i="15"/>
  <c r="H50" i="15"/>
  <c r="H58" i="15"/>
  <c r="H66" i="15"/>
  <c r="H74" i="15"/>
  <c r="H82" i="15"/>
  <c r="H90" i="15"/>
  <c r="H98" i="15"/>
  <c r="H106" i="15"/>
  <c r="H114" i="15"/>
  <c r="H122" i="15"/>
  <c r="H130" i="15"/>
  <c r="H138" i="15"/>
  <c r="H146" i="15"/>
  <c r="H154" i="15"/>
  <c r="H162" i="15"/>
  <c r="H170" i="15"/>
  <c r="H178" i="15"/>
  <c r="H186" i="15"/>
  <c r="H194" i="15"/>
  <c r="H202" i="15"/>
  <c r="H210" i="15"/>
  <c r="H218" i="15"/>
  <c r="H226" i="15"/>
  <c r="H234" i="15"/>
  <c r="H242" i="15"/>
  <c r="H250" i="15"/>
  <c r="H258" i="15"/>
  <c r="H266" i="15"/>
  <c r="H274" i="15"/>
  <c r="H282" i="15"/>
  <c r="H20" i="15"/>
  <c r="H28" i="15"/>
  <c r="H36"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0" i="15"/>
  <c r="H468" i="15"/>
  <c r="H476" i="15"/>
  <c r="H484" i="15"/>
  <c r="H492" i="15"/>
  <c r="H500" i="15"/>
  <c r="H508" i="15"/>
  <c r="H516" i="15"/>
  <c r="H524" i="15"/>
  <c r="H532" i="15"/>
  <c r="H540" i="15"/>
  <c r="H548" i="15"/>
  <c r="H556" i="15"/>
  <c r="H564" i="15"/>
  <c r="H572" i="15"/>
  <c r="H580" i="15"/>
  <c r="H588" i="15"/>
  <c r="H596" i="15"/>
  <c r="H604" i="15"/>
  <c r="H612" i="15"/>
  <c r="H620" i="15"/>
  <c r="H628" i="15"/>
  <c r="H636" i="15"/>
  <c r="H644" i="15"/>
  <c r="H652" i="15"/>
  <c r="H660" i="15"/>
  <c r="H668" i="15"/>
  <c r="H676" i="15"/>
  <c r="H684" i="15"/>
  <c r="H692" i="15"/>
  <c r="H700" i="15"/>
  <c r="H708" i="15"/>
  <c r="H716" i="15"/>
  <c r="H25" i="15"/>
  <c r="H33" i="15"/>
  <c r="H41" i="15"/>
  <c r="H49" i="15"/>
  <c r="H57" i="15"/>
  <c r="H65" i="15"/>
  <c r="H73" i="15"/>
  <c r="H81" i="15"/>
  <c r="H89" i="15"/>
  <c r="H97" i="15"/>
  <c r="H105" i="15"/>
  <c r="H113" i="15"/>
  <c r="H121" i="15"/>
  <c r="H129" i="15"/>
  <c r="H137" i="15"/>
  <c r="H145" i="15"/>
  <c r="H153" i="15"/>
  <c r="H161" i="15"/>
  <c r="H169" i="15"/>
  <c r="H177" i="15"/>
  <c r="H185" i="15"/>
  <c r="H193" i="15"/>
  <c r="H201" i="15"/>
  <c r="H209" i="15"/>
  <c r="H217" i="15"/>
  <c r="H225" i="15"/>
  <c r="H233" i="15"/>
  <c r="H241" i="15"/>
  <c r="H249" i="15"/>
  <c r="H257" i="15"/>
  <c r="H265" i="15"/>
  <c r="H273" i="15"/>
  <c r="H281" i="15"/>
  <c r="H289" i="15"/>
  <c r="H297" i="15"/>
  <c r="H305" i="15"/>
  <c r="H313" i="15"/>
  <c r="H321" i="15"/>
  <c r="H329" i="15"/>
  <c r="H24" i="15"/>
  <c r="H32" i="15"/>
  <c r="H40" i="15"/>
  <c r="H48" i="15"/>
  <c r="H56" i="15"/>
  <c r="H64" i="15"/>
  <c r="H72" i="15"/>
  <c r="H80" i="15"/>
  <c r="H88" i="15"/>
  <c r="H96" i="15"/>
  <c r="H104" i="15"/>
  <c r="H112" i="15"/>
  <c r="H120" i="15"/>
  <c r="H128" i="15"/>
  <c r="H136" i="15"/>
  <c r="H144" i="15"/>
  <c r="H152" i="15"/>
  <c r="H160" i="15"/>
  <c r="H168" i="15"/>
  <c r="H176" i="15"/>
  <c r="H184" i="15"/>
  <c r="H192" i="15"/>
  <c r="H200" i="15"/>
  <c r="H208" i="15"/>
  <c r="H216" i="15"/>
  <c r="H224" i="15"/>
  <c r="H232" i="15"/>
  <c r="H240" i="15"/>
  <c r="H248" i="15"/>
  <c r="H256" i="15"/>
  <c r="H264" i="15"/>
  <c r="H272" i="15"/>
  <c r="H280" i="15"/>
  <c r="H288" i="15"/>
  <c r="H296" i="15"/>
  <c r="H304" i="15"/>
  <c r="H312" i="15"/>
  <c r="H320" i="15"/>
  <c r="H328"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724" i="15"/>
  <c r="H732" i="15"/>
  <c r="H740" i="15"/>
  <c r="H748" i="15"/>
  <c r="H756" i="15"/>
  <c r="H764" i="15"/>
  <c r="H772" i="15"/>
  <c r="H780" i="15"/>
  <c r="H788" i="15"/>
  <c r="H796" i="15"/>
  <c r="H804" i="15"/>
  <c r="H812" i="15"/>
  <c r="H820" i="15"/>
  <c r="H828" i="15"/>
  <c r="H836" i="15"/>
  <c r="H844" i="15"/>
  <c r="H852" i="15"/>
  <c r="H860" i="15"/>
  <c r="H868" i="15"/>
  <c r="H876" i="15"/>
  <c r="H884" i="15"/>
  <c r="H892" i="15"/>
  <c r="H900" i="15"/>
  <c r="H908" i="15"/>
  <c r="H916" i="15"/>
  <c r="H924" i="15"/>
  <c r="H932" i="15"/>
  <c r="H940" i="15"/>
  <c r="H948" i="15"/>
  <c r="H956" i="15"/>
  <c r="H964" i="15"/>
  <c r="H972" i="15"/>
  <c r="H980" i="15"/>
  <c r="H988" i="15"/>
  <c r="H996" i="15"/>
  <c r="H1004" i="15"/>
  <c r="H1012" i="15"/>
  <c r="H337" i="15"/>
  <c r="H345" i="15"/>
  <c r="H353" i="15"/>
  <c r="H361" i="15"/>
  <c r="H369" i="15"/>
  <c r="H377" i="15"/>
  <c r="H385" i="15"/>
  <c r="H393" i="15"/>
  <c r="H401" i="15"/>
  <c r="H409" i="15"/>
  <c r="H417" i="15"/>
  <c r="H425" i="15"/>
  <c r="H433" i="15"/>
  <c r="H441" i="15"/>
  <c r="H449" i="15"/>
  <c r="H457" i="15"/>
  <c r="H465" i="15"/>
  <c r="H473" i="15"/>
  <c r="H481" i="15"/>
  <c r="H489" i="15"/>
  <c r="H497" i="15"/>
  <c r="H505" i="15"/>
  <c r="H513" i="15"/>
  <c r="H521" i="15"/>
  <c r="H529" i="15"/>
  <c r="H537" i="15"/>
  <c r="H545" i="15"/>
  <c r="H553" i="15"/>
  <c r="H561" i="15"/>
  <c r="H569" i="15"/>
  <c r="H577" i="15"/>
  <c r="H585" i="15"/>
  <c r="H593" i="15"/>
  <c r="H601" i="15"/>
  <c r="H609" i="15"/>
  <c r="H617" i="15"/>
  <c r="H625" i="15"/>
  <c r="H633" i="15"/>
  <c r="H641" i="15"/>
  <c r="H649" i="15"/>
  <c r="H657" i="15"/>
  <c r="H665" i="15"/>
  <c r="H673" i="15"/>
  <c r="H681" i="15"/>
  <c r="H689" i="15"/>
  <c r="H697" i="15"/>
  <c r="H705" i="15"/>
  <c r="H713" i="15"/>
  <c r="H721" i="15"/>
  <c r="H729" i="15"/>
  <c r="H737" i="15"/>
  <c r="H745" i="15"/>
  <c r="H753" i="15"/>
  <c r="H761" i="15"/>
  <c r="H769" i="15"/>
  <c r="H777" i="15"/>
  <c r="H785" i="15"/>
  <c r="H793" i="15"/>
  <c r="H801" i="15"/>
  <c r="H809" i="15"/>
  <c r="H817" i="15"/>
  <c r="H825" i="15"/>
  <c r="H833" i="15"/>
  <c r="H841" i="15"/>
  <c r="H849" i="15"/>
  <c r="H857" i="15"/>
  <c r="H865" i="15"/>
  <c r="H873" i="15"/>
  <c r="H881" i="15"/>
  <c r="H889" i="15"/>
  <c r="H897" i="15"/>
  <c r="H905" i="15"/>
  <c r="H913" i="15"/>
  <c r="H921" i="15"/>
  <c r="H929" i="15"/>
  <c r="H937" i="15"/>
  <c r="H945" i="15"/>
  <c r="H953" i="15"/>
  <c r="H961" i="15"/>
  <c r="H969" i="15"/>
  <c r="H977" i="15"/>
  <c r="H985" i="15"/>
  <c r="H993" i="15"/>
  <c r="H1001" i="15"/>
  <c r="H1009" i="15"/>
  <c r="H758" i="15"/>
  <c r="H846" i="15"/>
  <c r="H902" i="15"/>
  <c r="H918" i="15"/>
  <c r="H875" i="15"/>
  <c r="H883" i="15"/>
  <c r="H971" i="15"/>
  <c r="H979" i="15"/>
  <c r="H987" i="15"/>
  <c r="H1008" i="15"/>
  <c r="H661" i="15"/>
  <c r="H877" i="15"/>
  <c r="H989" i="15"/>
  <c r="H874" i="15"/>
  <c r="H399" i="15"/>
  <c r="H407" i="15"/>
  <c r="H415" i="15"/>
  <c r="H423" i="15"/>
  <c r="H431" i="15"/>
  <c r="H439" i="15"/>
  <c r="H447" i="15"/>
  <c r="H455" i="15"/>
  <c r="H463" i="15"/>
  <c r="H471" i="15"/>
  <c r="H479" i="15"/>
  <c r="H487" i="15"/>
  <c r="H495" i="15"/>
  <c r="H503" i="15"/>
  <c r="H511" i="15"/>
  <c r="H519" i="15"/>
  <c r="H527" i="15"/>
  <c r="H535" i="15"/>
  <c r="H543" i="15"/>
  <c r="H551" i="15"/>
  <c r="H559" i="15"/>
  <c r="H567" i="15"/>
  <c r="H575" i="15"/>
  <c r="H583" i="15"/>
  <c r="H591" i="15"/>
  <c r="H599" i="15"/>
  <c r="H607" i="15"/>
  <c r="H615" i="15"/>
  <c r="H623" i="15"/>
  <c r="H631" i="15"/>
  <c r="H639" i="15"/>
  <c r="H647" i="15"/>
  <c r="H655" i="15"/>
  <c r="H663" i="15"/>
  <c r="H671" i="15"/>
  <c r="H679" i="15"/>
  <c r="H687" i="15"/>
  <c r="H695" i="15"/>
  <c r="H703" i="15"/>
  <c r="H711" i="15"/>
  <c r="H719" i="15"/>
  <c r="H727" i="15"/>
  <c r="H735" i="15"/>
  <c r="H743" i="15"/>
  <c r="H751" i="15"/>
  <c r="H759" i="15"/>
  <c r="H767" i="15"/>
  <c r="H775" i="15"/>
  <c r="H783" i="15"/>
  <c r="H791" i="15"/>
  <c r="H799" i="15"/>
  <c r="H807" i="15"/>
  <c r="H815" i="15"/>
  <c r="H823" i="15"/>
  <c r="H831" i="15"/>
  <c r="H839" i="15"/>
  <c r="H847" i="15"/>
  <c r="H855" i="15"/>
  <c r="H863" i="15"/>
  <c r="H871" i="15"/>
  <c r="H879" i="15"/>
  <c r="H887" i="15"/>
  <c r="H895" i="15"/>
  <c r="H903" i="15"/>
  <c r="H911" i="15"/>
  <c r="H919" i="15"/>
  <c r="H927" i="15"/>
  <c r="H935" i="15"/>
  <c r="H943" i="15"/>
  <c r="H951" i="15"/>
  <c r="H959" i="15"/>
  <c r="H967" i="15"/>
  <c r="P26" i="15"/>
  <c r="P433" i="15"/>
  <c r="P448" i="15"/>
  <c r="P170" i="15"/>
  <c r="Q330" i="15"/>
  <c r="P925" i="15"/>
  <c r="Q801" i="15"/>
  <c r="P514" i="15"/>
  <c r="Q715" i="15"/>
  <c r="Q995" i="15"/>
  <c r="P77" i="15"/>
  <c r="P419" i="15"/>
  <c r="Q403" i="15"/>
  <c r="P79" i="15"/>
  <c r="P691" i="15"/>
  <c r="P1007" i="15"/>
  <c r="P175" i="15"/>
  <c r="Q607" i="15"/>
  <c r="P996" i="15"/>
  <c r="P183" i="15"/>
  <c r="P188" i="15"/>
  <c r="P16" i="15"/>
  <c r="P278" i="15"/>
  <c r="Q641" i="15"/>
  <c r="P848" i="15"/>
  <c r="Q339" i="15"/>
  <c r="Q867" i="15"/>
  <c r="Q111" i="15"/>
  <c r="P831" i="15"/>
  <c r="Q939" i="15"/>
  <c r="P55" i="15"/>
  <c r="Q597" i="15"/>
  <c r="Q618" i="15"/>
  <c r="P71" i="15"/>
  <c r="Q398" i="15"/>
  <c r="P632" i="15"/>
  <c r="P738" i="15"/>
  <c r="P410" i="15"/>
  <c r="P468" i="15"/>
  <c r="Q543" i="15"/>
  <c r="Q257" i="15"/>
  <c r="P58" i="15"/>
  <c r="Q422" i="15"/>
  <c r="P903" i="15"/>
  <c r="P962" i="15"/>
  <c r="P528" i="15"/>
  <c r="P639" i="15"/>
  <c r="Q37" i="15"/>
  <c r="Q231" i="15"/>
  <c r="Q484" i="15"/>
  <c r="Q777" i="15"/>
  <c r="Q418" i="15"/>
  <c r="P458" i="15"/>
  <c r="P873" i="15"/>
  <c r="P242" i="15"/>
  <c r="Q343" i="15"/>
  <c r="Q416" i="15"/>
  <c r="Q497" i="15"/>
  <c r="P548" i="15"/>
  <c r="P650" i="15"/>
  <c r="P703" i="15"/>
  <c r="P791" i="15"/>
  <c r="Q792" i="15"/>
  <c r="Q290" i="15"/>
  <c r="P546" i="15"/>
  <c r="P680" i="15"/>
  <c r="P842" i="15"/>
  <c r="Q73" i="15"/>
  <c r="Q894" i="15"/>
  <c r="P489" i="15"/>
  <c r="Q747" i="15"/>
  <c r="Q944" i="15"/>
  <c r="P810" i="15"/>
  <c r="P1014" i="15"/>
  <c r="P204" i="15"/>
  <c r="Q408" i="15"/>
  <c r="Q48" i="15"/>
  <c r="Q49" i="15"/>
  <c r="P230" i="15"/>
  <c r="Q936" i="15"/>
  <c r="Q960" i="15"/>
  <c r="Q476" i="15"/>
  <c r="P801" i="15"/>
  <c r="P889" i="15"/>
  <c r="P1010" i="15"/>
  <c r="P283" i="15"/>
  <c r="P774" i="15"/>
  <c r="Q829" i="15"/>
  <c r="P63" i="15"/>
  <c r="P108" i="15"/>
  <c r="Q478" i="15"/>
  <c r="Q634" i="15"/>
  <c r="P90" i="15"/>
  <c r="P222" i="15"/>
  <c r="P400" i="15"/>
  <c r="P513" i="15"/>
  <c r="Q39" i="15"/>
  <c r="P521" i="15"/>
  <c r="P525" i="15"/>
  <c r="P688" i="15"/>
  <c r="P826" i="15"/>
  <c r="P218" i="15"/>
  <c r="P736" i="15"/>
  <c r="Q914" i="15"/>
  <c r="Q97" i="15"/>
  <c r="Q102" i="15"/>
  <c r="Q103" i="15"/>
  <c r="Q207" i="15"/>
  <c r="Q629" i="15"/>
  <c r="P630" i="15"/>
  <c r="P859" i="15"/>
  <c r="P864" i="15"/>
  <c r="P930" i="15"/>
  <c r="Q137" i="15"/>
  <c r="P550" i="15"/>
  <c r="Q552" i="15"/>
  <c r="P569" i="15"/>
  <c r="Q587" i="15"/>
  <c r="P640" i="15"/>
  <c r="P658" i="15"/>
  <c r="P663" i="15"/>
  <c r="Q814" i="15"/>
  <c r="Q843" i="15"/>
  <c r="Q907" i="15"/>
  <c r="P982" i="15"/>
  <c r="Q984" i="15"/>
  <c r="P167" i="15"/>
  <c r="Q190" i="15"/>
  <c r="P355" i="15"/>
  <c r="Q426" i="15"/>
  <c r="P428" i="15"/>
  <c r="P572" i="15"/>
  <c r="P583" i="15"/>
  <c r="Q596" i="15"/>
  <c r="Q643" i="15"/>
  <c r="P654" i="15"/>
  <c r="P655" i="15"/>
  <c r="P716" i="15"/>
  <c r="Q941" i="15"/>
  <c r="P76" i="15"/>
  <c r="P147" i="15"/>
  <c r="Q186" i="15"/>
  <c r="P325" i="15"/>
  <c r="P427" i="15"/>
  <c r="Q429" i="15"/>
  <c r="P454" i="15"/>
  <c r="P564" i="15"/>
  <c r="P672" i="15"/>
  <c r="P837" i="15"/>
  <c r="Q847" i="15"/>
  <c r="Q951" i="15"/>
  <c r="P970" i="15"/>
  <c r="Q57" i="15"/>
  <c r="Q139" i="15"/>
  <c r="P156" i="15"/>
  <c r="Q184" i="15"/>
  <c r="Q267" i="15"/>
  <c r="Q299" i="15"/>
  <c r="P367" i="15"/>
  <c r="Q376" i="15"/>
  <c r="Q456" i="15"/>
  <c r="P471" i="15"/>
  <c r="P473" i="15"/>
  <c r="P599" i="15"/>
  <c r="P755" i="15"/>
  <c r="Q824" i="15"/>
  <c r="P828" i="15"/>
  <c r="P412" i="15"/>
  <c r="P452" i="15"/>
  <c r="P462" i="15"/>
  <c r="Q47" i="15"/>
  <c r="P52" i="15"/>
  <c r="P116" i="15"/>
  <c r="Q118" i="15"/>
  <c r="Q129" i="15"/>
  <c r="Q175" i="15"/>
  <c r="P243" i="15"/>
  <c r="Q360" i="15"/>
  <c r="P392" i="15"/>
  <c r="Q394" i="15"/>
  <c r="Q451" i="15"/>
  <c r="P460" i="15"/>
  <c r="P465" i="15"/>
  <c r="Q471" i="15"/>
  <c r="P519" i="15"/>
  <c r="P527" i="15"/>
  <c r="Q577" i="15"/>
  <c r="P606" i="15"/>
  <c r="Q872" i="15"/>
  <c r="Q1015" i="15"/>
  <c r="P113" i="15"/>
  <c r="P126" i="15"/>
  <c r="P271" i="15"/>
  <c r="P886" i="15"/>
  <c r="Q991" i="15"/>
  <c r="Q535" i="15"/>
  <c r="P683" i="15"/>
  <c r="Q993" i="15"/>
  <c r="Q172" i="15"/>
  <c r="P224" i="15"/>
  <c r="P228" i="15"/>
  <c r="Q382" i="15"/>
  <c r="P444" i="15"/>
  <c r="Q477" i="15"/>
  <c r="Q611" i="15"/>
  <c r="Q782" i="15"/>
  <c r="P789" i="15"/>
  <c r="Q884" i="15"/>
  <c r="Q918" i="15"/>
  <c r="Q920" i="15"/>
  <c r="Q33" i="15"/>
  <c r="Q222" i="15"/>
  <c r="Q307" i="15"/>
  <c r="Q695" i="15"/>
  <c r="Q921" i="15"/>
  <c r="Q793" i="15"/>
  <c r="P619" i="15"/>
  <c r="P708" i="15"/>
  <c r="Q711" i="15"/>
  <c r="Q787" i="15"/>
  <c r="Q800" i="15"/>
  <c r="Q200" i="15"/>
  <c r="Q209" i="15"/>
  <c r="P211" i="15"/>
  <c r="P772" i="15"/>
  <c r="P779" i="15"/>
  <c r="Q799" i="15"/>
  <c r="Q66" i="15"/>
  <c r="Q105" i="15"/>
  <c r="Q199" i="15"/>
  <c r="Q202" i="15"/>
  <c r="P317" i="15"/>
  <c r="P620" i="15"/>
  <c r="Q637" i="15"/>
  <c r="Q723" i="15"/>
  <c r="P806" i="15"/>
  <c r="Q900" i="15"/>
  <c r="P931" i="15"/>
  <c r="Q22" i="15"/>
  <c r="P47" i="15"/>
  <c r="Q96" i="15"/>
  <c r="Q104" i="15"/>
  <c r="P107" i="15"/>
  <c r="P594" i="15"/>
  <c r="P87" i="15"/>
  <c r="Q159" i="15"/>
  <c r="Q180" i="15"/>
  <c r="Q239" i="15"/>
  <c r="Q210" i="15"/>
  <c r="Q23" i="15"/>
  <c r="Q63" i="15"/>
  <c r="Q176" i="15"/>
  <c r="Q188" i="15"/>
  <c r="P202" i="15"/>
  <c r="P38" i="15"/>
  <c r="Q72" i="15"/>
  <c r="Q246" i="15"/>
  <c r="Q116" i="15"/>
  <c r="P129" i="15"/>
  <c r="Q151" i="15"/>
  <c r="Q167" i="15"/>
  <c r="Q512" i="15"/>
  <c r="P512" i="15"/>
  <c r="Q65" i="15"/>
  <c r="Q164" i="15"/>
  <c r="Q198" i="15"/>
  <c r="Q353" i="15"/>
  <c r="P353" i="15"/>
  <c r="Q89" i="15"/>
  <c r="Q148" i="15"/>
  <c r="P251" i="15"/>
  <c r="Q58" i="15"/>
  <c r="Q79" i="15"/>
  <c r="Q108" i="15"/>
  <c r="Q204" i="15"/>
  <c r="Q236" i="15"/>
  <c r="Q472" i="15"/>
  <c r="P472" i="15"/>
  <c r="Q17" i="15"/>
  <c r="Q20" i="15"/>
  <c r="Q26" i="15"/>
  <c r="R26" i="15" s="1"/>
  <c r="P69" i="15"/>
  <c r="Q74" i="15"/>
  <c r="P119" i="15"/>
  <c r="P234" i="15"/>
  <c r="Q258" i="15"/>
  <c r="Q95" i="15"/>
  <c r="Q131" i="15"/>
  <c r="P36" i="15"/>
  <c r="Q92" i="15"/>
  <c r="Q50" i="15"/>
  <c r="Q119" i="15"/>
  <c r="P135" i="15"/>
  <c r="Q178" i="15"/>
  <c r="P42" i="15"/>
  <c r="Q77" i="15"/>
  <c r="R77" i="15" s="1"/>
  <c r="P100" i="15"/>
  <c r="Q154" i="15"/>
  <c r="Q183" i="15"/>
  <c r="Q254" i="15"/>
  <c r="Q90" i="15"/>
  <c r="Q100" i="15"/>
  <c r="Q138" i="15"/>
  <c r="P142" i="15"/>
  <c r="Q227" i="15"/>
  <c r="Q509" i="15"/>
  <c r="P509" i="15"/>
  <c r="P275" i="15"/>
  <c r="Q295" i="15"/>
  <c r="P318" i="15"/>
  <c r="Q387" i="15"/>
  <c r="P405" i="15"/>
  <c r="Q432" i="15"/>
  <c r="P450" i="15"/>
  <c r="P554" i="15"/>
  <c r="P786" i="15"/>
  <c r="Q786" i="15"/>
  <c r="Q498" i="15"/>
  <c r="Q911" i="15"/>
  <c r="P911" i="15"/>
  <c r="P350" i="15"/>
  <c r="Q443" i="15"/>
  <c r="P455" i="15"/>
  <c r="Q521" i="15"/>
  <c r="P530" i="15"/>
  <c r="Q590" i="15"/>
  <c r="Q772" i="15"/>
  <c r="Q297" i="15"/>
  <c r="P306" i="15"/>
  <c r="P384" i="15"/>
  <c r="Q469" i="15"/>
  <c r="P481" i="15"/>
  <c r="P503" i="15"/>
  <c r="Q525" i="15"/>
  <c r="P311" i="15"/>
  <c r="P399" i="15"/>
  <c r="P413" i="15"/>
  <c r="P559" i="15"/>
  <c r="Q515" i="15"/>
  <c r="P522" i="15"/>
  <c r="P544" i="15"/>
  <c r="P615" i="15"/>
  <c r="P819" i="15"/>
  <c r="Q256" i="15"/>
  <c r="P298" i="15"/>
  <c r="Q302" i="15"/>
  <c r="P307" i="15"/>
  <c r="Q362" i="15"/>
  <c r="Q260" i="15"/>
  <c r="P285" i="15"/>
  <c r="P336" i="15"/>
  <c r="P344" i="15"/>
  <c r="Q366" i="15"/>
  <c r="Q392" i="15"/>
  <c r="Q414" i="15"/>
  <c r="P426" i="15"/>
  <c r="P470" i="15"/>
  <c r="P504" i="15"/>
  <c r="P579" i="15"/>
  <c r="Q692" i="15"/>
  <c r="P376" i="15"/>
  <c r="Q395" i="15"/>
  <c r="Q550" i="15"/>
  <c r="P282" i="15"/>
  <c r="P332" i="15"/>
  <c r="Q371" i="15"/>
  <c r="Q513" i="15"/>
  <c r="Q739" i="15"/>
  <c r="P739" i="15"/>
  <c r="Q266" i="15"/>
  <c r="P266" i="15"/>
  <c r="P333" i="15"/>
  <c r="P337" i="15"/>
  <c r="Q372" i="15"/>
  <c r="P395" i="15"/>
  <c r="P415" i="15"/>
  <c r="Q463" i="15"/>
  <c r="P476" i="15"/>
  <c r="Q486" i="15"/>
  <c r="P511" i="15"/>
  <c r="Q706" i="15"/>
  <c r="Q790" i="15"/>
  <c r="P309" i="15"/>
  <c r="P314" i="15"/>
  <c r="Q321" i="15"/>
  <c r="Q341" i="15"/>
  <c r="P418" i="15"/>
  <c r="P457" i="15"/>
  <c r="Q594" i="15"/>
  <c r="Q283" i="15"/>
  <c r="Q368" i="15"/>
  <c r="Q378" i="15"/>
  <c r="P387" i="15"/>
  <c r="P480" i="15"/>
  <c r="P487" i="15"/>
  <c r="Q517" i="15"/>
  <c r="Q683" i="15"/>
  <c r="Q612" i="15"/>
  <c r="P695" i="15"/>
  <c r="P726" i="15"/>
  <c r="Q750" i="15"/>
  <c r="Q803" i="15"/>
  <c r="P944" i="15"/>
  <c r="Q966" i="15"/>
  <c r="Q1009" i="15"/>
  <c r="Q663" i="15"/>
  <c r="P847" i="15"/>
  <c r="P861" i="15"/>
  <c r="P761" i="15"/>
  <c r="Q808" i="15"/>
  <c r="Q841" i="15"/>
  <c r="P857" i="15"/>
  <c r="P941" i="15"/>
  <c r="Q579" i="15"/>
  <c r="P668" i="15"/>
  <c r="Q693" i="15"/>
  <c r="Q726" i="15"/>
  <c r="P750" i="15"/>
  <c r="P751" i="15"/>
  <c r="Q769" i="15"/>
  <c r="Q774" i="15"/>
  <c r="P867" i="15"/>
  <c r="P891" i="15"/>
  <c r="Q672" i="15"/>
  <c r="Q722" i="15"/>
  <c r="P895" i="15"/>
  <c r="Q903" i="15"/>
  <c r="Q912" i="15"/>
  <c r="P926" i="15"/>
  <c r="Q1003" i="15"/>
  <c r="Q576" i="15"/>
  <c r="P597" i="15"/>
  <c r="R597" i="15" s="1"/>
  <c r="P607" i="15"/>
  <c r="Q644" i="15"/>
  <c r="Q680" i="15"/>
  <c r="Q690" i="15"/>
  <c r="P778" i="15"/>
  <c r="P605" i="15"/>
  <c r="P611" i="15"/>
  <c r="Q817" i="15"/>
  <c r="Q859" i="15"/>
  <c r="Q957" i="15"/>
  <c r="Q978" i="15"/>
  <c r="Q986" i="15"/>
  <c r="Q743" i="15"/>
  <c r="Q619" i="15"/>
  <c r="P622" i="15"/>
  <c r="Q653" i="15"/>
  <c r="P711" i="15"/>
  <c r="Q767" i="15"/>
  <c r="P849" i="15"/>
  <c r="Q879" i="15"/>
  <c r="P960" i="15"/>
  <c r="R960" i="15" s="1"/>
  <c r="P598" i="15"/>
  <c r="Q645" i="15"/>
  <c r="Q654" i="15"/>
  <c r="Q666" i="15"/>
  <c r="Q718" i="15"/>
  <c r="Q771" i="15"/>
  <c r="Q775" i="15"/>
  <c r="Q838" i="15"/>
  <c r="P888" i="15"/>
  <c r="P986" i="15"/>
  <c r="Q1000" i="15"/>
  <c r="P1004" i="15"/>
  <c r="P662" i="15"/>
  <c r="P793" i="15"/>
  <c r="Q825" i="15"/>
  <c r="P917" i="15"/>
  <c r="P920" i="15"/>
  <c r="P1001" i="15"/>
  <c r="Q667" i="15"/>
  <c r="Q675" i="15"/>
  <c r="Q748" i="15"/>
  <c r="Q763" i="15"/>
  <c r="Q764" i="15"/>
  <c r="Q806" i="15"/>
  <c r="P811" i="15"/>
  <c r="Q822" i="15"/>
  <c r="P900" i="15"/>
  <c r="Q929" i="15"/>
  <c r="Q979" i="15"/>
  <c r="P1012" i="15"/>
  <c r="Q606" i="15"/>
  <c r="P623" i="15"/>
  <c r="Q649" i="15"/>
  <c r="Q724" i="15"/>
  <c r="Q738" i="15"/>
  <c r="P753" i="15"/>
  <c r="Q780" i="15"/>
  <c r="Q794" i="15"/>
  <c r="P812" i="15"/>
  <c r="P884" i="15"/>
  <c r="Q671" i="15"/>
  <c r="P700" i="15"/>
  <c r="P701" i="15"/>
  <c r="P706" i="15"/>
  <c r="Q720" i="15"/>
  <c r="Q734" i="15"/>
  <c r="P834" i="15"/>
  <c r="Q866" i="15"/>
  <c r="Q924" i="15"/>
  <c r="Q1002" i="15"/>
  <c r="P1008" i="15"/>
  <c r="Q31" i="15"/>
  <c r="Q64" i="15"/>
  <c r="Q81" i="15"/>
  <c r="P34" i="15"/>
  <c r="Q34" i="15"/>
  <c r="P66" i="15"/>
  <c r="Q69" i="15"/>
  <c r="P73" i="15"/>
  <c r="Q87" i="15"/>
  <c r="Q29" i="15"/>
  <c r="Q45" i="15"/>
  <c r="Q82" i="15"/>
  <c r="P82" i="15"/>
  <c r="P93" i="15"/>
  <c r="Q71" i="15"/>
  <c r="Q88" i="15"/>
  <c r="Q27" i="15"/>
  <c r="P61" i="15"/>
  <c r="P68" i="15"/>
  <c r="Q19" i="15"/>
  <c r="P27" i="15"/>
  <c r="Q42" i="15"/>
  <c r="P53" i="15"/>
  <c r="Q60" i="15"/>
  <c r="Q61" i="15"/>
  <c r="P196" i="15"/>
  <c r="P21" i="15"/>
  <c r="P89" i="15"/>
  <c r="Q191" i="15"/>
  <c r="P191" i="15"/>
  <c r="Q121" i="15"/>
  <c r="P121" i="15"/>
  <c r="P44" i="15"/>
  <c r="Q53" i="15"/>
  <c r="P60" i="15"/>
  <c r="P74" i="15"/>
  <c r="Q21" i="15"/>
  <c r="Q28" i="15"/>
  <c r="Q46" i="15"/>
  <c r="P50" i="15"/>
  <c r="Q52" i="15"/>
  <c r="P172" i="15"/>
  <c r="W16" i="15"/>
  <c r="K13" i="15" s="1"/>
  <c r="Q196" i="15"/>
  <c r="Q76" i="15"/>
  <c r="P84" i="15"/>
  <c r="P160" i="15"/>
  <c r="P176" i="15"/>
  <c r="Q195" i="15"/>
  <c r="P227" i="15"/>
  <c r="Q264" i="15"/>
  <c r="P264" i="15"/>
  <c r="Q386" i="15"/>
  <c r="Q250" i="15"/>
  <c r="P250" i="15"/>
  <c r="R250" i="15" s="1"/>
  <c r="P81" i="15"/>
  <c r="P111" i="15"/>
  <c r="P149" i="15"/>
  <c r="Q156" i="15"/>
  <c r="Q162" i="15"/>
  <c r="P165" i="15"/>
  <c r="P209" i="15"/>
  <c r="Q255" i="15"/>
  <c r="P360" i="15"/>
  <c r="Q160" i="15"/>
  <c r="P215" i="15"/>
  <c r="Q219" i="15"/>
  <c r="Q221" i="15"/>
  <c r="P221" i="15"/>
  <c r="P349" i="15"/>
  <c r="Q349" i="15"/>
  <c r="R349" i="15" s="1"/>
  <c r="Q126" i="15"/>
  <c r="Q135" i="15"/>
  <c r="Q142" i="15"/>
  <c r="P322" i="15"/>
  <c r="Q322" i="15"/>
  <c r="P118" i="15"/>
  <c r="Q146" i="15"/>
  <c r="P174" i="15"/>
  <c r="Q113" i="15"/>
  <c r="R113" i="15" s="1"/>
  <c r="P219" i="15"/>
  <c r="Q315" i="15"/>
  <c r="Q123" i="15"/>
  <c r="P168" i="15"/>
  <c r="P180" i="15"/>
  <c r="P186" i="15"/>
  <c r="Q192" i="15"/>
  <c r="Q194" i="15"/>
  <c r="P199" i="15"/>
  <c r="P137" i="15"/>
  <c r="P148" i="15"/>
  <c r="P164" i="15"/>
  <c r="Q170" i="15"/>
  <c r="R170" i="15" s="1"/>
  <c r="Q232" i="15"/>
  <c r="P232" i="15"/>
  <c r="P235" i="15"/>
  <c r="Q379" i="15"/>
  <c r="P379" i="15"/>
  <c r="P127" i="15"/>
  <c r="P134" i="15"/>
  <c r="Q216" i="15"/>
  <c r="P226" i="15"/>
  <c r="Q80" i="15"/>
  <c r="P85" i="15"/>
  <c r="Q93" i="15"/>
  <c r="P102" i="15"/>
  <c r="P112" i="15"/>
  <c r="Q130" i="15"/>
  <c r="P136" i="15"/>
  <c r="P143" i="15"/>
  <c r="P155" i="15"/>
  <c r="Q168" i="15"/>
  <c r="P182" i="15"/>
  <c r="P194" i="15"/>
  <c r="Q208" i="15"/>
  <c r="Q127" i="15"/>
  <c r="Q134" i="15"/>
  <c r="Q145" i="15"/>
  <c r="P159" i="15"/>
  <c r="P166" i="15"/>
  <c r="P210" i="15"/>
  <c r="P216" i="15"/>
  <c r="Q248" i="15"/>
  <c r="P248" i="15"/>
  <c r="Q85" i="15"/>
  <c r="P105" i="15"/>
  <c r="Q143" i="15"/>
  <c r="P145" i="15"/>
  <c r="R145" i="15" s="1"/>
  <c r="P190" i="15"/>
  <c r="Q303" i="15"/>
  <c r="P303" i="15"/>
  <c r="Q84" i="15"/>
  <c r="P92" i="15"/>
  <c r="P95" i="15"/>
  <c r="P97" i="15"/>
  <c r="Q240" i="15"/>
  <c r="P257" i="15"/>
  <c r="Q259" i="15"/>
  <c r="Q313" i="15"/>
  <c r="Q320" i="15"/>
  <c r="P327" i="15"/>
  <c r="Q281" i="15"/>
  <c r="Q327" i="15"/>
  <c r="Q355" i="15"/>
  <c r="P330" i="15"/>
  <c r="P374" i="15"/>
  <c r="P240" i="15"/>
  <c r="Q252" i="15"/>
  <c r="Q305" i="15"/>
  <c r="P310" i="15"/>
  <c r="Q337" i="15"/>
  <c r="P366" i="15"/>
  <c r="R366" i="15" s="1"/>
  <c r="P368" i="15"/>
  <c r="P372" i="15"/>
  <c r="Q224" i="15"/>
  <c r="P265" i="15"/>
  <c r="Q284" i="15"/>
  <c r="Q287" i="15"/>
  <c r="Q312" i="15"/>
  <c r="Q316" i="15"/>
  <c r="Q328" i="15"/>
  <c r="Q331" i="15"/>
  <c r="Q350" i="15"/>
  <c r="Q268" i="15"/>
  <c r="P402" i="15"/>
  <c r="Q402" i="15"/>
  <c r="Q449" i="15"/>
  <c r="P449" i="15"/>
  <c r="Q282" i="15"/>
  <c r="P299" i="15"/>
  <c r="Q314" i="15"/>
  <c r="P390" i="15"/>
  <c r="Q390" i="15"/>
  <c r="Q440" i="15"/>
  <c r="P289" i="15"/>
  <c r="P291" i="15"/>
  <c r="Q319" i="15"/>
  <c r="P323" i="15"/>
  <c r="P326" i="15"/>
  <c r="P346" i="15"/>
  <c r="Q361" i="15"/>
  <c r="P382" i="15"/>
  <c r="P424" i="15"/>
  <c r="Q424" i="15"/>
  <c r="Q291" i="15"/>
  <c r="Q406" i="15"/>
  <c r="P406" i="15"/>
  <c r="P258" i="15"/>
  <c r="P267" i="15"/>
  <c r="Q306" i="15"/>
  <c r="Q334" i="15"/>
  <c r="Q348" i="15"/>
  <c r="Q289" i="15"/>
  <c r="P319" i="15"/>
  <c r="Q323" i="15"/>
  <c r="P361" i="15"/>
  <c r="P685" i="15"/>
  <c r="Q275" i="15"/>
  <c r="P290" i="15"/>
  <c r="Q384" i="15"/>
  <c r="P407" i="15"/>
  <c r="P223" i="15"/>
  <c r="P256" i="15"/>
  <c r="Q298" i="15"/>
  <c r="Q311" i="15"/>
  <c r="P315" i="15"/>
  <c r="P329" i="15"/>
  <c r="P334" i="15"/>
  <c r="Q244" i="15"/>
  <c r="Q271" i="15"/>
  <c r="Q356" i="15"/>
  <c r="Q367" i="15"/>
  <c r="P447" i="15"/>
  <c r="Q500" i="15"/>
  <c r="P500" i="15"/>
  <c r="Q420" i="15"/>
  <c r="P492" i="15"/>
  <c r="P535" i="15"/>
  <c r="Q400" i="15"/>
  <c r="Q412" i="15"/>
  <c r="P423" i="15"/>
  <c r="Q436" i="15"/>
  <c r="P446" i="15"/>
  <c r="Q450" i="15"/>
  <c r="P484" i="15"/>
  <c r="P517" i="15"/>
  <c r="Q415" i="15"/>
  <c r="Q462" i="15"/>
  <c r="P486" i="15"/>
  <c r="P497" i="15"/>
  <c r="P539" i="15"/>
  <c r="P543" i="15"/>
  <c r="P552" i="15"/>
  <c r="P677" i="15"/>
  <c r="P403" i="15"/>
  <c r="Q410" i="15"/>
  <c r="P429" i="15"/>
  <c r="P432" i="15"/>
  <c r="Q448" i="15"/>
  <c r="R448" i="15" s="1"/>
  <c r="Q529" i="15"/>
  <c r="P560" i="15"/>
  <c r="Q560" i="15"/>
  <c r="Q442" i="15"/>
  <c r="P478" i="15"/>
  <c r="Q466" i="15"/>
  <c r="Q507" i="15"/>
  <c r="P529" i="15"/>
  <c r="Q393" i="15"/>
  <c r="Q399" i="15"/>
  <c r="P421" i="15"/>
  <c r="P442" i="15"/>
  <c r="Q458" i="15"/>
  <c r="P483" i="15"/>
  <c r="Q491" i="15"/>
  <c r="Q493" i="15"/>
  <c r="Q505" i="15"/>
  <c r="Q514" i="15"/>
  <c r="Q546" i="15"/>
  <c r="Q421" i="15"/>
  <c r="P440" i="15"/>
  <c r="P451" i="15"/>
  <c r="P466" i="15"/>
  <c r="P491" i="15"/>
  <c r="Q502" i="15"/>
  <c r="P520" i="15"/>
  <c r="Q401" i="15"/>
  <c r="P422" i="15"/>
  <c r="Q435" i="15"/>
  <c r="P467" i="15"/>
  <c r="P475" i="15"/>
  <c r="Q487" i="15"/>
  <c r="Q536" i="15"/>
  <c r="Q540" i="15"/>
  <c r="Q544" i="15"/>
  <c r="P398" i="15"/>
  <c r="Q413" i="15"/>
  <c r="P416" i="15"/>
  <c r="Q431" i="15"/>
  <c r="P443" i="15"/>
  <c r="Q455" i="15"/>
  <c r="Q479" i="15"/>
  <c r="Q534" i="15"/>
  <c r="Q558" i="15"/>
  <c r="Q411" i="15"/>
  <c r="Q428" i="15"/>
  <c r="R428" i="15" s="1"/>
  <c r="Q433" i="15"/>
  <c r="R433" i="15" s="1"/>
  <c r="Q465" i="15"/>
  <c r="Q524" i="15"/>
  <c r="P411" i="15"/>
  <c r="P414" i="15"/>
  <c r="P431" i="15"/>
  <c r="Q454" i="15"/>
  <c r="Q470" i="15"/>
  <c r="Q489" i="15"/>
  <c r="Q530" i="15"/>
  <c r="Q457" i="15"/>
  <c r="Q481" i="15"/>
  <c r="P498" i="15"/>
  <c r="Q522" i="15"/>
  <c r="Q532" i="15"/>
  <c r="Q545" i="15"/>
  <c r="Q549" i="15"/>
  <c r="P562" i="15"/>
  <c r="Q561" i="15"/>
  <c r="P585" i="15"/>
  <c r="Q615" i="15"/>
  <c r="Q698" i="15"/>
  <c r="Q700" i="15"/>
  <c r="Q703" i="15"/>
  <c r="P551" i="15"/>
  <c r="Q571" i="15"/>
  <c r="Q627" i="15"/>
  <c r="Q670" i="15"/>
  <c r="P722" i="15"/>
  <c r="P759" i="15"/>
  <c r="Q759" i="15"/>
  <c r="P937" i="15"/>
  <c r="Q937" i="15"/>
  <c r="Q551" i="15"/>
  <c r="Q564" i="15"/>
  <c r="R564" i="15" s="1"/>
  <c r="Q585" i="15"/>
  <c r="Q691" i="15"/>
  <c r="P693" i="15"/>
  <c r="P577" i="15"/>
  <c r="P596" i="15"/>
  <c r="Q608" i="15"/>
  <c r="P635" i="15"/>
  <c r="P651" i="15"/>
  <c r="Q658" i="15"/>
  <c r="Q719" i="15"/>
  <c r="Q569" i="15"/>
  <c r="P649" i="15"/>
  <c r="Q603" i="15"/>
  <c r="P608" i="15"/>
  <c r="P618" i="15"/>
  <c r="Q635" i="15"/>
  <c r="P648" i="15"/>
  <c r="Q651" i="15"/>
  <c r="P664" i="15"/>
  <c r="P669" i="15"/>
  <c r="Q688" i="15"/>
  <c r="P580" i="15"/>
  <c r="P588" i="15"/>
  <c r="Q661" i="15"/>
  <c r="Q664" i="15"/>
  <c r="P686" i="15"/>
  <c r="Q699" i="15"/>
  <c r="Q756" i="15"/>
  <c r="P756" i="15"/>
  <c r="P591" i="15"/>
  <c r="Q595" i="15"/>
  <c r="Q652" i="15"/>
  <c r="P699" i="15"/>
  <c r="P641" i="15"/>
  <c r="P558" i="15"/>
  <c r="Q572" i="15"/>
  <c r="Q580" i="15"/>
  <c r="Q588" i="15"/>
  <c r="Q659" i="15"/>
  <c r="P661" i="15"/>
  <c r="P690" i="15"/>
  <c r="P643" i="15"/>
  <c r="P671" i="15"/>
  <c r="Q583" i="15"/>
  <c r="Q677" i="15"/>
  <c r="P816" i="15"/>
  <c r="Q554" i="15"/>
  <c r="Q562" i="15"/>
  <c r="P613" i="15"/>
  <c r="Q620" i="15"/>
  <c r="Q623" i="15"/>
  <c r="Q650" i="15"/>
  <c r="Q685" i="15"/>
  <c r="Q694" i="15"/>
  <c r="P719" i="15"/>
  <c r="P790" i="15"/>
  <c r="Q795" i="15"/>
  <c r="P823" i="15"/>
  <c r="P829" i="15"/>
  <c r="Q842" i="15"/>
  <c r="Q781" i="15"/>
  <c r="Q783" i="15"/>
  <c r="Q716" i="15"/>
  <c r="Q733" i="15"/>
  <c r="P777" i="15"/>
  <c r="P942" i="15"/>
  <c r="Q868" i="15"/>
  <c r="P763" i="15"/>
  <c r="Q789" i="15"/>
  <c r="Q807" i="15"/>
  <c r="Q851" i="15"/>
  <c r="Q708" i="15"/>
  <c r="Q730" i="15"/>
  <c r="P803" i="15"/>
  <c r="R803" i="15" s="1"/>
  <c r="Q819" i="15"/>
  <c r="Q848" i="15"/>
  <c r="Q856" i="15"/>
  <c r="Q761" i="15"/>
  <c r="Q765" i="15"/>
  <c r="Q778" i="15"/>
  <c r="P785" i="15"/>
  <c r="P787" i="15"/>
  <c r="P809" i="15"/>
  <c r="P817" i="15"/>
  <c r="Q833" i="15"/>
  <c r="Q837" i="15"/>
  <c r="Q1011" i="15"/>
  <c r="P1011" i="15"/>
  <c r="Q732" i="15"/>
  <c r="Q797" i="15"/>
  <c r="Q712" i="15"/>
  <c r="Q740" i="15"/>
  <c r="P744" i="15"/>
  <c r="Q762" i="15"/>
  <c r="P845" i="15"/>
  <c r="P771" i="15"/>
  <c r="P822" i="15"/>
  <c r="P782" i="15"/>
  <c r="Q727" i="15"/>
  <c r="P762" i="15"/>
  <c r="P764" i="15"/>
  <c r="Q773" i="15"/>
  <c r="Q796" i="15"/>
  <c r="Q804" i="15"/>
  <c r="P994" i="15"/>
  <c r="Q811" i="15"/>
  <c r="P1005" i="15"/>
  <c r="Q717" i="15"/>
  <c r="Q751" i="15"/>
  <c r="Q766" i="15"/>
  <c r="P788" i="15"/>
  <c r="P808" i="15"/>
  <c r="Q816" i="15"/>
  <c r="P821" i="15"/>
  <c r="Q830" i="15"/>
  <c r="Q834" i="15"/>
  <c r="Q721" i="15"/>
  <c r="P723" i="15"/>
  <c r="Q737" i="15"/>
  <c r="P773" i="15"/>
  <c r="Q798" i="15"/>
  <c r="P804" i="15"/>
  <c r="P814" i="15"/>
  <c r="Q883" i="15"/>
  <c r="P851" i="15"/>
  <c r="Q930" i="15"/>
  <c r="P869" i="15"/>
  <c r="Q878" i="15"/>
  <c r="P924" i="15"/>
  <c r="P961" i="15"/>
  <c r="P966" i="15"/>
  <c r="P1009" i="15"/>
  <c r="P971" i="15"/>
  <c r="Q862" i="15"/>
  <c r="Q881" i="15"/>
  <c r="P897" i="15"/>
  <c r="P905" i="15"/>
  <c r="P991" i="15"/>
  <c r="R991" i="15" s="1"/>
  <c r="Q999" i="15"/>
  <c r="P1015" i="15"/>
  <c r="R1015" i="15" s="1"/>
  <c r="P872" i="15"/>
  <c r="Q889" i="15"/>
  <c r="P892" i="15"/>
  <c r="Q897" i="15"/>
  <c r="Q982" i="15"/>
  <c r="P860" i="15"/>
  <c r="Q864" i="15"/>
  <c r="Q948" i="15"/>
  <c r="P963" i="15"/>
  <c r="P993" i="15"/>
  <c r="P868" i="15"/>
  <c r="Q892" i="15"/>
  <c r="P936" i="15"/>
  <c r="Q943" i="15"/>
  <c r="Q997" i="15"/>
  <c r="Q1004" i="15"/>
  <c r="Q1006" i="15"/>
  <c r="P856" i="15"/>
  <c r="Q860" i="15"/>
  <c r="P894" i="15"/>
  <c r="P907" i="15"/>
  <c r="Q919" i="15"/>
  <c r="P921" i="15"/>
  <c r="P948" i="15"/>
  <c r="R948" i="15" s="1"/>
  <c r="Q963" i="15"/>
  <c r="P972" i="15"/>
  <c r="Q976" i="15"/>
  <c r="Q1012" i="15"/>
  <c r="P899" i="15"/>
  <c r="Q852" i="15"/>
  <c r="Q873" i="15"/>
  <c r="P912" i="15"/>
  <c r="Q925" i="15"/>
  <c r="P929" i="15"/>
  <c r="P1002" i="15"/>
  <c r="Q1010" i="15"/>
  <c r="Q845" i="15"/>
  <c r="P939" i="15"/>
  <c r="R939" i="15" s="1"/>
  <c r="Q945" i="15"/>
  <c r="P995" i="15"/>
  <c r="Q875" i="15"/>
  <c r="Q880" i="15"/>
  <c r="Q888" i="15"/>
  <c r="Q953" i="15"/>
  <c r="Q1007" i="15"/>
  <c r="Q962" i="15"/>
  <c r="P979" i="15"/>
  <c r="Q992" i="15"/>
  <c r="P1000" i="15"/>
  <c r="Q1014" i="15"/>
  <c r="P951" i="15"/>
  <c r="P968" i="15"/>
  <c r="P974" i="15"/>
  <c r="Q983" i="15"/>
  <c r="P989" i="15"/>
  <c r="Q1005" i="15"/>
  <c r="P20" i="15"/>
  <c r="P37" i="15"/>
  <c r="P25" i="15"/>
  <c r="Q30" i="15"/>
  <c r="Q59" i="15"/>
  <c r="P59" i="15"/>
  <c r="P19" i="15"/>
  <c r="P23" i="15"/>
  <c r="Q25" i="15"/>
  <c r="P28" i="15"/>
  <c r="P31" i="15"/>
  <c r="P39" i="15"/>
  <c r="P45" i="15"/>
  <c r="P18" i="15"/>
  <c r="P30" i="15"/>
  <c r="Q36" i="15"/>
  <c r="Q38" i="15"/>
  <c r="P46" i="15"/>
  <c r="P106" i="15"/>
  <c r="Q18" i="15"/>
  <c r="P29" i="15"/>
  <c r="Q91" i="15"/>
  <c r="P91" i="15"/>
  <c r="P110" i="15"/>
  <c r="Q110" i="15"/>
  <c r="P17" i="15"/>
  <c r="Q43" i="15"/>
  <c r="P43" i="15"/>
  <c r="P33" i="15"/>
  <c r="Q40" i="15"/>
  <c r="Q16" i="15"/>
  <c r="P22" i="15"/>
  <c r="P24" i="15"/>
  <c r="Q35" i="15"/>
  <c r="P35" i="15"/>
  <c r="Q24" i="15"/>
  <c r="Q32" i="15"/>
  <c r="P32" i="15"/>
  <c r="Q51" i="15"/>
  <c r="P51" i="15"/>
  <c r="Q98" i="15"/>
  <c r="P98" i="15"/>
  <c r="Q75" i="15"/>
  <c r="P75" i="15"/>
  <c r="P41" i="15"/>
  <c r="Q44" i="15"/>
  <c r="Q56" i="15"/>
  <c r="Q41" i="15"/>
  <c r="Q55" i="15"/>
  <c r="Q67" i="15"/>
  <c r="P67" i="15"/>
  <c r="Q68" i="15"/>
  <c r="Q83" i="15"/>
  <c r="P83" i="15"/>
  <c r="Q112" i="15"/>
  <c r="Q213" i="15"/>
  <c r="P213" i="15"/>
  <c r="P104" i="15"/>
  <c r="Q117" i="15"/>
  <c r="Q109" i="15"/>
  <c r="P109" i="15"/>
  <c r="P120" i="15"/>
  <c r="P128" i="15"/>
  <c r="Q133" i="15"/>
  <c r="Q141" i="15"/>
  <c r="Q120" i="15"/>
  <c r="Q128" i="15"/>
  <c r="P101" i="15"/>
  <c r="P49" i="15"/>
  <c r="P57" i="15"/>
  <c r="P65" i="15"/>
  <c r="P103" i="15"/>
  <c r="Q132" i="15"/>
  <c r="P132" i="15"/>
  <c r="Q140" i="15"/>
  <c r="P140" i="15"/>
  <c r="P40" i="15"/>
  <c r="P48" i="15"/>
  <c r="P56" i="15"/>
  <c r="P64" i="15"/>
  <c r="P72" i="15"/>
  <c r="P80" i="15"/>
  <c r="P88" i="15"/>
  <c r="P96" i="15"/>
  <c r="Q101" i="15"/>
  <c r="Q107" i="15"/>
  <c r="Q99" i="15"/>
  <c r="Q157" i="15"/>
  <c r="Q125" i="15"/>
  <c r="Q122" i="15"/>
  <c r="P122" i="15"/>
  <c r="P54" i="15"/>
  <c r="P62" i="15"/>
  <c r="P70" i="15"/>
  <c r="P78" i="15"/>
  <c r="P86" i="15"/>
  <c r="P94" i="15"/>
  <c r="P99" i="15"/>
  <c r="Q124" i="15"/>
  <c r="P124" i="15"/>
  <c r="Q54" i="15"/>
  <c r="Q62" i="15"/>
  <c r="Q70" i="15"/>
  <c r="Q78" i="15"/>
  <c r="Q86" i="15"/>
  <c r="Q94" i="15"/>
  <c r="Q114" i="15"/>
  <c r="P114" i="15"/>
  <c r="Q106" i="15"/>
  <c r="Q115" i="15"/>
  <c r="Q152" i="15"/>
  <c r="Q158" i="15"/>
  <c r="Q169" i="15"/>
  <c r="P169" i="15"/>
  <c r="Q197" i="15"/>
  <c r="P197" i="15"/>
  <c r="P198" i="15"/>
  <c r="Q225" i="15"/>
  <c r="P225" i="15"/>
  <c r="Q136" i="15"/>
  <c r="P146" i="15"/>
  <c r="Q173" i="15"/>
  <c r="P173" i="15"/>
  <c r="Q165" i="15"/>
  <c r="Q212" i="15"/>
  <c r="P212" i="15"/>
  <c r="Q150" i="15"/>
  <c r="P158" i="15"/>
  <c r="Q206" i="15"/>
  <c r="P206" i="15"/>
  <c r="Q237" i="15"/>
  <c r="P237" i="15"/>
  <c r="P151" i="15"/>
  <c r="P157" i="15"/>
  <c r="Q163" i="15"/>
  <c r="P163" i="15"/>
  <c r="P117" i="15"/>
  <c r="P125" i="15"/>
  <c r="P133" i="15"/>
  <c r="P141" i="15"/>
  <c r="P150" i="15"/>
  <c r="Q181" i="15"/>
  <c r="P181" i="15"/>
  <c r="Q182" i="15"/>
  <c r="Q185" i="15"/>
  <c r="P185" i="15"/>
  <c r="Q187" i="15"/>
  <c r="Q153" i="15"/>
  <c r="P153" i="15"/>
  <c r="Q166" i="15"/>
  <c r="Q177" i="15"/>
  <c r="P177" i="15"/>
  <c r="R186" i="15"/>
  <c r="Q205" i="15"/>
  <c r="P205" i="15"/>
  <c r="P144" i="15"/>
  <c r="Q174" i="15"/>
  <c r="P115" i="15"/>
  <c r="P123" i="15"/>
  <c r="P131" i="15"/>
  <c r="P139" i="15"/>
  <c r="Q144" i="15"/>
  <c r="P162" i="15"/>
  <c r="R162" i="15" s="1"/>
  <c r="P130" i="15"/>
  <c r="P138" i="15"/>
  <c r="Q149" i="15"/>
  <c r="P154" i="15"/>
  <c r="Q161" i="15"/>
  <c r="P161" i="15"/>
  <c r="Q147" i="15"/>
  <c r="P152" i="15"/>
  <c r="Q155" i="15"/>
  <c r="Q171" i="15"/>
  <c r="P178" i="15"/>
  <c r="Q179" i="15"/>
  <c r="Q189" i="15"/>
  <c r="P189" i="15"/>
  <c r="Q245" i="15"/>
  <c r="P245" i="15"/>
  <c r="Q253" i="15"/>
  <c r="P253" i="15"/>
  <c r="P286" i="15"/>
  <c r="Q243" i="15"/>
  <c r="R243" i="15" s="1"/>
  <c r="Q251" i="15"/>
  <c r="Q265" i="15"/>
  <c r="Q279" i="15"/>
  <c r="P279" i="15"/>
  <c r="P294" i="15"/>
  <c r="Q203" i="15"/>
  <c r="Q235" i="15"/>
  <c r="P263" i="15"/>
  <c r="P214" i="15"/>
  <c r="Q230" i="15"/>
  <c r="Q274" i="15"/>
  <c r="P274" i="15"/>
  <c r="Q293" i="15"/>
  <c r="P293" i="15"/>
  <c r="P171" i="15"/>
  <c r="P179" i="15"/>
  <c r="P187" i="15"/>
  <c r="P195" i="15"/>
  <c r="P203" i="15"/>
  <c r="Q214" i="15"/>
  <c r="Q215" i="15"/>
  <c r="Q218" i="15"/>
  <c r="Q223" i="15"/>
  <c r="Q229" i="15"/>
  <c r="Q249" i="15"/>
  <c r="P249" i="15"/>
  <c r="P255" i="15"/>
  <c r="Q263" i="15"/>
  <c r="Q270" i="15"/>
  <c r="P270" i="15"/>
  <c r="Q292" i="15"/>
  <c r="Q217" i="15"/>
  <c r="P217" i="15"/>
  <c r="Q220" i="15"/>
  <c r="Q241" i="15"/>
  <c r="P241" i="15"/>
  <c r="P246" i="15"/>
  <c r="R246" i="15" s="1"/>
  <c r="P254" i="15"/>
  <c r="Q261" i="15"/>
  <c r="P261" i="15"/>
  <c r="Q269" i="15"/>
  <c r="P269" i="15"/>
  <c r="Q233" i="15"/>
  <c r="P233" i="15"/>
  <c r="P238" i="15"/>
  <c r="Q262" i="15"/>
  <c r="P262" i="15"/>
  <c r="P229" i="15"/>
  <c r="Q238" i="15"/>
  <c r="P193" i="15"/>
  <c r="P201" i="15"/>
  <c r="P220" i="15"/>
  <c r="Q288" i="15"/>
  <c r="P288" i="15"/>
  <c r="Q193" i="15"/>
  <c r="Q201" i="15"/>
  <c r="P208" i="15"/>
  <c r="P247" i="15"/>
  <c r="P184" i="15"/>
  <c r="R184" i="15" s="1"/>
  <c r="P192" i="15"/>
  <c r="P200" i="15"/>
  <c r="P239" i="15"/>
  <c r="P244" i="15"/>
  <c r="P252" i="15"/>
  <c r="P207" i="15"/>
  <c r="Q211" i="15"/>
  <c r="Q228" i="15"/>
  <c r="P231" i="15"/>
  <c r="R231" i="15" s="1"/>
  <c r="P236" i="15"/>
  <c r="Q247" i="15"/>
  <c r="Q272" i="15"/>
  <c r="P272" i="15"/>
  <c r="Q273" i="15"/>
  <c r="P273" i="15"/>
  <c r="Q286" i="15"/>
  <c r="P287" i="15"/>
  <c r="P292" i="15"/>
  <c r="Q294" i="15"/>
  <c r="P297" i="15"/>
  <c r="P338" i="15"/>
  <c r="P359" i="15"/>
  <c r="Q359" i="15"/>
  <c r="P284" i="15"/>
  <c r="Q308" i="15"/>
  <c r="Q340" i="15"/>
  <c r="P340" i="15"/>
  <c r="P280" i="15"/>
  <c r="Q285" i="15"/>
  <c r="R285" i="15" s="1"/>
  <c r="P276" i="15"/>
  <c r="Q296" i="15"/>
  <c r="P296" i="15"/>
  <c r="Q342" i="15"/>
  <c r="P342" i="15"/>
  <c r="P260" i="15"/>
  <c r="P268" i="15"/>
  <c r="Q301" i="15"/>
  <c r="Q347" i="15"/>
  <c r="P347" i="15"/>
  <c r="Q280" i="15"/>
  <c r="P259" i="15"/>
  <c r="Q276" i="15"/>
  <c r="P277" i="15"/>
  <c r="P281" i="15"/>
  <c r="P301" i="15"/>
  <c r="Q304" i="15"/>
  <c r="P304" i="15"/>
  <c r="Q277" i="15"/>
  <c r="Q352" i="15"/>
  <c r="P352" i="15"/>
  <c r="Q226" i="15"/>
  <c r="R226" i="15" s="1"/>
  <c r="Q234" i="15"/>
  <c r="Q242" i="15"/>
  <c r="Q324" i="15"/>
  <c r="Q300" i="15"/>
  <c r="P302" i="15"/>
  <c r="Q278" i="15"/>
  <c r="P295" i="15"/>
  <c r="Q310" i="15"/>
  <c r="R310" i="15" s="1"/>
  <c r="Q318" i="15"/>
  <c r="Q326" i="15"/>
  <c r="P331" i="15"/>
  <c r="Q338" i="15"/>
  <c r="Q375" i="15"/>
  <c r="P375" i="15"/>
  <c r="Q377" i="15"/>
  <c r="Q309" i="15"/>
  <c r="Q317" i="15"/>
  <c r="Q325" i="15"/>
  <c r="P328" i="15"/>
  <c r="Q333" i="15"/>
  <c r="P300" i="15"/>
  <c r="P308" i="15"/>
  <c r="P316" i="15"/>
  <c r="P324" i="15"/>
  <c r="Q332" i="15"/>
  <c r="Q336" i="15"/>
  <c r="Q374" i="15"/>
  <c r="Q363" i="15"/>
  <c r="P363" i="15"/>
  <c r="Q364" i="15"/>
  <c r="P364" i="15"/>
  <c r="Q329" i="15"/>
  <c r="P335" i="15"/>
  <c r="Q344" i="15"/>
  <c r="Q345" i="15"/>
  <c r="P351" i="15"/>
  <c r="Q357" i="15"/>
  <c r="P357" i="15"/>
  <c r="P305" i="15"/>
  <c r="P313" i="15"/>
  <c r="R313" i="15" s="1"/>
  <c r="P321" i="15"/>
  <c r="Q335" i="15"/>
  <c r="Q351" i="15"/>
  <c r="P345" i="15"/>
  <c r="P312" i="15"/>
  <c r="P320" i="15"/>
  <c r="P339" i="15"/>
  <c r="P341" i="15"/>
  <c r="P343" i="15"/>
  <c r="Q358" i="15"/>
  <c r="Q346" i="15"/>
  <c r="Q354" i="15"/>
  <c r="P354" i="15"/>
  <c r="P358" i="15"/>
  <c r="P370" i="15"/>
  <c r="Q370" i="15"/>
  <c r="Q365" i="15"/>
  <c r="P365" i="15"/>
  <c r="Q380" i="15"/>
  <c r="P380" i="15"/>
  <c r="Q388" i="15"/>
  <c r="P388" i="15"/>
  <c r="Q389" i="15"/>
  <c r="Q373" i="15"/>
  <c r="P373" i="15"/>
  <c r="P348" i="15"/>
  <c r="P356" i="15"/>
  <c r="P369" i="15"/>
  <c r="P441" i="15"/>
  <c r="Q369" i="15"/>
  <c r="P371" i="15"/>
  <c r="Q391" i="15"/>
  <c r="Q397" i="15"/>
  <c r="P362" i="15"/>
  <c r="Q396" i="15"/>
  <c r="P396" i="15"/>
  <c r="P377" i="15"/>
  <c r="Q383" i="15"/>
  <c r="Q385" i="15"/>
  <c r="P385" i="15"/>
  <c r="Q404" i="15"/>
  <c r="P404" i="15"/>
  <c r="P378" i="15"/>
  <c r="Q381" i="15"/>
  <c r="P437" i="15"/>
  <c r="P381" i="15"/>
  <c r="P389" i="15"/>
  <c r="P397" i="15"/>
  <c r="Q407" i="15"/>
  <c r="Q423" i="15"/>
  <c r="Q439" i="15"/>
  <c r="P439" i="15"/>
  <c r="P386" i="15"/>
  <c r="P394" i="15"/>
  <c r="P393" i="15"/>
  <c r="P401" i="15"/>
  <c r="P408" i="15"/>
  <c r="Q427" i="15"/>
  <c r="Q438" i="15"/>
  <c r="P438" i="15"/>
  <c r="Q405" i="15"/>
  <c r="Q430" i="15"/>
  <c r="P430" i="15"/>
  <c r="P434" i="15"/>
  <c r="Q419" i="15"/>
  <c r="Q409" i="15"/>
  <c r="Q417" i="15"/>
  <c r="P383" i="15"/>
  <c r="P391" i="15"/>
  <c r="P409" i="15"/>
  <c r="P417" i="15"/>
  <c r="P420" i="15"/>
  <c r="Q425" i="15"/>
  <c r="P425" i="15"/>
  <c r="Q434" i="15"/>
  <c r="Q459" i="15"/>
  <c r="P459" i="15"/>
  <c r="P435" i="15"/>
  <c r="Q447" i="15"/>
  <c r="Q441" i="15"/>
  <c r="Q453" i="15"/>
  <c r="Q461" i="15"/>
  <c r="Q488" i="15"/>
  <c r="P488" i="15"/>
  <c r="Q437" i="15"/>
  <c r="Q474" i="15"/>
  <c r="P474" i="15"/>
  <c r="P456" i="15"/>
  <c r="Q464" i="15"/>
  <c r="P464" i="15"/>
  <c r="P436" i="15"/>
  <c r="Q445" i="15"/>
  <c r="Q446" i="15"/>
  <c r="Q480" i="15"/>
  <c r="Q492" i="15"/>
  <c r="P463" i="15"/>
  <c r="R463" i="15" s="1"/>
  <c r="Q541" i="15"/>
  <c r="Q494" i="15"/>
  <c r="P494" i="15"/>
  <c r="P445" i="15"/>
  <c r="P453" i="15"/>
  <c r="P461" i="15"/>
  <c r="P469" i="15"/>
  <c r="Q485" i="15"/>
  <c r="Q490" i="15"/>
  <c r="P490" i="15"/>
  <c r="P510" i="15"/>
  <c r="Q510" i="15"/>
  <c r="Q483" i="15"/>
  <c r="R500" i="15"/>
  <c r="Q556" i="15"/>
  <c r="P556" i="15"/>
  <c r="Q482" i="15"/>
  <c r="P482" i="15"/>
  <c r="Q444" i="15"/>
  <c r="Q452" i="15"/>
  <c r="Q460" i="15"/>
  <c r="Q468" i="15"/>
  <c r="Q496" i="15"/>
  <c r="Q467" i="15"/>
  <c r="Q473" i="15"/>
  <c r="P477" i="15"/>
  <c r="P479" i="15"/>
  <c r="Q475" i="15"/>
  <c r="Q495" i="15"/>
  <c r="P515" i="15"/>
  <c r="Q520" i="15"/>
  <c r="Q523" i="15"/>
  <c r="P523" i="15"/>
  <c r="P495" i="15"/>
  <c r="Q527" i="15"/>
  <c r="Q531" i="15"/>
  <c r="P531" i="15"/>
  <c r="Q538" i="15"/>
  <c r="P538" i="15"/>
  <c r="P501" i="15"/>
  <c r="Q526" i="15"/>
  <c r="P526" i="15"/>
  <c r="P534" i="15"/>
  <c r="Q501" i="15"/>
  <c r="P507" i="15"/>
  <c r="R507" i="15" s="1"/>
  <c r="Q511" i="15"/>
  <c r="Q506" i="15"/>
  <c r="Q508" i="15"/>
  <c r="P508" i="15"/>
  <c r="P496" i="15"/>
  <c r="P502" i="15"/>
  <c r="Q528" i="15"/>
  <c r="Q503" i="15"/>
  <c r="P506" i="15"/>
  <c r="Q519" i="15"/>
  <c r="Q516" i="15"/>
  <c r="Q518" i="15"/>
  <c r="P518" i="15"/>
  <c r="Q547" i="15"/>
  <c r="P547" i="15"/>
  <c r="Q499" i="15"/>
  <c r="P485" i="15"/>
  <c r="P493" i="15"/>
  <c r="Q504" i="15"/>
  <c r="P505" i="15"/>
  <c r="Q533" i="15"/>
  <c r="P533" i="15"/>
  <c r="Q542" i="15"/>
  <c r="P542" i="15"/>
  <c r="Q563" i="15"/>
  <c r="P563" i="15"/>
  <c r="P573" i="15"/>
  <c r="Q573" i="15"/>
  <c r="P499" i="15"/>
  <c r="P541" i="15"/>
  <c r="Q568" i="15"/>
  <c r="P568" i="15"/>
  <c r="P586" i="15"/>
  <c r="Q586" i="15"/>
  <c r="Q539" i="15"/>
  <c r="P557" i="15"/>
  <c r="P592" i="15"/>
  <c r="Q555" i="15"/>
  <c r="P555" i="15"/>
  <c r="Q633" i="15"/>
  <c r="P633" i="15"/>
  <c r="P516" i="15"/>
  <c r="P524" i="15"/>
  <c r="P532" i="15"/>
  <c r="Q557" i="15"/>
  <c r="Q582" i="15"/>
  <c r="P582" i="15"/>
  <c r="P549" i="15"/>
  <c r="P540" i="15"/>
  <c r="Q565" i="15"/>
  <c r="P565" i="15"/>
  <c r="Q553" i="15"/>
  <c r="Q537" i="15"/>
  <c r="P537" i="15"/>
  <c r="Q548" i="15"/>
  <c r="Q584" i="15"/>
  <c r="P584" i="15"/>
  <c r="Q591" i="15"/>
  <c r="Q604" i="15"/>
  <c r="P604" i="15"/>
  <c r="Q574" i="15"/>
  <c r="P574" i="15"/>
  <c r="Q589" i="15"/>
  <c r="P589" i="15"/>
  <c r="Q566" i="15"/>
  <c r="P567" i="15"/>
  <c r="Q593" i="15"/>
  <c r="P593" i="15"/>
  <c r="Q581" i="15"/>
  <c r="P581" i="15"/>
  <c r="Q602" i="15"/>
  <c r="Q616" i="15"/>
  <c r="P616" i="15"/>
  <c r="P571" i="15"/>
  <c r="P575" i="15"/>
  <c r="P545" i="15"/>
  <c r="P553" i="15"/>
  <c r="P561" i="15"/>
  <c r="P566" i="15"/>
  <c r="Q567" i="15"/>
  <c r="Q600" i="15"/>
  <c r="P600" i="15"/>
  <c r="Q570" i="15"/>
  <c r="P610" i="15"/>
  <c r="Q610" i="15"/>
  <c r="P536" i="15"/>
  <c r="Q575" i="15"/>
  <c r="P576" i="15"/>
  <c r="P587" i="15"/>
  <c r="P578" i="15"/>
  <c r="Q578" i="15"/>
  <c r="P570" i="15"/>
  <c r="R579" i="15"/>
  <c r="Q559" i="15"/>
  <c r="Q592" i="15"/>
  <c r="P602" i="15"/>
  <c r="Q605" i="15"/>
  <c r="Q598" i="15"/>
  <c r="Q631" i="15"/>
  <c r="P631" i="15"/>
  <c r="Q624" i="15"/>
  <c r="P624" i="15"/>
  <c r="P590" i="15"/>
  <c r="P595" i="15"/>
  <c r="Q609" i="15"/>
  <c r="P609" i="15"/>
  <c r="P612" i="15"/>
  <c r="Q625" i="15"/>
  <c r="P625" i="15"/>
  <c r="Q601" i="15"/>
  <c r="P601" i="15"/>
  <c r="P603" i="15"/>
  <c r="Q642" i="15"/>
  <c r="Q599" i="15"/>
  <c r="R599" i="15" s="1"/>
  <c r="Q621" i="15"/>
  <c r="P621" i="15"/>
  <c r="P626" i="15"/>
  <c r="Q614" i="15"/>
  <c r="Q617" i="15"/>
  <c r="P617" i="15"/>
  <c r="Q626" i="15"/>
  <c r="Q613" i="15"/>
  <c r="P614" i="15"/>
  <c r="P638" i="15"/>
  <c r="P657" i="15"/>
  <c r="Q638" i="15"/>
  <c r="P634" i="15"/>
  <c r="Q636" i="15"/>
  <c r="P636" i="15"/>
  <c r="Q647" i="15"/>
  <c r="Q628" i="15"/>
  <c r="P628" i="15"/>
  <c r="P647" i="15"/>
  <c r="Q622" i="15"/>
  <c r="P627" i="15"/>
  <c r="P629" i="15"/>
  <c r="Q630" i="15"/>
  <c r="Q632" i="15"/>
  <c r="Q640" i="15"/>
  <c r="Q639" i="15"/>
  <c r="Q646" i="15"/>
  <c r="P646" i="15"/>
  <c r="Q648" i="15"/>
  <c r="P642" i="15"/>
  <c r="P656" i="15"/>
  <c r="Q655" i="15"/>
  <c r="R655" i="15" s="1"/>
  <c r="Q656" i="15"/>
  <c r="P660" i="15"/>
  <c r="Q662" i="15"/>
  <c r="Q684" i="15"/>
  <c r="P684" i="15"/>
  <c r="Q660" i="15"/>
  <c r="P637" i="15"/>
  <c r="R637" i="15" s="1"/>
  <c r="P645" i="15"/>
  <c r="P653" i="15"/>
  <c r="Q673" i="15"/>
  <c r="P673" i="15"/>
  <c r="Q674" i="15"/>
  <c r="P674" i="15"/>
  <c r="P644" i="15"/>
  <c r="P652" i="15"/>
  <c r="Q668" i="15"/>
  <c r="P675" i="15"/>
  <c r="R675" i="15" s="1"/>
  <c r="P678" i="15"/>
  <c r="Q678" i="15"/>
  <c r="Q682" i="15"/>
  <c r="P659" i="15"/>
  <c r="P666" i="15"/>
  <c r="P676" i="15"/>
  <c r="P670" i="15"/>
  <c r="Q676" i="15"/>
  <c r="Q687" i="15"/>
  <c r="P687" i="15"/>
  <c r="Q681" i="15"/>
  <c r="P681" i="15"/>
  <c r="Q657" i="15"/>
  <c r="Q665" i="15"/>
  <c r="P665" i="15"/>
  <c r="P667" i="15"/>
  <c r="Q669" i="15"/>
  <c r="Q702" i="15"/>
  <c r="Q728" i="15"/>
  <c r="P728" i="15"/>
  <c r="Q697" i="15"/>
  <c r="P697" i="15"/>
  <c r="Q709" i="15"/>
  <c r="P709" i="15"/>
  <c r="Q713" i="15"/>
  <c r="P713" i="15"/>
  <c r="P715" i="15"/>
  <c r="R715" i="15" s="1"/>
  <c r="P682" i="15"/>
  <c r="P707" i="15"/>
  <c r="P689" i="15"/>
  <c r="Q707" i="15"/>
  <c r="P692" i="15"/>
  <c r="P698" i="15"/>
  <c r="Q705" i="15"/>
  <c r="P705" i="15"/>
  <c r="Q704" i="15"/>
  <c r="P704" i="15"/>
  <c r="Q689" i="15"/>
  <c r="P714" i="15"/>
  <c r="P679" i="15"/>
  <c r="Q686" i="15"/>
  <c r="Q710" i="15"/>
  <c r="Q714" i="15"/>
  <c r="P729" i="15"/>
  <c r="Q679" i="15"/>
  <c r="Q696" i="15"/>
  <c r="P696" i="15"/>
  <c r="Q701" i="15"/>
  <c r="P733" i="15"/>
  <c r="Q744" i="15"/>
  <c r="P730" i="15"/>
  <c r="R730" i="15" s="1"/>
  <c r="P721" i="15"/>
  <c r="P725" i="15"/>
  <c r="Q725" i="15"/>
  <c r="Q731" i="15"/>
  <c r="P731" i="15"/>
  <c r="P712" i="15"/>
  <c r="P720" i="15"/>
  <c r="Q729" i="15"/>
  <c r="Q742" i="15"/>
  <c r="P742" i="15"/>
  <c r="P694" i="15"/>
  <c r="P702" i="15"/>
  <c r="P710" i="15"/>
  <c r="P718" i="15"/>
  <c r="P727" i="15"/>
  <c r="P717" i="15"/>
  <c r="P734" i="15"/>
  <c r="R734" i="15" s="1"/>
  <c r="Q736" i="15"/>
  <c r="P735" i="15"/>
  <c r="P724" i="15"/>
  <c r="P732" i="15"/>
  <c r="Q735" i="15"/>
  <c r="Q741" i="15"/>
  <c r="P741" i="15"/>
  <c r="P746" i="15"/>
  <c r="P754" i="15"/>
  <c r="P737" i="15"/>
  <c r="P743" i="15"/>
  <c r="Q746" i="15"/>
  <c r="Q754" i="15"/>
  <c r="Q755" i="15"/>
  <c r="P758" i="15"/>
  <c r="Q745" i="15"/>
  <c r="P748" i="15"/>
  <c r="P752" i="15"/>
  <c r="Q749" i="15"/>
  <c r="P749" i="15"/>
  <c r="Q757" i="15"/>
  <c r="P757" i="15"/>
  <c r="Q760" i="15"/>
  <c r="P760" i="15"/>
  <c r="Q758" i="15"/>
  <c r="Q770" i="15"/>
  <c r="P770" i="15"/>
  <c r="P740" i="15"/>
  <c r="P745" i="15"/>
  <c r="Q752" i="15"/>
  <c r="P747" i="15"/>
  <c r="Q753" i="15"/>
  <c r="P765" i="15"/>
  <c r="Q768" i="15"/>
  <c r="P768" i="15"/>
  <c r="Q788" i="15"/>
  <c r="R788" i="15" s="1"/>
  <c r="P775" i="15"/>
  <c r="P781" i="15"/>
  <c r="P783" i="15"/>
  <c r="Q802" i="15"/>
  <c r="P802" i="15"/>
  <c r="Q776" i="15"/>
  <c r="P776" i="15"/>
  <c r="Q784" i="15"/>
  <c r="P784" i="15"/>
  <c r="Q785" i="15"/>
  <c r="Q779" i="15"/>
  <c r="P767" i="15"/>
  <c r="R767" i="15" s="1"/>
  <c r="P769" i="15"/>
  <c r="Q791" i="15"/>
  <c r="P766" i="15"/>
  <c r="P780" i="15"/>
  <c r="P792" i="15"/>
  <c r="Q809" i="15"/>
  <c r="Q818" i="15"/>
  <c r="P807" i="15"/>
  <c r="Q805" i="15"/>
  <c r="P805" i="15"/>
  <c r="P794" i="15"/>
  <c r="P797" i="15"/>
  <c r="P798" i="15"/>
  <c r="P800" i="15"/>
  <c r="P795" i="15"/>
  <c r="P796" i="15"/>
  <c r="P799" i="15"/>
  <c r="Q812" i="15"/>
  <c r="Q827" i="15"/>
  <c r="P827" i="15"/>
  <c r="Q810" i="15"/>
  <c r="R810" i="15" s="1"/>
  <c r="Q815" i="15"/>
  <c r="Q821" i="15"/>
  <c r="P813" i="15"/>
  <c r="P815" i="15"/>
  <c r="Q832" i="15"/>
  <c r="P832" i="15"/>
  <c r="Q813" i="15"/>
  <c r="Q846" i="15"/>
  <c r="P846" i="15"/>
  <c r="P836" i="15"/>
  <c r="P820" i="15"/>
  <c r="P824" i="15"/>
  <c r="P818" i="15"/>
  <c r="Q820" i="15"/>
  <c r="P863" i="15"/>
  <c r="Q863" i="15"/>
  <c r="P825" i="15"/>
  <c r="R825" i="15" s="1"/>
  <c r="P833" i="15"/>
  <c r="Q823" i="15"/>
  <c r="Q828" i="15"/>
  <c r="P854" i="15"/>
  <c r="P830" i="15"/>
  <c r="P838" i="15"/>
  <c r="Q854" i="15"/>
  <c r="Q839" i="15"/>
  <c r="P839" i="15"/>
  <c r="Q826" i="15"/>
  <c r="Q855" i="15"/>
  <c r="P855" i="15"/>
  <c r="Q874" i="15"/>
  <c r="P874" i="15"/>
  <c r="Q844" i="15"/>
  <c r="Q850" i="15"/>
  <c r="P850" i="15"/>
  <c r="Q858" i="15"/>
  <c r="Q835" i="15"/>
  <c r="P844" i="15"/>
  <c r="Q831" i="15"/>
  <c r="P840" i="15"/>
  <c r="P841" i="15"/>
  <c r="Q836" i="15"/>
  <c r="Q840" i="15"/>
  <c r="P852" i="15"/>
  <c r="Q857" i="15"/>
  <c r="P858" i="15"/>
  <c r="P871" i="15"/>
  <c r="Q853" i="15"/>
  <c r="Q871" i="15"/>
  <c r="P862" i="15"/>
  <c r="Q861" i="15"/>
  <c r="P835" i="15"/>
  <c r="P843" i="15"/>
  <c r="P853" i="15"/>
  <c r="P870" i="15"/>
  <c r="Q890" i="15"/>
  <c r="P890" i="15"/>
  <c r="Q849" i="15"/>
  <c r="Q877" i="15"/>
  <c r="P877" i="15"/>
  <c r="P866" i="15"/>
  <c r="Q870" i="15"/>
  <c r="Q876" i="15"/>
  <c r="P876" i="15"/>
  <c r="Q869" i="15"/>
  <c r="R869" i="15" s="1"/>
  <c r="Q865" i="15"/>
  <c r="P865" i="15"/>
  <c r="Q882" i="15"/>
  <c r="P882" i="15"/>
  <c r="Q886" i="15"/>
  <c r="Q893" i="15"/>
  <c r="P893" i="15"/>
  <c r="P887" i="15"/>
  <c r="P875" i="15"/>
  <c r="Q887" i="15"/>
  <c r="Q896" i="15"/>
  <c r="P896" i="15"/>
  <c r="Q901" i="15"/>
  <c r="P902" i="15"/>
  <c r="Q902" i="15"/>
  <c r="P883" i="15"/>
  <c r="Q885" i="15"/>
  <c r="P881" i="15"/>
  <c r="Q891" i="15"/>
  <c r="P879" i="15"/>
  <c r="P880" i="15"/>
  <c r="P885" i="15"/>
  <c r="Q908" i="15"/>
  <c r="P878" i="15"/>
  <c r="Q899" i="15"/>
  <c r="Q916" i="15"/>
  <c r="Q895" i="15"/>
  <c r="Q898" i="15"/>
  <c r="P898" i="15"/>
  <c r="Q910" i="15"/>
  <c r="P910" i="15"/>
  <c r="Q904" i="15"/>
  <c r="P904" i="15"/>
  <c r="Q906" i="15"/>
  <c r="P906" i="15"/>
  <c r="P901" i="15"/>
  <c r="Q905" i="15"/>
  <c r="Q935" i="15"/>
  <c r="P935" i="15"/>
  <c r="Q917" i="15"/>
  <c r="Q909" i="15"/>
  <c r="P919" i="15"/>
  <c r="P908" i="15"/>
  <c r="Q913" i="15"/>
  <c r="P913" i="15"/>
  <c r="P914" i="15"/>
  <c r="P927" i="15"/>
  <c r="Q927" i="15"/>
  <c r="P909" i="15"/>
  <c r="P918" i="15"/>
  <c r="R918" i="15" s="1"/>
  <c r="P940" i="15"/>
  <c r="Q940" i="15"/>
  <c r="Q923" i="15"/>
  <c r="P923" i="15"/>
  <c r="P915" i="15"/>
  <c r="Q915" i="15"/>
  <c r="P916" i="15"/>
  <c r="Q934" i="15"/>
  <c r="P934" i="15"/>
  <c r="Q926" i="15"/>
  <c r="Q949" i="15"/>
  <c r="P949" i="15"/>
  <c r="Q932" i="15"/>
  <c r="P932" i="15"/>
  <c r="P928" i="15"/>
  <c r="Q922" i="15"/>
  <c r="Q928" i="15"/>
  <c r="P938" i="15"/>
  <c r="P922" i="15"/>
  <c r="Q931" i="15"/>
  <c r="P954" i="15"/>
  <c r="Q933" i="15"/>
  <c r="P933" i="15"/>
  <c r="P945" i="15"/>
  <c r="Q946" i="15"/>
  <c r="P946" i="15"/>
  <c r="Q959" i="15"/>
  <c r="P959" i="15"/>
  <c r="P947" i="15"/>
  <c r="Q947" i="15"/>
  <c r="Q952" i="15"/>
  <c r="P952" i="15"/>
  <c r="P953" i="15"/>
  <c r="P957" i="15"/>
  <c r="P950" i="15"/>
  <c r="Q969" i="15"/>
  <c r="Q967" i="15"/>
  <c r="P967" i="15"/>
  <c r="Q956" i="15"/>
  <c r="P956" i="15"/>
  <c r="Q938" i="15"/>
  <c r="P943" i="15"/>
  <c r="P955" i="15"/>
  <c r="Q955" i="15"/>
  <c r="Q942" i="15"/>
  <c r="P958" i="15"/>
  <c r="Q964" i="15"/>
  <c r="P964" i="15"/>
  <c r="Q977" i="15"/>
  <c r="P977" i="15"/>
  <c r="Q950" i="15"/>
  <c r="Q958" i="15"/>
  <c r="Q954" i="15"/>
  <c r="Q971" i="15"/>
  <c r="Q981" i="15"/>
  <c r="P981" i="15"/>
  <c r="P969" i="15"/>
  <c r="Q961" i="15"/>
  <c r="Q970" i="15"/>
  <c r="Q974" i="15"/>
  <c r="Q980" i="15"/>
  <c r="P980" i="15"/>
  <c r="P965" i="15"/>
  <c r="P973" i="15"/>
  <c r="Q968" i="15"/>
  <c r="Q973" i="15"/>
  <c r="Q965" i="15"/>
  <c r="P976" i="15"/>
  <c r="Q972" i="15"/>
  <c r="R972" i="15" s="1"/>
  <c r="P978" i="15"/>
  <c r="Q989" i="15"/>
  <c r="Q985" i="15"/>
  <c r="P985" i="15"/>
  <c r="Q975" i="15"/>
  <c r="P975" i="15"/>
  <c r="P984" i="15"/>
  <c r="Q987" i="15"/>
  <c r="P987" i="15"/>
  <c r="Q988" i="15"/>
  <c r="P988" i="15"/>
  <c r="P983" i="15"/>
  <c r="P1013" i="15"/>
  <c r="P990" i="15"/>
  <c r="Q990" i="15"/>
  <c r="Q1001" i="15"/>
  <c r="P1003" i="15"/>
  <c r="R1003" i="15" s="1"/>
  <c r="Q1008" i="15"/>
  <c r="Q998" i="15"/>
  <c r="Q994" i="15"/>
  <c r="Q996" i="15"/>
  <c r="R996" i="15" s="1"/>
  <c r="P999" i="15"/>
  <c r="P992" i="15"/>
  <c r="P997" i="15"/>
  <c r="P998" i="15"/>
  <c r="P1006" i="15"/>
  <c r="Q1013" i="15"/>
  <c r="D11" i="10"/>
  <c r="G77" i="3"/>
  <c r="Y6" i="10" s="1" a="1"/>
  <c r="Y6" i="10" s="1"/>
  <c r="T656" i="15" a="1"/>
  <c r="T25" i="15" a="1"/>
  <c r="T635" i="15" a="1"/>
  <c r="T552" i="15" a="1"/>
  <c r="T51" i="15" a="1"/>
  <c r="T386" i="15" a="1"/>
  <c r="T479" i="15" a="1"/>
  <c r="T475" i="15" a="1"/>
  <c r="T87" i="15" a="1"/>
  <c r="T234" i="15" a="1"/>
  <c r="T460" i="15" a="1"/>
  <c r="T891" i="15" a="1"/>
  <c r="T826" i="15" a="1"/>
  <c r="T652" i="15" a="1"/>
  <c r="T745" i="15" a="1"/>
  <c r="T645" i="15" a="1"/>
  <c r="T946" i="15" a="1"/>
  <c r="T752" i="15" a="1"/>
  <c r="T714" i="15" a="1"/>
  <c r="T67" i="15" a="1"/>
  <c r="T77" i="15" a="1"/>
  <c r="T775" i="15" a="1"/>
  <c r="T506" i="15" a="1"/>
  <c r="T678" i="15" a="1"/>
  <c r="T487" i="15" a="1"/>
  <c r="T694" i="15" a="1"/>
  <c r="T802" i="15" a="1"/>
  <c r="T866" i="15" a="1"/>
  <c r="T210" i="15" a="1"/>
  <c r="T158" i="15" a="1"/>
  <c r="T723" i="15" a="1"/>
  <c r="T348" i="15" a="1"/>
  <c r="T465" i="15" a="1"/>
  <c r="T816" i="15" a="1"/>
  <c r="T709" i="15" a="1"/>
  <c r="T370" i="15" a="1"/>
  <c r="T771" i="15" a="1"/>
  <c r="T605" i="15" a="1"/>
  <c r="T353" i="15" a="1"/>
  <c r="T333" i="15" a="1"/>
  <c r="T174" i="15" a="1"/>
  <c r="T198" i="15" a="1"/>
  <c r="T132" i="15" a="1"/>
  <c r="T634" i="15" a="1"/>
  <c r="T308" i="15" a="1"/>
  <c r="T1003" i="15" a="1"/>
  <c r="T560" i="15" a="1"/>
  <c r="T515" i="15" a="1"/>
  <c r="T732" i="15" a="1"/>
  <c r="T972" i="15" a="1"/>
  <c r="T437" i="15" a="1"/>
  <c r="T783" i="15" a="1"/>
  <c r="T243" i="15" a="1"/>
  <c r="T245" i="15" a="1"/>
  <c r="T21" i="15" a="1"/>
  <c r="T461" i="15" a="1"/>
  <c r="T776" i="15" a="1"/>
  <c r="T372" i="15" a="1"/>
  <c r="T807" i="15" a="1"/>
  <c r="T241" i="15" a="1"/>
  <c r="T933" i="15" a="1"/>
  <c r="T900" i="15" a="1"/>
  <c r="T101" i="15" a="1"/>
  <c r="T342" i="15" a="1"/>
  <c r="T546" i="15" a="1"/>
  <c r="T311" i="15" a="1"/>
  <c r="T493" i="15" a="1"/>
  <c r="T154" i="15" a="1"/>
  <c r="T842" i="15" a="1"/>
  <c r="T360" i="15" a="1"/>
  <c r="T503" i="15" a="1"/>
  <c r="T218" i="15" a="1"/>
  <c r="T55" i="15" a="1"/>
  <c r="T555" i="15" a="1"/>
  <c r="T54" i="15" a="1"/>
  <c r="T537" i="15" a="1"/>
  <c r="T975" i="15" a="1"/>
  <c r="T397" i="15" a="1"/>
  <c r="T660" i="15" a="1"/>
  <c r="T531" i="15" a="1"/>
  <c r="T658" i="15" a="1"/>
  <c r="T620" i="15" a="1"/>
  <c r="T322" i="15" a="1"/>
  <c r="T753" i="15" a="1"/>
  <c r="T199" i="15" a="1"/>
  <c r="T183" i="15" a="1"/>
  <c r="T967" i="15" a="1"/>
  <c r="T340" i="15" a="1"/>
  <c r="T899" i="15" a="1"/>
  <c r="T719" i="15" a="1"/>
  <c r="T633" i="15" a="1"/>
  <c r="T249" i="15" a="1"/>
  <c r="T737" i="15" a="1"/>
  <c r="T419" i="15" a="1"/>
  <c r="T697" i="15" a="1"/>
  <c r="T608" i="15" a="1"/>
  <c r="T374" i="15" a="1"/>
  <c r="T674" i="15" a="1"/>
  <c r="T29" i="15" a="1"/>
  <c r="T712" i="15" a="1"/>
  <c r="T939" i="15" a="1"/>
  <c r="T75" i="15" a="1"/>
  <c r="T998" i="15" a="1"/>
  <c r="T334" i="15" a="1"/>
  <c r="T214" i="15" a="1"/>
  <c r="T548" i="15" a="1"/>
  <c r="T507" i="15" a="1"/>
  <c r="T943" i="15" a="1"/>
  <c r="T125" i="15" a="1"/>
  <c r="T123" i="15" a="1"/>
  <c r="T857" i="15" a="1"/>
  <c r="T43" i="15" a="1"/>
  <c r="T810" i="15" a="1"/>
  <c r="T488" i="15" a="1"/>
  <c r="T364" i="15" a="1"/>
  <c r="T262" i="15" a="1"/>
  <c r="T820" i="15" a="1"/>
  <c r="T288" i="15" a="1"/>
  <c r="T26" i="15" a="1"/>
  <c r="T52" i="15" a="1"/>
  <c r="T762" i="15" a="1"/>
  <c r="T473" i="15" a="1"/>
  <c r="T970" i="15" a="1"/>
  <c r="T482" i="15" a="1"/>
  <c r="T264" i="15" a="1"/>
  <c r="T617" i="15" a="1"/>
  <c r="T892" i="15" a="1"/>
  <c r="T166" i="15" a="1"/>
  <c r="T190" i="15" a="1"/>
  <c r="T223" i="15" a="1"/>
  <c r="T259" i="15" a="1"/>
  <c r="T597" i="15" a="1"/>
  <c r="T297" i="15" a="1"/>
  <c r="T887" i="15" a="1"/>
  <c r="T614" i="15" a="1"/>
  <c r="T170" i="15" a="1"/>
  <c r="T345" i="15" a="1"/>
  <c r="T692" i="15" a="1"/>
  <c r="T590" i="15" a="1"/>
  <c r="T912" i="15" a="1"/>
  <c r="T700" i="15" a="1"/>
  <c r="T804" i="15" a="1"/>
  <c r="T497" i="15" a="1"/>
  <c r="T519" i="15" a="1"/>
  <c r="T758" i="15" a="1"/>
  <c r="T317" i="15" a="1"/>
  <c r="T948" i="15" a="1"/>
  <c r="T893" i="15" a="1"/>
  <c r="T368" i="15" a="1"/>
  <c r="T930" i="15" a="1"/>
  <c r="T22" i="15" a="1"/>
  <c r="T409" i="15" a="1"/>
  <c r="T906" i="15" a="1"/>
  <c r="T498" i="15" a="1"/>
  <c r="T873" i="15" a="1"/>
  <c r="T118" i="15" a="1"/>
  <c r="T916" i="15" a="1"/>
  <c r="T638" i="15" a="1"/>
  <c r="T701" i="15" a="1"/>
  <c r="T828" i="15" a="1"/>
  <c r="T922" i="15" a="1"/>
  <c r="T188" i="15" a="1"/>
  <c r="T650" i="15" a="1"/>
  <c r="T42" i="15" a="1"/>
  <c r="T124" i="15" a="1"/>
  <c r="T139" i="15" a="1"/>
  <c r="T326" i="15" a="1"/>
  <c r="T793" i="15" a="1"/>
  <c r="T518" i="15" a="1"/>
  <c r="T212" i="15" a="1"/>
  <c r="T209" i="15" a="1"/>
  <c r="T414" i="15" a="1"/>
  <c r="T798" i="15" a="1"/>
  <c r="T567" i="15" a="1"/>
  <c r="T833" i="15" a="1"/>
  <c r="T267" i="15" a="1"/>
  <c r="T254" i="15" a="1"/>
  <c r="T715" i="15" a="1"/>
  <c r="T595" i="15" a="1"/>
  <c r="T193" i="15" a="1"/>
  <c r="T337" i="15" a="1"/>
  <c r="T89" i="15" a="1"/>
  <c r="T168" i="15" a="1"/>
  <c r="T777" i="15" a="1"/>
  <c r="T570" i="15" a="1"/>
  <c r="T520" i="15" a="1"/>
  <c r="T791" i="15" a="1"/>
  <c r="T965" i="15" a="1"/>
  <c r="T46" i="15" a="1"/>
  <c r="T907" i="15" a="1"/>
  <c r="T416" i="15" a="1"/>
  <c r="T871" i="15" a="1"/>
  <c r="T283" i="15" a="1"/>
  <c r="T485" i="15" a="1"/>
  <c r="T944" i="15" a="1"/>
  <c r="T937" i="15" a="1"/>
  <c r="T742" i="15" a="1"/>
  <c r="T315" i="15" a="1"/>
  <c r="T766" i="15" a="1"/>
  <c r="T98" i="15" a="1"/>
  <c r="T932" i="15" a="1"/>
  <c r="T782" i="15" a="1"/>
  <c r="T974" i="15" a="1"/>
  <c r="T859" i="15" a="1"/>
  <c r="T477" i="15" a="1"/>
  <c r="T23" i="15" a="1"/>
  <c r="T539" i="15" a="1"/>
  <c r="T107" i="15" a="1"/>
  <c r="T612" i="15" a="1"/>
  <c r="T232" i="15" a="1"/>
  <c r="T973" i="15" a="1"/>
  <c r="T978" i="15" a="1"/>
  <c r="T112" i="15" a="1"/>
  <c r="T917" i="15" a="1"/>
  <c r="T260" i="15" a="1"/>
  <c r="T796" i="15" a="1"/>
  <c r="T27" i="15" a="1"/>
  <c r="T177" i="15" a="1"/>
  <c r="T509" i="15" a="1"/>
  <c r="T136" i="15" a="1"/>
  <c r="T626" i="15" a="1"/>
  <c r="T818" i="15" a="1"/>
  <c r="T527" i="15" a="1"/>
  <c r="T687" i="15" a="1"/>
  <c r="T385" i="15" a="1"/>
  <c r="T532" i="15" a="1"/>
  <c r="T941" i="15" a="1"/>
  <c r="T274" i="15" a="1"/>
  <c r="T207" i="15" a="1"/>
  <c r="T1006" i="15" a="1"/>
  <c r="T184" i="15" a="1"/>
  <c r="T81" i="15" a="1"/>
  <c r="T303" i="15" a="1"/>
  <c r="T176" i="15" a="1"/>
  <c r="T271" i="15" a="1"/>
  <c r="T291" i="15" a="1"/>
  <c r="T273" i="15" a="1"/>
  <c r="T516" i="15" a="1"/>
  <c r="T882" i="15" a="1"/>
  <c r="T679" i="15" a="1"/>
  <c r="T958" i="15" a="1"/>
  <c r="T789" i="15" a="1"/>
  <c r="T257" i="15" a="1"/>
  <c r="T918" i="15" a="1"/>
  <c r="T103" i="15" a="1"/>
  <c r="T598" i="15" a="1"/>
  <c r="T921" i="15" a="1"/>
  <c r="T441" i="15" a="1"/>
  <c r="T28" i="15" a="1"/>
  <c r="T889" i="15" a="1"/>
  <c r="T16" i="15" a="1"/>
  <c r="T751" i="15" a="1"/>
  <c r="T718" i="15" a="1"/>
  <c r="T708" i="15" a="1"/>
  <c r="T665" i="15" a="1"/>
  <c r="T399" i="15" a="1"/>
  <c r="T966" i="15" a="1"/>
  <c r="T512" i="15" a="1"/>
  <c r="T699" i="15" a="1"/>
  <c r="T667" i="15" a="1"/>
  <c r="T318" i="15" a="1"/>
  <c r="T865" i="15" a="1"/>
  <c r="T31" i="15" a="1"/>
  <c r="T463" i="15" a="1"/>
  <c r="T356" i="15" a="1"/>
  <c r="T740" i="15" a="1"/>
  <c r="T615" i="15" a="1"/>
  <c r="T703" i="15" a="1"/>
  <c r="T880" i="15" a="1"/>
  <c r="T541" i="15" a="1"/>
  <c r="T827" i="15" a="1"/>
  <c r="T971" i="15" a="1"/>
  <c r="T471" i="15" a="1"/>
  <c r="T105" i="15" a="1"/>
  <c r="T278" i="15" a="1"/>
  <c r="T934" i="15" a="1"/>
  <c r="T219" i="15" a="1"/>
  <c r="T328" i="15" a="1"/>
  <c r="T914" i="15" a="1"/>
  <c r="T442" i="15" a="1"/>
  <c r="T562" i="15" a="1"/>
  <c r="T148" i="15" a="1"/>
  <c r="T646" i="15" a="1"/>
  <c r="T788" i="15" a="1"/>
  <c r="T808" i="15" a="1"/>
  <c r="T263" i="15" a="1"/>
  <c r="T596" i="15" a="1"/>
  <c r="T542" i="15" a="1"/>
  <c r="T929" i="15" a="1"/>
  <c r="T525" i="15" a="1"/>
  <c r="T676" i="15" a="1"/>
  <c r="T181" i="15" a="1"/>
  <c r="T151" i="15" a="1"/>
  <c r="T702" i="15" a="1"/>
  <c r="T778" i="15" a="1"/>
  <c r="T600" i="15" a="1"/>
  <c r="T1000" i="15" a="1"/>
  <c r="T524" i="15" a="1"/>
  <c r="T165" i="15" a="1"/>
  <c r="T505" i="15" a="1"/>
  <c r="T429" i="15" a="1"/>
  <c r="T996" i="15" a="1"/>
  <c r="T878" i="15" a="1"/>
  <c r="T401" i="15" a="1"/>
  <c r="T142" i="15" a="1"/>
  <c r="T661" i="15" a="1"/>
  <c r="T530" i="15" a="1"/>
  <c r="T785" i="15" a="1"/>
  <c r="T691" i="15" a="1"/>
  <c r="T781" i="15" a="1"/>
  <c r="T643" i="15" a="1"/>
  <c r="T231" i="15" a="1"/>
  <c r="T672" i="15" a="1"/>
  <c r="T420" i="15" a="1"/>
  <c r="T811" i="15" a="1"/>
  <c r="T462" i="15" a="1"/>
  <c r="T282" i="15" a="1"/>
  <c r="T384" i="15" a="1"/>
  <c r="T894" i="15" a="1"/>
  <c r="T494" i="15" a="1"/>
  <c r="T840" i="15" a="1"/>
  <c r="T403" i="15" a="1"/>
  <c r="T639" i="15" a="1"/>
  <c r="T637" i="15" a="1"/>
  <c r="T256" i="15" a="1"/>
  <c r="T952" i="15" a="1"/>
  <c r="T235" i="15" a="1"/>
  <c r="T476" i="15" a="1"/>
  <c r="T361" i="15" a="1"/>
  <c r="T421" i="15" a="1"/>
  <c r="T720" i="15" a="1"/>
  <c r="T574" i="15" a="1"/>
  <c r="T517" i="15" a="1"/>
  <c r="T32" i="15" a="1"/>
  <c r="T266" i="15" a="1"/>
  <c r="T393" i="15" a="1"/>
  <c r="T225" i="15" a="1"/>
  <c r="T578" i="15" a="1"/>
  <c r="T173" i="15" a="1"/>
  <c r="T925" i="15" a="1"/>
  <c r="T197" i="15" a="1"/>
  <c r="T72" i="15" a="1"/>
  <c r="T792" i="15" a="1"/>
  <c r="T759" i="15" a="1"/>
  <c r="T839" i="15" a="1"/>
  <c r="T321" i="15" a="1"/>
  <c r="T222" i="15" a="1"/>
  <c r="T202" i="15" a="1"/>
  <c r="T388" i="15" a="1"/>
  <c r="T610" i="15" a="1"/>
  <c r="T897" i="15" a="1"/>
  <c r="T407" i="15" a="1"/>
  <c r="T749" i="15" a="1"/>
  <c r="T666" i="15" a="1"/>
  <c r="T84" i="15" a="1"/>
  <c r="T721" i="15" a="1"/>
  <c r="T135" i="15" a="1"/>
  <c r="T1014" i="15" a="1"/>
  <c r="T584" i="15" a="1"/>
  <c r="T61" i="15" a="1"/>
  <c r="T654" i="15" a="1"/>
  <c r="T657" i="15" a="1"/>
  <c r="T521" i="15" a="1"/>
  <c r="T931" i="15" a="1"/>
  <c r="T834" i="15" a="1"/>
  <c r="T979" i="15" a="1"/>
  <c r="T895" i="15" a="1"/>
  <c r="T993" i="15" a="1"/>
  <c r="T369" i="15" a="1"/>
  <c r="T208" i="15" a="1"/>
  <c r="T339" i="15" a="1"/>
  <c r="T106" i="15" a="1"/>
  <c r="T137" i="15" a="1"/>
  <c r="T382" i="15" a="1"/>
  <c r="T281" i="15" a="1"/>
  <c r="T890" i="15" a="1"/>
  <c r="T613" i="15" a="1"/>
  <c r="T229" i="15" a="1"/>
  <c r="T773" i="15" a="1"/>
  <c r="T277" i="15" a="1"/>
  <c r="T377" i="15" a="1"/>
  <c r="T425" i="15" a="1"/>
  <c r="T790" i="15" a="1"/>
  <c r="T128" i="15" a="1"/>
  <c r="T58" i="15" a="1"/>
  <c r="T841" i="15" a="1"/>
  <c r="T651" i="15" a="1"/>
  <c r="T794" i="15" a="1"/>
  <c r="T185" i="15" a="1"/>
  <c r="T686" i="15" a="1"/>
  <c r="T470" i="15" a="1"/>
  <c r="T716" i="15" a="1"/>
  <c r="T960" i="15" a="1"/>
  <c r="T325" i="15" a="1"/>
  <c r="T162" i="15" a="1"/>
  <c r="T130" i="15" a="1"/>
  <c r="T851" i="15" a="1"/>
  <c r="T92" i="15" a="1"/>
  <c r="T957" i="15" a="1"/>
  <c r="T466" i="15" a="1"/>
  <c r="T120" i="15" a="1"/>
  <c r="T961" i="15" a="1"/>
  <c r="T131" i="15" a="1"/>
  <c r="T62" i="15" a="1"/>
  <c r="T504" i="15" a="1"/>
  <c r="T143" i="15" a="1"/>
  <c r="T293" i="15" a="1"/>
  <c r="T529" i="15" a="1"/>
  <c r="T323" i="15" a="1"/>
  <c r="T765" i="15" a="1"/>
  <c r="T455" i="15" a="1"/>
  <c r="T589" i="15" a="1"/>
  <c r="T551" i="15" a="1"/>
  <c r="T247" i="15" a="1"/>
  <c r="T33" i="15" a="1"/>
  <c r="T134" i="15" a="1"/>
  <c r="T244" i="15" a="1"/>
  <c r="T549" i="15" a="1"/>
  <c r="T881" i="15" a="1"/>
  <c r="T533" i="15" a="1"/>
  <c r="T182" i="15" a="1"/>
  <c r="T121" i="15" a="1"/>
  <c r="T768" i="15" a="1"/>
  <c r="T379" i="15" a="1"/>
  <c r="T299" i="15" a="1"/>
  <c r="T797" i="15" a="1"/>
  <c r="T616" i="15" a="1"/>
  <c r="T413" i="15" a="1"/>
  <c r="T698" i="15" a="1"/>
  <c r="T213" i="15" a="1"/>
  <c r="T556" i="15" a="1"/>
  <c r="T690" i="15" a="1"/>
  <c r="T544" i="15" a="1"/>
  <c r="T568" i="15" a="1"/>
  <c r="T987" i="15" a="1"/>
  <c r="T837" i="15" a="1"/>
  <c r="T800" i="15" a="1"/>
  <c r="T867" i="15" a="1"/>
  <c r="T405" i="15" a="1"/>
  <c r="T784" i="15" a="1"/>
  <c r="T609" i="15" a="1"/>
  <c r="T655" i="15" a="1"/>
  <c r="T829" i="15" a="1"/>
  <c r="T845" i="15" a="1"/>
  <c r="T799" i="15" a="1"/>
  <c r="T294" i="15" a="1"/>
  <c r="T30" i="15" a="1"/>
  <c r="T735" i="15" a="1"/>
  <c r="T24" i="15" a="1"/>
  <c r="T898" i="15" a="1"/>
  <c r="T110" i="15" a="1"/>
  <c r="T688" i="15" a="1"/>
  <c r="T508" i="15" a="1"/>
  <c r="T806" i="15" a="1"/>
  <c r="T846" i="15" a="1"/>
  <c r="T862" i="15" a="1"/>
  <c r="T582" i="15" a="1"/>
  <c r="T761" i="15" a="1"/>
  <c r="T869" i="15" a="1"/>
  <c r="T391" i="15" a="1"/>
  <c r="T557" i="15" a="1"/>
  <c r="T640" i="15" a="1"/>
  <c r="T920" i="15" a="1"/>
  <c r="T86" i="15" a="1"/>
  <c r="T298" i="15" a="1"/>
  <c r="T593" i="15" a="1"/>
  <c r="T350" i="15" a="1"/>
  <c r="T161" i="15" a="1"/>
  <c r="T730" i="15" a="1"/>
  <c r="T41" i="15" a="1"/>
  <c r="T233" i="15" a="1"/>
  <c r="T624" i="15" a="1"/>
  <c r="T538" i="15" a="1"/>
  <c r="T997" i="15" a="1"/>
  <c r="T17" i="15" a="1"/>
  <c r="T945" i="15" a="1"/>
  <c r="T49" i="15" a="1"/>
  <c r="T543" i="15" a="1"/>
  <c r="T559" i="15" a="1"/>
  <c r="T680" i="15" a="1"/>
  <c r="T636" i="15" a="1"/>
  <c r="T295" i="15" a="1"/>
  <c r="T138" i="15" a="1"/>
  <c r="T284" i="15" a="1"/>
  <c r="T725" i="15" a="1"/>
  <c r="T942" i="15" a="1"/>
  <c r="T64" i="15" a="1"/>
  <c r="T602" i="15" a="1"/>
  <c r="T572" i="15" a="1"/>
  <c r="T251" i="15" a="1"/>
  <c r="T404" i="15" a="1"/>
  <c r="T713" i="15" a="1"/>
  <c r="T438" i="15" a="1"/>
  <c r="T99" i="15" a="1"/>
  <c r="T750" i="15" a="1"/>
  <c r="T246" i="15" a="1"/>
  <c r="T155" i="15" a="1"/>
  <c r="T200" i="15" a="1"/>
  <c r="T93" i="15" a="1"/>
  <c r="T483" i="15" a="1"/>
  <c r="T440" i="15" a="1"/>
  <c r="T500" i="15" a="1"/>
  <c r="T693" i="15" a="1"/>
  <c r="T738" i="15" a="1"/>
  <c r="T772" i="15" a="1"/>
  <c r="T458" i="15" a="1"/>
  <c r="T594" i="15" a="1"/>
  <c r="T704" i="15" a="1"/>
  <c r="T268" i="15" a="1"/>
  <c r="T522" i="15" a="1"/>
  <c r="T450" i="15" a="1"/>
  <c r="T145" i="15" a="1"/>
  <c r="T874" i="15" a="1"/>
  <c r="T371" i="15" a="1"/>
  <c r="T40" i="15" a="1"/>
  <c r="T310" i="15" a="1"/>
  <c r="T681" i="15" a="1"/>
  <c r="T434" i="15" a="1"/>
  <c r="T938" i="15" a="1"/>
  <c r="T981" i="15" a="1"/>
  <c r="T230" i="15" a="1"/>
  <c r="T50" i="15" a="1"/>
  <c r="T502" i="15" a="1"/>
  <c r="T439" i="15" a="1"/>
  <c r="T309" i="15" a="1"/>
  <c r="T332" i="15" a="1"/>
  <c r="T396" i="15" a="1"/>
  <c r="T141" i="15" a="1"/>
  <c r="T436" i="15" a="1"/>
  <c r="T630" i="15" a="1"/>
  <c r="T683" i="15" a="1"/>
  <c r="T599" i="15" a="1"/>
  <c r="T276" i="15" a="1"/>
  <c r="T330" i="15" a="1"/>
  <c r="T108" i="15" a="1"/>
  <c r="T671" i="15" a="1"/>
  <c r="T780" i="15" a="1"/>
  <c r="T433" i="15" a="1"/>
  <c r="T68" i="15" a="1"/>
  <c r="T858" i="15" a="1"/>
  <c r="T731" i="15" a="1"/>
  <c r="T995" i="15" a="1"/>
  <c r="T580" i="15" a="1"/>
  <c r="T157" i="15" a="1"/>
  <c r="T69" i="15" a="1"/>
  <c r="T561" i="15" a="1"/>
  <c r="T76" i="15" a="1"/>
  <c r="T82" i="15" a="1"/>
  <c r="T905" i="15" a="1"/>
  <c r="T448" i="15" a="1"/>
  <c r="T457" i="15" a="1"/>
  <c r="T909" i="15" a="1"/>
  <c r="T390" i="15" a="1"/>
  <c r="T149" i="15" a="1"/>
  <c r="T383" i="15" a="1"/>
  <c r="T164" i="15" a="1"/>
  <c r="T39" i="15" a="1"/>
  <c r="T296" i="15" a="1"/>
  <c r="T535" i="15" a="1"/>
  <c r="T803" i="15" a="1"/>
  <c r="T203" i="15" a="1"/>
  <c r="T625" i="15" a="1"/>
  <c r="T104" i="15" a="1"/>
  <c r="T227" i="15" a="1"/>
  <c r="T94" i="15" a="1"/>
  <c r="T1007" i="15" a="1"/>
  <c r="T240" i="15" a="1"/>
  <c r="T540" i="15" a="1"/>
  <c r="T786" i="15" a="1"/>
  <c r="T947" i="15" a="1"/>
  <c r="T581" i="15" a="1"/>
  <c r="T491" i="15" a="1"/>
  <c r="T275" i="15" a="1"/>
  <c r="T91" i="15" a="1"/>
  <c r="T1008" i="15" a="1"/>
  <c r="T304" i="15" a="1"/>
  <c r="T959" i="15" a="1"/>
  <c r="T805" i="15" a="1"/>
  <c r="T456" i="15" a="1"/>
  <c r="T272" i="15" a="1"/>
  <c r="T97" i="15" a="1"/>
  <c r="T627" i="15" a="1"/>
  <c r="T451" i="15" a="1"/>
  <c r="T910" i="15" a="1"/>
  <c r="T446" i="15" a="1"/>
  <c r="T876" i="15" a="1"/>
  <c r="T352" i="15" a="1"/>
  <c r="T478" i="15" a="1"/>
  <c r="T850" i="15" a="1"/>
  <c r="T47" i="15" a="1"/>
  <c r="T180" i="15" a="1"/>
  <c r="T886" i="15" a="1"/>
  <c r="T675" i="15" a="1"/>
  <c r="T564" i="15" a="1"/>
  <c r="T36" i="15" a="1"/>
  <c r="T424" i="15" a="1"/>
  <c r="T853" i="15" a="1"/>
  <c r="T903" i="15" a="1"/>
  <c r="T648" i="15" a="1"/>
  <c r="T571" i="15" a="1"/>
  <c r="T587" i="15" a="1"/>
  <c r="T923" i="15" a="1"/>
  <c r="T48" i="15" a="1"/>
  <c r="T343" i="15" a="1"/>
  <c r="T327" i="15" a="1"/>
  <c r="T744" i="15" a="1"/>
  <c r="T747" i="15" a="1"/>
  <c r="T204" i="15" a="1"/>
  <c r="T1001" i="15" a="1"/>
  <c r="T583" i="15" a="1"/>
  <c r="T717" i="15" a="1"/>
  <c r="T754" i="15" a="1"/>
  <c r="T443" i="15" a="1"/>
  <c r="T606" i="15" a="1"/>
  <c r="T324" i="15" a="1"/>
  <c r="T159" i="15" a="1"/>
  <c r="T359" i="15" a="1"/>
  <c r="T575" i="15" a="1"/>
  <c r="T733" i="15" a="1"/>
  <c r="T569" i="15" a="1"/>
  <c r="T849" i="15" a="1"/>
  <c r="T373" i="15" a="1"/>
  <c r="T363" i="15" a="1"/>
  <c r="T547" i="15" a="1"/>
  <c r="T447" i="15" a="1"/>
  <c r="T78" i="15" a="1"/>
  <c r="T528" i="15" a="1"/>
  <c r="T653" i="15" a="1"/>
  <c r="T722" i="15" a="1"/>
  <c r="T642" i="15" a="1"/>
  <c r="T586" i="15" a="1"/>
  <c r="T631" i="15" a="1"/>
  <c r="T469" i="15" a="1"/>
  <c r="T659" i="15" a="1"/>
  <c r="T813" i="15" a="1"/>
  <c r="T619" i="15" a="1"/>
  <c r="T53" i="15" a="1"/>
  <c r="T847" i="15" a="1"/>
  <c r="T464" i="15" a="1"/>
  <c r="T238" i="15" a="1"/>
  <c r="T696" i="15" a="1"/>
  <c r="T534" i="15" a="1"/>
  <c r="T194" i="15" a="1"/>
  <c r="T629" i="15" a="1"/>
  <c r="T727" i="15" a="1"/>
  <c r="T389" i="15" a="1"/>
  <c r="T729" i="15" a="1"/>
  <c r="T474" i="15" a="1"/>
  <c r="T171" i="15" a="1"/>
  <c r="T928" i="15" a="1"/>
  <c r="T252" i="15" a="1"/>
  <c r="T990" i="15" a="1"/>
  <c r="T607" i="15" a="1"/>
  <c r="T410" i="15" a="1"/>
  <c r="T901" i="15" a="1"/>
  <c r="T191" i="15" a="1"/>
  <c r="T935" i="15" a="1"/>
  <c r="T160" i="15" a="1"/>
  <c r="T346" i="15" a="1"/>
  <c r="T746" i="15" a="1"/>
  <c r="T417" i="15" a="1"/>
  <c r="T444" i="15" a="1"/>
  <c r="T940" i="15" a="1"/>
  <c r="T492" i="15" a="1"/>
  <c r="T936" i="15" a="1"/>
  <c r="T481" i="15" a="1"/>
  <c r="T314" i="15" a="1"/>
  <c r="T302" i="15" a="1"/>
  <c r="T66" i="15" a="1"/>
  <c r="T550" i="15" a="1"/>
  <c r="T748" i="15" a="1"/>
  <c r="T114" i="15" a="1"/>
  <c r="T669" i="15" a="1"/>
  <c r="T73" i="15" a="1"/>
  <c r="T172" i="15" a="1"/>
  <c r="T864" i="15" a="1"/>
  <c r="T1010" i="15" a="1"/>
  <c r="T392" i="15" a="1"/>
  <c r="T601" i="15" a="1"/>
  <c r="T668" i="15" a="1"/>
  <c r="T879" i="15" a="1"/>
  <c r="T588" i="15" a="1"/>
  <c r="T217" i="15" a="1"/>
  <c r="T349" i="15" a="1"/>
  <c r="T513" i="15" a="1"/>
  <c r="T331" i="15" a="1"/>
  <c r="T861" i="15" a="1"/>
  <c r="T801" i="15" a="1"/>
  <c r="T90" i="15" a="1"/>
  <c r="T216" i="15" a="1"/>
  <c r="T553" i="15" a="1"/>
  <c r="T963" i="15" a="1"/>
  <c r="T312" i="15" a="1"/>
  <c r="T618" i="15" a="1"/>
  <c r="T358" i="15" a="1"/>
  <c r="T228" i="15" a="1"/>
  <c r="T449" i="15" a="1"/>
  <c r="T18" i="15" a="1"/>
  <c r="T96" i="15" a="1"/>
  <c r="T351" i="15" a="1"/>
  <c r="T95" i="15" a="1"/>
  <c r="T664" i="15" a="1"/>
  <c r="T167" i="15" a="1"/>
  <c r="T832" i="15" a="1"/>
  <c r="T684" i="15" a="1"/>
  <c r="T220" i="15" a="1"/>
  <c r="T976" i="15" a="1"/>
  <c r="T883" i="15" a="1"/>
  <c r="T705" i="15" a="1"/>
  <c r="T406" i="15" a="1"/>
  <c r="T985" i="15" a="1"/>
  <c r="T1009" i="15" a="1"/>
  <c r="T206" i="15" a="1"/>
  <c r="T795" i="15" a="1"/>
  <c r="T427" i="15" a="1"/>
  <c r="T822" i="15" a="1"/>
  <c r="T147" i="15" a="1"/>
  <c r="T156" i="15" a="1"/>
  <c r="T685" i="15" a="1"/>
  <c r="T558" i="15" a="1"/>
  <c r="T79" i="15" a="1"/>
  <c r="T367" i="15" a="1"/>
  <c r="T896" i="15" a="1"/>
  <c r="T394" i="15" a="1"/>
  <c r="T969" i="15" a="1"/>
  <c r="T670" i="15" a="1"/>
  <c r="T911" i="15" a="1"/>
  <c r="T514" i="15" a="1"/>
  <c r="T710" i="15" a="1"/>
  <c r="T994" i="15" a="1"/>
  <c r="T357" i="15" a="1"/>
  <c r="T592" i="15" a="1"/>
  <c r="T902" i="15" a="1"/>
  <c r="T885" i="15" a="1"/>
  <c r="T573" i="15" a="1"/>
  <c r="T19" i="15" a="1"/>
  <c r="T239" i="15" a="1"/>
  <c r="T122" i="15" a="1"/>
  <c r="T398" i="15" a="1"/>
  <c r="T119" i="15" a="1"/>
  <c r="T354" i="15" a="1"/>
  <c r="T422" i="15" a="1"/>
  <c r="T111" i="15" a="1"/>
  <c r="T395" i="15" a="1"/>
  <c r="T949" i="15" a="1"/>
  <c r="T467" i="15" a="1"/>
  <c r="T402" i="15" a="1"/>
  <c r="T983" i="15" a="1"/>
  <c r="T977" i="15" a="1"/>
  <c r="T838" i="15" a="1"/>
  <c r="T116" i="15" a="1"/>
  <c r="T823" i="15" a="1"/>
  <c r="T292" i="15" a="1"/>
  <c r="T767" i="15" a="1"/>
  <c r="T205" i="15" a="1"/>
  <c r="T825" i="15" a="1"/>
  <c r="T1012" i="15" a="1"/>
  <c r="T146" i="15" a="1"/>
  <c r="T835" i="15" a="1"/>
  <c r="T381" i="15" a="1"/>
  <c r="T644" i="15" a="1"/>
  <c r="T44" i="15" a="1"/>
  <c r="T226" i="15" a="1"/>
  <c r="T365" i="15" a="1"/>
  <c r="T83" i="15" a="1"/>
  <c r="T724" i="15" a="1"/>
  <c r="T682" i="15" a="1"/>
  <c r="T536" i="15" a="1"/>
  <c r="T962" i="15" a="1"/>
  <c r="T787" i="15" a="1"/>
  <c r="T196" i="15" a="1"/>
  <c r="T88" i="15" a="1"/>
  <c r="T855" i="15" a="1"/>
  <c r="T265" i="15" a="1"/>
  <c r="T821" i="15" a="1"/>
  <c r="T428" i="15" a="1"/>
  <c r="T187" i="15" a="1"/>
  <c r="T366" i="15" a="1"/>
  <c r="T270" i="15" a="1"/>
  <c r="T647" i="15" a="1"/>
  <c r="T305" i="15" a="1"/>
  <c r="T707" i="15" a="1"/>
  <c r="T140" i="15" a="1"/>
  <c r="T175" i="15" a="1"/>
  <c r="T211" i="15" a="1"/>
  <c r="T411" i="15" a="1"/>
  <c r="T739" i="15" a="1"/>
  <c r="T711" i="15" a="1"/>
  <c r="T872" i="15" a="1"/>
  <c r="T250" i="15" a="1"/>
  <c r="T313" i="15" a="1"/>
  <c r="T376" i="15" a="1"/>
  <c r="T991" i="15" a="1"/>
  <c r="T37" i="15" a="1"/>
  <c r="T60" i="15" a="1"/>
  <c r="T924" i="15" a="1"/>
  <c r="T452" i="15" a="1"/>
  <c r="T844" i="15" a="1"/>
  <c r="T307" i="15" a="1"/>
  <c r="T854" i="15" a="1"/>
  <c r="T1013" i="15" a="1"/>
  <c r="T927" i="15" a="1"/>
  <c r="T490" i="15" a="1"/>
  <c r="T224" i="15" a="1"/>
  <c r="T743" i="15" a="1"/>
  <c r="T563" i="15" a="1"/>
  <c r="T152" i="15" a="1"/>
  <c r="T248" i="15" a="1"/>
  <c r="T59" i="15" a="1"/>
  <c r="T426" i="15" a="1"/>
  <c r="T988" i="15" a="1"/>
  <c r="T852" i="15" a="1"/>
  <c r="T133" i="15" a="1"/>
  <c r="T566" i="15" a="1"/>
  <c r="T628" i="15" a="1"/>
  <c r="T144" i="15" a="1"/>
  <c r="T115" i="15" a="1"/>
  <c r="T486" i="15" a="1"/>
  <c r="T1011" i="15" a="1"/>
  <c r="T760" i="15" a="1"/>
  <c r="T221" i="15" a="1"/>
  <c r="T70" i="15" a="1"/>
  <c r="T286" i="15" a="1"/>
  <c r="T255" i="15" a="1"/>
  <c r="T335" i="15" a="1"/>
  <c r="T435" i="15" a="1"/>
  <c r="T480" i="15" a="1"/>
  <c r="T999" i="15" a="1"/>
  <c r="T38" i="15" a="1"/>
  <c r="T35" i="15" a="1"/>
  <c r="T763" i="15" a="1"/>
  <c r="T431" i="15" a="1"/>
  <c r="T496" i="15" a="1"/>
  <c r="T186" i="15" a="1"/>
  <c r="T554" i="15" a="1"/>
  <c r="T169" i="15" a="1"/>
  <c r="T809" i="15" a="1"/>
  <c r="T454" i="15" a="1"/>
  <c r="T215" i="15" a="1"/>
  <c r="T74" i="15" a="1"/>
  <c r="T316" i="15" a="1"/>
  <c r="T756" i="15" a="1"/>
  <c r="T45" i="15" a="1"/>
  <c r="T362" i="15" a="1"/>
  <c r="T755" i="15" a="1"/>
  <c r="T908" i="15" a="1"/>
  <c r="T831" i="15" a="1"/>
  <c r="T336" i="15" a="1"/>
  <c r="T195" i="15" a="1"/>
  <c r="T955" i="15" a="1"/>
  <c r="T418" i="15" a="1"/>
  <c r="T290" i="15" a="1"/>
  <c r="T57" i="15" a="1"/>
  <c r="T432" i="15" a="1"/>
  <c r="T80" i="15" a="1"/>
  <c r="T884" i="15" a="1"/>
  <c r="T102" i="15" a="1"/>
  <c r="T622" i="15" a="1"/>
  <c r="T649" i="15" a="1"/>
  <c r="T344" i="15" a="1"/>
  <c r="T779" i="15" a="1"/>
  <c r="T65" i="15" a="1"/>
  <c r="T919" i="15" a="1"/>
  <c r="T501" i="15" a="1"/>
  <c r="T819" i="15" a="1"/>
  <c r="T126" i="15" a="1"/>
  <c r="T673" i="15" a="1"/>
  <c r="T338" i="15" a="1"/>
  <c r="T242" i="15" a="1"/>
  <c r="T812" i="15" a="1"/>
  <c r="T178" i="15" a="1"/>
  <c r="T706" i="15" a="1"/>
  <c r="T1005" i="15" a="1"/>
  <c r="T728" i="15" a="1"/>
  <c r="T387" i="15" a="1"/>
  <c r="T192" i="15" a="1"/>
  <c r="T495" i="15" a="1"/>
  <c r="T577" i="15" a="1"/>
  <c r="T545" i="15" a="1"/>
  <c r="T860" i="15" a="1"/>
  <c r="T856" i="15" a="1"/>
  <c r="T287" i="15" a="1"/>
  <c r="T734" i="15" a="1"/>
  <c r="T63" i="15" a="1"/>
  <c r="T484" i="15" a="1"/>
  <c r="T604" i="15" a="1"/>
  <c r="T992" i="15" a="1"/>
  <c r="T982" i="15" a="1"/>
  <c r="T843" i="15" a="1"/>
  <c r="T1004" i="15" a="1"/>
  <c r="T289" i="15" a="1"/>
  <c r="T117" i="15" a="1"/>
  <c r="T280" i="15" a="1"/>
  <c r="T603" i="15" a="1"/>
  <c r="T736" i="15" a="1"/>
  <c r="T85" i="15" a="1"/>
  <c r="T836" i="15" a="1"/>
  <c r="T964" i="15" a="1"/>
  <c r="T355" i="15" a="1"/>
  <c r="T472" i="15" a="1"/>
  <c r="T868" i="15" a="1"/>
  <c r="T279" i="15" a="1"/>
  <c r="T468" i="15" a="1"/>
  <c r="T757" i="15" a="1"/>
  <c r="T576" i="15" a="1"/>
  <c r="T129" i="15" a="1"/>
  <c r="T412" i="15" a="1"/>
  <c r="T689" i="15" a="1"/>
  <c r="T269" i="15" a="1"/>
  <c r="T611" i="15" a="1"/>
  <c r="T380" i="15" a="1"/>
  <c r="T848" i="15" a="1"/>
  <c r="T770" i="15" a="1"/>
  <c r="T915" i="15" a="1"/>
  <c r="T253" i="15" a="1"/>
  <c r="T113" i="15" a="1"/>
  <c r="T320" i="15" a="1"/>
  <c r="T127" i="15" a="1"/>
  <c r="T511" i="15" a="1"/>
  <c r="T300" i="15" a="1"/>
  <c r="T201" i="15" a="1"/>
  <c r="T764" i="15" a="1"/>
  <c r="T453" i="15" a="1"/>
  <c r="T459" i="15" a="1"/>
  <c r="T258" i="15" a="1"/>
  <c r="T774" i="15" a="1"/>
  <c r="T632" i="15" a="1"/>
  <c r="T100" i="15" a="1"/>
  <c r="T956" i="15" a="1"/>
  <c r="T526" i="15" a="1"/>
  <c r="T863" i="15" a="1"/>
  <c r="T815" i="15" a="1"/>
  <c r="T319" i="15" a="1"/>
  <c r="T623" i="15" a="1"/>
  <c r="T989" i="15" a="1"/>
  <c r="T285" i="15" a="1"/>
  <c r="T347" i="15" a="1"/>
  <c r="T968" i="15" a="1"/>
  <c r="T591" i="15" a="1"/>
  <c r="T824" i="15" a="1"/>
  <c r="T830" i="15" a="1"/>
  <c r="T953" i="15" a="1"/>
  <c r="T489" i="15" a="1"/>
  <c r="T71" i="15" a="1"/>
  <c r="T153" i="15" a="1"/>
  <c r="T109" i="15" a="1"/>
  <c r="T1002" i="15" a="1"/>
  <c r="T913" i="15" a="1"/>
  <c r="T306" i="15" a="1"/>
  <c r="T769" i="15" a="1"/>
  <c r="T726" i="15" a="1"/>
  <c r="T870" i="15" a="1"/>
  <c r="T150" i="15" a="1"/>
  <c r="T621" i="15" a="1"/>
  <c r="T677" i="15" a="1"/>
  <c r="T695" i="15" a="1"/>
  <c r="T163" i="15" a="1"/>
  <c r="T445" i="15" a="1"/>
  <c r="T375" i="15" a="1"/>
  <c r="T814" i="15" a="1"/>
  <c r="T56" i="15" a="1"/>
  <c r="T179" i="15" a="1"/>
  <c r="T34" i="15" a="1"/>
  <c r="T237" i="15" a="1"/>
  <c r="T430" i="15" a="1"/>
  <c r="T662" i="15" a="1"/>
  <c r="T20" i="15" a="1"/>
  <c r="T817" i="15" a="1"/>
  <c r="T663" i="15" a="1"/>
  <c r="T523" i="15" a="1"/>
  <c r="T408" i="15" a="1"/>
  <c r="T423" i="15" a="1"/>
  <c r="T341" i="15" a="1"/>
  <c r="T986" i="15" a="1"/>
  <c r="T189" i="15" a="1"/>
  <c r="T951" i="15" a="1"/>
  <c r="T510" i="15" a="1"/>
  <c r="T301" i="15" a="1"/>
  <c r="T236" i="15" a="1"/>
  <c r="T585" i="15" a="1"/>
  <c r="T980" i="15" a="1"/>
  <c r="T261" i="15" a="1"/>
  <c r="T950" i="15" a="1"/>
  <c r="T888" i="15" a="1"/>
  <c r="T641" i="15" a="1"/>
  <c r="T1015" i="15" a="1"/>
  <c r="T579" i="15" a="1"/>
  <c r="T415" i="15" a="1"/>
  <c r="T741" i="15" a="1"/>
  <c r="T926" i="15" a="1"/>
  <c r="T565" i="15" a="1"/>
  <c r="T329" i="15" a="1"/>
  <c r="T875" i="15" a="1"/>
  <c r="T499" i="15" a="1"/>
  <c r="T877" i="15" a="1"/>
  <c r="T904" i="15" a="1"/>
  <c r="T400" i="15" a="1"/>
  <c r="T984" i="15" a="1"/>
  <c r="T954" i="15" a="1"/>
  <c r="T378" i="15" a="1"/>
  <c r="R750" i="15" l="1"/>
  <c r="N813" i="13"/>
  <c r="O813" i="13" s="1"/>
  <c r="N922" i="13"/>
  <c r="O922" i="13" s="1"/>
  <c r="N517" i="13"/>
  <c r="O517" i="13" s="1"/>
  <c r="N900" i="13"/>
  <c r="O900" i="13" s="1"/>
  <c r="N691" i="13"/>
  <c r="O691" i="13" s="1"/>
  <c r="N403" i="13"/>
  <c r="O403" i="13" s="1"/>
  <c r="N178" i="13"/>
  <c r="O178" i="13" s="1"/>
  <c r="N464" i="13"/>
  <c r="O464" i="13" s="1"/>
  <c r="N58" i="13"/>
  <c r="O58" i="13" s="1"/>
  <c r="N392" i="13"/>
  <c r="O392" i="13" s="1"/>
  <c r="N912" i="13"/>
  <c r="O912" i="13" s="1"/>
  <c r="N896" i="13"/>
  <c r="O896" i="13" s="1"/>
  <c r="N1006" i="13"/>
  <c r="O1006" i="13" s="1"/>
  <c r="N797" i="13"/>
  <c r="O797" i="13" s="1"/>
  <c r="N588" i="13"/>
  <c r="O588" i="13" s="1"/>
  <c r="N906" i="13"/>
  <c r="O906" i="13" s="1"/>
  <c r="N743" i="13"/>
  <c r="O743" i="13" s="1"/>
  <c r="N181" i="13"/>
  <c r="O181" i="13" s="1"/>
  <c r="N430" i="13"/>
  <c r="O430" i="13" s="1"/>
  <c r="N884" i="13"/>
  <c r="O884" i="13" s="1"/>
  <c r="N931" i="13"/>
  <c r="O931" i="13" s="1"/>
  <c r="N675" i="13"/>
  <c r="O675" i="13" s="1"/>
  <c r="N387" i="13"/>
  <c r="O387" i="13" s="1"/>
  <c r="N162" i="13"/>
  <c r="O162" i="13" s="1"/>
  <c r="N448" i="13"/>
  <c r="O448" i="13" s="1"/>
  <c r="N192" i="13"/>
  <c r="O192" i="13" s="1"/>
  <c r="N376" i="13"/>
  <c r="O376" i="13" s="1"/>
  <c r="N120" i="13"/>
  <c r="O120" i="13" s="1"/>
  <c r="N608" i="13"/>
  <c r="O608" i="13" s="1"/>
  <c r="N945" i="13"/>
  <c r="O945" i="13" s="1"/>
  <c r="N990" i="13"/>
  <c r="O990" i="13" s="1"/>
  <c r="N382" i="13"/>
  <c r="O382" i="13" s="1"/>
  <c r="N634" i="13"/>
  <c r="O634" i="13" s="1"/>
  <c r="N921" i="13"/>
  <c r="O921" i="13" s="1"/>
  <c r="N94" i="13"/>
  <c r="O94" i="13" s="1"/>
  <c r="N821" i="13"/>
  <c r="O821" i="13" s="1"/>
  <c r="N962" i="13"/>
  <c r="O962" i="13" s="1"/>
  <c r="N295" i="13"/>
  <c r="O295" i="13" s="1"/>
  <c r="N371" i="13"/>
  <c r="O371" i="13" s="1"/>
  <c r="N115" i="13"/>
  <c r="O115" i="13" s="1"/>
  <c r="N433" i="13"/>
  <c r="O433" i="13" s="1"/>
  <c r="N176" i="13"/>
  <c r="O176" i="13" s="1"/>
  <c r="N221" i="13"/>
  <c r="O221" i="13" s="1"/>
  <c r="N236" i="13"/>
  <c r="O236" i="13" s="1"/>
  <c r="N329" i="13"/>
  <c r="O329" i="13" s="1"/>
  <c r="N104" i="13"/>
  <c r="O104" i="13" s="1"/>
  <c r="N863" i="13"/>
  <c r="O863" i="13" s="1"/>
  <c r="N669" i="13"/>
  <c r="O669" i="13" s="1"/>
  <c r="N687" i="13"/>
  <c r="O687" i="13" s="1"/>
  <c r="N46" i="13"/>
  <c r="O46" i="13" s="1"/>
  <c r="N765" i="13"/>
  <c r="O765" i="13" s="1"/>
  <c r="N544" i="13"/>
  <c r="O544" i="13" s="1"/>
  <c r="N843" i="13"/>
  <c r="O843" i="13" s="1"/>
  <c r="N874" i="13"/>
  <c r="O874" i="13" s="1"/>
  <c r="N261" i="13"/>
  <c r="O261" i="13" s="1"/>
  <c r="N852" i="13"/>
  <c r="O852" i="13" s="1"/>
  <c r="N643" i="13"/>
  <c r="O643" i="13" s="1"/>
  <c r="N946" i="13"/>
  <c r="O946" i="13" s="1"/>
  <c r="N355" i="13"/>
  <c r="O355" i="13" s="1"/>
  <c r="N130" i="13"/>
  <c r="O130" i="13" s="1"/>
  <c r="N416" i="13"/>
  <c r="O416" i="13" s="1"/>
  <c r="N175" i="13"/>
  <c r="O175" i="13" s="1"/>
  <c r="N461" i="13"/>
  <c r="O461" i="13" s="1"/>
  <c r="N569" i="13"/>
  <c r="O569" i="13" s="1"/>
  <c r="N344" i="13"/>
  <c r="O344" i="13" s="1"/>
  <c r="N925" i="13"/>
  <c r="O925" i="13" s="1"/>
  <c r="N913" i="13"/>
  <c r="O913" i="13" s="1"/>
  <c r="N1005" i="13"/>
  <c r="O1005" i="13" s="1"/>
  <c r="N213" i="13"/>
  <c r="O213" i="13" s="1"/>
  <c r="N827" i="13"/>
  <c r="O827" i="13" s="1"/>
  <c r="N858" i="13"/>
  <c r="O858" i="13" s="1"/>
  <c r="N602" i="13"/>
  <c r="O602" i="13" s="1"/>
  <c r="N664" i="13"/>
  <c r="O664" i="13" s="1"/>
  <c r="N951" i="13"/>
  <c r="O951" i="13" s="1"/>
  <c r="N789" i="13"/>
  <c r="O789" i="13" s="1"/>
  <c r="N580" i="13"/>
  <c r="O580" i="13" s="1"/>
  <c r="N627" i="13"/>
  <c r="O627" i="13" s="1"/>
  <c r="N550" i="13"/>
  <c r="O550" i="13" s="1"/>
  <c r="N308" i="13"/>
  <c r="O308" i="13" s="1"/>
  <c r="N83" i="13"/>
  <c r="O83" i="13" s="1"/>
  <c r="N114" i="13"/>
  <c r="O114" i="13" s="1"/>
  <c r="N401" i="13"/>
  <c r="O401" i="13" s="1"/>
  <c r="N144" i="13"/>
  <c r="O144" i="13" s="1"/>
  <c r="N189" i="13"/>
  <c r="O189" i="13" s="1"/>
  <c r="N553" i="13"/>
  <c r="O553" i="13" s="1"/>
  <c r="N297" i="13"/>
  <c r="O297" i="13" s="1"/>
  <c r="N72" i="13"/>
  <c r="O72" i="13" s="1"/>
  <c r="N848" i="13"/>
  <c r="O848" i="13" s="1"/>
  <c r="N1008" i="13"/>
  <c r="O1008" i="13" s="1"/>
  <c r="N783" i="13"/>
  <c r="O783" i="13" s="1"/>
  <c r="N686" i="13"/>
  <c r="O686" i="13" s="1"/>
  <c r="N126" i="13"/>
  <c r="O126" i="13" s="1"/>
  <c r="N780" i="13"/>
  <c r="O780" i="13" s="1"/>
  <c r="N379" i="13"/>
  <c r="O379" i="13" s="1"/>
  <c r="N811" i="13"/>
  <c r="O811" i="13" s="1"/>
  <c r="N873" i="13"/>
  <c r="O873" i="13" s="1"/>
  <c r="N982" i="13"/>
  <c r="O982" i="13" s="1"/>
  <c r="N773" i="13"/>
  <c r="O773" i="13" s="1"/>
  <c r="N503" i="13"/>
  <c r="O503" i="13" s="1"/>
  <c r="N292" i="13"/>
  <c r="O292" i="13" s="1"/>
  <c r="N67" i="13"/>
  <c r="O67" i="13" s="1"/>
  <c r="N385" i="13"/>
  <c r="O385" i="13" s="1"/>
  <c r="N129" i="13"/>
  <c r="O129" i="13" s="1"/>
  <c r="N429" i="13"/>
  <c r="O429" i="13" s="1"/>
  <c r="N490" i="13"/>
  <c r="O490" i="13" s="1"/>
  <c r="N281" i="13"/>
  <c r="O281" i="13" s="1"/>
  <c r="N56" i="13"/>
  <c r="O56" i="13" s="1"/>
  <c r="N881" i="13"/>
  <c r="O881" i="13" s="1"/>
  <c r="N670" i="13"/>
  <c r="O670" i="13" s="1"/>
  <c r="N764" i="13"/>
  <c r="O764" i="13" s="1"/>
  <c r="N459" i="13"/>
  <c r="O459" i="13" s="1"/>
  <c r="N857" i="13"/>
  <c r="O857" i="13" s="1"/>
  <c r="N888" i="13"/>
  <c r="O888" i="13" s="1"/>
  <c r="N919" i="13"/>
  <c r="O919" i="13" s="1"/>
  <c r="N1013" i="13"/>
  <c r="O1013" i="13" s="1"/>
  <c r="N254" i="13"/>
  <c r="O254" i="13" s="1"/>
  <c r="N851" i="13"/>
  <c r="O851" i="13" s="1"/>
  <c r="N642" i="13"/>
  <c r="O642" i="13" s="1"/>
  <c r="N532" i="13"/>
  <c r="O532" i="13" s="1"/>
  <c r="N338" i="13"/>
  <c r="O338" i="13" s="1"/>
  <c r="N113" i="13"/>
  <c r="O113" i="13" s="1"/>
  <c r="N383" i="13"/>
  <c r="O383" i="13" s="1"/>
  <c r="N428" i="13"/>
  <c r="O428" i="13" s="1"/>
  <c r="N218" i="13"/>
  <c r="O218" i="13" s="1"/>
  <c r="N552" i="13"/>
  <c r="O552" i="13" s="1"/>
  <c r="N40" i="13"/>
  <c r="O40" i="13" s="1"/>
  <c r="N222" i="13"/>
  <c r="O222" i="13" s="1"/>
  <c r="N491" i="13"/>
  <c r="O491" i="13" s="1"/>
  <c r="N701" i="13"/>
  <c r="O701" i="13" s="1"/>
  <c r="N206" i="13"/>
  <c r="O206" i="13" s="1"/>
  <c r="N779" i="13"/>
  <c r="O779" i="13" s="1"/>
  <c r="N373" i="13"/>
  <c r="O373" i="13" s="1"/>
  <c r="N810" i="13"/>
  <c r="O810" i="13" s="1"/>
  <c r="N616" i="13"/>
  <c r="O616" i="13" s="1"/>
  <c r="N997" i="13"/>
  <c r="O997" i="13" s="1"/>
  <c r="N579" i="13"/>
  <c r="O579" i="13" s="1"/>
  <c r="N882" i="13"/>
  <c r="O882" i="13" s="1"/>
  <c r="N260" i="13"/>
  <c r="O260" i="13" s="1"/>
  <c r="N291" i="13"/>
  <c r="O291" i="13" s="1"/>
  <c r="N66" i="13"/>
  <c r="O66" i="13" s="1"/>
  <c r="N352" i="13"/>
  <c r="O352" i="13" s="1"/>
  <c r="N111" i="13"/>
  <c r="O111" i="13" s="1"/>
  <c r="N505" i="13"/>
  <c r="O505" i="13" s="1"/>
  <c r="N280" i="13"/>
  <c r="O280" i="13" s="1"/>
  <c r="N142" i="13"/>
  <c r="O142" i="13" s="1"/>
  <c r="N703" i="13"/>
  <c r="O703" i="13" s="1"/>
  <c r="N624" i="13"/>
  <c r="O624" i="13" s="1"/>
  <c r="N880" i="13"/>
  <c r="O880" i="13" s="1"/>
  <c r="N638" i="13"/>
  <c r="O638" i="13" s="1"/>
  <c r="N988" i="13"/>
  <c r="O988" i="13" s="1"/>
  <c r="N123" i="13"/>
  <c r="O123" i="13" s="1"/>
  <c r="N763" i="13"/>
  <c r="O763" i="13" s="1"/>
  <c r="N825" i="13"/>
  <c r="O825" i="13" s="1"/>
  <c r="N934" i="13"/>
  <c r="O934" i="13" s="1"/>
  <c r="N981" i="13"/>
  <c r="O981" i="13" s="1"/>
  <c r="N725" i="13"/>
  <c r="O725" i="13" s="1"/>
  <c r="N559" i="13"/>
  <c r="O559" i="13" s="1"/>
  <c r="N244" i="13"/>
  <c r="O244" i="13" s="1"/>
  <c r="N562" i="13"/>
  <c r="O562" i="13" s="1"/>
  <c r="N306" i="13"/>
  <c r="O306" i="13" s="1"/>
  <c r="N337" i="13"/>
  <c r="O337" i="13" s="1"/>
  <c r="N351" i="13"/>
  <c r="O351" i="13" s="1"/>
  <c r="N95" i="13"/>
  <c r="O95" i="13" s="1"/>
  <c r="N442" i="13"/>
  <c r="O442" i="13" s="1"/>
  <c r="N233" i="13"/>
  <c r="O233" i="13" s="1"/>
  <c r="N751" i="13"/>
  <c r="O751" i="13" s="1"/>
  <c r="N972" i="13"/>
  <c r="O972" i="13" s="1"/>
  <c r="N366" i="13"/>
  <c r="O366" i="13" s="1"/>
  <c r="N840" i="13"/>
  <c r="O840" i="13" s="1"/>
  <c r="N615" i="13"/>
  <c r="O615" i="13" s="1"/>
  <c r="N965" i="13"/>
  <c r="O965" i="13" s="1"/>
  <c r="N501" i="13"/>
  <c r="O501" i="13" s="1"/>
  <c r="N183" i="13"/>
  <c r="O183" i="13" s="1"/>
  <c r="N484" i="13"/>
  <c r="O484" i="13" s="1"/>
  <c r="N259" i="13"/>
  <c r="O259" i="13" s="1"/>
  <c r="N34" i="13"/>
  <c r="O34" i="13" s="1"/>
  <c r="N365" i="13"/>
  <c r="O365" i="13" s="1"/>
  <c r="N124" i="13"/>
  <c r="O124" i="13" s="1"/>
  <c r="N575" i="13"/>
  <c r="O575" i="13" s="1"/>
  <c r="N862" i="13"/>
  <c r="O862" i="13" s="1"/>
  <c r="N653" i="13"/>
  <c r="O653" i="13" s="1"/>
  <c r="N824" i="13"/>
  <c r="O824" i="13" s="1"/>
  <c r="N599" i="13"/>
  <c r="O599" i="13" s="1"/>
  <c r="N949" i="13"/>
  <c r="O949" i="13" s="1"/>
  <c r="N996" i="13"/>
  <c r="O996" i="13" s="1"/>
  <c r="N167" i="13"/>
  <c r="O167" i="13" s="1"/>
  <c r="N468" i="13"/>
  <c r="O468" i="13" s="1"/>
  <c r="N243" i="13"/>
  <c r="O243" i="13" s="1"/>
  <c r="N304" i="13"/>
  <c r="O304" i="13" s="1"/>
  <c r="N349" i="13"/>
  <c r="O349" i="13" s="1"/>
  <c r="N457" i="13"/>
  <c r="O457" i="13" s="1"/>
  <c r="N232" i="13"/>
  <c r="O232" i="13" s="1"/>
  <c r="N583" i="13"/>
  <c r="O583" i="13" s="1"/>
  <c r="N933" i="13"/>
  <c r="O933" i="13" s="1"/>
  <c r="N724" i="13"/>
  <c r="O724" i="13" s="1"/>
  <c r="N182" i="13"/>
  <c r="O182" i="13" s="1"/>
  <c r="N227" i="13"/>
  <c r="O227" i="13" s="1"/>
  <c r="N514" i="13"/>
  <c r="O514" i="13" s="1"/>
  <c r="N545" i="13"/>
  <c r="O545" i="13" s="1"/>
  <c r="N92" i="13"/>
  <c r="O92" i="13" s="1"/>
  <c r="N138" i="13"/>
  <c r="O138" i="13" s="1"/>
  <c r="N441" i="13"/>
  <c r="O441" i="13" s="1"/>
  <c r="N992" i="13"/>
  <c r="O992" i="13" s="1"/>
  <c r="N767" i="13"/>
  <c r="O767" i="13" s="1"/>
  <c r="N799" i="13"/>
  <c r="O799" i="13" s="1"/>
  <c r="N405" i="13"/>
  <c r="O405" i="13" s="1"/>
  <c r="N877" i="13"/>
  <c r="O877" i="13" s="1"/>
  <c r="N955" i="13"/>
  <c r="O955" i="13" s="1"/>
  <c r="N986" i="13"/>
  <c r="O986" i="13" s="1"/>
  <c r="N277" i="13"/>
  <c r="O277" i="13" s="1"/>
  <c r="N443" i="13"/>
  <c r="O443" i="13" s="1"/>
  <c r="N614" i="13"/>
  <c r="O614" i="13" s="1"/>
  <c r="N708" i="13"/>
  <c r="O708" i="13" s="1"/>
  <c r="N391" i="13"/>
  <c r="O391" i="13" s="1"/>
  <c r="N166" i="13"/>
  <c r="O166" i="13" s="1"/>
  <c r="N467" i="13"/>
  <c r="O467" i="13" s="1"/>
  <c r="N529" i="13"/>
  <c r="O529" i="13" s="1"/>
  <c r="N31" i="13"/>
  <c r="O31" i="13" s="1"/>
  <c r="N332" i="13"/>
  <c r="O332" i="13" s="1"/>
  <c r="N122" i="13"/>
  <c r="O122" i="13" s="1"/>
  <c r="N456" i="13"/>
  <c r="O456" i="13" s="1"/>
  <c r="N769" i="13"/>
  <c r="O769" i="13" s="1"/>
  <c r="N549" i="13"/>
  <c r="O549" i="13" s="1"/>
  <c r="N908" i="13"/>
  <c r="O908" i="13" s="1"/>
  <c r="N939" i="13"/>
  <c r="O939" i="13" s="1"/>
  <c r="N970" i="13"/>
  <c r="O970" i="13" s="1"/>
  <c r="N776" i="13"/>
  <c r="O776" i="13" s="1"/>
  <c r="N854" i="13"/>
  <c r="O854" i="13" s="1"/>
  <c r="N739" i="13"/>
  <c r="O739" i="13" s="1"/>
  <c r="N786" i="13"/>
  <c r="O786" i="13" s="1"/>
  <c r="N411" i="13"/>
  <c r="O411" i="13" s="1"/>
  <c r="N406" i="13"/>
  <c r="O406" i="13" s="1"/>
  <c r="N420" i="13"/>
  <c r="O420" i="13" s="1"/>
  <c r="N164" i="13"/>
  <c r="O164" i="13" s="1"/>
  <c r="N482" i="13"/>
  <c r="O482" i="13" s="1"/>
  <c r="N45" i="13"/>
  <c r="O45" i="13" s="1"/>
  <c r="N362" i="13"/>
  <c r="O362" i="13" s="1"/>
  <c r="N153" i="13"/>
  <c r="O153" i="13" s="1"/>
  <c r="N798" i="13"/>
  <c r="O798" i="13" s="1"/>
  <c r="N589" i="13"/>
  <c r="O589" i="13" s="1"/>
  <c r="N923" i="13"/>
  <c r="O923" i="13" s="1"/>
  <c r="N698" i="13"/>
  <c r="O698" i="13" s="1"/>
  <c r="N985" i="13"/>
  <c r="O985" i="13" s="1"/>
  <c r="N760" i="13"/>
  <c r="O760" i="13" s="1"/>
  <c r="N437" i="13"/>
  <c r="O437" i="13" s="1"/>
  <c r="N676" i="13"/>
  <c r="O676" i="13" s="1"/>
  <c r="N979" i="13"/>
  <c r="O979" i="13" s="1"/>
  <c r="N390" i="13"/>
  <c r="O390" i="13" s="1"/>
  <c r="N404" i="13"/>
  <c r="O404" i="13" s="1"/>
  <c r="N179" i="13"/>
  <c r="O179" i="13" s="1"/>
  <c r="N497" i="13"/>
  <c r="O497" i="13" s="1"/>
  <c r="N511" i="13"/>
  <c r="O511" i="13" s="1"/>
  <c r="N255" i="13"/>
  <c r="O255" i="13" s="1"/>
  <c r="N44" i="13"/>
  <c r="O44" i="13" s="1"/>
  <c r="N393" i="13"/>
  <c r="O393" i="13" s="1"/>
  <c r="N168" i="13"/>
  <c r="O168" i="13" s="1"/>
  <c r="N389" i="13"/>
  <c r="O389" i="13" s="1"/>
  <c r="N876" i="13"/>
  <c r="O876" i="13" s="1"/>
  <c r="N651" i="13"/>
  <c r="O651" i="13" s="1"/>
  <c r="N938" i="13"/>
  <c r="O938" i="13" s="1"/>
  <c r="N713" i="13"/>
  <c r="O713" i="13" s="1"/>
  <c r="N613" i="13"/>
  <c r="O613" i="13" s="1"/>
  <c r="N916" i="13"/>
  <c r="O916" i="13" s="1"/>
  <c r="N963" i="13"/>
  <c r="O963" i="13" s="1"/>
  <c r="N238" i="13"/>
  <c r="O238" i="13" s="1"/>
  <c r="N343" i="13"/>
  <c r="O343" i="13" s="1"/>
  <c r="N132" i="13"/>
  <c r="O132" i="13" s="1"/>
  <c r="N450" i="13"/>
  <c r="O450" i="13" s="1"/>
  <c r="N225" i="13"/>
  <c r="O225" i="13" s="1"/>
  <c r="N224" i="13"/>
  <c r="O224" i="13" s="1"/>
  <c r="N239" i="13"/>
  <c r="O239" i="13" s="1"/>
  <c r="N540" i="13"/>
  <c r="O540" i="13" s="1"/>
  <c r="N28" i="13"/>
  <c r="O28" i="13" s="1"/>
  <c r="N330" i="13"/>
  <c r="O330" i="13" s="1"/>
  <c r="N121" i="13"/>
  <c r="O121" i="13" s="1"/>
  <c r="N847" i="13"/>
  <c r="O847" i="13" s="1"/>
  <c r="N864" i="13"/>
  <c r="O864" i="13" s="1"/>
  <c r="N991" i="13"/>
  <c r="O991" i="13" s="1"/>
  <c r="N607" i="13"/>
  <c r="O607" i="13" s="1"/>
  <c r="N735" i="13"/>
  <c r="O735" i="13" s="1"/>
  <c r="N16" i="13"/>
  <c r="O16" i="13" s="1"/>
  <c r="R540" i="15"/>
  <c r="R228" i="15"/>
  <c r="R328" i="15"/>
  <c r="R722" i="15"/>
  <c r="R753" i="15"/>
  <c r="N139" i="13"/>
  <c r="O139" i="13" s="1"/>
  <c r="L16" i="15"/>
  <c r="R976" i="15"/>
  <c r="R830" i="15"/>
  <c r="R208" i="15"/>
  <c r="R76" i="15"/>
  <c r="R223" i="15"/>
  <c r="R104" i="15"/>
  <c r="R720" i="15"/>
  <c r="R477" i="15"/>
  <c r="R156" i="15"/>
  <c r="R454" i="15"/>
  <c r="R791" i="15"/>
  <c r="R666" i="15"/>
  <c r="R1001" i="15"/>
  <c r="R662" i="15"/>
  <c r="R669" i="15"/>
  <c r="R505" i="15"/>
  <c r="R254" i="15"/>
  <c r="R968" i="15"/>
  <c r="R787" i="15"/>
  <c r="R925" i="15"/>
  <c r="R524" i="15"/>
  <c r="R408" i="15"/>
  <c r="R107" i="15"/>
  <c r="R57" i="15"/>
  <c r="R848" i="15"/>
  <c r="R842" i="15"/>
  <c r="R164" i="15"/>
  <c r="N961" i="13"/>
  <c r="O961" i="13" s="1"/>
  <c r="N705" i="13"/>
  <c r="O705" i="13" s="1"/>
  <c r="N750" i="13"/>
  <c r="O750" i="13" s="1"/>
  <c r="N219" i="13"/>
  <c r="O219" i="13" s="1"/>
  <c r="N469" i="13"/>
  <c r="O469" i="13" s="1"/>
  <c r="N844" i="13"/>
  <c r="O844" i="13" s="1"/>
  <c r="N875" i="13"/>
  <c r="O875" i="13" s="1"/>
  <c r="N650" i="13"/>
  <c r="O650" i="13" s="1"/>
  <c r="N937" i="13"/>
  <c r="O937" i="13" s="1"/>
  <c r="N681" i="13"/>
  <c r="O681" i="13" s="1"/>
  <c r="N712" i="13"/>
  <c r="O712" i="13" s="1"/>
  <c r="N999" i="13"/>
  <c r="O999" i="13" s="1"/>
  <c r="N790" i="13"/>
  <c r="O790" i="13" s="1"/>
  <c r="N837" i="13"/>
  <c r="O837" i="13" s="1"/>
  <c r="N581" i="13"/>
  <c r="O581" i="13" s="1"/>
  <c r="N628" i="13"/>
  <c r="O628" i="13" s="1"/>
  <c r="N978" i="13"/>
  <c r="O978" i="13" s="1"/>
  <c r="N722" i="13"/>
  <c r="O722" i="13" s="1"/>
  <c r="N69" i="13"/>
  <c r="O69" i="13" s="1"/>
  <c r="N55" i="13"/>
  <c r="O55" i="13" s="1"/>
  <c r="N342" i="13"/>
  <c r="O342" i="13" s="1"/>
  <c r="N356" i="13"/>
  <c r="O356" i="13" s="1"/>
  <c r="N100" i="13"/>
  <c r="O100" i="13" s="1"/>
  <c r="N131" i="13"/>
  <c r="O131" i="13" s="1"/>
  <c r="N418" i="13"/>
  <c r="O418" i="13" s="1"/>
  <c r="N449" i="13"/>
  <c r="O449" i="13" s="1"/>
  <c r="N463" i="13"/>
  <c r="O463" i="13" s="1"/>
  <c r="N207" i="13"/>
  <c r="O207" i="13" s="1"/>
  <c r="N237" i="13"/>
  <c r="O237" i="13" s="1"/>
  <c r="N508" i="13"/>
  <c r="O508" i="13" s="1"/>
  <c r="N554" i="13"/>
  <c r="O554" i="13" s="1"/>
  <c r="N298" i="13"/>
  <c r="O298" i="13" s="1"/>
  <c r="N42" i="13"/>
  <c r="O42" i="13" s="1"/>
  <c r="N345" i="13"/>
  <c r="O345" i="13" s="1"/>
  <c r="N89" i="13"/>
  <c r="O89" i="13" s="1"/>
  <c r="N20" i="13"/>
  <c r="N395" i="13"/>
  <c r="O395" i="13" s="1"/>
  <c r="N555" i="13"/>
  <c r="O555" i="13" s="1"/>
  <c r="N689" i="13"/>
  <c r="O689" i="13" s="1"/>
  <c r="N734" i="13"/>
  <c r="O734" i="13" s="1"/>
  <c r="N133" i="13"/>
  <c r="O133" i="13" s="1"/>
  <c r="N781" i="13"/>
  <c r="O781" i="13" s="1"/>
  <c r="N828" i="13"/>
  <c r="O828" i="13" s="1"/>
  <c r="N572" i="13"/>
  <c r="O572" i="13" s="1"/>
  <c r="N859" i="13"/>
  <c r="O859" i="13" s="1"/>
  <c r="N603" i="13"/>
  <c r="O603" i="13" s="1"/>
  <c r="N890" i="13"/>
  <c r="O890" i="13" s="1"/>
  <c r="N665" i="13"/>
  <c r="O665" i="13" s="1"/>
  <c r="N952" i="13"/>
  <c r="O952" i="13" s="1"/>
  <c r="N983" i="13"/>
  <c r="O983" i="13" s="1"/>
  <c r="N727" i="13"/>
  <c r="O727" i="13" s="1"/>
  <c r="N774" i="13"/>
  <c r="O774" i="13" s="1"/>
  <c r="N347" i="13"/>
  <c r="O347" i="13" s="1"/>
  <c r="N564" i="13"/>
  <c r="O564" i="13" s="1"/>
  <c r="N868" i="13"/>
  <c r="O868" i="13" s="1"/>
  <c r="N612" i="13"/>
  <c r="O612" i="13" s="1"/>
  <c r="N915" i="13"/>
  <c r="O915" i="13" s="1"/>
  <c r="N706" i="13"/>
  <c r="O706" i="13" s="1"/>
  <c r="N551" i="13"/>
  <c r="O551" i="13" s="1"/>
  <c r="N326" i="13"/>
  <c r="O326" i="13" s="1"/>
  <c r="N70" i="13"/>
  <c r="O70" i="13" s="1"/>
  <c r="N340" i="13"/>
  <c r="O340" i="13" s="1"/>
  <c r="N84" i="13"/>
  <c r="O84" i="13" s="1"/>
  <c r="N402" i="13"/>
  <c r="O402" i="13" s="1"/>
  <c r="N146" i="13"/>
  <c r="O146" i="13" s="1"/>
  <c r="N177" i="13"/>
  <c r="O177" i="13" s="1"/>
  <c r="N447" i="13"/>
  <c r="O447" i="13" s="1"/>
  <c r="N191" i="13"/>
  <c r="O191" i="13" s="1"/>
  <c r="N477" i="13"/>
  <c r="O477" i="13" s="1"/>
  <c r="N492" i="13"/>
  <c r="O492" i="13" s="1"/>
  <c r="N538" i="13"/>
  <c r="O538" i="13" s="1"/>
  <c r="N282" i="13"/>
  <c r="O282" i="13" s="1"/>
  <c r="N26" i="13"/>
  <c r="O26" i="13" s="1"/>
  <c r="N73" i="13"/>
  <c r="O73" i="13" s="1"/>
  <c r="N360" i="13"/>
  <c r="O360" i="13" s="1"/>
  <c r="N592" i="13"/>
  <c r="O592" i="13" s="1"/>
  <c r="N752" i="13"/>
  <c r="O752" i="13" s="1"/>
  <c r="N21" i="13"/>
  <c r="O21" i="13" s="1"/>
  <c r="N655" i="13"/>
  <c r="O655" i="13" s="1"/>
  <c r="N929" i="13"/>
  <c r="O929" i="13" s="1"/>
  <c r="N673" i="13"/>
  <c r="O673" i="13" s="1"/>
  <c r="N974" i="13"/>
  <c r="O974" i="13" s="1"/>
  <c r="N718" i="13"/>
  <c r="O718" i="13" s="1"/>
  <c r="N299" i="13"/>
  <c r="O299" i="13" s="1"/>
  <c r="N812" i="13"/>
  <c r="O812" i="13" s="1"/>
  <c r="N618" i="13"/>
  <c r="O618" i="13" s="1"/>
  <c r="N905" i="13"/>
  <c r="O905" i="13" s="1"/>
  <c r="N649" i="13"/>
  <c r="O649" i="13" s="1"/>
  <c r="N680" i="13"/>
  <c r="O680" i="13" s="1"/>
  <c r="N967" i="13"/>
  <c r="O967" i="13" s="1"/>
  <c r="N711" i="13"/>
  <c r="O711" i="13" s="1"/>
  <c r="N1014" i="13"/>
  <c r="O1014" i="13" s="1"/>
  <c r="N758" i="13"/>
  <c r="O758" i="13" s="1"/>
  <c r="N805" i="13"/>
  <c r="O805" i="13" s="1"/>
  <c r="N510" i="13"/>
  <c r="O510" i="13" s="1"/>
  <c r="N596" i="13"/>
  <c r="O596" i="13" s="1"/>
  <c r="N690" i="13"/>
  <c r="O690" i="13" s="1"/>
  <c r="N535" i="13"/>
  <c r="O535" i="13" s="1"/>
  <c r="N23" i="13"/>
  <c r="O23" i="13" s="1"/>
  <c r="N310" i="13"/>
  <c r="O310" i="13" s="1"/>
  <c r="N54" i="13"/>
  <c r="O54" i="13" s="1"/>
  <c r="N324" i="13"/>
  <c r="O324" i="13" s="1"/>
  <c r="N68" i="13"/>
  <c r="O68" i="13" s="1"/>
  <c r="N99" i="13"/>
  <c r="O99" i="13" s="1"/>
  <c r="N386" i="13"/>
  <c r="O386" i="13" s="1"/>
  <c r="N417" i="13"/>
  <c r="O417" i="13" s="1"/>
  <c r="N160" i="13"/>
  <c r="O160" i="13" s="1"/>
  <c r="N431" i="13"/>
  <c r="O431" i="13" s="1"/>
  <c r="N205" i="13"/>
  <c r="O205" i="13" s="1"/>
  <c r="N476" i="13"/>
  <c r="O476" i="13" s="1"/>
  <c r="N220" i="13"/>
  <c r="O220" i="13" s="1"/>
  <c r="N522" i="13"/>
  <c r="O522" i="13" s="1"/>
  <c r="N266" i="13"/>
  <c r="O266" i="13" s="1"/>
  <c r="N313" i="13"/>
  <c r="O313" i="13" s="1"/>
  <c r="N57" i="13"/>
  <c r="O57" i="13" s="1"/>
  <c r="N88" i="13"/>
  <c r="O88" i="13" s="1"/>
  <c r="N815" i="13"/>
  <c r="O815" i="13" s="1"/>
  <c r="N657" i="13"/>
  <c r="O657" i="13" s="1"/>
  <c r="N958" i="13"/>
  <c r="O958" i="13" s="1"/>
  <c r="N702" i="13"/>
  <c r="O702" i="13" s="1"/>
  <c r="N749" i="13"/>
  <c r="O749" i="13" s="1"/>
  <c r="N796" i="13"/>
  <c r="O796" i="13" s="1"/>
  <c r="N462" i="13"/>
  <c r="O462" i="13" s="1"/>
  <c r="N571" i="13"/>
  <c r="O571" i="13" s="1"/>
  <c r="N889" i="13"/>
  <c r="O889" i="13" s="1"/>
  <c r="N633" i="13"/>
  <c r="O633" i="13" s="1"/>
  <c r="N920" i="13"/>
  <c r="O920" i="13" s="1"/>
  <c r="N695" i="13"/>
  <c r="O695" i="13" s="1"/>
  <c r="N998" i="13"/>
  <c r="O998" i="13" s="1"/>
  <c r="N742" i="13"/>
  <c r="O742" i="13" s="1"/>
  <c r="N174" i="13"/>
  <c r="O174" i="13" s="1"/>
  <c r="N427" i="13"/>
  <c r="O427" i="13" s="1"/>
  <c r="N836" i="13"/>
  <c r="O836" i="13" s="1"/>
  <c r="N883" i="13"/>
  <c r="O883" i="13" s="1"/>
  <c r="N930" i="13"/>
  <c r="O930" i="13" s="1"/>
  <c r="N674" i="13"/>
  <c r="O674" i="13" s="1"/>
  <c r="N519" i="13"/>
  <c r="O519" i="13" s="1"/>
  <c r="N263" i="13"/>
  <c r="O263" i="13" s="1"/>
  <c r="N294" i="13"/>
  <c r="O294" i="13" s="1"/>
  <c r="N38" i="13"/>
  <c r="O38" i="13" s="1"/>
  <c r="N52" i="13"/>
  <c r="O52" i="13" s="1"/>
  <c r="N339" i="13"/>
  <c r="O339" i="13" s="1"/>
  <c r="N370" i="13"/>
  <c r="O370" i="13" s="1"/>
  <c r="N145" i="13"/>
  <c r="O145" i="13" s="1"/>
  <c r="N415" i="13"/>
  <c r="O415" i="13" s="1"/>
  <c r="N159" i="13"/>
  <c r="O159" i="13" s="1"/>
  <c r="N445" i="13"/>
  <c r="O445" i="13" s="1"/>
  <c r="N460" i="13"/>
  <c r="O460" i="13" s="1"/>
  <c r="N204" i="13"/>
  <c r="O204" i="13" s="1"/>
  <c r="N506" i="13"/>
  <c r="O506" i="13" s="1"/>
  <c r="N250" i="13"/>
  <c r="O250" i="13" s="1"/>
  <c r="N41" i="13"/>
  <c r="O41" i="13" s="1"/>
  <c r="N328" i="13"/>
  <c r="O328" i="13" s="1"/>
  <c r="N229" i="13"/>
  <c r="O229" i="13" s="1"/>
  <c r="N911" i="13"/>
  <c r="O911" i="13" s="1"/>
  <c r="N943" i="13"/>
  <c r="O943" i="13" s="1"/>
  <c r="N897" i="13"/>
  <c r="O897" i="13" s="1"/>
  <c r="N641" i="13"/>
  <c r="O641" i="13" s="1"/>
  <c r="N942" i="13"/>
  <c r="O942" i="13" s="1"/>
  <c r="N989" i="13"/>
  <c r="O989" i="13" s="1"/>
  <c r="N733" i="13"/>
  <c r="O733" i="13" s="1"/>
  <c r="N542" i="13"/>
  <c r="O542" i="13" s="1"/>
  <c r="N842" i="13"/>
  <c r="O842" i="13" s="1"/>
  <c r="N586" i="13"/>
  <c r="O586" i="13" s="1"/>
  <c r="N617" i="13"/>
  <c r="O617" i="13" s="1"/>
  <c r="N904" i="13"/>
  <c r="O904" i="13" s="1"/>
  <c r="N648" i="13"/>
  <c r="O648" i="13" s="1"/>
  <c r="N935" i="13"/>
  <c r="O935" i="13" s="1"/>
  <c r="N679" i="13"/>
  <c r="O679" i="13" s="1"/>
  <c r="N726" i="13"/>
  <c r="O726" i="13" s="1"/>
  <c r="N91" i="13"/>
  <c r="O91" i="13" s="1"/>
  <c r="N341" i="13"/>
  <c r="O341" i="13" s="1"/>
  <c r="N560" i="13"/>
  <c r="O560" i="13" s="1"/>
  <c r="N867" i="13"/>
  <c r="O867" i="13" s="1"/>
  <c r="N611" i="13"/>
  <c r="O611" i="13" s="1"/>
  <c r="N914" i="13"/>
  <c r="O914" i="13" s="1"/>
  <c r="N658" i="13"/>
  <c r="O658" i="13" s="1"/>
  <c r="N247" i="13"/>
  <c r="O247" i="13" s="1"/>
  <c r="N534" i="13"/>
  <c r="O534" i="13" s="1"/>
  <c r="N278" i="13"/>
  <c r="O278" i="13" s="1"/>
  <c r="N37" i="13"/>
  <c r="O37" i="13" s="1"/>
  <c r="N36" i="13"/>
  <c r="O36" i="13" s="1"/>
  <c r="N323" i="13"/>
  <c r="O323" i="13" s="1"/>
  <c r="N354" i="13"/>
  <c r="O354" i="13" s="1"/>
  <c r="N384" i="13"/>
  <c r="O384" i="13" s="1"/>
  <c r="N128" i="13"/>
  <c r="O128" i="13" s="1"/>
  <c r="N399" i="13"/>
  <c r="O399" i="13" s="1"/>
  <c r="N143" i="13"/>
  <c r="O143" i="13" s="1"/>
  <c r="N173" i="13"/>
  <c r="O173" i="13" s="1"/>
  <c r="N444" i="13"/>
  <c r="O444" i="13" s="1"/>
  <c r="N188" i="13"/>
  <c r="O188" i="13" s="1"/>
  <c r="N234" i="13"/>
  <c r="O234" i="13" s="1"/>
  <c r="N537" i="13"/>
  <c r="O537" i="13" s="1"/>
  <c r="N25" i="13"/>
  <c r="O25" i="13" s="1"/>
  <c r="N976" i="13"/>
  <c r="O976" i="13" s="1"/>
  <c r="N398" i="13"/>
  <c r="O398" i="13" s="1"/>
  <c r="N556" i="13"/>
  <c r="O556" i="13" s="1"/>
  <c r="N625" i="13"/>
  <c r="O625" i="13" s="1"/>
  <c r="N926" i="13"/>
  <c r="O926" i="13" s="1"/>
  <c r="N973" i="13"/>
  <c r="O973" i="13" s="1"/>
  <c r="N717" i="13"/>
  <c r="O717" i="13" s="1"/>
  <c r="N43" i="13"/>
  <c r="O43" i="13" s="1"/>
  <c r="N293" i="13"/>
  <c r="O293" i="13" s="1"/>
  <c r="N795" i="13"/>
  <c r="O795" i="13" s="1"/>
  <c r="N826" i="13"/>
  <c r="O826" i="13" s="1"/>
  <c r="N601" i="13"/>
  <c r="O601" i="13" s="1"/>
  <c r="N632" i="13"/>
  <c r="O632" i="13" s="1"/>
  <c r="N663" i="13"/>
  <c r="O663" i="13" s="1"/>
  <c r="N966" i="13"/>
  <c r="O966" i="13" s="1"/>
  <c r="N710" i="13"/>
  <c r="O710" i="13" s="1"/>
  <c r="N757" i="13"/>
  <c r="O757" i="13" s="1"/>
  <c r="N804" i="13"/>
  <c r="O804" i="13" s="1"/>
  <c r="N507" i="13"/>
  <c r="O507" i="13" s="1"/>
  <c r="N595" i="13"/>
  <c r="O595" i="13" s="1"/>
  <c r="N487" i="13"/>
  <c r="O487" i="13" s="1"/>
  <c r="N231" i="13"/>
  <c r="O231" i="13" s="1"/>
  <c r="N518" i="13"/>
  <c r="O518" i="13" s="1"/>
  <c r="N276" i="13"/>
  <c r="O276" i="13" s="1"/>
  <c r="N563" i="13"/>
  <c r="O563" i="13" s="1"/>
  <c r="N307" i="13"/>
  <c r="O307" i="13" s="1"/>
  <c r="N51" i="13"/>
  <c r="O51" i="13" s="1"/>
  <c r="N82" i="13"/>
  <c r="O82" i="13" s="1"/>
  <c r="N369" i="13"/>
  <c r="O369" i="13" s="1"/>
  <c r="N368" i="13"/>
  <c r="O368" i="13" s="1"/>
  <c r="N127" i="13"/>
  <c r="O127" i="13" s="1"/>
  <c r="N413" i="13"/>
  <c r="O413" i="13" s="1"/>
  <c r="N157" i="13"/>
  <c r="O157" i="13" s="1"/>
  <c r="N172" i="13"/>
  <c r="O172" i="13" s="1"/>
  <c r="N474" i="13"/>
  <c r="O474" i="13" s="1"/>
  <c r="N521" i="13"/>
  <c r="O521" i="13" s="1"/>
  <c r="N265" i="13"/>
  <c r="O265" i="13" s="1"/>
  <c r="N296" i="13"/>
  <c r="O296" i="13" s="1"/>
  <c r="N865" i="13"/>
  <c r="O865" i="13" s="1"/>
  <c r="N609" i="13"/>
  <c r="O609" i="13" s="1"/>
  <c r="N910" i="13"/>
  <c r="O910" i="13" s="1"/>
  <c r="N654" i="13"/>
  <c r="O654" i="13" s="1"/>
  <c r="N957" i="13"/>
  <c r="O957" i="13" s="1"/>
  <c r="N1004" i="13"/>
  <c r="O1004" i="13" s="1"/>
  <c r="N748" i="13"/>
  <c r="O748" i="13" s="1"/>
  <c r="N539" i="13"/>
  <c r="O539" i="13" s="1"/>
  <c r="N841" i="13"/>
  <c r="O841" i="13" s="1"/>
  <c r="N585" i="13"/>
  <c r="O585" i="13" s="1"/>
  <c r="N903" i="13"/>
  <c r="O903" i="13" s="1"/>
  <c r="N647" i="13"/>
  <c r="O647" i="13" s="1"/>
  <c r="N950" i="13"/>
  <c r="O950" i="13" s="1"/>
  <c r="N694" i="13"/>
  <c r="O694" i="13" s="1"/>
  <c r="N741" i="13"/>
  <c r="O741" i="13" s="1"/>
  <c r="N171" i="13"/>
  <c r="O171" i="13" s="1"/>
  <c r="N788" i="13"/>
  <c r="O788" i="13" s="1"/>
  <c r="N421" i="13"/>
  <c r="O421" i="13" s="1"/>
  <c r="N626" i="13"/>
  <c r="O626" i="13" s="1"/>
  <c r="N471" i="13"/>
  <c r="O471" i="13" s="1"/>
  <c r="N502" i="13"/>
  <c r="O502" i="13" s="1"/>
  <c r="N246" i="13"/>
  <c r="O246" i="13" s="1"/>
  <c r="N547" i="13"/>
  <c r="O547" i="13" s="1"/>
  <c r="N35" i="13"/>
  <c r="O35" i="13" s="1"/>
  <c r="N322" i="13"/>
  <c r="O322" i="13" s="1"/>
  <c r="N353" i="13"/>
  <c r="O353" i="13" s="1"/>
  <c r="N97" i="13"/>
  <c r="O97" i="13" s="1"/>
  <c r="N96" i="13"/>
  <c r="O96" i="13" s="1"/>
  <c r="N367" i="13"/>
  <c r="O367" i="13" s="1"/>
  <c r="N141" i="13"/>
  <c r="O141" i="13" s="1"/>
  <c r="N412" i="13"/>
  <c r="O412" i="13" s="1"/>
  <c r="N458" i="13"/>
  <c r="O458" i="13" s="1"/>
  <c r="N202" i="13"/>
  <c r="O202" i="13" s="1"/>
  <c r="N249" i="13"/>
  <c r="O249" i="13" s="1"/>
  <c r="N536" i="13"/>
  <c r="O536" i="13" s="1"/>
  <c r="N24" i="13"/>
  <c r="O24" i="13" s="1"/>
  <c r="N656" i="13"/>
  <c r="O656" i="13" s="1"/>
  <c r="N784" i="13"/>
  <c r="O784" i="13" s="1"/>
  <c r="N816" i="13"/>
  <c r="O816" i="13" s="1"/>
  <c r="N849" i="13"/>
  <c r="O849" i="13" s="1"/>
  <c r="N593" i="13"/>
  <c r="O593" i="13" s="1"/>
  <c r="N894" i="13"/>
  <c r="O894" i="13" s="1"/>
  <c r="N941" i="13"/>
  <c r="O941" i="13" s="1"/>
  <c r="N685" i="13"/>
  <c r="O685" i="13" s="1"/>
  <c r="N732" i="13"/>
  <c r="O732" i="13" s="1"/>
  <c r="N286" i="13"/>
  <c r="O286" i="13" s="1"/>
  <c r="N794" i="13"/>
  <c r="O794" i="13" s="1"/>
  <c r="N453" i="13"/>
  <c r="O453" i="13" s="1"/>
  <c r="N568" i="13"/>
  <c r="O568" i="13" s="1"/>
  <c r="N856" i="13"/>
  <c r="O856" i="13" s="1"/>
  <c r="N600" i="13"/>
  <c r="O600" i="13" s="1"/>
  <c r="N887" i="13"/>
  <c r="O887" i="13" s="1"/>
  <c r="N631" i="13"/>
  <c r="O631" i="13" s="1"/>
  <c r="N678" i="13"/>
  <c r="O678" i="13" s="1"/>
  <c r="N85" i="13"/>
  <c r="O85" i="13" s="1"/>
  <c r="N334" i="13"/>
  <c r="O334" i="13" s="1"/>
  <c r="N819" i="13"/>
  <c r="O819" i="13" s="1"/>
  <c r="N866" i="13"/>
  <c r="O866" i="13" s="1"/>
  <c r="N455" i="13"/>
  <c r="O455" i="13" s="1"/>
  <c r="N199" i="13"/>
  <c r="O199" i="13" s="1"/>
  <c r="N486" i="13"/>
  <c r="O486" i="13" s="1"/>
  <c r="N230" i="13"/>
  <c r="O230" i="13" s="1"/>
  <c r="N500" i="13"/>
  <c r="O500" i="13" s="1"/>
  <c r="N531" i="13"/>
  <c r="O531" i="13" s="1"/>
  <c r="N275" i="13"/>
  <c r="O275" i="13" s="1"/>
  <c r="N81" i="13"/>
  <c r="O81" i="13" s="1"/>
  <c r="N336" i="13"/>
  <c r="O336" i="13" s="1"/>
  <c r="N80" i="13"/>
  <c r="O80" i="13" s="1"/>
  <c r="N381" i="13"/>
  <c r="O381" i="13" s="1"/>
  <c r="N125" i="13"/>
  <c r="O125" i="13" s="1"/>
  <c r="N396" i="13"/>
  <c r="O396" i="13" s="1"/>
  <c r="N140" i="13"/>
  <c r="O140" i="13" s="1"/>
  <c r="N186" i="13"/>
  <c r="O186" i="13" s="1"/>
  <c r="N489" i="13"/>
  <c r="O489" i="13" s="1"/>
  <c r="N520" i="13"/>
  <c r="O520" i="13" s="1"/>
  <c r="N944" i="13"/>
  <c r="O944" i="13" s="1"/>
  <c r="N577" i="13"/>
  <c r="O577" i="13" s="1"/>
  <c r="N716" i="13"/>
  <c r="O716" i="13" s="1"/>
  <c r="N203" i="13"/>
  <c r="O203" i="13" s="1"/>
  <c r="N778" i="13"/>
  <c r="O778" i="13" s="1"/>
  <c r="N809" i="13"/>
  <c r="O809" i="13" s="1"/>
  <c r="N533" i="13"/>
  <c r="O533" i="13" s="1"/>
  <c r="N584" i="13"/>
  <c r="O584" i="13" s="1"/>
  <c r="N871" i="13"/>
  <c r="O871" i="13" s="1"/>
  <c r="N918" i="13"/>
  <c r="O918" i="13" s="1"/>
  <c r="N709" i="13"/>
  <c r="O709" i="13" s="1"/>
  <c r="N1012" i="13"/>
  <c r="O1012" i="13" s="1"/>
  <c r="N756" i="13"/>
  <c r="O756" i="13" s="1"/>
  <c r="N803" i="13"/>
  <c r="O803" i="13" s="1"/>
  <c r="N594" i="13"/>
  <c r="O594" i="13" s="1"/>
  <c r="N439" i="13"/>
  <c r="O439" i="13" s="1"/>
  <c r="N470" i="13"/>
  <c r="O470" i="13" s="1"/>
  <c r="N214" i="13"/>
  <c r="O214" i="13" s="1"/>
  <c r="N228" i="13"/>
  <c r="O228" i="13" s="1"/>
  <c r="N546" i="13"/>
  <c r="O546" i="13" s="1"/>
  <c r="N290" i="13"/>
  <c r="O290" i="13" s="1"/>
  <c r="N65" i="13"/>
  <c r="O65" i="13" s="1"/>
  <c r="N320" i="13"/>
  <c r="O320" i="13" s="1"/>
  <c r="N335" i="13"/>
  <c r="O335" i="13" s="1"/>
  <c r="N79" i="13"/>
  <c r="O79" i="13" s="1"/>
  <c r="N109" i="13"/>
  <c r="O109" i="13" s="1"/>
  <c r="N380" i="13"/>
  <c r="O380" i="13" s="1"/>
  <c r="N426" i="13"/>
  <c r="O426" i="13" s="1"/>
  <c r="N473" i="13"/>
  <c r="O473" i="13" s="1"/>
  <c r="N217" i="13"/>
  <c r="O217" i="13" s="1"/>
  <c r="N504" i="13"/>
  <c r="O504" i="13" s="1"/>
  <c r="N248" i="13"/>
  <c r="O248" i="13" s="1"/>
  <c r="N879" i="13"/>
  <c r="O879" i="13" s="1"/>
  <c r="N478" i="13"/>
  <c r="O478" i="13" s="1"/>
  <c r="N817" i="13"/>
  <c r="O817" i="13" s="1"/>
  <c r="N557" i="13"/>
  <c r="O557" i="13" s="1"/>
  <c r="N606" i="13"/>
  <c r="O606" i="13" s="1"/>
  <c r="N956" i="13"/>
  <c r="O956" i="13" s="1"/>
  <c r="N700" i="13"/>
  <c r="O700" i="13" s="1"/>
  <c r="N987" i="13"/>
  <c r="O987" i="13" s="1"/>
  <c r="N117" i="13"/>
  <c r="O117" i="13" s="1"/>
  <c r="N762" i="13"/>
  <c r="O762" i="13" s="1"/>
  <c r="N793" i="13"/>
  <c r="O793" i="13" s="1"/>
  <c r="N446" i="13"/>
  <c r="O446" i="13" s="1"/>
  <c r="N567" i="13"/>
  <c r="O567" i="13" s="1"/>
  <c r="N855" i="13"/>
  <c r="O855" i="13" s="1"/>
  <c r="N902" i="13"/>
  <c r="O902" i="13" s="1"/>
  <c r="N646" i="13"/>
  <c r="O646" i="13" s="1"/>
  <c r="N693" i="13"/>
  <c r="O693" i="13" s="1"/>
  <c r="N740" i="13"/>
  <c r="O740" i="13" s="1"/>
  <c r="N787" i="13"/>
  <c r="O787" i="13" s="1"/>
  <c r="N414" i="13"/>
  <c r="O414" i="13" s="1"/>
  <c r="N578" i="13"/>
  <c r="O578" i="13" s="1"/>
  <c r="N423" i="13"/>
  <c r="O423" i="13" s="1"/>
  <c r="N454" i="13"/>
  <c r="O454" i="13" s="1"/>
  <c r="N198" i="13"/>
  <c r="O198" i="13" s="1"/>
  <c r="N212" i="13"/>
  <c r="O212" i="13" s="1"/>
  <c r="N530" i="13"/>
  <c r="O530" i="13" s="1"/>
  <c r="N274" i="13"/>
  <c r="O274" i="13" s="1"/>
  <c r="N561" i="13"/>
  <c r="O561" i="13" s="1"/>
  <c r="N49" i="13"/>
  <c r="O49" i="13" s="1"/>
  <c r="N319" i="13"/>
  <c r="O319" i="13" s="1"/>
  <c r="N63" i="13"/>
  <c r="O63" i="13" s="1"/>
  <c r="N93" i="13"/>
  <c r="O93" i="13" s="1"/>
  <c r="N364" i="13"/>
  <c r="O364" i="13" s="1"/>
  <c r="N108" i="13"/>
  <c r="O108" i="13" s="1"/>
  <c r="N410" i="13"/>
  <c r="O410" i="13" s="1"/>
  <c r="N201" i="13"/>
  <c r="O201" i="13" s="1"/>
  <c r="N488" i="13"/>
  <c r="O488" i="13" s="1"/>
  <c r="N1007" i="13"/>
  <c r="O1007" i="13" s="1"/>
  <c r="N309" i="13"/>
  <c r="O309" i="13" s="1"/>
  <c r="N639" i="13"/>
  <c r="O639" i="13" s="1"/>
  <c r="N671" i="13"/>
  <c r="O671" i="13" s="1"/>
  <c r="N801" i="13"/>
  <c r="O801" i="13" s="1"/>
  <c r="N846" i="13"/>
  <c r="O846" i="13" s="1"/>
  <c r="N590" i="13"/>
  <c r="O590" i="13" s="1"/>
  <c r="N893" i="13"/>
  <c r="O893" i="13" s="1"/>
  <c r="N637" i="13"/>
  <c r="O637" i="13" s="1"/>
  <c r="N940" i="13"/>
  <c r="O940" i="13" s="1"/>
  <c r="N684" i="13"/>
  <c r="O684" i="13" s="1"/>
  <c r="N715" i="13"/>
  <c r="O715" i="13" s="1"/>
  <c r="N746" i="13"/>
  <c r="O746" i="13" s="1"/>
  <c r="N197" i="13"/>
  <c r="O197" i="13" s="1"/>
  <c r="N363" i="13"/>
  <c r="O363" i="13" s="1"/>
  <c r="N526" i="13"/>
  <c r="O526" i="13" s="1"/>
  <c r="N839" i="13"/>
  <c r="O839" i="13" s="1"/>
  <c r="N886" i="13"/>
  <c r="O886" i="13" s="1"/>
  <c r="N630" i="13"/>
  <c r="O630" i="13" s="1"/>
  <c r="N677" i="13"/>
  <c r="O677" i="13" s="1"/>
  <c r="N78" i="13"/>
  <c r="O78" i="13" s="1"/>
  <c r="N771" i="13"/>
  <c r="O771" i="13" s="1"/>
  <c r="N331" i="13"/>
  <c r="O331" i="13" s="1"/>
  <c r="N558" i="13"/>
  <c r="O558" i="13" s="1"/>
  <c r="N407" i="13"/>
  <c r="O407" i="13" s="1"/>
  <c r="N438" i="13"/>
  <c r="O438" i="13" s="1"/>
  <c r="N452" i="13"/>
  <c r="O452" i="13" s="1"/>
  <c r="N196" i="13"/>
  <c r="O196" i="13" s="1"/>
  <c r="N483" i="13"/>
  <c r="O483" i="13" s="1"/>
  <c r="N289" i="13"/>
  <c r="O289" i="13" s="1"/>
  <c r="N33" i="13"/>
  <c r="O33" i="13" s="1"/>
  <c r="N288" i="13"/>
  <c r="O288" i="13" s="1"/>
  <c r="N303" i="13"/>
  <c r="O303" i="13" s="1"/>
  <c r="N47" i="13"/>
  <c r="O47" i="13" s="1"/>
  <c r="N77" i="13"/>
  <c r="O77" i="13" s="1"/>
  <c r="N348" i="13"/>
  <c r="O348" i="13" s="1"/>
  <c r="N394" i="13"/>
  <c r="O394" i="13" s="1"/>
  <c r="N185" i="13"/>
  <c r="O185" i="13" s="1"/>
  <c r="N216" i="13"/>
  <c r="O216" i="13" s="1"/>
  <c r="N960" i="13"/>
  <c r="O960" i="13" s="1"/>
  <c r="N831" i="13"/>
  <c r="O831" i="13" s="1"/>
  <c r="N785" i="13"/>
  <c r="O785" i="13" s="1"/>
  <c r="N830" i="13"/>
  <c r="O830" i="13" s="1"/>
  <c r="N621" i="13"/>
  <c r="O621" i="13" s="1"/>
  <c r="N924" i="13"/>
  <c r="O924" i="13" s="1"/>
  <c r="N668" i="13"/>
  <c r="O668" i="13" s="1"/>
  <c r="N699" i="13"/>
  <c r="O699" i="13" s="1"/>
  <c r="N110" i="13"/>
  <c r="O110" i="13" s="1"/>
  <c r="N761" i="13"/>
  <c r="O761" i="13" s="1"/>
  <c r="N792" i="13"/>
  <c r="O792" i="13" s="1"/>
  <c r="N823" i="13"/>
  <c r="O823" i="13" s="1"/>
  <c r="N566" i="13"/>
  <c r="O566" i="13" s="1"/>
  <c r="N917" i="13"/>
  <c r="O917" i="13" s="1"/>
  <c r="N661" i="13"/>
  <c r="O661" i="13" s="1"/>
  <c r="N964" i="13"/>
  <c r="O964" i="13" s="1"/>
  <c r="N1011" i="13"/>
  <c r="O1011" i="13" s="1"/>
  <c r="N755" i="13"/>
  <c r="O755" i="13" s="1"/>
  <c r="N802" i="13"/>
  <c r="O802" i="13" s="1"/>
  <c r="N494" i="13"/>
  <c r="O494" i="13" s="1"/>
  <c r="N135" i="13"/>
  <c r="O135" i="13" s="1"/>
  <c r="N422" i="13"/>
  <c r="O422" i="13" s="1"/>
  <c r="N436" i="13"/>
  <c r="O436" i="13" s="1"/>
  <c r="N211" i="13"/>
  <c r="O211" i="13" s="1"/>
  <c r="N498" i="13"/>
  <c r="O498" i="13" s="1"/>
  <c r="N242" i="13"/>
  <c r="O242" i="13" s="1"/>
  <c r="N273" i="13"/>
  <c r="O273" i="13" s="1"/>
  <c r="N528" i="13"/>
  <c r="O528" i="13" s="1"/>
  <c r="N543" i="13"/>
  <c r="O543" i="13" s="1"/>
  <c r="N287" i="13"/>
  <c r="O287" i="13" s="1"/>
  <c r="N317" i="13"/>
  <c r="O317" i="13" s="1"/>
  <c r="N61" i="13"/>
  <c r="O61" i="13" s="1"/>
  <c r="N76" i="13"/>
  <c r="O76" i="13" s="1"/>
  <c r="N425" i="13"/>
  <c r="O425" i="13" s="1"/>
  <c r="N169" i="13"/>
  <c r="O169" i="13" s="1"/>
  <c r="N53" i="13"/>
  <c r="O53" i="13" s="1"/>
  <c r="N927" i="13"/>
  <c r="O927" i="13" s="1"/>
  <c r="N959" i="13"/>
  <c r="O959" i="13" s="1"/>
  <c r="N318" i="13"/>
  <c r="O318" i="13" s="1"/>
  <c r="N814" i="13"/>
  <c r="O814" i="13" s="1"/>
  <c r="N861" i="13"/>
  <c r="O861" i="13" s="1"/>
  <c r="N652" i="13"/>
  <c r="O652" i="13" s="1"/>
  <c r="N683" i="13"/>
  <c r="O683" i="13" s="1"/>
  <c r="N714" i="13"/>
  <c r="O714" i="13" s="1"/>
  <c r="N1001" i="13"/>
  <c r="O1001" i="13" s="1"/>
  <c r="N190" i="13"/>
  <c r="O190" i="13" s="1"/>
  <c r="N357" i="13"/>
  <c r="O357" i="13" s="1"/>
  <c r="N807" i="13"/>
  <c r="O807" i="13" s="1"/>
  <c r="N523" i="13"/>
  <c r="O523" i="13" s="1"/>
  <c r="N598" i="13"/>
  <c r="O598" i="13" s="1"/>
  <c r="N645" i="13"/>
  <c r="O645" i="13" s="1"/>
  <c r="N948" i="13"/>
  <c r="O948" i="13" s="1"/>
  <c r="N692" i="13"/>
  <c r="O692" i="13" s="1"/>
  <c r="N995" i="13"/>
  <c r="O995" i="13" s="1"/>
  <c r="N158" i="13"/>
  <c r="O158" i="13" s="1"/>
  <c r="N375" i="13"/>
  <c r="O375" i="13" s="1"/>
  <c r="N119" i="13"/>
  <c r="O119" i="13" s="1"/>
  <c r="N150" i="13"/>
  <c r="O150" i="13" s="1"/>
  <c r="N451" i="13"/>
  <c r="O451" i="13" s="1"/>
  <c r="N226" i="13"/>
  <c r="O226" i="13" s="1"/>
  <c r="N513" i="13"/>
  <c r="O513" i="13" s="1"/>
  <c r="N257" i="13"/>
  <c r="O257" i="13" s="1"/>
  <c r="N256" i="13"/>
  <c r="O256" i="13" s="1"/>
  <c r="N527" i="13"/>
  <c r="O527" i="13" s="1"/>
  <c r="N30" i="13"/>
  <c r="O30" i="13" s="1"/>
  <c r="N301" i="13"/>
  <c r="O301" i="13" s="1"/>
  <c r="N316" i="13"/>
  <c r="O316" i="13" s="1"/>
  <c r="N60" i="13"/>
  <c r="O60" i="13" s="1"/>
  <c r="N106" i="13"/>
  <c r="O106" i="13" s="1"/>
  <c r="N440" i="13"/>
  <c r="O440" i="13" s="1"/>
  <c r="N184" i="13"/>
  <c r="O184" i="13" s="1"/>
  <c r="N591" i="13"/>
  <c r="O591" i="13" s="1"/>
  <c r="N315" i="13"/>
  <c r="O315" i="13" s="1"/>
  <c r="N485" i="13"/>
  <c r="O485" i="13" s="1"/>
  <c r="N753" i="13"/>
  <c r="O753" i="13" s="1"/>
  <c r="N235" i="13"/>
  <c r="O235" i="13" s="1"/>
  <c r="N475" i="13"/>
  <c r="O475" i="13" s="1"/>
  <c r="N845" i="13"/>
  <c r="O845" i="13" s="1"/>
  <c r="N892" i="13"/>
  <c r="O892" i="13" s="1"/>
  <c r="N667" i="13"/>
  <c r="O667" i="13" s="1"/>
  <c r="N954" i="13"/>
  <c r="O954" i="13" s="1"/>
  <c r="N729" i="13"/>
  <c r="O729" i="13" s="1"/>
  <c r="N107" i="13"/>
  <c r="O107" i="13" s="1"/>
  <c r="N270" i="13"/>
  <c r="O270" i="13" s="1"/>
  <c r="N791" i="13"/>
  <c r="O791" i="13" s="1"/>
  <c r="N838" i="13"/>
  <c r="O838" i="13" s="1"/>
  <c r="N582" i="13"/>
  <c r="O582" i="13" s="1"/>
  <c r="N885" i="13"/>
  <c r="O885" i="13" s="1"/>
  <c r="N629" i="13"/>
  <c r="O629" i="13" s="1"/>
  <c r="N723" i="13"/>
  <c r="O723" i="13" s="1"/>
  <c r="N75" i="13"/>
  <c r="O75" i="13" s="1"/>
  <c r="N325" i="13"/>
  <c r="O325" i="13" s="1"/>
  <c r="N359" i="13"/>
  <c r="O359" i="13" s="1"/>
  <c r="N134" i="13"/>
  <c r="O134" i="13" s="1"/>
  <c r="N148" i="13"/>
  <c r="O148" i="13" s="1"/>
  <c r="N435" i="13"/>
  <c r="O435" i="13" s="1"/>
  <c r="N466" i="13"/>
  <c r="O466" i="13" s="1"/>
  <c r="N241" i="13"/>
  <c r="O241" i="13" s="1"/>
  <c r="N496" i="13"/>
  <c r="O496" i="13" s="1"/>
  <c r="N240" i="13"/>
  <c r="O240" i="13" s="1"/>
  <c r="N541" i="13"/>
  <c r="O541" i="13" s="1"/>
  <c r="N29" i="13"/>
  <c r="O29" i="13" s="1"/>
  <c r="N300" i="13"/>
  <c r="O300" i="13" s="1"/>
  <c r="N346" i="13"/>
  <c r="O346" i="13" s="1"/>
  <c r="N90" i="13"/>
  <c r="O90" i="13" s="1"/>
  <c r="N137" i="13"/>
  <c r="O137" i="13" s="1"/>
  <c r="N719" i="13"/>
  <c r="O719" i="13" s="1"/>
  <c r="N672" i="13"/>
  <c r="O672" i="13" s="1"/>
  <c r="N993" i="13"/>
  <c r="O993" i="13" s="1"/>
  <c r="N149" i="13"/>
  <c r="O149" i="13" s="1"/>
  <c r="N782" i="13"/>
  <c r="O782" i="13" s="1"/>
  <c r="N829" i="13"/>
  <c r="O829" i="13" s="1"/>
  <c r="N573" i="13"/>
  <c r="O573" i="13" s="1"/>
  <c r="N620" i="13"/>
  <c r="O620" i="13" s="1"/>
  <c r="N682" i="13"/>
  <c r="O682" i="13" s="1"/>
  <c r="N969" i="13"/>
  <c r="O969" i="13" s="1"/>
  <c r="N1000" i="13"/>
  <c r="O1000" i="13" s="1"/>
  <c r="N744" i="13"/>
  <c r="O744" i="13" s="1"/>
  <c r="N775" i="13"/>
  <c r="O775" i="13" s="1"/>
  <c r="N350" i="13"/>
  <c r="O350" i="13" s="1"/>
  <c r="N822" i="13"/>
  <c r="O822" i="13" s="1"/>
  <c r="N565" i="13"/>
  <c r="O565" i="13" s="1"/>
  <c r="N869" i="13"/>
  <c r="O869" i="13" s="1"/>
  <c r="N707" i="13"/>
  <c r="O707" i="13" s="1"/>
  <c r="N1010" i="13"/>
  <c r="O1010" i="13" s="1"/>
  <c r="N754" i="13"/>
  <c r="O754" i="13" s="1"/>
  <c r="N87" i="13"/>
  <c r="O87" i="13" s="1"/>
  <c r="N118" i="13"/>
  <c r="O118" i="13" s="1"/>
  <c r="N388" i="13"/>
  <c r="O388" i="13" s="1"/>
  <c r="N419" i="13"/>
  <c r="O419" i="13" s="1"/>
  <c r="N163" i="13"/>
  <c r="O163" i="13" s="1"/>
  <c r="N194" i="13"/>
  <c r="O194" i="13" s="1"/>
  <c r="N480" i="13"/>
  <c r="O480" i="13" s="1"/>
  <c r="N495" i="13"/>
  <c r="O495" i="13" s="1"/>
  <c r="N525" i="13"/>
  <c r="O525" i="13" s="1"/>
  <c r="N269" i="13"/>
  <c r="O269" i="13" s="1"/>
  <c r="N284" i="13"/>
  <c r="O284" i="13" s="1"/>
  <c r="N74" i="13"/>
  <c r="O74" i="13" s="1"/>
  <c r="N377" i="13"/>
  <c r="O377" i="13" s="1"/>
  <c r="N408" i="13"/>
  <c r="O408" i="13" s="1"/>
  <c r="N768" i="13"/>
  <c r="O768" i="13" s="1"/>
  <c r="N977" i="13"/>
  <c r="O977" i="13" s="1"/>
  <c r="N721" i="13"/>
  <c r="O721" i="13" s="1"/>
  <c r="N62" i="13"/>
  <c r="O62" i="13" s="1"/>
  <c r="N766" i="13"/>
  <c r="O766" i="13" s="1"/>
  <c r="N302" i="13"/>
  <c r="O302" i="13" s="1"/>
  <c r="N548" i="13"/>
  <c r="O548" i="13" s="1"/>
  <c r="N860" i="13"/>
  <c r="O860" i="13" s="1"/>
  <c r="N604" i="13"/>
  <c r="O604" i="13" s="1"/>
  <c r="N891" i="13"/>
  <c r="O891" i="13" s="1"/>
  <c r="N666" i="13"/>
  <c r="O666" i="13" s="1"/>
  <c r="N953" i="13"/>
  <c r="O953" i="13" s="1"/>
  <c r="N697" i="13"/>
  <c r="O697" i="13" s="1"/>
  <c r="N728" i="13"/>
  <c r="O728" i="13" s="1"/>
  <c r="N101" i="13"/>
  <c r="O101" i="13" s="1"/>
  <c r="N759" i="13"/>
  <c r="O759" i="13" s="1"/>
  <c r="N267" i="13"/>
  <c r="O267" i="13" s="1"/>
  <c r="N806" i="13"/>
  <c r="O806" i="13" s="1"/>
  <c r="N853" i="13"/>
  <c r="O853" i="13" s="1"/>
  <c r="N597" i="13"/>
  <c r="O597" i="13" s="1"/>
  <c r="N644" i="13"/>
  <c r="O644" i="13" s="1"/>
  <c r="N994" i="13"/>
  <c r="O994" i="13" s="1"/>
  <c r="N738" i="13"/>
  <c r="O738" i="13" s="1"/>
  <c r="N155" i="13"/>
  <c r="O155" i="13" s="1"/>
  <c r="N71" i="13"/>
  <c r="O71" i="13" s="1"/>
  <c r="N358" i="13"/>
  <c r="O358" i="13" s="1"/>
  <c r="N102" i="13"/>
  <c r="O102" i="13" s="1"/>
  <c r="N372" i="13"/>
  <c r="O372" i="13" s="1"/>
  <c r="N116" i="13"/>
  <c r="O116" i="13" s="1"/>
  <c r="N147" i="13"/>
  <c r="O147" i="13" s="1"/>
  <c r="N434" i="13"/>
  <c r="O434" i="13" s="1"/>
  <c r="N465" i="13"/>
  <c r="O465" i="13" s="1"/>
  <c r="N208" i="13"/>
  <c r="O208" i="13" s="1"/>
  <c r="N479" i="13"/>
  <c r="O479" i="13" s="1"/>
  <c r="N223" i="13"/>
  <c r="O223" i="13" s="1"/>
  <c r="N253" i="13"/>
  <c r="O253" i="13" s="1"/>
  <c r="N524" i="13"/>
  <c r="O524" i="13" s="1"/>
  <c r="N268" i="13"/>
  <c r="O268" i="13" s="1"/>
  <c r="N27" i="13"/>
  <c r="O27" i="13" s="1"/>
  <c r="N314" i="13"/>
  <c r="O314" i="13" s="1"/>
  <c r="N361" i="13"/>
  <c r="O361" i="13" s="1"/>
  <c r="N105" i="13"/>
  <c r="O105" i="13" s="1"/>
  <c r="N136" i="13"/>
  <c r="O136" i="13" s="1"/>
  <c r="R16" i="15"/>
  <c r="T833" i="15"/>
  <c r="T282" i="15"/>
  <c r="T373" i="15"/>
  <c r="T414" i="15"/>
  <c r="T725" i="15"/>
  <c r="T778" i="15"/>
  <c r="T727" i="15"/>
  <c r="T646" i="15"/>
  <c r="T972" i="15"/>
  <c r="T840" i="15"/>
  <c r="T383" i="15"/>
  <c r="T628" i="15"/>
  <c r="T540" i="15"/>
  <c r="T37" i="15"/>
  <c r="T789" i="15"/>
  <c r="T600" i="15"/>
  <c r="T832" i="15"/>
  <c r="T708" i="15"/>
  <c r="T720" i="15"/>
  <c r="T797" i="15"/>
  <c r="T92" i="15"/>
  <c r="T217" i="15"/>
  <c r="T595" i="15"/>
  <c r="T803" i="15"/>
  <c r="T629" i="15"/>
  <c r="T125" i="15"/>
  <c r="T926" i="15"/>
  <c r="T666" i="15"/>
  <c r="T184" i="15"/>
  <c r="T324" i="15"/>
  <c r="T978" i="15"/>
  <c r="T793" i="15"/>
  <c r="T432" i="15"/>
  <c r="T136" i="15"/>
  <c r="T750" i="15"/>
  <c r="T425" i="15"/>
  <c r="T238" i="15"/>
  <c r="T292" i="15"/>
  <c r="T642" i="15"/>
  <c r="T961" i="15"/>
  <c r="T776" i="15"/>
  <c r="T647" i="15"/>
  <c r="T743" i="15"/>
  <c r="T211" i="15"/>
  <c r="T326" i="15"/>
  <c r="T395" i="15"/>
  <c r="T900" i="15"/>
  <c r="T89" i="15"/>
  <c r="T322" i="15"/>
  <c r="T841" i="15"/>
  <c r="T458" i="15"/>
  <c r="T612" i="15"/>
  <c r="T931" i="15"/>
  <c r="T740" i="15"/>
  <c r="T560" i="15"/>
  <c r="T974" i="15"/>
  <c r="T429" i="15"/>
  <c r="T34" i="15"/>
  <c r="T845" i="15"/>
  <c r="T932" i="15"/>
  <c r="T943" i="15"/>
  <c r="T546" i="15"/>
  <c r="T77" i="15"/>
  <c r="T268" i="15"/>
  <c r="T550" i="15"/>
  <c r="T820" i="15"/>
  <c r="T237" i="15"/>
  <c r="T539" i="15"/>
  <c r="T885" i="15"/>
  <c r="T364" i="15"/>
  <c r="T637" i="15"/>
  <c r="T593" i="15"/>
  <c r="T903" i="15"/>
  <c r="T310" i="15"/>
  <c r="T559" i="15"/>
  <c r="T112" i="15"/>
  <c r="T45" i="15"/>
  <c r="T598" i="15"/>
  <c r="T556" i="15"/>
  <c r="T499" i="15"/>
  <c r="T715" i="15"/>
  <c r="T109" i="15"/>
  <c r="T675" i="15"/>
  <c r="T862" i="15"/>
  <c r="T93" i="15"/>
  <c r="T225" i="15"/>
  <c r="T702" i="15"/>
  <c r="T806" i="15"/>
  <c r="T990" i="15"/>
  <c r="T460" i="15"/>
  <c r="T420" i="15"/>
  <c r="T643" i="15"/>
  <c r="T538" i="15"/>
  <c r="T764" i="15"/>
  <c r="T189" i="15"/>
  <c r="T190" i="15"/>
  <c r="T327" i="15"/>
  <c r="T597" i="15"/>
  <c r="T570" i="15"/>
  <c r="T164" i="15"/>
  <c r="T366" i="15"/>
  <c r="T577" i="15"/>
  <c r="T991" i="15"/>
  <c r="T542" i="15"/>
  <c r="T91" i="15"/>
  <c r="T547" i="15"/>
  <c r="T618" i="15"/>
  <c r="T877" i="15"/>
  <c r="T418" i="15"/>
  <c r="T911" i="15"/>
  <c r="T475" i="15"/>
  <c r="T680" i="15"/>
  <c r="T792" i="15"/>
  <c r="T329" i="15"/>
  <c r="T805" i="15"/>
  <c r="T442" i="15"/>
  <c r="T285" i="15"/>
  <c r="T439" i="15"/>
  <c r="T19" i="15"/>
  <c r="T457" i="15"/>
  <c r="T29" i="15"/>
  <c r="T769" i="15"/>
  <c r="T299" i="15"/>
  <c r="T773" i="15"/>
  <c r="T231" i="15"/>
  <c r="T227" i="15"/>
  <c r="T748" i="15"/>
  <c r="T610" i="15"/>
  <c r="T690" i="15"/>
  <c r="T466" i="15"/>
  <c r="T736" i="15"/>
  <c r="T224" i="15"/>
  <c r="T859" i="15"/>
  <c r="T881" i="15"/>
  <c r="T567" i="15"/>
  <c r="T75" i="15"/>
  <c r="T448" i="15"/>
  <c r="T101" i="15"/>
  <c r="T367" i="15"/>
  <c r="T681" i="15"/>
  <c r="T699" i="15"/>
  <c r="T520" i="15"/>
  <c r="T844" i="15"/>
  <c r="T358" i="15"/>
  <c r="T104" i="15"/>
  <c r="T223" i="15"/>
  <c r="T380" i="15"/>
  <c r="T876" i="15"/>
  <c r="T40" i="15"/>
  <c r="T410" i="15"/>
  <c r="T537" i="15"/>
  <c r="T576" i="15"/>
  <c r="T719" i="15"/>
  <c r="T330" i="15"/>
  <c r="T404" i="15"/>
  <c r="T766" i="15"/>
  <c r="T455" i="15"/>
  <c r="T393" i="15"/>
  <c r="T377" i="15"/>
  <c r="T633" i="15"/>
  <c r="T711" i="15"/>
  <c r="T1004" i="15"/>
  <c r="T127" i="15"/>
  <c r="T654" i="15"/>
  <c r="T823" i="15"/>
  <c r="T687" i="15"/>
  <c r="T639" i="15"/>
  <c r="T965" i="15"/>
  <c r="T616" i="15"/>
  <c r="T682" i="15"/>
  <c r="T842" i="15"/>
  <c r="T144" i="15"/>
  <c r="T302" i="15"/>
  <c r="T927" i="15"/>
  <c r="T427" i="15"/>
  <c r="T579" i="15"/>
  <c r="T82" i="15"/>
  <c r="T113" i="15"/>
  <c r="T141" i="15"/>
  <c r="T250" i="15"/>
  <c r="T890" i="15"/>
  <c r="T30" i="15"/>
  <c r="T316" i="15"/>
  <c r="T591" i="15"/>
  <c r="T590" i="15"/>
  <c r="T485" i="15"/>
  <c r="T774" i="15"/>
  <c r="T431" i="15"/>
  <c r="T514" i="15"/>
  <c r="T816" i="15"/>
  <c r="T512" i="15"/>
  <c r="T625" i="15"/>
  <c r="T914" i="15"/>
  <c r="T828" i="15"/>
  <c r="T31" i="15"/>
  <c r="T230" i="15"/>
  <c r="T368" i="15"/>
  <c r="T726" i="15"/>
  <c r="T333" i="15"/>
  <c r="T850" i="15"/>
  <c r="T815" i="15"/>
  <c r="T988" i="15"/>
  <c r="T989" i="15"/>
  <c r="T379" i="15"/>
  <c r="T937" i="15"/>
  <c r="T855" i="15"/>
  <c r="T95" i="15"/>
  <c r="T484" i="15"/>
  <c r="T85" i="15"/>
  <c r="T592" i="15"/>
  <c r="T137" i="15"/>
  <c r="T98" i="15"/>
  <c r="T651" i="15"/>
  <c r="T847" i="15"/>
  <c r="T811" i="15"/>
  <c r="T1015" i="15"/>
  <c r="T996" i="15"/>
  <c r="T375" i="15"/>
  <c r="T580" i="15"/>
  <c r="T361" i="15"/>
  <c r="T825" i="15"/>
  <c r="T394" i="15"/>
  <c r="T868" i="15"/>
  <c r="T434" i="15"/>
  <c r="T290" i="15"/>
  <c r="T412" i="15"/>
  <c r="T392" i="15"/>
  <c r="T115" i="15"/>
  <c r="T158" i="15"/>
  <c r="T262" i="15"/>
  <c r="T945" i="15"/>
  <c r="T289" i="15"/>
  <c r="T977" i="15"/>
  <c r="T339" i="15"/>
  <c r="T149" i="15"/>
  <c r="T871" i="15"/>
  <c r="T199" i="15"/>
  <c r="T928" i="15"/>
  <c r="T297" i="15"/>
  <c r="T946" i="15"/>
  <c r="T526" i="15"/>
  <c r="T979" i="15"/>
  <c r="T565" i="15"/>
  <c r="T129" i="15"/>
  <c r="T849" i="15"/>
  <c r="T151" i="15"/>
  <c r="T88" i="15"/>
  <c r="T790" i="15"/>
  <c r="T160" i="15"/>
  <c r="T535" i="15"/>
  <c r="T767" i="15"/>
  <c r="T359" i="15"/>
  <c r="T627" i="15"/>
  <c r="T248" i="15"/>
  <c r="T315" i="15"/>
  <c r="T701" i="15"/>
  <c r="T693" i="15"/>
  <c r="T506" i="15"/>
  <c r="T948" i="15"/>
  <c r="T807" i="15"/>
  <c r="T545" i="15"/>
  <c r="T653" i="15"/>
  <c r="T1001" i="15"/>
  <c r="T826" i="15"/>
  <c r="T254" i="15"/>
  <c r="T919" i="15"/>
  <c r="T671" i="15"/>
  <c r="T775" i="15"/>
  <c r="T986" i="15"/>
  <c r="T313" i="15"/>
  <c r="T194" i="15"/>
  <c r="T146" i="15"/>
  <c r="T239" i="15"/>
  <c r="T854" i="15"/>
  <c r="T899" i="15"/>
  <c r="T389" i="15"/>
  <c r="T291" i="15"/>
  <c r="T371" i="15"/>
  <c r="T669" i="15"/>
  <c r="T689" i="15"/>
  <c r="T751" i="15"/>
  <c r="T473" i="15"/>
  <c r="T43" i="15"/>
  <c r="T813" i="15"/>
  <c r="T169" i="15"/>
  <c r="T157" i="15"/>
  <c r="T869" i="15"/>
  <c r="T912" i="15"/>
  <c r="T1012" i="15"/>
  <c r="T602" i="15"/>
  <c r="T72" i="15"/>
  <c r="T955" i="15"/>
  <c r="T140" i="15"/>
  <c r="T744" i="15"/>
  <c r="T132" i="15"/>
  <c r="T433" i="15"/>
  <c r="T886" i="15"/>
  <c r="T365" i="15"/>
  <c r="T50" i="15"/>
  <c r="T349" i="15"/>
  <c r="T27" i="15"/>
  <c r="T421" i="15"/>
  <c r="T704" i="15"/>
  <c r="T893" i="15"/>
  <c r="T131" i="15"/>
  <c r="T306" i="15"/>
  <c r="T479" i="15"/>
  <c r="T822" i="15"/>
  <c r="T65" i="15"/>
  <c r="T212" i="15"/>
  <c r="T96" i="15"/>
  <c r="T235" i="15"/>
  <c r="T574" i="15"/>
  <c r="T762" i="15"/>
  <c r="T81" i="15"/>
  <c r="T449" i="15"/>
  <c r="T121" i="15"/>
  <c r="T802" i="15"/>
  <c r="T142" i="15"/>
  <c r="T888" i="15"/>
  <c r="T771" i="15"/>
  <c r="T332" i="15"/>
  <c r="T800" i="15"/>
  <c r="T399" i="15"/>
  <c r="T384" i="15"/>
  <c r="T645" i="15"/>
  <c r="T256" i="15"/>
  <c r="T717" i="15"/>
  <c r="T325" i="15"/>
  <c r="T1014" i="15"/>
  <c r="T562" i="15"/>
  <c r="T463" i="15"/>
  <c r="T584" i="15"/>
  <c r="T867" i="15"/>
  <c r="T665" i="15"/>
  <c r="T179" i="15"/>
  <c r="T676" i="15"/>
  <c r="T233" i="15"/>
  <c r="T959" i="15"/>
  <c r="T471" i="15"/>
  <c r="T987" i="15"/>
  <c r="T551" i="15"/>
  <c r="T495" i="15"/>
  <c r="T57" i="15"/>
  <c r="T614" i="15"/>
  <c r="T891" i="15"/>
  <c r="T126" i="15"/>
  <c r="T465" i="15"/>
  <c r="T122" i="15"/>
  <c r="T758" i="15"/>
  <c r="T703" i="15"/>
  <c r="T489" i="15"/>
  <c r="T188" i="15"/>
  <c r="T150" i="15"/>
  <c r="T529" i="15"/>
  <c r="T396" i="15"/>
  <c r="T604" i="15"/>
  <c r="T799" i="15"/>
  <c r="T963" i="15"/>
  <c r="T187" i="15"/>
  <c r="T1000" i="15"/>
  <c r="T527" i="15"/>
  <c r="T623" i="15"/>
  <c r="T206" i="15"/>
  <c r="T381" i="15"/>
  <c r="T534" i="15"/>
  <c r="T488" i="15"/>
  <c r="T918" i="15"/>
  <c r="T942" i="15"/>
  <c r="T451" i="15"/>
  <c r="T416" i="15"/>
  <c r="T785" i="15"/>
  <c r="T795" i="15"/>
  <c r="T533" i="15"/>
  <c r="T221" i="15"/>
  <c r="T105" i="15"/>
  <c r="T275" i="15"/>
  <c r="T312" i="15"/>
  <c r="T615" i="15"/>
  <c r="T660" i="15"/>
  <c r="T621" i="15"/>
  <c r="T658" i="15"/>
  <c r="T905" i="15"/>
  <c r="T857" i="15"/>
  <c r="T71" i="15"/>
  <c r="T674" i="15"/>
  <c r="T453" i="15"/>
  <c r="T111" i="15"/>
  <c r="T198" i="15"/>
  <c r="T956" i="15"/>
  <c r="T257" i="15"/>
  <c r="T447" i="15"/>
  <c r="T609" i="15"/>
  <c r="T502" i="15"/>
  <c r="T168" i="15"/>
  <c r="T626" i="15"/>
  <c r="T171" i="15"/>
  <c r="T170" i="15"/>
  <c r="T737" i="15"/>
  <c r="T438" i="15"/>
  <c r="T952" i="15"/>
  <c r="T467" i="15"/>
  <c r="T351" i="15"/>
  <c r="T134" i="15"/>
  <c r="T252" i="15"/>
  <c r="T271" i="15"/>
  <c r="T263" i="15"/>
  <c r="T341" i="15"/>
  <c r="T898" i="15"/>
  <c r="T61" i="15"/>
  <c r="T376" i="15"/>
  <c r="T934" i="15"/>
  <c r="T66" i="15"/>
  <c r="T929" i="15"/>
  <c r="T1013" i="15"/>
  <c r="T200" i="15"/>
  <c r="T397" i="15"/>
  <c r="T709" i="15"/>
  <c r="T851" i="15"/>
  <c r="T966" i="15"/>
  <c r="T759" i="15"/>
  <c r="T976" i="15"/>
  <c r="T406" i="15"/>
  <c r="T348" i="15"/>
  <c r="T872" i="15"/>
  <c r="T47" i="15"/>
  <c r="T413" i="15"/>
  <c r="T491" i="15"/>
  <c r="T713" i="15"/>
  <c r="T967" i="15"/>
  <c r="T84" i="15"/>
  <c r="T36" i="15"/>
  <c r="T583" i="15"/>
  <c r="T749" i="15"/>
  <c r="T323" i="15"/>
  <c r="T156" i="15"/>
  <c r="T954" i="15"/>
  <c r="T353" i="15"/>
  <c r="T518" i="15"/>
  <c r="T848" i="15"/>
  <c r="T307" i="15"/>
  <c r="T993" i="15"/>
  <c r="T295" i="15"/>
  <c r="T634" i="15"/>
  <c r="T195" i="15"/>
  <c r="T679" i="15"/>
  <c r="T873" i="15"/>
  <c r="T119" i="15"/>
  <c r="T829" i="15"/>
  <c r="T166" i="15"/>
  <c r="T884" i="15"/>
  <c r="T478" i="15"/>
  <c r="T99" i="15"/>
  <c r="T788" i="15"/>
  <c r="T68" i="15"/>
  <c r="T635" i="15"/>
  <c r="T356" i="15"/>
  <c r="T152" i="15"/>
  <c r="T385" i="15"/>
  <c r="T454" i="15"/>
  <c r="T456" i="15"/>
  <c r="T38" i="15"/>
  <c r="T729" i="15"/>
  <c r="T52" i="15"/>
  <c r="T752" i="15"/>
  <c r="T298" i="15"/>
  <c r="T340" i="15"/>
  <c r="T370" i="15"/>
  <c r="T183" i="15"/>
  <c r="T1010" i="15"/>
  <c r="T622" i="15"/>
  <c r="T417" i="15"/>
  <c r="T426" i="15"/>
  <c r="T735" i="15"/>
  <c r="T889" i="15"/>
  <c r="T834" i="15"/>
  <c r="T617" i="15"/>
  <c r="T32" i="15"/>
  <c r="T73" i="15"/>
  <c r="T741" i="15"/>
  <c r="T982" i="15"/>
  <c r="T436" i="15"/>
  <c r="T781" i="15"/>
  <c r="T369" i="15"/>
  <c r="T117" i="15"/>
  <c r="T745" i="15"/>
  <c r="T677" i="15"/>
  <c r="T821" i="15"/>
  <c r="T804" i="15"/>
  <c r="T561" i="15"/>
  <c r="T585" i="15"/>
  <c r="T524" i="15"/>
  <c r="T459" i="15"/>
  <c r="T20" i="15"/>
  <c r="T360" i="15"/>
  <c r="T657" i="15"/>
  <c r="T102" i="15"/>
  <c r="T656" i="15"/>
  <c r="T853" i="15"/>
  <c r="T482" i="15"/>
  <c r="T596" i="15"/>
  <c r="T234" i="15"/>
  <c r="T904" i="15"/>
  <c r="T405" i="15"/>
  <c r="T116" i="15"/>
  <c r="T173" i="15"/>
  <c r="T346" i="15"/>
  <c r="T575" i="15"/>
  <c r="T182" i="15"/>
  <c r="T258" i="15"/>
  <c r="T226" i="15"/>
  <c r="T287" i="15"/>
  <c r="T705" i="15"/>
  <c r="T49" i="15"/>
  <c r="T554" i="15"/>
  <c r="T838" i="15"/>
  <c r="T409" i="15"/>
  <c r="T135" i="15"/>
  <c r="T662" i="15"/>
  <c r="T228" i="15"/>
  <c r="T925" i="15"/>
  <c r="T59" i="15"/>
  <c r="T345" i="15"/>
  <c r="T624" i="15"/>
  <c r="T721" i="15"/>
  <c r="T236" i="15"/>
  <c r="T208" i="15"/>
  <c r="T191" i="15"/>
  <c r="T477" i="15"/>
  <c r="T286" i="15"/>
  <c r="T557" i="15"/>
  <c r="T508" i="15"/>
  <c r="T328" i="15"/>
  <c r="T765" i="15"/>
  <c r="T944" i="15"/>
  <c r="T205" i="15"/>
  <c r="T801" i="15"/>
  <c r="T933" i="15"/>
  <c r="T863" i="15"/>
  <c r="T123" i="15"/>
  <c r="T172" i="15"/>
  <c r="T865" i="15"/>
  <c r="T398" i="15"/>
  <c r="T387" i="15"/>
  <c r="T308" i="15"/>
  <c r="T636" i="15"/>
  <c r="T985" i="15"/>
  <c r="T837" i="15"/>
  <c r="T695" i="15"/>
  <c r="T897" i="15"/>
  <c r="T880" i="15"/>
  <c r="T581" i="15"/>
  <c r="T138" i="15"/>
  <c r="T334" i="15"/>
  <c r="T684" i="15"/>
  <c r="T552" i="15"/>
  <c r="T564" i="15"/>
  <c r="T731" i="15"/>
  <c r="T159" i="15"/>
  <c r="T106" i="15"/>
  <c r="T630" i="15"/>
  <c r="T317" i="15"/>
  <c r="T501" i="15"/>
  <c r="T706" i="15"/>
  <c r="T992" i="15"/>
  <c r="T430" i="15"/>
  <c r="T343" i="15"/>
  <c r="T347" i="15"/>
  <c r="T41" i="15"/>
  <c r="T718" i="15"/>
  <c r="T46" i="15"/>
  <c r="T185" i="15"/>
  <c r="T640" i="15"/>
  <c r="T186" i="15"/>
  <c r="T664" i="15"/>
  <c r="T407" i="15"/>
  <c r="T1007" i="15"/>
  <c r="T549" i="15"/>
  <c r="T264" i="15"/>
  <c r="T599" i="15"/>
  <c r="T204" i="15"/>
  <c r="T866" i="15"/>
  <c r="T423" i="15"/>
  <c r="T916" i="15"/>
  <c r="T469" i="15"/>
  <c r="T240" i="15"/>
  <c r="T613" i="15"/>
  <c r="T63" i="15"/>
  <c r="T601" i="15"/>
  <c r="T280" i="15"/>
  <c r="T860" i="15"/>
  <c r="T402" i="15"/>
  <c r="T882" i="15"/>
  <c r="T504" i="15"/>
  <c r="T441" i="15"/>
  <c r="T836" i="15"/>
  <c r="T428" i="15"/>
  <c r="T372" i="15"/>
  <c r="T241" i="15"/>
  <c r="T958" i="15"/>
  <c r="T259" i="15"/>
  <c r="T994" i="15"/>
  <c r="T812" i="15"/>
  <c r="T139" i="15"/>
  <c r="T663" i="15"/>
  <c r="T444" i="15"/>
  <c r="T165" i="15"/>
  <c r="T644" i="15"/>
  <c r="T910" i="15"/>
  <c r="T462" i="15"/>
  <c r="T222" i="15"/>
  <c r="T86" i="15"/>
  <c r="T344" i="15"/>
  <c r="T756" i="15"/>
  <c r="T277" i="15"/>
  <c r="T51" i="15"/>
  <c r="T962" i="15"/>
  <c r="T780" i="15"/>
  <c r="T352" i="15"/>
  <c r="T97" i="15"/>
  <c r="T998" i="15"/>
  <c r="T843" i="15"/>
  <c r="T450" i="15"/>
  <c r="T213" i="15"/>
  <c r="T696" i="15"/>
  <c r="T883" i="15"/>
  <c r="T692" i="15"/>
  <c r="T246" i="15"/>
  <c r="T983" i="15"/>
  <c r="T907" i="15"/>
  <c r="T296" i="15"/>
  <c r="T220" i="15"/>
  <c r="T879" i="15"/>
  <c r="T655" i="15"/>
  <c r="T437" i="15"/>
  <c r="T536" i="15"/>
  <c r="T908" i="15"/>
  <c r="T670" i="15"/>
  <c r="T519" i="15"/>
  <c r="T143" i="15"/>
  <c r="T691" i="15"/>
  <c r="T490" i="15"/>
  <c r="T273" i="15"/>
  <c r="T54" i="15"/>
  <c r="T984" i="15"/>
  <c r="T530" i="15"/>
  <c r="T288" i="15"/>
  <c r="T130" i="15"/>
  <c r="T215" i="15"/>
  <c r="T794" i="15"/>
  <c r="T906" i="15"/>
  <c r="T685" i="15"/>
  <c r="T516" i="15"/>
  <c r="T980" i="15"/>
  <c r="T915" i="15"/>
  <c r="T716" i="15"/>
  <c r="T486" i="15"/>
  <c r="T714" i="15"/>
  <c r="T80" i="15"/>
  <c r="T79" i="15"/>
  <c r="T817" i="15"/>
  <c r="T605" i="15"/>
  <c r="T118" i="15"/>
  <c r="T494" i="15"/>
  <c r="T827" i="15"/>
  <c r="T638" i="15"/>
  <c r="T294" i="15"/>
  <c r="T249" i="15"/>
  <c r="T44" i="15"/>
  <c r="T947" i="15"/>
  <c r="T732" i="15"/>
  <c r="T487" i="15"/>
  <c r="T26" i="15"/>
  <c r="T950" i="15"/>
  <c r="T733" i="15"/>
  <c r="T145" i="15"/>
  <c r="T864" i="15"/>
  <c r="T23" i="15"/>
  <c r="T810" i="15"/>
  <c r="T586" i="15"/>
  <c r="T378" i="15"/>
  <c r="T566" i="15"/>
  <c r="T852" i="15"/>
  <c r="T606" i="15"/>
  <c r="T435" i="15"/>
  <c r="T176" i="15"/>
  <c r="T568" i="15"/>
  <c r="T875" i="15"/>
  <c r="T668" i="15"/>
  <c r="T216" i="15"/>
  <c r="T753" i="15"/>
  <c r="T922" i="15"/>
  <c r="T747" i="15"/>
  <c r="T878" i="15"/>
  <c r="T648" i="15"/>
  <c r="T496" i="15"/>
  <c r="T814" i="15"/>
  <c r="T902" i="15"/>
  <c r="T673" i="15"/>
  <c r="T497" i="15"/>
  <c r="T723" i="15"/>
  <c r="T60" i="15"/>
  <c r="T513" i="15"/>
  <c r="T214" i="15"/>
  <c r="T464" i="15"/>
  <c r="T270" i="15"/>
  <c r="T17" i="15"/>
  <c r="U17" i="15" s="1"/>
  <c r="V17" i="15" s="1"/>
  <c r="T949" i="15"/>
  <c r="T481" i="15"/>
  <c r="T281" i="15"/>
  <c r="T76" i="15"/>
  <c r="T515" i="15"/>
  <c r="T163" i="15"/>
  <c r="T588" i="15"/>
  <c r="T390" i="15"/>
  <c r="T161" i="15"/>
  <c r="T267" i="15"/>
  <c r="T887" i="15"/>
  <c r="T401" i="15"/>
  <c r="T207" i="15"/>
  <c r="T772" i="15"/>
  <c r="T770" i="15"/>
  <c r="T500" i="15"/>
  <c r="T354" i="15"/>
  <c r="T67" i="15"/>
  <c r="T975" i="15"/>
  <c r="T525" i="15"/>
  <c r="T300" i="15"/>
  <c r="T56" i="15"/>
  <c r="T672" i="15"/>
  <c r="T476" i="15"/>
  <c r="T892" i="15"/>
  <c r="T661" i="15"/>
  <c r="T415" i="15"/>
  <c r="T178" i="15"/>
  <c r="T917" i="15"/>
  <c r="T688" i="15"/>
  <c r="T461" i="15"/>
  <c r="T301" i="15"/>
  <c r="T350" i="15"/>
  <c r="T981" i="15"/>
  <c r="T528" i="15"/>
  <c r="T362" i="15"/>
  <c r="T55" i="15"/>
  <c r="T167" i="15"/>
  <c r="T553" i="15"/>
  <c r="T304" i="15"/>
  <c r="T120" i="15"/>
  <c r="T786" i="15"/>
  <c r="T686" i="15"/>
  <c r="T452" i="15"/>
  <c r="T162" i="15"/>
  <c r="T94" i="15"/>
  <c r="T951" i="15"/>
  <c r="T445" i="15"/>
  <c r="T255" i="15"/>
  <c r="T74" i="15"/>
  <c r="T472" i="15"/>
  <c r="T155" i="15"/>
  <c r="T846" i="15"/>
  <c r="T901" i="15"/>
  <c r="T698" i="15"/>
  <c r="T209" i="15"/>
  <c r="T35" i="15"/>
  <c r="T930" i="15"/>
  <c r="T33" i="15"/>
  <c r="T761" i="15"/>
  <c r="T968" i="15"/>
  <c r="T742" i="15"/>
  <c r="T532" i="15"/>
  <c r="T278" i="15"/>
  <c r="T1002" i="15"/>
  <c r="T768" i="15"/>
  <c r="T543" i="15"/>
  <c r="T363" i="15"/>
  <c r="T480" i="15"/>
  <c r="T265" i="15"/>
  <c r="T25" i="15"/>
  <c r="T938" i="15"/>
  <c r="T730" i="15"/>
  <c r="T253" i="15"/>
  <c r="T22" i="15"/>
  <c r="T971" i="15"/>
  <c r="T808" i="15"/>
  <c r="T521" i="15"/>
  <c r="T337" i="15"/>
  <c r="T133" i="15"/>
  <c r="T710" i="15"/>
  <c r="T839" i="15"/>
  <c r="T422" i="15"/>
  <c r="T244" i="15"/>
  <c r="T245" i="15"/>
  <c r="T909" i="15"/>
  <c r="T505" i="15"/>
  <c r="T522" i="15"/>
  <c r="T319" i="15"/>
  <c r="T53" i="15"/>
  <c r="T957" i="15"/>
  <c r="T757" i="15"/>
  <c r="T318" i="15"/>
  <c r="T58" i="15"/>
  <c r="T995" i="15"/>
  <c r="T746" i="15"/>
  <c r="T973" i="15"/>
  <c r="T103" i="15"/>
  <c r="T603" i="15"/>
  <c r="T830" i="15"/>
  <c r="T620" i="15"/>
  <c r="T193" i="15"/>
  <c r="T210" i="15"/>
  <c r="T861" i="15"/>
  <c r="T700" i="15"/>
  <c r="T419" i="15"/>
  <c r="T154" i="15"/>
  <c r="T874" i="15"/>
  <c r="T920" i="15"/>
  <c r="T470" i="15"/>
  <c r="T247" i="15"/>
  <c r="T18" i="15"/>
  <c r="U18" i="15" s="1"/>
  <c r="T1009" i="15"/>
  <c r="T755" i="15"/>
  <c r="T896" i="15"/>
  <c r="T697" i="15"/>
  <c r="T202" i="15"/>
  <c r="T923" i="15"/>
  <c r="T921" i="15"/>
  <c r="T760" i="15"/>
  <c r="T632" i="15"/>
  <c r="T443" i="15"/>
  <c r="T181" i="15"/>
  <c r="T894" i="15"/>
  <c r="T652" i="15"/>
  <c r="T408" i="15"/>
  <c r="T303" i="15"/>
  <c r="T342" i="15"/>
  <c r="T763" i="15"/>
  <c r="T541" i="15"/>
  <c r="T283" i="15"/>
  <c r="T180" i="15"/>
  <c r="T798" i="15"/>
  <c r="T587" i="15"/>
  <c r="T320" i="15"/>
  <c r="T969" i="15"/>
  <c r="T507" i="15"/>
  <c r="T21" i="15"/>
  <c r="T939" i="15"/>
  <c r="T722" i="15"/>
  <c r="T503" i="15"/>
  <c r="T16" i="15"/>
  <c r="U16" i="15" s="1"/>
  <c r="V16" i="15" s="1"/>
  <c r="I16" i="15" s="1"/>
  <c r="J16" i="15" s="1"/>
  <c r="T941" i="15"/>
  <c r="T777" i="15"/>
  <c r="T563" i="15"/>
  <c r="T783" i="15"/>
  <c r="T411" i="15"/>
  <c r="T791" i="15"/>
  <c r="T578" i="15"/>
  <c r="T374" i="15"/>
  <c r="T177" i="15"/>
  <c r="T819" i="15"/>
  <c r="T589" i="15"/>
  <c r="T391" i="15"/>
  <c r="T175" i="15"/>
  <c r="T913" i="15"/>
  <c r="T707" i="15"/>
  <c r="T483" i="15"/>
  <c r="T311" i="15"/>
  <c r="T964" i="15"/>
  <c r="T728" i="15"/>
  <c r="T511" i="15"/>
  <c r="T274" i="15"/>
  <c r="T659" i="15"/>
  <c r="T474" i="15"/>
  <c r="T232" i="15"/>
  <c r="T48" i="15"/>
  <c r="T970" i="15"/>
  <c r="T517" i="15"/>
  <c r="T269" i="15"/>
  <c r="T64" i="15"/>
  <c r="T42" i="15"/>
  <c r="T582" i="15"/>
  <c r="T110" i="15"/>
  <c r="T1003" i="15"/>
  <c r="T784" i="15"/>
  <c r="T572" i="15"/>
  <c r="T87" i="15"/>
  <c r="T62" i="15"/>
  <c r="T809" i="15"/>
  <c r="T641" i="15"/>
  <c r="T739" i="15"/>
  <c r="T523" i="15"/>
  <c r="T219" i="15"/>
  <c r="T69" i="15"/>
  <c r="T1008" i="15"/>
  <c r="T558" i="15"/>
  <c r="T331" i="15"/>
  <c r="T128" i="15"/>
  <c r="T607" i="15"/>
  <c r="T548" i="15"/>
  <c r="T594" i="15"/>
  <c r="T403" i="15"/>
  <c r="T242" i="15"/>
  <c r="T650" i="15"/>
  <c r="T631" i="15"/>
  <c r="T446" i="15"/>
  <c r="T203" i="15"/>
  <c r="T276" i="15"/>
  <c r="T321" i="15"/>
  <c r="T796" i="15"/>
  <c r="T544" i="15"/>
  <c r="T336" i="15"/>
  <c r="T108" i="15"/>
  <c r="T251" i="15"/>
  <c r="T573" i="15"/>
  <c r="T355" i="15"/>
  <c r="T174" i="15"/>
  <c r="T400" i="15"/>
  <c r="T997" i="15"/>
  <c r="T382" i="15"/>
  <c r="T192" i="15"/>
  <c r="T284" i="15"/>
  <c r="T870" i="15"/>
  <c r="T440" i="15"/>
  <c r="T196" i="15"/>
  <c r="T619" i="15"/>
  <c r="T953" i="15"/>
  <c r="T667" i="15"/>
  <c r="T468" i="15"/>
  <c r="T279" i="15"/>
  <c r="T83" i="15"/>
  <c r="T734" i="15"/>
  <c r="T498" i="15"/>
  <c r="T305" i="15"/>
  <c r="T858" i="15"/>
  <c r="T272" i="15"/>
  <c r="T28" i="15"/>
  <c r="T940" i="15"/>
  <c r="T509" i="15"/>
  <c r="T261" i="15"/>
  <c r="T24" i="15"/>
  <c r="T1006" i="15"/>
  <c r="T293" i="15"/>
  <c r="T386" i="15"/>
  <c r="T153" i="15"/>
  <c r="T201" i="15"/>
  <c r="T611" i="15"/>
  <c r="T388" i="15"/>
  <c r="T260" i="15"/>
  <c r="T114" i="15"/>
  <c r="T90" i="15"/>
  <c r="T1011" i="15"/>
  <c r="T782" i="15"/>
  <c r="T571" i="15"/>
  <c r="T147" i="15"/>
  <c r="T229" i="15"/>
  <c r="T831" i="15"/>
  <c r="T649" i="15"/>
  <c r="T424" i="15"/>
  <c r="T266" i="15"/>
  <c r="T70" i="15"/>
  <c r="T924" i="15"/>
  <c r="T694" i="15"/>
  <c r="T531" i="15"/>
  <c r="T78" i="15"/>
  <c r="T936" i="15"/>
  <c r="T738" i="15"/>
  <c r="T314" i="15"/>
  <c r="T338" i="15"/>
  <c r="T148" i="15"/>
  <c r="T357" i="15"/>
  <c r="T824" i="15"/>
  <c r="T608" i="15"/>
  <c r="T124" i="15"/>
  <c r="T39" i="15"/>
  <c r="T856" i="15"/>
  <c r="T678" i="15"/>
  <c r="T724" i="15"/>
  <c r="T218" i="15"/>
  <c r="T895" i="15"/>
  <c r="T683" i="15"/>
  <c r="T493" i="15"/>
  <c r="T243" i="15"/>
  <c r="T935" i="15"/>
  <c r="T712" i="15"/>
  <c r="T492" i="15"/>
  <c r="T309" i="15"/>
  <c r="T100" i="15"/>
  <c r="T1005" i="15"/>
  <c r="T779" i="15"/>
  <c r="T569" i="15"/>
  <c r="T107" i="15"/>
  <c r="T197" i="15"/>
  <c r="T818" i="15"/>
  <c r="T960" i="15"/>
  <c r="T754" i="15"/>
  <c r="T510" i="15"/>
  <c r="T335" i="15"/>
  <c r="T999" i="15"/>
  <c r="T787" i="15"/>
  <c r="T555" i="15"/>
  <c r="T835" i="15"/>
  <c r="R653" i="15"/>
  <c r="R344" i="15"/>
  <c r="R166" i="15"/>
  <c r="R837" i="15"/>
  <c r="R826" i="15"/>
  <c r="R112" i="15"/>
  <c r="R919" i="15"/>
  <c r="R374" i="15"/>
  <c r="R458" i="15"/>
  <c r="R322" i="15"/>
  <c r="R418" i="15"/>
  <c r="R974" i="15"/>
  <c r="R648" i="15"/>
  <c r="R569" i="15"/>
  <c r="R522" i="15"/>
  <c r="R236" i="15"/>
  <c r="R552" i="15"/>
  <c r="R257" i="15"/>
  <c r="R333" i="15"/>
  <c r="R284" i="15"/>
  <c r="R31" i="15"/>
  <c r="R97" i="15"/>
  <c r="R769" i="15"/>
  <c r="R688" i="15"/>
  <c r="R416" i="15"/>
  <c r="R834" i="15"/>
  <c r="R151" i="15"/>
  <c r="R620" i="15"/>
  <c r="R471" i="15"/>
  <c r="R387" i="15"/>
  <c r="R889" i="15"/>
  <c r="R761" i="15"/>
  <c r="R561" i="15"/>
  <c r="R305" i="15"/>
  <c r="R348" i="15"/>
  <c r="R361" i="15"/>
  <c r="R772" i="15"/>
  <c r="R774" i="15"/>
  <c r="R472" i="15"/>
  <c r="R248" i="15"/>
  <c r="R736" i="15"/>
  <c r="R643" i="15"/>
  <c r="R278" i="15"/>
  <c r="R587" i="15"/>
  <c r="R983" i="15"/>
  <c r="R797" i="15"/>
  <c r="R747" i="15"/>
  <c r="R468" i="15"/>
  <c r="R242" i="15"/>
  <c r="R207" i="15"/>
  <c r="R216" i="15"/>
  <c r="R172" i="15"/>
  <c r="R266" i="15"/>
  <c r="R1006" i="15"/>
  <c r="R717" i="15"/>
  <c r="R17" i="15"/>
  <c r="R282" i="15"/>
  <c r="R52" i="15"/>
  <c r="R283" i="15"/>
  <c r="R640" i="15"/>
  <c r="R252" i="15"/>
  <c r="R828" i="15"/>
  <c r="R268" i="15"/>
  <c r="R136" i="15"/>
  <c r="R724" i="15"/>
  <c r="R755" i="15"/>
  <c r="R764" i="15"/>
  <c r="R590" i="15"/>
  <c r="R460" i="15"/>
  <c r="R821" i="15"/>
  <c r="R645" i="15"/>
  <c r="R130" i="15"/>
  <c r="R650" i="15"/>
  <c r="R806" i="15"/>
  <c r="R847" i="15"/>
  <c r="R783" i="15"/>
  <c r="R511" i="15"/>
  <c r="R907" i="15"/>
  <c r="R903" i="15"/>
  <c r="R307" i="15"/>
  <c r="R943" i="15"/>
  <c r="R549" i="15"/>
  <c r="R775" i="15"/>
  <c r="R634" i="15"/>
  <c r="R321" i="15"/>
  <c r="R330" i="15"/>
  <c r="R857" i="15"/>
  <c r="R812" i="15"/>
  <c r="R465" i="15"/>
  <c r="R176" i="15"/>
  <c r="R738" i="15"/>
  <c r="R944" i="15"/>
  <c r="R46" i="15"/>
  <c r="R951" i="15"/>
  <c r="R992" i="15"/>
  <c r="R218" i="15"/>
  <c r="R178" i="15"/>
  <c r="R979" i="15"/>
  <c r="R873" i="15"/>
  <c r="R819" i="15"/>
  <c r="R410" i="15"/>
  <c r="R970" i="15"/>
  <c r="R744" i="15"/>
  <c r="R521" i="15"/>
  <c r="R119" i="15"/>
  <c r="R793" i="15"/>
  <c r="R801" i="15"/>
  <c r="R861" i="15"/>
  <c r="R504" i="15"/>
  <c r="R598" i="15"/>
  <c r="R493" i="15"/>
  <c r="R520" i="15"/>
  <c r="R146" i="15"/>
  <c r="R368" i="15"/>
  <c r="R93" i="15"/>
  <c r="R1008" i="15"/>
  <c r="R605" i="15"/>
  <c r="R492" i="15"/>
  <c r="R292" i="15"/>
  <c r="R993" i="15"/>
  <c r="R719" i="15"/>
  <c r="R529" i="15"/>
  <c r="R695" i="15"/>
  <c r="R483" i="15"/>
  <c r="R192" i="15"/>
  <c r="R596" i="15"/>
  <c r="R781" i="15"/>
  <c r="R603" i="15"/>
  <c r="R824" i="15"/>
  <c r="R921" i="15"/>
  <c r="R518" i="15"/>
  <c r="R318" i="15"/>
  <c r="R489" i="15"/>
  <c r="R639" i="15"/>
  <c r="R924" i="15"/>
  <c r="R467" i="15"/>
  <c r="R514" i="15"/>
  <c r="R484" i="15"/>
  <c r="R796" i="15"/>
  <c r="R670" i="15"/>
  <c r="R632" i="15"/>
  <c r="R613" i="15"/>
  <c r="R519" i="15"/>
  <c r="R55" i="15"/>
  <c r="R84" i="15"/>
  <c r="R633" i="15"/>
  <c r="R456" i="15"/>
  <c r="R271" i="15"/>
  <c r="R319" i="15"/>
  <c r="R350" i="15"/>
  <c r="R763" i="15"/>
  <c r="R63" i="15"/>
  <c r="R867" i="15"/>
  <c r="R227" i="15"/>
  <c r="R393" i="15"/>
  <c r="R36" i="15"/>
  <c r="R881" i="15"/>
  <c r="R502" i="15"/>
  <c r="R930" i="15"/>
  <c r="R618" i="15"/>
  <c r="R355" i="15"/>
  <c r="R654" i="15"/>
  <c r="R929" i="15"/>
  <c r="R862" i="15"/>
  <c r="R740" i="15"/>
  <c r="R394" i="15"/>
  <c r="R341" i="15"/>
  <c r="R152" i="15"/>
  <c r="R165" i="15"/>
  <c r="R432" i="15"/>
  <c r="R315" i="15"/>
  <c r="R306" i="15"/>
  <c r="R232" i="15"/>
  <c r="R71" i="15"/>
  <c r="R1004" i="15"/>
  <c r="R429" i="15"/>
  <c r="R737" i="15"/>
  <c r="R39" i="15"/>
  <c r="R814" i="15"/>
  <c r="R756" i="15"/>
  <c r="R298" i="15"/>
  <c r="R778" i="15"/>
  <c r="R544" i="15"/>
  <c r="R135" i="15"/>
  <c r="R699" i="15"/>
  <c r="R73" i="15"/>
  <c r="R892" i="15"/>
  <c r="R513" i="15"/>
  <c r="R96" i="15"/>
  <c r="R80" i="15"/>
  <c r="R413" i="15"/>
  <c r="R1005" i="15"/>
  <c r="R817" i="15"/>
  <c r="R667" i="15"/>
  <c r="R317" i="15"/>
  <c r="R966" i="15"/>
  <c r="R210" i="15"/>
  <c r="R111" i="15"/>
  <c r="R392" i="15"/>
  <c r="R849" i="15"/>
  <c r="R155" i="15"/>
  <c r="R50" i="15"/>
  <c r="R102" i="15"/>
  <c r="R515" i="15"/>
  <c r="R641" i="15"/>
  <c r="R398" i="15"/>
  <c r="R739" i="15"/>
  <c r="R399" i="15"/>
  <c r="R47" i="15"/>
  <c r="R175" i="15"/>
  <c r="R957" i="15"/>
  <c r="R297" i="15"/>
  <c r="R777" i="15"/>
  <c r="R414" i="15"/>
  <c r="R415" i="15"/>
  <c r="R986" i="15"/>
  <c r="R997" i="15"/>
  <c r="R244" i="15"/>
  <c r="R585" i="15"/>
  <c r="R546" i="15"/>
  <c r="R560" i="15"/>
  <c r="R517" i="15"/>
  <c r="R323" i="15"/>
  <c r="R134" i="15"/>
  <c r="R180" i="15"/>
  <c r="R66" i="15"/>
  <c r="R525" i="15"/>
  <c r="R446" i="15"/>
  <c r="R712" i="15"/>
  <c r="R33" i="15"/>
  <c r="R751" i="15"/>
  <c r="R239" i="15"/>
  <c r="R999" i="15"/>
  <c r="R545" i="15"/>
  <c r="R473" i="15"/>
  <c r="R405" i="15"/>
  <c r="R326" i="15"/>
  <c r="R45" i="15"/>
  <c r="R486" i="15"/>
  <c r="R550" i="15"/>
  <c r="R183" i="15"/>
  <c r="R711" i="15"/>
  <c r="R478" i="15"/>
  <c r="R65" i="15"/>
  <c r="R121" i="15"/>
  <c r="R595" i="15"/>
  <c r="R378" i="15"/>
  <c r="R1012" i="15"/>
  <c r="R773" i="15"/>
  <c r="R690" i="15"/>
  <c r="R403" i="15"/>
  <c r="R914" i="15"/>
  <c r="R453" i="15"/>
  <c r="R259" i="15"/>
  <c r="R658" i="15"/>
  <c r="R256" i="15"/>
  <c r="R390" i="15"/>
  <c r="R920" i="15"/>
  <c r="R663" i="15"/>
  <c r="R512" i="15"/>
  <c r="R718" i="15"/>
  <c r="R536" i="15"/>
  <c r="R88" i="15"/>
  <c r="R457" i="15"/>
  <c r="R455" i="15"/>
  <c r="R535" i="15"/>
  <c r="R224" i="15"/>
  <c r="R543" i="15"/>
  <c r="R953" i="15"/>
  <c r="R841" i="15"/>
  <c r="R780" i="15"/>
  <c r="R435" i="15"/>
  <c r="R23" i="15"/>
  <c r="R105" i="15"/>
  <c r="R905" i="15"/>
  <c r="R723" i="15"/>
  <c r="R422" i="15"/>
  <c r="R963" i="15"/>
  <c r="R795" i="15"/>
  <c r="R548" i="15"/>
  <c r="R64" i="15"/>
  <c r="R59" i="15"/>
  <c r="R995" i="15"/>
  <c r="R1009" i="15"/>
  <c r="R635" i="15"/>
  <c r="R530" i="15"/>
  <c r="R154" i="15"/>
  <c r="R384" i="15"/>
  <c r="R798" i="15"/>
  <c r="R469" i="15"/>
  <c r="R149" i="15"/>
  <c r="R623" i="15"/>
  <c r="R470" i="15"/>
  <c r="R497" i="15"/>
  <c r="R652" i="15"/>
  <c r="R420" i="15"/>
  <c r="R577" i="15"/>
  <c r="R451" i="15"/>
  <c r="R337" i="15"/>
  <c r="R81" i="15"/>
  <c r="R994" i="15"/>
  <c r="R281" i="15"/>
  <c r="R823" i="15"/>
  <c r="R794" i="15"/>
  <c r="R444" i="15"/>
  <c r="R356" i="15"/>
  <c r="R302" i="15"/>
  <c r="R1010" i="15"/>
  <c r="R894" i="15"/>
  <c r="R808" i="15"/>
  <c r="R771" i="15"/>
  <c r="R462" i="15"/>
  <c r="R382" i="15"/>
  <c r="R509" i="15"/>
  <c r="R108" i="15"/>
  <c r="R989" i="15"/>
  <c r="R748" i="15"/>
  <c r="R732" i="15"/>
  <c r="R346" i="15"/>
  <c r="R978" i="15"/>
  <c r="R716" i="15"/>
  <c r="R554" i="15"/>
  <c r="R58" i="15"/>
  <c r="R864" i="15"/>
  <c r="R74" i="15"/>
  <c r="R822" i="15"/>
  <c r="R311" i="15"/>
  <c r="R789" i="15"/>
  <c r="R167" i="15"/>
  <c r="R386" i="15"/>
  <c r="R103" i="15"/>
  <c r="R487" i="15"/>
  <c r="R811" i="15"/>
  <c r="R1014" i="15"/>
  <c r="R139" i="15"/>
  <c r="R866" i="15"/>
  <c r="R339" i="15"/>
  <c r="R450" i="15"/>
  <c r="R683" i="15"/>
  <c r="R188" i="15"/>
  <c r="R686" i="15"/>
  <c r="R198" i="15"/>
  <c r="R899" i="15"/>
  <c r="R291" i="15"/>
  <c r="R190" i="15"/>
  <c r="R694" i="15"/>
  <c r="R612" i="15"/>
  <c r="R419" i="15"/>
  <c r="R325" i="15"/>
  <c r="R138" i="15"/>
  <c r="R782" i="15"/>
  <c r="R400" i="15"/>
  <c r="R884" i="15"/>
  <c r="R941" i="15"/>
  <c r="R971" i="15"/>
  <c r="R701" i="15"/>
  <c r="R659" i="15"/>
  <c r="R630" i="15"/>
  <c r="R479" i="15"/>
  <c r="R329" i="15"/>
  <c r="R406" i="15"/>
  <c r="R327" i="15"/>
  <c r="R209" i="15"/>
  <c r="R591" i="15"/>
  <c r="R447" i="15"/>
  <c r="R423" i="15"/>
  <c r="R309" i="15"/>
  <c r="R22" i="15"/>
  <c r="R38" i="15"/>
  <c r="R37" i="15"/>
  <c r="R700" i="15"/>
  <c r="R491" i="15"/>
  <c r="R833" i="15"/>
  <c r="R627" i="15"/>
  <c r="R860" i="15"/>
  <c r="R693" i="15"/>
  <c r="R372" i="15"/>
  <c r="R476" i="15"/>
  <c r="R945" i="15"/>
  <c r="R576" i="15"/>
  <c r="R312" i="15"/>
  <c r="R691" i="15"/>
  <c r="R615" i="15"/>
  <c r="R859" i="15"/>
  <c r="R131" i="15"/>
  <c r="R1000" i="15"/>
  <c r="R290" i="15"/>
  <c r="R142" i="15"/>
  <c r="R807" i="15"/>
  <c r="R668" i="15"/>
  <c r="R528" i="15"/>
  <c r="R211" i="15"/>
  <c r="R199" i="15"/>
  <c r="R182" i="15"/>
  <c r="R126" i="15"/>
  <c r="R931" i="15"/>
  <c r="R427" i="15"/>
  <c r="R336" i="15"/>
  <c r="R159" i="15"/>
  <c r="R809" i="15"/>
  <c r="R371" i="15"/>
  <c r="R49" i="15"/>
  <c r="R1007" i="15"/>
  <c r="R936" i="15"/>
  <c r="R649" i="15"/>
  <c r="R95" i="15"/>
  <c r="R984" i="15"/>
  <c r="R674" i="15"/>
  <c r="R401" i="15"/>
  <c r="R195" i="15"/>
  <c r="R212" i="15"/>
  <c r="R92" i="15"/>
  <c r="R680" i="15"/>
  <c r="R129" i="15"/>
  <c r="R602" i="15"/>
  <c r="R316" i="15"/>
  <c r="R251" i="15"/>
  <c r="R888" i="15"/>
  <c r="R792" i="15"/>
  <c r="R854" i="15"/>
  <c r="R727" i="15"/>
  <c r="R721" i="15"/>
  <c r="R704" i="15"/>
  <c r="R200" i="15"/>
  <c r="R270" i="15"/>
  <c r="R133" i="15"/>
  <c r="R19" i="15"/>
  <c r="R607" i="15"/>
  <c r="R79" i="15"/>
  <c r="R464" i="15"/>
  <c r="R431" i="15"/>
  <c r="R885" i="15"/>
  <c r="R714" i="15"/>
  <c r="R975" i="15"/>
  <c r="R566" i="15"/>
  <c r="R937" i="15"/>
  <c r="R402" i="15"/>
  <c r="R625" i="15"/>
  <c r="R240" i="15"/>
  <c r="R249" i="15"/>
  <c r="R222" i="15"/>
  <c r="R706" i="15"/>
  <c r="R703" i="15"/>
  <c r="R143" i="15"/>
  <c r="R629" i="15"/>
  <c r="R488" i="15"/>
  <c r="R332" i="15"/>
  <c r="R872" i="15"/>
  <c r="R851" i="15"/>
  <c r="R294" i="15"/>
  <c r="R262" i="15"/>
  <c r="R203" i="15"/>
  <c r="R213" i="15"/>
  <c r="R299" i="15"/>
  <c r="R118" i="15"/>
  <c r="R204" i="15"/>
  <c r="R628" i="15"/>
  <c r="R300" i="15"/>
  <c r="R174" i="15"/>
  <c r="R265" i="15"/>
  <c r="R147" i="15"/>
  <c r="R962" i="15"/>
  <c r="R148" i="15"/>
  <c r="R179" i="15"/>
  <c r="R671" i="15"/>
  <c r="R89" i="15"/>
  <c r="R610" i="15"/>
  <c r="R503" i="15"/>
  <c r="R161" i="15"/>
  <c r="R831" i="15"/>
  <c r="R743" i="15"/>
  <c r="R234" i="15"/>
  <c r="R68" i="15"/>
  <c r="R838" i="15"/>
  <c r="R766" i="15"/>
  <c r="R125" i="15"/>
  <c r="R759" i="15"/>
  <c r="R594" i="15"/>
  <c r="R255" i="15"/>
  <c r="R800" i="15"/>
  <c r="R762" i="15"/>
  <c r="R498" i="15"/>
  <c r="R48" i="15"/>
  <c r="R588" i="15"/>
  <c r="R116" i="15"/>
  <c r="R926" i="15"/>
  <c r="R90" i="15"/>
  <c r="R954" i="15"/>
  <c r="R698" i="15"/>
  <c r="R260" i="15"/>
  <c r="R845" i="15"/>
  <c r="R982" i="15"/>
  <c r="R900" i="15"/>
  <c r="R911" i="15"/>
  <c r="R44" i="15"/>
  <c r="R267" i="15"/>
  <c r="R998" i="15"/>
  <c r="R760" i="15"/>
  <c r="R556" i="15"/>
  <c r="R308" i="15"/>
  <c r="R70" i="15"/>
  <c r="R110" i="15"/>
  <c r="R18" i="15"/>
  <c r="R177" i="15"/>
  <c r="R32" i="15"/>
  <c r="R496" i="15"/>
  <c r="R56" i="15"/>
  <c r="R303" i="15"/>
  <c r="R202" i="15"/>
  <c r="R501" i="15"/>
  <c r="R562" i="15"/>
  <c r="R558" i="15"/>
  <c r="R551" i="15"/>
  <c r="R923" i="15"/>
  <c r="R910" i="15"/>
  <c r="R280" i="15"/>
  <c r="R707" i="15"/>
  <c r="R636" i="15"/>
  <c r="R233" i="15"/>
  <c r="R163" i="15"/>
  <c r="R538" i="15"/>
  <c r="R30" i="15"/>
  <c r="R917" i="15"/>
  <c r="R786" i="15"/>
  <c r="R258" i="15"/>
  <c r="R611" i="15"/>
  <c r="R360" i="15"/>
  <c r="R376" i="15"/>
  <c r="R672" i="15"/>
  <c r="R583" i="15"/>
  <c r="R934" i="15"/>
  <c r="R752" i="15"/>
  <c r="R60" i="15"/>
  <c r="R726" i="15"/>
  <c r="R987" i="15"/>
  <c r="R955" i="15"/>
  <c r="R24" i="15"/>
  <c r="R27" i="15"/>
  <c r="R426" i="15"/>
  <c r="R301" i="15"/>
  <c r="R51" i="15"/>
  <c r="R886" i="15"/>
  <c r="R115" i="15"/>
  <c r="R235" i="15"/>
  <c r="R799" i="15"/>
  <c r="R765" i="15"/>
  <c r="R684" i="15"/>
  <c r="R296" i="15"/>
  <c r="R220" i="15"/>
  <c r="R1011" i="15"/>
  <c r="R452" i="15"/>
  <c r="R741" i="15"/>
  <c r="R642" i="15"/>
  <c r="R638" i="15"/>
  <c r="R391" i="15"/>
  <c r="R25" i="15"/>
  <c r="R883" i="15"/>
  <c r="R656" i="15"/>
  <c r="R733" i="15"/>
  <c r="R829" i="15"/>
  <c r="R440" i="15"/>
  <c r="R906" i="15"/>
  <c r="R273" i="15"/>
  <c r="R29" i="15"/>
  <c r="R785" i="15"/>
  <c r="R661" i="15"/>
  <c r="R343" i="15"/>
  <c r="R69" i="15"/>
  <c r="R606" i="15"/>
  <c r="R158" i="15"/>
  <c r="R912" i="15"/>
  <c r="R395" i="15"/>
  <c r="R909" i="15"/>
  <c r="R875" i="15"/>
  <c r="R673" i="15"/>
  <c r="R559" i="15"/>
  <c r="R83" i="15"/>
  <c r="R708" i="15"/>
  <c r="R836" i="15"/>
  <c r="R846" i="15"/>
  <c r="R229" i="15"/>
  <c r="R215" i="15"/>
  <c r="R230" i="15"/>
  <c r="R289" i="15"/>
  <c r="R194" i="15"/>
  <c r="R21" i="15"/>
  <c r="R53" i="15"/>
  <c r="R619" i="15"/>
  <c r="R412" i="15"/>
  <c r="R367" i="15"/>
  <c r="R843" i="15"/>
  <c r="R43" i="15"/>
  <c r="R790" i="15"/>
  <c r="R160" i="15"/>
  <c r="R902" i="15"/>
  <c r="R475" i="15"/>
  <c r="R141" i="15"/>
  <c r="R647" i="15"/>
  <c r="R542" i="15"/>
  <c r="R295" i="15"/>
  <c r="R1002" i="15"/>
  <c r="R87" i="15"/>
  <c r="R345" i="15"/>
  <c r="R363" i="15"/>
  <c r="R237" i="15"/>
  <c r="R225" i="15"/>
  <c r="R320" i="15"/>
  <c r="R247" i="15"/>
  <c r="R443" i="15"/>
  <c r="R880" i="15"/>
  <c r="R644" i="15"/>
  <c r="R895" i="15"/>
  <c r="R879" i="15"/>
  <c r="R532" i="15"/>
  <c r="R438" i="15"/>
  <c r="R389" i="15"/>
  <c r="R72" i="15"/>
  <c r="R424" i="15"/>
  <c r="R137" i="15"/>
  <c r="R42" i="15"/>
  <c r="R942" i="15"/>
  <c r="R908" i="15"/>
  <c r="R779" i="15"/>
  <c r="R735" i="15"/>
  <c r="R581" i="15"/>
  <c r="R539" i="15"/>
  <c r="R527" i="15"/>
  <c r="R287" i="15"/>
  <c r="R664" i="15"/>
  <c r="R275" i="15"/>
  <c r="R34" i="15"/>
  <c r="R891" i="15"/>
  <c r="R589" i="15"/>
  <c r="R508" i="15"/>
  <c r="R381" i="15"/>
  <c r="R100" i="15"/>
  <c r="R893" i="15"/>
  <c r="R776" i="15"/>
  <c r="R622" i="15"/>
  <c r="R331" i="15"/>
  <c r="R245" i="15"/>
  <c r="R964" i="15"/>
  <c r="R946" i="15"/>
  <c r="R871" i="15"/>
  <c r="R279" i="15"/>
  <c r="R157" i="15"/>
  <c r="R28" i="15"/>
  <c r="R853" i="15"/>
  <c r="R437" i="15"/>
  <c r="R335" i="15"/>
  <c r="R572" i="15"/>
  <c r="R481" i="15"/>
  <c r="R729" i="15"/>
  <c r="R377" i="15"/>
  <c r="R82" i="15"/>
  <c r="R802" i="15"/>
  <c r="R692" i="15"/>
  <c r="R682" i="15"/>
  <c r="R541" i="15"/>
  <c r="R430" i="15"/>
  <c r="R173" i="15"/>
  <c r="R40" i="15"/>
  <c r="R75" i="15"/>
  <c r="R868" i="15"/>
  <c r="R219" i="15"/>
  <c r="R575" i="15"/>
  <c r="R856" i="15"/>
  <c r="R411" i="15"/>
  <c r="R314" i="15"/>
  <c r="R958" i="15"/>
  <c r="R952" i="15"/>
  <c r="R922" i="15"/>
  <c r="R835" i="15"/>
  <c r="R187" i="15"/>
  <c r="R128" i="15"/>
  <c r="R580" i="15"/>
  <c r="R901" i="15"/>
  <c r="R878" i="15"/>
  <c r="R357" i="15"/>
  <c r="R261" i="15"/>
  <c r="R123" i="15"/>
  <c r="R677" i="15"/>
  <c r="R608" i="15"/>
  <c r="R264" i="15"/>
  <c r="R935" i="15"/>
  <c r="R480" i="15"/>
  <c r="R362" i="15"/>
  <c r="R274" i="15"/>
  <c r="R681" i="15"/>
  <c r="R20" i="15"/>
  <c r="R679" i="15"/>
  <c r="R621" i="15"/>
  <c r="R445" i="15"/>
  <c r="R383" i="15"/>
  <c r="R269" i="15"/>
  <c r="R185" i="15"/>
  <c r="R169" i="15"/>
  <c r="R132" i="15"/>
  <c r="R109" i="15"/>
  <c r="R617" i="15"/>
  <c r="R434" i="15"/>
  <c r="R385" i="15"/>
  <c r="R897" i="15"/>
  <c r="R985" i="15"/>
  <c r="R981" i="15"/>
  <c r="R977" i="15"/>
  <c r="R947" i="15"/>
  <c r="R865" i="15"/>
  <c r="R805" i="15"/>
  <c r="R601" i="15"/>
  <c r="R555" i="15"/>
  <c r="R547" i="15"/>
  <c r="R98" i="15"/>
  <c r="R91" i="15"/>
  <c r="R407" i="15"/>
  <c r="R191" i="15"/>
  <c r="R293" i="15"/>
  <c r="R844" i="15"/>
  <c r="R832" i="15"/>
  <c r="R757" i="15"/>
  <c r="R731" i="15"/>
  <c r="R582" i="15"/>
  <c r="R352" i="15"/>
  <c r="R54" i="15"/>
  <c r="R353" i="15"/>
  <c r="R928" i="15"/>
  <c r="R584" i="15"/>
  <c r="R369" i="15"/>
  <c r="R388" i="15"/>
  <c r="R272" i="15"/>
  <c r="R238" i="15"/>
  <c r="R214" i="15"/>
  <c r="R758" i="15"/>
  <c r="R754" i="15"/>
  <c r="R660" i="15"/>
  <c r="R358" i="15"/>
  <c r="R950" i="15"/>
  <c r="R898" i="15"/>
  <c r="R877" i="15"/>
  <c r="R770" i="15"/>
  <c r="R277" i="15"/>
  <c r="R263" i="15"/>
  <c r="R85" i="15"/>
  <c r="R626" i="15"/>
  <c r="R570" i="15"/>
  <c r="R499" i="15"/>
  <c r="R241" i="15"/>
  <c r="R122" i="15"/>
  <c r="R816" i="15"/>
  <c r="R967" i="15"/>
  <c r="R839" i="15"/>
  <c r="R815" i="15"/>
  <c r="R495" i="15"/>
  <c r="R61" i="15"/>
  <c r="R574" i="15"/>
  <c r="R573" i="15"/>
  <c r="R101" i="15"/>
  <c r="R506" i="15"/>
  <c r="R510" i="15"/>
  <c r="R351" i="15"/>
  <c r="R276" i="15"/>
  <c r="R127" i="15"/>
  <c r="R196" i="15"/>
  <c r="R915" i="15"/>
  <c r="R940" i="15"/>
  <c r="R904" i="15"/>
  <c r="R896" i="15"/>
  <c r="R855" i="15"/>
  <c r="R678" i="15"/>
  <c r="R523" i="15"/>
  <c r="R397" i="15"/>
  <c r="R373" i="15"/>
  <c r="R685" i="15"/>
  <c r="R334" i="15"/>
  <c r="R379" i="15"/>
  <c r="R171" i="15"/>
  <c r="R168" i="15"/>
  <c r="R631" i="15"/>
  <c r="R604" i="15"/>
  <c r="R565" i="15"/>
  <c r="R563" i="15"/>
  <c r="R534" i="15"/>
  <c r="R459" i="15"/>
  <c r="R421" i="15"/>
  <c r="R973" i="15"/>
  <c r="R933" i="15"/>
  <c r="R820" i="15"/>
  <c r="R768" i="15"/>
  <c r="R749" i="15"/>
  <c r="R705" i="15"/>
  <c r="R94" i="15"/>
  <c r="R840" i="15"/>
  <c r="R557" i="15"/>
  <c r="R485" i="15"/>
  <c r="R144" i="15"/>
  <c r="R150" i="15"/>
  <c r="R961" i="15"/>
  <c r="R927" i="15"/>
  <c r="R375" i="15"/>
  <c r="R858" i="15"/>
  <c r="R874" i="15"/>
  <c r="R742" i="15"/>
  <c r="R689" i="15"/>
  <c r="R713" i="15"/>
  <c r="R646" i="15"/>
  <c r="R571" i="15"/>
  <c r="R516" i="15"/>
  <c r="R304" i="15"/>
  <c r="R286" i="15"/>
  <c r="R86" i="15"/>
  <c r="R1013" i="15"/>
  <c r="R969" i="15"/>
  <c r="R959" i="15"/>
  <c r="R938" i="15"/>
  <c r="R932" i="15"/>
  <c r="R324" i="15"/>
  <c r="R106" i="15"/>
  <c r="R746" i="15"/>
  <c r="R710" i="15"/>
  <c r="R657" i="15"/>
  <c r="R537" i="15"/>
  <c r="R425" i="15"/>
  <c r="R404" i="15"/>
  <c r="R370" i="15"/>
  <c r="R359" i="15"/>
  <c r="R201" i="15"/>
  <c r="R153" i="15"/>
  <c r="R67" i="15"/>
  <c r="R804" i="15"/>
  <c r="R990" i="15"/>
  <c r="R956" i="15"/>
  <c r="R949" i="15"/>
  <c r="R852" i="15"/>
  <c r="R461" i="15"/>
  <c r="R78" i="15"/>
  <c r="R35" i="15"/>
  <c r="R916" i="15"/>
  <c r="R913" i="15"/>
  <c r="R876" i="15"/>
  <c r="R827" i="15"/>
  <c r="R702" i="15"/>
  <c r="R665" i="15"/>
  <c r="R567" i="15"/>
  <c r="R592" i="15"/>
  <c r="R586" i="15"/>
  <c r="R482" i="15"/>
  <c r="R436" i="15"/>
  <c r="R396" i="15"/>
  <c r="R441" i="15"/>
  <c r="R338" i="15"/>
  <c r="R120" i="15"/>
  <c r="R870" i="15"/>
  <c r="R818" i="15"/>
  <c r="R624" i="15"/>
  <c r="R568" i="15"/>
  <c r="R417" i="15"/>
  <c r="R193" i="15"/>
  <c r="R181" i="15"/>
  <c r="R124" i="15"/>
  <c r="R140" i="15"/>
  <c r="R221" i="15"/>
  <c r="R813" i="15"/>
  <c r="R614" i="15"/>
  <c r="R466" i="15"/>
  <c r="R578" i="15"/>
  <c r="R253" i="15"/>
  <c r="R41" i="15"/>
  <c r="R887" i="15"/>
  <c r="R863" i="15"/>
  <c r="R745" i="15"/>
  <c r="R725" i="15"/>
  <c r="R676" i="15"/>
  <c r="R409" i="15"/>
  <c r="R365" i="15"/>
  <c r="R340" i="15"/>
  <c r="R117" i="15"/>
  <c r="R62" i="15"/>
  <c r="R988" i="15"/>
  <c r="R697" i="15"/>
  <c r="R687" i="15"/>
  <c r="R609" i="15"/>
  <c r="R553" i="15"/>
  <c r="R494" i="15"/>
  <c r="R474" i="15"/>
  <c r="R347" i="15"/>
  <c r="R206" i="15"/>
  <c r="R99" i="15"/>
  <c r="R651" i="15"/>
  <c r="R442" i="15"/>
  <c r="R449" i="15"/>
  <c r="R616" i="15"/>
  <c r="R217" i="15"/>
  <c r="R197" i="15"/>
  <c r="R850" i="15"/>
  <c r="R696" i="15"/>
  <c r="R600" i="15"/>
  <c r="R593" i="15"/>
  <c r="R364" i="15"/>
  <c r="G83" i="3" a="1"/>
  <c r="G83" i="3" s="1"/>
  <c r="R526" i="15"/>
  <c r="R380" i="15"/>
  <c r="R965" i="15"/>
  <c r="R882" i="15"/>
  <c r="R288" i="15"/>
  <c r="R205" i="15"/>
  <c r="R114" i="15"/>
  <c r="R980" i="15"/>
  <c r="R784" i="15"/>
  <c r="R531" i="15"/>
  <c r="R490" i="15"/>
  <c r="R342" i="15"/>
  <c r="R709" i="15"/>
  <c r="R533" i="15"/>
  <c r="R439" i="15"/>
  <c r="R354" i="15"/>
  <c r="R890" i="15"/>
  <c r="R189" i="15"/>
  <c r="R728" i="15"/>
  <c r="G78" i="3" a="1"/>
  <c r="G78" i="3" s="1"/>
  <c r="G82" i="3" a="1"/>
  <c r="G82" i="3" s="1"/>
  <c r="G81" i="3" a="1"/>
  <c r="G81" i="3" s="1"/>
  <c r="G80" i="3" a="1"/>
  <c r="G80" i="3" s="1"/>
  <c r="G79" i="3" a="1"/>
  <c r="G79" i="3" s="1"/>
  <c r="BV15" i="10"/>
  <c r="BU15" i="10"/>
  <c r="BP15" i="10"/>
  <c r="BN14" i="10"/>
  <c r="BM14" i="10"/>
  <c r="BL14" i="10"/>
  <c r="BK14" i="10"/>
  <c r="BJ14" i="10"/>
  <c r="BI14" i="10"/>
  <c r="BH14" i="10"/>
  <c r="BG14" i="10"/>
  <c r="BF14" i="10"/>
  <c r="BN11" i="10"/>
  <c r="BM11" i="10"/>
  <c r="BM15" i="10" s="1"/>
  <c r="BL11" i="10"/>
  <c r="BL15" i="10" s="1"/>
  <c r="BK11" i="10"/>
  <c r="BK15" i="10" s="1"/>
  <c r="BJ11" i="10"/>
  <c r="BJ15" i="10" s="1"/>
  <c r="BI11" i="10"/>
  <c r="BI15" i="10" s="1"/>
  <c r="BH11" i="10"/>
  <c r="BH15" i="10" s="1"/>
  <c r="BG11" i="10"/>
  <c r="BG15" i="10" s="1"/>
  <c r="BF11" i="10"/>
  <c r="BF15" i="10" s="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3" i="6"/>
  <c r="H16" i="15" l="1"/>
  <c r="N481" i="13"/>
  <c r="O481" i="13" s="1"/>
  <c r="N409" i="13"/>
  <c r="O409" i="13" s="1"/>
  <c r="N659" i="13"/>
  <c r="O659" i="13" s="1"/>
  <c r="N574" i="13"/>
  <c r="O574" i="13" s="1"/>
  <c r="N499" i="13"/>
  <c r="O499" i="13" s="1"/>
  <c r="N623" i="13"/>
  <c r="O623" i="13" s="1"/>
  <c r="N432" i="13"/>
  <c r="O432" i="13" s="1"/>
  <c r="N152" i="13"/>
  <c r="O152" i="13" s="1"/>
  <c r="N636" i="13"/>
  <c r="O636" i="13" s="1"/>
  <c r="N570" i="13"/>
  <c r="O570" i="13" s="1"/>
  <c r="N870" i="13"/>
  <c r="O870" i="13" s="1"/>
  <c r="N154" i="13"/>
  <c r="O154" i="13" s="1"/>
  <c r="N622" i="13"/>
  <c r="O622" i="13" s="1"/>
  <c r="N898" i="13"/>
  <c r="O898" i="13" s="1"/>
  <c r="N312" i="13"/>
  <c r="O312" i="13" s="1"/>
  <c r="N98" i="13"/>
  <c r="O98" i="13" s="1"/>
  <c r="N820" i="13"/>
  <c r="O820" i="13" s="1"/>
  <c r="N932" i="13"/>
  <c r="O932" i="13" s="1"/>
  <c r="N112" i="13"/>
  <c r="O112" i="13" s="1"/>
  <c r="N635" i="13"/>
  <c r="O635" i="13" s="1"/>
  <c r="N180" i="13"/>
  <c r="O180" i="13" s="1"/>
  <c r="N662" i="13"/>
  <c r="O662" i="13" s="1"/>
  <c r="N587" i="13"/>
  <c r="O587" i="13" s="1"/>
  <c r="N947" i="13"/>
  <c r="O947" i="13" s="1"/>
  <c r="N210" i="13"/>
  <c r="O210" i="13" s="1"/>
  <c r="N980" i="13"/>
  <c r="O980" i="13" s="1"/>
  <c r="N772" i="13"/>
  <c r="O772" i="13" s="1"/>
  <c r="N899" i="13"/>
  <c r="O899" i="13" s="1"/>
  <c r="N576" i="13"/>
  <c r="O576" i="13" s="1"/>
  <c r="N209" i="13"/>
  <c r="O209" i="13" s="1"/>
  <c r="N378" i="13"/>
  <c r="O378" i="13" s="1"/>
  <c r="N515" i="13"/>
  <c r="O515" i="13" s="1"/>
  <c r="N50" i="13"/>
  <c r="O50" i="13" s="1"/>
  <c r="N161" i="13"/>
  <c r="O161" i="13" s="1"/>
  <c r="N619" i="13"/>
  <c r="O619" i="13" s="1"/>
  <c r="N975" i="13"/>
  <c r="O975" i="13" s="1"/>
  <c r="N424" i="13"/>
  <c r="O424" i="13" s="1"/>
  <c r="N258" i="13"/>
  <c r="O258" i="13" s="1"/>
  <c r="N264" i="13"/>
  <c r="O264" i="13" s="1"/>
  <c r="N720" i="13"/>
  <c r="O720" i="13" s="1"/>
  <c r="N170" i="13"/>
  <c r="O170" i="13" s="1"/>
  <c r="N605" i="13"/>
  <c r="O605" i="13" s="1"/>
  <c r="N472" i="13"/>
  <c r="O472" i="13" s="1"/>
  <c r="N193" i="13"/>
  <c r="O193" i="13" s="1"/>
  <c r="N907" i="13"/>
  <c r="O907" i="13" s="1"/>
  <c r="N901" i="13"/>
  <c r="O901" i="13" s="1"/>
  <c r="N909" i="13"/>
  <c r="O909" i="13" s="1"/>
  <c r="N835" i="13"/>
  <c r="O835" i="13" s="1"/>
  <c r="N400" i="13"/>
  <c r="O400" i="13" s="1"/>
  <c r="N59" i="13"/>
  <c r="O59" i="13" s="1"/>
  <c r="N660" i="13"/>
  <c r="O660" i="13" s="1"/>
  <c r="N195" i="13"/>
  <c r="O195" i="13" s="1"/>
  <c r="N509" i="13"/>
  <c r="O509" i="13" s="1"/>
  <c r="N327" i="13"/>
  <c r="O327" i="13" s="1"/>
  <c r="N984" i="13"/>
  <c r="O984" i="13" s="1"/>
  <c r="N800" i="13"/>
  <c r="O800" i="13" s="1"/>
  <c r="N333" i="13"/>
  <c r="O333" i="13" s="1"/>
  <c r="N151" i="13"/>
  <c r="O151" i="13" s="1"/>
  <c r="N808" i="13"/>
  <c r="O808" i="13" s="1"/>
  <c r="N48" i="13"/>
  <c r="O48" i="13" s="1"/>
  <c r="N834" i="13"/>
  <c r="O834" i="13" s="1"/>
  <c r="N283" i="13"/>
  <c r="O283" i="13" s="1"/>
  <c r="N704" i="13"/>
  <c r="O704" i="13" s="1"/>
  <c r="N321" i="13"/>
  <c r="O321" i="13" s="1"/>
  <c r="N251" i="13"/>
  <c r="O251" i="13" s="1"/>
  <c r="N747" i="13"/>
  <c r="O747" i="13" s="1"/>
  <c r="N156" i="13"/>
  <c r="O156" i="13" s="1"/>
  <c r="N516" i="13"/>
  <c r="O516" i="13" s="1"/>
  <c r="N1003" i="13"/>
  <c r="O1003" i="13" s="1"/>
  <c r="N736" i="13"/>
  <c r="O736" i="13" s="1"/>
  <c r="N777" i="13"/>
  <c r="O777" i="13" s="1"/>
  <c r="N252" i="13"/>
  <c r="O252" i="13" s="1"/>
  <c r="N86" i="13"/>
  <c r="O86" i="13" s="1"/>
  <c r="N32" i="13"/>
  <c r="O32" i="13" s="1"/>
  <c r="N818" i="13"/>
  <c r="O818" i="13" s="1"/>
  <c r="N832" i="13"/>
  <c r="O832" i="13" s="1"/>
  <c r="N305" i="13"/>
  <c r="O305" i="13" s="1"/>
  <c r="N165" i="13"/>
  <c r="O165" i="13" s="1"/>
  <c r="N731" i="13"/>
  <c r="O731" i="13" s="1"/>
  <c r="N397" i="13"/>
  <c r="O397" i="13" s="1"/>
  <c r="N215" i="13"/>
  <c r="O215" i="13" s="1"/>
  <c r="N872" i="13"/>
  <c r="O872" i="13" s="1"/>
  <c r="N688" i="13"/>
  <c r="O688" i="13" s="1"/>
  <c r="N493" i="13"/>
  <c r="O493" i="13" s="1"/>
  <c r="N311" i="13"/>
  <c r="O311" i="13" s="1"/>
  <c r="N968" i="13"/>
  <c r="O968" i="13" s="1"/>
  <c r="N928" i="13"/>
  <c r="O928" i="13" s="1"/>
  <c r="N610" i="13"/>
  <c r="O610" i="13" s="1"/>
  <c r="N39" i="13"/>
  <c r="O39" i="13" s="1"/>
  <c r="N696" i="13"/>
  <c r="O696" i="13" s="1"/>
  <c r="N272" i="13"/>
  <c r="O272" i="13" s="1"/>
  <c r="N245" i="13"/>
  <c r="O245" i="13" s="1"/>
  <c r="N730" i="13"/>
  <c r="O730" i="13" s="1"/>
  <c r="N271" i="13"/>
  <c r="O271" i="13" s="1"/>
  <c r="N745" i="13"/>
  <c r="O745" i="13" s="1"/>
  <c r="N895" i="13"/>
  <c r="O895" i="13" s="1"/>
  <c r="N279" i="13"/>
  <c r="O279" i="13" s="1"/>
  <c r="N936" i="13"/>
  <c r="O936" i="13" s="1"/>
  <c r="N285" i="13"/>
  <c r="O285" i="13" s="1"/>
  <c r="N103" i="13"/>
  <c r="O103" i="13" s="1"/>
  <c r="N1009" i="13"/>
  <c r="O1009" i="13" s="1"/>
  <c r="N200" i="13"/>
  <c r="O200" i="13" s="1"/>
  <c r="N374" i="13"/>
  <c r="O374" i="13" s="1"/>
  <c r="N187" i="13"/>
  <c r="O187" i="13" s="1"/>
  <c r="N737" i="13"/>
  <c r="O737" i="13" s="1"/>
  <c r="N512" i="13"/>
  <c r="O512" i="13" s="1"/>
  <c r="N770" i="13"/>
  <c r="O770" i="13" s="1"/>
  <c r="N64" i="13"/>
  <c r="O64" i="13" s="1"/>
  <c r="N850" i="13"/>
  <c r="O850" i="13" s="1"/>
  <c r="N262" i="13"/>
  <c r="O262" i="13" s="1"/>
  <c r="N640" i="13"/>
  <c r="O640" i="13" s="1"/>
  <c r="N1002" i="13"/>
  <c r="O1002" i="13" s="1"/>
  <c r="N971" i="13"/>
  <c r="O971" i="13" s="1"/>
  <c r="N878" i="13"/>
  <c r="O878" i="13" s="1"/>
  <c r="N833" i="13"/>
  <c r="O833" i="13" s="1"/>
  <c r="O20" i="13"/>
  <c r="I17" i="15"/>
  <c r="J17" i="15" s="1"/>
  <c r="H17" i="15" s="1"/>
  <c r="V18" i="15"/>
  <c r="I18" i="15" s="1"/>
  <c r="J18" i="15" s="1"/>
  <c r="H18" i="15" s="1"/>
  <c r="J1001" i="6"/>
  <c r="J985" i="6"/>
  <c r="J969" i="6"/>
  <c r="J905" i="6"/>
  <c r="J889" i="6"/>
  <c r="J873" i="6"/>
  <c r="J809" i="6"/>
  <c r="J793" i="6"/>
  <c r="J729" i="6"/>
  <c r="J713" i="6"/>
  <c r="J697" i="6"/>
  <c r="J649" i="6"/>
  <c r="J633" i="6"/>
  <c r="J617" i="6"/>
  <c r="J553" i="6"/>
  <c r="J537" i="6"/>
  <c r="J473" i="6"/>
  <c r="J457" i="6"/>
  <c r="J409" i="6"/>
  <c r="J361" i="6"/>
  <c r="J345" i="6"/>
  <c r="J324" i="6"/>
  <c r="J835" i="6"/>
  <c r="J579" i="6"/>
  <c r="J275" i="6"/>
  <c r="J227" i="6"/>
  <c r="J179" i="6"/>
  <c r="J370" i="6"/>
  <c r="J130" i="6"/>
  <c r="J82" i="6"/>
  <c r="AS11" i="10"/>
  <c r="AS801" i="10" s="1"/>
  <c r="BP801" i="10" s="1"/>
  <c r="J152" i="6"/>
  <c r="J56" i="6"/>
  <c r="J203" i="6"/>
  <c r="J106" i="6"/>
  <c r="AW11" i="10"/>
  <c r="AT11" i="10"/>
  <c r="AV11" i="10"/>
  <c r="AU11" i="10"/>
  <c r="AX11" i="10"/>
  <c r="AY11" i="10"/>
  <c r="J815" i="6"/>
  <c r="J559" i="6"/>
  <c r="J415" i="6"/>
  <c r="J1006" i="6"/>
  <c r="J894" i="6"/>
  <c r="J638" i="6"/>
  <c r="J988" i="6"/>
  <c r="J716" i="6"/>
  <c r="J795" i="6"/>
  <c r="J539" i="6"/>
  <c r="J970" i="6"/>
  <c r="J874" i="6"/>
  <c r="J618" i="6"/>
  <c r="J458" i="6"/>
  <c r="J952" i="6"/>
  <c r="J776" i="6"/>
  <c r="J520" i="6"/>
  <c r="J855" i="6"/>
  <c r="J599" i="6"/>
  <c r="J934" i="6"/>
  <c r="J678" i="6"/>
  <c r="J757" i="6"/>
  <c r="J501" i="6"/>
  <c r="J437" i="6"/>
  <c r="J914" i="6"/>
  <c r="J658" i="6"/>
  <c r="J392" i="6"/>
  <c r="J346" i="6"/>
  <c r="J299" i="6"/>
  <c r="J250" i="6"/>
  <c r="BN15" i="10"/>
  <c r="J737" i="6"/>
  <c r="J481" i="6"/>
  <c r="J33" i="6"/>
  <c r="J1008" i="6"/>
  <c r="J992" i="6"/>
  <c r="J976" i="6"/>
  <c r="J960" i="6"/>
  <c r="J944" i="6"/>
  <c r="J928" i="6"/>
  <c r="J912" i="6"/>
  <c r="J896" i="6"/>
  <c r="J880" i="6"/>
  <c r="J864" i="6"/>
  <c r="J848" i="6"/>
  <c r="J832" i="6"/>
  <c r="J816" i="6"/>
  <c r="J800" i="6"/>
  <c r="J784" i="6"/>
  <c r="J768" i="6"/>
  <c r="J752" i="6"/>
  <c r="J736" i="6"/>
  <c r="J720" i="6"/>
  <c r="J704" i="6"/>
  <c r="J688" i="6"/>
  <c r="J672" i="6"/>
  <c r="J656" i="6"/>
  <c r="J640" i="6"/>
  <c r="J624" i="6"/>
  <c r="J608" i="6"/>
  <c r="J592" i="6"/>
  <c r="J576" i="6"/>
  <c r="J560" i="6"/>
  <c r="J544" i="6"/>
  <c r="J528" i="6"/>
  <c r="J512" i="6"/>
  <c r="J496" i="6"/>
  <c r="J480" i="6"/>
  <c r="J464" i="6"/>
  <c r="J448" i="6"/>
  <c r="J432" i="6"/>
  <c r="J416" i="6"/>
  <c r="J400" i="6"/>
  <c r="J384" i="6"/>
  <c r="J368" i="6"/>
  <c r="J352" i="6"/>
  <c r="J336" i="6"/>
  <c r="J320" i="6"/>
  <c r="J304" i="6"/>
  <c r="J288" i="6"/>
  <c r="J272" i="6"/>
  <c r="J256" i="6"/>
  <c r="J240" i="6"/>
  <c r="J224" i="6"/>
  <c r="J208" i="6"/>
  <c r="J192" i="6"/>
  <c r="J176" i="6"/>
  <c r="J160" i="6"/>
  <c r="J144" i="6"/>
  <c r="J128" i="6"/>
  <c r="J112" i="6"/>
  <c r="J96" i="6"/>
  <c r="J80" i="6"/>
  <c r="J64" i="6"/>
  <c r="J48" i="6"/>
  <c r="J32" i="6"/>
  <c r="J16" i="6"/>
  <c r="J1005" i="6"/>
  <c r="J987" i="6"/>
  <c r="J951" i="6"/>
  <c r="J933" i="6"/>
  <c r="J913" i="6"/>
  <c r="J892" i="6"/>
  <c r="J854" i="6"/>
  <c r="J834" i="6"/>
  <c r="J814" i="6"/>
  <c r="J794" i="6"/>
  <c r="J775" i="6"/>
  <c r="J755" i="6"/>
  <c r="J735" i="6"/>
  <c r="J715" i="6"/>
  <c r="J696" i="6"/>
  <c r="J677" i="6"/>
  <c r="J657" i="6"/>
  <c r="J636" i="6"/>
  <c r="J598" i="6"/>
  <c r="J578" i="6"/>
  <c r="J558" i="6"/>
  <c r="J538" i="6"/>
  <c r="J519" i="6"/>
  <c r="J499" i="6"/>
  <c r="J479" i="6"/>
  <c r="J436" i="6"/>
  <c r="J413" i="6"/>
  <c r="J391" i="6"/>
  <c r="J367" i="6"/>
  <c r="J323" i="6"/>
  <c r="J298" i="6"/>
  <c r="J274" i="6"/>
  <c r="J248" i="6"/>
  <c r="J226" i="6"/>
  <c r="J200" i="6"/>
  <c r="J177" i="6"/>
  <c r="J151" i="6"/>
  <c r="J129" i="6"/>
  <c r="J104" i="6"/>
  <c r="J81" i="6"/>
  <c r="J54" i="6"/>
  <c r="J31" i="6"/>
  <c r="J273" i="6"/>
  <c r="J463" i="6"/>
  <c r="J431" i="6"/>
  <c r="J335" i="6"/>
  <c r="J143" i="6"/>
  <c r="J95" i="6"/>
  <c r="J79" i="6"/>
  <c r="J1004" i="6"/>
  <c r="J986" i="6"/>
  <c r="J968" i="6"/>
  <c r="J950" i="6"/>
  <c r="J931" i="6"/>
  <c r="J911" i="6"/>
  <c r="J891" i="6"/>
  <c r="J872" i="6"/>
  <c r="J853" i="6"/>
  <c r="J833" i="6"/>
  <c r="J812" i="6"/>
  <c r="J774" i="6"/>
  <c r="J754" i="6"/>
  <c r="J734" i="6"/>
  <c r="J714" i="6"/>
  <c r="J695" i="6"/>
  <c r="J675" i="6"/>
  <c r="J655" i="6"/>
  <c r="J635" i="6"/>
  <c r="J616" i="6"/>
  <c r="J597" i="6"/>
  <c r="J577" i="6"/>
  <c r="J556" i="6"/>
  <c r="J518" i="6"/>
  <c r="J498" i="6"/>
  <c r="J478" i="6"/>
  <c r="J456" i="6"/>
  <c r="J435" i="6"/>
  <c r="J411" i="6"/>
  <c r="J389" i="6"/>
  <c r="J365" i="6"/>
  <c r="J344" i="6"/>
  <c r="J322" i="6"/>
  <c r="J296" i="6"/>
  <c r="J271" i="6"/>
  <c r="J247" i="6"/>
  <c r="J225" i="6"/>
  <c r="J199" i="6"/>
  <c r="J175" i="6"/>
  <c r="J150" i="6"/>
  <c r="J127" i="6"/>
  <c r="J102" i="6"/>
  <c r="J77" i="6"/>
  <c r="J53" i="6"/>
  <c r="J29" i="6"/>
  <c r="J462" i="6"/>
  <c r="J446" i="6"/>
  <c r="J430" i="6"/>
  <c r="J414" i="6"/>
  <c r="J398" i="6"/>
  <c r="J382" i="6"/>
  <c r="J366" i="6"/>
  <c r="J350" i="6"/>
  <c r="J334" i="6"/>
  <c r="J318" i="6"/>
  <c r="J302" i="6"/>
  <c r="J286" i="6"/>
  <c r="J270" i="6"/>
  <c r="J254" i="6"/>
  <c r="J238" i="6"/>
  <c r="J222" i="6"/>
  <c r="J206" i="6"/>
  <c r="J190" i="6"/>
  <c r="J174" i="6"/>
  <c r="J158" i="6"/>
  <c r="J142" i="6"/>
  <c r="J126" i="6"/>
  <c r="J110" i="6"/>
  <c r="J94" i="6"/>
  <c r="J78" i="6"/>
  <c r="J62" i="6"/>
  <c r="J46" i="6"/>
  <c r="J30" i="6"/>
  <c r="J14" i="6"/>
  <c r="J1003" i="6"/>
  <c r="J967" i="6"/>
  <c r="J949" i="6"/>
  <c r="J930" i="6"/>
  <c r="J910" i="6"/>
  <c r="J890" i="6"/>
  <c r="J871" i="6"/>
  <c r="J851" i="6"/>
  <c r="J831" i="6"/>
  <c r="J811" i="6"/>
  <c r="J792" i="6"/>
  <c r="J773" i="6"/>
  <c r="J753" i="6"/>
  <c r="J732" i="6"/>
  <c r="J694" i="6"/>
  <c r="J674" i="6"/>
  <c r="J654" i="6"/>
  <c r="J634" i="6"/>
  <c r="J615" i="6"/>
  <c r="J595" i="6"/>
  <c r="J575" i="6"/>
  <c r="J555" i="6"/>
  <c r="J536" i="6"/>
  <c r="J517" i="6"/>
  <c r="J497" i="6"/>
  <c r="J476" i="6"/>
  <c r="J455" i="6"/>
  <c r="J434" i="6"/>
  <c r="J410" i="6"/>
  <c r="J388" i="6"/>
  <c r="J364" i="6"/>
  <c r="J343" i="6"/>
  <c r="J319" i="6"/>
  <c r="J294" i="6"/>
  <c r="J269" i="6"/>
  <c r="J246" i="6"/>
  <c r="J223" i="6"/>
  <c r="J198" i="6"/>
  <c r="J172" i="6"/>
  <c r="J149" i="6"/>
  <c r="J125" i="6"/>
  <c r="J101" i="6"/>
  <c r="J76" i="6"/>
  <c r="J52" i="6"/>
  <c r="J28" i="6"/>
  <c r="J925" i="6"/>
  <c r="J893" i="6"/>
  <c r="J877" i="6"/>
  <c r="J861" i="6"/>
  <c r="J845" i="6"/>
  <c r="J829" i="6"/>
  <c r="J813" i="6"/>
  <c r="J797" i="6"/>
  <c r="J781" i="6"/>
  <c r="J765" i="6"/>
  <c r="J749" i="6"/>
  <c r="J733" i="6"/>
  <c r="J717" i="6"/>
  <c r="J701" i="6"/>
  <c r="J685" i="6"/>
  <c r="J669" i="6"/>
  <c r="J653" i="6"/>
  <c r="J637" i="6"/>
  <c r="J621" i="6"/>
  <c r="J605" i="6"/>
  <c r="J589" i="6"/>
  <c r="J573" i="6"/>
  <c r="J557" i="6"/>
  <c r="J541" i="6"/>
  <c r="J525" i="6"/>
  <c r="J509" i="6"/>
  <c r="J493" i="6"/>
  <c r="J477" i="6"/>
  <c r="J349" i="6"/>
  <c r="J221" i="6"/>
  <c r="J173" i="6"/>
  <c r="J157" i="6"/>
  <c r="J1002" i="6"/>
  <c r="J984" i="6"/>
  <c r="J966" i="6"/>
  <c r="J947" i="6"/>
  <c r="J929" i="6"/>
  <c r="J908" i="6"/>
  <c r="J870" i="6"/>
  <c r="J850" i="6"/>
  <c r="J830" i="6"/>
  <c r="J810" i="6"/>
  <c r="J791" i="6"/>
  <c r="J771" i="6"/>
  <c r="J751" i="6"/>
  <c r="J731" i="6"/>
  <c r="J712" i="6"/>
  <c r="J693" i="6"/>
  <c r="J673" i="6"/>
  <c r="J652" i="6"/>
  <c r="J614" i="6"/>
  <c r="J594" i="6"/>
  <c r="J574" i="6"/>
  <c r="J554" i="6"/>
  <c r="J535" i="6"/>
  <c r="J515" i="6"/>
  <c r="J495" i="6"/>
  <c r="J475" i="6"/>
  <c r="J454" i="6"/>
  <c r="J433" i="6"/>
  <c r="J386" i="6"/>
  <c r="J363" i="6"/>
  <c r="J342" i="6"/>
  <c r="J317" i="6"/>
  <c r="J293" i="6"/>
  <c r="J268" i="6"/>
  <c r="J245" i="6"/>
  <c r="J220" i="6"/>
  <c r="J196" i="6"/>
  <c r="J171" i="6"/>
  <c r="J148" i="6"/>
  <c r="J124" i="6"/>
  <c r="J100" i="6"/>
  <c r="J74" i="6"/>
  <c r="J51" i="6"/>
  <c r="J27" i="6"/>
  <c r="J909" i="6"/>
  <c r="J444" i="6"/>
  <c r="J412" i="6"/>
  <c r="J300" i="6"/>
  <c r="J252" i="6"/>
  <c r="J236" i="6"/>
  <c r="J44" i="6"/>
  <c r="J983" i="6"/>
  <c r="J965" i="6"/>
  <c r="J946" i="6"/>
  <c r="J927" i="6"/>
  <c r="J907" i="6"/>
  <c r="J888" i="6"/>
  <c r="J869" i="6"/>
  <c r="J849" i="6"/>
  <c r="J828" i="6"/>
  <c r="J790" i="6"/>
  <c r="J770" i="6"/>
  <c r="J750" i="6"/>
  <c r="J730" i="6"/>
  <c r="J711" i="6"/>
  <c r="J691" i="6"/>
  <c r="J671" i="6"/>
  <c r="J651" i="6"/>
  <c r="J632" i="6"/>
  <c r="J613" i="6"/>
  <c r="J593" i="6"/>
  <c r="J572" i="6"/>
  <c r="J534" i="6"/>
  <c r="J514" i="6"/>
  <c r="J494" i="6"/>
  <c r="J474" i="6"/>
  <c r="J453" i="6"/>
  <c r="J429" i="6"/>
  <c r="J407" i="6"/>
  <c r="J385" i="6"/>
  <c r="J362" i="6"/>
  <c r="J341" i="6"/>
  <c r="J316" i="6"/>
  <c r="J291" i="6"/>
  <c r="J267" i="6"/>
  <c r="J244" i="6"/>
  <c r="J219" i="6"/>
  <c r="J195" i="6"/>
  <c r="J170" i="6"/>
  <c r="J147" i="6"/>
  <c r="J122" i="6"/>
  <c r="J98" i="6"/>
  <c r="J72" i="6"/>
  <c r="J50" i="6"/>
  <c r="J26" i="6"/>
  <c r="J459" i="6"/>
  <c r="J331" i="6"/>
  <c r="J315" i="6"/>
  <c r="J123" i="6"/>
  <c r="J75" i="6"/>
  <c r="J59" i="6"/>
  <c r="J1000" i="6"/>
  <c r="J982" i="6"/>
  <c r="J963" i="6"/>
  <c r="J945" i="6"/>
  <c r="J926" i="6"/>
  <c r="J906" i="6"/>
  <c r="J887" i="6"/>
  <c r="J867" i="6"/>
  <c r="J847" i="6"/>
  <c r="J827" i="6"/>
  <c r="J808" i="6"/>
  <c r="J789" i="6"/>
  <c r="J769" i="6"/>
  <c r="J748" i="6"/>
  <c r="J710" i="6"/>
  <c r="J690" i="6"/>
  <c r="J670" i="6"/>
  <c r="J650" i="6"/>
  <c r="J631" i="6"/>
  <c r="J611" i="6"/>
  <c r="J591" i="6"/>
  <c r="J571" i="6"/>
  <c r="J552" i="6"/>
  <c r="J533" i="6"/>
  <c r="J513" i="6"/>
  <c r="J492" i="6"/>
  <c r="J452" i="6"/>
  <c r="J428" i="6"/>
  <c r="J406" i="6"/>
  <c r="J383" i="6"/>
  <c r="J339" i="6"/>
  <c r="J314" i="6"/>
  <c r="J290" i="6"/>
  <c r="J266" i="6"/>
  <c r="J243" i="6"/>
  <c r="J218" i="6"/>
  <c r="J193" i="6"/>
  <c r="J168" i="6"/>
  <c r="J146" i="6"/>
  <c r="J120" i="6"/>
  <c r="J97" i="6"/>
  <c r="J71" i="6"/>
  <c r="J49" i="6"/>
  <c r="J23" i="6"/>
  <c r="J426" i="6"/>
  <c r="J394" i="6"/>
  <c r="J202" i="6"/>
  <c r="J154" i="6"/>
  <c r="J138" i="6"/>
  <c r="J999" i="6"/>
  <c r="J981" i="6"/>
  <c r="J962" i="6"/>
  <c r="J943" i="6"/>
  <c r="J924" i="6"/>
  <c r="J886" i="6"/>
  <c r="J866" i="6"/>
  <c r="J846" i="6"/>
  <c r="J826" i="6"/>
  <c r="J807" i="6"/>
  <c r="J787" i="6"/>
  <c r="J767" i="6"/>
  <c r="J747" i="6"/>
  <c r="J728" i="6"/>
  <c r="J709" i="6"/>
  <c r="J689" i="6"/>
  <c r="J668" i="6"/>
  <c r="J630" i="6"/>
  <c r="J610" i="6"/>
  <c r="J590" i="6"/>
  <c r="J570" i="6"/>
  <c r="J551" i="6"/>
  <c r="J531" i="6"/>
  <c r="J511" i="6"/>
  <c r="J491" i="6"/>
  <c r="J472" i="6"/>
  <c r="J451" i="6"/>
  <c r="J427" i="6"/>
  <c r="J404" i="6"/>
  <c r="J381" i="6"/>
  <c r="J360" i="6"/>
  <c r="J338" i="6"/>
  <c r="J312" i="6"/>
  <c r="J289" i="6"/>
  <c r="J264" i="6"/>
  <c r="J241" i="6"/>
  <c r="J215" i="6"/>
  <c r="J191" i="6"/>
  <c r="J167" i="6"/>
  <c r="J145" i="6"/>
  <c r="J119" i="6"/>
  <c r="J93" i="6"/>
  <c r="J70" i="6"/>
  <c r="J47" i="6"/>
  <c r="J22" i="6"/>
  <c r="J441" i="6"/>
  <c r="J329" i="6"/>
  <c r="J313" i="6"/>
  <c r="J297" i="6"/>
  <c r="J281" i="6"/>
  <c r="J265" i="6"/>
  <c r="J249" i="6"/>
  <c r="J233" i="6"/>
  <c r="J217" i="6"/>
  <c r="J201" i="6"/>
  <c r="J185" i="6"/>
  <c r="J169" i="6"/>
  <c r="J153" i="6"/>
  <c r="J137" i="6"/>
  <c r="J121" i="6"/>
  <c r="J105" i="6"/>
  <c r="J89" i="6"/>
  <c r="J73" i="6"/>
  <c r="J57" i="6"/>
  <c r="J41" i="6"/>
  <c r="J25" i="6"/>
  <c r="J998" i="6"/>
  <c r="J979" i="6"/>
  <c r="J961" i="6"/>
  <c r="J942" i="6"/>
  <c r="J923" i="6"/>
  <c r="J904" i="6"/>
  <c r="J885" i="6"/>
  <c r="J865" i="6"/>
  <c r="J844" i="6"/>
  <c r="J825" i="6"/>
  <c r="J806" i="6"/>
  <c r="J786" i="6"/>
  <c r="J766" i="6"/>
  <c r="J746" i="6"/>
  <c r="J727" i="6"/>
  <c r="J707" i="6"/>
  <c r="J687" i="6"/>
  <c r="J667" i="6"/>
  <c r="J648" i="6"/>
  <c r="J629" i="6"/>
  <c r="J609" i="6"/>
  <c r="J588" i="6"/>
  <c r="J569" i="6"/>
  <c r="J550" i="6"/>
  <c r="J530" i="6"/>
  <c r="J510" i="6"/>
  <c r="J490" i="6"/>
  <c r="J471" i="6"/>
  <c r="J449" i="6"/>
  <c r="J425" i="6"/>
  <c r="J403" i="6"/>
  <c r="J380" i="6"/>
  <c r="J359" i="6"/>
  <c r="J337" i="6"/>
  <c r="J310" i="6"/>
  <c r="J287" i="6"/>
  <c r="J263" i="6"/>
  <c r="J239" i="6"/>
  <c r="J214" i="6"/>
  <c r="J189" i="6"/>
  <c r="J166" i="6"/>
  <c r="J141" i="6"/>
  <c r="J117" i="6"/>
  <c r="J92" i="6"/>
  <c r="J69" i="6"/>
  <c r="J45" i="6"/>
  <c r="J21" i="6"/>
  <c r="J408" i="6"/>
  <c r="J376" i="6"/>
  <c r="J280" i="6"/>
  <c r="J232" i="6"/>
  <c r="J216" i="6"/>
  <c r="J24" i="6"/>
  <c r="J997" i="6"/>
  <c r="J978" i="6"/>
  <c r="J959" i="6"/>
  <c r="J941" i="6"/>
  <c r="J922" i="6"/>
  <c r="J903" i="6"/>
  <c r="J883" i="6"/>
  <c r="J863" i="6"/>
  <c r="J843" i="6"/>
  <c r="J824" i="6"/>
  <c r="J805" i="6"/>
  <c r="J785" i="6"/>
  <c r="J764" i="6"/>
  <c r="J745" i="6"/>
  <c r="J726" i="6"/>
  <c r="J706" i="6"/>
  <c r="J686" i="6"/>
  <c r="J666" i="6"/>
  <c r="J647" i="6"/>
  <c r="J627" i="6"/>
  <c r="J607" i="6"/>
  <c r="J587" i="6"/>
  <c r="J568" i="6"/>
  <c r="J549" i="6"/>
  <c r="J529" i="6"/>
  <c r="J508" i="6"/>
  <c r="J489" i="6"/>
  <c r="J470" i="6"/>
  <c r="J447" i="6"/>
  <c r="J424" i="6"/>
  <c r="J402" i="6"/>
  <c r="J379" i="6"/>
  <c r="J357" i="6"/>
  <c r="J333" i="6"/>
  <c r="J309" i="6"/>
  <c r="J285" i="6"/>
  <c r="J262" i="6"/>
  <c r="J237" i="6"/>
  <c r="J212" i="6"/>
  <c r="J188" i="6"/>
  <c r="J165" i="6"/>
  <c r="J140" i="6"/>
  <c r="J116" i="6"/>
  <c r="J91" i="6"/>
  <c r="J68" i="6"/>
  <c r="J43" i="6"/>
  <c r="J19" i="6"/>
  <c r="J423" i="6"/>
  <c r="J311" i="6"/>
  <c r="J295" i="6"/>
  <c r="J103" i="6"/>
  <c r="J55" i="6"/>
  <c r="J39" i="6"/>
  <c r="J995" i="6"/>
  <c r="J977" i="6"/>
  <c r="J958" i="6"/>
  <c r="J940" i="6"/>
  <c r="J921" i="6"/>
  <c r="J902" i="6"/>
  <c r="J882" i="6"/>
  <c r="J862" i="6"/>
  <c r="J842" i="6"/>
  <c r="J823" i="6"/>
  <c r="J803" i="6"/>
  <c r="J783" i="6"/>
  <c r="J763" i="6"/>
  <c r="J744" i="6"/>
  <c r="J725" i="6"/>
  <c r="J705" i="6"/>
  <c r="J684" i="6"/>
  <c r="J665" i="6"/>
  <c r="J646" i="6"/>
  <c r="J626" i="6"/>
  <c r="J606" i="6"/>
  <c r="J586" i="6"/>
  <c r="J567" i="6"/>
  <c r="J547" i="6"/>
  <c r="J527" i="6"/>
  <c r="J507" i="6"/>
  <c r="J488" i="6"/>
  <c r="J469" i="6"/>
  <c r="J445" i="6"/>
  <c r="J422" i="6"/>
  <c r="J401" i="6"/>
  <c r="J378" i="6"/>
  <c r="J356" i="6"/>
  <c r="J332" i="6"/>
  <c r="J308" i="6"/>
  <c r="J284" i="6"/>
  <c r="J260" i="6"/>
  <c r="J235" i="6"/>
  <c r="J211" i="6"/>
  <c r="J187" i="6"/>
  <c r="J164" i="6"/>
  <c r="J139" i="6"/>
  <c r="J114" i="6"/>
  <c r="J90" i="6"/>
  <c r="J67" i="6"/>
  <c r="J42" i="6"/>
  <c r="J18" i="6"/>
  <c r="J65" i="6"/>
  <c r="J390" i="6"/>
  <c r="J358" i="6"/>
  <c r="J182" i="6"/>
  <c r="J134" i="6"/>
  <c r="J118" i="6"/>
  <c r="J994" i="6"/>
  <c r="J975" i="6"/>
  <c r="J957" i="6"/>
  <c r="J939" i="6"/>
  <c r="J920" i="6"/>
  <c r="J901" i="6"/>
  <c r="J881" i="6"/>
  <c r="J860" i="6"/>
  <c r="J841" i="6"/>
  <c r="J822" i="6"/>
  <c r="J802" i="6"/>
  <c r="J782" i="6"/>
  <c r="J762" i="6"/>
  <c r="J743" i="6"/>
  <c r="J723" i="6"/>
  <c r="J703" i="6"/>
  <c r="J683" i="6"/>
  <c r="J664" i="6"/>
  <c r="J645" i="6"/>
  <c r="J625" i="6"/>
  <c r="J604" i="6"/>
  <c r="J585" i="6"/>
  <c r="J566" i="6"/>
  <c r="J546" i="6"/>
  <c r="J526" i="6"/>
  <c r="J506" i="6"/>
  <c r="J487" i="6"/>
  <c r="J467" i="6"/>
  <c r="J443" i="6"/>
  <c r="J421" i="6"/>
  <c r="J399" i="6"/>
  <c r="J377" i="6"/>
  <c r="J355" i="6"/>
  <c r="J330" i="6"/>
  <c r="J307" i="6"/>
  <c r="J283" i="6"/>
  <c r="J259" i="6"/>
  <c r="J234" i="6"/>
  <c r="J210" i="6"/>
  <c r="J186" i="6"/>
  <c r="J162" i="6"/>
  <c r="J136" i="6"/>
  <c r="J113" i="6"/>
  <c r="J88" i="6"/>
  <c r="J66" i="6"/>
  <c r="J40" i="6"/>
  <c r="J15" i="6"/>
  <c r="J369" i="6"/>
  <c r="J257" i="6"/>
  <c r="J17" i="6"/>
  <c r="J405" i="6"/>
  <c r="J261" i="6"/>
  <c r="J213" i="6"/>
  <c r="J197" i="6"/>
  <c r="J1011" i="6"/>
  <c r="J993" i="6"/>
  <c r="J974" i="6"/>
  <c r="J956" i="6"/>
  <c r="J938" i="6"/>
  <c r="J919" i="6"/>
  <c r="J899" i="6"/>
  <c r="J879" i="6"/>
  <c r="J859" i="6"/>
  <c r="J840" i="6"/>
  <c r="J821" i="6"/>
  <c r="J801" i="6"/>
  <c r="J780" i="6"/>
  <c r="J761" i="6"/>
  <c r="J742" i="6"/>
  <c r="J722" i="6"/>
  <c r="J702" i="6"/>
  <c r="J682" i="6"/>
  <c r="J663" i="6"/>
  <c r="J643" i="6"/>
  <c r="J623" i="6"/>
  <c r="J603" i="6"/>
  <c r="J584" i="6"/>
  <c r="J565" i="6"/>
  <c r="J545" i="6"/>
  <c r="J524" i="6"/>
  <c r="J505" i="6"/>
  <c r="J486" i="6"/>
  <c r="J466" i="6"/>
  <c r="J442" i="6"/>
  <c r="J420" i="6"/>
  <c r="J397" i="6"/>
  <c r="J375" i="6"/>
  <c r="J353" i="6"/>
  <c r="J328" i="6"/>
  <c r="J306" i="6"/>
  <c r="J282" i="6"/>
  <c r="J258" i="6"/>
  <c r="J231" i="6"/>
  <c r="J209" i="6"/>
  <c r="J184" i="6"/>
  <c r="J161" i="6"/>
  <c r="J135" i="6"/>
  <c r="J111" i="6"/>
  <c r="J87" i="6"/>
  <c r="J63" i="6"/>
  <c r="J38" i="6"/>
  <c r="J321" i="6"/>
  <c r="J1012" i="6"/>
  <c r="J996" i="6"/>
  <c r="J980" i="6"/>
  <c r="J964" i="6"/>
  <c r="J948" i="6"/>
  <c r="J932" i="6"/>
  <c r="J916" i="6"/>
  <c r="J900" i="6"/>
  <c r="J884" i="6"/>
  <c r="J868" i="6"/>
  <c r="J852" i="6"/>
  <c r="J836" i="6"/>
  <c r="J820" i="6"/>
  <c r="J804" i="6"/>
  <c r="J788" i="6"/>
  <c r="J772" i="6"/>
  <c r="J756" i="6"/>
  <c r="J740" i="6"/>
  <c r="J724" i="6"/>
  <c r="J708" i="6"/>
  <c r="J692" i="6"/>
  <c r="J676" i="6"/>
  <c r="J660" i="6"/>
  <c r="J644" i="6"/>
  <c r="J628" i="6"/>
  <c r="J612" i="6"/>
  <c r="J596" i="6"/>
  <c r="J580" i="6"/>
  <c r="J564" i="6"/>
  <c r="J548" i="6"/>
  <c r="J532" i="6"/>
  <c r="J516" i="6"/>
  <c r="J500" i="6"/>
  <c r="J484" i="6"/>
  <c r="J468" i="6"/>
  <c r="J372" i="6"/>
  <c r="J340" i="6"/>
  <c r="J292" i="6"/>
  <c r="J276" i="6"/>
  <c r="J84" i="6"/>
  <c r="J36" i="6"/>
  <c r="J20" i="6"/>
  <c r="J1010" i="6"/>
  <c r="J991" i="6"/>
  <c r="J973" i="6"/>
  <c r="J955" i="6"/>
  <c r="J937" i="6"/>
  <c r="J918" i="6"/>
  <c r="J898" i="6"/>
  <c r="J878" i="6"/>
  <c r="J858" i="6"/>
  <c r="J839" i="6"/>
  <c r="J819" i="6"/>
  <c r="J799" i="6"/>
  <c r="J779" i="6"/>
  <c r="J760" i="6"/>
  <c r="J741" i="6"/>
  <c r="J721" i="6"/>
  <c r="J700" i="6"/>
  <c r="J681" i="6"/>
  <c r="J662" i="6"/>
  <c r="J642" i="6"/>
  <c r="J622" i="6"/>
  <c r="J602" i="6"/>
  <c r="J583" i="6"/>
  <c r="J563" i="6"/>
  <c r="J543" i="6"/>
  <c r="J523" i="6"/>
  <c r="J504" i="6"/>
  <c r="J485" i="6"/>
  <c r="J465" i="6"/>
  <c r="J440" i="6"/>
  <c r="J419" i="6"/>
  <c r="J396" i="6"/>
  <c r="J374" i="6"/>
  <c r="J351" i="6"/>
  <c r="J327" i="6"/>
  <c r="J305" i="6"/>
  <c r="J279" i="6"/>
  <c r="J255" i="6"/>
  <c r="J230" i="6"/>
  <c r="J207" i="6"/>
  <c r="J183" i="6"/>
  <c r="J159" i="6"/>
  <c r="J133" i="6"/>
  <c r="J109" i="6"/>
  <c r="J86" i="6"/>
  <c r="J61" i="6"/>
  <c r="J37" i="6"/>
  <c r="J387" i="6"/>
  <c r="J163" i="6"/>
  <c r="J115" i="6"/>
  <c r="J99" i="6"/>
  <c r="J1009" i="6"/>
  <c r="J990" i="6"/>
  <c r="J972" i="6"/>
  <c r="J954" i="6"/>
  <c r="J936" i="6"/>
  <c r="J917" i="6"/>
  <c r="J897" i="6"/>
  <c r="J876" i="6"/>
  <c r="J857" i="6"/>
  <c r="J838" i="6"/>
  <c r="J818" i="6"/>
  <c r="J798" i="6"/>
  <c r="J778" i="6"/>
  <c r="J759" i="6"/>
  <c r="J739" i="6"/>
  <c r="J719" i="6"/>
  <c r="J699" i="6"/>
  <c r="J680" i="6"/>
  <c r="J661" i="6"/>
  <c r="J641" i="6"/>
  <c r="J620" i="6"/>
  <c r="J601" i="6"/>
  <c r="J582" i="6"/>
  <c r="J562" i="6"/>
  <c r="J542" i="6"/>
  <c r="J522" i="6"/>
  <c r="J503" i="6"/>
  <c r="J483" i="6"/>
  <c r="J461" i="6"/>
  <c r="J439" i="6"/>
  <c r="J418" i="6"/>
  <c r="J395" i="6"/>
  <c r="J373" i="6"/>
  <c r="J348" i="6"/>
  <c r="J326" i="6"/>
  <c r="J303" i="6"/>
  <c r="J278" i="6"/>
  <c r="J253" i="6"/>
  <c r="J229" i="6"/>
  <c r="J205" i="6"/>
  <c r="J181" i="6"/>
  <c r="J156" i="6"/>
  <c r="J132" i="6"/>
  <c r="J108" i="6"/>
  <c r="J85" i="6"/>
  <c r="J60" i="6"/>
  <c r="J35" i="6"/>
  <c r="J450" i="6"/>
  <c r="J354" i="6"/>
  <c r="J242" i="6"/>
  <c r="J194" i="6"/>
  <c r="J178" i="6"/>
  <c r="J1007" i="6"/>
  <c r="J989" i="6"/>
  <c r="J971" i="6"/>
  <c r="J953" i="6"/>
  <c r="J935" i="6"/>
  <c r="J915" i="6"/>
  <c r="J895" i="6"/>
  <c r="J875" i="6"/>
  <c r="J856" i="6"/>
  <c r="J837" i="6"/>
  <c r="J817" i="6"/>
  <c r="J796" i="6"/>
  <c r="J777" i="6"/>
  <c r="J758" i="6"/>
  <c r="J738" i="6"/>
  <c r="J718" i="6"/>
  <c r="J698" i="6"/>
  <c r="J679" i="6"/>
  <c r="J659" i="6"/>
  <c r="J639" i="6"/>
  <c r="J619" i="6"/>
  <c r="J600" i="6"/>
  <c r="J581" i="6"/>
  <c r="J561" i="6"/>
  <c r="J540" i="6"/>
  <c r="J521" i="6"/>
  <c r="J502" i="6"/>
  <c r="J482" i="6"/>
  <c r="J460" i="6"/>
  <c r="J438" i="6"/>
  <c r="J417" i="6"/>
  <c r="J393" i="6"/>
  <c r="J371" i="6"/>
  <c r="J347" i="6"/>
  <c r="J325" i="6"/>
  <c r="J301" i="6"/>
  <c r="J277" i="6"/>
  <c r="J251" i="6"/>
  <c r="J228" i="6"/>
  <c r="J204" i="6"/>
  <c r="J180" i="6"/>
  <c r="J155" i="6"/>
  <c r="J131" i="6"/>
  <c r="J107" i="6"/>
  <c r="J83" i="6"/>
  <c r="J58" i="6"/>
  <c r="J34" i="6"/>
  <c r="J13" i="6"/>
  <c r="D4" i="6" a="1"/>
  <c r="D4" i="6" s="1"/>
  <c r="AB21" i="13"/>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AB192" i="13"/>
  <c r="AB193" i="13"/>
  <c r="AB194" i="13"/>
  <c r="AB195" i="13"/>
  <c r="AB196" i="13"/>
  <c r="AB197" i="13"/>
  <c r="AB198" i="13"/>
  <c r="AB199" i="13"/>
  <c r="AB200" i="13"/>
  <c r="AB201" i="13"/>
  <c r="AB202" i="13"/>
  <c r="AB203" i="13"/>
  <c r="AB204" i="13"/>
  <c r="AB205" i="13"/>
  <c r="AB206" i="13"/>
  <c r="AB207" i="13"/>
  <c r="AB208" i="13"/>
  <c r="AB209" i="13"/>
  <c r="AB210" i="13"/>
  <c r="AB211" i="13"/>
  <c r="AB212" i="13"/>
  <c r="AB213" i="13"/>
  <c r="AB214" i="13"/>
  <c r="AB215" i="13"/>
  <c r="AB216" i="13"/>
  <c r="AB217" i="13"/>
  <c r="AB218" i="13"/>
  <c r="AB219" i="13"/>
  <c r="AB220" i="13"/>
  <c r="AB221" i="13"/>
  <c r="AB222" i="13"/>
  <c r="AB223" i="13"/>
  <c r="AB224" i="13"/>
  <c r="AB225" i="13"/>
  <c r="AB226" i="13"/>
  <c r="AB227" i="13"/>
  <c r="AB228" i="13"/>
  <c r="AB229" i="13"/>
  <c r="AB230" i="13"/>
  <c r="AB231" i="13"/>
  <c r="AB232" i="13"/>
  <c r="AB233" i="13"/>
  <c r="AB234" i="13"/>
  <c r="AB235" i="13"/>
  <c r="AB236" i="13"/>
  <c r="AB237" i="13"/>
  <c r="AB238" i="13"/>
  <c r="AB239" i="13"/>
  <c r="AB240" i="13"/>
  <c r="AB241" i="13"/>
  <c r="AB242" i="13"/>
  <c r="AB243" i="13"/>
  <c r="AB244" i="13"/>
  <c r="AB245" i="13"/>
  <c r="AB246" i="13"/>
  <c r="AB247" i="13"/>
  <c r="AB248" i="13"/>
  <c r="AB249" i="13"/>
  <c r="AB250" i="13"/>
  <c r="AB251" i="13"/>
  <c r="AB252" i="13"/>
  <c r="AB253" i="13"/>
  <c r="AB254" i="13"/>
  <c r="AB255" i="13"/>
  <c r="AB256" i="13"/>
  <c r="AB257" i="13"/>
  <c r="AB258" i="13"/>
  <c r="AB259" i="13"/>
  <c r="AB260" i="13"/>
  <c r="AB261" i="13"/>
  <c r="AB262" i="13"/>
  <c r="AB263" i="13"/>
  <c r="AB264" i="13"/>
  <c r="AB265" i="13"/>
  <c r="AB266" i="13"/>
  <c r="AB267" i="13"/>
  <c r="AB268" i="13"/>
  <c r="AB269" i="13"/>
  <c r="AB270" i="13"/>
  <c r="AB271" i="13"/>
  <c r="AB272" i="13"/>
  <c r="AB273" i="13"/>
  <c r="AB274" i="13"/>
  <c r="AB275" i="13"/>
  <c r="AB276" i="13"/>
  <c r="AB277" i="13"/>
  <c r="AB278" i="13"/>
  <c r="AB279" i="13"/>
  <c r="AB280" i="13"/>
  <c r="AB281" i="13"/>
  <c r="AB282" i="13"/>
  <c r="AB283" i="13"/>
  <c r="AB284" i="13"/>
  <c r="AB285" i="13"/>
  <c r="AB286" i="13"/>
  <c r="AB287" i="13"/>
  <c r="AB288" i="13"/>
  <c r="AB289" i="13"/>
  <c r="AB290" i="13"/>
  <c r="AB291" i="13"/>
  <c r="AB292" i="13"/>
  <c r="AB293" i="13"/>
  <c r="AB294" i="13"/>
  <c r="AB295" i="13"/>
  <c r="AB296" i="13"/>
  <c r="AB297" i="13"/>
  <c r="AB298" i="13"/>
  <c r="AB299" i="13"/>
  <c r="AB300" i="13"/>
  <c r="AB301" i="13"/>
  <c r="AB302" i="13"/>
  <c r="AB303" i="13"/>
  <c r="AB304" i="13"/>
  <c r="AB305" i="13"/>
  <c r="AB306" i="13"/>
  <c r="AB307" i="13"/>
  <c r="AB308" i="13"/>
  <c r="AB309" i="13"/>
  <c r="AB310" i="13"/>
  <c r="AB311" i="13"/>
  <c r="AB312" i="13"/>
  <c r="AB313" i="13"/>
  <c r="AB314" i="13"/>
  <c r="AB315" i="13"/>
  <c r="AB316" i="13"/>
  <c r="AB317" i="13"/>
  <c r="AB318" i="13"/>
  <c r="AB319" i="13"/>
  <c r="AB320" i="13"/>
  <c r="AB321" i="13"/>
  <c r="AB322" i="13"/>
  <c r="AB323" i="13"/>
  <c r="AB324" i="13"/>
  <c r="AB325" i="13"/>
  <c r="AB326" i="13"/>
  <c r="AB327" i="13"/>
  <c r="AB328" i="13"/>
  <c r="AB329" i="13"/>
  <c r="AB330" i="13"/>
  <c r="AB331" i="13"/>
  <c r="AB332" i="13"/>
  <c r="AB333" i="13"/>
  <c r="AB334" i="13"/>
  <c r="AB335" i="13"/>
  <c r="AB336" i="13"/>
  <c r="AB337" i="13"/>
  <c r="AB338" i="13"/>
  <c r="AB339" i="13"/>
  <c r="AB340" i="13"/>
  <c r="AB341" i="13"/>
  <c r="AB342" i="13"/>
  <c r="AB343" i="13"/>
  <c r="AB344" i="13"/>
  <c r="AB345" i="13"/>
  <c r="AB346" i="13"/>
  <c r="AB347" i="13"/>
  <c r="AB348" i="13"/>
  <c r="AB349" i="13"/>
  <c r="AB350" i="13"/>
  <c r="AB351" i="13"/>
  <c r="AB352" i="13"/>
  <c r="AB353" i="13"/>
  <c r="AB354" i="13"/>
  <c r="AB355" i="13"/>
  <c r="AB356" i="13"/>
  <c r="AB357" i="13"/>
  <c r="AB358" i="13"/>
  <c r="AB359" i="13"/>
  <c r="AB360" i="13"/>
  <c r="AB361" i="13"/>
  <c r="AB362" i="13"/>
  <c r="AB363" i="13"/>
  <c r="AB364" i="13"/>
  <c r="AB365" i="13"/>
  <c r="AB366" i="13"/>
  <c r="AB367" i="13"/>
  <c r="AB368" i="13"/>
  <c r="AB369" i="13"/>
  <c r="AB370" i="13"/>
  <c r="AB371" i="13"/>
  <c r="AB372" i="13"/>
  <c r="AB373" i="13"/>
  <c r="AB374" i="13"/>
  <c r="AB375" i="13"/>
  <c r="AB376" i="13"/>
  <c r="AB377" i="13"/>
  <c r="AB378" i="13"/>
  <c r="AB379" i="13"/>
  <c r="AB380" i="13"/>
  <c r="AB381" i="13"/>
  <c r="AB382" i="13"/>
  <c r="AB383" i="13"/>
  <c r="AB384" i="13"/>
  <c r="AB385" i="13"/>
  <c r="AB386" i="13"/>
  <c r="AB387" i="13"/>
  <c r="AB388" i="13"/>
  <c r="AB389" i="13"/>
  <c r="AB390" i="13"/>
  <c r="AB391" i="13"/>
  <c r="AB392" i="13"/>
  <c r="AB393" i="13"/>
  <c r="AB394" i="13"/>
  <c r="AB395" i="13"/>
  <c r="AB396" i="13"/>
  <c r="AB397" i="13"/>
  <c r="AB398" i="13"/>
  <c r="AB399" i="13"/>
  <c r="AB400" i="13"/>
  <c r="AB401" i="13"/>
  <c r="AB402" i="13"/>
  <c r="AB403" i="13"/>
  <c r="AB404" i="13"/>
  <c r="AB405" i="13"/>
  <c r="AB406" i="13"/>
  <c r="AB407" i="13"/>
  <c r="AB408" i="13"/>
  <c r="AB409" i="13"/>
  <c r="AB410" i="13"/>
  <c r="AB411" i="13"/>
  <c r="AB412" i="13"/>
  <c r="AB413" i="13"/>
  <c r="AB414" i="13"/>
  <c r="AB415" i="13"/>
  <c r="AB416" i="13"/>
  <c r="AB417" i="13"/>
  <c r="AB418" i="13"/>
  <c r="AB419" i="13"/>
  <c r="AB420" i="13"/>
  <c r="AB421" i="13"/>
  <c r="AB422" i="13"/>
  <c r="AB423" i="13"/>
  <c r="AB424" i="13"/>
  <c r="AB425" i="13"/>
  <c r="AB426" i="13"/>
  <c r="AB427" i="13"/>
  <c r="AB428" i="13"/>
  <c r="AB429" i="13"/>
  <c r="AB430" i="13"/>
  <c r="AB431" i="13"/>
  <c r="AB432" i="13"/>
  <c r="AB433" i="13"/>
  <c r="AB434" i="13"/>
  <c r="AB435" i="13"/>
  <c r="AB436" i="13"/>
  <c r="AB437" i="13"/>
  <c r="AB438" i="13"/>
  <c r="AB439" i="13"/>
  <c r="AB440" i="13"/>
  <c r="AB441" i="13"/>
  <c r="AB442" i="13"/>
  <c r="AB443" i="13"/>
  <c r="AB444" i="13"/>
  <c r="AB445" i="13"/>
  <c r="AB446" i="13"/>
  <c r="AB447" i="13"/>
  <c r="AB448" i="13"/>
  <c r="AB449" i="13"/>
  <c r="AB450" i="13"/>
  <c r="AB451" i="13"/>
  <c r="AB452" i="13"/>
  <c r="AB453" i="13"/>
  <c r="AB454" i="13"/>
  <c r="AB455" i="13"/>
  <c r="AB456" i="13"/>
  <c r="AB457" i="13"/>
  <c r="AB458" i="13"/>
  <c r="AB459" i="13"/>
  <c r="AB460" i="13"/>
  <c r="AB461" i="13"/>
  <c r="AB462" i="13"/>
  <c r="AB463" i="13"/>
  <c r="AB464" i="13"/>
  <c r="AB465" i="13"/>
  <c r="AB466" i="13"/>
  <c r="AB467" i="13"/>
  <c r="AB468" i="13"/>
  <c r="AB469" i="13"/>
  <c r="AB470" i="13"/>
  <c r="AB471" i="13"/>
  <c r="AB472" i="13"/>
  <c r="AB473" i="13"/>
  <c r="AB474" i="13"/>
  <c r="AB475" i="13"/>
  <c r="AB476" i="13"/>
  <c r="AB477" i="13"/>
  <c r="AB478" i="13"/>
  <c r="AB479" i="13"/>
  <c r="AB480" i="13"/>
  <c r="AB481" i="13"/>
  <c r="AB482" i="13"/>
  <c r="AB483" i="13"/>
  <c r="AB484" i="13"/>
  <c r="AB485" i="13"/>
  <c r="AB486" i="13"/>
  <c r="AB487" i="13"/>
  <c r="AB488" i="13"/>
  <c r="AB489" i="13"/>
  <c r="AB490" i="13"/>
  <c r="AB491" i="13"/>
  <c r="AB492" i="13"/>
  <c r="AB493" i="13"/>
  <c r="AB494" i="13"/>
  <c r="AB495" i="13"/>
  <c r="AB496" i="13"/>
  <c r="AB497" i="13"/>
  <c r="AB498" i="13"/>
  <c r="AB499" i="13"/>
  <c r="AB500" i="13"/>
  <c r="AB501" i="13"/>
  <c r="AB502" i="13"/>
  <c r="AB503" i="13"/>
  <c r="AB504" i="13"/>
  <c r="AB505" i="13"/>
  <c r="AB506" i="13"/>
  <c r="AB507" i="13"/>
  <c r="AB508" i="13"/>
  <c r="AB509" i="13"/>
  <c r="AB510" i="13"/>
  <c r="AB511" i="13"/>
  <c r="AB512" i="13"/>
  <c r="AB513" i="13"/>
  <c r="AB514" i="13"/>
  <c r="AB515" i="13"/>
  <c r="AB516" i="13"/>
  <c r="AB517" i="13"/>
  <c r="AB518" i="13"/>
  <c r="AB519" i="13"/>
  <c r="AB520" i="13"/>
  <c r="AB521" i="13"/>
  <c r="AB522" i="13"/>
  <c r="AB523" i="13"/>
  <c r="AB524" i="13"/>
  <c r="AB525" i="13"/>
  <c r="AB526" i="13"/>
  <c r="AB527" i="13"/>
  <c r="AB528" i="13"/>
  <c r="AB529" i="13"/>
  <c r="AB530" i="13"/>
  <c r="AB531" i="13"/>
  <c r="AB532" i="13"/>
  <c r="AB533" i="13"/>
  <c r="AB534" i="13"/>
  <c r="AB535" i="13"/>
  <c r="AB536" i="13"/>
  <c r="AB537" i="13"/>
  <c r="AB538" i="13"/>
  <c r="AB539" i="13"/>
  <c r="AB540" i="13"/>
  <c r="AB541" i="13"/>
  <c r="AB542" i="13"/>
  <c r="AB543" i="13"/>
  <c r="AB544" i="13"/>
  <c r="AB545" i="13"/>
  <c r="AB546" i="13"/>
  <c r="AB547" i="13"/>
  <c r="AB548" i="13"/>
  <c r="AB549" i="13"/>
  <c r="AB550" i="13"/>
  <c r="AB551" i="13"/>
  <c r="AB552" i="13"/>
  <c r="AB553" i="13"/>
  <c r="AB554" i="13"/>
  <c r="AB555" i="13"/>
  <c r="AB556" i="13"/>
  <c r="AB557" i="13"/>
  <c r="AB558" i="13"/>
  <c r="AB559" i="13"/>
  <c r="AB560" i="13"/>
  <c r="AB561" i="13"/>
  <c r="AB562" i="13"/>
  <c r="AB563" i="13"/>
  <c r="AB564" i="13"/>
  <c r="AB565" i="13"/>
  <c r="AB566" i="13"/>
  <c r="AB567" i="13"/>
  <c r="AB568" i="13"/>
  <c r="AB569" i="13"/>
  <c r="AB570" i="13"/>
  <c r="AB571" i="13"/>
  <c r="AB572" i="13"/>
  <c r="AB573" i="13"/>
  <c r="AB574" i="13"/>
  <c r="AB575" i="13"/>
  <c r="AB576" i="13"/>
  <c r="AB577" i="13"/>
  <c r="AB578" i="13"/>
  <c r="AB579" i="13"/>
  <c r="AB580" i="13"/>
  <c r="AB581" i="13"/>
  <c r="AB582" i="13"/>
  <c r="AB583" i="13"/>
  <c r="AB584" i="13"/>
  <c r="AB585" i="13"/>
  <c r="AB586" i="13"/>
  <c r="AB587" i="13"/>
  <c r="AB588" i="13"/>
  <c r="AB589" i="13"/>
  <c r="AB590" i="13"/>
  <c r="AB591" i="13"/>
  <c r="AB592" i="13"/>
  <c r="AB593" i="13"/>
  <c r="AB594" i="13"/>
  <c r="AB595" i="13"/>
  <c r="AB596" i="13"/>
  <c r="AB597" i="13"/>
  <c r="AB598" i="13"/>
  <c r="AB599" i="13"/>
  <c r="AB600" i="13"/>
  <c r="AB601" i="13"/>
  <c r="AB602" i="13"/>
  <c r="AB603" i="13"/>
  <c r="AB604" i="13"/>
  <c r="AB605" i="13"/>
  <c r="AB606" i="13"/>
  <c r="AB607" i="13"/>
  <c r="AB608" i="13"/>
  <c r="AB609" i="13"/>
  <c r="AB610" i="13"/>
  <c r="AB611" i="13"/>
  <c r="AB612" i="13"/>
  <c r="AB613" i="13"/>
  <c r="AB614" i="13"/>
  <c r="AB615" i="13"/>
  <c r="AB616" i="13"/>
  <c r="AB617" i="13"/>
  <c r="AB618" i="13"/>
  <c r="AB619" i="13"/>
  <c r="AB620" i="13"/>
  <c r="AB621" i="13"/>
  <c r="AB622" i="13"/>
  <c r="AB623" i="13"/>
  <c r="AB624" i="13"/>
  <c r="AB625" i="13"/>
  <c r="AB626" i="13"/>
  <c r="AB627" i="13"/>
  <c r="AB628" i="13"/>
  <c r="AB629" i="13"/>
  <c r="AB630" i="13"/>
  <c r="AB631" i="13"/>
  <c r="AB632" i="13"/>
  <c r="AB633" i="13"/>
  <c r="AB634" i="13"/>
  <c r="AB635" i="13"/>
  <c r="AB636" i="13"/>
  <c r="AB637" i="13"/>
  <c r="AB638" i="13"/>
  <c r="AB639" i="13"/>
  <c r="AB640" i="13"/>
  <c r="AB641" i="13"/>
  <c r="AB642" i="13"/>
  <c r="AB643" i="13"/>
  <c r="AB644" i="13"/>
  <c r="AB645" i="13"/>
  <c r="AB646" i="13"/>
  <c r="AB647" i="13"/>
  <c r="AB648" i="13"/>
  <c r="AB649" i="13"/>
  <c r="AB650" i="13"/>
  <c r="AB651" i="13"/>
  <c r="AB652" i="13"/>
  <c r="AB653" i="13"/>
  <c r="AB654" i="13"/>
  <c r="AB655" i="13"/>
  <c r="AB656" i="13"/>
  <c r="AB657" i="13"/>
  <c r="AB658" i="13"/>
  <c r="AB659" i="13"/>
  <c r="AB660" i="13"/>
  <c r="AB661" i="13"/>
  <c r="AB662" i="13"/>
  <c r="AB663" i="13"/>
  <c r="AB664" i="13"/>
  <c r="AB665" i="13"/>
  <c r="AB666" i="13"/>
  <c r="AB667" i="13"/>
  <c r="AB668" i="13"/>
  <c r="AB669" i="13"/>
  <c r="AB670" i="13"/>
  <c r="AB671" i="13"/>
  <c r="AB672" i="13"/>
  <c r="AB673" i="13"/>
  <c r="AB674" i="13"/>
  <c r="AB675" i="13"/>
  <c r="AB676" i="13"/>
  <c r="AB677" i="13"/>
  <c r="AB678" i="13"/>
  <c r="AB679" i="13"/>
  <c r="AB680" i="13"/>
  <c r="AB681" i="13"/>
  <c r="AB682" i="13"/>
  <c r="AB683" i="13"/>
  <c r="AB684" i="13"/>
  <c r="AB685" i="13"/>
  <c r="AB686" i="13"/>
  <c r="AB687" i="13"/>
  <c r="AB688" i="13"/>
  <c r="AB689" i="13"/>
  <c r="AB690" i="13"/>
  <c r="AB691" i="13"/>
  <c r="AB692" i="13"/>
  <c r="AB693" i="13"/>
  <c r="AB694" i="13"/>
  <c r="AB695" i="13"/>
  <c r="AB696" i="13"/>
  <c r="AB697" i="13"/>
  <c r="AB698" i="13"/>
  <c r="AB699" i="13"/>
  <c r="AB700" i="13"/>
  <c r="AB701" i="13"/>
  <c r="AB702" i="13"/>
  <c r="AB703" i="13"/>
  <c r="AB704" i="13"/>
  <c r="AB705" i="13"/>
  <c r="AB706" i="13"/>
  <c r="AB707" i="13"/>
  <c r="AB708" i="13"/>
  <c r="AB709" i="13"/>
  <c r="AB710" i="13"/>
  <c r="AB711" i="13"/>
  <c r="AB712" i="13"/>
  <c r="AB713" i="13"/>
  <c r="AB714" i="13"/>
  <c r="AB715" i="13"/>
  <c r="AB716" i="13"/>
  <c r="AB717" i="13"/>
  <c r="AB718" i="13"/>
  <c r="AB719" i="13"/>
  <c r="AB720" i="13"/>
  <c r="AB721" i="13"/>
  <c r="AB722" i="13"/>
  <c r="AB723" i="13"/>
  <c r="AB724" i="13"/>
  <c r="AB725" i="13"/>
  <c r="AB726" i="13"/>
  <c r="AB727" i="13"/>
  <c r="AB728" i="13"/>
  <c r="AB729" i="13"/>
  <c r="AB730" i="13"/>
  <c r="AB731" i="13"/>
  <c r="AB732" i="13"/>
  <c r="AB733" i="13"/>
  <c r="AB734" i="13"/>
  <c r="AB735" i="13"/>
  <c r="AB736" i="13"/>
  <c r="AB737" i="13"/>
  <c r="AB738" i="13"/>
  <c r="AB739" i="13"/>
  <c r="AB740" i="13"/>
  <c r="AB741" i="13"/>
  <c r="AB742" i="13"/>
  <c r="AB743" i="13"/>
  <c r="AB744" i="13"/>
  <c r="AB745" i="13"/>
  <c r="AB746" i="13"/>
  <c r="AB747" i="13"/>
  <c r="AB748" i="13"/>
  <c r="AB749" i="13"/>
  <c r="AB750" i="13"/>
  <c r="AB751" i="13"/>
  <c r="AB752" i="13"/>
  <c r="AB753" i="13"/>
  <c r="AB754" i="13"/>
  <c r="AB755" i="13"/>
  <c r="AB756" i="13"/>
  <c r="AB757" i="13"/>
  <c r="AB758" i="13"/>
  <c r="AB759" i="13"/>
  <c r="AB760" i="13"/>
  <c r="AB761" i="13"/>
  <c r="AB762" i="13"/>
  <c r="AB763" i="13"/>
  <c r="AB764" i="13"/>
  <c r="AB765" i="13"/>
  <c r="AB766" i="13"/>
  <c r="AB767" i="13"/>
  <c r="AB768" i="13"/>
  <c r="AB769" i="13"/>
  <c r="AB770" i="13"/>
  <c r="AB771" i="13"/>
  <c r="AB772" i="13"/>
  <c r="AB773" i="13"/>
  <c r="AB774" i="13"/>
  <c r="AB775" i="13"/>
  <c r="AB776" i="13"/>
  <c r="AB777" i="13"/>
  <c r="AB778" i="13"/>
  <c r="AB779" i="13"/>
  <c r="AB780" i="13"/>
  <c r="AB781" i="13"/>
  <c r="AB782" i="13"/>
  <c r="AB783" i="13"/>
  <c r="AB784" i="13"/>
  <c r="AB785" i="13"/>
  <c r="AB786" i="13"/>
  <c r="AB787" i="13"/>
  <c r="AB788" i="13"/>
  <c r="AB789" i="13"/>
  <c r="AB790" i="13"/>
  <c r="AB791" i="13"/>
  <c r="AB792" i="13"/>
  <c r="AB793" i="13"/>
  <c r="AB794" i="13"/>
  <c r="AB795" i="13"/>
  <c r="AB796" i="13"/>
  <c r="AB797" i="13"/>
  <c r="AB798" i="13"/>
  <c r="AB799" i="13"/>
  <c r="AB800" i="13"/>
  <c r="AB801" i="13"/>
  <c r="AB802" i="13"/>
  <c r="AB803" i="13"/>
  <c r="AB804" i="13"/>
  <c r="AB805" i="13"/>
  <c r="AB806" i="13"/>
  <c r="AB807" i="13"/>
  <c r="AB808" i="13"/>
  <c r="AB809" i="13"/>
  <c r="AB810" i="13"/>
  <c r="AB811" i="13"/>
  <c r="AB812" i="13"/>
  <c r="AB813" i="13"/>
  <c r="AB814" i="13"/>
  <c r="AB815" i="13"/>
  <c r="AB816" i="13"/>
  <c r="AB817" i="13"/>
  <c r="AB818" i="13"/>
  <c r="AB819" i="13"/>
  <c r="AB820" i="13"/>
  <c r="AB821" i="13"/>
  <c r="AB822" i="13"/>
  <c r="AB823" i="13"/>
  <c r="AB824" i="13"/>
  <c r="AB825" i="13"/>
  <c r="AB826" i="13"/>
  <c r="AB827" i="13"/>
  <c r="AB828" i="13"/>
  <c r="AB829" i="13"/>
  <c r="AB830" i="13"/>
  <c r="AB831" i="13"/>
  <c r="AB832" i="13"/>
  <c r="AB833" i="13"/>
  <c r="AB834" i="13"/>
  <c r="AB835" i="13"/>
  <c r="AB836" i="13"/>
  <c r="AB837" i="13"/>
  <c r="AB838" i="13"/>
  <c r="AB839" i="13"/>
  <c r="AB840" i="13"/>
  <c r="AB841" i="13"/>
  <c r="AB842" i="13"/>
  <c r="AB843" i="13"/>
  <c r="AB844" i="13"/>
  <c r="AB845" i="13"/>
  <c r="AB846" i="13"/>
  <c r="AB847" i="13"/>
  <c r="AB848" i="13"/>
  <c r="AB849" i="13"/>
  <c r="AB850" i="13"/>
  <c r="AB851" i="13"/>
  <c r="AB852" i="13"/>
  <c r="AB853" i="13"/>
  <c r="AB854" i="13"/>
  <c r="AB855" i="13"/>
  <c r="AB856" i="13"/>
  <c r="AB857" i="13"/>
  <c r="AB858" i="13"/>
  <c r="AB859" i="13"/>
  <c r="AB860" i="13"/>
  <c r="AB861" i="13"/>
  <c r="AB862" i="13"/>
  <c r="AB863" i="13"/>
  <c r="AB864" i="13"/>
  <c r="AB865" i="13"/>
  <c r="AB866" i="13"/>
  <c r="AB867" i="13"/>
  <c r="AB868" i="13"/>
  <c r="AB869" i="13"/>
  <c r="AB870" i="13"/>
  <c r="AB872" i="13"/>
  <c r="AB873" i="13"/>
  <c r="AB874" i="13"/>
  <c r="AB875" i="13"/>
  <c r="AB876" i="13"/>
  <c r="AB877" i="13"/>
  <c r="AB878" i="13"/>
  <c r="AB879" i="13"/>
  <c r="AB880" i="13"/>
  <c r="AB881" i="13"/>
  <c r="AB882" i="13"/>
  <c r="AB883" i="13"/>
  <c r="AB884" i="13"/>
  <c r="AB885" i="13"/>
  <c r="AB886" i="13"/>
  <c r="AB887" i="13"/>
  <c r="AB888" i="13"/>
  <c r="AB889" i="13"/>
  <c r="AB890" i="13"/>
  <c r="AB891" i="13"/>
  <c r="AB892" i="13"/>
  <c r="AB893" i="13"/>
  <c r="AB894" i="13"/>
  <c r="AB895" i="13"/>
  <c r="AB896" i="13"/>
  <c r="AB897" i="13"/>
  <c r="AB898" i="13"/>
  <c r="AB899" i="13"/>
  <c r="AB900" i="13"/>
  <c r="AB901" i="13"/>
  <c r="AB902" i="13"/>
  <c r="AB903" i="13"/>
  <c r="AB904" i="13"/>
  <c r="AB905" i="13"/>
  <c r="AB906" i="13"/>
  <c r="AB907" i="13"/>
  <c r="AB908" i="13"/>
  <c r="AB909" i="13"/>
  <c r="AB910" i="13"/>
  <c r="AB911" i="13"/>
  <c r="AB912" i="13"/>
  <c r="AB913" i="13"/>
  <c r="AB914" i="13"/>
  <c r="AB915" i="13"/>
  <c r="AB916" i="13"/>
  <c r="AB917" i="13"/>
  <c r="AB918" i="13"/>
  <c r="AB919" i="13"/>
  <c r="AB920" i="13"/>
  <c r="AB921" i="13"/>
  <c r="AB922" i="13"/>
  <c r="AB923" i="13"/>
  <c r="AB924" i="13"/>
  <c r="AB925" i="13"/>
  <c r="AB926" i="13"/>
  <c r="AB927" i="13"/>
  <c r="AB928" i="13"/>
  <c r="AB929" i="13"/>
  <c r="AB930" i="13"/>
  <c r="AB931" i="13"/>
  <c r="AB932" i="13"/>
  <c r="AB933" i="13"/>
  <c r="AB934" i="13"/>
  <c r="AB935" i="13"/>
  <c r="AB936" i="13"/>
  <c r="AB937" i="13"/>
  <c r="AB938" i="13"/>
  <c r="AB939" i="13"/>
  <c r="AB940" i="13"/>
  <c r="AB941" i="13"/>
  <c r="AB942" i="13"/>
  <c r="AB943" i="13"/>
  <c r="AB944" i="13"/>
  <c r="AB945" i="13"/>
  <c r="AB946" i="13"/>
  <c r="AB947" i="13"/>
  <c r="AB948" i="13"/>
  <c r="AB949" i="13"/>
  <c r="AB950" i="13"/>
  <c r="AB951" i="13"/>
  <c r="AB952" i="13"/>
  <c r="AB953" i="13"/>
  <c r="AB954" i="13"/>
  <c r="AB955" i="13"/>
  <c r="AB956" i="13"/>
  <c r="AB957" i="13"/>
  <c r="AB958" i="13"/>
  <c r="AB959" i="13"/>
  <c r="AB960" i="13"/>
  <c r="AB961" i="13"/>
  <c r="AB962" i="13"/>
  <c r="AB963" i="13"/>
  <c r="AB964" i="13"/>
  <c r="AB965" i="13"/>
  <c r="AB966" i="13"/>
  <c r="AB967" i="13"/>
  <c r="AB968" i="13"/>
  <c r="AB969" i="13"/>
  <c r="AB970" i="13"/>
  <c r="AB971" i="13"/>
  <c r="AB972" i="13"/>
  <c r="AB973" i="13"/>
  <c r="AB974" i="13"/>
  <c r="AB975" i="13"/>
  <c r="AB976" i="13"/>
  <c r="AB977" i="13"/>
  <c r="AB978" i="13"/>
  <c r="AB979" i="13"/>
  <c r="AB980" i="13"/>
  <c r="AB981" i="13"/>
  <c r="AB982" i="13"/>
  <c r="AB983" i="13"/>
  <c r="AB984" i="13"/>
  <c r="AB985" i="13"/>
  <c r="AB986" i="13"/>
  <c r="AB987" i="13"/>
  <c r="AB988" i="13"/>
  <c r="AB989" i="13"/>
  <c r="AB990" i="13"/>
  <c r="AB991" i="13"/>
  <c r="AB992" i="13"/>
  <c r="AB993" i="13"/>
  <c r="AB994" i="13"/>
  <c r="AB995" i="13"/>
  <c r="AB996" i="13"/>
  <c r="AB997" i="13"/>
  <c r="AB998" i="13"/>
  <c r="AB999" i="13"/>
  <c r="AB1000" i="13"/>
  <c r="AB1001" i="13"/>
  <c r="AB1002" i="13"/>
  <c r="AB1003" i="13"/>
  <c r="AB1004" i="13"/>
  <c r="AB1005" i="13"/>
  <c r="AB1006" i="13"/>
  <c r="AB1007" i="13"/>
  <c r="AB1008" i="13"/>
  <c r="AB1009" i="13"/>
  <c r="AB1010" i="13"/>
  <c r="AB1011" i="13"/>
  <c r="AB1012" i="13"/>
  <c r="AB1013" i="13"/>
  <c r="AB1014" i="13"/>
  <c r="T5" i="13"/>
  <c r="Y16" i="10"/>
  <c r="N13" i="13" l="1"/>
  <c r="I14" i="13" s="1"/>
  <c r="BF801" i="10"/>
  <c r="AS321" i="10"/>
  <c r="BP321" i="10" s="1"/>
  <c r="I13" i="15"/>
  <c r="H13" i="15" s="1"/>
  <c r="AS67" i="10"/>
  <c r="BP67" i="10" s="1"/>
  <c r="AS209" i="10"/>
  <c r="BP209" i="10" s="1"/>
  <c r="AS467" i="10"/>
  <c r="BP467" i="10" s="1"/>
  <c r="AS293" i="10"/>
  <c r="BP293" i="10" s="1"/>
  <c r="AS77" i="10"/>
  <c r="BP77" i="10" s="1"/>
  <c r="AS52" i="10"/>
  <c r="BP52" i="10" s="1"/>
  <c r="AS408" i="10"/>
  <c r="BP408" i="10" s="1"/>
  <c r="AS609" i="10"/>
  <c r="BP609" i="10" s="1"/>
  <c r="AS82" i="10"/>
  <c r="BP82" i="10" s="1"/>
  <c r="AS379" i="10"/>
  <c r="BP379" i="10" s="1"/>
  <c r="AS89" i="10"/>
  <c r="BP89" i="10" s="1"/>
  <c r="AS313" i="10"/>
  <c r="BP313" i="10" s="1"/>
  <c r="AS239" i="10"/>
  <c r="BP239" i="10" s="1"/>
  <c r="AS703" i="10"/>
  <c r="BP703" i="10" s="1"/>
  <c r="AS55" i="10"/>
  <c r="BP55" i="10" s="1"/>
  <c r="AS624" i="10"/>
  <c r="BP624" i="10" s="1"/>
  <c r="AS205" i="10"/>
  <c r="BP205" i="10" s="1"/>
  <c r="AS606" i="10"/>
  <c r="BP606" i="10" s="1"/>
  <c r="AS199" i="10"/>
  <c r="BP199" i="10" s="1"/>
  <c r="AS101" i="10"/>
  <c r="BP101" i="10" s="1"/>
  <c r="AS314" i="10"/>
  <c r="BP314" i="10" s="1"/>
  <c r="AS156" i="10"/>
  <c r="BP156" i="10" s="1"/>
  <c r="AS105" i="10"/>
  <c r="BP105" i="10" s="1"/>
  <c r="AS71" i="10"/>
  <c r="BP71" i="10" s="1"/>
  <c r="AS202" i="10"/>
  <c r="BP202" i="10" s="1"/>
  <c r="AS172" i="10"/>
  <c r="BP172" i="10" s="1"/>
  <c r="AS438" i="10"/>
  <c r="BP438" i="10" s="1"/>
  <c r="AS31" i="10"/>
  <c r="BP31" i="10" s="1"/>
  <c r="AS93" i="10"/>
  <c r="BP93" i="10" s="1"/>
  <c r="AS592" i="10"/>
  <c r="BP592" i="10" s="1"/>
  <c r="AS634" i="10"/>
  <c r="BP634" i="10" s="1"/>
  <c r="AS377" i="10"/>
  <c r="BP377" i="10" s="1"/>
  <c r="AS525" i="10"/>
  <c r="BP525" i="10" s="1"/>
  <c r="AS186" i="10"/>
  <c r="BP186" i="10" s="1"/>
  <c r="AS121" i="10"/>
  <c r="BP121" i="10" s="1"/>
  <c r="AS87" i="10"/>
  <c r="BP87" i="10" s="1"/>
  <c r="AS21" i="10"/>
  <c r="BP21" i="10" s="1"/>
  <c r="AS271" i="10"/>
  <c r="BP271" i="10" s="1"/>
  <c r="AS49" i="10"/>
  <c r="BP49" i="10" s="1"/>
  <c r="AS47" i="10"/>
  <c r="BP47" i="10" s="1"/>
  <c r="AS125" i="10"/>
  <c r="BP125" i="10" s="1"/>
  <c r="AS248" i="10"/>
  <c r="BP248" i="10" s="1"/>
  <c r="AS349" i="10"/>
  <c r="BP349" i="10" s="1"/>
  <c r="AS472" i="10"/>
  <c r="BP472" i="10" s="1"/>
  <c r="AS739" i="10"/>
  <c r="BP739" i="10" s="1"/>
  <c r="AS378" i="10"/>
  <c r="BP378" i="10" s="1"/>
  <c r="AS137" i="10"/>
  <c r="BP137" i="10" s="1"/>
  <c r="AS103" i="10"/>
  <c r="BP103" i="10" s="1"/>
  <c r="AS37" i="10"/>
  <c r="BP37" i="10" s="1"/>
  <c r="AS277" i="10"/>
  <c r="BP277" i="10" s="1"/>
  <c r="AS65" i="10"/>
  <c r="BP65" i="10" s="1"/>
  <c r="AS79" i="10"/>
  <c r="BP79" i="10" s="1"/>
  <c r="AS173" i="10"/>
  <c r="BP173" i="10" s="1"/>
  <c r="AS280" i="10"/>
  <c r="BP280" i="10" s="1"/>
  <c r="AS365" i="10"/>
  <c r="BP365" i="10" s="1"/>
  <c r="AS482" i="10"/>
  <c r="BP482" i="10" s="1"/>
  <c r="AS831" i="10"/>
  <c r="BP831" i="10" s="1"/>
  <c r="AS235" i="10"/>
  <c r="BP235" i="10" s="1"/>
  <c r="AS217" i="10"/>
  <c r="BP217" i="10" s="1"/>
  <c r="AS167" i="10"/>
  <c r="BP167" i="10" s="1"/>
  <c r="AS69" i="10"/>
  <c r="BP69" i="10" s="1"/>
  <c r="AS330" i="10"/>
  <c r="BP330" i="10" s="1"/>
  <c r="AS81" i="10"/>
  <c r="BP81" i="10" s="1"/>
  <c r="AS175" i="10"/>
  <c r="BP175" i="10" s="1"/>
  <c r="AS344" i="10"/>
  <c r="BP344" i="10" s="1"/>
  <c r="AS511" i="10"/>
  <c r="BP511" i="10" s="1"/>
  <c r="AS646" i="10"/>
  <c r="BP646" i="10" s="1"/>
  <c r="AS617" i="10"/>
  <c r="BP617" i="10" s="1"/>
  <c r="AS114" i="10"/>
  <c r="BP114" i="10" s="1"/>
  <c r="AS227" i="10"/>
  <c r="BP227" i="10" s="1"/>
  <c r="AS181" i="10"/>
  <c r="BP181" i="10" s="1"/>
  <c r="AS85" i="10"/>
  <c r="BP85" i="10" s="1"/>
  <c r="AS97" i="10"/>
  <c r="BP97" i="10" s="1"/>
  <c r="AS258" i="10"/>
  <c r="BP258" i="10" s="1"/>
  <c r="AS36" i="10"/>
  <c r="BP36" i="10" s="1"/>
  <c r="AS405" i="10"/>
  <c r="BP405" i="10" s="1"/>
  <c r="AS244" i="10"/>
  <c r="BP244" i="10" s="1"/>
  <c r="AS240" i="10"/>
  <c r="BP240" i="10" s="1"/>
  <c r="AS683" i="10"/>
  <c r="BP683" i="10" s="1"/>
  <c r="AS255" i="10"/>
  <c r="BP255" i="10" s="1"/>
  <c r="AS32" i="10"/>
  <c r="BP32" i="10" s="1"/>
  <c r="AS211" i="10"/>
  <c r="BP211" i="10" s="1"/>
  <c r="AS117" i="10"/>
  <c r="BP117" i="10" s="1"/>
  <c r="AS99" i="10"/>
  <c r="BP99" i="10" s="1"/>
  <c r="AS233" i="10"/>
  <c r="BP233" i="10" s="1"/>
  <c r="AS353" i="10"/>
  <c r="BP353" i="10" s="1"/>
  <c r="AS68" i="10"/>
  <c r="BP68" i="10" s="1"/>
  <c r="AS584" i="10"/>
  <c r="BP584" i="10" s="1"/>
  <c r="AS418" i="10"/>
  <c r="BP418" i="10" s="1"/>
  <c r="AS311" i="10"/>
  <c r="BP311" i="10" s="1"/>
  <c r="AS524" i="10"/>
  <c r="BP524" i="10" s="1"/>
  <c r="AS50" i="10"/>
  <c r="BP50" i="10" s="1"/>
  <c r="AS48" i="10"/>
  <c r="BP48" i="10" s="1"/>
  <c r="AS289" i="10"/>
  <c r="BP289" i="10" s="1"/>
  <c r="AS187" i="10"/>
  <c r="BP187" i="10" s="1"/>
  <c r="AS147" i="10"/>
  <c r="BP147" i="10" s="1"/>
  <c r="AS241" i="10"/>
  <c r="BP241" i="10" s="1"/>
  <c r="AS417" i="10"/>
  <c r="BP417" i="10" s="1"/>
  <c r="AS148" i="10"/>
  <c r="BP148" i="10" s="1"/>
  <c r="AS504" i="10"/>
  <c r="BP504" i="10" s="1"/>
  <c r="AS488" i="10"/>
  <c r="BP488" i="10" s="1"/>
  <c r="AS419" i="10"/>
  <c r="BP419" i="10" s="1"/>
  <c r="AS729" i="10"/>
  <c r="BP729" i="10" s="1"/>
  <c r="AS162" i="10"/>
  <c r="BP162" i="10" s="1"/>
  <c r="AS64" i="10"/>
  <c r="BP64" i="10" s="1"/>
  <c r="AS30" i="10"/>
  <c r="BP30" i="10" s="1"/>
  <c r="AS193" i="10"/>
  <c r="BP193" i="10" s="1"/>
  <c r="AS215" i="10"/>
  <c r="BP215" i="10" s="1"/>
  <c r="AS369" i="10"/>
  <c r="BP369" i="10" s="1"/>
  <c r="AS616" i="10"/>
  <c r="BP616" i="10" s="1"/>
  <c r="AS204" i="10"/>
  <c r="BP204" i="10" s="1"/>
  <c r="AS514" i="10"/>
  <c r="BP514" i="10" s="1"/>
  <c r="AS538" i="10"/>
  <c r="BP538" i="10" s="1"/>
  <c r="AS529" i="10"/>
  <c r="BP529" i="10" s="1"/>
  <c r="AS690" i="10"/>
  <c r="BP690" i="10" s="1"/>
  <c r="AS146" i="10"/>
  <c r="BP146" i="10" s="1"/>
  <c r="AS128" i="10"/>
  <c r="BP128" i="10" s="1"/>
  <c r="AS62" i="10"/>
  <c r="BP62" i="10" s="1"/>
  <c r="AS530" i="10"/>
  <c r="BP530" i="10" s="1"/>
  <c r="AS487" i="10"/>
  <c r="BP487" i="10" s="1"/>
  <c r="AS24" i="10"/>
  <c r="BP24" i="10" s="1"/>
  <c r="AS102" i="10"/>
  <c r="BP102" i="10" s="1"/>
  <c r="AS223" i="10"/>
  <c r="BP223" i="10" s="1"/>
  <c r="AS560" i="10"/>
  <c r="BP560" i="10" s="1"/>
  <c r="AS751" i="10"/>
  <c r="BP751" i="10" s="1"/>
  <c r="AS318" i="10"/>
  <c r="BP318" i="10" s="1"/>
  <c r="AS877" i="10"/>
  <c r="BP877" i="10" s="1"/>
  <c r="AS281" i="10"/>
  <c r="BP281" i="10" s="1"/>
  <c r="AS144" i="10"/>
  <c r="BP144" i="10" s="1"/>
  <c r="AS78" i="10"/>
  <c r="BP78" i="10" s="1"/>
  <c r="AS28" i="10"/>
  <c r="BP28" i="10" s="1"/>
  <c r="AS26" i="10"/>
  <c r="BP26" i="10" s="1"/>
  <c r="AS40" i="10"/>
  <c r="BP40" i="10" s="1"/>
  <c r="AS150" i="10"/>
  <c r="BP150" i="10" s="1"/>
  <c r="AS305" i="10"/>
  <c r="BP305" i="10" s="1"/>
  <c r="AS568" i="10"/>
  <c r="BP568" i="10" s="1"/>
  <c r="AS267" i="10"/>
  <c r="BP267" i="10" s="1"/>
  <c r="AS407" i="10"/>
  <c r="BP407" i="10" s="1"/>
  <c r="AS756" i="10"/>
  <c r="BP756" i="10" s="1"/>
  <c r="AS66" i="10"/>
  <c r="BP66" i="10" s="1"/>
  <c r="AS160" i="10"/>
  <c r="BP160" i="10" s="1"/>
  <c r="AS94" i="10"/>
  <c r="BP94" i="10" s="1"/>
  <c r="AS76" i="10"/>
  <c r="BP76" i="10" s="1"/>
  <c r="AS90" i="10"/>
  <c r="BP90" i="10" s="1"/>
  <c r="AS88" i="10"/>
  <c r="BP88" i="10" s="1"/>
  <c r="AS226" i="10"/>
  <c r="BP226" i="10" s="1"/>
  <c r="AS423" i="10"/>
  <c r="BP423" i="10" s="1"/>
  <c r="AS246" i="10"/>
  <c r="BP246" i="10" s="1"/>
  <c r="AS626" i="10"/>
  <c r="BP626" i="10" s="1"/>
  <c r="AS325" i="10"/>
  <c r="BP325" i="10" s="1"/>
  <c r="AS763" i="10"/>
  <c r="BP763" i="10" s="1"/>
  <c r="AS178" i="10"/>
  <c r="BP178" i="10" s="1"/>
  <c r="AS176" i="10"/>
  <c r="BP176" i="10" s="1"/>
  <c r="AS110" i="10"/>
  <c r="BP110" i="10" s="1"/>
  <c r="AS92" i="10"/>
  <c r="BP92" i="10" s="1"/>
  <c r="AS106" i="10"/>
  <c r="BP106" i="10" s="1"/>
  <c r="AS120" i="10"/>
  <c r="BP120" i="10" s="1"/>
  <c r="AS242" i="10"/>
  <c r="BP242" i="10" s="1"/>
  <c r="AS326" i="10"/>
  <c r="BP326" i="10" s="1"/>
  <c r="AS630" i="10"/>
  <c r="BP630" i="10" s="1"/>
  <c r="AS579" i="10"/>
  <c r="BP579" i="10" s="1"/>
  <c r="AS828" i="10"/>
  <c r="BP828" i="10" s="1"/>
  <c r="AS34" i="10"/>
  <c r="BP34" i="10" s="1"/>
  <c r="AS520" i="10"/>
  <c r="BP520" i="10" s="1"/>
  <c r="AS174" i="10"/>
  <c r="BP174" i="10" s="1"/>
  <c r="AS124" i="10"/>
  <c r="BP124" i="10" s="1"/>
  <c r="AS138" i="10"/>
  <c r="BP138" i="10" s="1"/>
  <c r="AS168" i="10"/>
  <c r="BP168" i="10" s="1"/>
  <c r="AS470" i="10"/>
  <c r="BP470" i="10" s="1"/>
  <c r="AS123" i="10"/>
  <c r="BP123" i="10" s="1"/>
  <c r="AS501" i="10"/>
  <c r="BP501" i="10" s="1"/>
  <c r="AS1000" i="10"/>
  <c r="BP1000" i="10" s="1"/>
  <c r="AS252" i="10"/>
  <c r="BP252" i="10" s="1"/>
  <c r="AS25" i="10"/>
  <c r="BP25" i="10" s="1"/>
  <c r="AS23" i="10"/>
  <c r="BP23" i="10" s="1"/>
  <c r="AS196" i="10"/>
  <c r="BP196" i="10" s="1"/>
  <c r="AS140" i="10"/>
  <c r="BP140" i="10" s="1"/>
  <c r="AS154" i="10"/>
  <c r="BP154" i="10" s="1"/>
  <c r="AS188" i="10"/>
  <c r="BP188" i="10" s="1"/>
  <c r="AS29" i="10"/>
  <c r="BP29" i="10" s="1"/>
  <c r="AS195" i="10"/>
  <c r="BP195" i="10" s="1"/>
  <c r="AS531" i="10"/>
  <c r="BP531" i="10" s="1"/>
  <c r="AS322" i="10"/>
  <c r="BP322" i="10" s="1"/>
  <c r="AS332" i="10"/>
  <c r="BP332" i="10" s="1"/>
  <c r="AS243" i="10"/>
  <c r="BP243" i="10" s="1"/>
  <c r="AS41" i="10"/>
  <c r="BP41" i="10" s="1"/>
  <c r="AS80" i="10"/>
  <c r="BP80" i="10" s="1"/>
  <c r="AS119" i="10"/>
  <c r="BP119" i="10" s="1"/>
  <c r="AS126" i="10"/>
  <c r="BP126" i="10" s="1"/>
  <c r="AS133" i="10"/>
  <c r="BP133" i="10" s="1"/>
  <c r="AS218" i="10"/>
  <c r="BP218" i="10" s="1"/>
  <c r="AS42" i="10"/>
  <c r="BP42" i="10" s="1"/>
  <c r="AS129" i="10"/>
  <c r="BP129" i="10" s="1"/>
  <c r="AS191" i="10"/>
  <c r="BP191" i="10" s="1"/>
  <c r="AS22" i="10"/>
  <c r="BP22" i="10" s="1"/>
  <c r="AS234" i="10"/>
  <c r="BP234" i="10" s="1"/>
  <c r="AS43" i="10"/>
  <c r="BP43" i="10" s="1"/>
  <c r="AS335" i="10"/>
  <c r="BP335" i="10" s="1"/>
  <c r="AS221" i="10"/>
  <c r="BP221" i="10" s="1"/>
  <c r="AS465" i="10"/>
  <c r="BP465" i="10" s="1"/>
  <c r="AS459" i="10"/>
  <c r="BP459" i="10" s="1"/>
  <c r="AS533" i="10"/>
  <c r="BP533" i="10" s="1"/>
  <c r="AS706" i="10"/>
  <c r="BP706" i="10" s="1"/>
  <c r="AS247" i="10"/>
  <c r="BP247" i="10" s="1"/>
  <c r="AS57" i="10"/>
  <c r="BP57" i="10" s="1"/>
  <c r="AS96" i="10"/>
  <c r="BP96" i="10" s="1"/>
  <c r="AS135" i="10"/>
  <c r="BP135" i="10" s="1"/>
  <c r="AS142" i="10"/>
  <c r="BP142" i="10" s="1"/>
  <c r="AS149" i="10"/>
  <c r="BP149" i="10" s="1"/>
  <c r="AS261" i="10"/>
  <c r="BP261" i="10" s="1"/>
  <c r="AS58" i="10"/>
  <c r="BP58" i="10" s="1"/>
  <c r="AS145" i="10"/>
  <c r="BP145" i="10" s="1"/>
  <c r="AS194" i="10"/>
  <c r="BP194" i="10" s="1"/>
  <c r="AS54" i="10"/>
  <c r="BP54" i="10" s="1"/>
  <c r="AS263" i="10"/>
  <c r="BP263" i="10" s="1"/>
  <c r="AS59" i="10"/>
  <c r="BP59" i="10" s="1"/>
  <c r="AS387" i="10"/>
  <c r="BP387" i="10" s="1"/>
  <c r="AS237" i="10"/>
  <c r="BP237" i="10" s="1"/>
  <c r="AS518" i="10"/>
  <c r="BP518" i="10" s="1"/>
  <c r="AS570" i="10"/>
  <c r="BP570" i="10" s="1"/>
  <c r="AS383" i="10"/>
  <c r="BP383" i="10" s="1"/>
  <c r="AS678" i="10"/>
  <c r="BP678" i="10" s="1"/>
  <c r="AS426" i="10"/>
  <c r="BP426" i="10" s="1"/>
  <c r="AS73" i="10"/>
  <c r="BP73" i="10" s="1"/>
  <c r="AS112" i="10"/>
  <c r="BP112" i="10" s="1"/>
  <c r="AS151" i="10"/>
  <c r="BP151" i="10" s="1"/>
  <c r="AS158" i="10"/>
  <c r="BP158" i="10" s="1"/>
  <c r="AS165" i="10"/>
  <c r="BP165" i="10" s="1"/>
  <c r="AS266" i="10"/>
  <c r="BP266" i="10" s="1"/>
  <c r="AS74" i="10"/>
  <c r="BP74" i="10" s="1"/>
  <c r="AS177" i="10"/>
  <c r="BP177" i="10" s="1"/>
  <c r="AS219" i="10"/>
  <c r="BP219" i="10" s="1"/>
  <c r="AS70" i="10"/>
  <c r="BP70" i="10" s="1"/>
  <c r="AS337" i="10"/>
  <c r="BP337" i="10" s="1"/>
  <c r="AS107" i="10"/>
  <c r="BP107" i="10" s="1"/>
  <c r="AS399" i="10"/>
  <c r="BP399" i="10" s="1"/>
  <c r="AS285" i="10"/>
  <c r="BP285" i="10" s="1"/>
  <c r="AS545" i="10"/>
  <c r="BP545" i="10" s="1"/>
  <c r="AS578" i="10"/>
  <c r="BP578" i="10" s="1"/>
  <c r="AS480" i="10"/>
  <c r="BP480" i="10" s="1"/>
  <c r="AS870" i="10"/>
  <c r="BP870" i="10" s="1"/>
  <c r="AS834" i="10"/>
  <c r="BP834" i="10" s="1"/>
  <c r="AS153" i="10"/>
  <c r="BP153" i="10" s="1"/>
  <c r="AS309" i="10"/>
  <c r="BP309" i="10" s="1"/>
  <c r="AS265" i="10"/>
  <c r="BP265" i="10" s="1"/>
  <c r="AS298" i="10"/>
  <c r="BP298" i="10" s="1"/>
  <c r="AS44" i="10"/>
  <c r="BP44" i="10" s="1"/>
  <c r="AS35" i="10"/>
  <c r="BP35" i="10" s="1"/>
  <c r="AS212" i="10"/>
  <c r="BP212" i="10" s="1"/>
  <c r="AS414" i="10"/>
  <c r="BP414" i="10" s="1"/>
  <c r="AS95" i="10"/>
  <c r="BP95" i="10" s="1"/>
  <c r="AS250" i="10"/>
  <c r="BP250" i="10" s="1"/>
  <c r="AS100" i="10"/>
  <c r="BP100" i="10" s="1"/>
  <c r="AS600" i="10"/>
  <c r="BP600" i="10" s="1"/>
  <c r="AS662" i="10"/>
  <c r="BP662" i="10" s="1"/>
  <c r="AS308" i="10"/>
  <c r="BP308" i="10" s="1"/>
  <c r="AS382" i="10"/>
  <c r="BP382" i="10" s="1"/>
  <c r="AS238" i="10"/>
  <c r="BP238" i="10" s="1"/>
  <c r="AS628" i="10"/>
  <c r="BP628" i="10" s="1"/>
  <c r="AS1008" i="10"/>
  <c r="BP1008" i="10" s="1"/>
  <c r="AS130" i="10"/>
  <c r="BP130" i="10" s="1"/>
  <c r="AS169" i="10"/>
  <c r="BP169" i="10" s="1"/>
  <c r="AS362" i="10"/>
  <c r="BP362" i="10" s="1"/>
  <c r="AS282" i="10"/>
  <c r="BP282" i="10" s="1"/>
  <c r="AS346" i="10"/>
  <c r="BP346" i="10" s="1"/>
  <c r="AS60" i="10"/>
  <c r="BP60" i="10" s="1"/>
  <c r="AS51" i="10"/>
  <c r="BP51" i="10" s="1"/>
  <c r="AS249" i="10"/>
  <c r="BP249" i="10" s="1"/>
  <c r="AS608" i="10"/>
  <c r="BP608" i="10" s="1"/>
  <c r="AS127" i="10"/>
  <c r="BP127" i="10" s="1"/>
  <c r="AS273" i="10"/>
  <c r="BP273" i="10" s="1"/>
  <c r="AS116" i="10"/>
  <c r="BP116" i="10" s="1"/>
  <c r="AS232" i="10"/>
  <c r="BP232" i="10" s="1"/>
  <c r="AS230" i="10"/>
  <c r="BP230" i="10" s="1"/>
  <c r="AS324" i="10"/>
  <c r="BP324" i="10" s="1"/>
  <c r="AS391" i="10"/>
  <c r="BP391" i="10" s="1"/>
  <c r="AS302" i="10"/>
  <c r="BP302" i="10" s="1"/>
  <c r="AS677" i="10"/>
  <c r="BP677" i="10" s="1"/>
  <c r="AS702" i="10"/>
  <c r="BP702" i="10" s="1"/>
  <c r="AS1011" i="10"/>
  <c r="BP1011" i="10" s="1"/>
  <c r="AS183" i="10"/>
  <c r="BP183" i="10" s="1"/>
  <c r="AS98" i="10"/>
  <c r="BP98" i="10" s="1"/>
  <c r="AS231" i="10"/>
  <c r="BP231" i="10" s="1"/>
  <c r="AS39" i="10"/>
  <c r="BP39" i="10" s="1"/>
  <c r="AS46" i="10"/>
  <c r="BP46" i="10" s="1"/>
  <c r="AS53" i="10"/>
  <c r="BP53" i="10" s="1"/>
  <c r="AS108" i="10"/>
  <c r="BP108" i="10" s="1"/>
  <c r="AS115" i="10"/>
  <c r="BP115" i="10" s="1"/>
  <c r="AS33" i="10"/>
  <c r="BP33" i="10" s="1"/>
  <c r="AS72" i="10"/>
  <c r="BP72" i="10" s="1"/>
  <c r="AS279" i="10"/>
  <c r="BP279" i="10" s="1"/>
  <c r="AS45" i="10"/>
  <c r="BP45" i="10" s="1"/>
  <c r="AS210" i="10"/>
  <c r="BP210" i="10" s="1"/>
  <c r="AS296" i="10"/>
  <c r="BP296" i="10" s="1"/>
  <c r="AS442" i="10"/>
  <c r="BP442" i="10" s="1"/>
  <c r="AS424" i="10"/>
  <c r="BP424" i="10" s="1"/>
  <c r="AS385" i="10"/>
  <c r="BP385" i="10" s="1"/>
  <c r="AS410" i="10"/>
  <c r="BP410" i="10" s="1"/>
  <c r="AS728" i="10"/>
  <c r="BP728" i="10" s="1"/>
  <c r="AS256" i="10"/>
  <c r="BP256" i="10" s="1"/>
  <c r="AS539" i="10"/>
  <c r="BP539" i="10" s="1"/>
  <c r="AS341" i="10"/>
  <c r="BP341" i="10" s="1"/>
  <c r="AS563" i="10"/>
  <c r="BP563" i="10" s="1"/>
  <c r="AS541" i="10"/>
  <c r="BP541" i="10" s="1"/>
  <c r="AS644" i="10"/>
  <c r="BP644" i="10" s="1"/>
  <c r="AS633" i="10"/>
  <c r="BP633" i="10" s="1"/>
  <c r="AS803" i="10"/>
  <c r="BP803" i="10" s="1"/>
  <c r="AS540" i="10"/>
  <c r="BP540" i="10" s="1"/>
  <c r="AS761" i="10"/>
  <c r="BP761" i="10" s="1"/>
  <c r="AS694" i="10"/>
  <c r="BP694" i="10" s="1"/>
  <c r="AS893" i="10"/>
  <c r="BP893" i="10" s="1"/>
  <c r="AS843" i="10"/>
  <c r="BP843" i="10" s="1"/>
  <c r="AS791" i="10"/>
  <c r="BP791" i="10" s="1"/>
  <c r="AS940" i="10"/>
  <c r="BP940" i="10" s="1"/>
  <c r="AS131" i="10"/>
  <c r="BP131" i="10" s="1"/>
  <c r="AS170" i="10"/>
  <c r="BP170" i="10" s="1"/>
  <c r="AS161" i="10"/>
  <c r="BP161" i="10" s="1"/>
  <c r="AS104" i="10"/>
  <c r="BP104" i="10" s="1"/>
  <c r="AS111" i="10"/>
  <c r="BP111" i="10" s="1"/>
  <c r="AS86" i="10"/>
  <c r="BP86" i="10" s="1"/>
  <c r="AS109" i="10"/>
  <c r="BP109" i="10" s="1"/>
  <c r="AS132" i="10"/>
  <c r="BP132" i="10" s="1"/>
  <c r="AS189" i="10"/>
  <c r="BP189" i="10" s="1"/>
  <c r="AS576" i="10"/>
  <c r="BP576" i="10" s="1"/>
  <c r="AS310" i="10"/>
  <c r="BP310" i="10" s="1"/>
  <c r="AS458" i="10"/>
  <c r="BP458" i="10" s="1"/>
  <c r="AS331" i="10"/>
  <c r="BP331" i="10" s="1"/>
  <c r="AS535" i="10"/>
  <c r="BP535" i="10" s="1"/>
  <c r="AS320" i="10"/>
  <c r="BP320" i="10" s="1"/>
  <c r="AS611" i="10"/>
  <c r="BP611" i="10" s="1"/>
  <c r="AS395" i="10"/>
  <c r="BP395" i="10" s="1"/>
  <c r="AS275" i="10"/>
  <c r="BP275" i="10" s="1"/>
  <c r="AS605" i="10"/>
  <c r="BP605" i="10" s="1"/>
  <c r="AS707" i="10"/>
  <c r="BP707" i="10" s="1"/>
  <c r="AS698" i="10"/>
  <c r="BP698" i="10" s="1"/>
  <c r="AS494" i="10"/>
  <c r="BP494" i="10" s="1"/>
  <c r="AS604" i="10"/>
  <c r="BP604" i="10" s="1"/>
  <c r="AS815" i="10"/>
  <c r="BP815" i="10" s="1"/>
  <c r="AS758" i="10"/>
  <c r="BP758" i="10" s="1"/>
  <c r="AS957" i="10"/>
  <c r="BP957" i="10" s="1"/>
  <c r="AS891" i="10"/>
  <c r="BP891" i="10" s="1"/>
  <c r="AS839" i="10"/>
  <c r="BP839" i="10" s="1"/>
  <c r="AS988" i="10"/>
  <c r="BP988" i="10" s="1"/>
  <c r="AS347" i="10"/>
  <c r="BP347" i="10" s="1"/>
  <c r="AS602" i="10"/>
  <c r="BP602" i="10" s="1"/>
  <c r="AS336" i="10"/>
  <c r="BP336" i="10" s="1"/>
  <c r="AS619" i="10"/>
  <c r="BP619" i="10" s="1"/>
  <c r="AS398" i="10"/>
  <c r="BP398" i="10" s="1"/>
  <c r="AS291" i="10"/>
  <c r="BP291" i="10" s="1"/>
  <c r="AS621" i="10"/>
  <c r="BP621" i="10" s="1"/>
  <c r="AS723" i="10"/>
  <c r="BP723" i="10" s="1"/>
  <c r="AS701" i="10"/>
  <c r="BP701" i="10" s="1"/>
  <c r="AS510" i="10"/>
  <c r="BP510" i="10" s="1"/>
  <c r="AS620" i="10"/>
  <c r="BP620" i="10" s="1"/>
  <c r="AS863" i="10"/>
  <c r="BP863" i="10" s="1"/>
  <c r="AS774" i="10"/>
  <c r="BP774" i="10" s="1"/>
  <c r="AS973" i="10"/>
  <c r="BP973" i="10" s="1"/>
  <c r="AS907" i="10"/>
  <c r="BP907" i="10" s="1"/>
  <c r="AS855" i="10"/>
  <c r="BP855" i="10" s="1"/>
  <c r="AS1004" i="10"/>
  <c r="BP1004" i="10" s="1"/>
  <c r="AS163" i="10"/>
  <c r="BP163" i="10" s="1"/>
  <c r="AS225" i="10"/>
  <c r="BP225" i="10" s="1"/>
  <c r="AS197" i="10"/>
  <c r="BP197" i="10" s="1"/>
  <c r="AS136" i="10"/>
  <c r="BP136" i="10" s="1"/>
  <c r="AS143" i="10"/>
  <c r="BP143" i="10" s="1"/>
  <c r="AS118" i="10"/>
  <c r="BP118" i="10" s="1"/>
  <c r="AS141" i="10"/>
  <c r="BP141" i="10" s="1"/>
  <c r="AS164" i="10"/>
  <c r="BP164" i="10" s="1"/>
  <c r="AS220" i="10"/>
  <c r="BP220" i="10" s="1"/>
  <c r="AS679" i="10"/>
  <c r="BP679" i="10" s="1"/>
  <c r="AS358" i="10"/>
  <c r="BP358" i="10" s="1"/>
  <c r="AS593" i="10"/>
  <c r="BP593" i="10" s="1"/>
  <c r="AS400" i="10"/>
  <c r="BP400" i="10" s="1"/>
  <c r="AS614" i="10"/>
  <c r="BP614" i="10" s="1"/>
  <c r="AS368" i="10"/>
  <c r="BP368" i="10" s="1"/>
  <c r="AS666" i="10"/>
  <c r="BP666" i="10" s="1"/>
  <c r="AS453" i="10"/>
  <c r="BP453" i="10" s="1"/>
  <c r="AS323" i="10"/>
  <c r="BP323" i="10" s="1"/>
  <c r="AS653" i="10"/>
  <c r="BP653" i="10" s="1"/>
  <c r="AS888" i="10"/>
  <c r="BP888" i="10" s="1"/>
  <c r="AS783" i="10"/>
  <c r="BP783" i="10" s="1"/>
  <c r="AS542" i="10"/>
  <c r="BP542" i="10" s="1"/>
  <c r="AS652" i="10"/>
  <c r="BP652" i="10" s="1"/>
  <c r="AS632" i="10"/>
  <c r="BP632" i="10" s="1"/>
  <c r="AS806" i="10"/>
  <c r="BP806" i="10" s="1"/>
  <c r="AS1005" i="10"/>
  <c r="BP1005" i="10" s="1"/>
  <c r="AS987" i="10"/>
  <c r="BP987" i="10" s="1"/>
  <c r="AS935" i="10"/>
  <c r="BP935" i="10" s="1"/>
  <c r="AS899" i="10"/>
  <c r="BP899" i="10" s="1"/>
  <c r="AS179" i="10"/>
  <c r="BP179" i="10" s="1"/>
  <c r="AS245" i="10"/>
  <c r="BP245" i="10" s="1"/>
  <c r="AS203" i="10"/>
  <c r="BP203" i="10" s="1"/>
  <c r="AS152" i="10"/>
  <c r="BP152" i="10" s="1"/>
  <c r="AS159" i="10"/>
  <c r="BP159" i="10" s="1"/>
  <c r="AS134" i="10"/>
  <c r="BP134" i="10" s="1"/>
  <c r="AS157" i="10"/>
  <c r="BP157" i="10" s="1"/>
  <c r="AS180" i="10"/>
  <c r="BP180" i="10" s="1"/>
  <c r="AS251" i="10"/>
  <c r="BP251" i="10" s="1"/>
  <c r="AS287" i="10"/>
  <c r="BP287" i="10" s="1"/>
  <c r="AS374" i="10"/>
  <c r="BP374" i="10" s="1"/>
  <c r="AS645" i="10"/>
  <c r="BP645" i="10" s="1"/>
  <c r="AS403" i="10"/>
  <c r="BP403" i="10" s="1"/>
  <c r="AS651" i="10"/>
  <c r="BP651" i="10" s="1"/>
  <c r="AS434" i="10"/>
  <c r="BP434" i="10" s="1"/>
  <c r="AS190" i="10"/>
  <c r="BP190" i="10" s="1"/>
  <c r="AS483" i="10"/>
  <c r="BP483" i="10" s="1"/>
  <c r="AS339" i="10"/>
  <c r="BP339" i="10" s="1"/>
  <c r="AS669" i="10"/>
  <c r="BP669" i="10" s="1"/>
  <c r="AS968" i="10"/>
  <c r="BP968" i="10" s="1"/>
  <c r="AS640" i="10"/>
  <c r="BP640" i="10" s="1"/>
  <c r="AS558" i="10"/>
  <c r="BP558" i="10" s="1"/>
  <c r="AS668" i="10"/>
  <c r="BP668" i="10" s="1"/>
  <c r="AS648" i="10"/>
  <c r="BP648" i="10" s="1"/>
  <c r="AS822" i="10"/>
  <c r="BP822" i="10" s="1"/>
  <c r="AS708" i="10"/>
  <c r="BP708" i="10" s="1"/>
  <c r="AS770" i="10"/>
  <c r="BP770" i="10" s="1"/>
  <c r="AS983" i="10"/>
  <c r="BP983" i="10" s="1"/>
  <c r="AS947" i="10"/>
  <c r="BP947" i="10" s="1"/>
  <c r="AS411" i="10"/>
  <c r="BP411" i="10" s="1"/>
  <c r="AS257" i="10"/>
  <c r="BP257" i="10" s="1"/>
  <c r="AS229" i="10"/>
  <c r="BP229" i="10" s="1"/>
  <c r="AS182" i="10"/>
  <c r="BP182" i="10" s="1"/>
  <c r="AS185" i="10"/>
  <c r="BP185" i="10" s="1"/>
  <c r="AS166" i="10"/>
  <c r="BP166" i="10" s="1"/>
  <c r="AS213" i="10"/>
  <c r="BP213" i="10" s="1"/>
  <c r="AS207" i="10"/>
  <c r="BP207" i="10" s="1"/>
  <c r="AS507" i="10"/>
  <c r="BP507" i="10" s="1"/>
  <c r="AS367" i="10"/>
  <c r="BP367" i="10" s="1"/>
  <c r="AS481" i="10"/>
  <c r="BP481" i="10" s="1"/>
  <c r="AS276" i="10"/>
  <c r="BP276" i="10" s="1"/>
  <c r="AS485" i="10"/>
  <c r="BP485" i="10" s="1"/>
  <c r="AS345" i="10"/>
  <c r="BP345" i="10" s="1"/>
  <c r="AS499" i="10"/>
  <c r="BP499" i="10" s="1"/>
  <c r="AS270" i="10"/>
  <c r="BP270" i="10" s="1"/>
  <c r="AS642" i="10"/>
  <c r="BP642" i="10" s="1"/>
  <c r="AS435" i="10"/>
  <c r="BP435" i="10" s="1"/>
  <c r="AS769" i="10"/>
  <c r="BP769" i="10" s="1"/>
  <c r="AS776" i="10"/>
  <c r="BP776" i="10" s="1"/>
  <c r="AS692" i="10"/>
  <c r="BP692" i="10" s="1"/>
  <c r="AS638" i="10"/>
  <c r="BP638" i="10" s="1"/>
  <c r="AS760" i="10"/>
  <c r="BP760" i="10" s="1"/>
  <c r="AS730" i="10"/>
  <c r="BP730" i="10" s="1"/>
  <c r="AS902" i="10"/>
  <c r="BP902" i="10" s="1"/>
  <c r="AS788" i="10"/>
  <c r="BP788" i="10" s="1"/>
  <c r="AS898" i="10"/>
  <c r="BP898" i="10" s="1"/>
  <c r="AS766" i="10"/>
  <c r="BP766" i="10" s="1"/>
  <c r="AS810" i="10"/>
  <c r="BP810" i="10" s="1"/>
  <c r="AS872" i="10"/>
  <c r="BP872" i="10" s="1"/>
  <c r="AS736" i="10"/>
  <c r="BP736" i="10" s="1"/>
  <c r="AS670" i="10"/>
  <c r="BP670" i="10" s="1"/>
  <c r="AS824" i="10"/>
  <c r="BP824" i="10" s="1"/>
  <c r="AS559" i="10"/>
  <c r="BP559" i="10" s="1"/>
  <c r="AS934" i="10"/>
  <c r="BP934" i="10" s="1"/>
  <c r="AS820" i="10"/>
  <c r="BP820" i="10" s="1"/>
  <c r="AS978" i="10"/>
  <c r="BP978" i="10" s="1"/>
  <c r="AS846" i="10"/>
  <c r="BP846" i="10" s="1"/>
  <c r="AS890" i="10"/>
  <c r="BP890" i="10" s="1"/>
  <c r="AS268" i="10"/>
  <c r="BP268" i="10" s="1"/>
  <c r="AS490" i="10"/>
  <c r="BP490" i="10" s="1"/>
  <c r="AS388" i="10"/>
  <c r="BP388" i="10" s="1"/>
  <c r="AS936" i="10"/>
  <c r="BP936" i="10" s="1"/>
  <c r="AS744" i="10"/>
  <c r="BP744" i="10" s="1"/>
  <c r="AS712" i="10"/>
  <c r="BP712" i="10" s="1"/>
  <c r="AS659" i="10"/>
  <c r="BP659" i="10" s="1"/>
  <c r="AS575" i="10"/>
  <c r="BP575" i="10" s="1"/>
  <c r="AS950" i="10"/>
  <c r="BP950" i="10" s="1"/>
  <c r="AS836" i="10"/>
  <c r="BP836" i="10" s="1"/>
  <c r="AS857" i="10"/>
  <c r="BP857" i="10" s="1"/>
  <c r="AS958" i="10"/>
  <c r="BP958" i="10" s="1"/>
  <c r="AS1002" i="10"/>
  <c r="BP1002" i="10" s="1"/>
  <c r="AS452" i="10"/>
  <c r="BP452" i="10" s="1"/>
  <c r="AS441" i="10"/>
  <c r="BP441" i="10" s="1"/>
  <c r="AS856" i="10"/>
  <c r="BP856" i="10" s="1"/>
  <c r="AS745" i="10"/>
  <c r="BP745" i="10" s="1"/>
  <c r="AS696" i="10"/>
  <c r="BP696" i="10" s="1"/>
  <c r="AS639" i="10"/>
  <c r="BP639" i="10" s="1"/>
  <c r="AS1014" i="10"/>
  <c r="BP1014" i="10" s="1"/>
  <c r="AS900" i="10"/>
  <c r="BP900" i="10" s="1"/>
  <c r="AS905" i="10"/>
  <c r="BP905" i="10" s="1"/>
  <c r="AS1006" i="10"/>
  <c r="BP1006" i="10" s="1"/>
  <c r="AS817" i="10"/>
  <c r="BP817" i="10" s="1"/>
  <c r="AS348" i="10"/>
  <c r="BP348" i="10" s="1"/>
  <c r="AS643" i="10"/>
  <c r="BP643" i="10" s="1"/>
  <c r="AS468" i="10"/>
  <c r="BP468" i="10" s="1"/>
  <c r="AS457" i="10"/>
  <c r="BP457" i="10" s="1"/>
  <c r="AS551" i="10"/>
  <c r="BP551" i="10" s="1"/>
  <c r="AS895" i="10"/>
  <c r="BP895" i="10" s="1"/>
  <c r="AS699" i="10"/>
  <c r="BP699" i="10" s="1"/>
  <c r="AS655" i="10"/>
  <c r="BP655" i="10" s="1"/>
  <c r="AS717" i="10"/>
  <c r="BP717" i="10" s="1"/>
  <c r="AS916" i="10"/>
  <c r="BP916" i="10" s="1"/>
  <c r="AS921" i="10"/>
  <c r="BP921" i="10" s="1"/>
  <c r="AS837" i="10"/>
  <c r="BP837" i="10" s="1"/>
  <c r="AS833" i="10"/>
  <c r="BP833" i="10" s="1"/>
  <c r="AS522" i="10"/>
  <c r="BP522" i="10" s="1"/>
  <c r="AS343" i="10"/>
  <c r="BP343" i="10" s="1"/>
  <c r="AS456" i="10"/>
  <c r="BP456" i="10" s="1"/>
  <c r="AS386" i="10"/>
  <c r="BP386" i="10" s="1"/>
  <c r="AS397" i="10"/>
  <c r="BP397" i="10" s="1"/>
  <c r="AS500" i="10"/>
  <c r="BP500" i="10" s="1"/>
  <c r="AS489" i="10"/>
  <c r="BP489" i="10" s="1"/>
  <c r="AS583" i="10"/>
  <c r="BP583" i="10" s="1"/>
  <c r="AS396" i="10"/>
  <c r="BP396" i="10" s="1"/>
  <c r="AS713" i="10"/>
  <c r="BP713" i="10" s="1"/>
  <c r="AS714" i="10"/>
  <c r="BP714" i="10" s="1"/>
  <c r="AS749" i="10"/>
  <c r="BP749" i="10" s="1"/>
  <c r="AS948" i="10"/>
  <c r="BP948" i="10" s="1"/>
  <c r="AS1001" i="10"/>
  <c r="BP1001" i="10" s="1"/>
  <c r="AS917" i="10"/>
  <c r="BP917" i="10" s="1"/>
  <c r="AS913" i="10"/>
  <c r="BP913" i="10" s="1"/>
  <c r="AS274" i="10"/>
  <c r="BP274" i="10" s="1"/>
  <c r="AS586" i="10"/>
  <c r="BP586" i="10" s="1"/>
  <c r="AS359" i="10"/>
  <c r="BP359" i="10" s="1"/>
  <c r="AS466" i="10"/>
  <c r="BP466" i="10" s="1"/>
  <c r="AS389" i="10"/>
  <c r="BP389" i="10" s="1"/>
  <c r="AS413" i="10"/>
  <c r="BP413" i="10" s="1"/>
  <c r="AS516" i="10"/>
  <c r="BP516" i="10" s="1"/>
  <c r="AS505" i="10"/>
  <c r="BP505" i="10" s="1"/>
  <c r="AS599" i="10"/>
  <c r="BP599" i="10" s="1"/>
  <c r="AS412" i="10"/>
  <c r="BP412" i="10" s="1"/>
  <c r="AS721" i="10"/>
  <c r="BP721" i="10" s="1"/>
  <c r="AS847" i="10"/>
  <c r="BP847" i="10" s="1"/>
  <c r="AS765" i="10"/>
  <c r="BP765" i="10" s="1"/>
  <c r="AS964" i="10"/>
  <c r="BP964" i="10" s="1"/>
  <c r="AS800" i="10"/>
  <c r="BP800" i="10" s="1"/>
  <c r="AS965" i="10"/>
  <c r="BP965" i="10" s="1"/>
  <c r="AS961" i="10"/>
  <c r="BP961" i="10" s="1"/>
  <c r="AS546" i="10"/>
  <c r="BP546" i="10" s="1"/>
  <c r="AS463" i="10"/>
  <c r="BP463" i="10" s="1"/>
  <c r="AS461" i="10"/>
  <c r="BP461" i="10" s="1"/>
  <c r="AS564" i="10"/>
  <c r="BP564" i="10" s="1"/>
  <c r="AS553" i="10"/>
  <c r="BP553" i="10" s="1"/>
  <c r="AS647" i="10"/>
  <c r="BP647" i="10" s="1"/>
  <c r="AS460" i="10"/>
  <c r="BP460" i="10" s="1"/>
  <c r="AS787" i="10"/>
  <c r="BP787" i="10" s="1"/>
  <c r="AS959" i="10"/>
  <c r="BP959" i="10" s="1"/>
  <c r="AS813" i="10"/>
  <c r="BP813" i="10" s="1"/>
  <c r="AS1012" i="10"/>
  <c r="BP1012" i="10" s="1"/>
  <c r="AS864" i="10"/>
  <c r="BP864" i="10" s="1"/>
  <c r="AS684" i="10"/>
  <c r="BP684" i="10" s="1"/>
  <c r="AS83" i="10"/>
  <c r="BP83" i="10" s="1"/>
  <c r="AS122" i="10"/>
  <c r="BP122" i="10" s="1"/>
  <c r="AS113" i="10"/>
  <c r="BP113" i="10" s="1"/>
  <c r="AS56" i="10"/>
  <c r="BP56" i="10" s="1"/>
  <c r="AS63" i="10"/>
  <c r="BP63" i="10" s="1"/>
  <c r="AS38" i="10"/>
  <c r="BP38" i="10" s="1"/>
  <c r="AS61" i="10"/>
  <c r="BP61" i="10" s="1"/>
  <c r="AS84" i="10"/>
  <c r="BP84" i="10" s="1"/>
  <c r="AS75" i="10"/>
  <c r="BP75" i="10" s="1"/>
  <c r="AS376" i="10"/>
  <c r="BP376" i="10" s="1"/>
  <c r="AS198" i="10"/>
  <c r="BP198" i="10" s="1"/>
  <c r="AS317" i="10"/>
  <c r="BP317" i="10" s="1"/>
  <c r="AS577" i="10"/>
  <c r="BP577" i="10" s="1"/>
  <c r="AS354" i="10"/>
  <c r="BP354" i="10" s="1"/>
  <c r="AS208" i="10"/>
  <c r="BP208" i="10" s="1"/>
  <c r="AS479" i="10"/>
  <c r="BP479" i="10" s="1"/>
  <c r="AS595" i="10"/>
  <c r="BP595" i="10" s="1"/>
  <c r="AS513" i="10"/>
  <c r="BP513" i="10" s="1"/>
  <c r="AS493" i="10"/>
  <c r="BP493" i="10" s="1"/>
  <c r="AS596" i="10"/>
  <c r="BP596" i="10" s="1"/>
  <c r="AS585" i="10"/>
  <c r="BP585" i="10" s="1"/>
  <c r="AS675" i="10"/>
  <c r="BP675" i="10" s="1"/>
  <c r="AS492" i="10"/>
  <c r="BP492" i="10" s="1"/>
  <c r="AS952" i="10"/>
  <c r="BP952" i="10" s="1"/>
  <c r="AS991" i="10"/>
  <c r="BP991" i="10" s="1"/>
  <c r="AS845" i="10"/>
  <c r="BP845" i="10" s="1"/>
  <c r="AS731" i="10"/>
  <c r="BP731" i="10" s="1"/>
  <c r="AS928" i="10"/>
  <c r="BP928" i="10" s="1"/>
  <c r="AS748" i="10"/>
  <c r="BP748" i="10" s="1"/>
  <c r="AS882" i="10"/>
  <c r="BP882" i="10" s="1"/>
  <c r="AS912" i="10"/>
  <c r="BP912" i="10" s="1"/>
  <c r="AS750" i="10"/>
  <c r="BP750" i="10" s="1"/>
  <c r="AS732" i="10"/>
  <c r="BP732" i="10" s="1"/>
  <c r="AS794" i="10"/>
  <c r="BP794" i="10" s="1"/>
  <c r="AS946" i="10"/>
  <c r="BP946" i="10" s="1"/>
  <c r="AS976" i="10"/>
  <c r="BP976" i="10" s="1"/>
  <c r="AS814" i="10"/>
  <c r="BP814" i="10" s="1"/>
  <c r="AS796" i="10"/>
  <c r="BP796" i="10" s="1"/>
  <c r="AS858" i="10"/>
  <c r="BP858" i="10" s="1"/>
  <c r="AS1010" i="10"/>
  <c r="BP1010" i="10" s="1"/>
  <c r="AS711" i="10"/>
  <c r="BP711" i="10" s="1"/>
  <c r="AS878" i="10"/>
  <c r="BP878" i="10" s="1"/>
  <c r="AS860" i="10"/>
  <c r="BP860" i="10" s="1"/>
  <c r="AS922" i="10"/>
  <c r="BP922" i="10" s="1"/>
  <c r="AS779" i="10"/>
  <c r="BP779" i="10" s="1"/>
  <c r="AS793" i="10"/>
  <c r="BP793" i="10" s="1"/>
  <c r="AS727" i="10"/>
  <c r="BP727" i="10" s="1"/>
  <c r="AS894" i="10"/>
  <c r="BP894" i="10" s="1"/>
  <c r="AS876" i="10"/>
  <c r="BP876" i="10" s="1"/>
  <c r="AS938" i="10"/>
  <c r="BP938" i="10" s="1"/>
  <c r="AS859" i="10"/>
  <c r="BP859" i="10" s="1"/>
  <c r="AS873" i="10"/>
  <c r="BP873" i="10" s="1"/>
  <c r="AS807" i="10"/>
  <c r="BP807" i="10" s="1"/>
  <c r="AS974" i="10"/>
  <c r="BP974" i="10" s="1"/>
  <c r="AS956" i="10"/>
  <c r="BP956" i="10" s="1"/>
  <c r="AS785" i="10"/>
  <c r="BP785" i="10" s="1"/>
  <c r="AS955" i="10"/>
  <c r="BP955" i="10" s="1"/>
  <c r="AS969" i="10"/>
  <c r="BP969" i="10" s="1"/>
  <c r="AS903" i="10"/>
  <c r="BP903" i="10" s="1"/>
  <c r="AS885" i="10"/>
  <c r="BP885" i="10" s="1"/>
  <c r="AS867" i="10"/>
  <c r="BP867" i="10" s="1"/>
  <c r="AS881" i="10"/>
  <c r="BP881" i="10" s="1"/>
  <c r="AS754" i="10"/>
  <c r="BP754" i="10" s="1"/>
  <c r="AS784" i="10"/>
  <c r="BP784" i="10" s="1"/>
  <c r="AS967" i="10"/>
  <c r="BP967" i="10" s="1"/>
  <c r="AS949" i="10"/>
  <c r="BP949" i="10" s="1"/>
  <c r="AS931" i="10"/>
  <c r="BP931" i="10" s="1"/>
  <c r="AS945" i="10"/>
  <c r="BP945" i="10" s="1"/>
  <c r="AS850" i="10"/>
  <c r="BP850" i="10" s="1"/>
  <c r="AS880" i="10"/>
  <c r="BP880" i="10" s="1"/>
  <c r="AS718" i="10"/>
  <c r="BP718" i="10" s="1"/>
  <c r="AS700" i="10"/>
  <c r="BP700" i="10" s="1"/>
  <c r="AS762" i="10"/>
  <c r="BP762" i="10" s="1"/>
  <c r="AS259" i="10"/>
  <c r="BP259" i="10" s="1"/>
  <c r="AS312" i="10"/>
  <c r="BP312" i="10" s="1"/>
  <c r="AS303" i="10"/>
  <c r="BP303" i="10" s="1"/>
  <c r="AS613" i="10"/>
  <c r="BP613" i="10" s="1"/>
  <c r="AS390" i="10"/>
  <c r="BP390" i="10" s="1"/>
  <c r="AS253" i="10"/>
  <c r="BP253" i="10" s="1"/>
  <c r="AS650" i="10"/>
  <c r="BP650" i="10" s="1"/>
  <c r="AS498" i="10"/>
  <c r="BP498" i="10" s="1"/>
  <c r="AS415" i="10"/>
  <c r="BP415" i="10" s="1"/>
  <c r="AS290" i="10"/>
  <c r="BP290" i="10" s="1"/>
  <c r="AS657" i="10"/>
  <c r="BP657" i="10" s="1"/>
  <c r="AS594" i="10"/>
  <c r="BP594" i="10" s="1"/>
  <c r="AS437" i="10"/>
  <c r="BP437" i="10" s="1"/>
  <c r="AS375" i="10"/>
  <c r="BP375" i="10" s="1"/>
  <c r="AS206" i="10"/>
  <c r="BP206" i="10" s="1"/>
  <c r="AS496" i="10"/>
  <c r="BP496" i="10" s="1"/>
  <c r="AS486" i="10"/>
  <c r="BP486" i="10" s="1"/>
  <c r="AS392" i="10"/>
  <c r="BP392" i="10" s="1"/>
  <c r="AS355" i="10"/>
  <c r="BP355" i="10" s="1"/>
  <c r="AS429" i="10"/>
  <c r="BP429" i="10" s="1"/>
  <c r="AS685" i="10"/>
  <c r="BP685" i="10" s="1"/>
  <c r="AS532" i="10"/>
  <c r="BP532" i="10" s="1"/>
  <c r="AS735" i="10"/>
  <c r="BP735" i="10" s="1"/>
  <c r="AS521" i="10"/>
  <c r="BP521" i="10" s="1"/>
  <c r="AS656" i="10"/>
  <c r="BP656" i="10" s="1"/>
  <c r="AS615" i="10"/>
  <c r="BP615" i="10" s="1"/>
  <c r="AS574" i="10"/>
  <c r="BP574" i="10" s="1"/>
  <c r="AS428" i="10"/>
  <c r="BP428" i="10" s="1"/>
  <c r="AS705" i="10"/>
  <c r="BP705" i="10" s="1"/>
  <c r="AS755" i="10"/>
  <c r="BP755" i="10" s="1"/>
  <c r="AS664" i="10"/>
  <c r="BP664" i="10" s="1"/>
  <c r="AS927" i="10"/>
  <c r="BP927" i="10" s="1"/>
  <c r="AS838" i="10"/>
  <c r="BP838" i="10" s="1"/>
  <c r="AS781" i="10"/>
  <c r="BP781" i="10" s="1"/>
  <c r="AS724" i="10"/>
  <c r="BP724" i="10" s="1"/>
  <c r="AS980" i="10"/>
  <c r="BP980" i="10" s="1"/>
  <c r="AS923" i="10"/>
  <c r="BP923" i="10" s="1"/>
  <c r="AS914" i="10"/>
  <c r="BP914" i="10" s="1"/>
  <c r="AS937" i="10"/>
  <c r="BP937" i="10" s="1"/>
  <c r="AS944" i="10"/>
  <c r="BP944" i="10" s="1"/>
  <c r="AS871" i="10"/>
  <c r="BP871" i="10" s="1"/>
  <c r="AS782" i="10"/>
  <c r="BP782" i="10" s="1"/>
  <c r="AS853" i="10"/>
  <c r="BP853" i="10" s="1"/>
  <c r="AS764" i="10"/>
  <c r="BP764" i="10" s="1"/>
  <c r="AS835" i="10"/>
  <c r="BP835" i="10" s="1"/>
  <c r="AS826" i="10"/>
  <c r="BP826" i="10" s="1"/>
  <c r="AS849" i="10"/>
  <c r="BP849" i="10" s="1"/>
  <c r="AS295" i="10"/>
  <c r="BP295" i="10" s="1"/>
  <c r="AS328" i="10"/>
  <c r="BP328" i="10" s="1"/>
  <c r="AS319" i="10"/>
  <c r="BP319" i="10" s="1"/>
  <c r="AS625" i="10"/>
  <c r="BP625" i="10" s="1"/>
  <c r="AS439" i="10"/>
  <c r="BP439" i="10" s="1"/>
  <c r="AS269" i="10"/>
  <c r="BP269" i="10" s="1"/>
  <c r="AS228" i="10"/>
  <c r="BP228" i="10" s="1"/>
  <c r="AS528" i="10"/>
  <c r="BP528" i="10" s="1"/>
  <c r="AS455" i="10"/>
  <c r="BP455" i="10" s="1"/>
  <c r="AS306" i="10"/>
  <c r="BP306" i="10" s="1"/>
  <c r="AS297" i="10"/>
  <c r="BP297" i="10" s="1"/>
  <c r="AS598" i="10"/>
  <c r="BP598" i="10" s="1"/>
  <c r="AS440" i="10"/>
  <c r="BP440" i="10" s="1"/>
  <c r="AS416" i="10"/>
  <c r="BP416" i="10" s="1"/>
  <c r="AS222" i="10"/>
  <c r="BP222" i="10" s="1"/>
  <c r="AS506" i="10"/>
  <c r="BP506" i="10" s="1"/>
  <c r="AS536" i="10"/>
  <c r="BP536" i="10" s="1"/>
  <c r="AS450" i="10"/>
  <c r="BP450" i="10" s="1"/>
  <c r="AS371" i="10"/>
  <c r="BP371" i="10" s="1"/>
  <c r="AS445" i="10"/>
  <c r="BP445" i="10" s="1"/>
  <c r="AS697" i="10"/>
  <c r="BP697" i="10" s="1"/>
  <c r="AS548" i="10"/>
  <c r="BP548" i="10" s="1"/>
  <c r="AS819" i="10"/>
  <c r="BP819" i="10" s="1"/>
  <c r="AS537" i="10"/>
  <c r="BP537" i="10" s="1"/>
  <c r="AS672" i="10"/>
  <c r="BP672" i="10" s="1"/>
  <c r="AS631" i="10"/>
  <c r="BP631" i="10" s="1"/>
  <c r="AS590" i="10"/>
  <c r="BP590" i="10" s="1"/>
  <c r="AS444" i="10"/>
  <c r="BP444" i="10" s="1"/>
  <c r="AS725" i="10"/>
  <c r="BP725" i="10" s="1"/>
  <c r="AS773" i="10"/>
  <c r="BP773" i="10" s="1"/>
  <c r="AS676" i="10"/>
  <c r="BP676" i="10" s="1"/>
  <c r="AS943" i="10"/>
  <c r="BP943" i="10" s="1"/>
  <c r="AS854" i="10"/>
  <c r="BP854" i="10" s="1"/>
  <c r="AS797" i="10"/>
  <c r="BP797" i="10" s="1"/>
  <c r="AS740" i="10"/>
  <c r="BP740" i="10" s="1"/>
  <c r="AS996" i="10"/>
  <c r="BP996" i="10" s="1"/>
  <c r="AS939" i="10"/>
  <c r="BP939" i="10" s="1"/>
  <c r="AS930" i="10"/>
  <c r="BP930" i="10" s="1"/>
  <c r="AS953" i="10"/>
  <c r="BP953" i="10" s="1"/>
  <c r="AS960" i="10"/>
  <c r="BP960" i="10" s="1"/>
  <c r="AS887" i="10"/>
  <c r="BP887" i="10" s="1"/>
  <c r="AS798" i="10"/>
  <c r="BP798" i="10" s="1"/>
  <c r="AS869" i="10"/>
  <c r="BP869" i="10" s="1"/>
  <c r="AS780" i="10"/>
  <c r="BP780" i="10" s="1"/>
  <c r="AS851" i="10"/>
  <c r="BP851" i="10" s="1"/>
  <c r="AS842" i="10"/>
  <c r="BP842" i="10" s="1"/>
  <c r="AS865" i="10"/>
  <c r="BP865" i="10" s="1"/>
  <c r="AS497" i="10"/>
  <c r="BP497" i="10" s="1"/>
  <c r="AS360" i="10"/>
  <c r="BP360" i="10" s="1"/>
  <c r="AS351" i="10"/>
  <c r="BP351" i="10" s="1"/>
  <c r="AS682" i="10"/>
  <c r="BP682" i="10" s="1"/>
  <c r="AS471" i="10"/>
  <c r="BP471" i="10" s="1"/>
  <c r="AS301" i="10"/>
  <c r="BP301" i="10" s="1"/>
  <c r="AS260" i="10"/>
  <c r="BP260" i="10" s="1"/>
  <c r="AS565" i="10"/>
  <c r="BP565" i="10" s="1"/>
  <c r="AS475" i="10"/>
  <c r="BP475" i="10" s="1"/>
  <c r="AS338" i="10"/>
  <c r="BP338" i="10" s="1"/>
  <c r="AS329" i="10"/>
  <c r="BP329" i="10" s="1"/>
  <c r="AS192" i="10"/>
  <c r="BP192" i="10" s="1"/>
  <c r="AS469" i="10"/>
  <c r="BP469" i="10" s="1"/>
  <c r="AS431" i="10"/>
  <c r="BP431" i="10" s="1"/>
  <c r="AS254" i="10"/>
  <c r="BP254" i="10" s="1"/>
  <c r="AS550" i="10"/>
  <c r="BP550" i="10" s="1"/>
  <c r="AS587" i="10"/>
  <c r="BP587" i="10" s="1"/>
  <c r="AS503" i="10"/>
  <c r="BP503" i="10" s="1"/>
  <c r="AS432" i="10"/>
  <c r="BP432" i="10" s="1"/>
  <c r="AS477" i="10"/>
  <c r="BP477" i="10" s="1"/>
  <c r="AS757" i="10"/>
  <c r="BP757" i="10" s="1"/>
  <c r="AS580" i="10"/>
  <c r="BP580" i="10" s="1"/>
  <c r="AS719" i="10"/>
  <c r="BP719" i="10" s="1"/>
  <c r="AS569" i="10"/>
  <c r="BP569" i="10" s="1"/>
  <c r="AS689" i="10"/>
  <c r="BP689" i="10" s="1"/>
  <c r="AS663" i="10"/>
  <c r="BP663" i="10" s="1"/>
  <c r="AS622" i="10"/>
  <c r="BP622" i="10" s="1"/>
  <c r="AS476" i="10"/>
  <c r="BP476" i="10" s="1"/>
  <c r="AS737" i="10"/>
  <c r="BP737" i="10" s="1"/>
  <c r="AS879" i="10"/>
  <c r="BP879" i="10" s="1"/>
  <c r="AS722" i="10"/>
  <c r="BP722" i="10" s="1"/>
  <c r="AS975" i="10"/>
  <c r="BP975" i="10" s="1"/>
  <c r="AS886" i="10"/>
  <c r="BP886" i="10" s="1"/>
  <c r="AS829" i="10"/>
  <c r="BP829" i="10" s="1"/>
  <c r="AS772" i="10"/>
  <c r="BP772" i="10" s="1"/>
  <c r="AS715" i="10"/>
  <c r="BP715" i="10" s="1"/>
  <c r="AS971" i="10"/>
  <c r="BP971" i="10" s="1"/>
  <c r="AS962" i="10"/>
  <c r="BP962" i="10" s="1"/>
  <c r="AS985" i="10"/>
  <c r="BP985" i="10" s="1"/>
  <c r="AS992" i="10"/>
  <c r="BP992" i="10" s="1"/>
  <c r="AS919" i="10"/>
  <c r="BP919" i="10" s="1"/>
  <c r="AS830" i="10"/>
  <c r="BP830" i="10" s="1"/>
  <c r="AS901" i="10"/>
  <c r="BP901" i="10" s="1"/>
  <c r="AS812" i="10"/>
  <c r="BP812" i="10" s="1"/>
  <c r="AS883" i="10"/>
  <c r="BP883" i="10" s="1"/>
  <c r="AS874" i="10"/>
  <c r="BP874" i="10" s="1"/>
  <c r="AS897" i="10"/>
  <c r="BP897" i="10" s="1"/>
  <c r="AS91" i="10"/>
  <c r="BP91" i="10" s="1"/>
  <c r="AS517" i="10"/>
  <c r="BP517" i="10" s="1"/>
  <c r="AS402" i="10"/>
  <c r="BP402" i="10" s="1"/>
  <c r="AS384" i="10"/>
  <c r="BP384" i="10" s="1"/>
  <c r="AS214" i="10"/>
  <c r="BP214" i="10" s="1"/>
  <c r="AS491" i="10"/>
  <c r="BP491" i="10" s="1"/>
  <c r="AS333" i="10"/>
  <c r="BP333" i="10" s="1"/>
  <c r="AS292" i="10"/>
  <c r="BP292" i="10" s="1"/>
  <c r="AS691" i="10"/>
  <c r="BP691" i="10" s="1"/>
  <c r="AS515" i="10"/>
  <c r="BP515" i="10" s="1"/>
  <c r="AS370" i="10"/>
  <c r="BP370" i="10" s="1"/>
  <c r="AS361" i="10"/>
  <c r="BP361" i="10" s="1"/>
  <c r="AS224" i="10"/>
  <c r="BP224" i="10" s="1"/>
  <c r="AS502" i="10"/>
  <c r="BP502" i="10" s="1"/>
  <c r="AS519" i="10"/>
  <c r="BP519" i="10" s="1"/>
  <c r="AS286" i="10"/>
  <c r="BP286" i="10" s="1"/>
  <c r="AS603" i="10"/>
  <c r="BP603" i="10" s="1"/>
  <c r="AS236" i="10"/>
  <c r="BP236" i="10" s="1"/>
  <c r="AS523" i="10"/>
  <c r="BP523" i="10" s="1"/>
  <c r="AS447" i="10"/>
  <c r="BP447" i="10" s="1"/>
  <c r="AS509" i="10"/>
  <c r="BP509" i="10" s="1"/>
  <c r="AS799" i="10"/>
  <c r="BP799" i="10" s="1"/>
  <c r="AS612" i="10"/>
  <c r="BP612" i="10" s="1"/>
  <c r="AS792" i="10"/>
  <c r="BP792" i="10" s="1"/>
  <c r="AS601" i="10"/>
  <c r="BP601" i="10" s="1"/>
  <c r="AS704" i="10"/>
  <c r="BP704" i="10" s="1"/>
  <c r="AS720" i="10"/>
  <c r="BP720" i="10" s="1"/>
  <c r="AS654" i="10"/>
  <c r="BP654" i="10" s="1"/>
  <c r="AS508" i="10"/>
  <c r="BP508" i="10" s="1"/>
  <c r="AS805" i="10"/>
  <c r="BP805" i="10" s="1"/>
  <c r="AS687" i="10"/>
  <c r="BP687" i="10" s="1"/>
  <c r="AS789" i="10"/>
  <c r="BP789" i="10" s="1"/>
  <c r="AS1007" i="10"/>
  <c r="BP1007" i="10" s="1"/>
  <c r="AS918" i="10"/>
  <c r="BP918" i="10" s="1"/>
  <c r="AS861" i="10"/>
  <c r="BP861" i="10" s="1"/>
  <c r="AS804" i="10"/>
  <c r="BP804" i="10" s="1"/>
  <c r="AS747" i="10"/>
  <c r="BP747" i="10" s="1"/>
  <c r="AS1003" i="10"/>
  <c r="BP1003" i="10" s="1"/>
  <c r="AS994" i="10"/>
  <c r="BP994" i="10" s="1"/>
  <c r="AS768" i="10"/>
  <c r="BP768" i="10" s="1"/>
  <c r="AS695" i="10"/>
  <c r="BP695" i="10" s="1"/>
  <c r="AS951" i="10"/>
  <c r="BP951" i="10" s="1"/>
  <c r="AS862" i="10"/>
  <c r="BP862" i="10" s="1"/>
  <c r="AS933" i="10"/>
  <c r="BP933" i="10" s="1"/>
  <c r="AS844" i="10"/>
  <c r="BP844" i="10" s="1"/>
  <c r="AS915" i="10"/>
  <c r="BP915" i="10" s="1"/>
  <c r="AS906" i="10"/>
  <c r="BP906" i="10" s="1"/>
  <c r="AS929" i="10"/>
  <c r="BP929" i="10" s="1"/>
  <c r="AS139" i="10"/>
  <c r="BP139" i="10" s="1"/>
  <c r="AS184" i="10"/>
  <c r="BP184" i="10" s="1"/>
  <c r="AS464" i="10"/>
  <c r="BP464" i="10" s="1"/>
  <c r="AS448" i="10"/>
  <c r="BP448" i="10" s="1"/>
  <c r="AS262" i="10"/>
  <c r="BP262" i="10" s="1"/>
  <c r="AS534" i="10"/>
  <c r="BP534" i="10" s="1"/>
  <c r="AS427" i="10"/>
  <c r="BP427" i="10" s="1"/>
  <c r="AS340" i="10"/>
  <c r="BP340" i="10" s="1"/>
  <c r="AS283" i="10"/>
  <c r="BP283" i="10" s="1"/>
  <c r="AS549" i="10"/>
  <c r="BP549" i="10" s="1"/>
  <c r="AS394" i="10"/>
  <c r="BP394" i="10" s="1"/>
  <c r="AS443" i="10"/>
  <c r="BP443" i="10" s="1"/>
  <c r="AS272" i="10"/>
  <c r="BP272" i="10" s="1"/>
  <c r="AS582" i="10"/>
  <c r="BP582" i="10" s="1"/>
  <c r="AS554" i="10"/>
  <c r="BP554" i="10" s="1"/>
  <c r="AS334" i="10"/>
  <c r="BP334" i="10" s="1"/>
  <c r="AS357" i="10"/>
  <c r="BP357" i="10" s="1"/>
  <c r="AS284" i="10"/>
  <c r="BP284" i="10" s="1"/>
  <c r="AS571" i="10"/>
  <c r="BP571" i="10" s="1"/>
  <c r="AS543" i="10"/>
  <c r="BP543" i="10" s="1"/>
  <c r="AS557" i="10"/>
  <c r="BP557" i="10" s="1"/>
  <c r="AS404" i="10"/>
  <c r="BP404" i="10" s="1"/>
  <c r="AS660" i="10"/>
  <c r="BP660" i="10" s="1"/>
  <c r="AS393" i="10"/>
  <c r="BP393" i="10" s="1"/>
  <c r="AS649" i="10"/>
  <c r="BP649" i="10" s="1"/>
  <c r="AS771" i="10"/>
  <c r="BP771" i="10" s="1"/>
  <c r="AS911" i="10"/>
  <c r="BP911" i="10" s="1"/>
  <c r="AS840" i="10"/>
  <c r="BP840" i="10" s="1"/>
  <c r="AS556" i="10"/>
  <c r="BP556" i="10" s="1"/>
  <c r="AS673" i="10"/>
  <c r="BP673" i="10" s="1"/>
  <c r="AS738" i="10"/>
  <c r="BP738" i="10" s="1"/>
  <c r="AS591" i="10"/>
  <c r="BP591" i="10" s="1"/>
  <c r="AS710" i="10"/>
  <c r="BP710" i="10" s="1"/>
  <c r="AS966" i="10"/>
  <c r="BP966" i="10" s="1"/>
  <c r="AS909" i="10"/>
  <c r="BP909" i="10" s="1"/>
  <c r="AS852" i="10"/>
  <c r="BP852" i="10" s="1"/>
  <c r="AS795" i="10"/>
  <c r="BP795" i="10" s="1"/>
  <c r="AS786" i="10"/>
  <c r="BP786" i="10" s="1"/>
  <c r="AS809" i="10"/>
  <c r="BP809" i="10" s="1"/>
  <c r="AS816" i="10"/>
  <c r="BP816" i="10" s="1"/>
  <c r="AS743" i="10"/>
  <c r="BP743" i="10" s="1"/>
  <c r="AS999" i="10"/>
  <c r="BP999" i="10" s="1"/>
  <c r="AS910" i="10"/>
  <c r="BP910" i="10" s="1"/>
  <c r="AS981" i="10"/>
  <c r="BP981" i="10" s="1"/>
  <c r="AS892" i="10"/>
  <c r="BP892" i="10" s="1"/>
  <c r="AS963" i="10"/>
  <c r="BP963" i="10" s="1"/>
  <c r="AS954" i="10"/>
  <c r="BP954" i="10" s="1"/>
  <c r="AS977" i="10"/>
  <c r="BP977" i="10" s="1"/>
  <c r="AS155" i="10"/>
  <c r="BP155" i="10" s="1"/>
  <c r="AS200" i="10"/>
  <c r="BP200" i="10" s="1"/>
  <c r="AS474" i="10"/>
  <c r="BP474" i="10" s="1"/>
  <c r="AS451" i="10"/>
  <c r="BP451" i="10" s="1"/>
  <c r="AS278" i="10"/>
  <c r="BP278" i="10" s="1"/>
  <c r="AS552" i="10"/>
  <c r="BP552" i="10" s="1"/>
  <c r="AS430" i="10"/>
  <c r="BP430" i="10" s="1"/>
  <c r="AS356" i="10"/>
  <c r="BP356" i="10" s="1"/>
  <c r="AS299" i="10"/>
  <c r="BP299" i="10" s="1"/>
  <c r="AS561" i="10"/>
  <c r="BP561" i="10" s="1"/>
  <c r="AS406" i="10"/>
  <c r="BP406" i="10" s="1"/>
  <c r="AS446" i="10"/>
  <c r="BP446" i="10" s="1"/>
  <c r="AS288" i="10"/>
  <c r="BP288" i="10" s="1"/>
  <c r="AS627" i="10"/>
  <c r="BP627" i="10" s="1"/>
  <c r="AS562" i="10"/>
  <c r="BP562" i="10" s="1"/>
  <c r="AS350" i="10"/>
  <c r="BP350" i="10" s="1"/>
  <c r="AS373" i="10"/>
  <c r="BP373" i="10" s="1"/>
  <c r="AS300" i="10"/>
  <c r="BP300" i="10" s="1"/>
  <c r="AS667" i="10"/>
  <c r="BP667" i="10" s="1"/>
  <c r="AS547" i="10"/>
  <c r="BP547" i="10" s="1"/>
  <c r="AS573" i="10"/>
  <c r="BP573" i="10" s="1"/>
  <c r="AS420" i="10"/>
  <c r="BP420" i="10" s="1"/>
  <c r="AS674" i="10"/>
  <c r="BP674" i="10" s="1"/>
  <c r="AS409" i="10"/>
  <c r="BP409" i="10" s="1"/>
  <c r="AS665" i="10"/>
  <c r="BP665" i="10" s="1"/>
  <c r="AS777" i="10"/>
  <c r="BP777" i="10" s="1"/>
  <c r="AS462" i="10"/>
  <c r="BP462" i="10" s="1"/>
  <c r="AS661" i="10"/>
  <c r="BP661" i="10" s="1"/>
  <c r="AS572" i="10"/>
  <c r="BP572" i="10" s="1"/>
  <c r="AS681" i="10"/>
  <c r="BP681" i="10" s="1"/>
  <c r="AS746" i="10"/>
  <c r="BP746" i="10" s="1"/>
  <c r="AS607" i="10"/>
  <c r="BP607" i="10" s="1"/>
  <c r="AS726" i="10"/>
  <c r="BP726" i="10" s="1"/>
  <c r="AS982" i="10"/>
  <c r="BP982" i="10" s="1"/>
  <c r="AS925" i="10"/>
  <c r="BP925" i="10" s="1"/>
  <c r="AS868" i="10"/>
  <c r="BP868" i="10" s="1"/>
  <c r="AS811" i="10"/>
  <c r="BP811" i="10" s="1"/>
  <c r="AS802" i="10"/>
  <c r="BP802" i="10" s="1"/>
  <c r="AS825" i="10"/>
  <c r="BP825" i="10" s="1"/>
  <c r="AS832" i="10"/>
  <c r="BP832" i="10" s="1"/>
  <c r="AS759" i="10"/>
  <c r="BP759" i="10" s="1"/>
  <c r="AS1015" i="10"/>
  <c r="AS926" i="10"/>
  <c r="BP926" i="10" s="1"/>
  <c r="AS997" i="10"/>
  <c r="BP997" i="10" s="1"/>
  <c r="AS908" i="10"/>
  <c r="BP908" i="10" s="1"/>
  <c r="AS979" i="10"/>
  <c r="BP979" i="10" s="1"/>
  <c r="AS970" i="10"/>
  <c r="BP970" i="10" s="1"/>
  <c r="AS993" i="10"/>
  <c r="BP993" i="10" s="1"/>
  <c r="AS171" i="10"/>
  <c r="BP171" i="10" s="1"/>
  <c r="AS216" i="10"/>
  <c r="BP216" i="10" s="1"/>
  <c r="AS527" i="10"/>
  <c r="BP527" i="10" s="1"/>
  <c r="AS454" i="10"/>
  <c r="BP454" i="10" s="1"/>
  <c r="AS294" i="10"/>
  <c r="BP294" i="10" s="1"/>
  <c r="AS597" i="10"/>
  <c r="BP597" i="10" s="1"/>
  <c r="AS433" i="10"/>
  <c r="BP433" i="10" s="1"/>
  <c r="AS372" i="10"/>
  <c r="BP372" i="10" s="1"/>
  <c r="AS315" i="10"/>
  <c r="BP315" i="10" s="1"/>
  <c r="AS618" i="10"/>
  <c r="BP618" i="10" s="1"/>
  <c r="AS495" i="10"/>
  <c r="BP495" i="10" s="1"/>
  <c r="AS449" i="10"/>
  <c r="BP449" i="10" s="1"/>
  <c r="AS304" i="10"/>
  <c r="BP304" i="10" s="1"/>
  <c r="AS641" i="10"/>
  <c r="BP641" i="10" s="1"/>
  <c r="AS566" i="10"/>
  <c r="BP566" i="10" s="1"/>
  <c r="AS366" i="10"/>
  <c r="BP366" i="10" s="1"/>
  <c r="AS380" i="10"/>
  <c r="BP380" i="10" s="1"/>
  <c r="AS316" i="10"/>
  <c r="BP316" i="10" s="1"/>
  <c r="AS808" i="10"/>
  <c r="BP808" i="10" s="1"/>
  <c r="AS555" i="10"/>
  <c r="BP555" i="10" s="1"/>
  <c r="AS589" i="10"/>
  <c r="BP589" i="10" s="1"/>
  <c r="AS436" i="10"/>
  <c r="BP436" i="10" s="1"/>
  <c r="AS688" i="10"/>
  <c r="BP688" i="10" s="1"/>
  <c r="AS425" i="10"/>
  <c r="BP425" i="10" s="1"/>
  <c r="AS680" i="10"/>
  <c r="BP680" i="10" s="1"/>
  <c r="AS821" i="10"/>
  <c r="BP821" i="10" s="1"/>
  <c r="AS478" i="10"/>
  <c r="BP478" i="10" s="1"/>
  <c r="AS741" i="10"/>
  <c r="BP741" i="10" s="1"/>
  <c r="AS588" i="10"/>
  <c r="BP588" i="10" s="1"/>
  <c r="AS693" i="10"/>
  <c r="BP693" i="10" s="1"/>
  <c r="AS767" i="10"/>
  <c r="BP767" i="10" s="1"/>
  <c r="AS623" i="10"/>
  <c r="BP623" i="10" s="1"/>
  <c r="AS742" i="10"/>
  <c r="BP742" i="10" s="1"/>
  <c r="AS998" i="10"/>
  <c r="BP998" i="10" s="1"/>
  <c r="AS941" i="10"/>
  <c r="BP941" i="10" s="1"/>
  <c r="AS884" i="10"/>
  <c r="BP884" i="10" s="1"/>
  <c r="AS827" i="10"/>
  <c r="BP827" i="10" s="1"/>
  <c r="AS818" i="10"/>
  <c r="BP818" i="10" s="1"/>
  <c r="AS841" i="10"/>
  <c r="BP841" i="10" s="1"/>
  <c r="AS848" i="10"/>
  <c r="BP848" i="10" s="1"/>
  <c r="AS775" i="10"/>
  <c r="BP775" i="10" s="1"/>
  <c r="AS686" i="10"/>
  <c r="BP686" i="10" s="1"/>
  <c r="AS942" i="10"/>
  <c r="BP942" i="10" s="1"/>
  <c r="AS1013" i="10"/>
  <c r="BP1013" i="10" s="1"/>
  <c r="AS924" i="10"/>
  <c r="BP924" i="10" s="1"/>
  <c r="AS995" i="10"/>
  <c r="BP995" i="10" s="1"/>
  <c r="AS986" i="10"/>
  <c r="BP986" i="10" s="1"/>
  <c r="AS1009" i="10"/>
  <c r="BP1009" i="10" s="1"/>
  <c r="AS201" i="10"/>
  <c r="BP201" i="10" s="1"/>
  <c r="AS264" i="10"/>
  <c r="BP264" i="10" s="1"/>
  <c r="AS629" i="10"/>
  <c r="BP629" i="10" s="1"/>
  <c r="AS544" i="10"/>
  <c r="BP544" i="10" s="1"/>
  <c r="AS342" i="10"/>
  <c r="BP342" i="10" s="1"/>
  <c r="AS904" i="10"/>
  <c r="BP904" i="10" s="1"/>
  <c r="AS581" i="10"/>
  <c r="BP581" i="10" s="1"/>
  <c r="AS421" i="10"/>
  <c r="BP421" i="10" s="1"/>
  <c r="AS363" i="10"/>
  <c r="BP363" i="10" s="1"/>
  <c r="AS635" i="10"/>
  <c r="BP635" i="10" s="1"/>
  <c r="AS610" i="10"/>
  <c r="BP610" i="10" s="1"/>
  <c r="AS512" i="10"/>
  <c r="BP512" i="10" s="1"/>
  <c r="AS352" i="10"/>
  <c r="BP352" i="10" s="1"/>
  <c r="AS327" i="10"/>
  <c r="BP327" i="10" s="1"/>
  <c r="AS658" i="10"/>
  <c r="BP658" i="10" s="1"/>
  <c r="AS422" i="10"/>
  <c r="BP422" i="10" s="1"/>
  <c r="AS401" i="10"/>
  <c r="BP401" i="10" s="1"/>
  <c r="AS364" i="10"/>
  <c r="BP364" i="10" s="1"/>
  <c r="AS307" i="10"/>
  <c r="BP307" i="10" s="1"/>
  <c r="AS381" i="10"/>
  <c r="BP381" i="10" s="1"/>
  <c r="AS637" i="10"/>
  <c r="BP637" i="10" s="1"/>
  <c r="AS484" i="10"/>
  <c r="BP484" i="10" s="1"/>
  <c r="AS752" i="10"/>
  <c r="BP752" i="10" s="1"/>
  <c r="AS473" i="10"/>
  <c r="BP473" i="10" s="1"/>
  <c r="AS753" i="10"/>
  <c r="BP753" i="10" s="1"/>
  <c r="AS567" i="10"/>
  <c r="BP567" i="10" s="1"/>
  <c r="AS526" i="10"/>
  <c r="BP526" i="10" s="1"/>
  <c r="AS984" i="10"/>
  <c r="BP984" i="10" s="1"/>
  <c r="AS636" i="10"/>
  <c r="BP636" i="10" s="1"/>
  <c r="AS709" i="10"/>
  <c r="BP709" i="10" s="1"/>
  <c r="AS920" i="10"/>
  <c r="BP920" i="10" s="1"/>
  <c r="AS671" i="10"/>
  <c r="BP671" i="10" s="1"/>
  <c r="AS790" i="10"/>
  <c r="BP790" i="10" s="1"/>
  <c r="AS733" i="10"/>
  <c r="BP733" i="10" s="1"/>
  <c r="AS989" i="10"/>
  <c r="BP989" i="10" s="1"/>
  <c r="AS932" i="10"/>
  <c r="BP932" i="10" s="1"/>
  <c r="AS875" i="10"/>
  <c r="BP875" i="10" s="1"/>
  <c r="AS866" i="10"/>
  <c r="BP866" i="10" s="1"/>
  <c r="AS889" i="10"/>
  <c r="BP889" i="10" s="1"/>
  <c r="AS896" i="10"/>
  <c r="BP896" i="10" s="1"/>
  <c r="AS823" i="10"/>
  <c r="BP823" i="10" s="1"/>
  <c r="AS734" i="10"/>
  <c r="BP734" i="10" s="1"/>
  <c r="AS990" i="10"/>
  <c r="BP990" i="10" s="1"/>
  <c r="AS716" i="10"/>
  <c r="BP716" i="10" s="1"/>
  <c r="AS972" i="10"/>
  <c r="BP972" i="10" s="1"/>
  <c r="AS778" i="10"/>
  <c r="BP778" i="10" s="1"/>
  <c r="AY1015" i="10"/>
  <c r="AY999" i="10"/>
  <c r="BV999" i="10" s="1"/>
  <c r="AY983" i="10"/>
  <c r="BV983" i="10" s="1"/>
  <c r="AY967" i="10"/>
  <c r="BV967" i="10" s="1"/>
  <c r="AY951" i="10"/>
  <c r="BV951" i="10" s="1"/>
  <c r="AY935" i="10"/>
  <c r="BV935" i="10" s="1"/>
  <c r="AY919" i="10"/>
  <c r="BV919" i="10" s="1"/>
  <c r="AY903" i="10"/>
  <c r="BV903" i="10" s="1"/>
  <c r="AY887" i="10"/>
  <c r="BV887" i="10" s="1"/>
  <c r="AY871" i="10"/>
  <c r="BV871" i="10" s="1"/>
  <c r="AY855" i="10"/>
  <c r="BV855" i="10" s="1"/>
  <c r="AY839" i="10"/>
  <c r="BV839" i="10" s="1"/>
  <c r="AY823" i="10"/>
  <c r="BV823" i="10" s="1"/>
  <c r="AY807" i="10"/>
  <c r="BV807" i="10" s="1"/>
  <c r="AY791" i="10"/>
  <c r="BV791" i="10" s="1"/>
  <c r="AY1008" i="10"/>
  <c r="BV1008" i="10" s="1"/>
  <c r="AY992" i="10"/>
  <c r="BV992" i="10" s="1"/>
  <c r="AY976" i="10"/>
  <c r="BV976" i="10" s="1"/>
  <c r="AY960" i="10"/>
  <c r="BV960" i="10" s="1"/>
  <c r="AY944" i="10"/>
  <c r="BV944" i="10" s="1"/>
  <c r="AY928" i="10"/>
  <c r="BV928" i="10" s="1"/>
  <c r="AY912" i="10"/>
  <c r="BV912" i="10" s="1"/>
  <c r="AY896" i="10"/>
  <c r="BV896" i="10" s="1"/>
  <c r="AY880" i="10"/>
  <c r="BV880" i="10" s="1"/>
  <c r="AY864" i="10"/>
  <c r="BV864" i="10" s="1"/>
  <c r="AY848" i="10"/>
  <c r="BV848" i="10" s="1"/>
  <c r="AY832" i="10"/>
  <c r="BV832" i="10" s="1"/>
  <c r="AY816" i="10"/>
  <c r="BV816" i="10" s="1"/>
  <c r="AY800" i="10"/>
  <c r="BV800" i="10" s="1"/>
  <c r="AY784" i="10"/>
  <c r="BV784" i="10" s="1"/>
  <c r="AY768" i="10"/>
  <c r="BV768" i="10" s="1"/>
  <c r="AY752" i="10"/>
  <c r="BV752" i="10" s="1"/>
  <c r="AY1001" i="10"/>
  <c r="BV1001" i="10" s="1"/>
  <c r="AY985" i="10"/>
  <c r="BV985" i="10" s="1"/>
  <c r="AY969" i="10"/>
  <c r="BV969" i="10" s="1"/>
  <c r="AY953" i="10"/>
  <c r="BV953" i="10" s="1"/>
  <c r="AY937" i="10"/>
  <c r="BV937" i="10" s="1"/>
  <c r="AY921" i="10"/>
  <c r="BV921" i="10" s="1"/>
  <c r="AY905" i="10"/>
  <c r="BV905" i="10" s="1"/>
  <c r="AY889" i="10"/>
  <c r="BV889" i="10" s="1"/>
  <c r="AY873" i="10"/>
  <c r="BV873" i="10" s="1"/>
  <c r="AY857" i="10"/>
  <c r="BV857" i="10" s="1"/>
  <c r="AY841" i="10"/>
  <c r="BV841" i="10" s="1"/>
  <c r="AY825" i="10"/>
  <c r="BV825" i="10" s="1"/>
  <c r="AY1010" i="10"/>
  <c r="BV1010" i="10" s="1"/>
  <c r="AY994" i="10"/>
  <c r="BV994" i="10" s="1"/>
  <c r="AY978" i="10"/>
  <c r="BV978" i="10" s="1"/>
  <c r="AY962" i="10"/>
  <c r="BV962" i="10" s="1"/>
  <c r="AY946" i="10"/>
  <c r="BV946" i="10" s="1"/>
  <c r="AY930" i="10"/>
  <c r="BV930" i="10" s="1"/>
  <c r="AY914" i="10"/>
  <c r="BV914" i="10" s="1"/>
  <c r="AY898" i="10"/>
  <c r="BV898" i="10" s="1"/>
  <c r="AY882" i="10"/>
  <c r="BV882" i="10" s="1"/>
  <c r="AY866" i="10"/>
  <c r="BV866" i="10" s="1"/>
  <c r="AY850" i="10"/>
  <c r="BV850" i="10" s="1"/>
  <c r="AY834" i="10"/>
  <c r="BV834" i="10" s="1"/>
  <c r="AY818" i="10"/>
  <c r="BV818" i="10" s="1"/>
  <c r="AY802" i="10"/>
  <c r="BV802" i="10" s="1"/>
  <c r="AY786" i="10"/>
  <c r="BV786" i="10" s="1"/>
  <c r="AY770" i="10"/>
  <c r="BV770" i="10" s="1"/>
  <c r="AY754" i="10"/>
  <c r="BV754" i="10" s="1"/>
  <c r="AY738" i="10"/>
  <c r="BV738" i="10" s="1"/>
  <c r="AY722" i="10"/>
  <c r="BV722" i="10" s="1"/>
  <c r="AY706" i="10"/>
  <c r="BV706" i="10" s="1"/>
  <c r="AY690" i="10"/>
  <c r="BV690" i="10" s="1"/>
  <c r="AY674" i="10"/>
  <c r="BV674" i="10" s="1"/>
  <c r="AY1003" i="10"/>
  <c r="BV1003" i="10" s="1"/>
  <c r="AY987" i="10"/>
  <c r="BV987" i="10" s="1"/>
  <c r="AY971" i="10"/>
  <c r="BV971" i="10" s="1"/>
  <c r="AY955" i="10"/>
  <c r="BV955" i="10" s="1"/>
  <c r="AY939" i="10"/>
  <c r="BV939" i="10" s="1"/>
  <c r="AY923" i="10"/>
  <c r="BV923" i="10" s="1"/>
  <c r="AY907" i="10"/>
  <c r="BV907" i="10" s="1"/>
  <c r="AY891" i="10"/>
  <c r="BV891" i="10" s="1"/>
  <c r="AY875" i="10"/>
  <c r="BV875" i="10" s="1"/>
  <c r="AY859" i="10"/>
  <c r="BV859" i="10" s="1"/>
  <c r="AY843" i="10"/>
  <c r="BV843" i="10" s="1"/>
  <c r="AY827" i="10"/>
  <c r="BV827" i="10" s="1"/>
  <c r="AY1012" i="10"/>
  <c r="BV1012" i="10" s="1"/>
  <c r="AY996" i="10"/>
  <c r="BV996" i="10" s="1"/>
  <c r="AY980" i="10"/>
  <c r="BV980" i="10" s="1"/>
  <c r="AY964" i="10"/>
  <c r="BV964" i="10" s="1"/>
  <c r="AY948" i="10"/>
  <c r="BV948" i="10" s="1"/>
  <c r="AY932" i="10"/>
  <c r="BV932" i="10" s="1"/>
  <c r="AY916" i="10"/>
  <c r="BV916" i="10" s="1"/>
  <c r="AY900" i="10"/>
  <c r="BV900" i="10" s="1"/>
  <c r="AY884" i="10"/>
  <c r="BV884" i="10" s="1"/>
  <c r="AY868" i="10"/>
  <c r="BV868" i="10" s="1"/>
  <c r="AY852" i="10"/>
  <c r="BV852" i="10" s="1"/>
  <c r="AY836" i="10"/>
  <c r="BV836" i="10" s="1"/>
  <c r="AY820" i="10"/>
  <c r="BV820" i="10" s="1"/>
  <c r="AY804" i="10"/>
  <c r="BV804" i="10" s="1"/>
  <c r="AY788" i="10"/>
  <c r="BV788" i="10" s="1"/>
  <c r="AY772" i="10"/>
  <c r="BV772" i="10" s="1"/>
  <c r="AY756" i="10"/>
  <c r="BV756" i="10" s="1"/>
  <c r="AY740" i="10"/>
  <c r="BV740" i="10" s="1"/>
  <c r="AY724" i="10"/>
  <c r="BV724" i="10" s="1"/>
  <c r="AY708" i="10"/>
  <c r="BV708" i="10" s="1"/>
  <c r="AY692" i="10"/>
  <c r="BV692" i="10" s="1"/>
  <c r="AY676" i="10"/>
  <c r="BV676" i="10" s="1"/>
  <c r="AY1005" i="10"/>
  <c r="BV1005" i="10" s="1"/>
  <c r="AY989" i="10"/>
  <c r="BV989" i="10" s="1"/>
  <c r="AY973" i="10"/>
  <c r="BV973" i="10" s="1"/>
  <c r="AY957" i="10"/>
  <c r="BV957" i="10" s="1"/>
  <c r="AY941" i="10"/>
  <c r="BV941" i="10" s="1"/>
  <c r="AY925" i="10"/>
  <c r="BV925" i="10" s="1"/>
  <c r="AY909" i="10"/>
  <c r="BV909" i="10" s="1"/>
  <c r="AY893" i="10"/>
  <c r="BV893" i="10" s="1"/>
  <c r="AY877" i="10"/>
  <c r="BV877" i="10" s="1"/>
  <c r="AY861" i="10"/>
  <c r="BV861" i="10" s="1"/>
  <c r="AY845" i="10"/>
  <c r="BV845" i="10" s="1"/>
  <c r="AY829" i="10"/>
  <c r="BV829" i="10" s="1"/>
  <c r="AY813" i="10"/>
  <c r="BV813" i="10" s="1"/>
  <c r="AY797" i="10"/>
  <c r="BV797" i="10" s="1"/>
  <c r="AY781" i="10"/>
  <c r="BV781" i="10" s="1"/>
  <c r="AY765" i="10"/>
  <c r="BV765" i="10" s="1"/>
  <c r="AY749" i="10"/>
  <c r="BV749" i="10" s="1"/>
  <c r="AY733" i="10"/>
  <c r="BV733" i="10" s="1"/>
  <c r="AY717" i="10"/>
  <c r="BV717" i="10" s="1"/>
  <c r="AY701" i="10"/>
  <c r="BV701" i="10" s="1"/>
  <c r="AY685" i="10"/>
  <c r="BV685" i="10" s="1"/>
  <c r="AY1014" i="10"/>
  <c r="BV1014" i="10" s="1"/>
  <c r="AY998" i="10"/>
  <c r="BV998" i="10" s="1"/>
  <c r="AY982" i="10"/>
  <c r="BV982" i="10" s="1"/>
  <c r="AY966" i="10"/>
  <c r="BV966" i="10" s="1"/>
  <c r="AY950" i="10"/>
  <c r="BV950" i="10" s="1"/>
  <c r="AY934" i="10"/>
  <c r="BV934" i="10" s="1"/>
  <c r="AY918" i="10"/>
  <c r="BV918" i="10" s="1"/>
  <c r="AY902" i="10"/>
  <c r="BV902" i="10" s="1"/>
  <c r="AY886" i="10"/>
  <c r="BV886" i="10" s="1"/>
  <c r="AY870" i="10"/>
  <c r="BV870" i="10" s="1"/>
  <c r="AY854" i="10"/>
  <c r="BV854" i="10" s="1"/>
  <c r="AY838" i="10"/>
  <c r="BV838" i="10" s="1"/>
  <c r="AY822" i="10"/>
  <c r="BV822" i="10" s="1"/>
  <c r="AY806" i="10"/>
  <c r="BV806" i="10" s="1"/>
  <c r="AY790" i="10"/>
  <c r="BV790" i="10" s="1"/>
  <c r="AY774" i="10"/>
  <c r="BV774" i="10" s="1"/>
  <c r="AY758" i="10"/>
  <c r="BV758" i="10" s="1"/>
  <c r="AY1007" i="10"/>
  <c r="BV1007" i="10" s="1"/>
  <c r="AY991" i="10"/>
  <c r="BV991" i="10" s="1"/>
  <c r="AY975" i="10"/>
  <c r="BV975" i="10" s="1"/>
  <c r="AY959" i="10"/>
  <c r="BV959" i="10" s="1"/>
  <c r="AY943" i="10"/>
  <c r="BV943" i="10" s="1"/>
  <c r="AY927" i="10"/>
  <c r="BV927" i="10" s="1"/>
  <c r="AY911" i="10"/>
  <c r="BV911" i="10" s="1"/>
  <c r="AY895" i="10"/>
  <c r="BV895" i="10" s="1"/>
  <c r="AY879" i="10"/>
  <c r="BV879" i="10" s="1"/>
  <c r="AY863" i="10"/>
  <c r="BV863" i="10" s="1"/>
  <c r="AY847" i="10"/>
  <c r="BV847" i="10" s="1"/>
  <c r="AY831" i="10"/>
  <c r="BV831" i="10" s="1"/>
  <c r="AY815" i="10"/>
  <c r="BV815" i="10" s="1"/>
  <c r="AY799" i="10"/>
  <c r="BV799" i="10" s="1"/>
  <c r="AY783" i="10"/>
  <c r="BV783" i="10" s="1"/>
  <c r="AY1000" i="10"/>
  <c r="BV1000" i="10" s="1"/>
  <c r="AY984" i="10"/>
  <c r="BV984" i="10" s="1"/>
  <c r="AY968" i="10"/>
  <c r="BV968" i="10" s="1"/>
  <c r="AY952" i="10"/>
  <c r="BV952" i="10" s="1"/>
  <c r="AY936" i="10"/>
  <c r="BV936" i="10" s="1"/>
  <c r="AY920" i="10"/>
  <c r="BV920" i="10" s="1"/>
  <c r="AY904" i="10"/>
  <c r="BV904" i="10" s="1"/>
  <c r="AY888" i="10"/>
  <c r="BV888" i="10" s="1"/>
  <c r="AY872" i="10"/>
  <c r="BV872" i="10" s="1"/>
  <c r="AY856" i="10"/>
  <c r="BV856" i="10" s="1"/>
  <c r="AY840" i="10"/>
  <c r="BV840" i="10" s="1"/>
  <c r="AY824" i="10"/>
  <c r="BV824" i="10" s="1"/>
  <c r="AY808" i="10"/>
  <c r="BV808" i="10" s="1"/>
  <c r="AY792" i="10"/>
  <c r="BV792" i="10" s="1"/>
  <c r="AY776" i="10"/>
  <c r="BV776" i="10" s="1"/>
  <c r="AY760" i="10"/>
  <c r="BV760" i="10" s="1"/>
  <c r="AY1009" i="10"/>
  <c r="BV1009" i="10" s="1"/>
  <c r="AY993" i="10"/>
  <c r="BV993" i="10" s="1"/>
  <c r="AY977" i="10"/>
  <c r="BV977" i="10" s="1"/>
  <c r="AY961" i="10"/>
  <c r="BV961" i="10" s="1"/>
  <c r="AY945" i="10"/>
  <c r="BV945" i="10" s="1"/>
  <c r="AY929" i="10"/>
  <c r="BV929" i="10" s="1"/>
  <c r="AY913" i="10"/>
  <c r="BV913" i="10" s="1"/>
  <c r="AY897" i="10"/>
  <c r="BV897" i="10" s="1"/>
  <c r="AY881" i="10"/>
  <c r="BV881" i="10" s="1"/>
  <c r="AY865" i="10"/>
  <c r="BV865" i="10" s="1"/>
  <c r="AY849" i="10"/>
  <c r="BV849" i="10" s="1"/>
  <c r="AY833" i="10"/>
  <c r="BV833" i="10" s="1"/>
  <c r="AY817" i="10"/>
  <c r="BV817" i="10" s="1"/>
  <c r="AY801" i="10"/>
  <c r="BV801" i="10" s="1"/>
  <c r="AY785" i="10"/>
  <c r="BV785" i="10" s="1"/>
  <c r="AY769" i="10"/>
  <c r="BV769" i="10" s="1"/>
  <c r="AY753" i="10"/>
  <c r="BV753" i="10" s="1"/>
  <c r="AY737" i="10"/>
  <c r="BV737" i="10" s="1"/>
  <c r="AY721" i="10"/>
  <c r="BV721" i="10" s="1"/>
  <c r="AY1002" i="10"/>
  <c r="BV1002" i="10" s="1"/>
  <c r="AY986" i="10"/>
  <c r="BV986" i="10" s="1"/>
  <c r="AY970" i="10"/>
  <c r="BV970" i="10" s="1"/>
  <c r="AY954" i="10"/>
  <c r="BV954" i="10" s="1"/>
  <c r="AY938" i="10"/>
  <c r="BV938" i="10" s="1"/>
  <c r="AY922" i="10"/>
  <c r="BV922" i="10" s="1"/>
  <c r="AY906" i="10"/>
  <c r="BV906" i="10" s="1"/>
  <c r="AY890" i="10"/>
  <c r="BV890" i="10" s="1"/>
  <c r="AY874" i="10"/>
  <c r="BV874" i="10" s="1"/>
  <c r="AY858" i="10"/>
  <c r="BV858" i="10" s="1"/>
  <c r="AY842" i="10"/>
  <c r="BV842" i="10" s="1"/>
  <c r="AY826" i="10"/>
  <c r="BV826" i="10" s="1"/>
  <c r="AY810" i="10"/>
  <c r="BV810" i="10" s="1"/>
  <c r="AY794" i="10"/>
  <c r="BV794" i="10" s="1"/>
  <c r="AY778" i="10"/>
  <c r="BV778" i="10" s="1"/>
  <c r="AY762" i="10"/>
  <c r="BV762" i="10" s="1"/>
  <c r="AY746" i="10"/>
  <c r="BV746" i="10" s="1"/>
  <c r="AY730" i="10"/>
  <c r="BV730" i="10" s="1"/>
  <c r="AY714" i="10"/>
  <c r="BV714" i="10" s="1"/>
  <c r="AY1011" i="10"/>
  <c r="BV1011" i="10" s="1"/>
  <c r="AY995" i="10"/>
  <c r="BV995" i="10" s="1"/>
  <c r="AY979" i="10"/>
  <c r="BV979" i="10" s="1"/>
  <c r="AY963" i="10"/>
  <c r="BV963" i="10" s="1"/>
  <c r="AY947" i="10"/>
  <c r="BV947" i="10" s="1"/>
  <c r="AY931" i="10"/>
  <c r="BV931" i="10" s="1"/>
  <c r="AY915" i="10"/>
  <c r="BV915" i="10" s="1"/>
  <c r="AY899" i="10"/>
  <c r="BV899" i="10" s="1"/>
  <c r="AY883" i="10"/>
  <c r="BV883" i="10" s="1"/>
  <c r="AY867" i="10"/>
  <c r="BV867" i="10" s="1"/>
  <c r="AY851" i="10"/>
  <c r="BV851" i="10" s="1"/>
  <c r="AY835" i="10"/>
  <c r="BV835" i="10" s="1"/>
  <c r="AY819" i="10"/>
  <c r="BV819" i="10" s="1"/>
  <c r="AY803" i="10"/>
  <c r="BV803" i="10" s="1"/>
  <c r="AY787" i="10"/>
  <c r="BV787" i="10" s="1"/>
  <c r="AY771" i="10"/>
  <c r="BV771" i="10" s="1"/>
  <c r="AY755" i="10"/>
  <c r="BV755" i="10" s="1"/>
  <c r="AY739" i="10"/>
  <c r="BV739" i="10" s="1"/>
  <c r="AY723" i="10"/>
  <c r="BV723" i="10" s="1"/>
  <c r="AY707" i="10"/>
  <c r="BV707" i="10" s="1"/>
  <c r="AY1004" i="10"/>
  <c r="BV1004" i="10" s="1"/>
  <c r="AY988" i="10"/>
  <c r="BV988" i="10" s="1"/>
  <c r="AY972" i="10"/>
  <c r="BV972" i="10" s="1"/>
  <c r="AY956" i="10"/>
  <c r="BV956" i="10" s="1"/>
  <c r="AY940" i="10"/>
  <c r="BV940" i="10" s="1"/>
  <c r="AY924" i="10"/>
  <c r="BV924" i="10" s="1"/>
  <c r="AY908" i="10"/>
  <c r="BV908" i="10" s="1"/>
  <c r="AY892" i="10"/>
  <c r="BV892" i="10" s="1"/>
  <c r="AY876" i="10"/>
  <c r="BV876" i="10" s="1"/>
  <c r="AY860" i="10"/>
  <c r="BV860" i="10" s="1"/>
  <c r="AY844" i="10"/>
  <c r="BV844" i="10" s="1"/>
  <c r="AY828" i="10"/>
  <c r="BV828" i="10" s="1"/>
  <c r="AY812" i="10"/>
  <c r="BV812" i="10" s="1"/>
  <c r="AY796" i="10"/>
  <c r="BV796" i="10" s="1"/>
  <c r="AY780" i="10"/>
  <c r="BV780" i="10" s="1"/>
  <c r="AY764" i="10"/>
  <c r="BV764" i="10" s="1"/>
  <c r="AY748" i="10"/>
  <c r="BV748" i="10" s="1"/>
  <c r="AY732" i="10"/>
  <c r="BV732" i="10" s="1"/>
  <c r="AY716" i="10"/>
  <c r="BV716" i="10" s="1"/>
  <c r="AY700" i="10"/>
  <c r="BV700" i="10" s="1"/>
  <c r="AY684" i="10"/>
  <c r="BV684" i="10" s="1"/>
  <c r="AY1013" i="10"/>
  <c r="BV1013" i="10" s="1"/>
  <c r="AY997" i="10"/>
  <c r="BV997" i="10" s="1"/>
  <c r="AY981" i="10"/>
  <c r="BV981" i="10" s="1"/>
  <c r="AY965" i="10"/>
  <c r="BV965" i="10" s="1"/>
  <c r="AY949" i="10"/>
  <c r="BV949" i="10" s="1"/>
  <c r="AY933" i="10"/>
  <c r="BV933" i="10" s="1"/>
  <c r="AY917" i="10"/>
  <c r="BV917" i="10" s="1"/>
  <c r="AY901" i="10"/>
  <c r="BV901" i="10" s="1"/>
  <c r="AY773" i="10"/>
  <c r="BV773" i="10" s="1"/>
  <c r="AY750" i="10"/>
  <c r="BV750" i="10" s="1"/>
  <c r="AY725" i="10"/>
  <c r="BV725" i="10" s="1"/>
  <c r="AY702" i="10"/>
  <c r="BV702" i="10" s="1"/>
  <c r="AY699" i="10"/>
  <c r="BV699" i="10" s="1"/>
  <c r="AY681" i="10"/>
  <c r="BV681" i="10" s="1"/>
  <c r="AY678" i="10"/>
  <c r="BV678" i="10" s="1"/>
  <c r="AY661" i="10"/>
  <c r="BV661" i="10" s="1"/>
  <c r="AY645" i="10"/>
  <c r="BV645" i="10" s="1"/>
  <c r="AY629" i="10"/>
  <c r="BV629" i="10" s="1"/>
  <c r="AY613" i="10"/>
  <c r="BV613" i="10" s="1"/>
  <c r="AY597" i="10"/>
  <c r="BV597" i="10" s="1"/>
  <c r="AY581" i="10"/>
  <c r="BV581" i="10" s="1"/>
  <c r="AY565" i="10"/>
  <c r="BV565" i="10" s="1"/>
  <c r="AY549" i="10"/>
  <c r="BV549" i="10" s="1"/>
  <c r="AY958" i="10"/>
  <c r="BV958" i="10" s="1"/>
  <c r="AY846" i="10"/>
  <c r="BV846" i="10" s="1"/>
  <c r="AY767" i="10"/>
  <c r="BV767" i="10" s="1"/>
  <c r="AY761" i="10"/>
  <c r="BV761" i="10" s="1"/>
  <c r="AY741" i="10"/>
  <c r="BV741" i="10" s="1"/>
  <c r="AY713" i="10"/>
  <c r="BV713" i="10" s="1"/>
  <c r="AY670" i="10"/>
  <c r="BV670" i="10" s="1"/>
  <c r="AY654" i="10"/>
  <c r="BV654" i="10" s="1"/>
  <c r="AY638" i="10"/>
  <c r="BV638" i="10" s="1"/>
  <c r="AY805" i="10"/>
  <c r="BV805" i="10" s="1"/>
  <c r="AY779" i="10"/>
  <c r="BV779" i="10" s="1"/>
  <c r="AY729" i="10"/>
  <c r="BV729" i="10" s="1"/>
  <c r="AY705" i="10"/>
  <c r="BV705" i="10" s="1"/>
  <c r="AY990" i="10"/>
  <c r="BV990" i="10" s="1"/>
  <c r="AY862" i="10"/>
  <c r="BV862" i="10" s="1"/>
  <c r="AY814" i="10"/>
  <c r="BV814" i="10" s="1"/>
  <c r="AY766" i="10"/>
  <c r="BV766" i="10" s="1"/>
  <c r="AY745" i="10"/>
  <c r="BV745" i="10" s="1"/>
  <c r="AY689" i="10"/>
  <c r="BV689" i="10" s="1"/>
  <c r="AY686" i="10"/>
  <c r="BV686" i="10" s="1"/>
  <c r="AY683" i="10"/>
  <c r="BV683" i="10" s="1"/>
  <c r="AY665" i="10"/>
  <c r="BV665" i="10" s="1"/>
  <c r="AY878" i="10"/>
  <c r="BV878" i="10" s="1"/>
  <c r="AY795" i="10"/>
  <c r="BV795" i="10" s="1"/>
  <c r="AY720" i="10"/>
  <c r="BV720" i="10" s="1"/>
  <c r="AY712" i="10"/>
  <c r="BV712" i="10" s="1"/>
  <c r="AY698" i="10"/>
  <c r="BV698" i="10" s="1"/>
  <c r="AY695" i="10"/>
  <c r="BV695" i="10" s="1"/>
  <c r="AY680" i="10"/>
  <c r="BV680" i="10" s="1"/>
  <c r="AY672" i="10"/>
  <c r="BV672" i="10" s="1"/>
  <c r="AY658" i="10"/>
  <c r="BV658" i="10" s="1"/>
  <c r="AY642" i="10"/>
  <c r="BV642" i="10" s="1"/>
  <c r="AY626" i="10"/>
  <c r="BV626" i="10" s="1"/>
  <c r="AY610" i="10"/>
  <c r="BV610" i="10" s="1"/>
  <c r="AY594" i="10"/>
  <c r="BV594" i="10" s="1"/>
  <c r="AY578" i="10"/>
  <c r="BV578" i="10" s="1"/>
  <c r="AY562" i="10"/>
  <c r="BV562" i="10" s="1"/>
  <c r="AY546" i="10"/>
  <c r="BV546" i="10" s="1"/>
  <c r="AY530" i="10"/>
  <c r="BV530" i="10" s="1"/>
  <c r="AY514" i="10"/>
  <c r="BV514" i="10" s="1"/>
  <c r="AY498" i="10"/>
  <c r="BV498" i="10" s="1"/>
  <c r="AY482" i="10"/>
  <c r="BV482" i="10" s="1"/>
  <c r="AY466" i="10"/>
  <c r="BV466" i="10" s="1"/>
  <c r="AY450" i="10"/>
  <c r="BV450" i="10" s="1"/>
  <c r="AY434" i="10"/>
  <c r="BV434" i="10" s="1"/>
  <c r="AY418" i="10"/>
  <c r="BV418" i="10" s="1"/>
  <c r="AY402" i="10"/>
  <c r="BV402" i="10" s="1"/>
  <c r="AY386" i="10"/>
  <c r="BV386" i="10" s="1"/>
  <c r="AY821" i="10"/>
  <c r="BV821" i="10" s="1"/>
  <c r="AY759" i="10"/>
  <c r="BV759" i="10" s="1"/>
  <c r="AY736" i="10"/>
  <c r="BV736" i="10" s="1"/>
  <c r="AY728" i="10"/>
  <c r="BV728" i="10" s="1"/>
  <c r="AY704" i="10"/>
  <c r="BV704" i="10" s="1"/>
  <c r="AY677" i="10"/>
  <c r="BV677" i="10" s="1"/>
  <c r="AY667" i="10"/>
  <c r="BV667" i="10" s="1"/>
  <c r="AY894" i="10"/>
  <c r="BV894" i="10" s="1"/>
  <c r="AY777" i="10"/>
  <c r="BV777" i="10" s="1"/>
  <c r="AY744" i="10"/>
  <c r="BV744" i="10" s="1"/>
  <c r="AY660" i="10"/>
  <c r="BV660" i="10" s="1"/>
  <c r="AY644" i="10"/>
  <c r="BV644" i="10" s="1"/>
  <c r="AY628" i="10"/>
  <c r="BV628" i="10" s="1"/>
  <c r="AY612" i="10"/>
  <c r="BV612" i="10" s="1"/>
  <c r="AY596" i="10"/>
  <c r="BV596" i="10" s="1"/>
  <c r="AY580" i="10"/>
  <c r="BV580" i="10" s="1"/>
  <c r="AY564" i="10"/>
  <c r="BV564" i="10" s="1"/>
  <c r="AY548" i="10"/>
  <c r="BV548" i="10" s="1"/>
  <c r="AY532" i="10"/>
  <c r="BV532" i="10" s="1"/>
  <c r="AY516" i="10"/>
  <c r="BV516" i="10" s="1"/>
  <c r="AY500" i="10"/>
  <c r="BV500" i="10" s="1"/>
  <c r="AY484" i="10"/>
  <c r="BV484" i="10" s="1"/>
  <c r="AY468" i="10"/>
  <c r="BV468" i="10" s="1"/>
  <c r="AY452" i="10"/>
  <c r="BV452" i="10" s="1"/>
  <c r="AY942" i="10"/>
  <c r="BV942" i="10" s="1"/>
  <c r="AY837" i="10"/>
  <c r="BV837" i="10" s="1"/>
  <c r="AY793" i="10"/>
  <c r="BV793" i="10" s="1"/>
  <c r="AY711" i="10"/>
  <c r="BV711" i="10" s="1"/>
  <c r="AY669" i="10"/>
  <c r="BV669" i="10" s="1"/>
  <c r="AY653" i="10"/>
  <c r="BV653" i="10" s="1"/>
  <c r="AY637" i="10"/>
  <c r="BV637" i="10" s="1"/>
  <c r="AY621" i="10"/>
  <c r="BV621" i="10" s="1"/>
  <c r="AY605" i="10"/>
  <c r="BV605" i="10" s="1"/>
  <c r="AY589" i="10"/>
  <c r="BV589" i="10" s="1"/>
  <c r="AY573" i="10"/>
  <c r="BV573" i="10" s="1"/>
  <c r="AY557" i="10"/>
  <c r="BV557" i="10" s="1"/>
  <c r="AY910" i="10"/>
  <c r="BV910" i="10" s="1"/>
  <c r="AY811" i="10"/>
  <c r="BV811" i="10" s="1"/>
  <c r="AY727" i="10"/>
  <c r="BV727" i="10" s="1"/>
  <c r="AY719" i="10"/>
  <c r="BV719" i="10" s="1"/>
  <c r="AY715" i="10"/>
  <c r="BV715" i="10" s="1"/>
  <c r="AY694" i="10"/>
  <c r="BV694" i="10" s="1"/>
  <c r="AY662" i="10"/>
  <c r="BV662" i="10" s="1"/>
  <c r="AY646" i="10"/>
  <c r="BV646" i="10" s="1"/>
  <c r="AY974" i="10"/>
  <c r="BV974" i="10" s="1"/>
  <c r="AY853" i="10"/>
  <c r="BV853" i="10" s="1"/>
  <c r="AY757" i="10"/>
  <c r="BV757" i="10" s="1"/>
  <c r="AY743" i="10"/>
  <c r="BV743" i="10" s="1"/>
  <c r="AY735" i="10"/>
  <c r="BV735" i="10" s="1"/>
  <c r="AY731" i="10"/>
  <c r="BV731" i="10" s="1"/>
  <c r="AY703" i="10"/>
  <c r="BV703" i="10" s="1"/>
  <c r="AY691" i="10"/>
  <c r="BV691" i="10" s="1"/>
  <c r="AY688" i="10"/>
  <c r="BV688" i="10" s="1"/>
  <c r="AY682" i="10"/>
  <c r="BV682" i="10" s="1"/>
  <c r="AY671" i="10"/>
  <c r="BV671" i="10" s="1"/>
  <c r="AY655" i="10"/>
  <c r="BV655" i="10" s="1"/>
  <c r="AY639" i="10"/>
  <c r="BV639" i="10" s="1"/>
  <c r="AY623" i="10"/>
  <c r="BV623" i="10" s="1"/>
  <c r="AY607" i="10"/>
  <c r="BV607" i="10" s="1"/>
  <c r="AY591" i="10"/>
  <c r="BV591" i="10" s="1"/>
  <c r="AY575" i="10"/>
  <c r="BV575" i="10" s="1"/>
  <c r="AY559" i="10"/>
  <c r="BV559" i="10" s="1"/>
  <c r="AY543" i="10"/>
  <c r="BV543" i="10" s="1"/>
  <c r="AY527" i="10"/>
  <c r="BV527" i="10" s="1"/>
  <c r="AY511" i="10"/>
  <c r="BV511" i="10" s="1"/>
  <c r="AY495" i="10"/>
  <c r="BV495" i="10" s="1"/>
  <c r="AY479" i="10"/>
  <c r="BV479" i="10" s="1"/>
  <c r="AY463" i="10"/>
  <c r="BV463" i="10" s="1"/>
  <c r="AY447" i="10"/>
  <c r="BV447" i="10" s="1"/>
  <c r="AY431" i="10"/>
  <c r="BV431" i="10" s="1"/>
  <c r="AY415" i="10"/>
  <c r="BV415" i="10" s="1"/>
  <c r="AY399" i="10"/>
  <c r="BV399" i="10" s="1"/>
  <c r="AY383" i="10"/>
  <c r="BV383" i="10" s="1"/>
  <c r="AY782" i="10"/>
  <c r="BV782" i="10" s="1"/>
  <c r="AY747" i="10"/>
  <c r="BV747" i="10" s="1"/>
  <c r="AY697" i="10"/>
  <c r="BV697" i="10" s="1"/>
  <c r="AY679" i="10"/>
  <c r="BV679" i="10" s="1"/>
  <c r="AY1006" i="10"/>
  <c r="BV1006" i="10" s="1"/>
  <c r="AY869" i="10"/>
  <c r="BV869" i="10" s="1"/>
  <c r="AY809" i="10"/>
  <c r="BV809" i="10" s="1"/>
  <c r="AY775" i="10"/>
  <c r="BV775" i="10" s="1"/>
  <c r="AY763" i="10"/>
  <c r="BV763" i="10" s="1"/>
  <c r="AY718" i="10"/>
  <c r="BV718" i="10" s="1"/>
  <c r="AY710" i="10"/>
  <c r="BV710" i="10" s="1"/>
  <c r="AY734" i="10"/>
  <c r="BV734" i="10" s="1"/>
  <c r="AY726" i="10"/>
  <c r="BV726" i="10" s="1"/>
  <c r="AY666" i="10"/>
  <c r="BV666" i="10" s="1"/>
  <c r="AY650" i="10"/>
  <c r="BV650" i="10" s="1"/>
  <c r="AY634" i="10"/>
  <c r="BV634" i="10" s="1"/>
  <c r="AY618" i="10"/>
  <c r="BV618" i="10" s="1"/>
  <c r="AY602" i="10"/>
  <c r="BV602" i="10" s="1"/>
  <c r="AY586" i="10"/>
  <c r="BV586" i="10" s="1"/>
  <c r="AY570" i="10"/>
  <c r="BV570" i="10" s="1"/>
  <c r="AY554" i="10"/>
  <c r="BV554" i="10" s="1"/>
  <c r="AY538" i="10"/>
  <c r="BV538" i="10" s="1"/>
  <c r="AY522" i="10"/>
  <c r="BV522" i="10" s="1"/>
  <c r="AY506" i="10"/>
  <c r="BV506" i="10" s="1"/>
  <c r="AY490" i="10"/>
  <c r="BV490" i="10" s="1"/>
  <c r="AY474" i="10"/>
  <c r="BV474" i="10" s="1"/>
  <c r="AY458" i="10"/>
  <c r="BV458" i="10" s="1"/>
  <c r="AY442" i="10"/>
  <c r="BV442" i="10" s="1"/>
  <c r="AY426" i="10"/>
  <c r="BV426" i="10" s="1"/>
  <c r="AY410" i="10"/>
  <c r="BV410" i="10" s="1"/>
  <c r="AY394" i="10"/>
  <c r="BV394" i="10" s="1"/>
  <c r="AY378" i="10"/>
  <c r="BV378" i="10" s="1"/>
  <c r="AY885" i="10"/>
  <c r="BV885" i="10" s="1"/>
  <c r="AY789" i="10"/>
  <c r="BV789" i="10" s="1"/>
  <c r="AY751" i="10"/>
  <c r="BV751" i="10" s="1"/>
  <c r="AY742" i="10"/>
  <c r="BV742" i="10" s="1"/>
  <c r="AY687" i="10"/>
  <c r="BV687" i="10" s="1"/>
  <c r="AY673" i="10"/>
  <c r="BV673" i="10" s="1"/>
  <c r="AY659" i="10"/>
  <c r="BV659" i="10" s="1"/>
  <c r="AY643" i="10"/>
  <c r="BV643" i="10" s="1"/>
  <c r="AY627" i="10"/>
  <c r="BV627" i="10" s="1"/>
  <c r="AY611" i="10"/>
  <c r="BV611" i="10" s="1"/>
  <c r="AY595" i="10"/>
  <c r="BV595" i="10" s="1"/>
  <c r="AY579" i="10"/>
  <c r="BV579" i="10" s="1"/>
  <c r="AY563" i="10"/>
  <c r="BV563" i="10" s="1"/>
  <c r="AY547" i="10"/>
  <c r="BV547" i="10" s="1"/>
  <c r="AY531" i="10"/>
  <c r="BV531" i="10" s="1"/>
  <c r="AY515" i="10"/>
  <c r="BV515" i="10" s="1"/>
  <c r="AY499" i="10"/>
  <c r="BV499" i="10" s="1"/>
  <c r="AY483" i="10"/>
  <c r="BV483" i="10" s="1"/>
  <c r="AY467" i="10"/>
  <c r="BV467" i="10" s="1"/>
  <c r="AY451" i="10"/>
  <c r="BV451" i="10" s="1"/>
  <c r="AY435" i="10"/>
  <c r="BV435" i="10" s="1"/>
  <c r="AY419" i="10"/>
  <c r="BV419" i="10" s="1"/>
  <c r="AY403" i="10"/>
  <c r="BV403" i="10" s="1"/>
  <c r="AY387" i="10"/>
  <c r="BV387" i="10" s="1"/>
  <c r="AY647" i="10"/>
  <c r="BV647" i="10" s="1"/>
  <c r="AY615" i="10"/>
  <c r="BV615" i="10" s="1"/>
  <c r="AY603" i="10"/>
  <c r="BV603" i="10" s="1"/>
  <c r="AY558" i="10"/>
  <c r="BV558" i="10" s="1"/>
  <c r="AY550" i="10"/>
  <c r="BV550" i="10" s="1"/>
  <c r="AY539" i="10"/>
  <c r="BV539" i="10" s="1"/>
  <c r="AY529" i="10"/>
  <c r="BV529" i="10" s="1"/>
  <c r="AY519" i="10"/>
  <c r="BV519" i="10" s="1"/>
  <c r="AY509" i="10"/>
  <c r="BV509" i="10" s="1"/>
  <c r="AY469" i="10"/>
  <c r="BV469" i="10" s="1"/>
  <c r="AY437" i="10"/>
  <c r="BV437" i="10" s="1"/>
  <c r="AY425" i="10"/>
  <c r="BV425" i="10" s="1"/>
  <c r="AY422" i="10"/>
  <c r="BV422" i="10" s="1"/>
  <c r="AY377" i="10"/>
  <c r="BV377" i="10" s="1"/>
  <c r="AY361" i="10"/>
  <c r="BV361" i="10" s="1"/>
  <c r="AY345" i="10"/>
  <c r="BV345" i="10" s="1"/>
  <c r="AY329" i="10"/>
  <c r="BV329" i="10" s="1"/>
  <c r="AY313" i="10"/>
  <c r="BV313" i="10" s="1"/>
  <c r="AY297" i="10"/>
  <c r="BV297" i="10" s="1"/>
  <c r="AY281" i="10"/>
  <c r="BV281" i="10" s="1"/>
  <c r="AY265" i="10"/>
  <c r="BV265" i="10" s="1"/>
  <c r="AY652" i="10"/>
  <c r="BV652" i="10" s="1"/>
  <c r="AY631" i="10"/>
  <c r="BV631" i="10" s="1"/>
  <c r="AY619" i="10"/>
  <c r="BV619" i="10" s="1"/>
  <c r="AY574" i="10"/>
  <c r="BV574" i="10" s="1"/>
  <c r="AY566" i="10"/>
  <c r="BV566" i="10" s="1"/>
  <c r="AY542" i="10"/>
  <c r="BV542" i="10" s="1"/>
  <c r="AY492" i="10"/>
  <c r="BV492" i="10" s="1"/>
  <c r="AY489" i="10"/>
  <c r="BV489" i="10" s="1"/>
  <c r="AY459" i="10"/>
  <c r="BV459" i="10" s="1"/>
  <c r="AY446" i="10"/>
  <c r="BV446" i="10" s="1"/>
  <c r="AY443" i="10"/>
  <c r="BV443" i="10" s="1"/>
  <c r="AY440" i="10"/>
  <c r="BV440" i="10" s="1"/>
  <c r="AY382" i="10"/>
  <c r="BV382" i="10" s="1"/>
  <c r="AY370" i="10"/>
  <c r="BV370" i="10" s="1"/>
  <c r="AY354" i="10"/>
  <c r="BV354" i="10" s="1"/>
  <c r="AY338" i="10"/>
  <c r="BV338" i="10" s="1"/>
  <c r="AY322" i="10"/>
  <c r="BV322" i="10" s="1"/>
  <c r="AY306" i="10"/>
  <c r="BV306" i="10" s="1"/>
  <c r="AY290" i="10"/>
  <c r="BV290" i="10" s="1"/>
  <c r="AY274" i="10"/>
  <c r="BV274" i="10" s="1"/>
  <c r="AY258" i="10"/>
  <c r="BV258" i="10" s="1"/>
  <c r="AY242" i="10"/>
  <c r="BV242" i="10" s="1"/>
  <c r="AY798" i="10"/>
  <c r="BV798" i="10" s="1"/>
  <c r="AY636" i="10"/>
  <c r="BV636" i="10" s="1"/>
  <c r="AY590" i="10"/>
  <c r="BV590" i="10" s="1"/>
  <c r="AY582" i="10"/>
  <c r="BV582" i="10" s="1"/>
  <c r="AY512" i="10"/>
  <c r="BV512" i="10" s="1"/>
  <c r="AY502" i="10"/>
  <c r="BV502" i="10" s="1"/>
  <c r="AY472" i="10"/>
  <c r="BV472" i="10" s="1"/>
  <c r="AY462" i="10"/>
  <c r="BV462" i="10" s="1"/>
  <c r="AY449" i="10"/>
  <c r="BV449" i="10" s="1"/>
  <c r="AY391" i="10"/>
  <c r="BV391" i="10" s="1"/>
  <c r="AY388" i="10"/>
  <c r="BV388" i="10" s="1"/>
  <c r="AY385" i="10"/>
  <c r="BV385" i="10" s="1"/>
  <c r="AY363" i="10"/>
  <c r="BV363" i="10" s="1"/>
  <c r="AY347" i="10"/>
  <c r="BV347" i="10" s="1"/>
  <c r="AY331" i="10"/>
  <c r="BV331" i="10" s="1"/>
  <c r="AY315" i="10"/>
  <c r="BV315" i="10" s="1"/>
  <c r="AY709" i="10"/>
  <c r="BV709" i="10" s="1"/>
  <c r="AY641" i="10"/>
  <c r="BV641" i="10" s="1"/>
  <c r="AY606" i="10"/>
  <c r="BV606" i="10" s="1"/>
  <c r="AY598" i="10"/>
  <c r="BV598" i="10" s="1"/>
  <c r="AY535" i="10"/>
  <c r="BV535" i="10" s="1"/>
  <c r="AY525" i="10"/>
  <c r="BV525" i="10" s="1"/>
  <c r="AY485" i="10"/>
  <c r="BV485" i="10" s="1"/>
  <c r="AY412" i="10"/>
  <c r="BV412" i="10" s="1"/>
  <c r="AY400" i="10"/>
  <c r="BV400" i="10" s="1"/>
  <c r="AY397" i="10"/>
  <c r="BV397" i="10" s="1"/>
  <c r="AY379" i="10"/>
  <c r="BV379" i="10" s="1"/>
  <c r="AY372" i="10"/>
  <c r="BV372" i="10" s="1"/>
  <c r="AY356" i="10"/>
  <c r="BV356" i="10" s="1"/>
  <c r="AY340" i="10"/>
  <c r="BV340" i="10" s="1"/>
  <c r="AY324" i="10"/>
  <c r="BV324" i="10" s="1"/>
  <c r="AY308" i="10"/>
  <c r="BV308" i="10" s="1"/>
  <c r="AY292" i="10"/>
  <c r="BV292" i="10" s="1"/>
  <c r="AY276" i="10"/>
  <c r="BV276" i="10" s="1"/>
  <c r="AY260" i="10"/>
  <c r="BV260" i="10" s="1"/>
  <c r="AY244" i="10"/>
  <c r="BV244" i="10" s="1"/>
  <c r="AY228" i="10"/>
  <c r="BV228" i="10" s="1"/>
  <c r="AY212" i="10"/>
  <c r="BV212" i="10" s="1"/>
  <c r="AY196" i="10"/>
  <c r="BV196" i="10" s="1"/>
  <c r="AY180" i="10"/>
  <c r="BV180" i="10" s="1"/>
  <c r="AY622" i="10"/>
  <c r="BV622" i="10" s="1"/>
  <c r="AY614" i="10"/>
  <c r="BV614" i="10" s="1"/>
  <c r="AY545" i="10"/>
  <c r="BV545" i="10" s="1"/>
  <c r="AY508" i="10"/>
  <c r="BV508" i="10" s="1"/>
  <c r="AY505" i="10"/>
  <c r="BV505" i="10" s="1"/>
  <c r="AY475" i="10"/>
  <c r="BV475" i="10" s="1"/>
  <c r="AY465" i="10"/>
  <c r="BV465" i="10" s="1"/>
  <c r="AY455" i="10"/>
  <c r="BV455" i="10" s="1"/>
  <c r="AY421" i="10"/>
  <c r="BV421" i="10" s="1"/>
  <c r="AY409" i="10"/>
  <c r="BV409" i="10" s="1"/>
  <c r="AY406" i="10"/>
  <c r="BV406" i="10" s="1"/>
  <c r="AY365" i="10"/>
  <c r="BV365" i="10" s="1"/>
  <c r="AY349" i="10"/>
  <c r="BV349" i="10" s="1"/>
  <c r="AY333" i="10"/>
  <c r="BV333" i="10" s="1"/>
  <c r="AY317" i="10"/>
  <c r="BV317" i="10" s="1"/>
  <c r="AY301" i="10"/>
  <c r="BV301" i="10" s="1"/>
  <c r="AY664" i="10"/>
  <c r="BV664" i="10" s="1"/>
  <c r="AY657" i="10"/>
  <c r="BV657" i="10" s="1"/>
  <c r="AY651" i="10"/>
  <c r="BV651" i="10" s="1"/>
  <c r="AY630" i="10"/>
  <c r="BV630" i="10" s="1"/>
  <c r="AY561" i="10"/>
  <c r="BV561" i="10" s="1"/>
  <c r="AY553" i="10"/>
  <c r="BV553" i="10" s="1"/>
  <c r="AY528" i="10"/>
  <c r="BV528" i="10" s="1"/>
  <c r="AY518" i="10"/>
  <c r="BV518" i="10" s="1"/>
  <c r="AY488" i="10"/>
  <c r="BV488" i="10" s="1"/>
  <c r="AY478" i="10"/>
  <c r="BV478" i="10" s="1"/>
  <c r="AY430" i="10"/>
  <c r="BV430" i="10" s="1"/>
  <c r="AY427" i="10"/>
  <c r="BV427" i="10" s="1"/>
  <c r="AY424" i="10"/>
  <c r="BV424" i="10" s="1"/>
  <c r="AY374" i="10"/>
  <c r="BV374" i="10" s="1"/>
  <c r="AY358" i="10"/>
  <c r="BV358" i="10" s="1"/>
  <c r="AY342" i="10"/>
  <c r="BV342" i="10" s="1"/>
  <c r="AY326" i="10"/>
  <c r="BV326" i="10" s="1"/>
  <c r="AY310" i="10"/>
  <c r="BV310" i="10" s="1"/>
  <c r="AY294" i="10"/>
  <c r="BV294" i="10" s="1"/>
  <c r="AY278" i="10"/>
  <c r="BV278" i="10" s="1"/>
  <c r="AY262" i="10"/>
  <c r="BV262" i="10" s="1"/>
  <c r="AY246" i="10"/>
  <c r="BV246" i="10" s="1"/>
  <c r="AY230" i="10"/>
  <c r="BV230" i="10" s="1"/>
  <c r="AY214" i="10"/>
  <c r="BV214" i="10" s="1"/>
  <c r="AY198" i="10"/>
  <c r="BV198" i="10" s="1"/>
  <c r="AY182" i="10"/>
  <c r="BV182" i="10" s="1"/>
  <c r="AY640" i="10"/>
  <c r="BV640" i="10" s="1"/>
  <c r="AY635" i="10"/>
  <c r="BV635" i="10" s="1"/>
  <c r="AY577" i="10"/>
  <c r="BV577" i="10" s="1"/>
  <c r="AY569" i="10"/>
  <c r="BV569" i="10" s="1"/>
  <c r="AY541" i="10"/>
  <c r="BV541" i="10" s="1"/>
  <c r="AY501" i="10"/>
  <c r="BV501" i="10" s="1"/>
  <c r="AY439" i="10"/>
  <c r="BV439" i="10" s="1"/>
  <c r="AY436" i="10"/>
  <c r="BV436" i="10" s="1"/>
  <c r="AY433" i="10"/>
  <c r="BV433" i="10" s="1"/>
  <c r="AY367" i="10"/>
  <c r="BV367" i="10" s="1"/>
  <c r="AY351" i="10"/>
  <c r="BV351" i="10" s="1"/>
  <c r="AY335" i="10"/>
  <c r="BV335" i="10" s="1"/>
  <c r="AY319" i="10"/>
  <c r="BV319" i="10" s="1"/>
  <c r="AY303" i="10"/>
  <c r="BV303" i="10" s="1"/>
  <c r="AY696" i="10"/>
  <c r="BV696" i="10" s="1"/>
  <c r="AY593" i="10"/>
  <c r="BV593" i="10" s="1"/>
  <c r="AY585" i="10"/>
  <c r="BV585" i="10" s="1"/>
  <c r="AY524" i="10"/>
  <c r="BV524" i="10" s="1"/>
  <c r="AY521" i="10"/>
  <c r="BV521" i="10" s="1"/>
  <c r="AY491" i="10"/>
  <c r="BV491" i="10" s="1"/>
  <c r="AY481" i="10"/>
  <c r="BV481" i="10" s="1"/>
  <c r="AY471" i="10"/>
  <c r="BV471" i="10" s="1"/>
  <c r="AY461" i="10"/>
  <c r="BV461" i="10" s="1"/>
  <c r="AY448" i="10"/>
  <c r="BV448" i="10" s="1"/>
  <c r="AY445" i="10"/>
  <c r="BV445" i="10" s="1"/>
  <c r="AY396" i="10"/>
  <c r="BV396" i="10" s="1"/>
  <c r="AY384" i="10"/>
  <c r="BV384" i="10" s="1"/>
  <c r="AY376" i="10"/>
  <c r="BV376" i="10" s="1"/>
  <c r="AY360" i="10"/>
  <c r="BV360" i="10" s="1"/>
  <c r="AY344" i="10"/>
  <c r="BV344" i="10" s="1"/>
  <c r="AY328" i="10"/>
  <c r="BV328" i="10" s="1"/>
  <c r="AY312" i="10"/>
  <c r="BV312" i="10" s="1"/>
  <c r="AY296" i="10"/>
  <c r="BV296" i="10" s="1"/>
  <c r="AY280" i="10"/>
  <c r="BV280" i="10" s="1"/>
  <c r="AY693" i="10"/>
  <c r="BV693" i="10" s="1"/>
  <c r="AY663" i="10"/>
  <c r="BV663" i="10" s="1"/>
  <c r="AY656" i="10"/>
  <c r="BV656" i="10" s="1"/>
  <c r="AY609" i="10"/>
  <c r="BV609" i="10" s="1"/>
  <c r="AY601" i="10"/>
  <c r="BV601" i="10" s="1"/>
  <c r="AY556" i="10"/>
  <c r="BV556" i="10" s="1"/>
  <c r="AY552" i="10"/>
  <c r="BV552" i="10" s="1"/>
  <c r="AY534" i="10"/>
  <c r="BV534" i="10" s="1"/>
  <c r="AY504" i="10"/>
  <c r="BV504" i="10" s="1"/>
  <c r="AY494" i="10"/>
  <c r="BV494" i="10" s="1"/>
  <c r="AY405" i="10"/>
  <c r="BV405" i="10" s="1"/>
  <c r="AY393" i="10"/>
  <c r="BV393" i="10" s="1"/>
  <c r="AY390" i="10"/>
  <c r="BV390" i="10" s="1"/>
  <c r="AY381" i="10"/>
  <c r="BV381" i="10" s="1"/>
  <c r="AY369" i="10"/>
  <c r="BV369" i="10" s="1"/>
  <c r="AY353" i="10"/>
  <c r="BV353" i="10" s="1"/>
  <c r="AY337" i="10"/>
  <c r="BV337" i="10" s="1"/>
  <c r="AY321" i="10"/>
  <c r="BV321" i="10" s="1"/>
  <c r="AY305" i="10"/>
  <c r="BV305" i="10" s="1"/>
  <c r="AY289" i="10"/>
  <c r="BV289" i="10" s="1"/>
  <c r="AY273" i="10"/>
  <c r="BV273" i="10" s="1"/>
  <c r="AY625" i="10"/>
  <c r="BV625" i="10" s="1"/>
  <c r="AY617" i="10"/>
  <c r="BV617" i="10" s="1"/>
  <c r="AY572" i="10"/>
  <c r="BV572" i="10" s="1"/>
  <c r="AY568" i="10"/>
  <c r="BV568" i="10" s="1"/>
  <c r="AY560" i="10"/>
  <c r="BV560" i="10" s="1"/>
  <c r="AY544" i="10"/>
  <c r="BV544" i="10" s="1"/>
  <c r="AY517" i="10"/>
  <c r="BV517" i="10" s="1"/>
  <c r="AY464" i="10"/>
  <c r="BV464" i="10" s="1"/>
  <c r="AY454" i="10"/>
  <c r="BV454" i="10" s="1"/>
  <c r="AY414" i="10"/>
  <c r="BV414" i="10" s="1"/>
  <c r="AY411" i="10"/>
  <c r="BV411" i="10" s="1"/>
  <c r="AY408" i="10"/>
  <c r="BV408" i="10" s="1"/>
  <c r="AY362" i="10"/>
  <c r="BV362" i="10" s="1"/>
  <c r="AY346" i="10"/>
  <c r="BV346" i="10" s="1"/>
  <c r="AY330" i="10"/>
  <c r="BV330" i="10" s="1"/>
  <c r="AY314" i="10"/>
  <c r="BV314" i="10" s="1"/>
  <c r="AY298" i="10"/>
  <c r="BV298" i="10" s="1"/>
  <c r="AY282" i="10"/>
  <c r="BV282" i="10" s="1"/>
  <c r="AY266" i="10"/>
  <c r="BV266" i="10" s="1"/>
  <c r="AY250" i="10"/>
  <c r="BV250" i="10" s="1"/>
  <c r="AY234" i="10"/>
  <c r="BV234" i="10" s="1"/>
  <c r="AY926" i="10"/>
  <c r="BV926" i="10" s="1"/>
  <c r="AY588" i="10"/>
  <c r="BV588" i="10" s="1"/>
  <c r="AY584" i="10"/>
  <c r="BV584" i="10" s="1"/>
  <c r="AY576" i="10"/>
  <c r="BV576" i="10" s="1"/>
  <c r="AY540" i="10"/>
  <c r="BV540" i="10" s="1"/>
  <c r="AY537" i="10"/>
  <c r="BV537" i="10" s="1"/>
  <c r="AY507" i="10"/>
  <c r="BV507" i="10" s="1"/>
  <c r="AY497" i="10"/>
  <c r="BV497" i="10" s="1"/>
  <c r="AY487" i="10"/>
  <c r="BV487" i="10" s="1"/>
  <c r="AY477" i="10"/>
  <c r="BV477" i="10" s="1"/>
  <c r="AY423" i="10"/>
  <c r="BV423" i="10" s="1"/>
  <c r="AY420" i="10"/>
  <c r="BV420" i="10" s="1"/>
  <c r="AY417" i="10"/>
  <c r="BV417" i="10" s="1"/>
  <c r="AY371" i="10"/>
  <c r="BV371" i="10" s="1"/>
  <c r="AY355" i="10"/>
  <c r="BV355" i="10" s="1"/>
  <c r="AY339" i="10"/>
  <c r="BV339" i="10" s="1"/>
  <c r="AY323" i="10"/>
  <c r="BV323" i="10" s="1"/>
  <c r="AY307" i="10"/>
  <c r="BV307" i="10" s="1"/>
  <c r="AY291" i="10"/>
  <c r="BV291" i="10" s="1"/>
  <c r="AY275" i="10"/>
  <c r="BV275" i="10" s="1"/>
  <c r="AY259" i="10"/>
  <c r="BV259" i="10" s="1"/>
  <c r="AY243" i="10"/>
  <c r="BV243" i="10" s="1"/>
  <c r="AY227" i="10"/>
  <c r="BV227" i="10" s="1"/>
  <c r="AY649" i="10"/>
  <c r="BV649" i="10" s="1"/>
  <c r="AY604" i="10"/>
  <c r="BV604" i="10" s="1"/>
  <c r="AY600" i="10"/>
  <c r="BV600" i="10" s="1"/>
  <c r="AY592" i="10"/>
  <c r="BV592" i="10" s="1"/>
  <c r="AY520" i="10"/>
  <c r="BV520" i="10" s="1"/>
  <c r="AY510" i="10"/>
  <c r="BV510" i="10" s="1"/>
  <c r="AY460" i="10"/>
  <c r="BV460" i="10" s="1"/>
  <c r="AY457" i="10"/>
  <c r="BV457" i="10" s="1"/>
  <c r="AY444" i="10"/>
  <c r="BV444" i="10" s="1"/>
  <c r="AY432" i="10"/>
  <c r="BV432" i="10" s="1"/>
  <c r="AY429" i="10"/>
  <c r="BV429" i="10" s="1"/>
  <c r="AY364" i="10"/>
  <c r="BV364" i="10" s="1"/>
  <c r="AY348" i="10"/>
  <c r="BV348" i="10" s="1"/>
  <c r="AY332" i="10"/>
  <c r="BV332" i="10" s="1"/>
  <c r="AY316" i="10"/>
  <c r="BV316" i="10" s="1"/>
  <c r="AY300" i="10"/>
  <c r="BV300" i="10" s="1"/>
  <c r="AY284" i="10"/>
  <c r="BV284" i="10" s="1"/>
  <c r="AY268" i="10"/>
  <c r="BV268" i="10" s="1"/>
  <c r="AY252" i="10"/>
  <c r="BV252" i="10" s="1"/>
  <c r="AY236" i="10"/>
  <c r="BV236" i="10" s="1"/>
  <c r="AY220" i="10"/>
  <c r="BV220" i="10" s="1"/>
  <c r="AY204" i="10"/>
  <c r="BV204" i="10" s="1"/>
  <c r="AY188" i="10"/>
  <c r="BV188" i="10" s="1"/>
  <c r="AY633" i="10"/>
  <c r="BV633" i="10" s="1"/>
  <c r="AY620" i="10"/>
  <c r="BV620" i="10" s="1"/>
  <c r="AY616" i="10"/>
  <c r="BV616" i="10" s="1"/>
  <c r="AY608" i="10"/>
  <c r="BV608" i="10" s="1"/>
  <c r="AY551" i="10"/>
  <c r="BV551" i="10" s="1"/>
  <c r="AY533" i="10"/>
  <c r="BV533" i="10" s="1"/>
  <c r="AY480" i="10"/>
  <c r="BV480" i="10" s="1"/>
  <c r="AY470" i="10"/>
  <c r="BV470" i="10" s="1"/>
  <c r="AY441" i="10"/>
  <c r="BV441" i="10" s="1"/>
  <c r="AY438" i="10"/>
  <c r="BV438" i="10" s="1"/>
  <c r="AY389" i="10"/>
  <c r="BV389" i="10" s="1"/>
  <c r="AY380" i="10"/>
  <c r="BV380" i="10" s="1"/>
  <c r="AY373" i="10"/>
  <c r="BV373" i="10" s="1"/>
  <c r="AY357" i="10"/>
  <c r="BV357" i="10" s="1"/>
  <c r="AY341" i="10"/>
  <c r="BV341" i="10" s="1"/>
  <c r="AY325" i="10"/>
  <c r="BV325" i="10" s="1"/>
  <c r="AY309" i="10"/>
  <c r="BV309" i="10" s="1"/>
  <c r="AY293" i="10"/>
  <c r="BV293" i="10" s="1"/>
  <c r="AY668" i="10"/>
  <c r="BV668" i="10" s="1"/>
  <c r="AY648" i="10"/>
  <c r="BV648" i="10" s="1"/>
  <c r="AY624" i="10"/>
  <c r="BV624" i="10" s="1"/>
  <c r="AY567" i="10"/>
  <c r="BV567" i="10" s="1"/>
  <c r="AY555" i="10"/>
  <c r="BV555" i="10" s="1"/>
  <c r="AY523" i="10"/>
  <c r="BV523" i="10" s="1"/>
  <c r="AY513" i="10"/>
  <c r="BV513" i="10" s="1"/>
  <c r="AY503" i="10"/>
  <c r="BV503" i="10" s="1"/>
  <c r="AY493" i="10"/>
  <c r="BV493" i="10" s="1"/>
  <c r="AY453" i="10"/>
  <c r="BV453" i="10" s="1"/>
  <c r="AY398" i="10"/>
  <c r="BV398" i="10" s="1"/>
  <c r="AY395" i="10"/>
  <c r="BV395" i="10" s="1"/>
  <c r="AY392" i="10"/>
  <c r="BV392" i="10" s="1"/>
  <c r="AY366" i="10"/>
  <c r="BV366" i="10" s="1"/>
  <c r="AY350" i="10"/>
  <c r="BV350" i="10" s="1"/>
  <c r="AY334" i="10"/>
  <c r="BV334" i="10" s="1"/>
  <c r="AY318" i="10"/>
  <c r="BV318" i="10" s="1"/>
  <c r="AY302" i="10"/>
  <c r="BV302" i="10" s="1"/>
  <c r="AY286" i="10"/>
  <c r="BV286" i="10" s="1"/>
  <c r="AY270" i="10"/>
  <c r="BV270" i="10" s="1"/>
  <c r="AY254" i="10"/>
  <c r="BV254" i="10" s="1"/>
  <c r="AY238" i="10"/>
  <c r="BV238" i="10" s="1"/>
  <c r="AY222" i="10"/>
  <c r="BV222" i="10" s="1"/>
  <c r="AY206" i="10"/>
  <c r="BV206" i="10" s="1"/>
  <c r="AY190" i="10"/>
  <c r="BV190" i="10" s="1"/>
  <c r="AY632" i="10"/>
  <c r="BV632" i="10" s="1"/>
  <c r="AY583" i="10"/>
  <c r="BV583" i="10" s="1"/>
  <c r="AY571" i="10"/>
  <c r="BV571" i="10" s="1"/>
  <c r="AY536" i="10"/>
  <c r="BV536" i="10" s="1"/>
  <c r="AY526" i="10"/>
  <c r="BV526" i="10" s="1"/>
  <c r="AY473" i="10"/>
  <c r="BV473" i="10" s="1"/>
  <c r="AY375" i="10"/>
  <c r="BV375" i="10" s="1"/>
  <c r="AY287" i="10"/>
  <c r="BV287" i="10" s="1"/>
  <c r="AY191" i="10"/>
  <c r="BV191" i="10" s="1"/>
  <c r="AY185" i="10"/>
  <c r="BV185" i="10" s="1"/>
  <c r="AY177" i="10"/>
  <c r="BV177" i="10" s="1"/>
  <c r="AY161" i="10"/>
  <c r="BV161" i="10" s="1"/>
  <c r="AY145" i="10"/>
  <c r="BV145" i="10" s="1"/>
  <c r="AY129" i="10"/>
  <c r="BV129" i="10" s="1"/>
  <c r="AY113" i="10"/>
  <c r="BV113" i="10" s="1"/>
  <c r="AY97" i="10"/>
  <c r="BV97" i="10" s="1"/>
  <c r="AY81" i="10"/>
  <c r="BV81" i="10" s="1"/>
  <c r="AY65" i="10"/>
  <c r="BV65" i="10" s="1"/>
  <c r="AY49" i="10"/>
  <c r="BV49" i="10" s="1"/>
  <c r="AY33" i="10"/>
  <c r="BV33" i="10" s="1"/>
  <c r="AY320" i="10"/>
  <c r="BV320" i="10" s="1"/>
  <c r="AY279" i="10"/>
  <c r="BV279" i="10" s="1"/>
  <c r="AY219" i="10"/>
  <c r="BV219" i="10" s="1"/>
  <c r="AY200" i="10"/>
  <c r="BV200" i="10" s="1"/>
  <c r="AY197" i="10"/>
  <c r="BV197" i="10" s="1"/>
  <c r="AY194" i="10"/>
  <c r="BV194" i="10" s="1"/>
  <c r="AY170" i="10"/>
  <c r="BV170" i="10" s="1"/>
  <c r="AY154" i="10"/>
  <c r="BV154" i="10" s="1"/>
  <c r="AY138" i="10"/>
  <c r="BV138" i="10" s="1"/>
  <c r="AY122" i="10"/>
  <c r="BV122" i="10" s="1"/>
  <c r="AY106" i="10"/>
  <c r="BV106" i="10" s="1"/>
  <c r="AY90" i="10"/>
  <c r="BV90" i="10" s="1"/>
  <c r="AY74" i="10"/>
  <c r="BV74" i="10" s="1"/>
  <c r="AY58" i="10"/>
  <c r="BV58" i="10" s="1"/>
  <c r="AY42" i="10"/>
  <c r="BV42" i="10" s="1"/>
  <c r="AY26" i="10"/>
  <c r="BV26" i="10" s="1"/>
  <c r="AY304" i="10"/>
  <c r="BV304" i="10" s="1"/>
  <c r="AY229" i="10"/>
  <c r="BV229" i="10" s="1"/>
  <c r="AY209" i="10"/>
  <c r="BV209" i="10" s="1"/>
  <c r="AY203" i="10"/>
  <c r="BV203" i="10" s="1"/>
  <c r="AY179" i="10"/>
  <c r="BV179" i="10" s="1"/>
  <c r="AY163" i="10"/>
  <c r="BV163" i="10" s="1"/>
  <c r="AY147" i="10"/>
  <c r="BV147" i="10" s="1"/>
  <c r="AY131" i="10"/>
  <c r="BV131" i="10" s="1"/>
  <c r="AY115" i="10"/>
  <c r="BV115" i="10" s="1"/>
  <c r="AY99" i="10"/>
  <c r="BV99" i="10" s="1"/>
  <c r="AY83" i="10"/>
  <c r="BV83" i="10" s="1"/>
  <c r="AY67" i="10"/>
  <c r="BV67" i="10" s="1"/>
  <c r="AY51" i="10"/>
  <c r="BV51" i="10" s="1"/>
  <c r="AY35" i="10"/>
  <c r="BV35" i="10" s="1"/>
  <c r="AY336" i="10"/>
  <c r="BV336" i="10" s="1"/>
  <c r="AY267" i="10"/>
  <c r="BV267" i="10" s="1"/>
  <c r="AY245" i="10"/>
  <c r="BV245" i="10" s="1"/>
  <c r="AY237" i="10"/>
  <c r="BV237" i="10" s="1"/>
  <c r="AY233" i="10"/>
  <c r="BV233" i="10" s="1"/>
  <c r="AY215" i="10"/>
  <c r="BV215" i="10" s="1"/>
  <c r="AY172" i="10"/>
  <c r="BV172" i="10" s="1"/>
  <c r="AY156" i="10"/>
  <c r="BV156" i="10" s="1"/>
  <c r="AY140" i="10"/>
  <c r="BV140" i="10" s="1"/>
  <c r="AY124" i="10"/>
  <c r="BV124" i="10" s="1"/>
  <c r="AY108" i="10"/>
  <c r="BV108" i="10" s="1"/>
  <c r="AY92" i="10"/>
  <c r="BV92" i="10" s="1"/>
  <c r="AY76" i="10"/>
  <c r="BV76" i="10" s="1"/>
  <c r="AY60" i="10"/>
  <c r="BV60" i="10" s="1"/>
  <c r="AY44" i="10"/>
  <c r="BV44" i="10" s="1"/>
  <c r="AY28" i="10"/>
  <c r="BV28" i="10" s="1"/>
  <c r="AY496" i="10"/>
  <c r="BV496" i="10" s="1"/>
  <c r="AY285" i="10"/>
  <c r="BV285" i="10" s="1"/>
  <c r="AY272" i="10"/>
  <c r="BV272" i="10" s="1"/>
  <c r="AY253" i="10"/>
  <c r="BV253" i="10" s="1"/>
  <c r="AY249" i="10"/>
  <c r="BV249" i="10" s="1"/>
  <c r="AY241" i="10"/>
  <c r="BV241" i="10" s="1"/>
  <c r="AY225" i="10"/>
  <c r="BV225" i="10" s="1"/>
  <c r="AY165" i="10"/>
  <c r="BV165" i="10" s="1"/>
  <c r="AY149" i="10"/>
  <c r="BV149" i="10" s="1"/>
  <c r="AY133" i="10"/>
  <c r="BV133" i="10" s="1"/>
  <c r="AY117" i="10"/>
  <c r="BV117" i="10" s="1"/>
  <c r="AY101" i="10"/>
  <c r="BV101" i="10" s="1"/>
  <c r="AY85" i="10"/>
  <c r="BV85" i="10" s="1"/>
  <c r="AY69" i="10"/>
  <c r="BV69" i="10" s="1"/>
  <c r="AY53" i="10"/>
  <c r="BV53" i="10" s="1"/>
  <c r="AY37" i="10"/>
  <c r="BV37" i="10" s="1"/>
  <c r="AY21" i="10"/>
  <c r="BV21" i="10" s="1"/>
  <c r="AY416" i="10"/>
  <c r="BV416" i="10" s="1"/>
  <c r="AY352" i="10"/>
  <c r="BV352" i="10" s="1"/>
  <c r="AY261" i="10"/>
  <c r="BV261" i="10" s="1"/>
  <c r="AY257" i="10"/>
  <c r="BV257" i="10" s="1"/>
  <c r="AY184" i="10"/>
  <c r="BV184" i="10" s="1"/>
  <c r="AY174" i="10"/>
  <c r="BV174" i="10" s="1"/>
  <c r="AY158" i="10"/>
  <c r="BV158" i="10" s="1"/>
  <c r="AY142" i="10"/>
  <c r="BV142" i="10" s="1"/>
  <c r="AY126" i="10"/>
  <c r="BV126" i="10" s="1"/>
  <c r="AY110" i="10"/>
  <c r="BV110" i="10" s="1"/>
  <c r="AY94" i="10"/>
  <c r="BV94" i="10" s="1"/>
  <c r="AY78" i="10"/>
  <c r="BV78" i="10" s="1"/>
  <c r="AY62" i="10"/>
  <c r="BV62" i="10" s="1"/>
  <c r="AY46" i="10"/>
  <c r="BV46" i="10" s="1"/>
  <c r="AY30" i="10"/>
  <c r="BV30" i="10" s="1"/>
  <c r="AY277" i="10"/>
  <c r="BV277" i="10" s="1"/>
  <c r="AY218" i="10"/>
  <c r="BV218" i="10" s="1"/>
  <c r="AY199" i="10"/>
  <c r="BV199" i="10" s="1"/>
  <c r="AY193" i="10"/>
  <c r="BV193" i="10" s="1"/>
  <c r="AY187" i="10"/>
  <c r="BV187" i="10" s="1"/>
  <c r="AY181" i="10"/>
  <c r="BV181" i="10" s="1"/>
  <c r="AY167" i="10"/>
  <c r="BV167" i="10" s="1"/>
  <c r="AY151" i="10"/>
  <c r="BV151" i="10" s="1"/>
  <c r="AY135" i="10"/>
  <c r="BV135" i="10" s="1"/>
  <c r="AY119" i="10"/>
  <c r="BV119" i="10" s="1"/>
  <c r="AY103" i="10"/>
  <c r="BV103" i="10" s="1"/>
  <c r="AY87" i="10"/>
  <c r="BV87" i="10" s="1"/>
  <c r="AY71" i="10"/>
  <c r="BV71" i="10" s="1"/>
  <c r="AY55" i="10"/>
  <c r="BV55" i="10" s="1"/>
  <c r="AY39" i="10"/>
  <c r="BV39" i="10" s="1"/>
  <c r="AY23" i="10"/>
  <c r="BV23" i="10" s="1"/>
  <c r="AY830" i="10"/>
  <c r="BV830" i="10" s="1"/>
  <c r="AY413" i="10"/>
  <c r="BV413" i="10" s="1"/>
  <c r="AY368" i="10"/>
  <c r="BV368" i="10" s="1"/>
  <c r="AY271" i="10"/>
  <c r="BV271" i="10" s="1"/>
  <c r="AY240" i="10"/>
  <c r="BV240" i="10" s="1"/>
  <c r="AY232" i="10"/>
  <c r="BV232" i="10" s="1"/>
  <c r="AY221" i="10"/>
  <c r="BV221" i="10" s="1"/>
  <c r="AY208" i="10"/>
  <c r="BV208" i="10" s="1"/>
  <c r="AY205" i="10"/>
  <c r="BV205" i="10" s="1"/>
  <c r="AY202" i="10"/>
  <c r="BV202" i="10" s="1"/>
  <c r="AY176" i="10"/>
  <c r="BV176" i="10" s="1"/>
  <c r="AY160" i="10"/>
  <c r="BV160" i="10" s="1"/>
  <c r="AY144" i="10"/>
  <c r="BV144" i="10" s="1"/>
  <c r="AY128" i="10"/>
  <c r="BV128" i="10" s="1"/>
  <c r="AY112" i="10"/>
  <c r="BV112" i="10" s="1"/>
  <c r="AY96" i="10"/>
  <c r="BV96" i="10" s="1"/>
  <c r="AY80" i="10"/>
  <c r="BV80" i="10" s="1"/>
  <c r="AY64" i="10"/>
  <c r="BV64" i="10" s="1"/>
  <c r="AY48" i="10"/>
  <c r="BV48" i="10" s="1"/>
  <c r="AY32" i="10"/>
  <c r="BV32" i="10" s="1"/>
  <c r="AY599" i="10"/>
  <c r="BV599" i="10" s="1"/>
  <c r="AY311" i="10"/>
  <c r="BV311" i="10" s="1"/>
  <c r="AY283" i="10"/>
  <c r="BV283" i="10" s="1"/>
  <c r="AY256" i="10"/>
  <c r="BV256" i="10" s="1"/>
  <c r="AY248" i="10"/>
  <c r="BV248" i="10" s="1"/>
  <c r="AY224" i="10"/>
  <c r="BV224" i="10" s="1"/>
  <c r="AY211" i="10"/>
  <c r="BV211" i="10" s="1"/>
  <c r="AY169" i="10"/>
  <c r="BV169" i="10" s="1"/>
  <c r="AY153" i="10"/>
  <c r="BV153" i="10" s="1"/>
  <c r="AY137" i="10"/>
  <c r="BV137" i="10" s="1"/>
  <c r="AY121" i="10"/>
  <c r="BV121" i="10" s="1"/>
  <c r="AY105" i="10"/>
  <c r="BV105" i="10" s="1"/>
  <c r="AY89" i="10"/>
  <c r="BV89" i="10" s="1"/>
  <c r="AY73" i="10"/>
  <c r="BV73" i="10" s="1"/>
  <c r="AY57" i="10"/>
  <c r="BV57" i="10" s="1"/>
  <c r="AY41" i="10"/>
  <c r="BV41" i="10" s="1"/>
  <c r="AY25" i="10"/>
  <c r="BV25" i="10" s="1"/>
  <c r="AY675" i="10"/>
  <c r="BV675" i="10" s="1"/>
  <c r="AY486" i="10"/>
  <c r="BV486" i="10" s="1"/>
  <c r="AY299" i="10"/>
  <c r="BV299" i="10" s="1"/>
  <c r="AY178" i="10"/>
  <c r="BV178" i="10" s="1"/>
  <c r="AY162" i="10"/>
  <c r="BV162" i="10" s="1"/>
  <c r="AY146" i="10"/>
  <c r="BV146" i="10" s="1"/>
  <c r="AY130" i="10"/>
  <c r="BV130" i="10" s="1"/>
  <c r="AY114" i="10"/>
  <c r="BV114" i="10" s="1"/>
  <c r="AY98" i="10"/>
  <c r="BV98" i="10" s="1"/>
  <c r="AY82" i="10"/>
  <c r="BV82" i="10" s="1"/>
  <c r="AY66" i="10"/>
  <c r="BV66" i="10" s="1"/>
  <c r="AY50" i="10"/>
  <c r="BV50" i="10" s="1"/>
  <c r="AY34" i="10"/>
  <c r="BV34" i="10" s="1"/>
  <c r="AY407" i="10"/>
  <c r="BV407" i="10" s="1"/>
  <c r="AY327" i="10"/>
  <c r="BV327" i="10" s="1"/>
  <c r="AY231" i="10"/>
  <c r="BV231" i="10" s="1"/>
  <c r="AY217" i="10"/>
  <c r="BV217" i="10" s="1"/>
  <c r="AY183" i="10"/>
  <c r="BV183" i="10" s="1"/>
  <c r="AY171" i="10"/>
  <c r="BV171" i="10" s="1"/>
  <c r="AY155" i="10"/>
  <c r="BV155" i="10" s="1"/>
  <c r="AY139" i="10"/>
  <c r="BV139" i="10" s="1"/>
  <c r="AY123" i="10"/>
  <c r="BV123" i="10" s="1"/>
  <c r="AY107" i="10"/>
  <c r="BV107" i="10" s="1"/>
  <c r="AY91" i="10"/>
  <c r="BV91" i="10" s="1"/>
  <c r="AY75" i="10"/>
  <c r="BV75" i="10" s="1"/>
  <c r="AY59" i="10"/>
  <c r="BV59" i="10" s="1"/>
  <c r="AY43" i="10"/>
  <c r="BV43" i="10" s="1"/>
  <c r="AY587" i="10"/>
  <c r="BV587" i="10" s="1"/>
  <c r="AY456" i="10"/>
  <c r="BV456" i="10" s="1"/>
  <c r="AY247" i="10"/>
  <c r="BV247" i="10" s="1"/>
  <c r="AY239" i="10"/>
  <c r="BV239" i="10" s="1"/>
  <c r="AY235" i="10"/>
  <c r="BV235" i="10" s="1"/>
  <c r="AY192" i="10"/>
  <c r="BV192" i="10" s="1"/>
  <c r="AY189" i="10"/>
  <c r="BV189" i="10" s="1"/>
  <c r="AY186" i="10"/>
  <c r="BV186" i="10" s="1"/>
  <c r="AY164" i="10"/>
  <c r="BV164" i="10" s="1"/>
  <c r="AY148" i="10"/>
  <c r="BV148" i="10" s="1"/>
  <c r="AY132" i="10"/>
  <c r="BV132" i="10" s="1"/>
  <c r="AY116" i="10"/>
  <c r="BV116" i="10" s="1"/>
  <c r="AY100" i="10"/>
  <c r="BV100" i="10" s="1"/>
  <c r="AY84" i="10"/>
  <c r="BV84" i="10" s="1"/>
  <c r="AY68" i="10"/>
  <c r="BV68" i="10" s="1"/>
  <c r="AY52" i="10"/>
  <c r="BV52" i="10" s="1"/>
  <c r="AY36" i="10"/>
  <c r="BV36" i="10" s="1"/>
  <c r="AY404" i="10"/>
  <c r="BV404" i="10" s="1"/>
  <c r="AY343" i="10"/>
  <c r="BV343" i="10" s="1"/>
  <c r="AY255" i="10"/>
  <c r="BV255" i="10" s="1"/>
  <c r="AY251" i="10"/>
  <c r="BV251" i="10" s="1"/>
  <c r="AY207" i="10"/>
  <c r="BV207" i="10" s="1"/>
  <c r="AY201" i="10"/>
  <c r="BV201" i="10" s="1"/>
  <c r="AY195" i="10"/>
  <c r="BV195" i="10" s="1"/>
  <c r="AY173" i="10"/>
  <c r="BV173" i="10" s="1"/>
  <c r="AY157" i="10"/>
  <c r="BV157" i="10" s="1"/>
  <c r="AY141" i="10"/>
  <c r="BV141" i="10" s="1"/>
  <c r="AY125" i="10"/>
  <c r="BV125" i="10" s="1"/>
  <c r="AY109" i="10"/>
  <c r="BV109" i="10" s="1"/>
  <c r="AY93" i="10"/>
  <c r="BV93" i="10" s="1"/>
  <c r="AY77" i="10"/>
  <c r="BV77" i="10" s="1"/>
  <c r="AY61" i="10"/>
  <c r="BV61" i="10" s="1"/>
  <c r="AY45" i="10"/>
  <c r="BV45" i="10" s="1"/>
  <c r="AY29" i="10"/>
  <c r="BV29" i="10" s="1"/>
  <c r="AY428" i="10"/>
  <c r="BV428" i="10" s="1"/>
  <c r="AY295" i="10"/>
  <c r="BV295" i="10" s="1"/>
  <c r="AY288" i="10"/>
  <c r="BV288" i="10" s="1"/>
  <c r="AY269" i="10"/>
  <c r="BV269" i="10" s="1"/>
  <c r="AY264" i="10"/>
  <c r="BV264" i="10" s="1"/>
  <c r="AY223" i="10"/>
  <c r="BV223" i="10" s="1"/>
  <c r="AY213" i="10"/>
  <c r="BV213" i="10" s="1"/>
  <c r="AY210" i="10"/>
  <c r="BV210" i="10" s="1"/>
  <c r="AY166" i="10"/>
  <c r="BV166" i="10" s="1"/>
  <c r="AY150" i="10"/>
  <c r="BV150" i="10" s="1"/>
  <c r="AY134" i="10"/>
  <c r="BV134" i="10" s="1"/>
  <c r="AY118" i="10"/>
  <c r="BV118" i="10" s="1"/>
  <c r="AY102" i="10"/>
  <c r="BV102" i="10" s="1"/>
  <c r="AY86" i="10"/>
  <c r="BV86" i="10" s="1"/>
  <c r="AY70" i="10"/>
  <c r="BV70" i="10" s="1"/>
  <c r="AY54" i="10"/>
  <c r="BV54" i="10" s="1"/>
  <c r="AY38" i="10"/>
  <c r="BV38" i="10" s="1"/>
  <c r="AY22" i="10"/>
  <c r="BV22" i="10" s="1"/>
  <c r="AY476" i="10"/>
  <c r="BV476" i="10" s="1"/>
  <c r="AY401" i="10"/>
  <c r="BV401" i="10" s="1"/>
  <c r="AY359" i="10"/>
  <c r="BV359" i="10" s="1"/>
  <c r="AY175" i="10"/>
  <c r="BV175" i="10" s="1"/>
  <c r="AY159" i="10"/>
  <c r="BV159" i="10" s="1"/>
  <c r="AY143" i="10"/>
  <c r="BV143" i="10" s="1"/>
  <c r="AY127" i="10"/>
  <c r="BV127" i="10" s="1"/>
  <c r="AY111" i="10"/>
  <c r="BV111" i="10" s="1"/>
  <c r="AY95" i="10"/>
  <c r="BV95" i="10" s="1"/>
  <c r="AY79" i="10"/>
  <c r="BV79" i="10" s="1"/>
  <c r="AY63" i="10"/>
  <c r="BV63" i="10" s="1"/>
  <c r="AY47" i="10"/>
  <c r="BV47" i="10" s="1"/>
  <c r="AY31" i="10"/>
  <c r="BV31" i="10" s="1"/>
  <c r="AY226" i="10"/>
  <c r="BV226" i="10" s="1"/>
  <c r="AY104" i="10"/>
  <c r="BV104" i="10" s="1"/>
  <c r="AY136" i="10"/>
  <c r="BV136" i="10" s="1"/>
  <c r="AY216" i="10"/>
  <c r="BV216" i="10" s="1"/>
  <c r="AY24" i="10"/>
  <c r="BV24" i="10" s="1"/>
  <c r="AY168" i="10"/>
  <c r="BV168" i="10" s="1"/>
  <c r="AY56" i="10"/>
  <c r="BV56" i="10" s="1"/>
  <c r="AY72" i="10"/>
  <c r="BV72" i="10" s="1"/>
  <c r="AY263" i="10"/>
  <c r="BV263" i="10" s="1"/>
  <c r="AY88" i="10"/>
  <c r="BV88" i="10" s="1"/>
  <c r="AY120" i="10"/>
  <c r="BV120" i="10" s="1"/>
  <c r="AY152" i="10"/>
  <c r="BV152" i="10" s="1"/>
  <c r="AY40" i="10"/>
  <c r="BV40" i="10" s="1"/>
  <c r="AX1006" i="10"/>
  <c r="BU1006" i="10" s="1"/>
  <c r="AX990" i="10"/>
  <c r="BU990" i="10" s="1"/>
  <c r="AX974" i="10"/>
  <c r="BU974" i="10" s="1"/>
  <c r="AX958" i="10"/>
  <c r="BU958" i="10" s="1"/>
  <c r="AX942" i="10"/>
  <c r="BU942" i="10" s="1"/>
  <c r="AX926" i="10"/>
  <c r="BU926" i="10" s="1"/>
  <c r="AX910" i="10"/>
  <c r="BU910" i="10" s="1"/>
  <c r="AX894" i="10"/>
  <c r="BU894" i="10" s="1"/>
  <c r="AX878" i="10"/>
  <c r="BU878" i="10" s="1"/>
  <c r="AX862" i="10"/>
  <c r="BU862" i="10" s="1"/>
  <c r="AX846" i="10"/>
  <c r="BU846" i="10" s="1"/>
  <c r="AX830" i="10"/>
  <c r="BU830" i="10" s="1"/>
  <c r="AX814" i="10"/>
  <c r="BU814" i="10" s="1"/>
  <c r="AX798" i="10"/>
  <c r="BU798" i="10" s="1"/>
  <c r="AX782" i="10"/>
  <c r="BU782" i="10" s="1"/>
  <c r="AX1015" i="10"/>
  <c r="AX999" i="10"/>
  <c r="BU999" i="10" s="1"/>
  <c r="AX983" i="10"/>
  <c r="BU983" i="10" s="1"/>
  <c r="AX967" i="10"/>
  <c r="BU967" i="10" s="1"/>
  <c r="AX951" i="10"/>
  <c r="BU951" i="10" s="1"/>
  <c r="AX935" i="10"/>
  <c r="BU935" i="10" s="1"/>
  <c r="AX919" i="10"/>
  <c r="BU919" i="10" s="1"/>
  <c r="AX903" i="10"/>
  <c r="BU903" i="10" s="1"/>
  <c r="AX887" i="10"/>
  <c r="BU887" i="10" s="1"/>
  <c r="AX871" i="10"/>
  <c r="BU871" i="10" s="1"/>
  <c r="AX855" i="10"/>
  <c r="BU855" i="10" s="1"/>
  <c r="AX839" i="10"/>
  <c r="BU839" i="10" s="1"/>
  <c r="AX823" i="10"/>
  <c r="BU823" i="10" s="1"/>
  <c r="AX807" i="10"/>
  <c r="BU807" i="10" s="1"/>
  <c r="AX791" i="10"/>
  <c r="BU791" i="10" s="1"/>
  <c r="AX775" i="10"/>
  <c r="BU775" i="10" s="1"/>
  <c r="AX759" i="10"/>
  <c r="BU759" i="10" s="1"/>
  <c r="AX1008" i="10"/>
  <c r="BU1008" i="10" s="1"/>
  <c r="AX992" i="10"/>
  <c r="BU992" i="10" s="1"/>
  <c r="AX976" i="10"/>
  <c r="BU976" i="10" s="1"/>
  <c r="AX960" i="10"/>
  <c r="BU960" i="10" s="1"/>
  <c r="AX944" i="10"/>
  <c r="BU944" i="10" s="1"/>
  <c r="AX928" i="10"/>
  <c r="BU928" i="10" s="1"/>
  <c r="AX912" i="10"/>
  <c r="BU912" i="10" s="1"/>
  <c r="AX896" i="10"/>
  <c r="BU896" i="10" s="1"/>
  <c r="AX880" i="10"/>
  <c r="BU880" i="10" s="1"/>
  <c r="AX864" i="10"/>
  <c r="BU864" i="10" s="1"/>
  <c r="AX848" i="10"/>
  <c r="BU848" i="10" s="1"/>
  <c r="AX832" i="10"/>
  <c r="BU832" i="10" s="1"/>
  <c r="AX1001" i="10"/>
  <c r="BU1001" i="10" s="1"/>
  <c r="AX985" i="10"/>
  <c r="BU985" i="10" s="1"/>
  <c r="AX969" i="10"/>
  <c r="BU969" i="10" s="1"/>
  <c r="AX953" i="10"/>
  <c r="BU953" i="10" s="1"/>
  <c r="AX937" i="10"/>
  <c r="BU937" i="10" s="1"/>
  <c r="AX921" i="10"/>
  <c r="BU921" i="10" s="1"/>
  <c r="AX905" i="10"/>
  <c r="BU905" i="10" s="1"/>
  <c r="AX889" i="10"/>
  <c r="BU889" i="10" s="1"/>
  <c r="AX873" i="10"/>
  <c r="BU873" i="10" s="1"/>
  <c r="AX857" i="10"/>
  <c r="BU857" i="10" s="1"/>
  <c r="AX841" i="10"/>
  <c r="BU841" i="10" s="1"/>
  <c r="AX825" i="10"/>
  <c r="BU825" i="10" s="1"/>
  <c r="AX809" i="10"/>
  <c r="BU809" i="10" s="1"/>
  <c r="AX793" i="10"/>
  <c r="BU793" i="10" s="1"/>
  <c r="AX777" i="10"/>
  <c r="BU777" i="10" s="1"/>
  <c r="AX761" i="10"/>
  <c r="BU761" i="10" s="1"/>
  <c r="AX745" i="10"/>
  <c r="BU745" i="10" s="1"/>
  <c r="AX729" i="10"/>
  <c r="BU729" i="10" s="1"/>
  <c r="AX713" i="10"/>
  <c r="BU713" i="10" s="1"/>
  <c r="AX697" i="10"/>
  <c r="BU697" i="10" s="1"/>
  <c r="AX681" i="10"/>
  <c r="BU681" i="10" s="1"/>
  <c r="AX1010" i="10"/>
  <c r="BU1010" i="10" s="1"/>
  <c r="AX994" i="10"/>
  <c r="BU994" i="10" s="1"/>
  <c r="AX978" i="10"/>
  <c r="BU978" i="10" s="1"/>
  <c r="AX962" i="10"/>
  <c r="BU962" i="10" s="1"/>
  <c r="AX946" i="10"/>
  <c r="BU946" i="10" s="1"/>
  <c r="AX930" i="10"/>
  <c r="BU930" i="10" s="1"/>
  <c r="AX914" i="10"/>
  <c r="BU914" i="10" s="1"/>
  <c r="AX898" i="10"/>
  <c r="BU898" i="10" s="1"/>
  <c r="AX882" i="10"/>
  <c r="BU882" i="10" s="1"/>
  <c r="AX866" i="10"/>
  <c r="BU866" i="10" s="1"/>
  <c r="AX850" i="10"/>
  <c r="BU850" i="10" s="1"/>
  <c r="AX834" i="10"/>
  <c r="BU834" i="10" s="1"/>
  <c r="AX1003" i="10"/>
  <c r="BU1003" i="10" s="1"/>
  <c r="AX987" i="10"/>
  <c r="BU987" i="10" s="1"/>
  <c r="AX971" i="10"/>
  <c r="BU971" i="10" s="1"/>
  <c r="AX955" i="10"/>
  <c r="BU955" i="10" s="1"/>
  <c r="AX939" i="10"/>
  <c r="BU939" i="10" s="1"/>
  <c r="AX923" i="10"/>
  <c r="BU923" i="10" s="1"/>
  <c r="AX907" i="10"/>
  <c r="BU907" i="10" s="1"/>
  <c r="AX891" i="10"/>
  <c r="BU891" i="10" s="1"/>
  <c r="AX875" i="10"/>
  <c r="BU875" i="10" s="1"/>
  <c r="AX859" i="10"/>
  <c r="BU859" i="10" s="1"/>
  <c r="AX843" i="10"/>
  <c r="BU843" i="10" s="1"/>
  <c r="AX827" i="10"/>
  <c r="BU827" i="10" s="1"/>
  <c r="AX811" i="10"/>
  <c r="BU811" i="10" s="1"/>
  <c r="AX795" i="10"/>
  <c r="BU795" i="10" s="1"/>
  <c r="AX779" i="10"/>
  <c r="BU779" i="10" s="1"/>
  <c r="AX763" i="10"/>
  <c r="BU763" i="10" s="1"/>
  <c r="AX747" i="10"/>
  <c r="BU747" i="10" s="1"/>
  <c r="AX731" i="10"/>
  <c r="BU731" i="10" s="1"/>
  <c r="AX715" i="10"/>
  <c r="BU715" i="10" s="1"/>
  <c r="AX699" i="10"/>
  <c r="BU699" i="10" s="1"/>
  <c r="AX683" i="10"/>
  <c r="BU683" i="10" s="1"/>
  <c r="AX1012" i="10"/>
  <c r="BU1012" i="10" s="1"/>
  <c r="AX996" i="10"/>
  <c r="BU996" i="10" s="1"/>
  <c r="AX980" i="10"/>
  <c r="BU980" i="10" s="1"/>
  <c r="AX964" i="10"/>
  <c r="BU964" i="10" s="1"/>
  <c r="AX948" i="10"/>
  <c r="BU948" i="10" s="1"/>
  <c r="AX932" i="10"/>
  <c r="BU932" i="10" s="1"/>
  <c r="AX916" i="10"/>
  <c r="BU916" i="10" s="1"/>
  <c r="AX900" i="10"/>
  <c r="BU900" i="10" s="1"/>
  <c r="AX884" i="10"/>
  <c r="BU884" i="10" s="1"/>
  <c r="AX868" i="10"/>
  <c r="BU868" i="10" s="1"/>
  <c r="AX852" i="10"/>
  <c r="BU852" i="10" s="1"/>
  <c r="AX836" i="10"/>
  <c r="BU836" i="10" s="1"/>
  <c r="AX820" i="10"/>
  <c r="BU820" i="10" s="1"/>
  <c r="AX804" i="10"/>
  <c r="BU804" i="10" s="1"/>
  <c r="AX788" i="10"/>
  <c r="BU788" i="10" s="1"/>
  <c r="AX772" i="10"/>
  <c r="BU772" i="10" s="1"/>
  <c r="AX756" i="10"/>
  <c r="BU756" i="10" s="1"/>
  <c r="AX740" i="10"/>
  <c r="BU740" i="10" s="1"/>
  <c r="AX724" i="10"/>
  <c r="BU724" i="10" s="1"/>
  <c r="AX708" i="10"/>
  <c r="BU708" i="10" s="1"/>
  <c r="AX692" i="10"/>
  <c r="BU692" i="10" s="1"/>
  <c r="AX1005" i="10"/>
  <c r="BU1005" i="10" s="1"/>
  <c r="AX989" i="10"/>
  <c r="BU989" i="10" s="1"/>
  <c r="AX973" i="10"/>
  <c r="BU973" i="10" s="1"/>
  <c r="AX957" i="10"/>
  <c r="BU957" i="10" s="1"/>
  <c r="AX941" i="10"/>
  <c r="BU941" i="10" s="1"/>
  <c r="AX925" i="10"/>
  <c r="BU925" i="10" s="1"/>
  <c r="AX909" i="10"/>
  <c r="BU909" i="10" s="1"/>
  <c r="AX893" i="10"/>
  <c r="BU893" i="10" s="1"/>
  <c r="AX877" i="10"/>
  <c r="BU877" i="10" s="1"/>
  <c r="AX861" i="10"/>
  <c r="BU861" i="10" s="1"/>
  <c r="AX845" i="10"/>
  <c r="BU845" i="10" s="1"/>
  <c r="AX829" i="10"/>
  <c r="BU829" i="10" s="1"/>
  <c r="AX813" i="10"/>
  <c r="BU813" i="10" s="1"/>
  <c r="AX797" i="10"/>
  <c r="BU797" i="10" s="1"/>
  <c r="AX781" i="10"/>
  <c r="BU781" i="10" s="1"/>
  <c r="AX765" i="10"/>
  <c r="BU765" i="10" s="1"/>
  <c r="AX1014" i="10"/>
  <c r="BU1014" i="10" s="1"/>
  <c r="AX998" i="10"/>
  <c r="BU998" i="10" s="1"/>
  <c r="AX982" i="10"/>
  <c r="BU982" i="10" s="1"/>
  <c r="AX966" i="10"/>
  <c r="BU966" i="10" s="1"/>
  <c r="AX950" i="10"/>
  <c r="BU950" i="10" s="1"/>
  <c r="AX934" i="10"/>
  <c r="BU934" i="10" s="1"/>
  <c r="AX918" i="10"/>
  <c r="BU918" i="10" s="1"/>
  <c r="AX902" i="10"/>
  <c r="BU902" i="10" s="1"/>
  <c r="AX886" i="10"/>
  <c r="BU886" i="10" s="1"/>
  <c r="AX870" i="10"/>
  <c r="BU870" i="10" s="1"/>
  <c r="AX854" i="10"/>
  <c r="BU854" i="10" s="1"/>
  <c r="AX838" i="10"/>
  <c r="BU838" i="10" s="1"/>
  <c r="AX822" i="10"/>
  <c r="BU822" i="10" s="1"/>
  <c r="AX806" i="10"/>
  <c r="BU806" i="10" s="1"/>
  <c r="AX790" i="10"/>
  <c r="BU790" i="10" s="1"/>
  <c r="AX1007" i="10"/>
  <c r="BU1007" i="10" s="1"/>
  <c r="AX991" i="10"/>
  <c r="BU991" i="10" s="1"/>
  <c r="AX975" i="10"/>
  <c r="BU975" i="10" s="1"/>
  <c r="AX959" i="10"/>
  <c r="BU959" i="10" s="1"/>
  <c r="AX943" i="10"/>
  <c r="BU943" i="10" s="1"/>
  <c r="AX927" i="10"/>
  <c r="BU927" i="10" s="1"/>
  <c r="AX911" i="10"/>
  <c r="BU911" i="10" s="1"/>
  <c r="AX895" i="10"/>
  <c r="BU895" i="10" s="1"/>
  <c r="AX879" i="10"/>
  <c r="BU879" i="10" s="1"/>
  <c r="AX863" i="10"/>
  <c r="BU863" i="10" s="1"/>
  <c r="AX847" i="10"/>
  <c r="BU847" i="10" s="1"/>
  <c r="AX831" i="10"/>
  <c r="BU831" i="10" s="1"/>
  <c r="AX815" i="10"/>
  <c r="BU815" i="10" s="1"/>
  <c r="AX799" i="10"/>
  <c r="BU799" i="10" s="1"/>
  <c r="AX783" i="10"/>
  <c r="BU783" i="10" s="1"/>
  <c r="AX767" i="10"/>
  <c r="BU767" i="10" s="1"/>
  <c r="AX751" i="10"/>
  <c r="BU751" i="10" s="1"/>
  <c r="AX1000" i="10"/>
  <c r="BU1000" i="10" s="1"/>
  <c r="AX984" i="10"/>
  <c r="BU984" i="10" s="1"/>
  <c r="AX968" i="10"/>
  <c r="BU968" i="10" s="1"/>
  <c r="AX952" i="10"/>
  <c r="BU952" i="10" s="1"/>
  <c r="AX936" i="10"/>
  <c r="BU936" i="10" s="1"/>
  <c r="AX920" i="10"/>
  <c r="BU920" i="10" s="1"/>
  <c r="AX904" i="10"/>
  <c r="BU904" i="10" s="1"/>
  <c r="AX888" i="10"/>
  <c r="BU888" i="10" s="1"/>
  <c r="AX872" i="10"/>
  <c r="BU872" i="10" s="1"/>
  <c r="AX856" i="10"/>
  <c r="BU856" i="10" s="1"/>
  <c r="AX840" i="10"/>
  <c r="BU840" i="10" s="1"/>
  <c r="AX824" i="10"/>
  <c r="BU824" i="10" s="1"/>
  <c r="AX808" i="10"/>
  <c r="BU808" i="10" s="1"/>
  <c r="AX792" i="10"/>
  <c r="BU792" i="10" s="1"/>
  <c r="AX776" i="10"/>
  <c r="BU776" i="10" s="1"/>
  <c r="AX760" i="10"/>
  <c r="BU760" i="10" s="1"/>
  <c r="AX744" i="10"/>
  <c r="BU744" i="10" s="1"/>
  <c r="AX728" i="10"/>
  <c r="BU728" i="10" s="1"/>
  <c r="AX712" i="10"/>
  <c r="BU712" i="10" s="1"/>
  <c r="AX1009" i="10"/>
  <c r="BU1009" i="10" s="1"/>
  <c r="AX993" i="10"/>
  <c r="BU993" i="10" s="1"/>
  <c r="AX977" i="10"/>
  <c r="BU977" i="10" s="1"/>
  <c r="AX961" i="10"/>
  <c r="BU961" i="10" s="1"/>
  <c r="AX945" i="10"/>
  <c r="BU945" i="10" s="1"/>
  <c r="AX929" i="10"/>
  <c r="BU929" i="10" s="1"/>
  <c r="AX913" i="10"/>
  <c r="BU913" i="10" s="1"/>
  <c r="AX897" i="10"/>
  <c r="BU897" i="10" s="1"/>
  <c r="AX881" i="10"/>
  <c r="BU881" i="10" s="1"/>
  <c r="AX865" i="10"/>
  <c r="BU865" i="10" s="1"/>
  <c r="AX849" i="10"/>
  <c r="BU849" i="10" s="1"/>
  <c r="AX833" i="10"/>
  <c r="BU833" i="10" s="1"/>
  <c r="AX817" i="10"/>
  <c r="BU817" i="10" s="1"/>
  <c r="AX801" i="10"/>
  <c r="BU801" i="10" s="1"/>
  <c r="AX785" i="10"/>
  <c r="BU785" i="10" s="1"/>
  <c r="AX769" i="10"/>
  <c r="BU769" i="10" s="1"/>
  <c r="AX753" i="10"/>
  <c r="BU753" i="10" s="1"/>
  <c r="AX737" i="10"/>
  <c r="BU737" i="10" s="1"/>
  <c r="AX721" i="10"/>
  <c r="BU721" i="10" s="1"/>
  <c r="AX705" i="10"/>
  <c r="BU705" i="10" s="1"/>
  <c r="AX1002" i="10"/>
  <c r="BU1002" i="10" s="1"/>
  <c r="AX986" i="10"/>
  <c r="BU986" i="10" s="1"/>
  <c r="AX970" i="10"/>
  <c r="BU970" i="10" s="1"/>
  <c r="AX954" i="10"/>
  <c r="BU954" i="10" s="1"/>
  <c r="AX938" i="10"/>
  <c r="BU938" i="10" s="1"/>
  <c r="AX922" i="10"/>
  <c r="BU922" i="10" s="1"/>
  <c r="AX906" i="10"/>
  <c r="BU906" i="10" s="1"/>
  <c r="AX890" i="10"/>
  <c r="BU890" i="10" s="1"/>
  <c r="AX874" i="10"/>
  <c r="BU874" i="10" s="1"/>
  <c r="AX858" i="10"/>
  <c r="BU858" i="10" s="1"/>
  <c r="AX842" i="10"/>
  <c r="BU842" i="10" s="1"/>
  <c r="AX826" i="10"/>
  <c r="BU826" i="10" s="1"/>
  <c r="AX810" i="10"/>
  <c r="BU810" i="10" s="1"/>
  <c r="AX794" i="10"/>
  <c r="BU794" i="10" s="1"/>
  <c r="AX778" i="10"/>
  <c r="BU778" i="10" s="1"/>
  <c r="AX762" i="10"/>
  <c r="BU762" i="10" s="1"/>
  <c r="AX746" i="10"/>
  <c r="BU746" i="10" s="1"/>
  <c r="AX730" i="10"/>
  <c r="BU730" i="10" s="1"/>
  <c r="AX714" i="10"/>
  <c r="BU714" i="10" s="1"/>
  <c r="AX1011" i="10"/>
  <c r="BU1011" i="10" s="1"/>
  <c r="AX995" i="10"/>
  <c r="BU995" i="10" s="1"/>
  <c r="AX979" i="10"/>
  <c r="BU979" i="10" s="1"/>
  <c r="AX963" i="10"/>
  <c r="BU963" i="10" s="1"/>
  <c r="AX947" i="10"/>
  <c r="BU947" i="10" s="1"/>
  <c r="AX931" i="10"/>
  <c r="BU931" i="10" s="1"/>
  <c r="AX915" i="10"/>
  <c r="BU915" i="10" s="1"/>
  <c r="AX899" i="10"/>
  <c r="BU899" i="10" s="1"/>
  <c r="AX883" i="10"/>
  <c r="BU883" i="10" s="1"/>
  <c r="AX867" i="10"/>
  <c r="BU867" i="10" s="1"/>
  <c r="AX851" i="10"/>
  <c r="BU851" i="10" s="1"/>
  <c r="AX835" i="10"/>
  <c r="BU835" i="10" s="1"/>
  <c r="AX819" i="10"/>
  <c r="BU819" i="10" s="1"/>
  <c r="AX803" i="10"/>
  <c r="BU803" i="10" s="1"/>
  <c r="AX787" i="10"/>
  <c r="BU787" i="10" s="1"/>
  <c r="AX771" i="10"/>
  <c r="BU771" i="10" s="1"/>
  <c r="AX755" i="10"/>
  <c r="BU755" i="10" s="1"/>
  <c r="AX739" i="10"/>
  <c r="BU739" i="10" s="1"/>
  <c r="AX723" i="10"/>
  <c r="BU723" i="10" s="1"/>
  <c r="AX707" i="10"/>
  <c r="BU707" i="10" s="1"/>
  <c r="AX691" i="10"/>
  <c r="BU691" i="10" s="1"/>
  <c r="AX1004" i="10"/>
  <c r="BU1004" i="10" s="1"/>
  <c r="AX988" i="10"/>
  <c r="BU988" i="10" s="1"/>
  <c r="AX972" i="10"/>
  <c r="BU972" i="10" s="1"/>
  <c r="AX956" i="10"/>
  <c r="BU956" i="10" s="1"/>
  <c r="AX940" i="10"/>
  <c r="BU940" i="10" s="1"/>
  <c r="AX924" i="10"/>
  <c r="BU924" i="10" s="1"/>
  <c r="AX997" i="10"/>
  <c r="BU997" i="10" s="1"/>
  <c r="AX828" i="10"/>
  <c r="BU828" i="10" s="1"/>
  <c r="AX816" i="10"/>
  <c r="BU816" i="10" s="1"/>
  <c r="AX709" i="10"/>
  <c r="BU709" i="10" s="1"/>
  <c r="AX696" i="10"/>
  <c r="BU696" i="10" s="1"/>
  <c r="AX693" i="10"/>
  <c r="BU693" i="10" s="1"/>
  <c r="AX690" i="10"/>
  <c r="BU690" i="10" s="1"/>
  <c r="AX668" i="10"/>
  <c r="BU668" i="10" s="1"/>
  <c r="AX652" i="10"/>
  <c r="BU652" i="10" s="1"/>
  <c r="AX636" i="10"/>
  <c r="BU636" i="10" s="1"/>
  <c r="AX620" i="10"/>
  <c r="BU620" i="10" s="1"/>
  <c r="AX604" i="10"/>
  <c r="BU604" i="10" s="1"/>
  <c r="AX588" i="10"/>
  <c r="BU588" i="10" s="1"/>
  <c r="AX572" i="10"/>
  <c r="BU572" i="10" s="1"/>
  <c r="AX556" i="10"/>
  <c r="BU556" i="10" s="1"/>
  <c r="AX901" i="10"/>
  <c r="BU901" i="10" s="1"/>
  <c r="AX773" i="10"/>
  <c r="BU773" i="10" s="1"/>
  <c r="AX750" i="10"/>
  <c r="BU750" i="10" s="1"/>
  <c r="AX725" i="10"/>
  <c r="BU725" i="10" s="1"/>
  <c r="AX717" i="10"/>
  <c r="BU717" i="10" s="1"/>
  <c r="AX702" i="10"/>
  <c r="BU702" i="10" s="1"/>
  <c r="AX678" i="10"/>
  <c r="BU678" i="10" s="1"/>
  <c r="AX661" i="10"/>
  <c r="BU661" i="10" s="1"/>
  <c r="AX645" i="10"/>
  <c r="BU645" i="10" s="1"/>
  <c r="AX844" i="10"/>
  <c r="BU844" i="10" s="1"/>
  <c r="AX796" i="10"/>
  <c r="BU796" i="10" s="1"/>
  <c r="AX741" i="10"/>
  <c r="BU741" i="10" s="1"/>
  <c r="AX733" i="10"/>
  <c r="BU733" i="10" s="1"/>
  <c r="AX917" i="10"/>
  <c r="BU917" i="10" s="1"/>
  <c r="AX805" i="10"/>
  <c r="BU805" i="10" s="1"/>
  <c r="AX860" i="10"/>
  <c r="BU860" i="10" s="1"/>
  <c r="AX766" i="10"/>
  <c r="BU766" i="10" s="1"/>
  <c r="AX749" i="10"/>
  <c r="BU749" i="10" s="1"/>
  <c r="AX716" i="10"/>
  <c r="BU716" i="10" s="1"/>
  <c r="AX656" i="10"/>
  <c r="BU656" i="10" s="1"/>
  <c r="AX949" i="10"/>
  <c r="BU949" i="10" s="1"/>
  <c r="AX786" i="10"/>
  <c r="BU786" i="10" s="1"/>
  <c r="AX754" i="10"/>
  <c r="BU754" i="10" s="1"/>
  <c r="AX732" i="10"/>
  <c r="BU732" i="10" s="1"/>
  <c r="AX701" i="10"/>
  <c r="BU701" i="10" s="1"/>
  <c r="AX689" i="10"/>
  <c r="BU689" i="10" s="1"/>
  <c r="AX686" i="10"/>
  <c r="BU686" i="10" s="1"/>
  <c r="AX665" i="10"/>
  <c r="BU665" i="10" s="1"/>
  <c r="AX649" i="10"/>
  <c r="BU649" i="10" s="1"/>
  <c r="AX633" i="10"/>
  <c r="BU633" i="10" s="1"/>
  <c r="AX617" i="10"/>
  <c r="BU617" i="10" s="1"/>
  <c r="AX601" i="10"/>
  <c r="BU601" i="10" s="1"/>
  <c r="AX585" i="10"/>
  <c r="BU585" i="10" s="1"/>
  <c r="AX569" i="10"/>
  <c r="BU569" i="10" s="1"/>
  <c r="AX553" i="10"/>
  <c r="BU553" i="10" s="1"/>
  <c r="AX537" i="10"/>
  <c r="BU537" i="10" s="1"/>
  <c r="AX521" i="10"/>
  <c r="BU521" i="10" s="1"/>
  <c r="AX505" i="10"/>
  <c r="BU505" i="10" s="1"/>
  <c r="AX489" i="10"/>
  <c r="BU489" i="10" s="1"/>
  <c r="AX473" i="10"/>
  <c r="BU473" i="10" s="1"/>
  <c r="AX457" i="10"/>
  <c r="BU457" i="10" s="1"/>
  <c r="AX441" i="10"/>
  <c r="BU441" i="10" s="1"/>
  <c r="AX425" i="10"/>
  <c r="BU425" i="10" s="1"/>
  <c r="AX409" i="10"/>
  <c r="BU409" i="10" s="1"/>
  <c r="AX393" i="10"/>
  <c r="BU393" i="10" s="1"/>
  <c r="AX876" i="10"/>
  <c r="BU876" i="10" s="1"/>
  <c r="AX812" i="10"/>
  <c r="BU812" i="10" s="1"/>
  <c r="AX748" i="10"/>
  <c r="BU748" i="10" s="1"/>
  <c r="AX720" i="10"/>
  <c r="BU720" i="10" s="1"/>
  <c r="AX698" i="10"/>
  <c r="BU698" i="10" s="1"/>
  <c r="AX695" i="10"/>
  <c r="BU695" i="10" s="1"/>
  <c r="AX680" i="10"/>
  <c r="BU680" i="10" s="1"/>
  <c r="AX672" i="10"/>
  <c r="BU672" i="10" s="1"/>
  <c r="AX658" i="10"/>
  <c r="BU658" i="10" s="1"/>
  <c r="AX981" i="10"/>
  <c r="BU981" i="10" s="1"/>
  <c r="AX821" i="10"/>
  <c r="BU821" i="10" s="1"/>
  <c r="AX736" i="10"/>
  <c r="BU736" i="10" s="1"/>
  <c r="AX704" i="10"/>
  <c r="BU704" i="10" s="1"/>
  <c r="AX677" i="10"/>
  <c r="BU677" i="10" s="1"/>
  <c r="AX667" i="10"/>
  <c r="BU667" i="10" s="1"/>
  <c r="AX651" i="10"/>
  <c r="BU651" i="10" s="1"/>
  <c r="AX635" i="10"/>
  <c r="BU635" i="10" s="1"/>
  <c r="AX619" i="10"/>
  <c r="BU619" i="10" s="1"/>
  <c r="AX603" i="10"/>
  <c r="BU603" i="10" s="1"/>
  <c r="AX587" i="10"/>
  <c r="BU587" i="10" s="1"/>
  <c r="AX571" i="10"/>
  <c r="BU571" i="10" s="1"/>
  <c r="AX555" i="10"/>
  <c r="BU555" i="10" s="1"/>
  <c r="AX539" i="10"/>
  <c r="BU539" i="10" s="1"/>
  <c r="AX523" i="10"/>
  <c r="BU523" i="10" s="1"/>
  <c r="AX507" i="10"/>
  <c r="BU507" i="10" s="1"/>
  <c r="AX491" i="10"/>
  <c r="BU491" i="10" s="1"/>
  <c r="AX475" i="10"/>
  <c r="BU475" i="10" s="1"/>
  <c r="AX459" i="10"/>
  <c r="BU459" i="10" s="1"/>
  <c r="AX892" i="10"/>
  <c r="BU892" i="10" s="1"/>
  <c r="AX784" i="10"/>
  <c r="BU784" i="10" s="1"/>
  <c r="AX764" i="10"/>
  <c r="BU764" i="10" s="1"/>
  <c r="AX660" i="10"/>
  <c r="BU660" i="10" s="1"/>
  <c r="AX644" i="10"/>
  <c r="BU644" i="10" s="1"/>
  <c r="AX628" i="10"/>
  <c r="BU628" i="10" s="1"/>
  <c r="AX612" i="10"/>
  <c r="BU612" i="10" s="1"/>
  <c r="AX596" i="10"/>
  <c r="BU596" i="10" s="1"/>
  <c r="AX580" i="10"/>
  <c r="BU580" i="10" s="1"/>
  <c r="AX564" i="10"/>
  <c r="BU564" i="10" s="1"/>
  <c r="AX548" i="10"/>
  <c r="BU548" i="10" s="1"/>
  <c r="AX1013" i="10"/>
  <c r="BU1013" i="10" s="1"/>
  <c r="AX837" i="10"/>
  <c r="BU837" i="10" s="1"/>
  <c r="AX802" i="10"/>
  <c r="BU802" i="10" s="1"/>
  <c r="AX758" i="10"/>
  <c r="BU758" i="10" s="1"/>
  <c r="AX711" i="10"/>
  <c r="BU711" i="10" s="1"/>
  <c r="AX685" i="10"/>
  <c r="BU685" i="10" s="1"/>
  <c r="AX674" i="10"/>
  <c r="BU674" i="10" s="1"/>
  <c r="AX669" i="10"/>
  <c r="BU669" i="10" s="1"/>
  <c r="AX653" i="10"/>
  <c r="BU653" i="10" s="1"/>
  <c r="AX637" i="10"/>
  <c r="BU637" i="10" s="1"/>
  <c r="AX908" i="10"/>
  <c r="BU908" i="10" s="1"/>
  <c r="AX770" i="10"/>
  <c r="BU770" i="10" s="1"/>
  <c r="AX727" i="10"/>
  <c r="BU727" i="10" s="1"/>
  <c r="AX719" i="10"/>
  <c r="BU719" i="10" s="1"/>
  <c r="AX694" i="10"/>
  <c r="BU694" i="10" s="1"/>
  <c r="AX662" i="10"/>
  <c r="BU662" i="10" s="1"/>
  <c r="AX646" i="10"/>
  <c r="BU646" i="10" s="1"/>
  <c r="AX630" i="10"/>
  <c r="BU630" i="10" s="1"/>
  <c r="AX614" i="10"/>
  <c r="BU614" i="10" s="1"/>
  <c r="AX598" i="10"/>
  <c r="BU598" i="10" s="1"/>
  <c r="AX582" i="10"/>
  <c r="BU582" i="10" s="1"/>
  <c r="AX566" i="10"/>
  <c r="BU566" i="10" s="1"/>
  <c r="AX550" i="10"/>
  <c r="BU550" i="10" s="1"/>
  <c r="AX534" i="10"/>
  <c r="BU534" i="10" s="1"/>
  <c r="AX518" i="10"/>
  <c r="BU518" i="10" s="1"/>
  <c r="AX502" i="10"/>
  <c r="BU502" i="10" s="1"/>
  <c r="AX486" i="10"/>
  <c r="BU486" i="10" s="1"/>
  <c r="AX470" i="10"/>
  <c r="BU470" i="10" s="1"/>
  <c r="AX454" i="10"/>
  <c r="BU454" i="10" s="1"/>
  <c r="AX438" i="10"/>
  <c r="BU438" i="10" s="1"/>
  <c r="AX422" i="10"/>
  <c r="BU422" i="10" s="1"/>
  <c r="AX406" i="10"/>
  <c r="BU406" i="10" s="1"/>
  <c r="AX390" i="10"/>
  <c r="BU390" i="10" s="1"/>
  <c r="AX853" i="10"/>
  <c r="BU853" i="10" s="1"/>
  <c r="AX757" i="10"/>
  <c r="BU757" i="10" s="1"/>
  <c r="AX752" i="10"/>
  <c r="BU752" i="10" s="1"/>
  <c r="AX743" i="10"/>
  <c r="BU743" i="10" s="1"/>
  <c r="AX735" i="10"/>
  <c r="BU735" i="10" s="1"/>
  <c r="AX703" i="10"/>
  <c r="BU703" i="10" s="1"/>
  <c r="AX700" i="10"/>
  <c r="BU700" i="10" s="1"/>
  <c r="AX688" i="10"/>
  <c r="BU688" i="10" s="1"/>
  <c r="AX682" i="10"/>
  <c r="BU682" i="10" s="1"/>
  <c r="AX933" i="10"/>
  <c r="BU933" i="10" s="1"/>
  <c r="AX800" i="10"/>
  <c r="BU800" i="10" s="1"/>
  <c r="AX679" i="10"/>
  <c r="BU679" i="10" s="1"/>
  <c r="AX676" i="10"/>
  <c r="BU676" i="10" s="1"/>
  <c r="AX869" i="10"/>
  <c r="BU869" i="10" s="1"/>
  <c r="AX818" i="10"/>
  <c r="BU818" i="10" s="1"/>
  <c r="AX718" i="10"/>
  <c r="BU718" i="10" s="1"/>
  <c r="AX710" i="10"/>
  <c r="BU710" i="10" s="1"/>
  <c r="AX657" i="10"/>
  <c r="BU657" i="10" s="1"/>
  <c r="AX641" i="10"/>
  <c r="BU641" i="10" s="1"/>
  <c r="AX625" i="10"/>
  <c r="BU625" i="10" s="1"/>
  <c r="AX609" i="10"/>
  <c r="BU609" i="10" s="1"/>
  <c r="AX593" i="10"/>
  <c r="BU593" i="10" s="1"/>
  <c r="AX577" i="10"/>
  <c r="BU577" i="10" s="1"/>
  <c r="AX561" i="10"/>
  <c r="BU561" i="10" s="1"/>
  <c r="AX545" i="10"/>
  <c r="BU545" i="10" s="1"/>
  <c r="AX529" i="10"/>
  <c r="BU529" i="10" s="1"/>
  <c r="AX513" i="10"/>
  <c r="BU513" i="10" s="1"/>
  <c r="AX497" i="10"/>
  <c r="BU497" i="10" s="1"/>
  <c r="AX481" i="10"/>
  <c r="BU481" i="10" s="1"/>
  <c r="AX465" i="10"/>
  <c r="BU465" i="10" s="1"/>
  <c r="AX449" i="10"/>
  <c r="BU449" i="10" s="1"/>
  <c r="AX433" i="10"/>
  <c r="BU433" i="10" s="1"/>
  <c r="AX417" i="10"/>
  <c r="BU417" i="10" s="1"/>
  <c r="AX401" i="10"/>
  <c r="BU401" i="10" s="1"/>
  <c r="AX385" i="10"/>
  <c r="BU385" i="10" s="1"/>
  <c r="AX965" i="10"/>
  <c r="BU965" i="10" s="1"/>
  <c r="AX780" i="10"/>
  <c r="BU780" i="10" s="1"/>
  <c r="AX734" i="10"/>
  <c r="BU734" i="10" s="1"/>
  <c r="AX726" i="10"/>
  <c r="BU726" i="10" s="1"/>
  <c r="AX722" i="10"/>
  <c r="BU722" i="10" s="1"/>
  <c r="AX706" i="10"/>
  <c r="BU706" i="10" s="1"/>
  <c r="AX666" i="10"/>
  <c r="BU666" i="10" s="1"/>
  <c r="AX650" i="10"/>
  <c r="BU650" i="10" s="1"/>
  <c r="AX634" i="10"/>
  <c r="BU634" i="10" s="1"/>
  <c r="AX618" i="10"/>
  <c r="BU618" i="10" s="1"/>
  <c r="AX602" i="10"/>
  <c r="BU602" i="10" s="1"/>
  <c r="AX586" i="10"/>
  <c r="BU586" i="10" s="1"/>
  <c r="AX570" i="10"/>
  <c r="BU570" i="10" s="1"/>
  <c r="AX554" i="10"/>
  <c r="BU554" i="10" s="1"/>
  <c r="AX538" i="10"/>
  <c r="BU538" i="10" s="1"/>
  <c r="AX522" i="10"/>
  <c r="BU522" i="10" s="1"/>
  <c r="AX506" i="10"/>
  <c r="BU506" i="10" s="1"/>
  <c r="AX490" i="10"/>
  <c r="BU490" i="10" s="1"/>
  <c r="AX474" i="10"/>
  <c r="BU474" i="10" s="1"/>
  <c r="AX458" i="10"/>
  <c r="BU458" i="10" s="1"/>
  <c r="AX442" i="10"/>
  <c r="BU442" i="10" s="1"/>
  <c r="AX426" i="10"/>
  <c r="BU426" i="10" s="1"/>
  <c r="AX410" i="10"/>
  <c r="BU410" i="10" s="1"/>
  <c r="AX394" i="10"/>
  <c r="BU394" i="10" s="1"/>
  <c r="AX675" i="10"/>
  <c r="BU675" i="10" s="1"/>
  <c r="AX611" i="10"/>
  <c r="BU611" i="10" s="1"/>
  <c r="AX607" i="10"/>
  <c r="BU607" i="10" s="1"/>
  <c r="AX599" i="10"/>
  <c r="BU599" i="10" s="1"/>
  <c r="AX499" i="10"/>
  <c r="BU499" i="10" s="1"/>
  <c r="AX496" i="10"/>
  <c r="BU496" i="10" s="1"/>
  <c r="AX466" i="10"/>
  <c r="BU466" i="10" s="1"/>
  <c r="AX456" i="10"/>
  <c r="BU456" i="10" s="1"/>
  <c r="AX428" i="10"/>
  <c r="BU428" i="10" s="1"/>
  <c r="AX416" i="10"/>
  <c r="BU416" i="10" s="1"/>
  <c r="AX413" i="10"/>
  <c r="BU413" i="10" s="1"/>
  <c r="AX368" i="10"/>
  <c r="BU368" i="10" s="1"/>
  <c r="AX352" i="10"/>
  <c r="BU352" i="10" s="1"/>
  <c r="AX336" i="10"/>
  <c r="BU336" i="10" s="1"/>
  <c r="AX320" i="10"/>
  <c r="BU320" i="10" s="1"/>
  <c r="AX304" i="10"/>
  <c r="BU304" i="10" s="1"/>
  <c r="AX288" i="10"/>
  <c r="BU288" i="10" s="1"/>
  <c r="AX272" i="10"/>
  <c r="BU272" i="10" s="1"/>
  <c r="AX659" i="10"/>
  <c r="BU659" i="10" s="1"/>
  <c r="AX647" i="10"/>
  <c r="BU647" i="10" s="1"/>
  <c r="AX642" i="10"/>
  <c r="BU642" i="10" s="1"/>
  <c r="AX627" i="10"/>
  <c r="BU627" i="10" s="1"/>
  <c r="AX623" i="10"/>
  <c r="BU623" i="10" s="1"/>
  <c r="AX615" i="10"/>
  <c r="BU615" i="10" s="1"/>
  <c r="AX558" i="10"/>
  <c r="BU558" i="10" s="1"/>
  <c r="AX546" i="10"/>
  <c r="BU546" i="10" s="1"/>
  <c r="AX519" i="10"/>
  <c r="BU519" i="10" s="1"/>
  <c r="AX509" i="10"/>
  <c r="BU509" i="10" s="1"/>
  <c r="AX479" i="10"/>
  <c r="BU479" i="10" s="1"/>
  <c r="AX469" i="10"/>
  <c r="BU469" i="10" s="1"/>
  <c r="AX437" i="10"/>
  <c r="BU437" i="10" s="1"/>
  <c r="AX434" i="10"/>
  <c r="BU434" i="10" s="1"/>
  <c r="AX431" i="10"/>
  <c r="BU431" i="10" s="1"/>
  <c r="AX377" i="10"/>
  <c r="BU377" i="10" s="1"/>
  <c r="AX361" i="10"/>
  <c r="BU361" i="10" s="1"/>
  <c r="AX345" i="10"/>
  <c r="BU345" i="10" s="1"/>
  <c r="AX329" i="10"/>
  <c r="BU329" i="10" s="1"/>
  <c r="AX313" i="10"/>
  <c r="BU313" i="10" s="1"/>
  <c r="AX297" i="10"/>
  <c r="BU297" i="10" s="1"/>
  <c r="AX281" i="10"/>
  <c r="BU281" i="10" s="1"/>
  <c r="AX265" i="10"/>
  <c r="BU265" i="10" s="1"/>
  <c r="AX249" i="10"/>
  <c r="BU249" i="10" s="1"/>
  <c r="AX233" i="10"/>
  <c r="BU233" i="10" s="1"/>
  <c r="AX631" i="10"/>
  <c r="BU631" i="10" s="1"/>
  <c r="AX574" i="10"/>
  <c r="BU574" i="10" s="1"/>
  <c r="AX562" i="10"/>
  <c r="BU562" i="10" s="1"/>
  <c r="AX542" i="10"/>
  <c r="BU542" i="10" s="1"/>
  <c r="AX532" i="10"/>
  <c r="BU532" i="10" s="1"/>
  <c r="AX492" i="10"/>
  <c r="BU492" i="10" s="1"/>
  <c r="AX446" i="10"/>
  <c r="BU446" i="10" s="1"/>
  <c r="AX443" i="10"/>
  <c r="BU443" i="10" s="1"/>
  <c r="AX440" i="10"/>
  <c r="BU440" i="10" s="1"/>
  <c r="AX382" i="10"/>
  <c r="BU382" i="10" s="1"/>
  <c r="AX370" i="10"/>
  <c r="BU370" i="10" s="1"/>
  <c r="AX354" i="10"/>
  <c r="BU354" i="10" s="1"/>
  <c r="AX338" i="10"/>
  <c r="BU338" i="10" s="1"/>
  <c r="AX322" i="10"/>
  <c r="BU322" i="10" s="1"/>
  <c r="AX789" i="10"/>
  <c r="BU789" i="10" s="1"/>
  <c r="AX673" i="10"/>
  <c r="BU673" i="10" s="1"/>
  <c r="AX590" i="10"/>
  <c r="BU590" i="10" s="1"/>
  <c r="AX578" i="10"/>
  <c r="BU578" i="10" s="1"/>
  <c r="AX515" i="10"/>
  <c r="BU515" i="10" s="1"/>
  <c r="AX512" i="10"/>
  <c r="BU512" i="10" s="1"/>
  <c r="AX482" i="10"/>
  <c r="BU482" i="10" s="1"/>
  <c r="AX472" i="10"/>
  <c r="BU472" i="10" s="1"/>
  <c r="AX462" i="10"/>
  <c r="BU462" i="10" s="1"/>
  <c r="AX452" i="10"/>
  <c r="BU452" i="10" s="1"/>
  <c r="AX403" i="10"/>
  <c r="BU403" i="10" s="1"/>
  <c r="AX391" i="10"/>
  <c r="BU391" i="10" s="1"/>
  <c r="AX388" i="10"/>
  <c r="BU388" i="10" s="1"/>
  <c r="AX363" i="10"/>
  <c r="BU363" i="10" s="1"/>
  <c r="AX347" i="10"/>
  <c r="BU347" i="10" s="1"/>
  <c r="AX331" i="10"/>
  <c r="BU331" i="10" s="1"/>
  <c r="AX315" i="10"/>
  <c r="BU315" i="10" s="1"/>
  <c r="AX299" i="10"/>
  <c r="BU299" i="10" s="1"/>
  <c r="AX283" i="10"/>
  <c r="BU283" i="10" s="1"/>
  <c r="AX267" i="10"/>
  <c r="BU267" i="10" s="1"/>
  <c r="AX251" i="10"/>
  <c r="BU251" i="10" s="1"/>
  <c r="AX235" i="10"/>
  <c r="BU235" i="10" s="1"/>
  <c r="AX219" i="10"/>
  <c r="BU219" i="10" s="1"/>
  <c r="AX203" i="10"/>
  <c r="BU203" i="10" s="1"/>
  <c r="AX187" i="10"/>
  <c r="BU187" i="10" s="1"/>
  <c r="AX606" i="10"/>
  <c r="BU606" i="10" s="1"/>
  <c r="AX594" i="10"/>
  <c r="BU594" i="10" s="1"/>
  <c r="AX549" i="10"/>
  <c r="BU549" i="10" s="1"/>
  <c r="AX535" i="10"/>
  <c r="BU535" i="10" s="1"/>
  <c r="AX525" i="10"/>
  <c r="BU525" i="10" s="1"/>
  <c r="AX495" i="10"/>
  <c r="BU495" i="10" s="1"/>
  <c r="AX485" i="10"/>
  <c r="BU485" i="10" s="1"/>
  <c r="AX412" i="10"/>
  <c r="BU412" i="10" s="1"/>
  <c r="AX400" i="10"/>
  <c r="BU400" i="10" s="1"/>
  <c r="AX397" i="10"/>
  <c r="BU397" i="10" s="1"/>
  <c r="AX379" i="10"/>
  <c r="BU379" i="10" s="1"/>
  <c r="AX372" i="10"/>
  <c r="BU372" i="10" s="1"/>
  <c r="AX356" i="10"/>
  <c r="BU356" i="10" s="1"/>
  <c r="AX340" i="10"/>
  <c r="BU340" i="10" s="1"/>
  <c r="AX324" i="10"/>
  <c r="BU324" i="10" s="1"/>
  <c r="AX308" i="10"/>
  <c r="BU308" i="10" s="1"/>
  <c r="AX774" i="10"/>
  <c r="BU774" i="10" s="1"/>
  <c r="AX622" i="10"/>
  <c r="BU622" i="10" s="1"/>
  <c r="AX610" i="10"/>
  <c r="BU610" i="10" s="1"/>
  <c r="AX565" i="10"/>
  <c r="BU565" i="10" s="1"/>
  <c r="AX557" i="10"/>
  <c r="BU557" i="10" s="1"/>
  <c r="AX508" i="10"/>
  <c r="BU508" i="10" s="1"/>
  <c r="AX455" i="10"/>
  <c r="BU455" i="10" s="1"/>
  <c r="AX421" i="10"/>
  <c r="BU421" i="10" s="1"/>
  <c r="AX418" i="10"/>
  <c r="BU418" i="10" s="1"/>
  <c r="AX415" i="10"/>
  <c r="BU415" i="10" s="1"/>
  <c r="AX365" i="10"/>
  <c r="BU365" i="10" s="1"/>
  <c r="AX349" i="10"/>
  <c r="BU349" i="10" s="1"/>
  <c r="AX333" i="10"/>
  <c r="BU333" i="10" s="1"/>
  <c r="AX317" i="10"/>
  <c r="BU317" i="10" s="1"/>
  <c r="AX301" i="10"/>
  <c r="BU301" i="10" s="1"/>
  <c r="AX285" i="10"/>
  <c r="BU285" i="10" s="1"/>
  <c r="AX269" i="10"/>
  <c r="BU269" i="10" s="1"/>
  <c r="AX253" i="10"/>
  <c r="BU253" i="10" s="1"/>
  <c r="AX237" i="10"/>
  <c r="BU237" i="10" s="1"/>
  <c r="AX221" i="10"/>
  <c r="BU221" i="10" s="1"/>
  <c r="AX205" i="10"/>
  <c r="BU205" i="10" s="1"/>
  <c r="AX189" i="10"/>
  <c r="BU189" i="10" s="1"/>
  <c r="AX768" i="10"/>
  <c r="BU768" i="10" s="1"/>
  <c r="AX671" i="10"/>
  <c r="BU671" i="10" s="1"/>
  <c r="AX664" i="10"/>
  <c r="BU664" i="10" s="1"/>
  <c r="AX626" i="10"/>
  <c r="BU626" i="10" s="1"/>
  <c r="AX581" i="10"/>
  <c r="BU581" i="10" s="1"/>
  <c r="AX573" i="10"/>
  <c r="BU573" i="10" s="1"/>
  <c r="AX531" i="10"/>
  <c r="BU531" i="10" s="1"/>
  <c r="AX528" i="10"/>
  <c r="BU528" i="10" s="1"/>
  <c r="AX498" i="10"/>
  <c r="BU498" i="10" s="1"/>
  <c r="AX488" i="10"/>
  <c r="BU488" i="10" s="1"/>
  <c r="AX478" i="10"/>
  <c r="BU478" i="10" s="1"/>
  <c r="AX468" i="10"/>
  <c r="BU468" i="10" s="1"/>
  <c r="AX430" i="10"/>
  <c r="BU430" i="10" s="1"/>
  <c r="AX427" i="10"/>
  <c r="BU427" i="10" s="1"/>
  <c r="AX424" i="10"/>
  <c r="BU424" i="10" s="1"/>
  <c r="AX374" i="10"/>
  <c r="BU374" i="10" s="1"/>
  <c r="AX358" i="10"/>
  <c r="BU358" i="10" s="1"/>
  <c r="AX342" i="10"/>
  <c r="BU342" i="10" s="1"/>
  <c r="AX326" i="10"/>
  <c r="BU326" i="10" s="1"/>
  <c r="AX310" i="10"/>
  <c r="BU310" i="10" s="1"/>
  <c r="AX640" i="10"/>
  <c r="BU640" i="10" s="1"/>
  <c r="AX597" i="10"/>
  <c r="BU597" i="10" s="1"/>
  <c r="AX589" i="10"/>
  <c r="BU589" i="10" s="1"/>
  <c r="AX541" i="10"/>
  <c r="BU541" i="10" s="1"/>
  <c r="AX511" i="10"/>
  <c r="BU511" i="10" s="1"/>
  <c r="AX501" i="10"/>
  <c r="BU501" i="10" s="1"/>
  <c r="AX451" i="10"/>
  <c r="BU451" i="10" s="1"/>
  <c r="AX439" i="10"/>
  <c r="BU439" i="10" s="1"/>
  <c r="AX436" i="10"/>
  <c r="BU436" i="10" s="1"/>
  <c r="AX387" i="10"/>
  <c r="BU387" i="10" s="1"/>
  <c r="AX367" i="10"/>
  <c r="BU367" i="10" s="1"/>
  <c r="AX351" i="10"/>
  <c r="BU351" i="10" s="1"/>
  <c r="AX335" i="10"/>
  <c r="BU335" i="10" s="1"/>
  <c r="AX319" i="10"/>
  <c r="BU319" i="10" s="1"/>
  <c r="AX303" i="10"/>
  <c r="BU303" i="10" s="1"/>
  <c r="AX287" i="10"/>
  <c r="BU287" i="10" s="1"/>
  <c r="AX613" i="10"/>
  <c r="BU613" i="10" s="1"/>
  <c r="AX605" i="10"/>
  <c r="BU605" i="10" s="1"/>
  <c r="AX524" i="10"/>
  <c r="BU524" i="10" s="1"/>
  <c r="AX471" i="10"/>
  <c r="BU471" i="10" s="1"/>
  <c r="AX461" i="10"/>
  <c r="BU461" i="10" s="1"/>
  <c r="AX448" i="10"/>
  <c r="BU448" i="10" s="1"/>
  <c r="AX445" i="10"/>
  <c r="BU445" i="10" s="1"/>
  <c r="AX396" i="10"/>
  <c r="BU396" i="10" s="1"/>
  <c r="AX384" i="10"/>
  <c r="BU384" i="10" s="1"/>
  <c r="AX376" i="10"/>
  <c r="BU376" i="10" s="1"/>
  <c r="AX360" i="10"/>
  <c r="BU360" i="10" s="1"/>
  <c r="AX344" i="10"/>
  <c r="BU344" i="10" s="1"/>
  <c r="AX328" i="10"/>
  <c r="BU328" i="10" s="1"/>
  <c r="AX312" i="10"/>
  <c r="BU312" i="10" s="1"/>
  <c r="AX296" i="10"/>
  <c r="BU296" i="10" s="1"/>
  <c r="AX280" i="10"/>
  <c r="BU280" i="10" s="1"/>
  <c r="AX264" i="10"/>
  <c r="BU264" i="10" s="1"/>
  <c r="AX670" i="10"/>
  <c r="BU670" i="10" s="1"/>
  <c r="AX663" i="10"/>
  <c r="BU663" i="10" s="1"/>
  <c r="AX655" i="10"/>
  <c r="BU655" i="10" s="1"/>
  <c r="AX639" i="10"/>
  <c r="BU639" i="10" s="1"/>
  <c r="AX629" i="10"/>
  <c r="BU629" i="10" s="1"/>
  <c r="AX621" i="10"/>
  <c r="BU621" i="10" s="1"/>
  <c r="AX552" i="10"/>
  <c r="BU552" i="10" s="1"/>
  <c r="AX514" i="10"/>
  <c r="BU514" i="10" s="1"/>
  <c r="AX504" i="10"/>
  <c r="BU504" i="10" s="1"/>
  <c r="AX494" i="10"/>
  <c r="BU494" i="10" s="1"/>
  <c r="AX484" i="10"/>
  <c r="BU484" i="10" s="1"/>
  <c r="AX405" i="10"/>
  <c r="BU405" i="10" s="1"/>
  <c r="AX402" i="10"/>
  <c r="BU402" i="10" s="1"/>
  <c r="AX399" i="10"/>
  <c r="BU399" i="10" s="1"/>
  <c r="AX381" i="10"/>
  <c r="BU381" i="10" s="1"/>
  <c r="AX369" i="10"/>
  <c r="BU369" i="10" s="1"/>
  <c r="AX353" i="10"/>
  <c r="BU353" i="10" s="1"/>
  <c r="AX337" i="10"/>
  <c r="BU337" i="10" s="1"/>
  <c r="AX321" i="10"/>
  <c r="BU321" i="10" s="1"/>
  <c r="AX305" i="10"/>
  <c r="BU305" i="10" s="1"/>
  <c r="AX289" i="10"/>
  <c r="BU289" i="10" s="1"/>
  <c r="AX273" i="10"/>
  <c r="BU273" i="10" s="1"/>
  <c r="AX257" i="10"/>
  <c r="BU257" i="10" s="1"/>
  <c r="AX241" i="10"/>
  <c r="BU241" i="10" s="1"/>
  <c r="AX687" i="10"/>
  <c r="BU687" i="10" s="1"/>
  <c r="AX568" i="10"/>
  <c r="BU568" i="10" s="1"/>
  <c r="AX560" i="10"/>
  <c r="BU560" i="10" s="1"/>
  <c r="AX544" i="10"/>
  <c r="BU544" i="10" s="1"/>
  <c r="AX527" i="10"/>
  <c r="BU527" i="10" s="1"/>
  <c r="AX517" i="10"/>
  <c r="BU517" i="10" s="1"/>
  <c r="AX467" i="10"/>
  <c r="BU467" i="10" s="1"/>
  <c r="AX464" i="10"/>
  <c r="BU464" i="10" s="1"/>
  <c r="AX414" i="10"/>
  <c r="BU414" i="10" s="1"/>
  <c r="AX411" i="10"/>
  <c r="BU411" i="10" s="1"/>
  <c r="AX408" i="10"/>
  <c r="BU408" i="10" s="1"/>
  <c r="AX378" i="10"/>
  <c r="BU378" i="10" s="1"/>
  <c r="AX362" i="10"/>
  <c r="BU362" i="10" s="1"/>
  <c r="AX346" i="10"/>
  <c r="BU346" i="10" s="1"/>
  <c r="AX330" i="10"/>
  <c r="BU330" i="10" s="1"/>
  <c r="AX314" i="10"/>
  <c r="BU314" i="10" s="1"/>
  <c r="AX298" i="10"/>
  <c r="BU298" i="10" s="1"/>
  <c r="AX282" i="10"/>
  <c r="BU282" i="10" s="1"/>
  <c r="AX266" i="10"/>
  <c r="BU266" i="10" s="1"/>
  <c r="AX250" i="10"/>
  <c r="BU250" i="10" s="1"/>
  <c r="AX234" i="10"/>
  <c r="BU234" i="10" s="1"/>
  <c r="AX218" i="10"/>
  <c r="BU218" i="10" s="1"/>
  <c r="AX742" i="10"/>
  <c r="BU742" i="10" s="1"/>
  <c r="AX684" i="10"/>
  <c r="BU684" i="10" s="1"/>
  <c r="AX584" i="10"/>
  <c r="BU584" i="10" s="1"/>
  <c r="AX576" i="10"/>
  <c r="BU576" i="10" s="1"/>
  <c r="AX540" i="10"/>
  <c r="BU540" i="10" s="1"/>
  <c r="AX487" i="10"/>
  <c r="BU487" i="10" s="1"/>
  <c r="AX477" i="10"/>
  <c r="BU477" i="10" s="1"/>
  <c r="AX435" i="10"/>
  <c r="BU435" i="10" s="1"/>
  <c r="AX423" i="10"/>
  <c r="BU423" i="10" s="1"/>
  <c r="AX420" i="10"/>
  <c r="BU420" i="10" s="1"/>
  <c r="AX371" i="10"/>
  <c r="BU371" i="10" s="1"/>
  <c r="AX355" i="10"/>
  <c r="BU355" i="10" s="1"/>
  <c r="AX339" i="10"/>
  <c r="BU339" i="10" s="1"/>
  <c r="AX323" i="10"/>
  <c r="BU323" i="10" s="1"/>
  <c r="AX307" i="10"/>
  <c r="BU307" i="10" s="1"/>
  <c r="AX291" i="10"/>
  <c r="BU291" i="10" s="1"/>
  <c r="AX275" i="10"/>
  <c r="BU275" i="10" s="1"/>
  <c r="AX259" i="10"/>
  <c r="BU259" i="10" s="1"/>
  <c r="AX243" i="10"/>
  <c r="BU243" i="10" s="1"/>
  <c r="AX227" i="10"/>
  <c r="BU227" i="10" s="1"/>
  <c r="AX211" i="10"/>
  <c r="BU211" i="10" s="1"/>
  <c r="AX195" i="10"/>
  <c r="BU195" i="10" s="1"/>
  <c r="AX885" i="10"/>
  <c r="BU885" i="10" s="1"/>
  <c r="AX738" i="10"/>
  <c r="BU738" i="10" s="1"/>
  <c r="AX654" i="10"/>
  <c r="BU654" i="10" s="1"/>
  <c r="AX638" i="10"/>
  <c r="BU638" i="10" s="1"/>
  <c r="AX600" i="10"/>
  <c r="BU600" i="10" s="1"/>
  <c r="AX592" i="10"/>
  <c r="BU592" i="10" s="1"/>
  <c r="AX547" i="10"/>
  <c r="BU547" i="10" s="1"/>
  <c r="AX530" i="10"/>
  <c r="BU530" i="10" s="1"/>
  <c r="AX520" i="10"/>
  <c r="BU520" i="10" s="1"/>
  <c r="AX510" i="10"/>
  <c r="BU510" i="10" s="1"/>
  <c r="AX500" i="10"/>
  <c r="BU500" i="10" s="1"/>
  <c r="AX460" i="10"/>
  <c r="BU460" i="10" s="1"/>
  <c r="AX444" i="10"/>
  <c r="BU444" i="10" s="1"/>
  <c r="AX432" i="10"/>
  <c r="BU432" i="10" s="1"/>
  <c r="AX429" i="10"/>
  <c r="BU429" i="10" s="1"/>
  <c r="AX364" i="10"/>
  <c r="BU364" i="10" s="1"/>
  <c r="AX348" i="10"/>
  <c r="BU348" i="10" s="1"/>
  <c r="AX332" i="10"/>
  <c r="BU332" i="10" s="1"/>
  <c r="AX316" i="10"/>
  <c r="BU316" i="10" s="1"/>
  <c r="AX300" i="10"/>
  <c r="BU300" i="10" s="1"/>
  <c r="AX284" i="10"/>
  <c r="BU284" i="10" s="1"/>
  <c r="AX643" i="10"/>
  <c r="BU643" i="10" s="1"/>
  <c r="AX616" i="10"/>
  <c r="BU616" i="10" s="1"/>
  <c r="AX608" i="10"/>
  <c r="BU608" i="10" s="1"/>
  <c r="AX563" i="10"/>
  <c r="BU563" i="10" s="1"/>
  <c r="AX559" i="10"/>
  <c r="BU559" i="10" s="1"/>
  <c r="AX551" i="10"/>
  <c r="BU551" i="10" s="1"/>
  <c r="AX543" i="10"/>
  <c r="BU543" i="10" s="1"/>
  <c r="AX533" i="10"/>
  <c r="BU533" i="10" s="1"/>
  <c r="AX483" i="10"/>
  <c r="BU483" i="10" s="1"/>
  <c r="AX480" i="10"/>
  <c r="BU480" i="10" s="1"/>
  <c r="AX450" i="10"/>
  <c r="BU450" i="10" s="1"/>
  <c r="AX447" i="10"/>
  <c r="BU447" i="10" s="1"/>
  <c r="AX389" i="10"/>
  <c r="BU389" i="10" s="1"/>
  <c r="AX386" i="10"/>
  <c r="BU386" i="10" s="1"/>
  <c r="AX383" i="10"/>
  <c r="BU383" i="10" s="1"/>
  <c r="AX380" i="10"/>
  <c r="BU380" i="10" s="1"/>
  <c r="AX373" i="10"/>
  <c r="BU373" i="10" s="1"/>
  <c r="AX357" i="10"/>
  <c r="BU357" i="10" s="1"/>
  <c r="AX341" i="10"/>
  <c r="BU341" i="10" s="1"/>
  <c r="AX325" i="10"/>
  <c r="BU325" i="10" s="1"/>
  <c r="AX309" i="10"/>
  <c r="BU309" i="10" s="1"/>
  <c r="AX293" i="10"/>
  <c r="BU293" i="10" s="1"/>
  <c r="AX277" i="10"/>
  <c r="BU277" i="10" s="1"/>
  <c r="AX261" i="10"/>
  <c r="BU261" i="10" s="1"/>
  <c r="AX245" i="10"/>
  <c r="BU245" i="10" s="1"/>
  <c r="AX229" i="10"/>
  <c r="BU229" i="10" s="1"/>
  <c r="AX213" i="10"/>
  <c r="BU213" i="10" s="1"/>
  <c r="AX197" i="10"/>
  <c r="BU197" i="10" s="1"/>
  <c r="AX648" i="10"/>
  <c r="BU648" i="10" s="1"/>
  <c r="AX624" i="10"/>
  <c r="BU624" i="10" s="1"/>
  <c r="AX579" i="10"/>
  <c r="BU579" i="10" s="1"/>
  <c r="AX575" i="10"/>
  <c r="BU575" i="10" s="1"/>
  <c r="AX567" i="10"/>
  <c r="BU567" i="10" s="1"/>
  <c r="AX503" i="10"/>
  <c r="BU503" i="10" s="1"/>
  <c r="AX493" i="10"/>
  <c r="BU493" i="10" s="1"/>
  <c r="AX632" i="10"/>
  <c r="BU632" i="10" s="1"/>
  <c r="AX398" i="10"/>
  <c r="BU398" i="10" s="1"/>
  <c r="AX306" i="10"/>
  <c r="BU306" i="10" s="1"/>
  <c r="AX268" i="10"/>
  <c r="BU268" i="10" s="1"/>
  <c r="AX263" i="10"/>
  <c r="BU263" i="10" s="1"/>
  <c r="AX254" i="10"/>
  <c r="BU254" i="10" s="1"/>
  <c r="AX246" i="10"/>
  <c r="BU246" i="10" s="1"/>
  <c r="AX242" i="10"/>
  <c r="BU242" i="10" s="1"/>
  <c r="AX226" i="10"/>
  <c r="BU226" i="10" s="1"/>
  <c r="AX216" i="10"/>
  <c r="BU216" i="10" s="1"/>
  <c r="AX182" i="10"/>
  <c r="BU182" i="10" s="1"/>
  <c r="AX168" i="10"/>
  <c r="BU168" i="10" s="1"/>
  <c r="AX152" i="10"/>
  <c r="BU152" i="10" s="1"/>
  <c r="AX136" i="10"/>
  <c r="BU136" i="10" s="1"/>
  <c r="AX120" i="10"/>
  <c r="BU120" i="10" s="1"/>
  <c r="AX104" i="10"/>
  <c r="BU104" i="10" s="1"/>
  <c r="AX88" i="10"/>
  <c r="BU88" i="10" s="1"/>
  <c r="AX72" i="10"/>
  <c r="BU72" i="10" s="1"/>
  <c r="AX56" i="10"/>
  <c r="BU56" i="10" s="1"/>
  <c r="AX40" i="10"/>
  <c r="BU40" i="10" s="1"/>
  <c r="AX24" i="10"/>
  <c r="BU24" i="10" s="1"/>
  <c r="AX375" i="10"/>
  <c r="BU375" i="10" s="1"/>
  <c r="AX294" i="10"/>
  <c r="BU294" i="10" s="1"/>
  <c r="AX286" i="10"/>
  <c r="BU286" i="10" s="1"/>
  <c r="AX258" i="10"/>
  <c r="BU258" i="10" s="1"/>
  <c r="AX191" i="10"/>
  <c r="BU191" i="10" s="1"/>
  <c r="AX188" i="10"/>
  <c r="BU188" i="10" s="1"/>
  <c r="AX185" i="10"/>
  <c r="BU185" i="10" s="1"/>
  <c r="AX177" i="10"/>
  <c r="BU177" i="10" s="1"/>
  <c r="AX161" i="10"/>
  <c r="BU161" i="10" s="1"/>
  <c r="AX145" i="10"/>
  <c r="BU145" i="10" s="1"/>
  <c r="AX129" i="10"/>
  <c r="BU129" i="10" s="1"/>
  <c r="AX113" i="10"/>
  <c r="BU113" i="10" s="1"/>
  <c r="AX97" i="10"/>
  <c r="BU97" i="10" s="1"/>
  <c r="AX81" i="10"/>
  <c r="BU81" i="10" s="1"/>
  <c r="AX65" i="10"/>
  <c r="BU65" i="10" s="1"/>
  <c r="AX49" i="10"/>
  <c r="BU49" i="10" s="1"/>
  <c r="AX33" i="10"/>
  <c r="BU33" i="10" s="1"/>
  <c r="AX395" i="10"/>
  <c r="BU395" i="10" s="1"/>
  <c r="AX318" i="10"/>
  <c r="BU318" i="10" s="1"/>
  <c r="AX279" i="10"/>
  <c r="BU279" i="10" s="1"/>
  <c r="AX222" i="10"/>
  <c r="BU222" i="10" s="1"/>
  <c r="AX206" i="10"/>
  <c r="BU206" i="10" s="1"/>
  <c r="AX200" i="10"/>
  <c r="BU200" i="10" s="1"/>
  <c r="AX194" i="10"/>
  <c r="BU194" i="10" s="1"/>
  <c r="AX170" i="10"/>
  <c r="BU170" i="10" s="1"/>
  <c r="AX154" i="10"/>
  <c r="BU154" i="10" s="1"/>
  <c r="AX138" i="10"/>
  <c r="BU138" i="10" s="1"/>
  <c r="AX122" i="10"/>
  <c r="BU122" i="10" s="1"/>
  <c r="AX106" i="10"/>
  <c r="BU106" i="10" s="1"/>
  <c r="AX90" i="10"/>
  <c r="BU90" i="10" s="1"/>
  <c r="AX74" i="10"/>
  <c r="BU74" i="10" s="1"/>
  <c r="AX58" i="10"/>
  <c r="BU58" i="10" s="1"/>
  <c r="AX42" i="10"/>
  <c r="BU42" i="10" s="1"/>
  <c r="AX26" i="10"/>
  <c r="BU26" i="10" s="1"/>
  <c r="AX419" i="10"/>
  <c r="BU419" i="10" s="1"/>
  <c r="AX262" i="10"/>
  <c r="BU262" i="10" s="1"/>
  <c r="AX212" i="10"/>
  <c r="BU212" i="10" s="1"/>
  <c r="AX209" i="10"/>
  <c r="BU209" i="10" s="1"/>
  <c r="AX179" i="10"/>
  <c r="BU179" i="10" s="1"/>
  <c r="AX163" i="10"/>
  <c r="BU163" i="10" s="1"/>
  <c r="AX147" i="10"/>
  <c r="BU147" i="10" s="1"/>
  <c r="AX131" i="10"/>
  <c r="BU131" i="10" s="1"/>
  <c r="AX115" i="10"/>
  <c r="BU115" i="10" s="1"/>
  <c r="AX99" i="10"/>
  <c r="BU99" i="10" s="1"/>
  <c r="AX83" i="10"/>
  <c r="BU83" i="10" s="1"/>
  <c r="AX67" i="10"/>
  <c r="BU67" i="10" s="1"/>
  <c r="AX51" i="10"/>
  <c r="BU51" i="10" s="1"/>
  <c r="AX35" i="10"/>
  <c r="BU35" i="10" s="1"/>
  <c r="AX392" i="10"/>
  <c r="BU392" i="10" s="1"/>
  <c r="AX334" i="10"/>
  <c r="BU334" i="10" s="1"/>
  <c r="AX302" i="10"/>
  <c r="BU302" i="10" s="1"/>
  <c r="AX215" i="10"/>
  <c r="BU215" i="10" s="1"/>
  <c r="AX172" i="10"/>
  <c r="BU172" i="10" s="1"/>
  <c r="AX156" i="10"/>
  <c r="BU156" i="10" s="1"/>
  <c r="AX140" i="10"/>
  <c r="BU140" i="10" s="1"/>
  <c r="AX124" i="10"/>
  <c r="BU124" i="10" s="1"/>
  <c r="AX108" i="10"/>
  <c r="BU108" i="10" s="1"/>
  <c r="AX92" i="10"/>
  <c r="BU92" i="10" s="1"/>
  <c r="AX76" i="10"/>
  <c r="BU76" i="10" s="1"/>
  <c r="AX60" i="10"/>
  <c r="BU60" i="10" s="1"/>
  <c r="AX44" i="10"/>
  <c r="BU44" i="10" s="1"/>
  <c r="AX28" i="10"/>
  <c r="BU28" i="10" s="1"/>
  <c r="AX292" i="10"/>
  <c r="BU292" i="10" s="1"/>
  <c r="AX278" i="10"/>
  <c r="BU278" i="10" s="1"/>
  <c r="AX225" i="10"/>
  <c r="BU225" i="10" s="1"/>
  <c r="AX165" i="10"/>
  <c r="BU165" i="10" s="1"/>
  <c r="AX149" i="10"/>
  <c r="BU149" i="10" s="1"/>
  <c r="AX133" i="10"/>
  <c r="BU133" i="10" s="1"/>
  <c r="AX117" i="10"/>
  <c r="BU117" i="10" s="1"/>
  <c r="AX101" i="10"/>
  <c r="BU101" i="10" s="1"/>
  <c r="AX85" i="10"/>
  <c r="BU85" i="10" s="1"/>
  <c r="AX69" i="10"/>
  <c r="BU69" i="10" s="1"/>
  <c r="AX53" i="10"/>
  <c r="BU53" i="10" s="1"/>
  <c r="AX37" i="10"/>
  <c r="BU37" i="10" s="1"/>
  <c r="AX21" i="10"/>
  <c r="BU21" i="10" s="1"/>
  <c r="AX463" i="10"/>
  <c r="BU463" i="10" s="1"/>
  <c r="AX350" i="10"/>
  <c r="BU350" i="10" s="1"/>
  <c r="AX190" i="10"/>
  <c r="BU190" i="10" s="1"/>
  <c r="AX184" i="10"/>
  <c r="BU184" i="10" s="1"/>
  <c r="AX174" i="10"/>
  <c r="BU174" i="10" s="1"/>
  <c r="AX158" i="10"/>
  <c r="BU158" i="10" s="1"/>
  <c r="AX142" i="10"/>
  <c r="BU142" i="10" s="1"/>
  <c r="AX126" i="10"/>
  <c r="BU126" i="10" s="1"/>
  <c r="AX110" i="10"/>
  <c r="BU110" i="10" s="1"/>
  <c r="AX94" i="10"/>
  <c r="BU94" i="10" s="1"/>
  <c r="AX78" i="10"/>
  <c r="BU78" i="10" s="1"/>
  <c r="AX62" i="10"/>
  <c r="BU62" i="10" s="1"/>
  <c r="AX46" i="10"/>
  <c r="BU46" i="10" s="1"/>
  <c r="AX30" i="10"/>
  <c r="BU30" i="10" s="1"/>
  <c r="AX236" i="10"/>
  <c r="BU236" i="10" s="1"/>
  <c r="AX228" i="10"/>
  <c r="BU228" i="10" s="1"/>
  <c r="AX199" i="10"/>
  <c r="BU199" i="10" s="1"/>
  <c r="AX196" i="10"/>
  <c r="BU196" i="10" s="1"/>
  <c r="AX193" i="10"/>
  <c r="BU193" i="10" s="1"/>
  <c r="AX181" i="10"/>
  <c r="BU181" i="10" s="1"/>
  <c r="AX167" i="10"/>
  <c r="BU167" i="10" s="1"/>
  <c r="AX151" i="10"/>
  <c r="BU151" i="10" s="1"/>
  <c r="AX135" i="10"/>
  <c r="BU135" i="10" s="1"/>
  <c r="AX119" i="10"/>
  <c r="BU119" i="10" s="1"/>
  <c r="AX103" i="10"/>
  <c r="BU103" i="10" s="1"/>
  <c r="AX87" i="10"/>
  <c r="BU87" i="10" s="1"/>
  <c r="AX71" i="10"/>
  <c r="BU71" i="10" s="1"/>
  <c r="AX55" i="10"/>
  <c r="BU55" i="10" s="1"/>
  <c r="AX39" i="10"/>
  <c r="BU39" i="10" s="1"/>
  <c r="AX23" i="10"/>
  <c r="BU23" i="10" s="1"/>
  <c r="AX536" i="10"/>
  <c r="BU536" i="10" s="1"/>
  <c r="AX366" i="10"/>
  <c r="BU366" i="10" s="1"/>
  <c r="AX271" i="10"/>
  <c r="BU271" i="10" s="1"/>
  <c r="AX252" i="10"/>
  <c r="BU252" i="10" s="1"/>
  <c r="AX244" i="10"/>
  <c r="BU244" i="10" s="1"/>
  <c r="AX240" i="10"/>
  <c r="BU240" i="10" s="1"/>
  <c r="AX232" i="10"/>
  <c r="BU232" i="10" s="1"/>
  <c r="AX208" i="10"/>
  <c r="BU208" i="10" s="1"/>
  <c r="AX202" i="10"/>
  <c r="BU202" i="10" s="1"/>
  <c r="AX176" i="10"/>
  <c r="BU176" i="10" s="1"/>
  <c r="AX160" i="10"/>
  <c r="BU160" i="10" s="1"/>
  <c r="AX144" i="10"/>
  <c r="BU144" i="10" s="1"/>
  <c r="AX128" i="10"/>
  <c r="BU128" i="10" s="1"/>
  <c r="AX112" i="10"/>
  <c r="BU112" i="10" s="1"/>
  <c r="AX96" i="10"/>
  <c r="BU96" i="10" s="1"/>
  <c r="AX80" i="10"/>
  <c r="BU80" i="10" s="1"/>
  <c r="AX64" i="10"/>
  <c r="BU64" i="10" s="1"/>
  <c r="AX48" i="10"/>
  <c r="BU48" i="10" s="1"/>
  <c r="AX32" i="10"/>
  <c r="BU32" i="10" s="1"/>
  <c r="AX595" i="10"/>
  <c r="BU595" i="10" s="1"/>
  <c r="AX311" i="10"/>
  <c r="BU311" i="10" s="1"/>
  <c r="AX290" i="10"/>
  <c r="BU290" i="10" s="1"/>
  <c r="AX256" i="10"/>
  <c r="BU256" i="10" s="1"/>
  <c r="AX248" i="10"/>
  <c r="BU248" i="10" s="1"/>
  <c r="AX224" i="10"/>
  <c r="BU224" i="10" s="1"/>
  <c r="AX214" i="10"/>
  <c r="BU214" i="10" s="1"/>
  <c r="AX169" i="10"/>
  <c r="BU169" i="10" s="1"/>
  <c r="AX153" i="10"/>
  <c r="BU153" i="10" s="1"/>
  <c r="AX137" i="10"/>
  <c r="BU137" i="10" s="1"/>
  <c r="AX121" i="10"/>
  <c r="BU121" i="10" s="1"/>
  <c r="AX105" i="10"/>
  <c r="BU105" i="10" s="1"/>
  <c r="AX89" i="10"/>
  <c r="BU89" i="10" s="1"/>
  <c r="AX73" i="10"/>
  <c r="BU73" i="10" s="1"/>
  <c r="AX57" i="10"/>
  <c r="BU57" i="10" s="1"/>
  <c r="AX41" i="10"/>
  <c r="BU41" i="10" s="1"/>
  <c r="AX25" i="10"/>
  <c r="BU25" i="10" s="1"/>
  <c r="AX591" i="10"/>
  <c r="BU591" i="10" s="1"/>
  <c r="AX276" i="10"/>
  <c r="BU276" i="10" s="1"/>
  <c r="AX270" i="10"/>
  <c r="BU270" i="10" s="1"/>
  <c r="AX260" i="10"/>
  <c r="BU260" i="10" s="1"/>
  <c r="AX178" i="10"/>
  <c r="BU178" i="10" s="1"/>
  <c r="AX162" i="10"/>
  <c r="BU162" i="10" s="1"/>
  <c r="AX146" i="10"/>
  <c r="BU146" i="10" s="1"/>
  <c r="AX130" i="10"/>
  <c r="BU130" i="10" s="1"/>
  <c r="AX114" i="10"/>
  <c r="BU114" i="10" s="1"/>
  <c r="AX98" i="10"/>
  <c r="BU98" i="10" s="1"/>
  <c r="AX82" i="10"/>
  <c r="BU82" i="10" s="1"/>
  <c r="AX66" i="10"/>
  <c r="BU66" i="10" s="1"/>
  <c r="AX50" i="10"/>
  <c r="BU50" i="10" s="1"/>
  <c r="AX34" i="10"/>
  <c r="BU34" i="10" s="1"/>
  <c r="AX526" i="10"/>
  <c r="BU526" i="10" s="1"/>
  <c r="AX407" i="10"/>
  <c r="BU407" i="10" s="1"/>
  <c r="AX327" i="10"/>
  <c r="BU327" i="10" s="1"/>
  <c r="AX231" i="10"/>
  <c r="BU231" i="10" s="1"/>
  <c r="AX217" i="10"/>
  <c r="BU217" i="10" s="1"/>
  <c r="AX183" i="10"/>
  <c r="BU183" i="10" s="1"/>
  <c r="AX171" i="10"/>
  <c r="BU171" i="10" s="1"/>
  <c r="AX155" i="10"/>
  <c r="BU155" i="10" s="1"/>
  <c r="AX139" i="10"/>
  <c r="BU139" i="10" s="1"/>
  <c r="AX123" i="10"/>
  <c r="BU123" i="10" s="1"/>
  <c r="AX107" i="10"/>
  <c r="BU107" i="10" s="1"/>
  <c r="AX91" i="10"/>
  <c r="BU91" i="10" s="1"/>
  <c r="AX75" i="10"/>
  <c r="BU75" i="10" s="1"/>
  <c r="AX59" i="10"/>
  <c r="BU59" i="10" s="1"/>
  <c r="AX43" i="10"/>
  <c r="BU43" i="10" s="1"/>
  <c r="AX583" i="10"/>
  <c r="BU583" i="10" s="1"/>
  <c r="AX453" i="10"/>
  <c r="BU453" i="10" s="1"/>
  <c r="AX247" i="10"/>
  <c r="BU247" i="10" s="1"/>
  <c r="AX239" i="10"/>
  <c r="BU239" i="10" s="1"/>
  <c r="AX220" i="10"/>
  <c r="BU220" i="10" s="1"/>
  <c r="AX198" i="10"/>
  <c r="BU198" i="10" s="1"/>
  <c r="AX192" i="10"/>
  <c r="BU192" i="10" s="1"/>
  <c r="AX186" i="10"/>
  <c r="BU186" i="10" s="1"/>
  <c r="AX164" i="10"/>
  <c r="BU164" i="10" s="1"/>
  <c r="AX148" i="10"/>
  <c r="BU148" i="10" s="1"/>
  <c r="AX132" i="10"/>
  <c r="BU132" i="10" s="1"/>
  <c r="AX116" i="10"/>
  <c r="BU116" i="10" s="1"/>
  <c r="AX100" i="10"/>
  <c r="BU100" i="10" s="1"/>
  <c r="AX84" i="10"/>
  <c r="BU84" i="10" s="1"/>
  <c r="AX68" i="10"/>
  <c r="BU68" i="10" s="1"/>
  <c r="AX52" i="10"/>
  <c r="BU52" i="10" s="1"/>
  <c r="AX36" i="10"/>
  <c r="BU36" i="10" s="1"/>
  <c r="AX404" i="10"/>
  <c r="BU404" i="10" s="1"/>
  <c r="AX343" i="10"/>
  <c r="BU343" i="10" s="1"/>
  <c r="AX255" i="10"/>
  <c r="BU255" i="10" s="1"/>
  <c r="AX207" i="10"/>
  <c r="BU207" i="10" s="1"/>
  <c r="AX204" i="10"/>
  <c r="BU204" i="10" s="1"/>
  <c r="AX201" i="10"/>
  <c r="BU201" i="10" s="1"/>
  <c r="AX180" i="10"/>
  <c r="BU180" i="10" s="1"/>
  <c r="AX173" i="10"/>
  <c r="BU173" i="10" s="1"/>
  <c r="AX157" i="10"/>
  <c r="BU157" i="10" s="1"/>
  <c r="AX141" i="10"/>
  <c r="BU141" i="10" s="1"/>
  <c r="AX125" i="10"/>
  <c r="BU125" i="10" s="1"/>
  <c r="AX109" i="10"/>
  <c r="BU109" i="10" s="1"/>
  <c r="AX93" i="10"/>
  <c r="BU93" i="10" s="1"/>
  <c r="AX77" i="10"/>
  <c r="BU77" i="10" s="1"/>
  <c r="AX61" i="10"/>
  <c r="BU61" i="10" s="1"/>
  <c r="AX45" i="10"/>
  <c r="BU45" i="10" s="1"/>
  <c r="AX29" i="10"/>
  <c r="BU29" i="10" s="1"/>
  <c r="AX516" i="10"/>
  <c r="BU516" i="10" s="1"/>
  <c r="AX295" i="10"/>
  <c r="BU295" i="10" s="1"/>
  <c r="AX223" i="10"/>
  <c r="BU223" i="10" s="1"/>
  <c r="AX210" i="10"/>
  <c r="BU210" i="10" s="1"/>
  <c r="AX166" i="10"/>
  <c r="BU166" i="10" s="1"/>
  <c r="AX150" i="10"/>
  <c r="BU150" i="10" s="1"/>
  <c r="AX134" i="10"/>
  <c r="BU134" i="10" s="1"/>
  <c r="AX118" i="10"/>
  <c r="BU118" i="10" s="1"/>
  <c r="AX102" i="10"/>
  <c r="BU102" i="10" s="1"/>
  <c r="AX86" i="10"/>
  <c r="BU86" i="10" s="1"/>
  <c r="AX70" i="10"/>
  <c r="BU70" i="10" s="1"/>
  <c r="AX54" i="10"/>
  <c r="BU54" i="10" s="1"/>
  <c r="AX38" i="10"/>
  <c r="BU38" i="10" s="1"/>
  <c r="AX22" i="10"/>
  <c r="BU22" i="10" s="1"/>
  <c r="AX230" i="10"/>
  <c r="BU230" i="10" s="1"/>
  <c r="AX143" i="10"/>
  <c r="BU143" i="10" s="1"/>
  <c r="AX31" i="10"/>
  <c r="BU31" i="10" s="1"/>
  <c r="AX175" i="10"/>
  <c r="BU175" i="10" s="1"/>
  <c r="AX63" i="10"/>
  <c r="BU63" i="10" s="1"/>
  <c r="AX95" i="10"/>
  <c r="BU95" i="10" s="1"/>
  <c r="AX274" i="10"/>
  <c r="BU274" i="10" s="1"/>
  <c r="AX127" i="10"/>
  <c r="BU127" i="10" s="1"/>
  <c r="AX159" i="10"/>
  <c r="BU159" i="10" s="1"/>
  <c r="AX476" i="10"/>
  <c r="BU476" i="10" s="1"/>
  <c r="AX47" i="10"/>
  <c r="BU47" i="10" s="1"/>
  <c r="AX359" i="10"/>
  <c r="BU359" i="10" s="1"/>
  <c r="AX79" i="10"/>
  <c r="BU79" i="10" s="1"/>
  <c r="AX238" i="10"/>
  <c r="BU238" i="10" s="1"/>
  <c r="AX111" i="10"/>
  <c r="BU111" i="10" s="1"/>
  <c r="AU1011" i="10"/>
  <c r="BR1011" i="10" s="1"/>
  <c r="AU995" i="10"/>
  <c r="BR995" i="10" s="1"/>
  <c r="AU979" i="10"/>
  <c r="BR979" i="10" s="1"/>
  <c r="AU963" i="10"/>
  <c r="BR963" i="10" s="1"/>
  <c r="AU947" i="10"/>
  <c r="BR947" i="10" s="1"/>
  <c r="AU931" i="10"/>
  <c r="BR931" i="10" s="1"/>
  <c r="AU915" i="10"/>
  <c r="BR915" i="10" s="1"/>
  <c r="AU899" i="10"/>
  <c r="BR899" i="10" s="1"/>
  <c r="AU883" i="10"/>
  <c r="BR883" i="10" s="1"/>
  <c r="AU867" i="10"/>
  <c r="BR867" i="10" s="1"/>
  <c r="AU851" i="10"/>
  <c r="BR851" i="10" s="1"/>
  <c r="AU835" i="10"/>
  <c r="BR835" i="10" s="1"/>
  <c r="AU819" i="10"/>
  <c r="BR819" i="10" s="1"/>
  <c r="AU803" i="10"/>
  <c r="BR803" i="10" s="1"/>
  <c r="AU787" i="10"/>
  <c r="BR787" i="10" s="1"/>
  <c r="AU1004" i="10"/>
  <c r="BR1004" i="10" s="1"/>
  <c r="AU988" i="10"/>
  <c r="BR988" i="10" s="1"/>
  <c r="AU972" i="10"/>
  <c r="BR972" i="10" s="1"/>
  <c r="AU956" i="10"/>
  <c r="BR956" i="10" s="1"/>
  <c r="AU940" i="10"/>
  <c r="BR940" i="10" s="1"/>
  <c r="AU924" i="10"/>
  <c r="BR924" i="10" s="1"/>
  <c r="AU908" i="10"/>
  <c r="BR908" i="10" s="1"/>
  <c r="AU892" i="10"/>
  <c r="BR892" i="10" s="1"/>
  <c r="AU876" i="10"/>
  <c r="BR876" i="10" s="1"/>
  <c r="AU860" i="10"/>
  <c r="BR860" i="10" s="1"/>
  <c r="AU844" i="10"/>
  <c r="BR844" i="10" s="1"/>
  <c r="AU828" i="10"/>
  <c r="BR828" i="10" s="1"/>
  <c r="AU812" i="10"/>
  <c r="BR812" i="10" s="1"/>
  <c r="AU796" i="10"/>
  <c r="BR796" i="10" s="1"/>
  <c r="AU780" i="10"/>
  <c r="BR780" i="10" s="1"/>
  <c r="AU764" i="10"/>
  <c r="BR764" i="10" s="1"/>
  <c r="AU1013" i="10"/>
  <c r="BR1013" i="10" s="1"/>
  <c r="AU997" i="10"/>
  <c r="BR997" i="10" s="1"/>
  <c r="AU981" i="10"/>
  <c r="BR981" i="10" s="1"/>
  <c r="AU965" i="10"/>
  <c r="BR965" i="10" s="1"/>
  <c r="AU949" i="10"/>
  <c r="BR949" i="10" s="1"/>
  <c r="AU933" i="10"/>
  <c r="BR933" i="10" s="1"/>
  <c r="AU917" i="10"/>
  <c r="BR917" i="10" s="1"/>
  <c r="AU901" i="10"/>
  <c r="BR901" i="10" s="1"/>
  <c r="AU885" i="10"/>
  <c r="BR885" i="10" s="1"/>
  <c r="AU869" i="10"/>
  <c r="BR869" i="10" s="1"/>
  <c r="AU853" i="10"/>
  <c r="BR853" i="10" s="1"/>
  <c r="AU837" i="10"/>
  <c r="BR837" i="10" s="1"/>
  <c r="AU1006" i="10"/>
  <c r="BR1006" i="10" s="1"/>
  <c r="AU990" i="10"/>
  <c r="BR990" i="10" s="1"/>
  <c r="AU974" i="10"/>
  <c r="BR974" i="10" s="1"/>
  <c r="AU958" i="10"/>
  <c r="BR958" i="10" s="1"/>
  <c r="AU942" i="10"/>
  <c r="BR942" i="10" s="1"/>
  <c r="AU926" i="10"/>
  <c r="BR926" i="10" s="1"/>
  <c r="AU910" i="10"/>
  <c r="BR910" i="10" s="1"/>
  <c r="AU894" i="10"/>
  <c r="BR894" i="10" s="1"/>
  <c r="AU878" i="10"/>
  <c r="BR878" i="10" s="1"/>
  <c r="AU862" i="10"/>
  <c r="BR862" i="10" s="1"/>
  <c r="AU846" i="10"/>
  <c r="BR846" i="10" s="1"/>
  <c r="AU830" i="10"/>
  <c r="BR830" i="10" s="1"/>
  <c r="AU814" i="10"/>
  <c r="BR814" i="10" s="1"/>
  <c r="AU798" i="10"/>
  <c r="BR798" i="10" s="1"/>
  <c r="AU782" i="10"/>
  <c r="BR782" i="10" s="1"/>
  <c r="AU766" i="10"/>
  <c r="BR766" i="10" s="1"/>
  <c r="AU750" i="10"/>
  <c r="BR750" i="10" s="1"/>
  <c r="AU734" i="10"/>
  <c r="BR734" i="10" s="1"/>
  <c r="AU718" i="10"/>
  <c r="BR718" i="10" s="1"/>
  <c r="AU702" i="10"/>
  <c r="BR702" i="10" s="1"/>
  <c r="AU686" i="10"/>
  <c r="BR686" i="10" s="1"/>
  <c r="AU1015" i="10"/>
  <c r="AU999" i="10"/>
  <c r="BR999" i="10" s="1"/>
  <c r="AU983" i="10"/>
  <c r="BR983" i="10" s="1"/>
  <c r="AU967" i="10"/>
  <c r="BR967" i="10" s="1"/>
  <c r="AU951" i="10"/>
  <c r="BR951" i="10" s="1"/>
  <c r="AU935" i="10"/>
  <c r="BR935" i="10" s="1"/>
  <c r="AU919" i="10"/>
  <c r="BR919" i="10" s="1"/>
  <c r="AU903" i="10"/>
  <c r="BR903" i="10" s="1"/>
  <c r="AU887" i="10"/>
  <c r="BR887" i="10" s="1"/>
  <c r="AU871" i="10"/>
  <c r="BR871" i="10" s="1"/>
  <c r="AU855" i="10"/>
  <c r="BR855" i="10" s="1"/>
  <c r="AU839" i="10"/>
  <c r="BR839" i="10" s="1"/>
  <c r="AU823" i="10"/>
  <c r="BR823" i="10" s="1"/>
  <c r="AU1008" i="10"/>
  <c r="BR1008" i="10" s="1"/>
  <c r="AU992" i="10"/>
  <c r="BR992" i="10" s="1"/>
  <c r="AU976" i="10"/>
  <c r="BR976" i="10" s="1"/>
  <c r="AU960" i="10"/>
  <c r="BR960" i="10" s="1"/>
  <c r="AU944" i="10"/>
  <c r="BR944" i="10" s="1"/>
  <c r="AU928" i="10"/>
  <c r="BR928" i="10" s="1"/>
  <c r="AU912" i="10"/>
  <c r="BR912" i="10" s="1"/>
  <c r="AU896" i="10"/>
  <c r="BR896" i="10" s="1"/>
  <c r="AU880" i="10"/>
  <c r="BR880" i="10" s="1"/>
  <c r="AU864" i="10"/>
  <c r="BR864" i="10" s="1"/>
  <c r="AU848" i="10"/>
  <c r="BR848" i="10" s="1"/>
  <c r="AU832" i="10"/>
  <c r="BR832" i="10" s="1"/>
  <c r="AU816" i="10"/>
  <c r="BR816" i="10" s="1"/>
  <c r="AU800" i="10"/>
  <c r="BR800" i="10" s="1"/>
  <c r="AU784" i="10"/>
  <c r="BR784" i="10" s="1"/>
  <c r="AU768" i="10"/>
  <c r="BR768" i="10" s="1"/>
  <c r="AU752" i="10"/>
  <c r="BR752" i="10" s="1"/>
  <c r="AU736" i="10"/>
  <c r="BR736" i="10" s="1"/>
  <c r="AU720" i="10"/>
  <c r="BR720" i="10" s="1"/>
  <c r="AU704" i="10"/>
  <c r="BR704" i="10" s="1"/>
  <c r="AU688" i="10"/>
  <c r="BR688" i="10" s="1"/>
  <c r="AU672" i="10"/>
  <c r="BR672" i="10" s="1"/>
  <c r="AU1001" i="10"/>
  <c r="BR1001" i="10" s="1"/>
  <c r="AU985" i="10"/>
  <c r="BR985" i="10" s="1"/>
  <c r="AU969" i="10"/>
  <c r="BR969" i="10" s="1"/>
  <c r="AU953" i="10"/>
  <c r="BR953" i="10" s="1"/>
  <c r="AU937" i="10"/>
  <c r="BR937" i="10" s="1"/>
  <c r="AU921" i="10"/>
  <c r="BR921" i="10" s="1"/>
  <c r="AU905" i="10"/>
  <c r="BR905" i="10" s="1"/>
  <c r="AU889" i="10"/>
  <c r="BR889" i="10" s="1"/>
  <c r="AU873" i="10"/>
  <c r="BR873" i="10" s="1"/>
  <c r="AU857" i="10"/>
  <c r="BR857" i="10" s="1"/>
  <c r="AU841" i="10"/>
  <c r="BR841" i="10" s="1"/>
  <c r="AU825" i="10"/>
  <c r="BR825" i="10" s="1"/>
  <c r="AU809" i="10"/>
  <c r="BR809" i="10" s="1"/>
  <c r="AU793" i="10"/>
  <c r="BR793" i="10" s="1"/>
  <c r="AU777" i="10"/>
  <c r="BR777" i="10" s="1"/>
  <c r="AU761" i="10"/>
  <c r="BR761" i="10" s="1"/>
  <c r="AU745" i="10"/>
  <c r="BR745" i="10" s="1"/>
  <c r="AU729" i="10"/>
  <c r="BR729" i="10" s="1"/>
  <c r="AU713" i="10"/>
  <c r="BR713" i="10" s="1"/>
  <c r="AU697" i="10"/>
  <c r="BR697" i="10" s="1"/>
  <c r="AU1010" i="10"/>
  <c r="BR1010" i="10" s="1"/>
  <c r="AU994" i="10"/>
  <c r="BR994" i="10" s="1"/>
  <c r="AU978" i="10"/>
  <c r="BR978" i="10" s="1"/>
  <c r="AU962" i="10"/>
  <c r="BR962" i="10" s="1"/>
  <c r="AU946" i="10"/>
  <c r="BR946" i="10" s="1"/>
  <c r="AU930" i="10"/>
  <c r="BR930" i="10" s="1"/>
  <c r="AU914" i="10"/>
  <c r="BR914" i="10" s="1"/>
  <c r="AU898" i="10"/>
  <c r="BR898" i="10" s="1"/>
  <c r="AU882" i="10"/>
  <c r="BR882" i="10" s="1"/>
  <c r="AU866" i="10"/>
  <c r="BR866" i="10" s="1"/>
  <c r="AU850" i="10"/>
  <c r="BR850" i="10" s="1"/>
  <c r="AU834" i="10"/>
  <c r="BR834" i="10" s="1"/>
  <c r="AU818" i="10"/>
  <c r="BR818" i="10" s="1"/>
  <c r="AU802" i="10"/>
  <c r="BR802" i="10" s="1"/>
  <c r="AU786" i="10"/>
  <c r="BR786" i="10" s="1"/>
  <c r="AU770" i="10"/>
  <c r="BR770" i="10" s="1"/>
  <c r="AU1003" i="10"/>
  <c r="BR1003" i="10" s="1"/>
  <c r="AU987" i="10"/>
  <c r="BR987" i="10" s="1"/>
  <c r="AU971" i="10"/>
  <c r="BR971" i="10" s="1"/>
  <c r="AU955" i="10"/>
  <c r="BR955" i="10" s="1"/>
  <c r="AU939" i="10"/>
  <c r="BR939" i="10" s="1"/>
  <c r="AU923" i="10"/>
  <c r="BR923" i="10" s="1"/>
  <c r="AU907" i="10"/>
  <c r="BR907" i="10" s="1"/>
  <c r="AU891" i="10"/>
  <c r="BR891" i="10" s="1"/>
  <c r="AU875" i="10"/>
  <c r="BR875" i="10" s="1"/>
  <c r="AU859" i="10"/>
  <c r="BR859" i="10" s="1"/>
  <c r="AU843" i="10"/>
  <c r="BR843" i="10" s="1"/>
  <c r="AU827" i="10"/>
  <c r="BR827" i="10" s="1"/>
  <c r="AU811" i="10"/>
  <c r="BR811" i="10" s="1"/>
  <c r="AU795" i="10"/>
  <c r="BR795" i="10" s="1"/>
  <c r="AU1012" i="10"/>
  <c r="BR1012" i="10" s="1"/>
  <c r="AU996" i="10"/>
  <c r="BR996" i="10" s="1"/>
  <c r="AU980" i="10"/>
  <c r="BR980" i="10" s="1"/>
  <c r="AU964" i="10"/>
  <c r="BR964" i="10" s="1"/>
  <c r="AU948" i="10"/>
  <c r="BR948" i="10" s="1"/>
  <c r="AU932" i="10"/>
  <c r="BR932" i="10" s="1"/>
  <c r="AU916" i="10"/>
  <c r="BR916" i="10" s="1"/>
  <c r="AU900" i="10"/>
  <c r="BR900" i="10" s="1"/>
  <c r="AU884" i="10"/>
  <c r="BR884" i="10" s="1"/>
  <c r="AU868" i="10"/>
  <c r="BR868" i="10" s="1"/>
  <c r="AU852" i="10"/>
  <c r="BR852" i="10" s="1"/>
  <c r="AU836" i="10"/>
  <c r="BR836" i="10" s="1"/>
  <c r="AU820" i="10"/>
  <c r="BR820" i="10" s="1"/>
  <c r="AU804" i="10"/>
  <c r="BR804" i="10" s="1"/>
  <c r="AU788" i="10"/>
  <c r="BR788" i="10" s="1"/>
  <c r="AU772" i="10"/>
  <c r="BR772" i="10" s="1"/>
  <c r="AU756" i="10"/>
  <c r="BR756" i="10" s="1"/>
  <c r="AU1005" i="10"/>
  <c r="BR1005" i="10" s="1"/>
  <c r="AU989" i="10"/>
  <c r="BR989" i="10" s="1"/>
  <c r="AU973" i="10"/>
  <c r="BR973" i="10" s="1"/>
  <c r="AU957" i="10"/>
  <c r="BR957" i="10" s="1"/>
  <c r="AU941" i="10"/>
  <c r="BR941" i="10" s="1"/>
  <c r="AU925" i="10"/>
  <c r="BR925" i="10" s="1"/>
  <c r="AU909" i="10"/>
  <c r="BR909" i="10" s="1"/>
  <c r="AU893" i="10"/>
  <c r="BR893" i="10" s="1"/>
  <c r="AU877" i="10"/>
  <c r="BR877" i="10" s="1"/>
  <c r="AU861" i="10"/>
  <c r="BR861" i="10" s="1"/>
  <c r="AU845" i="10"/>
  <c r="BR845" i="10" s="1"/>
  <c r="AU829" i="10"/>
  <c r="BR829" i="10" s="1"/>
  <c r="AU813" i="10"/>
  <c r="BR813" i="10" s="1"/>
  <c r="AU797" i="10"/>
  <c r="BR797" i="10" s="1"/>
  <c r="AU781" i="10"/>
  <c r="BR781" i="10" s="1"/>
  <c r="AU765" i="10"/>
  <c r="BR765" i="10" s="1"/>
  <c r="AU749" i="10"/>
  <c r="BR749" i="10" s="1"/>
  <c r="AU733" i="10"/>
  <c r="BR733" i="10" s="1"/>
  <c r="AU717" i="10"/>
  <c r="BR717" i="10" s="1"/>
  <c r="AU1014" i="10"/>
  <c r="BR1014" i="10" s="1"/>
  <c r="AU998" i="10"/>
  <c r="BR998" i="10" s="1"/>
  <c r="AU982" i="10"/>
  <c r="BR982" i="10" s="1"/>
  <c r="AU966" i="10"/>
  <c r="BR966" i="10" s="1"/>
  <c r="AU950" i="10"/>
  <c r="BR950" i="10" s="1"/>
  <c r="AU934" i="10"/>
  <c r="BR934" i="10" s="1"/>
  <c r="AU918" i="10"/>
  <c r="BR918" i="10" s="1"/>
  <c r="AU902" i="10"/>
  <c r="BR902" i="10" s="1"/>
  <c r="AU886" i="10"/>
  <c r="BR886" i="10" s="1"/>
  <c r="AU870" i="10"/>
  <c r="BR870" i="10" s="1"/>
  <c r="AU854" i="10"/>
  <c r="BR854" i="10" s="1"/>
  <c r="AU838" i="10"/>
  <c r="BR838" i="10" s="1"/>
  <c r="AU822" i="10"/>
  <c r="BR822" i="10" s="1"/>
  <c r="AU806" i="10"/>
  <c r="BR806" i="10" s="1"/>
  <c r="AU790" i="10"/>
  <c r="BR790" i="10" s="1"/>
  <c r="AU774" i="10"/>
  <c r="BR774" i="10" s="1"/>
  <c r="AU758" i="10"/>
  <c r="BR758" i="10" s="1"/>
  <c r="AU742" i="10"/>
  <c r="BR742" i="10" s="1"/>
  <c r="AU726" i="10"/>
  <c r="BR726" i="10" s="1"/>
  <c r="AU710" i="10"/>
  <c r="BR710" i="10" s="1"/>
  <c r="AU1007" i="10"/>
  <c r="BR1007" i="10" s="1"/>
  <c r="AU991" i="10"/>
  <c r="BR991" i="10" s="1"/>
  <c r="AU975" i="10"/>
  <c r="BR975" i="10" s="1"/>
  <c r="AU959" i="10"/>
  <c r="BR959" i="10" s="1"/>
  <c r="AU943" i="10"/>
  <c r="BR943" i="10" s="1"/>
  <c r="AU927" i="10"/>
  <c r="BR927" i="10" s="1"/>
  <c r="AU911" i="10"/>
  <c r="BR911" i="10" s="1"/>
  <c r="AU895" i="10"/>
  <c r="BR895" i="10" s="1"/>
  <c r="AU879" i="10"/>
  <c r="BR879" i="10" s="1"/>
  <c r="AU863" i="10"/>
  <c r="BR863" i="10" s="1"/>
  <c r="AU847" i="10"/>
  <c r="BR847" i="10" s="1"/>
  <c r="AU831" i="10"/>
  <c r="BR831" i="10" s="1"/>
  <c r="AU815" i="10"/>
  <c r="BR815" i="10" s="1"/>
  <c r="AU799" i="10"/>
  <c r="BR799" i="10" s="1"/>
  <c r="AU783" i="10"/>
  <c r="BR783" i="10" s="1"/>
  <c r="AU767" i="10"/>
  <c r="BR767" i="10" s="1"/>
  <c r="AU751" i="10"/>
  <c r="BR751" i="10" s="1"/>
  <c r="AU735" i="10"/>
  <c r="BR735" i="10" s="1"/>
  <c r="AU719" i="10"/>
  <c r="BR719" i="10" s="1"/>
  <c r="AU1000" i="10"/>
  <c r="BR1000" i="10" s="1"/>
  <c r="AU984" i="10"/>
  <c r="BR984" i="10" s="1"/>
  <c r="AU968" i="10"/>
  <c r="BR968" i="10" s="1"/>
  <c r="AU952" i="10"/>
  <c r="BR952" i="10" s="1"/>
  <c r="AU936" i="10"/>
  <c r="BR936" i="10" s="1"/>
  <c r="AU920" i="10"/>
  <c r="BR920" i="10" s="1"/>
  <c r="AU904" i="10"/>
  <c r="BR904" i="10" s="1"/>
  <c r="AU888" i="10"/>
  <c r="BR888" i="10" s="1"/>
  <c r="AU872" i="10"/>
  <c r="BR872" i="10" s="1"/>
  <c r="AU856" i="10"/>
  <c r="BR856" i="10" s="1"/>
  <c r="AU840" i="10"/>
  <c r="BR840" i="10" s="1"/>
  <c r="AU824" i="10"/>
  <c r="BR824" i="10" s="1"/>
  <c r="AU808" i="10"/>
  <c r="BR808" i="10" s="1"/>
  <c r="AU792" i="10"/>
  <c r="BR792" i="10" s="1"/>
  <c r="AU776" i="10"/>
  <c r="BR776" i="10" s="1"/>
  <c r="AU760" i="10"/>
  <c r="BR760" i="10" s="1"/>
  <c r="AU744" i="10"/>
  <c r="BR744" i="10" s="1"/>
  <c r="AU728" i="10"/>
  <c r="BR728" i="10" s="1"/>
  <c r="AU712" i="10"/>
  <c r="BR712" i="10" s="1"/>
  <c r="AU696" i="10"/>
  <c r="BR696" i="10" s="1"/>
  <c r="AU680" i="10"/>
  <c r="BR680" i="10" s="1"/>
  <c r="AU1009" i="10"/>
  <c r="BR1009" i="10" s="1"/>
  <c r="AU993" i="10"/>
  <c r="BR993" i="10" s="1"/>
  <c r="AU977" i="10"/>
  <c r="BR977" i="10" s="1"/>
  <c r="AU961" i="10"/>
  <c r="BR961" i="10" s="1"/>
  <c r="AU945" i="10"/>
  <c r="BR945" i="10" s="1"/>
  <c r="AU929" i="10"/>
  <c r="BR929" i="10" s="1"/>
  <c r="AU865" i="10"/>
  <c r="BR865" i="10" s="1"/>
  <c r="AU789" i="10"/>
  <c r="BR789" i="10" s="1"/>
  <c r="AU746" i="10"/>
  <c r="BR746" i="10" s="1"/>
  <c r="AU738" i="10"/>
  <c r="BR738" i="10" s="1"/>
  <c r="AU657" i="10"/>
  <c r="BR657" i="10" s="1"/>
  <c r="AU641" i="10"/>
  <c r="BR641" i="10" s="1"/>
  <c r="AU625" i="10"/>
  <c r="BR625" i="10" s="1"/>
  <c r="AU609" i="10"/>
  <c r="BR609" i="10" s="1"/>
  <c r="AU593" i="10"/>
  <c r="BR593" i="10" s="1"/>
  <c r="AU577" i="10"/>
  <c r="BR577" i="10" s="1"/>
  <c r="AU561" i="10"/>
  <c r="BR561" i="10" s="1"/>
  <c r="AU922" i="10"/>
  <c r="BR922" i="10" s="1"/>
  <c r="AU807" i="10"/>
  <c r="BR807" i="10" s="1"/>
  <c r="AU690" i="10"/>
  <c r="BR690" i="10" s="1"/>
  <c r="AU666" i="10"/>
  <c r="BR666" i="10" s="1"/>
  <c r="AU650" i="10"/>
  <c r="BR650" i="10" s="1"/>
  <c r="AU634" i="10"/>
  <c r="BR634" i="10" s="1"/>
  <c r="AU881" i="10"/>
  <c r="BR881" i="10" s="1"/>
  <c r="AU721" i="10"/>
  <c r="BR721" i="10" s="1"/>
  <c r="AU699" i="10"/>
  <c r="BR699" i="10" s="1"/>
  <c r="AU687" i="10"/>
  <c r="BR687" i="10" s="1"/>
  <c r="AU684" i="10"/>
  <c r="BR684" i="10" s="1"/>
  <c r="AU681" i="10"/>
  <c r="BR681" i="10" s="1"/>
  <c r="AU954" i="10"/>
  <c r="BR954" i="10" s="1"/>
  <c r="AU826" i="10"/>
  <c r="BR826" i="10" s="1"/>
  <c r="AU779" i="10"/>
  <c r="BR779" i="10" s="1"/>
  <c r="AU773" i="10"/>
  <c r="BR773" i="10" s="1"/>
  <c r="AU755" i="10"/>
  <c r="BR755" i="10" s="1"/>
  <c r="AU737" i="10"/>
  <c r="BR737" i="10" s="1"/>
  <c r="AU709" i="10"/>
  <c r="BR709" i="10" s="1"/>
  <c r="AU705" i="10"/>
  <c r="BR705" i="10" s="1"/>
  <c r="AU693" i="10"/>
  <c r="BR693" i="10" s="1"/>
  <c r="AU897" i="10"/>
  <c r="BR897" i="10" s="1"/>
  <c r="AU805" i="10"/>
  <c r="BR805" i="10" s="1"/>
  <c r="AU725" i="10"/>
  <c r="BR725" i="10" s="1"/>
  <c r="AU678" i="10"/>
  <c r="BR678" i="10" s="1"/>
  <c r="AU661" i="10"/>
  <c r="BR661" i="10" s="1"/>
  <c r="AU986" i="10"/>
  <c r="BR986" i="10" s="1"/>
  <c r="AU842" i="10"/>
  <c r="BR842" i="10" s="1"/>
  <c r="AU778" i="10"/>
  <c r="BR778" i="10" s="1"/>
  <c r="AU741" i="10"/>
  <c r="BR741" i="10" s="1"/>
  <c r="AU670" i="10"/>
  <c r="BR670" i="10" s="1"/>
  <c r="AU654" i="10"/>
  <c r="BR654" i="10" s="1"/>
  <c r="AU638" i="10"/>
  <c r="BR638" i="10" s="1"/>
  <c r="AU622" i="10"/>
  <c r="BR622" i="10" s="1"/>
  <c r="AU606" i="10"/>
  <c r="BR606" i="10" s="1"/>
  <c r="AU590" i="10"/>
  <c r="BR590" i="10" s="1"/>
  <c r="AU574" i="10"/>
  <c r="BR574" i="10" s="1"/>
  <c r="AU558" i="10"/>
  <c r="BR558" i="10" s="1"/>
  <c r="AU542" i="10"/>
  <c r="BR542" i="10" s="1"/>
  <c r="AU526" i="10"/>
  <c r="BR526" i="10" s="1"/>
  <c r="AU510" i="10"/>
  <c r="BR510" i="10" s="1"/>
  <c r="AU494" i="10"/>
  <c r="BR494" i="10" s="1"/>
  <c r="AU478" i="10"/>
  <c r="BR478" i="10" s="1"/>
  <c r="AU462" i="10"/>
  <c r="BR462" i="10" s="1"/>
  <c r="AU446" i="10"/>
  <c r="BR446" i="10" s="1"/>
  <c r="AU430" i="10"/>
  <c r="BR430" i="10" s="1"/>
  <c r="AU414" i="10"/>
  <c r="BR414" i="10" s="1"/>
  <c r="AU398" i="10"/>
  <c r="BR398" i="10" s="1"/>
  <c r="AU913" i="10"/>
  <c r="BR913" i="10" s="1"/>
  <c r="AU785" i="10"/>
  <c r="BR785" i="10" s="1"/>
  <c r="AU754" i="10"/>
  <c r="BR754" i="10" s="1"/>
  <c r="AU675" i="10"/>
  <c r="BR675" i="10" s="1"/>
  <c r="AU663" i="10"/>
  <c r="BR663" i="10" s="1"/>
  <c r="AU858" i="10"/>
  <c r="BR858" i="10" s="1"/>
  <c r="AU794" i="10"/>
  <c r="BR794" i="10" s="1"/>
  <c r="AU716" i="10"/>
  <c r="BR716" i="10" s="1"/>
  <c r="AU708" i="10"/>
  <c r="BR708" i="10" s="1"/>
  <c r="AU692" i="10"/>
  <c r="BR692" i="10" s="1"/>
  <c r="AU689" i="10"/>
  <c r="BR689" i="10" s="1"/>
  <c r="AU683" i="10"/>
  <c r="BR683" i="10" s="1"/>
  <c r="AU656" i="10"/>
  <c r="BR656" i="10" s="1"/>
  <c r="AU640" i="10"/>
  <c r="BR640" i="10" s="1"/>
  <c r="AU624" i="10"/>
  <c r="BR624" i="10" s="1"/>
  <c r="AU608" i="10"/>
  <c r="BR608" i="10" s="1"/>
  <c r="AU592" i="10"/>
  <c r="BR592" i="10" s="1"/>
  <c r="AU576" i="10"/>
  <c r="BR576" i="10" s="1"/>
  <c r="AU560" i="10"/>
  <c r="BR560" i="10" s="1"/>
  <c r="AU544" i="10"/>
  <c r="BR544" i="10" s="1"/>
  <c r="AU528" i="10"/>
  <c r="BR528" i="10" s="1"/>
  <c r="AU512" i="10"/>
  <c r="BR512" i="10" s="1"/>
  <c r="AU496" i="10"/>
  <c r="BR496" i="10" s="1"/>
  <c r="AU480" i="10"/>
  <c r="BR480" i="10" s="1"/>
  <c r="AU464" i="10"/>
  <c r="BR464" i="10" s="1"/>
  <c r="AU821" i="10"/>
  <c r="BR821" i="10" s="1"/>
  <c r="AU771" i="10"/>
  <c r="BR771" i="10" s="1"/>
  <c r="AU759" i="10"/>
  <c r="BR759" i="10" s="1"/>
  <c r="AU753" i="10"/>
  <c r="BR753" i="10" s="1"/>
  <c r="AU732" i="10"/>
  <c r="BR732" i="10" s="1"/>
  <c r="AU724" i="10"/>
  <c r="BR724" i="10" s="1"/>
  <c r="AU701" i="10"/>
  <c r="BR701" i="10" s="1"/>
  <c r="AU698" i="10"/>
  <c r="BR698" i="10" s="1"/>
  <c r="AU695" i="10"/>
  <c r="BR695" i="10" s="1"/>
  <c r="AU665" i="10"/>
  <c r="BR665" i="10" s="1"/>
  <c r="AU649" i="10"/>
  <c r="BR649" i="10" s="1"/>
  <c r="AU633" i="10"/>
  <c r="BR633" i="10" s="1"/>
  <c r="AU617" i="10"/>
  <c r="BR617" i="10" s="1"/>
  <c r="AU601" i="10"/>
  <c r="BR601" i="10" s="1"/>
  <c r="AU585" i="10"/>
  <c r="BR585" i="10" s="1"/>
  <c r="AU569" i="10"/>
  <c r="BR569" i="10" s="1"/>
  <c r="AU553" i="10"/>
  <c r="BR553" i="10" s="1"/>
  <c r="AU874" i="10"/>
  <c r="BR874" i="10" s="1"/>
  <c r="AU748" i="10"/>
  <c r="BR748" i="10" s="1"/>
  <c r="AU740" i="10"/>
  <c r="BR740" i="10" s="1"/>
  <c r="AU658" i="10"/>
  <c r="BR658" i="10" s="1"/>
  <c r="AU642" i="10"/>
  <c r="BR642" i="10" s="1"/>
  <c r="AU938" i="10"/>
  <c r="BR938" i="10" s="1"/>
  <c r="AU801" i="10"/>
  <c r="BR801" i="10" s="1"/>
  <c r="AU677" i="10"/>
  <c r="BR677" i="10" s="1"/>
  <c r="AU667" i="10"/>
  <c r="BR667" i="10" s="1"/>
  <c r="AU651" i="10"/>
  <c r="BR651" i="10" s="1"/>
  <c r="AU635" i="10"/>
  <c r="BR635" i="10" s="1"/>
  <c r="AU619" i="10"/>
  <c r="BR619" i="10" s="1"/>
  <c r="AU603" i="10"/>
  <c r="BR603" i="10" s="1"/>
  <c r="AU587" i="10"/>
  <c r="BR587" i="10" s="1"/>
  <c r="AU571" i="10"/>
  <c r="BR571" i="10" s="1"/>
  <c r="AU555" i="10"/>
  <c r="BR555" i="10" s="1"/>
  <c r="AU539" i="10"/>
  <c r="BR539" i="10" s="1"/>
  <c r="AU523" i="10"/>
  <c r="BR523" i="10" s="1"/>
  <c r="AU507" i="10"/>
  <c r="BR507" i="10" s="1"/>
  <c r="AU491" i="10"/>
  <c r="BR491" i="10" s="1"/>
  <c r="AU475" i="10"/>
  <c r="BR475" i="10" s="1"/>
  <c r="AU459" i="10"/>
  <c r="BR459" i="10" s="1"/>
  <c r="AU443" i="10"/>
  <c r="BR443" i="10" s="1"/>
  <c r="AU427" i="10"/>
  <c r="BR427" i="10" s="1"/>
  <c r="AU411" i="10"/>
  <c r="BR411" i="10" s="1"/>
  <c r="AU395" i="10"/>
  <c r="BR395" i="10" s="1"/>
  <c r="AU890" i="10"/>
  <c r="BR890" i="10" s="1"/>
  <c r="AU810" i="10"/>
  <c r="BR810" i="10" s="1"/>
  <c r="AU723" i="10"/>
  <c r="BR723" i="10" s="1"/>
  <c r="AU715" i="10"/>
  <c r="BR715" i="10" s="1"/>
  <c r="AU711" i="10"/>
  <c r="BR711" i="10" s="1"/>
  <c r="AU707" i="10"/>
  <c r="BR707" i="10" s="1"/>
  <c r="AU970" i="10"/>
  <c r="BR970" i="10" s="1"/>
  <c r="AU833" i="10"/>
  <c r="BR833" i="10" s="1"/>
  <c r="AU769" i="10"/>
  <c r="BR769" i="10" s="1"/>
  <c r="AU739" i="10"/>
  <c r="BR739" i="10" s="1"/>
  <c r="AU731" i="10"/>
  <c r="BR731" i="10" s="1"/>
  <c r="AU727" i="10"/>
  <c r="BR727" i="10" s="1"/>
  <c r="AU685" i="10"/>
  <c r="BR685" i="10" s="1"/>
  <c r="AU906" i="10"/>
  <c r="BR906" i="10" s="1"/>
  <c r="AU791" i="10"/>
  <c r="BR791" i="10" s="1"/>
  <c r="AU763" i="10"/>
  <c r="BR763" i="10" s="1"/>
  <c r="AU757" i="10"/>
  <c r="BR757" i="10" s="1"/>
  <c r="AU747" i="10"/>
  <c r="BR747" i="10" s="1"/>
  <c r="AU743" i="10"/>
  <c r="BR743" i="10" s="1"/>
  <c r="AU694" i="10"/>
  <c r="BR694" i="10" s="1"/>
  <c r="AU691" i="10"/>
  <c r="BR691" i="10" s="1"/>
  <c r="AU682" i="10"/>
  <c r="BR682" i="10" s="1"/>
  <c r="AU662" i="10"/>
  <c r="BR662" i="10" s="1"/>
  <c r="AU646" i="10"/>
  <c r="BR646" i="10" s="1"/>
  <c r="AU630" i="10"/>
  <c r="BR630" i="10" s="1"/>
  <c r="AU614" i="10"/>
  <c r="BR614" i="10" s="1"/>
  <c r="AU598" i="10"/>
  <c r="BR598" i="10" s="1"/>
  <c r="AU582" i="10"/>
  <c r="BR582" i="10" s="1"/>
  <c r="AU566" i="10"/>
  <c r="BR566" i="10" s="1"/>
  <c r="AU550" i="10"/>
  <c r="BR550" i="10" s="1"/>
  <c r="AU534" i="10"/>
  <c r="BR534" i="10" s="1"/>
  <c r="AU518" i="10"/>
  <c r="BR518" i="10" s="1"/>
  <c r="AU502" i="10"/>
  <c r="BR502" i="10" s="1"/>
  <c r="AU486" i="10"/>
  <c r="BR486" i="10" s="1"/>
  <c r="AU470" i="10"/>
  <c r="BR470" i="10" s="1"/>
  <c r="AU454" i="10"/>
  <c r="BR454" i="10" s="1"/>
  <c r="AU438" i="10"/>
  <c r="BR438" i="10" s="1"/>
  <c r="AU422" i="10"/>
  <c r="BR422" i="10" s="1"/>
  <c r="AU406" i="10"/>
  <c r="BR406" i="10" s="1"/>
  <c r="AU390" i="10"/>
  <c r="BR390" i="10" s="1"/>
  <c r="AU1002" i="10"/>
  <c r="BR1002" i="10" s="1"/>
  <c r="AU849" i="10"/>
  <c r="BR849" i="10" s="1"/>
  <c r="AU817" i="10"/>
  <c r="BR817" i="10" s="1"/>
  <c r="AU775" i="10"/>
  <c r="BR775" i="10" s="1"/>
  <c r="AU714" i="10"/>
  <c r="BR714" i="10" s="1"/>
  <c r="AU703" i="10"/>
  <c r="BR703" i="10" s="1"/>
  <c r="AU700" i="10"/>
  <c r="BR700" i="10" s="1"/>
  <c r="AU679" i="10"/>
  <c r="BR679" i="10" s="1"/>
  <c r="AU671" i="10"/>
  <c r="BR671" i="10" s="1"/>
  <c r="AU655" i="10"/>
  <c r="BR655" i="10" s="1"/>
  <c r="AU639" i="10"/>
  <c r="BR639" i="10" s="1"/>
  <c r="AU623" i="10"/>
  <c r="BR623" i="10" s="1"/>
  <c r="AU607" i="10"/>
  <c r="BR607" i="10" s="1"/>
  <c r="AU591" i="10"/>
  <c r="BR591" i="10" s="1"/>
  <c r="AU575" i="10"/>
  <c r="BR575" i="10" s="1"/>
  <c r="AU559" i="10"/>
  <c r="BR559" i="10" s="1"/>
  <c r="AU543" i="10"/>
  <c r="BR543" i="10" s="1"/>
  <c r="AU527" i="10"/>
  <c r="BR527" i="10" s="1"/>
  <c r="AU511" i="10"/>
  <c r="BR511" i="10" s="1"/>
  <c r="AU495" i="10"/>
  <c r="BR495" i="10" s="1"/>
  <c r="AU479" i="10"/>
  <c r="BR479" i="10" s="1"/>
  <c r="AU463" i="10"/>
  <c r="BR463" i="10" s="1"/>
  <c r="AU447" i="10"/>
  <c r="BR447" i="10" s="1"/>
  <c r="AU431" i="10"/>
  <c r="BR431" i="10" s="1"/>
  <c r="AU415" i="10"/>
  <c r="BR415" i="10" s="1"/>
  <c r="AU399" i="10"/>
  <c r="BR399" i="10" s="1"/>
  <c r="AU383" i="10"/>
  <c r="BR383" i="10" s="1"/>
  <c r="AU722" i="10"/>
  <c r="BR722" i="10" s="1"/>
  <c r="AU653" i="10"/>
  <c r="BR653" i="10" s="1"/>
  <c r="AU632" i="10"/>
  <c r="BR632" i="10" s="1"/>
  <c r="AU579" i="10"/>
  <c r="BR579" i="10" s="1"/>
  <c r="AU567" i="10"/>
  <c r="BR567" i="10" s="1"/>
  <c r="AU536" i="10"/>
  <c r="BR536" i="10" s="1"/>
  <c r="AU533" i="10"/>
  <c r="BR533" i="10" s="1"/>
  <c r="AU503" i="10"/>
  <c r="BR503" i="10" s="1"/>
  <c r="AU493" i="10"/>
  <c r="BR493" i="10" s="1"/>
  <c r="AU483" i="10"/>
  <c r="BR483" i="10" s="1"/>
  <c r="AU473" i="10"/>
  <c r="BR473" i="10" s="1"/>
  <c r="AU450" i="10"/>
  <c r="BR450" i="10" s="1"/>
  <c r="AU401" i="10"/>
  <c r="BR401" i="10" s="1"/>
  <c r="AU389" i="10"/>
  <c r="BR389" i="10" s="1"/>
  <c r="AU386" i="10"/>
  <c r="BR386" i="10" s="1"/>
  <c r="AU380" i="10"/>
  <c r="BR380" i="10" s="1"/>
  <c r="AU373" i="10"/>
  <c r="BR373" i="10" s="1"/>
  <c r="AU357" i="10"/>
  <c r="BR357" i="10" s="1"/>
  <c r="AU341" i="10"/>
  <c r="BR341" i="10" s="1"/>
  <c r="AU325" i="10"/>
  <c r="BR325" i="10" s="1"/>
  <c r="AU309" i="10"/>
  <c r="BR309" i="10" s="1"/>
  <c r="AU293" i="10"/>
  <c r="BR293" i="10" s="1"/>
  <c r="AU277" i="10"/>
  <c r="BR277" i="10" s="1"/>
  <c r="AU674" i="10"/>
  <c r="BR674" i="10" s="1"/>
  <c r="AU637" i="10"/>
  <c r="BR637" i="10" s="1"/>
  <c r="AU595" i="10"/>
  <c r="BR595" i="10" s="1"/>
  <c r="AU583" i="10"/>
  <c r="BR583" i="10" s="1"/>
  <c r="AU516" i="10"/>
  <c r="BR516" i="10" s="1"/>
  <c r="AU506" i="10"/>
  <c r="BR506" i="10" s="1"/>
  <c r="AU456" i="10"/>
  <c r="BR456" i="10" s="1"/>
  <c r="AU453" i="10"/>
  <c r="BR453" i="10" s="1"/>
  <c r="AU410" i="10"/>
  <c r="BR410" i="10" s="1"/>
  <c r="AU407" i="10"/>
  <c r="BR407" i="10" s="1"/>
  <c r="AU404" i="10"/>
  <c r="BR404" i="10" s="1"/>
  <c r="AU366" i="10"/>
  <c r="BR366" i="10" s="1"/>
  <c r="AU350" i="10"/>
  <c r="BR350" i="10" s="1"/>
  <c r="AU334" i="10"/>
  <c r="BR334" i="10" s="1"/>
  <c r="AU318" i="10"/>
  <c r="BR318" i="10" s="1"/>
  <c r="AU302" i="10"/>
  <c r="BR302" i="10" s="1"/>
  <c r="AU286" i="10"/>
  <c r="BR286" i="10" s="1"/>
  <c r="AU270" i="10"/>
  <c r="BR270" i="10" s="1"/>
  <c r="AU254" i="10"/>
  <c r="BR254" i="10" s="1"/>
  <c r="AU238" i="10"/>
  <c r="BR238" i="10" s="1"/>
  <c r="AU659" i="10"/>
  <c r="BR659" i="10" s="1"/>
  <c r="AU611" i="10"/>
  <c r="BR611" i="10" s="1"/>
  <c r="AU599" i="10"/>
  <c r="BR599" i="10" s="1"/>
  <c r="AU554" i="10"/>
  <c r="BR554" i="10" s="1"/>
  <c r="AU546" i="10"/>
  <c r="BR546" i="10" s="1"/>
  <c r="AU529" i="10"/>
  <c r="BR529" i="10" s="1"/>
  <c r="AU476" i="10"/>
  <c r="BR476" i="10" s="1"/>
  <c r="AU466" i="10"/>
  <c r="BR466" i="10" s="1"/>
  <c r="AU419" i="10"/>
  <c r="BR419" i="10" s="1"/>
  <c r="AU416" i="10"/>
  <c r="BR416" i="10" s="1"/>
  <c r="AU413" i="10"/>
  <c r="BR413" i="10" s="1"/>
  <c r="AU375" i="10"/>
  <c r="BR375" i="10" s="1"/>
  <c r="AU359" i="10"/>
  <c r="BR359" i="10" s="1"/>
  <c r="AU343" i="10"/>
  <c r="BR343" i="10" s="1"/>
  <c r="AU327" i="10"/>
  <c r="BR327" i="10" s="1"/>
  <c r="AU652" i="10"/>
  <c r="BR652" i="10" s="1"/>
  <c r="AU647" i="10"/>
  <c r="BR647" i="10" s="1"/>
  <c r="AU627" i="10"/>
  <c r="BR627" i="10" s="1"/>
  <c r="AU615" i="10"/>
  <c r="BR615" i="10" s="1"/>
  <c r="AU570" i="10"/>
  <c r="BR570" i="10" s="1"/>
  <c r="AU562" i="10"/>
  <c r="BR562" i="10" s="1"/>
  <c r="AU519" i="10"/>
  <c r="BR519" i="10" s="1"/>
  <c r="AU509" i="10"/>
  <c r="BR509" i="10" s="1"/>
  <c r="AU499" i="10"/>
  <c r="BR499" i="10" s="1"/>
  <c r="AU489" i="10"/>
  <c r="BR489" i="10" s="1"/>
  <c r="AU440" i="10"/>
  <c r="BR440" i="10" s="1"/>
  <c r="AU428" i="10"/>
  <c r="BR428" i="10" s="1"/>
  <c r="AU425" i="10"/>
  <c r="BR425" i="10" s="1"/>
  <c r="AU368" i="10"/>
  <c r="BR368" i="10" s="1"/>
  <c r="AU352" i="10"/>
  <c r="BR352" i="10" s="1"/>
  <c r="AU336" i="10"/>
  <c r="BR336" i="10" s="1"/>
  <c r="AU320" i="10"/>
  <c r="BR320" i="10" s="1"/>
  <c r="AU304" i="10"/>
  <c r="BR304" i="10" s="1"/>
  <c r="AU288" i="10"/>
  <c r="BR288" i="10" s="1"/>
  <c r="AU272" i="10"/>
  <c r="BR272" i="10" s="1"/>
  <c r="AU256" i="10"/>
  <c r="BR256" i="10" s="1"/>
  <c r="AU240" i="10"/>
  <c r="BR240" i="10" s="1"/>
  <c r="AU224" i="10"/>
  <c r="BR224" i="10" s="1"/>
  <c r="AU208" i="10"/>
  <c r="BR208" i="10" s="1"/>
  <c r="AU192" i="10"/>
  <c r="BR192" i="10" s="1"/>
  <c r="AU706" i="10"/>
  <c r="BR706" i="10" s="1"/>
  <c r="AU673" i="10"/>
  <c r="BR673" i="10" s="1"/>
  <c r="AU636" i="10"/>
  <c r="BR636" i="10" s="1"/>
  <c r="AU631" i="10"/>
  <c r="BR631" i="10" s="1"/>
  <c r="AU586" i="10"/>
  <c r="BR586" i="10" s="1"/>
  <c r="AU578" i="10"/>
  <c r="BR578" i="10" s="1"/>
  <c r="AU532" i="10"/>
  <c r="BR532" i="10" s="1"/>
  <c r="AU522" i="10"/>
  <c r="BR522" i="10" s="1"/>
  <c r="AU472" i="10"/>
  <c r="BR472" i="10" s="1"/>
  <c r="AU469" i="10"/>
  <c r="BR469" i="10" s="1"/>
  <c r="AU449" i="10"/>
  <c r="BR449" i="10" s="1"/>
  <c r="AU437" i="10"/>
  <c r="BR437" i="10" s="1"/>
  <c r="AU434" i="10"/>
  <c r="BR434" i="10" s="1"/>
  <c r="AU385" i="10"/>
  <c r="BR385" i="10" s="1"/>
  <c r="AU377" i="10"/>
  <c r="BR377" i="10" s="1"/>
  <c r="AU361" i="10"/>
  <c r="BR361" i="10" s="1"/>
  <c r="AU345" i="10"/>
  <c r="BR345" i="10" s="1"/>
  <c r="AU329" i="10"/>
  <c r="BR329" i="10" s="1"/>
  <c r="AU313" i="10"/>
  <c r="BR313" i="10" s="1"/>
  <c r="AU297" i="10"/>
  <c r="BR297" i="10" s="1"/>
  <c r="AU602" i="10"/>
  <c r="BR602" i="10" s="1"/>
  <c r="AU594" i="10"/>
  <c r="BR594" i="10" s="1"/>
  <c r="AU492" i="10"/>
  <c r="BR492" i="10" s="1"/>
  <c r="AU482" i="10"/>
  <c r="BR482" i="10" s="1"/>
  <c r="AU452" i="10"/>
  <c r="BR452" i="10" s="1"/>
  <c r="AU394" i="10"/>
  <c r="BR394" i="10" s="1"/>
  <c r="AU391" i="10"/>
  <c r="BR391" i="10" s="1"/>
  <c r="AU388" i="10"/>
  <c r="BR388" i="10" s="1"/>
  <c r="AU382" i="10"/>
  <c r="BR382" i="10" s="1"/>
  <c r="AU370" i="10"/>
  <c r="BR370" i="10" s="1"/>
  <c r="AU354" i="10"/>
  <c r="BR354" i="10" s="1"/>
  <c r="AU338" i="10"/>
  <c r="BR338" i="10" s="1"/>
  <c r="AU322" i="10"/>
  <c r="BR322" i="10" s="1"/>
  <c r="AU306" i="10"/>
  <c r="BR306" i="10" s="1"/>
  <c r="AU290" i="10"/>
  <c r="BR290" i="10" s="1"/>
  <c r="AU274" i="10"/>
  <c r="BR274" i="10" s="1"/>
  <c r="AU258" i="10"/>
  <c r="BR258" i="10" s="1"/>
  <c r="AU242" i="10"/>
  <c r="BR242" i="10" s="1"/>
  <c r="AU226" i="10"/>
  <c r="BR226" i="10" s="1"/>
  <c r="AU210" i="10"/>
  <c r="BR210" i="10" s="1"/>
  <c r="AU194" i="10"/>
  <c r="BR194" i="10" s="1"/>
  <c r="AU618" i="10"/>
  <c r="BR618" i="10" s="1"/>
  <c r="AU610" i="10"/>
  <c r="BR610" i="10" s="1"/>
  <c r="AU545" i="10"/>
  <c r="BR545" i="10" s="1"/>
  <c r="AU535" i="10"/>
  <c r="BR535" i="10" s="1"/>
  <c r="AU525" i="10"/>
  <c r="BR525" i="10" s="1"/>
  <c r="AU515" i="10"/>
  <c r="BR515" i="10" s="1"/>
  <c r="AU505" i="10"/>
  <c r="BR505" i="10" s="1"/>
  <c r="AU465" i="10"/>
  <c r="BR465" i="10" s="1"/>
  <c r="AU403" i="10"/>
  <c r="BR403" i="10" s="1"/>
  <c r="AU400" i="10"/>
  <c r="BR400" i="10" s="1"/>
  <c r="AU397" i="10"/>
  <c r="BR397" i="10" s="1"/>
  <c r="AU363" i="10"/>
  <c r="BR363" i="10" s="1"/>
  <c r="AU347" i="10"/>
  <c r="BR347" i="10" s="1"/>
  <c r="AU331" i="10"/>
  <c r="BR331" i="10" s="1"/>
  <c r="AU315" i="10"/>
  <c r="BR315" i="10" s="1"/>
  <c r="AU299" i="10"/>
  <c r="BR299" i="10" s="1"/>
  <c r="AU762" i="10"/>
  <c r="BR762" i="10" s="1"/>
  <c r="AU664" i="10"/>
  <c r="BR664" i="10" s="1"/>
  <c r="AU626" i="10"/>
  <c r="BR626" i="10" s="1"/>
  <c r="AU557" i="10"/>
  <c r="BR557" i="10" s="1"/>
  <c r="AU549" i="10"/>
  <c r="BR549" i="10" s="1"/>
  <c r="AU538" i="10"/>
  <c r="BR538" i="10" s="1"/>
  <c r="AU488" i="10"/>
  <c r="BR488" i="10" s="1"/>
  <c r="AU485" i="10"/>
  <c r="BR485" i="10" s="1"/>
  <c r="AU455" i="10"/>
  <c r="BR455" i="10" s="1"/>
  <c r="AU424" i="10"/>
  <c r="BR424" i="10" s="1"/>
  <c r="AU412" i="10"/>
  <c r="BR412" i="10" s="1"/>
  <c r="AU409" i="10"/>
  <c r="BR409" i="10" s="1"/>
  <c r="AU379" i="10"/>
  <c r="BR379" i="10" s="1"/>
  <c r="AU372" i="10"/>
  <c r="BR372" i="10" s="1"/>
  <c r="AU356" i="10"/>
  <c r="BR356" i="10" s="1"/>
  <c r="AU340" i="10"/>
  <c r="BR340" i="10" s="1"/>
  <c r="AU324" i="10"/>
  <c r="BR324" i="10" s="1"/>
  <c r="AU308" i="10"/>
  <c r="BR308" i="10" s="1"/>
  <c r="AU292" i="10"/>
  <c r="BR292" i="10" s="1"/>
  <c r="AU276" i="10"/>
  <c r="BR276" i="10" s="1"/>
  <c r="AU573" i="10"/>
  <c r="BR573" i="10" s="1"/>
  <c r="AU565" i="10"/>
  <c r="BR565" i="10" s="1"/>
  <c r="AU508" i="10"/>
  <c r="BR508" i="10" s="1"/>
  <c r="AU498" i="10"/>
  <c r="BR498" i="10" s="1"/>
  <c r="AU468" i="10"/>
  <c r="BR468" i="10" s="1"/>
  <c r="AU458" i="10"/>
  <c r="BR458" i="10" s="1"/>
  <c r="AU433" i="10"/>
  <c r="BR433" i="10" s="1"/>
  <c r="AU421" i="10"/>
  <c r="BR421" i="10" s="1"/>
  <c r="AU418" i="10"/>
  <c r="BR418" i="10" s="1"/>
  <c r="AU365" i="10"/>
  <c r="BR365" i="10" s="1"/>
  <c r="AU349" i="10"/>
  <c r="BR349" i="10" s="1"/>
  <c r="AU333" i="10"/>
  <c r="BR333" i="10" s="1"/>
  <c r="AU317" i="10"/>
  <c r="BR317" i="10" s="1"/>
  <c r="AU301" i="10"/>
  <c r="BR301" i="10" s="1"/>
  <c r="AU285" i="10"/>
  <c r="BR285" i="10" s="1"/>
  <c r="AU269" i="10"/>
  <c r="BR269" i="10" s="1"/>
  <c r="AU645" i="10"/>
  <c r="BR645" i="10" s="1"/>
  <c r="AU589" i="10"/>
  <c r="BR589" i="10" s="1"/>
  <c r="AU581" i="10"/>
  <c r="BR581" i="10" s="1"/>
  <c r="AU541" i="10"/>
  <c r="BR541" i="10" s="1"/>
  <c r="AU531" i="10"/>
  <c r="BR531" i="10" s="1"/>
  <c r="AU521" i="10"/>
  <c r="BR521" i="10" s="1"/>
  <c r="AU481" i="10"/>
  <c r="BR481" i="10" s="1"/>
  <c r="AU442" i="10"/>
  <c r="BR442" i="10" s="1"/>
  <c r="AU439" i="10"/>
  <c r="BR439" i="10" s="1"/>
  <c r="AU436" i="10"/>
  <c r="BR436" i="10" s="1"/>
  <c r="AU374" i="10"/>
  <c r="BR374" i="10" s="1"/>
  <c r="AU358" i="10"/>
  <c r="BR358" i="10" s="1"/>
  <c r="AU342" i="10"/>
  <c r="BR342" i="10" s="1"/>
  <c r="AU326" i="10"/>
  <c r="BR326" i="10" s="1"/>
  <c r="AU310" i="10"/>
  <c r="BR310" i="10" s="1"/>
  <c r="AU294" i="10"/>
  <c r="BR294" i="10" s="1"/>
  <c r="AU278" i="10"/>
  <c r="BR278" i="10" s="1"/>
  <c r="AU262" i="10"/>
  <c r="BR262" i="10" s="1"/>
  <c r="AU246" i="10"/>
  <c r="BR246" i="10" s="1"/>
  <c r="AU230" i="10"/>
  <c r="BR230" i="10" s="1"/>
  <c r="AU605" i="10"/>
  <c r="BR605" i="10" s="1"/>
  <c r="AU597" i="10"/>
  <c r="BR597" i="10" s="1"/>
  <c r="AU552" i="10"/>
  <c r="BR552" i="10" s="1"/>
  <c r="AU548" i="10"/>
  <c r="BR548" i="10" s="1"/>
  <c r="AU504" i="10"/>
  <c r="BR504" i="10" s="1"/>
  <c r="AU501" i="10"/>
  <c r="BR501" i="10" s="1"/>
  <c r="AU471" i="10"/>
  <c r="BR471" i="10" s="1"/>
  <c r="AU461" i="10"/>
  <c r="BR461" i="10" s="1"/>
  <c r="AU451" i="10"/>
  <c r="BR451" i="10" s="1"/>
  <c r="AU448" i="10"/>
  <c r="BR448" i="10" s="1"/>
  <c r="AU445" i="10"/>
  <c r="BR445" i="10" s="1"/>
  <c r="AU387" i="10"/>
  <c r="BR387" i="10" s="1"/>
  <c r="AU384" i="10"/>
  <c r="BR384" i="10" s="1"/>
  <c r="AU367" i="10"/>
  <c r="BR367" i="10" s="1"/>
  <c r="AU351" i="10"/>
  <c r="BR351" i="10" s="1"/>
  <c r="AU335" i="10"/>
  <c r="BR335" i="10" s="1"/>
  <c r="AU319" i="10"/>
  <c r="BR319" i="10" s="1"/>
  <c r="AU303" i="10"/>
  <c r="BR303" i="10" s="1"/>
  <c r="AU287" i="10"/>
  <c r="BR287" i="10" s="1"/>
  <c r="AU271" i="10"/>
  <c r="BR271" i="10" s="1"/>
  <c r="AU255" i="10"/>
  <c r="BR255" i="10" s="1"/>
  <c r="AU239" i="10"/>
  <c r="BR239" i="10" s="1"/>
  <c r="AU223" i="10"/>
  <c r="BR223" i="10" s="1"/>
  <c r="AU644" i="10"/>
  <c r="BR644" i="10" s="1"/>
  <c r="AU621" i="10"/>
  <c r="BR621" i="10" s="1"/>
  <c r="AU613" i="10"/>
  <c r="BR613" i="10" s="1"/>
  <c r="AU568" i="10"/>
  <c r="BR568" i="10" s="1"/>
  <c r="AU564" i="10"/>
  <c r="BR564" i="10" s="1"/>
  <c r="AU556" i="10"/>
  <c r="BR556" i="10" s="1"/>
  <c r="AU524" i="10"/>
  <c r="BR524" i="10" s="1"/>
  <c r="AU514" i="10"/>
  <c r="BR514" i="10" s="1"/>
  <c r="AU484" i="10"/>
  <c r="BR484" i="10" s="1"/>
  <c r="AU474" i="10"/>
  <c r="BR474" i="10" s="1"/>
  <c r="AU408" i="10"/>
  <c r="BR408" i="10" s="1"/>
  <c r="AU396" i="10"/>
  <c r="BR396" i="10" s="1"/>
  <c r="AU393" i="10"/>
  <c r="BR393" i="10" s="1"/>
  <c r="AU381" i="10"/>
  <c r="BR381" i="10" s="1"/>
  <c r="AU376" i="10"/>
  <c r="BR376" i="10" s="1"/>
  <c r="AU360" i="10"/>
  <c r="BR360" i="10" s="1"/>
  <c r="AU344" i="10"/>
  <c r="BR344" i="10" s="1"/>
  <c r="AU328" i="10"/>
  <c r="BR328" i="10" s="1"/>
  <c r="AU312" i="10"/>
  <c r="BR312" i="10" s="1"/>
  <c r="AU296" i="10"/>
  <c r="BR296" i="10" s="1"/>
  <c r="AU280" i="10"/>
  <c r="BR280" i="10" s="1"/>
  <c r="AU264" i="10"/>
  <c r="BR264" i="10" s="1"/>
  <c r="AU248" i="10"/>
  <c r="BR248" i="10" s="1"/>
  <c r="AU232" i="10"/>
  <c r="BR232" i="10" s="1"/>
  <c r="AU216" i="10"/>
  <c r="BR216" i="10" s="1"/>
  <c r="AU200" i="10"/>
  <c r="BR200" i="10" s="1"/>
  <c r="AU184" i="10"/>
  <c r="BR184" i="10" s="1"/>
  <c r="AU669" i="10"/>
  <c r="BR669" i="10" s="1"/>
  <c r="AU629" i="10"/>
  <c r="BR629" i="10" s="1"/>
  <c r="AU584" i="10"/>
  <c r="BR584" i="10" s="1"/>
  <c r="AU580" i="10"/>
  <c r="BR580" i="10" s="1"/>
  <c r="AU572" i="10"/>
  <c r="BR572" i="10" s="1"/>
  <c r="AU537" i="10"/>
  <c r="BR537" i="10" s="1"/>
  <c r="AU497" i="10"/>
  <c r="BR497" i="10" s="1"/>
  <c r="AU417" i="10"/>
  <c r="BR417" i="10" s="1"/>
  <c r="AU405" i="10"/>
  <c r="BR405" i="10" s="1"/>
  <c r="AU402" i="10"/>
  <c r="BR402" i="10" s="1"/>
  <c r="AU369" i="10"/>
  <c r="BR369" i="10" s="1"/>
  <c r="AU353" i="10"/>
  <c r="BR353" i="10" s="1"/>
  <c r="AU337" i="10"/>
  <c r="BR337" i="10" s="1"/>
  <c r="AU321" i="10"/>
  <c r="BR321" i="10" s="1"/>
  <c r="AU305" i="10"/>
  <c r="BR305" i="10" s="1"/>
  <c r="AU289" i="10"/>
  <c r="BR289" i="10" s="1"/>
  <c r="AU600" i="10"/>
  <c r="BR600" i="10" s="1"/>
  <c r="AU596" i="10"/>
  <c r="BR596" i="10" s="1"/>
  <c r="AU588" i="10"/>
  <c r="BR588" i="10" s="1"/>
  <c r="AU520" i="10"/>
  <c r="BR520" i="10" s="1"/>
  <c r="AU517" i="10"/>
  <c r="BR517" i="10" s="1"/>
  <c r="AU487" i="10"/>
  <c r="BR487" i="10" s="1"/>
  <c r="AU477" i="10"/>
  <c r="BR477" i="10" s="1"/>
  <c r="AU467" i="10"/>
  <c r="BR467" i="10" s="1"/>
  <c r="AU457" i="10"/>
  <c r="BR457" i="10" s="1"/>
  <c r="AU426" i="10"/>
  <c r="BR426" i="10" s="1"/>
  <c r="AU423" i="10"/>
  <c r="BR423" i="10" s="1"/>
  <c r="AU420" i="10"/>
  <c r="BR420" i="10" s="1"/>
  <c r="AU378" i="10"/>
  <c r="BR378" i="10" s="1"/>
  <c r="AU362" i="10"/>
  <c r="BR362" i="10" s="1"/>
  <c r="AU346" i="10"/>
  <c r="BR346" i="10" s="1"/>
  <c r="AU330" i="10"/>
  <c r="BR330" i="10" s="1"/>
  <c r="AU314" i="10"/>
  <c r="BR314" i="10" s="1"/>
  <c r="AU298" i="10"/>
  <c r="BR298" i="10" s="1"/>
  <c r="AU282" i="10"/>
  <c r="BR282" i="10" s="1"/>
  <c r="AU266" i="10"/>
  <c r="BR266" i="10" s="1"/>
  <c r="AU250" i="10"/>
  <c r="BR250" i="10" s="1"/>
  <c r="AU234" i="10"/>
  <c r="BR234" i="10" s="1"/>
  <c r="AU218" i="10"/>
  <c r="BR218" i="10" s="1"/>
  <c r="AU202" i="10"/>
  <c r="BR202" i="10" s="1"/>
  <c r="AU186" i="10"/>
  <c r="BR186" i="10" s="1"/>
  <c r="AU730" i="10"/>
  <c r="BR730" i="10" s="1"/>
  <c r="AU676" i="10"/>
  <c r="BR676" i="10" s="1"/>
  <c r="AU643" i="10"/>
  <c r="BR643" i="10" s="1"/>
  <c r="AU616" i="10"/>
  <c r="BR616" i="10" s="1"/>
  <c r="AU612" i="10"/>
  <c r="BR612" i="10" s="1"/>
  <c r="AU604" i="10"/>
  <c r="BR604" i="10" s="1"/>
  <c r="AU547" i="10"/>
  <c r="BR547" i="10" s="1"/>
  <c r="AU540" i="10"/>
  <c r="BR540" i="10" s="1"/>
  <c r="AU530" i="10"/>
  <c r="BR530" i="10" s="1"/>
  <c r="AU500" i="10"/>
  <c r="BR500" i="10" s="1"/>
  <c r="AU339" i="10"/>
  <c r="BR339" i="10" s="1"/>
  <c r="AU213" i="10"/>
  <c r="BR213" i="10" s="1"/>
  <c r="AU207" i="10"/>
  <c r="BR207" i="10" s="1"/>
  <c r="AU173" i="10"/>
  <c r="BR173" i="10" s="1"/>
  <c r="AU157" i="10"/>
  <c r="BR157" i="10" s="1"/>
  <c r="AU141" i="10"/>
  <c r="BR141" i="10" s="1"/>
  <c r="AU125" i="10"/>
  <c r="BR125" i="10" s="1"/>
  <c r="AU109" i="10"/>
  <c r="BR109" i="10" s="1"/>
  <c r="AU93" i="10"/>
  <c r="BR93" i="10" s="1"/>
  <c r="AU77" i="10"/>
  <c r="BR77" i="10" s="1"/>
  <c r="AU61" i="10"/>
  <c r="BR61" i="10" s="1"/>
  <c r="AU45" i="10"/>
  <c r="BR45" i="10" s="1"/>
  <c r="AU29" i="10"/>
  <c r="BR29" i="10" s="1"/>
  <c r="AU628" i="10"/>
  <c r="BR628" i="10" s="1"/>
  <c r="AU563" i="10"/>
  <c r="BR563" i="10" s="1"/>
  <c r="AU263" i="10"/>
  <c r="BR263" i="10" s="1"/>
  <c r="AU166" i="10"/>
  <c r="BR166" i="10" s="1"/>
  <c r="AU150" i="10"/>
  <c r="BR150" i="10" s="1"/>
  <c r="AU134" i="10"/>
  <c r="BR134" i="10" s="1"/>
  <c r="AU118" i="10"/>
  <c r="BR118" i="10" s="1"/>
  <c r="AU102" i="10"/>
  <c r="BR102" i="10" s="1"/>
  <c r="AU86" i="10"/>
  <c r="BR86" i="10" s="1"/>
  <c r="AU70" i="10"/>
  <c r="BR70" i="10" s="1"/>
  <c r="AU54" i="10"/>
  <c r="BR54" i="10" s="1"/>
  <c r="AU38" i="10"/>
  <c r="BR38" i="10" s="1"/>
  <c r="AU22" i="10"/>
  <c r="BR22" i="10" s="1"/>
  <c r="AU355" i="10"/>
  <c r="BR355" i="10" s="1"/>
  <c r="AU273" i="10"/>
  <c r="BR273" i="10" s="1"/>
  <c r="AU268" i="10"/>
  <c r="BR268" i="10" s="1"/>
  <c r="AU175" i="10"/>
  <c r="BR175" i="10" s="1"/>
  <c r="AU159" i="10"/>
  <c r="BR159" i="10" s="1"/>
  <c r="AU143" i="10"/>
  <c r="BR143" i="10" s="1"/>
  <c r="AU127" i="10"/>
  <c r="BR127" i="10" s="1"/>
  <c r="AU111" i="10"/>
  <c r="BR111" i="10" s="1"/>
  <c r="AU95" i="10"/>
  <c r="BR95" i="10" s="1"/>
  <c r="AU79" i="10"/>
  <c r="BR79" i="10" s="1"/>
  <c r="AU63" i="10"/>
  <c r="BR63" i="10" s="1"/>
  <c r="AU47" i="10"/>
  <c r="BR47" i="10" s="1"/>
  <c r="AU31" i="10"/>
  <c r="BR31" i="10" s="1"/>
  <c r="AU620" i="10"/>
  <c r="BR620" i="10" s="1"/>
  <c r="AU444" i="10"/>
  <c r="BR444" i="10" s="1"/>
  <c r="AU279" i="10"/>
  <c r="BR279" i="10" s="1"/>
  <c r="AU219" i="10"/>
  <c r="BR219" i="10" s="1"/>
  <c r="AU188" i="10"/>
  <c r="BR188" i="10" s="1"/>
  <c r="AU185" i="10"/>
  <c r="BR185" i="10" s="1"/>
  <c r="AU182" i="10"/>
  <c r="BR182" i="10" s="1"/>
  <c r="AU168" i="10"/>
  <c r="BR168" i="10" s="1"/>
  <c r="AU152" i="10"/>
  <c r="BR152" i="10" s="1"/>
  <c r="AU136" i="10"/>
  <c r="BR136" i="10" s="1"/>
  <c r="AU120" i="10"/>
  <c r="BR120" i="10" s="1"/>
  <c r="AU104" i="10"/>
  <c r="BR104" i="10" s="1"/>
  <c r="AU88" i="10"/>
  <c r="BR88" i="10" s="1"/>
  <c r="AU72" i="10"/>
  <c r="BR72" i="10" s="1"/>
  <c r="AU56" i="10"/>
  <c r="BR56" i="10" s="1"/>
  <c r="AU40" i="10"/>
  <c r="BR40" i="10" s="1"/>
  <c r="AU24" i="10"/>
  <c r="BR24" i="10" s="1"/>
  <c r="AU551" i="10"/>
  <c r="BR551" i="10" s="1"/>
  <c r="AU371" i="10"/>
  <c r="BR371" i="10" s="1"/>
  <c r="AU203" i="10"/>
  <c r="BR203" i="10" s="1"/>
  <c r="AU197" i="10"/>
  <c r="BR197" i="10" s="1"/>
  <c r="AU191" i="10"/>
  <c r="BR191" i="10" s="1"/>
  <c r="AU177" i="10"/>
  <c r="BR177" i="10" s="1"/>
  <c r="AU161" i="10"/>
  <c r="BR161" i="10" s="1"/>
  <c r="AU145" i="10"/>
  <c r="BR145" i="10" s="1"/>
  <c r="AU129" i="10"/>
  <c r="BR129" i="10" s="1"/>
  <c r="AU113" i="10"/>
  <c r="BR113" i="10" s="1"/>
  <c r="AU97" i="10"/>
  <c r="BR97" i="10" s="1"/>
  <c r="AU81" i="10"/>
  <c r="BR81" i="10" s="1"/>
  <c r="AU65" i="10"/>
  <c r="BR65" i="10" s="1"/>
  <c r="AU49" i="10"/>
  <c r="BR49" i="10" s="1"/>
  <c r="AU33" i="10"/>
  <c r="BR33" i="10" s="1"/>
  <c r="AU441" i="10"/>
  <c r="BR441" i="10" s="1"/>
  <c r="AU392" i="10"/>
  <c r="BR392" i="10" s="1"/>
  <c r="AU316" i="10"/>
  <c r="BR316" i="10" s="1"/>
  <c r="AU267" i="10"/>
  <c r="BR267" i="10" s="1"/>
  <c r="AU241" i="10"/>
  <c r="BR241" i="10" s="1"/>
  <c r="AU233" i="10"/>
  <c r="BR233" i="10" s="1"/>
  <c r="AU229" i="10"/>
  <c r="BR229" i="10" s="1"/>
  <c r="AU222" i="10"/>
  <c r="BR222" i="10" s="1"/>
  <c r="AU212" i="10"/>
  <c r="BR212" i="10" s="1"/>
  <c r="AU209" i="10"/>
  <c r="BR209" i="10" s="1"/>
  <c r="AU206" i="10"/>
  <c r="BR206" i="10" s="1"/>
  <c r="AU170" i="10"/>
  <c r="BR170" i="10" s="1"/>
  <c r="AU154" i="10"/>
  <c r="BR154" i="10" s="1"/>
  <c r="AU138" i="10"/>
  <c r="BR138" i="10" s="1"/>
  <c r="AU122" i="10"/>
  <c r="BR122" i="10" s="1"/>
  <c r="AU106" i="10"/>
  <c r="BR106" i="10" s="1"/>
  <c r="AU90" i="10"/>
  <c r="BR90" i="10" s="1"/>
  <c r="AU74" i="10"/>
  <c r="BR74" i="10" s="1"/>
  <c r="AU58" i="10"/>
  <c r="BR58" i="10" s="1"/>
  <c r="AU42" i="10"/>
  <c r="BR42" i="10" s="1"/>
  <c r="AU26" i="10"/>
  <c r="BR26" i="10" s="1"/>
  <c r="AU490" i="10"/>
  <c r="BR490" i="10" s="1"/>
  <c r="AU257" i="10"/>
  <c r="BR257" i="10" s="1"/>
  <c r="AU249" i="10"/>
  <c r="BR249" i="10" s="1"/>
  <c r="AU245" i="10"/>
  <c r="BR245" i="10" s="1"/>
  <c r="AU237" i="10"/>
  <c r="BR237" i="10" s="1"/>
  <c r="AU225" i="10"/>
  <c r="BR225" i="10" s="1"/>
  <c r="AU179" i="10"/>
  <c r="BR179" i="10" s="1"/>
  <c r="AU163" i="10"/>
  <c r="BR163" i="10" s="1"/>
  <c r="AU147" i="10"/>
  <c r="BR147" i="10" s="1"/>
  <c r="AU131" i="10"/>
  <c r="BR131" i="10" s="1"/>
  <c r="AU115" i="10"/>
  <c r="BR115" i="10" s="1"/>
  <c r="AU99" i="10"/>
  <c r="BR99" i="10" s="1"/>
  <c r="AU83" i="10"/>
  <c r="BR83" i="10" s="1"/>
  <c r="AU67" i="10"/>
  <c r="BR67" i="10" s="1"/>
  <c r="AU51" i="10"/>
  <c r="BR51" i="10" s="1"/>
  <c r="AU35" i="10"/>
  <c r="BR35" i="10" s="1"/>
  <c r="AU332" i="10"/>
  <c r="BR332" i="10" s="1"/>
  <c r="AU291" i="10"/>
  <c r="BR291" i="10" s="1"/>
  <c r="AU284" i="10"/>
  <c r="BR284" i="10" s="1"/>
  <c r="AU253" i="10"/>
  <c r="BR253" i="10" s="1"/>
  <c r="AU215" i="10"/>
  <c r="BR215" i="10" s="1"/>
  <c r="AU172" i="10"/>
  <c r="BR172" i="10" s="1"/>
  <c r="AU156" i="10"/>
  <c r="BR156" i="10" s="1"/>
  <c r="AU140" i="10"/>
  <c r="BR140" i="10" s="1"/>
  <c r="AU124" i="10"/>
  <c r="BR124" i="10" s="1"/>
  <c r="AU108" i="10"/>
  <c r="BR108" i="10" s="1"/>
  <c r="AU92" i="10"/>
  <c r="BR92" i="10" s="1"/>
  <c r="AU76" i="10"/>
  <c r="BR76" i="10" s="1"/>
  <c r="AU60" i="10"/>
  <c r="BR60" i="10" s="1"/>
  <c r="AU44" i="10"/>
  <c r="BR44" i="10" s="1"/>
  <c r="AU28" i="10"/>
  <c r="BR28" i="10" s="1"/>
  <c r="AU435" i="10"/>
  <c r="BR435" i="10" s="1"/>
  <c r="AU300" i="10"/>
  <c r="BR300" i="10" s="1"/>
  <c r="AU261" i="10"/>
  <c r="BR261" i="10" s="1"/>
  <c r="AU187" i="10"/>
  <c r="BR187" i="10" s="1"/>
  <c r="AU165" i="10"/>
  <c r="BR165" i="10" s="1"/>
  <c r="AU149" i="10"/>
  <c r="BR149" i="10" s="1"/>
  <c r="AU133" i="10"/>
  <c r="BR133" i="10" s="1"/>
  <c r="AU117" i="10"/>
  <c r="BR117" i="10" s="1"/>
  <c r="AU101" i="10"/>
  <c r="BR101" i="10" s="1"/>
  <c r="AU85" i="10"/>
  <c r="BR85" i="10" s="1"/>
  <c r="AU69" i="10"/>
  <c r="BR69" i="10" s="1"/>
  <c r="AU53" i="10"/>
  <c r="BR53" i="10" s="1"/>
  <c r="AU37" i="10"/>
  <c r="BR37" i="10" s="1"/>
  <c r="AU21" i="10"/>
  <c r="BR21" i="10" s="1"/>
  <c r="AU460" i="10"/>
  <c r="BR460" i="10" s="1"/>
  <c r="AU348" i="10"/>
  <c r="BR348" i="10" s="1"/>
  <c r="AU236" i="10"/>
  <c r="BR236" i="10" s="1"/>
  <c r="AU228" i="10"/>
  <c r="BR228" i="10" s="1"/>
  <c r="AU196" i="10"/>
  <c r="BR196" i="10" s="1"/>
  <c r="AU193" i="10"/>
  <c r="BR193" i="10" s="1"/>
  <c r="AU190" i="10"/>
  <c r="BR190" i="10" s="1"/>
  <c r="AU174" i="10"/>
  <c r="BR174" i="10" s="1"/>
  <c r="AU158" i="10"/>
  <c r="BR158" i="10" s="1"/>
  <c r="AU142" i="10"/>
  <c r="BR142" i="10" s="1"/>
  <c r="AU126" i="10"/>
  <c r="BR126" i="10" s="1"/>
  <c r="AU110" i="10"/>
  <c r="BR110" i="10" s="1"/>
  <c r="AU94" i="10"/>
  <c r="BR94" i="10" s="1"/>
  <c r="AU78" i="10"/>
  <c r="BR78" i="10" s="1"/>
  <c r="AU62" i="10"/>
  <c r="BR62" i="10" s="1"/>
  <c r="AU46" i="10"/>
  <c r="BR46" i="10" s="1"/>
  <c r="AU30" i="10"/>
  <c r="BR30" i="10" s="1"/>
  <c r="AU668" i="10"/>
  <c r="BR668" i="10" s="1"/>
  <c r="AU432" i="10"/>
  <c r="BR432" i="10" s="1"/>
  <c r="AU311" i="10"/>
  <c r="BR311" i="10" s="1"/>
  <c r="AU283" i="10"/>
  <c r="BR283" i="10" s="1"/>
  <c r="AU252" i="10"/>
  <c r="BR252" i="10" s="1"/>
  <c r="AU244" i="10"/>
  <c r="BR244" i="10" s="1"/>
  <c r="AU221" i="10"/>
  <c r="BR221" i="10" s="1"/>
  <c r="AU211" i="10"/>
  <c r="BR211" i="10" s="1"/>
  <c r="AU205" i="10"/>
  <c r="BR205" i="10" s="1"/>
  <c r="AU199" i="10"/>
  <c r="BR199" i="10" s="1"/>
  <c r="AU181" i="10"/>
  <c r="BR181" i="10" s="1"/>
  <c r="AU167" i="10"/>
  <c r="BR167" i="10" s="1"/>
  <c r="AU151" i="10"/>
  <c r="BR151" i="10" s="1"/>
  <c r="AU135" i="10"/>
  <c r="BR135" i="10" s="1"/>
  <c r="AU119" i="10"/>
  <c r="BR119" i="10" s="1"/>
  <c r="AU103" i="10"/>
  <c r="BR103" i="10" s="1"/>
  <c r="AU87" i="10"/>
  <c r="BR87" i="10" s="1"/>
  <c r="AU71" i="10"/>
  <c r="BR71" i="10" s="1"/>
  <c r="AU55" i="10"/>
  <c r="BR55" i="10" s="1"/>
  <c r="AU39" i="10"/>
  <c r="BR39" i="10" s="1"/>
  <c r="AU23" i="10"/>
  <c r="BR23" i="10" s="1"/>
  <c r="AU660" i="10"/>
  <c r="BR660" i="10" s="1"/>
  <c r="AU364" i="10"/>
  <c r="BR364" i="10" s="1"/>
  <c r="AU265" i="10"/>
  <c r="BR265" i="10" s="1"/>
  <c r="AU176" i="10"/>
  <c r="BR176" i="10" s="1"/>
  <c r="AU160" i="10"/>
  <c r="BR160" i="10" s="1"/>
  <c r="AU144" i="10"/>
  <c r="BR144" i="10" s="1"/>
  <c r="AU128" i="10"/>
  <c r="BR128" i="10" s="1"/>
  <c r="AU112" i="10"/>
  <c r="BR112" i="10" s="1"/>
  <c r="AU96" i="10"/>
  <c r="BR96" i="10" s="1"/>
  <c r="AU80" i="10"/>
  <c r="BR80" i="10" s="1"/>
  <c r="AU64" i="10"/>
  <c r="BR64" i="10" s="1"/>
  <c r="AU48" i="10"/>
  <c r="BR48" i="10" s="1"/>
  <c r="AU32" i="10"/>
  <c r="BR32" i="10" s="1"/>
  <c r="AU429" i="10"/>
  <c r="BR429" i="10" s="1"/>
  <c r="AU260" i="10"/>
  <c r="BR260" i="10" s="1"/>
  <c r="AU227" i="10"/>
  <c r="BR227" i="10" s="1"/>
  <c r="AU214" i="10"/>
  <c r="BR214" i="10" s="1"/>
  <c r="AU169" i="10"/>
  <c r="BR169" i="10" s="1"/>
  <c r="AU153" i="10"/>
  <c r="BR153" i="10" s="1"/>
  <c r="AU137" i="10"/>
  <c r="BR137" i="10" s="1"/>
  <c r="AU121" i="10"/>
  <c r="BR121" i="10" s="1"/>
  <c r="AU105" i="10"/>
  <c r="BR105" i="10" s="1"/>
  <c r="AU89" i="10"/>
  <c r="BR89" i="10" s="1"/>
  <c r="AU73" i="10"/>
  <c r="BR73" i="10" s="1"/>
  <c r="AU57" i="10"/>
  <c r="BR57" i="10" s="1"/>
  <c r="AU41" i="10"/>
  <c r="BR41" i="10" s="1"/>
  <c r="AU25" i="10"/>
  <c r="BR25" i="10" s="1"/>
  <c r="AU648" i="10"/>
  <c r="BR648" i="10" s="1"/>
  <c r="AU275" i="10"/>
  <c r="BR275" i="10" s="1"/>
  <c r="AU243" i="10"/>
  <c r="BR243" i="10" s="1"/>
  <c r="AU235" i="10"/>
  <c r="BR235" i="10" s="1"/>
  <c r="AU231" i="10"/>
  <c r="BR231" i="10" s="1"/>
  <c r="AU217" i="10"/>
  <c r="BR217" i="10" s="1"/>
  <c r="AU178" i="10"/>
  <c r="BR178" i="10" s="1"/>
  <c r="AU162" i="10"/>
  <c r="BR162" i="10" s="1"/>
  <c r="AU146" i="10"/>
  <c r="BR146" i="10" s="1"/>
  <c r="AU130" i="10"/>
  <c r="BR130" i="10" s="1"/>
  <c r="AU114" i="10"/>
  <c r="BR114" i="10" s="1"/>
  <c r="AU98" i="10"/>
  <c r="BR98" i="10" s="1"/>
  <c r="AU82" i="10"/>
  <c r="BR82" i="10" s="1"/>
  <c r="AU66" i="10"/>
  <c r="BR66" i="10" s="1"/>
  <c r="AU50" i="10"/>
  <c r="BR50" i="10" s="1"/>
  <c r="AU34" i="10"/>
  <c r="BR34" i="10" s="1"/>
  <c r="AU323" i="10"/>
  <c r="BR323" i="10" s="1"/>
  <c r="AU307" i="10"/>
  <c r="BR307" i="10" s="1"/>
  <c r="AU281" i="10"/>
  <c r="BR281" i="10" s="1"/>
  <c r="AU259" i="10"/>
  <c r="BR259" i="10" s="1"/>
  <c r="AU251" i="10"/>
  <c r="BR251" i="10" s="1"/>
  <c r="AU247" i="10"/>
  <c r="BR247" i="10" s="1"/>
  <c r="AU220" i="10"/>
  <c r="BR220" i="10" s="1"/>
  <c r="AU195" i="10"/>
  <c r="BR195" i="10" s="1"/>
  <c r="AU189" i="10"/>
  <c r="BR189" i="10" s="1"/>
  <c r="AU183" i="10"/>
  <c r="BR183" i="10" s="1"/>
  <c r="AU171" i="10"/>
  <c r="BR171" i="10" s="1"/>
  <c r="AU155" i="10"/>
  <c r="BR155" i="10" s="1"/>
  <c r="AU139" i="10"/>
  <c r="BR139" i="10" s="1"/>
  <c r="AU123" i="10"/>
  <c r="BR123" i="10" s="1"/>
  <c r="AU107" i="10"/>
  <c r="BR107" i="10" s="1"/>
  <c r="AU91" i="10"/>
  <c r="BR91" i="10" s="1"/>
  <c r="AU75" i="10"/>
  <c r="BR75" i="10" s="1"/>
  <c r="AU59" i="10"/>
  <c r="BR59" i="10" s="1"/>
  <c r="AU43" i="10"/>
  <c r="BR43" i="10" s="1"/>
  <c r="AU180" i="10"/>
  <c r="BR180" i="10" s="1"/>
  <c r="AU68" i="10"/>
  <c r="BR68" i="10" s="1"/>
  <c r="AU295" i="10"/>
  <c r="BR295" i="10" s="1"/>
  <c r="AU100" i="10"/>
  <c r="BR100" i="10" s="1"/>
  <c r="AU132" i="10"/>
  <c r="BR132" i="10" s="1"/>
  <c r="AU164" i="10"/>
  <c r="BR164" i="10" s="1"/>
  <c r="AU36" i="10"/>
  <c r="BR36" i="10" s="1"/>
  <c r="AU204" i="10"/>
  <c r="BR204" i="10" s="1"/>
  <c r="AU52" i="10"/>
  <c r="BR52" i="10" s="1"/>
  <c r="AU513" i="10"/>
  <c r="BR513" i="10" s="1"/>
  <c r="AU201" i="10"/>
  <c r="BR201" i="10" s="1"/>
  <c r="AU198" i="10"/>
  <c r="BR198" i="10" s="1"/>
  <c r="AU84" i="10"/>
  <c r="BR84" i="10" s="1"/>
  <c r="AU116" i="10"/>
  <c r="BR116" i="10" s="1"/>
  <c r="AU148" i="10"/>
  <c r="BR148" i="10" s="1"/>
  <c r="AV1004" i="10"/>
  <c r="BS1004" i="10" s="1"/>
  <c r="AV988" i="10"/>
  <c r="BS988" i="10" s="1"/>
  <c r="AV972" i="10"/>
  <c r="BS972" i="10" s="1"/>
  <c r="AV956" i="10"/>
  <c r="BS956" i="10" s="1"/>
  <c r="AV940" i="10"/>
  <c r="BS940" i="10" s="1"/>
  <c r="AV924" i="10"/>
  <c r="BS924" i="10" s="1"/>
  <c r="AV908" i="10"/>
  <c r="BS908" i="10" s="1"/>
  <c r="AV892" i="10"/>
  <c r="BS892" i="10" s="1"/>
  <c r="AV876" i="10"/>
  <c r="BS876" i="10" s="1"/>
  <c r="AV860" i="10"/>
  <c r="BS860" i="10" s="1"/>
  <c r="AV844" i="10"/>
  <c r="BS844" i="10" s="1"/>
  <c r="AV828" i="10"/>
  <c r="BS828" i="10" s="1"/>
  <c r="AV812" i="10"/>
  <c r="BS812" i="10" s="1"/>
  <c r="AV796" i="10"/>
  <c r="BS796" i="10" s="1"/>
  <c r="AV1013" i="10"/>
  <c r="BS1013" i="10" s="1"/>
  <c r="AV997" i="10"/>
  <c r="BS997" i="10" s="1"/>
  <c r="AV981" i="10"/>
  <c r="BS981" i="10" s="1"/>
  <c r="AV965" i="10"/>
  <c r="BS965" i="10" s="1"/>
  <c r="AV949" i="10"/>
  <c r="BS949" i="10" s="1"/>
  <c r="AV933" i="10"/>
  <c r="BS933" i="10" s="1"/>
  <c r="AV917" i="10"/>
  <c r="BS917" i="10" s="1"/>
  <c r="AV901" i="10"/>
  <c r="BS901" i="10" s="1"/>
  <c r="AV885" i="10"/>
  <c r="BS885" i="10" s="1"/>
  <c r="AV869" i="10"/>
  <c r="BS869" i="10" s="1"/>
  <c r="AV853" i="10"/>
  <c r="BS853" i="10" s="1"/>
  <c r="AV837" i="10"/>
  <c r="BS837" i="10" s="1"/>
  <c r="AV821" i="10"/>
  <c r="BS821" i="10" s="1"/>
  <c r="AV805" i="10"/>
  <c r="BS805" i="10" s="1"/>
  <c r="AV789" i="10"/>
  <c r="BS789" i="10" s="1"/>
  <c r="AV773" i="10"/>
  <c r="BS773" i="10" s="1"/>
  <c r="AV757" i="10"/>
  <c r="BS757" i="10" s="1"/>
  <c r="AV1006" i="10"/>
  <c r="BS1006" i="10" s="1"/>
  <c r="AV990" i="10"/>
  <c r="BS990" i="10" s="1"/>
  <c r="AV974" i="10"/>
  <c r="BS974" i="10" s="1"/>
  <c r="AV958" i="10"/>
  <c r="BS958" i="10" s="1"/>
  <c r="AV942" i="10"/>
  <c r="BS942" i="10" s="1"/>
  <c r="AV926" i="10"/>
  <c r="BS926" i="10" s="1"/>
  <c r="AV910" i="10"/>
  <c r="BS910" i="10" s="1"/>
  <c r="AV894" i="10"/>
  <c r="BS894" i="10" s="1"/>
  <c r="AV878" i="10"/>
  <c r="BS878" i="10" s="1"/>
  <c r="AV862" i="10"/>
  <c r="BS862" i="10" s="1"/>
  <c r="AV846" i="10"/>
  <c r="BS846" i="10" s="1"/>
  <c r="AV830" i="10"/>
  <c r="BS830" i="10" s="1"/>
  <c r="AV1015" i="10"/>
  <c r="AV999" i="10"/>
  <c r="BS999" i="10" s="1"/>
  <c r="AV983" i="10"/>
  <c r="BS983" i="10" s="1"/>
  <c r="AV967" i="10"/>
  <c r="BS967" i="10" s="1"/>
  <c r="AV951" i="10"/>
  <c r="BS951" i="10" s="1"/>
  <c r="AV935" i="10"/>
  <c r="BS935" i="10" s="1"/>
  <c r="AV919" i="10"/>
  <c r="BS919" i="10" s="1"/>
  <c r="AV903" i="10"/>
  <c r="BS903" i="10" s="1"/>
  <c r="AV887" i="10"/>
  <c r="BS887" i="10" s="1"/>
  <c r="AV871" i="10"/>
  <c r="BS871" i="10" s="1"/>
  <c r="AV855" i="10"/>
  <c r="BS855" i="10" s="1"/>
  <c r="AV839" i="10"/>
  <c r="BS839" i="10" s="1"/>
  <c r="AV823" i="10"/>
  <c r="BS823" i="10" s="1"/>
  <c r="AV807" i="10"/>
  <c r="BS807" i="10" s="1"/>
  <c r="AV791" i="10"/>
  <c r="BS791" i="10" s="1"/>
  <c r="AV775" i="10"/>
  <c r="BS775" i="10" s="1"/>
  <c r="AV759" i="10"/>
  <c r="BS759" i="10" s="1"/>
  <c r="AV743" i="10"/>
  <c r="BS743" i="10" s="1"/>
  <c r="AV727" i="10"/>
  <c r="BS727" i="10" s="1"/>
  <c r="AV711" i="10"/>
  <c r="BS711" i="10" s="1"/>
  <c r="AV695" i="10"/>
  <c r="BS695" i="10" s="1"/>
  <c r="AV679" i="10"/>
  <c r="BS679" i="10" s="1"/>
  <c r="AV1008" i="10"/>
  <c r="BS1008" i="10" s="1"/>
  <c r="AV992" i="10"/>
  <c r="BS992" i="10" s="1"/>
  <c r="AV976" i="10"/>
  <c r="BS976" i="10" s="1"/>
  <c r="AV960" i="10"/>
  <c r="BS960" i="10" s="1"/>
  <c r="AV944" i="10"/>
  <c r="BS944" i="10" s="1"/>
  <c r="AV928" i="10"/>
  <c r="BS928" i="10" s="1"/>
  <c r="AV912" i="10"/>
  <c r="BS912" i="10" s="1"/>
  <c r="AV896" i="10"/>
  <c r="BS896" i="10" s="1"/>
  <c r="AV880" i="10"/>
  <c r="BS880" i="10" s="1"/>
  <c r="AV864" i="10"/>
  <c r="BS864" i="10" s="1"/>
  <c r="AV848" i="10"/>
  <c r="BS848" i="10" s="1"/>
  <c r="AV832" i="10"/>
  <c r="BS832" i="10" s="1"/>
  <c r="AV1001" i="10"/>
  <c r="BS1001" i="10" s="1"/>
  <c r="AV985" i="10"/>
  <c r="BS985" i="10" s="1"/>
  <c r="AV969" i="10"/>
  <c r="BS969" i="10" s="1"/>
  <c r="AV953" i="10"/>
  <c r="BS953" i="10" s="1"/>
  <c r="AV937" i="10"/>
  <c r="BS937" i="10" s="1"/>
  <c r="AV921" i="10"/>
  <c r="BS921" i="10" s="1"/>
  <c r="AV905" i="10"/>
  <c r="BS905" i="10" s="1"/>
  <c r="AV889" i="10"/>
  <c r="BS889" i="10" s="1"/>
  <c r="AV873" i="10"/>
  <c r="BS873" i="10" s="1"/>
  <c r="AV857" i="10"/>
  <c r="BS857" i="10" s="1"/>
  <c r="AV841" i="10"/>
  <c r="BS841" i="10" s="1"/>
  <c r="AV825" i="10"/>
  <c r="BS825" i="10" s="1"/>
  <c r="AV809" i="10"/>
  <c r="BS809" i="10" s="1"/>
  <c r="AV793" i="10"/>
  <c r="BS793" i="10" s="1"/>
  <c r="AV777" i="10"/>
  <c r="BS777" i="10" s="1"/>
  <c r="AV761" i="10"/>
  <c r="BS761" i="10" s="1"/>
  <c r="AV745" i="10"/>
  <c r="BS745" i="10" s="1"/>
  <c r="AV729" i="10"/>
  <c r="BS729" i="10" s="1"/>
  <c r="AV713" i="10"/>
  <c r="BS713" i="10" s="1"/>
  <c r="AV697" i="10"/>
  <c r="BS697" i="10" s="1"/>
  <c r="AV681" i="10"/>
  <c r="BS681" i="10" s="1"/>
  <c r="AV1010" i="10"/>
  <c r="BS1010" i="10" s="1"/>
  <c r="AV994" i="10"/>
  <c r="BS994" i="10" s="1"/>
  <c r="AV978" i="10"/>
  <c r="BS978" i="10" s="1"/>
  <c r="AV962" i="10"/>
  <c r="BS962" i="10" s="1"/>
  <c r="AV946" i="10"/>
  <c r="BS946" i="10" s="1"/>
  <c r="AV930" i="10"/>
  <c r="BS930" i="10" s="1"/>
  <c r="AV914" i="10"/>
  <c r="BS914" i="10" s="1"/>
  <c r="AV898" i="10"/>
  <c r="BS898" i="10" s="1"/>
  <c r="AV882" i="10"/>
  <c r="BS882" i="10" s="1"/>
  <c r="AV866" i="10"/>
  <c r="BS866" i="10" s="1"/>
  <c r="AV850" i="10"/>
  <c r="BS850" i="10" s="1"/>
  <c r="AV834" i="10"/>
  <c r="BS834" i="10" s="1"/>
  <c r="AV818" i="10"/>
  <c r="BS818" i="10" s="1"/>
  <c r="AV802" i="10"/>
  <c r="BS802" i="10" s="1"/>
  <c r="AV786" i="10"/>
  <c r="BS786" i="10" s="1"/>
  <c r="AV770" i="10"/>
  <c r="BS770" i="10" s="1"/>
  <c r="AV754" i="10"/>
  <c r="BS754" i="10" s="1"/>
  <c r="AV738" i="10"/>
  <c r="BS738" i="10" s="1"/>
  <c r="AV722" i="10"/>
  <c r="BS722" i="10" s="1"/>
  <c r="AV706" i="10"/>
  <c r="BS706" i="10" s="1"/>
  <c r="AV690" i="10"/>
  <c r="BS690" i="10" s="1"/>
  <c r="AV1003" i="10"/>
  <c r="BS1003" i="10" s="1"/>
  <c r="AV987" i="10"/>
  <c r="BS987" i="10" s="1"/>
  <c r="AV971" i="10"/>
  <c r="BS971" i="10" s="1"/>
  <c r="AV955" i="10"/>
  <c r="BS955" i="10" s="1"/>
  <c r="AV939" i="10"/>
  <c r="BS939" i="10" s="1"/>
  <c r="AV923" i="10"/>
  <c r="BS923" i="10" s="1"/>
  <c r="AV907" i="10"/>
  <c r="BS907" i="10" s="1"/>
  <c r="AV891" i="10"/>
  <c r="BS891" i="10" s="1"/>
  <c r="AV875" i="10"/>
  <c r="BS875" i="10" s="1"/>
  <c r="AV859" i="10"/>
  <c r="BS859" i="10" s="1"/>
  <c r="AV843" i="10"/>
  <c r="BS843" i="10" s="1"/>
  <c r="AV827" i="10"/>
  <c r="BS827" i="10" s="1"/>
  <c r="AV811" i="10"/>
  <c r="BS811" i="10" s="1"/>
  <c r="AV795" i="10"/>
  <c r="BS795" i="10" s="1"/>
  <c r="AV779" i="10"/>
  <c r="BS779" i="10" s="1"/>
  <c r="AV763" i="10"/>
  <c r="BS763" i="10" s="1"/>
  <c r="AV1012" i="10"/>
  <c r="BS1012" i="10" s="1"/>
  <c r="AV996" i="10"/>
  <c r="BS996" i="10" s="1"/>
  <c r="AV980" i="10"/>
  <c r="BS980" i="10" s="1"/>
  <c r="AV964" i="10"/>
  <c r="BS964" i="10" s="1"/>
  <c r="AV948" i="10"/>
  <c r="BS948" i="10" s="1"/>
  <c r="AV932" i="10"/>
  <c r="BS932" i="10" s="1"/>
  <c r="AV916" i="10"/>
  <c r="BS916" i="10" s="1"/>
  <c r="AV900" i="10"/>
  <c r="BS900" i="10" s="1"/>
  <c r="AV884" i="10"/>
  <c r="BS884" i="10" s="1"/>
  <c r="AV868" i="10"/>
  <c r="BS868" i="10" s="1"/>
  <c r="AV852" i="10"/>
  <c r="BS852" i="10" s="1"/>
  <c r="AV836" i="10"/>
  <c r="BS836" i="10" s="1"/>
  <c r="AV820" i="10"/>
  <c r="BS820" i="10" s="1"/>
  <c r="AV804" i="10"/>
  <c r="BS804" i="10" s="1"/>
  <c r="AV788" i="10"/>
  <c r="BS788" i="10" s="1"/>
  <c r="AV1005" i="10"/>
  <c r="BS1005" i="10" s="1"/>
  <c r="AV989" i="10"/>
  <c r="BS989" i="10" s="1"/>
  <c r="AV973" i="10"/>
  <c r="BS973" i="10" s="1"/>
  <c r="AV957" i="10"/>
  <c r="BS957" i="10" s="1"/>
  <c r="AV941" i="10"/>
  <c r="BS941" i="10" s="1"/>
  <c r="AV925" i="10"/>
  <c r="BS925" i="10" s="1"/>
  <c r="AV909" i="10"/>
  <c r="BS909" i="10" s="1"/>
  <c r="AV893" i="10"/>
  <c r="BS893" i="10" s="1"/>
  <c r="AV877" i="10"/>
  <c r="BS877" i="10" s="1"/>
  <c r="AV861" i="10"/>
  <c r="BS861" i="10" s="1"/>
  <c r="AV845" i="10"/>
  <c r="BS845" i="10" s="1"/>
  <c r="AV829" i="10"/>
  <c r="BS829" i="10" s="1"/>
  <c r="AV813" i="10"/>
  <c r="BS813" i="10" s="1"/>
  <c r="AV797" i="10"/>
  <c r="BS797" i="10" s="1"/>
  <c r="AV781" i="10"/>
  <c r="BS781" i="10" s="1"/>
  <c r="AV765" i="10"/>
  <c r="BS765" i="10" s="1"/>
  <c r="AV749" i="10"/>
  <c r="BS749" i="10" s="1"/>
  <c r="AV1014" i="10"/>
  <c r="BS1014" i="10" s="1"/>
  <c r="AV998" i="10"/>
  <c r="BS998" i="10" s="1"/>
  <c r="AV982" i="10"/>
  <c r="BS982" i="10" s="1"/>
  <c r="AV966" i="10"/>
  <c r="BS966" i="10" s="1"/>
  <c r="AV950" i="10"/>
  <c r="BS950" i="10" s="1"/>
  <c r="AV934" i="10"/>
  <c r="BS934" i="10" s="1"/>
  <c r="AV918" i="10"/>
  <c r="BS918" i="10" s="1"/>
  <c r="AV902" i="10"/>
  <c r="BS902" i="10" s="1"/>
  <c r="AV886" i="10"/>
  <c r="BS886" i="10" s="1"/>
  <c r="AV870" i="10"/>
  <c r="BS870" i="10" s="1"/>
  <c r="AV854" i="10"/>
  <c r="BS854" i="10" s="1"/>
  <c r="AV838" i="10"/>
  <c r="BS838" i="10" s="1"/>
  <c r="AV822" i="10"/>
  <c r="BS822" i="10" s="1"/>
  <c r="AV806" i="10"/>
  <c r="BS806" i="10" s="1"/>
  <c r="AV790" i="10"/>
  <c r="BS790" i="10" s="1"/>
  <c r="AV774" i="10"/>
  <c r="BS774" i="10" s="1"/>
  <c r="AV758" i="10"/>
  <c r="BS758" i="10" s="1"/>
  <c r="AV742" i="10"/>
  <c r="BS742" i="10" s="1"/>
  <c r="AV726" i="10"/>
  <c r="BS726" i="10" s="1"/>
  <c r="AV710" i="10"/>
  <c r="BS710" i="10" s="1"/>
  <c r="AV1007" i="10"/>
  <c r="BS1007" i="10" s="1"/>
  <c r="AV991" i="10"/>
  <c r="BS991" i="10" s="1"/>
  <c r="AV975" i="10"/>
  <c r="BS975" i="10" s="1"/>
  <c r="AV959" i="10"/>
  <c r="BS959" i="10" s="1"/>
  <c r="AV943" i="10"/>
  <c r="BS943" i="10" s="1"/>
  <c r="AV927" i="10"/>
  <c r="BS927" i="10" s="1"/>
  <c r="AV911" i="10"/>
  <c r="BS911" i="10" s="1"/>
  <c r="AV895" i="10"/>
  <c r="BS895" i="10" s="1"/>
  <c r="AV879" i="10"/>
  <c r="BS879" i="10" s="1"/>
  <c r="AV863" i="10"/>
  <c r="BS863" i="10" s="1"/>
  <c r="AV847" i="10"/>
  <c r="BS847" i="10" s="1"/>
  <c r="AV831" i="10"/>
  <c r="BS831" i="10" s="1"/>
  <c r="AV815" i="10"/>
  <c r="BS815" i="10" s="1"/>
  <c r="AV799" i="10"/>
  <c r="BS799" i="10" s="1"/>
  <c r="AV783" i="10"/>
  <c r="BS783" i="10" s="1"/>
  <c r="AV767" i="10"/>
  <c r="BS767" i="10" s="1"/>
  <c r="AV751" i="10"/>
  <c r="BS751" i="10" s="1"/>
  <c r="AV735" i="10"/>
  <c r="BS735" i="10" s="1"/>
  <c r="AV719" i="10"/>
  <c r="BS719" i="10" s="1"/>
  <c r="AV1000" i="10"/>
  <c r="BS1000" i="10" s="1"/>
  <c r="AV984" i="10"/>
  <c r="BS984" i="10" s="1"/>
  <c r="AV968" i="10"/>
  <c r="BS968" i="10" s="1"/>
  <c r="AV952" i="10"/>
  <c r="BS952" i="10" s="1"/>
  <c r="AV936" i="10"/>
  <c r="BS936" i="10" s="1"/>
  <c r="AV920" i="10"/>
  <c r="BS920" i="10" s="1"/>
  <c r="AV904" i="10"/>
  <c r="BS904" i="10" s="1"/>
  <c r="AV888" i="10"/>
  <c r="BS888" i="10" s="1"/>
  <c r="AV872" i="10"/>
  <c r="BS872" i="10" s="1"/>
  <c r="AV856" i="10"/>
  <c r="BS856" i="10" s="1"/>
  <c r="AV840" i="10"/>
  <c r="BS840" i="10" s="1"/>
  <c r="AV824" i="10"/>
  <c r="BS824" i="10" s="1"/>
  <c r="AV808" i="10"/>
  <c r="BS808" i="10" s="1"/>
  <c r="AV792" i="10"/>
  <c r="BS792" i="10" s="1"/>
  <c r="AV776" i="10"/>
  <c r="BS776" i="10" s="1"/>
  <c r="AV760" i="10"/>
  <c r="BS760" i="10" s="1"/>
  <c r="AV744" i="10"/>
  <c r="BS744" i="10" s="1"/>
  <c r="AV728" i="10"/>
  <c r="BS728" i="10" s="1"/>
  <c r="AV712" i="10"/>
  <c r="BS712" i="10" s="1"/>
  <c r="AV1009" i="10"/>
  <c r="BS1009" i="10" s="1"/>
  <c r="AV993" i="10"/>
  <c r="BS993" i="10" s="1"/>
  <c r="AV977" i="10"/>
  <c r="BS977" i="10" s="1"/>
  <c r="AV961" i="10"/>
  <c r="BS961" i="10" s="1"/>
  <c r="AV945" i="10"/>
  <c r="BS945" i="10" s="1"/>
  <c r="AV929" i="10"/>
  <c r="BS929" i="10" s="1"/>
  <c r="AV913" i="10"/>
  <c r="BS913" i="10" s="1"/>
  <c r="AV897" i="10"/>
  <c r="BS897" i="10" s="1"/>
  <c r="AV881" i="10"/>
  <c r="BS881" i="10" s="1"/>
  <c r="AV865" i="10"/>
  <c r="BS865" i="10" s="1"/>
  <c r="AV849" i="10"/>
  <c r="BS849" i="10" s="1"/>
  <c r="AV833" i="10"/>
  <c r="BS833" i="10" s="1"/>
  <c r="AV817" i="10"/>
  <c r="BS817" i="10" s="1"/>
  <c r="AV801" i="10"/>
  <c r="BS801" i="10" s="1"/>
  <c r="AV785" i="10"/>
  <c r="BS785" i="10" s="1"/>
  <c r="AV769" i="10"/>
  <c r="BS769" i="10" s="1"/>
  <c r="AV753" i="10"/>
  <c r="BS753" i="10" s="1"/>
  <c r="AV737" i="10"/>
  <c r="BS737" i="10" s="1"/>
  <c r="AV721" i="10"/>
  <c r="BS721" i="10" s="1"/>
  <c r="AV705" i="10"/>
  <c r="BS705" i="10" s="1"/>
  <c r="AV689" i="10"/>
  <c r="BS689" i="10" s="1"/>
  <c r="AV1002" i="10"/>
  <c r="BS1002" i="10" s="1"/>
  <c r="AV986" i="10"/>
  <c r="BS986" i="10" s="1"/>
  <c r="AV970" i="10"/>
  <c r="BS970" i="10" s="1"/>
  <c r="AV954" i="10"/>
  <c r="BS954" i="10" s="1"/>
  <c r="AV938" i="10"/>
  <c r="BS938" i="10" s="1"/>
  <c r="AV922" i="10"/>
  <c r="BS922" i="10" s="1"/>
  <c r="AV798" i="10"/>
  <c r="BS798" i="10" s="1"/>
  <c r="AV780" i="10"/>
  <c r="BS780" i="10" s="1"/>
  <c r="AV768" i="10"/>
  <c r="BS768" i="10" s="1"/>
  <c r="AV756" i="10"/>
  <c r="BS756" i="10" s="1"/>
  <c r="AV734" i="10"/>
  <c r="BS734" i="10" s="1"/>
  <c r="AV666" i="10"/>
  <c r="BS666" i="10" s="1"/>
  <c r="AV650" i="10"/>
  <c r="BS650" i="10" s="1"/>
  <c r="AV634" i="10"/>
  <c r="BS634" i="10" s="1"/>
  <c r="AV618" i="10"/>
  <c r="BS618" i="10" s="1"/>
  <c r="AV602" i="10"/>
  <c r="BS602" i="10" s="1"/>
  <c r="AV586" i="10"/>
  <c r="BS586" i="10" s="1"/>
  <c r="AV570" i="10"/>
  <c r="BS570" i="10" s="1"/>
  <c r="AV554" i="10"/>
  <c r="BS554" i="10" s="1"/>
  <c r="AV995" i="10"/>
  <c r="BS995" i="10" s="1"/>
  <c r="AV883" i="10"/>
  <c r="BS883" i="10" s="1"/>
  <c r="AV816" i="10"/>
  <c r="BS816" i="10" s="1"/>
  <c r="AV699" i="10"/>
  <c r="BS699" i="10" s="1"/>
  <c r="AV687" i="10"/>
  <c r="BS687" i="10" s="1"/>
  <c r="AV684" i="10"/>
  <c r="BS684" i="10" s="1"/>
  <c r="AV673" i="10"/>
  <c r="BS673" i="10" s="1"/>
  <c r="AV659" i="10"/>
  <c r="BS659" i="10" s="1"/>
  <c r="AV643" i="10"/>
  <c r="BS643" i="10" s="1"/>
  <c r="AV826" i="10"/>
  <c r="BS826" i="10" s="1"/>
  <c r="AV755" i="10"/>
  <c r="BS755" i="10" s="1"/>
  <c r="AV750" i="10"/>
  <c r="BS750" i="10" s="1"/>
  <c r="AV709" i="10"/>
  <c r="BS709" i="10" s="1"/>
  <c r="AV696" i="10"/>
  <c r="BS696" i="10" s="1"/>
  <c r="AV693" i="10"/>
  <c r="BS693" i="10" s="1"/>
  <c r="AV899" i="10"/>
  <c r="BS899" i="10" s="1"/>
  <c r="AV787" i="10"/>
  <c r="BS787" i="10" s="1"/>
  <c r="AV725" i="10"/>
  <c r="BS725" i="10" s="1"/>
  <c r="AV717" i="10"/>
  <c r="BS717" i="10" s="1"/>
  <c r="AV702" i="10"/>
  <c r="BS702" i="10" s="1"/>
  <c r="AV678" i="10"/>
  <c r="BS678" i="10" s="1"/>
  <c r="AV842" i="10"/>
  <c r="BS842" i="10" s="1"/>
  <c r="AV814" i="10"/>
  <c r="BS814" i="10" s="1"/>
  <c r="AV778" i="10"/>
  <c r="BS778" i="10" s="1"/>
  <c r="AV741" i="10"/>
  <c r="BS741" i="10" s="1"/>
  <c r="AV733" i="10"/>
  <c r="BS733" i="10" s="1"/>
  <c r="AV670" i="10"/>
  <c r="BS670" i="10" s="1"/>
  <c r="AV654" i="10"/>
  <c r="BS654" i="10" s="1"/>
  <c r="AV915" i="10"/>
  <c r="BS915" i="10" s="1"/>
  <c r="AV772" i="10"/>
  <c r="BS772" i="10" s="1"/>
  <c r="AV766" i="10"/>
  <c r="BS766" i="10" s="1"/>
  <c r="AV675" i="10"/>
  <c r="BS675" i="10" s="1"/>
  <c r="AV663" i="10"/>
  <c r="BS663" i="10" s="1"/>
  <c r="AV647" i="10"/>
  <c r="BS647" i="10" s="1"/>
  <c r="AV631" i="10"/>
  <c r="BS631" i="10" s="1"/>
  <c r="AV615" i="10"/>
  <c r="BS615" i="10" s="1"/>
  <c r="AV599" i="10"/>
  <c r="BS599" i="10" s="1"/>
  <c r="AV583" i="10"/>
  <c r="BS583" i="10" s="1"/>
  <c r="AV567" i="10"/>
  <c r="BS567" i="10" s="1"/>
  <c r="AV551" i="10"/>
  <c r="BS551" i="10" s="1"/>
  <c r="AV535" i="10"/>
  <c r="BS535" i="10" s="1"/>
  <c r="AV519" i="10"/>
  <c r="BS519" i="10" s="1"/>
  <c r="AV503" i="10"/>
  <c r="BS503" i="10" s="1"/>
  <c r="AV487" i="10"/>
  <c r="BS487" i="10" s="1"/>
  <c r="AV471" i="10"/>
  <c r="BS471" i="10" s="1"/>
  <c r="AV455" i="10"/>
  <c r="BS455" i="10" s="1"/>
  <c r="AV439" i="10"/>
  <c r="BS439" i="10" s="1"/>
  <c r="AV423" i="10"/>
  <c r="BS423" i="10" s="1"/>
  <c r="AV407" i="10"/>
  <c r="BS407" i="10" s="1"/>
  <c r="AV391" i="10"/>
  <c r="BS391" i="10" s="1"/>
  <c r="AV947" i="10"/>
  <c r="BS947" i="10" s="1"/>
  <c r="AV858" i="10"/>
  <c r="BS858" i="10" s="1"/>
  <c r="AV794" i="10"/>
  <c r="BS794" i="10" s="1"/>
  <c r="AV716" i="10"/>
  <c r="BS716" i="10" s="1"/>
  <c r="AV708" i="10"/>
  <c r="BS708" i="10" s="1"/>
  <c r="AV692" i="10"/>
  <c r="BS692" i="10" s="1"/>
  <c r="AV683" i="10"/>
  <c r="BS683" i="10" s="1"/>
  <c r="AV656" i="10"/>
  <c r="BS656" i="10" s="1"/>
  <c r="AV803" i="10"/>
  <c r="BS803" i="10" s="1"/>
  <c r="AV771" i="10"/>
  <c r="BS771" i="10" s="1"/>
  <c r="AV732" i="10"/>
  <c r="BS732" i="10" s="1"/>
  <c r="AV724" i="10"/>
  <c r="BS724" i="10" s="1"/>
  <c r="AV720" i="10"/>
  <c r="BS720" i="10" s="1"/>
  <c r="AV701" i="10"/>
  <c r="BS701" i="10" s="1"/>
  <c r="AV698" i="10"/>
  <c r="BS698" i="10" s="1"/>
  <c r="AV686" i="10"/>
  <c r="BS686" i="10" s="1"/>
  <c r="AV672" i="10"/>
  <c r="BS672" i="10" s="1"/>
  <c r="AV665" i="10"/>
  <c r="BS665" i="10" s="1"/>
  <c r="AV649" i="10"/>
  <c r="BS649" i="10" s="1"/>
  <c r="AV633" i="10"/>
  <c r="BS633" i="10" s="1"/>
  <c r="AV617" i="10"/>
  <c r="BS617" i="10" s="1"/>
  <c r="AV601" i="10"/>
  <c r="BS601" i="10" s="1"/>
  <c r="AV585" i="10"/>
  <c r="BS585" i="10" s="1"/>
  <c r="AV569" i="10"/>
  <c r="BS569" i="10" s="1"/>
  <c r="AV553" i="10"/>
  <c r="BS553" i="10" s="1"/>
  <c r="AV537" i="10"/>
  <c r="BS537" i="10" s="1"/>
  <c r="AV521" i="10"/>
  <c r="BS521" i="10" s="1"/>
  <c r="AV505" i="10"/>
  <c r="BS505" i="10" s="1"/>
  <c r="AV489" i="10"/>
  <c r="BS489" i="10" s="1"/>
  <c r="AV473" i="10"/>
  <c r="BS473" i="10" s="1"/>
  <c r="AV457" i="10"/>
  <c r="BS457" i="10" s="1"/>
  <c r="AV979" i="10"/>
  <c r="BS979" i="10" s="1"/>
  <c r="AV874" i="10"/>
  <c r="BS874" i="10" s="1"/>
  <c r="AV748" i="10"/>
  <c r="BS748" i="10" s="1"/>
  <c r="AV740" i="10"/>
  <c r="BS740" i="10" s="1"/>
  <c r="AV736" i="10"/>
  <c r="BS736" i="10" s="1"/>
  <c r="AV704" i="10"/>
  <c r="BS704" i="10" s="1"/>
  <c r="AV680" i="10"/>
  <c r="BS680" i="10" s="1"/>
  <c r="AV658" i="10"/>
  <c r="BS658" i="10" s="1"/>
  <c r="AV642" i="10"/>
  <c r="BS642" i="10" s="1"/>
  <c r="AV626" i="10"/>
  <c r="BS626" i="10" s="1"/>
  <c r="AV610" i="10"/>
  <c r="BS610" i="10" s="1"/>
  <c r="AV594" i="10"/>
  <c r="BS594" i="10" s="1"/>
  <c r="AV578" i="10"/>
  <c r="BS578" i="10" s="1"/>
  <c r="AV562" i="10"/>
  <c r="BS562" i="10" s="1"/>
  <c r="AV546" i="10"/>
  <c r="BS546" i="10" s="1"/>
  <c r="AV784" i="10"/>
  <c r="BS784" i="10" s="1"/>
  <c r="AV677" i="10"/>
  <c r="BS677" i="10" s="1"/>
  <c r="AV667" i="10"/>
  <c r="BS667" i="10" s="1"/>
  <c r="AV651" i="10"/>
  <c r="BS651" i="10" s="1"/>
  <c r="AV635" i="10"/>
  <c r="BS635" i="10" s="1"/>
  <c r="AV1011" i="10"/>
  <c r="BS1011" i="10" s="1"/>
  <c r="AV890" i="10"/>
  <c r="BS890" i="10" s="1"/>
  <c r="AV810" i="10"/>
  <c r="BS810" i="10" s="1"/>
  <c r="AV764" i="10"/>
  <c r="BS764" i="10" s="1"/>
  <c r="AV723" i="10"/>
  <c r="BS723" i="10" s="1"/>
  <c r="AV715" i="10"/>
  <c r="BS715" i="10" s="1"/>
  <c r="AV707" i="10"/>
  <c r="BS707" i="10" s="1"/>
  <c r="AV674" i="10"/>
  <c r="BS674" i="10" s="1"/>
  <c r="AV660" i="10"/>
  <c r="BS660" i="10" s="1"/>
  <c r="AV644" i="10"/>
  <c r="BS644" i="10" s="1"/>
  <c r="AV628" i="10"/>
  <c r="BS628" i="10" s="1"/>
  <c r="AV612" i="10"/>
  <c r="BS612" i="10" s="1"/>
  <c r="AV596" i="10"/>
  <c r="BS596" i="10" s="1"/>
  <c r="AV580" i="10"/>
  <c r="BS580" i="10" s="1"/>
  <c r="AV564" i="10"/>
  <c r="BS564" i="10" s="1"/>
  <c r="AV548" i="10"/>
  <c r="BS548" i="10" s="1"/>
  <c r="AV532" i="10"/>
  <c r="BS532" i="10" s="1"/>
  <c r="AV516" i="10"/>
  <c r="BS516" i="10" s="1"/>
  <c r="AV500" i="10"/>
  <c r="BS500" i="10" s="1"/>
  <c r="AV484" i="10"/>
  <c r="BS484" i="10" s="1"/>
  <c r="AV468" i="10"/>
  <c r="BS468" i="10" s="1"/>
  <c r="AV452" i="10"/>
  <c r="BS452" i="10" s="1"/>
  <c r="AV436" i="10"/>
  <c r="BS436" i="10" s="1"/>
  <c r="AV420" i="10"/>
  <c r="BS420" i="10" s="1"/>
  <c r="AV404" i="10"/>
  <c r="BS404" i="10" s="1"/>
  <c r="AV388" i="10"/>
  <c r="BS388" i="10" s="1"/>
  <c r="AV835" i="10"/>
  <c r="BS835" i="10" s="1"/>
  <c r="AV819" i="10"/>
  <c r="BS819" i="10" s="1"/>
  <c r="AV739" i="10"/>
  <c r="BS739" i="10" s="1"/>
  <c r="AV731" i="10"/>
  <c r="BS731" i="10" s="1"/>
  <c r="AV685" i="10"/>
  <c r="BS685" i="10" s="1"/>
  <c r="AV906" i="10"/>
  <c r="BS906" i="10" s="1"/>
  <c r="AV782" i="10"/>
  <c r="BS782" i="10" s="1"/>
  <c r="AV752" i="10"/>
  <c r="BS752" i="10" s="1"/>
  <c r="AV747" i="10"/>
  <c r="BS747" i="10" s="1"/>
  <c r="AV694" i="10"/>
  <c r="BS694" i="10" s="1"/>
  <c r="AV691" i="10"/>
  <c r="BS691" i="10" s="1"/>
  <c r="AV688" i="10"/>
  <c r="BS688" i="10" s="1"/>
  <c r="AV682" i="10"/>
  <c r="BS682" i="10" s="1"/>
  <c r="AV931" i="10"/>
  <c r="BS931" i="10" s="1"/>
  <c r="AV851" i="10"/>
  <c r="BS851" i="10" s="1"/>
  <c r="AV800" i="10"/>
  <c r="BS800" i="10" s="1"/>
  <c r="AV714" i="10"/>
  <c r="BS714" i="10" s="1"/>
  <c r="AV703" i="10"/>
  <c r="BS703" i="10" s="1"/>
  <c r="AV700" i="10"/>
  <c r="BS700" i="10" s="1"/>
  <c r="AV671" i="10"/>
  <c r="BS671" i="10" s="1"/>
  <c r="AV655" i="10"/>
  <c r="BS655" i="10" s="1"/>
  <c r="AV639" i="10"/>
  <c r="BS639" i="10" s="1"/>
  <c r="AV623" i="10"/>
  <c r="BS623" i="10" s="1"/>
  <c r="AV607" i="10"/>
  <c r="BS607" i="10" s="1"/>
  <c r="AV591" i="10"/>
  <c r="BS591" i="10" s="1"/>
  <c r="AV575" i="10"/>
  <c r="BS575" i="10" s="1"/>
  <c r="AV559" i="10"/>
  <c r="BS559" i="10" s="1"/>
  <c r="AV543" i="10"/>
  <c r="BS543" i="10" s="1"/>
  <c r="AV527" i="10"/>
  <c r="BS527" i="10" s="1"/>
  <c r="AV511" i="10"/>
  <c r="BS511" i="10" s="1"/>
  <c r="AV495" i="10"/>
  <c r="BS495" i="10" s="1"/>
  <c r="AV479" i="10"/>
  <c r="BS479" i="10" s="1"/>
  <c r="AV463" i="10"/>
  <c r="BS463" i="10" s="1"/>
  <c r="AV447" i="10"/>
  <c r="BS447" i="10" s="1"/>
  <c r="AV431" i="10"/>
  <c r="BS431" i="10" s="1"/>
  <c r="AV415" i="10"/>
  <c r="BS415" i="10" s="1"/>
  <c r="AV399" i="10"/>
  <c r="BS399" i="10" s="1"/>
  <c r="AV383" i="10"/>
  <c r="BS383" i="10" s="1"/>
  <c r="AV762" i="10"/>
  <c r="BS762" i="10" s="1"/>
  <c r="AV730" i="10"/>
  <c r="BS730" i="10" s="1"/>
  <c r="AV676" i="10"/>
  <c r="BS676" i="10" s="1"/>
  <c r="AV664" i="10"/>
  <c r="BS664" i="10" s="1"/>
  <c r="AV648" i="10"/>
  <c r="BS648" i="10" s="1"/>
  <c r="AV632" i="10"/>
  <c r="BS632" i="10" s="1"/>
  <c r="AV616" i="10"/>
  <c r="BS616" i="10" s="1"/>
  <c r="AV600" i="10"/>
  <c r="BS600" i="10" s="1"/>
  <c r="AV584" i="10"/>
  <c r="BS584" i="10" s="1"/>
  <c r="AV568" i="10"/>
  <c r="BS568" i="10" s="1"/>
  <c r="AV552" i="10"/>
  <c r="BS552" i="10" s="1"/>
  <c r="AV536" i="10"/>
  <c r="BS536" i="10" s="1"/>
  <c r="AV520" i="10"/>
  <c r="BS520" i="10" s="1"/>
  <c r="AV504" i="10"/>
  <c r="BS504" i="10" s="1"/>
  <c r="AV488" i="10"/>
  <c r="BS488" i="10" s="1"/>
  <c r="AV472" i="10"/>
  <c r="BS472" i="10" s="1"/>
  <c r="AV456" i="10"/>
  <c r="BS456" i="10" s="1"/>
  <c r="AV440" i="10"/>
  <c r="BS440" i="10" s="1"/>
  <c r="AV424" i="10"/>
  <c r="BS424" i="10" s="1"/>
  <c r="AV408" i="10"/>
  <c r="BS408" i="10" s="1"/>
  <c r="AV392" i="10"/>
  <c r="BS392" i="10" s="1"/>
  <c r="AV637" i="10"/>
  <c r="BS637" i="10" s="1"/>
  <c r="AV595" i="10"/>
  <c r="BS595" i="10" s="1"/>
  <c r="AV587" i="10"/>
  <c r="BS587" i="10" s="1"/>
  <c r="AV506" i="10"/>
  <c r="BS506" i="10" s="1"/>
  <c r="AV453" i="10"/>
  <c r="BS453" i="10" s="1"/>
  <c r="AV410" i="10"/>
  <c r="BS410" i="10" s="1"/>
  <c r="AV398" i="10"/>
  <c r="BS398" i="10" s="1"/>
  <c r="AV395" i="10"/>
  <c r="BS395" i="10" s="1"/>
  <c r="AV366" i="10"/>
  <c r="BS366" i="10" s="1"/>
  <c r="AV350" i="10"/>
  <c r="BS350" i="10" s="1"/>
  <c r="AV334" i="10"/>
  <c r="BS334" i="10" s="1"/>
  <c r="AV318" i="10"/>
  <c r="BS318" i="10" s="1"/>
  <c r="AV302" i="10"/>
  <c r="BS302" i="10" s="1"/>
  <c r="AV286" i="10"/>
  <c r="BS286" i="10" s="1"/>
  <c r="AV270" i="10"/>
  <c r="BS270" i="10" s="1"/>
  <c r="AV718" i="10"/>
  <c r="BS718" i="10" s="1"/>
  <c r="AV611" i="10"/>
  <c r="BS611" i="10" s="1"/>
  <c r="AV603" i="10"/>
  <c r="BS603" i="10" s="1"/>
  <c r="AV529" i="10"/>
  <c r="BS529" i="10" s="1"/>
  <c r="AV526" i="10"/>
  <c r="BS526" i="10" s="1"/>
  <c r="AV496" i="10"/>
  <c r="BS496" i="10" s="1"/>
  <c r="AV486" i="10"/>
  <c r="BS486" i="10" s="1"/>
  <c r="AV476" i="10"/>
  <c r="BS476" i="10" s="1"/>
  <c r="AV466" i="10"/>
  <c r="BS466" i="10" s="1"/>
  <c r="AV419" i="10"/>
  <c r="BS419" i="10" s="1"/>
  <c r="AV416" i="10"/>
  <c r="BS416" i="10" s="1"/>
  <c r="AV413" i="10"/>
  <c r="BS413" i="10" s="1"/>
  <c r="AV375" i="10"/>
  <c r="BS375" i="10" s="1"/>
  <c r="AV359" i="10"/>
  <c r="BS359" i="10" s="1"/>
  <c r="AV343" i="10"/>
  <c r="BS343" i="10" s="1"/>
  <c r="AV327" i="10"/>
  <c r="BS327" i="10" s="1"/>
  <c r="AV311" i="10"/>
  <c r="BS311" i="10" s="1"/>
  <c r="AV295" i="10"/>
  <c r="BS295" i="10" s="1"/>
  <c r="AV279" i="10"/>
  <c r="BS279" i="10" s="1"/>
  <c r="AV263" i="10"/>
  <c r="BS263" i="10" s="1"/>
  <c r="AV247" i="10"/>
  <c r="BS247" i="10" s="1"/>
  <c r="AV231" i="10"/>
  <c r="BS231" i="10" s="1"/>
  <c r="AV652" i="10"/>
  <c r="BS652" i="10" s="1"/>
  <c r="AV627" i="10"/>
  <c r="BS627" i="10" s="1"/>
  <c r="AV619" i="10"/>
  <c r="BS619" i="10" s="1"/>
  <c r="AV550" i="10"/>
  <c r="BS550" i="10" s="1"/>
  <c r="AV539" i="10"/>
  <c r="BS539" i="10" s="1"/>
  <c r="AV509" i="10"/>
  <c r="BS509" i="10" s="1"/>
  <c r="AV499" i="10"/>
  <c r="BS499" i="10" s="1"/>
  <c r="AV428" i="10"/>
  <c r="BS428" i="10" s="1"/>
  <c r="AV425" i="10"/>
  <c r="BS425" i="10" s="1"/>
  <c r="AV422" i="10"/>
  <c r="BS422" i="10" s="1"/>
  <c r="AV368" i="10"/>
  <c r="BS368" i="10" s="1"/>
  <c r="AV352" i="10"/>
  <c r="BS352" i="10" s="1"/>
  <c r="AV336" i="10"/>
  <c r="BS336" i="10" s="1"/>
  <c r="AV320" i="10"/>
  <c r="BS320" i="10" s="1"/>
  <c r="AV636" i="10"/>
  <c r="BS636" i="10" s="1"/>
  <c r="AV566" i="10"/>
  <c r="BS566" i="10" s="1"/>
  <c r="AV558" i="10"/>
  <c r="BS558" i="10" s="1"/>
  <c r="AV522" i="10"/>
  <c r="BS522" i="10" s="1"/>
  <c r="AV469" i="10"/>
  <c r="BS469" i="10" s="1"/>
  <c r="AV459" i="10"/>
  <c r="BS459" i="10" s="1"/>
  <c r="AV449" i="10"/>
  <c r="BS449" i="10" s="1"/>
  <c r="AV437" i="10"/>
  <c r="BS437" i="10" s="1"/>
  <c r="AV434" i="10"/>
  <c r="BS434" i="10" s="1"/>
  <c r="AV385" i="10"/>
  <c r="BS385" i="10" s="1"/>
  <c r="AV377" i="10"/>
  <c r="BS377" i="10" s="1"/>
  <c r="AV361" i="10"/>
  <c r="BS361" i="10" s="1"/>
  <c r="AV345" i="10"/>
  <c r="BS345" i="10" s="1"/>
  <c r="AV329" i="10"/>
  <c r="BS329" i="10" s="1"/>
  <c r="AV313" i="10"/>
  <c r="BS313" i="10" s="1"/>
  <c r="AV297" i="10"/>
  <c r="BS297" i="10" s="1"/>
  <c r="AV281" i="10"/>
  <c r="BS281" i="10" s="1"/>
  <c r="AV265" i="10"/>
  <c r="BS265" i="10" s="1"/>
  <c r="AV249" i="10"/>
  <c r="BS249" i="10" s="1"/>
  <c r="AV233" i="10"/>
  <c r="BS233" i="10" s="1"/>
  <c r="AV217" i="10"/>
  <c r="BS217" i="10" s="1"/>
  <c r="AV201" i="10"/>
  <c r="BS201" i="10" s="1"/>
  <c r="AV185" i="10"/>
  <c r="BS185" i="10" s="1"/>
  <c r="AV641" i="10"/>
  <c r="BS641" i="10" s="1"/>
  <c r="AV582" i="10"/>
  <c r="BS582" i="10" s="1"/>
  <c r="AV574" i="10"/>
  <c r="BS574" i="10" s="1"/>
  <c r="AV542" i="10"/>
  <c r="BS542" i="10" s="1"/>
  <c r="AV512" i="10"/>
  <c r="BS512" i="10" s="1"/>
  <c r="AV502" i="10"/>
  <c r="BS502" i="10" s="1"/>
  <c r="AV492" i="10"/>
  <c r="BS492" i="10" s="1"/>
  <c r="AV482" i="10"/>
  <c r="BS482" i="10" s="1"/>
  <c r="AV446" i="10"/>
  <c r="BS446" i="10" s="1"/>
  <c r="AV443" i="10"/>
  <c r="BS443" i="10" s="1"/>
  <c r="AV394" i="10"/>
  <c r="BS394" i="10" s="1"/>
  <c r="AV382" i="10"/>
  <c r="BS382" i="10" s="1"/>
  <c r="AV370" i="10"/>
  <c r="BS370" i="10" s="1"/>
  <c r="AV354" i="10"/>
  <c r="BS354" i="10" s="1"/>
  <c r="AV338" i="10"/>
  <c r="BS338" i="10" s="1"/>
  <c r="AV322" i="10"/>
  <c r="BS322" i="10" s="1"/>
  <c r="AV306" i="10"/>
  <c r="BS306" i="10" s="1"/>
  <c r="AV646" i="10"/>
  <c r="BS646" i="10" s="1"/>
  <c r="AV598" i="10"/>
  <c r="BS598" i="10" s="1"/>
  <c r="AV590" i="10"/>
  <c r="BS590" i="10" s="1"/>
  <c r="AV545" i="10"/>
  <c r="BS545" i="10" s="1"/>
  <c r="AV525" i="10"/>
  <c r="BS525" i="10" s="1"/>
  <c r="AV515" i="10"/>
  <c r="BS515" i="10" s="1"/>
  <c r="AV465" i="10"/>
  <c r="BS465" i="10" s="1"/>
  <c r="AV462" i="10"/>
  <c r="BS462" i="10" s="1"/>
  <c r="AV403" i="10"/>
  <c r="BS403" i="10" s="1"/>
  <c r="AV400" i="10"/>
  <c r="BS400" i="10" s="1"/>
  <c r="AV397" i="10"/>
  <c r="BS397" i="10" s="1"/>
  <c r="AV363" i="10"/>
  <c r="BS363" i="10" s="1"/>
  <c r="AV347" i="10"/>
  <c r="BS347" i="10" s="1"/>
  <c r="AV331" i="10"/>
  <c r="BS331" i="10" s="1"/>
  <c r="AV315" i="10"/>
  <c r="BS315" i="10" s="1"/>
  <c r="AV299" i="10"/>
  <c r="BS299" i="10" s="1"/>
  <c r="AV283" i="10"/>
  <c r="BS283" i="10" s="1"/>
  <c r="AV267" i="10"/>
  <c r="BS267" i="10" s="1"/>
  <c r="AV251" i="10"/>
  <c r="BS251" i="10" s="1"/>
  <c r="AV235" i="10"/>
  <c r="BS235" i="10" s="1"/>
  <c r="AV219" i="10"/>
  <c r="BS219" i="10" s="1"/>
  <c r="AV203" i="10"/>
  <c r="BS203" i="10" s="1"/>
  <c r="AV187" i="10"/>
  <c r="BS187" i="10" s="1"/>
  <c r="AV657" i="10"/>
  <c r="BS657" i="10" s="1"/>
  <c r="AV614" i="10"/>
  <c r="BS614" i="10" s="1"/>
  <c r="AV606" i="10"/>
  <c r="BS606" i="10" s="1"/>
  <c r="AV561" i="10"/>
  <c r="BS561" i="10" s="1"/>
  <c r="AV557" i="10"/>
  <c r="BS557" i="10" s="1"/>
  <c r="AV549" i="10"/>
  <c r="BS549" i="10" s="1"/>
  <c r="AV538" i="10"/>
  <c r="BS538" i="10" s="1"/>
  <c r="AV485" i="10"/>
  <c r="BS485" i="10" s="1"/>
  <c r="AV475" i="10"/>
  <c r="BS475" i="10" s="1"/>
  <c r="AV412" i="10"/>
  <c r="BS412" i="10" s="1"/>
  <c r="AV409" i="10"/>
  <c r="BS409" i="10" s="1"/>
  <c r="AV406" i="10"/>
  <c r="BS406" i="10" s="1"/>
  <c r="AV379" i="10"/>
  <c r="BS379" i="10" s="1"/>
  <c r="AV372" i="10"/>
  <c r="BS372" i="10" s="1"/>
  <c r="AV356" i="10"/>
  <c r="BS356" i="10" s="1"/>
  <c r="AV340" i="10"/>
  <c r="BS340" i="10" s="1"/>
  <c r="AV324" i="10"/>
  <c r="BS324" i="10" s="1"/>
  <c r="AV308" i="10"/>
  <c r="BS308" i="10" s="1"/>
  <c r="AV630" i="10"/>
  <c r="BS630" i="10" s="1"/>
  <c r="AV622" i="10"/>
  <c r="BS622" i="10" s="1"/>
  <c r="AV577" i="10"/>
  <c r="BS577" i="10" s="1"/>
  <c r="AV573" i="10"/>
  <c r="BS573" i="10" s="1"/>
  <c r="AV565" i="10"/>
  <c r="BS565" i="10" s="1"/>
  <c r="AV528" i="10"/>
  <c r="BS528" i="10" s="1"/>
  <c r="AV518" i="10"/>
  <c r="BS518" i="10" s="1"/>
  <c r="AV508" i="10"/>
  <c r="BS508" i="10" s="1"/>
  <c r="AV498" i="10"/>
  <c r="BS498" i="10" s="1"/>
  <c r="AV458" i="10"/>
  <c r="BS458" i="10" s="1"/>
  <c r="AV433" i="10"/>
  <c r="BS433" i="10" s="1"/>
  <c r="AV421" i="10"/>
  <c r="BS421" i="10" s="1"/>
  <c r="AV418" i="10"/>
  <c r="BS418" i="10" s="1"/>
  <c r="AV365" i="10"/>
  <c r="BS365" i="10" s="1"/>
  <c r="AV349" i="10"/>
  <c r="BS349" i="10" s="1"/>
  <c r="AV333" i="10"/>
  <c r="BS333" i="10" s="1"/>
  <c r="AV317" i="10"/>
  <c r="BS317" i="10" s="1"/>
  <c r="AV301" i="10"/>
  <c r="BS301" i="10" s="1"/>
  <c r="AV285" i="10"/>
  <c r="BS285" i="10" s="1"/>
  <c r="AV645" i="10"/>
  <c r="BS645" i="10" s="1"/>
  <c r="AV640" i="10"/>
  <c r="BS640" i="10" s="1"/>
  <c r="AV593" i="10"/>
  <c r="BS593" i="10" s="1"/>
  <c r="AV589" i="10"/>
  <c r="BS589" i="10" s="1"/>
  <c r="AV581" i="10"/>
  <c r="BS581" i="10" s="1"/>
  <c r="AV541" i="10"/>
  <c r="BS541" i="10" s="1"/>
  <c r="AV531" i="10"/>
  <c r="BS531" i="10" s="1"/>
  <c r="AV481" i="10"/>
  <c r="BS481" i="10" s="1"/>
  <c r="AV478" i="10"/>
  <c r="BS478" i="10" s="1"/>
  <c r="AV442" i="10"/>
  <c r="BS442" i="10" s="1"/>
  <c r="AV430" i="10"/>
  <c r="BS430" i="10" s="1"/>
  <c r="AV427" i="10"/>
  <c r="BS427" i="10" s="1"/>
  <c r="AV374" i="10"/>
  <c r="BS374" i="10" s="1"/>
  <c r="AV358" i="10"/>
  <c r="BS358" i="10" s="1"/>
  <c r="AV342" i="10"/>
  <c r="BS342" i="10" s="1"/>
  <c r="AV326" i="10"/>
  <c r="BS326" i="10" s="1"/>
  <c r="AV310" i="10"/>
  <c r="BS310" i="10" s="1"/>
  <c r="AV294" i="10"/>
  <c r="BS294" i="10" s="1"/>
  <c r="AV278" i="10"/>
  <c r="BS278" i="10" s="1"/>
  <c r="AV262" i="10"/>
  <c r="BS262" i="10" s="1"/>
  <c r="AV963" i="10"/>
  <c r="BS963" i="10" s="1"/>
  <c r="AV609" i="10"/>
  <c r="BS609" i="10" s="1"/>
  <c r="AV605" i="10"/>
  <c r="BS605" i="10" s="1"/>
  <c r="AV597" i="10"/>
  <c r="BS597" i="10" s="1"/>
  <c r="AV501" i="10"/>
  <c r="BS501" i="10" s="1"/>
  <c r="AV491" i="10"/>
  <c r="BS491" i="10" s="1"/>
  <c r="AV461" i="10"/>
  <c r="BS461" i="10" s="1"/>
  <c r="AV451" i="10"/>
  <c r="BS451" i="10" s="1"/>
  <c r="AV448" i="10"/>
  <c r="BS448" i="10" s="1"/>
  <c r="AV445" i="10"/>
  <c r="BS445" i="10" s="1"/>
  <c r="AV387" i="10"/>
  <c r="BS387" i="10" s="1"/>
  <c r="AV384" i="10"/>
  <c r="BS384" i="10" s="1"/>
  <c r="AV367" i="10"/>
  <c r="BS367" i="10" s="1"/>
  <c r="AV351" i="10"/>
  <c r="BS351" i="10" s="1"/>
  <c r="AV335" i="10"/>
  <c r="BS335" i="10" s="1"/>
  <c r="AV319" i="10"/>
  <c r="BS319" i="10" s="1"/>
  <c r="AV303" i="10"/>
  <c r="BS303" i="10" s="1"/>
  <c r="AV287" i="10"/>
  <c r="BS287" i="10" s="1"/>
  <c r="AV271" i="10"/>
  <c r="BS271" i="10" s="1"/>
  <c r="AV255" i="10"/>
  <c r="BS255" i="10" s="1"/>
  <c r="AV239" i="10"/>
  <c r="BS239" i="10" s="1"/>
  <c r="AV746" i="10"/>
  <c r="BS746" i="10" s="1"/>
  <c r="AV625" i="10"/>
  <c r="BS625" i="10" s="1"/>
  <c r="AV621" i="10"/>
  <c r="BS621" i="10" s="1"/>
  <c r="AV613" i="10"/>
  <c r="BS613" i="10" s="1"/>
  <c r="AV556" i="10"/>
  <c r="BS556" i="10" s="1"/>
  <c r="AV534" i="10"/>
  <c r="BS534" i="10" s="1"/>
  <c r="AV524" i="10"/>
  <c r="BS524" i="10" s="1"/>
  <c r="AV514" i="10"/>
  <c r="BS514" i="10" s="1"/>
  <c r="AV474" i="10"/>
  <c r="BS474" i="10" s="1"/>
  <c r="AV396" i="10"/>
  <c r="BS396" i="10" s="1"/>
  <c r="AV393" i="10"/>
  <c r="BS393" i="10" s="1"/>
  <c r="AV390" i="10"/>
  <c r="BS390" i="10" s="1"/>
  <c r="AV381" i="10"/>
  <c r="BS381" i="10" s="1"/>
  <c r="AV376" i="10"/>
  <c r="BS376" i="10" s="1"/>
  <c r="AV360" i="10"/>
  <c r="BS360" i="10" s="1"/>
  <c r="AV344" i="10"/>
  <c r="BS344" i="10" s="1"/>
  <c r="AV328" i="10"/>
  <c r="BS328" i="10" s="1"/>
  <c r="AV312" i="10"/>
  <c r="BS312" i="10" s="1"/>
  <c r="AV296" i="10"/>
  <c r="BS296" i="10" s="1"/>
  <c r="AV280" i="10"/>
  <c r="BS280" i="10" s="1"/>
  <c r="AV264" i="10"/>
  <c r="BS264" i="10" s="1"/>
  <c r="AV248" i="10"/>
  <c r="BS248" i="10" s="1"/>
  <c r="AV232" i="10"/>
  <c r="BS232" i="10" s="1"/>
  <c r="AV216" i="10"/>
  <c r="BS216" i="10" s="1"/>
  <c r="AV669" i="10"/>
  <c r="BS669" i="10" s="1"/>
  <c r="AV662" i="10"/>
  <c r="BS662" i="10" s="1"/>
  <c r="AV629" i="10"/>
  <c r="BS629" i="10" s="1"/>
  <c r="AV572" i="10"/>
  <c r="BS572" i="10" s="1"/>
  <c r="AV560" i="10"/>
  <c r="BS560" i="10" s="1"/>
  <c r="AV544" i="10"/>
  <c r="BS544" i="10" s="1"/>
  <c r="AV497" i="10"/>
  <c r="BS497" i="10" s="1"/>
  <c r="AV494" i="10"/>
  <c r="BS494" i="10" s="1"/>
  <c r="AV464" i="10"/>
  <c r="BS464" i="10" s="1"/>
  <c r="AV454" i="10"/>
  <c r="BS454" i="10" s="1"/>
  <c r="AV417" i="10"/>
  <c r="BS417" i="10" s="1"/>
  <c r="AV405" i="10"/>
  <c r="BS405" i="10" s="1"/>
  <c r="AV402" i="10"/>
  <c r="BS402" i="10" s="1"/>
  <c r="AV369" i="10"/>
  <c r="BS369" i="10" s="1"/>
  <c r="AV353" i="10"/>
  <c r="BS353" i="10" s="1"/>
  <c r="AV337" i="10"/>
  <c r="BS337" i="10" s="1"/>
  <c r="AV321" i="10"/>
  <c r="BS321" i="10" s="1"/>
  <c r="AV305" i="10"/>
  <c r="BS305" i="10" s="1"/>
  <c r="AV289" i="10"/>
  <c r="BS289" i="10" s="1"/>
  <c r="AV273" i="10"/>
  <c r="BS273" i="10" s="1"/>
  <c r="AV257" i="10"/>
  <c r="BS257" i="10" s="1"/>
  <c r="AV241" i="10"/>
  <c r="BS241" i="10" s="1"/>
  <c r="AV225" i="10"/>
  <c r="BS225" i="10" s="1"/>
  <c r="AV209" i="10"/>
  <c r="BS209" i="10" s="1"/>
  <c r="AV193" i="10"/>
  <c r="BS193" i="10" s="1"/>
  <c r="AV588" i="10"/>
  <c r="BS588" i="10" s="1"/>
  <c r="AV576" i="10"/>
  <c r="BS576" i="10" s="1"/>
  <c r="AV517" i="10"/>
  <c r="BS517" i="10" s="1"/>
  <c r="AV507" i="10"/>
  <c r="BS507" i="10" s="1"/>
  <c r="AV477" i="10"/>
  <c r="BS477" i="10" s="1"/>
  <c r="AV467" i="10"/>
  <c r="BS467" i="10" s="1"/>
  <c r="AV426" i="10"/>
  <c r="BS426" i="10" s="1"/>
  <c r="AV414" i="10"/>
  <c r="BS414" i="10" s="1"/>
  <c r="AV411" i="10"/>
  <c r="BS411" i="10" s="1"/>
  <c r="AV378" i="10"/>
  <c r="BS378" i="10" s="1"/>
  <c r="AV362" i="10"/>
  <c r="BS362" i="10" s="1"/>
  <c r="AV346" i="10"/>
  <c r="BS346" i="10" s="1"/>
  <c r="AV330" i="10"/>
  <c r="BS330" i="10" s="1"/>
  <c r="AV314" i="10"/>
  <c r="BS314" i="10" s="1"/>
  <c r="AV298" i="10"/>
  <c r="BS298" i="10" s="1"/>
  <c r="AV282" i="10"/>
  <c r="BS282" i="10" s="1"/>
  <c r="AV867" i="10"/>
  <c r="BS867" i="10" s="1"/>
  <c r="AV604" i="10"/>
  <c r="BS604" i="10" s="1"/>
  <c r="AV592" i="10"/>
  <c r="BS592" i="10" s="1"/>
  <c r="AV547" i="10"/>
  <c r="BS547" i="10" s="1"/>
  <c r="AV540" i="10"/>
  <c r="BS540" i="10" s="1"/>
  <c r="AV530" i="10"/>
  <c r="BS530" i="10" s="1"/>
  <c r="AV490" i="10"/>
  <c r="BS490" i="10" s="1"/>
  <c r="AV435" i="10"/>
  <c r="BS435" i="10" s="1"/>
  <c r="AV432" i="10"/>
  <c r="BS432" i="10" s="1"/>
  <c r="AV429" i="10"/>
  <c r="BS429" i="10" s="1"/>
  <c r="AV371" i="10"/>
  <c r="BS371" i="10" s="1"/>
  <c r="AV355" i="10"/>
  <c r="BS355" i="10" s="1"/>
  <c r="AV339" i="10"/>
  <c r="BS339" i="10" s="1"/>
  <c r="AV323" i="10"/>
  <c r="BS323" i="10" s="1"/>
  <c r="AV307" i="10"/>
  <c r="BS307" i="10" s="1"/>
  <c r="AV291" i="10"/>
  <c r="BS291" i="10" s="1"/>
  <c r="AV275" i="10"/>
  <c r="BS275" i="10" s="1"/>
  <c r="AV259" i="10"/>
  <c r="BS259" i="10" s="1"/>
  <c r="AV243" i="10"/>
  <c r="BS243" i="10" s="1"/>
  <c r="AV227" i="10"/>
  <c r="BS227" i="10" s="1"/>
  <c r="AV211" i="10"/>
  <c r="BS211" i="10" s="1"/>
  <c r="AV195" i="10"/>
  <c r="BS195" i="10" s="1"/>
  <c r="AV668" i="10"/>
  <c r="BS668" i="10" s="1"/>
  <c r="AV661" i="10"/>
  <c r="BS661" i="10" s="1"/>
  <c r="AV638" i="10"/>
  <c r="BS638" i="10" s="1"/>
  <c r="AV620" i="10"/>
  <c r="BS620" i="10" s="1"/>
  <c r="AV608" i="10"/>
  <c r="BS608" i="10" s="1"/>
  <c r="AV563" i="10"/>
  <c r="BS563" i="10" s="1"/>
  <c r="AV555" i="10"/>
  <c r="BS555" i="10" s="1"/>
  <c r="AV513" i="10"/>
  <c r="BS513" i="10" s="1"/>
  <c r="AV510" i="10"/>
  <c r="BS510" i="10" s="1"/>
  <c r="AV274" i="10"/>
  <c r="BS274" i="10" s="1"/>
  <c r="AV234" i="10"/>
  <c r="BS234" i="10" s="1"/>
  <c r="AV223" i="10"/>
  <c r="BS223" i="10" s="1"/>
  <c r="AV166" i="10"/>
  <c r="BS166" i="10" s="1"/>
  <c r="AV150" i="10"/>
  <c r="BS150" i="10" s="1"/>
  <c r="AV134" i="10"/>
  <c r="BS134" i="10" s="1"/>
  <c r="AV118" i="10"/>
  <c r="BS118" i="10" s="1"/>
  <c r="AV102" i="10"/>
  <c r="BS102" i="10" s="1"/>
  <c r="AV86" i="10"/>
  <c r="BS86" i="10" s="1"/>
  <c r="AV70" i="10"/>
  <c r="BS70" i="10" s="1"/>
  <c r="AV54" i="10"/>
  <c r="BS54" i="10" s="1"/>
  <c r="AV38" i="10"/>
  <c r="BS38" i="10" s="1"/>
  <c r="AV22" i="10"/>
  <c r="BS22" i="10" s="1"/>
  <c r="AV357" i="10"/>
  <c r="BS357" i="10" s="1"/>
  <c r="AV268" i="10"/>
  <c r="BS268" i="10" s="1"/>
  <c r="AV250" i="10"/>
  <c r="BS250" i="10" s="1"/>
  <c r="AV242" i="10"/>
  <c r="BS242" i="10" s="1"/>
  <c r="AV238" i="10"/>
  <c r="BS238" i="10" s="1"/>
  <c r="AV230" i="10"/>
  <c r="BS230" i="10" s="1"/>
  <c r="AV226" i="10"/>
  <c r="BS226" i="10" s="1"/>
  <c r="AV175" i="10"/>
  <c r="BS175" i="10" s="1"/>
  <c r="AV159" i="10"/>
  <c r="BS159" i="10" s="1"/>
  <c r="AV143" i="10"/>
  <c r="BS143" i="10" s="1"/>
  <c r="AV127" i="10"/>
  <c r="BS127" i="10" s="1"/>
  <c r="AV111" i="10"/>
  <c r="BS111" i="10" s="1"/>
  <c r="AV95" i="10"/>
  <c r="BS95" i="10" s="1"/>
  <c r="AV79" i="10"/>
  <c r="BS79" i="10" s="1"/>
  <c r="AV63" i="10"/>
  <c r="BS63" i="10" s="1"/>
  <c r="AV47" i="10"/>
  <c r="BS47" i="10" s="1"/>
  <c r="AV31" i="10"/>
  <c r="BS31" i="10" s="1"/>
  <c r="AV624" i="10"/>
  <c r="BS624" i="10" s="1"/>
  <c r="AV470" i="10"/>
  <c r="BS470" i="10" s="1"/>
  <c r="AV444" i="10"/>
  <c r="BS444" i="10" s="1"/>
  <c r="AV258" i="10"/>
  <c r="BS258" i="10" s="1"/>
  <c r="AV254" i="10"/>
  <c r="BS254" i="10" s="1"/>
  <c r="AV246" i="10"/>
  <c r="BS246" i="10" s="1"/>
  <c r="AV188" i="10"/>
  <c r="BS188" i="10" s="1"/>
  <c r="AV182" i="10"/>
  <c r="BS182" i="10" s="1"/>
  <c r="AV168" i="10"/>
  <c r="BS168" i="10" s="1"/>
  <c r="AV152" i="10"/>
  <c r="BS152" i="10" s="1"/>
  <c r="AV136" i="10"/>
  <c r="BS136" i="10" s="1"/>
  <c r="AV120" i="10"/>
  <c r="BS120" i="10" s="1"/>
  <c r="AV104" i="10"/>
  <c r="BS104" i="10" s="1"/>
  <c r="AV88" i="10"/>
  <c r="BS88" i="10" s="1"/>
  <c r="AV72" i="10"/>
  <c r="BS72" i="10" s="1"/>
  <c r="AV56" i="10"/>
  <c r="BS56" i="10" s="1"/>
  <c r="AV40" i="10"/>
  <c r="BS40" i="10" s="1"/>
  <c r="AV24" i="10"/>
  <c r="BS24" i="10" s="1"/>
  <c r="AV373" i="10"/>
  <c r="BS373" i="10" s="1"/>
  <c r="AV304" i="10"/>
  <c r="BS304" i="10" s="1"/>
  <c r="AV293" i="10"/>
  <c r="BS293" i="10" s="1"/>
  <c r="AV197" i="10"/>
  <c r="BS197" i="10" s="1"/>
  <c r="AV194" i="10"/>
  <c r="BS194" i="10" s="1"/>
  <c r="AV191" i="10"/>
  <c r="BS191" i="10" s="1"/>
  <c r="AV177" i="10"/>
  <c r="BS177" i="10" s="1"/>
  <c r="AV161" i="10"/>
  <c r="BS161" i="10" s="1"/>
  <c r="AV145" i="10"/>
  <c r="BS145" i="10" s="1"/>
  <c r="AV129" i="10"/>
  <c r="BS129" i="10" s="1"/>
  <c r="AV113" i="10"/>
  <c r="BS113" i="10" s="1"/>
  <c r="AV97" i="10"/>
  <c r="BS97" i="10" s="1"/>
  <c r="AV81" i="10"/>
  <c r="BS81" i="10" s="1"/>
  <c r="AV65" i="10"/>
  <c r="BS65" i="10" s="1"/>
  <c r="AV49" i="10"/>
  <c r="BS49" i="10" s="1"/>
  <c r="AV33" i="10"/>
  <c r="BS33" i="10" s="1"/>
  <c r="AV441" i="10"/>
  <c r="BS441" i="10" s="1"/>
  <c r="AV316" i="10"/>
  <c r="BS316" i="10" s="1"/>
  <c r="AV229" i="10"/>
  <c r="BS229" i="10" s="1"/>
  <c r="AV222" i="10"/>
  <c r="BS222" i="10" s="1"/>
  <c r="AV212" i="10"/>
  <c r="BS212" i="10" s="1"/>
  <c r="AV206" i="10"/>
  <c r="BS206" i="10" s="1"/>
  <c r="AV200" i="10"/>
  <c r="BS200" i="10" s="1"/>
  <c r="AV170" i="10"/>
  <c r="BS170" i="10" s="1"/>
  <c r="AV154" i="10"/>
  <c r="BS154" i="10" s="1"/>
  <c r="AV138" i="10"/>
  <c r="BS138" i="10" s="1"/>
  <c r="AV122" i="10"/>
  <c r="BS122" i="10" s="1"/>
  <c r="AV106" i="10"/>
  <c r="BS106" i="10" s="1"/>
  <c r="AV90" i="10"/>
  <c r="BS90" i="10" s="1"/>
  <c r="AV74" i="10"/>
  <c r="BS74" i="10" s="1"/>
  <c r="AV58" i="10"/>
  <c r="BS58" i="10" s="1"/>
  <c r="AV42" i="10"/>
  <c r="BS42" i="10" s="1"/>
  <c r="AV26" i="10"/>
  <c r="BS26" i="10" s="1"/>
  <c r="AV493" i="10"/>
  <c r="BS493" i="10" s="1"/>
  <c r="AV272" i="10"/>
  <c r="BS272" i="10" s="1"/>
  <c r="AV245" i="10"/>
  <c r="BS245" i="10" s="1"/>
  <c r="AV237" i="10"/>
  <c r="BS237" i="10" s="1"/>
  <c r="AV179" i="10"/>
  <c r="BS179" i="10" s="1"/>
  <c r="AV163" i="10"/>
  <c r="BS163" i="10" s="1"/>
  <c r="AV147" i="10"/>
  <c r="BS147" i="10" s="1"/>
  <c r="AV131" i="10"/>
  <c r="BS131" i="10" s="1"/>
  <c r="AV115" i="10"/>
  <c r="BS115" i="10" s="1"/>
  <c r="AV99" i="10"/>
  <c r="BS99" i="10" s="1"/>
  <c r="AV83" i="10"/>
  <c r="BS83" i="10" s="1"/>
  <c r="AV67" i="10"/>
  <c r="BS67" i="10" s="1"/>
  <c r="AV51" i="10"/>
  <c r="BS51" i="10" s="1"/>
  <c r="AV35" i="10"/>
  <c r="BS35" i="10" s="1"/>
  <c r="AV438" i="10"/>
  <c r="BS438" i="10" s="1"/>
  <c r="AV332" i="10"/>
  <c r="BS332" i="10" s="1"/>
  <c r="AV292" i="10"/>
  <c r="BS292" i="10" s="1"/>
  <c r="AV284" i="10"/>
  <c r="BS284" i="10" s="1"/>
  <c r="AV253" i="10"/>
  <c r="BS253" i="10" s="1"/>
  <c r="AV215" i="10"/>
  <c r="BS215" i="10" s="1"/>
  <c r="AV172" i="10"/>
  <c r="BS172" i="10" s="1"/>
  <c r="AV156" i="10"/>
  <c r="BS156" i="10" s="1"/>
  <c r="AV140" i="10"/>
  <c r="BS140" i="10" s="1"/>
  <c r="AV124" i="10"/>
  <c r="BS124" i="10" s="1"/>
  <c r="AV108" i="10"/>
  <c r="BS108" i="10" s="1"/>
  <c r="AV92" i="10"/>
  <c r="BS92" i="10" s="1"/>
  <c r="AV76" i="10"/>
  <c r="BS76" i="10" s="1"/>
  <c r="AV60" i="10"/>
  <c r="BS60" i="10" s="1"/>
  <c r="AV44" i="10"/>
  <c r="BS44" i="10" s="1"/>
  <c r="AV28" i="10"/>
  <c r="BS28" i="10" s="1"/>
  <c r="AV389" i="10"/>
  <c r="BS389" i="10" s="1"/>
  <c r="AV300" i="10"/>
  <c r="BS300" i="10" s="1"/>
  <c r="AV266" i="10"/>
  <c r="BS266" i="10" s="1"/>
  <c r="AV261" i="10"/>
  <c r="BS261" i="10" s="1"/>
  <c r="AV218" i="10"/>
  <c r="BS218" i="10" s="1"/>
  <c r="AV165" i="10"/>
  <c r="BS165" i="10" s="1"/>
  <c r="AV149" i="10"/>
  <c r="BS149" i="10" s="1"/>
  <c r="AV133" i="10"/>
  <c r="BS133" i="10" s="1"/>
  <c r="AV117" i="10"/>
  <c r="BS117" i="10" s="1"/>
  <c r="AV101" i="10"/>
  <c r="BS101" i="10" s="1"/>
  <c r="AV85" i="10"/>
  <c r="BS85" i="10" s="1"/>
  <c r="AV69" i="10"/>
  <c r="BS69" i="10" s="1"/>
  <c r="AV53" i="10"/>
  <c r="BS53" i="10" s="1"/>
  <c r="AV37" i="10"/>
  <c r="BS37" i="10" s="1"/>
  <c r="AV21" i="10"/>
  <c r="BS21" i="10" s="1"/>
  <c r="AV460" i="10"/>
  <c r="BS460" i="10" s="1"/>
  <c r="AV348" i="10"/>
  <c r="BS348" i="10" s="1"/>
  <c r="AV277" i="10"/>
  <c r="BS277" i="10" s="1"/>
  <c r="AV236" i="10"/>
  <c r="BS236" i="10" s="1"/>
  <c r="AV228" i="10"/>
  <c r="BS228" i="10" s="1"/>
  <c r="AV196" i="10"/>
  <c r="BS196" i="10" s="1"/>
  <c r="AV190" i="10"/>
  <c r="BS190" i="10" s="1"/>
  <c r="AV184" i="10"/>
  <c r="BS184" i="10" s="1"/>
  <c r="AV174" i="10"/>
  <c r="BS174" i="10" s="1"/>
  <c r="AV158" i="10"/>
  <c r="BS158" i="10" s="1"/>
  <c r="AV142" i="10"/>
  <c r="BS142" i="10" s="1"/>
  <c r="AV126" i="10"/>
  <c r="BS126" i="10" s="1"/>
  <c r="AV110" i="10"/>
  <c r="BS110" i="10" s="1"/>
  <c r="AV94" i="10"/>
  <c r="BS94" i="10" s="1"/>
  <c r="AV78" i="10"/>
  <c r="BS78" i="10" s="1"/>
  <c r="AV62" i="10"/>
  <c r="BS62" i="10" s="1"/>
  <c r="AV46" i="10"/>
  <c r="BS46" i="10" s="1"/>
  <c r="AV30" i="10"/>
  <c r="BS30" i="10" s="1"/>
  <c r="AV533" i="10"/>
  <c r="BS533" i="10" s="1"/>
  <c r="AV386" i="10"/>
  <c r="BS386" i="10" s="1"/>
  <c r="AV252" i="10"/>
  <c r="BS252" i="10" s="1"/>
  <c r="AV244" i="10"/>
  <c r="BS244" i="10" s="1"/>
  <c r="AV240" i="10"/>
  <c r="BS240" i="10" s="1"/>
  <c r="AV221" i="10"/>
  <c r="BS221" i="10" s="1"/>
  <c r="AV205" i="10"/>
  <c r="BS205" i="10" s="1"/>
  <c r="AV202" i="10"/>
  <c r="BS202" i="10" s="1"/>
  <c r="AV199" i="10"/>
  <c r="BS199" i="10" s="1"/>
  <c r="AV181" i="10"/>
  <c r="BS181" i="10" s="1"/>
  <c r="AV167" i="10"/>
  <c r="BS167" i="10" s="1"/>
  <c r="AV151" i="10"/>
  <c r="BS151" i="10" s="1"/>
  <c r="AV135" i="10"/>
  <c r="BS135" i="10" s="1"/>
  <c r="AV119" i="10"/>
  <c r="BS119" i="10" s="1"/>
  <c r="AV103" i="10"/>
  <c r="BS103" i="10" s="1"/>
  <c r="AV87" i="10"/>
  <c r="BS87" i="10" s="1"/>
  <c r="AV71" i="10"/>
  <c r="BS71" i="10" s="1"/>
  <c r="AV55" i="10"/>
  <c r="BS55" i="10" s="1"/>
  <c r="AV39" i="10"/>
  <c r="BS39" i="10" s="1"/>
  <c r="AV23" i="10"/>
  <c r="BS23" i="10" s="1"/>
  <c r="AV364" i="10"/>
  <c r="BS364" i="10" s="1"/>
  <c r="AV290" i="10"/>
  <c r="BS290" i="10" s="1"/>
  <c r="AV256" i="10"/>
  <c r="BS256" i="10" s="1"/>
  <c r="AV208" i="10"/>
  <c r="BS208" i="10" s="1"/>
  <c r="AV176" i="10"/>
  <c r="BS176" i="10" s="1"/>
  <c r="AV160" i="10"/>
  <c r="BS160" i="10" s="1"/>
  <c r="AV144" i="10"/>
  <c r="BS144" i="10" s="1"/>
  <c r="AV128" i="10"/>
  <c r="BS128" i="10" s="1"/>
  <c r="AV112" i="10"/>
  <c r="BS112" i="10" s="1"/>
  <c r="AV96" i="10"/>
  <c r="BS96" i="10" s="1"/>
  <c r="AV80" i="10"/>
  <c r="BS80" i="10" s="1"/>
  <c r="AV64" i="10"/>
  <c r="BS64" i="10" s="1"/>
  <c r="AV48" i="10"/>
  <c r="BS48" i="10" s="1"/>
  <c r="AV32" i="10"/>
  <c r="BS32" i="10" s="1"/>
  <c r="AV483" i="10"/>
  <c r="BS483" i="10" s="1"/>
  <c r="AV276" i="10"/>
  <c r="BS276" i="10" s="1"/>
  <c r="AV260" i="10"/>
  <c r="BS260" i="10" s="1"/>
  <c r="AV224" i="10"/>
  <c r="BS224" i="10" s="1"/>
  <c r="AV214" i="10"/>
  <c r="BS214" i="10" s="1"/>
  <c r="AV169" i="10"/>
  <c r="BS169" i="10" s="1"/>
  <c r="AV153" i="10"/>
  <c r="BS153" i="10" s="1"/>
  <c r="AV137" i="10"/>
  <c r="BS137" i="10" s="1"/>
  <c r="AV121" i="10"/>
  <c r="BS121" i="10" s="1"/>
  <c r="AV105" i="10"/>
  <c r="BS105" i="10" s="1"/>
  <c r="AV89" i="10"/>
  <c r="BS89" i="10" s="1"/>
  <c r="AV73" i="10"/>
  <c r="BS73" i="10" s="1"/>
  <c r="AV57" i="10"/>
  <c r="BS57" i="10" s="1"/>
  <c r="AV41" i="10"/>
  <c r="BS41" i="10" s="1"/>
  <c r="AV25" i="10"/>
  <c r="BS25" i="10" s="1"/>
  <c r="AV653" i="10"/>
  <c r="BS653" i="10" s="1"/>
  <c r="AV523" i="10"/>
  <c r="BS523" i="10" s="1"/>
  <c r="AV480" i="10"/>
  <c r="BS480" i="10" s="1"/>
  <c r="AV309" i="10"/>
  <c r="BS309" i="10" s="1"/>
  <c r="AV178" i="10"/>
  <c r="BS178" i="10" s="1"/>
  <c r="AV162" i="10"/>
  <c r="BS162" i="10" s="1"/>
  <c r="AV146" i="10"/>
  <c r="BS146" i="10" s="1"/>
  <c r="AV130" i="10"/>
  <c r="BS130" i="10" s="1"/>
  <c r="AV114" i="10"/>
  <c r="BS114" i="10" s="1"/>
  <c r="AV98" i="10"/>
  <c r="BS98" i="10" s="1"/>
  <c r="AV82" i="10"/>
  <c r="BS82" i="10" s="1"/>
  <c r="AV66" i="10"/>
  <c r="BS66" i="10" s="1"/>
  <c r="AV50" i="10"/>
  <c r="BS50" i="10" s="1"/>
  <c r="AV34" i="10"/>
  <c r="BS34" i="10" s="1"/>
  <c r="AV579" i="10"/>
  <c r="BS579" i="10" s="1"/>
  <c r="AV380" i="10"/>
  <c r="BS380" i="10" s="1"/>
  <c r="AV325" i="10"/>
  <c r="BS325" i="10" s="1"/>
  <c r="AV220" i="10"/>
  <c r="BS220" i="10" s="1"/>
  <c r="AV189" i="10"/>
  <c r="BS189" i="10" s="1"/>
  <c r="AV186" i="10"/>
  <c r="BS186" i="10" s="1"/>
  <c r="AV183" i="10"/>
  <c r="BS183" i="10" s="1"/>
  <c r="AV171" i="10"/>
  <c r="BS171" i="10" s="1"/>
  <c r="AV155" i="10"/>
  <c r="BS155" i="10" s="1"/>
  <c r="AV139" i="10"/>
  <c r="BS139" i="10" s="1"/>
  <c r="AV123" i="10"/>
  <c r="BS123" i="10" s="1"/>
  <c r="AV107" i="10"/>
  <c r="BS107" i="10" s="1"/>
  <c r="AV91" i="10"/>
  <c r="BS91" i="10" s="1"/>
  <c r="AV75" i="10"/>
  <c r="BS75" i="10" s="1"/>
  <c r="AV59" i="10"/>
  <c r="BS59" i="10" s="1"/>
  <c r="AV43" i="10"/>
  <c r="BS43" i="10" s="1"/>
  <c r="AV288" i="10"/>
  <c r="BS288" i="10" s="1"/>
  <c r="AV204" i="10"/>
  <c r="BS204" i="10" s="1"/>
  <c r="AV198" i="10"/>
  <c r="BS198" i="10" s="1"/>
  <c r="AV192" i="10"/>
  <c r="BS192" i="10" s="1"/>
  <c r="AV180" i="10"/>
  <c r="BS180" i="10" s="1"/>
  <c r="AV164" i="10"/>
  <c r="BS164" i="10" s="1"/>
  <c r="AV148" i="10"/>
  <c r="BS148" i="10" s="1"/>
  <c r="AV132" i="10"/>
  <c r="BS132" i="10" s="1"/>
  <c r="AV116" i="10"/>
  <c r="BS116" i="10" s="1"/>
  <c r="AV100" i="10"/>
  <c r="BS100" i="10" s="1"/>
  <c r="AV84" i="10"/>
  <c r="BS84" i="10" s="1"/>
  <c r="AV68" i="10"/>
  <c r="BS68" i="10" s="1"/>
  <c r="AV52" i="10"/>
  <c r="BS52" i="10" s="1"/>
  <c r="AV36" i="10"/>
  <c r="BS36" i="10" s="1"/>
  <c r="AV341" i="10"/>
  <c r="BS341" i="10" s="1"/>
  <c r="AV141" i="10"/>
  <c r="BS141" i="10" s="1"/>
  <c r="AV29" i="10"/>
  <c r="BS29" i="10" s="1"/>
  <c r="AV173" i="10"/>
  <c r="BS173" i="10" s="1"/>
  <c r="AV61" i="10"/>
  <c r="BS61" i="10" s="1"/>
  <c r="AV213" i="10"/>
  <c r="BS213" i="10" s="1"/>
  <c r="AV210" i="10"/>
  <c r="BS210" i="10" s="1"/>
  <c r="AV93" i="10"/>
  <c r="BS93" i="10" s="1"/>
  <c r="AV269" i="10"/>
  <c r="BS269" i="10" s="1"/>
  <c r="AV207" i="10"/>
  <c r="BS207" i="10" s="1"/>
  <c r="AV571" i="10"/>
  <c r="BS571" i="10" s="1"/>
  <c r="AV125" i="10"/>
  <c r="BS125" i="10" s="1"/>
  <c r="AV157" i="10"/>
  <c r="BS157" i="10" s="1"/>
  <c r="AV450" i="10"/>
  <c r="BS450" i="10" s="1"/>
  <c r="AV45" i="10"/>
  <c r="BS45" i="10" s="1"/>
  <c r="AV109" i="10"/>
  <c r="BS109" i="10" s="1"/>
  <c r="AV401" i="10"/>
  <c r="BS401" i="10" s="1"/>
  <c r="AV77" i="10"/>
  <c r="BS77" i="10" s="1"/>
  <c r="AT1002" i="10"/>
  <c r="BQ1002" i="10" s="1"/>
  <c r="AT986" i="10"/>
  <c r="BQ986" i="10" s="1"/>
  <c r="AT970" i="10"/>
  <c r="BQ970" i="10" s="1"/>
  <c r="AT954" i="10"/>
  <c r="BQ954" i="10" s="1"/>
  <c r="AT938" i="10"/>
  <c r="BQ938" i="10" s="1"/>
  <c r="AT922" i="10"/>
  <c r="BQ922" i="10" s="1"/>
  <c r="AT906" i="10"/>
  <c r="BQ906" i="10" s="1"/>
  <c r="AT890" i="10"/>
  <c r="BQ890" i="10" s="1"/>
  <c r="AT874" i="10"/>
  <c r="BQ874" i="10" s="1"/>
  <c r="AT858" i="10"/>
  <c r="BQ858" i="10" s="1"/>
  <c r="AT842" i="10"/>
  <c r="BQ842" i="10" s="1"/>
  <c r="AT826" i="10"/>
  <c r="BQ826" i="10" s="1"/>
  <c r="AT810" i="10"/>
  <c r="BQ810" i="10" s="1"/>
  <c r="AT794" i="10"/>
  <c r="BQ794" i="10" s="1"/>
  <c r="AT1011" i="10"/>
  <c r="BQ1011" i="10" s="1"/>
  <c r="AT995" i="10"/>
  <c r="BQ995" i="10" s="1"/>
  <c r="AT979" i="10"/>
  <c r="BQ979" i="10" s="1"/>
  <c r="AT963" i="10"/>
  <c r="BQ963" i="10" s="1"/>
  <c r="AT947" i="10"/>
  <c r="BQ947" i="10" s="1"/>
  <c r="AT931" i="10"/>
  <c r="BQ931" i="10" s="1"/>
  <c r="AT915" i="10"/>
  <c r="BQ915" i="10" s="1"/>
  <c r="AT899" i="10"/>
  <c r="BQ899" i="10" s="1"/>
  <c r="AT883" i="10"/>
  <c r="BQ883" i="10" s="1"/>
  <c r="AT867" i="10"/>
  <c r="BQ867" i="10" s="1"/>
  <c r="AT851" i="10"/>
  <c r="BQ851" i="10" s="1"/>
  <c r="AT835" i="10"/>
  <c r="BQ835" i="10" s="1"/>
  <c r="AT819" i="10"/>
  <c r="BQ819" i="10" s="1"/>
  <c r="AT803" i="10"/>
  <c r="BQ803" i="10" s="1"/>
  <c r="AT787" i="10"/>
  <c r="BQ787" i="10" s="1"/>
  <c r="AT771" i="10"/>
  <c r="BQ771" i="10" s="1"/>
  <c r="AT755" i="10"/>
  <c r="BQ755" i="10" s="1"/>
  <c r="AT1004" i="10"/>
  <c r="BQ1004" i="10" s="1"/>
  <c r="AT988" i="10"/>
  <c r="BQ988" i="10" s="1"/>
  <c r="AT972" i="10"/>
  <c r="BQ972" i="10" s="1"/>
  <c r="AT956" i="10"/>
  <c r="BQ956" i="10" s="1"/>
  <c r="AT940" i="10"/>
  <c r="BQ940" i="10" s="1"/>
  <c r="AT924" i="10"/>
  <c r="BQ924" i="10" s="1"/>
  <c r="AT908" i="10"/>
  <c r="BQ908" i="10" s="1"/>
  <c r="AT892" i="10"/>
  <c r="BQ892" i="10" s="1"/>
  <c r="AT876" i="10"/>
  <c r="BQ876" i="10" s="1"/>
  <c r="AT860" i="10"/>
  <c r="BQ860" i="10" s="1"/>
  <c r="AT844" i="10"/>
  <c r="BQ844" i="10" s="1"/>
  <c r="AT828" i="10"/>
  <c r="BQ828" i="10" s="1"/>
  <c r="AT1013" i="10"/>
  <c r="BQ1013" i="10" s="1"/>
  <c r="AT997" i="10"/>
  <c r="BQ997" i="10" s="1"/>
  <c r="AT981" i="10"/>
  <c r="BQ981" i="10" s="1"/>
  <c r="AT965" i="10"/>
  <c r="BQ965" i="10" s="1"/>
  <c r="AT949" i="10"/>
  <c r="BQ949" i="10" s="1"/>
  <c r="AT933" i="10"/>
  <c r="BQ933" i="10" s="1"/>
  <c r="AT917" i="10"/>
  <c r="BQ917" i="10" s="1"/>
  <c r="AT901" i="10"/>
  <c r="BQ901" i="10" s="1"/>
  <c r="AT885" i="10"/>
  <c r="BQ885" i="10" s="1"/>
  <c r="AT869" i="10"/>
  <c r="BQ869" i="10" s="1"/>
  <c r="AT853" i="10"/>
  <c r="BQ853" i="10" s="1"/>
  <c r="AT837" i="10"/>
  <c r="BQ837" i="10" s="1"/>
  <c r="AT821" i="10"/>
  <c r="BQ821" i="10" s="1"/>
  <c r="AT805" i="10"/>
  <c r="BQ805" i="10" s="1"/>
  <c r="AT789" i="10"/>
  <c r="BQ789" i="10" s="1"/>
  <c r="AT773" i="10"/>
  <c r="BQ773" i="10" s="1"/>
  <c r="AT757" i="10"/>
  <c r="BQ757" i="10" s="1"/>
  <c r="AT741" i="10"/>
  <c r="BQ741" i="10" s="1"/>
  <c r="AT725" i="10"/>
  <c r="BQ725" i="10" s="1"/>
  <c r="AT709" i="10"/>
  <c r="BQ709" i="10" s="1"/>
  <c r="AT693" i="10"/>
  <c r="BQ693" i="10" s="1"/>
  <c r="AT677" i="10"/>
  <c r="BQ677" i="10" s="1"/>
  <c r="AT1006" i="10"/>
  <c r="BQ1006" i="10" s="1"/>
  <c r="AT990" i="10"/>
  <c r="BQ990" i="10" s="1"/>
  <c r="AT974" i="10"/>
  <c r="BQ974" i="10" s="1"/>
  <c r="AT958" i="10"/>
  <c r="BQ958" i="10" s="1"/>
  <c r="AT942" i="10"/>
  <c r="BQ942" i="10" s="1"/>
  <c r="AT926" i="10"/>
  <c r="BQ926" i="10" s="1"/>
  <c r="AT910" i="10"/>
  <c r="BQ910" i="10" s="1"/>
  <c r="AT894" i="10"/>
  <c r="BQ894" i="10" s="1"/>
  <c r="AT878" i="10"/>
  <c r="BQ878" i="10" s="1"/>
  <c r="AT862" i="10"/>
  <c r="BQ862" i="10" s="1"/>
  <c r="AT846" i="10"/>
  <c r="BQ846" i="10" s="1"/>
  <c r="AT830" i="10"/>
  <c r="BQ830" i="10" s="1"/>
  <c r="AT1015" i="10"/>
  <c r="AT999" i="10"/>
  <c r="BQ999" i="10" s="1"/>
  <c r="AT983" i="10"/>
  <c r="BQ983" i="10" s="1"/>
  <c r="AT967" i="10"/>
  <c r="BQ967" i="10" s="1"/>
  <c r="AT951" i="10"/>
  <c r="BQ951" i="10" s="1"/>
  <c r="AT935" i="10"/>
  <c r="BQ935" i="10" s="1"/>
  <c r="AT919" i="10"/>
  <c r="BQ919" i="10" s="1"/>
  <c r="AT903" i="10"/>
  <c r="BQ903" i="10" s="1"/>
  <c r="AT887" i="10"/>
  <c r="BQ887" i="10" s="1"/>
  <c r="AT871" i="10"/>
  <c r="BQ871" i="10" s="1"/>
  <c r="AT855" i="10"/>
  <c r="BQ855" i="10" s="1"/>
  <c r="AT839" i="10"/>
  <c r="BQ839" i="10" s="1"/>
  <c r="AT823" i="10"/>
  <c r="BQ823" i="10" s="1"/>
  <c r="AT807" i="10"/>
  <c r="BQ807" i="10" s="1"/>
  <c r="AT791" i="10"/>
  <c r="BQ791" i="10" s="1"/>
  <c r="AT775" i="10"/>
  <c r="BQ775" i="10" s="1"/>
  <c r="AT759" i="10"/>
  <c r="BQ759" i="10" s="1"/>
  <c r="AT743" i="10"/>
  <c r="BQ743" i="10" s="1"/>
  <c r="AT727" i="10"/>
  <c r="BQ727" i="10" s="1"/>
  <c r="AT711" i="10"/>
  <c r="BQ711" i="10" s="1"/>
  <c r="AT695" i="10"/>
  <c r="BQ695" i="10" s="1"/>
  <c r="AT679" i="10"/>
  <c r="BQ679" i="10" s="1"/>
  <c r="AT1008" i="10"/>
  <c r="BQ1008" i="10" s="1"/>
  <c r="AT992" i="10"/>
  <c r="BQ992" i="10" s="1"/>
  <c r="AT976" i="10"/>
  <c r="BQ976" i="10" s="1"/>
  <c r="AT960" i="10"/>
  <c r="BQ960" i="10" s="1"/>
  <c r="AT944" i="10"/>
  <c r="BQ944" i="10" s="1"/>
  <c r="AT928" i="10"/>
  <c r="BQ928" i="10" s="1"/>
  <c r="AT912" i="10"/>
  <c r="BQ912" i="10" s="1"/>
  <c r="AT896" i="10"/>
  <c r="BQ896" i="10" s="1"/>
  <c r="AT880" i="10"/>
  <c r="BQ880" i="10" s="1"/>
  <c r="AT864" i="10"/>
  <c r="BQ864" i="10" s="1"/>
  <c r="AT848" i="10"/>
  <c r="BQ848" i="10" s="1"/>
  <c r="AT832" i="10"/>
  <c r="BQ832" i="10" s="1"/>
  <c r="AT816" i="10"/>
  <c r="BQ816" i="10" s="1"/>
  <c r="AT800" i="10"/>
  <c r="BQ800" i="10" s="1"/>
  <c r="AT784" i="10"/>
  <c r="BQ784" i="10" s="1"/>
  <c r="AT768" i="10"/>
  <c r="BQ768" i="10" s="1"/>
  <c r="AT752" i="10"/>
  <c r="BQ752" i="10" s="1"/>
  <c r="AT736" i="10"/>
  <c r="BQ736" i="10" s="1"/>
  <c r="AT720" i="10"/>
  <c r="BQ720" i="10" s="1"/>
  <c r="AT704" i="10"/>
  <c r="BQ704" i="10" s="1"/>
  <c r="AT688" i="10"/>
  <c r="BQ688" i="10" s="1"/>
  <c r="AT1001" i="10"/>
  <c r="BQ1001" i="10" s="1"/>
  <c r="AT985" i="10"/>
  <c r="BQ985" i="10" s="1"/>
  <c r="AT969" i="10"/>
  <c r="BQ969" i="10" s="1"/>
  <c r="AT953" i="10"/>
  <c r="BQ953" i="10" s="1"/>
  <c r="AT937" i="10"/>
  <c r="BQ937" i="10" s="1"/>
  <c r="AT921" i="10"/>
  <c r="BQ921" i="10" s="1"/>
  <c r="AT905" i="10"/>
  <c r="BQ905" i="10" s="1"/>
  <c r="AT889" i="10"/>
  <c r="BQ889" i="10" s="1"/>
  <c r="AT873" i="10"/>
  <c r="BQ873" i="10" s="1"/>
  <c r="AT857" i="10"/>
  <c r="BQ857" i="10" s="1"/>
  <c r="AT841" i="10"/>
  <c r="BQ841" i="10" s="1"/>
  <c r="AT825" i="10"/>
  <c r="BQ825" i="10" s="1"/>
  <c r="AT809" i="10"/>
  <c r="BQ809" i="10" s="1"/>
  <c r="AT793" i="10"/>
  <c r="BQ793" i="10" s="1"/>
  <c r="AT777" i="10"/>
  <c r="BQ777" i="10" s="1"/>
  <c r="AT761" i="10"/>
  <c r="BQ761" i="10" s="1"/>
  <c r="AT1010" i="10"/>
  <c r="BQ1010" i="10" s="1"/>
  <c r="AT994" i="10"/>
  <c r="BQ994" i="10" s="1"/>
  <c r="AT978" i="10"/>
  <c r="BQ978" i="10" s="1"/>
  <c r="AT962" i="10"/>
  <c r="BQ962" i="10" s="1"/>
  <c r="AT946" i="10"/>
  <c r="BQ946" i="10" s="1"/>
  <c r="AT930" i="10"/>
  <c r="BQ930" i="10" s="1"/>
  <c r="AT914" i="10"/>
  <c r="BQ914" i="10" s="1"/>
  <c r="AT898" i="10"/>
  <c r="BQ898" i="10" s="1"/>
  <c r="AT882" i="10"/>
  <c r="BQ882" i="10" s="1"/>
  <c r="AT866" i="10"/>
  <c r="BQ866" i="10" s="1"/>
  <c r="AT850" i="10"/>
  <c r="BQ850" i="10" s="1"/>
  <c r="AT834" i="10"/>
  <c r="BQ834" i="10" s="1"/>
  <c r="AT818" i="10"/>
  <c r="BQ818" i="10" s="1"/>
  <c r="AT802" i="10"/>
  <c r="BQ802" i="10" s="1"/>
  <c r="AT786" i="10"/>
  <c r="BQ786" i="10" s="1"/>
  <c r="AT1003" i="10"/>
  <c r="BQ1003" i="10" s="1"/>
  <c r="AT987" i="10"/>
  <c r="BQ987" i="10" s="1"/>
  <c r="AT971" i="10"/>
  <c r="BQ971" i="10" s="1"/>
  <c r="AT955" i="10"/>
  <c r="BQ955" i="10" s="1"/>
  <c r="AT939" i="10"/>
  <c r="BQ939" i="10" s="1"/>
  <c r="AT923" i="10"/>
  <c r="BQ923" i="10" s="1"/>
  <c r="AT907" i="10"/>
  <c r="BQ907" i="10" s="1"/>
  <c r="AT891" i="10"/>
  <c r="BQ891" i="10" s="1"/>
  <c r="AT875" i="10"/>
  <c r="BQ875" i="10" s="1"/>
  <c r="AT859" i="10"/>
  <c r="BQ859" i="10" s="1"/>
  <c r="AT843" i="10"/>
  <c r="BQ843" i="10" s="1"/>
  <c r="AT827" i="10"/>
  <c r="BQ827" i="10" s="1"/>
  <c r="AT811" i="10"/>
  <c r="BQ811" i="10" s="1"/>
  <c r="AT795" i="10"/>
  <c r="BQ795" i="10" s="1"/>
  <c r="AT779" i="10"/>
  <c r="BQ779" i="10" s="1"/>
  <c r="AT763" i="10"/>
  <c r="BQ763" i="10" s="1"/>
  <c r="AT1012" i="10"/>
  <c r="BQ1012" i="10" s="1"/>
  <c r="AT996" i="10"/>
  <c r="BQ996" i="10" s="1"/>
  <c r="AT980" i="10"/>
  <c r="BQ980" i="10" s="1"/>
  <c r="AT964" i="10"/>
  <c r="BQ964" i="10" s="1"/>
  <c r="AT948" i="10"/>
  <c r="BQ948" i="10" s="1"/>
  <c r="AT932" i="10"/>
  <c r="BQ932" i="10" s="1"/>
  <c r="AT916" i="10"/>
  <c r="BQ916" i="10" s="1"/>
  <c r="AT900" i="10"/>
  <c r="BQ900" i="10" s="1"/>
  <c r="AT884" i="10"/>
  <c r="BQ884" i="10" s="1"/>
  <c r="AT868" i="10"/>
  <c r="BQ868" i="10" s="1"/>
  <c r="AT852" i="10"/>
  <c r="BQ852" i="10" s="1"/>
  <c r="AT836" i="10"/>
  <c r="BQ836" i="10" s="1"/>
  <c r="AT820" i="10"/>
  <c r="BQ820" i="10" s="1"/>
  <c r="AT804" i="10"/>
  <c r="BQ804" i="10" s="1"/>
  <c r="AT788" i="10"/>
  <c r="BQ788" i="10" s="1"/>
  <c r="AT772" i="10"/>
  <c r="BQ772" i="10" s="1"/>
  <c r="AT756" i="10"/>
  <c r="BQ756" i="10" s="1"/>
  <c r="AT740" i="10"/>
  <c r="BQ740" i="10" s="1"/>
  <c r="AT724" i="10"/>
  <c r="BQ724" i="10" s="1"/>
  <c r="AT1005" i="10"/>
  <c r="BQ1005" i="10" s="1"/>
  <c r="AT989" i="10"/>
  <c r="BQ989" i="10" s="1"/>
  <c r="AT973" i="10"/>
  <c r="BQ973" i="10" s="1"/>
  <c r="AT957" i="10"/>
  <c r="BQ957" i="10" s="1"/>
  <c r="AT941" i="10"/>
  <c r="BQ941" i="10" s="1"/>
  <c r="AT925" i="10"/>
  <c r="BQ925" i="10" s="1"/>
  <c r="AT909" i="10"/>
  <c r="BQ909" i="10" s="1"/>
  <c r="AT893" i="10"/>
  <c r="BQ893" i="10" s="1"/>
  <c r="AT877" i="10"/>
  <c r="BQ877" i="10" s="1"/>
  <c r="AT861" i="10"/>
  <c r="BQ861" i="10" s="1"/>
  <c r="AT845" i="10"/>
  <c r="BQ845" i="10" s="1"/>
  <c r="AT829" i="10"/>
  <c r="BQ829" i="10" s="1"/>
  <c r="AT813" i="10"/>
  <c r="BQ813" i="10" s="1"/>
  <c r="AT797" i="10"/>
  <c r="BQ797" i="10" s="1"/>
  <c r="AT781" i="10"/>
  <c r="BQ781" i="10" s="1"/>
  <c r="AT765" i="10"/>
  <c r="BQ765" i="10" s="1"/>
  <c r="AT749" i="10"/>
  <c r="BQ749" i="10" s="1"/>
  <c r="AT733" i="10"/>
  <c r="BQ733" i="10" s="1"/>
  <c r="AT717" i="10"/>
  <c r="BQ717" i="10" s="1"/>
  <c r="AT1014" i="10"/>
  <c r="BQ1014" i="10" s="1"/>
  <c r="AT998" i="10"/>
  <c r="BQ998" i="10" s="1"/>
  <c r="AT982" i="10"/>
  <c r="BQ982" i="10" s="1"/>
  <c r="AT966" i="10"/>
  <c r="BQ966" i="10" s="1"/>
  <c r="AT950" i="10"/>
  <c r="BQ950" i="10" s="1"/>
  <c r="AT934" i="10"/>
  <c r="BQ934" i="10" s="1"/>
  <c r="AT918" i="10"/>
  <c r="BQ918" i="10" s="1"/>
  <c r="AT902" i="10"/>
  <c r="BQ902" i="10" s="1"/>
  <c r="AT886" i="10"/>
  <c r="BQ886" i="10" s="1"/>
  <c r="AT870" i="10"/>
  <c r="BQ870" i="10" s="1"/>
  <c r="AT854" i="10"/>
  <c r="BQ854" i="10" s="1"/>
  <c r="AT838" i="10"/>
  <c r="BQ838" i="10" s="1"/>
  <c r="AT822" i="10"/>
  <c r="BQ822" i="10" s="1"/>
  <c r="AT806" i="10"/>
  <c r="BQ806" i="10" s="1"/>
  <c r="AT790" i="10"/>
  <c r="BQ790" i="10" s="1"/>
  <c r="AT774" i="10"/>
  <c r="BQ774" i="10" s="1"/>
  <c r="AT758" i="10"/>
  <c r="BQ758" i="10" s="1"/>
  <c r="AT742" i="10"/>
  <c r="BQ742" i="10" s="1"/>
  <c r="AT726" i="10"/>
  <c r="BQ726" i="10" s="1"/>
  <c r="AT710" i="10"/>
  <c r="BQ710" i="10" s="1"/>
  <c r="AT1007" i="10"/>
  <c r="BQ1007" i="10" s="1"/>
  <c r="AT991" i="10"/>
  <c r="BQ991" i="10" s="1"/>
  <c r="AT975" i="10"/>
  <c r="BQ975" i="10" s="1"/>
  <c r="AT959" i="10"/>
  <c r="BQ959" i="10" s="1"/>
  <c r="AT943" i="10"/>
  <c r="BQ943" i="10" s="1"/>
  <c r="AT927" i="10"/>
  <c r="BQ927" i="10" s="1"/>
  <c r="AT911" i="10"/>
  <c r="BQ911" i="10" s="1"/>
  <c r="AT895" i="10"/>
  <c r="BQ895" i="10" s="1"/>
  <c r="AT879" i="10"/>
  <c r="BQ879" i="10" s="1"/>
  <c r="AT863" i="10"/>
  <c r="BQ863" i="10" s="1"/>
  <c r="AT847" i="10"/>
  <c r="BQ847" i="10" s="1"/>
  <c r="AT831" i="10"/>
  <c r="BQ831" i="10" s="1"/>
  <c r="AT815" i="10"/>
  <c r="BQ815" i="10" s="1"/>
  <c r="AT799" i="10"/>
  <c r="BQ799" i="10" s="1"/>
  <c r="AT783" i="10"/>
  <c r="BQ783" i="10" s="1"/>
  <c r="AT767" i="10"/>
  <c r="BQ767" i="10" s="1"/>
  <c r="AT751" i="10"/>
  <c r="BQ751" i="10" s="1"/>
  <c r="AT735" i="10"/>
  <c r="BQ735" i="10" s="1"/>
  <c r="AT719" i="10"/>
  <c r="BQ719" i="10" s="1"/>
  <c r="AT703" i="10"/>
  <c r="BQ703" i="10" s="1"/>
  <c r="AT687" i="10"/>
  <c r="BQ687" i="10" s="1"/>
  <c r="AT1000" i="10"/>
  <c r="BQ1000" i="10" s="1"/>
  <c r="AT984" i="10"/>
  <c r="BQ984" i="10" s="1"/>
  <c r="AT968" i="10"/>
  <c r="BQ968" i="10" s="1"/>
  <c r="AT952" i="10"/>
  <c r="BQ952" i="10" s="1"/>
  <c r="AT936" i="10"/>
  <c r="BQ936" i="10" s="1"/>
  <c r="AT920" i="10"/>
  <c r="BQ920" i="10" s="1"/>
  <c r="AT961" i="10"/>
  <c r="BQ961" i="10" s="1"/>
  <c r="AT762" i="10"/>
  <c r="BQ762" i="10" s="1"/>
  <c r="AT730" i="10"/>
  <c r="BQ730" i="10" s="1"/>
  <c r="AT722" i="10"/>
  <c r="BQ722" i="10" s="1"/>
  <c r="AT718" i="10"/>
  <c r="BQ718" i="10" s="1"/>
  <c r="AT706" i="10"/>
  <c r="BQ706" i="10" s="1"/>
  <c r="AT676" i="10"/>
  <c r="BQ676" i="10" s="1"/>
  <c r="AT664" i="10"/>
  <c r="BQ664" i="10" s="1"/>
  <c r="AT648" i="10"/>
  <c r="BQ648" i="10" s="1"/>
  <c r="AT632" i="10"/>
  <c r="BQ632" i="10" s="1"/>
  <c r="AT616" i="10"/>
  <c r="BQ616" i="10" s="1"/>
  <c r="AT600" i="10"/>
  <c r="BQ600" i="10" s="1"/>
  <c r="AT584" i="10"/>
  <c r="BQ584" i="10" s="1"/>
  <c r="AT568" i="10"/>
  <c r="BQ568" i="10" s="1"/>
  <c r="AT552" i="10"/>
  <c r="BQ552" i="10" s="1"/>
  <c r="AT865" i="10"/>
  <c r="BQ865" i="10" s="1"/>
  <c r="AT798" i="10"/>
  <c r="BQ798" i="10" s="1"/>
  <c r="AT780" i="10"/>
  <c r="BQ780" i="10" s="1"/>
  <c r="AT746" i="10"/>
  <c r="BQ746" i="10" s="1"/>
  <c r="AT738" i="10"/>
  <c r="BQ738" i="10" s="1"/>
  <c r="AT734" i="10"/>
  <c r="BQ734" i="10" s="1"/>
  <c r="AT657" i="10"/>
  <c r="BQ657" i="10" s="1"/>
  <c r="AT641" i="10"/>
  <c r="BQ641" i="10" s="1"/>
  <c r="AT993" i="10"/>
  <c r="BQ993" i="10" s="1"/>
  <c r="AT690" i="10"/>
  <c r="BQ690" i="10" s="1"/>
  <c r="AT881" i="10"/>
  <c r="BQ881" i="10" s="1"/>
  <c r="AT750" i="10"/>
  <c r="BQ750" i="10" s="1"/>
  <c r="AT721" i="10"/>
  <c r="BQ721" i="10" s="1"/>
  <c r="AT713" i="10"/>
  <c r="BQ713" i="10" s="1"/>
  <c r="AT699" i="10"/>
  <c r="BQ699" i="10" s="1"/>
  <c r="AT696" i="10"/>
  <c r="BQ696" i="10" s="1"/>
  <c r="AT684" i="10"/>
  <c r="BQ684" i="10" s="1"/>
  <c r="AT681" i="10"/>
  <c r="BQ681" i="10" s="1"/>
  <c r="AT824" i="10"/>
  <c r="BQ824" i="10" s="1"/>
  <c r="AT796" i="10"/>
  <c r="BQ796" i="10" s="1"/>
  <c r="AT760" i="10"/>
  <c r="BQ760" i="10" s="1"/>
  <c r="AT737" i="10"/>
  <c r="BQ737" i="10" s="1"/>
  <c r="AT729" i="10"/>
  <c r="BQ729" i="10" s="1"/>
  <c r="AT705" i="10"/>
  <c r="BQ705" i="10" s="1"/>
  <c r="AT702" i="10"/>
  <c r="BQ702" i="10" s="1"/>
  <c r="AT668" i="10"/>
  <c r="BQ668" i="10" s="1"/>
  <c r="AT897" i="10"/>
  <c r="BQ897" i="10" s="1"/>
  <c r="AT814" i="10"/>
  <c r="BQ814" i="10" s="1"/>
  <c r="AT745" i="10"/>
  <c r="BQ745" i="10" s="1"/>
  <c r="AT678" i="10"/>
  <c r="BQ678" i="10" s="1"/>
  <c r="AT661" i="10"/>
  <c r="BQ661" i="10" s="1"/>
  <c r="AT645" i="10"/>
  <c r="BQ645" i="10" s="1"/>
  <c r="AT629" i="10"/>
  <c r="BQ629" i="10" s="1"/>
  <c r="AT613" i="10"/>
  <c r="BQ613" i="10" s="1"/>
  <c r="AT597" i="10"/>
  <c r="BQ597" i="10" s="1"/>
  <c r="AT581" i="10"/>
  <c r="BQ581" i="10" s="1"/>
  <c r="AT565" i="10"/>
  <c r="BQ565" i="10" s="1"/>
  <c r="AT549" i="10"/>
  <c r="BQ549" i="10" s="1"/>
  <c r="AT533" i="10"/>
  <c r="BQ533" i="10" s="1"/>
  <c r="AT517" i="10"/>
  <c r="BQ517" i="10" s="1"/>
  <c r="AT501" i="10"/>
  <c r="BQ501" i="10" s="1"/>
  <c r="AT485" i="10"/>
  <c r="BQ485" i="10" s="1"/>
  <c r="AT469" i="10"/>
  <c r="BQ469" i="10" s="1"/>
  <c r="AT453" i="10"/>
  <c r="BQ453" i="10" s="1"/>
  <c r="AT437" i="10"/>
  <c r="BQ437" i="10" s="1"/>
  <c r="AT421" i="10"/>
  <c r="BQ421" i="10" s="1"/>
  <c r="AT405" i="10"/>
  <c r="BQ405" i="10" s="1"/>
  <c r="AT389" i="10"/>
  <c r="BQ389" i="10" s="1"/>
  <c r="AT840" i="10"/>
  <c r="BQ840" i="10" s="1"/>
  <c r="AT778" i="10"/>
  <c r="BQ778" i="10" s="1"/>
  <c r="AT766" i="10"/>
  <c r="BQ766" i="10" s="1"/>
  <c r="AT712" i="10"/>
  <c r="BQ712" i="10" s="1"/>
  <c r="AT670" i="10"/>
  <c r="BQ670" i="10" s="1"/>
  <c r="AT945" i="10"/>
  <c r="BQ945" i="10" s="1"/>
  <c r="AT913" i="10"/>
  <c r="BQ913" i="10" s="1"/>
  <c r="AT785" i="10"/>
  <c r="BQ785" i="10" s="1"/>
  <c r="AT754" i="10"/>
  <c r="BQ754" i="10" s="1"/>
  <c r="AT728" i="10"/>
  <c r="BQ728" i="10" s="1"/>
  <c r="AT675" i="10"/>
  <c r="BQ675" i="10" s="1"/>
  <c r="AT663" i="10"/>
  <c r="BQ663" i="10" s="1"/>
  <c r="AT647" i="10"/>
  <c r="BQ647" i="10" s="1"/>
  <c r="AT631" i="10"/>
  <c r="BQ631" i="10" s="1"/>
  <c r="AT615" i="10"/>
  <c r="BQ615" i="10" s="1"/>
  <c r="AT599" i="10"/>
  <c r="BQ599" i="10" s="1"/>
  <c r="AT583" i="10"/>
  <c r="BQ583" i="10" s="1"/>
  <c r="AT567" i="10"/>
  <c r="BQ567" i="10" s="1"/>
  <c r="AT551" i="10"/>
  <c r="BQ551" i="10" s="1"/>
  <c r="AT535" i="10"/>
  <c r="BQ535" i="10" s="1"/>
  <c r="AT519" i="10"/>
  <c r="BQ519" i="10" s="1"/>
  <c r="AT503" i="10"/>
  <c r="BQ503" i="10" s="1"/>
  <c r="AT487" i="10"/>
  <c r="BQ487" i="10" s="1"/>
  <c r="AT471" i="10"/>
  <c r="BQ471" i="10" s="1"/>
  <c r="AT455" i="10"/>
  <c r="BQ455" i="10" s="1"/>
  <c r="AT856" i="10"/>
  <c r="BQ856" i="10" s="1"/>
  <c r="AT812" i="10"/>
  <c r="BQ812" i="10" s="1"/>
  <c r="AT744" i="10"/>
  <c r="BQ744" i="10" s="1"/>
  <c r="AT716" i="10"/>
  <c r="BQ716" i="10" s="1"/>
  <c r="AT708" i="10"/>
  <c r="BQ708" i="10" s="1"/>
  <c r="AT692" i="10"/>
  <c r="BQ692" i="10" s="1"/>
  <c r="AT689" i="10"/>
  <c r="BQ689" i="10" s="1"/>
  <c r="AT686" i="10"/>
  <c r="BQ686" i="10" s="1"/>
  <c r="AT683" i="10"/>
  <c r="BQ683" i="10" s="1"/>
  <c r="AT672" i="10"/>
  <c r="BQ672" i="10" s="1"/>
  <c r="AT656" i="10"/>
  <c r="BQ656" i="10" s="1"/>
  <c r="AT640" i="10"/>
  <c r="BQ640" i="10" s="1"/>
  <c r="AT624" i="10"/>
  <c r="BQ624" i="10" s="1"/>
  <c r="AT608" i="10"/>
  <c r="BQ608" i="10" s="1"/>
  <c r="AT592" i="10"/>
  <c r="BQ592" i="10" s="1"/>
  <c r="AT576" i="10"/>
  <c r="BQ576" i="10" s="1"/>
  <c r="AT560" i="10"/>
  <c r="BQ560" i="10" s="1"/>
  <c r="AT544" i="10"/>
  <c r="BQ544" i="10" s="1"/>
  <c r="AT977" i="10"/>
  <c r="BQ977" i="10" s="1"/>
  <c r="AT753" i="10"/>
  <c r="BQ753" i="10" s="1"/>
  <c r="AT732" i="10"/>
  <c r="BQ732" i="10" s="1"/>
  <c r="AT701" i="10"/>
  <c r="BQ701" i="10" s="1"/>
  <c r="AT698" i="10"/>
  <c r="BQ698" i="10" s="1"/>
  <c r="AT680" i="10"/>
  <c r="BQ680" i="10" s="1"/>
  <c r="AT665" i="10"/>
  <c r="BQ665" i="10" s="1"/>
  <c r="AT649" i="10"/>
  <c r="BQ649" i="10" s="1"/>
  <c r="AT633" i="10"/>
  <c r="BQ633" i="10" s="1"/>
  <c r="AT872" i="10"/>
  <c r="BQ872" i="10" s="1"/>
  <c r="AT792" i="10"/>
  <c r="BQ792" i="10" s="1"/>
  <c r="AT776" i="10"/>
  <c r="BQ776" i="10" s="1"/>
  <c r="AT748" i="10"/>
  <c r="BQ748" i="10" s="1"/>
  <c r="AT658" i="10"/>
  <c r="BQ658" i="10" s="1"/>
  <c r="AT642" i="10"/>
  <c r="BQ642" i="10" s="1"/>
  <c r="AT626" i="10"/>
  <c r="BQ626" i="10" s="1"/>
  <c r="AT610" i="10"/>
  <c r="BQ610" i="10" s="1"/>
  <c r="AT594" i="10"/>
  <c r="BQ594" i="10" s="1"/>
  <c r="AT578" i="10"/>
  <c r="BQ578" i="10" s="1"/>
  <c r="AT562" i="10"/>
  <c r="BQ562" i="10" s="1"/>
  <c r="AT546" i="10"/>
  <c r="BQ546" i="10" s="1"/>
  <c r="AT530" i="10"/>
  <c r="BQ530" i="10" s="1"/>
  <c r="AT514" i="10"/>
  <c r="BQ514" i="10" s="1"/>
  <c r="AT498" i="10"/>
  <c r="BQ498" i="10" s="1"/>
  <c r="AT482" i="10"/>
  <c r="BQ482" i="10" s="1"/>
  <c r="AT466" i="10"/>
  <c r="BQ466" i="10" s="1"/>
  <c r="AT450" i="10"/>
  <c r="BQ450" i="10" s="1"/>
  <c r="AT434" i="10"/>
  <c r="BQ434" i="10" s="1"/>
  <c r="AT418" i="10"/>
  <c r="BQ418" i="10" s="1"/>
  <c r="AT402" i="10"/>
  <c r="BQ402" i="10" s="1"/>
  <c r="AT386" i="10"/>
  <c r="BQ386" i="10" s="1"/>
  <c r="AT1009" i="10"/>
  <c r="BQ1009" i="10" s="1"/>
  <c r="AT801" i="10"/>
  <c r="BQ801" i="10" s="1"/>
  <c r="AT770" i="10"/>
  <c r="BQ770" i="10" s="1"/>
  <c r="AT764" i="10"/>
  <c r="BQ764" i="10" s="1"/>
  <c r="AT888" i="10"/>
  <c r="BQ888" i="10" s="1"/>
  <c r="AT723" i="10"/>
  <c r="BQ723" i="10" s="1"/>
  <c r="AT715" i="10"/>
  <c r="BQ715" i="10" s="1"/>
  <c r="AT707" i="10"/>
  <c r="BQ707" i="10" s="1"/>
  <c r="AT833" i="10"/>
  <c r="BQ833" i="10" s="1"/>
  <c r="AT782" i="10"/>
  <c r="BQ782" i="10" s="1"/>
  <c r="AT769" i="10"/>
  <c r="BQ769" i="10" s="1"/>
  <c r="AT739" i="10"/>
  <c r="BQ739" i="10" s="1"/>
  <c r="AT731" i="10"/>
  <c r="BQ731" i="10" s="1"/>
  <c r="AT697" i="10"/>
  <c r="BQ697" i="10" s="1"/>
  <c r="AT685" i="10"/>
  <c r="BQ685" i="10" s="1"/>
  <c r="AT669" i="10"/>
  <c r="BQ669" i="10" s="1"/>
  <c r="AT653" i="10"/>
  <c r="BQ653" i="10" s="1"/>
  <c r="AT637" i="10"/>
  <c r="BQ637" i="10" s="1"/>
  <c r="AT621" i="10"/>
  <c r="BQ621" i="10" s="1"/>
  <c r="AT605" i="10"/>
  <c r="BQ605" i="10" s="1"/>
  <c r="AT589" i="10"/>
  <c r="BQ589" i="10" s="1"/>
  <c r="AT573" i="10"/>
  <c r="BQ573" i="10" s="1"/>
  <c r="AT557" i="10"/>
  <c r="BQ557" i="10" s="1"/>
  <c r="AT541" i="10"/>
  <c r="BQ541" i="10" s="1"/>
  <c r="AT525" i="10"/>
  <c r="BQ525" i="10" s="1"/>
  <c r="AT509" i="10"/>
  <c r="BQ509" i="10" s="1"/>
  <c r="AT493" i="10"/>
  <c r="BQ493" i="10" s="1"/>
  <c r="AT477" i="10"/>
  <c r="BQ477" i="10" s="1"/>
  <c r="AT461" i="10"/>
  <c r="BQ461" i="10" s="1"/>
  <c r="AT445" i="10"/>
  <c r="BQ445" i="10" s="1"/>
  <c r="AT429" i="10"/>
  <c r="BQ429" i="10" s="1"/>
  <c r="AT413" i="10"/>
  <c r="BQ413" i="10" s="1"/>
  <c r="AT397" i="10"/>
  <c r="BQ397" i="10" s="1"/>
  <c r="AT381" i="10"/>
  <c r="BQ381" i="10" s="1"/>
  <c r="AT929" i="10"/>
  <c r="BQ929" i="10" s="1"/>
  <c r="AT904" i="10"/>
  <c r="BQ904" i="10" s="1"/>
  <c r="AT808" i="10"/>
  <c r="BQ808" i="10" s="1"/>
  <c r="AT747" i="10"/>
  <c r="BQ747" i="10" s="1"/>
  <c r="AT694" i="10"/>
  <c r="BQ694" i="10" s="1"/>
  <c r="AT691" i="10"/>
  <c r="BQ691" i="10" s="1"/>
  <c r="AT682" i="10"/>
  <c r="BQ682" i="10" s="1"/>
  <c r="AT662" i="10"/>
  <c r="BQ662" i="10" s="1"/>
  <c r="AT646" i="10"/>
  <c r="BQ646" i="10" s="1"/>
  <c r="AT630" i="10"/>
  <c r="BQ630" i="10" s="1"/>
  <c r="AT614" i="10"/>
  <c r="BQ614" i="10" s="1"/>
  <c r="AT598" i="10"/>
  <c r="BQ598" i="10" s="1"/>
  <c r="AT582" i="10"/>
  <c r="BQ582" i="10" s="1"/>
  <c r="AT566" i="10"/>
  <c r="BQ566" i="10" s="1"/>
  <c r="AT550" i="10"/>
  <c r="BQ550" i="10" s="1"/>
  <c r="AT534" i="10"/>
  <c r="BQ534" i="10" s="1"/>
  <c r="AT518" i="10"/>
  <c r="BQ518" i="10" s="1"/>
  <c r="AT502" i="10"/>
  <c r="BQ502" i="10" s="1"/>
  <c r="AT486" i="10"/>
  <c r="BQ486" i="10" s="1"/>
  <c r="AT470" i="10"/>
  <c r="BQ470" i="10" s="1"/>
  <c r="AT454" i="10"/>
  <c r="BQ454" i="10" s="1"/>
  <c r="AT438" i="10"/>
  <c r="BQ438" i="10" s="1"/>
  <c r="AT422" i="10"/>
  <c r="BQ422" i="10" s="1"/>
  <c r="AT406" i="10"/>
  <c r="BQ406" i="10" s="1"/>
  <c r="AT390" i="10"/>
  <c r="BQ390" i="10" s="1"/>
  <c r="AT817" i="10"/>
  <c r="BQ817" i="10" s="1"/>
  <c r="AT667" i="10"/>
  <c r="BQ667" i="10" s="1"/>
  <c r="AT660" i="10"/>
  <c r="BQ660" i="10" s="1"/>
  <c r="AT628" i="10"/>
  <c r="BQ628" i="10" s="1"/>
  <c r="AT620" i="10"/>
  <c r="BQ620" i="10" s="1"/>
  <c r="AT575" i="10"/>
  <c r="BQ575" i="10" s="1"/>
  <c r="AT571" i="10"/>
  <c r="BQ571" i="10" s="1"/>
  <c r="AT563" i="10"/>
  <c r="BQ563" i="10" s="1"/>
  <c r="AT523" i="10"/>
  <c r="BQ523" i="10" s="1"/>
  <c r="AT513" i="10"/>
  <c r="BQ513" i="10" s="1"/>
  <c r="AT463" i="10"/>
  <c r="BQ463" i="10" s="1"/>
  <c r="AT460" i="10"/>
  <c r="BQ460" i="10" s="1"/>
  <c r="AT444" i="10"/>
  <c r="BQ444" i="10" s="1"/>
  <c r="AT441" i="10"/>
  <c r="BQ441" i="10" s="1"/>
  <c r="AT392" i="10"/>
  <c r="BQ392" i="10" s="1"/>
  <c r="AT364" i="10"/>
  <c r="BQ364" i="10" s="1"/>
  <c r="AT348" i="10"/>
  <c r="BQ348" i="10" s="1"/>
  <c r="AT332" i="10"/>
  <c r="BQ332" i="10" s="1"/>
  <c r="AT316" i="10"/>
  <c r="BQ316" i="10" s="1"/>
  <c r="AT300" i="10"/>
  <c r="BQ300" i="10" s="1"/>
  <c r="AT284" i="10"/>
  <c r="BQ284" i="10" s="1"/>
  <c r="AT268" i="10"/>
  <c r="BQ268" i="10" s="1"/>
  <c r="AT591" i="10"/>
  <c r="BQ591" i="10" s="1"/>
  <c r="AT587" i="10"/>
  <c r="BQ587" i="10" s="1"/>
  <c r="AT579" i="10"/>
  <c r="BQ579" i="10" s="1"/>
  <c r="AT536" i="10"/>
  <c r="BQ536" i="10" s="1"/>
  <c r="AT483" i="10"/>
  <c r="BQ483" i="10" s="1"/>
  <c r="AT473" i="10"/>
  <c r="BQ473" i="10" s="1"/>
  <c r="AT401" i="10"/>
  <c r="BQ401" i="10" s="1"/>
  <c r="AT398" i="10"/>
  <c r="BQ398" i="10" s="1"/>
  <c r="AT395" i="10"/>
  <c r="BQ395" i="10" s="1"/>
  <c r="AT380" i="10"/>
  <c r="BQ380" i="10" s="1"/>
  <c r="AT373" i="10"/>
  <c r="BQ373" i="10" s="1"/>
  <c r="AT357" i="10"/>
  <c r="BQ357" i="10" s="1"/>
  <c r="AT341" i="10"/>
  <c r="BQ341" i="10" s="1"/>
  <c r="AT325" i="10"/>
  <c r="BQ325" i="10" s="1"/>
  <c r="AT309" i="10"/>
  <c r="BQ309" i="10" s="1"/>
  <c r="AT293" i="10"/>
  <c r="BQ293" i="10" s="1"/>
  <c r="AT277" i="10"/>
  <c r="BQ277" i="10" s="1"/>
  <c r="AT261" i="10"/>
  <c r="BQ261" i="10" s="1"/>
  <c r="AT245" i="10"/>
  <c r="BQ245" i="10" s="1"/>
  <c r="AT229" i="10"/>
  <c r="BQ229" i="10" s="1"/>
  <c r="AT714" i="10"/>
  <c r="BQ714" i="10" s="1"/>
  <c r="AT674" i="10"/>
  <c r="BQ674" i="10" s="1"/>
  <c r="AT607" i="10"/>
  <c r="BQ607" i="10" s="1"/>
  <c r="AT603" i="10"/>
  <c r="BQ603" i="10" s="1"/>
  <c r="AT595" i="10"/>
  <c r="BQ595" i="10" s="1"/>
  <c r="AT526" i="10"/>
  <c r="BQ526" i="10" s="1"/>
  <c r="AT516" i="10"/>
  <c r="BQ516" i="10" s="1"/>
  <c r="AT506" i="10"/>
  <c r="BQ506" i="10" s="1"/>
  <c r="AT496" i="10"/>
  <c r="BQ496" i="10" s="1"/>
  <c r="AT456" i="10"/>
  <c r="BQ456" i="10" s="1"/>
  <c r="AT410" i="10"/>
  <c r="BQ410" i="10" s="1"/>
  <c r="AT407" i="10"/>
  <c r="BQ407" i="10" s="1"/>
  <c r="AT404" i="10"/>
  <c r="BQ404" i="10" s="1"/>
  <c r="AT366" i="10"/>
  <c r="BQ366" i="10" s="1"/>
  <c r="AT350" i="10"/>
  <c r="BQ350" i="10" s="1"/>
  <c r="AT334" i="10"/>
  <c r="BQ334" i="10" s="1"/>
  <c r="AT318" i="10"/>
  <c r="BQ318" i="10" s="1"/>
  <c r="AT666" i="10"/>
  <c r="BQ666" i="10" s="1"/>
  <c r="AT659" i="10"/>
  <c r="BQ659" i="10" s="1"/>
  <c r="AT623" i="10"/>
  <c r="BQ623" i="10" s="1"/>
  <c r="AT619" i="10"/>
  <c r="BQ619" i="10" s="1"/>
  <c r="AT611" i="10"/>
  <c r="BQ611" i="10" s="1"/>
  <c r="AT554" i="10"/>
  <c r="BQ554" i="10" s="1"/>
  <c r="AT539" i="10"/>
  <c r="BQ539" i="10" s="1"/>
  <c r="AT529" i="10"/>
  <c r="BQ529" i="10" s="1"/>
  <c r="AT479" i="10"/>
  <c r="BQ479" i="10" s="1"/>
  <c r="AT476" i="10"/>
  <c r="BQ476" i="10" s="1"/>
  <c r="AT431" i="10"/>
  <c r="BQ431" i="10" s="1"/>
  <c r="AT419" i="10"/>
  <c r="BQ419" i="10" s="1"/>
  <c r="AT416" i="10"/>
  <c r="BQ416" i="10" s="1"/>
  <c r="AT375" i="10"/>
  <c r="BQ375" i="10" s="1"/>
  <c r="AT359" i="10"/>
  <c r="BQ359" i="10" s="1"/>
  <c r="AT343" i="10"/>
  <c r="BQ343" i="10" s="1"/>
  <c r="AT327" i="10"/>
  <c r="BQ327" i="10" s="1"/>
  <c r="AT311" i="10"/>
  <c r="BQ311" i="10" s="1"/>
  <c r="AT295" i="10"/>
  <c r="BQ295" i="10" s="1"/>
  <c r="AT279" i="10"/>
  <c r="BQ279" i="10" s="1"/>
  <c r="AT263" i="10"/>
  <c r="BQ263" i="10" s="1"/>
  <c r="AT247" i="10"/>
  <c r="BQ247" i="10" s="1"/>
  <c r="AT231" i="10"/>
  <c r="BQ231" i="10" s="1"/>
  <c r="AT215" i="10"/>
  <c r="BQ215" i="10" s="1"/>
  <c r="AT199" i="10"/>
  <c r="BQ199" i="10" s="1"/>
  <c r="AT183" i="10"/>
  <c r="BQ183" i="10" s="1"/>
  <c r="AT652" i="10"/>
  <c r="BQ652" i="10" s="1"/>
  <c r="AT627" i="10"/>
  <c r="BQ627" i="10" s="1"/>
  <c r="AT570" i="10"/>
  <c r="BQ570" i="10" s="1"/>
  <c r="AT558" i="10"/>
  <c r="BQ558" i="10" s="1"/>
  <c r="AT499" i="10"/>
  <c r="BQ499" i="10" s="1"/>
  <c r="AT489" i="10"/>
  <c r="BQ489" i="10" s="1"/>
  <c r="AT459" i="10"/>
  <c r="BQ459" i="10" s="1"/>
  <c r="AT440" i="10"/>
  <c r="BQ440" i="10" s="1"/>
  <c r="AT428" i="10"/>
  <c r="BQ428" i="10" s="1"/>
  <c r="AT425" i="10"/>
  <c r="BQ425" i="10" s="1"/>
  <c r="AT368" i="10"/>
  <c r="BQ368" i="10" s="1"/>
  <c r="AT352" i="10"/>
  <c r="BQ352" i="10" s="1"/>
  <c r="AT336" i="10"/>
  <c r="BQ336" i="10" s="1"/>
  <c r="AT320" i="10"/>
  <c r="BQ320" i="10" s="1"/>
  <c r="AT304" i="10"/>
  <c r="BQ304" i="10" s="1"/>
  <c r="AT673" i="10"/>
  <c r="BQ673" i="10" s="1"/>
  <c r="AT636" i="10"/>
  <c r="BQ636" i="10" s="1"/>
  <c r="AT586" i="10"/>
  <c r="BQ586" i="10" s="1"/>
  <c r="AT574" i="10"/>
  <c r="BQ574" i="10" s="1"/>
  <c r="AT542" i="10"/>
  <c r="BQ542" i="10" s="1"/>
  <c r="AT532" i="10"/>
  <c r="BQ532" i="10" s="1"/>
  <c r="AT522" i="10"/>
  <c r="BQ522" i="10" s="1"/>
  <c r="AT512" i="10"/>
  <c r="BQ512" i="10" s="1"/>
  <c r="AT472" i="10"/>
  <c r="BQ472" i="10" s="1"/>
  <c r="AT449" i="10"/>
  <c r="BQ449" i="10" s="1"/>
  <c r="AT446" i="10"/>
  <c r="BQ446" i="10" s="1"/>
  <c r="AT443" i="10"/>
  <c r="BQ443" i="10" s="1"/>
  <c r="AT385" i="10"/>
  <c r="BQ385" i="10" s="1"/>
  <c r="AT377" i="10"/>
  <c r="BQ377" i="10" s="1"/>
  <c r="AT361" i="10"/>
  <c r="BQ361" i="10" s="1"/>
  <c r="AT345" i="10"/>
  <c r="BQ345" i="10" s="1"/>
  <c r="AT329" i="10"/>
  <c r="BQ329" i="10" s="1"/>
  <c r="AT313" i="10"/>
  <c r="BQ313" i="10" s="1"/>
  <c r="AT297" i="10"/>
  <c r="BQ297" i="10" s="1"/>
  <c r="AT281" i="10"/>
  <c r="BQ281" i="10" s="1"/>
  <c r="AT265" i="10"/>
  <c r="BQ265" i="10" s="1"/>
  <c r="AT249" i="10"/>
  <c r="BQ249" i="10" s="1"/>
  <c r="AT233" i="10"/>
  <c r="BQ233" i="10" s="1"/>
  <c r="AT217" i="10"/>
  <c r="BQ217" i="10" s="1"/>
  <c r="AT201" i="10"/>
  <c r="BQ201" i="10" s="1"/>
  <c r="AT185" i="10"/>
  <c r="BQ185" i="10" s="1"/>
  <c r="AT700" i="10"/>
  <c r="BQ700" i="10" s="1"/>
  <c r="AT651" i="10"/>
  <c r="BQ651" i="10" s="1"/>
  <c r="AT602" i="10"/>
  <c r="BQ602" i="10" s="1"/>
  <c r="AT590" i="10"/>
  <c r="BQ590" i="10" s="1"/>
  <c r="AT495" i="10"/>
  <c r="BQ495" i="10" s="1"/>
  <c r="AT492" i="10"/>
  <c r="BQ492" i="10" s="1"/>
  <c r="AT462" i="10"/>
  <c r="BQ462" i="10" s="1"/>
  <c r="AT452" i="10"/>
  <c r="BQ452" i="10" s="1"/>
  <c r="AT394" i="10"/>
  <c r="BQ394" i="10" s="1"/>
  <c r="AT391" i="10"/>
  <c r="BQ391" i="10" s="1"/>
  <c r="AT388" i="10"/>
  <c r="BQ388" i="10" s="1"/>
  <c r="AT382" i="10"/>
  <c r="BQ382" i="10" s="1"/>
  <c r="AT370" i="10"/>
  <c r="BQ370" i="10" s="1"/>
  <c r="AT354" i="10"/>
  <c r="BQ354" i="10" s="1"/>
  <c r="AT338" i="10"/>
  <c r="BQ338" i="10" s="1"/>
  <c r="AT322" i="10"/>
  <c r="BQ322" i="10" s="1"/>
  <c r="AT306" i="10"/>
  <c r="BQ306" i="10" s="1"/>
  <c r="AT635" i="10"/>
  <c r="BQ635" i="10" s="1"/>
  <c r="AT618" i="10"/>
  <c r="BQ618" i="10" s="1"/>
  <c r="AT606" i="10"/>
  <c r="BQ606" i="10" s="1"/>
  <c r="AT561" i="10"/>
  <c r="BQ561" i="10" s="1"/>
  <c r="AT553" i="10"/>
  <c r="BQ553" i="10" s="1"/>
  <c r="AT545" i="10"/>
  <c r="BQ545" i="10" s="1"/>
  <c r="AT515" i="10"/>
  <c r="BQ515" i="10" s="1"/>
  <c r="AT505" i="10"/>
  <c r="BQ505" i="10" s="1"/>
  <c r="AT475" i="10"/>
  <c r="BQ475" i="10" s="1"/>
  <c r="AT465" i="10"/>
  <c r="BQ465" i="10" s="1"/>
  <c r="AT415" i="10"/>
  <c r="BQ415" i="10" s="1"/>
  <c r="AT403" i="10"/>
  <c r="BQ403" i="10" s="1"/>
  <c r="AT400" i="10"/>
  <c r="BQ400" i="10" s="1"/>
  <c r="AT363" i="10"/>
  <c r="BQ363" i="10" s="1"/>
  <c r="AT347" i="10"/>
  <c r="BQ347" i="10" s="1"/>
  <c r="AT331" i="10"/>
  <c r="BQ331" i="10" s="1"/>
  <c r="AT315" i="10"/>
  <c r="BQ315" i="10" s="1"/>
  <c r="AT299" i="10"/>
  <c r="BQ299" i="10" s="1"/>
  <c r="AT283" i="10"/>
  <c r="BQ283" i="10" s="1"/>
  <c r="AT671" i="10"/>
  <c r="BQ671" i="10" s="1"/>
  <c r="AT622" i="10"/>
  <c r="BQ622" i="10" s="1"/>
  <c r="AT577" i="10"/>
  <c r="BQ577" i="10" s="1"/>
  <c r="AT569" i="10"/>
  <c r="BQ569" i="10" s="1"/>
  <c r="AT538" i="10"/>
  <c r="BQ538" i="10" s="1"/>
  <c r="AT528" i="10"/>
  <c r="BQ528" i="10" s="1"/>
  <c r="AT488" i="10"/>
  <c r="BQ488" i="10" s="1"/>
  <c r="AT424" i="10"/>
  <c r="BQ424" i="10" s="1"/>
  <c r="AT412" i="10"/>
  <c r="BQ412" i="10" s="1"/>
  <c r="AT409" i="10"/>
  <c r="BQ409" i="10" s="1"/>
  <c r="AT379" i="10"/>
  <c r="BQ379" i="10" s="1"/>
  <c r="AT372" i="10"/>
  <c r="BQ372" i="10" s="1"/>
  <c r="AT356" i="10"/>
  <c r="BQ356" i="10" s="1"/>
  <c r="AT340" i="10"/>
  <c r="BQ340" i="10" s="1"/>
  <c r="AT324" i="10"/>
  <c r="BQ324" i="10" s="1"/>
  <c r="AT308" i="10"/>
  <c r="BQ308" i="10" s="1"/>
  <c r="AT292" i="10"/>
  <c r="BQ292" i="10" s="1"/>
  <c r="AT276" i="10"/>
  <c r="BQ276" i="10" s="1"/>
  <c r="AT260" i="10"/>
  <c r="BQ260" i="10" s="1"/>
  <c r="AT650" i="10"/>
  <c r="BQ650" i="10" s="1"/>
  <c r="AT593" i="10"/>
  <c r="BQ593" i="10" s="1"/>
  <c r="AT585" i="10"/>
  <c r="BQ585" i="10" s="1"/>
  <c r="AT511" i="10"/>
  <c r="BQ511" i="10" s="1"/>
  <c r="AT508" i="10"/>
  <c r="BQ508" i="10" s="1"/>
  <c r="AT478" i="10"/>
  <c r="BQ478" i="10" s="1"/>
  <c r="AT468" i="10"/>
  <c r="BQ468" i="10" s="1"/>
  <c r="AT458" i="10"/>
  <c r="BQ458" i="10" s="1"/>
  <c r="AT433" i="10"/>
  <c r="BQ433" i="10" s="1"/>
  <c r="AT430" i="10"/>
  <c r="BQ430" i="10" s="1"/>
  <c r="AT427" i="10"/>
  <c r="BQ427" i="10" s="1"/>
  <c r="AT365" i="10"/>
  <c r="BQ365" i="10" s="1"/>
  <c r="AT349" i="10"/>
  <c r="BQ349" i="10" s="1"/>
  <c r="AT333" i="10"/>
  <c r="BQ333" i="10" s="1"/>
  <c r="AT317" i="10"/>
  <c r="BQ317" i="10" s="1"/>
  <c r="AT301" i="10"/>
  <c r="BQ301" i="10" s="1"/>
  <c r="AT285" i="10"/>
  <c r="BQ285" i="10" s="1"/>
  <c r="AT269" i="10"/>
  <c r="BQ269" i="10" s="1"/>
  <c r="AT253" i="10"/>
  <c r="BQ253" i="10" s="1"/>
  <c r="AT237" i="10"/>
  <c r="BQ237" i="10" s="1"/>
  <c r="AT634" i="10"/>
  <c r="BQ634" i="10" s="1"/>
  <c r="AT609" i="10"/>
  <c r="BQ609" i="10" s="1"/>
  <c r="AT601" i="10"/>
  <c r="BQ601" i="10" s="1"/>
  <c r="AT531" i="10"/>
  <c r="BQ531" i="10" s="1"/>
  <c r="AT521" i="10"/>
  <c r="BQ521" i="10" s="1"/>
  <c r="AT491" i="10"/>
  <c r="BQ491" i="10" s="1"/>
  <c r="AT481" i="10"/>
  <c r="BQ481" i="10" s="1"/>
  <c r="AT442" i="10"/>
  <c r="BQ442" i="10" s="1"/>
  <c r="AT439" i="10"/>
  <c r="BQ439" i="10" s="1"/>
  <c r="AT436" i="10"/>
  <c r="BQ436" i="10" s="1"/>
  <c r="AT374" i="10"/>
  <c r="BQ374" i="10" s="1"/>
  <c r="AT358" i="10"/>
  <c r="BQ358" i="10" s="1"/>
  <c r="AT342" i="10"/>
  <c r="BQ342" i="10" s="1"/>
  <c r="AT326" i="10"/>
  <c r="BQ326" i="10" s="1"/>
  <c r="AT310" i="10"/>
  <c r="BQ310" i="10" s="1"/>
  <c r="AT294" i="10"/>
  <c r="BQ294" i="10" s="1"/>
  <c r="AT278" i="10"/>
  <c r="BQ278" i="10" s="1"/>
  <c r="AT262" i="10"/>
  <c r="BQ262" i="10" s="1"/>
  <c r="AT246" i="10"/>
  <c r="BQ246" i="10" s="1"/>
  <c r="AT230" i="10"/>
  <c r="BQ230" i="10" s="1"/>
  <c r="AT214" i="10"/>
  <c r="BQ214" i="10" s="1"/>
  <c r="AT655" i="10"/>
  <c r="BQ655" i="10" s="1"/>
  <c r="AT639" i="10"/>
  <c r="BQ639" i="10" s="1"/>
  <c r="AT625" i="10"/>
  <c r="BQ625" i="10" s="1"/>
  <c r="AT617" i="10"/>
  <c r="BQ617" i="10" s="1"/>
  <c r="AT548" i="10"/>
  <c r="BQ548" i="10" s="1"/>
  <c r="AT504" i="10"/>
  <c r="BQ504" i="10" s="1"/>
  <c r="AT451" i="10"/>
  <c r="BQ451" i="10" s="1"/>
  <c r="AT448" i="10"/>
  <c r="BQ448" i="10" s="1"/>
  <c r="AT399" i="10"/>
  <c r="BQ399" i="10" s="1"/>
  <c r="AT387" i="10"/>
  <c r="BQ387" i="10" s="1"/>
  <c r="AT384" i="10"/>
  <c r="BQ384" i="10" s="1"/>
  <c r="AT367" i="10"/>
  <c r="BQ367" i="10" s="1"/>
  <c r="AT351" i="10"/>
  <c r="BQ351" i="10" s="1"/>
  <c r="AT335" i="10"/>
  <c r="BQ335" i="10" s="1"/>
  <c r="AT319" i="10"/>
  <c r="BQ319" i="10" s="1"/>
  <c r="AT303" i="10"/>
  <c r="BQ303" i="10" s="1"/>
  <c r="AT287" i="10"/>
  <c r="BQ287" i="10" s="1"/>
  <c r="AT271" i="10"/>
  <c r="BQ271" i="10" s="1"/>
  <c r="AT255" i="10"/>
  <c r="BQ255" i="10" s="1"/>
  <c r="AT239" i="10"/>
  <c r="BQ239" i="10" s="1"/>
  <c r="AT223" i="10"/>
  <c r="BQ223" i="10" s="1"/>
  <c r="AT207" i="10"/>
  <c r="BQ207" i="10" s="1"/>
  <c r="AT191" i="10"/>
  <c r="BQ191" i="10" s="1"/>
  <c r="AT644" i="10"/>
  <c r="BQ644" i="10" s="1"/>
  <c r="AT564" i="10"/>
  <c r="BQ564" i="10" s="1"/>
  <c r="AT556" i="10"/>
  <c r="BQ556" i="10" s="1"/>
  <c r="AT527" i="10"/>
  <c r="BQ527" i="10" s="1"/>
  <c r="AT524" i="10"/>
  <c r="BQ524" i="10" s="1"/>
  <c r="AT494" i="10"/>
  <c r="BQ494" i="10" s="1"/>
  <c r="AT484" i="10"/>
  <c r="BQ484" i="10" s="1"/>
  <c r="AT474" i="10"/>
  <c r="BQ474" i="10" s="1"/>
  <c r="AT464" i="10"/>
  <c r="BQ464" i="10" s="1"/>
  <c r="AT408" i="10"/>
  <c r="BQ408" i="10" s="1"/>
  <c r="AT396" i="10"/>
  <c r="BQ396" i="10" s="1"/>
  <c r="AT393" i="10"/>
  <c r="BQ393" i="10" s="1"/>
  <c r="AT376" i="10"/>
  <c r="BQ376" i="10" s="1"/>
  <c r="AT360" i="10"/>
  <c r="BQ360" i="10" s="1"/>
  <c r="AT344" i="10"/>
  <c r="BQ344" i="10" s="1"/>
  <c r="AT328" i="10"/>
  <c r="BQ328" i="10" s="1"/>
  <c r="AT312" i="10"/>
  <c r="BQ312" i="10" s="1"/>
  <c r="AT296" i="10"/>
  <c r="BQ296" i="10" s="1"/>
  <c r="AT580" i="10"/>
  <c r="BQ580" i="10" s="1"/>
  <c r="AT572" i="10"/>
  <c r="BQ572" i="10" s="1"/>
  <c r="AT537" i="10"/>
  <c r="BQ537" i="10" s="1"/>
  <c r="AT507" i="10"/>
  <c r="BQ507" i="10" s="1"/>
  <c r="AT497" i="10"/>
  <c r="BQ497" i="10" s="1"/>
  <c r="AT417" i="10"/>
  <c r="BQ417" i="10" s="1"/>
  <c r="AT414" i="10"/>
  <c r="BQ414" i="10" s="1"/>
  <c r="AT411" i="10"/>
  <c r="BQ411" i="10" s="1"/>
  <c r="AT369" i="10"/>
  <c r="BQ369" i="10" s="1"/>
  <c r="AT353" i="10"/>
  <c r="BQ353" i="10" s="1"/>
  <c r="AT337" i="10"/>
  <c r="BQ337" i="10" s="1"/>
  <c r="AT321" i="10"/>
  <c r="BQ321" i="10" s="1"/>
  <c r="AT305" i="10"/>
  <c r="BQ305" i="10" s="1"/>
  <c r="AT289" i="10"/>
  <c r="BQ289" i="10" s="1"/>
  <c r="AT273" i="10"/>
  <c r="BQ273" i="10" s="1"/>
  <c r="AT257" i="10"/>
  <c r="BQ257" i="10" s="1"/>
  <c r="AT241" i="10"/>
  <c r="BQ241" i="10" s="1"/>
  <c r="AT225" i="10"/>
  <c r="BQ225" i="10" s="1"/>
  <c r="AT209" i="10"/>
  <c r="BQ209" i="10" s="1"/>
  <c r="AT193" i="10"/>
  <c r="BQ193" i="10" s="1"/>
  <c r="AT849" i="10"/>
  <c r="BQ849" i="10" s="1"/>
  <c r="AT654" i="10"/>
  <c r="BQ654" i="10" s="1"/>
  <c r="AT596" i="10"/>
  <c r="BQ596" i="10" s="1"/>
  <c r="AT588" i="10"/>
  <c r="BQ588" i="10" s="1"/>
  <c r="AT520" i="10"/>
  <c r="BQ520" i="10" s="1"/>
  <c r="AT510" i="10"/>
  <c r="BQ510" i="10" s="1"/>
  <c r="AT423" i="10"/>
  <c r="BQ423" i="10" s="1"/>
  <c r="AT280" i="10"/>
  <c r="BQ280" i="10" s="1"/>
  <c r="AT210" i="10"/>
  <c r="BQ210" i="10" s="1"/>
  <c r="AT204" i="10"/>
  <c r="BQ204" i="10" s="1"/>
  <c r="AT198" i="10"/>
  <c r="BQ198" i="10" s="1"/>
  <c r="AT180" i="10"/>
  <c r="BQ180" i="10" s="1"/>
  <c r="AT164" i="10"/>
  <c r="BQ164" i="10" s="1"/>
  <c r="AT148" i="10"/>
  <c r="BQ148" i="10" s="1"/>
  <c r="AT132" i="10"/>
  <c r="BQ132" i="10" s="1"/>
  <c r="AT116" i="10"/>
  <c r="BQ116" i="10" s="1"/>
  <c r="AT100" i="10"/>
  <c r="BQ100" i="10" s="1"/>
  <c r="AT84" i="10"/>
  <c r="BQ84" i="10" s="1"/>
  <c r="AT68" i="10"/>
  <c r="BQ68" i="10" s="1"/>
  <c r="AT52" i="10"/>
  <c r="BQ52" i="10" s="1"/>
  <c r="AT36" i="10"/>
  <c r="BQ36" i="10" s="1"/>
  <c r="AT447" i="10"/>
  <c r="BQ447" i="10" s="1"/>
  <c r="AT339" i="10"/>
  <c r="BQ339" i="10" s="1"/>
  <c r="AT274" i="10"/>
  <c r="BQ274" i="10" s="1"/>
  <c r="AT234" i="10"/>
  <c r="BQ234" i="10" s="1"/>
  <c r="AT213" i="10"/>
  <c r="BQ213" i="10" s="1"/>
  <c r="AT173" i="10"/>
  <c r="BQ173" i="10" s="1"/>
  <c r="AT157" i="10"/>
  <c r="BQ157" i="10" s="1"/>
  <c r="AT141" i="10"/>
  <c r="BQ141" i="10" s="1"/>
  <c r="AT125" i="10"/>
  <c r="BQ125" i="10" s="1"/>
  <c r="AT109" i="10"/>
  <c r="BQ109" i="10" s="1"/>
  <c r="AT93" i="10"/>
  <c r="BQ93" i="10" s="1"/>
  <c r="AT77" i="10"/>
  <c r="BQ77" i="10" s="1"/>
  <c r="AT61" i="10"/>
  <c r="BQ61" i="10" s="1"/>
  <c r="AT45" i="10"/>
  <c r="BQ45" i="10" s="1"/>
  <c r="AT29" i="10"/>
  <c r="BQ29" i="10" s="1"/>
  <c r="AT559" i="10"/>
  <c r="BQ559" i="10" s="1"/>
  <c r="AT420" i="10"/>
  <c r="BQ420" i="10" s="1"/>
  <c r="AT250" i="10"/>
  <c r="BQ250" i="10" s="1"/>
  <c r="AT242" i="10"/>
  <c r="BQ242" i="10" s="1"/>
  <c r="AT238" i="10"/>
  <c r="BQ238" i="10" s="1"/>
  <c r="AT226" i="10"/>
  <c r="BQ226" i="10" s="1"/>
  <c r="AT216" i="10"/>
  <c r="BQ216" i="10" s="1"/>
  <c r="AT166" i="10"/>
  <c r="BQ166" i="10" s="1"/>
  <c r="AT150" i="10"/>
  <c r="BQ150" i="10" s="1"/>
  <c r="AT134" i="10"/>
  <c r="BQ134" i="10" s="1"/>
  <c r="AT118" i="10"/>
  <c r="BQ118" i="10" s="1"/>
  <c r="AT102" i="10"/>
  <c r="BQ102" i="10" s="1"/>
  <c r="AT86" i="10"/>
  <c r="BQ86" i="10" s="1"/>
  <c r="AT70" i="10"/>
  <c r="BQ70" i="10" s="1"/>
  <c r="AT54" i="10"/>
  <c r="BQ54" i="10" s="1"/>
  <c r="AT38" i="10"/>
  <c r="BQ38" i="10" s="1"/>
  <c r="AT22" i="10"/>
  <c r="BQ22" i="10" s="1"/>
  <c r="AT555" i="10"/>
  <c r="BQ555" i="10" s="1"/>
  <c r="AT500" i="10"/>
  <c r="BQ500" i="10" s="1"/>
  <c r="AT355" i="10"/>
  <c r="BQ355" i="10" s="1"/>
  <c r="AT286" i="10"/>
  <c r="BQ286" i="10" s="1"/>
  <c r="AT258" i="10"/>
  <c r="BQ258" i="10" s="1"/>
  <c r="AT254" i="10"/>
  <c r="BQ254" i="10" s="1"/>
  <c r="AT175" i="10"/>
  <c r="BQ175" i="10" s="1"/>
  <c r="AT159" i="10"/>
  <c r="BQ159" i="10" s="1"/>
  <c r="AT143" i="10"/>
  <c r="BQ143" i="10" s="1"/>
  <c r="AT127" i="10"/>
  <c r="BQ127" i="10" s="1"/>
  <c r="AT111" i="10"/>
  <c r="BQ111" i="10" s="1"/>
  <c r="AT95" i="10"/>
  <c r="BQ95" i="10" s="1"/>
  <c r="AT79" i="10"/>
  <c r="BQ79" i="10" s="1"/>
  <c r="AT63" i="10"/>
  <c r="BQ63" i="10" s="1"/>
  <c r="AT47" i="10"/>
  <c r="BQ47" i="10" s="1"/>
  <c r="AT31" i="10"/>
  <c r="BQ31" i="10" s="1"/>
  <c r="AT467" i="10"/>
  <c r="BQ467" i="10" s="1"/>
  <c r="AT219" i="10"/>
  <c r="BQ219" i="10" s="1"/>
  <c r="AT194" i="10"/>
  <c r="BQ194" i="10" s="1"/>
  <c r="AT188" i="10"/>
  <c r="BQ188" i="10" s="1"/>
  <c r="AT182" i="10"/>
  <c r="BQ182" i="10" s="1"/>
  <c r="AT168" i="10"/>
  <c r="BQ168" i="10" s="1"/>
  <c r="AT152" i="10"/>
  <c r="BQ152" i="10" s="1"/>
  <c r="AT136" i="10"/>
  <c r="BQ136" i="10" s="1"/>
  <c r="AT120" i="10"/>
  <c r="BQ120" i="10" s="1"/>
  <c r="AT104" i="10"/>
  <c r="BQ104" i="10" s="1"/>
  <c r="AT88" i="10"/>
  <c r="BQ88" i="10" s="1"/>
  <c r="AT72" i="10"/>
  <c r="BQ72" i="10" s="1"/>
  <c r="AT56" i="10"/>
  <c r="BQ56" i="10" s="1"/>
  <c r="AT40" i="10"/>
  <c r="BQ40" i="10" s="1"/>
  <c r="AT24" i="10"/>
  <c r="BQ24" i="10" s="1"/>
  <c r="AT612" i="10"/>
  <c r="BQ612" i="10" s="1"/>
  <c r="AT547" i="10"/>
  <c r="BQ547" i="10" s="1"/>
  <c r="AT371" i="10"/>
  <c r="BQ371" i="10" s="1"/>
  <c r="AT203" i="10"/>
  <c r="BQ203" i="10" s="1"/>
  <c r="AT200" i="10"/>
  <c r="BQ200" i="10" s="1"/>
  <c r="AT197" i="10"/>
  <c r="BQ197" i="10" s="1"/>
  <c r="AT177" i="10"/>
  <c r="BQ177" i="10" s="1"/>
  <c r="AT161" i="10"/>
  <c r="BQ161" i="10" s="1"/>
  <c r="AT145" i="10"/>
  <c r="BQ145" i="10" s="1"/>
  <c r="AT129" i="10"/>
  <c r="BQ129" i="10" s="1"/>
  <c r="AT113" i="10"/>
  <c r="BQ113" i="10" s="1"/>
  <c r="AT97" i="10"/>
  <c r="BQ97" i="10" s="1"/>
  <c r="AT81" i="10"/>
  <c r="BQ81" i="10" s="1"/>
  <c r="AT65" i="10"/>
  <c r="BQ65" i="10" s="1"/>
  <c r="AT49" i="10"/>
  <c r="BQ49" i="10" s="1"/>
  <c r="AT33" i="10"/>
  <c r="BQ33" i="10" s="1"/>
  <c r="AT543" i="10"/>
  <c r="BQ543" i="10" s="1"/>
  <c r="AT314" i="10"/>
  <c r="BQ314" i="10" s="1"/>
  <c r="AT302" i="10"/>
  <c r="BQ302" i="10" s="1"/>
  <c r="AT272" i="10"/>
  <c r="BQ272" i="10" s="1"/>
  <c r="AT267" i="10"/>
  <c r="BQ267" i="10" s="1"/>
  <c r="AT222" i="10"/>
  <c r="BQ222" i="10" s="1"/>
  <c r="AT212" i="10"/>
  <c r="BQ212" i="10" s="1"/>
  <c r="AT206" i="10"/>
  <c r="BQ206" i="10" s="1"/>
  <c r="AT170" i="10"/>
  <c r="BQ170" i="10" s="1"/>
  <c r="AT154" i="10"/>
  <c r="BQ154" i="10" s="1"/>
  <c r="AT138" i="10"/>
  <c r="BQ138" i="10" s="1"/>
  <c r="AT122" i="10"/>
  <c r="BQ122" i="10" s="1"/>
  <c r="AT106" i="10"/>
  <c r="BQ106" i="10" s="1"/>
  <c r="AT90" i="10"/>
  <c r="BQ90" i="10" s="1"/>
  <c r="AT74" i="10"/>
  <c r="BQ74" i="10" s="1"/>
  <c r="AT58" i="10"/>
  <c r="BQ58" i="10" s="1"/>
  <c r="AT42" i="10"/>
  <c r="BQ42" i="10" s="1"/>
  <c r="AT26" i="10"/>
  <c r="BQ26" i="10" s="1"/>
  <c r="AT604" i="10"/>
  <c r="BQ604" i="10" s="1"/>
  <c r="AT540" i="10"/>
  <c r="BQ540" i="10" s="1"/>
  <c r="AT490" i="10"/>
  <c r="BQ490" i="10" s="1"/>
  <c r="AT179" i="10"/>
  <c r="BQ179" i="10" s="1"/>
  <c r="AT163" i="10"/>
  <c r="BQ163" i="10" s="1"/>
  <c r="AT147" i="10"/>
  <c r="BQ147" i="10" s="1"/>
  <c r="AT131" i="10"/>
  <c r="BQ131" i="10" s="1"/>
  <c r="AT115" i="10"/>
  <c r="BQ115" i="10" s="1"/>
  <c r="AT99" i="10"/>
  <c r="BQ99" i="10" s="1"/>
  <c r="AT83" i="10"/>
  <c r="BQ83" i="10" s="1"/>
  <c r="AT67" i="10"/>
  <c r="BQ67" i="10" s="1"/>
  <c r="AT51" i="10"/>
  <c r="BQ51" i="10" s="1"/>
  <c r="AT35" i="10"/>
  <c r="BQ35" i="10" s="1"/>
  <c r="AT330" i="10"/>
  <c r="BQ330" i="10" s="1"/>
  <c r="AT291" i="10"/>
  <c r="BQ291" i="10" s="1"/>
  <c r="AT266" i="10"/>
  <c r="BQ266" i="10" s="1"/>
  <c r="AT218" i="10"/>
  <c r="BQ218" i="10" s="1"/>
  <c r="AT172" i="10"/>
  <c r="BQ172" i="10" s="1"/>
  <c r="AT156" i="10"/>
  <c r="BQ156" i="10" s="1"/>
  <c r="AT140" i="10"/>
  <c r="BQ140" i="10" s="1"/>
  <c r="AT124" i="10"/>
  <c r="BQ124" i="10" s="1"/>
  <c r="AT108" i="10"/>
  <c r="BQ108" i="10" s="1"/>
  <c r="AT92" i="10"/>
  <c r="BQ92" i="10" s="1"/>
  <c r="AT76" i="10"/>
  <c r="BQ76" i="10" s="1"/>
  <c r="AT60" i="10"/>
  <c r="BQ60" i="10" s="1"/>
  <c r="AT44" i="10"/>
  <c r="BQ44" i="10" s="1"/>
  <c r="AT28" i="10"/>
  <c r="BQ28" i="10" s="1"/>
  <c r="AT435" i="10"/>
  <c r="BQ435" i="10" s="1"/>
  <c r="AT232" i="10"/>
  <c r="BQ232" i="10" s="1"/>
  <c r="AT187" i="10"/>
  <c r="BQ187" i="10" s="1"/>
  <c r="AT184" i="10"/>
  <c r="BQ184" i="10" s="1"/>
  <c r="AT165" i="10"/>
  <c r="BQ165" i="10" s="1"/>
  <c r="AT149" i="10"/>
  <c r="BQ149" i="10" s="1"/>
  <c r="AT133" i="10"/>
  <c r="BQ133" i="10" s="1"/>
  <c r="AT117" i="10"/>
  <c r="BQ117" i="10" s="1"/>
  <c r="AT101" i="10"/>
  <c r="BQ101" i="10" s="1"/>
  <c r="AT85" i="10"/>
  <c r="BQ85" i="10" s="1"/>
  <c r="AT69" i="10"/>
  <c r="BQ69" i="10" s="1"/>
  <c r="AT53" i="10"/>
  <c r="BQ53" i="10" s="1"/>
  <c r="AT37" i="10"/>
  <c r="BQ37" i="10" s="1"/>
  <c r="AT21" i="10"/>
  <c r="BQ21" i="10" s="1"/>
  <c r="AT457" i="10"/>
  <c r="BQ457" i="10" s="1"/>
  <c r="AT346" i="10"/>
  <c r="BQ346" i="10" s="1"/>
  <c r="AT298" i="10"/>
  <c r="BQ298" i="10" s="1"/>
  <c r="AT248" i="10"/>
  <c r="BQ248" i="10" s="1"/>
  <c r="AT240" i="10"/>
  <c r="BQ240" i="10" s="1"/>
  <c r="AT236" i="10"/>
  <c r="BQ236" i="10" s="1"/>
  <c r="AT228" i="10"/>
  <c r="BQ228" i="10" s="1"/>
  <c r="AT202" i="10"/>
  <c r="BQ202" i="10" s="1"/>
  <c r="AT196" i="10"/>
  <c r="BQ196" i="10" s="1"/>
  <c r="AT190" i="10"/>
  <c r="BQ190" i="10" s="1"/>
  <c r="AT174" i="10"/>
  <c r="BQ174" i="10" s="1"/>
  <c r="AT158" i="10"/>
  <c r="BQ158" i="10" s="1"/>
  <c r="AT142" i="10"/>
  <c r="BQ142" i="10" s="1"/>
  <c r="AT126" i="10"/>
  <c r="BQ126" i="10" s="1"/>
  <c r="AT110" i="10"/>
  <c r="BQ110" i="10" s="1"/>
  <c r="AT94" i="10"/>
  <c r="BQ94" i="10" s="1"/>
  <c r="AT78" i="10"/>
  <c r="BQ78" i="10" s="1"/>
  <c r="AT62" i="10"/>
  <c r="BQ62" i="10" s="1"/>
  <c r="AT46" i="10"/>
  <c r="BQ46" i="10" s="1"/>
  <c r="AT30" i="10"/>
  <c r="BQ30" i="10" s="1"/>
  <c r="AT432" i="10"/>
  <c r="BQ432" i="10" s="1"/>
  <c r="AT383" i="10"/>
  <c r="BQ383" i="10" s="1"/>
  <c r="AT290" i="10"/>
  <c r="BQ290" i="10" s="1"/>
  <c r="AT282" i="10"/>
  <c r="BQ282" i="10" s="1"/>
  <c r="AT256" i="10"/>
  <c r="BQ256" i="10" s="1"/>
  <c r="AT252" i="10"/>
  <c r="BQ252" i="10" s="1"/>
  <c r="AT244" i="10"/>
  <c r="BQ244" i="10" s="1"/>
  <c r="AT221" i="10"/>
  <c r="BQ221" i="10" s="1"/>
  <c r="AT211" i="10"/>
  <c r="BQ211" i="10" s="1"/>
  <c r="AT208" i="10"/>
  <c r="BQ208" i="10" s="1"/>
  <c r="AT205" i="10"/>
  <c r="BQ205" i="10" s="1"/>
  <c r="AT181" i="10"/>
  <c r="BQ181" i="10" s="1"/>
  <c r="AT167" i="10"/>
  <c r="BQ167" i="10" s="1"/>
  <c r="AT151" i="10"/>
  <c r="BQ151" i="10" s="1"/>
  <c r="AT135" i="10"/>
  <c r="BQ135" i="10" s="1"/>
  <c r="AT119" i="10"/>
  <c r="BQ119" i="10" s="1"/>
  <c r="AT103" i="10"/>
  <c r="BQ103" i="10" s="1"/>
  <c r="AT87" i="10"/>
  <c r="BQ87" i="10" s="1"/>
  <c r="AT71" i="10"/>
  <c r="BQ71" i="10" s="1"/>
  <c r="AT55" i="10"/>
  <c r="BQ55" i="10" s="1"/>
  <c r="AT39" i="10"/>
  <c r="BQ39" i="10" s="1"/>
  <c r="AT23" i="10"/>
  <c r="BQ23" i="10" s="1"/>
  <c r="AT362" i="10"/>
  <c r="BQ362" i="10" s="1"/>
  <c r="AT270" i="10"/>
  <c r="BQ270" i="10" s="1"/>
  <c r="AT224" i="10"/>
  <c r="BQ224" i="10" s="1"/>
  <c r="AT176" i="10"/>
  <c r="BQ176" i="10" s="1"/>
  <c r="AT160" i="10"/>
  <c r="BQ160" i="10" s="1"/>
  <c r="AT144" i="10"/>
  <c r="BQ144" i="10" s="1"/>
  <c r="AT128" i="10"/>
  <c r="BQ128" i="10" s="1"/>
  <c r="AT112" i="10"/>
  <c r="BQ112" i="10" s="1"/>
  <c r="AT96" i="10"/>
  <c r="BQ96" i="10" s="1"/>
  <c r="AT80" i="10"/>
  <c r="BQ80" i="10" s="1"/>
  <c r="AT64" i="10"/>
  <c r="BQ64" i="10" s="1"/>
  <c r="AT48" i="10"/>
  <c r="BQ48" i="10" s="1"/>
  <c r="AT32" i="10"/>
  <c r="BQ32" i="10" s="1"/>
  <c r="AT480" i="10"/>
  <c r="BQ480" i="10" s="1"/>
  <c r="AT227" i="10"/>
  <c r="BQ227" i="10" s="1"/>
  <c r="AT169" i="10"/>
  <c r="BQ169" i="10" s="1"/>
  <c r="AT153" i="10"/>
  <c r="BQ153" i="10" s="1"/>
  <c r="AT137" i="10"/>
  <c r="BQ137" i="10" s="1"/>
  <c r="AT121" i="10"/>
  <c r="BQ121" i="10" s="1"/>
  <c r="AT105" i="10"/>
  <c r="BQ105" i="10" s="1"/>
  <c r="AT89" i="10"/>
  <c r="BQ89" i="10" s="1"/>
  <c r="AT73" i="10"/>
  <c r="BQ73" i="10" s="1"/>
  <c r="AT57" i="10"/>
  <c r="BQ57" i="10" s="1"/>
  <c r="AT41" i="10"/>
  <c r="BQ41" i="10" s="1"/>
  <c r="AT25" i="10"/>
  <c r="BQ25" i="10" s="1"/>
  <c r="AT643" i="10"/>
  <c r="BQ643" i="10" s="1"/>
  <c r="AT426" i="10"/>
  <c r="BQ426" i="10" s="1"/>
  <c r="AT378" i="10"/>
  <c r="BQ378" i="10" s="1"/>
  <c r="AT275" i="10"/>
  <c r="BQ275" i="10" s="1"/>
  <c r="AT264" i="10"/>
  <c r="BQ264" i="10" s="1"/>
  <c r="AT243" i="10"/>
  <c r="BQ243" i="10" s="1"/>
  <c r="AT235" i="10"/>
  <c r="BQ235" i="10" s="1"/>
  <c r="AT186" i="10"/>
  <c r="BQ186" i="10" s="1"/>
  <c r="AT178" i="10"/>
  <c r="BQ178" i="10" s="1"/>
  <c r="AT162" i="10"/>
  <c r="BQ162" i="10" s="1"/>
  <c r="AT146" i="10"/>
  <c r="BQ146" i="10" s="1"/>
  <c r="AT130" i="10"/>
  <c r="BQ130" i="10" s="1"/>
  <c r="AT114" i="10"/>
  <c r="BQ114" i="10" s="1"/>
  <c r="AT98" i="10"/>
  <c r="BQ98" i="10" s="1"/>
  <c r="AT82" i="10"/>
  <c r="BQ82" i="10" s="1"/>
  <c r="AT66" i="10"/>
  <c r="BQ66" i="10" s="1"/>
  <c r="AT50" i="10"/>
  <c r="BQ50" i="10" s="1"/>
  <c r="AT34" i="10"/>
  <c r="BQ34" i="10" s="1"/>
  <c r="AT107" i="10"/>
  <c r="BQ107" i="10" s="1"/>
  <c r="AT323" i="10"/>
  <c r="BQ323" i="10" s="1"/>
  <c r="AT307" i="10"/>
  <c r="BQ307" i="10" s="1"/>
  <c r="AT139" i="10"/>
  <c r="BQ139" i="10" s="1"/>
  <c r="AT220" i="10"/>
  <c r="BQ220" i="10" s="1"/>
  <c r="AT288" i="10"/>
  <c r="BQ288" i="10" s="1"/>
  <c r="AT171" i="10"/>
  <c r="BQ171" i="10" s="1"/>
  <c r="AT59" i="10"/>
  <c r="BQ59" i="10" s="1"/>
  <c r="AT638" i="10"/>
  <c r="BQ638" i="10" s="1"/>
  <c r="AT91" i="10"/>
  <c r="BQ91" i="10" s="1"/>
  <c r="AT259" i="10"/>
  <c r="BQ259" i="10" s="1"/>
  <c r="AT123" i="10"/>
  <c r="BQ123" i="10" s="1"/>
  <c r="AT251" i="10"/>
  <c r="BQ251" i="10" s="1"/>
  <c r="AT195" i="10"/>
  <c r="BQ195" i="10" s="1"/>
  <c r="AT155" i="10"/>
  <c r="BQ155" i="10" s="1"/>
  <c r="AT192" i="10"/>
  <c r="BQ192" i="10" s="1"/>
  <c r="AT43" i="10"/>
  <c r="BQ43" i="10" s="1"/>
  <c r="AT189" i="10"/>
  <c r="BQ189" i="10" s="1"/>
  <c r="AT75" i="10"/>
  <c r="BQ75" i="10" s="1"/>
  <c r="AW1013" i="10"/>
  <c r="BT1013" i="10" s="1"/>
  <c r="AW997" i="10"/>
  <c r="BT997" i="10" s="1"/>
  <c r="AW981" i="10"/>
  <c r="BT981" i="10" s="1"/>
  <c r="AW965" i="10"/>
  <c r="BT965" i="10" s="1"/>
  <c r="AW949" i="10"/>
  <c r="BT949" i="10" s="1"/>
  <c r="AW933" i="10"/>
  <c r="BT933" i="10" s="1"/>
  <c r="AW917" i="10"/>
  <c r="BT917" i="10" s="1"/>
  <c r="AW901" i="10"/>
  <c r="BT901" i="10" s="1"/>
  <c r="AW885" i="10"/>
  <c r="BT885" i="10" s="1"/>
  <c r="AW869" i="10"/>
  <c r="BT869" i="10" s="1"/>
  <c r="AW853" i="10"/>
  <c r="BT853" i="10" s="1"/>
  <c r="AW837" i="10"/>
  <c r="BT837" i="10" s="1"/>
  <c r="AW821" i="10"/>
  <c r="BT821" i="10" s="1"/>
  <c r="AW805" i="10"/>
  <c r="BT805" i="10" s="1"/>
  <c r="AW789" i="10"/>
  <c r="BT789" i="10" s="1"/>
  <c r="AW1006" i="10"/>
  <c r="BT1006" i="10" s="1"/>
  <c r="AW990" i="10"/>
  <c r="BT990" i="10" s="1"/>
  <c r="AW974" i="10"/>
  <c r="BT974" i="10" s="1"/>
  <c r="AW958" i="10"/>
  <c r="BT958" i="10" s="1"/>
  <c r="AW942" i="10"/>
  <c r="BT942" i="10" s="1"/>
  <c r="AW926" i="10"/>
  <c r="BT926" i="10" s="1"/>
  <c r="AW910" i="10"/>
  <c r="BT910" i="10" s="1"/>
  <c r="AW894" i="10"/>
  <c r="BT894" i="10" s="1"/>
  <c r="AW878" i="10"/>
  <c r="BT878" i="10" s="1"/>
  <c r="AW862" i="10"/>
  <c r="BT862" i="10" s="1"/>
  <c r="AW846" i="10"/>
  <c r="BT846" i="10" s="1"/>
  <c r="AW830" i="10"/>
  <c r="BT830" i="10" s="1"/>
  <c r="AW814" i="10"/>
  <c r="BT814" i="10" s="1"/>
  <c r="AW798" i="10"/>
  <c r="BT798" i="10" s="1"/>
  <c r="AW782" i="10"/>
  <c r="BT782" i="10" s="1"/>
  <c r="AW766" i="10"/>
  <c r="BT766" i="10" s="1"/>
  <c r="AW750" i="10"/>
  <c r="BT750" i="10" s="1"/>
  <c r="AW1015" i="10"/>
  <c r="AW999" i="10"/>
  <c r="BT999" i="10" s="1"/>
  <c r="AW983" i="10"/>
  <c r="BT983" i="10" s="1"/>
  <c r="AW967" i="10"/>
  <c r="BT967" i="10" s="1"/>
  <c r="AW951" i="10"/>
  <c r="BT951" i="10" s="1"/>
  <c r="AW935" i="10"/>
  <c r="BT935" i="10" s="1"/>
  <c r="AW919" i="10"/>
  <c r="BT919" i="10" s="1"/>
  <c r="AW903" i="10"/>
  <c r="BT903" i="10" s="1"/>
  <c r="AW887" i="10"/>
  <c r="BT887" i="10" s="1"/>
  <c r="AW871" i="10"/>
  <c r="BT871" i="10" s="1"/>
  <c r="AW855" i="10"/>
  <c r="BT855" i="10" s="1"/>
  <c r="AW839" i="10"/>
  <c r="BT839" i="10" s="1"/>
  <c r="AW823" i="10"/>
  <c r="BT823" i="10" s="1"/>
  <c r="AW1008" i="10"/>
  <c r="BT1008" i="10" s="1"/>
  <c r="AW992" i="10"/>
  <c r="BT992" i="10" s="1"/>
  <c r="AW976" i="10"/>
  <c r="BT976" i="10" s="1"/>
  <c r="AW960" i="10"/>
  <c r="BT960" i="10" s="1"/>
  <c r="AW944" i="10"/>
  <c r="BT944" i="10" s="1"/>
  <c r="AW928" i="10"/>
  <c r="BT928" i="10" s="1"/>
  <c r="AW912" i="10"/>
  <c r="BT912" i="10" s="1"/>
  <c r="AW896" i="10"/>
  <c r="BT896" i="10" s="1"/>
  <c r="AW880" i="10"/>
  <c r="BT880" i="10" s="1"/>
  <c r="AW864" i="10"/>
  <c r="BT864" i="10" s="1"/>
  <c r="AW848" i="10"/>
  <c r="BT848" i="10" s="1"/>
  <c r="AW832" i="10"/>
  <c r="BT832" i="10" s="1"/>
  <c r="AW816" i="10"/>
  <c r="BT816" i="10" s="1"/>
  <c r="AW800" i="10"/>
  <c r="BT800" i="10" s="1"/>
  <c r="AW784" i="10"/>
  <c r="BT784" i="10" s="1"/>
  <c r="AW768" i="10"/>
  <c r="BT768" i="10" s="1"/>
  <c r="AW752" i="10"/>
  <c r="BT752" i="10" s="1"/>
  <c r="AW736" i="10"/>
  <c r="BT736" i="10" s="1"/>
  <c r="AW720" i="10"/>
  <c r="BT720" i="10" s="1"/>
  <c r="AW704" i="10"/>
  <c r="BT704" i="10" s="1"/>
  <c r="AW688" i="10"/>
  <c r="BT688" i="10" s="1"/>
  <c r="AW672" i="10"/>
  <c r="BT672" i="10" s="1"/>
  <c r="AW1001" i="10"/>
  <c r="BT1001" i="10" s="1"/>
  <c r="AW985" i="10"/>
  <c r="BT985" i="10" s="1"/>
  <c r="AW969" i="10"/>
  <c r="BT969" i="10" s="1"/>
  <c r="AW953" i="10"/>
  <c r="BT953" i="10" s="1"/>
  <c r="AW937" i="10"/>
  <c r="BT937" i="10" s="1"/>
  <c r="AW921" i="10"/>
  <c r="BT921" i="10" s="1"/>
  <c r="AW905" i="10"/>
  <c r="BT905" i="10" s="1"/>
  <c r="AW889" i="10"/>
  <c r="BT889" i="10" s="1"/>
  <c r="AW873" i="10"/>
  <c r="BT873" i="10" s="1"/>
  <c r="AW857" i="10"/>
  <c r="BT857" i="10" s="1"/>
  <c r="AW841" i="10"/>
  <c r="BT841" i="10" s="1"/>
  <c r="AW825" i="10"/>
  <c r="BT825" i="10" s="1"/>
  <c r="AW1010" i="10"/>
  <c r="BT1010" i="10" s="1"/>
  <c r="AW994" i="10"/>
  <c r="BT994" i="10" s="1"/>
  <c r="AW978" i="10"/>
  <c r="BT978" i="10" s="1"/>
  <c r="AW962" i="10"/>
  <c r="BT962" i="10" s="1"/>
  <c r="AW946" i="10"/>
  <c r="BT946" i="10" s="1"/>
  <c r="AW930" i="10"/>
  <c r="BT930" i="10" s="1"/>
  <c r="AW914" i="10"/>
  <c r="BT914" i="10" s="1"/>
  <c r="AW898" i="10"/>
  <c r="BT898" i="10" s="1"/>
  <c r="AW882" i="10"/>
  <c r="BT882" i="10" s="1"/>
  <c r="AW866" i="10"/>
  <c r="BT866" i="10" s="1"/>
  <c r="AW850" i="10"/>
  <c r="BT850" i="10" s="1"/>
  <c r="AW834" i="10"/>
  <c r="BT834" i="10" s="1"/>
  <c r="AW818" i="10"/>
  <c r="BT818" i="10" s="1"/>
  <c r="AW802" i="10"/>
  <c r="BT802" i="10" s="1"/>
  <c r="AW786" i="10"/>
  <c r="BT786" i="10" s="1"/>
  <c r="AW770" i="10"/>
  <c r="BT770" i="10" s="1"/>
  <c r="AW754" i="10"/>
  <c r="BT754" i="10" s="1"/>
  <c r="AW738" i="10"/>
  <c r="BT738" i="10" s="1"/>
  <c r="AW722" i="10"/>
  <c r="BT722" i="10" s="1"/>
  <c r="AW706" i="10"/>
  <c r="BT706" i="10" s="1"/>
  <c r="AW690" i="10"/>
  <c r="BT690" i="10" s="1"/>
  <c r="AW674" i="10"/>
  <c r="BT674" i="10" s="1"/>
  <c r="AW1003" i="10"/>
  <c r="BT1003" i="10" s="1"/>
  <c r="AW987" i="10"/>
  <c r="BT987" i="10" s="1"/>
  <c r="AW971" i="10"/>
  <c r="BT971" i="10" s="1"/>
  <c r="AW955" i="10"/>
  <c r="BT955" i="10" s="1"/>
  <c r="AW939" i="10"/>
  <c r="BT939" i="10" s="1"/>
  <c r="AW923" i="10"/>
  <c r="BT923" i="10" s="1"/>
  <c r="AW907" i="10"/>
  <c r="BT907" i="10" s="1"/>
  <c r="AW891" i="10"/>
  <c r="BT891" i="10" s="1"/>
  <c r="AW875" i="10"/>
  <c r="BT875" i="10" s="1"/>
  <c r="AW859" i="10"/>
  <c r="BT859" i="10" s="1"/>
  <c r="AW843" i="10"/>
  <c r="BT843" i="10" s="1"/>
  <c r="AW827" i="10"/>
  <c r="BT827" i="10" s="1"/>
  <c r="AW811" i="10"/>
  <c r="BT811" i="10" s="1"/>
  <c r="AW795" i="10"/>
  <c r="BT795" i="10" s="1"/>
  <c r="AW779" i="10"/>
  <c r="BT779" i="10" s="1"/>
  <c r="AW763" i="10"/>
  <c r="BT763" i="10" s="1"/>
  <c r="AW747" i="10"/>
  <c r="BT747" i="10" s="1"/>
  <c r="AW731" i="10"/>
  <c r="BT731" i="10" s="1"/>
  <c r="AW715" i="10"/>
  <c r="BT715" i="10" s="1"/>
  <c r="AW699" i="10"/>
  <c r="BT699" i="10" s="1"/>
  <c r="AW1012" i="10"/>
  <c r="BT1012" i="10" s="1"/>
  <c r="AW996" i="10"/>
  <c r="BT996" i="10" s="1"/>
  <c r="AW980" i="10"/>
  <c r="BT980" i="10" s="1"/>
  <c r="AW964" i="10"/>
  <c r="BT964" i="10" s="1"/>
  <c r="AW948" i="10"/>
  <c r="BT948" i="10" s="1"/>
  <c r="AW932" i="10"/>
  <c r="BT932" i="10" s="1"/>
  <c r="AW916" i="10"/>
  <c r="BT916" i="10" s="1"/>
  <c r="AW900" i="10"/>
  <c r="BT900" i="10" s="1"/>
  <c r="AW884" i="10"/>
  <c r="BT884" i="10" s="1"/>
  <c r="AW868" i="10"/>
  <c r="BT868" i="10" s="1"/>
  <c r="AW852" i="10"/>
  <c r="BT852" i="10" s="1"/>
  <c r="AW836" i="10"/>
  <c r="BT836" i="10" s="1"/>
  <c r="AW820" i="10"/>
  <c r="BT820" i="10" s="1"/>
  <c r="AW804" i="10"/>
  <c r="BT804" i="10" s="1"/>
  <c r="AW788" i="10"/>
  <c r="BT788" i="10" s="1"/>
  <c r="AW772" i="10"/>
  <c r="BT772" i="10" s="1"/>
  <c r="AW1005" i="10"/>
  <c r="BT1005" i="10" s="1"/>
  <c r="AW989" i="10"/>
  <c r="BT989" i="10" s="1"/>
  <c r="AW973" i="10"/>
  <c r="BT973" i="10" s="1"/>
  <c r="AW957" i="10"/>
  <c r="BT957" i="10" s="1"/>
  <c r="AW941" i="10"/>
  <c r="BT941" i="10" s="1"/>
  <c r="AW925" i="10"/>
  <c r="BT925" i="10" s="1"/>
  <c r="AW909" i="10"/>
  <c r="BT909" i="10" s="1"/>
  <c r="AW893" i="10"/>
  <c r="BT893" i="10" s="1"/>
  <c r="AW877" i="10"/>
  <c r="BT877" i="10" s="1"/>
  <c r="AW861" i="10"/>
  <c r="BT861" i="10" s="1"/>
  <c r="AW845" i="10"/>
  <c r="BT845" i="10" s="1"/>
  <c r="AW829" i="10"/>
  <c r="BT829" i="10" s="1"/>
  <c r="AW813" i="10"/>
  <c r="BT813" i="10" s="1"/>
  <c r="AW797" i="10"/>
  <c r="BT797" i="10" s="1"/>
  <c r="AW781" i="10"/>
  <c r="BT781" i="10" s="1"/>
  <c r="AW1014" i="10"/>
  <c r="BT1014" i="10" s="1"/>
  <c r="AW998" i="10"/>
  <c r="BT998" i="10" s="1"/>
  <c r="AW982" i="10"/>
  <c r="BT982" i="10" s="1"/>
  <c r="AW966" i="10"/>
  <c r="BT966" i="10" s="1"/>
  <c r="AW950" i="10"/>
  <c r="BT950" i="10" s="1"/>
  <c r="AW934" i="10"/>
  <c r="BT934" i="10" s="1"/>
  <c r="AW918" i="10"/>
  <c r="BT918" i="10" s="1"/>
  <c r="AW902" i="10"/>
  <c r="BT902" i="10" s="1"/>
  <c r="AW886" i="10"/>
  <c r="BT886" i="10" s="1"/>
  <c r="AW870" i="10"/>
  <c r="BT870" i="10" s="1"/>
  <c r="AW854" i="10"/>
  <c r="BT854" i="10" s="1"/>
  <c r="AW838" i="10"/>
  <c r="BT838" i="10" s="1"/>
  <c r="AW822" i="10"/>
  <c r="BT822" i="10" s="1"/>
  <c r="AW806" i="10"/>
  <c r="BT806" i="10" s="1"/>
  <c r="AW790" i="10"/>
  <c r="BT790" i="10" s="1"/>
  <c r="AW774" i="10"/>
  <c r="BT774" i="10" s="1"/>
  <c r="AW758" i="10"/>
  <c r="BT758" i="10" s="1"/>
  <c r="AW1007" i="10"/>
  <c r="BT1007" i="10" s="1"/>
  <c r="AW991" i="10"/>
  <c r="BT991" i="10" s="1"/>
  <c r="AW975" i="10"/>
  <c r="BT975" i="10" s="1"/>
  <c r="AW959" i="10"/>
  <c r="BT959" i="10" s="1"/>
  <c r="AW943" i="10"/>
  <c r="BT943" i="10" s="1"/>
  <c r="AW927" i="10"/>
  <c r="BT927" i="10" s="1"/>
  <c r="AW911" i="10"/>
  <c r="BT911" i="10" s="1"/>
  <c r="AW895" i="10"/>
  <c r="BT895" i="10" s="1"/>
  <c r="AW879" i="10"/>
  <c r="BT879" i="10" s="1"/>
  <c r="AW863" i="10"/>
  <c r="BT863" i="10" s="1"/>
  <c r="AW847" i="10"/>
  <c r="BT847" i="10" s="1"/>
  <c r="AW831" i="10"/>
  <c r="BT831" i="10" s="1"/>
  <c r="AW815" i="10"/>
  <c r="BT815" i="10" s="1"/>
  <c r="AW799" i="10"/>
  <c r="BT799" i="10" s="1"/>
  <c r="AW783" i="10"/>
  <c r="BT783" i="10" s="1"/>
  <c r="AW767" i="10"/>
  <c r="BT767" i="10" s="1"/>
  <c r="AW751" i="10"/>
  <c r="BT751" i="10" s="1"/>
  <c r="AW735" i="10"/>
  <c r="BT735" i="10" s="1"/>
  <c r="AW719" i="10"/>
  <c r="BT719" i="10" s="1"/>
  <c r="AW1000" i="10"/>
  <c r="BT1000" i="10" s="1"/>
  <c r="AW984" i="10"/>
  <c r="BT984" i="10" s="1"/>
  <c r="AW968" i="10"/>
  <c r="BT968" i="10" s="1"/>
  <c r="AW952" i="10"/>
  <c r="BT952" i="10" s="1"/>
  <c r="AW936" i="10"/>
  <c r="BT936" i="10" s="1"/>
  <c r="AW920" i="10"/>
  <c r="BT920" i="10" s="1"/>
  <c r="AW904" i="10"/>
  <c r="BT904" i="10" s="1"/>
  <c r="AW888" i="10"/>
  <c r="BT888" i="10" s="1"/>
  <c r="AW872" i="10"/>
  <c r="BT872" i="10" s="1"/>
  <c r="AW856" i="10"/>
  <c r="BT856" i="10" s="1"/>
  <c r="AW840" i="10"/>
  <c r="BT840" i="10" s="1"/>
  <c r="AW824" i="10"/>
  <c r="BT824" i="10" s="1"/>
  <c r="AW808" i="10"/>
  <c r="BT808" i="10" s="1"/>
  <c r="AW792" i="10"/>
  <c r="BT792" i="10" s="1"/>
  <c r="AW776" i="10"/>
  <c r="BT776" i="10" s="1"/>
  <c r="AW760" i="10"/>
  <c r="BT760" i="10" s="1"/>
  <c r="AW744" i="10"/>
  <c r="BT744" i="10" s="1"/>
  <c r="AW728" i="10"/>
  <c r="BT728" i="10" s="1"/>
  <c r="AW712" i="10"/>
  <c r="BT712" i="10" s="1"/>
  <c r="AW1009" i="10"/>
  <c r="BT1009" i="10" s="1"/>
  <c r="AW993" i="10"/>
  <c r="BT993" i="10" s="1"/>
  <c r="AW977" i="10"/>
  <c r="BT977" i="10" s="1"/>
  <c r="AW961" i="10"/>
  <c r="BT961" i="10" s="1"/>
  <c r="AW945" i="10"/>
  <c r="BT945" i="10" s="1"/>
  <c r="AW929" i="10"/>
  <c r="BT929" i="10" s="1"/>
  <c r="AW913" i="10"/>
  <c r="BT913" i="10" s="1"/>
  <c r="AW897" i="10"/>
  <c r="BT897" i="10" s="1"/>
  <c r="AW881" i="10"/>
  <c r="BT881" i="10" s="1"/>
  <c r="AW865" i="10"/>
  <c r="BT865" i="10" s="1"/>
  <c r="AW849" i="10"/>
  <c r="BT849" i="10" s="1"/>
  <c r="AW833" i="10"/>
  <c r="BT833" i="10" s="1"/>
  <c r="AW817" i="10"/>
  <c r="BT817" i="10" s="1"/>
  <c r="AW801" i="10"/>
  <c r="BT801" i="10" s="1"/>
  <c r="AW785" i="10"/>
  <c r="BT785" i="10" s="1"/>
  <c r="AW769" i="10"/>
  <c r="BT769" i="10" s="1"/>
  <c r="AW753" i="10"/>
  <c r="BT753" i="10" s="1"/>
  <c r="AW737" i="10"/>
  <c r="BT737" i="10" s="1"/>
  <c r="AW721" i="10"/>
  <c r="BT721" i="10" s="1"/>
  <c r="AW705" i="10"/>
  <c r="BT705" i="10" s="1"/>
  <c r="AW1002" i="10"/>
  <c r="BT1002" i="10" s="1"/>
  <c r="AW986" i="10"/>
  <c r="BT986" i="10" s="1"/>
  <c r="AW970" i="10"/>
  <c r="BT970" i="10" s="1"/>
  <c r="AW954" i="10"/>
  <c r="BT954" i="10" s="1"/>
  <c r="AW938" i="10"/>
  <c r="BT938" i="10" s="1"/>
  <c r="AW922" i="10"/>
  <c r="BT922" i="10" s="1"/>
  <c r="AW906" i="10"/>
  <c r="BT906" i="10" s="1"/>
  <c r="AW890" i="10"/>
  <c r="BT890" i="10" s="1"/>
  <c r="AW874" i="10"/>
  <c r="BT874" i="10" s="1"/>
  <c r="AW858" i="10"/>
  <c r="BT858" i="10" s="1"/>
  <c r="AW842" i="10"/>
  <c r="BT842" i="10" s="1"/>
  <c r="AW826" i="10"/>
  <c r="BT826" i="10" s="1"/>
  <c r="AW810" i="10"/>
  <c r="BT810" i="10" s="1"/>
  <c r="AW794" i="10"/>
  <c r="BT794" i="10" s="1"/>
  <c r="AW778" i="10"/>
  <c r="BT778" i="10" s="1"/>
  <c r="AW762" i="10"/>
  <c r="BT762" i="10" s="1"/>
  <c r="AW746" i="10"/>
  <c r="BT746" i="10" s="1"/>
  <c r="AW730" i="10"/>
  <c r="BT730" i="10" s="1"/>
  <c r="AW714" i="10"/>
  <c r="BT714" i="10" s="1"/>
  <c r="AW698" i="10"/>
  <c r="BT698" i="10" s="1"/>
  <c r="AW682" i="10"/>
  <c r="BT682" i="10" s="1"/>
  <c r="AW1011" i="10"/>
  <c r="BT1011" i="10" s="1"/>
  <c r="AW995" i="10"/>
  <c r="BT995" i="10" s="1"/>
  <c r="AW979" i="10"/>
  <c r="BT979" i="10" s="1"/>
  <c r="AW963" i="10"/>
  <c r="BT963" i="10" s="1"/>
  <c r="AW947" i="10"/>
  <c r="BT947" i="10" s="1"/>
  <c r="AW931" i="10"/>
  <c r="BT931" i="10" s="1"/>
  <c r="AW924" i="10"/>
  <c r="BT924" i="10" s="1"/>
  <c r="AW883" i="10"/>
  <c r="BT883" i="10" s="1"/>
  <c r="AW807" i="10"/>
  <c r="BT807" i="10" s="1"/>
  <c r="AW742" i="10"/>
  <c r="BT742" i="10" s="1"/>
  <c r="AW687" i="10"/>
  <c r="BT687" i="10" s="1"/>
  <c r="AW684" i="10"/>
  <c r="BT684" i="10" s="1"/>
  <c r="AW673" i="10"/>
  <c r="BT673" i="10" s="1"/>
  <c r="AW659" i="10"/>
  <c r="BT659" i="10" s="1"/>
  <c r="AW643" i="10"/>
  <c r="BT643" i="10" s="1"/>
  <c r="AW627" i="10"/>
  <c r="BT627" i="10" s="1"/>
  <c r="AW611" i="10"/>
  <c r="BT611" i="10" s="1"/>
  <c r="AW595" i="10"/>
  <c r="BT595" i="10" s="1"/>
  <c r="AW579" i="10"/>
  <c r="BT579" i="10" s="1"/>
  <c r="AW563" i="10"/>
  <c r="BT563" i="10" s="1"/>
  <c r="AW547" i="10"/>
  <c r="BT547" i="10" s="1"/>
  <c r="AW828" i="10"/>
  <c r="BT828" i="10" s="1"/>
  <c r="AW755" i="10"/>
  <c r="BT755" i="10" s="1"/>
  <c r="AW709" i="10"/>
  <c r="BT709" i="10" s="1"/>
  <c r="AW696" i="10"/>
  <c r="BT696" i="10" s="1"/>
  <c r="AW693" i="10"/>
  <c r="BT693" i="10" s="1"/>
  <c r="AW681" i="10"/>
  <c r="BT681" i="10" s="1"/>
  <c r="AW668" i="10"/>
  <c r="BT668" i="10" s="1"/>
  <c r="AW652" i="10"/>
  <c r="BT652" i="10" s="1"/>
  <c r="AW636" i="10"/>
  <c r="BT636" i="10" s="1"/>
  <c r="AW956" i="10"/>
  <c r="BT956" i="10" s="1"/>
  <c r="AW899" i="10"/>
  <c r="BT899" i="10" s="1"/>
  <c r="AW787" i="10"/>
  <c r="BT787" i="10" s="1"/>
  <c r="AW773" i="10"/>
  <c r="BT773" i="10" s="1"/>
  <c r="AW761" i="10"/>
  <c r="BT761" i="10" s="1"/>
  <c r="AW725" i="10"/>
  <c r="BT725" i="10" s="1"/>
  <c r="AW717" i="10"/>
  <c r="BT717" i="10" s="1"/>
  <c r="AW713" i="10"/>
  <c r="BT713" i="10" s="1"/>
  <c r="AW702" i="10"/>
  <c r="BT702" i="10" s="1"/>
  <c r="AW678" i="10"/>
  <c r="BT678" i="10" s="1"/>
  <c r="AW844" i="10"/>
  <c r="BT844" i="10" s="1"/>
  <c r="AW796" i="10"/>
  <c r="BT796" i="10" s="1"/>
  <c r="AW741" i="10"/>
  <c r="BT741" i="10" s="1"/>
  <c r="AW733" i="10"/>
  <c r="BT733" i="10" s="1"/>
  <c r="AW729" i="10"/>
  <c r="BT729" i="10" s="1"/>
  <c r="AW988" i="10"/>
  <c r="BT988" i="10" s="1"/>
  <c r="AW915" i="10"/>
  <c r="BT915" i="10" s="1"/>
  <c r="AW745" i="10"/>
  <c r="BT745" i="10" s="1"/>
  <c r="AW675" i="10"/>
  <c r="BT675" i="10" s="1"/>
  <c r="AW663" i="10"/>
  <c r="BT663" i="10" s="1"/>
  <c r="AW860" i="10"/>
  <c r="BT860" i="10" s="1"/>
  <c r="AW749" i="10"/>
  <c r="BT749" i="10" s="1"/>
  <c r="AW716" i="10"/>
  <c r="BT716" i="10" s="1"/>
  <c r="AW708" i="10"/>
  <c r="BT708" i="10" s="1"/>
  <c r="AW692" i="10"/>
  <c r="BT692" i="10" s="1"/>
  <c r="AW683" i="10"/>
  <c r="BT683" i="10" s="1"/>
  <c r="AW656" i="10"/>
  <c r="BT656" i="10" s="1"/>
  <c r="AW640" i="10"/>
  <c r="BT640" i="10" s="1"/>
  <c r="AW624" i="10"/>
  <c r="BT624" i="10" s="1"/>
  <c r="AW608" i="10"/>
  <c r="BT608" i="10" s="1"/>
  <c r="AW592" i="10"/>
  <c r="BT592" i="10" s="1"/>
  <c r="AW576" i="10"/>
  <c r="BT576" i="10" s="1"/>
  <c r="AW560" i="10"/>
  <c r="BT560" i="10" s="1"/>
  <c r="AW544" i="10"/>
  <c r="BT544" i="10" s="1"/>
  <c r="AW528" i="10"/>
  <c r="BT528" i="10" s="1"/>
  <c r="AW512" i="10"/>
  <c r="BT512" i="10" s="1"/>
  <c r="AW496" i="10"/>
  <c r="BT496" i="10" s="1"/>
  <c r="AW480" i="10"/>
  <c r="BT480" i="10" s="1"/>
  <c r="AW464" i="10"/>
  <c r="BT464" i="10" s="1"/>
  <c r="AW448" i="10"/>
  <c r="BT448" i="10" s="1"/>
  <c r="AW432" i="10"/>
  <c r="BT432" i="10" s="1"/>
  <c r="AW416" i="10"/>
  <c r="BT416" i="10" s="1"/>
  <c r="AW400" i="10"/>
  <c r="BT400" i="10" s="1"/>
  <c r="AW384" i="10"/>
  <c r="BT384" i="10" s="1"/>
  <c r="AW803" i="10"/>
  <c r="BT803" i="10" s="1"/>
  <c r="AW771" i="10"/>
  <c r="BT771" i="10" s="1"/>
  <c r="AW732" i="10"/>
  <c r="BT732" i="10" s="1"/>
  <c r="AW724" i="10"/>
  <c r="BT724" i="10" s="1"/>
  <c r="AW701" i="10"/>
  <c r="BT701" i="10" s="1"/>
  <c r="AW689" i="10"/>
  <c r="BT689" i="10" s="1"/>
  <c r="AW686" i="10"/>
  <c r="BT686" i="10" s="1"/>
  <c r="AW665" i="10"/>
  <c r="BT665" i="10" s="1"/>
  <c r="AW876" i="10"/>
  <c r="BT876" i="10" s="1"/>
  <c r="AW812" i="10"/>
  <c r="BT812" i="10" s="1"/>
  <c r="AW765" i="10"/>
  <c r="BT765" i="10" s="1"/>
  <c r="AW759" i="10"/>
  <c r="BT759" i="10" s="1"/>
  <c r="AW748" i="10"/>
  <c r="BT748" i="10" s="1"/>
  <c r="AW740" i="10"/>
  <c r="BT740" i="10" s="1"/>
  <c r="AW695" i="10"/>
  <c r="BT695" i="10" s="1"/>
  <c r="AW680" i="10"/>
  <c r="BT680" i="10" s="1"/>
  <c r="AW658" i="10"/>
  <c r="BT658" i="10" s="1"/>
  <c r="AW642" i="10"/>
  <c r="BT642" i="10" s="1"/>
  <c r="AW626" i="10"/>
  <c r="BT626" i="10" s="1"/>
  <c r="AW610" i="10"/>
  <c r="BT610" i="10" s="1"/>
  <c r="AW594" i="10"/>
  <c r="BT594" i="10" s="1"/>
  <c r="AW578" i="10"/>
  <c r="BT578" i="10" s="1"/>
  <c r="AW562" i="10"/>
  <c r="BT562" i="10" s="1"/>
  <c r="AW546" i="10"/>
  <c r="BT546" i="10" s="1"/>
  <c r="AW530" i="10"/>
  <c r="BT530" i="10" s="1"/>
  <c r="AW514" i="10"/>
  <c r="BT514" i="10" s="1"/>
  <c r="AW498" i="10"/>
  <c r="BT498" i="10" s="1"/>
  <c r="AW482" i="10"/>
  <c r="BT482" i="10" s="1"/>
  <c r="AW466" i="10"/>
  <c r="BT466" i="10" s="1"/>
  <c r="AW777" i="10"/>
  <c r="BT777" i="10" s="1"/>
  <c r="AW677" i="10"/>
  <c r="BT677" i="10" s="1"/>
  <c r="AW667" i="10"/>
  <c r="BT667" i="10" s="1"/>
  <c r="AW651" i="10"/>
  <c r="BT651" i="10" s="1"/>
  <c r="AW635" i="10"/>
  <c r="BT635" i="10" s="1"/>
  <c r="AW619" i="10"/>
  <c r="BT619" i="10" s="1"/>
  <c r="AW603" i="10"/>
  <c r="BT603" i="10" s="1"/>
  <c r="AW587" i="10"/>
  <c r="BT587" i="10" s="1"/>
  <c r="AW571" i="10"/>
  <c r="BT571" i="10" s="1"/>
  <c r="AW555" i="10"/>
  <c r="BT555" i="10" s="1"/>
  <c r="AW940" i="10"/>
  <c r="BT940" i="10" s="1"/>
  <c r="AW892" i="10"/>
  <c r="BT892" i="10" s="1"/>
  <c r="AW793" i="10"/>
  <c r="BT793" i="10" s="1"/>
  <c r="AW764" i="10"/>
  <c r="BT764" i="10" s="1"/>
  <c r="AW723" i="10"/>
  <c r="BT723" i="10" s="1"/>
  <c r="AW707" i="10"/>
  <c r="BT707" i="10" s="1"/>
  <c r="AW660" i="10"/>
  <c r="BT660" i="10" s="1"/>
  <c r="AW644" i="10"/>
  <c r="BT644" i="10" s="1"/>
  <c r="AW835" i="10"/>
  <c r="BT835" i="10" s="1"/>
  <c r="AW819" i="10"/>
  <c r="BT819" i="10" s="1"/>
  <c r="AW739" i="10"/>
  <c r="BT739" i="10" s="1"/>
  <c r="AW711" i="10"/>
  <c r="BT711" i="10" s="1"/>
  <c r="AW685" i="10"/>
  <c r="BT685" i="10" s="1"/>
  <c r="AW669" i="10"/>
  <c r="BT669" i="10" s="1"/>
  <c r="AW653" i="10"/>
  <c r="BT653" i="10" s="1"/>
  <c r="AW637" i="10"/>
  <c r="BT637" i="10" s="1"/>
  <c r="AW621" i="10"/>
  <c r="BT621" i="10" s="1"/>
  <c r="AW605" i="10"/>
  <c r="BT605" i="10" s="1"/>
  <c r="AW589" i="10"/>
  <c r="BT589" i="10" s="1"/>
  <c r="AW573" i="10"/>
  <c r="BT573" i="10" s="1"/>
  <c r="AW557" i="10"/>
  <c r="BT557" i="10" s="1"/>
  <c r="AW541" i="10"/>
  <c r="BT541" i="10" s="1"/>
  <c r="AW525" i="10"/>
  <c r="BT525" i="10" s="1"/>
  <c r="AW509" i="10"/>
  <c r="BT509" i="10" s="1"/>
  <c r="AW493" i="10"/>
  <c r="BT493" i="10" s="1"/>
  <c r="AW477" i="10"/>
  <c r="BT477" i="10" s="1"/>
  <c r="AW461" i="10"/>
  <c r="BT461" i="10" s="1"/>
  <c r="AW445" i="10"/>
  <c r="BT445" i="10" s="1"/>
  <c r="AW429" i="10"/>
  <c r="BT429" i="10" s="1"/>
  <c r="AW413" i="10"/>
  <c r="BT413" i="10" s="1"/>
  <c r="AW397" i="10"/>
  <c r="BT397" i="10" s="1"/>
  <c r="AW381" i="10"/>
  <c r="BT381" i="10" s="1"/>
  <c r="AW972" i="10"/>
  <c r="BT972" i="10" s="1"/>
  <c r="AW908" i="10"/>
  <c r="BT908" i="10" s="1"/>
  <c r="AW727" i="10"/>
  <c r="BT727" i="10" s="1"/>
  <c r="AW694" i="10"/>
  <c r="BT694" i="10" s="1"/>
  <c r="AW691" i="10"/>
  <c r="BT691" i="10" s="1"/>
  <c r="AW851" i="10"/>
  <c r="BT851" i="10" s="1"/>
  <c r="AW791" i="10"/>
  <c r="BT791" i="10" s="1"/>
  <c r="AW757" i="10"/>
  <c r="BT757" i="10" s="1"/>
  <c r="AW743" i="10"/>
  <c r="BT743" i="10" s="1"/>
  <c r="AW703" i="10"/>
  <c r="BT703" i="10" s="1"/>
  <c r="AW700" i="10"/>
  <c r="BT700" i="10" s="1"/>
  <c r="AW697" i="10"/>
  <c r="BT697" i="10" s="1"/>
  <c r="AW1004" i="10"/>
  <c r="BT1004" i="10" s="1"/>
  <c r="AW809" i="10"/>
  <c r="BT809" i="10" s="1"/>
  <c r="AW775" i="10"/>
  <c r="BT775" i="10" s="1"/>
  <c r="AW679" i="10"/>
  <c r="BT679" i="10" s="1"/>
  <c r="AW676" i="10"/>
  <c r="BT676" i="10" s="1"/>
  <c r="AW664" i="10"/>
  <c r="BT664" i="10" s="1"/>
  <c r="AW648" i="10"/>
  <c r="BT648" i="10" s="1"/>
  <c r="AW632" i="10"/>
  <c r="BT632" i="10" s="1"/>
  <c r="AW616" i="10"/>
  <c r="BT616" i="10" s="1"/>
  <c r="AW600" i="10"/>
  <c r="BT600" i="10" s="1"/>
  <c r="AW584" i="10"/>
  <c r="BT584" i="10" s="1"/>
  <c r="AW568" i="10"/>
  <c r="BT568" i="10" s="1"/>
  <c r="AW552" i="10"/>
  <c r="BT552" i="10" s="1"/>
  <c r="AW536" i="10"/>
  <c r="BT536" i="10" s="1"/>
  <c r="AW520" i="10"/>
  <c r="BT520" i="10" s="1"/>
  <c r="AW504" i="10"/>
  <c r="BT504" i="10" s="1"/>
  <c r="AW488" i="10"/>
  <c r="BT488" i="10" s="1"/>
  <c r="AW472" i="10"/>
  <c r="BT472" i="10" s="1"/>
  <c r="AW456" i="10"/>
  <c r="BT456" i="10" s="1"/>
  <c r="AW440" i="10"/>
  <c r="BT440" i="10" s="1"/>
  <c r="AW424" i="10"/>
  <c r="BT424" i="10" s="1"/>
  <c r="AW408" i="10"/>
  <c r="BT408" i="10" s="1"/>
  <c r="AW392" i="10"/>
  <c r="BT392" i="10" s="1"/>
  <c r="AW867" i="10"/>
  <c r="BT867" i="10" s="1"/>
  <c r="AW718" i="10"/>
  <c r="BT718" i="10" s="1"/>
  <c r="AW710" i="10"/>
  <c r="BT710" i="10" s="1"/>
  <c r="AW657" i="10"/>
  <c r="BT657" i="10" s="1"/>
  <c r="AW641" i="10"/>
  <c r="BT641" i="10" s="1"/>
  <c r="AW625" i="10"/>
  <c r="BT625" i="10" s="1"/>
  <c r="AW609" i="10"/>
  <c r="BT609" i="10" s="1"/>
  <c r="AW593" i="10"/>
  <c r="BT593" i="10" s="1"/>
  <c r="AW577" i="10"/>
  <c r="BT577" i="10" s="1"/>
  <c r="AW561" i="10"/>
  <c r="BT561" i="10" s="1"/>
  <c r="AW545" i="10"/>
  <c r="BT545" i="10" s="1"/>
  <c r="AW529" i="10"/>
  <c r="BT529" i="10" s="1"/>
  <c r="AW513" i="10"/>
  <c r="BT513" i="10" s="1"/>
  <c r="AW497" i="10"/>
  <c r="BT497" i="10" s="1"/>
  <c r="AW481" i="10"/>
  <c r="BT481" i="10" s="1"/>
  <c r="AW465" i="10"/>
  <c r="BT465" i="10" s="1"/>
  <c r="AW449" i="10"/>
  <c r="BT449" i="10" s="1"/>
  <c r="AW433" i="10"/>
  <c r="BT433" i="10" s="1"/>
  <c r="AW417" i="10"/>
  <c r="BT417" i="10" s="1"/>
  <c r="AW401" i="10"/>
  <c r="BT401" i="10" s="1"/>
  <c r="AW385" i="10"/>
  <c r="BT385" i="10" s="1"/>
  <c r="AW591" i="10"/>
  <c r="BT591" i="10" s="1"/>
  <c r="AW583" i="10"/>
  <c r="BT583" i="10" s="1"/>
  <c r="AW526" i="10"/>
  <c r="BT526" i="10" s="1"/>
  <c r="AW516" i="10"/>
  <c r="BT516" i="10" s="1"/>
  <c r="AW486" i="10"/>
  <c r="BT486" i="10" s="1"/>
  <c r="AW476" i="10"/>
  <c r="BT476" i="10" s="1"/>
  <c r="AW419" i="10"/>
  <c r="BT419" i="10" s="1"/>
  <c r="AW407" i="10"/>
  <c r="BT407" i="10" s="1"/>
  <c r="AW404" i="10"/>
  <c r="BT404" i="10" s="1"/>
  <c r="AW375" i="10"/>
  <c r="BT375" i="10" s="1"/>
  <c r="AW359" i="10"/>
  <c r="BT359" i="10" s="1"/>
  <c r="AW343" i="10"/>
  <c r="BT343" i="10" s="1"/>
  <c r="AW327" i="10"/>
  <c r="BT327" i="10" s="1"/>
  <c r="AW311" i="10"/>
  <c r="BT311" i="10" s="1"/>
  <c r="AW295" i="10"/>
  <c r="BT295" i="10" s="1"/>
  <c r="AW279" i="10"/>
  <c r="BT279" i="10" s="1"/>
  <c r="AW263" i="10"/>
  <c r="BT263" i="10" s="1"/>
  <c r="AW607" i="10"/>
  <c r="BT607" i="10" s="1"/>
  <c r="AW599" i="10"/>
  <c r="BT599" i="10" s="1"/>
  <c r="AW554" i="10"/>
  <c r="BT554" i="10" s="1"/>
  <c r="AW550" i="10"/>
  <c r="BT550" i="10" s="1"/>
  <c r="AW539" i="10"/>
  <c r="BT539" i="10" s="1"/>
  <c r="AW499" i="10"/>
  <c r="BT499" i="10" s="1"/>
  <c r="AW428" i="10"/>
  <c r="BT428" i="10" s="1"/>
  <c r="AW425" i="10"/>
  <c r="BT425" i="10" s="1"/>
  <c r="AW422" i="10"/>
  <c r="BT422" i="10" s="1"/>
  <c r="AW368" i="10"/>
  <c r="BT368" i="10" s="1"/>
  <c r="AW352" i="10"/>
  <c r="BT352" i="10" s="1"/>
  <c r="AW336" i="10"/>
  <c r="BT336" i="10" s="1"/>
  <c r="AW320" i="10"/>
  <c r="BT320" i="10" s="1"/>
  <c r="AW304" i="10"/>
  <c r="BT304" i="10" s="1"/>
  <c r="AW288" i="10"/>
  <c r="BT288" i="10" s="1"/>
  <c r="AW272" i="10"/>
  <c r="BT272" i="10" s="1"/>
  <c r="AW256" i="10"/>
  <c r="BT256" i="10" s="1"/>
  <c r="AW240" i="10"/>
  <c r="BT240" i="10" s="1"/>
  <c r="AW666" i="10"/>
  <c r="BT666" i="10" s="1"/>
  <c r="AW647" i="10"/>
  <c r="BT647" i="10" s="1"/>
  <c r="AW623" i="10"/>
  <c r="BT623" i="10" s="1"/>
  <c r="AW615" i="10"/>
  <c r="BT615" i="10" s="1"/>
  <c r="AW570" i="10"/>
  <c r="BT570" i="10" s="1"/>
  <c r="AW566" i="10"/>
  <c r="BT566" i="10" s="1"/>
  <c r="AW558" i="10"/>
  <c r="BT558" i="10" s="1"/>
  <c r="AW522" i="10"/>
  <c r="BT522" i="10" s="1"/>
  <c r="AW519" i="10"/>
  <c r="BT519" i="10" s="1"/>
  <c r="AW489" i="10"/>
  <c r="BT489" i="10" s="1"/>
  <c r="AW479" i="10"/>
  <c r="BT479" i="10" s="1"/>
  <c r="AW469" i="10"/>
  <c r="BT469" i="10" s="1"/>
  <c r="AW459" i="10"/>
  <c r="BT459" i="10" s="1"/>
  <c r="AW437" i="10"/>
  <c r="BT437" i="10" s="1"/>
  <c r="AW434" i="10"/>
  <c r="BT434" i="10" s="1"/>
  <c r="AW431" i="10"/>
  <c r="BT431" i="10" s="1"/>
  <c r="AW377" i="10"/>
  <c r="BT377" i="10" s="1"/>
  <c r="AW361" i="10"/>
  <c r="BT361" i="10" s="1"/>
  <c r="AW345" i="10"/>
  <c r="BT345" i="10" s="1"/>
  <c r="AW329" i="10"/>
  <c r="BT329" i="10" s="1"/>
  <c r="AW313" i="10"/>
  <c r="BT313" i="10" s="1"/>
  <c r="AW631" i="10"/>
  <c r="BT631" i="10" s="1"/>
  <c r="AW586" i="10"/>
  <c r="BT586" i="10" s="1"/>
  <c r="AW582" i="10"/>
  <c r="BT582" i="10" s="1"/>
  <c r="AW574" i="10"/>
  <c r="BT574" i="10" s="1"/>
  <c r="AW542" i="10"/>
  <c r="BT542" i="10" s="1"/>
  <c r="AW532" i="10"/>
  <c r="BT532" i="10" s="1"/>
  <c r="AW502" i="10"/>
  <c r="BT502" i="10" s="1"/>
  <c r="AW492" i="10"/>
  <c r="BT492" i="10" s="1"/>
  <c r="AW446" i="10"/>
  <c r="BT446" i="10" s="1"/>
  <c r="AW443" i="10"/>
  <c r="BT443" i="10" s="1"/>
  <c r="AW394" i="10"/>
  <c r="BT394" i="10" s="1"/>
  <c r="AW382" i="10"/>
  <c r="BT382" i="10" s="1"/>
  <c r="AW370" i="10"/>
  <c r="BT370" i="10" s="1"/>
  <c r="AW354" i="10"/>
  <c r="BT354" i="10" s="1"/>
  <c r="AW338" i="10"/>
  <c r="BT338" i="10" s="1"/>
  <c r="AW322" i="10"/>
  <c r="BT322" i="10" s="1"/>
  <c r="AW306" i="10"/>
  <c r="BT306" i="10" s="1"/>
  <c r="AW290" i="10"/>
  <c r="BT290" i="10" s="1"/>
  <c r="AW274" i="10"/>
  <c r="BT274" i="10" s="1"/>
  <c r="AW258" i="10"/>
  <c r="BT258" i="10" s="1"/>
  <c r="AW242" i="10"/>
  <c r="BT242" i="10" s="1"/>
  <c r="AW226" i="10"/>
  <c r="BT226" i="10" s="1"/>
  <c r="AW210" i="10"/>
  <c r="BT210" i="10" s="1"/>
  <c r="AW194" i="10"/>
  <c r="BT194" i="10" s="1"/>
  <c r="AW780" i="10"/>
  <c r="BT780" i="10" s="1"/>
  <c r="AW646" i="10"/>
  <c r="BT646" i="10" s="1"/>
  <c r="AW602" i="10"/>
  <c r="BT602" i="10" s="1"/>
  <c r="AW598" i="10"/>
  <c r="BT598" i="10" s="1"/>
  <c r="AW590" i="10"/>
  <c r="BT590" i="10" s="1"/>
  <c r="AW515" i="10"/>
  <c r="BT515" i="10" s="1"/>
  <c r="AW462" i="10"/>
  <c r="BT462" i="10" s="1"/>
  <c r="AW452" i="10"/>
  <c r="BT452" i="10" s="1"/>
  <c r="AW403" i="10"/>
  <c r="BT403" i="10" s="1"/>
  <c r="AW391" i="10"/>
  <c r="BT391" i="10" s="1"/>
  <c r="AW388" i="10"/>
  <c r="BT388" i="10" s="1"/>
  <c r="AW363" i="10"/>
  <c r="BT363" i="10" s="1"/>
  <c r="AW347" i="10"/>
  <c r="BT347" i="10" s="1"/>
  <c r="AW331" i="10"/>
  <c r="BT331" i="10" s="1"/>
  <c r="AW315" i="10"/>
  <c r="BT315" i="10" s="1"/>
  <c r="AW299" i="10"/>
  <c r="BT299" i="10" s="1"/>
  <c r="AW618" i="10"/>
  <c r="BT618" i="10" s="1"/>
  <c r="AW614" i="10"/>
  <c r="BT614" i="10" s="1"/>
  <c r="AW606" i="10"/>
  <c r="BT606" i="10" s="1"/>
  <c r="AW549" i="10"/>
  <c r="BT549" i="10" s="1"/>
  <c r="AW538" i="10"/>
  <c r="BT538" i="10" s="1"/>
  <c r="AW535" i="10"/>
  <c r="BT535" i="10" s="1"/>
  <c r="AW505" i="10"/>
  <c r="BT505" i="10" s="1"/>
  <c r="AW495" i="10"/>
  <c r="BT495" i="10" s="1"/>
  <c r="AW485" i="10"/>
  <c r="BT485" i="10" s="1"/>
  <c r="AW475" i="10"/>
  <c r="BT475" i="10" s="1"/>
  <c r="AW412" i="10"/>
  <c r="BT412" i="10" s="1"/>
  <c r="AW409" i="10"/>
  <c r="BT409" i="10" s="1"/>
  <c r="AW406" i="10"/>
  <c r="BT406" i="10" s="1"/>
  <c r="AW379" i="10"/>
  <c r="BT379" i="10" s="1"/>
  <c r="AW372" i="10"/>
  <c r="BT372" i="10" s="1"/>
  <c r="AW356" i="10"/>
  <c r="BT356" i="10" s="1"/>
  <c r="AW340" i="10"/>
  <c r="BT340" i="10" s="1"/>
  <c r="AW324" i="10"/>
  <c r="BT324" i="10" s="1"/>
  <c r="AW308" i="10"/>
  <c r="BT308" i="10" s="1"/>
  <c r="AW292" i="10"/>
  <c r="BT292" i="10" s="1"/>
  <c r="AW276" i="10"/>
  <c r="BT276" i="10" s="1"/>
  <c r="AW260" i="10"/>
  <c r="BT260" i="10" s="1"/>
  <c r="AW244" i="10"/>
  <c r="BT244" i="10" s="1"/>
  <c r="AW228" i="10"/>
  <c r="BT228" i="10" s="1"/>
  <c r="AW212" i="10"/>
  <c r="BT212" i="10" s="1"/>
  <c r="AW196" i="10"/>
  <c r="BT196" i="10" s="1"/>
  <c r="AW180" i="10"/>
  <c r="BT180" i="10" s="1"/>
  <c r="AW630" i="10"/>
  <c r="BT630" i="10" s="1"/>
  <c r="AW622" i="10"/>
  <c r="BT622" i="10" s="1"/>
  <c r="AW565" i="10"/>
  <c r="BT565" i="10" s="1"/>
  <c r="AW553" i="10"/>
  <c r="BT553" i="10" s="1"/>
  <c r="AW518" i="10"/>
  <c r="BT518" i="10" s="1"/>
  <c r="AW508" i="10"/>
  <c r="BT508" i="10" s="1"/>
  <c r="AW458" i="10"/>
  <c r="BT458" i="10" s="1"/>
  <c r="AW455" i="10"/>
  <c r="BT455" i="10" s="1"/>
  <c r="AW421" i="10"/>
  <c r="BT421" i="10" s="1"/>
  <c r="AW418" i="10"/>
  <c r="BT418" i="10" s="1"/>
  <c r="AW415" i="10"/>
  <c r="BT415" i="10" s="1"/>
  <c r="AW365" i="10"/>
  <c r="BT365" i="10" s="1"/>
  <c r="AW349" i="10"/>
  <c r="BT349" i="10" s="1"/>
  <c r="AW333" i="10"/>
  <c r="BT333" i="10" s="1"/>
  <c r="AW317" i="10"/>
  <c r="BT317" i="10" s="1"/>
  <c r="AW301" i="10"/>
  <c r="BT301" i="10" s="1"/>
  <c r="AW671" i="10"/>
  <c r="BT671" i="10" s="1"/>
  <c r="AW645" i="10"/>
  <c r="BT645" i="10" s="1"/>
  <c r="AW581" i="10"/>
  <c r="BT581" i="10" s="1"/>
  <c r="AW569" i="10"/>
  <c r="BT569" i="10" s="1"/>
  <c r="AW531" i="10"/>
  <c r="BT531" i="10" s="1"/>
  <c r="AW478" i="10"/>
  <c r="BT478" i="10" s="1"/>
  <c r="AW468" i="10"/>
  <c r="BT468" i="10" s="1"/>
  <c r="AW442" i="10"/>
  <c r="BT442" i="10" s="1"/>
  <c r="AW430" i="10"/>
  <c r="BT430" i="10" s="1"/>
  <c r="AW427" i="10"/>
  <c r="BT427" i="10" s="1"/>
  <c r="AW374" i="10"/>
  <c r="BT374" i="10" s="1"/>
  <c r="AW358" i="10"/>
  <c r="BT358" i="10" s="1"/>
  <c r="AW342" i="10"/>
  <c r="BT342" i="10" s="1"/>
  <c r="AW326" i="10"/>
  <c r="BT326" i="10" s="1"/>
  <c r="AW310" i="10"/>
  <c r="BT310" i="10" s="1"/>
  <c r="AW294" i="10"/>
  <c r="BT294" i="10" s="1"/>
  <c r="AW278" i="10"/>
  <c r="BT278" i="10" s="1"/>
  <c r="AW756" i="10"/>
  <c r="BT756" i="10" s="1"/>
  <c r="AW650" i="10"/>
  <c r="BT650" i="10" s="1"/>
  <c r="AW597" i="10"/>
  <c r="BT597" i="10" s="1"/>
  <c r="AW585" i="10"/>
  <c r="BT585" i="10" s="1"/>
  <c r="AW521" i="10"/>
  <c r="BT521" i="10" s="1"/>
  <c r="AW511" i="10"/>
  <c r="BT511" i="10" s="1"/>
  <c r="AW501" i="10"/>
  <c r="BT501" i="10" s="1"/>
  <c r="AW491" i="10"/>
  <c r="BT491" i="10" s="1"/>
  <c r="AW451" i="10"/>
  <c r="BT451" i="10" s="1"/>
  <c r="AW439" i="10"/>
  <c r="BT439" i="10" s="1"/>
  <c r="AW436" i="10"/>
  <c r="BT436" i="10" s="1"/>
  <c r="AW387" i="10"/>
  <c r="BT387" i="10" s="1"/>
  <c r="AW367" i="10"/>
  <c r="BT367" i="10" s="1"/>
  <c r="AW351" i="10"/>
  <c r="BT351" i="10" s="1"/>
  <c r="AW335" i="10"/>
  <c r="BT335" i="10" s="1"/>
  <c r="AW319" i="10"/>
  <c r="BT319" i="10" s="1"/>
  <c r="AW303" i="10"/>
  <c r="BT303" i="10" s="1"/>
  <c r="AW287" i="10"/>
  <c r="BT287" i="10" s="1"/>
  <c r="AW271" i="10"/>
  <c r="BT271" i="10" s="1"/>
  <c r="AW634" i="10"/>
  <c r="BT634" i="10" s="1"/>
  <c r="AW613" i="10"/>
  <c r="BT613" i="10" s="1"/>
  <c r="AW601" i="10"/>
  <c r="BT601" i="10" s="1"/>
  <c r="AW556" i="10"/>
  <c r="BT556" i="10" s="1"/>
  <c r="AW548" i="10"/>
  <c r="BT548" i="10" s="1"/>
  <c r="AW534" i="10"/>
  <c r="BT534" i="10" s="1"/>
  <c r="AW524" i="10"/>
  <c r="BT524" i="10" s="1"/>
  <c r="AW474" i="10"/>
  <c r="BT474" i="10" s="1"/>
  <c r="AW471" i="10"/>
  <c r="BT471" i="10" s="1"/>
  <c r="AW396" i="10"/>
  <c r="BT396" i="10" s="1"/>
  <c r="AW393" i="10"/>
  <c r="BT393" i="10" s="1"/>
  <c r="AW390" i="10"/>
  <c r="BT390" i="10" s="1"/>
  <c r="AW376" i="10"/>
  <c r="BT376" i="10" s="1"/>
  <c r="AW360" i="10"/>
  <c r="BT360" i="10" s="1"/>
  <c r="AW344" i="10"/>
  <c r="BT344" i="10" s="1"/>
  <c r="AW328" i="10"/>
  <c r="BT328" i="10" s="1"/>
  <c r="AW312" i="10"/>
  <c r="BT312" i="10" s="1"/>
  <c r="AW296" i="10"/>
  <c r="BT296" i="10" s="1"/>
  <c r="AW280" i="10"/>
  <c r="BT280" i="10" s="1"/>
  <c r="AW264" i="10"/>
  <c r="BT264" i="10" s="1"/>
  <c r="AW248" i="10"/>
  <c r="BT248" i="10" s="1"/>
  <c r="AW232" i="10"/>
  <c r="BT232" i="10" s="1"/>
  <c r="AW670" i="10"/>
  <c r="BT670" i="10" s="1"/>
  <c r="AW662" i="10"/>
  <c r="BT662" i="10" s="1"/>
  <c r="AW655" i="10"/>
  <c r="BT655" i="10" s="1"/>
  <c r="AW639" i="10"/>
  <c r="BT639" i="10" s="1"/>
  <c r="AW629" i="10"/>
  <c r="BT629" i="10" s="1"/>
  <c r="AW617" i="10"/>
  <c r="BT617" i="10" s="1"/>
  <c r="AW572" i="10"/>
  <c r="BT572" i="10" s="1"/>
  <c r="AW564" i="10"/>
  <c r="BT564" i="10" s="1"/>
  <c r="AW494" i="10"/>
  <c r="BT494" i="10" s="1"/>
  <c r="AW484" i="10"/>
  <c r="BT484" i="10" s="1"/>
  <c r="AW454" i="10"/>
  <c r="BT454" i="10" s="1"/>
  <c r="AW405" i="10"/>
  <c r="BT405" i="10" s="1"/>
  <c r="AW402" i="10"/>
  <c r="BT402" i="10" s="1"/>
  <c r="AW399" i="10"/>
  <c r="BT399" i="10" s="1"/>
  <c r="AW369" i="10"/>
  <c r="BT369" i="10" s="1"/>
  <c r="AW353" i="10"/>
  <c r="BT353" i="10" s="1"/>
  <c r="AW337" i="10"/>
  <c r="BT337" i="10" s="1"/>
  <c r="AW321" i="10"/>
  <c r="BT321" i="10" s="1"/>
  <c r="AW305" i="10"/>
  <c r="BT305" i="10" s="1"/>
  <c r="AW289" i="10"/>
  <c r="BT289" i="10" s="1"/>
  <c r="AW273" i="10"/>
  <c r="BT273" i="10" s="1"/>
  <c r="AW257" i="10"/>
  <c r="BT257" i="10" s="1"/>
  <c r="AW241" i="10"/>
  <c r="BT241" i="10" s="1"/>
  <c r="AW225" i="10"/>
  <c r="BT225" i="10" s="1"/>
  <c r="AW588" i="10"/>
  <c r="BT588" i="10" s="1"/>
  <c r="AW580" i="10"/>
  <c r="BT580" i="10" s="1"/>
  <c r="AW537" i="10"/>
  <c r="BT537" i="10" s="1"/>
  <c r="AW527" i="10"/>
  <c r="BT527" i="10" s="1"/>
  <c r="AW517" i="10"/>
  <c r="BT517" i="10" s="1"/>
  <c r="AW507" i="10"/>
  <c r="BT507" i="10" s="1"/>
  <c r="AW467" i="10"/>
  <c r="BT467" i="10" s="1"/>
  <c r="AW426" i="10"/>
  <c r="BT426" i="10" s="1"/>
  <c r="AW414" i="10"/>
  <c r="BT414" i="10" s="1"/>
  <c r="AW411" i="10"/>
  <c r="BT411" i="10" s="1"/>
  <c r="AW378" i="10"/>
  <c r="BT378" i="10" s="1"/>
  <c r="AW362" i="10"/>
  <c r="BT362" i="10" s="1"/>
  <c r="AW346" i="10"/>
  <c r="BT346" i="10" s="1"/>
  <c r="AW330" i="10"/>
  <c r="BT330" i="10" s="1"/>
  <c r="AW314" i="10"/>
  <c r="BT314" i="10" s="1"/>
  <c r="AW298" i="10"/>
  <c r="BT298" i="10" s="1"/>
  <c r="AW282" i="10"/>
  <c r="BT282" i="10" s="1"/>
  <c r="AW266" i="10"/>
  <c r="BT266" i="10" s="1"/>
  <c r="AW250" i="10"/>
  <c r="BT250" i="10" s="1"/>
  <c r="AW234" i="10"/>
  <c r="BT234" i="10" s="1"/>
  <c r="AW218" i="10"/>
  <c r="BT218" i="10" s="1"/>
  <c r="AW202" i="10"/>
  <c r="BT202" i="10" s="1"/>
  <c r="AW186" i="10"/>
  <c r="BT186" i="10" s="1"/>
  <c r="AW649" i="10"/>
  <c r="BT649" i="10" s="1"/>
  <c r="AW604" i="10"/>
  <c r="BT604" i="10" s="1"/>
  <c r="AW596" i="10"/>
  <c r="BT596" i="10" s="1"/>
  <c r="AW540" i="10"/>
  <c r="BT540" i="10" s="1"/>
  <c r="AW490" i="10"/>
  <c r="BT490" i="10" s="1"/>
  <c r="AW487" i="10"/>
  <c r="BT487" i="10" s="1"/>
  <c r="AW457" i="10"/>
  <c r="BT457" i="10" s="1"/>
  <c r="AW435" i="10"/>
  <c r="BT435" i="10" s="1"/>
  <c r="AW423" i="10"/>
  <c r="BT423" i="10" s="1"/>
  <c r="AW420" i="10"/>
  <c r="BT420" i="10" s="1"/>
  <c r="AW371" i="10"/>
  <c r="BT371" i="10" s="1"/>
  <c r="AW355" i="10"/>
  <c r="BT355" i="10" s="1"/>
  <c r="AW339" i="10"/>
  <c r="BT339" i="10" s="1"/>
  <c r="AW323" i="10"/>
  <c r="BT323" i="10" s="1"/>
  <c r="AW307" i="10"/>
  <c r="BT307" i="10" s="1"/>
  <c r="AW291" i="10"/>
  <c r="BT291" i="10" s="1"/>
  <c r="AW734" i="10"/>
  <c r="BT734" i="10" s="1"/>
  <c r="AW661" i="10"/>
  <c r="BT661" i="10" s="1"/>
  <c r="AW654" i="10"/>
  <c r="BT654" i="10" s="1"/>
  <c r="AW638" i="10"/>
  <c r="BT638" i="10" s="1"/>
  <c r="AW633" i="10"/>
  <c r="BT633" i="10" s="1"/>
  <c r="AW620" i="10"/>
  <c r="BT620" i="10" s="1"/>
  <c r="AW612" i="10"/>
  <c r="BT612" i="10" s="1"/>
  <c r="AW510" i="10"/>
  <c r="BT510" i="10" s="1"/>
  <c r="AW500" i="10"/>
  <c r="BT500" i="10" s="1"/>
  <c r="AW470" i="10"/>
  <c r="BT470" i="10" s="1"/>
  <c r="AW460" i="10"/>
  <c r="BT460" i="10" s="1"/>
  <c r="AW444" i="10"/>
  <c r="BT444" i="10" s="1"/>
  <c r="AW441" i="10"/>
  <c r="BT441" i="10" s="1"/>
  <c r="AW438" i="10"/>
  <c r="BT438" i="10" s="1"/>
  <c r="AW364" i="10"/>
  <c r="BT364" i="10" s="1"/>
  <c r="AW348" i="10"/>
  <c r="BT348" i="10" s="1"/>
  <c r="AW332" i="10"/>
  <c r="BT332" i="10" s="1"/>
  <c r="AW316" i="10"/>
  <c r="BT316" i="10" s="1"/>
  <c r="AW300" i="10"/>
  <c r="BT300" i="10" s="1"/>
  <c r="AW284" i="10"/>
  <c r="BT284" i="10" s="1"/>
  <c r="AW268" i="10"/>
  <c r="BT268" i="10" s="1"/>
  <c r="AW252" i="10"/>
  <c r="BT252" i="10" s="1"/>
  <c r="AW236" i="10"/>
  <c r="BT236" i="10" s="1"/>
  <c r="AW220" i="10"/>
  <c r="BT220" i="10" s="1"/>
  <c r="AW204" i="10"/>
  <c r="BT204" i="10" s="1"/>
  <c r="AW188" i="10"/>
  <c r="BT188" i="10" s="1"/>
  <c r="AW628" i="10"/>
  <c r="BT628" i="10" s="1"/>
  <c r="AW559" i="10"/>
  <c r="BT559" i="10" s="1"/>
  <c r="AW551" i="10"/>
  <c r="BT551" i="10" s="1"/>
  <c r="AW543" i="10"/>
  <c r="BT543" i="10" s="1"/>
  <c r="AW533" i="10"/>
  <c r="BT533" i="10" s="1"/>
  <c r="AW523" i="10"/>
  <c r="BT523" i="10" s="1"/>
  <c r="AW567" i="10"/>
  <c r="BT567" i="10" s="1"/>
  <c r="AW447" i="10"/>
  <c r="BT447" i="10" s="1"/>
  <c r="AW357" i="10"/>
  <c r="BT357" i="10" s="1"/>
  <c r="AW238" i="10"/>
  <c r="BT238" i="10" s="1"/>
  <c r="AW230" i="10"/>
  <c r="BT230" i="10" s="1"/>
  <c r="AW175" i="10"/>
  <c r="BT175" i="10" s="1"/>
  <c r="AW159" i="10"/>
  <c r="BT159" i="10" s="1"/>
  <c r="AW143" i="10"/>
  <c r="BT143" i="10" s="1"/>
  <c r="AW127" i="10"/>
  <c r="BT127" i="10" s="1"/>
  <c r="AW111" i="10"/>
  <c r="BT111" i="10" s="1"/>
  <c r="AW95" i="10"/>
  <c r="BT95" i="10" s="1"/>
  <c r="AW79" i="10"/>
  <c r="BT79" i="10" s="1"/>
  <c r="AW63" i="10"/>
  <c r="BT63" i="10" s="1"/>
  <c r="AW47" i="10"/>
  <c r="BT47" i="10" s="1"/>
  <c r="AW31" i="10"/>
  <c r="BT31" i="10" s="1"/>
  <c r="AW506" i="10"/>
  <c r="BT506" i="10" s="1"/>
  <c r="AW473" i="10"/>
  <c r="BT473" i="10" s="1"/>
  <c r="AW398" i="10"/>
  <c r="BT398" i="10" s="1"/>
  <c r="AW254" i="10"/>
  <c r="BT254" i="10" s="1"/>
  <c r="AW246" i="10"/>
  <c r="BT246" i="10" s="1"/>
  <c r="AW216" i="10"/>
  <c r="BT216" i="10" s="1"/>
  <c r="AW182" i="10"/>
  <c r="BT182" i="10" s="1"/>
  <c r="AW168" i="10"/>
  <c r="BT168" i="10" s="1"/>
  <c r="AW152" i="10"/>
  <c r="BT152" i="10" s="1"/>
  <c r="AW136" i="10"/>
  <c r="BT136" i="10" s="1"/>
  <c r="AW120" i="10"/>
  <c r="BT120" i="10" s="1"/>
  <c r="AW104" i="10"/>
  <c r="BT104" i="10" s="1"/>
  <c r="AW88" i="10"/>
  <c r="BT88" i="10" s="1"/>
  <c r="AW72" i="10"/>
  <c r="BT72" i="10" s="1"/>
  <c r="AW56" i="10"/>
  <c r="BT56" i="10" s="1"/>
  <c r="AW40" i="10"/>
  <c r="BT40" i="10" s="1"/>
  <c r="AW24" i="10"/>
  <c r="BT24" i="10" s="1"/>
  <c r="AW503" i="10"/>
  <c r="BT503" i="10" s="1"/>
  <c r="AW373" i="10"/>
  <c r="BT373" i="10" s="1"/>
  <c r="AW293" i="10"/>
  <c r="BT293" i="10" s="1"/>
  <c r="AW286" i="10"/>
  <c r="BT286" i="10" s="1"/>
  <c r="AW219" i="10"/>
  <c r="BT219" i="10" s="1"/>
  <c r="AW197" i="10"/>
  <c r="BT197" i="10" s="1"/>
  <c r="AW191" i="10"/>
  <c r="BT191" i="10" s="1"/>
  <c r="AW185" i="10"/>
  <c r="BT185" i="10" s="1"/>
  <c r="AW177" i="10"/>
  <c r="BT177" i="10" s="1"/>
  <c r="AW161" i="10"/>
  <c r="BT161" i="10" s="1"/>
  <c r="AW145" i="10"/>
  <c r="BT145" i="10" s="1"/>
  <c r="AW129" i="10"/>
  <c r="BT129" i="10" s="1"/>
  <c r="AW113" i="10"/>
  <c r="BT113" i="10" s="1"/>
  <c r="AW97" i="10"/>
  <c r="BT97" i="10" s="1"/>
  <c r="AW81" i="10"/>
  <c r="BT81" i="10" s="1"/>
  <c r="AW65" i="10"/>
  <c r="BT65" i="10" s="1"/>
  <c r="AW49" i="10"/>
  <c r="BT49" i="10" s="1"/>
  <c r="AW33" i="10"/>
  <c r="BT33" i="10" s="1"/>
  <c r="AW395" i="10"/>
  <c r="BT395" i="10" s="1"/>
  <c r="AW318" i="10"/>
  <c r="BT318" i="10" s="1"/>
  <c r="AW229" i="10"/>
  <c r="BT229" i="10" s="1"/>
  <c r="AW222" i="10"/>
  <c r="BT222" i="10" s="1"/>
  <c r="AW206" i="10"/>
  <c r="BT206" i="10" s="1"/>
  <c r="AW203" i="10"/>
  <c r="BT203" i="10" s="1"/>
  <c r="AW200" i="10"/>
  <c r="BT200" i="10" s="1"/>
  <c r="AW170" i="10"/>
  <c r="BT170" i="10" s="1"/>
  <c r="AW154" i="10"/>
  <c r="BT154" i="10" s="1"/>
  <c r="AW138" i="10"/>
  <c r="BT138" i="10" s="1"/>
  <c r="AW122" i="10"/>
  <c r="BT122" i="10" s="1"/>
  <c r="AW106" i="10"/>
  <c r="BT106" i="10" s="1"/>
  <c r="AW90" i="10"/>
  <c r="BT90" i="10" s="1"/>
  <c r="AW74" i="10"/>
  <c r="BT74" i="10" s="1"/>
  <c r="AW58" i="10"/>
  <c r="BT58" i="10" s="1"/>
  <c r="AW42" i="10"/>
  <c r="BT42" i="10" s="1"/>
  <c r="AW26" i="10"/>
  <c r="BT26" i="10" s="1"/>
  <c r="AW267" i="10"/>
  <c r="BT267" i="10" s="1"/>
  <c r="AW262" i="10"/>
  <c r="BT262" i="10" s="1"/>
  <c r="AW245" i="10"/>
  <c r="BT245" i="10" s="1"/>
  <c r="AW237" i="10"/>
  <c r="BT237" i="10" s="1"/>
  <c r="AW233" i="10"/>
  <c r="BT233" i="10" s="1"/>
  <c r="AW209" i="10"/>
  <c r="BT209" i="10" s="1"/>
  <c r="AW179" i="10"/>
  <c r="BT179" i="10" s="1"/>
  <c r="AW163" i="10"/>
  <c r="BT163" i="10" s="1"/>
  <c r="AW147" i="10"/>
  <c r="BT147" i="10" s="1"/>
  <c r="AW131" i="10"/>
  <c r="BT131" i="10" s="1"/>
  <c r="AW115" i="10"/>
  <c r="BT115" i="10" s="1"/>
  <c r="AW99" i="10"/>
  <c r="BT99" i="10" s="1"/>
  <c r="AW83" i="10"/>
  <c r="BT83" i="10" s="1"/>
  <c r="AW67" i="10"/>
  <c r="BT67" i="10" s="1"/>
  <c r="AW51" i="10"/>
  <c r="BT51" i="10" s="1"/>
  <c r="AW35" i="10"/>
  <c r="BT35" i="10" s="1"/>
  <c r="AW334" i="10"/>
  <c r="BT334" i="10" s="1"/>
  <c r="AW302" i="10"/>
  <c r="BT302" i="10" s="1"/>
  <c r="AW285" i="10"/>
  <c r="BT285" i="10" s="1"/>
  <c r="AW253" i="10"/>
  <c r="BT253" i="10" s="1"/>
  <c r="AW249" i="10"/>
  <c r="BT249" i="10" s="1"/>
  <c r="AW215" i="10"/>
  <c r="BT215" i="10" s="1"/>
  <c r="AW172" i="10"/>
  <c r="BT172" i="10" s="1"/>
  <c r="AW156" i="10"/>
  <c r="BT156" i="10" s="1"/>
  <c r="AW140" i="10"/>
  <c r="BT140" i="10" s="1"/>
  <c r="AW124" i="10"/>
  <c r="BT124" i="10" s="1"/>
  <c r="AW108" i="10"/>
  <c r="BT108" i="10" s="1"/>
  <c r="AW92" i="10"/>
  <c r="BT92" i="10" s="1"/>
  <c r="AW76" i="10"/>
  <c r="BT76" i="10" s="1"/>
  <c r="AW60" i="10"/>
  <c r="BT60" i="10" s="1"/>
  <c r="AW44" i="10"/>
  <c r="BT44" i="10" s="1"/>
  <c r="AW28" i="10"/>
  <c r="BT28" i="10" s="1"/>
  <c r="AW389" i="10"/>
  <c r="BT389" i="10" s="1"/>
  <c r="AW261" i="10"/>
  <c r="BT261" i="10" s="1"/>
  <c r="AW165" i="10"/>
  <c r="BT165" i="10" s="1"/>
  <c r="AW149" i="10"/>
  <c r="BT149" i="10" s="1"/>
  <c r="AW133" i="10"/>
  <c r="BT133" i="10" s="1"/>
  <c r="AW117" i="10"/>
  <c r="BT117" i="10" s="1"/>
  <c r="AW101" i="10"/>
  <c r="BT101" i="10" s="1"/>
  <c r="AW85" i="10"/>
  <c r="BT85" i="10" s="1"/>
  <c r="AW69" i="10"/>
  <c r="BT69" i="10" s="1"/>
  <c r="AW53" i="10"/>
  <c r="BT53" i="10" s="1"/>
  <c r="AW37" i="10"/>
  <c r="BT37" i="10" s="1"/>
  <c r="AW21" i="10"/>
  <c r="BT21" i="10" s="1"/>
  <c r="AW463" i="10"/>
  <c r="BT463" i="10" s="1"/>
  <c r="AW350" i="10"/>
  <c r="BT350" i="10" s="1"/>
  <c r="AW277" i="10"/>
  <c r="BT277" i="10" s="1"/>
  <c r="AW190" i="10"/>
  <c r="BT190" i="10" s="1"/>
  <c r="AW187" i="10"/>
  <c r="BT187" i="10" s="1"/>
  <c r="AW184" i="10"/>
  <c r="BT184" i="10" s="1"/>
  <c r="AW174" i="10"/>
  <c r="BT174" i="10" s="1"/>
  <c r="AW158" i="10"/>
  <c r="BT158" i="10" s="1"/>
  <c r="AW142" i="10"/>
  <c r="BT142" i="10" s="1"/>
  <c r="AW126" i="10"/>
  <c r="BT126" i="10" s="1"/>
  <c r="AW110" i="10"/>
  <c r="BT110" i="10" s="1"/>
  <c r="AW94" i="10"/>
  <c r="BT94" i="10" s="1"/>
  <c r="AW78" i="10"/>
  <c r="BT78" i="10" s="1"/>
  <c r="AW62" i="10"/>
  <c r="BT62" i="10" s="1"/>
  <c r="AW46" i="10"/>
  <c r="BT46" i="10" s="1"/>
  <c r="AW30" i="10"/>
  <c r="BT30" i="10" s="1"/>
  <c r="AW726" i="10"/>
  <c r="BT726" i="10" s="1"/>
  <c r="AW386" i="10"/>
  <c r="BT386" i="10" s="1"/>
  <c r="AW221" i="10"/>
  <c r="BT221" i="10" s="1"/>
  <c r="AW205" i="10"/>
  <c r="BT205" i="10" s="1"/>
  <c r="AW199" i="10"/>
  <c r="BT199" i="10" s="1"/>
  <c r="AW193" i="10"/>
  <c r="BT193" i="10" s="1"/>
  <c r="AW181" i="10"/>
  <c r="BT181" i="10" s="1"/>
  <c r="AW167" i="10"/>
  <c r="BT167" i="10" s="1"/>
  <c r="AW151" i="10"/>
  <c r="BT151" i="10" s="1"/>
  <c r="AW135" i="10"/>
  <c r="BT135" i="10" s="1"/>
  <c r="AW119" i="10"/>
  <c r="BT119" i="10" s="1"/>
  <c r="AW103" i="10"/>
  <c r="BT103" i="10" s="1"/>
  <c r="AW87" i="10"/>
  <c r="BT87" i="10" s="1"/>
  <c r="AW71" i="10"/>
  <c r="BT71" i="10" s="1"/>
  <c r="AW55" i="10"/>
  <c r="BT55" i="10" s="1"/>
  <c r="AW39" i="10"/>
  <c r="BT39" i="10" s="1"/>
  <c r="AW23" i="10"/>
  <c r="BT23" i="10" s="1"/>
  <c r="AW410" i="10"/>
  <c r="BT410" i="10" s="1"/>
  <c r="AW366" i="10"/>
  <c r="BT366" i="10" s="1"/>
  <c r="AW283" i="10"/>
  <c r="BT283" i="10" s="1"/>
  <c r="AW211" i="10"/>
  <c r="BT211" i="10" s="1"/>
  <c r="AW208" i="10"/>
  <c r="BT208" i="10" s="1"/>
  <c r="AW176" i="10"/>
  <c r="BT176" i="10" s="1"/>
  <c r="AW160" i="10"/>
  <c r="BT160" i="10" s="1"/>
  <c r="AW144" i="10"/>
  <c r="BT144" i="10" s="1"/>
  <c r="AW128" i="10"/>
  <c r="BT128" i="10" s="1"/>
  <c r="AW112" i="10"/>
  <c r="BT112" i="10" s="1"/>
  <c r="AW96" i="10"/>
  <c r="BT96" i="10" s="1"/>
  <c r="AW80" i="10"/>
  <c r="BT80" i="10" s="1"/>
  <c r="AW64" i="10"/>
  <c r="BT64" i="10" s="1"/>
  <c r="AW48" i="10"/>
  <c r="BT48" i="10" s="1"/>
  <c r="AW32" i="10"/>
  <c r="BT32" i="10" s="1"/>
  <c r="AW483" i="10"/>
  <c r="BT483" i="10" s="1"/>
  <c r="AW383" i="10"/>
  <c r="BT383" i="10" s="1"/>
  <c r="AW265" i="10"/>
  <c r="BT265" i="10" s="1"/>
  <c r="AW224" i="10"/>
  <c r="BT224" i="10" s="1"/>
  <c r="AW214" i="10"/>
  <c r="BT214" i="10" s="1"/>
  <c r="AW169" i="10"/>
  <c r="BT169" i="10" s="1"/>
  <c r="AW153" i="10"/>
  <c r="BT153" i="10" s="1"/>
  <c r="AW137" i="10"/>
  <c r="BT137" i="10" s="1"/>
  <c r="AW121" i="10"/>
  <c r="BT121" i="10" s="1"/>
  <c r="AW105" i="10"/>
  <c r="BT105" i="10" s="1"/>
  <c r="AW89" i="10"/>
  <c r="BT89" i="10" s="1"/>
  <c r="AW73" i="10"/>
  <c r="BT73" i="10" s="1"/>
  <c r="AW57" i="10"/>
  <c r="BT57" i="10" s="1"/>
  <c r="AW41" i="10"/>
  <c r="BT41" i="10" s="1"/>
  <c r="AW25" i="10"/>
  <c r="BT25" i="10" s="1"/>
  <c r="AW309" i="10"/>
  <c r="BT309" i="10" s="1"/>
  <c r="AW270" i="10"/>
  <c r="BT270" i="10" s="1"/>
  <c r="AW227" i="10"/>
  <c r="BT227" i="10" s="1"/>
  <c r="AW178" i="10"/>
  <c r="BT178" i="10" s="1"/>
  <c r="AW162" i="10"/>
  <c r="BT162" i="10" s="1"/>
  <c r="AW146" i="10"/>
  <c r="BT146" i="10" s="1"/>
  <c r="AW130" i="10"/>
  <c r="BT130" i="10" s="1"/>
  <c r="AW114" i="10"/>
  <c r="BT114" i="10" s="1"/>
  <c r="AW98" i="10"/>
  <c r="BT98" i="10" s="1"/>
  <c r="AW82" i="10"/>
  <c r="BT82" i="10" s="1"/>
  <c r="AW66" i="10"/>
  <c r="BT66" i="10" s="1"/>
  <c r="AW50" i="10"/>
  <c r="BT50" i="10" s="1"/>
  <c r="AW34" i="10"/>
  <c r="BT34" i="10" s="1"/>
  <c r="AW380" i="10"/>
  <c r="BT380" i="10" s="1"/>
  <c r="AW325" i="10"/>
  <c r="BT325" i="10" s="1"/>
  <c r="AW297" i="10"/>
  <c r="BT297" i="10" s="1"/>
  <c r="AW275" i="10"/>
  <c r="BT275" i="10" s="1"/>
  <c r="AW243" i="10"/>
  <c r="BT243" i="10" s="1"/>
  <c r="AW235" i="10"/>
  <c r="BT235" i="10" s="1"/>
  <c r="AW231" i="10"/>
  <c r="BT231" i="10" s="1"/>
  <c r="AW217" i="10"/>
  <c r="BT217" i="10" s="1"/>
  <c r="AW189" i="10"/>
  <c r="BT189" i="10" s="1"/>
  <c r="AW183" i="10"/>
  <c r="BT183" i="10" s="1"/>
  <c r="AW171" i="10"/>
  <c r="BT171" i="10" s="1"/>
  <c r="AW155" i="10"/>
  <c r="BT155" i="10" s="1"/>
  <c r="AW139" i="10"/>
  <c r="BT139" i="10" s="1"/>
  <c r="AW123" i="10"/>
  <c r="BT123" i="10" s="1"/>
  <c r="AW107" i="10"/>
  <c r="BT107" i="10" s="1"/>
  <c r="AW91" i="10"/>
  <c r="BT91" i="10" s="1"/>
  <c r="AW75" i="10"/>
  <c r="BT75" i="10" s="1"/>
  <c r="AW59" i="10"/>
  <c r="BT59" i="10" s="1"/>
  <c r="AW43" i="10"/>
  <c r="BT43" i="10" s="1"/>
  <c r="AW453" i="10"/>
  <c r="BT453" i="10" s="1"/>
  <c r="AW281" i="10"/>
  <c r="BT281" i="10" s="1"/>
  <c r="AW259" i="10"/>
  <c r="BT259" i="10" s="1"/>
  <c r="AW251" i="10"/>
  <c r="BT251" i="10" s="1"/>
  <c r="AW247" i="10"/>
  <c r="BT247" i="10" s="1"/>
  <c r="AW239" i="10"/>
  <c r="BT239" i="10" s="1"/>
  <c r="AW198" i="10"/>
  <c r="BT198" i="10" s="1"/>
  <c r="AW195" i="10"/>
  <c r="BT195" i="10" s="1"/>
  <c r="AW192" i="10"/>
  <c r="BT192" i="10" s="1"/>
  <c r="AW164" i="10"/>
  <c r="BT164" i="10" s="1"/>
  <c r="AW148" i="10"/>
  <c r="BT148" i="10" s="1"/>
  <c r="AW132" i="10"/>
  <c r="BT132" i="10" s="1"/>
  <c r="AW116" i="10"/>
  <c r="BT116" i="10" s="1"/>
  <c r="AW100" i="10"/>
  <c r="BT100" i="10" s="1"/>
  <c r="AW84" i="10"/>
  <c r="BT84" i="10" s="1"/>
  <c r="AW68" i="10"/>
  <c r="BT68" i="10" s="1"/>
  <c r="AW52" i="10"/>
  <c r="BT52" i="10" s="1"/>
  <c r="AW36" i="10"/>
  <c r="BT36" i="10" s="1"/>
  <c r="AW575" i="10"/>
  <c r="BT575" i="10" s="1"/>
  <c r="AW450" i="10"/>
  <c r="BT450" i="10" s="1"/>
  <c r="AW341" i="10"/>
  <c r="BT341" i="10" s="1"/>
  <c r="AW269" i="10"/>
  <c r="BT269" i="10" s="1"/>
  <c r="AW255" i="10"/>
  <c r="BT255" i="10" s="1"/>
  <c r="AW213" i="10"/>
  <c r="BT213" i="10" s="1"/>
  <c r="AW207" i="10"/>
  <c r="BT207" i="10" s="1"/>
  <c r="AW201" i="10"/>
  <c r="BT201" i="10" s="1"/>
  <c r="AW173" i="10"/>
  <c r="BT173" i="10" s="1"/>
  <c r="AW157" i="10"/>
  <c r="BT157" i="10" s="1"/>
  <c r="AW141" i="10"/>
  <c r="BT141" i="10" s="1"/>
  <c r="AW125" i="10"/>
  <c r="BT125" i="10" s="1"/>
  <c r="AW109" i="10"/>
  <c r="BT109" i="10" s="1"/>
  <c r="AW93" i="10"/>
  <c r="BT93" i="10" s="1"/>
  <c r="AW77" i="10"/>
  <c r="BT77" i="10" s="1"/>
  <c r="AW61" i="10"/>
  <c r="BT61" i="10" s="1"/>
  <c r="AW45" i="10"/>
  <c r="BT45" i="10" s="1"/>
  <c r="AW29" i="10"/>
  <c r="BT29" i="10" s="1"/>
  <c r="AW70" i="10"/>
  <c r="BT70" i="10" s="1"/>
  <c r="AW223" i="10"/>
  <c r="BT223" i="10" s="1"/>
  <c r="AW102" i="10"/>
  <c r="BT102" i="10" s="1"/>
  <c r="AW134" i="10"/>
  <c r="BT134" i="10" s="1"/>
  <c r="AW22" i="10"/>
  <c r="BT22" i="10" s="1"/>
  <c r="AW166" i="10"/>
  <c r="BT166" i="10" s="1"/>
  <c r="AW54" i="10"/>
  <c r="BT54" i="10" s="1"/>
  <c r="AW86" i="10"/>
  <c r="BT86" i="10" s="1"/>
  <c r="AW118" i="10"/>
  <c r="BT118" i="10" s="1"/>
  <c r="AW150" i="10"/>
  <c r="BT150" i="10" s="1"/>
  <c r="AW38" i="10"/>
  <c r="BT38" i="10" s="1"/>
  <c r="O14" i="10"/>
  <c r="V14" i="10"/>
  <c r="U14" i="10"/>
  <c r="N14" i="10"/>
  <c r="R14" i="10"/>
  <c r="K14" i="10"/>
  <c r="S14" i="10"/>
  <c r="L14" i="10"/>
  <c r="I14" i="10"/>
  <c r="P14" i="10"/>
  <c r="J14" i="10"/>
  <c r="Q14" i="10"/>
  <c r="T14" i="10"/>
  <c r="M14" i="10"/>
  <c r="BF1015" i="10" l="1"/>
  <c r="BP1015" i="10"/>
  <c r="BQ1015" i="10"/>
  <c r="BG1015" i="10"/>
  <c r="BR1015" i="10"/>
  <c r="BH1015" i="10"/>
  <c r="BI1015" i="10"/>
  <c r="BS1015" i="10"/>
  <c r="BM1015" i="10"/>
  <c r="BN1015" i="10"/>
  <c r="BD1015" i="10"/>
  <c r="BU1015" i="10"/>
  <c r="BK1015" i="10"/>
  <c r="CB1015" i="10" s="1"/>
  <c r="BV1015" i="10"/>
  <c r="BL1015" i="10"/>
  <c r="BT1015" i="10"/>
  <c r="BJ1015" i="10"/>
  <c r="BW801" i="10"/>
  <c r="BF313" i="10"/>
  <c r="BF193" i="10"/>
  <c r="BJ158" i="10"/>
  <c r="CA158" i="10" s="1"/>
  <c r="BJ257" i="10"/>
  <c r="CA257" i="10" s="1"/>
  <c r="BJ522" i="10"/>
  <c r="CA522" i="10" s="1"/>
  <c r="BJ812" i="10"/>
  <c r="CA812" i="10" s="1"/>
  <c r="BJ973" i="10"/>
  <c r="CA973" i="10" s="1"/>
  <c r="BI460" i="10"/>
  <c r="BZ460" i="10" s="1"/>
  <c r="BI597" i="10"/>
  <c r="BZ597" i="10" s="1"/>
  <c r="BI408" i="10"/>
  <c r="BZ408" i="10" s="1"/>
  <c r="BI643" i="10"/>
  <c r="BZ643" i="10" s="1"/>
  <c r="BI681" i="10"/>
  <c r="BZ681" i="10" s="1"/>
  <c r="BH227" i="10"/>
  <c r="BY227" i="10" s="1"/>
  <c r="BH393" i="10"/>
  <c r="BY393" i="10" s="1"/>
  <c r="BH503" i="10"/>
  <c r="BY503" i="10" s="1"/>
  <c r="BH779" i="10"/>
  <c r="BY779" i="10" s="1"/>
  <c r="BH729" i="10"/>
  <c r="BY729" i="10" s="1"/>
  <c r="BD239" i="10"/>
  <c r="BD277" i="10"/>
  <c r="BD379" i="10"/>
  <c r="BD518" i="10"/>
  <c r="BD744" i="10"/>
  <c r="BL192" i="10"/>
  <c r="CC192" i="10" s="1"/>
  <c r="BL302" i="10"/>
  <c r="CC302" i="10" s="1"/>
  <c r="BL214" i="10"/>
  <c r="CC214" i="10" s="1"/>
  <c r="BL586" i="10"/>
  <c r="CC586" i="10" s="1"/>
  <c r="BL729" i="10"/>
  <c r="CC729" i="10" s="1"/>
  <c r="BL875" i="10"/>
  <c r="CC875" i="10" s="1"/>
  <c r="BF680" i="10"/>
  <c r="BF601" i="10"/>
  <c r="BF532" i="10"/>
  <c r="BF948" i="10"/>
  <c r="BF619" i="10"/>
  <c r="BF706" i="10"/>
  <c r="BJ245" i="10"/>
  <c r="CA245" i="10" s="1"/>
  <c r="BJ317" i="10"/>
  <c r="CA317" i="10" s="1"/>
  <c r="BJ892" i="10"/>
  <c r="CA892" i="10" s="1"/>
  <c r="BJ735" i="10"/>
  <c r="CA735" i="10" s="1"/>
  <c r="BJ830" i="10"/>
  <c r="CA830" i="10" s="1"/>
  <c r="BI96" i="10"/>
  <c r="BZ96" i="10" s="1"/>
  <c r="BI544" i="10"/>
  <c r="BZ544" i="10" s="1"/>
  <c r="BI425" i="10"/>
  <c r="BZ425" i="10" s="1"/>
  <c r="BI692" i="10"/>
  <c r="BZ692" i="10" s="1"/>
  <c r="BI927" i="10"/>
  <c r="BZ927" i="10" s="1"/>
  <c r="BI990" i="10"/>
  <c r="BZ990" i="10" s="1"/>
  <c r="BH291" i="10"/>
  <c r="BY291" i="10" s="1"/>
  <c r="BH287" i="10"/>
  <c r="BY287" i="10" s="1"/>
  <c r="BH277" i="10"/>
  <c r="BY277" i="10" s="1"/>
  <c r="BH430" i="10"/>
  <c r="BY430" i="10" s="1"/>
  <c r="BH1001" i="10"/>
  <c r="BY1001" i="10" s="1"/>
  <c r="BD193" i="10"/>
  <c r="BD665" i="10"/>
  <c r="BL476" i="10"/>
  <c r="CC476" i="10" s="1"/>
  <c r="BL184" i="10"/>
  <c r="CC184" i="10" s="1"/>
  <c r="BL668" i="10"/>
  <c r="CC668" i="10" s="1"/>
  <c r="BL465" i="10"/>
  <c r="CC465" i="10" s="1"/>
  <c r="BL789" i="10"/>
  <c r="CC789" i="10" s="1"/>
  <c r="BL779" i="10"/>
  <c r="CC779" i="10" s="1"/>
  <c r="BL794" i="10"/>
  <c r="CC794" i="10" s="1"/>
  <c r="BL891" i="10"/>
  <c r="CC891" i="10" s="1"/>
  <c r="BF848" i="10"/>
  <c r="BF409" i="10"/>
  <c r="BF792" i="10"/>
  <c r="BF269" i="10"/>
  <c r="BF685" i="10"/>
  <c r="BF881" i="10"/>
  <c r="BF882" i="10"/>
  <c r="BF1012" i="10"/>
  <c r="BF749" i="10"/>
  <c r="BF745" i="10"/>
  <c r="BF730" i="10"/>
  <c r="BF640" i="10"/>
  <c r="BF323" i="10"/>
  <c r="BF336" i="10"/>
  <c r="BF223" i="10"/>
  <c r="BJ269" i="10"/>
  <c r="CA269" i="10" s="1"/>
  <c r="BJ183" i="10"/>
  <c r="CA183" i="10" s="1"/>
  <c r="BJ208" i="10"/>
  <c r="CA208" i="10" s="1"/>
  <c r="BJ184" i="10"/>
  <c r="CA184" i="10" s="1"/>
  <c r="BJ261" i="10"/>
  <c r="CA261" i="10" s="1"/>
  <c r="BJ302" i="10"/>
  <c r="CA302" i="10" s="1"/>
  <c r="BJ229" i="10"/>
  <c r="CA229" i="10" s="1"/>
  <c r="BJ219" i="10"/>
  <c r="CA219" i="10" s="1"/>
  <c r="BJ216" i="10"/>
  <c r="CA216" i="10" s="1"/>
  <c r="BJ230" i="10"/>
  <c r="CA230" i="10" s="1"/>
  <c r="BJ268" i="10"/>
  <c r="CA268" i="10" s="1"/>
  <c r="BJ633" i="10"/>
  <c r="CA633" i="10" s="1"/>
  <c r="BJ490" i="10"/>
  <c r="CA490" i="10" s="1"/>
  <c r="BJ362" i="10"/>
  <c r="CA362" i="10" s="1"/>
  <c r="BJ289" i="10"/>
  <c r="CA289" i="10" s="1"/>
  <c r="BJ639" i="10"/>
  <c r="CA639" i="10" s="1"/>
  <c r="BJ396" i="10"/>
  <c r="CA396" i="10" s="1"/>
  <c r="BJ367" i="10"/>
  <c r="CA367" i="10" s="1"/>
  <c r="BJ326" i="10"/>
  <c r="CA326" i="10" s="1"/>
  <c r="BJ333" i="10"/>
  <c r="CA333" i="10" s="1"/>
  <c r="BJ212" i="10"/>
  <c r="CA212" i="10" s="1"/>
  <c r="BJ485" i="10"/>
  <c r="CA485" i="10" s="1"/>
  <c r="BJ403" i="10"/>
  <c r="CA403" i="10" s="1"/>
  <c r="BJ306" i="10"/>
  <c r="CA306" i="10" s="1"/>
  <c r="BJ631" i="10"/>
  <c r="CA631" i="10" s="1"/>
  <c r="BJ566" i="10"/>
  <c r="CA566" i="10" s="1"/>
  <c r="BJ425" i="10"/>
  <c r="CA425" i="10" s="1"/>
  <c r="BJ404" i="10"/>
  <c r="CA404" i="10" s="1"/>
  <c r="BJ497" i="10"/>
  <c r="CA497" i="10" s="1"/>
  <c r="BJ424" i="10"/>
  <c r="CA424" i="10" s="1"/>
  <c r="BJ676" i="10"/>
  <c r="CA676" i="10" s="1"/>
  <c r="BJ972" i="10"/>
  <c r="CA972" i="10" s="1"/>
  <c r="BJ621" i="10"/>
  <c r="CA621" i="10" s="1"/>
  <c r="BJ940" i="10"/>
  <c r="CA940" i="10" s="1"/>
  <c r="BJ546" i="10"/>
  <c r="CA546" i="10" s="1"/>
  <c r="BJ665" i="10"/>
  <c r="CA665" i="10" s="1"/>
  <c r="BJ512" i="10"/>
  <c r="CA512" i="10" s="1"/>
  <c r="BJ663" i="10"/>
  <c r="CA663" i="10" s="1"/>
  <c r="BJ773" i="10"/>
  <c r="CA773" i="10" s="1"/>
  <c r="BJ595" i="10"/>
  <c r="CA595" i="10" s="1"/>
  <c r="BJ995" i="10"/>
  <c r="CA995" i="10" s="1"/>
  <c r="BJ906" i="10"/>
  <c r="CA906" i="10" s="1"/>
  <c r="BJ849" i="10"/>
  <c r="CA849" i="10" s="1"/>
  <c r="BJ792" i="10"/>
  <c r="CA792" i="10" s="1"/>
  <c r="BJ751" i="10"/>
  <c r="CA751" i="10" s="1"/>
  <c r="BJ1007" i="10"/>
  <c r="CA1007" i="10" s="1"/>
  <c r="BJ998" i="10"/>
  <c r="CA998" i="10" s="1"/>
  <c r="BJ1005" i="10"/>
  <c r="CA1005" i="10" s="1"/>
  <c r="BJ1012" i="10"/>
  <c r="CA1012" i="10" s="1"/>
  <c r="BJ939" i="10"/>
  <c r="CA939" i="10" s="1"/>
  <c r="BJ850" i="10"/>
  <c r="CA850" i="10" s="1"/>
  <c r="BJ905" i="10"/>
  <c r="CA905" i="10" s="1"/>
  <c r="BJ816" i="10"/>
  <c r="CA816" i="10" s="1"/>
  <c r="BJ871" i="10"/>
  <c r="CA871" i="10" s="1"/>
  <c r="BJ846" i="10"/>
  <c r="CA846" i="10" s="1"/>
  <c r="BJ869" i="10"/>
  <c r="CA869" i="10" s="1"/>
  <c r="BI45" i="10"/>
  <c r="BZ45" i="10" s="1"/>
  <c r="BI52" i="10"/>
  <c r="BZ52" i="10" s="1"/>
  <c r="BI75" i="10"/>
  <c r="BZ75" i="10" s="1"/>
  <c r="BI66" i="10"/>
  <c r="BZ66" i="10" s="1"/>
  <c r="BI89" i="10"/>
  <c r="BZ89" i="10" s="1"/>
  <c r="BI112" i="10"/>
  <c r="BZ112" i="10" s="1"/>
  <c r="BI135" i="10"/>
  <c r="BZ135" i="10" s="1"/>
  <c r="BI78" i="10"/>
  <c r="BZ78" i="10" s="1"/>
  <c r="BI37" i="10"/>
  <c r="BI60" i="10"/>
  <c r="BZ60" i="10" s="1"/>
  <c r="BI67" i="10"/>
  <c r="BZ67" i="10" s="1"/>
  <c r="BI90" i="10"/>
  <c r="BZ90" i="10" s="1"/>
  <c r="BI81" i="10"/>
  <c r="BZ81" i="10" s="1"/>
  <c r="BI72" i="10"/>
  <c r="BZ72" i="10" s="1"/>
  <c r="BI47" i="10"/>
  <c r="BZ47" i="10" s="1"/>
  <c r="BI22" i="10"/>
  <c r="BZ22" i="10" s="1"/>
  <c r="BI563" i="10"/>
  <c r="BZ563" i="10" s="1"/>
  <c r="BI355" i="10"/>
  <c r="BZ355" i="10" s="1"/>
  <c r="BI346" i="10"/>
  <c r="BZ346" i="10" s="1"/>
  <c r="BI257" i="10"/>
  <c r="BZ257" i="10" s="1"/>
  <c r="BI560" i="10"/>
  <c r="BZ560" i="10" s="1"/>
  <c r="BI381" i="10"/>
  <c r="BZ381" i="10" s="1"/>
  <c r="BI287" i="10"/>
  <c r="BZ287" i="10" s="1"/>
  <c r="BI609" i="10"/>
  <c r="BZ609" i="10" s="1"/>
  <c r="BI541" i="10"/>
  <c r="BZ541" i="10" s="1"/>
  <c r="BI498" i="10"/>
  <c r="BZ498" i="10" s="1"/>
  <c r="BI409" i="10"/>
  <c r="BZ409" i="10" s="1"/>
  <c r="BI267" i="10"/>
  <c r="BZ267" i="10" s="1"/>
  <c r="BI598" i="10"/>
  <c r="BZ598" i="10" s="1"/>
  <c r="BI574" i="10"/>
  <c r="BZ574" i="10" s="1"/>
  <c r="BI385" i="10"/>
  <c r="BZ385" i="10" s="1"/>
  <c r="BI428" i="10"/>
  <c r="BZ428" i="10" s="1"/>
  <c r="BI359" i="10"/>
  <c r="BZ359" i="10" s="1"/>
  <c r="BI302" i="10"/>
  <c r="BZ302" i="10" s="1"/>
  <c r="BI440" i="10"/>
  <c r="BZ440" i="10" s="1"/>
  <c r="BI730" i="10"/>
  <c r="BZ730" i="10" s="1"/>
  <c r="BI607" i="10"/>
  <c r="BZ607" i="10" s="1"/>
  <c r="BI752" i="10"/>
  <c r="BZ752" i="10" s="1"/>
  <c r="BI516" i="10"/>
  <c r="BZ516" i="10" s="1"/>
  <c r="BI890" i="10"/>
  <c r="BZ890" i="10" s="1"/>
  <c r="BI704" i="10"/>
  <c r="BZ704" i="10" s="1"/>
  <c r="BI617" i="10"/>
  <c r="BZ617" i="10" s="1"/>
  <c r="BI708" i="10"/>
  <c r="BZ708" i="10" s="1"/>
  <c r="BI567" i="10"/>
  <c r="BZ567" i="10" s="1"/>
  <c r="BJ160" i="10"/>
  <c r="CA160" i="10" s="1"/>
  <c r="BJ612" i="10"/>
  <c r="CA612" i="10" s="1"/>
  <c r="BJ180" i="10"/>
  <c r="CA180" i="10" s="1"/>
  <c r="BJ793" i="10"/>
  <c r="CA793" i="10" s="1"/>
  <c r="BJ966" i="10"/>
  <c r="CA966" i="10" s="1"/>
  <c r="BI46" i="10"/>
  <c r="BZ46" i="10" s="1"/>
  <c r="BI323" i="10"/>
  <c r="BZ323" i="10" s="1"/>
  <c r="BI545" i="10"/>
  <c r="BZ545" i="10" s="1"/>
  <c r="BI694" i="10"/>
  <c r="BZ694" i="10" s="1"/>
  <c r="BI952" i="10"/>
  <c r="BZ952" i="10" s="1"/>
  <c r="BI965" i="10"/>
  <c r="BZ965" i="10" s="1"/>
  <c r="BH159" i="10"/>
  <c r="BY159" i="10" s="1"/>
  <c r="BH409" i="10"/>
  <c r="BY409" i="10" s="1"/>
  <c r="BH817" i="10"/>
  <c r="BY817" i="10" s="1"/>
  <c r="BH936" i="10"/>
  <c r="BY936" i="10" s="1"/>
  <c r="BH862" i="10"/>
  <c r="BY862" i="10" s="1"/>
  <c r="BD369" i="10"/>
  <c r="BD561" i="10"/>
  <c r="BL401" i="10"/>
  <c r="CC401" i="10" s="1"/>
  <c r="BL174" i="10"/>
  <c r="CC174" i="10" s="1"/>
  <c r="BL588" i="10"/>
  <c r="CC588" i="10" s="1"/>
  <c r="BL542" i="10"/>
  <c r="CC542" i="10" s="1"/>
  <c r="BL695" i="10"/>
  <c r="CC695" i="10" s="1"/>
  <c r="BL909" i="10"/>
  <c r="CC909" i="10" s="1"/>
  <c r="BF775" i="10"/>
  <c r="BF992" i="10"/>
  <c r="BF727" i="10"/>
  <c r="BF902" i="10"/>
  <c r="BF51" i="10"/>
  <c r="BF31" i="10"/>
  <c r="BJ174" i="10"/>
  <c r="CA174" i="10" s="1"/>
  <c r="BJ346" i="10"/>
  <c r="CA346" i="10" s="1"/>
  <c r="BJ422" i="10"/>
  <c r="CA422" i="10" s="1"/>
  <c r="BJ860" i="10"/>
  <c r="CA860" i="10" s="1"/>
  <c r="BJ833" i="10"/>
  <c r="CA833" i="10" s="1"/>
  <c r="BJ834" i="10"/>
  <c r="CA834" i="10" s="1"/>
  <c r="BI73" i="10"/>
  <c r="BZ73" i="10" s="1"/>
  <c r="BI357" i="10"/>
  <c r="BZ357" i="10" s="1"/>
  <c r="BI343" i="10"/>
  <c r="BZ343" i="10" s="1"/>
  <c r="BI778" i="10"/>
  <c r="BZ778" i="10" s="1"/>
  <c r="BI786" i="10"/>
  <c r="BZ786" i="10" s="1"/>
  <c r="BH196" i="10"/>
  <c r="BY196" i="10" s="1"/>
  <c r="BH540" i="10"/>
  <c r="BY540" i="10" s="1"/>
  <c r="BH297" i="10"/>
  <c r="BY297" i="10" s="1"/>
  <c r="BH658" i="10"/>
  <c r="BY658" i="10" s="1"/>
  <c r="BH788" i="10"/>
  <c r="BY788" i="10" s="1"/>
  <c r="BD31" i="10"/>
  <c r="BD626" i="10"/>
  <c r="BD577" i="10"/>
  <c r="BD931" i="10"/>
  <c r="BD930" i="10"/>
  <c r="BL311" i="10"/>
  <c r="CC311" i="10" s="1"/>
  <c r="BL200" i="10"/>
  <c r="CC200" i="10" s="1"/>
  <c r="BL405" i="10"/>
  <c r="CC405" i="10" s="1"/>
  <c r="BL258" i="10"/>
  <c r="CC258" i="10" s="1"/>
  <c r="BL602" i="10"/>
  <c r="CC602" i="10" s="1"/>
  <c r="BL698" i="10"/>
  <c r="CC698" i="10" s="1"/>
  <c r="BL908" i="10"/>
  <c r="CC908" i="10" s="1"/>
  <c r="BL1014" i="10"/>
  <c r="CC1014" i="10" s="1"/>
  <c r="BL871" i="10"/>
  <c r="CC871" i="10" s="1"/>
  <c r="BF372" i="10"/>
  <c r="BF816" i="10"/>
  <c r="BF768" i="10"/>
  <c r="BF985" i="10"/>
  <c r="BF719" i="10"/>
  <c r="BF930" i="10"/>
  <c r="BF923" i="10"/>
  <c r="BF390" i="10"/>
  <c r="BF793" i="10"/>
  <c r="BF354" i="10"/>
  <c r="BF847" i="10"/>
  <c r="BF717" i="10"/>
  <c r="BF268" i="10"/>
  <c r="BF207" i="10"/>
  <c r="BF159" i="10"/>
  <c r="BF225" i="10"/>
  <c r="BF756" i="10"/>
  <c r="BJ223" i="10"/>
  <c r="CA223" i="10" s="1"/>
  <c r="BJ239" i="10"/>
  <c r="CA239" i="10" s="1"/>
  <c r="BJ130" i="10"/>
  <c r="CA130" i="10" s="1"/>
  <c r="BJ169" i="10"/>
  <c r="CA169" i="10" s="1"/>
  <c r="BJ193" i="10"/>
  <c r="CA193" i="10" s="1"/>
  <c r="BJ262" i="10"/>
  <c r="CA262" i="10" s="1"/>
  <c r="BJ70" i="10"/>
  <c r="CA70" i="10" s="1"/>
  <c r="BJ341" i="10"/>
  <c r="CA341" i="10" s="1"/>
  <c r="BJ247" i="10"/>
  <c r="CA247" i="10" s="1"/>
  <c r="BJ189" i="10"/>
  <c r="CA189" i="10" s="1"/>
  <c r="BJ146" i="10"/>
  <c r="CA146" i="10" s="1"/>
  <c r="BJ214" i="10"/>
  <c r="CA214" i="10" s="1"/>
  <c r="BJ211" i="10"/>
  <c r="CA211" i="10" s="1"/>
  <c r="BJ199" i="10"/>
  <c r="CA199" i="10" s="1"/>
  <c r="BJ187" i="10"/>
  <c r="CA187" i="10" s="1"/>
  <c r="BJ389" i="10"/>
  <c r="CA389" i="10" s="1"/>
  <c r="BJ334" i="10"/>
  <c r="CA334" i="10" s="1"/>
  <c r="BJ267" i="10"/>
  <c r="CA267" i="10" s="1"/>
  <c r="BJ318" i="10"/>
  <c r="CA318" i="10" s="1"/>
  <c r="BJ286" i="10"/>
  <c r="CA286" i="10" s="1"/>
  <c r="BJ246" i="10"/>
  <c r="CA246" i="10" s="1"/>
  <c r="BJ238" i="10"/>
  <c r="CA238" i="10" s="1"/>
  <c r="BJ284" i="10"/>
  <c r="CA284" i="10" s="1"/>
  <c r="BJ638" i="10"/>
  <c r="CA638" i="10" s="1"/>
  <c r="BJ540" i="10"/>
  <c r="CA540" i="10" s="1"/>
  <c r="BJ378" i="10"/>
  <c r="CA378" i="10" s="1"/>
  <c r="BJ305" i="10"/>
  <c r="CA305" i="10" s="1"/>
  <c r="BJ655" i="10"/>
  <c r="CA655" i="10" s="1"/>
  <c r="BJ471" i="10"/>
  <c r="CA471" i="10" s="1"/>
  <c r="BJ387" i="10"/>
  <c r="CA387" i="10" s="1"/>
  <c r="BJ342" i="10"/>
  <c r="CA342" i="10" s="1"/>
  <c r="BJ349" i="10"/>
  <c r="CA349" i="10" s="1"/>
  <c r="BJ228" i="10"/>
  <c r="CA228" i="10" s="1"/>
  <c r="BJ495" i="10"/>
  <c r="CA495" i="10" s="1"/>
  <c r="BJ452" i="10"/>
  <c r="CA452" i="10" s="1"/>
  <c r="BJ322" i="10"/>
  <c r="CA322" i="10" s="1"/>
  <c r="BJ313" i="10"/>
  <c r="CA313" i="10" s="1"/>
  <c r="BJ570" i="10"/>
  <c r="CA570" i="10" s="1"/>
  <c r="BJ428" i="10"/>
  <c r="CA428" i="10" s="1"/>
  <c r="BJ407" i="10"/>
  <c r="CA407" i="10" s="1"/>
  <c r="BJ513" i="10"/>
  <c r="CA513" i="10" s="1"/>
  <c r="BJ440" i="10"/>
  <c r="CA440" i="10" s="1"/>
  <c r="BJ679" i="10"/>
  <c r="CA679" i="10" s="1"/>
  <c r="BJ381" i="10"/>
  <c r="CA381" i="10" s="1"/>
  <c r="BJ637" i="10"/>
  <c r="CA637" i="10" s="1"/>
  <c r="BJ555" i="10"/>
  <c r="CA555" i="10" s="1"/>
  <c r="BJ562" i="10"/>
  <c r="CA562" i="10" s="1"/>
  <c r="BJ686" i="10"/>
  <c r="CA686" i="10" s="1"/>
  <c r="BJ528" i="10"/>
  <c r="CA528" i="10" s="1"/>
  <c r="BJ675" i="10"/>
  <c r="CA675" i="10" s="1"/>
  <c r="BJ787" i="10"/>
  <c r="CA787" i="10" s="1"/>
  <c r="BJ611" i="10"/>
  <c r="CA611" i="10" s="1"/>
  <c r="BJ1011" i="10"/>
  <c r="CA1011" i="10" s="1"/>
  <c r="BJ922" i="10"/>
  <c r="CA922" i="10" s="1"/>
  <c r="BJ865" i="10"/>
  <c r="CA865" i="10" s="1"/>
  <c r="BJ808" i="10"/>
  <c r="CA808" i="10" s="1"/>
  <c r="BJ767" i="10"/>
  <c r="CA767" i="10" s="1"/>
  <c r="BJ758" i="10"/>
  <c r="CA758" i="10" s="1"/>
  <c r="BJ1014" i="10"/>
  <c r="CA1014" i="10" s="1"/>
  <c r="BJ772" i="10"/>
  <c r="CA772" i="10" s="1"/>
  <c r="BJ699" i="10"/>
  <c r="CA699" i="10" s="1"/>
  <c r="BJ955" i="10"/>
  <c r="CA955" i="10" s="1"/>
  <c r="BJ866" i="10"/>
  <c r="CA866" i="10" s="1"/>
  <c r="BJ921" i="10"/>
  <c r="CA921" i="10" s="1"/>
  <c r="BJ832" i="10"/>
  <c r="CA832" i="10" s="1"/>
  <c r="BJ887" i="10"/>
  <c r="CA887" i="10" s="1"/>
  <c r="BJ862" i="10"/>
  <c r="CA862" i="10" s="1"/>
  <c r="BJ885" i="10"/>
  <c r="CA885" i="10" s="1"/>
  <c r="BI450" i="10"/>
  <c r="BZ450" i="10" s="1"/>
  <c r="BI68" i="10"/>
  <c r="BZ68" i="10" s="1"/>
  <c r="BI91" i="10"/>
  <c r="BZ91" i="10" s="1"/>
  <c r="BI82" i="10"/>
  <c r="BZ82" i="10" s="1"/>
  <c r="BI105" i="10"/>
  <c r="BZ105" i="10" s="1"/>
  <c r="BI128" i="10"/>
  <c r="BZ128" i="10" s="1"/>
  <c r="BI151" i="10"/>
  <c r="BZ151" i="10" s="1"/>
  <c r="BI94" i="10"/>
  <c r="BZ94" i="10" s="1"/>
  <c r="BI53" i="10"/>
  <c r="BZ53" i="10" s="1"/>
  <c r="BI76" i="10"/>
  <c r="BZ76" i="10" s="1"/>
  <c r="BI83" i="10"/>
  <c r="BZ83" i="10" s="1"/>
  <c r="BI106" i="10"/>
  <c r="BZ106" i="10" s="1"/>
  <c r="BI97" i="10"/>
  <c r="BZ97" i="10" s="1"/>
  <c r="BI88" i="10"/>
  <c r="BZ88" i="10" s="1"/>
  <c r="BI63" i="10"/>
  <c r="BZ63" i="10" s="1"/>
  <c r="BI38" i="10"/>
  <c r="BZ38" i="10" s="1"/>
  <c r="BI608" i="10"/>
  <c r="BZ608" i="10" s="1"/>
  <c r="BI371" i="10"/>
  <c r="BZ371" i="10" s="1"/>
  <c r="BI362" i="10"/>
  <c r="BZ362" i="10" s="1"/>
  <c r="BI273" i="10"/>
  <c r="BZ273" i="10" s="1"/>
  <c r="BI572" i="10"/>
  <c r="BZ572" i="10" s="1"/>
  <c r="BI390" i="10"/>
  <c r="BZ390" i="10" s="1"/>
  <c r="BI303" i="10"/>
  <c r="BZ303" i="10" s="1"/>
  <c r="BI963" i="10"/>
  <c r="BZ963" i="10" s="1"/>
  <c r="BI581" i="10"/>
  <c r="BZ581" i="10" s="1"/>
  <c r="BI508" i="10"/>
  <c r="BZ508" i="10" s="1"/>
  <c r="BI412" i="10"/>
  <c r="BZ412" i="10" s="1"/>
  <c r="BI283" i="10"/>
  <c r="BZ283" i="10" s="1"/>
  <c r="BI646" i="10"/>
  <c r="BZ646" i="10" s="1"/>
  <c r="BI582" i="10"/>
  <c r="BZ582" i="10" s="1"/>
  <c r="BI434" i="10"/>
  <c r="BZ434" i="10" s="1"/>
  <c r="BI499" i="10"/>
  <c r="BZ499" i="10" s="1"/>
  <c r="BI375" i="10"/>
  <c r="BZ375" i="10" s="1"/>
  <c r="BI318" i="10"/>
  <c r="BZ318" i="10" s="1"/>
  <c r="BI456" i="10"/>
  <c r="BZ456" i="10" s="1"/>
  <c r="BI762" i="10"/>
  <c r="BZ762" i="10" s="1"/>
  <c r="BI623" i="10"/>
  <c r="BZ623" i="10" s="1"/>
  <c r="BI782" i="10"/>
  <c r="BZ782" i="10" s="1"/>
  <c r="BI532" i="10"/>
  <c r="BZ532" i="10" s="1"/>
  <c r="BI1011" i="10"/>
  <c r="BZ1011" i="10" s="1"/>
  <c r="BI736" i="10"/>
  <c r="BZ736" i="10" s="1"/>
  <c r="BI633" i="10"/>
  <c r="BZ633" i="10" s="1"/>
  <c r="BI716" i="10"/>
  <c r="BZ716" i="10" s="1"/>
  <c r="BI583" i="10"/>
  <c r="BZ583" i="10" s="1"/>
  <c r="BJ195" i="10"/>
  <c r="CA195" i="10" s="1"/>
  <c r="BJ168" i="10"/>
  <c r="CA168" i="10" s="1"/>
  <c r="BJ412" i="10"/>
  <c r="CA412" i="10" s="1"/>
  <c r="BJ480" i="10"/>
  <c r="CA480" i="10" s="1"/>
  <c r="BJ784" i="10"/>
  <c r="CA784" i="10" s="1"/>
  <c r="BI401" i="10"/>
  <c r="BZ401" i="10" s="1"/>
  <c r="BI49" i="10"/>
  <c r="BZ49" i="10" s="1"/>
  <c r="BI433" i="10"/>
  <c r="BZ433" i="10" s="1"/>
  <c r="BI575" i="10"/>
  <c r="BZ575" i="10" s="1"/>
  <c r="BI911" i="10"/>
  <c r="BZ911" i="10" s="1"/>
  <c r="BH231" i="10"/>
  <c r="BY231" i="10" s="1"/>
  <c r="BH563" i="10"/>
  <c r="BY563" i="10" s="1"/>
  <c r="BH258" i="10"/>
  <c r="BY258" i="10" s="1"/>
  <c r="BH642" i="10"/>
  <c r="BY642" i="10" s="1"/>
  <c r="BH781" i="10"/>
  <c r="BY781" i="10" s="1"/>
  <c r="BH947" i="10"/>
  <c r="BY947" i="10" s="1"/>
  <c r="BD74" i="10"/>
  <c r="BD651" i="10"/>
  <c r="BL24" i="10"/>
  <c r="CC24" i="10" s="1"/>
  <c r="BL225" i="10"/>
  <c r="CC225" i="10" s="1"/>
  <c r="BL517" i="10"/>
  <c r="CC517" i="10" s="1"/>
  <c r="BL437" i="10"/>
  <c r="CC437" i="10" s="1"/>
  <c r="BL644" i="10"/>
  <c r="CC644" i="10" s="1"/>
  <c r="BL892" i="10"/>
  <c r="CC892" i="10" s="1"/>
  <c r="BL820" i="10"/>
  <c r="CC820" i="10" s="1"/>
  <c r="BF363" i="10"/>
  <c r="BF695" i="10"/>
  <c r="BF914" i="10"/>
  <c r="BF916" i="10"/>
  <c r="BF131" i="10"/>
  <c r="BF405" i="10"/>
  <c r="BJ176" i="10"/>
  <c r="CA176" i="10" s="1"/>
  <c r="BJ351" i="10"/>
  <c r="CA351" i="10" s="1"/>
  <c r="BJ375" i="10"/>
  <c r="CA375" i="10" s="1"/>
  <c r="BJ579" i="10"/>
  <c r="CA579" i="10" s="1"/>
  <c r="BJ923" i="10"/>
  <c r="CA923" i="10" s="1"/>
  <c r="BI62" i="10"/>
  <c r="BZ62" i="10" s="1"/>
  <c r="BI330" i="10"/>
  <c r="BZ330" i="10" s="1"/>
  <c r="BI377" i="10"/>
  <c r="BZ377" i="10" s="1"/>
  <c r="BI551" i="10"/>
  <c r="BZ551" i="10" s="1"/>
  <c r="BI859" i="10"/>
  <c r="BZ859" i="10" s="1"/>
  <c r="BH260" i="10"/>
  <c r="BY260" i="10" s="1"/>
  <c r="BH182" i="10"/>
  <c r="BY182" i="10" s="1"/>
  <c r="BH397" i="10"/>
  <c r="BY397" i="10" s="1"/>
  <c r="BH739" i="10"/>
  <c r="BY739" i="10" s="1"/>
  <c r="BH745" i="10"/>
  <c r="BY745" i="10" s="1"/>
  <c r="BD247" i="10"/>
  <c r="BD81" i="10"/>
  <c r="BD310" i="10"/>
  <c r="BD726" i="10"/>
  <c r="BL675" i="10"/>
  <c r="CC675" i="10" s="1"/>
  <c r="BL287" i="10"/>
  <c r="CC287" i="10" s="1"/>
  <c r="BL566" i="10"/>
  <c r="CC566" i="10" s="1"/>
  <c r="BL857" i="10"/>
  <c r="CC857" i="10" s="1"/>
  <c r="BF98" i="10"/>
  <c r="BJ450" i="10"/>
  <c r="CA450" i="10" s="1"/>
  <c r="BJ217" i="10"/>
  <c r="CA217" i="10" s="1"/>
  <c r="BJ224" i="10"/>
  <c r="CA224" i="10" s="1"/>
  <c r="BJ205" i="10"/>
  <c r="CA205" i="10" s="1"/>
  <c r="BJ35" i="10"/>
  <c r="CA35" i="10" s="1"/>
  <c r="BJ395" i="10"/>
  <c r="CA395" i="10" s="1"/>
  <c r="BJ254" i="10"/>
  <c r="CA254" i="10" s="1"/>
  <c r="BJ300" i="10"/>
  <c r="CA300" i="10" s="1"/>
  <c r="BJ596" i="10"/>
  <c r="CA596" i="10" s="1"/>
  <c r="BJ321" i="10"/>
  <c r="CA321" i="10" s="1"/>
  <c r="BJ474" i="10"/>
  <c r="CA474" i="10" s="1"/>
  <c r="BJ358" i="10"/>
  <c r="CA358" i="10" s="1"/>
  <c r="BJ244" i="10"/>
  <c r="CA244" i="10" s="1"/>
  <c r="BJ462" i="10"/>
  <c r="CA462" i="10" s="1"/>
  <c r="BJ329" i="10"/>
  <c r="CA329" i="10" s="1"/>
  <c r="BJ499" i="10"/>
  <c r="CA499" i="10" s="1"/>
  <c r="BJ529" i="10"/>
  <c r="CA529" i="10" s="1"/>
  <c r="BJ775" i="10"/>
  <c r="CA775" i="10" s="1"/>
  <c r="BJ653" i="10"/>
  <c r="CA653" i="10" s="1"/>
  <c r="BJ578" i="10"/>
  <c r="CA578" i="10" s="1"/>
  <c r="BJ689" i="10"/>
  <c r="CA689" i="10" s="1"/>
  <c r="BJ544" i="10"/>
  <c r="CA544" i="10" s="1"/>
  <c r="BJ745" i="10"/>
  <c r="CA745" i="10" s="1"/>
  <c r="BJ899" i="10"/>
  <c r="CA899" i="10" s="1"/>
  <c r="BJ627" i="10"/>
  <c r="CA627" i="10" s="1"/>
  <c r="BJ682" i="10"/>
  <c r="CA682" i="10" s="1"/>
  <c r="BJ938" i="10"/>
  <c r="CA938" i="10" s="1"/>
  <c r="BJ881" i="10"/>
  <c r="CA881" i="10" s="1"/>
  <c r="BJ824" i="10"/>
  <c r="CA824" i="10" s="1"/>
  <c r="BJ774" i="10"/>
  <c r="CA774" i="10" s="1"/>
  <c r="BJ781" i="10"/>
  <c r="CA781" i="10" s="1"/>
  <c r="BJ788" i="10"/>
  <c r="CA788" i="10" s="1"/>
  <c r="BJ715" i="10"/>
  <c r="CA715" i="10" s="1"/>
  <c r="BJ971" i="10"/>
  <c r="CA971" i="10" s="1"/>
  <c r="BJ882" i="10"/>
  <c r="CA882" i="10" s="1"/>
  <c r="BJ937" i="10"/>
  <c r="CA937" i="10" s="1"/>
  <c r="BJ848" i="10"/>
  <c r="CA848" i="10" s="1"/>
  <c r="BJ903" i="10"/>
  <c r="CA903" i="10" s="1"/>
  <c r="BJ878" i="10"/>
  <c r="CA878" i="10" s="1"/>
  <c r="BJ901" i="10"/>
  <c r="CA901" i="10" s="1"/>
  <c r="BI157" i="10"/>
  <c r="BI84" i="10"/>
  <c r="BZ84" i="10" s="1"/>
  <c r="BI107" i="10"/>
  <c r="BZ107" i="10" s="1"/>
  <c r="BI98" i="10"/>
  <c r="BZ98" i="10" s="1"/>
  <c r="BI121" i="10"/>
  <c r="BZ121" i="10" s="1"/>
  <c r="BI144" i="10"/>
  <c r="BZ144" i="10" s="1"/>
  <c r="BI167" i="10"/>
  <c r="BZ167" i="10" s="1"/>
  <c r="BI110" i="10"/>
  <c r="BZ110" i="10" s="1"/>
  <c r="BI69" i="10"/>
  <c r="BZ69" i="10" s="1"/>
  <c r="BI92" i="10"/>
  <c r="BZ92" i="10" s="1"/>
  <c r="BI99" i="10"/>
  <c r="BZ99" i="10" s="1"/>
  <c r="BI122" i="10"/>
  <c r="BZ122" i="10" s="1"/>
  <c r="BI113" i="10"/>
  <c r="BZ113" i="10" s="1"/>
  <c r="BI104" i="10"/>
  <c r="BZ104" i="10" s="1"/>
  <c r="BI79" i="10"/>
  <c r="BZ79" i="10" s="1"/>
  <c r="BI54" i="10"/>
  <c r="BZ54" i="10" s="1"/>
  <c r="BI620" i="10"/>
  <c r="BZ620" i="10" s="1"/>
  <c r="BI429" i="10"/>
  <c r="BZ429" i="10" s="1"/>
  <c r="BI378" i="10"/>
  <c r="BZ378" i="10" s="1"/>
  <c r="BI289" i="10"/>
  <c r="BZ289" i="10" s="1"/>
  <c r="BI629" i="10"/>
  <c r="BZ629" i="10" s="1"/>
  <c r="BI393" i="10"/>
  <c r="BZ393" i="10" s="1"/>
  <c r="BI319" i="10"/>
  <c r="BZ319" i="10" s="1"/>
  <c r="BI262" i="10"/>
  <c r="BZ262" i="10" s="1"/>
  <c r="BI589" i="10"/>
  <c r="BI518" i="10"/>
  <c r="BZ518" i="10" s="1"/>
  <c r="BI475" i="10"/>
  <c r="BZ475" i="10" s="1"/>
  <c r="BI299" i="10"/>
  <c r="BZ299" i="10" s="1"/>
  <c r="BI306" i="10"/>
  <c r="BZ306" i="10" s="1"/>
  <c r="BI641" i="10"/>
  <c r="BZ641" i="10" s="1"/>
  <c r="BI437" i="10"/>
  <c r="BZ437" i="10" s="1"/>
  <c r="BI509" i="10"/>
  <c r="BZ509" i="10" s="1"/>
  <c r="BI413" i="10"/>
  <c r="BZ413" i="10" s="1"/>
  <c r="BI334" i="10"/>
  <c r="BZ334" i="10" s="1"/>
  <c r="BI472" i="10"/>
  <c r="BZ472" i="10" s="1"/>
  <c r="BI383" i="10"/>
  <c r="BZ383" i="10" s="1"/>
  <c r="BI639" i="10"/>
  <c r="BZ639" i="10" s="1"/>
  <c r="BI906" i="10"/>
  <c r="BZ906" i="10" s="1"/>
  <c r="BI548" i="10"/>
  <c r="BZ548" i="10" s="1"/>
  <c r="BI635" i="10"/>
  <c r="BZ635" i="10" s="1"/>
  <c r="BI740" i="10"/>
  <c r="BZ740" i="10" s="1"/>
  <c r="BI649" i="10"/>
  <c r="BZ649" i="10" s="1"/>
  <c r="BI794" i="10"/>
  <c r="BZ794" i="10" s="1"/>
  <c r="BI599" i="10"/>
  <c r="BZ599" i="10" s="1"/>
  <c r="BJ237" i="10"/>
  <c r="CA237" i="10" s="1"/>
  <c r="BJ335" i="10"/>
  <c r="CA335" i="10" s="1"/>
  <c r="BJ727" i="10"/>
  <c r="CA727" i="10" s="1"/>
  <c r="BJ874" i="10"/>
  <c r="CA874" i="10" s="1"/>
  <c r="BJ873" i="10"/>
  <c r="BI57" i="10"/>
  <c r="BZ57" i="10" s="1"/>
  <c r="BI497" i="10"/>
  <c r="BZ497" i="10" s="1"/>
  <c r="BI585" i="10"/>
  <c r="BZ585" i="10" s="1"/>
  <c r="BI937" i="10"/>
  <c r="BZ937" i="10" s="1"/>
  <c r="BH193" i="10"/>
  <c r="BY193" i="10" s="1"/>
  <c r="BH596" i="10"/>
  <c r="BY596" i="10" s="1"/>
  <c r="BH368" i="10"/>
  <c r="BY368" i="10" s="1"/>
  <c r="BH624" i="10"/>
  <c r="BY624" i="10" s="1"/>
  <c r="BH795" i="10"/>
  <c r="BY795" i="10" s="1"/>
  <c r="BD295" i="10"/>
  <c r="BD268" i="10"/>
  <c r="BD613" i="10"/>
  <c r="BD733" i="10"/>
  <c r="BL183" i="10"/>
  <c r="CC183" i="10" s="1"/>
  <c r="BL429" i="10"/>
  <c r="CC429" i="10" s="1"/>
  <c r="BL455" i="10"/>
  <c r="CC455" i="10" s="1"/>
  <c r="BL646" i="10"/>
  <c r="CC646" i="10" s="1"/>
  <c r="BL835" i="10"/>
  <c r="CC835" i="10" s="1"/>
  <c r="BL832" i="10"/>
  <c r="CC832" i="10" s="1"/>
  <c r="BF649" i="10"/>
  <c r="BF558" i="10"/>
  <c r="BF66" i="10"/>
  <c r="BJ153" i="10"/>
  <c r="CA153" i="10" s="1"/>
  <c r="BJ620" i="10"/>
  <c r="CA620" i="10" s="1"/>
  <c r="BJ391" i="10"/>
  <c r="CA391" i="10" s="1"/>
  <c r="BJ876" i="10"/>
  <c r="CA876" i="10" s="1"/>
  <c r="BJ991" i="10"/>
  <c r="CA991" i="10" s="1"/>
  <c r="BI36" i="10"/>
  <c r="BZ36" i="10" s="1"/>
  <c r="BI51" i="10"/>
  <c r="BZ51" i="10" s="1"/>
  <c r="BI271" i="10"/>
  <c r="BZ271" i="10" s="1"/>
  <c r="BI424" i="10"/>
  <c r="BZ424" i="10" s="1"/>
  <c r="BI769" i="10"/>
  <c r="BZ769" i="10" s="1"/>
  <c r="BI953" i="10"/>
  <c r="BZ953" i="10" s="1"/>
  <c r="BH261" i="10"/>
  <c r="BY261" i="10" s="1"/>
  <c r="BH669" i="10"/>
  <c r="BY669" i="10" s="1"/>
  <c r="BH614" i="10"/>
  <c r="BY614" i="10" s="1"/>
  <c r="BH952" i="10"/>
  <c r="BY952" i="10" s="1"/>
  <c r="BH878" i="10"/>
  <c r="BY878" i="10" s="1"/>
  <c r="BD287" i="10"/>
  <c r="BD948" i="10"/>
  <c r="BL432" i="10"/>
  <c r="CC432" i="10" s="1"/>
  <c r="BL997" i="10"/>
  <c r="CC997" i="10" s="1"/>
  <c r="BF92" i="10"/>
  <c r="BJ29" i="10"/>
  <c r="CA29" i="10" s="1"/>
  <c r="BJ251" i="10"/>
  <c r="CA251" i="10" s="1"/>
  <c r="BJ162" i="10"/>
  <c r="CA162" i="10" s="1"/>
  <c r="BJ283" i="10"/>
  <c r="CA283" i="10" s="1"/>
  <c r="BJ190" i="10"/>
  <c r="CA190" i="10" s="1"/>
  <c r="BJ28" i="10"/>
  <c r="CA28" i="10" s="1"/>
  <c r="BJ26" i="10"/>
  <c r="CA26" i="10" s="1"/>
  <c r="BJ293" i="10"/>
  <c r="CA293" i="10" s="1"/>
  <c r="BJ357" i="10"/>
  <c r="CA357" i="10" s="1"/>
  <c r="BJ654" i="10"/>
  <c r="CA654" i="10" s="1"/>
  <c r="BJ411" i="10"/>
  <c r="CA411" i="10" s="1"/>
  <c r="BJ662" i="10"/>
  <c r="CA662" i="10" s="1"/>
  <c r="BJ436" i="10"/>
  <c r="CA436" i="10" s="1"/>
  <c r="BJ365" i="10"/>
  <c r="CA365" i="10" s="1"/>
  <c r="BJ505" i="10"/>
  <c r="CA505" i="10" s="1"/>
  <c r="BJ338" i="10"/>
  <c r="CA338" i="10" s="1"/>
  <c r="BJ615" i="10"/>
  <c r="CA615" i="10" s="1"/>
  <c r="BJ419" i="10"/>
  <c r="CA419" i="10" s="1"/>
  <c r="BJ456" i="10"/>
  <c r="CA456" i="10" s="1"/>
  <c r="BJ397" i="10"/>
  <c r="CA397" i="10" s="1"/>
  <c r="BJ571" i="10"/>
  <c r="BJ783" i="10"/>
  <c r="CA783" i="10" s="1"/>
  <c r="BJ45" i="10"/>
  <c r="CA45" i="10" s="1"/>
  <c r="BJ575" i="10"/>
  <c r="CA575" i="10" s="1"/>
  <c r="BJ259" i="10"/>
  <c r="CA259" i="10" s="1"/>
  <c r="BJ231" i="10"/>
  <c r="CA231" i="10" s="1"/>
  <c r="BJ178" i="10"/>
  <c r="CA178" i="10" s="1"/>
  <c r="BJ265" i="10"/>
  <c r="CA265" i="10" s="1"/>
  <c r="BJ366" i="10"/>
  <c r="BJ221" i="10"/>
  <c r="CA221" i="10" s="1"/>
  <c r="BJ277" i="10"/>
  <c r="CA277" i="10" s="1"/>
  <c r="BJ44" i="10"/>
  <c r="CA44" i="10" s="1"/>
  <c r="BJ51" i="10"/>
  <c r="CA51" i="10" s="1"/>
  <c r="BJ42" i="10"/>
  <c r="CA42" i="10" s="1"/>
  <c r="BJ33" i="10"/>
  <c r="CA33" i="10" s="1"/>
  <c r="BJ373" i="10"/>
  <c r="CA373" i="10" s="1"/>
  <c r="BJ398" i="10"/>
  <c r="CA398" i="10" s="1"/>
  <c r="BJ447" i="10"/>
  <c r="CA447" i="10" s="1"/>
  <c r="BJ316" i="10"/>
  <c r="CA316" i="10" s="1"/>
  <c r="BJ661" i="10"/>
  <c r="CA661" i="10" s="1"/>
  <c r="BJ604" i="10"/>
  <c r="CA604" i="10" s="1"/>
  <c r="BJ414" i="10"/>
  <c r="CA414" i="10" s="1"/>
  <c r="BJ337" i="10"/>
  <c r="CA337" i="10" s="1"/>
  <c r="BJ670" i="10"/>
  <c r="CA670" i="10" s="1"/>
  <c r="BJ524" i="10"/>
  <c r="CA524" i="10" s="1"/>
  <c r="BJ439" i="10"/>
  <c r="CA439" i="10" s="1"/>
  <c r="BJ374" i="10"/>
  <c r="CA374" i="10" s="1"/>
  <c r="BJ415" i="10"/>
  <c r="CA415" i="10" s="1"/>
  <c r="BJ260" i="10"/>
  <c r="CA260" i="10" s="1"/>
  <c r="BJ535" i="10"/>
  <c r="CA535" i="10" s="1"/>
  <c r="BJ515" i="10"/>
  <c r="CA515" i="10" s="1"/>
  <c r="BJ354" i="10"/>
  <c r="CA354" i="10" s="1"/>
  <c r="BJ345" i="10"/>
  <c r="CA345" i="10" s="1"/>
  <c r="BJ623" i="10"/>
  <c r="CA623" i="10" s="1"/>
  <c r="BJ539" i="10"/>
  <c r="CA539" i="10" s="1"/>
  <c r="BJ476" i="10"/>
  <c r="CA476" i="10" s="1"/>
  <c r="BJ545" i="10"/>
  <c r="CA545" i="10" s="1"/>
  <c r="BJ472" i="10"/>
  <c r="CA472" i="10" s="1"/>
  <c r="BJ809" i="10"/>
  <c r="CA809" i="10" s="1"/>
  <c r="BJ413" i="10"/>
  <c r="CA413" i="10" s="1"/>
  <c r="BJ669" i="10"/>
  <c r="CA669" i="10" s="1"/>
  <c r="BJ587" i="10"/>
  <c r="CA587" i="10" s="1"/>
  <c r="BJ594" i="10"/>
  <c r="CA594" i="10" s="1"/>
  <c r="BJ701" i="10"/>
  <c r="CA701" i="10" s="1"/>
  <c r="BJ560" i="10"/>
  <c r="CA560" i="10" s="1"/>
  <c r="BJ915" i="10"/>
  <c r="CA915" i="10" s="1"/>
  <c r="BJ956" i="10"/>
  <c r="CA956" i="10" s="1"/>
  <c r="BJ643" i="10"/>
  <c r="CA643" i="10" s="1"/>
  <c r="BJ698" i="10"/>
  <c r="CA698" i="10" s="1"/>
  <c r="BJ954" i="10"/>
  <c r="CA954" i="10" s="1"/>
  <c r="BJ897" i="10"/>
  <c r="CA897" i="10" s="1"/>
  <c r="BJ840" i="10"/>
  <c r="CA840" i="10" s="1"/>
  <c r="BJ799" i="10"/>
  <c r="CA799" i="10" s="1"/>
  <c r="BJ790" i="10"/>
  <c r="CA790" i="10" s="1"/>
  <c r="BJ797" i="10"/>
  <c r="CA797" i="10" s="1"/>
  <c r="BJ804" i="10"/>
  <c r="CA804" i="10" s="1"/>
  <c r="BJ731" i="10"/>
  <c r="CA731" i="10" s="1"/>
  <c r="BJ987" i="10"/>
  <c r="CA987" i="10" s="1"/>
  <c r="BJ898" i="10"/>
  <c r="CA898" i="10" s="1"/>
  <c r="BJ953" i="10"/>
  <c r="CA953" i="10" s="1"/>
  <c r="BJ864" i="10"/>
  <c r="CA864" i="10" s="1"/>
  <c r="BJ919" i="10"/>
  <c r="CA919" i="10" s="1"/>
  <c r="BJ894" i="10"/>
  <c r="CA894" i="10" s="1"/>
  <c r="BJ917" i="10"/>
  <c r="CA917" i="10" s="1"/>
  <c r="BI125" i="10"/>
  <c r="BZ125" i="10" s="1"/>
  <c r="BI100" i="10"/>
  <c r="BZ100" i="10" s="1"/>
  <c r="BI123" i="10"/>
  <c r="BZ123" i="10" s="1"/>
  <c r="BI114" i="10"/>
  <c r="BZ114" i="10" s="1"/>
  <c r="BI137" i="10"/>
  <c r="BZ137" i="10" s="1"/>
  <c r="BI160" i="10"/>
  <c r="BZ160" i="10" s="1"/>
  <c r="BI181" i="10"/>
  <c r="BZ181" i="10" s="1"/>
  <c r="BI126" i="10"/>
  <c r="BZ126" i="10" s="1"/>
  <c r="BI85" i="10"/>
  <c r="BZ85" i="10" s="1"/>
  <c r="BI108" i="10"/>
  <c r="BZ108" i="10" s="1"/>
  <c r="BI115" i="10"/>
  <c r="BZ115" i="10" s="1"/>
  <c r="BI138" i="10"/>
  <c r="BZ138" i="10" s="1"/>
  <c r="BI129" i="10"/>
  <c r="BZ129" i="10" s="1"/>
  <c r="BI120" i="10"/>
  <c r="BZ120" i="10" s="1"/>
  <c r="BI95" i="10"/>
  <c r="BZ95" i="10" s="1"/>
  <c r="BI70" i="10"/>
  <c r="BZ70" i="10" s="1"/>
  <c r="BI638" i="10"/>
  <c r="BZ638" i="10" s="1"/>
  <c r="BI432" i="10"/>
  <c r="BZ432" i="10" s="1"/>
  <c r="BI411" i="10"/>
  <c r="BZ411" i="10" s="1"/>
  <c r="BI305" i="10"/>
  <c r="BZ305" i="10" s="1"/>
  <c r="BI662" i="10"/>
  <c r="BZ662" i="10" s="1"/>
  <c r="BI396" i="10"/>
  <c r="BZ396" i="10" s="1"/>
  <c r="BI335" i="10"/>
  <c r="BZ335" i="10" s="1"/>
  <c r="BI278" i="10"/>
  <c r="BZ278" i="10" s="1"/>
  <c r="BI593" i="10"/>
  <c r="BZ593" i="10" s="1"/>
  <c r="BI528" i="10"/>
  <c r="BZ528" i="10" s="1"/>
  <c r="BI485" i="10"/>
  <c r="BZ485" i="10" s="1"/>
  <c r="BI315" i="10"/>
  <c r="BZ315" i="10" s="1"/>
  <c r="BI322" i="10"/>
  <c r="BZ322" i="10" s="1"/>
  <c r="BI185" i="10"/>
  <c r="BZ185" i="10" s="1"/>
  <c r="BI449" i="10"/>
  <c r="BZ449" i="10" s="1"/>
  <c r="BI539" i="10"/>
  <c r="BZ539" i="10" s="1"/>
  <c r="BI416" i="10"/>
  <c r="BZ416" i="10" s="1"/>
  <c r="BI350" i="10"/>
  <c r="BZ350" i="10" s="1"/>
  <c r="BI488" i="10"/>
  <c r="BZ488" i="10" s="1"/>
  <c r="BI399" i="10"/>
  <c r="BZ399" i="10" s="1"/>
  <c r="BI655" i="10"/>
  <c r="BZ655" i="10" s="1"/>
  <c r="BI685" i="10"/>
  <c r="BZ685" i="10" s="1"/>
  <c r="BI564" i="10"/>
  <c r="BZ564" i="10" s="1"/>
  <c r="BI651" i="10"/>
  <c r="BZ651" i="10" s="1"/>
  <c r="BI748" i="10"/>
  <c r="BZ748" i="10" s="1"/>
  <c r="BI665" i="10"/>
  <c r="BZ665" i="10" s="1"/>
  <c r="BI858" i="10"/>
  <c r="BZ858" i="10" s="1"/>
  <c r="BI615" i="10"/>
  <c r="BZ615" i="10" s="1"/>
  <c r="BI702" i="10"/>
  <c r="BZ702" i="10" s="1"/>
  <c r="BI699" i="10"/>
  <c r="BZ699" i="10" s="1"/>
  <c r="BI798" i="10"/>
  <c r="BZ798" i="10" s="1"/>
  <c r="BI833" i="10"/>
  <c r="BZ833" i="10" s="1"/>
  <c r="BJ253" i="10"/>
  <c r="CA253" i="10" s="1"/>
  <c r="BJ368" i="10"/>
  <c r="CA368" i="10" s="1"/>
  <c r="BJ980" i="10"/>
  <c r="CA980" i="10" s="1"/>
  <c r="BI513" i="10"/>
  <c r="BZ513" i="10" s="1"/>
  <c r="BI829" i="10"/>
  <c r="BZ829" i="10" s="1"/>
  <c r="BH602" i="10"/>
  <c r="BY602" i="10" s="1"/>
  <c r="BL179" i="10"/>
  <c r="CC179" i="10" s="1"/>
  <c r="BF518" i="10"/>
  <c r="BJ182" i="10"/>
  <c r="CA182" i="10" s="1"/>
  <c r="BD343" i="10"/>
  <c r="BL251" i="10"/>
  <c r="CC251" i="10" s="1"/>
  <c r="BL324" i="10"/>
  <c r="CC324" i="10" s="1"/>
  <c r="BL1009" i="10"/>
  <c r="CC1009" i="10" s="1"/>
  <c r="BF611" i="10"/>
  <c r="BJ61" i="10"/>
  <c r="CA61" i="10" s="1"/>
  <c r="BJ473" i="10"/>
  <c r="CA473" i="10" s="1"/>
  <c r="BJ538" i="10"/>
  <c r="CA538" i="10" s="1"/>
  <c r="BJ610" i="10"/>
  <c r="CA610" i="10" s="1"/>
  <c r="BJ913" i="10"/>
  <c r="CA913" i="10" s="1"/>
  <c r="BJ914" i="10"/>
  <c r="CA914" i="10" s="1"/>
  <c r="BJ910" i="10"/>
  <c r="CA910" i="10" s="1"/>
  <c r="BJ933" i="10"/>
  <c r="CA933" i="10" s="1"/>
  <c r="BI571" i="10"/>
  <c r="BZ571" i="10" s="1"/>
  <c r="BI116" i="10"/>
  <c r="BZ116" i="10" s="1"/>
  <c r="BI139" i="10"/>
  <c r="BZ139" i="10" s="1"/>
  <c r="BI130" i="10"/>
  <c r="BZ130" i="10" s="1"/>
  <c r="BI153" i="10"/>
  <c r="BZ153" i="10" s="1"/>
  <c r="BI176" i="10"/>
  <c r="BZ176" i="10" s="1"/>
  <c r="BI199" i="10"/>
  <c r="BZ199" i="10" s="1"/>
  <c r="BI142" i="10"/>
  <c r="BZ142" i="10" s="1"/>
  <c r="BI101" i="10"/>
  <c r="BZ101" i="10" s="1"/>
  <c r="BI124" i="10"/>
  <c r="BZ124" i="10" s="1"/>
  <c r="BI131" i="10"/>
  <c r="BZ131" i="10" s="1"/>
  <c r="BI154" i="10"/>
  <c r="BZ154" i="10" s="1"/>
  <c r="BI145" i="10"/>
  <c r="BZ145" i="10" s="1"/>
  <c r="BI136" i="10"/>
  <c r="BZ136" i="10" s="1"/>
  <c r="BI111" i="10"/>
  <c r="BZ111" i="10" s="1"/>
  <c r="BI86" i="10"/>
  <c r="BZ86" i="10" s="1"/>
  <c r="BI661" i="10"/>
  <c r="BZ661" i="10" s="1"/>
  <c r="BI435" i="10"/>
  <c r="BZ435" i="10" s="1"/>
  <c r="BI414" i="10"/>
  <c r="BZ414" i="10" s="1"/>
  <c r="BI321" i="10"/>
  <c r="BZ321" i="10" s="1"/>
  <c r="BI669" i="10"/>
  <c r="BZ669" i="10" s="1"/>
  <c r="BI474" i="10"/>
  <c r="BZ474" i="10" s="1"/>
  <c r="BI351" i="10"/>
  <c r="BZ351" i="10" s="1"/>
  <c r="BI294" i="10"/>
  <c r="BZ294" i="10" s="1"/>
  <c r="BI640" i="10"/>
  <c r="BZ640" i="10" s="1"/>
  <c r="BI565" i="10"/>
  <c r="BZ565" i="10" s="1"/>
  <c r="BI538" i="10"/>
  <c r="BZ538" i="10" s="1"/>
  <c r="BI331" i="10"/>
  <c r="BZ331" i="10" s="1"/>
  <c r="BI338" i="10"/>
  <c r="BZ338" i="10" s="1"/>
  <c r="BI201" i="10"/>
  <c r="BZ201" i="10" s="1"/>
  <c r="BI459" i="10"/>
  <c r="BZ459" i="10" s="1"/>
  <c r="BI550" i="10"/>
  <c r="BZ550" i="10" s="1"/>
  <c r="BI419" i="10"/>
  <c r="BZ419" i="10" s="1"/>
  <c r="BI366" i="10"/>
  <c r="BZ366" i="10" s="1"/>
  <c r="BI504" i="10"/>
  <c r="BZ504" i="10" s="1"/>
  <c r="BI415" i="10"/>
  <c r="BZ415" i="10" s="1"/>
  <c r="BI671" i="10"/>
  <c r="BZ671" i="10" s="1"/>
  <c r="BI731" i="10"/>
  <c r="BZ731" i="10" s="1"/>
  <c r="BI580" i="10"/>
  <c r="BZ580" i="10" s="1"/>
  <c r="BI667" i="10"/>
  <c r="BZ667" i="10" s="1"/>
  <c r="BI874" i="10"/>
  <c r="BZ874" i="10" s="1"/>
  <c r="BI672" i="10"/>
  <c r="BZ672" i="10" s="1"/>
  <c r="BI947" i="10"/>
  <c r="BZ947" i="10" s="1"/>
  <c r="BI631" i="10"/>
  <c r="BZ631" i="10" s="1"/>
  <c r="BI717" i="10"/>
  <c r="BZ717" i="10" s="1"/>
  <c r="BI816" i="10"/>
  <c r="BZ816" i="10" s="1"/>
  <c r="BI922" i="10"/>
  <c r="BZ922" i="10" s="1"/>
  <c r="BI849" i="10"/>
  <c r="BZ849" i="10" s="1"/>
  <c r="BI792" i="10"/>
  <c r="BZ792" i="10" s="1"/>
  <c r="BI751" i="10"/>
  <c r="BZ751" i="10" s="1"/>
  <c r="BI1007" i="10"/>
  <c r="BZ1007" i="10" s="1"/>
  <c r="BI950" i="10"/>
  <c r="BZ950" i="10" s="1"/>
  <c r="BI925" i="10"/>
  <c r="BZ925" i="10" s="1"/>
  <c r="BI948" i="10"/>
  <c r="BZ948" i="10" s="1"/>
  <c r="BI939" i="10"/>
  <c r="BZ939" i="10" s="1"/>
  <c r="BI866" i="10"/>
  <c r="BZ866" i="10" s="1"/>
  <c r="BI777" i="10"/>
  <c r="BZ777" i="10" s="1"/>
  <c r="BI848" i="10"/>
  <c r="BZ848" i="10" s="1"/>
  <c r="BI759" i="10"/>
  <c r="BI805" i="10"/>
  <c r="BZ805" i="10" s="1"/>
  <c r="BI828" i="10"/>
  <c r="BZ828" i="10" s="1"/>
  <c r="BH201" i="10"/>
  <c r="BY201" i="10" s="1"/>
  <c r="BH107" i="10"/>
  <c r="BY107" i="10" s="1"/>
  <c r="BH50" i="10"/>
  <c r="BY50" i="10" s="1"/>
  <c r="BH41" i="10"/>
  <c r="BY41" i="10" s="1"/>
  <c r="BH80" i="10"/>
  <c r="BY80" i="10" s="1"/>
  <c r="BH119" i="10"/>
  <c r="BY119" i="10" s="1"/>
  <c r="BH46" i="10"/>
  <c r="BY46" i="10" s="1"/>
  <c r="BH21" i="10"/>
  <c r="BY21" i="10" s="1"/>
  <c r="BH60" i="10"/>
  <c r="BY60" i="10" s="1"/>
  <c r="BH83" i="10"/>
  <c r="BY83" i="10" s="1"/>
  <c r="BH74" i="10"/>
  <c r="BY74" i="10" s="1"/>
  <c r="BH392" i="10"/>
  <c r="BY392" i="10" s="1"/>
  <c r="BH551" i="10"/>
  <c r="BY551" i="10" s="1"/>
  <c r="BH444" i="10"/>
  <c r="BY444" i="10" s="1"/>
  <c r="BH38" i="10"/>
  <c r="BY38" i="10" s="1"/>
  <c r="BH93" i="10"/>
  <c r="BY93" i="10" s="1"/>
  <c r="BH643" i="10"/>
  <c r="BY643" i="10" s="1"/>
  <c r="BH420" i="10"/>
  <c r="BY420" i="10" s="1"/>
  <c r="BH353" i="10"/>
  <c r="BY353" i="10" s="1"/>
  <c r="BH248" i="10"/>
  <c r="BY248" i="10" s="1"/>
  <c r="BH524" i="10"/>
  <c r="BY524" i="10" s="1"/>
  <c r="BH367" i="10"/>
  <c r="BH262" i="10"/>
  <c r="BY262" i="10" s="1"/>
  <c r="BH589" i="10"/>
  <c r="BY589" i="10" s="1"/>
  <c r="BH565" i="10"/>
  <c r="BY565" i="10" s="1"/>
  <c r="BH538" i="10"/>
  <c r="BY538" i="10" s="1"/>
  <c r="BH515" i="10"/>
  <c r="BY515" i="10" s="1"/>
  <c r="BH354" i="10"/>
  <c r="BY354" i="10" s="1"/>
  <c r="BH377" i="10"/>
  <c r="BY377" i="10" s="1"/>
  <c r="BH208" i="10"/>
  <c r="BY208" i="10" s="1"/>
  <c r="BH509" i="10"/>
  <c r="BY509" i="10" s="1"/>
  <c r="BH476" i="10"/>
  <c r="BY476" i="10" s="1"/>
  <c r="BH404" i="10"/>
  <c r="BY404" i="10" s="1"/>
  <c r="BH357" i="10"/>
  <c r="BY357" i="10" s="1"/>
  <c r="BH653" i="10"/>
  <c r="BY653" i="10" s="1"/>
  <c r="BH607" i="10"/>
  <c r="BY607" i="10" s="1"/>
  <c r="BH438" i="10"/>
  <c r="BY438" i="10" s="1"/>
  <c r="BH691" i="10"/>
  <c r="BY691" i="10" s="1"/>
  <c r="BH711" i="10"/>
  <c r="BY711" i="10" s="1"/>
  <c r="BH571" i="10"/>
  <c r="BY571" i="10" s="1"/>
  <c r="BH569" i="10"/>
  <c r="BY569" i="10" s="1"/>
  <c r="BH464" i="10"/>
  <c r="BY464" i="10" s="1"/>
  <c r="BH708" i="10"/>
  <c r="BY708" i="10" s="1"/>
  <c r="BH510" i="10"/>
  <c r="BY510" i="10" s="1"/>
  <c r="BH678" i="10"/>
  <c r="BY678" i="10" s="1"/>
  <c r="BH699" i="10"/>
  <c r="BH738" i="10"/>
  <c r="BY738" i="10" s="1"/>
  <c r="BH776" i="10"/>
  <c r="BY776" i="10" s="1"/>
  <c r="BH735" i="10"/>
  <c r="BY735" i="10" s="1"/>
  <c r="BH991" i="10"/>
  <c r="BY991" i="10" s="1"/>
  <c r="BH934" i="10"/>
  <c r="BY934" i="10" s="1"/>
  <c r="BH877" i="10"/>
  <c r="BY877" i="10" s="1"/>
  <c r="BH868" i="10"/>
  <c r="BY868" i="10" s="1"/>
  <c r="BH891" i="10"/>
  <c r="BY891" i="10" s="1"/>
  <c r="BJ236" i="10"/>
  <c r="CA236" i="10" s="1"/>
  <c r="BJ465" i="10"/>
  <c r="CA465" i="10" s="1"/>
  <c r="BJ975" i="10"/>
  <c r="CA975" i="10" s="1"/>
  <c r="BI314" i="10"/>
  <c r="BZ314" i="10" s="1"/>
  <c r="BI666" i="10"/>
  <c r="BZ666" i="10" s="1"/>
  <c r="BH284" i="10"/>
  <c r="BY284" i="10" s="1"/>
  <c r="BH674" i="10"/>
  <c r="BY674" i="10" s="1"/>
  <c r="BH895" i="10"/>
  <c r="BY895" i="10" s="1"/>
  <c r="BD255" i="10"/>
  <c r="BL648" i="10"/>
  <c r="CC648" i="10" s="1"/>
  <c r="BL751" i="10"/>
  <c r="CC751" i="10" s="1"/>
  <c r="BL998" i="10"/>
  <c r="CC998" i="10" s="1"/>
  <c r="BF569" i="10"/>
  <c r="BF501" i="10"/>
  <c r="BJ181" i="10"/>
  <c r="CA181" i="10" s="1"/>
  <c r="BJ310" i="10"/>
  <c r="CA310" i="10" s="1"/>
  <c r="BJ530" i="10"/>
  <c r="CA530" i="10" s="1"/>
  <c r="BJ800" i="10"/>
  <c r="CA800" i="10" s="1"/>
  <c r="BI555" i="10"/>
  <c r="BZ555" i="10" s="1"/>
  <c r="BI500" i="10"/>
  <c r="BZ500" i="10" s="1"/>
  <c r="BI935" i="10"/>
  <c r="BZ935" i="10" s="1"/>
  <c r="BH481" i="10"/>
  <c r="BY481" i="10" s="1"/>
  <c r="BH911" i="10"/>
  <c r="BY911" i="10" s="1"/>
  <c r="BD293" i="10"/>
  <c r="BD692" i="10"/>
  <c r="BL662" i="10"/>
  <c r="CC662" i="10" s="1"/>
  <c r="BF940" i="10"/>
  <c r="BJ60" i="10"/>
  <c r="CA60" i="10" s="1"/>
  <c r="BJ427" i="10"/>
  <c r="CA427" i="10" s="1"/>
  <c r="BJ988" i="10"/>
  <c r="CA988" i="10" s="1"/>
  <c r="BJ77" i="10"/>
  <c r="CA77" i="10" s="1"/>
  <c r="BJ52" i="10"/>
  <c r="CA52" i="10" s="1"/>
  <c r="BJ453" i="10"/>
  <c r="CA453" i="10" s="1"/>
  <c r="BJ243" i="10"/>
  <c r="CA243" i="10" s="1"/>
  <c r="BJ270" i="10"/>
  <c r="CA270" i="10" s="1"/>
  <c r="BJ483" i="10"/>
  <c r="CA483" i="10" s="1"/>
  <c r="BJ23" i="10"/>
  <c r="CA23" i="10" s="1"/>
  <c r="BJ726" i="10"/>
  <c r="CA726" i="10" s="1"/>
  <c r="BJ463" i="10"/>
  <c r="CA463" i="10" s="1"/>
  <c r="BJ76" i="10"/>
  <c r="CA76" i="10" s="1"/>
  <c r="BJ83" i="10"/>
  <c r="CA83" i="10" s="1"/>
  <c r="BJ74" i="10"/>
  <c r="CA74" i="10" s="1"/>
  <c r="BJ65" i="10"/>
  <c r="CA65" i="10" s="1"/>
  <c r="BJ24" i="10"/>
  <c r="CA24" i="10" s="1"/>
  <c r="BJ506" i="10"/>
  <c r="CA506" i="10" s="1"/>
  <c r="BJ523" i="10"/>
  <c r="CA523" i="10" s="1"/>
  <c r="BJ348" i="10"/>
  <c r="CA348" i="10" s="1"/>
  <c r="BJ291" i="10"/>
  <c r="CA291" i="10" s="1"/>
  <c r="BJ186" i="10"/>
  <c r="CA186" i="10" s="1"/>
  <c r="BJ467" i="10"/>
  <c r="CA467" i="10" s="1"/>
  <c r="BJ369" i="10"/>
  <c r="CA369" i="10" s="1"/>
  <c r="BJ248" i="10"/>
  <c r="CA248" i="10" s="1"/>
  <c r="BJ548" i="10"/>
  <c r="CA548" i="10" s="1"/>
  <c r="BJ491" i="10"/>
  <c r="CA491" i="10" s="1"/>
  <c r="BJ430" i="10"/>
  <c r="CA430" i="10" s="1"/>
  <c r="BJ421" i="10"/>
  <c r="CA421" i="10" s="1"/>
  <c r="BJ292" i="10"/>
  <c r="CA292" i="10" s="1"/>
  <c r="BJ549" i="10"/>
  <c r="CA549" i="10" s="1"/>
  <c r="BJ598" i="10"/>
  <c r="CA598" i="10" s="1"/>
  <c r="BJ382" i="10"/>
  <c r="CA382" i="10" s="1"/>
  <c r="BJ377" i="10"/>
  <c r="CA377" i="10" s="1"/>
  <c r="BJ666" i="10"/>
  <c r="CA666" i="10" s="1"/>
  <c r="BJ554" i="10"/>
  <c r="CA554" i="10" s="1"/>
  <c r="BJ516" i="10"/>
  <c r="CA516" i="10" s="1"/>
  <c r="BJ577" i="10"/>
  <c r="CA577" i="10" s="1"/>
  <c r="BJ504" i="10"/>
  <c r="CA504" i="10" s="1"/>
  <c r="BJ697" i="10"/>
  <c r="CA697" i="10" s="1"/>
  <c r="BJ445" i="10"/>
  <c r="CA445" i="10" s="1"/>
  <c r="BJ711" i="10"/>
  <c r="CA711" i="10" s="1"/>
  <c r="BJ619" i="10"/>
  <c r="CA619" i="10" s="1"/>
  <c r="BJ626" i="10"/>
  <c r="CA626" i="10" s="1"/>
  <c r="BJ732" i="10"/>
  <c r="CA732" i="10" s="1"/>
  <c r="BJ592" i="10"/>
  <c r="CA592" i="10" s="1"/>
  <c r="BJ729" i="10"/>
  <c r="CA729" i="10" s="1"/>
  <c r="BJ652" i="10"/>
  <c r="CA652" i="10" s="1"/>
  <c r="BJ673" i="10"/>
  <c r="CA673" i="10" s="1"/>
  <c r="BJ730" i="10"/>
  <c r="CA730" i="10" s="1"/>
  <c r="BJ986" i="10"/>
  <c r="CA986" i="10" s="1"/>
  <c r="BJ929" i="10"/>
  <c r="CA929" i="10" s="1"/>
  <c r="BJ872" i="10"/>
  <c r="CA872" i="10" s="1"/>
  <c r="BJ831" i="10"/>
  <c r="CA831" i="10" s="1"/>
  <c r="BJ822" i="10"/>
  <c r="CA822" i="10" s="1"/>
  <c r="BJ829" i="10"/>
  <c r="CA829" i="10" s="1"/>
  <c r="BJ836" i="10"/>
  <c r="CA836" i="10" s="1"/>
  <c r="BJ763" i="10"/>
  <c r="CA763" i="10" s="1"/>
  <c r="BJ674" i="10"/>
  <c r="CA674" i="10" s="1"/>
  <c r="BJ930" i="10"/>
  <c r="CA930" i="10" s="1"/>
  <c r="BJ985" i="10"/>
  <c r="CA985" i="10" s="1"/>
  <c r="BJ896" i="10"/>
  <c r="CA896" i="10" s="1"/>
  <c r="BJ951" i="10"/>
  <c r="CA951" i="10" s="1"/>
  <c r="BJ926" i="10"/>
  <c r="CA926" i="10" s="1"/>
  <c r="BJ949" i="10"/>
  <c r="CA949" i="10" s="1"/>
  <c r="BI207" i="10"/>
  <c r="BZ207" i="10" s="1"/>
  <c r="BI132" i="10"/>
  <c r="BZ132" i="10" s="1"/>
  <c r="BI155" i="10"/>
  <c r="BZ155" i="10" s="1"/>
  <c r="BI146" i="10"/>
  <c r="BZ146" i="10" s="1"/>
  <c r="BI169" i="10"/>
  <c r="BZ169" i="10" s="1"/>
  <c r="BI208" i="10"/>
  <c r="BZ208" i="10" s="1"/>
  <c r="BI202" i="10"/>
  <c r="BZ202" i="10" s="1"/>
  <c r="BI158" i="10"/>
  <c r="BZ158" i="10" s="1"/>
  <c r="BI117" i="10"/>
  <c r="BZ117" i="10" s="1"/>
  <c r="BI140" i="10"/>
  <c r="BZ140" i="10" s="1"/>
  <c r="BI147" i="10"/>
  <c r="BZ147" i="10" s="1"/>
  <c r="BI170" i="10"/>
  <c r="BZ170" i="10" s="1"/>
  <c r="BI161" i="10"/>
  <c r="BZ161" i="10" s="1"/>
  <c r="BI152" i="10"/>
  <c r="BZ152" i="10" s="1"/>
  <c r="BI127" i="10"/>
  <c r="BZ127" i="10" s="1"/>
  <c r="BI102" i="10"/>
  <c r="BZ102" i="10" s="1"/>
  <c r="BI668" i="10"/>
  <c r="BZ668" i="10" s="1"/>
  <c r="BI490" i="10"/>
  <c r="BZ490" i="10" s="1"/>
  <c r="BI426" i="10"/>
  <c r="BZ426" i="10" s="1"/>
  <c r="BI337" i="10"/>
  <c r="BZ337" i="10" s="1"/>
  <c r="BI216" i="10"/>
  <c r="BZ216" i="10" s="1"/>
  <c r="BI514" i="10"/>
  <c r="BZ514" i="10" s="1"/>
  <c r="BI367" i="10"/>
  <c r="BZ367" i="10" s="1"/>
  <c r="BI310" i="10"/>
  <c r="BZ310" i="10" s="1"/>
  <c r="BI645" i="10"/>
  <c r="BZ645" i="10" s="1"/>
  <c r="BI573" i="10"/>
  <c r="BZ573" i="10" s="1"/>
  <c r="BI549" i="10"/>
  <c r="BZ549" i="10" s="1"/>
  <c r="BI347" i="10"/>
  <c r="BZ347" i="10" s="1"/>
  <c r="BI354" i="10"/>
  <c r="BZ354" i="10" s="1"/>
  <c r="BI217" i="10"/>
  <c r="BZ217" i="10" s="1"/>
  <c r="BI469" i="10"/>
  <c r="BZ469" i="10" s="1"/>
  <c r="BI619" i="10"/>
  <c r="BZ619" i="10" s="1"/>
  <c r="BI466" i="10"/>
  <c r="BZ466" i="10" s="1"/>
  <c r="BI395" i="10"/>
  <c r="BZ395" i="10" s="1"/>
  <c r="BI520" i="10"/>
  <c r="BZ520" i="10" s="1"/>
  <c r="BI431" i="10"/>
  <c r="BZ431" i="10" s="1"/>
  <c r="BI700" i="10"/>
  <c r="BZ700" i="10" s="1"/>
  <c r="BI739" i="10"/>
  <c r="BZ739" i="10" s="1"/>
  <c r="BI596" i="10"/>
  <c r="BZ596" i="10" s="1"/>
  <c r="BI677" i="10"/>
  <c r="BZ677" i="10" s="1"/>
  <c r="BI979" i="10"/>
  <c r="BZ979" i="10" s="1"/>
  <c r="BI686" i="10"/>
  <c r="BZ686" i="10" s="1"/>
  <c r="BJ213" i="10"/>
  <c r="CA213" i="10" s="1"/>
  <c r="BJ159" i="10"/>
  <c r="CA159" i="10" s="1"/>
  <c r="BJ388" i="10"/>
  <c r="CA388" i="10" s="1"/>
  <c r="BJ725" i="10"/>
  <c r="CA725" i="10" s="1"/>
  <c r="BJ839" i="10"/>
  <c r="CA839" i="10" s="1"/>
  <c r="BI103" i="10"/>
  <c r="BZ103" i="10" s="1"/>
  <c r="BI225" i="10"/>
  <c r="BZ225" i="10" s="1"/>
  <c r="BI422" i="10"/>
  <c r="BZ422" i="10" s="1"/>
  <c r="BI741" i="10"/>
  <c r="BZ741" i="10" s="1"/>
  <c r="BI1008" i="10"/>
  <c r="BZ1008" i="10" s="1"/>
  <c r="BH187" i="10"/>
  <c r="BY187" i="10" s="1"/>
  <c r="BH548" i="10"/>
  <c r="BY548" i="10" s="1"/>
  <c r="BH475" i="10"/>
  <c r="BY475" i="10" s="1"/>
  <c r="BH951" i="10"/>
  <c r="BY951" i="10" s="1"/>
  <c r="BD51" i="10"/>
  <c r="BD578" i="10"/>
  <c r="BL221" i="10"/>
  <c r="CC221" i="10" s="1"/>
  <c r="BL315" i="10"/>
  <c r="CC315" i="10" s="1"/>
  <c r="BL984" i="10"/>
  <c r="CC984" i="10" s="1"/>
  <c r="BF743" i="10"/>
  <c r="BF208" i="10"/>
  <c r="BF80" i="10"/>
  <c r="BJ255" i="10"/>
  <c r="CA255" i="10" s="1"/>
  <c r="BJ487" i="10"/>
  <c r="CA487" i="10" s="1"/>
  <c r="BJ908" i="10"/>
  <c r="CA908" i="10" s="1"/>
  <c r="BJ855" i="10"/>
  <c r="CA855" i="10" s="1"/>
  <c r="BI56" i="10"/>
  <c r="BZ56" i="10" s="1"/>
  <c r="BI605" i="10"/>
  <c r="BZ605" i="10" s="1"/>
  <c r="BI676" i="10"/>
  <c r="BZ676" i="10" s="1"/>
  <c r="BI712" i="10"/>
  <c r="BZ712" i="10" s="1"/>
  <c r="BI1004" i="10"/>
  <c r="BZ1004" i="10" s="1"/>
  <c r="BH628" i="10"/>
  <c r="BY628" i="10" s="1"/>
  <c r="BH375" i="10"/>
  <c r="BY375" i="10" s="1"/>
  <c r="BH826" i="10"/>
  <c r="BY826" i="10" s="1"/>
  <c r="BH963" i="10"/>
  <c r="BY963" i="10" s="1"/>
  <c r="BD90" i="10"/>
  <c r="BD397" i="10"/>
  <c r="BD667" i="10"/>
  <c r="BD912" i="10"/>
  <c r="BL616" i="10"/>
  <c r="CC616" i="10" s="1"/>
  <c r="BL925" i="10"/>
  <c r="CC925" i="10" s="1"/>
  <c r="BF123" i="10"/>
  <c r="BJ227" i="10"/>
  <c r="CA227" i="10" s="1"/>
  <c r="BJ49" i="10"/>
  <c r="CA49" i="10" s="1"/>
  <c r="BJ353" i="10"/>
  <c r="CA353" i="10" s="1"/>
  <c r="BJ370" i="10"/>
  <c r="CA370" i="10" s="1"/>
  <c r="BJ685" i="10"/>
  <c r="CA685" i="10" s="1"/>
  <c r="BJ856" i="10"/>
  <c r="CA856" i="10" s="1"/>
  <c r="BJ93" i="10"/>
  <c r="CA93" i="10" s="1"/>
  <c r="BJ68" i="10"/>
  <c r="CA68" i="10" s="1"/>
  <c r="BJ275" i="10"/>
  <c r="CA275" i="10" s="1"/>
  <c r="BJ309" i="10"/>
  <c r="CA309" i="10" s="1"/>
  <c r="BJ32" i="10"/>
  <c r="CA32" i="10" s="1"/>
  <c r="BJ39" i="10"/>
  <c r="CA39" i="10" s="1"/>
  <c r="BJ30" i="10"/>
  <c r="CA30" i="10" s="1"/>
  <c r="BJ21" i="10"/>
  <c r="CA21" i="10" s="1"/>
  <c r="BJ92" i="10"/>
  <c r="CA92" i="10" s="1"/>
  <c r="BJ99" i="10"/>
  <c r="CA99" i="10" s="1"/>
  <c r="BJ90" i="10"/>
  <c r="CA90" i="10" s="1"/>
  <c r="BJ81" i="10"/>
  <c r="CA81" i="10" s="1"/>
  <c r="BJ40" i="10"/>
  <c r="CA40" i="10" s="1"/>
  <c r="BJ31" i="10"/>
  <c r="CA31" i="10" s="1"/>
  <c r="BJ533" i="10"/>
  <c r="CA533" i="10" s="1"/>
  <c r="BJ364" i="10"/>
  <c r="CA364" i="10" s="1"/>
  <c r="BJ307" i="10"/>
  <c r="CA307" i="10" s="1"/>
  <c r="BJ202" i="10"/>
  <c r="CA202" i="10" s="1"/>
  <c r="BJ507" i="10"/>
  <c r="CA507" i="10" s="1"/>
  <c r="BJ399" i="10"/>
  <c r="CA399" i="10" s="1"/>
  <c r="BJ264" i="10"/>
  <c r="CA264" i="10" s="1"/>
  <c r="BJ556" i="10"/>
  <c r="CA556" i="10" s="1"/>
  <c r="BJ501" i="10"/>
  <c r="CA501" i="10" s="1"/>
  <c r="BJ442" i="10"/>
  <c r="CA442" i="10" s="1"/>
  <c r="BJ455" i="10"/>
  <c r="CA455" i="10" s="1"/>
  <c r="BJ308" i="10"/>
  <c r="CA308" i="10" s="1"/>
  <c r="BJ606" i="10"/>
  <c r="CA606" i="10" s="1"/>
  <c r="BJ602" i="10"/>
  <c r="CA602" i="10" s="1"/>
  <c r="BJ394" i="10"/>
  <c r="CA394" i="10" s="1"/>
  <c r="BJ431" i="10"/>
  <c r="CA431" i="10" s="1"/>
  <c r="BJ240" i="10"/>
  <c r="CA240" i="10" s="1"/>
  <c r="BJ599" i="10"/>
  <c r="CA599" i="10" s="1"/>
  <c r="BJ526" i="10"/>
  <c r="CA526" i="10" s="1"/>
  <c r="BJ593" i="10"/>
  <c r="CA593" i="10" s="1"/>
  <c r="BJ520" i="10"/>
  <c r="CA520" i="10" s="1"/>
  <c r="BJ700" i="10"/>
  <c r="CA700" i="10" s="1"/>
  <c r="BJ461" i="10"/>
  <c r="CA461" i="10" s="1"/>
  <c r="BJ739" i="10"/>
  <c r="CA739" i="10" s="1"/>
  <c r="BJ635" i="10"/>
  <c r="CA635" i="10" s="1"/>
  <c r="BJ642" i="10"/>
  <c r="CA642" i="10" s="1"/>
  <c r="BJ771" i="10"/>
  <c r="CA771" i="10" s="1"/>
  <c r="BJ608" i="10"/>
  <c r="CA608" i="10" s="1"/>
  <c r="BJ733" i="10"/>
  <c r="CA733" i="10" s="1"/>
  <c r="BJ668" i="10"/>
  <c r="CA668" i="10" s="1"/>
  <c r="BJ684" i="10"/>
  <c r="CA684" i="10" s="1"/>
  <c r="BJ746" i="10"/>
  <c r="CA746" i="10" s="1"/>
  <c r="BJ1002" i="10"/>
  <c r="CA1002" i="10" s="1"/>
  <c r="BJ945" i="10"/>
  <c r="CA945" i="10" s="1"/>
  <c r="BJ888" i="10"/>
  <c r="CA888" i="10" s="1"/>
  <c r="BJ847" i="10"/>
  <c r="CA847" i="10" s="1"/>
  <c r="BJ838" i="10"/>
  <c r="CA838" i="10" s="1"/>
  <c r="BJ845" i="10"/>
  <c r="CA845" i="10" s="1"/>
  <c r="BJ852" i="10"/>
  <c r="CA852" i="10" s="1"/>
  <c r="BJ779" i="10"/>
  <c r="CA779" i="10" s="1"/>
  <c r="BJ690" i="10"/>
  <c r="CA690" i="10" s="1"/>
  <c r="BJ946" i="10"/>
  <c r="CA946" i="10" s="1"/>
  <c r="BJ1001" i="10"/>
  <c r="BJ912" i="10"/>
  <c r="CA912" i="10" s="1"/>
  <c r="BJ967" i="10"/>
  <c r="CA967" i="10" s="1"/>
  <c r="BJ942" i="10"/>
  <c r="CA942" i="10" s="1"/>
  <c r="BJ965" i="10"/>
  <c r="CA965" i="10" s="1"/>
  <c r="BI269" i="10"/>
  <c r="BZ269" i="10" s="1"/>
  <c r="BI148" i="10"/>
  <c r="BZ148" i="10" s="1"/>
  <c r="BI171" i="10"/>
  <c r="BZ171" i="10" s="1"/>
  <c r="BI162" i="10"/>
  <c r="BI214" i="10"/>
  <c r="BZ214" i="10" s="1"/>
  <c r="BI256" i="10"/>
  <c r="BZ256" i="10" s="1"/>
  <c r="BI205" i="10"/>
  <c r="BZ205" i="10" s="1"/>
  <c r="BI174" i="10"/>
  <c r="BZ174" i="10" s="1"/>
  <c r="BI133" i="10"/>
  <c r="BZ133" i="10" s="1"/>
  <c r="BI156" i="10"/>
  <c r="BZ156" i="10" s="1"/>
  <c r="BI163" i="10"/>
  <c r="BZ163" i="10" s="1"/>
  <c r="BI200" i="10"/>
  <c r="BZ200" i="10" s="1"/>
  <c r="BI177" i="10"/>
  <c r="BZ177" i="10" s="1"/>
  <c r="BI168" i="10"/>
  <c r="BZ168" i="10" s="1"/>
  <c r="BI143" i="10"/>
  <c r="BZ143" i="10" s="1"/>
  <c r="BI118" i="10"/>
  <c r="BZ118" i="10" s="1"/>
  <c r="BI195" i="10"/>
  <c r="BZ195" i="10" s="1"/>
  <c r="BI530" i="10"/>
  <c r="BZ530" i="10" s="1"/>
  <c r="BI467" i="10"/>
  <c r="BZ467" i="10" s="1"/>
  <c r="BI353" i="10"/>
  <c r="BZ353" i="10" s="1"/>
  <c r="BI232" i="10"/>
  <c r="BZ232" i="10" s="1"/>
  <c r="BI524" i="10"/>
  <c r="BZ524" i="10" s="1"/>
  <c r="BI384" i="10"/>
  <c r="BZ384" i="10" s="1"/>
  <c r="BI326" i="10"/>
  <c r="BZ326" i="10" s="1"/>
  <c r="BI285" i="10"/>
  <c r="BZ285" i="10" s="1"/>
  <c r="BI577" i="10"/>
  <c r="BZ577" i="10" s="1"/>
  <c r="BI557" i="10"/>
  <c r="BZ557" i="10" s="1"/>
  <c r="BI363" i="10"/>
  <c r="BZ363" i="10" s="1"/>
  <c r="BI370" i="10"/>
  <c r="BZ370" i="10" s="1"/>
  <c r="BI233" i="10"/>
  <c r="BZ233" i="10" s="1"/>
  <c r="BI522" i="10"/>
  <c r="BZ522" i="10" s="1"/>
  <c r="BI627" i="10"/>
  <c r="BZ627" i="10" s="1"/>
  <c r="BI476" i="10"/>
  <c r="BZ476" i="10" s="1"/>
  <c r="BI398" i="10"/>
  <c r="BZ398" i="10" s="1"/>
  <c r="BI536" i="10"/>
  <c r="BZ536" i="10" s="1"/>
  <c r="BI447" i="10"/>
  <c r="BZ447" i="10" s="1"/>
  <c r="BI703" i="10"/>
  <c r="BZ703" i="10" s="1"/>
  <c r="BI819" i="10"/>
  <c r="BZ819" i="10" s="1"/>
  <c r="BI612" i="10"/>
  <c r="BZ612" i="10" s="1"/>
  <c r="BI784" i="10"/>
  <c r="BZ784" i="10" s="1"/>
  <c r="BI457" i="10"/>
  <c r="BZ457" i="10" s="1"/>
  <c r="BI698" i="10"/>
  <c r="BZ698" i="10" s="1"/>
  <c r="BI407" i="10"/>
  <c r="BZ407" i="10" s="1"/>
  <c r="BI663" i="10"/>
  <c r="BZ663" i="10" s="1"/>
  <c r="BI787" i="10"/>
  <c r="BZ787" i="10" s="1"/>
  <c r="BJ167" i="10"/>
  <c r="CA167" i="10" s="1"/>
  <c r="BJ330" i="10"/>
  <c r="CA330" i="10" s="1"/>
  <c r="BJ274" i="10"/>
  <c r="CA274" i="10" s="1"/>
  <c r="BJ514" i="10"/>
  <c r="CA514" i="10" s="1"/>
  <c r="BJ760" i="10"/>
  <c r="CA760" i="10" s="1"/>
  <c r="BJ837" i="10"/>
  <c r="CA837" i="10" s="1"/>
  <c r="BI28" i="10"/>
  <c r="BZ28" i="10" s="1"/>
  <c r="BI481" i="10"/>
  <c r="BZ481" i="10" s="1"/>
  <c r="BI664" i="10"/>
  <c r="BZ664" i="10" s="1"/>
  <c r="BI753" i="10"/>
  <c r="BZ753" i="10" s="1"/>
  <c r="BI974" i="10"/>
  <c r="BZ974" i="10" s="1"/>
  <c r="BH249" i="10"/>
  <c r="BY249" i="10" s="1"/>
  <c r="BH629" i="10"/>
  <c r="BY629" i="10" s="1"/>
  <c r="BH359" i="10"/>
  <c r="BY359" i="10" s="1"/>
  <c r="BH577" i="10"/>
  <c r="BY577" i="10" s="1"/>
  <c r="BH985" i="10"/>
  <c r="BY985" i="10" s="1"/>
  <c r="BD574" i="10"/>
  <c r="BD914" i="10"/>
  <c r="BL486" i="10"/>
  <c r="CC486" i="10" s="1"/>
  <c r="BL608" i="10"/>
  <c r="CC608" i="10" s="1"/>
  <c r="BL518" i="10"/>
  <c r="CC518" i="10" s="1"/>
  <c r="BL981" i="10"/>
  <c r="CC981" i="10" s="1"/>
  <c r="BL786" i="10"/>
  <c r="CC786" i="10" s="1"/>
  <c r="BF315" i="10"/>
  <c r="BF691" i="10"/>
  <c r="BF912" i="10"/>
  <c r="BF653" i="10"/>
  <c r="BF215" i="10"/>
  <c r="BJ198" i="10"/>
  <c r="CA198" i="10" s="1"/>
  <c r="BJ175" i="10"/>
  <c r="CA175" i="10" s="1"/>
  <c r="BJ290" i="10"/>
  <c r="CA290" i="10" s="1"/>
  <c r="BJ496" i="10"/>
  <c r="CA496" i="10" s="1"/>
  <c r="BJ982" i="10"/>
  <c r="CA982" i="10" s="1"/>
  <c r="BI50" i="10"/>
  <c r="BZ50" i="10" s="1"/>
  <c r="BI31" i="10"/>
  <c r="BZ31" i="10" s="1"/>
  <c r="BI458" i="10"/>
  <c r="BZ458" i="10" s="1"/>
  <c r="BI747" i="10"/>
  <c r="BZ747" i="10" s="1"/>
  <c r="BI868" i="10"/>
  <c r="BZ868" i="10" s="1"/>
  <c r="BH259" i="10"/>
  <c r="BY259" i="10" s="1"/>
  <c r="BH177" i="10"/>
  <c r="BY177" i="10" s="1"/>
  <c r="BH412" i="10"/>
  <c r="BY412" i="10" s="1"/>
  <c r="BH849" i="10"/>
  <c r="BY849" i="10" s="1"/>
  <c r="BH696" i="10"/>
  <c r="BY696" i="10" s="1"/>
  <c r="BH949" i="10"/>
  <c r="BY949" i="10" s="1"/>
  <c r="BD67" i="10"/>
  <c r="BD280" i="10"/>
  <c r="BD764" i="10"/>
  <c r="BD903" i="10"/>
  <c r="BL181" i="10"/>
  <c r="CC181" i="10" s="1"/>
  <c r="BL318" i="10"/>
  <c r="CC318" i="10" s="1"/>
  <c r="BL528" i="10"/>
  <c r="CC528" i="10" s="1"/>
  <c r="BL469" i="10"/>
  <c r="CC469" i="10" s="1"/>
  <c r="BL466" i="10"/>
  <c r="CC466" i="10" s="1"/>
  <c r="BL851" i="10"/>
  <c r="CC851" i="10" s="1"/>
  <c r="BL836" i="10"/>
  <c r="CC836" i="10" s="1"/>
  <c r="BF421" i="10"/>
  <c r="BF832" i="10"/>
  <c r="BF393" i="10"/>
  <c r="BF260" i="10"/>
  <c r="BF60" i="10"/>
  <c r="BJ281" i="10"/>
  <c r="CA281" i="10" s="1"/>
  <c r="BJ58" i="10"/>
  <c r="CA58" i="10" s="1"/>
  <c r="BJ232" i="10"/>
  <c r="CA232" i="10" s="1"/>
  <c r="BJ361" i="10"/>
  <c r="CA361" i="10" s="1"/>
  <c r="BJ429" i="10"/>
  <c r="CA429" i="10" s="1"/>
  <c r="BJ659" i="10"/>
  <c r="CA659" i="10" s="1"/>
  <c r="BJ820" i="10"/>
  <c r="CA820" i="10" s="1"/>
  <c r="BJ935" i="10"/>
  <c r="CA935" i="10" s="1"/>
  <c r="BJ109" i="10"/>
  <c r="CA109" i="10" s="1"/>
  <c r="BJ25" i="10"/>
  <c r="CA25" i="10" s="1"/>
  <c r="BJ55" i="10"/>
  <c r="CA55" i="10" s="1"/>
  <c r="BJ46" i="10"/>
  <c r="CA46" i="10" s="1"/>
  <c r="BJ37" i="10"/>
  <c r="CA37" i="10" s="1"/>
  <c r="BJ108" i="10"/>
  <c r="CA108" i="10" s="1"/>
  <c r="BJ115" i="10"/>
  <c r="CA115" i="10" s="1"/>
  <c r="BJ106" i="10"/>
  <c r="CA106" i="10" s="1"/>
  <c r="BJ97" i="10"/>
  <c r="CA97" i="10" s="1"/>
  <c r="BJ56" i="10"/>
  <c r="CA56" i="10" s="1"/>
  <c r="BJ47" i="10"/>
  <c r="CA47" i="10" s="1"/>
  <c r="BJ543" i="10"/>
  <c r="CA543" i="10" s="1"/>
  <c r="BJ438" i="10"/>
  <c r="CA438" i="10" s="1"/>
  <c r="BJ323" i="10"/>
  <c r="CA323" i="10" s="1"/>
  <c r="BJ218" i="10"/>
  <c r="CA218" i="10" s="1"/>
  <c r="BJ517" i="10"/>
  <c r="CA517" i="10" s="1"/>
  <c r="BJ402" i="10"/>
  <c r="CA402" i="10" s="1"/>
  <c r="BJ280" i="10"/>
  <c r="CA280" i="10" s="1"/>
  <c r="BJ601" i="10"/>
  <c r="CA601" i="10" s="1"/>
  <c r="BJ511" i="10"/>
  <c r="CA511" i="10" s="1"/>
  <c r="BJ468" i="10"/>
  <c r="CA468" i="10" s="1"/>
  <c r="BJ458" i="10"/>
  <c r="CA458" i="10" s="1"/>
  <c r="BJ324" i="10"/>
  <c r="CA324" i="10" s="1"/>
  <c r="BJ614" i="10"/>
  <c r="CA614" i="10" s="1"/>
  <c r="BJ646" i="10"/>
  <c r="CA646" i="10" s="1"/>
  <c r="BJ443" i="10"/>
  <c r="CA443" i="10" s="1"/>
  <c r="BJ434" i="10"/>
  <c r="CA434" i="10" s="1"/>
  <c r="BJ256" i="10"/>
  <c r="CA256" i="10" s="1"/>
  <c r="BJ607" i="10"/>
  <c r="CA607" i="10" s="1"/>
  <c r="BJ583" i="10"/>
  <c r="CA583" i="10" s="1"/>
  <c r="BJ609" i="10"/>
  <c r="CA609" i="10" s="1"/>
  <c r="BJ536" i="10"/>
  <c r="CA536" i="10" s="1"/>
  <c r="BJ703" i="10"/>
  <c r="CA703" i="10" s="1"/>
  <c r="BJ477" i="10"/>
  <c r="CA477" i="10" s="1"/>
  <c r="BJ819" i="10"/>
  <c r="CA819" i="10" s="1"/>
  <c r="BJ651" i="10"/>
  <c r="CA651" i="10" s="1"/>
  <c r="BJ658" i="10"/>
  <c r="CA658" i="10" s="1"/>
  <c r="BJ803" i="10"/>
  <c r="CA803" i="10" s="1"/>
  <c r="BJ624" i="10"/>
  <c r="CA624" i="10" s="1"/>
  <c r="BJ741" i="10"/>
  <c r="CA741" i="10" s="1"/>
  <c r="BJ681" i="10"/>
  <c r="CA681" i="10" s="1"/>
  <c r="BJ687" i="10"/>
  <c r="CA687" i="10" s="1"/>
  <c r="BJ762" i="10"/>
  <c r="CA762" i="10" s="1"/>
  <c r="BJ705" i="10"/>
  <c r="CA705" i="10" s="1"/>
  <c r="BJ961" i="10"/>
  <c r="CA961" i="10" s="1"/>
  <c r="BJ904" i="10"/>
  <c r="CA904" i="10" s="1"/>
  <c r="BJ863" i="10"/>
  <c r="CA863" i="10" s="1"/>
  <c r="BJ854" i="10"/>
  <c r="CA854" i="10" s="1"/>
  <c r="BJ861" i="10"/>
  <c r="CA861" i="10" s="1"/>
  <c r="BJ868" i="10"/>
  <c r="CA868" i="10" s="1"/>
  <c r="BJ795" i="10"/>
  <c r="CA795" i="10" s="1"/>
  <c r="BJ706" i="10"/>
  <c r="CA706" i="10" s="1"/>
  <c r="BJ962" i="10"/>
  <c r="CA962" i="10" s="1"/>
  <c r="BJ672" i="10"/>
  <c r="CA672" i="10" s="1"/>
  <c r="BJ928" i="10"/>
  <c r="CA928" i="10" s="1"/>
  <c r="BJ983" i="10"/>
  <c r="CA983" i="10" s="1"/>
  <c r="BJ958" i="10"/>
  <c r="CA958" i="10" s="1"/>
  <c r="BJ981" i="10"/>
  <c r="CA981" i="10" s="1"/>
  <c r="BI93" i="10"/>
  <c r="BZ93" i="10" s="1"/>
  <c r="BI164" i="10"/>
  <c r="BZ164" i="10" s="1"/>
  <c r="BI183" i="10"/>
  <c r="BZ183" i="10" s="1"/>
  <c r="BI178" i="10"/>
  <c r="BZ178" i="10" s="1"/>
  <c r="BI224" i="10"/>
  <c r="BZ224" i="10" s="1"/>
  <c r="BI290" i="10"/>
  <c r="BZ290" i="10" s="1"/>
  <c r="BI221" i="10"/>
  <c r="BZ221" i="10" s="1"/>
  <c r="BI184" i="10"/>
  <c r="BZ184" i="10" s="1"/>
  <c r="BI149" i="10"/>
  <c r="BZ149" i="10" s="1"/>
  <c r="BI172" i="10"/>
  <c r="BZ172" i="10" s="1"/>
  <c r="BI179" i="10"/>
  <c r="BZ179" i="10" s="1"/>
  <c r="BI206" i="10"/>
  <c r="BZ206" i="10" s="1"/>
  <c r="BI191" i="10"/>
  <c r="BZ191" i="10" s="1"/>
  <c r="BI182" i="10"/>
  <c r="BZ182" i="10" s="1"/>
  <c r="BI159" i="10"/>
  <c r="BZ159" i="10" s="1"/>
  <c r="BI134" i="10"/>
  <c r="BZ134" i="10" s="1"/>
  <c r="BI211" i="10"/>
  <c r="BZ211" i="10" s="1"/>
  <c r="BI540" i="10"/>
  <c r="BZ540" i="10" s="1"/>
  <c r="BI477" i="10"/>
  <c r="BZ477" i="10" s="1"/>
  <c r="BI369" i="10"/>
  <c r="BZ369" i="10" s="1"/>
  <c r="BI248" i="10"/>
  <c r="BZ248" i="10" s="1"/>
  <c r="BI534" i="10"/>
  <c r="BZ534" i="10" s="1"/>
  <c r="BI387" i="10"/>
  <c r="BZ387" i="10" s="1"/>
  <c r="BI342" i="10"/>
  <c r="BZ342" i="10" s="1"/>
  <c r="BI301" i="10"/>
  <c r="BI622" i="10"/>
  <c r="BZ622" i="10" s="1"/>
  <c r="BI561" i="10"/>
  <c r="BZ561" i="10" s="1"/>
  <c r="BI397" i="10"/>
  <c r="BZ397" i="10" s="1"/>
  <c r="BI382" i="10"/>
  <c r="BZ382" i="10" s="1"/>
  <c r="BI249" i="10"/>
  <c r="BZ249" i="10" s="1"/>
  <c r="BI558" i="10"/>
  <c r="BZ558" i="10" s="1"/>
  <c r="BI652" i="10"/>
  <c r="BZ652" i="10" s="1"/>
  <c r="BI486" i="10"/>
  <c r="BZ486" i="10" s="1"/>
  <c r="BI410" i="10"/>
  <c r="BZ410" i="10" s="1"/>
  <c r="BI552" i="10"/>
  <c r="BZ552" i="10" s="1"/>
  <c r="BI463" i="10"/>
  <c r="BZ463" i="10" s="1"/>
  <c r="BI714" i="10"/>
  <c r="BZ714" i="10" s="1"/>
  <c r="BI835" i="10"/>
  <c r="BZ835" i="10" s="1"/>
  <c r="BI628" i="10"/>
  <c r="BZ628" i="10" s="1"/>
  <c r="BI546" i="10"/>
  <c r="BZ546" i="10" s="1"/>
  <c r="BI473" i="10"/>
  <c r="BZ473" i="10" s="1"/>
  <c r="BI701" i="10"/>
  <c r="BZ701" i="10" s="1"/>
  <c r="BI423" i="10"/>
  <c r="BZ423" i="10" s="1"/>
  <c r="BI675" i="10"/>
  <c r="BZ675" i="10" s="1"/>
  <c r="BI899" i="10"/>
  <c r="BZ899" i="10" s="1"/>
  <c r="BI554" i="10"/>
  <c r="BZ554" i="10" s="1"/>
  <c r="BJ149" i="10"/>
  <c r="CA149" i="10" s="1"/>
  <c r="BJ390" i="10"/>
  <c r="CA390" i="10" s="1"/>
  <c r="BJ392" i="10"/>
  <c r="CA392" i="10" s="1"/>
  <c r="BJ563" i="10"/>
  <c r="CA563" i="10" s="1"/>
  <c r="BJ818" i="10"/>
  <c r="CA818" i="10" s="1"/>
  <c r="BI34" i="10"/>
  <c r="BZ34" i="10" s="1"/>
  <c r="BI58" i="10"/>
  <c r="BZ58" i="10" s="1"/>
  <c r="BI360" i="10"/>
  <c r="BZ360" i="10" s="1"/>
  <c r="BI361" i="10"/>
  <c r="BZ361" i="10" s="1"/>
  <c r="BI764" i="10"/>
  <c r="BZ764" i="10" s="1"/>
  <c r="BI1009" i="10"/>
  <c r="BZ1009" i="10" s="1"/>
  <c r="BI919" i="10"/>
  <c r="BZ919" i="10" s="1"/>
  <c r="BH252" i="10"/>
  <c r="BY252" i="10" s="1"/>
  <c r="BH530" i="10"/>
  <c r="BY530" i="10" s="1"/>
  <c r="BH363" i="10"/>
  <c r="BY363" i="10" s="1"/>
  <c r="BH598" i="10"/>
  <c r="BY598" i="10" s="1"/>
  <c r="BH680" i="10"/>
  <c r="BY680" i="10" s="1"/>
  <c r="BH924" i="10"/>
  <c r="BY924" i="10" s="1"/>
  <c r="BD240" i="10"/>
  <c r="BD543" i="10"/>
  <c r="BD365" i="10"/>
  <c r="BD722" i="10"/>
  <c r="BD604" i="10"/>
  <c r="BD1005" i="10"/>
  <c r="BL269" i="10"/>
  <c r="CC269" i="10" s="1"/>
  <c r="BL197" i="10"/>
  <c r="CC197" i="10" s="1"/>
  <c r="BL344" i="10"/>
  <c r="CC344" i="10" s="1"/>
  <c r="BL697" i="10"/>
  <c r="CC697" i="10" s="1"/>
  <c r="BL993" i="10"/>
  <c r="CC993" i="10" s="1"/>
  <c r="BF665" i="10"/>
  <c r="BF953" i="10"/>
  <c r="BF864" i="10"/>
  <c r="BF134" i="10"/>
  <c r="BF395" i="10"/>
  <c r="BF107" i="10"/>
  <c r="BF560" i="10"/>
  <c r="BJ102" i="10"/>
  <c r="CA102" i="10" s="1"/>
  <c r="BJ197" i="10"/>
  <c r="CA197" i="10" s="1"/>
  <c r="BJ196" i="10"/>
  <c r="CA196" i="10" s="1"/>
  <c r="BJ408" i="10"/>
  <c r="CA408" i="10" s="1"/>
  <c r="BJ776" i="10"/>
  <c r="CA776" i="10" s="1"/>
  <c r="BI44" i="10"/>
  <c r="BZ44" i="10" s="1"/>
  <c r="BI376" i="10"/>
  <c r="BZ376" i="10" s="1"/>
  <c r="BI286" i="10"/>
  <c r="BZ286" i="10" s="1"/>
  <c r="BI734" i="10"/>
  <c r="BZ734" i="10" s="1"/>
  <c r="BI981" i="10"/>
  <c r="BZ981" i="10" s="1"/>
  <c r="BH229" i="10"/>
  <c r="BY229" i="10" s="1"/>
  <c r="BH552" i="10"/>
  <c r="BY552" i="10" s="1"/>
  <c r="BH533" i="10"/>
  <c r="BY533" i="10" s="1"/>
  <c r="BH741" i="10"/>
  <c r="BY741" i="10" s="1"/>
  <c r="BH912" i="10"/>
  <c r="BD244" i="10"/>
  <c r="BD509" i="10"/>
  <c r="BD760" i="10"/>
  <c r="BL241" i="10"/>
  <c r="CC241" i="10" s="1"/>
  <c r="BL360" i="10"/>
  <c r="CC360" i="10" s="1"/>
  <c r="BL607" i="10"/>
  <c r="CC607" i="10" s="1"/>
  <c r="BF896" i="10"/>
  <c r="BF533" i="10"/>
  <c r="BJ410" i="10"/>
  <c r="CA410" i="10" s="1"/>
  <c r="BJ332" i="10"/>
  <c r="CA332" i="10" s="1"/>
  <c r="BJ590" i="10"/>
  <c r="CA590" i="10" s="1"/>
  <c r="BJ1004" i="10"/>
  <c r="CA1004" i="10" s="1"/>
  <c r="BJ636" i="10"/>
  <c r="CA636" i="10" s="1"/>
  <c r="BJ747" i="10"/>
  <c r="CA747" i="10" s="1"/>
  <c r="BJ297" i="10"/>
  <c r="CA297" i="10" s="1"/>
  <c r="BJ150" i="10"/>
  <c r="CA150" i="10" s="1"/>
  <c r="BJ59" i="10"/>
  <c r="CA59" i="10" s="1"/>
  <c r="BJ41" i="10"/>
  <c r="CA41" i="10" s="1"/>
  <c r="BJ64" i="10"/>
  <c r="CA64" i="10" s="1"/>
  <c r="BJ62" i="10"/>
  <c r="CA62" i="10" s="1"/>
  <c r="BJ53" i="10"/>
  <c r="CA53" i="10" s="1"/>
  <c r="BJ124" i="10"/>
  <c r="CA124" i="10" s="1"/>
  <c r="BJ131" i="10"/>
  <c r="CA131" i="10" s="1"/>
  <c r="BJ122" i="10"/>
  <c r="CA122" i="10" s="1"/>
  <c r="BJ113" i="10"/>
  <c r="CA113" i="10" s="1"/>
  <c r="BJ72" i="10"/>
  <c r="CA72" i="10" s="1"/>
  <c r="BJ63" i="10"/>
  <c r="CA63" i="10" s="1"/>
  <c r="BJ551" i="10"/>
  <c r="CA551" i="10" s="1"/>
  <c r="BJ441" i="10"/>
  <c r="CA441" i="10" s="1"/>
  <c r="BJ339" i="10"/>
  <c r="CA339" i="10" s="1"/>
  <c r="BJ234" i="10"/>
  <c r="CA234" i="10" s="1"/>
  <c r="BJ527" i="10"/>
  <c r="CA527" i="10" s="1"/>
  <c r="BJ405" i="10"/>
  <c r="CA405" i="10" s="1"/>
  <c r="BJ296" i="10"/>
  <c r="CA296" i="10" s="1"/>
  <c r="BJ613" i="10"/>
  <c r="CA613" i="10" s="1"/>
  <c r="BJ521" i="10"/>
  <c r="CA521" i="10" s="1"/>
  <c r="BJ478" i="10"/>
  <c r="CA478" i="10" s="1"/>
  <c r="BJ508" i="10"/>
  <c r="CA508" i="10" s="1"/>
  <c r="BJ340" i="10"/>
  <c r="CA340" i="10" s="1"/>
  <c r="BJ618" i="10"/>
  <c r="CA618" i="10" s="1"/>
  <c r="BJ780" i="10"/>
  <c r="CA780" i="10" s="1"/>
  <c r="BJ446" i="10"/>
  <c r="CA446" i="10" s="1"/>
  <c r="BJ437" i="10"/>
  <c r="CA437" i="10" s="1"/>
  <c r="BJ272" i="10"/>
  <c r="CA272" i="10" s="1"/>
  <c r="BJ263" i="10"/>
  <c r="CA263" i="10" s="1"/>
  <c r="BJ591" i="10"/>
  <c r="CA591" i="10" s="1"/>
  <c r="BJ625" i="10"/>
  <c r="CA625" i="10" s="1"/>
  <c r="BJ552" i="10"/>
  <c r="BJ743" i="10"/>
  <c r="CA743" i="10" s="1"/>
  <c r="BJ493" i="10"/>
  <c r="CA493" i="10" s="1"/>
  <c r="BJ835" i="10"/>
  <c r="CA835" i="10" s="1"/>
  <c r="BJ667" i="10"/>
  <c r="CA667" i="10" s="1"/>
  <c r="BJ680" i="10"/>
  <c r="CA680" i="10" s="1"/>
  <c r="BJ384" i="10"/>
  <c r="CA384" i="10" s="1"/>
  <c r="BJ640" i="10"/>
  <c r="CA640" i="10" s="1"/>
  <c r="BJ796" i="10"/>
  <c r="CA796" i="10" s="1"/>
  <c r="BJ693" i="10"/>
  <c r="CA693" i="10" s="1"/>
  <c r="BJ742" i="10"/>
  <c r="CA742" i="10" s="1"/>
  <c r="BJ778" i="10"/>
  <c r="CA778" i="10" s="1"/>
  <c r="BJ721" i="10"/>
  <c r="CA721" i="10" s="1"/>
  <c r="BJ977" i="10"/>
  <c r="CA977" i="10" s="1"/>
  <c r="BJ920" i="10"/>
  <c r="CA920" i="10" s="1"/>
  <c r="BJ879" i="10"/>
  <c r="CA879" i="10" s="1"/>
  <c r="BJ870" i="10"/>
  <c r="CA870" i="10" s="1"/>
  <c r="BJ877" i="10"/>
  <c r="CA877" i="10" s="1"/>
  <c r="BJ884" i="10"/>
  <c r="CA884" i="10" s="1"/>
  <c r="BJ811" i="10"/>
  <c r="CA811" i="10" s="1"/>
  <c r="BJ722" i="10"/>
  <c r="CA722" i="10" s="1"/>
  <c r="BJ978" i="10"/>
  <c r="CA978" i="10" s="1"/>
  <c r="BJ688" i="10"/>
  <c r="CA688" i="10" s="1"/>
  <c r="BJ944" i="10"/>
  <c r="CA944" i="10" s="1"/>
  <c r="BJ999" i="10"/>
  <c r="CA999" i="10" s="1"/>
  <c r="BJ974" i="10"/>
  <c r="CA974" i="10" s="1"/>
  <c r="BJ997" i="10"/>
  <c r="CA997" i="10" s="1"/>
  <c r="BI210" i="10"/>
  <c r="BZ210" i="10" s="1"/>
  <c r="BI180" i="10"/>
  <c r="BZ180" i="10" s="1"/>
  <c r="BI186" i="10"/>
  <c r="BZ186" i="10" s="1"/>
  <c r="BI309" i="10"/>
  <c r="BZ309" i="10" s="1"/>
  <c r="BI260" i="10"/>
  <c r="BZ260" i="10" s="1"/>
  <c r="BI364" i="10"/>
  <c r="BZ364" i="10" s="1"/>
  <c r="BI240" i="10"/>
  <c r="BZ240" i="10" s="1"/>
  <c r="BI190" i="10"/>
  <c r="BZ190" i="10" s="1"/>
  <c r="BI165" i="10"/>
  <c r="BZ165" i="10" s="1"/>
  <c r="BI215" i="10"/>
  <c r="BZ215" i="10" s="1"/>
  <c r="BI237" i="10"/>
  <c r="BZ237" i="10" s="1"/>
  <c r="BI212" i="10"/>
  <c r="BZ212" i="10" s="1"/>
  <c r="BI194" i="10"/>
  <c r="BZ194" i="10" s="1"/>
  <c r="BI188" i="10"/>
  <c r="BZ188" i="10" s="1"/>
  <c r="BI175" i="10"/>
  <c r="BZ175" i="10" s="1"/>
  <c r="BI150" i="10"/>
  <c r="BZ150" i="10" s="1"/>
  <c r="BI227" i="10"/>
  <c r="BZ227" i="10" s="1"/>
  <c r="BI547" i="10"/>
  <c r="BZ547" i="10" s="1"/>
  <c r="BI507" i="10"/>
  <c r="BZ507" i="10" s="1"/>
  <c r="BI402" i="10"/>
  <c r="BZ402" i="10" s="1"/>
  <c r="BI264" i="10"/>
  <c r="BZ264" i="10" s="1"/>
  <c r="BI556" i="10"/>
  <c r="BZ556" i="10" s="1"/>
  <c r="BI445" i="10"/>
  <c r="BZ445" i="10" s="1"/>
  <c r="BI358" i="10"/>
  <c r="BZ358" i="10" s="1"/>
  <c r="BI317" i="10"/>
  <c r="BZ317" i="10" s="1"/>
  <c r="BI630" i="10"/>
  <c r="BZ630" i="10" s="1"/>
  <c r="BI606" i="10"/>
  <c r="BZ606" i="10" s="1"/>
  <c r="BI400" i="10"/>
  <c r="BZ400" i="10" s="1"/>
  <c r="BI394" i="10"/>
  <c r="BZ394" i="10" s="1"/>
  <c r="BI265" i="10"/>
  <c r="BI566" i="10"/>
  <c r="BZ566" i="10" s="1"/>
  <c r="BI231" i="10"/>
  <c r="BZ231" i="10" s="1"/>
  <c r="BI496" i="10"/>
  <c r="BZ496" i="10" s="1"/>
  <c r="BI453" i="10"/>
  <c r="BZ453" i="10" s="1"/>
  <c r="BI568" i="10"/>
  <c r="BZ568" i="10" s="1"/>
  <c r="BI479" i="10"/>
  <c r="BZ479" i="10" s="1"/>
  <c r="BI800" i="10"/>
  <c r="BZ800" i="10" s="1"/>
  <c r="BI388" i="10"/>
  <c r="BZ388" i="10" s="1"/>
  <c r="BI644" i="10"/>
  <c r="BZ644" i="10" s="1"/>
  <c r="BI562" i="10"/>
  <c r="BZ562" i="10" s="1"/>
  <c r="BI489" i="10"/>
  <c r="BZ489" i="10" s="1"/>
  <c r="BI720" i="10"/>
  <c r="BZ720" i="10" s="1"/>
  <c r="BI439" i="10"/>
  <c r="BZ439" i="10" s="1"/>
  <c r="BI766" i="10"/>
  <c r="BZ766" i="10" s="1"/>
  <c r="BJ155" i="10"/>
  <c r="CA155" i="10" s="1"/>
  <c r="BJ191" i="10"/>
  <c r="CA191" i="10" s="1"/>
  <c r="BJ294" i="10"/>
  <c r="CA294" i="10" s="1"/>
  <c r="BJ648" i="10"/>
  <c r="CA648" i="10" s="1"/>
  <c r="BJ817" i="10"/>
  <c r="CA817" i="10" s="1"/>
  <c r="BJ814" i="10"/>
  <c r="CA814" i="10" s="1"/>
  <c r="BI43" i="10"/>
  <c r="BZ43" i="10" s="1"/>
  <c r="BI35" i="10"/>
  <c r="BZ35" i="10" s="1"/>
  <c r="BI255" i="10"/>
  <c r="BZ255" i="10" s="1"/>
  <c r="BI327" i="10"/>
  <c r="BZ327" i="10" s="1"/>
  <c r="BI683" i="10"/>
  <c r="BZ683" i="10" s="1"/>
  <c r="BI843" i="10"/>
  <c r="BZ843" i="10" s="1"/>
  <c r="BH251" i="10"/>
  <c r="BY251" i="10" s="1"/>
  <c r="BH161" i="10"/>
  <c r="BY161" i="10" s="1"/>
  <c r="BH271" i="10"/>
  <c r="BY271" i="10" s="1"/>
  <c r="BH286" i="10"/>
  <c r="BY286" i="10" s="1"/>
  <c r="BH414" i="10"/>
  <c r="BY414" i="10" s="1"/>
  <c r="BH896" i="10"/>
  <c r="BY896" i="10" s="1"/>
  <c r="BD290" i="10"/>
  <c r="BD684" i="10"/>
  <c r="BD988" i="10"/>
  <c r="BL207" i="10"/>
  <c r="CC207" i="10" s="1"/>
  <c r="BL191" i="10"/>
  <c r="CC191" i="10" s="1"/>
  <c r="BL303" i="10"/>
  <c r="CC303" i="10" s="1"/>
  <c r="BL591" i="10"/>
  <c r="CC591" i="10" s="1"/>
  <c r="BL1007" i="10"/>
  <c r="CC1007" i="10" s="1"/>
  <c r="BF753" i="10"/>
  <c r="BF283" i="10"/>
  <c r="BF253" i="10"/>
  <c r="BF490" i="10"/>
  <c r="BF231" i="10"/>
  <c r="BF472" i="10"/>
  <c r="BJ171" i="10"/>
  <c r="CA171" i="10" s="1"/>
  <c r="BJ222" i="10"/>
  <c r="CA222" i="10" s="1"/>
  <c r="BJ393" i="10"/>
  <c r="CA393" i="10" s="1"/>
  <c r="BJ586" i="10"/>
  <c r="CA586" i="10" s="1"/>
  <c r="BJ605" i="10"/>
  <c r="CA605" i="10" s="1"/>
  <c r="BJ979" i="10"/>
  <c r="CA979" i="10" s="1"/>
  <c r="BJ996" i="10"/>
  <c r="CA996" i="10" s="1"/>
  <c r="BI21" i="10"/>
  <c r="BZ21" i="10" s="1"/>
  <c r="BI241" i="10"/>
  <c r="BZ241" i="10" s="1"/>
  <c r="BI542" i="10"/>
  <c r="BZ542" i="10" s="1"/>
  <c r="BI680" i="10"/>
  <c r="BZ680" i="10" s="1"/>
  <c r="BI870" i="10"/>
  <c r="BZ870" i="10" s="1"/>
  <c r="BH235" i="10"/>
  <c r="BY235" i="10" s="1"/>
  <c r="BH600" i="10"/>
  <c r="BY600" i="10" s="1"/>
  <c r="BH631" i="10"/>
  <c r="BY631" i="10" s="1"/>
  <c r="BH732" i="10"/>
  <c r="BY732" i="10" s="1"/>
  <c r="BH811" i="10"/>
  <c r="BY811" i="10" s="1"/>
  <c r="BD327" i="10"/>
  <c r="BL217" i="10"/>
  <c r="CC217" i="10" s="1"/>
  <c r="BL203" i="10"/>
  <c r="CC203" i="10" s="1"/>
  <c r="BL544" i="10"/>
  <c r="CC544" i="10" s="1"/>
  <c r="BL331" i="10"/>
  <c r="CC331" i="10" s="1"/>
  <c r="BL483" i="10"/>
  <c r="CC483" i="10" s="1"/>
  <c r="BL660" i="10"/>
  <c r="CC660" i="10" s="1"/>
  <c r="BL629" i="10"/>
  <c r="CC629" i="10" s="1"/>
  <c r="BL1000" i="10"/>
  <c r="CC1000" i="10" s="1"/>
  <c r="BL848" i="10"/>
  <c r="CC848" i="10" s="1"/>
  <c r="BF425" i="10"/>
  <c r="BF356" i="10"/>
  <c r="BF340" i="10"/>
  <c r="BF292" i="10"/>
  <c r="BF548" i="10"/>
  <c r="BF410" i="10"/>
  <c r="BJ235" i="10"/>
  <c r="CA235" i="10" s="1"/>
  <c r="BJ503" i="10"/>
  <c r="CA503" i="10" s="1"/>
  <c r="BJ451" i="10"/>
  <c r="CA451" i="10" s="1"/>
  <c r="BJ486" i="10"/>
  <c r="CA486" i="10" s="1"/>
  <c r="BJ970" i="10"/>
  <c r="CA970" i="10" s="1"/>
  <c r="BJ84" i="10"/>
  <c r="CA84" i="10" s="1"/>
  <c r="BJ48" i="10"/>
  <c r="CA48" i="10" s="1"/>
  <c r="BJ125" i="10"/>
  <c r="CA125" i="10" s="1"/>
  <c r="BJ100" i="10"/>
  <c r="CA100" i="10" s="1"/>
  <c r="BJ325" i="10"/>
  <c r="CA325" i="10" s="1"/>
  <c r="BJ71" i="10"/>
  <c r="CA71" i="10" s="1"/>
  <c r="BJ118" i="10"/>
  <c r="CA118" i="10" s="1"/>
  <c r="BJ141" i="10"/>
  <c r="CA141" i="10" s="1"/>
  <c r="BJ116" i="10"/>
  <c r="CA116" i="10" s="1"/>
  <c r="BJ75" i="10"/>
  <c r="CA75" i="10" s="1"/>
  <c r="BJ380" i="10"/>
  <c r="CA380" i="10" s="1"/>
  <c r="BJ57" i="10"/>
  <c r="CA57" i="10" s="1"/>
  <c r="BJ80" i="10"/>
  <c r="CA80" i="10" s="1"/>
  <c r="BJ87" i="10"/>
  <c r="CA87" i="10" s="1"/>
  <c r="BJ78" i="10"/>
  <c r="CA78" i="10" s="1"/>
  <c r="BJ69" i="10"/>
  <c r="CA69" i="10" s="1"/>
  <c r="BJ140" i="10"/>
  <c r="CA140" i="10" s="1"/>
  <c r="BJ147" i="10"/>
  <c r="CA147" i="10" s="1"/>
  <c r="BJ138" i="10"/>
  <c r="CA138" i="10" s="1"/>
  <c r="BJ129" i="10"/>
  <c r="CA129" i="10" s="1"/>
  <c r="BJ88" i="10"/>
  <c r="CA88" i="10" s="1"/>
  <c r="BJ79" i="10"/>
  <c r="CA79" i="10" s="1"/>
  <c r="BJ559" i="10"/>
  <c r="CA559" i="10" s="1"/>
  <c r="BJ444" i="10"/>
  <c r="CA444" i="10" s="1"/>
  <c r="BJ355" i="10"/>
  <c r="CA355" i="10" s="1"/>
  <c r="BJ250" i="10"/>
  <c r="CA250" i="10" s="1"/>
  <c r="BJ537" i="10"/>
  <c r="CA537" i="10" s="1"/>
  <c r="BJ454" i="10"/>
  <c r="CA454" i="10" s="1"/>
  <c r="BJ312" i="10"/>
  <c r="CA312" i="10" s="1"/>
  <c r="BJ634" i="10"/>
  <c r="CA634" i="10" s="1"/>
  <c r="BJ585" i="10"/>
  <c r="CA585" i="10" s="1"/>
  <c r="BJ531" i="10"/>
  <c r="CA531" i="10" s="1"/>
  <c r="BJ518" i="10"/>
  <c r="CA518" i="10" s="1"/>
  <c r="BJ356" i="10"/>
  <c r="CA356" i="10" s="1"/>
  <c r="BJ299" i="10"/>
  <c r="CA299" i="10" s="1"/>
  <c r="BJ194" i="10"/>
  <c r="CA194" i="10" s="1"/>
  <c r="BJ492" i="10"/>
  <c r="CA492" i="10" s="1"/>
  <c r="BJ459" i="10"/>
  <c r="CA459" i="10" s="1"/>
  <c r="BJ288" i="10"/>
  <c r="CA288" i="10" s="1"/>
  <c r="BJ279" i="10"/>
  <c r="CA279" i="10" s="1"/>
  <c r="BJ385" i="10"/>
  <c r="CA385" i="10" s="1"/>
  <c r="BJ641" i="10"/>
  <c r="CA641" i="10" s="1"/>
  <c r="BJ568" i="10"/>
  <c r="CA568" i="10" s="1"/>
  <c r="BJ757" i="10"/>
  <c r="BJ509" i="10"/>
  <c r="CA509" i="10" s="1"/>
  <c r="BJ644" i="10"/>
  <c r="CA644" i="10" s="1"/>
  <c r="BJ677" i="10"/>
  <c r="CA677" i="10" s="1"/>
  <c r="BJ695" i="10"/>
  <c r="CA695" i="10" s="1"/>
  <c r="BJ400" i="10"/>
  <c r="CA400" i="10" s="1"/>
  <c r="BJ656" i="10"/>
  <c r="CA656" i="10" s="1"/>
  <c r="BJ844" i="10"/>
  <c r="CA844" i="10" s="1"/>
  <c r="BJ696" i="10"/>
  <c r="CA696" i="10" s="1"/>
  <c r="BJ807" i="10"/>
  <c r="CA807" i="10" s="1"/>
  <c r="BJ794" i="10"/>
  <c r="CA794" i="10" s="1"/>
  <c r="BJ737" i="10"/>
  <c r="CA737" i="10" s="1"/>
  <c r="BJ993" i="10"/>
  <c r="CA993" i="10" s="1"/>
  <c r="BJ936" i="10"/>
  <c r="CA936" i="10" s="1"/>
  <c r="BJ895" i="10"/>
  <c r="CA895" i="10" s="1"/>
  <c r="BJ886" i="10"/>
  <c r="CA886" i="10" s="1"/>
  <c r="BJ893" i="10"/>
  <c r="CA893" i="10" s="1"/>
  <c r="BJ900" i="10"/>
  <c r="CA900" i="10" s="1"/>
  <c r="BJ827" i="10"/>
  <c r="CA827" i="10" s="1"/>
  <c r="BJ738" i="10"/>
  <c r="CA738" i="10" s="1"/>
  <c r="BJ994" i="10"/>
  <c r="CA994" i="10" s="1"/>
  <c r="BJ704" i="10"/>
  <c r="CA704" i="10" s="1"/>
  <c r="BJ960" i="10"/>
  <c r="CA960" i="10" s="1"/>
  <c r="BJ990" i="10"/>
  <c r="CA990" i="10" s="1"/>
  <c r="BJ1013" i="10"/>
  <c r="CA1013" i="10" s="1"/>
  <c r="BI213" i="10"/>
  <c r="BZ213" i="10" s="1"/>
  <c r="BI192" i="10"/>
  <c r="BZ192" i="10" s="1"/>
  <c r="BI189" i="10"/>
  <c r="BZ189" i="10" s="1"/>
  <c r="BI480" i="10"/>
  <c r="BZ480" i="10" s="1"/>
  <c r="BI276" i="10"/>
  <c r="BZ276" i="10" s="1"/>
  <c r="BI23" i="10"/>
  <c r="BZ23" i="10" s="1"/>
  <c r="BI244" i="10"/>
  <c r="BZ244" i="10" s="1"/>
  <c r="BI196" i="10"/>
  <c r="BZ196" i="10" s="1"/>
  <c r="BI218" i="10"/>
  <c r="BZ218" i="10" s="1"/>
  <c r="BI253" i="10"/>
  <c r="BZ253" i="10" s="1"/>
  <c r="BI245" i="10"/>
  <c r="BZ245" i="10" s="1"/>
  <c r="BI222" i="10"/>
  <c r="BZ222" i="10" s="1"/>
  <c r="BI197" i="10"/>
  <c r="BZ197" i="10" s="1"/>
  <c r="BI246" i="10"/>
  <c r="BZ246" i="10" s="1"/>
  <c r="BI226" i="10"/>
  <c r="BZ226" i="10" s="1"/>
  <c r="BI166" i="10"/>
  <c r="BZ166" i="10" s="1"/>
  <c r="BI243" i="10"/>
  <c r="BZ243" i="10" s="1"/>
  <c r="BI592" i="10"/>
  <c r="BZ592" i="10" s="1"/>
  <c r="BI517" i="10"/>
  <c r="BZ517" i="10" s="1"/>
  <c r="BI405" i="10"/>
  <c r="BZ405" i="10" s="1"/>
  <c r="BI280" i="10"/>
  <c r="BZ280" i="10" s="1"/>
  <c r="BI613" i="10"/>
  <c r="BZ613" i="10" s="1"/>
  <c r="BI448" i="10"/>
  <c r="BZ448" i="10" s="1"/>
  <c r="BI374" i="10"/>
  <c r="BZ374" i="10" s="1"/>
  <c r="BI333" i="10"/>
  <c r="BZ333" i="10" s="1"/>
  <c r="BI308" i="10"/>
  <c r="BZ308" i="10" s="1"/>
  <c r="BI614" i="10"/>
  <c r="BZ614" i="10" s="1"/>
  <c r="BI403" i="10"/>
  <c r="BZ403" i="10" s="1"/>
  <c r="BI443" i="10"/>
  <c r="BZ443" i="10" s="1"/>
  <c r="BI281" i="10"/>
  <c r="BZ281" i="10" s="1"/>
  <c r="BI636" i="10"/>
  <c r="BZ636" i="10" s="1"/>
  <c r="BI247" i="10"/>
  <c r="BZ247" i="10" s="1"/>
  <c r="BI526" i="10"/>
  <c r="BZ526" i="10" s="1"/>
  <c r="BI506" i="10"/>
  <c r="BZ506" i="10" s="1"/>
  <c r="BI584" i="10"/>
  <c r="BZ584" i="10" s="1"/>
  <c r="BI495" i="10"/>
  <c r="BZ495" i="10" s="1"/>
  <c r="BI851" i="10"/>
  <c r="BZ851" i="10" s="1"/>
  <c r="BI404" i="10"/>
  <c r="BZ404" i="10" s="1"/>
  <c r="BI660" i="10"/>
  <c r="BZ660" i="10" s="1"/>
  <c r="BI578" i="10"/>
  <c r="BZ578" i="10" s="1"/>
  <c r="BI505" i="10"/>
  <c r="BZ505" i="10" s="1"/>
  <c r="BI724" i="10"/>
  <c r="BZ724" i="10" s="1"/>
  <c r="BI455" i="10"/>
  <c r="BZ455" i="10" s="1"/>
  <c r="BI772" i="10"/>
  <c r="BZ772" i="10" s="1"/>
  <c r="BI696" i="10"/>
  <c r="BZ696" i="10" s="1"/>
  <c r="BJ137" i="10"/>
  <c r="CA137" i="10" s="1"/>
  <c r="BJ457" i="10"/>
  <c r="CA457" i="10" s="1"/>
  <c r="BJ582" i="10"/>
  <c r="CA582" i="10" s="1"/>
  <c r="BJ963" i="10"/>
  <c r="CA963" i="10" s="1"/>
  <c r="BI341" i="10"/>
  <c r="BZ341" i="10" s="1"/>
  <c r="BI40" i="10"/>
  <c r="BZ40" i="10" s="1"/>
  <c r="BI235" i="10"/>
  <c r="BZ235" i="10" s="1"/>
  <c r="BI484" i="10"/>
  <c r="BZ484" i="10" s="1"/>
  <c r="BI854" i="10"/>
  <c r="BZ854" i="10" s="1"/>
  <c r="BI988" i="10"/>
  <c r="BZ988" i="10" s="1"/>
  <c r="BH222" i="10"/>
  <c r="BY222" i="10" s="1"/>
  <c r="BH442" i="10"/>
  <c r="BY442" i="10" s="1"/>
  <c r="BH731" i="10"/>
  <c r="BY731" i="10" s="1"/>
  <c r="BH838" i="10"/>
  <c r="BY838" i="10" s="1"/>
  <c r="BH933" i="10"/>
  <c r="BY933" i="10" s="1"/>
  <c r="BD640" i="10"/>
  <c r="BD915" i="10"/>
  <c r="BL283" i="10"/>
  <c r="CC283" i="10" s="1"/>
  <c r="BL393" i="10"/>
  <c r="CC393" i="10" s="1"/>
  <c r="BL467" i="10"/>
  <c r="CC467" i="10" s="1"/>
  <c r="BL450" i="10"/>
  <c r="CC450" i="10" s="1"/>
  <c r="BL737" i="10"/>
  <c r="CC737" i="10" s="1"/>
  <c r="BL841" i="10"/>
  <c r="CC841" i="10" s="1"/>
  <c r="BF759" i="10"/>
  <c r="BF565" i="10"/>
  <c r="BF754" i="10"/>
  <c r="BF696" i="10"/>
  <c r="BF728" i="10"/>
  <c r="BF50" i="10"/>
  <c r="BJ285" i="10"/>
  <c r="CA285" i="10" s="1"/>
  <c r="BJ273" i="10"/>
  <c r="CA273" i="10" s="1"/>
  <c r="BJ558" i="10"/>
  <c r="CA558" i="10" s="1"/>
  <c r="BJ761" i="10"/>
  <c r="CA761" i="10" s="1"/>
  <c r="BJ889" i="10"/>
  <c r="CA889" i="10" s="1"/>
  <c r="BI59" i="10"/>
  <c r="BZ59" i="10" s="1"/>
  <c r="BI65" i="10"/>
  <c r="BZ65" i="10" s="1"/>
  <c r="BI406" i="10"/>
  <c r="BZ406" i="10" s="1"/>
  <c r="BI659" i="10"/>
  <c r="BZ659" i="10" s="1"/>
  <c r="BI697" i="10"/>
  <c r="BZ697" i="10" s="1"/>
  <c r="BH283" i="10"/>
  <c r="BY283" i="10" s="1"/>
  <c r="BH175" i="10"/>
  <c r="BY175" i="10" s="1"/>
  <c r="BH274" i="10"/>
  <c r="BY274" i="10" s="1"/>
  <c r="BH491" i="10"/>
  <c r="BY491" i="10" s="1"/>
  <c r="BH854" i="10"/>
  <c r="BY854" i="10" s="1"/>
  <c r="BH940" i="10"/>
  <c r="BY940" i="10" s="1"/>
  <c r="BD190" i="10"/>
  <c r="BD415" i="10"/>
  <c r="BD874" i="10"/>
  <c r="BL232" i="10"/>
  <c r="CC232" i="10" s="1"/>
  <c r="BL323" i="10"/>
  <c r="CC323" i="10" s="1"/>
  <c r="BL747" i="10"/>
  <c r="CC747" i="10" s="1"/>
  <c r="BL802" i="10"/>
  <c r="CC802" i="10" s="1"/>
  <c r="BF337" i="10"/>
  <c r="BJ383" i="10"/>
  <c r="CA383" i="10" s="1"/>
  <c r="BJ649" i="10"/>
  <c r="CA649" i="10" s="1"/>
  <c r="BJ418" i="10"/>
  <c r="CA418" i="10" s="1"/>
  <c r="BJ550" i="10"/>
  <c r="CA550" i="10" s="1"/>
  <c r="BJ724" i="10"/>
  <c r="CA724" i="10" s="1"/>
  <c r="BJ714" i="10"/>
  <c r="CA714" i="10" s="1"/>
  <c r="BJ1003" i="10"/>
  <c r="CA1003" i="10" s="1"/>
  <c r="BJ157" i="10"/>
  <c r="CA157" i="10" s="1"/>
  <c r="BJ91" i="10"/>
  <c r="CA91" i="10" s="1"/>
  <c r="BJ73" i="10"/>
  <c r="CA73" i="10" s="1"/>
  <c r="BJ103" i="10"/>
  <c r="CA103" i="10" s="1"/>
  <c r="BJ94" i="10"/>
  <c r="CA94" i="10" s="1"/>
  <c r="BJ85" i="10"/>
  <c r="CA85" i="10" s="1"/>
  <c r="BJ156" i="10"/>
  <c r="BJ163" i="10"/>
  <c r="CA163" i="10" s="1"/>
  <c r="BJ154" i="10"/>
  <c r="CA154" i="10" s="1"/>
  <c r="BJ145" i="10"/>
  <c r="CA145" i="10" s="1"/>
  <c r="BJ104" i="10"/>
  <c r="CA104" i="10" s="1"/>
  <c r="BJ95" i="10"/>
  <c r="CA95" i="10" s="1"/>
  <c r="BJ628" i="10"/>
  <c r="CA628" i="10" s="1"/>
  <c r="BJ460" i="10"/>
  <c r="CA460" i="10" s="1"/>
  <c r="BJ371" i="10"/>
  <c r="CA371" i="10" s="1"/>
  <c r="BJ266" i="10"/>
  <c r="CA266" i="10" s="1"/>
  <c r="BJ580" i="10"/>
  <c r="CA580" i="10" s="1"/>
  <c r="BJ484" i="10"/>
  <c r="CA484" i="10" s="1"/>
  <c r="BJ328" i="10"/>
  <c r="CA328" i="10" s="1"/>
  <c r="BJ271" i="10"/>
  <c r="CA271" i="10" s="1"/>
  <c r="BJ597" i="10"/>
  <c r="CA597" i="10" s="1"/>
  <c r="BJ569" i="10"/>
  <c r="CA569" i="10" s="1"/>
  <c r="BJ553" i="10"/>
  <c r="CA553" i="10" s="1"/>
  <c r="BJ372" i="10"/>
  <c r="CA372" i="10" s="1"/>
  <c r="BJ315" i="10"/>
  <c r="CA315" i="10" s="1"/>
  <c r="BJ210" i="10"/>
  <c r="CA210" i="10" s="1"/>
  <c r="BJ502" i="10"/>
  <c r="CA502" i="10" s="1"/>
  <c r="BJ469" i="10"/>
  <c r="CA469" i="10" s="1"/>
  <c r="BJ304" i="10"/>
  <c r="CA304" i="10" s="1"/>
  <c r="BJ295" i="10"/>
  <c r="CA295" i="10" s="1"/>
  <c r="BJ401" i="10"/>
  <c r="CA401" i="10" s="1"/>
  <c r="BJ657" i="10"/>
  <c r="CA657" i="10" s="1"/>
  <c r="BJ584" i="10"/>
  <c r="CA584" i="10" s="1"/>
  <c r="BJ791" i="10"/>
  <c r="CA791" i="10" s="1"/>
  <c r="BJ525" i="10"/>
  <c r="CA525" i="10" s="1"/>
  <c r="BJ660" i="10"/>
  <c r="CA660" i="10" s="1"/>
  <c r="BJ777" i="10"/>
  <c r="CA777" i="10" s="1"/>
  <c r="BJ740" i="10"/>
  <c r="CA740" i="10" s="1"/>
  <c r="BJ416" i="10"/>
  <c r="CA416" i="10" s="1"/>
  <c r="BJ683" i="10"/>
  <c r="CA683" i="10" s="1"/>
  <c r="BJ678" i="10"/>
  <c r="CA678" i="10" s="1"/>
  <c r="BJ709" i="10"/>
  <c r="CA709" i="10" s="1"/>
  <c r="BJ883" i="10"/>
  <c r="CA883" i="10" s="1"/>
  <c r="BJ810" i="10"/>
  <c r="CA810" i="10" s="1"/>
  <c r="BJ753" i="10"/>
  <c r="CA753" i="10" s="1"/>
  <c r="BJ1009" i="10"/>
  <c r="CA1009" i="10" s="1"/>
  <c r="BJ952" i="10"/>
  <c r="CA952" i="10" s="1"/>
  <c r="BJ911" i="10"/>
  <c r="CA911" i="10" s="1"/>
  <c r="BJ902" i="10"/>
  <c r="CA902" i="10" s="1"/>
  <c r="BJ909" i="10"/>
  <c r="CA909" i="10" s="1"/>
  <c r="BJ916" i="10"/>
  <c r="CA916" i="10" s="1"/>
  <c r="BJ843" i="10"/>
  <c r="CA843" i="10" s="1"/>
  <c r="BJ754" i="10"/>
  <c r="CA754" i="10" s="1"/>
  <c r="BJ1010" i="10"/>
  <c r="CA1010" i="10" s="1"/>
  <c r="BJ720" i="10"/>
  <c r="CA720" i="10" s="1"/>
  <c r="BJ976" i="10"/>
  <c r="CA976" i="10" s="1"/>
  <c r="BJ750" i="10"/>
  <c r="CA750" i="10" s="1"/>
  <c r="BJ1006" i="10"/>
  <c r="CA1006" i="10" s="1"/>
  <c r="BI61" i="10"/>
  <c r="BZ61" i="10" s="1"/>
  <c r="BI198" i="10"/>
  <c r="BZ198" i="10" s="1"/>
  <c r="BI220" i="10"/>
  <c r="BZ220" i="10" s="1"/>
  <c r="BI523" i="10"/>
  <c r="BZ523" i="10" s="1"/>
  <c r="BI483" i="10"/>
  <c r="BZ483" i="10" s="1"/>
  <c r="BI39" i="10"/>
  <c r="BZ39" i="10" s="1"/>
  <c r="BI252" i="10"/>
  <c r="BZ252" i="10" s="1"/>
  <c r="BI228" i="10"/>
  <c r="BZ228" i="10" s="1"/>
  <c r="BI261" i="10"/>
  <c r="BZ261" i="10" s="1"/>
  <c r="BI284" i="10"/>
  <c r="BZ284" i="10" s="1"/>
  <c r="BI272" i="10"/>
  <c r="BZ272" i="10" s="1"/>
  <c r="BI229" i="10"/>
  <c r="BZ229" i="10" s="1"/>
  <c r="BI293" i="10"/>
  <c r="BZ293" i="10" s="1"/>
  <c r="BI254" i="10"/>
  <c r="BZ254" i="10" s="1"/>
  <c r="BI230" i="10"/>
  <c r="BZ230" i="10" s="1"/>
  <c r="BI223" i="10"/>
  <c r="BZ223" i="10" s="1"/>
  <c r="BI259" i="10"/>
  <c r="BZ259" i="10" s="1"/>
  <c r="BI604" i="10"/>
  <c r="BZ604" i="10" s="1"/>
  <c r="BI576" i="10"/>
  <c r="BZ576" i="10" s="1"/>
  <c r="BI417" i="10"/>
  <c r="BZ417" i="10" s="1"/>
  <c r="BI296" i="10"/>
  <c r="BI621" i="10"/>
  <c r="BZ621" i="10" s="1"/>
  <c r="BI451" i="10"/>
  <c r="BZ451" i="10" s="1"/>
  <c r="BI427" i="10"/>
  <c r="BZ427" i="10" s="1"/>
  <c r="BI349" i="10"/>
  <c r="BZ349" i="10" s="1"/>
  <c r="BI324" i="10"/>
  <c r="BZ324" i="10" s="1"/>
  <c r="BI657" i="10"/>
  <c r="BZ657" i="10" s="1"/>
  <c r="BI462" i="10"/>
  <c r="BZ462" i="10" s="1"/>
  <c r="BI446" i="10"/>
  <c r="BZ446" i="10" s="1"/>
  <c r="BI297" i="10"/>
  <c r="BZ297" i="10" s="1"/>
  <c r="BI320" i="10"/>
  <c r="BZ320" i="10" s="1"/>
  <c r="BI263" i="10"/>
  <c r="BZ263" i="10" s="1"/>
  <c r="BI529" i="10"/>
  <c r="BZ529" i="10" s="1"/>
  <c r="BI587" i="10"/>
  <c r="BZ587" i="10" s="1"/>
  <c r="BI600" i="10"/>
  <c r="BZ600" i="10" s="1"/>
  <c r="BI511" i="10"/>
  <c r="BZ511" i="10" s="1"/>
  <c r="BI931" i="10"/>
  <c r="BZ931" i="10" s="1"/>
  <c r="BI420" i="10"/>
  <c r="BZ420" i="10" s="1"/>
  <c r="BI674" i="10"/>
  <c r="BZ674" i="10" s="1"/>
  <c r="BI594" i="10"/>
  <c r="BZ594" i="10" s="1"/>
  <c r="BI521" i="10"/>
  <c r="BZ521" i="10" s="1"/>
  <c r="BI732" i="10"/>
  <c r="BZ732" i="10" s="1"/>
  <c r="BI471" i="10"/>
  <c r="BZ471" i="10" s="1"/>
  <c r="BI915" i="10"/>
  <c r="BZ915" i="10" s="1"/>
  <c r="BJ134" i="10"/>
  <c r="CA134" i="10" s="1"/>
  <c r="BJ206" i="10"/>
  <c r="CA206" i="10" s="1"/>
  <c r="BJ301" i="10"/>
  <c r="CA301" i="10" s="1"/>
  <c r="BJ589" i="10"/>
  <c r="CA589" i="10" s="1"/>
  <c r="BJ719" i="10"/>
  <c r="CA719" i="10" s="1"/>
  <c r="BI624" i="10"/>
  <c r="BZ624" i="10" s="1"/>
  <c r="BI512" i="10"/>
  <c r="BZ512" i="10" s="1"/>
  <c r="BI658" i="10"/>
  <c r="BZ658" i="10" s="1"/>
  <c r="BI770" i="10"/>
  <c r="BZ770" i="10" s="1"/>
  <c r="BH23" i="10"/>
  <c r="BY23" i="10" s="1"/>
  <c r="BH298" i="10"/>
  <c r="BY298" i="10" s="1"/>
  <c r="BH586" i="10"/>
  <c r="BY586" i="10" s="1"/>
  <c r="BH724" i="10"/>
  <c r="BY724" i="10" s="1"/>
  <c r="BH772" i="10"/>
  <c r="BY772" i="10" s="1"/>
  <c r="BD259" i="10"/>
  <c r="BD267" i="10"/>
  <c r="BD858" i="10"/>
  <c r="BD887" i="10"/>
  <c r="BL172" i="10"/>
  <c r="CC172" i="10" s="1"/>
  <c r="BL308" i="10"/>
  <c r="CC308" i="10" s="1"/>
  <c r="BL711" i="10"/>
  <c r="CC711" i="10" s="1"/>
  <c r="BL778" i="10"/>
  <c r="CC778" i="10" s="1"/>
  <c r="BL855" i="10"/>
  <c r="CC855" i="10" s="1"/>
  <c r="BF299" i="10"/>
  <c r="BF228" i="10"/>
  <c r="BF507" i="10"/>
  <c r="BF106" i="10"/>
  <c r="BJ114" i="10"/>
  <c r="CA114" i="10" s="1"/>
  <c r="BJ252" i="10"/>
  <c r="CA252" i="10" s="1"/>
  <c r="BJ475" i="10"/>
  <c r="CA475" i="10" s="1"/>
  <c r="BJ664" i="10"/>
  <c r="CA664" i="10" s="1"/>
  <c r="BJ989" i="10"/>
  <c r="CA989" i="10" s="1"/>
  <c r="BI119" i="10"/>
  <c r="BZ119" i="10" s="1"/>
  <c r="BI339" i="10"/>
  <c r="BZ339" i="10" s="1"/>
  <c r="BI590" i="10"/>
  <c r="BZ590" i="10" s="1"/>
  <c r="BI601" i="10"/>
  <c r="BZ601" i="10" s="1"/>
  <c r="BI679" i="10"/>
  <c r="BZ679" i="10" s="1"/>
  <c r="BH257" i="10"/>
  <c r="BY257" i="10" s="1"/>
  <c r="BH433" i="10"/>
  <c r="BY433" i="10" s="1"/>
  <c r="BH527" i="10"/>
  <c r="BY527" i="10" s="1"/>
  <c r="BH593" i="10"/>
  <c r="BH967" i="10"/>
  <c r="BY967" i="10" s="1"/>
  <c r="BD311" i="10"/>
  <c r="BD458" i="10"/>
  <c r="BD817" i="10"/>
  <c r="BL235" i="10"/>
  <c r="CC235" i="10" s="1"/>
  <c r="BL926" i="10"/>
  <c r="CC926" i="10" s="1"/>
  <c r="BL753" i="10"/>
  <c r="CC753" i="10" s="1"/>
  <c r="BF414" i="10"/>
  <c r="BJ350" i="10"/>
  <c r="CA350" i="10" s="1"/>
  <c r="BJ426" i="10"/>
  <c r="CA426" i="10" s="1"/>
  <c r="BJ488" i="10"/>
  <c r="CA488" i="10" s="1"/>
  <c r="BJ576" i="10"/>
  <c r="CA576" i="10" s="1"/>
  <c r="BJ815" i="10"/>
  <c r="CA815" i="10" s="1"/>
  <c r="BJ880" i="10"/>
  <c r="CA880" i="10" s="1"/>
  <c r="BJ38" i="10"/>
  <c r="CA38" i="10" s="1"/>
  <c r="BJ43" i="10"/>
  <c r="BJ86" i="10"/>
  <c r="CA86" i="10" s="1"/>
  <c r="BJ132" i="10"/>
  <c r="CA132" i="10" s="1"/>
  <c r="BJ34" i="10"/>
  <c r="CA34" i="10" s="1"/>
  <c r="BJ96" i="10"/>
  <c r="CA96" i="10" s="1"/>
  <c r="BJ54" i="10"/>
  <c r="CA54" i="10" s="1"/>
  <c r="BJ173" i="10"/>
  <c r="CA173" i="10" s="1"/>
  <c r="BJ148" i="10"/>
  <c r="CA148" i="10" s="1"/>
  <c r="BJ107" i="10"/>
  <c r="CA107" i="10" s="1"/>
  <c r="BJ50" i="10"/>
  <c r="CA50" i="10" s="1"/>
  <c r="BJ89" i="10"/>
  <c r="CA89" i="10" s="1"/>
  <c r="BJ112" i="10"/>
  <c r="CA112" i="10" s="1"/>
  <c r="BJ119" i="10"/>
  <c r="CA119" i="10" s="1"/>
  <c r="BJ110" i="10"/>
  <c r="CA110" i="10" s="1"/>
  <c r="BJ101" i="10"/>
  <c r="CA101" i="10" s="1"/>
  <c r="BJ172" i="10"/>
  <c r="CA172" i="10" s="1"/>
  <c r="BJ179" i="10"/>
  <c r="CA179" i="10" s="1"/>
  <c r="BJ170" i="10"/>
  <c r="CA170" i="10" s="1"/>
  <c r="BJ161" i="10"/>
  <c r="CA161" i="10" s="1"/>
  <c r="BJ120" i="10"/>
  <c r="CA120" i="10" s="1"/>
  <c r="BJ111" i="10"/>
  <c r="CA111" i="10" s="1"/>
  <c r="BJ188" i="10"/>
  <c r="CA188" i="10" s="1"/>
  <c r="BJ470" i="10"/>
  <c r="CA470" i="10" s="1"/>
  <c r="BJ420" i="10"/>
  <c r="CA420" i="10" s="1"/>
  <c r="BJ282" i="10"/>
  <c r="CA282" i="10" s="1"/>
  <c r="BJ588" i="10"/>
  <c r="CA588" i="10" s="1"/>
  <c r="BJ494" i="10"/>
  <c r="CA494" i="10" s="1"/>
  <c r="BJ344" i="10"/>
  <c r="CA344" i="10" s="1"/>
  <c r="BJ287" i="10"/>
  <c r="CA287" i="10" s="1"/>
  <c r="BJ650" i="10"/>
  <c r="CA650" i="10" s="1"/>
  <c r="BJ581" i="10"/>
  <c r="CA581" i="10" s="1"/>
  <c r="BJ565" i="10"/>
  <c r="CA565" i="10" s="1"/>
  <c r="BJ379" i="10"/>
  <c r="CA379" i="10" s="1"/>
  <c r="BJ331" i="10"/>
  <c r="CA331" i="10" s="1"/>
  <c r="BJ226" i="10"/>
  <c r="CA226" i="10" s="1"/>
  <c r="BJ532" i="10"/>
  <c r="CA532" i="10" s="1"/>
  <c r="BJ479" i="10"/>
  <c r="CA479" i="10" s="1"/>
  <c r="BJ320" i="10"/>
  <c r="CA320" i="10" s="1"/>
  <c r="BJ311" i="10"/>
  <c r="CA311" i="10" s="1"/>
  <c r="BJ417" i="10"/>
  <c r="CA417" i="10" s="1"/>
  <c r="BJ710" i="10"/>
  <c r="CA710" i="10" s="1"/>
  <c r="BJ600" i="10"/>
  <c r="CA600" i="10" s="1"/>
  <c r="BJ851" i="10"/>
  <c r="CA851" i="10" s="1"/>
  <c r="BJ541" i="10"/>
  <c r="CA541" i="10" s="1"/>
  <c r="BJ707" i="10"/>
  <c r="CA707" i="10" s="1"/>
  <c r="BJ466" i="10"/>
  <c r="CA466" i="10" s="1"/>
  <c r="BJ748" i="10"/>
  <c r="CA748" i="10" s="1"/>
  <c r="BJ432" i="10"/>
  <c r="CA432" i="10" s="1"/>
  <c r="BJ692" i="10"/>
  <c r="CA692" i="10" s="1"/>
  <c r="BJ702" i="10"/>
  <c r="CA702" i="10" s="1"/>
  <c r="BJ755" i="10"/>
  <c r="CA755" i="10" s="1"/>
  <c r="BJ924" i="10"/>
  <c r="CA924" i="10" s="1"/>
  <c r="BJ826" i="10"/>
  <c r="CA826" i="10" s="1"/>
  <c r="BJ769" i="10"/>
  <c r="CA769" i="10" s="1"/>
  <c r="BJ712" i="10"/>
  <c r="CA712" i="10" s="1"/>
  <c r="BJ968" i="10"/>
  <c r="CA968" i="10" s="1"/>
  <c r="BJ927" i="10"/>
  <c r="CA927" i="10" s="1"/>
  <c r="BJ918" i="10"/>
  <c r="CA918" i="10" s="1"/>
  <c r="BJ925" i="10"/>
  <c r="CA925" i="10" s="1"/>
  <c r="BJ932" i="10"/>
  <c r="CA932" i="10" s="1"/>
  <c r="BJ859" i="10"/>
  <c r="CA859" i="10" s="1"/>
  <c r="BJ770" i="10"/>
  <c r="CA770" i="10" s="1"/>
  <c r="BJ825" i="10"/>
  <c r="CA825" i="10" s="1"/>
  <c r="BJ736" i="10"/>
  <c r="CA736" i="10" s="1"/>
  <c r="BJ992" i="10"/>
  <c r="CA992" i="10" s="1"/>
  <c r="BJ766" i="10"/>
  <c r="CA766" i="10" s="1"/>
  <c r="BJ789" i="10"/>
  <c r="CA789" i="10" s="1"/>
  <c r="BI173" i="10"/>
  <c r="BZ173" i="10" s="1"/>
  <c r="BI204" i="10"/>
  <c r="BZ204" i="10" s="1"/>
  <c r="BI325" i="10"/>
  <c r="BZ325" i="10" s="1"/>
  <c r="BI653" i="10"/>
  <c r="BZ653" i="10" s="1"/>
  <c r="BI32" i="10"/>
  <c r="BZ32" i="10" s="1"/>
  <c r="BI55" i="10"/>
  <c r="BZ55" i="10" s="1"/>
  <c r="BI386" i="10"/>
  <c r="BZ386" i="10" s="1"/>
  <c r="BI236" i="10"/>
  <c r="BZ236" i="10" s="1"/>
  <c r="BI266" i="10"/>
  <c r="BZ266" i="10" s="1"/>
  <c r="BI292" i="10"/>
  <c r="BZ292" i="10" s="1"/>
  <c r="BI493" i="10"/>
  <c r="BZ493" i="10" s="1"/>
  <c r="BI316" i="10"/>
  <c r="BZ316" i="10" s="1"/>
  <c r="BI304" i="10"/>
  <c r="BZ304" i="10" s="1"/>
  <c r="BI258" i="10"/>
  <c r="BZ258" i="10" s="1"/>
  <c r="BI238" i="10"/>
  <c r="BZ238" i="10" s="1"/>
  <c r="BI234" i="10"/>
  <c r="BZ234" i="10" s="1"/>
  <c r="BI275" i="10"/>
  <c r="BZ275" i="10" s="1"/>
  <c r="BI867" i="10"/>
  <c r="BZ867" i="10" s="1"/>
  <c r="BI588" i="10"/>
  <c r="BZ588" i="10" s="1"/>
  <c r="BI454" i="10"/>
  <c r="BZ454" i="10" s="1"/>
  <c r="BI312" i="10"/>
  <c r="BZ312" i="10" s="1"/>
  <c r="BI625" i="10"/>
  <c r="BZ625" i="10" s="1"/>
  <c r="BI461" i="10"/>
  <c r="BZ461" i="10" s="1"/>
  <c r="BI430" i="10"/>
  <c r="BZ430" i="10" s="1"/>
  <c r="BI365" i="10"/>
  <c r="BZ365" i="10" s="1"/>
  <c r="BI340" i="10"/>
  <c r="BZ340" i="10" s="1"/>
  <c r="BI187" i="10"/>
  <c r="BZ187" i="10" s="1"/>
  <c r="BI465" i="10"/>
  <c r="BZ465" i="10" s="1"/>
  <c r="BI482" i="10"/>
  <c r="BZ482" i="10" s="1"/>
  <c r="BI313" i="10"/>
  <c r="BZ313" i="10" s="1"/>
  <c r="BI336" i="10"/>
  <c r="BZ336" i="10" s="1"/>
  <c r="BI279" i="10"/>
  <c r="BZ279" i="10" s="1"/>
  <c r="BI603" i="10"/>
  <c r="BZ603" i="10" s="1"/>
  <c r="BI595" i="10"/>
  <c r="BZ595" i="10" s="1"/>
  <c r="BI616" i="10"/>
  <c r="BZ616" i="10" s="1"/>
  <c r="BI527" i="10"/>
  <c r="BZ527" i="10" s="1"/>
  <c r="BI682" i="10"/>
  <c r="BZ682" i="10" s="1"/>
  <c r="BI436" i="10"/>
  <c r="BZ436" i="10" s="1"/>
  <c r="BI707" i="10"/>
  <c r="BZ707" i="10" s="1"/>
  <c r="BI610" i="10"/>
  <c r="BZ610" i="10" s="1"/>
  <c r="BI537" i="10"/>
  <c r="BZ537" i="10" s="1"/>
  <c r="BI771" i="10"/>
  <c r="BZ771" i="10" s="1"/>
  <c r="BI487" i="10"/>
  <c r="BZ487" i="10" s="1"/>
  <c r="BI654" i="10"/>
  <c r="BZ654" i="10" s="1"/>
  <c r="BI251" i="10"/>
  <c r="BZ251" i="10" s="1"/>
  <c r="BI810" i="10"/>
  <c r="BZ810" i="10" s="1"/>
  <c r="BI845" i="10"/>
  <c r="BZ845" i="10" s="1"/>
  <c r="BH39" i="10"/>
  <c r="BY39" i="10" s="1"/>
  <c r="BH314" i="10"/>
  <c r="BY314" i="10" s="1"/>
  <c r="BH302" i="10"/>
  <c r="BY302" i="10" s="1"/>
  <c r="BH797" i="10"/>
  <c r="BY797" i="10" s="1"/>
  <c r="BD516" i="10"/>
  <c r="BD590" i="10"/>
  <c r="BL216" i="10"/>
  <c r="CC216" i="10" s="1"/>
  <c r="BL319" i="10"/>
  <c r="CC319" i="10" s="1"/>
  <c r="BL758" i="10"/>
  <c r="CC758" i="10" s="1"/>
  <c r="BF41" i="10"/>
  <c r="BJ386" i="10"/>
  <c r="CA386" i="10" s="1"/>
  <c r="BJ567" i="10"/>
  <c r="CA567" i="10" s="1"/>
  <c r="BJ534" i="10"/>
  <c r="CA534" i="10" s="1"/>
  <c r="BJ647" i="10"/>
  <c r="CA647" i="10" s="1"/>
  <c r="BJ603" i="10"/>
  <c r="CA603" i="10" s="1"/>
  <c r="BJ806" i="10"/>
  <c r="CA806" i="10" s="1"/>
  <c r="BJ166" i="10"/>
  <c r="CA166" i="10" s="1"/>
  <c r="BJ201" i="10"/>
  <c r="CA201" i="10" s="1"/>
  <c r="BJ164" i="10"/>
  <c r="CA164" i="10" s="1"/>
  <c r="BJ123" i="10"/>
  <c r="CA123" i="10" s="1"/>
  <c r="BJ66" i="10"/>
  <c r="CA66" i="10" s="1"/>
  <c r="BJ105" i="10"/>
  <c r="CA105" i="10" s="1"/>
  <c r="BJ128" i="10"/>
  <c r="CA128" i="10" s="1"/>
  <c r="BJ135" i="10"/>
  <c r="CA135" i="10" s="1"/>
  <c r="BJ126" i="10"/>
  <c r="CA126" i="10" s="1"/>
  <c r="BJ117" i="10"/>
  <c r="CA117" i="10" s="1"/>
  <c r="BJ215" i="10"/>
  <c r="CA215" i="10" s="1"/>
  <c r="BJ209" i="10"/>
  <c r="CA209" i="10" s="1"/>
  <c r="BJ200" i="10"/>
  <c r="CA200" i="10" s="1"/>
  <c r="BJ177" i="10"/>
  <c r="CA177" i="10" s="1"/>
  <c r="BJ136" i="10"/>
  <c r="BJ127" i="10"/>
  <c r="CA127" i="10" s="1"/>
  <c r="BJ204" i="10"/>
  <c r="CA204" i="10" s="1"/>
  <c r="BJ500" i="10"/>
  <c r="CA500" i="10" s="1"/>
  <c r="BJ423" i="10"/>
  <c r="CA423" i="10" s="1"/>
  <c r="BJ298" i="10"/>
  <c r="CA298" i="10" s="1"/>
  <c r="BJ225" i="10"/>
  <c r="CA225" i="10" s="1"/>
  <c r="BJ564" i="10"/>
  <c r="CA564" i="10" s="1"/>
  <c r="BJ360" i="10"/>
  <c r="CA360" i="10" s="1"/>
  <c r="BJ303" i="10"/>
  <c r="CA303" i="10" s="1"/>
  <c r="BJ756" i="10"/>
  <c r="CA756" i="10" s="1"/>
  <c r="BJ645" i="10"/>
  <c r="CA645" i="10" s="1"/>
  <c r="BJ622" i="10"/>
  <c r="CA622" i="10" s="1"/>
  <c r="BJ406" i="10"/>
  <c r="CA406" i="10" s="1"/>
  <c r="BJ347" i="10"/>
  <c r="CA347" i="10" s="1"/>
  <c r="BJ242" i="10"/>
  <c r="CA242" i="10" s="1"/>
  <c r="BJ542" i="10"/>
  <c r="CA542" i="10" s="1"/>
  <c r="BJ489" i="10"/>
  <c r="CA489" i="10" s="1"/>
  <c r="BJ336" i="10"/>
  <c r="CA336" i="10" s="1"/>
  <c r="BJ327" i="10"/>
  <c r="CA327" i="10" s="1"/>
  <c r="BJ433" i="10"/>
  <c r="CA433" i="10" s="1"/>
  <c r="BJ718" i="10"/>
  <c r="CA718" i="10" s="1"/>
  <c r="BJ616" i="10"/>
  <c r="CA616" i="10" s="1"/>
  <c r="BJ691" i="10"/>
  <c r="CA691" i="10" s="1"/>
  <c r="BJ557" i="10"/>
  <c r="CA557" i="10" s="1"/>
  <c r="BJ723" i="10"/>
  <c r="CA723" i="10" s="1"/>
  <c r="BJ482" i="10"/>
  <c r="CA482" i="10" s="1"/>
  <c r="BJ759" i="10"/>
  <c r="CA759" i="10" s="1"/>
  <c r="BJ448" i="10"/>
  <c r="CA448" i="10" s="1"/>
  <c r="BJ708" i="10"/>
  <c r="CA708" i="10" s="1"/>
  <c r="BJ713" i="10"/>
  <c r="CA713" i="10" s="1"/>
  <c r="BJ828" i="10"/>
  <c r="CA828" i="10" s="1"/>
  <c r="BJ931" i="10"/>
  <c r="CA931" i="10" s="1"/>
  <c r="BJ842" i="10"/>
  <c r="CA842" i="10" s="1"/>
  <c r="BJ785" i="10"/>
  <c r="CA785" i="10" s="1"/>
  <c r="BJ728" i="10"/>
  <c r="CA728" i="10" s="1"/>
  <c r="BJ984" i="10"/>
  <c r="CA984" i="10" s="1"/>
  <c r="BJ943" i="10"/>
  <c r="CA943" i="10" s="1"/>
  <c r="BJ934" i="10"/>
  <c r="CA934" i="10" s="1"/>
  <c r="BJ941" i="10"/>
  <c r="CA941" i="10" s="1"/>
  <c r="BJ948" i="10"/>
  <c r="BJ875" i="10"/>
  <c r="CA875" i="10" s="1"/>
  <c r="BJ786" i="10"/>
  <c r="CA786" i="10" s="1"/>
  <c r="BJ841" i="10"/>
  <c r="CA841" i="10" s="1"/>
  <c r="BJ752" i="10"/>
  <c r="CA752" i="10" s="1"/>
  <c r="BJ1008" i="10"/>
  <c r="CA1008" i="10" s="1"/>
  <c r="BJ782" i="10"/>
  <c r="CA782" i="10" s="1"/>
  <c r="BJ805" i="10"/>
  <c r="CA805" i="10" s="1"/>
  <c r="BI29" i="10"/>
  <c r="BZ29" i="10" s="1"/>
  <c r="BI288" i="10"/>
  <c r="BZ288" i="10" s="1"/>
  <c r="BI380" i="10"/>
  <c r="BZ380" i="10" s="1"/>
  <c r="BI25" i="10"/>
  <c r="BZ25" i="10" s="1"/>
  <c r="BI48" i="10"/>
  <c r="BZ48" i="10" s="1"/>
  <c r="BI71" i="10"/>
  <c r="BZ71" i="10" s="1"/>
  <c r="BI533" i="10"/>
  <c r="BZ533" i="10" s="1"/>
  <c r="BI277" i="10"/>
  <c r="BZ277" i="10" s="1"/>
  <c r="BI300" i="10"/>
  <c r="BZ300" i="10" s="1"/>
  <c r="BI332" i="10"/>
  <c r="BZ332" i="10" s="1"/>
  <c r="BI26" i="10"/>
  <c r="BZ26" i="10" s="1"/>
  <c r="BI441" i="10"/>
  <c r="BZ441" i="10" s="1"/>
  <c r="BI373" i="10"/>
  <c r="BZ373" i="10" s="1"/>
  <c r="BI444" i="10"/>
  <c r="BZ444" i="10" s="1"/>
  <c r="BI242" i="10"/>
  <c r="BZ242" i="10" s="1"/>
  <c r="BI274" i="10"/>
  <c r="BZ274" i="10" s="1"/>
  <c r="BI291" i="10"/>
  <c r="BZ291" i="10" s="1"/>
  <c r="BI282" i="10"/>
  <c r="BZ282" i="10" s="1"/>
  <c r="BI193" i="10"/>
  <c r="BZ193" i="10" s="1"/>
  <c r="BI464" i="10"/>
  <c r="BZ464" i="10" s="1"/>
  <c r="BI328" i="10"/>
  <c r="BZ328" i="10" s="1"/>
  <c r="BI746" i="10"/>
  <c r="BZ746" i="10" s="1"/>
  <c r="BI491" i="10"/>
  <c r="BZ491" i="10" s="1"/>
  <c r="BI442" i="10"/>
  <c r="BZ442" i="10" s="1"/>
  <c r="BI418" i="10"/>
  <c r="BZ418" i="10" s="1"/>
  <c r="BI356" i="10"/>
  <c r="BZ356" i="10" s="1"/>
  <c r="BI203" i="10"/>
  <c r="BZ203" i="10" s="1"/>
  <c r="BI515" i="10"/>
  <c r="BZ515" i="10" s="1"/>
  <c r="BI492" i="10"/>
  <c r="BZ492" i="10" s="1"/>
  <c r="BI329" i="10"/>
  <c r="BZ329" i="10" s="1"/>
  <c r="BI352" i="10"/>
  <c r="BZ352" i="10" s="1"/>
  <c r="BI295" i="10"/>
  <c r="BZ295" i="10" s="1"/>
  <c r="BI611" i="10"/>
  <c r="BZ611" i="10" s="1"/>
  <c r="BI637" i="10"/>
  <c r="BZ637" i="10" s="1"/>
  <c r="BI632" i="10"/>
  <c r="BZ632" i="10" s="1"/>
  <c r="BI543" i="10"/>
  <c r="BZ543" i="10" s="1"/>
  <c r="BI688" i="10"/>
  <c r="BZ688" i="10" s="1"/>
  <c r="BI452" i="10"/>
  <c r="BZ452" i="10" s="1"/>
  <c r="BI715" i="10"/>
  <c r="BZ715" i="10" s="1"/>
  <c r="BI626" i="10"/>
  <c r="BZ626" i="10" s="1"/>
  <c r="BI553" i="10"/>
  <c r="BZ553" i="10" s="1"/>
  <c r="BI803" i="10"/>
  <c r="BZ803" i="10" s="1"/>
  <c r="BI503" i="10"/>
  <c r="BZ503" i="10" s="1"/>
  <c r="BI670" i="10"/>
  <c r="BZ670" i="10" s="1"/>
  <c r="BI755" i="10"/>
  <c r="BZ755" i="10" s="1"/>
  <c r="BI634" i="10"/>
  <c r="BZ634" i="10" s="1"/>
  <c r="BI721" i="10"/>
  <c r="BZ721" i="10" s="1"/>
  <c r="BI977" i="10"/>
  <c r="BZ977" i="10" s="1"/>
  <c r="BI920" i="10"/>
  <c r="BI879" i="10"/>
  <c r="BZ879" i="10" s="1"/>
  <c r="BJ98" i="10"/>
  <c r="CA98" i="10" s="1"/>
  <c r="BJ617" i="10"/>
  <c r="CA617" i="10" s="1"/>
  <c r="BJ359" i="10"/>
  <c r="CA359" i="10" s="1"/>
  <c r="BJ749" i="10"/>
  <c r="CA749" i="10" s="1"/>
  <c r="BJ907" i="10"/>
  <c r="CA907" i="10" s="1"/>
  <c r="BI80" i="10"/>
  <c r="BZ80" i="10" s="1"/>
  <c r="BI268" i="10"/>
  <c r="BZ268" i="10" s="1"/>
  <c r="BI379" i="10"/>
  <c r="BZ379" i="10" s="1"/>
  <c r="BI270" i="10"/>
  <c r="BZ270" i="10" s="1"/>
  <c r="BI535" i="10"/>
  <c r="BZ535" i="10" s="1"/>
  <c r="BI852" i="10"/>
  <c r="BZ852" i="10" s="1"/>
  <c r="BH180" i="10"/>
  <c r="BY180" i="10" s="1"/>
  <c r="BH168" i="10"/>
  <c r="BY168" i="10" s="1"/>
  <c r="BH421" i="10"/>
  <c r="BY421" i="10" s="1"/>
  <c r="BH511" i="10"/>
  <c r="BH670" i="10"/>
  <c r="BY670" i="10" s="1"/>
  <c r="BH802" i="10"/>
  <c r="BY802" i="10" s="1"/>
  <c r="BD231" i="10"/>
  <c r="BD40" i="10"/>
  <c r="BD479" i="10"/>
  <c r="BD393" i="10"/>
  <c r="BL167" i="10"/>
  <c r="CC167" i="10" s="1"/>
  <c r="BL307" i="10"/>
  <c r="CC307" i="10" s="1"/>
  <c r="BL242" i="10"/>
  <c r="CC242" i="10" s="1"/>
  <c r="BL613" i="10"/>
  <c r="CC613" i="10" s="1"/>
  <c r="BF823" i="10"/>
  <c r="BF819" i="10"/>
  <c r="BF765" i="10"/>
  <c r="BF197" i="10"/>
  <c r="BF95" i="10"/>
  <c r="BF167" i="10"/>
  <c r="BJ165" i="10"/>
  <c r="CA165" i="10" s="1"/>
  <c r="BJ629" i="10"/>
  <c r="CA629" i="10" s="1"/>
  <c r="BJ481" i="10"/>
  <c r="CA481" i="10" s="1"/>
  <c r="BJ890" i="10"/>
  <c r="CA890" i="10" s="1"/>
  <c r="BJ853" i="10"/>
  <c r="CA853" i="10" s="1"/>
  <c r="BI109" i="10"/>
  <c r="BZ109" i="10" s="1"/>
  <c r="BI74" i="10"/>
  <c r="BZ74" i="10" s="1"/>
  <c r="BI531" i="10"/>
  <c r="BZ531" i="10" s="1"/>
  <c r="BI591" i="10"/>
  <c r="BZ591" i="10" s="1"/>
  <c r="BI968" i="10"/>
  <c r="BZ968" i="10" s="1"/>
  <c r="BH396" i="10"/>
  <c r="BY396" i="10" s="1"/>
  <c r="BH425" i="10"/>
  <c r="BY425" i="10" s="1"/>
  <c r="BH640" i="10"/>
  <c r="BY640" i="10" s="1"/>
  <c r="BH818" i="10"/>
  <c r="BY818" i="10" s="1"/>
  <c r="BD500" i="10"/>
  <c r="BD620" i="10"/>
  <c r="BL288" i="10"/>
  <c r="CC288" i="10" s="1"/>
  <c r="BL215" i="10"/>
  <c r="CC215" i="10" s="1"/>
  <c r="BL230" i="10"/>
  <c r="CC230" i="10" s="1"/>
  <c r="BL793" i="10"/>
  <c r="CC793" i="10" s="1"/>
  <c r="BF473" i="10"/>
  <c r="BF237" i="10"/>
  <c r="BJ36" i="10"/>
  <c r="CA36" i="10" s="1"/>
  <c r="BJ67" i="10"/>
  <c r="CA67" i="10" s="1"/>
  <c r="BJ734" i="10"/>
  <c r="CA734" i="10" s="1"/>
  <c r="BJ276" i="10"/>
  <c r="CA276" i="10" s="1"/>
  <c r="BJ561" i="10"/>
  <c r="CA561" i="10" s="1"/>
  <c r="BJ813" i="10"/>
  <c r="CA813" i="10" s="1"/>
  <c r="BJ969" i="10"/>
  <c r="CA969" i="10" s="1"/>
  <c r="BJ22" i="10"/>
  <c r="CA22" i="10" s="1"/>
  <c r="BJ207" i="10"/>
  <c r="CA207" i="10" s="1"/>
  <c r="BJ192" i="10"/>
  <c r="CA192" i="10" s="1"/>
  <c r="BJ139" i="10"/>
  <c r="CA139" i="10" s="1"/>
  <c r="BJ82" i="10"/>
  <c r="CA82" i="10" s="1"/>
  <c r="BJ121" i="10"/>
  <c r="CA121" i="10" s="1"/>
  <c r="BJ144" i="10"/>
  <c r="CA144" i="10" s="1"/>
  <c r="BJ151" i="10"/>
  <c r="CA151" i="10" s="1"/>
  <c r="BJ142" i="10"/>
  <c r="CA142" i="10" s="1"/>
  <c r="BJ133" i="10"/>
  <c r="CA133" i="10" s="1"/>
  <c r="BJ249" i="10"/>
  <c r="CA249" i="10" s="1"/>
  <c r="BJ233" i="10"/>
  <c r="CA233" i="10" s="1"/>
  <c r="BJ203" i="10"/>
  <c r="CA203" i="10" s="1"/>
  <c r="BJ185" i="10"/>
  <c r="CA185" i="10" s="1"/>
  <c r="BJ152" i="10"/>
  <c r="CA152" i="10" s="1"/>
  <c r="BJ143" i="10"/>
  <c r="CA143" i="10" s="1"/>
  <c r="BJ220" i="10"/>
  <c r="CA220" i="10" s="1"/>
  <c r="BJ510" i="10"/>
  <c r="CA510" i="10" s="1"/>
  <c r="BJ435" i="10"/>
  <c r="CA435" i="10" s="1"/>
  <c r="BJ314" i="10"/>
  <c r="CA314" i="10" s="1"/>
  <c r="BJ241" i="10"/>
  <c r="CA241" i="10" s="1"/>
  <c r="BJ572" i="10"/>
  <c r="CA572" i="10" s="1"/>
  <c r="BJ376" i="10"/>
  <c r="CA376" i="10" s="1"/>
  <c r="BJ319" i="10"/>
  <c r="CA319" i="10" s="1"/>
  <c r="BJ278" i="10"/>
  <c r="CA278" i="10" s="1"/>
  <c r="BJ671" i="10"/>
  <c r="CA671" i="10" s="1"/>
  <c r="BJ630" i="10"/>
  <c r="CA630" i="10" s="1"/>
  <c r="BJ409" i="10"/>
  <c r="CA409" i="10" s="1"/>
  <c r="BJ363" i="10"/>
  <c r="CA363" i="10" s="1"/>
  <c r="BJ258" i="10"/>
  <c r="CA258" i="10" s="1"/>
  <c r="BJ574" i="10"/>
  <c r="CA574" i="10" s="1"/>
  <c r="BJ519" i="10"/>
  <c r="CA519" i="10" s="1"/>
  <c r="BJ352" i="10"/>
  <c r="CA352" i="10" s="1"/>
  <c r="BJ343" i="10"/>
  <c r="BJ449" i="10"/>
  <c r="CA449" i="10" s="1"/>
  <c r="BJ867" i="10"/>
  <c r="CA867" i="10" s="1"/>
  <c r="BJ632" i="10"/>
  <c r="CA632" i="10" s="1"/>
  <c r="BJ694" i="10"/>
  <c r="CA694" i="10" s="1"/>
  <c r="BJ573" i="10"/>
  <c r="CA573" i="10" s="1"/>
  <c r="BJ764" i="10"/>
  <c r="CA764" i="10" s="1"/>
  <c r="BJ498" i="10"/>
  <c r="CA498" i="10" s="1"/>
  <c r="BJ765" i="10"/>
  <c r="CA765" i="10" s="1"/>
  <c r="BJ464" i="10"/>
  <c r="CA464" i="10" s="1"/>
  <c r="BJ716" i="10"/>
  <c r="CA716" i="10" s="1"/>
  <c r="BJ717" i="10"/>
  <c r="CA717" i="10" s="1"/>
  <c r="BJ547" i="10"/>
  <c r="CA547" i="10" s="1"/>
  <c r="BJ947" i="10"/>
  <c r="CA947" i="10" s="1"/>
  <c r="BJ858" i="10"/>
  <c r="CA858" i="10" s="1"/>
  <c r="BJ801" i="10"/>
  <c r="CA801" i="10" s="1"/>
  <c r="BJ744" i="10"/>
  <c r="CA744" i="10" s="1"/>
  <c r="BJ1000" i="10"/>
  <c r="CA1000" i="10" s="1"/>
  <c r="BJ959" i="10"/>
  <c r="CA959" i="10" s="1"/>
  <c r="BJ950" i="10"/>
  <c r="CA950" i="10" s="1"/>
  <c r="BJ957" i="10"/>
  <c r="CA957" i="10" s="1"/>
  <c r="BJ964" i="10"/>
  <c r="CA964" i="10" s="1"/>
  <c r="BJ891" i="10"/>
  <c r="CA891" i="10" s="1"/>
  <c r="BJ802" i="10"/>
  <c r="CA802" i="10" s="1"/>
  <c r="BJ857" i="10"/>
  <c r="CA857" i="10" s="1"/>
  <c r="BJ768" i="10"/>
  <c r="CA768" i="10" s="1"/>
  <c r="BJ823" i="10"/>
  <c r="CA823" i="10" s="1"/>
  <c r="BJ798" i="10"/>
  <c r="CA798" i="10" s="1"/>
  <c r="BJ821" i="10"/>
  <c r="CA821" i="10" s="1"/>
  <c r="BI77" i="10"/>
  <c r="BZ77" i="10" s="1"/>
  <c r="BI141" i="10"/>
  <c r="BZ141" i="10" s="1"/>
  <c r="BI579" i="10"/>
  <c r="BZ579" i="10" s="1"/>
  <c r="BI41" i="10"/>
  <c r="BZ41" i="10" s="1"/>
  <c r="BI64" i="10"/>
  <c r="BZ64" i="10" s="1"/>
  <c r="BI87" i="10"/>
  <c r="BZ87" i="10" s="1"/>
  <c r="BI30" i="10"/>
  <c r="BZ30" i="10" s="1"/>
  <c r="BI348" i="10"/>
  <c r="BZ348" i="10" s="1"/>
  <c r="BI389" i="10"/>
  <c r="BZ389" i="10" s="1"/>
  <c r="BI438" i="10"/>
  <c r="BZ438" i="10" s="1"/>
  <c r="BI42" i="10"/>
  <c r="BZ42" i="10" s="1"/>
  <c r="BI33" i="10"/>
  <c r="BZ33" i="10" s="1"/>
  <c r="BI24" i="10"/>
  <c r="BZ24" i="10" s="1"/>
  <c r="BI470" i="10"/>
  <c r="BZ470" i="10" s="1"/>
  <c r="BI250" i="10"/>
  <c r="BZ250" i="10" s="1"/>
  <c r="BI510" i="10"/>
  <c r="BZ510" i="10" s="1"/>
  <c r="BI307" i="10"/>
  <c r="BZ307" i="10" s="1"/>
  <c r="BI298" i="10"/>
  <c r="BZ298" i="10" s="1"/>
  <c r="BI209" i="10"/>
  <c r="BZ209" i="10" s="1"/>
  <c r="BI494" i="10"/>
  <c r="BZ494" i="10" s="1"/>
  <c r="BI344" i="10"/>
  <c r="BZ344" i="10" s="1"/>
  <c r="BI239" i="10"/>
  <c r="BZ239" i="10" s="1"/>
  <c r="BI501" i="10"/>
  <c r="BZ501" i="10" s="1"/>
  <c r="BI478" i="10"/>
  <c r="BZ478" i="10" s="1"/>
  <c r="BI421" i="10"/>
  <c r="BZ421" i="10" s="1"/>
  <c r="BI372" i="10"/>
  <c r="BZ372" i="10" s="1"/>
  <c r="BI219" i="10"/>
  <c r="BZ219" i="10" s="1"/>
  <c r="BI525" i="10"/>
  <c r="BZ525" i="10" s="1"/>
  <c r="BI502" i="10"/>
  <c r="BZ502" i="10" s="1"/>
  <c r="BI345" i="10"/>
  <c r="BZ345" i="10" s="1"/>
  <c r="BI368" i="10"/>
  <c r="BZ368" i="10" s="1"/>
  <c r="BI311" i="10"/>
  <c r="BZ311" i="10" s="1"/>
  <c r="BI718" i="10"/>
  <c r="BZ718" i="10" s="1"/>
  <c r="BI392" i="10"/>
  <c r="BZ392" i="10" s="1"/>
  <c r="BI648" i="10"/>
  <c r="BI559" i="10"/>
  <c r="BZ559" i="10" s="1"/>
  <c r="BI691" i="10"/>
  <c r="BZ691" i="10" s="1"/>
  <c r="BI468" i="10"/>
  <c r="BZ468" i="10" s="1"/>
  <c r="BI723" i="10"/>
  <c r="BZ723" i="10" s="1"/>
  <c r="BI642" i="10"/>
  <c r="BZ642" i="10" s="1"/>
  <c r="BI569" i="10"/>
  <c r="BZ569" i="10" s="1"/>
  <c r="BI656" i="10"/>
  <c r="BZ656" i="10" s="1"/>
  <c r="BF524" i="10"/>
  <c r="BF36" i="10"/>
  <c r="BF217" i="10"/>
  <c r="BF349" i="10"/>
  <c r="BF438" i="10"/>
  <c r="BF89" i="10"/>
  <c r="BI814" i="10"/>
  <c r="BZ814" i="10" s="1"/>
  <c r="BI673" i="10"/>
  <c r="BZ673" i="10" s="1"/>
  <c r="BI756" i="10"/>
  <c r="BZ756" i="10" s="1"/>
  <c r="BI785" i="10"/>
  <c r="BZ785" i="10" s="1"/>
  <c r="BI728" i="10"/>
  <c r="BZ728" i="10" s="1"/>
  <c r="BI984" i="10"/>
  <c r="BZ984" i="10" s="1"/>
  <c r="BI943" i="10"/>
  <c r="BZ943" i="10" s="1"/>
  <c r="BI886" i="10"/>
  <c r="BZ886" i="10" s="1"/>
  <c r="BI861" i="10"/>
  <c r="BZ861" i="10" s="1"/>
  <c r="BI884" i="10"/>
  <c r="BZ884" i="10" s="1"/>
  <c r="BI875" i="10"/>
  <c r="BZ875" i="10" s="1"/>
  <c r="BI802" i="10"/>
  <c r="BZ802" i="10" s="1"/>
  <c r="BI713" i="10"/>
  <c r="BZ713" i="10" s="1"/>
  <c r="BI969" i="10"/>
  <c r="BZ969" i="10" s="1"/>
  <c r="BI695" i="10"/>
  <c r="BZ695" i="10" s="1"/>
  <c r="BI951" i="10"/>
  <c r="BZ951" i="10" s="1"/>
  <c r="BI1006" i="10"/>
  <c r="BZ1006" i="10" s="1"/>
  <c r="BI997" i="10"/>
  <c r="BZ997" i="10" s="1"/>
  <c r="BH148" i="10"/>
  <c r="BY148" i="10" s="1"/>
  <c r="BH43" i="10"/>
  <c r="BY43" i="10" s="1"/>
  <c r="BH281" i="10"/>
  <c r="BY281" i="10" s="1"/>
  <c r="BH243" i="10"/>
  <c r="BY243" i="10" s="1"/>
  <c r="BH429" i="10"/>
  <c r="BY429" i="10" s="1"/>
  <c r="BH55" i="10"/>
  <c r="BY55" i="10" s="1"/>
  <c r="BH311" i="10"/>
  <c r="BY311" i="10" s="1"/>
  <c r="BH228" i="10"/>
  <c r="BY228" i="10" s="1"/>
  <c r="BH300" i="10"/>
  <c r="BY300" i="10" s="1"/>
  <c r="BH332" i="10"/>
  <c r="BY332" i="10" s="1"/>
  <c r="BH490" i="10"/>
  <c r="BY490" i="10" s="1"/>
  <c r="BH233" i="10"/>
  <c r="BY233" i="10" s="1"/>
  <c r="BH191" i="10"/>
  <c r="BY191" i="10" s="1"/>
  <c r="BH185" i="10"/>
  <c r="BY185" i="10" s="1"/>
  <c r="BH268" i="10"/>
  <c r="BY268" i="10" s="1"/>
  <c r="BH29" i="10"/>
  <c r="BY29" i="10" s="1"/>
  <c r="BH547" i="10"/>
  <c r="BY547" i="10" s="1"/>
  <c r="BH330" i="10"/>
  <c r="BY330" i="10" s="1"/>
  <c r="BH289" i="10"/>
  <c r="BY289" i="10" s="1"/>
  <c r="BH184" i="10"/>
  <c r="BY184" i="10" s="1"/>
  <c r="BH408" i="10"/>
  <c r="BY408" i="10" s="1"/>
  <c r="BH303" i="10"/>
  <c r="BY303" i="10" s="1"/>
  <c r="BH597" i="10"/>
  <c r="BY597" i="10" s="1"/>
  <c r="BH521" i="10"/>
  <c r="BY521" i="10" s="1"/>
  <c r="BH458" i="10"/>
  <c r="BY458" i="10" s="1"/>
  <c r="BH424" i="10"/>
  <c r="BY424" i="10" s="1"/>
  <c r="BH400" i="10"/>
  <c r="BY400" i="10" s="1"/>
  <c r="BH290" i="10"/>
  <c r="BY290" i="10" s="1"/>
  <c r="BH313" i="10"/>
  <c r="BY313" i="10" s="1"/>
  <c r="BH636" i="10"/>
  <c r="BY636" i="10" s="1"/>
  <c r="BH428" i="10"/>
  <c r="BY428" i="10" s="1"/>
  <c r="BH413" i="10"/>
  <c r="BY413" i="10" s="1"/>
  <c r="BH318" i="10"/>
  <c r="BY318" i="10" s="1"/>
  <c r="BH293" i="10"/>
  <c r="BY293" i="10" s="1"/>
  <c r="BH536" i="10"/>
  <c r="BY536" i="10" s="1"/>
  <c r="BH543" i="10"/>
  <c r="BY543" i="10" s="1"/>
  <c r="BH1002" i="10"/>
  <c r="BY1002" i="10" s="1"/>
  <c r="BH630" i="10"/>
  <c r="BY630" i="10" s="1"/>
  <c r="BH769" i="10"/>
  <c r="BY769" i="10" s="1"/>
  <c r="BH507" i="10"/>
  <c r="BY507" i="10" s="1"/>
  <c r="BH740" i="10"/>
  <c r="BY740" i="10" s="1"/>
  <c r="BH753" i="10"/>
  <c r="BY753" i="10" s="1"/>
  <c r="BH656" i="10"/>
  <c r="BY656" i="10" s="1"/>
  <c r="BH446" i="10"/>
  <c r="BY446" i="10" s="1"/>
  <c r="BH778" i="10"/>
  <c r="BY778" i="10" s="1"/>
  <c r="BH954" i="10"/>
  <c r="BY954" i="10" s="1"/>
  <c r="BH609" i="10"/>
  <c r="BY609" i="10" s="1"/>
  <c r="BH712" i="10"/>
  <c r="BY712" i="10" s="1"/>
  <c r="BH968" i="10"/>
  <c r="BY968" i="10" s="1"/>
  <c r="BH927" i="10"/>
  <c r="BY927" i="10" s="1"/>
  <c r="BH870" i="10"/>
  <c r="BY870" i="10" s="1"/>
  <c r="BH813" i="10"/>
  <c r="BY813" i="10" s="1"/>
  <c r="BH804" i="10"/>
  <c r="BY804" i="10" s="1"/>
  <c r="BH827" i="10"/>
  <c r="BY827" i="10" s="1"/>
  <c r="BH834" i="10"/>
  <c r="BY834" i="10" s="1"/>
  <c r="BH761" i="10"/>
  <c r="BY761" i="10" s="1"/>
  <c r="BH672" i="10"/>
  <c r="BY672" i="10" s="1"/>
  <c r="BH928" i="10"/>
  <c r="BY928" i="10" s="1"/>
  <c r="BH983" i="10"/>
  <c r="BY983" i="10" s="1"/>
  <c r="BH894" i="10"/>
  <c r="BY894" i="10" s="1"/>
  <c r="BH965" i="10"/>
  <c r="BY965" i="10" s="1"/>
  <c r="BH956" i="10"/>
  <c r="BY956" i="10" s="1"/>
  <c r="BH979" i="10"/>
  <c r="BY979" i="10" s="1"/>
  <c r="BD143" i="10"/>
  <c r="BD453" i="10"/>
  <c r="BD25" i="10"/>
  <c r="BD595" i="10"/>
  <c r="BD252" i="10"/>
  <c r="BD196" i="10"/>
  <c r="BD350" i="10"/>
  <c r="BD44" i="10"/>
  <c r="BD97" i="10"/>
  <c r="BD72" i="10"/>
  <c r="BD309" i="10"/>
  <c r="BD510" i="10"/>
  <c r="BD218" i="10"/>
  <c r="BD296" i="10"/>
  <c r="BD673" i="10"/>
  <c r="BD233" i="10"/>
  <c r="BD519" i="10"/>
  <c r="BD413" i="10"/>
  <c r="BD474" i="10"/>
  <c r="BD703" i="10"/>
  <c r="BD550" i="10"/>
  <c r="BD674" i="10"/>
  <c r="BD784" i="10"/>
  <c r="BD677" i="10"/>
  <c r="BD686" i="10"/>
  <c r="BD796" i="10"/>
  <c r="BD691" i="10"/>
  <c r="BD833" i="10"/>
  <c r="BD776" i="10"/>
  <c r="BD767" i="10"/>
  <c r="BD790" i="10"/>
  <c r="BD781" i="10"/>
  <c r="BD708" i="10"/>
  <c r="BD964" i="10"/>
  <c r="BD946" i="10"/>
  <c r="BD928" i="10"/>
  <c r="BL136" i="10"/>
  <c r="CC136" i="10" s="1"/>
  <c r="BL22" i="10"/>
  <c r="CC22" i="10" s="1"/>
  <c r="BL295" i="10"/>
  <c r="CC295" i="10" s="1"/>
  <c r="BL255" i="10"/>
  <c r="CC255" i="10" s="1"/>
  <c r="BL239" i="10"/>
  <c r="CC239" i="10" s="1"/>
  <c r="BL231" i="10"/>
  <c r="CC231" i="10" s="1"/>
  <c r="BL25" i="10"/>
  <c r="CC25" i="10" s="1"/>
  <c r="BL599" i="10"/>
  <c r="CC599" i="10" s="1"/>
  <c r="BL240" i="10"/>
  <c r="CC240" i="10" s="1"/>
  <c r="BL187" i="10"/>
  <c r="CC187" i="10" s="1"/>
  <c r="BL257" i="10"/>
  <c r="CC257" i="10" s="1"/>
  <c r="BL249" i="10"/>
  <c r="CC249" i="10" s="1"/>
  <c r="BL233" i="10"/>
  <c r="CC233" i="10" s="1"/>
  <c r="BL209" i="10"/>
  <c r="CC209" i="10" s="1"/>
  <c r="BL219" i="10"/>
  <c r="CC219" i="10" s="1"/>
  <c r="BL375" i="10"/>
  <c r="CC375" i="10" s="1"/>
  <c r="BL334" i="10"/>
  <c r="CC334" i="10" s="1"/>
  <c r="BL293" i="10"/>
  <c r="CC293" i="10" s="1"/>
  <c r="BL620" i="10"/>
  <c r="CC620" i="10" s="1"/>
  <c r="BL444" i="10"/>
  <c r="CC444" i="10" s="1"/>
  <c r="BL339" i="10"/>
  <c r="CC339" i="10" s="1"/>
  <c r="BL234" i="10"/>
  <c r="CC234" i="10" s="1"/>
  <c r="BL560" i="10"/>
  <c r="CC560" i="10" s="1"/>
  <c r="BL494" i="10"/>
  <c r="CC494" i="10" s="1"/>
  <c r="BL376" i="10"/>
  <c r="CC376" i="10" s="1"/>
  <c r="BL335" i="10"/>
  <c r="CC335" i="10" s="1"/>
  <c r="BL246" i="10"/>
  <c r="CC246" i="10" s="1"/>
  <c r="BL553" i="10"/>
  <c r="CC553" i="10" s="1"/>
  <c r="BL475" i="10"/>
  <c r="CC475" i="10" s="1"/>
  <c r="BL340" i="10"/>
  <c r="CC340" i="10" s="1"/>
  <c r="BL347" i="10"/>
  <c r="CC347" i="10" s="1"/>
  <c r="BL274" i="10"/>
  <c r="CC274" i="10" s="1"/>
  <c r="BL574" i="10"/>
  <c r="CC574" i="10" s="1"/>
  <c r="BL509" i="10"/>
  <c r="CC509" i="10" s="1"/>
  <c r="BL499" i="10"/>
  <c r="CC499" i="10" s="1"/>
  <c r="BL885" i="10"/>
  <c r="CC885" i="10" s="1"/>
  <c r="BL618" i="10"/>
  <c r="CC618" i="10" s="1"/>
  <c r="BL782" i="10"/>
  <c r="CC782" i="10" s="1"/>
  <c r="BL623" i="10"/>
  <c r="CC623" i="10" s="1"/>
  <c r="BL694" i="10"/>
  <c r="CC694" i="10" s="1"/>
  <c r="BL837" i="10"/>
  <c r="CC837" i="10" s="1"/>
  <c r="BL744" i="10"/>
  <c r="CC744" i="10" s="1"/>
  <c r="BL482" i="10"/>
  <c r="CC482" i="10" s="1"/>
  <c r="BL712" i="10"/>
  <c r="CC712" i="10" s="1"/>
  <c r="BL805" i="10"/>
  <c r="CC805" i="10" s="1"/>
  <c r="BL645" i="10"/>
  <c r="CC645" i="10" s="1"/>
  <c r="BL1013" i="10"/>
  <c r="CC1013" i="10" s="1"/>
  <c r="BL924" i="10"/>
  <c r="CC924" i="10" s="1"/>
  <c r="BL867" i="10"/>
  <c r="CC867" i="10" s="1"/>
  <c r="BL810" i="10"/>
  <c r="CC810" i="10" s="1"/>
  <c r="BL769" i="10"/>
  <c r="CC769" i="10" s="1"/>
  <c r="BL760" i="10"/>
  <c r="CC760" i="10" s="1"/>
  <c r="BL783" i="10"/>
  <c r="CC783" i="10" s="1"/>
  <c r="BL774" i="10"/>
  <c r="CC774" i="10" s="1"/>
  <c r="BL685" i="10"/>
  <c r="CC685" i="10" s="1"/>
  <c r="BL941" i="10"/>
  <c r="CC941" i="10" s="1"/>
  <c r="BL852" i="10"/>
  <c r="CC852" i="10" s="1"/>
  <c r="BL907" i="10"/>
  <c r="CC907" i="10" s="1"/>
  <c r="BL818" i="10"/>
  <c r="CC818" i="10" s="1"/>
  <c r="BL873" i="10"/>
  <c r="CC873" i="10" s="1"/>
  <c r="BL864" i="10"/>
  <c r="CC864" i="10" s="1"/>
  <c r="BL887" i="10"/>
  <c r="CC887" i="10" s="1"/>
  <c r="BF889" i="10"/>
  <c r="BF752" i="10"/>
  <c r="BF581" i="10"/>
  <c r="BF841" i="10"/>
  <c r="BF688" i="10"/>
  <c r="BF433" i="10"/>
  <c r="BF825" i="10"/>
  <c r="BF674" i="10"/>
  <c r="BF430" i="10"/>
  <c r="BF809" i="10"/>
  <c r="BF660" i="10"/>
  <c r="BF427" i="10"/>
  <c r="BF994" i="10"/>
  <c r="BF612" i="10"/>
  <c r="BF333" i="10"/>
  <c r="BF962" i="10"/>
  <c r="BF580" i="10"/>
  <c r="BF301" i="10"/>
  <c r="BF939" i="10"/>
  <c r="BF697" i="10"/>
  <c r="BF439" i="10"/>
  <c r="BF980" i="10"/>
  <c r="BF429" i="10"/>
  <c r="BF613" i="10"/>
  <c r="BF867" i="10"/>
  <c r="BF779" i="10"/>
  <c r="BF748" i="10"/>
  <c r="BF577" i="10"/>
  <c r="BF813" i="10"/>
  <c r="BF721" i="10"/>
  <c r="BF714" i="10"/>
  <c r="BF655" i="10"/>
  <c r="BF856" i="10"/>
  <c r="BF890" i="10"/>
  <c r="BF760" i="10"/>
  <c r="BF213" i="10"/>
  <c r="BF968" i="10"/>
  <c r="BF152" i="10"/>
  <c r="BF453" i="10"/>
  <c r="BF163" i="10"/>
  <c r="BF602" i="10"/>
  <c r="BF320" i="10"/>
  <c r="BF791" i="10"/>
  <c r="BF385" i="10"/>
  <c r="BF183" i="10"/>
  <c r="BF346" i="10"/>
  <c r="BF212" i="10"/>
  <c r="BF70" i="10"/>
  <c r="BF387" i="10"/>
  <c r="BF459" i="10"/>
  <c r="BF243" i="10"/>
  <c r="BF470" i="10"/>
  <c r="BF110" i="10"/>
  <c r="BF407" i="10"/>
  <c r="BF102" i="10"/>
  <c r="BF30" i="10"/>
  <c r="BF311" i="10"/>
  <c r="BF258" i="10"/>
  <c r="BF235" i="10"/>
  <c r="BF248" i="10"/>
  <c r="BF172" i="10"/>
  <c r="BF379" i="10"/>
  <c r="BI842" i="10"/>
  <c r="BZ842" i="10" s="1"/>
  <c r="BI684" i="10"/>
  <c r="BZ684" i="10" s="1"/>
  <c r="BI768" i="10"/>
  <c r="BZ768" i="10" s="1"/>
  <c r="BI801" i="10"/>
  <c r="BZ801" i="10" s="1"/>
  <c r="BI744" i="10"/>
  <c r="BZ744" i="10" s="1"/>
  <c r="BI1000" i="10"/>
  <c r="BZ1000" i="10" s="1"/>
  <c r="BI959" i="10"/>
  <c r="BZ959" i="10" s="1"/>
  <c r="BI902" i="10"/>
  <c r="BZ902" i="10" s="1"/>
  <c r="BI877" i="10"/>
  <c r="BZ877" i="10" s="1"/>
  <c r="BI900" i="10"/>
  <c r="BZ900" i="10" s="1"/>
  <c r="BI891" i="10"/>
  <c r="BZ891" i="10" s="1"/>
  <c r="BI818" i="10"/>
  <c r="BZ818" i="10" s="1"/>
  <c r="BI729" i="10"/>
  <c r="BZ729" i="10" s="1"/>
  <c r="BI985" i="10"/>
  <c r="BZ985" i="10" s="1"/>
  <c r="BI711" i="10"/>
  <c r="BZ711" i="10" s="1"/>
  <c r="BI967" i="10"/>
  <c r="BZ967" i="10" s="1"/>
  <c r="BI757" i="10"/>
  <c r="BZ757" i="10" s="1"/>
  <c r="BI1013" i="10"/>
  <c r="BH116" i="10"/>
  <c r="BY116" i="10" s="1"/>
  <c r="BH59" i="10"/>
  <c r="BY59" i="10" s="1"/>
  <c r="BH307" i="10"/>
  <c r="BY307" i="10" s="1"/>
  <c r="BH275" i="10"/>
  <c r="BY275" i="10" s="1"/>
  <c r="BH32" i="10"/>
  <c r="BY32" i="10" s="1"/>
  <c r="BH71" i="10"/>
  <c r="BY71" i="10" s="1"/>
  <c r="BH432" i="10"/>
  <c r="BY432" i="10" s="1"/>
  <c r="BH236" i="10"/>
  <c r="BH435" i="10"/>
  <c r="BY435" i="10" s="1"/>
  <c r="BH35" i="10"/>
  <c r="BY35" i="10" s="1"/>
  <c r="BH26" i="10"/>
  <c r="BY26" i="10" s="1"/>
  <c r="BH241" i="10"/>
  <c r="BY241" i="10" s="1"/>
  <c r="BH197" i="10"/>
  <c r="BY197" i="10" s="1"/>
  <c r="BH188" i="10"/>
  <c r="BY188" i="10" s="1"/>
  <c r="BH273" i="10"/>
  <c r="BY273" i="10" s="1"/>
  <c r="BH45" i="10"/>
  <c r="BY45" i="10" s="1"/>
  <c r="BH604" i="10"/>
  <c r="BY604" i="10" s="1"/>
  <c r="BH346" i="10"/>
  <c r="BY346" i="10" s="1"/>
  <c r="BH305" i="10"/>
  <c r="BY305" i="10" s="1"/>
  <c r="BH200" i="10"/>
  <c r="BY200" i="10" s="1"/>
  <c r="BH474" i="10"/>
  <c r="BY474" i="10" s="1"/>
  <c r="BH319" i="10"/>
  <c r="BY319" i="10" s="1"/>
  <c r="BH605" i="10"/>
  <c r="BY605" i="10" s="1"/>
  <c r="BH531" i="10"/>
  <c r="BY531" i="10" s="1"/>
  <c r="BH468" i="10"/>
  <c r="BY468" i="10" s="1"/>
  <c r="BH455" i="10"/>
  <c r="BY455" i="10" s="1"/>
  <c r="BH403" i="10"/>
  <c r="BY403" i="10" s="1"/>
  <c r="BH306" i="10"/>
  <c r="BY306" i="10" s="1"/>
  <c r="BH329" i="10"/>
  <c r="BY329" i="10" s="1"/>
  <c r="BH673" i="10"/>
  <c r="BY673" i="10" s="1"/>
  <c r="BH440" i="10"/>
  <c r="BY440" i="10" s="1"/>
  <c r="BH416" i="10"/>
  <c r="BY416" i="10" s="1"/>
  <c r="BH334" i="10"/>
  <c r="BY334" i="10" s="1"/>
  <c r="BH309" i="10"/>
  <c r="BY309" i="10" s="1"/>
  <c r="BH567" i="10"/>
  <c r="BY567" i="10" s="1"/>
  <c r="BH559" i="10"/>
  <c r="BY559" i="10" s="1"/>
  <c r="BH390" i="10"/>
  <c r="BY390" i="10" s="1"/>
  <c r="BH646" i="10"/>
  <c r="BY646" i="10" s="1"/>
  <c r="BH833" i="10"/>
  <c r="BY833" i="10" s="1"/>
  <c r="BH523" i="10"/>
  <c r="BY523" i="10" s="1"/>
  <c r="BH748" i="10"/>
  <c r="BY748" i="10" s="1"/>
  <c r="BH759" i="10"/>
  <c r="BY759" i="10" s="1"/>
  <c r="BH683" i="10"/>
  <c r="BY683" i="10" s="1"/>
  <c r="BH462" i="10"/>
  <c r="BY462" i="10" s="1"/>
  <c r="BH842" i="10"/>
  <c r="BY842" i="10" s="1"/>
  <c r="BH681" i="10"/>
  <c r="BY681" i="10" s="1"/>
  <c r="BH625" i="10"/>
  <c r="BY625" i="10" s="1"/>
  <c r="BH728" i="10"/>
  <c r="BY728" i="10" s="1"/>
  <c r="BH984" i="10"/>
  <c r="BY984" i="10" s="1"/>
  <c r="BH943" i="10"/>
  <c r="BY943" i="10" s="1"/>
  <c r="BH886" i="10"/>
  <c r="BY886" i="10" s="1"/>
  <c r="BH829" i="10"/>
  <c r="BY829" i="10" s="1"/>
  <c r="BH820" i="10"/>
  <c r="BY820" i="10" s="1"/>
  <c r="BH843" i="10"/>
  <c r="BY843" i="10" s="1"/>
  <c r="BH850" i="10"/>
  <c r="BY850" i="10" s="1"/>
  <c r="BH777" i="10"/>
  <c r="BH688" i="10"/>
  <c r="BY688" i="10" s="1"/>
  <c r="BH944" i="10"/>
  <c r="BY944" i="10" s="1"/>
  <c r="BH999" i="10"/>
  <c r="BY999" i="10" s="1"/>
  <c r="BH910" i="10"/>
  <c r="BY910" i="10" s="1"/>
  <c r="BH981" i="10"/>
  <c r="BY981" i="10" s="1"/>
  <c r="BH972" i="10"/>
  <c r="BY972" i="10" s="1"/>
  <c r="BH995" i="10"/>
  <c r="BY995" i="10" s="1"/>
  <c r="BD45" i="10"/>
  <c r="BD36" i="10"/>
  <c r="BD41" i="10"/>
  <c r="BD32" i="10"/>
  <c r="BD271" i="10"/>
  <c r="BD463" i="10"/>
  <c r="BD60" i="10"/>
  <c r="BD99" i="10"/>
  <c r="BD122" i="10"/>
  <c r="BD88" i="10"/>
  <c r="BD632" i="10"/>
  <c r="BD563" i="10"/>
  <c r="BD520" i="10"/>
  <c r="BD234" i="10"/>
  <c r="BD527" i="10"/>
  <c r="BD402" i="10"/>
  <c r="BD342" i="10"/>
  <c r="BD671" i="10"/>
  <c r="BD412" i="10"/>
  <c r="BD249" i="10"/>
  <c r="BD546" i="10"/>
  <c r="BD416" i="10"/>
  <c r="BD780" i="10"/>
  <c r="BD609" i="10"/>
  <c r="BD735" i="10"/>
  <c r="BD685" i="10"/>
  <c r="BD441" i="10"/>
  <c r="BD689" i="10"/>
  <c r="BD844" i="10"/>
  <c r="BD652" i="10"/>
  <c r="BD707" i="10"/>
  <c r="BD963" i="10"/>
  <c r="BD906" i="10"/>
  <c r="BD783" i="10"/>
  <c r="BD797" i="10"/>
  <c r="BD724" i="10"/>
  <c r="BD980" i="10"/>
  <c r="BD962" i="10"/>
  <c r="BD873" i="10"/>
  <c r="BD935" i="10"/>
  <c r="BD942" i="10"/>
  <c r="BL104" i="10"/>
  <c r="CC104" i="10" s="1"/>
  <c r="BL38" i="10"/>
  <c r="CC38" i="10" s="1"/>
  <c r="BL428" i="10"/>
  <c r="CC428" i="10" s="1"/>
  <c r="BL343" i="10"/>
  <c r="CC343" i="10" s="1"/>
  <c r="BL247" i="10"/>
  <c r="CC247" i="10" s="1"/>
  <c r="BL327" i="10"/>
  <c r="CC327" i="10" s="1"/>
  <c r="BL41" i="10"/>
  <c r="CC41" i="10" s="1"/>
  <c r="BL32" i="10"/>
  <c r="CC32" i="10" s="1"/>
  <c r="BL271" i="10"/>
  <c r="CC271" i="10" s="1"/>
  <c r="BL193" i="10"/>
  <c r="CC193" i="10" s="1"/>
  <c r="BL261" i="10"/>
  <c r="CC261" i="10" s="1"/>
  <c r="BL253" i="10"/>
  <c r="CC253" i="10" s="1"/>
  <c r="BL237" i="10"/>
  <c r="CC237" i="10" s="1"/>
  <c r="BL229" i="10"/>
  <c r="CC229" i="10" s="1"/>
  <c r="BL279" i="10"/>
  <c r="CC279" i="10" s="1"/>
  <c r="BL473" i="10"/>
  <c r="CC473" i="10" s="1"/>
  <c r="BL350" i="10"/>
  <c r="CC350" i="10" s="1"/>
  <c r="BL309" i="10"/>
  <c r="CC309" i="10" s="1"/>
  <c r="BL633" i="10"/>
  <c r="CC633" i="10" s="1"/>
  <c r="BL457" i="10"/>
  <c r="CC457" i="10" s="1"/>
  <c r="BL355" i="10"/>
  <c r="CC355" i="10" s="1"/>
  <c r="BL250" i="10"/>
  <c r="CC250" i="10" s="1"/>
  <c r="BL568" i="10"/>
  <c r="CC568" i="10" s="1"/>
  <c r="BL504" i="10"/>
  <c r="CC504" i="10" s="1"/>
  <c r="BL384" i="10"/>
  <c r="CC384" i="10" s="1"/>
  <c r="BL351" i="10"/>
  <c r="CC351" i="10" s="1"/>
  <c r="BL262" i="10"/>
  <c r="CC262" i="10" s="1"/>
  <c r="BL561" i="10"/>
  <c r="CC561" i="10" s="1"/>
  <c r="BL505" i="10"/>
  <c r="CC505" i="10" s="1"/>
  <c r="BL356" i="10"/>
  <c r="CC356" i="10" s="1"/>
  <c r="BL363" i="10"/>
  <c r="CC363" i="10" s="1"/>
  <c r="BL290" i="10"/>
  <c r="CC290" i="10" s="1"/>
  <c r="BL619" i="10"/>
  <c r="CC619" i="10" s="1"/>
  <c r="BL519" i="10"/>
  <c r="CC519" i="10" s="1"/>
  <c r="BL515" i="10"/>
  <c r="CC515" i="10" s="1"/>
  <c r="BL378" i="10"/>
  <c r="CC378" i="10" s="1"/>
  <c r="BL634" i="10"/>
  <c r="CC634" i="10" s="1"/>
  <c r="BL383" i="10"/>
  <c r="CC383" i="10" s="1"/>
  <c r="BL639" i="10"/>
  <c r="CC639" i="10" s="1"/>
  <c r="BL715" i="10"/>
  <c r="CC715" i="10" s="1"/>
  <c r="BL942" i="10"/>
  <c r="CC942" i="10" s="1"/>
  <c r="BL777" i="10"/>
  <c r="CC777" i="10" s="1"/>
  <c r="BL498" i="10"/>
  <c r="CC498" i="10" s="1"/>
  <c r="BL720" i="10"/>
  <c r="CC720" i="10" s="1"/>
  <c r="BL638" i="10"/>
  <c r="CC638" i="10" s="1"/>
  <c r="BL661" i="10"/>
  <c r="CC661" i="10" s="1"/>
  <c r="BL684" i="10"/>
  <c r="CC684" i="10" s="1"/>
  <c r="BL940" i="10"/>
  <c r="CC940" i="10" s="1"/>
  <c r="BL883" i="10"/>
  <c r="CC883" i="10" s="1"/>
  <c r="BL826" i="10"/>
  <c r="CC826" i="10" s="1"/>
  <c r="BL785" i="10"/>
  <c r="CC785" i="10" s="1"/>
  <c r="BL776" i="10"/>
  <c r="CC776" i="10" s="1"/>
  <c r="BL799" i="10"/>
  <c r="CC799" i="10" s="1"/>
  <c r="BL790" i="10"/>
  <c r="CC790" i="10" s="1"/>
  <c r="BL701" i="10"/>
  <c r="CC701" i="10" s="1"/>
  <c r="BL957" i="10"/>
  <c r="CC957" i="10" s="1"/>
  <c r="BL868" i="10"/>
  <c r="CC868" i="10" s="1"/>
  <c r="BL923" i="10"/>
  <c r="CC923" i="10" s="1"/>
  <c r="BL834" i="10"/>
  <c r="CC834" i="10" s="1"/>
  <c r="BL889" i="10"/>
  <c r="CC889" i="10" s="1"/>
  <c r="BL880" i="10"/>
  <c r="CC880" i="10" s="1"/>
  <c r="BL903" i="10"/>
  <c r="CC903" i="10" s="1"/>
  <c r="BF866" i="10"/>
  <c r="BF484" i="10"/>
  <c r="BF904" i="10"/>
  <c r="BF818" i="10"/>
  <c r="BF436" i="10"/>
  <c r="BF597" i="10"/>
  <c r="BF802" i="10"/>
  <c r="BF420" i="10"/>
  <c r="BF552" i="10"/>
  <c r="BF786" i="10"/>
  <c r="BF404" i="10"/>
  <c r="BF534" i="10"/>
  <c r="BF1003" i="10"/>
  <c r="BF799" i="10"/>
  <c r="BF491" i="10"/>
  <c r="BF971" i="10"/>
  <c r="BF757" i="10"/>
  <c r="BF471" i="10"/>
  <c r="BF996" i="10"/>
  <c r="BF445" i="10"/>
  <c r="BF625" i="10"/>
  <c r="BF724" i="10"/>
  <c r="BF355" i="10"/>
  <c r="BF303" i="10"/>
  <c r="BF885" i="10"/>
  <c r="BF922" i="10"/>
  <c r="BF928" i="10"/>
  <c r="BF317" i="10"/>
  <c r="BF959" i="10"/>
  <c r="BF412" i="10"/>
  <c r="BF713" i="10"/>
  <c r="BF699" i="10"/>
  <c r="BF441" i="10"/>
  <c r="BF846" i="10"/>
  <c r="BF638" i="10"/>
  <c r="BF166" i="10"/>
  <c r="BF669" i="10"/>
  <c r="BF203" i="10"/>
  <c r="BF666" i="10"/>
  <c r="BF1004" i="10"/>
  <c r="BF347" i="10"/>
  <c r="BF535" i="10"/>
  <c r="BF843" i="10"/>
  <c r="BF424" i="10"/>
  <c r="BF1011" i="10"/>
  <c r="BF282" i="10"/>
  <c r="BF35" i="10"/>
  <c r="BF219" i="10"/>
  <c r="BF59" i="10"/>
  <c r="BF465" i="10"/>
  <c r="BF332" i="10"/>
  <c r="BF168" i="10"/>
  <c r="BF176" i="10"/>
  <c r="BF267" i="10"/>
  <c r="BF24" i="10"/>
  <c r="BF64" i="10"/>
  <c r="BF418" i="10"/>
  <c r="BF97" i="10"/>
  <c r="BF831" i="10"/>
  <c r="BF125" i="10"/>
  <c r="BF202" i="10"/>
  <c r="BF82" i="10"/>
  <c r="BI678" i="10"/>
  <c r="BZ678" i="10" s="1"/>
  <c r="BI687" i="10"/>
  <c r="BZ687" i="10" s="1"/>
  <c r="BI780" i="10"/>
  <c r="BZ780" i="10" s="1"/>
  <c r="BI817" i="10"/>
  <c r="BZ817" i="10" s="1"/>
  <c r="BI760" i="10"/>
  <c r="BZ760" i="10" s="1"/>
  <c r="BI719" i="10"/>
  <c r="BZ719" i="10" s="1"/>
  <c r="BI975" i="10"/>
  <c r="BZ975" i="10" s="1"/>
  <c r="BI918" i="10"/>
  <c r="BZ918" i="10" s="1"/>
  <c r="BI893" i="10"/>
  <c r="BZ893" i="10" s="1"/>
  <c r="BI916" i="10"/>
  <c r="BZ916" i="10" s="1"/>
  <c r="BI907" i="10"/>
  <c r="BZ907" i="10" s="1"/>
  <c r="BI834" i="10"/>
  <c r="BZ834" i="10" s="1"/>
  <c r="BI745" i="10"/>
  <c r="BZ745" i="10" s="1"/>
  <c r="BI1001" i="10"/>
  <c r="BZ1001" i="10" s="1"/>
  <c r="BI727" i="10"/>
  <c r="BZ727" i="10" s="1"/>
  <c r="BI983" i="10"/>
  <c r="BZ983" i="10" s="1"/>
  <c r="BI773" i="10"/>
  <c r="BZ773" i="10" s="1"/>
  <c r="BI796" i="10"/>
  <c r="BZ796" i="10" s="1"/>
  <c r="BH84" i="10"/>
  <c r="BY84" i="10" s="1"/>
  <c r="BH75" i="10"/>
  <c r="BY75" i="10" s="1"/>
  <c r="BH323" i="10"/>
  <c r="BY323" i="10" s="1"/>
  <c r="BH648" i="10"/>
  <c r="BY648" i="10" s="1"/>
  <c r="BH48" i="10"/>
  <c r="BY48" i="10" s="1"/>
  <c r="BH87" i="10"/>
  <c r="BY87" i="10" s="1"/>
  <c r="BH668" i="10"/>
  <c r="BY668" i="10" s="1"/>
  <c r="BH348" i="10"/>
  <c r="BY348" i="10" s="1"/>
  <c r="BH28" i="10"/>
  <c r="BY28" i="10" s="1"/>
  <c r="BH51" i="10"/>
  <c r="BY51" i="10" s="1"/>
  <c r="BH42" i="10"/>
  <c r="BY42" i="10" s="1"/>
  <c r="BH267" i="10"/>
  <c r="BY267" i="10" s="1"/>
  <c r="BH203" i="10"/>
  <c r="BY203" i="10" s="1"/>
  <c r="BH219" i="10"/>
  <c r="BY219" i="10" s="1"/>
  <c r="BH355" i="10"/>
  <c r="BY355" i="10" s="1"/>
  <c r="BH61" i="10"/>
  <c r="BY61" i="10" s="1"/>
  <c r="BH612" i="10"/>
  <c r="BY612" i="10" s="1"/>
  <c r="BH362" i="10"/>
  <c r="BY362" i="10" s="1"/>
  <c r="BH321" i="10"/>
  <c r="BY321" i="10" s="1"/>
  <c r="BH216" i="10"/>
  <c r="BY216" i="10" s="1"/>
  <c r="BH484" i="10"/>
  <c r="BY484" i="10" s="1"/>
  <c r="BH335" i="10"/>
  <c r="BY335" i="10" s="1"/>
  <c r="BH230" i="10"/>
  <c r="BY230" i="10" s="1"/>
  <c r="BH541" i="10"/>
  <c r="BY541" i="10" s="1"/>
  <c r="BH498" i="10"/>
  <c r="BY498" i="10" s="1"/>
  <c r="BH485" i="10"/>
  <c r="BY485" i="10" s="1"/>
  <c r="BH465" i="10"/>
  <c r="BY465" i="10" s="1"/>
  <c r="BH322" i="10"/>
  <c r="BY322" i="10" s="1"/>
  <c r="BH345" i="10"/>
  <c r="BY345" i="10" s="1"/>
  <c r="BH706" i="10"/>
  <c r="BY706" i="10" s="1"/>
  <c r="BH489" i="10"/>
  <c r="BY489" i="10" s="1"/>
  <c r="BH419" i="10"/>
  <c r="BY419" i="10" s="1"/>
  <c r="BH350" i="10"/>
  <c r="BY350" i="10" s="1"/>
  <c r="BH325" i="10"/>
  <c r="BY325" i="10" s="1"/>
  <c r="BH579" i="10"/>
  <c r="BY579" i="10" s="1"/>
  <c r="BH575" i="10"/>
  <c r="BY575" i="10" s="1"/>
  <c r="BH406" i="10"/>
  <c r="BY406" i="10" s="1"/>
  <c r="BH662" i="10"/>
  <c r="BY662" i="10" s="1"/>
  <c r="BH970" i="10"/>
  <c r="BY970" i="10" s="1"/>
  <c r="BH539" i="10"/>
  <c r="BY539" i="10" s="1"/>
  <c r="BH874" i="10"/>
  <c r="BY874" i="10" s="1"/>
  <c r="BH771" i="10"/>
  <c r="BY771" i="10" s="1"/>
  <c r="BH689" i="10"/>
  <c r="BY689" i="10" s="1"/>
  <c r="BH478" i="10"/>
  <c r="BY478" i="10" s="1"/>
  <c r="BH986" i="10"/>
  <c r="BY986" i="10" s="1"/>
  <c r="BH684" i="10"/>
  <c r="BY684" i="10" s="1"/>
  <c r="BH641" i="10"/>
  <c r="BY641" i="10" s="1"/>
  <c r="BH744" i="10"/>
  <c r="BY744" i="10" s="1"/>
  <c r="BH1000" i="10"/>
  <c r="BY1000" i="10" s="1"/>
  <c r="BH959" i="10"/>
  <c r="BY959" i="10" s="1"/>
  <c r="BH902" i="10"/>
  <c r="BY902" i="10" s="1"/>
  <c r="BH845" i="10"/>
  <c r="BY845" i="10" s="1"/>
  <c r="BH836" i="10"/>
  <c r="BY836" i="10" s="1"/>
  <c r="BH859" i="10"/>
  <c r="BY859" i="10" s="1"/>
  <c r="BH866" i="10"/>
  <c r="BY866" i="10" s="1"/>
  <c r="BH793" i="10"/>
  <c r="BY793" i="10" s="1"/>
  <c r="BH704" i="10"/>
  <c r="BY704" i="10" s="1"/>
  <c r="BH960" i="10"/>
  <c r="BY960" i="10" s="1"/>
  <c r="BH926" i="10"/>
  <c r="BY926" i="10" s="1"/>
  <c r="BH997" i="10"/>
  <c r="BY997" i="10" s="1"/>
  <c r="BH988" i="10"/>
  <c r="BY988" i="10" s="1"/>
  <c r="BH1011" i="10"/>
  <c r="BY1011" i="10" s="1"/>
  <c r="BD22" i="10"/>
  <c r="BD61" i="10"/>
  <c r="BD52" i="10"/>
  <c r="BD34" i="10"/>
  <c r="BD57" i="10"/>
  <c r="BD48" i="10"/>
  <c r="BD366" i="10"/>
  <c r="BD228" i="10"/>
  <c r="BD21" i="10"/>
  <c r="BD76" i="10"/>
  <c r="BD115" i="10"/>
  <c r="BD138" i="10"/>
  <c r="BD129" i="10"/>
  <c r="BD104" i="10"/>
  <c r="BD493" i="10"/>
  <c r="BD341" i="10"/>
  <c r="BD530" i="10"/>
  <c r="BD250" i="10"/>
  <c r="BD335" i="10"/>
  <c r="BD358" i="10"/>
  <c r="BD768" i="10"/>
  <c r="BD485" i="10"/>
  <c r="BD322" i="10"/>
  <c r="BD265" i="10"/>
  <c r="BD558" i="10"/>
  <c r="BD428" i="10"/>
  <c r="BD506" i="10"/>
  <c r="BD625" i="10"/>
  <c r="BD743" i="10"/>
  <c r="BD582" i="10"/>
  <c r="BD459" i="10"/>
  <c r="BD736" i="10"/>
  <c r="BD457" i="10"/>
  <c r="BD701" i="10"/>
  <c r="BD645" i="10"/>
  <c r="BD723" i="10"/>
  <c r="BD979" i="10"/>
  <c r="BD922" i="10"/>
  <c r="BD865" i="10"/>
  <c r="BD808" i="10"/>
  <c r="BD799" i="10"/>
  <c r="BD822" i="10"/>
  <c r="BD813" i="10"/>
  <c r="BD740" i="10"/>
  <c r="BD996" i="10"/>
  <c r="BD907" i="10"/>
  <c r="BD978" i="10"/>
  <c r="BD889" i="10"/>
  <c r="BD960" i="10"/>
  <c r="BD951" i="10"/>
  <c r="BD958" i="10"/>
  <c r="BL226" i="10"/>
  <c r="CC226" i="10" s="1"/>
  <c r="BL54" i="10"/>
  <c r="CC54" i="10" s="1"/>
  <c r="BL29" i="10"/>
  <c r="CC29" i="10" s="1"/>
  <c r="BL404" i="10"/>
  <c r="CC404" i="10" s="1"/>
  <c r="BL456" i="10"/>
  <c r="CC456" i="10" s="1"/>
  <c r="BL407" i="10"/>
  <c r="CC407" i="10" s="1"/>
  <c r="BL57" i="10"/>
  <c r="CC57" i="10" s="1"/>
  <c r="BL48" i="10"/>
  <c r="CC48" i="10" s="1"/>
  <c r="BL368" i="10"/>
  <c r="CC368" i="10" s="1"/>
  <c r="BL199" i="10"/>
  <c r="CC199" i="10" s="1"/>
  <c r="BL352" i="10"/>
  <c r="CC352" i="10" s="1"/>
  <c r="BL272" i="10"/>
  <c r="CC272" i="10" s="1"/>
  <c r="BL245" i="10"/>
  <c r="CC245" i="10" s="1"/>
  <c r="BL304" i="10"/>
  <c r="CC304" i="10" s="1"/>
  <c r="BL320" i="10"/>
  <c r="CC320" i="10" s="1"/>
  <c r="BL526" i="10"/>
  <c r="CC526" i="10" s="1"/>
  <c r="BL366" i="10"/>
  <c r="CC366" i="10" s="1"/>
  <c r="BL325" i="10"/>
  <c r="CC325" i="10" s="1"/>
  <c r="BL188" i="10"/>
  <c r="CC188" i="10" s="1"/>
  <c r="BL460" i="10"/>
  <c r="CC460" i="10" s="1"/>
  <c r="BL371" i="10"/>
  <c r="CC371" i="10" s="1"/>
  <c r="BL266" i="10"/>
  <c r="CC266" i="10" s="1"/>
  <c r="BL572" i="10"/>
  <c r="CC572" i="10" s="1"/>
  <c r="BL534" i="10"/>
  <c r="CC534" i="10" s="1"/>
  <c r="BL396" i="10"/>
  <c r="CC396" i="10" s="1"/>
  <c r="BL367" i="10"/>
  <c r="CC367" i="10" s="1"/>
  <c r="BL278" i="10"/>
  <c r="CC278" i="10" s="1"/>
  <c r="BL630" i="10"/>
  <c r="CC630" i="10" s="1"/>
  <c r="BL508" i="10"/>
  <c r="CC508" i="10" s="1"/>
  <c r="BL372" i="10"/>
  <c r="CC372" i="10" s="1"/>
  <c r="BL385" i="10"/>
  <c r="CC385" i="10" s="1"/>
  <c r="BL306" i="10"/>
  <c r="CC306" i="10" s="1"/>
  <c r="BL631" i="10"/>
  <c r="CC631" i="10" s="1"/>
  <c r="BL529" i="10"/>
  <c r="CC529" i="10" s="1"/>
  <c r="BL531" i="10"/>
  <c r="CC531" i="10" s="1"/>
  <c r="BL394" i="10"/>
  <c r="CC394" i="10" s="1"/>
  <c r="BL650" i="10"/>
  <c r="CC650" i="10" s="1"/>
  <c r="BL399" i="10"/>
  <c r="CC399" i="10" s="1"/>
  <c r="BL655" i="10"/>
  <c r="CC655" i="10" s="1"/>
  <c r="BL719" i="10"/>
  <c r="CC719" i="10" s="1"/>
  <c r="BL452" i="10"/>
  <c r="CC452" i="10" s="1"/>
  <c r="BL894" i="10"/>
  <c r="CC894" i="10" s="1"/>
  <c r="BL514" i="10"/>
  <c r="CC514" i="10" s="1"/>
  <c r="BL795" i="10"/>
  <c r="CC795" i="10" s="1"/>
  <c r="BL654" i="10"/>
  <c r="CC654" i="10" s="1"/>
  <c r="BL678" i="10"/>
  <c r="CC678" i="10" s="1"/>
  <c r="BL700" i="10"/>
  <c r="CC700" i="10" s="1"/>
  <c r="BL956" i="10"/>
  <c r="CC956" i="10" s="1"/>
  <c r="BL899" i="10"/>
  <c r="CC899" i="10" s="1"/>
  <c r="BL842" i="10"/>
  <c r="CC842" i="10" s="1"/>
  <c r="BL801" i="10"/>
  <c r="CC801" i="10" s="1"/>
  <c r="BL792" i="10"/>
  <c r="CC792" i="10" s="1"/>
  <c r="BL815" i="10"/>
  <c r="CC815" i="10" s="1"/>
  <c r="BL806" i="10"/>
  <c r="CC806" i="10" s="1"/>
  <c r="BL717" i="10"/>
  <c r="CC717" i="10" s="1"/>
  <c r="BL973" i="10"/>
  <c r="CC973" i="10" s="1"/>
  <c r="BL884" i="10"/>
  <c r="CC884" i="10" s="1"/>
  <c r="BL939" i="10"/>
  <c r="CC939" i="10" s="1"/>
  <c r="BL850" i="10"/>
  <c r="CC850" i="10" s="1"/>
  <c r="BL905" i="10"/>
  <c r="CC905" i="10" s="1"/>
  <c r="BL896" i="10"/>
  <c r="CC896" i="10" s="1"/>
  <c r="BL919" i="10"/>
  <c r="CC919" i="10" s="1"/>
  <c r="BF875" i="10"/>
  <c r="BF637" i="10"/>
  <c r="BF342" i="10"/>
  <c r="BF827" i="10"/>
  <c r="BF589" i="10"/>
  <c r="BF294" i="10"/>
  <c r="BF811" i="10"/>
  <c r="BF573" i="10"/>
  <c r="BF278" i="10"/>
  <c r="BF795" i="10"/>
  <c r="BF557" i="10"/>
  <c r="BF262" i="10"/>
  <c r="BF747" i="10"/>
  <c r="BF509" i="10"/>
  <c r="BF214" i="10"/>
  <c r="BF715" i="10"/>
  <c r="BF477" i="10"/>
  <c r="BF682" i="10"/>
  <c r="BF740" i="10"/>
  <c r="BF371" i="10"/>
  <c r="BF319" i="10"/>
  <c r="BF781" i="10"/>
  <c r="BF392" i="10"/>
  <c r="BF312" i="10"/>
  <c r="BF903" i="10"/>
  <c r="BF860" i="10"/>
  <c r="BF731" i="10"/>
  <c r="BF198" i="10"/>
  <c r="BF787" i="10"/>
  <c r="BF599" i="10"/>
  <c r="BF396" i="10"/>
  <c r="BF895" i="10"/>
  <c r="BF452" i="10"/>
  <c r="BF978" i="10"/>
  <c r="BF692" i="10"/>
  <c r="BF185" i="10"/>
  <c r="BF339" i="10"/>
  <c r="BF245" i="10"/>
  <c r="BF368" i="10"/>
  <c r="BF855" i="10"/>
  <c r="BF988" i="10"/>
  <c r="BF331" i="10"/>
  <c r="BF893" i="10"/>
  <c r="BF442" i="10"/>
  <c r="BF702" i="10"/>
  <c r="BF362" i="10"/>
  <c r="BF44" i="10"/>
  <c r="BF177" i="10"/>
  <c r="BF263" i="10"/>
  <c r="BF221" i="10"/>
  <c r="BF322" i="10"/>
  <c r="BF138" i="10"/>
  <c r="BF178" i="10"/>
  <c r="BF568" i="10"/>
  <c r="BF487" i="10"/>
  <c r="BF162" i="10"/>
  <c r="BF584" i="10"/>
  <c r="BF85" i="10"/>
  <c r="BF482" i="10"/>
  <c r="BF47" i="10"/>
  <c r="BF71" i="10"/>
  <c r="BF609" i="10"/>
  <c r="BI776" i="10"/>
  <c r="BZ776" i="10" s="1"/>
  <c r="BI735" i="10"/>
  <c r="BZ735" i="10" s="1"/>
  <c r="BI991" i="10"/>
  <c r="BZ991" i="10" s="1"/>
  <c r="BI934" i="10"/>
  <c r="BZ934" i="10" s="1"/>
  <c r="BI909" i="10"/>
  <c r="BZ909" i="10" s="1"/>
  <c r="BI932" i="10"/>
  <c r="BZ932" i="10" s="1"/>
  <c r="BI923" i="10"/>
  <c r="BZ923" i="10" s="1"/>
  <c r="BI850" i="10"/>
  <c r="BZ850" i="10" s="1"/>
  <c r="BI761" i="10"/>
  <c r="BZ761" i="10" s="1"/>
  <c r="BI832" i="10"/>
  <c r="BZ832" i="10" s="1"/>
  <c r="BI743" i="10"/>
  <c r="BZ743" i="10" s="1"/>
  <c r="BI999" i="10"/>
  <c r="BZ999" i="10" s="1"/>
  <c r="BI789" i="10"/>
  <c r="BZ789" i="10" s="1"/>
  <c r="BI812" i="10"/>
  <c r="BZ812" i="10" s="1"/>
  <c r="BH198" i="10"/>
  <c r="BY198" i="10" s="1"/>
  <c r="BH91" i="10"/>
  <c r="BY91" i="10" s="1"/>
  <c r="BH34" i="10"/>
  <c r="BY34" i="10" s="1"/>
  <c r="BH25" i="10"/>
  <c r="BY25" i="10" s="1"/>
  <c r="BH64" i="10"/>
  <c r="BY64" i="10" s="1"/>
  <c r="BH103" i="10"/>
  <c r="BY103" i="10" s="1"/>
  <c r="BH30" i="10"/>
  <c r="BY30" i="10" s="1"/>
  <c r="BH460" i="10"/>
  <c r="BY460" i="10" s="1"/>
  <c r="BH44" i="10"/>
  <c r="BY44" i="10" s="1"/>
  <c r="BH67" i="10"/>
  <c r="BY67" i="10" s="1"/>
  <c r="BH58" i="10"/>
  <c r="BY58" i="10" s="1"/>
  <c r="BH316" i="10"/>
  <c r="BY316" i="10" s="1"/>
  <c r="BH371" i="10"/>
  <c r="BY371" i="10" s="1"/>
  <c r="BH279" i="10"/>
  <c r="BY279" i="10" s="1"/>
  <c r="BH22" i="10"/>
  <c r="BY22" i="10" s="1"/>
  <c r="BH77" i="10"/>
  <c r="BY77" i="10" s="1"/>
  <c r="BH616" i="10"/>
  <c r="BY616" i="10" s="1"/>
  <c r="BH378" i="10"/>
  <c r="BY378" i="10" s="1"/>
  <c r="BH337" i="10"/>
  <c r="BY337" i="10" s="1"/>
  <c r="BH232" i="10"/>
  <c r="BY232" i="10" s="1"/>
  <c r="BH514" i="10"/>
  <c r="BY514" i="10" s="1"/>
  <c r="BH351" i="10"/>
  <c r="BY351" i="10" s="1"/>
  <c r="BH246" i="10"/>
  <c r="BY246" i="10" s="1"/>
  <c r="BH581" i="10"/>
  <c r="BY581" i="10" s="1"/>
  <c r="BH508" i="10"/>
  <c r="BY508" i="10" s="1"/>
  <c r="BH488" i="10"/>
  <c r="BY488" i="10" s="1"/>
  <c r="BH505" i="10"/>
  <c r="BY505" i="10" s="1"/>
  <c r="BH338" i="10"/>
  <c r="BY338" i="10" s="1"/>
  <c r="BH361" i="10"/>
  <c r="BY361" i="10" s="1"/>
  <c r="BH192" i="10"/>
  <c r="BY192" i="10" s="1"/>
  <c r="BH499" i="10"/>
  <c r="BY499" i="10" s="1"/>
  <c r="BH466" i="10"/>
  <c r="BY466" i="10" s="1"/>
  <c r="BH366" i="10"/>
  <c r="BY366" i="10" s="1"/>
  <c r="BH341" i="10"/>
  <c r="BY341" i="10" s="1"/>
  <c r="BH632" i="10"/>
  <c r="BY632" i="10" s="1"/>
  <c r="BH591" i="10"/>
  <c r="BY591" i="10" s="1"/>
  <c r="BH422" i="10"/>
  <c r="BY422" i="10" s="1"/>
  <c r="BH682" i="10"/>
  <c r="BY682" i="10" s="1"/>
  <c r="BH707" i="10"/>
  <c r="BY707" i="10" s="1"/>
  <c r="BH555" i="10"/>
  <c r="BY555" i="10" s="1"/>
  <c r="BH553" i="10"/>
  <c r="BY553" i="10" s="1"/>
  <c r="BH821" i="10"/>
  <c r="BY821" i="10" s="1"/>
  <c r="BH692" i="10"/>
  <c r="BY692" i="10" s="1"/>
  <c r="BH494" i="10"/>
  <c r="BY494" i="10" s="1"/>
  <c r="BH661" i="10"/>
  <c r="BY661" i="10" s="1"/>
  <c r="BH687" i="10"/>
  <c r="BH657" i="10"/>
  <c r="BY657" i="10" s="1"/>
  <c r="BH760" i="10"/>
  <c r="BY760" i="10" s="1"/>
  <c r="BH719" i="10"/>
  <c r="BY719" i="10" s="1"/>
  <c r="BH975" i="10"/>
  <c r="BY975" i="10" s="1"/>
  <c r="BH918" i="10"/>
  <c r="BY918" i="10" s="1"/>
  <c r="BH861" i="10"/>
  <c r="BY861" i="10" s="1"/>
  <c r="BH852" i="10"/>
  <c r="BY852" i="10" s="1"/>
  <c r="BH875" i="10"/>
  <c r="BY875" i="10" s="1"/>
  <c r="BH882" i="10"/>
  <c r="BY882" i="10" s="1"/>
  <c r="BH809" i="10"/>
  <c r="BY809" i="10" s="1"/>
  <c r="BH720" i="10"/>
  <c r="BY720" i="10" s="1"/>
  <c r="BH976" i="10"/>
  <c r="BY976" i="10" s="1"/>
  <c r="BH686" i="10"/>
  <c r="BY686" i="10" s="1"/>
  <c r="BH942" i="10"/>
  <c r="BY942" i="10" s="1"/>
  <c r="BH1013" i="10"/>
  <c r="BY1013" i="10" s="1"/>
  <c r="BH1004" i="10"/>
  <c r="BY1004" i="10" s="1"/>
  <c r="BD38" i="10"/>
  <c r="BD50" i="10"/>
  <c r="BD73" i="10"/>
  <c r="BD64" i="10"/>
  <c r="BD536" i="10"/>
  <c r="BD92" i="10"/>
  <c r="BD131" i="10"/>
  <c r="BD154" i="10"/>
  <c r="BD145" i="10"/>
  <c r="BD357" i="10"/>
  <c r="BD547" i="10"/>
  <c r="BD339" i="10"/>
  <c r="BD560" i="10"/>
  <c r="BD484" i="10"/>
  <c r="BD351" i="10"/>
  <c r="BD347" i="10"/>
  <c r="BD338" i="10"/>
  <c r="BD615" i="10"/>
  <c r="BD522" i="10"/>
  <c r="BD752" i="10"/>
  <c r="BD598" i="10"/>
  <c r="BD475" i="10"/>
  <c r="BD821" i="10"/>
  <c r="BD473" i="10"/>
  <c r="BD732" i="10"/>
  <c r="BD661" i="10"/>
  <c r="BD690" i="10"/>
  <c r="BD739" i="10"/>
  <c r="BD995" i="10"/>
  <c r="BD938" i="10"/>
  <c r="BD881" i="10"/>
  <c r="BD824" i="10"/>
  <c r="BD838" i="10"/>
  <c r="BD829" i="10"/>
  <c r="BD756" i="10"/>
  <c r="BD1012" i="10"/>
  <c r="BD923" i="10"/>
  <c r="BD994" i="10"/>
  <c r="BD976" i="10"/>
  <c r="BL31" i="10"/>
  <c r="CC31" i="10" s="1"/>
  <c r="BL70" i="10"/>
  <c r="CC70" i="10" s="1"/>
  <c r="BL45" i="10"/>
  <c r="CC45" i="10" s="1"/>
  <c r="BL36" i="10"/>
  <c r="CC36" i="10" s="1"/>
  <c r="BL587" i="10"/>
  <c r="CC587" i="10" s="1"/>
  <c r="BL34" i="10"/>
  <c r="CC34" i="10" s="1"/>
  <c r="BL73" i="10"/>
  <c r="CC73" i="10" s="1"/>
  <c r="BL64" i="10"/>
  <c r="CC64" i="10" s="1"/>
  <c r="BL413" i="10"/>
  <c r="CC413" i="10" s="1"/>
  <c r="BL218" i="10"/>
  <c r="CC218" i="10" s="1"/>
  <c r="BL416" i="10"/>
  <c r="CC416" i="10" s="1"/>
  <c r="BL285" i="10"/>
  <c r="CC285" i="10" s="1"/>
  <c r="BL267" i="10"/>
  <c r="CC267" i="10" s="1"/>
  <c r="BL26" i="10"/>
  <c r="CC26" i="10" s="1"/>
  <c r="BL33" i="10"/>
  <c r="CC33" i="10" s="1"/>
  <c r="BL536" i="10"/>
  <c r="CC536" i="10" s="1"/>
  <c r="BL392" i="10"/>
  <c r="CC392" i="10" s="1"/>
  <c r="BL341" i="10"/>
  <c r="CC341" i="10" s="1"/>
  <c r="BL204" i="10"/>
  <c r="CC204" i="10" s="1"/>
  <c r="BL510" i="10"/>
  <c r="CC510" i="10" s="1"/>
  <c r="BL417" i="10"/>
  <c r="CC417" i="10" s="1"/>
  <c r="BL282" i="10"/>
  <c r="CC282" i="10" s="1"/>
  <c r="BL617" i="10"/>
  <c r="CC617" i="10" s="1"/>
  <c r="BL552" i="10"/>
  <c r="CC552" i="10" s="1"/>
  <c r="BL445" i="10"/>
  <c r="CC445" i="10" s="1"/>
  <c r="BL433" i="10"/>
  <c r="CC433" i="10" s="1"/>
  <c r="BL294" i="10"/>
  <c r="CC294" i="10" s="1"/>
  <c r="BL651" i="10"/>
  <c r="CC651" i="10" s="1"/>
  <c r="BL545" i="10"/>
  <c r="CC545" i="10" s="1"/>
  <c r="BL379" i="10"/>
  <c r="CC379" i="10" s="1"/>
  <c r="BL388" i="10"/>
  <c r="CC388" i="10" s="1"/>
  <c r="BL322" i="10"/>
  <c r="CC322" i="10" s="1"/>
  <c r="BL652" i="10"/>
  <c r="CC652" i="10" s="1"/>
  <c r="BL539" i="10"/>
  <c r="CC539" i="10" s="1"/>
  <c r="BL547" i="10"/>
  <c r="CC547" i="10" s="1"/>
  <c r="BL410" i="10"/>
  <c r="CC410" i="10" s="1"/>
  <c r="BL666" i="10"/>
  <c r="CC666" i="10" s="1"/>
  <c r="BL415" i="10"/>
  <c r="CC415" i="10" s="1"/>
  <c r="BL671" i="10"/>
  <c r="CC671" i="10" s="1"/>
  <c r="BL727" i="10"/>
  <c r="CC727" i="10" s="1"/>
  <c r="BL468" i="10"/>
  <c r="CC468" i="10" s="1"/>
  <c r="BL667" i="10"/>
  <c r="CC667" i="10" s="1"/>
  <c r="BL530" i="10"/>
  <c r="CC530" i="10" s="1"/>
  <c r="BL878" i="10"/>
  <c r="CC878" i="10" s="1"/>
  <c r="BL670" i="10"/>
  <c r="CC670" i="10" s="1"/>
  <c r="BL681" i="10"/>
  <c r="CC681" i="10" s="1"/>
  <c r="BL716" i="10"/>
  <c r="CC716" i="10" s="1"/>
  <c r="BL972" i="10"/>
  <c r="CC972" i="10" s="1"/>
  <c r="BL915" i="10"/>
  <c r="CC915" i="10" s="1"/>
  <c r="BL858" i="10"/>
  <c r="CC858" i="10" s="1"/>
  <c r="BL817" i="10"/>
  <c r="CC817" i="10" s="1"/>
  <c r="BL808" i="10"/>
  <c r="CC808" i="10" s="1"/>
  <c r="BL831" i="10"/>
  <c r="CC831" i="10" s="1"/>
  <c r="BL822" i="10"/>
  <c r="CC822" i="10" s="1"/>
  <c r="BL733" i="10"/>
  <c r="CC733" i="10" s="1"/>
  <c r="BL989" i="10"/>
  <c r="CC989" i="10" s="1"/>
  <c r="BL900" i="10"/>
  <c r="CC900" i="10" s="1"/>
  <c r="BL955" i="10"/>
  <c r="CC955" i="10" s="1"/>
  <c r="BL866" i="10"/>
  <c r="CC866" i="10" s="1"/>
  <c r="BL921" i="10"/>
  <c r="CC921" i="10" s="1"/>
  <c r="BL912" i="10"/>
  <c r="CC912" i="10" s="1"/>
  <c r="BL935" i="10"/>
  <c r="CC935" i="10" s="1"/>
  <c r="BF932" i="10"/>
  <c r="BF381" i="10"/>
  <c r="BF544" i="10"/>
  <c r="BF884" i="10"/>
  <c r="BF555" i="10"/>
  <c r="BF454" i="10"/>
  <c r="BF868" i="10"/>
  <c r="BF547" i="10"/>
  <c r="BF451" i="10"/>
  <c r="BF852" i="10"/>
  <c r="BF543" i="10"/>
  <c r="BF448" i="10"/>
  <c r="BF804" i="10"/>
  <c r="BF447" i="10"/>
  <c r="BF384" i="10"/>
  <c r="BF772" i="10"/>
  <c r="BF432" i="10"/>
  <c r="BF351" i="10"/>
  <c r="BF797" i="10"/>
  <c r="BF450" i="10"/>
  <c r="BF328" i="10"/>
  <c r="BF838" i="10"/>
  <c r="BF486" i="10"/>
  <c r="BF259" i="10"/>
  <c r="BF969" i="10"/>
  <c r="BF878" i="10"/>
  <c r="BF845" i="10"/>
  <c r="BF376" i="10"/>
  <c r="BF460" i="10"/>
  <c r="BF505" i="10"/>
  <c r="BF583" i="10"/>
  <c r="BF551" i="10"/>
  <c r="BF1002" i="10"/>
  <c r="BF820" i="10"/>
  <c r="BF776" i="10"/>
  <c r="BF182" i="10"/>
  <c r="BF483" i="10"/>
  <c r="BF179" i="10"/>
  <c r="BF614" i="10"/>
  <c r="BF907" i="10"/>
  <c r="BF839" i="10"/>
  <c r="BF458" i="10"/>
  <c r="BF694" i="10"/>
  <c r="BF296" i="10"/>
  <c r="BF677" i="10"/>
  <c r="BF169" i="10"/>
  <c r="BF298" i="10"/>
  <c r="BF74" i="10"/>
  <c r="BF54" i="10"/>
  <c r="BF335" i="10"/>
  <c r="BF531" i="10"/>
  <c r="BF124" i="10"/>
  <c r="BF763" i="10"/>
  <c r="BF305" i="10"/>
  <c r="BF530" i="10"/>
  <c r="BF729" i="10"/>
  <c r="BF68" i="10"/>
  <c r="BF181" i="10"/>
  <c r="BF365" i="10"/>
  <c r="BF49" i="10"/>
  <c r="BF105" i="10"/>
  <c r="BF408" i="10"/>
  <c r="BH898" i="10"/>
  <c r="BY898" i="10" s="1"/>
  <c r="BH825" i="10"/>
  <c r="BY825" i="10" s="1"/>
  <c r="BH736" i="10"/>
  <c r="BY736" i="10" s="1"/>
  <c r="BH992" i="10"/>
  <c r="BY992" i="10" s="1"/>
  <c r="BH702" i="10"/>
  <c r="BY702" i="10" s="1"/>
  <c r="BH958" i="10"/>
  <c r="BY958" i="10" s="1"/>
  <c r="BH764" i="10"/>
  <c r="BY764" i="10" s="1"/>
  <c r="BH787" i="10"/>
  <c r="BY787" i="10" s="1"/>
  <c r="BD238" i="10"/>
  <c r="BD93" i="10"/>
  <c r="BD84" i="10"/>
  <c r="BD59" i="10"/>
  <c r="BD89" i="10"/>
  <c r="BD80" i="10"/>
  <c r="BD53" i="10"/>
  <c r="BD108" i="10"/>
  <c r="BD161" i="10"/>
  <c r="BD136" i="10"/>
  <c r="BD643" i="10"/>
  <c r="BD355" i="10"/>
  <c r="BD282" i="10"/>
  <c r="BD568" i="10"/>
  <c r="BD494" i="10"/>
  <c r="BD424" i="10"/>
  <c r="BD557" i="10"/>
  <c r="BD363" i="10"/>
  <c r="BD297" i="10"/>
  <c r="BD623" i="10"/>
  <c r="BD538" i="10"/>
  <c r="BD657" i="10"/>
  <c r="BD757" i="10"/>
  <c r="BD614" i="10"/>
  <c r="BD693" i="10"/>
  <c r="BD755" i="10"/>
  <c r="BD1011" i="10"/>
  <c r="BD954" i="10"/>
  <c r="BD897" i="10"/>
  <c r="BD831" i="10"/>
  <c r="BD845" i="10"/>
  <c r="BD772" i="10"/>
  <c r="BD921" i="10"/>
  <c r="BD992" i="10"/>
  <c r="BD983" i="10"/>
  <c r="BL47" i="10"/>
  <c r="CC47" i="10" s="1"/>
  <c r="BL86" i="10"/>
  <c r="CC86" i="10" s="1"/>
  <c r="BL61" i="10"/>
  <c r="CC61" i="10" s="1"/>
  <c r="BL52" i="10"/>
  <c r="CC52" i="10" s="1"/>
  <c r="BL50" i="10"/>
  <c r="CC50" i="10" s="1"/>
  <c r="BL89" i="10"/>
  <c r="CC89" i="10" s="1"/>
  <c r="BL80" i="10"/>
  <c r="CC80" i="10" s="1"/>
  <c r="BL830" i="10"/>
  <c r="CC830" i="10" s="1"/>
  <c r="BL277" i="10"/>
  <c r="CC277" i="10" s="1"/>
  <c r="BL21" i="10"/>
  <c r="CC21" i="10" s="1"/>
  <c r="BL496" i="10"/>
  <c r="CC496" i="10" s="1"/>
  <c r="BL336" i="10"/>
  <c r="CC336" i="10" s="1"/>
  <c r="BL42" i="10"/>
  <c r="CC42" i="10" s="1"/>
  <c r="BL49" i="10"/>
  <c r="CC49" i="10" s="1"/>
  <c r="BL571" i="10"/>
  <c r="CC571" i="10" s="1"/>
  <c r="BL395" i="10"/>
  <c r="CC395" i="10" s="1"/>
  <c r="BL357" i="10"/>
  <c r="CC357" i="10" s="1"/>
  <c r="BL220" i="10"/>
  <c r="CC220" i="10" s="1"/>
  <c r="BL520" i="10"/>
  <c r="CC520" i="10" s="1"/>
  <c r="BL420" i="10"/>
  <c r="CC420" i="10" s="1"/>
  <c r="BL298" i="10"/>
  <c r="CC298" i="10" s="1"/>
  <c r="BL625" i="10"/>
  <c r="CC625" i="10" s="1"/>
  <c r="BL556" i="10"/>
  <c r="CC556" i="10" s="1"/>
  <c r="BL448" i="10"/>
  <c r="CC448" i="10" s="1"/>
  <c r="BL436" i="10"/>
  <c r="CC436" i="10" s="1"/>
  <c r="BL310" i="10"/>
  <c r="CC310" i="10" s="1"/>
  <c r="BL657" i="10"/>
  <c r="CC657" i="10" s="1"/>
  <c r="BL614" i="10"/>
  <c r="CC614" i="10" s="1"/>
  <c r="BL397" i="10"/>
  <c r="CC397" i="10" s="1"/>
  <c r="BL391" i="10"/>
  <c r="CC391" i="10" s="1"/>
  <c r="BL338" i="10"/>
  <c r="CC338" i="10" s="1"/>
  <c r="BL265" i="10"/>
  <c r="CC265" i="10" s="1"/>
  <c r="BL550" i="10"/>
  <c r="CC550" i="10" s="1"/>
  <c r="BL563" i="10"/>
  <c r="CC563" i="10" s="1"/>
  <c r="BL426" i="10"/>
  <c r="CC426" i="10" s="1"/>
  <c r="BL726" i="10"/>
  <c r="CC726" i="10" s="1"/>
  <c r="BL431" i="10"/>
  <c r="CC431" i="10" s="1"/>
  <c r="BL682" i="10"/>
  <c r="CC682" i="10" s="1"/>
  <c r="BL811" i="10"/>
  <c r="CC811" i="10" s="1"/>
  <c r="BL484" i="10"/>
  <c r="CC484" i="10" s="1"/>
  <c r="BL677" i="10"/>
  <c r="CC677" i="10" s="1"/>
  <c r="BL546" i="10"/>
  <c r="CC546" i="10" s="1"/>
  <c r="BL665" i="10"/>
  <c r="CC665" i="10" s="1"/>
  <c r="BL713" i="10"/>
  <c r="CC713" i="10" s="1"/>
  <c r="BL699" i="10"/>
  <c r="CC699" i="10" s="1"/>
  <c r="BL732" i="10"/>
  <c r="CC732" i="10" s="1"/>
  <c r="BL988" i="10"/>
  <c r="CC988" i="10" s="1"/>
  <c r="BL931" i="10"/>
  <c r="CC931" i="10" s="1"/>
  <c r="BL874" i="10"/>
  <c r="CC874" i="10" s="1"/>
  <c r="BL833" i="10"/>
  <c r="CC833" i="10" s="1"/>
  <c r="BL824" i="10"/>
  <c r="CC824" i="10" s="1"/>
  <c r="BL847" i="10"/>
  <c r="CC847" i="10" s="1"/>
  <c r="BL838" i="10"/>
  <c r="CC838" i="10" s="1"/>
  <c r="BL749" i="10"/>
  <c r="CC749" i="10" s="1"/>
  <c r="BL1005" i="10"/>
  <c r="CC1005" i="10" s="1"/>
  <c r="BL916" i="10"/>
  <c r="CC916" i="10" s="1"/>
  <c r="BL971" i="10"/>
  <c r="CC971" i="10" s="1"/>
  <c r="BL882" i="10"/>
  <c r="CC882" i="10" s="1"/>
  <c r="BL937" i="10"/>
  <c r="CC937" i="10" s="1"/>
  <c r="BL928" i="10"/>
  <c r="CC928" i="10" s="1"/>
  <c r="BL951" i="10"/>
  <c r="CC951" i="10" s="1"/>
  <c r="BF989" i="10"/>
  <c r="BF307" i="10"/>
  <c r="BF629" i="10"/>
  <c r="BF941" i="10"/>
  <c r="BF808" i="10"/>
  <c r="BF527" i="10"/>
  <c r="BF925" i="10"/>
  <c r="BF667" i="10"/>
  <c r="BF474" i="10"/>
  <c r="BF909" i="10"/>
  <c r="BF571" i="10"/>
  <c r="BF464" i="10"/>
  <c r="BF861" i="10"/>
  <c r="BF523" i="10"/>
  <c r="BF402" i="10"/>
  <c r="BF829" i="10"/>
  <c r="BF503" i="10"/>
  <c r="BF360" i="10"/>
  <c r="BF854" i="10"/>
  <c r="BF536" i="10"/>
  <c r="BF295" i="10"/>
  <c r="BF927" i="10"/>
  <c r="BF496" i="10"/>
  <c r="BF762" i="10"/>
  <c r="BF955" i="10"/>
  <c r="BF711" i="10"/>
  <c r="BF991" i="10"/>
  <c r="BF75" i="10"/>
  <c r="BF647" i="10"/>
  <c r="BF516" i="10"/>
  <c r="BF489" i="10"/>
  <c r="BF457" i="10"/>
  <c r="BF958" i="10"/>
  <c r="BF934" i="10"/>
  <c r="BF769" i="10"/>
  <c r="BF229" i="10"/>
  <c r="BF190" i="10"/>
  <c r="BF899" i="10"/>
  <c r="BF400" i="10"/>
  <c r="BF973" i="10"/>
  <c r="BF891" i="10"/>
  <c r="BF310" i="10"/>
  <c r="BF761" i="10"/>
  <c r="BF210" i="10"/>
  <c r="BF302" i="10"/>
  <c r="BF130" i="10"/>
  <c r="BF265" i="10"/>
  <c r="BF266" i="10"/>
  <c r="BF194" i="10"/>
  <c r="BF43" i="10"/>
  <c r="BF195" i="10"/>
  <c r="BF174" i="10"/>
  <c r="BF325" i="10"/>
  <c r="BF150" i="10"/>
  <c r="BF62" i="10"/>
  <c r="BF419" i="10"/>
  <c r="BF353" i="10"/>
  <c r="BF227" i="10"/>
  <c r="BF280" i="10"/>
  <c r="BF271" i="10"/>
  <c r="BF156" i="10"/>
  <c r="BF52" i="10"/>
  <c r="BI391" i="10"/>
  <c r="BZ391" i="10" s="1"/>
  <c r="BI647" i="10"/>
  <c r="BZ647" i="10" s="1"/>
  <c r="BI725" i="10"/>
  <c r="BZ725" i="10" s="1"/>
  <c r="BI883" i="10"/>
  <c r="BZ883" i="10" s="1"/>
  <c r="BI938" i="10"/>
  <c r="BZ938" i="10" s="1"/>
  <c r="BI865" i="10"/>
  <c r="BZ865" i="10" s="1"/>
  <c r="BI808" i="10"/>
  <c r="BZ808" i="10" s="1"/>
  <c r="BI767" i="10"/>
  <c r="BZ767" i="10" s="1"/>
  <c r="BI710" i="10"/>
  <c r="BZ710" i="10" s="1"/>
  <c r="BI966" i="10"/>
  <c r="BZ966" i="10" s="1"/>
  <c r="BI941" i="10"/>
  <c r="BZ941" i="10" s="1"/>
  <c r="BI964" i="10"/>
  <c r="BZ964" i="10" s="1"/>
  <c r="BI955" i="10"/>
  <c r="BZ955" i="10" s="1"/>
  <c r="BI882" i="10"/>
  <c r="BZ882" i="10" s="1"/>
  <c r="BI793" i="10"/>
  <c r="BZ793" i="10" s="1"/>
  <c r="BI864" i="10"/>
  <c r="BZ864" i="10" s="1"/>
  <c r="BI775" i="10"/>
  <c r="BZ775" i="10" s="1"/>
  <c r="BI830" i="10"/>
  <c r="BZ830" i="10" s="1"/>
  <c r="BI821" i="10"/>
  <c r="BZ821" i="10" s="1"/>
  <c r="BI844" i="10"/>
  <c r="BZ844" i="10" s="1"/>
  <c r="BH513" i="10"/>
  <c r="BY513" i="10" s="1"/>
  <c r="BH123" i="10"/>
  <c r="BY123" i="10" s="1"/>
  <c r="BH66" i="10"/>
  <c r="BY66" i="10" s="1"/>
  <c r="BH57" i="10"/>
  <c r="BY57" i="10" s="1"/>
  <c r="BH96" i="10"/>
  <c r="BY96" i="10" s="1"/>
  <c r="BH135" i="10"/>
  <c r="BY135" i="10" s="1"/>
  <c r="BH62" i="10"/>
  <c r="BY62" i="10" s="1"/>
  <c r="BH37" i="10"/>
  <c r="BY37" i="10" s="1"/>
  <c r="BH76" i="10"/>
  <c r="BY76" i="10" s="1"/>
  <c r="BH99" i="10"/>
  <c r="BY99" i="10" s="1"/>
  <c r="BH90" i="10"/>
  <c r="BY90" i="10" s="1"/>
  <c r="BH441" i="10"/>
  <c r="BY441" i="10" s="1"/>
  <c r="BH24" i="10"/>
  <c r="BY24" i="10" s="1"/>
  <c r="BH620" i="10"/>
  <c r="BY620" i="10" s="1"/>
  <c r="BH54" i="10"/>
  <c r="BY54" i="10" s="1"/>
  <c r="BH109" i="10"/>
  <c r="BY109" i="10" s="1"/>
  <c r="BH676" i="10"/>
  <c r="BY676" i="10" s="1"/>
  <c r="BH423" i="10"/>
  <c r="BY423" i="10" s="1"/>
  <c r="BH369" i="10"/>
  <c r="BY369" i="10" s="1"/>
  <c r="BH264" i="10"/>
  <c r="BY264" i="10" s="1"/>
  <c r="BH556" i="10"/>
  <c r="BY556" i="10" s="1"/>
  <c r="BH384" i="10"/>
  <c r="BY384" i="10" s="1"/>
  <c r="BH278" i="10"/>
  <c r="BY278" i="10" s="1"/>
  <c r="BH645" i="10"/>
  <c r="BY645" i="10" s="1"/>
  <c r="BH573" i="10"/>
  <c r="BY573" i="10" s="1"/>
  <c r="BH549" i="10"/>
  <c r="BY549" i="10" s="1"/>
  <c r="BH525" i="10"/>
  <c r="BY525" i="10" s="1"/>
  <c r="BH370" i="10"/>
  <c r="BY370" i="10" s="1"/>
  <c r="BH385" i="10"/>
  <c r="BY385" i="10" s="1"/>
  <c r="BH224" i="10"/>
  <c r="BY224" i="10" s="1"/>
  <c r="BH519" i="10"/>
  <c r="BY519" i="10" s="1"/>
  <c r="BH529" i="10"/>
  <c r="BY529" i="10" s="1"/>
  <c r="BH407" i="10"/>
  <c r="BY407" i="10" s="1"/>
  <c r="BH373" i="10"/>
  <c r="BY373" i="10" s="1"/>
  <c r="BH722" i="10"/>
  <c r="BY722" i="10" s="1"/>
  <c r="BH623" i="10"/>
  <c r="BY623" i="10" s="1"/>
  <c r="BH454" i="10"/>
  <c r="BY454" i="10" s="1"/>
  <c r="BH694" i="10"/>
  <c r="BY694" i="10" s="1"/>
  <c r="BH715" i="10"/>
  <c r="BY715" i="10" s="1"/>
  <c r="BH587" i="10"/>
  <c r="BY587" i="10" s="1"/>
  <c r="BH585" i="10"/>
  <c r="BY585" i="10" s="1"/>
  <c r="BH480" i="10"/>
  <c r="BY480" i="10" s="1"/>
  <c r="BH716" i="10"/>
  <c r="BY716" i="10" s="1"/>
  <c r="BH526" i="10"/>
  <c r="BY526" i="10" s="1"/>
  <c r="BH725" i="10"/>
  <c r="BY725" i="10" s="1"/>
  <c r="BH721" i="10"/>
  <c r="BY721" i="10" s="1"/>
  <c r="BH746" i="10"/>
  <c r="BY746" i="10" s="1"/>
  <c r="BH792" i="10"/>
  <c r="BY792" i="10" s="1"/>
  <c r="BH751" i="10"/>
  <c r="BY751" i="10" s="1"/>
  <c r="BH1007" i="10"/>
  <c r="BY1007" i="10" s="1"/>
  <c r="BH950" i="10"/>
  <c r="BY950" i="10" s="1"/>
  <c r="BH893" i="10"/>
  <c r="BY893" i="10" s="1"/>
  <c r="BH884" i="10"/>
  <c r="BY884" i="10" s="1"/>
  <c r="BH907" i="10"/>
  <c r="BY907" i="10" s="1"/>
  <c r="BH914" i="10"/>
  <c r="BY914" i="10" s="1"/>
  <c r="BH841" i="10"/>
  <c r="BY841" i="10" s="1"/>
  <c r="BH752" i="10"/>
  <c r="BY752" i="10" s="1"/>
  <c r="BH1008" i="10"/>
  <c r="BY1008" i="10" s="1"/>
  <c r="BH718" i="10"/>
  <c r="BY718" i="10" s="1"/>
  <c r="BH974" i="10"/>
  <c r="BY974" i="10" s="1"/>
  <c r="BH780" i="10"/>
  <c r="BY780" i="10" s="1"/>
  <c r="BH803" i="10"/>
  <c r="BY803" i="10" s="1"/>
  <c r="BD79" i="10"/>
  <c r="BD70" i="10"/>
  <c r="BD109" i="10"/>
  <c r="BD100" i="10"/>
  <c r="BD75" i="10"/>
  <c r="BD82" i="10"/>
  <c r="BD105" i="10"/>
  <c r="BD96" i="10"/>
  <c r="BD39" i="10"/>
  <c r="BD46" i="10"/>
  <c r="BD69" i="10"/>
  <c r="BD124" i="10"/>
  <c r="BD152" i="10"/>
  <c r="BD380" i="10"/>
  <c r="BD600" i="10"/>
  <c r="BD298" i="10"/>
  <c r="BD504" i="10"/>
  <c r="BD376" i="10"/>
  <c r="BD387" i="10"/>
  <c r="BD427" i="10"/>
  <c r="BD565" i="10"/>
  <c r="BD535" i="10"/>
  <c r="BD388" i="10"/>
  <c r="BD370" i="10"/>
  <c r="BD313" i="10"/>
  <c r="BD496" i="10"/>
  <c r="BD417" i="10"/>
  <c r="BD710" i="10"/>
  <c r="BD837" i="10"/>
  <c r="BD507" i="10"/>
  <c r="BD658" i="10"/>
  <c r="BD505" i="10"/>
  <c r="BD702" i="10"/>
  <c r="BD771" i="10"/>
  <c r="BD714" i="10"/>
  <c r="BD970" i="10"/>
  <c r="BD913" i="10"/>
  <c r="BD856" i="10"/>
  <c r="BD847" i="10"/>
  <c r="BD870" i="10"/>
  <c r="BD861" i="10"/>
  <c r="BD699" i="10"/>
  <c r="BD955" i="10"/>
  <c r="BD681" i="10"/>
  <c r="BD937" i="10"/>
  <c r="BD1008" i="10"/>
  <c r="BD999" i="10"/>
  <c r="BL63" i="10"/>
  <c r="CC63" i="10" s="1"/>
  <c r="BL102" i="10"/>
  <c r="CC102" i="10" s="1"/>
  <c r="BL77" i="10"/>
  <c r="CC77" i="10" s="1"/>
  <c r="BL68" i="10"/>
  <c r="CC68" i="10" s="1"/>
  <c r="BL43" i="10"/>
  <c r="CC43" i="10" s="1"/>
  <c r="BL66" i="10"/>
  <c r="CC66" i="10" s="1"/>
  <c r="BL105" i="10"/>
  <c r="CC105" i="10" s="1"/>
  <c r="BL96" i="10"/>
  <c r="CC96" i="10" s="1"/>
  <c r="BL23" i="10"/>
  <c r="CC23" i="10" s="1"/>
  <c r="BL30" i="10"/>
  <c r="CC30" i="10" s="1"/>
  <c r="BL37" i="10"/>
  <c r="CC37" i="10" s="1"/>
  <c r="BL28" i="10"/>
  <c r="CC28" i="10" s="1"/>
  <c r="BL35" i="10"/>
  <c r="CC35" i="10" s="1"/>
  <c r="BL58" i="10"/>
  <c r="CC58" i="10" s="1"/>
  <c r="BL65" i="10"/>
  <c r="CC65" i="10" s="1"/>
  <c r="BL583" i="10"/>
  <c r="CC583" i="10" s="1"/>
  <c r="BL398" i="10"/>
  <c r="CC398" i="10" s="1"/>
  <c r="BL373" i="10"/>
  <c r="CC373" i="10" s="1"/>
  <c r="BL236" i="10"/>
  <c r="CC236" i="10" s="1"/>
  <c r="BL592" i="10"/>
  <c r="CC592" i="10" s="1"/>
  <c r="BL423" i="10"/>
  <c r="CC423" i="10" s="1"/>
  <c r="BL314" i="10"/>
  <c r="CC314" i="10" s="1"/>
  <c r="BL273" i="10"/>
  <c r="CC273" i="10" s="1"/>
  <c r="BL601" i="10"/>
  <c r="CC601" i="10" s="1"/>
  <c r="BL461" i="10"/>
  <c r="CC461" i="10" s="1"/>
  <c r="BL439" i="10"/>
  <c r="CC439" i="10" s="1"/>
  <c r="BL326" i="10"/>
  <c r="CC326" i="10" s="1"/>
  <c r="BL664" i="10"/>
  <c r="CC664" i="10" s="1"/>
  <c r="BL622" i="10"/>
  <c r="CC622" i="10" s="1"/>
  <c r="BL400" i="10"/>
  <c r="CC400" i="10" s="1"/>
  <c r="BL449" i="10"/>
  <c r="CC449" i="10" s="1"/>
  <c r="BL354" i="10"/>
  <c r="CC354" i="10" s="1"/>
  <c r="BL281" i="10"/>
  <c r="CC281" i="10" s="1"/>
  <c r="BL558" i="10"/>
  <c r="CC558" i="10" s="1"/>
  <c r="BL579" i="10"/>
  <c r="CC579" i="10" s="1"/>
  <c r="BL442" i="10"/>
  <c r="CC442" i="10" s="1"/>
  <c r="BL734" i="10"/>
  <c r="CC734" i="10" s="1"/>
  <c r="BL447" i="10"/>
  <c r="CC447" i="10" s="1"/>
  <c r="BL688" i="10"/>
  <c r="CC688" i="10" s="1"/>
  <c r="BL910" i="10"/>
  <c r="CC910" i="10" s="1"/>
  <c r="BL500" i="10"/>
  <c r="CC500" i="10" s="1"/>
  <c r="BL704" i="10"/>
  <c r="CC704" i="10" s="1"/>
  <c r="BL562" i="10"/>
  <c r="CC562" i="10" s="1"/>
  <c r="BL683" i="10"/>
  <c r="CC683" i="10" s="1"/>
  <c r="BL741" i="10"/>
  <c r="CC741" i="10" s="1"/>
  <c r="BL702" i="10"/>
  <c r="CC702" i="10" s="1"/>
  <c r="BL748" i="10"/>
  <c r="CC748" i="10" s="1"/>
  <c r="BL1004" i="10"/>
  <c r="CC1004" i="10" s="1"/>
  <c r="BL947" i="10"/>
  <c r="CC947" i="10" s="1"/>
  <c r="BL890" i="10"/>
  <c r="CC890" i="10" s="1"/>
  <c r="BL849" i="10"/>
  <c r="CC849" i="10" s="1"/>
  <c r="BL840" i="10"/>
  <c r="CC840" i="10" s="1"/>
  <c r="BL863" i="10"/>
  <c r="CC863" i="10" s="1"/>
  <c r="BL854" i="10"/>
  <c r="CC854" i="10" s="1"/>
  <c r="BL765" i="10"/>
  <c r="CC765" i="10" s="1"/>
  <c r="BL676" i="10"/>
  <c r="CC676" i="10" s="1"/>
  <c r="BL932" i="10"/>
  <c r="CC932" i="10" s="1"/>
  <c r="BL987" i="10"/>
  <c r="CC987" i="10" s="1"/>
  <c r="BL898" i="10"/>
  <c r="CC898" i="10" s="1"/>
  <c r="BL953" i="10"/>
  <c r="CC953" i="10" s="1"/>
  <c r="BL944" i="10"/>
  <c r="CC944" i="10" s="1"/>
  <c r="BL967" i="10"/>
  <c r="CC967" i="10" s="1"/>
  <c r="BF733" i="10"/>
  <c r="BF364" i="10"/>
  <c r="BF264" i="10"/>
  <c r="BF998" i="10"/>
  <c r="BF316" i="10"/>
  <c r="BF216" i="10"/>
  <c r="BF982" i="10"/>
  <c r="BF300" i="10"/>
  <c r="BF200" i="10"/>
  <c r="BF966" i="10"/>
  <c r="BF284" i="10"/>
  <c r="BF184" i="10"/>
  <c r="BF918" i="10"/>
  <c r="BF236" i="10"/>
  <c r="BF517" i="10"/>
  <c r="BF886" i="10"/>
  <c r="BF587" i="10"/>
  <c r="BF497" i="10"/>
  <c r="BF943" i="10"/>
  <c r="BF506" i="10"/>
  <c r="BF849" i="10"/>
  <c r="BF664" i="10"/>
  <c r="BF206" i="10"/>
  <c r="BF700" i="10"/>
  <c r="BF785" i="10"/>
  <c r="BF1010" i="10"/>
  <c r="BF952" i="10"/>
  <c r="BF84" i="10"/>
  <c r="BF553" i="10"/>
  <c r="BF413" i="10"/>
  <c r="BF500" i="10"/>
  <c r="BF468" i="10"/>
  <c r="BF857" i="10"/>
  <c r="BF559" i="10"/>
  <c r="BF435" i="10"/>
  <c r="BF257" i="10"/>
  <c r="BF434" i="10"/>
  <c r="BF935" i="10"/>
  <c r="BF593" i="10"/>
  <c r="BF774" i="10"/>
  <c r="BF957" i="10"/>
  <c r="BF576" i="10"/>
  <c r="BF540" i="10"/>
  <c r="BF45" i="10"/>
  <c r="BF391" i="10"/>
  <c r="BF1008" i="10"/>
  <c r="BF309" i="10"/>
  <c r="BF165" i="10"/>
  <c r="BF145" i="10"/>
  <c r="BF234" i="10"/>
  <c r="BF29" i="10"/>
  <c r="BF520" i="10"/>
  <c r="BF626" i="10"/>
  <c r="BF40" i="10"/>
  <c r="BF128" i="10"/>
  <c r="BF488" i="10"/>
  <c r="BF233" i="10"/>
  <c r="BF114" i="10"/>
  <c r="BF173" i="10"/>
  <c r="BF21" i="10"/>
  <c r="BF314" i="10"/>
  <c r="BF77" i="10"/>
  <c r="BI995" i="10"/>
  <c r="BZ995" i="10" s="1"/>
  <c r="BI954" i="10"/>
  <c r="BZ954" i="10" s="1"/>
  <c r="BI881" i="10"/>
  <c r="BZ881" i="10" s="1"/>
  <c r="BI824" i="10"/>
  <c r="BZ824" i="10" s="1"/>
  <c r="BI783" i="10"/>
  <c r="BZ783" i="10" s="1"/>
  <c r="BI726" i="10"/>
  <c r="BZ726" i="10" s="1"/>
  <c r="BI982" i="10"/>
  <c r="BZ982" i="10" s="1"/>
  <c r="BI957" i="10"/>
  <c r="BZ957" i="10" s="1"/>
  <c r="BI980" i="10"/>
  <c r="BZ980" i="10" s="1"/>
  <c r="BI971" i="10"/>
  <c r="BZ971" i="10" s="1"/>
  <c r="BI898" i="10"/>
  <c r="BZ898" i="10" s="1"/>
  <c r="BI809" i="10"/>
  <c r="BZ809" i="10" s="1"/>
  <c r="BI880" i="10"/>
  <c r="BZ880" i="10" s="1"/>
  <c r="BI791" i="10"/>
  <c r="BZ791" i="10" s="1"/>
  <c r="BI846" i="10"/>
  <c r="BZ846" i="10" s="1"/>
  <c r="BI837" i="10"/>
  <c r="BZ837" i="10" s="1"/>
  <c r="BI860" i="10"/>
  <c r="BZ860" i="10" s="1"/>
  <c r="BH52" i="10"/>
  <c r="BY52" i="10" s="1"/>
  <c r="BH139" i="10"/>
  <c r="BY139" i="10" s="1"/>
  <c r="BH82" i="10"/>
  <c r="BY82" i="10" s="1"/>
  <c r="BH73" i="10"/>
  <c r="BY73" i="10" s="1"/>
  <c r="BH112" i="10"/>
  <c r="BY112" i="10" s="1"/>
  <c r="BH151" i="10"/>
  <c r="BY151" i="10" s="1"/>
  <c r="BH78" i="10"/>
  <c r="BY78" i="10" s="1"/>
  <c r="BH53" i="10"/>
  <c r="BY53" i="10" s="1"/>
  <c r="BH92" i="10"/>
  <c r="BY92" i="10" s="1"/>
  <c r="BH115" i="10"/>
  <c r="BY115" i="10" s="1"/>
  <c r="BH106" i="10"/>
  <c r="BY106" i="10" s="1"/>
  <c r="BH33" i="10"/>
  <c r="BY33" i="10" s="1"/>
  <c r="BH40" i="10"/>
  <c r="BY40" i="10" s="1"/>
  <c r="BH31" i="10"/>
  <c r="BY31" i="10" s="1"/>
  <c r="BH70" i="10"/>
  <c r="BY70" i="10" s="1"/>
  <c r="BH125" i="10"/>
  <c r="BY125" i="10" s="1"/>
  <c r="BH730" i="10"/>
  <c r="BY730" i="10" s="1"/>
  <c r="BH426" i="10"/>
  <c r="BY426" i="10" s="1"/>
  <c r="BH402" i="10"/>
  <c r="BY402" i="10" s="1"/>
  <c r="BH280" i="10"/>
  <c r="BY280" i="10" s="1"/>
  <c r="BH564" i="10"/>
  <c r="BY564" i="10" s="1"/>
  <c r="BH387" i="10"/>
  <c r="BY387" i="10" s="1"/>
  <c r="BH294" i="10"/>
  <c r="BY294" i="10" s="1"/>
  <c r="BH269" i="10"/>
  <c r="BY269" i="10" s="1"/>
  <c r="BH276" i="10"/>
  <c r="BY276" i="10" s="1"/>
  <c r="BH557" i="10"/>
  <c r="BY557" i="10" s="1"/>
  <c r="BH535" i="10"/>
  <c r="BY535" i="10" s="1"/>
  <c r="BH382" i="10"/>
  <c r="BY382" i="10" s="1"/>
  <c r="BH434" i="10"/>
  <c r="BY434" i="10" s="1"/>
  <c r="BH240" i="10"/>
  <c r="BY240" i="10" s="1"/>
  <c r="BH562" i="10"/>
  <c r="BY562" i="10" s="1"/>
  <c r="BH546" i="10"/>
  <c r="BY546" i="10" s="1"/>
  <c r="BH410" i="10"/>
  <c r="BY410" i="10" s="1"/>
  <c r="BH380" i="10"/>
  <c r="BY380" i="10" s="1"/>
  <c r="BH383" i="10"/>
  <c r="BY383" i="10" s="1"/>
  <c r="BH639" i="10"/>
  <c r="BY639" i="10" s="1"/>
  <c r="BH470" i="10"/>
  <c r="BY470" i="10" s="1"/>
  <c r="BH743" i="10"/>
  <c r="BY743" i="10" s="1"/>
  <c r="BH723" i="10"/>
  <c r="BY723" i="10" s="1"/>
  <c r="BH603" i="10"/>
  <c r="BY603" i="10" s="1"/>
  <c r="BH601" i="10"/>
  <c r="BY601" i="10" s="1"/>
  <c r="BH496" i="10"/>
  <c r="BY496" i="10" s="1"/>
  <c r="BH794" i="10"/>
  <c r="BY794" i="10" s="1"/>
  <c r="BH542" i="10"/>
  <c r="BY542" i="10" s="1"/>
  <c r="BH805" i="10"/>
  <c r="BY805" i="10" s="1"/>
  <c r="BH881" i="10"/>
  <c r="BY881" i="10" s="1"/>
  <c r="BH789" i="10"/>
  <c r="BY789" i="10" s="1"/>
  <c r="BH808" i="10"/>
  <c r="BY808" i="10" s="1"/>
  <c r="BH767" i="10"/>
  <c r="BY767" i="10" s="1"/>
  <c r="BH710" i="10"/>
  <c r="BY710" i="10" s="1"/>
  <c r="BH966" i="10"/>
  <c r="BY966" i="10" s="1"/>
  <c r="BH909" i="10"/>
  <c r="BY909" i="10" s="1"/>
  <c r="BH900" i="10"/>
  <c r="BY900" i="10" s="1"/>
  <c r="BH923" i="10"/>
  <c r="BY923" i="10" s="1"/>
  <c r="BH930" i="10"/>
  <c r="BY930" i="10" s="1"/>
  <c r="BH857" i="10"/>
  <c r="BY857" i="10" s="1"/>
  <c r="BH768" i="10"/>
  <c r="BY768" i="10" s="1"/>
  <c r="BH823" i="10"/>
  <c r="BY823" i="10" s="1"/>
  <c r="BH734" i="10"/>
  <c r="BY734" i="10" s="1"/>
  <c r="BH990" i="10"/>
  <c r="BY990" i="10" s="1"/>
  <c r="BH796" i="10"/>
  <c r="BY796" i="10" s="1"/>
  <c r="BH819" i="10"/>
  <c r="BY819" i="10" s="1"/>
  <c r="BD86" i="10"/>
  <c r="BD98" i="10"/>
  <c r="BD121" i="10"/>
  <c r="BD112" i="10"/>
  <c r="BD55" i="10"/>
  <c r="BD62" i="10"/>
  <c r="BD383" i="10"/>
  <c r="BD300" i="10"/>
  <c r="BD638" i="10"/>
  <c r="BD420" i="10"/>
  <c r="BD384" i="10"/>
  <c r="BD436" i="10"/>
  <c r="BD430" i="10"/>
  <c r="BD237" i="10"/>
  <c r="BD549" i="10"/>
  <c r="BD391" i="10"/>
  <c r="BD382" i="10"/>
  <c r="BD642" i="10"/>
  <c r="BD499" i="10"/>
  <c r="BD433" i="10"/>
  <c r="BD718" i="10"/>
  <c r="BD1013" i="10"/>
  <c r="BD523" i="10"/>
  <c r="BD521" i="10"/>
  <c r="BD787" i="10"/>
  <c r="BD730" i="10"/>
  <c r="BD986" i="10"/>
  <c r="BD929" i="10"/>
  <c r="BD872" i="10"/>
  <c r="BD886" i="10"/>
  <c r="BD715" i="10"/>
  <c r="BD971" i="10"/>
  <c r="BL40" i="10"/>
  <c r="CC40" i="10" s="1"/>
  <c r="BL79" i="10"/>
  <c r="CC79" i="10" s="1"/>
  <c r="BL118" i="10"/>
  <c r="CC118" i="10" s="1"/>
  <c r="BL93" i="10"/>
  <c r="CC93" i="10" s="1"/>
  <c r="BL84" i="10"/>
  <c r="CC84" i="10" s="1"/>
  <c r="BL59" i="10"/>
  <c r="CC59" i="10" s="1"/>
  <c r="BL82" i="10"/>
  <c r="CC82" i="10" s="1"/>
  <c r="BL121" i="10"/>
  <c r="CC121" i="10" s="1"/>
  <c r="BL112" i="10"/>
  <c r="CC112" i="10" s="1"/>
  <c r="BL39" i="10"/>
  <c r="CC39" i="10" s="1"/>
  <c r="BL46" i="10"/>
  <c r="CC46" i="10" s="1"/>
  <c r="BL53" i="10"/>
  <c r="CC53" i="10" s="1"/>
  <c r="BL44" i="10"/>
  <c r="CC44" i="10" s="1"/>
  <c r="BL51" i="10"/>
  <c r="CC51" i="10" s="1"/>
  <c r="BL74" i="10"/>
  <c r="CC74" i="10" s="1"/>
  <c r="BL81" i="10"/>
  <c r="CC81" i="10" s="1"/>
  <c r="BL632" i="10"/>
  <c r="CC632" i="10" s="1"/>
  <c r="BL453" i="10"/>
  <c r="CC453" i="10" s="1"/>
  <c r="BL380" i="10"/>
  <c r="CC380" i="10" s="1"/>
  <c r="BL252" i="10"/>
  <c r="CC252" i="10" s="1"/>
  <c r="BL600" i="10"/>
  <c r="CC600" i="10" s="1"/>
  <c r="BL477" i="10"/>
  <c r="CC477" i="10" s="1"/>
  <c r="BL330" i="10"/>
  <c r="CC330" i="10" s="1"/>
  <c r="BL289" i="10"/>
  <c r="CC289" i="10" s="1"/>
  <c r="BL609" i="10"/>
  <c r="CC609" i="10" s="1"/>
  <c r="BL471" i="10"/>
  <c r="CC471" i="10" s="1"/>
  <c r="BL501" i="10"/>
  <c r="CC501" i="10" s="1"/>
  <c r="BL342" i="10"/>
  <c r="CC342" i="10" s="1"/>
  <c r="BL301" i="10"/>
  <c r="CC301" i="10" s="1"/>
  <c r="BL180" i="10"/>
  <c r="CC180" i="10" s="1"/>
  <c r="BL412" i="10"/>
  <c r="CC412" i="10" s="1"/>
  <c r="BL462" i="10"/>
  <c r="CC462" i="10" s="1"/>
  <c r="BL370" i="10"/>
  <c r="CC370" i="10" s="1"/>
  <c r="BL297" i="10"/>
  <c r="CC297" i="10" s="1"/>
  <c r="BL603" i="10"/>
  <c r="CC603" i="10" s="1"/>
  <c r="BL595" i="10"/>
  <c r="CC595" i="10" s="1"/>
  <c r="BL458" i="10"/>
  <c r="CC458" i="10" s="1"/>
  <c r="BL710" i="10"/>
  <c r="CC710" i="10" s="1"/>
  <c r="BL463" i="10"/>
  <c r="CC463" i="10" s="1"/>
  <c r="BL691" i="10"/>
  <c r="CC691" i="10" s="1"/>
  <c r="BL557" i="10"/>
  <c r="CC557" i="10" s="1"/>
  <c r="BL516" i="10"/>
  <c r="CC516" i="10" s="1"/>
  <c r="BL728" i="10"/>
  <c r="CC728" i="10" s="1"/>
  <c r="BL578" i="10"/>
  <c r="CC578" i="10" s="1"/>
  <c r="BL686" i="10"/>
  <c r="CC686" i="10" s="1"/>
  <c r="BL761" i="10"/>
  <c r="CC761" i="10" s="1"/>
  <c r="BL725" i="10"/>
  <c r="CC725" i="10" s="1"/>
  <c r="BL764" i="10"/>
  <c r="CC764" i="10" s="1"/>
  <c r="BL707" i="10"/>
  <c r="CC707" i="10" s="1"/>
  <c r="BL963" i="10"/>
  <c r="CC963" i="10" s="1"/>
  <c r="BL906" i="10"/>
  <c r="CC906" i="10" s="1"/>
  <c r="BL865" i="10"/>
  <c r="CC865" i="10" s="1"/>
  <c r="BL856" i="10"/>
  <c r="CC856" i="10" s="1"/>
  <c r="BL879" i="10"/>
  <c r="CC879" i="10" s="1"/>
  <c r="BL870" i="10"/>
  <c r="CC870" i="10" s="1"/>
  <c r="BL781" i="10"/>
  <c r="CC781" i="10" s="1"/>
  <c r="BL692" i="10"/>
  <c r="CC692" i="10" s="1"/>
  <c r="BL948" i="10"/>
  <c r="CC948" i="10" s="1"/>
  <c r="BL1003" i="10"/>
  <c r="CC1003" i="10" s="1"/>
  <c r="BL914" i="10"/>
  <c r="CC914" i="10" s="1"/>
  <c r="BL969" i="10"/>
  <c r="CC969" i="10" s="1"/>
  <c r="BL960" i="10"/>
  <c r="CC960" i="10" s="1"/>
  <c r="BL983" i="10"/>
  <c r="CC983" i="10" s="1"/>
  <c r="BF790" i="10"/>
  <c r="BF401" i="10"/>
  <c r="BF201" i="10"/>
  <c r="BF742" i="10"/>
  <c r="BF380" i="10"/>
  <c r="BF171" i="10"/>
  <c r="BF726" i="10"/>
  <c r="BF373" i="10"/>
  <c r="BF155" i="10"/>
  <c r="BF710" i="10"/>
  <c r="BF357" i="10"/>
  <c r="BF139" i="10"/>
  <c r="BF1007" i="10"/>
  <c r="BF603" i="10"/>
  <c r="BF91" i="10"/>
  <c r="BF975" i="10"/>
  <c r="BF550" i="10"/>
  <c r="BF865" i="10"/>
  <c r="BF676" i="10"/>
  <c r="BF222" i="10"/>
  <c r="BF826" i="10"/>
  <c r="BF755" i="10"/>
  <c r="BF375" i="10"/>
  <c r="BF718" i="10"/>
  <c r="BF956" i="10"/>
  <c r="BF858" i="10"/>
  <c r="BF492" i="10"/>
  <c r="BF61" i="10"/>
  <c r="BF564" i="10"/>
  <c r="BF389" i="10"/>
  <c r="BF397" i="10"/>
  <c r="BF643" i="10"/>
  <c r="BF836" i="10"/>
  <c r="BF824" i="10"/>
  <c r="BF642" i="10"/>
  <c r="BF411" i="10"/>
  <c r="BF651" i="10"/>
  <c r="BF987" i="10"/>
  <c r="BF358" i="10"/>
  <c r="BF863" i="10"/>
  <c r="BF758" i="10"/>
  <c r="BF189" i="10"/>
  <c r="BF803" i="10"/>
  <c r="BF279" i="10"/>
  <c r="BF324" i="10"/>
  <c r="BF628" i="10"/>
  <c r="BF153" i="10"/>
  <c r="BF158" i="10"/>
  <c r="BF58" i="10"/>
  <c r="BF22" i="10"/>
  <c r="BF188" i="10"/>
  <c r="BF34" i="10"/>
  <c r="BF246" i="10"/>
  <c r="BF26" i="10"/>
  <c r="BF146" i="10"/>
  <c r="BF504" i="10"/>
  <c r="BF99" i="10"/>
  <c r="BF617" i="10"/>
  <c r="BF79" i="10"/>
  <c r="BF87" i="10"/>
  <c r="BF101" i="10"/>
  <c r="BF293" i="10"/>
  <c r="BI970" i="10"/>
  <c r="BZ970" i="10" s="1"/>
  <c r="BI897" i="10"/>
  <c r="BZ897" i="10" s="1"/>
  <c r="BI840" i="10"/>
  <c r="BZ840" i="10" s="1"/>
  <c r="BI799" i="10"/>
  <c r="BZ799" i="10" s="1"/>
  <c r="BI742" i="10"/>
  <c r="BZ742" i="10" s="1"/>
  <c r="BI998" i="10"/>
  <c r="BZ998" i="10" s="1"/>
  <c r="BI973" i="10"/>
  <c r="BZ973" i="10" s="1"/>
  <c r="BI996" i="10"/>
  <c r="BZ996" i="10" s="1"/>
  <c r="BI987" i="10"/>
  <c r="BZ987" i="10" s="1"/>
  <c r="BI914" i="10"/>
  <c r="BZ914" i="10" s="1"/>
  <c r="BI825" i="10"/>
  <c r="BZ825" i="10" s="1"/>
  <c r="BI896" i="10"/>
  <c r="BZ896" i="10" s="1"/>
  <c r="BI807" i="10"/>
  <c r="BZ807" i="10" s="1"/>
  <c r="BI862" i="10"/>
  <c r="BZ862" i="10" s="1"/>
  <c r="BI853" i="10"/>
  <c r="BZ853" i="10" s="1"/>
  <c r="BI876" i="10"/>
  <c r="BZ876" i="10" s="1"/>
  <c r="BH204" i="10"/>
  <c r="BY204" i="10" s="1"/>
  <c r="BH155" i="10"/>
  <c r="BY155" i="10" s="1"/>
  <c r="BH98" i="10"/>
  <c r="BY98" i="10" s="1"/>
  <c r="BH89" i="10"/>
  <c r="BY89" i="10" s="1"/>
  <c r="BH128" i="10"/>
  <c r="BY128" i="10" s="1"/>
  <c r="BH167" i="10"/>
  <c r="BY167" i="10" s="1"/>
  <c r="BH94" i="10"/>
  <c r="BY94" i="10" s="1"/>
  <c r="BH69" i="10"/>
  <c r="BY69" i="10" s="1"/>
  <c r="BH108" i="10"/>
  <c r="BY108" i="10" s="1"/>
  <c r="BH131" i="10"/>
  <c r="BY131" i="10" s="1"/>
  <c r="BH122" i="10"/>
  <c r="BY122" i="10" s="1"/>
  <c r="BH49" i="10"/>
  <c r="BY49" i="10" s="1"/>
  <c r="BH56" i="10"/>
  <c r="BY56" i="10" s="1"/>
  <c r="BH47" i="10"/>
  <c r="BY47" i="10" s="1"/>
  <c r="BH86" i="10"/>
  <c r="BY86" i="10" s="1"/>
  <c r="BH141" i="10"/>
  <c r="BY141" i="10" s="1"/>
  <c r="BH186" i="10"/>
  <c r="BY186" i="10" s="1"/>
  <c r="BH457" i="10"/>
  <c r="BY457" i="10" s="1"/>
  <c r="BH405" i="10"/>
  <c r="BY405" i="10" s="1"/>
  <c r="BH296" i="10"/>
  <c r="BY296" i="10" s="1"/>
  <c r="BH568" i="10"/>
  <c r="BY568" i="10" s="1"/>
  <c r="BH445" i="10"/>
  <c r="BY445" i="10" s="1"/>
  <c r="BH310" i="10"/>
  <c r="BY310" i="10" s="1"/>
  <c r="BH285" i="10"/>
  <c r="BY285" i="10" s="1"/>
  <c r="BH292" i="10"/>
  <c r="BY292" i="10" s="1"/>
  <c r="BH626" i="10"/>
  <c r="BY626" i="10" s="1"/>
  <c r="BH545" i="10"/>
  <c r="BY545" i="10" s="1"/>
  <c r="BH388" i="10"/>
  <c r="BY388" i="10" s="1"/>
  <c r="BH437" i="10"/>
  <c r="BY437" i="10" s="1"/>
  <c r="BH256" i="10"/>
  <c r="BY256" i="10" s="1"/>
  <c r="BH570" i="10"/>
  <c r="BY570" i="10" s="1"/>
  <c r="BH554" i="10"/>
  <c r="BY554" i="10" s="1"/>
  <c r="BH453" i="10"/>
  <c r="BY453" i="10" s="1"/>
  <c r="BH386" i="10"/>
  <c r="BY386" i="10" s="1"/>
  <c r="BH399" i="10"/>
  <c r="BY399" i="10" s="1"/>
  <c r="BH655" i="10"/>
  <c r="BY655" i="10" s="1"/>
  <c r="BH486" i="10"/>
  <c r="BY486" i="10" s="1"/>
  <c r="BH747" i="10"/>
  <c r="BY747" i="10" s="1"/>
  <c r="BH810" i="10"/>
  <c r="BY810" i="10" s="1"/>
  <c r="BH619" i="10"/>
  <c r="BY619" i="10" s="1"/>
  <c r="BH617" i="10"/>
  <c r="BY617" i="10" s="1"/>
  <c r="BH512" i="10"/>
  <c r="BY512" i="10" s="1"/>
  <c r="BH858" i="10"/>
  <c r="BY858" i="10" s="1"/>
  <c r="BH558" i="10"/>
  <c r="BY558" i="10" s="1"/>
  <c r="BH897" i="10"/>
  <c r="BY897" i="10" s="1"/>
  <c r="BH634" i="10"/>
  <c r="BY634" i="10" s="1"/>
  <c r="BH865" i="10"/>
  <c r="BY865" i="10" s="1"/>
  <c r="BH824" i="10"/>
  <c r="BY824" i="10" s="1"/>
  <c r="BH783" i="10"/>
  <c r="BY783" i="10" s="1"/>
  <c r="BH726" i="10"/>
  <c r="BY726" i="10" s="1"/>
  <c r="BH982" i="10"/>
  <c r="BY982" i="10" s="1"/>
  <c r="BH925" i="10"/>
  <c r="BY925" i="10" s="1"/>
  <c r="BH916" i="10"/>
  <c r="BY916" i="10" s="1"/>
  <c r="BH939" i="10"/>
  <c r="BY939" i="10" s="1"/>
  <c r="BH946" i="10"/>
  <c r="BY946" i="10" s="1"/>
  <c r="BH873" i="10"/>
  <c r="BY873" i="10" s="1"/>
  <c r="BH784" i="10"/>
  <c r="BY784" i="10" s="1"/>
  <c r="BH839" i="10"/>
  <c r="BY839" i="10" s="1"/>
  <c r="BH750" i="10"/>
  <c r="BY750" i="10" s="1"/>
  <c r="BH1006" i="10"/>
  <c r="BY1006" i="10" s="1"/>
  <c r="BH812" i="10"/>
  <c r="BY812" i="10" s="1"/>
  <c r="BH835" i="10"/>
  <c r="BY835" i="10" s="1"/>
  <c r="BD47" i="10"/>
  <c r="BD141" i="10"/>
  <c r="BD132" i="10"/>
  <c r="BD107" i="10"/>
  <c r="BD137" i="10"/>
  <c r="BD128" i="10"/>
  <c r="BD101" i="10"/>
  <c r="BD209" i="10"/>
  <c r="BD386" i="10"/>
  <c r="BD316" i="10"/>
  <c r="BD330" i="10"/>
  <c r="BD257" i="10"/>
  <c r="BD552" i="10"/>
  <c r="BD468" i="10"/>
  <c r="BD253" i="10"/>
  <c r="BD594" i="10"/>
  <c r="BD403" i="10"/>
  <c r="BD345" i="10"/>
  <c r="BD599" i="10"/>
  <c r="BD818" i="10"/>
  <c r="BD406" i="10"/>
  <c r="BD539" i="10"/>
  <c r="BD537" i="10"/>
  <c r="BD656" i="10"/>
  <c r="BD725" i="10"/>
  <c r="BD945" i="10"/>
  <c r="BD888" i="10"/>
  <c r="BD879" i="10"/>
  <c r="BD902" i="10"/>
  <c r="BD713" i="10"/>
  <c r="BD969" i="10"/>
  <c r="BD775" i="10"/>
  <c r="BD782" i="10"/>
  <c r="BL152" i="10"/>
  <c r="CC152" i="10" s="1"/>
  <c r="BL95" i="10"/>
  <c r="CC95" i="10" s="1"/>
  <c r="BL134" i="10"/>
  <c r="CC134" i="10" s="1"/>
  <c r="BL109" i="10"/>
  <c r="CC109" i="10" s="1"/>
  <c r="BL100" i="10"/>
  <c r="CC100" i="10" s="1"/>
  <c r="BL75" i="10"/>
  <c r="CC75" i="10" s="1"/>
  <c r="BL98" i="10"/>
  <c r="CC98" i="10" s="1"/>
  <c r="BL137" i="10"/>
  <c r="CC137" i="10" s="1"/>
  <c r="BL128" i="10"/>
  <c r="CC128" i="10" s="1"/>
  <c r="BL55" i="10"/>
  <c r="CC55" i="10" s="1"/>
  <c r="BL62" i="10"/>
  <c r="CC62" i="10" s="1"/>
  <c r="BL69" i="10"/>
  <c r="CC69" i="10" s="1"/>
  <c r="BL60" i="10"/>
  <c r="CC60" i="10" s="1"/>
  <c r="BL67" i="10"/>
  <c r="CC67" i="10" s="1"/>
  <c r="BL90" i="10"/>
  <c r="CC90" i="10" s="1"/>
  <c r="BL97" i="10"/>
  <c r="CC97" i="10" s="1"/>
  <c r="BL190" i="10"/>
  <c r="CC190" i="10" s="1"/>
  <c r="BL493" i="10"/>
  <c r="CC493" i="10" s="1"/>
  <c r="BL389" i="10"/>
  <c r="CC389" i="10" s="1"/>
  <c r="BL268" i="10"/>
  <c r="CC268" i="10" s="1"/>
  <c r="BL604" i="10"/>
  <c r="CC604" i="10" s="1"/>
  <c r="BL487" i="10"/>
  <c r="CC487" i="10" s="1"/>
  <c r="BL346" i="10"/>
  <c r="CC346" i="10" s="1"/>
  <c r="BL305" i="10"/>
  <c r="CC305" i="10" s="1"/>
  <c r="BL656" i="10"/>
  <c r="CC656" i="10" s="1"/>
  <c r="BL481" i="10"/>
  <c r="CC481" i="10" s="1"/>
  <c r="BL541" i="10"/>
  <c r="CC541" i="10" s="1"/>
  <c r="BL358" i="10"/>
  <c r="CC358" i="10" s="1"/>
  <c r="BL317" i="10"/>
  <c r="CC317" i="10" s="1"/>
  <c r="BL196" i="10"/>
  <c r="CC196" i="10" s="1"/>
  <c r="BL485" i="10"/>
  <c r="CC485" i="10" s="1"/>
  <c r="BL472" i="10"/>
  <c r="CC472" i="10" s="1"/>
  <c r="BL382" i="10"/>
  <c r="CC382" i="10" s="1"/>
  <c r="BL313" i="10"/>
  <c r="CC313" i="10" s="1"/>
  <c r="BL615" i="10"/>
  <c r="CC615" i="10" s="1"/>
  <c r="BL611" i="10"/>
  <c r="CC611" i="10" s="1"/>
  <c r="BL474" i="10"/>
  <c r="CC474" i="10" s="1"/>
  <c r="BL718" i="10"/>
  <c r="CC718" i="10" s="1"/>
  <c r="BL479" i="10"/>
  <c r="CC479" i="10" s="1"/>
  <c r="BL703" i="10"/>
  <c r="CC703" i="10" s="1"/>
  <c r="BL573" i="10"/>
  <c r="CC573" i="10" s="1"/>
  <c r="BL532" i="10"/>
  <c r="CC532" i="10" s="1"/>
  <c r="BL736" i="10"/>
  <c r="CC736" i="10" s="1"/>
  <c r="BL594" i="10"/>
  <c r="CC594" i="10" s="1"/>
  <c r="BL689" i="10"/>
  <c r="CC689" i="10" s="1"/>
  <c r="BL767" i="10"/>
  <c r="CC767" i="10" s="1"/>
  <c r="BL750" i="10"/>
  <c r="CC750" i="10" s="1"/>
  <c r="BL780" i="10"/>
  <c r="CC780" i="10" s="1"/>
  <c r="BL723" i="10"/>
  <c r="CC723" i="10" s="1"/>
  <c r="BL979" i="10"/>
  <c r="CC979" i="10" s="1"/>
  <c r="BL922" i="10"/>
  <c r="CC922" i="10" s="1"/>
  <c r="BL881" i="10"/>
  <c r="CC881" i="10" s="1"/>
  <c r="BL872" i="10"/>
  <c r="CC872" i="10" s="1"/>
  <c r="BL895" i="10"/>
  <c r="CC895" i="10" s="1"/>
  <c r="BL886" i="10"/>
  <c r="CC886" i="10" s="1"/>
  <c r="BL797" i="10"/>
  <c r="CC797" i="10" s="1"/>
  <c r="BL708" i="10"/>
  <c r="CC708" i="10" s="1"/>
  <c r="BL964" i="10"/>
  <c r="CC964" i="10" s="1"/>
  <c r="BL674" i="10"/>
  <c r="CC674" i="10" s="1"/>
  <c r="BL930" i="10"/>
  <c r="CC930" i="10" s="1"/>
  <c r="BL985" i="10"/>
  <c r="CC985" i="10" s="1"/>
  <c r="BL976" i="10"/>
  <c r="CC976" i="10" s="1"/>
  <c r="BL999" i="10"/>
  <c r="CC999" i="10" s="1"/>
  <c r="BF671" i="10"/>
  <c r="BF422" i="10"/>
  <c r="BF1009" i="10"/>
  <c r="BF623" i="10"/>
  <c r="BF366" i="10"/>
  <c r="BF993" i="10"/>
  <c r="BF607" i="10"/>
  <c r="BF350" i="10"/>
  <c r="BF977" i="10"/>
  <c r="BF591" i="10"/>
  <c r="BF334" i="10"/>
  <c r="BF929" i="10"/>
  <c r="BF789" i="10"/>
  <c r="BF286" i="10"/>
  <c r="BF897" i="10"/>
  <c r="BF722" i="10"/>
  <c r="BF254" i="10"/>
  <c r="BF842" i="10"/>
  <c r="BF773" i="10"/>
  <c r="BF416" i="10"/>
  <c r="BF835" i="10"/>
  <c r="BF705" i="10"/>
  <c r="BF437" i="10"/>
  <c r="BF880" i="10"/>
  <c r="BF974" i="10"/>
  <c r="BF796" i="10"/>
  <c r="BF675" i="10"/>
  <c r="BF38" i="10"/>
  <c r="BF461" i="10"/>
  <c r="BF466" i="10"/>
  <c r="BF386" i="10"/>
  <c r="BF348" i="10"/>
  <c r="BF950" i="10"/>
  <c r="BF670" i="10"/>
  <c r="BF270" i="10"/>
  <c r="BF947" i="10"/>
  <c r="BF403" i="10"/>
  <c r="BF1005" i="10"/>
  <c r="BF679" i="10"/>
  <c r="BF620" i="10"/>
  <c r="BF815" i="10"/>
  <c r="BF132" i="10"/>
  <c r="BF633" i="10"/>
  <c r="BF72" i="10"/>
  <c r="BF230" i="10"/>
  <c r="BF238" i="10"/>
  <c r="BF834" i="10"/>
  <c r="BF151" i="10"/>
  <c r="BF261" i="10"/>
  <c r="BF191" i="10"/>
  <c r="BF154" i="10"/>
  <c r="BF828" i="10"/>
  <c r="BF423" i="10"/>
  <c r="BF28" i="10"/>
  <c r="BF690" i="10"/>
  <c r="BF148" i="10"/>
  <c r="BF117" i="10"/>
  <c r="BF646" i="10"/>
  <c r="BF65" i="10"/>
  <c r="BF121" i="10"/>
  <c r="BF199" i="10"/>
  <c r="BF467" i="10"/>
  <c r="BI693" i="10"/>
  <c r="BZ693" i="10" s="1"/>
  <c r="BI570" i="10"/>
  <c r="BZ570" i="10" s="1"/>
  <c r="BI986" i="10"/>
  <c r="BZ986" i="10" s="1"/>
  <c r="BI913" i="10"/>
  <c r="BZ913" i="10" s="1"/>
  <c r="BI856" i="10"/>
  <c r="BZ856" i="10" s="1"/>
  <c r="BI815" i="10"/>
  <c r="BZ815" i="10" s="1"/>
  <c r="BI758" i="10"/>
  <c r="BZ758" i="10" s="1"/>
  <c r="BI1014" i="10"/>
  <c r="BZ1014" i="10" s="1"/>
  <c r="BI989" i="10"/>
  <c r="BZ989" i="10" s="1"/>
  <c r="BI1012" i="10"/>
  <c r="BZ1012" i="10" s="1"/>
  <c r="BI1003" i="10"/>
  <c r="BZ1003" i="10" s="1"/>
  <c r="BI930" i="10"/>
  <c r="BZ930" i="10" s="1"/>
  <c r="BI841" i="10"/>
  <c r="BZ841" i="10" s="1"/>
  <c r="BI912" i="10"/>
  <c r="BZ912" i="10" s="1"/>
  <c r="BI823" i="10"/>
  <c r="BZ823" i="10" s="1"/>
  <c r="BI878" i="10"/>
  <c r="BZ878" i="10" s="1"/>
  <c r="BI869" i="10"/>
  <c r="BZ869" i="10" s="1"/>
  <c r="BI892" i="10"/>
  <c r="BZ892" i="10" s="1"/>
  <c r="BH36" i="10"/>
  <c r="BY36" i="10" s="1"/>
  <c r="BH171" i="10"/>
  <c r="BY171" i="10" s="1"/>
  <c r="BH114" i="10"/>
  <c r="BY114" i="10" s="1"/>
  <c r="BH105" i="10"/>
  <c r="BY105" i="10" s="1"/>
  <c r="BH144" i="10"/>
  <c r="BY144" i="10" s="1"/>
  <c r="BH181" i="10"/>
  <c r="BY181" i="10" s="1"/>
  <c r="BH110" i="10"/>
  <c r="BY110" i="10" s="1"/>
  <c r="BH85" i="10"/>
  <c r="BY85" i="10" s="1"/>
  <c r="BH124" i="10"/>
  <c r="BY124" i="10" s="1"/>
  <c r="BH147" i="10"/>
  <c r="BY147" i="10" s="1"/>
  <c r="BH138" i="10"/>
  <c r="BY138" i="10" s="1"/>
  <c r="BH65" i="10"/>
  <c r="BY65" i="10" s="1"/>
  <c r="BH72" i="10"/>
  <c r="BY72" i="10" s="1"/>
  <c r="BH63" i="10"/>
  <c r="BY63" i="10" s="1"/>
  <c r="BH102" i="10"/>
  <c r="BY102" i="10" s="1"/>
  <c r="BH157" i="10"/>
  <c r="BY157" i="10" s="1"/>
  <c r="BH202" i="10"/>
  <c r="BY202" i="10" s="1"/>
  <c r="BH467" i="10"/>
  <c r="BY467" i="10" s="1"/>
  <c r="BH417" i="10"/>
  <c r="BY417" i="10" s="1"/>
  <c r="BH312" i="10"/>
  <c r="BY312" i="10" s="1"/>
  <c r="BH613" i="10"/>
  <c r="BY613" i="10" s="1"/>
  <c r="BH448" i="10"/>
  <c r="BY448" i="10" s="1"/>
  <c r="BH326" i="10"/>
  <c r="BY326" i="10" s="1"/>
  <c r="BH301" i="10"/>
  <c r="BY301" i="10" s="1"/>
  <c r="BH308" i="10"/>
  <c r="BY308" i="10" s="1"/>
  <c r="BH664" i="10"/>
  <c r="BY664" i="10" s="1"/>
  <c r="BH610" i="10"/>
  <c r="BY610" i="10" s="1"/>
  <c r="BH391" i="10"/>
  <c r="BY391" i="10" s="1"/>
  <c r="BH449" i="10"/>
  <c r="BY449" i="10" s="1"/>
  <c r="BH272" i="10"/>
  <c r="BY272" i="10" s="1"/>
  <c r="BH615" i="10"/>
  <c r="BY615" i="10" s="1"/>
  <c r="BH599" i="10"/>
  <c r="BY599" i="10" s="1"/>
  <c r="BH456" i="10"/>
  <c r="BY456" i="10" s="1"/>
  <c r="BH389" i="10"/>
  <c r="BY389" i="10" s="1"/>
  <c r="BH415" i="10"/>
  <c r="BY415" i="10" s="1"/>
  <c r="BH671" i="10"/>
  <c r="BY671" i="10" s="1"/>
  <c r="BH502" i="10"/>
  <c r="BY502" i="10" s="1"/>
  <c r="BH757" i="10"/>
  <c r="BY757" i="10" s="1"/>
  <c r="BH890" i="10"/>
  <c r="BY890" i="10" s="1"/>
  <c r="BH635" i="10"/>
  <c r="BY635" i="10" s="1"/>
  <c r="BH633" i="10"/>
  <c r="BY633" i="10" s="1"/>
  <c r="BH528" i="10"/>
  <c r="BY528" i="10" s="1"/>
  <c r="BH663" i="10"/>
  <c r="BY663" i="10" s="1"/>
  <c r="BH574" i="10"/>
  <c r="BY574" i="10" s="1"/>
  <c r="BH693" i="10"/>
  <c r="BY693" i="10" s="1"/>
  <c r="BH650" i="10"/>
  <c r="BY650" i="10" s="1"/>
  <c r="BH929" i="10"/>
  <c r="BY929" i="10" s="1"/>
  <c r="BH840" i="10"/>
  <c r="BY840" i="10" s="1"/>
  <c r="BH799" i="10"/>
  <c r="BY799" i="10" s="1"/>
  <c r="BH742" i="10"/>
  <c r="BY742" i="10" s="1"/>
  <c r="BH998" i="10"/>
  <c r="BY998" i="10" s="1"/>
  <c r="BH941" i="10"/>
  <c r="BY941" i="10" s="1"/>
  <c r="BH932" i="10"/>
  <c r="BY932" i="10" s="1"/>
  <c r="BH955" i="10"/>
  <c r="BY955" i="10" s="1"/>
  <c r="BH962" i="10"/>
  <c r="BY962" i="10" s="1"/>
  <c r="BH889" i="10"/>
  <c r="BY889" i="10" s="1"/>
  <c r="BH800" i="10"/>
  <c r="BY800" i="10" s="1"/>
  <c r="BH855" i="10"/>
  <c r="BY855" i="10" s="1"/>
  <c r="BH766" i="10"/>
  <c r="BY766" i="10" s="1"/>
  <c r="BH837" i="10"/>
  <c r="BY837" i="10" s="1"/>
  <c r="BH828" i="10"/>
  <c r="BY828" i="10" s="1"/>
  <c r="BH851" i="10"/>
  <c r="BY851" i="10" s="1"/>
  <c r="BD118" i="10"/>
  <c r="BD157" i="10"/>
  <c r="BD148" i="10"/>
  <c r="BD123" i="10"/>
  <c r="BD130" i="10"/>
  <c r="BD153" i="10"/>
  <c r="BD144" i="10"/>
  <c r="BD87" i="10"/>
  <c r="BD94" i="10"/>
  <c r="BD117" i="10"/>
  <c r="BD212" i="10"/>
  <c r="BD222" i="10"/>
  <c r="BD389" i="10"/>
  <c r="BD332" i="10"/>
  <c r="BD738" i="10"/>
  <c r="BD346" i="10"/>
  <c r="BD621" i="10"/>
  <c r="BD445" i="10"/>
  <c r="BD774" i="10"/>
  <c r="BD606" i="10"/>
  <c r="BD443" i="10"/>
  <c r="BD361" i="10"/>
  <c r="BD659" i="10"/>
  <c r="BD869" i="10"/>
  <c r="BD694" i="10"/>
  <c r="BD564" i="10"/>
  <c r="BD555" i="10"/>
  <c r="BD553" i="10"/>
  <c r="BD716" i="10"/>
  <c r="BD750" i="10"/>
  <c r="BD828" i="10"/>
  <c r="BD904" i="10"/>
  <c r="BD895" i="10"/>
  <c r="BD918" i="10"/>
  <c r="BD1003" i="10"/>
  <c r="BD985" i="10"/>
  <c r="BD791" i="10"/>
  <c r="BL120" i="10"/>
  <c r="CC120" i="10" s="1"/>
  <c r="BL111" i="10"/>
  <c r="CC111" i="10" s="1"/>
  <c r="BL150" i="10"/>
  <c r="CC150" i="10" s="1"/>
  <c r="BL125" i="10"/>
  <c r="CC125" i="10" s="1"/>
  <c r="BL116" i="10"/>
  <c r="CC116" i="10" s="1"/>
  <c r="BL91" i="10"/>
  <c r="CC91" i="10" s="1"/>
  <c r="BL114" i="10"/>
  <c r="CC114" i="10" s="1"/>
  <c r="BL153" i="10"/>
  <c r="CC153" i="10" s="1"/>
  <c r="BL144" i="10"/>
  <c r="CC144" i="10" s="1"/>
  <c r="BL71" i="10"/>
  <c r="CC71" i="10" s="1"/>
  <c r="BL78" i="10"/>
  <c r="CC78" i="10" s="1"/>
  <c r="BL85" i="10"/>
  <c r="CC85" i="10" s="1"/>
  <c r="BL76" i="10"/>
  <c r="CC76" i="10" s="1"/>
  <c r="BL83" i="10"/>
  <c r="CC83" i="10" s="1"/>
  <c r="BL106" i="10"/>
  <c r="CC106" i="10" s="1"/>
  <c r="BL113" i="10"/>
  <c r="CC113" i="10" s="1"/>
  <c r="BL206" i="10"/>
  <c r="CC206" i="10" s="1"/>
  <c r="BL503" i="10"/>
  <c r="CC503" i="10" s="1"/>
  <c r="BL438" i="10"/>
  <c r="CC438" i="10" s="1"/>
  <c r="BL284" i="10"/>
  <c r="CC284" i="10" s="1"/>
  <c r="BL649" i="10"/>
  <c r="CC649" i="10" s="1"/>
  <c r="BL497" i="10"/>
  <c r="CC497" i="10" s="1"/>
  <c r="BL362" i="10"/>
  <c r="CC362" i="10" s="1"/>
  <c r="BL321" i="10"/>
  <c r="CC321" i="10" s="1"/>
  <c r="BL663" i="10"/>
  <c r="CC663" i="10" s="1"/>
  <c r="BL491" i="10"/>
  <c r="CC491" i="10" s="1"/>
  <c r="BL569" i="10"/>
  <c r="CC569" i="10" s="1"/>
  <c r="BL374" i="10"/>
  <c r="CC374" i="10" s="1"/>
  <c r="BL333" i="10"/>
  <c r="CC333" i="10" s="1"/>
  <c r="BL212" i="10"/>
  <c r="CC212" i="10" s="1"/>
  <c r="BL525" i="10"/>
  <c r="CC525" i="10" s="1"/>
  <c r="BL502" i="10"/>
  <c r="CC502" i="10" s="1"/>
  <c r="BL440" i="10"/>
  <c r="CC440" i="10" s="1"/>
  <c r="BL329" i="10"/>
  <c r="CC329" i="10" s="1"/>
  <c r="BL647" i="10"/>
  <c r="CC647" i="10" s="1"/>
  <c r="BL627" i="10"/>
  <c r="CC627" i="10" s="1"/>
  <c r="BL490" i="10"/>
  <c r="CC490" i="10" s="1"/>
  <c r="BL763" i="10"/>
  <c r="CC763" i="10" s="1"/>
  <c r="BL495" i="10"/>
  <c r="CC495" i="10" s="1"/>
  <c r="BL731" i="10"/>
  <c r="CC731" i="10" s="1"/>
  <c r="BL589" i="10"/>
  <c r="CC589" i="10" s="1"/>
  <c r="BL548" i="10"/>
  <c r="CC548" i="10" s="1"/>
  <c r="BL759" i="10"/>
  <c r="CC759" i="10" s="1"/>
  <c r="BL610" i="10"/>
  <c r="CC610" i="10" s="1"/>
  <c r="BL745" i="10"/>
  <c r="CC745" i="10" s="1"/>
  <c r="BL846" i="10"/>
  <c r="CC846" i="10" s="1"/>
  <c r="BL773" i="10"/>
  <c r="CC773" i="10" s="1"/>
  <c r="BL796" i="10"/>
  <c r="CC796" i="10" s="1"/>
  <c r="BL739" i="10"/>
  <c r="CC739" i="10" s="1"/>
  <c r="BL995" i="10"/>
  <c r="CC995" i="10" s="1"/>
  <c r="BL938" i="10"/>
  <c r="CC938" i="10" s="1"/>
  <c r="BL897" i="10"/>
  <c r="CC897" i="10" s="1"/>
  <c r="BL888" i="10"/>
  <c r="CC888" i="10" s="1"/>
  <c r="BL911" i="10"/>
  <c r="CC911" i="10" s="1"/>
  <c r="BL902" i="10"/>
  <c r="CC902" i="10" s="1"/>
  <c r="BL813" i="10"/>
  <c r="CC813" i="10" s="1"/>
  <c r="BL724" i="10"/>
  <c r="CC724" i="10" s="1"/>
  <c r="BL980" i="10"/>
  <c r="CC980" i="10" s="1"/>
  <c r="BL690" i="10"/>
  <c r="CC690" i="10" s="1"/>
  <c r="BL946" i="10"/>
  <c r="CC946" i="10" s="1"/>
  <c r="BL1001" i="10"/>
  <c r="CC1001" i="10" s="1"/>
  <c r="BL992" i="10"/>
  <c r="CC992" i="10" s="1"/>
  <c r="BF920" i="10"/>
  <c r="BF658" i="10"/>
  <c r="BF986" i="10"/>
  <c r="BF767" i="10"/>
  <c r="BF566" i="10"/>
  <c r="BF970" i="10"/>
  <c r="BF746" i="10"/>
  <c r="BF562" i="10"/>
  <c r="BF954" i="10"/>
  <c r="BF738" i="10"/>
  <c r="BF554" i="10"/>
  <c r="BF906" i="10"/>
  <c r="BF687" i="10"/>
  <c r="BF519" i="10"/>
  <c r="BF874" i="10"/>
  <c r="BF879" i="10"/>
  <c r="BF431" i="10"/>
  <c r="BF851" i="10"/>
  <c r="BF725" i="10"/>
  <c r="BF440" i="10"/>
  <c r="BF764" i="10"/>
  <c r="BF428" i="10"/>
  <c r="BF594" i="10"/>
  <c r="BF850" i="10"/>
  <c r="BF807" i="10"/>
  <c r="BF814" i="10"/>
  <c r="BF585" i="10"/>
  <c r="BF63" i="10"/>
  <c r="BF463" i="10"/>
  <c r="BF359" i="10"/>
  <c r="BF456" i="10"/>
  <c r="BF817" i="10"/>
  <c r="BF575" i="10"/>
  <c r="BF736" i="10"/>
  <c r="BF499" i="10"/>
  <c r="BF983" i="10"/>
  <c r="BF645" i="10"/>
  <c r="BF806" i="10"/>
  <c r="BF220" i="10"/>
  <c r="BF510" i="10"/>
  <c r="BF604" i="10"/>
  <c r="BF109" i="10"/>
  <c r="BF644" i="10"/>
  <c r="BF33" i="10"/>
  <c r="BF232" i="10"/>
  <c r="BF382" i="10"/>
  <c r="BF870" i="10"/>
  <c r="BF112" i="10"/>
  <c r="BF149" i="10"/>
  <c r="BF129" i="10"/>
  <c r="BF140" i="10"/>
  <c r="BF579" i="10"/>
  <c r="BF226" i="10"/>
  <c r="BF78" i="10"/>
  <c r="BF529" i="10"/>
  <c r="BF417" i="10"/>
  <c r="BF211" i="10"/>
  <c r="BF511" i="10"/>
  <c r="BF277" i="10"/>
  <c r="BF186" i="10"/>
  <c r="BF606" i="10"/>
  <c r="BF209" i="10"/>
  <c r="BI586" i="10"/>
  <c r="BZ586" i="10" s="1"/>
  <c r="BI1002" i="10"/>
  <c r="BZ1002" i="10" s="1"/>
  <c r="BI929" i="10"/>
  <c r="BZ929" i="10" s="1"/>
  <c r="BI872" i="10"/>
  <c r="BZ872" i="10" s="1"/>
  <c r="BI831" i="10"/>
  <c r="BZ831" i="10" s="1"/>
  <c r="BI774" i="10"/>
  <c r="BZ774" i="10" s="1"/>
  <c r="BI749" i="10"/>
  <c r="BZ749" i="10" s="1"/>
  <c r="BI1005" i="10"/>
  <c r="BZ1005" i="10" s="1"/>
  <c r="BI763" i="10"/>
  <c r="BZ763" i="10" s="1"/>
  <c r="BI690" i="10"/>
  <c r="BZ690" i="10" s="1"/>
  <c r="BI946" i="10"/>
  <c r="BZ946" i="10" s="1"/>
  <c r="BI857" i="10"/>
  <c r="BZ857" i="10" s="1"/>
  <c r="BI928" i="10"/>
  <c r="BZ928" i="10" s="1"/>
  <c r="BI839" i="10"/>
  <c r="BZ839" i="10" s="1"/>
  <c r="BI894" i="10"/>
  <c r="BZ894" i="10" s="1"/>
  <c r="BI885" i="10"/>
  <c r="BZ885" i="10" s="1"/>
  <c r="BI908" i="10"/>
  <c r="BZ908" i="10" s="1"/>
  <c r="BH164" i="10"/>
  <c r="BY164" i="10" s="1"/>
  <c r="BH183" i="10"/>
  <c r="BY183" i="10" s="1"/>
  <c r="BH130" i="10"/>
  <c r="BY130" i="10" s="1"/>
  <c r="BH121" i="10"/>
  <c r="BY121" i="10" s="1"/>
  <c r="BH160" i="10"/>
  <c r="BY160" i="10" s="1"/>
  <c r="BH199" i="10"/>
  <c r="BY199" i="10" s="1"/>
  <c r="BH126" i="10"/>
  <c r="BY126" i="10" s="1"/>
  <c r="BH101" i="10"/>
  <c r="BY101" i="10" s="1"/>
  <c r="BH140" i="10"/>
  <c r="BY140" i="10" s="1"/>
  <c r="BH163" i="10"/>
  <c r="BY163" i="10" s="1"/>
  <c r="BH154" i="10"/>
  <c r="BY154" i="10" s="1"/>
  <c r="BH81" i="10"/>
  <c r="BY81" i="10" s="1"/>
  <c r="BH88" i="10"/>
  <c r="BY88" i="10" s="1"/>
  <c r="BH79" i="10"/>
  <c r="BY79" i="10" s="1"/>
  <c r="BH118" i="10"/>
  <c r="BY118" i="10" s="1"/>
  <c r="BH173" i="10"/>
  <c r="BY173" i="10" s="1"/>
  <c r="BH218" i="10"/>
  <c r="BY218" i="10" s="1"/>
  <c r="BH477" i="10"/>
  <c r="BY477" i="10" s="1"/>
  <c r="BH497" i="10"/>
  <c r="BY497" i="10" s="1"/>
  <c r="BH328" i="10"/>
  <c r="BY328" i="10" s="1"/>
  <c r="BH621" i="10"/>
  <c r="BY621" i="10" s="1"/>
  <c r="BH451" i="10"/>
  <c r="BY451" i="10" s="1"/>
  <c r="BH342" i="10"/>
  <c r="BY342" i="10" s="1"/>
  <c r="BH317" i="10"/>
  <c r="BY317" i="10" s="1"/>
  <c r="BH324" i="10"/>
  <c r="BY324" i="10" s="1"/>
  <c r="BH762" i="10"/>
  <c r="BY762" i="10" s="1"/>
  <c r="BH618" i="10"/>
  <c r="BY618" i="10" s="1"/>
  <c r="BH394" i="10"/>
  <c r="BY394" i="10" s="1"/>
  <c r="BH469" i="10"/>
  <c r="BY469" i="10" s="1"/>
  <c r="BH288" i="10"/>
  <c r="BY288" i="10" s="1"/>
  <c r="BH627" i="10"/>
  <c r="BY627" i="10" s="1"/>
  <c r="BH611" i="10"/>
  <c r="BY611" i="10" s="1"/>
  <c r="BH506" i="10"/>
  <c r="BY506" i="10" s="1"/>
  <c r="BH401" i="10"/>
  <c r="BY401" i="10" s="1"/>
  <c r="BH431" i="10"/>
  <c r="BY431" i="10" s="1"/>
  <c r="BH679" i="10"/>
  <c r="BY679" i="10" s="1"/>
  <c r="BH518" i="10"/>
  <c r="BY518" i="10" s="1"/>
  <c r="BH763" i="10"/>
  <c r="BY763" i="10" s="1"/>
  <c r="BH395" i="10"/>
  <c r="BY395" i="10" s="1"/>
  <c r="BH651" i="10"/>
  <c r="BY651" i="10" s="1"/>
  <c r="BH649" i="10"/>
  <c r="BY649" i="10" s="1"/>
  <c r="BH544" i="10"/>
  <c r="BY544" i="10" s="1"/>
  <c r="BH675" i="10"/>
  <c r="BY675" i="10" s="1"/>
  <c r="BH590" i="10"/>
  <c r="BY590" i="10" s="1"/>
  <c r="BH705" i="10"/>
  <c r="BY705" i="10" s="1"/>
  <c r="BH666" i="10"/>
  <c r="BY666" i="10" s="1"/>
  <c r="BH945" i="10"/>
  <c r="BY945" i="10" s="1"/>
  <c r="BH856" i="10"/>
  <c r="BY856" i="10" s="1"/>
  <c r="BH815" i="10"/>
  <c r="BY815" i="10" s="1"/>
  <c r="BH758" i="10"/>
  <c r="BY758" i="10" s="1"/>
  <c r="BH1014" i="10"/>
  <c r="BY1014" i="10" s="1"/>
  <c r="BH957" i="10"/>
  <c r="BY957" i="10" s="1"/>
  <c r="BH948" i="10"/>
  <c r="BY948" i="10" s="1"/>
  <c r="BH971" i="10"/>
  <c r="BY971" i="10" s="1"/>
  <c r="BH978" i="10"/>
  <c r="BY978" i="10" s="1"/>
  <c r="BH905" i="10"/>
  <c r="BY905" i="10" s="1"/>
  <c r="BH816" i="10"/>
  <c r="BY816" i="10" s="1"/>
  <c r="BH871" i="10"/>
  <c r="BY871" i="10" s="1"/>
  <c r="BH782" i="10"/>
  <c r="BY782" i="10" s="1"/>
  <c r="BH853" i="10"/>
  <c r="BY853" i="10" s="1"/>
  <c r="BH844" i="10"/>
  <c r="BY844" i="10" s="1"/>
  <c r="BH867" i="10"/>
  <c r="BY867" i="10" s="1"/>
  <c r="BD159" i="10"/>
  <c r="BD134" i="10"/>
  <c r="BD173" i="10"/>
  <c r="BD164" i="10"/>
  <c r="BD139" i="10"/>
  <c r="BD146" i="10"/>
  <c r="BD169" i="10"/>
  <c r="BD160" i="10"/>
  <c r="BD103" i="10"/>
  <c r="BD110" i="10"/>
  <c r="BD133" i="10"/>
  <c r="BD262" i="10"/>
  <c r="BD279" i="10"/>
  <c r="BD885" i="10"/>
  <c r="BD477" i="10"/>
  <c r="BD289" i="10"/>
  <c r="BD448" i="10"/>
  <c r="BD501" i="10"/>
  <c r="BD285" i="10"/>
  <c r="BD187" i="10"/>
  <c r="BD462" i="10"/>
  <c r="BD446" i="10"/>
  <c r="BD377" i="10"/>
  <c r="BD611" i="10"/>
  <c r="BD618" i="10"/>
  <c r="BD481" i="10"/>
  <c r="BD580" i="10"/>
  <c r="BD571" i="10"/>
  <c r="BD749" i="10"/>
  <c r="BD773" i="10"/>
  <c r="BD920" i="10"/>
  <c r="BD911" i="10"/>
  <c r="BD934" i="10"/>
  <c r="BD852" i="10"/>
  <c r="BD834" i="10"/>
  <c r="BD1001" i="10"/>
  <c r="BD807" i="10"/>
  <c r="BD814" i="10"/>
  <c r="BL88" i="10"/>
  <c r="CC88" i="10" s="1"/>
  <c r="BL127" i="10"/>
  <c r="CC127" i="10" s="1"/>
  <c r="BL166" i="10"/>
  <c r="CC166" i="10" s="1"/>
  <c r="BL141" i="10"/>
  <c r="CC141" i="10" s="1"/>
  <c r="BL132" i="10"/>
  <c r="CC132" i="10" s="1"/>
  <c r="BL107" i="10"/>
  <c r="CC107" i="10" s="1"/>
  <c r="BL130" i="10"/>
  <c r="CC130" i="10" s="1"/>
  <c r="BL169" i="10"/>
  <c r="CC169" i="10" s="1"/>
  <c r="BL160" i="10"/>
  <c r="CC160" i="10" s="1"/>
  <c r="BL87" i="10"/>
  <c r="CC87" i="10" s="1"/>
  <c r="BL94" i="10"/>
  <c r="CC94" i="10" s="1"/>
  <c r="BL101" i="10"/>
  <c r="CC101" i="10" s="1"/>
  <c r="BL92" i="10"/>
  <c r="CC92" i="10" s="1"/>
  <c r="BL99" i="10"/>
  <c r="CC99" i="10" s="1"/>
  <c r="BL122" i="10"/>
  <c r="CC122" i="10" s="1"/>
  <c r="BL129" i="10"/>
  <c r="CC129" i="10" s="1"/>
  <c r="BL222" i="10"/>
  <c r="CC222" i="10" s="1"/>
  <c r="BL513" i="10"/>
  <c r="CC513" i="10" s="1"/>
  <c r="BL441" i="10"/>
  <c r="CC441" i="10" s="1"/>
  <c r="BL300" i="10"/>
  <c r="CC300" i="10" s="1"/>
  <c r="BL227" i="10"/>
  <c r="CC227" i="10" s="1"/>
  <c r="BL507" i="10"/>
  <c r="CC507" i="10" s="1"/>
  <c r="BL408" i="10"/>
  <c r="CC408" i="10" s="1"/>
  <c r="BL337" i="10"/>
  <c r="CC337" i="10" s="1"/>
  <c r="BL693" i="10"/>
  <c r="CC693" i="10" s="1"/>
  <c r="BL521" i="10"/>
  <c r="CC521" i="10" s="1"/>
  <c r="BL577" i="10"/>
  <c r="CC577" i="10" s="1"/>
  <c r="BL424" i="10"/>
  <c r="CC424" i="10" s="1"/>
  <c r="BL349" i="10"/>
  <c r="CC349" i="10" s="1"/>
  <c r="BL228" i="10"/>
  <c r="CC228" i="10" s="1"/>
  <c r="BL535" i="10"/>
  <c r="CC535" i="10" s="1"/>
  <c r="BL512" i="10"/>
  <c r="CC512" i="10" s="1"/>
  <c r="BL443" i="10"/>
  <c r="CC443" i="10" s="1"/>
  <c r="BL345" i="10"/>
  <c r="CC345" i="10" s="1"/>
  <c r="BL387" i="10"/>
  <c r="CC387" i="10" s="1"/>
  <c r="BL643" i="10"/>
  <c r="CC643" i="10" s="1"/>
  <c r="BL506" i="10"/>
  <c r="CC506" i="10" s="1"/>
  <c r="BL775" i="10"/>
  <c r="CC775" i="10" s="1"/>
  <c r="BL511" i="10"/>
  <c r="CC511" i="10" s="1"/>
  <c r="BL735" i="10"/>
  <c r="CC735" i="10" s="1"/>
  <c r="BL605" i="10"/>
  <c r="CC605" i="10" s="1"/>
  <c r="BL564" i="10"/>
  <c r="CC564" i="10" s="1"/>
  <c r="BL821" i="10"/>
  <c r="CC821" i="10" s="1"/>
  <c r="BL626" i="10"/>
  <c r="CC626" i="10" s="1"/>
  <c r="BL766" i="10"/>
  <c r="CC766" i="10" s="1"/>
  <c r="BL958" i="10"/>
  <c r="CC958" i="10" s="1"/>
  <c r="BL901" i="10"/>
  <c r="CC901" i="10" s="1"/>
  <c r="BL812" i="10"/>
  <c r="CC812" i="10" s="1"/>
  <c r="BL755" i="10"/>
  <c r="CC755" i="10" s="1"/>
  <c r="BL1011" i="10"/>
  <c r="CC1011" i="10" s="1"/>
  <c r="BL954" i="10"/>
  <c r="CC954" i="10" s="1"/>
  <c r="BL913" i="10"/>
  <c r="CC913" i="10" s="1"/>
  <c r="BL904" i="10"/>
  <c r="CC904" i="10" s="1"/>
  <c r="BL927" i="10"/>
  <c r="CC927" i="10" s="1"/>
  <c r="BL918" i="10"/>
  <c r="CC918" i="10" s="1"/>
  <c r="BL829" i="10"/>
  <c r="CC829" i="10" s="1"/>
  <c r="BL740" i="10"/>
  <c r="CC740" i="10" s="1"/>
  <c r="BL996" i="10"/>
  <c r="CC996" i="10" s="1"/>
  <c r="BL706" i="10"/>
  <c r="CC706" i="10" s="1"/>
  <c r="BL962" i="10"/>
  <c r="CC962" i="10" s="1"/>
  <c r="BL752" i="10"/>
  <c r="CC752" i="10" s="1"/>
  <c r="BL1008" i="10"/>
  <c r="CC1008" i="10" s="1"/>
  <c r="BF778" i="10"/>
  <c r="BF709" i="10"/>
  <c r="BF327" i="10"/>
  <c r="BF995" i="10"/>
  <c r="BF693" i="10"/>
  <c r="BF641" i="10"/>
  <c r="BF979" i="10"/>
  <c r="BF681" i="10"/>
  <c r="BF627" i="10"/>
  <c r="BF963" i="10"/>
  <c r="BF673" i="10"/>
  <c r="BF582" i="10"/>
  <c r="BF915" i="10"/>
  <c r="BF805" i="10"/>
  <c r="BF502" i="10"/>
  <c r="BF883" i="10"/>
  <c r="BF737" i="10"/>
  <c r="BF469" i="10"/>
  <c r="BF780" i="10"/>
  <c r="BF444" i="10"/>
  <c r="BF598" i="10"/>
  <c r="BF853" i="10"/>
  <c r="BF574" i="10"/>
  <c r="BF657" i="10"/>
  <c r="BF945" i="10"/>
  <c r="BF873" i="10"/>
  <c r="BF976" i="10"/>
  <c r="BF596" i="10"/>
  <c r="BF56" i="10"/>
  <c r="BF546" i="10"/>
  <c r="BF586" i="10"/>
  <c r="BF343" i="10"/>
  <c r="BF1006" i="10"/>
  <c r="BF659" i="10"/>
  <c r="BF872" i="10"/>
  <c r="BF345" i="10"/>
  <c r="BF770" i="10"/>
  <c r="BF374" i="10"/>
  <c r="BF632" i="10"/>
  <c r="BF164" i="10"/>
  <c r="BF701" i="10"/>
  <c r="BF494" i="10"/>
  <c r="BF86" i="10"/>
  <c r="BF541" i="10"/>
  <c r="BF115" i="10"/>
  <c r="BF116" i="10"/>
  <c r="BF308" i="10"/>
  <c r="BF480" i="10"/>
  <c r="BF73" i="10"/>
  <c r="BF142" i="10"/>
  <c r="BF42" i="10"/>
  <c r="BF196" i="10"/>
  <c r="BF630" i="10"/>
  <c r="BF88" i="10"/>
  <c r="BF144" i="10"/>
  <c r="BF538" i="10"/>
  <c r="BF241" i="10"/>
  <c r="BF32" i="10"/>
  <c r="BF344" i="10"/>
  <c r="BF37" i="10"/>
  <c r="BF525" i="10"/>
  <c r="BF205" i="10"/>
  <c r="BF67" i="10"/>
  <c r="BI709" i="10"/>
  <c r="BZ709" i="10" s="1"/>
  <c r="BI602" i="10"/>
  <c r="BZ602" i="10" s="1"/>
  <c r="BI689" i="10"/>
  <c r="BZ689" i="10" s="1"/>
  <c r="BI945" i="10"/>
  <c r="BZ945" i="10" s="1"/>
  <c r="BI888" i="10"/>
  <c r="BZ888" i="10" s="1"/>
  <c r="BI847" i="10"/>
  <c r="BZ847" i="10" s="1"/>
  <c r="BI790" i="10"/>
  <c r="BZ790" i="10" s="1"/>
  <c r="BI765" i="10"/>
  <c r="BZ765" i="10" s="1"/>
  <c r="BI788" i="10"/>
  <c r="BZ788" i="10" s="1"/>
  <c r="BI779" i="10"/>
  <c r="BZ779" i="10" s="1"/>
  <c r="BI706" i="10"/>
  <c r="BZ706" i="10" s="1"/>
  <c r="BI962" i="10"/>
  <c r="BZ962" i="10" s="1"/>
  <c r="BI873" i="10"/>
  <c r="BZ873" i="10" s="1"/>
  <c r="BI944" i="10"/>
  <c r="BZ944" i="10" s="1"/>
  <c r="BI855" i="10"/>
  <c r="BZ855" i="10" s="1"/>
  <c r="BI910" i="10"/>
  <c r="BZ910" i="10" s="1"/>
  <c r="BI901" i="10"/>
  <c r="BZ901" i="10" s="1"/>
  <c r="BI924" i="10"/>
  <c r="BZ924" i="10" s="1"/>
  <c r="BH132" i="10"/>
  <c r="BY132" i="10" s="1"/>
  <c r="BH189" i="10"/>
  <c r="BY189" i="10" s="1"/>
  <c r="BH146" i="10"/>
  <c r="BY146" i="10" s="1"/>
  <c r="BH137" i="10"/>
  <c r="BY137" i="10" s="1"/>
  <c r="BH176" i="10"/>
  <c r="BY176" i="10" s="1"/>
  <c r="BH205" i="10"/>
  <c r="BY205" i="10" s="1"/>
  <c r="BH142" i="10"/>
  <c r="BY142" i="10" s="1"/>
  <c r="BH117" i="10"/>
  <c r="BY117" i="10" s="1"/>
  <c r="BH156" i="10"/>
  <c r="BY156" i="10" s="1"/>
  <c r="BH179" i="10"/>
  <c r="BY179" i="10" s="1"/>
  <c r="BH170" i="10"/>
  <c r="BY170" i="10" s="1"/>
  <c r="BH97" i="10"/>
  <c r="BY97" i="10" s="1"/>
  <c r="BH104" i="10"/>
  <c r="BY104" i="10" s="1"/>
  <c r="BH95" i="10"/>
  <c r="BY95" i="10" s="1"/>
  <c r="BH134" i="10"/>
  <c r="BY134" i="10" s="1"/>
  <c r="BH207" i="10"/>
  <c r="BY207" i="10" s="1"/>
  <c r="BH234" i="10"/>
  <c r="BY234" i="10" s="1"/>
  <c r="BH487" i="10"/>
  <c r="BY487" i="10" s="1"/>
  <c r="BH537" i="10"/>
  <c r="BY537" i="10" s="1"/>
  <c r="BH344" i="10"/>
  <c r="BY344" i="10" s="1"/>
  <c r="BH644" i="10"/>
  <c r="BY644" i="10" s="1"/>
  <c r="BH461" i="10"/>
  <c r="BY461" i="10" s="1"/>
  <c r="BH358" i="10"/>
  <c r="BY358" i="10" s="1"/>
  <c r="BH333" i="10"/>
  <c r="BY333" i="10" s="1"/>
  <c r="BH340" i="10"/>
  <c r="BY340" i="10" s="1"/>
  <c r="BH299" i="10"/>
  <c r="BY299" i="10" s="1"/>
  <c r="BH194" i="10"/>
  <c r="BY194" i="10" s="1"/>
  <c r="BH452" i="10"/>
  <c r="BY452" i="10" s="1"/>
  <c r="BH472" i="10"/>
  <c r="BY472" i="10" s="1"/>
  <c r="BH304" i="10"/>
  <c r="BY304" i="10" s="1"/>
  <c r="BH647" i="10"/>
  <c r="BY647" i="10" s="1"/>
  <c r="BH659" i="10"/>
  <c r="BY659" i="10" s="1"/>
  <c r="BH516" i="10"/>
  <c r="BY516" i="10" s="1"/>
  <c r="BH450" i="10"/>
  <c r="BY450" i="10" s="1"/>
  <c r="BH447" i="10"/>
  <c r="BY447" i="10" s="1"/>
  <c r="BH700" i="10"/>
  <c r="BY700" i="10" s="1"/>
  <c r="BH534" i="10"/>
  <c r="BY534" i="10" s="1"/>
  <c r="BH791" i="10"/>
  <c r="BY791" i="10" s="1"/>
  <c r="BH411" i="10"/>
  <c r="BY411" i="10" s="1"/>
  <c r="BH667" i="10"/>
  <c r="BY667" i="10" s="1"/>
  <c r="BH665" i="10"/>
  <c r="BY665" i="10" s="1"/>
  <c r="BH560" i="10"/>
  <c r="BY560" i="10" s="1"/>
  <c r="BH754" i="10"/>
  <c r="BY754" i="10" s="1"/>
  <c r="BH606" i="10"/>
  <c r="BY606" i="10" s="1"/>
  <c r="BH709" i="10"/>
  <c r="BY709" i="10" s="1"/>
  <c r="BH690" i="10"/>
  <c r="BY690" i="10" s="1"/>
  <c r="BH961" i="10"/>
  <c r="BY961" i="10" s="1"/>
  <c r="BH872" i="10"/>
  <c r="BY872" i="10" s="1"/>
  <c r="BH831" i="10"/>
  <c r="BY831" i="10" s="1"/>
  <c r="BH774" i="10"/>
  <c r="BY774" i="10" s="1"/>
  <c r="BH717" i="10"/>
  <c r="BY717" i="10" s="1"/>
  <c r="BH973" i="10"/>
  <c r="BY973" i="10" s="1"/>
  <c r="BH964" i="10"/>
  <c r="BY964" i="10" s="1"/>
  <c r="BH987" i="10"/>
  <c r="BY987" i="10" s="1"/>
  <c r="BH994" i="10"/>
  <c r="BY994" i="10" s="1"/>
  <c r="BH921" i="10"/>
  <c r="BY921" i="10" s="1"/>
  <c r="BH832" i="10"/>
  <c r="BY832" i="10" s="1"/>
  <c r="BH887" i="10"/>
  <c r="BY887" i="10" s="1"/>
  <c r="BH798" i="10"/>
  <c r="BY798" i="10" s="1"/>
  <c r="BH869" i="10"/>
  <c r="BY869" i="10" s="1"/>
  <c r="BH860" i="10"/>
  <c r="BY860" i="10" s="1"/>
  <c r="BH883" i="10"/>
  <c r="BY883" i="10" s="1"/>
  <c r="BD127" i="10"/>
  <c r="BD180" i="10"/>
  <c r="BD162" i="10"/>
  <c r="BD176" i="10"/>
  <c r="BD119" i="10"/>
  <c r="BD126" i="10"/>
  <c r="BD419" i="10"/>
  <c r="BD213" i="10"/>
  <c r="BD487" i="10"/>
  <c r="BD378" i="10"/>
  <c r="BD305" i="10"/>
  <c r="BD639" i="10"/>
  <c r="BD511" i="10"/>
  <c r="BD498" i="10"/>
  <c r="BD301" i="10"/>
  <c r="BD472" i="10"/>
  <c r="BD431" i="10"/>
  <c r="BD634" i="10"/>
  <c r="BD727" i="10"/>
  <c r="BD596" i="10"/>
  <c r="BD587" i="10"/>
  <c r="BD720" i="10"/>
  <c r="BD585" i="10"/>
  <c r="BD766" i="10"/>
  <c r="BD901" i="10"/>
  <c r="BD924" i="10"/>
  <c r="BD936" i="10"/>
  <c r="BD927" i="10"/>
  <c r="BD950" i="10"/>
  <c r="BD941" i="10"/>
  <c r="BD868" i="10"/>
  <c r="BD761" i="10"/>
  <c r="BL263" i="10"/>
  <c r="CC263" i="10" s="1"/>
  <c r="BL143" i="10"/>
  <c r="CC143" i="10" s="1"/>
  <c r="BL210" i="10"/>
  <c r="CC210" i="10" s="1"/>
  <c r="BL157" i="10"/>
  <c r="CC157" i="10" s="1"/>
  <c r="BL148" i="10"/>
  <c r="CC148" i="10" s="1"/>
  <c r="BL123" i="10"/>
  <c r="CC123" i="10" s="1"/>
  <c r="BL146" i="10"/>
  <c r="CC146" i="10" s="1"/>
  <c r="BL211" i="10"/>
  <c r="CC211" i="10" s="1"/>
  <c r="BL176" i="10"/>
  <c r="CC176" i="10" s="1"/>
  <c r="BL103" i="10"/>
  <c r="CC103" i="10" s="1"/>
  <c r="BL110" i="10"/>
  <c r="CC110" i="10" s="1"/>
  <c r="BL117" i="10"/>
  <c r="CC117" i="10" s="1"/>
  <c r="BL108" i="10"/>
  <c r="CC108" i="10" s="1"/>
  <c r="BL115" i="10"/>
  <c r="CC115" i="10" s="1"/>
  <c r="BL138" i="10"/>
  <c r="CC138" i="10" s="1"/>
  <c r="BL145" i="10"/>
  <c r="CC145" i="10" s="1"/>
  <c r="BL238" i="10"/>
  <c r="CC238" i="10" s="1"/>
  <c r="BL523" i="10"/>
  <c r="CC523" i="10" s="1"/>
  <c r="BL470" i="10"/>
  <c r="CC470" i="10" s="1"/>
  <c r="BL316" i="10"/>
  <c r="CC316" i="10" s="1"/>
  <c r="BL243" i="10"/>
  <c r="CC243" i="10" s="1"/>
  <c r="BL537" i="10"/>
  <c r="CC537" i="10" s="1"/>
  <c r="BL411" i="10"/>
  <c r="CC411" i="10" s="1"/>
  <c r="BL353" i="10"/>
  <c r="CC353" i="10" s="1"/>
  <c r="BL280" i="10"/>
  <c r="CC280" i="10" s="1"/>
  <c r="BL524" i="10"/>
  <c r="CC524" i="10" s="1"/>
  <c r="BL635" i="10"/>
  <c r="CC635" i="10" s="1"/>
  <c r="BL427" i="10"/>
  <c r="CC427" i="10" s="1"/>
  <c r="BL365" i="10"/>
  <c r="CC365" i="10" s="1"/>
  <c r="BL244" i="10"/>
  <c r="CC244" i="10" s="1"/>
  <c r="BL598" i="10"/>
  <c r="CC598" i="10" s="1"/>
  <c r="BL582" i="10"/>
  <c r="CC582" i="10" s="1"/>
  <c r="BL446" i="10"/>
  <c r="CC446" i="10" s="1"/>
  <c r="BL361" i="10"/>
  <c r="CC361" i="10" s="1"/>
  <c r="BL403" i="10"/>
  <c r="CC403" i="10" s="1"/>
  <c r="BL659" i="10"/>
  <c r="CC659" i="10" s="1"/>
  <c r="BL522" i="10"/>
  <c r="CC522" i="10" s="1"/>
  <c r="BL809" i="10"/>
  <c r="CC809" i="10" s="1"/>
  <c r="BL527" i="10"/>
  <c r="CC527" i="10" s="1"/>
  <c r="BL743" i="10"/>
  <c r="CC743" i="10" s="1"/>
  <c r="BL621" i="10"/>
  <c r="CC621" i="10" s="1"/>
  <c r="BL580" i="10"/>
  <c r="CC580" i="10" s="1"/>
  <c r="BL386" i="10"/>
  <c r="CC386" i="10" s="1"/>
  <c r="BL642" i="10"/>
  <c r="CC642" i="10" s="1"/>
  <c r="BL814" i="10"/>
  <c r="CC814" i="10" s="1"/>
  <c r="BL549" i="10"/>
  <c r="CC549" i="10" s="1"/>
  <c r="BL917" i="10"/>
  <c r="CC917" i="10" s="1"/>
  <c r="BL828" i="10"/>
  <c r="CC828" i="10" s="1"/>
  <c r="BL771" i="10"/>
  <c r="CC771" i="10" s="1"/>
  <c r="BL714" i="10"/>
  <c r="CC714" i="10" s="1"/>
  <c r="BL970" i="10"/>
  <c r="CC970" i="10" s="1"/>
  <c r="BL929" i="10"/>
  <c r="CC929" i="10" s="1"/>
  <c r="BL920" i="10"/>
  <c r="CC920" i="10" s="1"/>
  <c r="BL943" i="10"/>
  <c r="CC943" i="10" s="1"/>
  <c r="BL934" i="10"/>
  <c r="CC934" i="10" s="1"/>
  <c r="BL845" i="10"/>
  <c r="CC845" i="10" s="1"/>
  <c r="BL756" i="10"/>
  <c r="CC756" i="10" s="1"/>
  <c r="BL1012" i="10"/>
  <c r="CC1012" i="10" s="1"/>
  <c r="BL722" i="10"/>
  <c r="CC722" i="10" s="1"/>
  <c r="BL978" i="10"/>
  <c r="CC978" i="10" s="1"/>
  <c r="BL768" i="10"/>
  <c r="CC768" i="10" s="1"/>
  <c r="BL791" i="10"/>
  <c r="CC791" i="10" s="1"/>
  <c r="BF972" i="10"/>
  <c r="BF636" i="10"/>
  <c r="BF352" i="10"/>
  <c r="BF924" i="10"/>
  <c r="BF588" i="10"/>
  <c r="BF304" i="10"/>
  <c r="BF908" i="10"/>
  <c r="BF572" i="10"/>
  <c r="BF288" i="10"/>
  <c r="BF892" i="10"/>
  <c r="BF556" i="10"/>
  <c r="BF272" i="10"/>
  <c r="BF844" i="10"/>
  <c r="BF508" i="10"/>
  <c r="BF224" i="10"/>
  <c r="BF812" i="10"/>
  <c r="BF476" i="10"/>
  <c r="BF192" i="10"/>
  <c r="BF869" i="10"/>
  <c r="BF590" i="10"/>
  <c r="BF297" i="10"/>
  <c r="BF782" i="10"/>
  <c r="BF615" i="10"/>
  <c r="BF290" i="10"/>
  <c r="BF931" i="10"/>
  <c r="BF859" i="10"/>
  <c r="BF946" i="10"/>
  <c r="BF493" i="10"/>
  <c r="BF113" i="10"/>
  <c r="BF961" i="10"/>
  <c r="BF274" i="10"/>
  <c r="BF522" i="10"/>
  <c r="BF905" i="10"/>
  <c r="BF712" i="10"/>
  <c r="BF810" i="10"/>
  <c r="BF485" i="10"/>
  <c r="BF708" i="10"/>
  <c r="BF287" i="10"/>
  <c r="BF652" i="10"/>
  <c r="BF141" i="10"/>
  <c r="BF723" i="10"/>
  <c r="BF698" i="10"/>
  <c r="BF111" i="10"/>
  <c r="BF563" i="10"/>
  <c r="BF108" i="10"/>
  <c r="BF273" i="10"/>
  <c r="BF662" i="10"/>
  <c r="BF578" i="10"/>
  <c r="BF426" i="10"/>
  <c r="BF135" i="10"/>
  <c r="BF218" i="10"/>
  <c r="BF23" i="10"/>
  <c r="BF326" i="10"/>
  <c r="BF90" i="10"/>
  <c r="BF281" i="10"/>
  <c r="BF514" i="10"/>
  <c r="BF147" i="10"/>
  <c r="BF255" i="10"/>
  <c r="BF175" i="10"/>
  <c r="BF103" i="10"/>
  <c r="BF377" i="10"/>
  <c r="BF624" i="10"/>
  <c r="BI750" i="10"/>
  <c r="BZ750" i="10" s="1"/>
  <c r="BI618" i="10"/>
  <c r="BZ618" i="10" s="1"/>
  <c r="BI705" i="10"/>
  <c r="BZ705" i="10" s="1"/>
  <c r="BI961" i="10"/>
  <c r="BZ961" i="10" s="1"/>
  <c r="BI904" i="10"/>
  <c r="BZ904" i="10" s="1"/>
  <c r="BI863" i="10"/>
  <c r="BZ863" i="10" s="1"/>
  <c r="BI806" i="10"/>
  <c r="BZ806" i="10" s="1"/>
  <c r="BI781" i="10"/>
  <c r="BZ781" i="10" s="1"/>
  <c r="BI804" i="10"/>
  <c r="BZ804" i="10" s="1"/>
  <c r="BI795" i="10"/>
  <c r="BZ795" i="10" s="1"/>
  <c r="BI722" i="10"/>
  <c r="BZ722" i="10" s="1"/>
  <c r="BI978" i="10"/>
  <c r="BZ978" i="10" s="1"/>
  <c r="BI889" i="10"/>
  <c r="BZ889" i="10" s="1"/>
  <c r="BI960" i="10"/>
  <c r="BZ960" i="10" s="1"/>
  <c r="BI871" i="10"/>
  <c r="BZ871" i="10" s="1"/>
  <c r="BI926" i="10"/>
  <c r="BZ926" i="10" s="1"/>
  <c r="BI917" i="10"/>
  <c r="BZ917" i="10" s="1"/>
  <c r="BI940" i="10"/>
  <c r="BZ940" i="10" s="1"/>
  <c r="BH100" i="10"/>
  <c r="BY100" i="10" s="1"/>
  <c r="BH195" i="10"/>
  <c r="BY195" i="10" s="1"/>
  <c r="BH162" i="10"/>
  <c r="BY162" i="10" s="1"/>
  <c r="BH153" i="10"/>
  <c r="BY153" i="10" s="1"/>
  <c r="BH265" i="10"/>
  <c r="BY265" i="10" s="1"/>
  <c r="BH211" i="10"/>
  <c r="BY211" i="10" s="1"/>
  <c r="BH158" i="10"/>
  <c r="BY158" i="10" s="1"/>
  <c r="BH133" i="10"/>
  <c r="BY133" i="10" s="1"/>
  <c r="BH172" i="10"/>
  <c r="BY172" i="10" s="1"/>
  <c r="BH225" i="10"/>
  <c r="BY225" i="10" s="1"/>
  <c r="BH206" i="10"/>
  <c r="BY206" i="10" s="1"/>
  <c r="BH113" i="10"/>
  <c r="BY113" i="10" s="1"/>
  <c r="BH120" i="10"/>
  <c r="BY120" i="10" s="1"/>
  <c r="BH111" i="10"/>
  <c r="BY111" i="10" s="1"/>
  <c r="BH150" i="10"/>
  <c r="BY150" i="10" s="1"/>
  <c r="BH213" i="10"/>
  <c r="BY213" i="10" s="1"/>
  <c r="BH250" i="10"/>
  <c r="BY250" i="10" s="1"/>
  <c r="BH517" i="10"/>
  <c r="BY517" i="10" s="1"/>
  <c r="BH572" i="10"/>
  <c r="BY572" i="10" s="1"/>
  <c r="BH360" i="10"/>
  <c r="BY360" i="10" s="1"/>
  <c r="BH223" i="10"/>
  <c r="BY223" i="10" s="1"/>
  <c r="BH471" i="10"/>
  <c r="BY471" i="10" s="1"/>
  <c r="BH374" i="10"/>
  <c r="BY374" i="10" s="1"/>
  <c r="BH349" i="10"/>
  <c r="BY349" i="10" s="1"/>
  <c r="BH356" i="10"/>
  <c r="BY356" i="10" s="1"/>
  <c r="BH315" i="10"/>
  <c r="BY315" i="10" s="1"/>
  <c r="BH210" i="10"/>
  <c r="BY210" i="10" s="1"/>
  <c r="BH482" i="10"/>
  <c r="BY482" i="10" s="1"/>
  <c r="BH522" i="10"/>
  <c r="BY522" i="10" s="1"/>
  <c r="BH320" i="10"/>
  <c r="BY320" i="10" s="1"/>
  <c r="BH652" i="10"/>
  <c r="BY652" i="10" s="1"/>
  <c r="BH238" i="10"/>
  <c r="BY238" i="10" s="1"/>
  <c r="BH583" i="10"/>
  <c r="BY583" i="10" s="1"/>
  <c r="BH473" i="10"/>
  <c r="BY473" i="10" s="1"/>
  <c r="BH463" i="10"/>
  <c r="BY463" i="10" s="1"/>
  <c r="BH703" i="10"/>
  <c r="BY703" i="10" s="1"/>
  <c r="BH550" i="10"/>
  <c r="BY550" i="10" s="1"/>
  <c r="BH906" i="10"/>
  <c r="BY906" i="10" s="1"/>
  <c r="BH427" i="10"/>
  <c r="BY427" i="10" s="1"/>
  <c r="BH677" i="10"/>
  <c r="BY677" i="10" s="1"/>
  <c r="BH695" i="10"/>
  <c r="BY695" i="10" s="1"/>
  <c r="BH576" i="10"/>
  <c r="BY576" i="10" s="1"/>
  <c r="BH785" i="10"/>
  <c r="BY785" i="10" s="1"/>
  <c r="BH622" i="10"/>
  <c r="BY622" i="10" s="1"/>
  <c r="BH737" i="10"/>
  <c r="BY737" i="10" s="1"/>
  <c r="BH807" i="10"/>
  <c r="BY807" i="10" s="1"/>
  <c r="BH977" i="10"/>
  <c r="BY977" i="10" s="1"/>
  <c r="BH888" i="10"/>
  <c r="BY888" i="10" s="1"/>
  <c r="BH847" i="10"/>
  <c r="BY847" i="10" s="1"/>
  <c r="BH790" i="10"/>
  <c r="BY790" i="10" s="1"/>
  <c r="BH733" i="10"/>
  <c r="BY733" i="10" s="1"/>
  <c r="BH989" i="10"/>
  <c r="BY989" i="10" s="1"/>
  <c r="BH980" i="10"/>
  <c r="BY980" i="10" s="1"/>
  <c r="BH1003" i="10"/>
  <c r="BY1003" i="10" s="1"/>
  <c r="BH1010" i="10"/>
  <c r="BY1010" i="10" s="1"/>
  <c r="BH937" i="10"/>
  <c r="BY937" i="10" s="1"/>
  <c r="BH848" i="10"/>
  <c r="BY848" i="10" s="1"/>
  <c r="BH903" i="10"/>
  <c r="BY903" i="10" s="1"/>
  <c r="BH814" i="10"/>
  <c r="BY814" i="10" s="1"/>
  <c r="BH885" i="10"/>
  <c r="BY885" i="10" s="1"/>
  <c r="BH876" i="10"/>
  <c r="BY876" i="10" s="1"/>
  <c r="BH899" i="10"/>
  <c r="BY899" i="10" s="1"/>
  <c r="BD274" i="10"/>
  <c r="BD166" i="10"/>
  <c r="BD224" i="10"/>
  <c r="BD202" i="10"/>
  <c r="BD334" i="10"/>
  <c r="BD26" i="10"/>
  <c r="BD395" i="10"/>
  <c r="BD294" i="10"/>
  <c r="BD246" i="10"/>
  <c r="BD229" i="10"/>
  <c r="BD480" i="10"/>
  <c r="BD211" i="10"/>
  <c r="BD540" i="10"/>
  <c r="BD408" i="10"/>
  <c r="BD471" i="10"/>
  <c r="BD541" i="10"/>
  <c r="BD317" i="10"/>
  <c r="BD340" i="10"/>
  <c r="BD219" i="10"/>
  <c r="BD482" i="10"/>
  <c r="BD532" i="10"/>
  <c r="BD513" i="10"/>
  <c r="BD470" i="10"/>
  <c r="BD603" i="10"/>
  <c r="BD556" i="10"/>
  <c r="BD940" i="10"/>
  <c r="BD867" i="10"/>
  <c r="BD810" i="10"/>
  <c r="BD943" i="10"/>
  <c r="BD957" i="10"/>
  <c r="BD866" i="10"/>
  <c r="BD777" i="10"/>
  <c r="BD846" i="10"/>
  <c r="BL72" i="10"/>
  <c r="CC72" i="10" s="1"/>
  <c r="BL159" i="10"/>
  <c r="CC159" i="10" s="1"/>
  <c r="BL213" i="10"/>
  <c r="CC213" i="10" s="1"/>
  <c r="BL173" i="10"/>
  <c r="CC173" i="10" s="1"/>
  <c r="BL164" i="10"/>
  <c r="CC164" i="10" s="1"/>
  <c r="BL139" i="10"/>
  <c r="CC139" i="10" s="1"/>
  <c r="BL162" i="10"/>
  <c r="CC162" i="10" s="1"/>
  <c r="BL224" i="10"/>
  <c r="CC224" i="10" s="1"/>
  <c r="BL202" i="10"/>
  <c r="CC202" i="10" s="1"/>
  <c r="BL119" i="10"/>
  <c r="CC119" i="10" s="1"/>
  <c r="BL126" i="10"/>
  <c r="CC126" i="10" s="1"/>
  <c r="BL133" i="10"/>
  <c r="CC133" i="10" s="1"/>
  <c r="BL124" i="10"/>
  <c r="CC124" i="10" s="1"/>
  <c r="BL131" i="10"/>
  <c r="CC131" i="10" s="1"/>
  <c r="BL154" i="10"/>
  <c r="CC154" i="10" s="1"/>
  <c r="BL161" i="10"/>
  <c r="CC161" i="10" s="1"/>
  <c r="BL254" i="10"/>
  <c r="CC254" i="10" s="1"/>
  <c r="BL555" i="10"/>
  <c r="CC555" i="10" s="1"/>
  <c r="BL480" i="10"/>
  <c r="CC480" i="10" s="1"/>
  <c r="BL332" i="10"/>
  <c r="CC332" i="10" s="1"/>
  <c r="BL259" i="10"/>
  <c r="CC259" i="10" s="1"/>
  <c r="BL540" i="10"/>
  <c r="CC540" i="10" s="1"/>
  <c r="BL414" i="10"/>
  <c r="CC414" i="10" s="1"/>
  <c r="BL369" i="10"/>
  <c r="CC369" i="10" s="1"/>
  <c r="BL296" i="10"/>
  <c r="CC296" i="10" s="1"/>
  <c r="BL585" i="10"/>
  <c r="CC585" i="10" s="1"/>
  <c r="BL640" i="10"/>
  <c r="CC640" i="10" s="1"/>
  <c r="BL430" i="10"/>
  <c r="CC430" i="10" s="1"/>
  <c r="BL406" i="10"/>
  <c r="CC406" i="10" s="1"/>
  <c r="BL260" i="10"/>
  <c r="CC260" i="10" s="1"/>
  <c r="BL606" i="10"/>
  <c r="CC606" i="10" s="1"/>
  <c r="BL590" i="10"/>
  <c r="CC590" i="10" s="1"/>
  <c r="BL459" i="10"/>
  <c r="CC459" i="10" s="1"/>
  <c r="BL377" i="10"/>
  <c r="CC377" i="10" s="1"/>
  <c r="BL419" i="10"/>
  <c r="CC419" i="10" s="1"/>
  <c r="BL673" i="10"/>
  <c r="CC673" i="10" s="1"/>
  <c r="BL538" i="10"/>
  <c r="CC538" i="10" s="1"/>
  <c r="BL869" i="10"/>
  <c r="CC869" i="10" s="1"/>
  <c r="BL543" i="10"/>
  <c r="CC543" i="10" s="1"/>
  <c r="BL757" i="10"/>
  <c r="CC757" i="10" s="1"/>
  <c r="BL637" i="10"/>
  <c r="CC637" i="10" s="1"/>
  <c r="BL596" i="10"/>
  <c r="CC596" i="10" s="1"/>
  <c r="BL402" i="10"/>
  <c r="CC402" i="10" s="1"/>
  <c r="BL658" i="10"/>
  <c r="CC658" i="10" s="1"/>
  <c r="BL862" i="10"/>
  <c r="CC862" i="10" s="1"/>
  <c r="BL565" i="10"/>
  <c r="CC565" i="10" s="1"/>
  <c r="BL933" i="10"/>
  <c r="CC933" i="10" s="1"/>
  <c r="BL844" i="10"/>
  <c r="CC844" i="10" s="1"/>
  <c r="BL787" i="10"/>
  <c r="CC787" i="10" s="1"/>
  <c r="BL730" i="10"/>
  <c r="CC730" i="10" s="1"/>
  <c r="BL986" i="10"/>
  <c r="CC986" i="10" s="1"/>
  <c r="BL945" i="10"/>
  <c r="CC945" i="10" s="1"/>
  <c r="BL936" i="10"/>
  <c r="CC936" i="10" s="1"/>
  <c r="BL959" i="10"/>
  <c r="CC959" i="10" s="1"/>
  <c r="BL950" i="10"/>
  <c r="CC950" i="10" s="1"/>
  <c r="BL861" i="10"/>
  <c r="CC861" i="10" s="1"/>
  <c r="BL772" i="10"/>
  <c r="CC772" i="10" s="1"/>
  <c r="BL827" i="10"/>
  <c r="CC827" i="10" s="1"/>
  <c r="BL738" i="10"/>
  <c r="CC738" i="10" s="1"/>
  <c r="BL994" i="10"/>
  <c r="CC994" i="10" s="1"/>
  <c r="BL784" i="10"/>
  <c r="CC784" i="10" s="1"/>
  <c r="BL807" i="10"/>
  <c r="CC807" i="10" s="1"/>
  <c r="BF716" i="10"/>
  <c r="BF984" i="10"/>
  <c r="BF512" i="10"/>
  <c r="BF1013" i="10"/>
  <c r="BF741" i="10"/>
  <c r="BF449" i="10"/>
  <c r="BF997" i="10"/>
  <c r="BF661" i="10"/>
  <c r="BF446" i="10"/>
  <c r="BF981" i="10"/>
  <c r="BF840" i="10"/>
  <c r="BF443" i="10"/>
  <c r="BF933" i="10"/>
  <c r="BF654" i="10"/>
  <c r="BF361" i="10"/>
  <c r="BF901" i="10"/>
  <c r="BF622" i="10"/>
  <c r="BF329" i="10"/>
  <c r="BF798" i="10"/>
  <c r="BF631" i="10"/>
  <c r="BF306" i="10"/>
  <c r="BF871" i="10"/>
  <c r="BF656" i="10"/>
  <c r="BF415" i="10"/>
  <c r="BF949" i="10"/>
  <c r="BF938" i="10"/>
  <c r="BF794" i="10"/>
  <c r="BF513" i="10"/>
  <c r="BF122" i="10"/>
  <c r="BF965" i="10"/>
  <c r="BF913" i="10"/>
  <c r="BF833" i="10"/>
  <c r="BF900" i="10"/>
  <c r="BF744" i="10"/>
  <c r="BF766" i="10"/>
  <c r="BF276" i="10"/>
  <c r="BF822" i="10"/>
  <c r="BF251" i="10"/>
  <c r="BF542" i="10"/>
  <c r="BF118" i="10"/>
  <c r="BF621" i="10"/>
  <c r="BF707" i="10"/>
  <c r="BF104" i="10"/>
  <c r="BF341" i="10"/>
  <c r="BF53" i="10"/>
  <c r="BF127" i="10"/>
  <c r="BF600" i="10"/>
  <c r="BF545" i="10"/>
  <c r="BF678" i="10"/>
  <c r="BF96" i="10"/>
  <c r="BF133" i="10"/>
  <c r="BF25" i="10"/>
  <c r="BF76" i="10"/>
  <c r="BF877" i="10"/>
  <c r="BF204" i="10"/>
  <c r="BF187" i="10"/>
  <c r="BF683" i="10"/>
  <c r="BF81" i="10"/>
  <c r="BF137" i="10"/>
  <c r="BF634" i="10"/>
  <c r="BF55" i="10"/>
  <c r="BF321" i="10"/>
  <c r="BI822" i="10"/>
  <c r="BZ822" i="10" s="1"/>
  <c r="BI797" i="10"/>
  <c r="BZ797" i="10" s="1"/>
  <c r="BI820" i="10"/>
  <c r="BZ820" i="10" s="1"/>
  <c r="BI811" i="10"/>
  <c r="BZ811" i="10" s="1"/>
  <c r="BI738" i="10"/>
  <c r="BZ738" i="10" s="1"/>
  <c r="BI994" i="10"/>
  <c r="BZ994" i="10" s="1"/>
  <c r="BI905" i="10"/>
  <c r="BZ905" i="10" s="1"/>
  <c r="BI976" i="10"/>
  <c r="BZ976" i="10" s="1"/>
  <c r="BI887" i="10"/>
  <c r="BZ887" i="10" s="1"/>
  <c r="BI942" i="10"/>
  <c r="BZ942" i="10" s="1"/>
  <c r="BI933" i="10"/>
  <c r="BZ933" i="10" s="1"/>
  <c r="BI956" i="10"/>
  <c r="BZ956" i="10" s="1"/>
  <c r="BH295" i="10"/>
  <c r="BY295" i="10" s="1"/>
  <c r="BH220" i="10"/>
  <c r="BY220" i="10" s="1"/>
  <c r="BH178" i="10"/>
  <c r="BY178" i="10" s="1"/>
  <c r="BH169" i="10"/>
  <c r="BY169" i="10" s="1"/>
  <c r="BH364" i="10"/>
  <c r="BY364" i="10" s="1"/>
  <c r="BH221" i="10"/>
  <c r="BY221" i="10" s="1"/>
  <c r="BH174" i="10"/>
  <c r="BY174" i="10" s="1"/>
  <c r="BH149" i="10"/>
  <c r="BY149" i="10" s="1"/>
  <c r="BH215" i="10"/>
  <c r="BY215" i="10" s="1"/>
  <c r="BH237" i="10"/>
  <c r="BY237" i="10" s="1"/>
  <c r="BH209" i="10"/>
  <c r="BY209" i="10" s="1"/>
  <c r="BH129" i="10"/>
  <c r="BY129" i="10" s="1"/>
  <c r="BH136" i="10"/>
  <c r="BY136" i="10" s="1"/>
  <c r="BH127" i="10"/>
  <c r="BY127" i="10" s="1"/>
  <c r="BH166" i="10"/>
  <c r="BY166" i="10" s="1"/>
  <c r="BH339" i="10"/>
  <c r="BY339" i="10" s="1"/>
  <c r="BH266" i="10"/>
  <c r="BY266" i="10" s="1"/>
  <c r="BH520" i="10"/>
  <c r="BY520" i="10" s="1"/>
  <c r="BH580" i="10"/>
  <c r="BY580" i="10" s="1"/>
  <c r="BH376" i="10"/>
  <c r="BY376" i="10" s="1"/>
  <c r="BH239" i="10"/>
  <c r="BY239" i="10" s="1"/>
  <c r="BH501" i="10"/>
  <c r="BY501" i="10" s="1"/>
  <c r="BH436" i="10"/>
  <c r="BY436" i="10" s="1"/>
  <c r="BH365" i="10"/>
  <c r="BY365" i="10" s="1"/>
  <c r="BH372" i="10"/>
  <c r="BY372" i="10" s="1"/>
  <c r="BH331" i="10"/>
  <c r="BY331" i="10" s="1"/>
  <c r="BH226" i="10"/>
  <c r="BY226" i="10" s="1"/>
  <c r="BH492" i="10"/>
  <c r="BY492" i="10" s="1"/>
  <c r="BH532" i="10"/>
  <c r="BY532" i="10" s="1"/>
  <c r="BH336" i="10"/>
  <c r="BY336" i="10" s="1"/>
  <c r="BH327" i="10"/>
  <c r="BY327" i="10" s="1"/>
  <c r="BH254" i="10"/>
  <c r="BY254" i="10" s="1"/>
  <c r="BH595" i="10"/>
  <c r="BY595" i="10" s="1"/>
  <c r="BH483" i="10"/>
  <c r="BY483" i="10" s="1"/>
  <c r="BH479" i="10"/>
  <c r="BY479" i="10" s="1"/>
  <c r="BH714" i="10"/>
  <c r="BY714" i="10" s="1"/>
  <c r="BH566" i="10"/>
  <c r="BY566" i="10" s="1"/>
  <c r="BH685" i="10"/>
  <c r="BY685" i="10" s="1"/>
  <c r="BH443" i="10"/>
  <c r="BY443" i="10" s="1"/>
  <c r="BH801" i="10"/>
  <c r="BY801" i="10" s="1"/>
  <c r="BH698" i="10"/>
  <c r="BY698" i="10" s="1"/>
  <c r="BH592" i="10"/>
  <c r="BY592" i="10" s="1"/>
  <c r="BH913" i="10"/>
  <c r="BY913" i="10" s="1"/>
  <c r="BH638" i="10"/>
  <c r="BY638" i="10" s="1"/>
  <c r="BH755" i="10"/>
  <c r="BY755" i="10" s="1"/>
  <c r="BH922" i="10"/>
  <c r="BY922" i="10" s="1"/>
  <c r="BH993" i="10"/>
  <c r="BY993" i="10" s="1"/>
  <c r="BH904" i="10"/>
  <c r="BY904" i="10" s="1"/>
  <c r="BH863" i="10"/>
  <c r="BY863" i="10" s="1"/>
  <c r="BH806" i="10"/>
  <c r="BY806" i="10" s="1"/>
  <c r="BH749" i="10"/>
  <c r="BY749" i="10" s="1"/>
  <c r="BH1005" i="10"/>
  <c r="BY1005" i="10" s="1"/>
  <c r="BH996" i="10"/>
  <c r="BY996" i="10" s="1"/>
  <c r="BH770" i="10"/>
  <c r="BY770" i="10" s="1"/>
  <c r="BH697" i="10"/>
  <c r="BY697" i="10" s="1"/>
  <c r="BH953" i="10"/>
  <c r="BY953" i="10" s="1"/>
  <c r="BH864" i="10"/>
  <c r="BY864" i="10" s="1"/>
  <c r="BH919" i="10"/>
  <c r="BY919" i="10" s="1"/>
  <c r="BH830" i="10"/>
  <c r="BY830" i="10" s="1"/>
  <c r="BH901" i="10"/>
  <c r="BY901" i="10" s="1"/>
  <c r="BH892" i="10"/>
  <c r="BY892" i="10" s="1"/>
  <c r="BH915" i="10"/>
  <c r="BY915" i="10" s="1"/>
  <c r="BD95" i="10"/>
  <c r="BD210" i="10"/>
  <c r="BD204" i="10"/>
  <c r="BD260" i="10"/>
  <c r="BD248" i="10"/>
  <c r="BD392" i="10"/>
  <c r="BD42" i="10"/>
  <c r="BD33" i="10"/>
  <c r="BD375" i="10"/>
  <c r="BD254" i="10"/>
  <c r="BD227" i="10"/>
  <c r="BD576" i="10"/>
  <c r="BD411" i="10"/>
  <c r="BD337" i="10"/>
  <c r="BD663" i="10"/>
  <c r="BD524" i="10"/>
  <c r="BD589" i="10"/>
  <c r="BD333" i="10"/>
  <c r="BD356" i="10"/>
  <c r="BD512" i="10"/>
  <c r="BD410" i="10"/>
  <c r="BD666" i="10"/>
  <c r="BD933" i="10"/>
  <c r="BD619" i="10"/>
  <c r="BD812" i="10"/>
  <c r="BD617" i="10"/>
  <c r="BD805" i="10"/>
  <c r="BD883" i="10"/>
  <c r="BD826" i="10"/>
  <c r="BD769" i="10"/>
  <c r="BD712" i="10"/>
  <c r="BD959" i="10"/>
  <c r="BD900" i="10"/>
  <c r="BD811" i="10"/>
  <c r="BD882" i="10"/>
  <c r="BD864" i="10"/>
  <c r="BD862" i="10"/>
  <c r="BL56" i="10"/>
  <c r="CC56" i="10" s="1"/>
  <c r="BL175" i="10"/>
  <c r="CC175" i="10" s="1"/>
  <c r="BL223" i="10"/>
  <c r="CC223" i="10" s="1"/>
  <c r="BL195" i="10"/>
  <c r="CC195" i="10" s="1"/>
  <c r="BL186" i="10"/>
  <c r="CC186" i="10" s="1"/>
  <c r="BL155" i="10"/>
  <c r="CC155" i="10" s="1"/>
  <c r="BL178" i="10"/>
  <c r="CC178" i="10" s="1"/>
  <c r="BL248" i="10"/>
  <c r="CC248" i="10" s="1"/>
  <c r="BL205" i="10"/>
  <c r="CC205" i="10" s="1"/>
  <c r="BL135" i="10"/>
  <c r="CC135" i="10" s="1"/>
  <c r="BL142" i="10"/>
  <c r="CC142" i="10" s="1"/>
  <c r="BL149" i="10"/>
  <c r="CC149" i="10" s="1"/>
  <c r="BL140" i="10"/>
  <c r="CC140" i="10" s="1"/>
  <c r="BL147" i="10"/>
  <c r="CC147" i="10" s="1"/>
  <c r="BL170" i="10"/>
  <c r="CC170" i="10" s="1"/>
  <c r="BL177" i="10"/>
  <c r="CC177" i="10" s="1"/>
  <c r="BL270" i="10"/>
  <c r="CC270" i="10" s="1"/>
  <c r="BL567" i="10"/>
  <c r="CC567" i="10" s="1"/>
  <c r="BL533" i="10"/>
  <c r="CC533" i="10" s="1"/>
  <c r="BL348" i="10"/>
  <c r="CC348" i="10" s="1"/>
  <c r="BL275" i="10"/>
  <c r="CC275" i="10" s="1"/>
  <c r="BL576" i="10"/>
  <c r="CC576" i="10" s="1"/>
  <c r="BL454" i="10"/>
  <c r="CC454" i="10" s="1"/>
  <c r="BL381" i="10"/>
  <c r="CC381" i="10" s="1"/>
  <c r="BL312" i="10"/>
  <c r="CC312" i="10" s="1"/>
  <c r="BL593" i="10"/>
  <c r="CC593" i="10" s="1"/>
  <c r="BL182" i="10"/>
  <c r="CC182" i="10" s="1"/>
  <c r="BL478" i="10"/>
  <c r="CC478" i="10" s="1"/>
  <c r="BL409" i="10"/>
  <c r="CC409" i="10" s="1"/>
  <c r="BL276" i="10"/>
  <c r="CC276" i="10" s="1"/>
  <c r="BL641" i="10"/>
  <c r="CC641" i="10" s="1"/>
  <c r="BL636" i="10"/>
  <c r="CC636" i="10" s="1"/>
  <c r="BL489" i="10"/>
  <c r="CC489" i="10" s="1"/>
  <c r="BL422" i="10"/>
  <c r="CC422" i="10" s="1"/>
  <c r="BL435" i="10"/>
  <c r="CC435" i="10" s="1"/>
  <c r="BL687" i="10"/>
  <c r="CC687" i="10" s="1"/>
  <c r="BL554" i="10"/>
  <c r="CC554" i="10" s="1"/>
  <c r="BL1006" i="10"/>
  <c r="CC1006" i="10" s="1"/>
  <c r="BL559" i="10"/>
  <c r="CC559" i="10" s="1"/>
  <c r="BL853" i="10"/>
  <c r="CC853" i="10" s="1"/>
  <c r="BL653" i="10"/>
  <c r="CC653" i="10" s="1"/>
  <c r="BL612" i="10"/>
  <c r="CC612" i="10" s="1"/>
  <c r="BL418" i="10"/>
  <c r="CC418" i="10" s="1"/>
  <c r="BL672" i="10"/>
  <c r="CC672" i="10" s="1"/>
  <c r="BL990" i="10"/>
  <c r="CC990" i="10" s="1"/>
  <c r="BL581" i="10"/>
  <c r="CC581" i="10" s="1"/>
  <c r="BL949" i="10"/>
  <c r="CC949" i="10" s="1"/>
  <c r="BL860" i="10"/>
  <c r="CC860" i="10" s="1"/>
  <c r="BL803" i="10"/>
  <c r="CC803" i="10" s="1"/>
  <c r="BL746" i="10"/>
  <c r="CC746" i="10" s="1"/>
  <c r="BL1002" i="10"/>
  <c r="CC1002" i="10" s="1"/>
  <c r="BL961" i="10"/>
  <c r="CC961" i="10" s="1"/>
  <c r="BL952" i="10"/>
  <c r="CC952" i="10" s="1"/>
  <c r="BL975" i="10"/>
  <c r="CC975" i="10" s="1"/>
  <c r="BL966" i="10"/>
  <c r="CC966" i="10" s="1"/>
  <c r="BL877" i="10"/>
  <c r="CC877" i="10" s="1"/>
  <c r="BL788" i="10"/>
  <c r="CC788" i="10" s="1"/>
  <c r="BL843" i="10"/>
  <c r="CC843" i="10" s="1"/>
  <c r="BL754" i="10"/>
  <c r="CC754" i="10" s="1"/>
  <c r="BL1010" i="10"/>
  <c r="CC1010" i="10" s="1"/>
  <c r="BL800" i="10"/>
  <c r="CC800" i="10" s="1"/>
  <c r="BL823" i="10"/>
  <c r="CC823" i="10" s="1"/>
  <c r="BF990" i="10"/>
  <c r="BF526" i="10"/>
  <c r="BF610" i="10"/>
  <c r="BF942" i="10"/>
  <c r="BF478" i="10"/>
  <c r="BF495" i="10"/>
  <c r="BF926" i="10"/>
  <c r="BF462" i="10"/>
  <c r="BF406" i="10"/>
  <c r="BF910" i="10"/>
  <c r="BF911" i="10"/>
  <c r="BF394" i="10"/>
  <c r="BF862" i="10"/>
  <c r="BF720" i="10"/>
  <c r="BF370" i="10"/>
  <c r="BF830" i="10"/>
  <c r="BF663" i="10"/>
  <c r="BF338" i="10"/>
  <c r="BF887" i="10"/>
  <c r="BF672" i="10"/>
  <c r="BF455" i="10"/>
  <c r="BF944" i="10"/>
  <c r="BF521" i="10"/>
  <c r="BF498" i="10"/>
  <c r="BF967" i="10"/>
  <c r="BF876" i="10"/>
  <c r="BF732" i="10"/>
  <c r="BF595" i="10"/>
  <c r="BF83" i="10"/>
  <c r="BF800" i="10"/>
  <c r="BF917" i="10"/>
  <c r="BF837" i="10"/>
  <c r="BF1014" i="10"/>
  <c r="BF936" i="10"/>
  <c r="BF898" i="10"/>
  <c r="BF481" i="10"/>
  <c r="BF648" i="10"/>
  <c r="BF180" i="10"/>
  <c r="BF783" i="10"/>
  <c r="BF143" i="10"/>
  <c r="BF291" i="10"/>
  <c r="BF605" i="10"/>
  <c r="BF161" i="10"/>
  <c r="BF539" i="10"/>
  <c r="BF46" i="10"/>
  <c r="BF608" i="10"/>
  <c r="BF100" i="10"/>
  <c r="BF285" i="10"/>
  <c r="BF383" i="10"/>
  <c r="BF57" i="10"/>
  <c r="BF126" i="10"/>
  <c r="BF252" i="10"/>
  <c r="BF242" i="10"/>
  <c r="BF94" i="10"/>
  <c r="BF318" i="10"/>
  <c r="BF616" i="10"/>
  <c r="BF289" i="10"/>
  <c r="BF240" i="10"/>
  <c r="BF330" i="10"/>
  <c r="BF378" i="10"/>
  <c r="BF592" i="10"/>
  <c r="BF703" i="10"/>
  <c r="BI519" i="10"/>
  <c r="BZ519" i="10" s="1"/>
  <c r="BI733" i="10"/>
  <c r="BZ733" i="10" s="1"/>
  <c r="BI826" i="10"/>
  <c r="BZ826" i="10" s="1"/>
  <c r="BI650" i="10"/>
  <c r="BZ650" i="10" s="1"/>
  <c r="BI737" i="10"/>
  <c r="BZ737" i="10" s="1"/>
  <c r="BI993" i="10"/>
  <c r="BZ993" i="10" s="1"/>
  <c r="BI936" i="10"/>
  <c r="BZ936" i="10" s="1"/>
  <c r="BI895" i="10"/>
  <c r="BZ895" i="10" s="1"/>
  <c r="BI838" i="10"/>
  <c r="BZ838" i="10" s="1"/>
  <c r="BI813" i="10"/>
  <c r="BZ813" i="10" s="1"/>
  <c r="BI836" i="10"/>
  <c r="BZ836" i="10" s="1"/>
  <c r="BI827" i="10"/>
  <c r="BZ827" i="10" s="1"/>
  <c r="BI754" i="10"/>
  <c r="BZ754" i="10" s="1"/>
  <c r="BI1010" i="10"/>
  <c r="BZ1010" i="10" s="1"/>
  <c r="BI921" i="10"/>
  <c r="BZ921" i="10" s="1"/>
  <c r="BI992" i="10"/>
  <c r="BZ992" i="10" s="1"/>
  <c r="BI903" i="10"/>
  <c r="BZ903" i="10" s="1"/>
  <c r="BI958" i="10"/>
  <c r="BZ958" i="10" s="1"/>
  <c r="BI949" i="10"/>
  <c r="BZ949" i="10" s="1"/>
  <c r="BI972" i="10"/>
  <c r="BZ972" i="10" s="1"/>
  <c r="BH68" i="10"/>
  <c r="BY68" i="10" s="1"/>
  <c r="BH247" i="10"/>
  <c r="BY247" i="10" s="1"/>
  <c r="BH217" i="10"/>
  <c r="BY217" i="10" s="1"/>
  <c r="BH214" i="10"/>
  <c r="BY214" i="10" s="1"/>
  <c r="BH660" i="10"/>
  <c r="BY660" i="10" s="1"/>
  <c r="BH244" i="10"/>
  <c r="BY244" i="10" s="1"/>
  <c r="BH190" i="10"/>
  <c r="BY190" i="10" s="1"/>
  <c r="BH165" i="10"/>
  <c r="BY165" i="10" s="1"/>
  <c r="BH253" i="10"/>
  <c r="BY253" i="10" s="1"/>
  <c r="BH245" i="10"/>
  <c r="BY245" i="10" s="1"/>
  <c r="BH212" i="10"/>
  <c r="BY212" i="10" s="1"/>
  <c r="BH145" i="10"/>
  <c r="BY145" i="10" s="1"/>
  <c r="BH152" i="10"/>
  <c r="BY152" i="10" s="1"/>
  <c r="BH143" i="10"/>
  <c r="BY143" i="10" s="1"/>
  <c r="BH263" i="10"/>
  <c r="BY263" i="10" s="1"/>
  <c r="BH500" i="10"/>
  <c r="BY500" i="10" s="1"/>
  <c r="BH282" i="10"/>
  <c r="BY282" i="10" s="1"/>
  <c r="BH588" i="10"/>
  <c r="BY588" i="10" s="1"/>
  <c r="BH584" i="10"/>
  <c r="BY584" i="10" s="1"/>
  <c r="BH381" i="10"/>
  <c r="BY381" i="10" s="1"/>
  <c r="BH255" i="10"/>
  <c r="BY255" i="10" s="1"/>
  <c r="BH504" i="10"/>
  <c r="BY504" i="10" s="1"/>
  <c r="BH439" i="10"/>
  <c r="BY439" i="10" s="1"/>
  <c r="BH418" i="10"/>
  <c r="BY418" i="10" s="1"/>
  <c r="BH379" i="10"/>
  <c r="BY379" i="10" s="1"/>
  <c r="BH347" i="10"/>
  <c r="BY347" i="10" s="1"/>
  <c r="BH242" i="10"/>
  <c r="BY242" i="10" s="1"/>
  <c r="BH594" i="10"/>
  <c r="BY594" i="10" s="1"/>
  <c r="BH578" i="10"/>
  <c r="BY578" i="10" s="1"/>
  <c r="BH352" i="10"/>
  <c r="BY352" i="10" s="1"/>
  <c r="BH343" i="10"/>
  <c r="BY343" i="10" s="1"/>
  <c r="BH270" i="10"/>
  <c r="BY270" i="10" s="1"/>
  <c r="BH637" i="10"/>
  <c r="BY637" i="10" s="1"/>
  <c r="BH493" i="10"/>
  <c r="BY493" i="10" s="1"/>
  <c r="BH495" i="10"/>
  <c r="BY495" i="10" s="1"/>
  <c r="BH775" i="10"/>
  <c r="BY775" i="10" s="1"/>
  <c r="BH582" i="10"/>
  <c r="BY582" i="10" s="1"/>
  <c r="BH727" i="10"/>
  <c r="BY727" i="10" s="1"/>
  <c r="BH459" i="10"/>
  <c r="BY459" i="10" s="1"/>
  <c r="BH938" i="10"/>
  <c r="BY938" i="10" s="1"/>
  <c r="BH701" i="10"/>
  <c r="BY701" i="10" s="1"/>
  <c r="BH608" i="10"/>
  <c r="BY608" i="10" s="1"/>
  <c r="BH398" i="10"/>
  <c r="BY398" i="10" s="1"/>
  <c r="BH654" i="10"/>
  <c r="BY654" i="10" s="1"/>
  <c r="BH773" i="10"/>
  <c r="BY773" i="10" s="1"/>
  <c r="BH561" i="10"/>
  <c r="BY561" i="10" s="1"/>
  <c r="BH1009" i="10"/>
  <c r="BY1009" i="10" s="1"/>
  <c r="BH920" i="10"/>
  <c r="BY920" i="10" s="1"/>
  <c r="BH879" i="10"/>
  <c r="BY879" i="10" s="1"/>
  <c r="BH822" i="10"/>
  <c r="BY822" i="10" s="1"/>
  <c r="BH765" i="10"/>
  <c r="BY765" i="10" s="1"/>
  <c r="BH756" i="10"/>
  <c r="BY756" i="10" s="1"/>
  <c r="BH1012" i="10"/>
  <c r="BY1012" i="10" s="1"/>
  <c r="BH786" i="10"/>
  <c r="BY786" i="10" s="1"/>
  <c r="BH713" i="10"/>
  <c r="BY713" i="10" s="1"/>
  <c r="BH969" i="10"/>
  <c r="BY969" i="10" s="1"/>
  <c r="BH880" i="10"/>
  <c r="BY880" i="10" s="1"/>
  <c r="BH935" i="10"/>
  <c r="BY935" i="10" s="1"/>
  <c r="BH846" i="10"/>
  <c r="BY846" i="10" s="1"/>
  <c r="BH917" i="10"/>
  <c r="BY917" i="10" s="1"/>
  <c r="BH908" i="10"/>
  <c r="BY908" i="10" s="1"/>
  <c r="BH931" i="10"/>
  <c r="BY931" i="10" s="1"/>
  <c r="BD207" i="10"/>
  <c r="BD220" i="10"/>
  <c r="BD217" i="10"/>
  <c r="BD256" i="10"/>
  <c r="BD232" i="10"/>
  <c r="BD167" i="10"/>
  <c r="BD174" i="10"/>
  <c r="BD49" i="10"/>
  <c r="BD24" i="10"/>
  <c r="BD263" i="10"/>
  <c r="BD261" i="10"/>
  <c r="BD444" i="10"/>
  <c r="BD243" i="10"/>
  <c r="BD584" i="10"/>
  <c r="BD414" i="10"/>
  <c r="BD353" i="10"/>
  <c r="BD670" i="10"/>
  <c r="BD605" i="10"/>
  <c r="BD597" i="10"/>
  <c r="BD573" i="10"/>
  <c r="BD349" i="10"/>
  <c r="BD251" i="10"/>
  <c r="BD515" i="10"/>
  <c r="BD469" i="10"/>
  <c r="BD336" i="10"/>
  <c r="BD426" i="10"/>
  <c r="BD706" i="10"/>
  <c r="BD545" i="10"/>
  <c r="BD682" i="10"/>
  <c r="BD502" i="10"/>
  <c r="BD637" i="10"/>
  <c r="BD644" i="10"/>
  <c r="BD635" i="10"/>
  <c r="BD876" i="10"/>
  <c r="BD633" i="10"/>
  <c r="BD917" i="10"/>
  <c r="BD588" i="10"/>
  <c r="BD972" i="10"/>
  <c r="BD785" i="10"/>
  <c r="BD728" i="10"/>
  <c r="BD984" i="10"/>
  <c r="BD998" i="10"/>
  <c r="BD989" i="10"/>
  <c r="BD916" i="10"/>
  <c r="BD827" i="10"/>
  <c r="BD809" i="10"/>
  <c r="BD880" i="10"/>
  <c r="BD871" i="10"/>
  <c r="BD878" i="10"/>
  <c r="BL168" i="10"/>
  <c r="CC168" i="10" s="1"/>
  <c r="BL359" i="10"/>
  <c r="CC359" i="10" s="1"/>
  <c r="BL264" i="10"/>
  <c r="CC264" i="10" s="1"/>
  <c r="BL201" i="10"/>
  <c r="CC201" i="10" s="1"/>
  <c r="BL189" i="10"/>
  <c r="CC189" i="10" s="1"/>
  <c r="BL171" i="10"/>
  <c r="CC171" i="10" s="1"/>
  <c r="BL299" i="10"/>
  <c r="CC299" i="10" s="1"/>
  <c r="BL256" i="10"/>
  <c r="CC256" i="10" s="1"/>
  <c r="BL208" i="10"/>
  <c r="CC208" i="10" s="1"/>
  <c r="BL151" i="10"/>
  <c r="CC151" i="10" s="1"/>
  <c r="BL158" i="10"/>
  <c r="CC158" i="10" s="1"/>
  <c r="BL165" i="10"/>
  <c r="CC165" i="10" s="1"/>
  <c r="BL156" i="10"/>
  <c r="CC156" i="10" s="1"/>
  <c r="BL163" i="10"/>
  <c r="CC163" i="10" s="1"/>
  <c r="BL194" i="10"/>
  <c r="CC194" i="10" s="1"/>
  <c r="BL185" i="10"/>
  <c r="CC185" i="10" s="1"/>
  <c r="BL286" i="10"/>
  <c r="CC286" i="10" s="1"/>
  <c r="BL624" i="10"/>
  <c r="CC624" i="10" s="1"/>
  <c r="BL551" i="10"/>
  <c r="CC551" i="10" s="1"/>
  <c r="BL364" i="10"/>
  <c r="CC364" i="10" s="1"/>
  <c r="BL291" i="10"/>
  <c r="CC291" i="10" s="1"/>
  <c r="BL584" i="10"/>
  <c r="CC584" i="10" s="1"/>
  <c r="BL464" i="10"/>
  <c r="CC464" i="10" s="1"/>
  <c r="BL390" i="10"/>
  <c r="CC390" i="10" s="1"/>
  <c r="BL328" i="10"/>
  <c r="CC328" i="10" s="1"/>
  <c r="BL696" i="10"/>
  <c r="CC696" i="10" s="1"/>
  <c r="BL198" i="10"/>
  <c r="CC198" i="10" s="1"/>
  <c r="BL488" i="10"/>
  <c r="CC488" i="10" s="1"/>
  <c r="BL421" i="10"/>
  <c r="CC421" i="10" s="1"/>
  <c r="BL292" i="10"/>
  <c r="CC292" i="10" s="1"/>
  <c r="BL709" i="10"/>
  <c r="CC709" i="10" s="1"/>
  <c r="BL798" i="10"/>
  <c r="CC798" i="10" s="1"/>
  <c r="BL492" i="10"/>
  <c r="CC492" i="10" s="1"/>
  <c r="BL425" i="10"/>
  <c r="CC425" i="10" s="1"/>
  <c r="BL451" i="10"/>
  <c r="CC451" i="10" s="1"/>
  <c r="BL742" i="10"/>
  <c r="CC742" i="10" s="1"/>
  <c r="BL570" i="10"/>
  <c r="CC570" i="10" s="1"/>
  <c r="BL679" i="10"/>
  <c r="CC679" i="10" s="1"/>
  <c r="BL575" i="10"/>
  <c r="CC575" i="10" s="1"/>
  <c r="BL974" i="10"/>
  <c r="CC974" i="10" s="1"/>
  <c r="BL669" i="10"/>
  <c r="CC669" i="10" s="1"/>
  <c r="BL628" i="10"/>
  <c r="CC628" i="10" s="1"/>
  <c r="BL434" i="10"/>
  <c r="CC434" i="10" s="1"/>
  <c r="BL680" i="10"/>
  <c r="CC680" i="10" s="1"/>
  <c r="BL705" i="10"/>
  <c r="CC705" i="10" s="1"/>
  <c r="BL597" i="10"/>
  <c r="CC597" i="10" s="1"/>
  <c r="BL965" i="10"/>
  <c r="CC965" i="10" s="1"/>
  <c r="BL876" i="10"/>
  <c r="CC876" i="10" s="1"/>
  <c r="BL819" i="10"/>
  <c r="CC819" i="10" s="1"/>
  <c r="BL762" i="10"/>
  <c r="CC762" i="10" s="1"/>
  <c r="BL721" i="10"/>
  <c r="CC721" i="10" s="1"/>
  <c r="BL977" i="10"/>
  <c r="CC977" i="10" s="1"/>
  <c r="BL968" i="10"/>
  <c r="CC968" i="10" s="1"/>
  <c r="BL991" i="10"/>
  <c r="CC991" i="10" s="1"/>
  <c r="BL982" i="10"/>
  <c r="CC982" i="10" s="1"/>
  <c r="BL893" i="10"/>
  <c r="CC893" i="10" s="1"/>
  <c r="BL804" i="10"/>
  <c r="CC804" i="10" s="1"/>
  <c r="BL859" i="10"/>
  <c r="CC859" i="10" s="1"/>
  <c r="BL770" i="10"/>
  <c r="CC770" i="10" s="1"/>
  <c r="BL825" i="10"/>
  <c r="CC825" i="10" s="1"/>
  <c r="BL816" i="10"/>
  <c r="CC816" i="10" s="1"/>
  <c r="BL839" i="10"/>
  <c r="CC839" i="10" s="1"/>
  <c r="BF734" i="10"/>
  <c r="BF567" i="10"/>
  <c r="BF635" i="10"/>
  <c r="BF686" i="10"/>
  <c r="BF821" i="10"/>
  <c r="BF618" i="10"/>
  <c r="BF777" i="10"/>
  <c r="BF561" i="10"/>
  <c r="BF999" i="10"/>
  <c r="BF771" i="10"/>
  <c r="BF549" i="10"/>
  <c r="BF951" i="10"/>
  <c r="BF704" i="10"/>
  <c r="BF515" i="10"/>
  <c r="BF919" i="10"/>
  <c r="BF689" i="10"/>
  <c r="BF475" i="10"/>
  <c r="BF960" i="10"/>
  <c r="BF537" i="10"/>
  <c r="BF528" i="10"/>
  <c r="BF937" i="10"/>
  <c r="BF735" i="10"/>
  <c r="BF650" i="10"/>
  <c r="BF784" i="10"/>
  <c r="BF894" i="10"/>
  <c r="BF750" i="10"/>
  <c r="BF479" i="10"/>
  <c r="BF684" i="10"/>
  <c r="BF964" i="10"/>
  <c r="BF1001" i="10"/>
  <c r="BF921" i="10"/>
  <c r="BF639" i="10"/>
  <c r="BF388" i="10"/>
  <c r="BF788" i="10"/>
  <c r="BF367" i="10"/>
  <c r="BF668" i="10"/>
  <c r="BF157" i="10"/>
  <c r="BF888" i="10"/>
  <c r="BF136" i="10"/>
  <c r="BF398" i="10"/>
  <c r="BF275" i="10"/>
  <c r="BF170" i="10"/>
  <c r="BF256" i="10"/>
  <c r="BF39" i="10"/>
  <c r="BF249" i="10"/>
  <c r="BF250" i="10"/>
  <c r="BF399" i="10"/>
  <c r="BF570" i="10"/>
  <c r="BF247" i="10"/>
  <c r="BF119" i="10"/>
  <c r="BF1000" i="10"/>
  <c r="BF120" i="10"/>
  <c r="BF160" i="10"/>
  <c r="BF751" i="10"/>
  <c r="BF369" i="10"/>
  <c r="BF48" i="10"/>
  <c r="BF244" i="10"/>
  <c r="BF69" i="10"/>
  <c r="BF739" i="10"/>
  <c r="BF93" i="10"/>
  <c r="BF239" i="10"/>
  <c r="BD183" i="10"/>
  <c r="BD225" i="10"/>
  <c r="BD542" i="10"/>
  <c r="BD437" i="10"/>
  <c r="BD486" i="10"/>
  <c r="BD855" i="10"/>
  <c r="BD591" i="10"/>
  <c r="BD467" i="10"/>
  <c r="BD283" i="10"/>
  <c r="BD751" i="10"/>
  <c r="BD1007" i="10"/>
  <c r="BD841" i="10"/>
  <c r="BD517" i="10"/>
  <c r="BD303" i="10"/>
  <c r="BD875" i="10"/>
  <c r="BD307" i="10"/>
  <c r="BD315" i="10"/>
  <c r="BD892" i="10"/>
  <c r="BD608" i="10"/>
  <c r="BD455" i="10"/>
  <c r="BD711" i="10"/>
  <c r="BD344" i="10"/>
  <c r="BD401" i="10"/>
  <c r="BD981" i="10"/>
  <c r="BD221" i="10"/>
  <c r="BD786" i="10"/>
  <c r="BD179" i="10"/>
  <c r="BD646" i="10"/>
  <c r="BD697" i="10"/>
  <c r="BD586" i="10"/>
  <c r="BD820" i="10"/>
  <c r="BD172" i="10"/>
  <c r="BD191" i="10"/>
  <c r="BD648" i="10"/>
  <c r="BD269" i="10"/>
  <c r="BD695" i="10"/>
  <c r="BD909" i="10"/>
  <c r="BD729" i="10"/>
  <c r="BD197" i="10"/>
  <c r="BD308" i="10"/>
  <c r="BD835" i="10"/>
  <c r="BD778" i="10"/>
  <c r="BD214" i="10"/>
  <c r="BD302" i="10"/>
  <c r="BD242" i="10"/>
  <c r="BD450" i="10"/>
  <c r="BD737" i="10"/>
  <c r="BD993" i="10"/>
  <c r="BD832" i="10"/>
  <c r="BD192" i="10"/>
  <c r="BD429" i="10"/>
  <c r="BD245" i="10"/>
  <c r="BD531" i="10"/>
  <c r="BD320" i="10"/>
  <c r="BD529" i="10"/>
  <c r="BD572" i="10"/>
  <c r="BD956" i="10"/>
  <c r="BD973" i="10"/>
  <c r="BD63" i="10"/>
  <c r="BD278" i="10"/>
  <c r="BD35" i="10"/>
  <c r="BD58" i="10"/>
  <c r="BD372" i="10"/>
  <c r="BD562" i="10"/>
  <c r="BD899" i="10"/>
  <c r="BD842" i="10"/>
  <c r="BD898" i="10"/>
  <c r="BD65" i="10"/>
  <c r="BD442" i="10"/>
  <c r="BD688" i="10"/>
  <c r="BD801" i="10"/>
  <c r="BD932" i="10"/>
  <c r="BD896" i="10"/>
  <c r="BD28" i="10"/>
  <c r="BD306" i="10"/>
  <c r="BD631" i="10"/>
  <c r="BD700" i="10"/>
  <c r="BD741" i="10"/>
  <c r="BD1004" i="10"/>
  <c r="BD765" i="10"/>
  <c r="BD910" i="10"/>
  <c r="BD398" i="10"/>
  <c r="BD399" i="10"/>
  <c r="BD326" i="10"/>
  <c r="BD664" i="10"/>
  <c r="BD400" i="10"/>
  <c r="BD734" i="10"/>
  <c r="BD947" i="10"/>
  <c r="BD890" i="10"/>
  <c r="BD919" i="10"/>
  <c r="BD583" i="10"/>
  <c r="BD704" i="10"/>
  <c r="BD849" i="10"/>
  <c r="BD792" i="10"/>
  <c r="BD806" i="10"/>
  <c r="BD944" i="10"/>
  <c r="BD77" i="10"/>
  <c r="BD68" i="10"/>
  <c r="BD43" i="10"/>
  <c r="BD236" i="10"/>
  <c r="BD37" i="10"/>
  <c r="BD266" i="10"/>
  <c r="BD508" i="10"/>
  <c r="BD281" i="10"/>
  <c r="BD815" i="10"/>
  <c r="BD905" i="10"/>
  <c r="BD967" i="10"/>
  <c r="BD66" i="10"/>
  <c r="BD23" i="10"/>
  <c r="BD30" i="10"/>
  <c r="BD373" i="10"/>
  <c r="BD592" i="10"/>
  <c r="BD367" i="10"/>
  <c r="BD354" i="10"/>
  <c r="BD840" i="10"/>
  <c r="BD854" i="10"/>
  <c r="BD683" i="10"/>
  <c r="BD939" i="10"/>
  <c r="BD371" i="10"/>
  <c r="BD579" i="10"/>
  <c r="BD314" i="10"/>
  <c r="BD514" i="10"/>
  <c r="BD717" i="10"/>
  <c r="BD863" i="10"/>
  <c r="BD953" i="10"/>
  <c r="BD102" i="10"/>
  <c r="BD654" i="10"/>
  <c r="BD423" i="10"/>
  <c r="BD396" i="10"/>
  <c r="BD439" i="10"/>
  <c r="BD622" i="10"/>
  <c r="BD449" i="10"/>
  <c r="BD987" i="10"/>
  <c r="BD273" i="10"/>
  <c r="BD452" i="10"/>
  <c r="BD447" i="10"/>
  <c r="BD676" i="10"/>
  <c r="BD461" i="10"/>
  <c r="BD850" i="10"/>
  <c r="BD655" i="10"/>
  <c r="BD394" i="10"/>
  <c r="BD650" i="10"/>
  <c r="BD748" i="10"/>
  <c r="BD601" i="10"/>
  <c r="BD884" i="10"/>
  <c r="BD483" i="10"/>
  <c r="BD432" i="10"/>
  <c r="BD235" i="10"/>
  <c r="BD908" i="10"/>
  <c r="BD793" i="10"/>
  <c r="BD181" i="10"/>
  <c r="BD184" i="10"/>
  <c r="BD660" i="10"/>
  <c r="BD1000" i="10"/>
  <c r="BD1014" i="10"/>
  <c r="BD857" i="10"/>
  <c r="BD926" i="10"/>
  <c r="BD230" i="10"/>
  <c r="BD319" i="10"/>
  <c r="BD789" i="10"/>
  <c r="BD566" i="10"/>
  <c r="BD891" i="10"/>
  <c r="BD323" i="10"/>
  <c r="BD544" i="10"/>
  <c r="BD405" i="10"/>
  <c r="BD331" i="10"/>
  <c r="BD668" i="10"/>
  <c r="BD616" i="10"/>
  <c r="BD758" i="10"/>
  <c r="BD360" i="10"/>
  <c r="BD466" i="10"/>
  <c r="BD802" i="10"/>
  <c r="BD200" i="10"/>
  <c r="BD241" i="10"/>
  <c r="BD662" i="10"/>
  <c r="BD476" i="10"/>
  <c r="BD216" i="10"/>
  <c r="BD607" i="10"/>
  <c r="BD602" i="10"/>
  <c r="BD465" i="10"/>
  <c r="BD836" i="10"/>
  <c r="BD747" i="10"/>
  <c r="BD215" i="10"/>
  <c r="BD258" i="10"/>
  <c r="BD629" i="10"/>
  <c r="BD698" i="10"/>
  <c r="BD997" i="10"/>
  <c r="BD925" i="10"/>
  <c r="BD318" i="10"/>
  <c r="BD324" i="10"/>
  <c r="BD203" i="10"/>
  <c r="BD288" i="10"/>
  <c r="BD675" i="10"/>
  <c r="BD851" i="10"/>
  <c r="BD794" i="10"/>
  <c r="BD779" i="10"/>
  <c r="BD528" i="10"/>
  <c r="BD753" i="10"/>
  <c r="BD1009" i="10"/>
  <c r="BD848" i="10"/>
  <c r="BD198" i="10"/>
  <c r="BD208" i="10"/>
  <c r="BD151" i="10"/>
  <c r="BD158" i="10"/>
  <c r="BD628" i="10"/>
  <c r="BD968" i="10"/>
  <c r="BD982" i="10"/>
  <c r="BD292" i="10"/>
  <c r="BD460" i="10"/>
  <c r="BD464" i="10"/>
  <c r="BD264" i="10"/>
  <c r="BD352" i="10"/>
  <c r="BD649" i="10"/>
  <c r="BD991" i="10"/>
  <c r="BD825" i="10"/>
  <c r="BD894" i="10"/>
  <c r="BD551" i="10"/>
  <c r="BD742" i="10"/>
  <c r="BD368" i="10"/>
  <c r="BD534" i="10"/>
  <c r="BD669" i="10"/>
  <c r="BD859" i="10"/>
  <c r="BD29" i="10"/>
  <c r="BD404" i="10"/>
  <c r="BD407" i="10"/>
  <c r="BD83" i="10"/>
  <c r="BD106" i="10"/>
  <c r="BD291" i="10"/>
  <c r="BD299" i="10"/>
  <c r="BD425" i="10"/>
  <c r="BD526" i="10"/>
  <c r="BD199" i="10"/>
  <c r="BD113" i="10"/>
  <c r="BD325" i="10"/>
  <c r="BD421" i="10"/>
  <c r="BD490" i="10"/>
  <c r="BD328" i="10"/>
  <c r="BD965" i="10"/>
  <c r="BD111" i="10"/>
  <c r="BD120" i="10"/>
  <c r="BD503" i="10"/>
  <c r="BD374" i="10"/>
  <c r="BD189" i="10"/>
  <c r="BD495" i="10"/>
  <c r="BD456" i="10"/>
  <c r="BD385" i="10"/>
  <c r="BD974" i="10"/>
  <c r="BD54" i="10"/>
  <c r="BD525" i="10"/>
  <c r="BD491" i="10"/>
  <c r="BD678" i="10"/>
  <c r="BD163" i="10"/>
  <c r="BD194" i="10"/>
  <c r="BD575" i="10"/>
  <c r="BD284" i="10"/>
  <c r="BD627" i="10"/>
  <c r="BD630" i="10"/>
  <c r="BD696" i="10"/>
  <c r="BD359" i="10"/>
  <c r="BD125" i="10"/>
  <c r="BD116" i="10"/>
  <c r="BD91" i="10"/>
  <c r="BD85" i="10"/>
  <c r="BD185" i="10"/>
  <c r="BD168" i="10"/>
  <c r="BD610" i="10"/>
  <c r="BD329" i="10"/>
  <c r="BD570" i="10"/>
  <c r="BD390" i="10"/>
  <c r="BD709" i="10"/>
  <c r="BD804" i="10"/>
  <c r="BD759" i="10"/>
  <c r="BD114" i="10"/>
  <c r="BD71" i="10"/>
  <c r="BD78" i="10"/>
  <c r="BD156" i="10"/>
  <c r="BD206" i="10"/>
  <c r="BD188" i="10"/>
  <c r="BD624" i="10"/>
  <c r="BD440" i="10"/>
  <c r="BD647" i="10"/>
  <c r="BD548" i="10"/>
  <c r="BD680" i="10"/>
  <c r="BD816" i="10"/>
  <c r="BD893" i="10"/>
  <c r="BD731" i="10"/>
  <c r="BD451" i="10"/>
  <c r="BD819" i="10"/>
  <c r="BD762" i="10"/>
  <c r="BD705" i="10"/>
  <c r="BD798" i="10"/>
  <c r="BD226" i="10"/>
  <c r="BD362" i="10"/>
  <c r="BD488" i="10"/>
  <c r="BD272" i="10"/>
  <c r="BD438" i="10"/>
  <c r="BD719" i="10"/>
  <c r="BD569" i="10"/>
  <c r="BD721" i="10"/>
  <c r="BD977" i="10"/>
  <c r="BD763" i="10"/>
  <c r="BD745" i="10"/>
  <c r="BD150" i="10"/>
  <c r="BD286" i="10"/>
  <c r="BD364" i="10"/>
  <c r="BD492" i="10"/>
  <c r="BD497" i="10"/>
  <c r="BD679" i="10"/>
  <c r="BD201" i="10"/>
  <c r="BD171" i="10"/>
  <c r="BD165" i="10"/>
  <c r="BD321" i="10"/>
  <c r="BD434" i="10"/>
  <c r="BD304" i="10"/>
  <c r="BD770" i="10"/>
  <c r="BD795" i="10"/>
  <c r="BD839" i="10"/>
  <c r="BD830" i="10"/>
  <c r="BD223" i="10"/>
  <c r="BD270" i="10"/>
  <c r="BD533" i="10"/>
  <c r="BD975" i="10"/>
  <c r="BD175" i="10"/>
  <c r="BD276" i="10"/>
  <c r="BD581" i="10"/>
  <c r="BD653" i="10"/>
  <c r="BD843" i="10"/>
  <c r="BD56" i="10"/>
  <c r="BD275" i="10"/>
  <c r="BD381" i="10"/>
  <c r="BD409" i="10"/>
  <c r="BD559" i="10"/>
  <c r="BD418" i="10"/>
  <c r="BD593" i="10"/>
  <c r="BD636" i="10"/>
  <c r="BD312" i="10"/>
  <c r="BD641" i="10"/>
  <c r="BD147" i="10"/>
  <c r="BD170" i="10"/>
  <c r="BD567" i="10"/>
  <c r="BD205" i="10"/>
  <c r="BD489" i="10"/>
  <c r="BD754" i="10"/>
  <c r="BD1010" i="10"/>
  <c r="BD990" i="10"/>
  <c r="BD177" i="10"/>
  <c r="BD687" i="10"/>
  <c r="BD554" i="10"/>
  <c r="BD853" i="10"/>
  <c r="BD788" i="10"/>
  <c r="BD1006" i="10"/>
  <c r="BD140" i="10"/>
  <c r="BD672" i="10"/>
  <c r="BD949" i="10"/>
  <c r="BD877" i="10"/>
  <c r="BD182" i="10"/>
  <c r="BD803" i="10"/>
  <c r="BD746" i="10"/>
  <c r="BD1002" i="10"/>
  <c r="BD435" i="10"/>
  <c r="BD478" i="10"/>
  <c r="BD422" i="10"/>
  <c r="BD961" i="10"/>
  <c r="BD348" i="10"/>
  <c r="BD186" i="10"/>
  <c r="BD155" i="10"/>
  <c r="BD149" i="10"/>
  <c r="BD195" i="10"/>
  <c r="BD454" i="10"/>
  <c r="BD823" i="10"/>
  <c r="BD178" i="10"/>
  <c r="BD135" i="10"/>
  <c r="BD142" i="10"/>
  <c r="BD800" i="10"/>
  <c r="BD612" i="10"/>
  <c r="BD860" i="10"/>
  <c r="BD952" i="10"/>
  <c r="BD966" i="10"/>
  <c r="BG323" i="10"/>
  <c r="BC323" i="10"/>
  <c r="BG26" i="10"/>
  <c r="BC26" i="10"/>
  <c r="BG385" i="10"/>
  <c r="BC385" i="10"/>
  <c r="BG477" i="10"/>
  <c r="BC477" i="10"/>
  <c r="BG734" i="10"/>
  <c r="BC734" i="10"/>
  <c r="BG192" i="10"/>
  <c r="BC192" i="10"/>
  <c r="BG107" i="10"/>
  <c r="BX107" i="10" s="1"/>
  <c r="BC107" i="10"/>
  <c r="BG378" i="10"/>
  <c r="BX378" i="10" s="1"/>
  <c r="BC378" i="10"/>
  <c r="BG48" i="10"/>
  <c r="BX48" i="10" s="1"/>
  <c r="BC48" i="10"/>
  <c r="BG87" i="10"/>
  <c r="BC87" i="10"/>
  <c r="BG383" i="10"/>
  <c r="BC383" i="10"/>
  <c r="BG236" i="10"/>
  <c r="BX236" i="10" s="1"/>
  <c r="BC236" i="10"/>
  <c r="BG184" i="10"/>
  <c r="BC184" i="10"/>
  <c r="BG291" i="10"/>
  <c r="BC291" i="10"/>
  <c r="BG42" i="10"/>
  <c r="BX42" i="10" s="1"/>
  <c r="BC42" i="10"/>
  <c r="BG543" i="10"/>
  <c r="BC543" i="10"/>
  <c r="BG612" i="10"/>
  <c r="BC612" i="10"/>
  <c r="BG31" i="10"/>
  <c r="BC31" i="10"/>
  <c r="BG22" i="10"/>
  <c r="BC22" i="10"/>
  <c r="BG559" i="10"/>
  <c r="BX559" i="10" s="1"/>
  <c r="BC559" i="10"/>
  <c r="BG36" i="10"/>
  <c r="BX36" i="10" s="1"/>
  <c r="BC36" i="10"/>
  <c r="BG520" i="10"/>
  <c r="BC520" i="10"/>
  <c r="BG369" i="10"/>
  <c r="BC369" i="10"/>
  <c r="BG396" i="10"/>
  <c r="BX396" i="10" s="1"/>
  <c r="BC396" i="10"/>
  <c r="BG271" i="10"/>
  <c r="BC271" i="10"/>
  <c r="BG639" i="10"/>
  <c r="BC639" i="10"/>
  <c r="BG481" i="10"/>
  <c r="BC481" i="10"/>
  <c r="BG427" i="10"/>
  <c r="BC427" i="10"/>
  <c r="BG340" i="10"/>
  <c r="BX340" i="10" s="1"/>
  <c r="BC340" i="10"/>
  <c r="BG315" i="10"/>
  <c r="BC315" i="10"/>
  <c r="BG635" i="10"/>
  <c r="BC635" i="10"/>
  <c r="BG651" i="10"/>
  <c r="BC651" i="10"/>
  <c r="BG443" i="10"/>
  <c r="BC443" i="10"/>
  <c r="BG368" i="10"/>
  <c r="BC368" i="10"/>
  <c r="BG263" i="10"/>
  <c r="BC263" i="10"/>
  <c r="BG611" i="10"/>
  <c r="BX611" i="10" s="1"/>
  <c r="BC611" i="10"/>
  <c r="BG526" i="10"/>
  <c r="BX526" i="10" s="1"/>
  <c r="BC526" i="10"/>
  <c r="BG380" i="10"/>
  <c r="BC380" i="10"/>
  <c r="BG364" i="10"/>
  <c r="BX364" i="10" s="1"/>
  <c r="BC364" i="10"/>
  <c r="BG390" i="10"/>
  <c r="BX390" i="10" s="1"/>
  <c r="BC390" i="10"/>
  <c r="BG646" i="10"/>
  <c r="BC646" i="10"/>
  <c r="BG493" i="10"/>
  <c r="BC493" i="10"/>
  <c r="BG769" i="10"/>
  <c r="BX769" i="10" s="1"/>
  <c r="BC769" i="10"/>
  <c r="BG466" i="10"/>
  <c r="BC466" i="10"/>
  <c r="BG872" i="10"/>
  <c r="BX872" i="10" s="1"/>
  <c r="BC872" i="10"/>
  <c r="BG640" i="10"/>
  <c r="BC640" i="10"/>
  <c r="BG519" i="10"/>
  <c r="BX519" i="10" s="1"/>
  <c r="BC519" i="10"/>
  <c r="BG670" i="10"/>
  <c r="BC670" i="10"/>
  <c r="BG565" i="10"/>
  <c r="BC565" i="10"/>
  <c r="BG760" i="10"/>
  <c r="BC760" i="10"/>
  <c r="BG738" i="10"/>
  <c r="BC738" i="10"/>
  <c r="BG722" i="10"/>
  <c r="BX722" i="10" s="1"/>
  <c r="BC722" i="10"/>
  <c r="BG783" i="10"/>
  <c r="BX783" i="10" s="1"/>
  <c r="BC783" i="10"/>
  <c r="BG726" i="10"/>
  <c r="BC726" i="10"/>
  <c r="BG982" i="10"/>
  <c r="BC982" i="10"/>
  <c r="BG925" i="10"/>
  <c r="BX925" i="10" s="1"/>
  <c r="BC925" i="10"/>
  <c r="BG884" i="10"/>
  <c r="BC884" i="10"/>
  <c r="BG875" i="10"/>
  <c r="BX875" i="10" s="1"/>
  <c r="BC875" i="10"/>
  <c r="BG898" i="10"/>
  <c r="BX898" i="10" s="1"/>
  <c r="BC898" i="10"/>
  <c r="BG889" i="10"/>
  <c r="BC889" i="10"/>
  <c r="BG816" i="10"/>
  <c r="BX816" i="10" s="1"/>
  <c r="BC816" i="10"/>
  <c r="BG727" i="10"/>
  <c r="BX727" i="10" s="1"/>
  <c r="BC727" i="10"/>
  <c r="BG983" i="10"/>
  <c r="BX983" i="10" s="1"/>
  <c r="BC983" i="10"/>
  <c r="BG693" i="10"/>
  <c r="BX693" i="10" s="1"/>
  <c r="BC693" i="10"/>
  <c r="BG949" i="10"/>
  <c r="BX949" i="10" s="1"/>
  <c r="BC949" i="10"/>
  <c r="BG1004" i="10"/>
  <c r="BX1004" i="10" s="1"/>
  <c r="BC1004" i="10"/>
  <c r="BG995" i="10"/>
  <c r="BX995" i="10" s="1"/>
  <c r="BC995" i="10"/>
  <c r="BG266" i="10"/>
  <c r="BX266" i="10" s="1"/>
  <c r="BC266" i="10"/>
  <c r="BG602" i="10"/>
  <c r="BX602" i="10" s="1"/>
  <c r="BC602" i="10"/>
  <c r="BG516" i="10"/>
  <c r="BX516" i="10" s="1"/>
  <c r="BC516" i="10"/>
  <c r="BG450" i="10"/>
  <c r="BX450" i="10" s="1"/>
  <c r="BC450" i="10"/>
  <c r="BG737" i="10"/>
  <c r="BX737" i="10" s="1"/>
  <c r="BC737" i="10"/>
  <c r="BG711" i="10"/>
  <c r="BC711" i="10"/>
  <c r="BG155" i="10"/>
  <c r="BC155" i="10"/>
  <c r="BG34" i="10"/>
  <c r="BC34" i="10"/>
  <c r="BG426" i="10"/>
  <c r="BC426" i="10"/>
  <c r="BG64" i="10"/>
  <c r="BC64" i="10"/>
  <c r="BG103" i="10"/>
  <c r="BX103" i="10" s="1"/>
  <c r="BC103" i="10"/>
  <c r="BG432" i="10"/>
  <c r="BC432" i="10"/>
  <c r="BG240" i="10"/>
  <c r="BC240" i="10"/>
  <c r="BG187" i="10"/>
  <c r="BC187" i="10"/>
  <c r="BG330" i="10"/>
  <c r="BC330" i="10"/>
  <c r="BG58" i="10"/>
  <c r="BX58" i="10" s="1"/>
  <c r="BC58" i="10"/>
  <c r="BG33" i="10"/>
  <c r="BX33" i="10" s="1"/>
  <c r="BC33" i="10"/>
  <c r="BG24" i="10"/>
  <c r="BX24" i="10" s="1"/>
  <c r="BC24" i="10"/>
  <c r="BG47" i="10"/>
  <c r="BC47" i="10"/>
  <c r="BG38" i="10"/>
  <c r="BX38" i="10" s="1"/>
  <c r="BC38" i="10"/>
  <c r="BG29" i="10"/>
  <c r="BX29" i="10" s="1"/>
  <c r="BC29" i="10"/>
  <c r="BG52" i="10"/>
  <c r="BX52" i="10" s="1"/>
  <c r="BC52" i="10"/>
  <c r="BG588" i="10"/>
  <c r="BC588" i="10"/>
  <c r="BG411" i="10"/>
  <c r="BC411" i="10"/>
  <c r="BG408" i="10"/>
  <c r="BX408" i="10" s="1"/>
  <c r="BC408" i="10"/>
  <c r="BG287" i="10"/>
  <c r="BX287" i="10" s="1"/>
  <c r="BC287" i="10"/>
  <c r="BG655" i="10"/>
  <c r="BX655" i="10" s="1"/>
  <c r="BC655" i="10"/>
  <c r="BG491" i="10"/>
  <c r="BX491" i="10" s="1"/>
  <c r="BC491" i="10"/>
  <c r="BG430" i="10"/>
  <c r="BC430" i="10"/>
  <c r="BG356" i="10"/>
  <c r="BC356" i="10"/>
  <c r="BG331" i="10"/>
  <c r="BC331" i="10"/>
  <c r="BG306" i="10"/>
  <c r="BX306" i="10" s="1"/>
  <c r="BC306" i="10"/>
  <c r="BG700" i="10"/>
  <c r="BX700" i="10" s="1"/>
  <c r="BC700" i="10"/>
  <c r="BG446" i="10"/>
  <c r="BX446" i="10" s="1"/>
  <c r="BC446" i="10"/>
  <c r="BG425" i="10"/>
  <c r="BC425" i="10"/>
  <c r="BG279" i="10"/>
  <c r="BX279" i="10" s="1"/>
  <c r="BC279" i="10"/>
  <c r="BG619" i="10"/>
  <c r="BX619" i="10" s="1"/>
  <c r="BC619" i="10"/>
  <c r="BG595" i="10"/>
  <c r="BX595" i="10" s="1"/>
  <c r="BC595" i="10"/>
  <c r="BG395" i="10"/>
  <c r="BX395" i="10" s="1"/>
  <c r="BC395" i="10"/>
  <c r="BG392" i="10"/>
  <c r="BX392" i="10" s="1"/>
  <c r="BC392" i="10"/>
  <c r="BG406" i="10"/>
  <c r="BX406" i="10" s="1"/>
  <c r="BC406" i="10"/>
  <c r="BG662" i="10"/>
  <c r="BX662" i="10" s="1"/>
  <c r="BC662" i="10"/>
  <c r="BG509" i="10"/>
  <c r="BC509" i="10"/>
  <c r="BG782" i="10"/>
  <c r="BX782" i="10" s="1"/>
  <c r="BC782" i="10"/>
  <c r="BG482" i="10"/>
  <c r="BX482" i="10" s="1"/>
  <c r="BC482" i="10"/>
  <c r="BG633" i="10"/>
  <c r="BC633" i="10"/>
  <c r="BG656" i="10"/>
  <c r="BC656" i="10"/>
  <c r="BG535" i="10"/>
  <c r="BC535" i="10"/>
  <c r="BG712" i="10"/>
  <c r="BX712" i="10" s="1"/>
  <c r="BC712" i="10"/>
  <c r="BG581" i="10"/>
  <c r="BC581" i="10"/>
  <c r="BG796" i="10"/>
  <c r="BC796" i="10"/>
  <c r="BG746" i="10"/>
  <c r="BC746" i="10"/>
  <c r="BG730" i="10"/>
  <c r="BC730" i="10"/>
  <c r="BG799" i="10"/>
  <c r="BX799" i="10" s="1"/>
  <c r="BC799" i="10"/>
  <c r="BG742" i="10"/>
  <c r="BX742" i="10" s="1"/>
  <c r="BC742" i="10"/>
  <c r="BG998" i="10"/>
  <c r="BX998" i="10" s="1"/>
  <c r="BC998" i="10"/>
  <c r="BG941" i="10"/>
  <c r="BX941" i="10" s="1"/>
  <c r="BC941" i="10"/>
  <c r="BG900" i="10"/>
  <c r="BX900" i="10" s="1"/>
  <c r="BC900" i="10"/>
  <c r="BG891" i="10"/>
  <c r="BC891" i="10"/>
  <c r="BG914" i="10"/>
  <c r="BC914" i="10"/>
  <c r="BG905" i="10"/>
  <c r="BC905" i="10"/>
  <c r="BG832" i="10"/>
  <c r="BC832" i="10"/>
  <c r="BG743" i="10"/>
  <c r="BC743" i="10"/>
  <c r="BG999" i="10"/>
  <c r="BX999" i="10" s="1"/>
  <c r="BC999" i="10"/>
  <c r="BG709" i="10"/>
  <c r="BC709" i="10"/>
  <c r="BG965" i="10"/>
  <c r="BX965" i="10" s="1"/>
  <c r="BC965" i="10"/>
  <c r="BG755" i="10"/>
  <c r="BX755" i="10" s="1"/>
  <c r="BC755" i="10"/>
  <c r="BG1011" i="10"/>
  <c r="BX1011" i="10" s="1"/>
  <c r="BC1011" i="10"/>
  <c r="BG275" i="10"/>
  <c r="BX275" i="10" s="1"/>
  <c r="BC275" i="10"/>
  <c r="BG314" i="10"/>
  <c r="BX314" i="10" s="1"/>
  <c r="BC314" i="10"/>
  <c r="BG618" i="10"/>
  <c r="BX618" i="10" s="1"/>
  <c r="BC618" i="10"/>
  <c r="BG348" i="10"/>
  <c r="BC348" i="10"/>
  <c r="BG624" i="10"/>
  <c r="BX624" i="10" s="1"/>
  <c r="BC624" i="10"/>
  <c r="BG767" i="10"/>
  <c r="BC767" i="10"/>
  <c r="BG988" i="10"/>
  <c r="BC988" i="10"/>
  <c r="BG195" i="10"/>
  <c r="BC195" i="10"/>
  <c r="BG50" i="10"/>
  <c r="BC50" i="10"/>
  <c r="BG643" i="10"/>
  <c r="BC643" i="10"/>
  <c r="BG80" i="10"/>
  <c r="BC80" i="10"/>
  <c r="BG119" i="10"/>
  <c r="BX119" i="10" s="1"/>
  <c r="BC119" i="10"/>
  <c r="BG30" i="10"/>
  <c r="BX30" i="10" s="1"/>
  <c r="BC30" i="10"/>
  <c r="BG248" i="10"/>
  <c r="BX248" i="10" s="1"/>
  <c r="BC248" i="10"/>
  <c r="BG232" i="10"/>
  <c r="BC232" i="10"/>
  <c r="BG35" i="10"/>
  <c r="BX35" i="10" s="1"/>
  <c r="BC35" i="10"/>
  <c r="BG74" i="10"/>
  <c r="BC74" i="10"/>
  <c r="BG49" i="10"/>
  <c r="BC49" i="10"/>
  <c r="BG40" i="10"/>
  <c r="BC40" i="10"/>
  <c r="BG63" i="10"/>
  <c r="BC63" i="10"/>
  <c r="BG54" i="10"/>
  <c r="BC54" i="10"/>
  <c r="BG45" i="10"/>
  <c r="BX45" i="10" s="1"/>
  <c r="BC45" i="10"/>
  <c r="BG68" i="10"/>
  <c r="BX68" i="10" s="1"/>
  <c r="BC68" i="10"/>
  <c r="BG596" i="10"/>
  <c r="BX596" i="10" s="1"/>
  <c r="BC596" i="10"/>
  <c r="BG414" i="10"/>
  <c r="BX414" i="10" s="1"/>
  <c r="BC414" i="10"/>
  <c r="BG464" i="10"/>
  <c r="BX464" i="10" s="1"/>
  <c r="BC464" i="10"/>
  <c r="BG303" i="10"/>
  <c r="BC303" i="10"/>
  <c r="BG214" i="10"/>
  <c r="BX214" i="10" s="1"/>
  <c r="BC214" i="10"/>
  <c r="BG521" i="10"/>
  <c r="BX521" i="10" s="1"/>
  <c r="BC521" i="10"/>
  <c r="BG433" i="10"/>
  <c r="BX433" i="10" s="1"/>
  <c r="BC433" i="10"/>
  <c r="BG372" i="10"/>
  <c r="BC372" i="10"/>
  <c r="BG347" i="10"/>
  <c r="BX347" i="10" s="1"/>
  <c r="BC347" i="10"/>
  <c r="BG322" i="10"/>
  <c r="BX322" i="10" s="1"/>
  <c r="BC322" i="10"/>
  <c r="BG185" i="10"/>
  <c r="BX185" i="10" s="1"/>
  <c r="BC185" i="10"/>
  <c r="BG449" i="10"/>
  <c r="BC449" i="10"/>
  <c r="BG428" i="10"/>
  <c r="BC428" i="10"/>
  <c r="BG295" i="10"/>
  <c r="BX295" i="10" s="1"/>
  <c r="BC295" i="10"/>
  <c r="BG623" i="10"/>
  <c r="BC623" i="10"/>
  <c r="BG603" i="10"/>
  <c r="BC603" i="10"/>
  <c r="BG398" i="10"/>
  <c r="BX398" i="10" s="1"/>
  <c r="BC398" i="10"/>
  <c r="BG441" i="10"/>
  <c r="BC441" i="10"/>
  <c r="BG422" i="10"/>
  <c r="BX422" i="10" s="1"/>
  <c r="BC422" i="10"/>
  <c r="BG682" i="10"/>
  <c r="BX682" i="10" s="1"/>
  <c r="BC682" i="10"/>
  <c r="BG525" i="10"/>
  <c r="BX525" i="10" s="1"/>
  <c r="BC525" i="10"/>
  <c r="BG833" i="10"/>
  <c r="BC833" i="10"/>
  <c r="BG498" i="10"/>
  <c r="BC498" i="10"/>
  <c r="BG649" i="10"/>
  <c r="BX649" i="10" s="1"/>
  <c r="BC649" i="10"/>
  <c r="BG672" i="10"/>
  <c r="BX672" i="10" s="1"/>
  <c r="BC672" i="10"/>
  <c r="BG551" i="10"/>
  <c r="BX551" i="10" s="1"/>
  <c r="BC551" i="10"/>
  <c r="BG766" i="10"/>
  <c r="BX766" i="10" s="1"/>
  <c r="BC766" i="10"/>
  <c r="BG597" i="10"/>
  <c r="BC597" i="10"/>
  <c r="BG824" i="10"/>
  <c r="BX824" i="10" s="1"/>
  <c r="BC824" i="10"/>
  <c r="BG780" i="10"/>
  <c r="BC780" i="10"/>
  <c r="BG762" i="10"/>
  <c r="BX762" i="10" s="1"/>
  <c r="BC762" i="10"/>
  <c r="BG815" i="10"/>
  <c r="BC815" i="10"/>
  <c r="BG758" i="10"/>
  <c r="BC758" i="10"/>
  <c r="BG1014" i="10"/>
  <c r="BX1014" i="10" s="1"/>
  <c r="BC1014" i="10"/>
  <c r="BG957" i="10"/>
  <c r="BX957" i="10" s="1"/>
  <c r="BC957" i="10"/>
  <c r="BG916" i="10"/>
  <c r="BX916" i="10" s="1"/>
  <c r="BC916" i="10"/>
  <c r="BG907" i="10"/>
  <c r="BX907" i="10" s="1"/>
  <c r="BC907" i="10"/>
  <c r="BG930" i="10"/>
  <c r="BC930" i="10"/>
  <c r="BG921" i="10"/>
  <c r="BX921" i="10" s="1"/>
  <c r="BC921" i="10"/>
  <c r="BG848" i="10"/>
  <c r="BX848" i="10" s="1"/>
  <c r="BC848" i="10"/>
  <c r="BG759" i="10"/>
  <c r="BX759" i="10" s="1"/>
  <c r="BC759" i="10"/>
  <c r="BC1015" i="10"/>
  <c r="BG725" i="10"/>
  <c r="BC725" i="10"/>
  <c r="BG981" i="10"/>
  <c r="BC981" i="10"/>
  <c r="BG771" i="10"/>
  <c r="BX771" i="10" s="1"/>
  <c r="BC771" i="10"/>
  <c r="BG794" i="10"/>
  <c r="BC794" i="10"/>
  <c r="BG32" i="10"/>
  <c r="BX32" i="10" s="1"/>
  <c r="BC32" i="10"/>
  <c r="BG547" i="10"/>
  <c r="BX547" i="10" s="1"/>
  <c r="BC547" i="10"/>
  <c r="BG299" i="10"/>
  <c r="BX299" i="10" s="1"/>
  <c r="BC299" i="10"/>
  <c r="BG373" i="10"/>
  <c r="BX373" i="10" s="1"/>
  <c r="BC373" i="10"/>
  <c r="BG792" i="10"/>
  <c r="BC792" i="10"/>
  <c r="BG718" i="10"/>
  <c r="BC718" i="10"/>
  <c r="BG933" i="10"/>
  <c r="BX933" i="10" s="1"/>
  <c r="BC933" i="10"/>
  <c r="BG251" i="10"/>
  <c r="BC251" i="10"/>
  <c r="BG66" i="10"/>
  <c r="BC66" i="10"/>
  <c r="BG25" i="10"/>
  <c r="BX25" i="10" s="1"/>
  <c r="BC25" i="10"/>
  <c r="BG96" i="10"/>
  <c r="BX96" i="10" s="1"/>
  <c r="BC96" i="10"/>
  <c r="BG135" i="10"/>
  <c r="BX135" i="10" s="1"/>
  <c r="BC135" i="10"/>
  <c r="BG46" i="10"/>
  <c r="BC46" i="10"/>
  <c r="BG298" i="10"/>
  <c r="BC298" i="10"/>
  <c r="BG435" i="10"/>
  <c r="BX435" i="10" s="1"/>
  <c r="BC435" i="10"/>
  <c r="BG51" i="10"/>
  <c r="BX51" i="10" s="1"/>
  <c r="BC51" i="10"/>
  <c r="BG90" i="10"/>
  <c r="BC90" i="10"/>
  <c r="BG65" i="10"/>
  <c r="BX65" i="10" s="1"/>
  <c r="BC65" i="10"/>
  <c r="BG56" i="10"/>
  <c r="BX56" i="10" s="1"/>
  <c r="BC56" i="10"/>
  <c r="BG79" i="10"/>
  <c r="BC79" i="10"/>
  <c r="BG70" i="10"/>
  <c r="BC70" i="10"/>
  <c r="BG61" i="10"/>
  <c r="BX61" i="10" s="1"/>
  <c r="BC61" i="10"/>
  <c r="BG84" i="10"/>
  <c r="BX84" i="10" s="1"/>
  <c r="BC84" i="10"/>
  <c r="BG654" i="10"/>
  <c r="BX654" i="10" s="1"/>
  <c r="BC654" i="10"/>
  <c r="BG417" i="10"/>
  <c r="BX417" i="10" s="1"/>
  <c r="BC417" i="10"/>
  <c r="BG474" i="10"/>
  <c r="BX474" i="10" s="1"/>
  <c r="BC474" i="10"/>
  <c r="BG319" i="10"/>
  <c r="BC319" i="10"/>
  <c r="BG230" i="10"/>
  <c r="BC230" i="10"/>
  <c r="BG531" i="10"/>
  <c r="BX531" i="10" s="1"/>
  <c r="BC531" i="10"/>
  <c r="BG458" i="10"/>
  <c r="BX458" i="10" s="1"/>
  <c r="BC458" i="10"/>
  <c r="BG379" i="10"/>
  <c r="BX379" i="10" s="1"/>
  <c r="BC379" i="10"/>
  <c r="BG363" i="10"/>
  <c r="BX363" i="10" s="1"/>
  <c r="BC363" i="10"/>
  <c r="BG338" i="10"/>
  <c r="BC338" i="10"/>
  <c r="BG201" i="10"/>
  <c r="BX201" i="10" s="1"/>
  <c r="BC201" i="10"/>
  <c r="BG472" i="10"/>
  <c r="BC472" i="10"/>
  <c r="BG440" i="10"/>
  <c r="BC440" i="10"/>
  <c r="BG311" i="10"/>
  <c r="BC311" i="10"/>
  <c r="BG659" i="10"/>
  <c r="BX659" i="10" s="1"/>
  <c r="BC659" i="10"/>
  <c r="BG607" i="10"/>
  <c r="BX607" i="10" s="1"/>
  <c r="BC607" i="10"/>
  <c r="BG401" i="10"/>
  <c r="BX401" i="10" s="1"/>
  <c r="BC401" i="10"/>
  <c r="BG444" i="10"/>
  <c r="BX444" i="10" s="1"/>
  <c r="BC444" i="10"/>
  <c r="BG438" i="10"/>
  <c r="BX438" i="10" s="1"/>
  <c r="BC438" i="10"/>
  <c r="BG691" i="10"/>
  <c r="BC691" i="10"/>
  <c r="BG541" i="10"/>
  <c r="BX541" i="10" s="1"/>
  <c r="BC541" i="10"/>
  <c r="BG707" i="10"/>
  <c r="BX707" i="10" s="1"/>
  <c r="BC707" i="10"/>
  <c r="BG514" i="10"/>
  <c r="BC514" i="10"/>
  <c r="BG665" i="10"/>
  <c r="BX665" i="10" s="1"/>
  <c r="BC665" i="10"/>
  <c r="BG683" i="10"/>
  <c r="BC683" i="10"/>
  <c r="BG567" i="10"/>
  <c r="BC567" i="10"/>
  <c r="BG778" i="10"/>
  <c r="BX778" i="10" s="1"/>
  <c r="BC778" i="10"/>
  <c r="BG613" i="10"/>
  <c r="BC613" i="10"/>
  <c r="BG681" i="10"/>
  <c r="BX681" i="10" s="1"/>
  <c r="BC681" i="10"/>
  <c r="BG798" i="10"/>
  <c r="BC798" i="10"/>
  <c r="BG961" i="10"/>
  <c r="BC961" i="10"/>
  <c r="BG831" i="10"/>
  <c r="BX831" i="10" s="1"/>
  <c r="BC831" i="10"/>
  <c r="BG774" i="10"/>
  <c r="BC774" i="10"/>
  <c r="BG717" i="10"/>
  <c r="BC717" i="10"/>
  <c r="BG973" i="10"/>
  <c r="BX973" i="10" s="1"/>
  <c r="BC973" i="10"/>
  <c r="BG932" i="10"/>
  <c r="BC932" i="10"/>
  <c r="BG923" i="10"/>
  <c r="BX923" i="10" s="1"/>
  <c r="BC923" i="10"/>
  <c r="BG946" i="10"/>
  <c r="BC946" i="10"/>
  <c r="BG937" i="10"/>
  <c r="BX937" i="10" s="1"/>
  <c r="BC937" i="10"/>
  <c r="BG864" i="10"/>
  <c r="BX864" i="10" s="1"/>
  <c r="BC864" i="10"/>
  <c r="BG775" i="10"/>
  <c r="BX775" i="10" s="1"/>
  <c r="BC775" i="10"/>
  <c r="BG830" i="10"/>
  <c r="BX830" i="10" s="1"/>
  <c r="BC830" i="10"/>
  <c r="BG741" i="10"/>
  <c r="BX741" i="10" s="1"/>
  <c r="BC741" i="10"/>
  <c r="BG997" i="10"/>
  <c r="BC997" i="10"/>
  <c r="BG787" i="10"/>
  <c r="BC787" i="10"/>
  <c r="BG810" i="10"/>
  <c r="BX810" i="10" s="1"/>
  <c r="BC810" i="10"/>
  <c r="BG228" i="10"/>
  <c r="BC228" i="10"/>
  <c r="BG353" i="10"/>
  <c r="BX353" i="10" s="1"/>
  <c r="BC353" i="10"/>
  <c r="BG817" i="10"/>
  <c r="BX817" i="10" s="1"/>
  <c r="BC817" i="10"/>
  <c r="BG549" i="10"/>
  <c r="BX549" i="10" s="1"/>
  <c r="BC549" i="10"/>
  <c r="BG873" i="10"/>
  <c r="BX873" i="10" s="1"/>
  <c r="BC873" i="10"/>
  <c r="BG1002" i="10"/>
  <c r="BC1002" i="10"/>
  <c r="BG123" i="10"/>
  <c r="BX123" i="10" s="1"/>
  <c r="BC123" i="10"/>
  <c r="BG82" i="10"/>
  <c r="BX82" i="10" s="1"/>
  <c r="BC82" i="10"/>
  <c r="BG41" i="10"/>
  <c r="BC41" i="10"/>
  <c r="BG112" i="10"/>
  <c r="BC112" i="10"/>
  <c r="BG151" i="10"/>
  <c r="BC151" i="10"/>
  <c r="BG62" i="10"/>
  <c r="BX62" i="10" s="1"/>
  <c r="BC62" i="10"/>
  <c r="BG346" i="10"/>
  <c r="BX346" i="10" s="1"/>
  <c r="BC346" i="10"/>
  <c r="BG28" i="10"/>
  <c r="BC28" i="10"/>
  <c r="BG67" i="10"/>
  <c r="BX67" i="10" s="1"/>
  <c r="BC67" i="10"/>
  <c r="BG106" i="10"/>
  <c r="BX106" i="10" s="1"/>
  <c r="BC106" i="10"/>
  <c r="BG81" i="10"/>
  <c r="BX81" i="10" s="1"/>
  <c r="BC81" i="10"/>
  <c r="BG72" i="10"/>
  <c r="BX72" i="10" s="1"/>
  <c r="BC72" i="10"/>
  <c r="BG95" i="10"/>
  <c r="BC95" i="10"/>
  <c r="BG86" i="10"/>
  <c r="BC86" i="10"/>
  <c r="BG77" i="10"/>
  <c r="BX77" i="10" s="1"/>
  <c r="BC77" i="10"/>
  <c r="BG100" i="10"/>
  <c r="BX100" i="10" s="1"/>
  <c r="BC100" i="10"/>
  <c r="BG849" i="10"/>
  <c r="BX849" i="10" s="1"/>
  <c r="BC849" i="10"/>
  <c r="BG497" i="10"/>
  <c r="BX497" i="10" s="1"/>
  <c r="BC497" i="10"/>
  <c r="BG484" i="10"/>
  <c r="BC484" i="10"/>
  <c r="BG335" i="10"/>
  <c r="BX335" i="10" s="1"/>
  <c r="BC335" i="10"/>
  <c r="BG246" i="10"/>
  <c r="BC246" i="10"/>
  <c r="BG601" i="10"/>
  <c r="BX601" i="10" s="1"/>
  <c r="BC601" i="10"/>
  <c r="BG468" i="10"/>
  <c r="BX468" i="10" s="1"/>
  <c r="BC468" i="10"/>
  <c r="BG409" i="10"/>
  <c r="BC409" i="10"/>
  <c r="BG400" i="10"/>
  <c r="BC400" i="10"/>
  <c r="BG354" i="10"/>
  <c r="BC354" i="10"/>
  <c r="BG217" i="10"/>
  <c r="BC217" i="10"/>
  <c r="BG512" i="10"/>
  <c r="BX512" i="10" s="1"/>
  <c r="BC512" i="10"/>
  <c r="BG459" i="10"/>
  <c r="BX459" i="10" s="1"/>
  <c r="BC459" i="10"/>
  <c r="BG327" i="10"/>
  <c r="BX327" i="10" s="1"/>
  <c r="BC327" i="10"/>
  <c r="BG666" i="10"/>
  <c r="BX666" i="10" s="1"/>
  <c r="BC666" i="10"/>
  <c r="BG674" i="10"/>
  <c r="BC674" i="10"/>
  <c r="BG473" i="10"/>
  <c r="BX473" i="10" s="1"/>
  <c r="BC473" i="10"/>
  <c r="BG460" i="10"/>
  <c r="BX460" i="10" s="1"/>
  <c r="BC460" i="10"/>
  <c r="BG454" i="10"/>
  <c r="BX454" i="10" s="1"/>
  <c r="BC454" i="10"/>
  <c r="BG694" i="10"/>
  <c r="BX694" i="10" s="1"/>
  <c r="BC694" i="10"/>
  <c r="BG557" i="10"/>
  <c r="BX557" i="10" s="1"/>
  <c r="BC557" i="10"/>
  <c r="BG715" i="10"/>
  <c r="BX715" i="10" s="1"/>
  <c r="BC715" i="10"/>
  <c r="BG530" i="10"/>
  <c r="BX530" i="10" s="1"/>
  <c r="BC530" i="10"/>
  <c r="BG680" i="10"/>
  <c r="BC680" i="10"/>
  <c r="BG686" i="10"/>
  <c r="BX686" i="10" s="1"/>
  <c r="BC686" i="10"/>
  <c r="BG583" i="10"/>
  <c r="BX583" i="10" s="1"/>
  <c r="BC583" i="10"/>
  <c r="BG840" i="10"/>
  <c r="BC840" i="10"/>
  <c r="BG629" i="10"/>
  <c r="BX629" i="10" s="1"/>
  <c r="BC629" i="10"/>
  <c r="BG684" i="10"/>
  <c r="BX684" i="10" s="1"/>
  <c r="BC684" i="10"/>
  <c r="BG865" i="10"/>
  <c r="BX865" i="10" s="1"/>
  <c r="BC865" i="10"/>
  <c r="BG920" i="10"/>
  <c r="BX920" i="10" s="1"/>
  <c r="BC920" i="10"/>
  <c r="BG847" i="10"/>
  <c r="BX847" i="10" s="1"/>
  <c r="BC847" i="10"/>
  <c r="BG790" i="10"/>
  <c r="BC790" i="10"/>
  <c r="BG733" i="10"/>
  <c r="BC733" i="10"/>
  <c r="BG989" i="10"/>
  <c r="BX989" i="10" s="1"/>
  <c r="BC989" i="10"/>
  <c r="BG948" i="10"/>
  <c r="BX948" i="10" s="1"/>
  <c r="BC948" i="10"/>
  <c r="BG939" i="10"/>
  <c r="BX939" i="10" s="1"/>
  <c r="BC939" i="10"/>
  <c r="BG962" i="10"/>
  <c r="BX962" i="10" s="1"/>
  <c r="BC962" i="10"/>
  <c r="BG953" i="10"/>
  <c r="BX953" i="10" s="1"/>
  <c r="BC953" i="10"/>
  <c r="BG880" i="10"/>
  <c r="BX880" i="10" s="1"/>
  <c r="BC880" i="10"/>
  <c r="BG791" i="10"/>
  <c r="BC791" i="10"/>
  <c r="BG846" i="10"/>
  <c r="BC846" i="10"/>
  <c r="BG757" i="10"/>
  <c r="BX757" i="10" s="1"/>
  <c r="BC757" i="10"/>
  <c r="BG1013" i="10"/>
  <c r="BX1013" i="10" s="1"/>
  <c r="BC1013" i="10"/>
  <c r="BG803" i="10"/>
  <c r="BX803" i="10" s="1"/>
  <c r="BC803" i="10"/>
  <c r="BG826" i="10"/>
  <c r="BX826" i="10" s="1"/>
  <c r="BC826" i="10"/>
  <c r="BG255" i="10"/>
  <c r="BX255" i="10" s="1"/>
  <c r="BC255" i="10"/>
  <c r="BG909" i="10"/>
  <c r="BX909" i="10" s="1"/>
  <c r="BC909" i="10"/>
  <c r="BG259" i="10"/>
  <c r="BX259" i="10" s="1"/>
  <c r="BC259" i="10"/>
  <c r="BG57" i="10"/>
  <c r="BX57" i="10" s="1"/>
  <c r="BC57" i="10"/>
  <c r="BG128" i="10"/>
  <c r="BX128" i="10" s="1"/>
  <c r="BC128" i="10"/>
  <c r="BG167" i="10"/>
  <c r="BX167" i="10" s="1"/>
  <c r="BC167" i="10"/>
  <c r="BG78" i="10"/>
  <c r="BC78" i="10"/>
  <c r="BG457" i="10"/>
  <c r="BC457" i="10"/>
  <c r="BG44" i="10"/>
  <c r="BX44" i="10" s="1"/>
  <c r="BC44" i="10"/>
  <c r="BG83" i="10"/>
  <c r="BX83" i="10" s="1"/>
  <c r="BC83" i="10"/>
  <c r="BG122" i="10"/>
  <c r="BX122" i="10" s="1"/>
  <c r="BC122" i="10"/>
  <c r="BG97" i="10"/>
  <c r="BX97" i="10" s="1"/>
  <c r="BC97" i="10"/>
  <c r="BG111" i="10"/>
  <c r="BX111" i="10" s="1"/>
  <c r="BC111" i="10"/>
  <c r="BG102" i="10"/>
  <c r="BX102" i="10" s="1"/>
  <c r="BC102" i="10"/>
  <c r="BG93" i="10"/>
  <c r="BX93" i="10" s="1"/>
  <c r="BC93" i="10"/>
  <c r="BG116" i="10"/>
  <c r="BC116" i="10"/>
  <c r="BG193" i="10"/>
  <c r="BX193" i="10" s="1"/>
  <c r="BC193" i="10"/>
  <c r="BG507" i="10"/>
  <c r="BC507" i="10"/>
  <c r="BG494" i="10"/>
  <c r="BC494" i="10"/>
  <c r="BG351" i="10"/>
  <c r="BX351" i="10" s="1"/>
  <c r="BC351" i="10"/>
  <c r="BG262" i="10"/>
  <c r="BC262" i="10"/>
  <c r="BG609" i="10"/>
  <c r="BX609" i="10" s="1"/>
  <c r="BC609" i="10"/>
  <c r="BG478" i="10"/>
  <c r="BC478" i="10"/>
  <c r="BG412" i="10"/>
  <c r="BC412" i="10"/>
  <c r="BG403" i="10"/>
  <c r="BX403" i="10" s="1"/>
  <c r="BC403" i="10"/>
  <c r="BG370" i="10"/>
  <c r="BX370" i="10" s="1"/>
  <c r="BC370" i="10"/>
  <c r="BG233" i="10"/>
  <c r="BC233" i="10"/>
  <c r="BG522" i="10"/>
  <c r="BC522" i="10"/>
  <c r="BG489" i="10"/>
  <c r="BX489" i="10" s="1"/>
  <c r="BC489" i="10"/>
  <c r="BG343" i="10"/>
  <c r="BX343" i="10" s="1"/>
  <c r="BC343" i="10"/>
  <c r="BG318" i="10"/>
  <c r="BX318" i="10" s="1"/>
  <c r="BC318" i="10"/>
  <c r="BG714" i="10"/>
  <c r="BX714" i="10" s="1"/>
  <c r="BC714" i="10"/>
  <c r="BG483" i="10"/>
  <c r="BX483" i="10" s="1"/>
  <c r="BC483" i="10"/>
  <c r="BG463" i="10"/>
  <c r="BC463" i="10"/>
  <c r="BG470" i="10"/>
  <c r="BC470" i="10"/>
  <c r="BG747" i="10"/>
  <c r="BC747" i="10"/>
  <c r="BG573" i="10"/>
  <c r="BC573" i="10"/>
  <c r="BG723" i="10"/>
  <c r="BX723" i="10" s="1"/>
  <c r="BC723" i="10"/>
  <c r="BG546" i="10"/>
  <c r="BX546" i="10" s="1"/>
  <c r="BC546" i="10"/>
  <c r="BG698" i="10"/>
  <c r="BX698" i="10" s="1"/>
  <c r="BC698" i="10"/>
  <c r="BG689" i="10"/>
  <c r="BX689" i="10" s="1"/>
  <c r="BC689" i="10"/>
  <c r="BG599" i="10"/>
  <c r="BC599" i="10"/>
  <c r="BG389" i="10"/>
  <c r="BX389" i="10" s="1"/>
  <c r="BC389" i="10"/>
  <c r="BG645" i="10"/>
  <c r="BC645" i="10"/>
  <c r="BG696" i="10"/>
  <c r="BX696" i="10" s="1"/>
  <c r="BC696" i="10"/>
  <c r="BG552" i="10"/>
  <c r="BX552" i="10" s="1"/>
  <c r="BC552" i="10"/>
  <c r="BG936" i="10"/>
  <c r="BC936" i="10"/>
  <c r="BG863" i="10"/>
  <c r="BX863" i="10" s="1"/>
  <c r="BC863" i="10"/>
  <c r="BG806" i="10"/>
  <c r="BX806" i="10" s="1"/>
  <c r="BC806" i="10"/>
  <c r="BG749" i="10"/>
  <c r="BC749" i="10"/>
  <c r="BG1005" i="10"/>
  <c r="BX1005" i="10" s="1"/>
  <c r="BC1005" i="10"/>
  <c r="BG964" i="10"/>
  <c r="BC964" i="10"/>
  <c r="BG955" i="10"/>
  <c r="BC955" i="10"/>
  <c r="BG978" i="10"/>
  <c r="BX978" i="10" s="1"/>
  <c r="BC978" i="10"/>
  <c r="BG969" i="10"/>
  <c r="BC969" i="10"/>
  <c r="BG896" i="10"/>
  <c r="BX896" i="10" s="1"/>
  <c r="BC896" i="10"/>
  <c r="BG807" i="10"/>
  <c r="BX807" i="10" s="1"/>
  <c r="BC807" i="10"/>
  <c r="BG862" i="10"/>
  <c r="BC862" i="10"/>
  <c r="BG773" i="10"/>
  <c r="BX773" i="10" s="1"/>
  <c r="BC773" i="10"/>
  <c r="BG828" i="10"/>
  <c r="BC828" i="10"/>
  <c r="BG819" i="10"/>
  <c r="BX819" i="10" s="1"/>
  <c r="BC819" i="10"/>
  <c r="BG842" i="10"/>
  <c r="BX842" i="10" s="1"/>
  <c r="BC842" i="10"/>
  <c r="BG365" i="10"/>
  <c r="BX365" i="10" s="1"/>
  <c r="BC365" i="10"/>
  <c r="BG800" i="10"/>
  <c r="BC800" i="10"/>
  <c r="BG88" i="10"/>
  <c r="BX88" i="10" s="1"/>
  <c r="BC88" i="10"/>
  <c r="BG91" i="10"/>
  <c r="BX91" i="10" s="1"/>
  <c r="BC91" i="10"/>
  <c r="BG114" i="10"/>
  <c r="BX114" i="10" s="1"/>
  <c r="BC114" i="10"/>
  <c r="BG73" i="10"/>
  <c r="BX73" i="10" s="1"/>
  <c r="BC73" i="10"/>
  <c r="BG144" i="10"/>
  <c r="BC144" i="10"/>
  <c r="BG181" i="10"/>
  <c r="BX181" i="10" s="1"/>
  <c r="BC181" i="10"/>
  <c r="BG94" i="10"/>
  <c r="BX94" i="10" s="1"/>
  <c r="BC94" i="10"/>
  <c r="BG21" i="10"/>
  <c r="BC21" i="10"/>
  <c r="BG60" i="10"/>
  <c r="BX60" i="10" s="1"/>
  <c r="BC60" i="10"/>
  <c r="BG99" i="10"/>
  <c r="BX99" i="10" s="1"/>
  <c r="BC99" i="10"/>
  <c r="BG138" i="10"/>
  <c r="BX138" i="10" s="1"/>
  <c r="BC138" i="10"/>
  <c r="BG113" i="10"/>
  <c r="BX113" i="10" s="1"/>
  <c r="BC113" i="10"/>
  <c r="BG104" i="10"/>
  <c r="BX104" i="10" s="1"/>
  <c r="BC104" i="10"/>
  <c r="BG127" i="10"/>
  <c r="BX127" i="10" s="1"/>
  <c r="BC127" i="10"/>
  <c r="BG118" i="10"/>
  <c r="BX118" i="10" s="1"/>
  <c r="BC118" i="10"/>
  <c r="BG109" i="10"/>
  <c r="BC109" i="10"/>
  <c r="BG132" i="10"/>
  <c r="BX132" i="10" s="1"/>
  <c r="BC132" i="10"/>
  <c r="BG209" i="10"/>
  <c r="BX209" i="10" s="1"/>
  <c r="BC209" i="10"/>
  <c r="BG537" i="10"/>
  <c r="BC537" i="10"/>
  <c r="BG524" i="10"/>
  <c r="BX524" i="10" s="1"/>
  <c r="BC524" i="10"/>
  <c r="BG367" i="10"/>
  <c r="BX367" i="10" s="1"/>
  <c r="BC367" i="10"/>
  <c r="BG278" i="10"/>
  <c r="BX278" i="10" s="1"/>
  <c r="BC278" i="10"/>
  <c r="BG634" i="10"/>
  <c r="BC634" i="10"/>
  <c r="BG508" i="10"/>
  <c r="BC508" i="10"/>
  <c r="BG424" i="10"/>
  <c r="BX424" i="10" s="1"/>
  <c r="BC424" i="10"/>
  <c r="BG415" i="10"/>
  <c r="BX415" i="10" s="1"/>
  <c r="BC415" i="10"/>
  <c r="BG382" i="10"/>
  <c r="BX382" i="10" s="1"/>
  <c r="BC382" i="10"/>
  <c r="BG249" i="10"/>
  <c r="BC249" i="10"/>
  <c r="BG532" i="10"/>
  <c r="BC532" i="10"/>
  <c r="BG499" i="10"/>
  <c r="BX499" i="10" s="1"/>
  <c r="BC499" i="10"/>
  <c r="BG359" i="10"/>
  <c r="BX359" i="10" s="1"/>
  <c r="BC359" i="10"/>
  <c r="BG334" i="10"/>
  <c r="BC334" i="10"/>
  <c r="BG229" i="10"/>
  <c r="BX229" i="10" s="1"/>
  <c r="BC229" i="10"/>
  <c r="BG536" i="10"/>
  <c r="BC536" i="10"/>
  <c r="BG513" i="10"/>
  <c r="BC513" i="10"/>
  <c r="BG486" i="10"/>
  <c r="BX486" i="10" s="1"/>
  <c r="BC486" i="10"/>
  <c r="BG808" i="10"/>
  <c r="BX808" i="10" s="1"/>
  <c r="BC808" i="10"/>
  <c r="BG589" i="10"/>
  <c r="BX589" i="10" s="1"/>
  <c r="BC589" i="10"/>
  <c r="BG888" i="10"/>
  <c r="BX888" i="10" s="1"/>
  <c r="BC888" i="10"/>
  <c r="BG562" i="10"/>
  <c r="BC562" i="10"/>
  <c r="BG701" i="10"/>
  <c r="BX701" i="10" s="1"/>
  <c r="BC701" i="10"/>
  <c r="BG692" i="10"/>
  <c r="BX692" i="10" s="1"/>
  <c r="BC692" i="10"/>
  <c r="BG615" i="10"/>
  <c r="BX615" i="10" s="1"/>
  <c r="BC615" i="10"/>
  <c r="BG405" i="10"/>
  <c r="BX405" i="10" s="1"/>
  <c r="BC405" i="10"/>
  <c r="BG661" i="10"/>
  <c r="BC661" i="10"/>
  <c r="BG699" i="10"/>
  <c r="BX699" i="10" s="1"/>
  <c r="BC699" i="10"/>
  <c r="BG568" i="10"/>
  <c r="BX568" i="10" s="1"/>
  <c r="BC568" i="10"/>
  <c r="BG952" i="10"/>
  <c r="BX952" i="10" s="1"/>
  <c r="BC952" i="10"/>
  <c r="BG879" i="10"/>
  <c r="BX879" i="10" s="1"/>
  <c r="BC879" i="10"/>
  <c r="BG822" i="10"/>
  <c r="BC822" i="10"/>
  <c r="BG765" i="10"/>
  <c r="BX765" i="10" s="1"/>
  <c r="BC765" i="10"/>
  <c r="BG724" i="10"/>
  <c r="BX724" i="10" s="1"/>
  <c r="BC724" i="10"/>
  <c r="BG980" i="10"/>
  <c r="BX980" i="10" s="1"/>
  <c r="BC980" i="10"/>
  <c r="BG971" i="10"/>
  <c r="BX971" i="10" s="1"/>
  <c r="BC971" i="10"/>
  <c r="BG994" i="10"/>
  <c r="BX994" i="10" s="1"/>
  <c r="BC994" i="10"/>
  <c r="BG985" i="10"/>
  <c r="BX985" i="10" s="1"/>
  <c r="BC985" i="10"/>
  <c r="BG912" i="10"/>
  <c r="BX912" i="10" s="1"/>
  <c r="BC912" i="10"/>
  <c r="BG823" i="10"/>
  <c r="BC823" i="10"/>
  <c r="BG878" i="10"/>
  <c r="BC878" i="10"/>
  <c r="BG789" i="10"/>
  <c r="BC789" i="10"/>
  <c r="BG844" i="10"/>
  <c r="BC844" i="10"/>
  <c r="BG835" i="10"/>
  <c r="BX835" i="10" s="1"/>
  <c r="BC835" i="10"/>
  <c r="BG858" i="10"/>
  <c r="BC858" i="10"/>
  <c r="BG625" i="10"/>
  <c r="BX625" i="10" s="1"/>
  <c r="BC625" i="10"/>
  <c r="BG979" i="10"/>
  <c r="BX979" i="10" s="1"/>
  <c r="BC979" i="10"/>
  <c r="BG98" i="10"/>
  <c r="BC98" i="10"/>
  <c r="BG638" i="10"/>
  <c r="BX638" i="10" s="1"/>
  <c r="BC638" i="10"/>
  <c r="BG130" i="10"/>
  <c r="BX130" i="10" s="1"/>
  <c r="BC130" i="10"/>
  <c r="BG89" i="10"/>
  <c r="BX89" i="10" s="1"/>
  <c r="BC89" i="10"/>
  <c r="BG160" i="10"/>
  <c r="BX160" i="10" s="1"/>
  <c r="BC160" i="10"/>
  <c r="BG205" i="10"/>
  <c r="BC205" i="10"/>
  <c r="BG110" i="10"/>
  <c r="BX110" i="10" s="1"/>
  <c r="BC110" i="10"/>
  <c r="BG37" i="10"/>
  <c r="BX37" i="10" s="1"/>
  <c r="BC37" i="10"/>
  <c r="BG76" i="10"/>
  <c r="BX76" i="10" s="1"/>
  <c r="BC76" i="10"/>
  <c r="BG115" i="10"/>
  <c r="BX115" i="10" s="1"/>
  <c r="BC115" i="10"/>
  <c r="BG154" i="10"/>
  <c r="BX154" i="10" s="1"/>
  <c r="BC154" i="10"/>
  <c r="BG129" i="10"/>
  <c r="BX129" i="10" s="1"/>
  <c r="BC129" i="10"/>
  <c r="BG120" i="10"/>
  <c r="BC120" i="10"/>
  <c r="BG143" i="10"/>
  <c r="BC143" i="10"/>
  <c r="BG134" i="10"/>
  <c r="BX134" i="10" s="1"/>
  <c r="BC134" i="10"/>
  <c r="BG125" i="10"/>
  <c r="BX125" i="10" s="1"/>
  <c r="BC125" i="10"/>
  <c r="BG148" i="10"/>
  <c r="BX148" i="10" s="1"/>
  <c r="BC148" i="10"/>
  <c r="BG225" i="10"/>
  <c r="BC225" i="10"/>
  <c r="BG572" i="10"/>
  <c r="BX572" i="10" s="1"/>
  <c r="BC572" i="10"/>
  <c r="BG527" i="10"/>
  <c r="BX527" i="10" s="1"/>
  <c r="BC527" i="10"/>
  <c r="BG384" i="10"/>
  <c r="BX384" i="10" s="1"/>
  <c r="BC384" i="10"/>
  <c r="BG294" i="10"/>
  <c r="BC294" i="10"/>
  <c r="BG237" i="10"/>
  <c r="BX237" i="10" s="1"/>
  <c r="BC237" i="10"/>
  <c r="BG511" i="10"/>
  <c r="BX511" i="10" s="1"/>
  <c r="BC511" i="10"/>
  <c r="BG488" i="10"/>
  <c r="BX488" i="10" s="1"/>
  <c r="BC488" i="10"/>
  <c r="BG465" i="10"/>
  <c r="BC465" i="10"/>
  <c r="BG388" i="10"/>
  <c r="BX388" i="10" s="1"/>
  <c r="BC388" i="10"/>
  <c r="BG265" i="10"/>
  <c r="BX265" i="10" s="1"/>
  <c r="BC265" i="10"/>
  <c r="BG542" i="10"/>
  <c r="BX542" i="10" s="1"/>
  <c r="BC542" i="10"/>
  <c r="BG558" i="10"/>
  <c r="BC558" i="10"/>
  <c r="BG375" i="10"/>
  <c r="BC375" i="10"/>
  <c r="BG350" i="10"/>
  <c r="BX350" i="10" s="1"/>
  <c r="BC350" i="10"/>
  <c r="BG245" i="10"/>
  <c r="BC245" i="10"/>
  <c r="BG579" i="10"/>
  <c r="BX579" i="10" s="1"/>
  <c r="BC579" i="10"/>
  <c r="BG523" i="10"/>
  <c r="BX523" i="10" s="1"/>
  <c r="BC523" i="10"/>
  <c r="BG502" i="10"/>
  <c r="BX502" i="10" s="1"/>
  <c r="BC502" i="10"/>
  <c r="BG904" i="10"/>
  <c r="BX904" i="10" s="1"/>
  <c r="BC904" i="10"/>
  <c r="BG605" i="10"/>
  <c r="BC605" i="10"/>
  <c r="BG764" i="10"/>
  <c r="BC764" i="10"/>
  <c r="BG578" i="10"/>
  <c r="BX578" i="10" s="1"/>
  <c r="BC578" i="10"/>
  <c r="BG732" i="10"/>
  <c r="BX732" i="10" s="1"/>
  <c r="BC732" i="10"/>
  <c r="BG708" i="10"/>
  <c r="BC708" i="10"/>
  <c r="BG631" i="10"/>
  <c r="BX631" i="10" s="1"/>
  <c r="BC631" i="10"/>
  <c r="BG421" i="10"/>
  <c r="BX421" i="10" s="1"/>
  <c r="BC421" i="10"/>
  <c r="BG678" i="10"/>
  <c r="BX678" i="10" s="1"/>
  <c r="BC678" i="10"/>
  <c r="BG713" i="10"/>
  <c r="BC713" i="10"/>
  <c r="BG584" i="10"/>
  <c r="BC584" i="10"/>
  <c r="BG968" i="10"/>
  <c r="BX968" i="10" s="1"/>
  <c r="BC968" i="10"/>
  <c r="BG895" i="10"/>
  <c r="BX895" i="10" s="1"/>
  <c r="BC895" i="10"/>
  <c r="BG838" i="10"/>
  <c r="BX838" i="10" s="1"/>
  <c r="BC838" i="10"/>
  <c r="BG781" i="10"/>
  <c r="BC781" i="10"/>
  <c r="BG740" i="10"/>
  <c r="BX740" i="10" s="1"/>
  <c r="BC740" i="10"/>
  <c r="BG996" i="10"/>
  <c r="BX996" i="10" s="1"/>
  <c r="BC996" i="10"/>
  <c r="BG987" i="10"/>
  <c r="BX987" i="10" s="1"/>
  <c r="BC987" i="10"/>
  <c r="BG1010" i="10"/>
  <c r="BC1010" i="10"/>
  <c r="BG1001" i="10"/>
  <c r="BX1001" i="10" s="1"/>
  <c r="BC1001" i="10"/>
  <c r="BG928" i="10"/>
  <c r="BX928" i="10" s="1"/>
  <c r="BC928" i="10"/>
  <c r="BG839" i="10"/>
  <c r="BC839" i="10"/>
  <c r="BG894" i="10"/>
  <c r="BC894" i="10"/>
  <c r="BG805" i="10"/>
  <c r="BC805" i="10"/>
  <c r="BG860" i="10"/>
  <c r="BX860" i="10" s="1"/>
  <c r="BC860" i="10"/>
  <c r="BG851" i="10"/>
  <c r="BC851" i="10"/>
  <c r="BG874" i="10"/>
  <c r="BC874" i="10"/>
  <c r="BG510" i="10"/>
  <c r="BX510" i="10" s="1"/>
  <c r="BC510" i="10"/>
  <c r="BG677" i="10"/>
  <c r="BX677" i="10" s="1"/>
  <c r="BC677" i="10"/>
  <c r="BG59" i="10"/>
  <c r="BX59" i="10" s="1"/>
  <c r="BC59" i="10"/>
  <c r="BG146" i="10"/>
  <c r="BX146" i="10" s="1"/>
  <c r="BC146" i="10"/>
  <c r="BG105" i="10"/>
  <c r="BC105" i="10"/>
  <c r="BG176" i="10"/>
  <c r="BX176" i="10" s="1"/>
  <c r="BC176" i="10"/>
  <c r="BG208" i="10"/>
  <c r="BX208" i="10" s="1"/>
  <c r="BC208" i="10"/>
  <c r="BG126" i="10"/>
  <c r="BX126" i="10" s="1"/>
  <c r="BC126" i="10"/>
  <c r="BG53" i="10"/>
  <c r="BX53" i="10" s="1"/>
  <c r="BC53" i="10"/>
  <c r="BG92" i="10"/>
  <c r="BX92" i="10" s="1"/>
  <c r="BC92" i="10"/>
  <c r="BG131" i="10"/>
  <c r="BX131" i="10" s="1"/>
  <c r="BC131" i="10"/>
  <c r="BG170" i="10"/>
  <c r="BX170" i="10" s="1"/>
  <c r="BC170" i="10"/>
  <c r="BG145" i="10"/>
  <c r="BC145" i="10"/>
  <c r="BG136" i="10"/>
  <c r="BX136" i="10" s="1"/>
  <c r="BC136" i="10"/>
  <c r="BG159" i="10"/>
  <c r="BX159" i="10" s="1"/>
  <c r="BC159" i="10"/>
  <c r="BG150" i="10"/>
  <c r="BX150" i="10" s="1"/>
  <c r="BC150" i="10"/>
  <c r="BG141" i="10"/>
  <c r="BX141" i="10" s="1"/>
  <c r="BC141" i="10"/>
  <c r="BG164" i="10"/>
  <c r="BX164" i="10" s="1"/>
  <c r="BC164" i="10"/>
  <c r="BG241" i="10"/>
  <c r="BX241" i="10" s="1"/>
  <c r="BC241" i="10"/>
  <c r="BG580" i="10"/>
  <c r="BX580" i="10" s="1"/>
  <c r="BC580" i="10"/>
  <c r="BG556" i="10"/>
  <c r="BX556" i="10" s="1"/>
  <c r="BC556" i="10"/>
  <c r="BG387" i="10"/>
  <c r="BX387" i="10" s="1"/>
  <c r="BC387" i="10"/>
  <c r="BG310" i="10"/>
  <c r="BX310" i="10" s="1"/>
  <c r="BC310" i="10"/>
  <c r="BG253" i="10"/>
  <c r="BX253" i="10" s="1"/>
  <c r="BC253" i="10"/>
  <c r="BG585" i="10"/>
  <c r="BX585" i="10" s="1"/>
  <c r="BC585" i="10"/>
  <c r="BG528" i="10"/>
  <c r="BC528" i="10"/>
  <c r="BG475" i="10"/>
  <c r="BC475" i="10"/>
  <c r="BG391" i="10"/>
  <c r="BC391" i="10"/>
  <c r="BG281" i="10"/>
  <c r="BC281" i="10"/>
  <c r="BG574" i="10"/>
  <c r="BX574" i="10" s="1"/>
  <c r="BC574" i="10"/>
  <c r="BG570" i="10"/>
  <c r="BC570" i="10"/>
  <c r="BG416" i="10"/>
  <c r="BX416" i="10" s="1"/>
  <c r="BC416" i="10"/>
  <c r="BG366" i="10"/>
  <c r="BX366" i="10" s="1"/>
  <c r="BC366" i="10"/>
  <c r="BG261" i="10"/>
  <c r="BX261" i="10" s="1"/>
  <c r="BC261" i="10"/>
  <c r="BG587" i="10"/>
  <c r="BC587" i="10"/>
  <c r="BG563" i="10"/>
  <c r="BX563" i="10" s="1"/>
  <c r="BC563" i="10"/>
  <c r="BG518" i="10"/>
  <c r="BC518" i="10"/>
  <c r="BG929" i="10"/>
  <c r="BX929" i="10" s="1"/>
  <c r="BC929" i="10"/>
  <c r="BG621" i="10"/>
  <c r="BX621" i="10" s="1"/>
  <c r="BC621" i="10"/>
  <c r="BG770" i="10"/>
  <c r="BX770" i="10" s="1"/>
  <c r="BC770" i="10"/>
  <c r="BG594" i="10"/>
  <c r="BX594" i="10" s="1"/>
  <c r="BC594" i="10"/>
  <c r="BG753" i="10"/>
  <c r="BC753" i="10"/>
  <c r="BG716" i="10"/>
  <c r="BC716" i="10"/>
  <c r="BG647" i="10"/>
  <c r="BX647" i="10" s="1"/>
  <c r="BC647" i="10"/>
  <c r="BG437" i="10"/>
  <c r="BX437" i="10" s="1"/>
  <c r="BC437" i="10"/>
  <c r="BG745" i="10"/>
  <c r="BX745" i="10" s="1"/>
  <c r="BC745" i="10"/>
  <c r="BG721" i="10"/>
  <c r="BX721" i="10" s="1"/>
  <c r="BC721" i="10"/>
  <c r="BG600" i="10"/>
  <c r="BX600" i="10" s="1"/>
  <c r="BC600" i="10"/>
  <c r="BG984" i="10"/>
  <c r="BX984" i="10" s="1"/>
  <c r="BC984" i="10"/>
  <c r="BG911" i="10"/>
  <c r="BC911" i="10"/>
  <c r="BG854" i="10"/>
  <c r="BC854" i="10"/>
  <c r="BG797" i="10"/>
  <c r="BC797" i="10"/>
  <c r="BG756" i="10"/>
  <c r="BX756" i="10" s="1"/>
  <c r="BC756" i="10"/>
  <c r="BG1012" i="10"/>
  <c r="BX1012" i="10" s="1"/>
  <c r="BC1012" i="10"/>
  <c r="BG1003" i="10"/>
  <c r="BC1003" i="10"/>
  <c r="BG761" i="10"/>
  <c r="BC761" i="10"/>
  <c r="BG688" i="10"/>
  <c r="BX688" i="10" s="1"/>
  <c r="BC688" i="10"/>
  <c r="BG944" i="10"/>
  <c r="BX944" i="10" s="1"/>
  <c r="BC944" i="10"/>
  <c r="BG855" i="10"/>
  <c r="BX855" i="10" s="1"/>
  <c r="BC855" i="10"/>
  <c r="BG910" i="10"/>
  <c r="BX910" i="10" s="1"/>
  <c r="BC910" i="10"/>
  <c r="BG821" i="10"/>
  <c r="BX821" i="10" s="1"/>
  <c r="BC821" i="10"/>
  <c r="BG876" i="10"/>
  <c r="BX876" i="10" s="1"/>
  <c r="BC876" i="10"/>
  <c r="BG867" i="10"/>
  <c r="BX867" i="10" s="1"/>
  <c r="BC867" i="10"/>
  <c r="BG890" i="10"/>
  <c r="BX890" i="10" s="1"/>
  <c r="BC890" i="10"/>
  <c r="BG71" i="10"/>
  <c r="BC71" i="10"/>
  <c r="BG467" i="10"/>
  <c r="BC467" i="10"/>
  <c r="BG324" i="10"/>
  <c r="BX324" i="10" s="1"/>
  <c r="BC324" i="10"/>
  <c r="BG554" i="10"/>
  <c r="BC554" i="10"/>
  <c r="BG739" i="10"/>
  <c r="BC739" i="10"/>
  <c r="BG945" i="10"/>
  <c r="BX945" i="10" s="1"/>
  <c r="BC945" i="10"/>
  <c r="BG868" i="10"/>
  <c r="BC868" i="10"/>
  <c r="BG171" i="10"/>
  <c r="BC171" i="10"/>
  <c r="BG162" i="10"/>
  <c r="BX162" i="10" s="1"/>
  <c r="BC162" i="10"/>
  <c r="BG121" i="10"/>
  <c r="BX121" i="10" s="1"/>
  <c r="BC121" i="10"/>
  <c r="BG224" i="10"/>
  <c r="BX224" i="10" s="1"/>
  <c r="BC224" i="10"/>
  <c r="BG211" i="10"/>
  <c r="BX211" i="10" s="1"/>
  <c r="BC211" i="10"/>
  <c r="BG142" i="10"/>
  <c r="BC142" i="10"/>
  <c r="BG69" i="10"/>
  <c r="BX69" i="10" s="1"/>
  <c r="BC69" i="10"/>
  <c r="BG108" i="10"/>
  <c r="BX108" i="10" s="1"/>
  <c r="BC108" i="10"/>
  <c r="BG147" i="10"/>
  <c r="BC147" i="10"/>
  <c r="BG206" i="10"/>
  <c r="BX206" i="10" s="1"/>
  <c r="BC206" i="10"/>
  <c r="BG161" i="10"/>
  <c r="BX161" i="10" s="1"/>
  <c r="BC161" i="10"/>
  <c r="BG152" i="10"/>
  <c r="BX152" i="10" s="1"/>
  <c r="BC152" i="10"/>
  <c r="BG175" i="10"/>
  <c r="BC175" i="10"/>
  <c r="BG166" i="10"/>
  <c r="BX166" i="10" s="1"/>
  <c r="BC166" i="10"/>
  <c r="BG157" i="10"/>
  <c r="BX157" i="10" s="1"/>
  <c r="BC157" i="10"/>
  <c r="BG180" i="10"/>
  <c r="BX180" i="10" s="1"/>
  <c r="BC180" i="10"/>
  <c r="BG257" i="10"/>
  <c r="BX257" i="10" s="1"/>
  <c r="BC257" i="10"/>
  <c r="BG296" i="10"/>
  <c r="BX296" i="10" s="1"/>
  <c r="BC296" i="10"/>
  <c r="BG564" i="10"/>
  <c r="BC564" i="10"/>
  <c r="BG399" i="10"/>
  <c r="BC399" i="10"/>
  <c r="BG326" i="10"/>
  <c r="BX326" i="10" s="1"/>
  <c r="BC326" i="10"/>
  <c r="BG269" i="10"/>
  <c r="BX269" i="10" s="1"/>
  <c r="BC269" i="10"/>
  <c r="BG593" i="10"/>
  <c r="BX593" i="10" s="1"/>
  <c r="BC593" i="10"/>
  <c r="BG538" i="10"/>
  <c r="BX538" i="10" s="1"/>
  <c r="BC538" i="10"/>
  <c r="BG505" i="10"/>
  <c r="BC505" i="10"/>
  <c r="BG394" i="10"/>
  <c r="BX394" i="10" s="1"/>
  <c r="BC394" i="10"/>
  <c r="BG297" i="10"/>
  <c r="BC297" i="10"/>
  <c r="BG586" i="10"/>
  <c r="BC586" i="10"/>
  <c r="BG627" i="10"/>
  <c r="BX627" i="10" s="1"/>
  <c r="BC627" i="10"/>
  <c r="BG419" i="10"/>
  <c r="BC419" i="10"/>
  <c r="BG404" i="10"/>
  <c r="BC404" i="10"/>
  <c r="BG277" i="10"/>
  <c r="BX277" i="10" s="1"/>
  <c r="BC277" i="10"/>
  <c r="BG591" i="10"/>
  <c r="BC591" i="10"/>
  <c r="BG571" i="10"/>
  <c r="BX571" i="10" s="1"/>
  <c r="BC571" i="10"/>
  <c r="BG534" i="10"/>
  <c r="BC534" i="10"/>
  <c r="BG381" i="10"/>
  <c r="BX381" i="10" s="1"/>
  <c r="BC381" i="10"/>
  <c r="BG637" i="10"/>
  <c r="BX637" i="10" s="1"/>
  <c r="BC637" i="10"/>
  <c r="BG801" i="10"/>
  <c r="BX801" i="10" s="1"/>
  <c r="BC801" i="10"/>
  <c r="BG610" i="10"/>
  <c r="BX610" i="10" s="1"/>
  <c r="BC610" i="10"/>
  <c r="BG977" i="10"/>
  <c r="BC977" i="10"/>
  <c r="BG744" i="10"/>
  <c r="BX744" i="10" s="1"/>
  <c r="BC744" i="10"/>
  <c r="BG663" i="10"/>
  <c r="BX663" i="10" s="1"/>
  <c r="BC663" i="10"/>
  <c r="BG453" i="10"/>
  <c r="BX453" i="10" s="1"/>
  <c r="BC453" i="10"/>
  <c r="BG814" i="10"/>
  <c r="BX814" i="10" s="1"/>
  <c r="BC814" i="10"/>
  <c r="BG750" i="10"/>
  <c r="BC750" i="10"/>
  <c r="BG616" i="10"/>
  <c r="BC616" i="10"/>
  <c r="BG1000" i="10"/>
  <c r="BX1000" i="10" s="1"/>
  <c r="BC1000" i="10"/>
  <c r="BG927" i="10"/>
  <c r="BX927" i="10" s="1"/>
  <c r="BC927" i="10"/>
  <c r="BG870" i="10"/>
  <c r="BX870" i="10" s="1"/>
  <c r="BC870" i="10"/>
  <c r="BG813" i="10"/>
  <c r="BX813" i="10" s="1"/>
  <c r="BC813" i="10"/>
  <c r="BG772" i="10"/>
  <c r="BX772" i="10" s="1"/>
  <c r="BC772" i="10"/>
  <c r="BG763" i="10"/>
  <c r="BC763" i="10"/>
  <c r="BG786" i="10"/>
  <c r="BX786" i="10" s="1"/>
  <c r="BC786" i="10"/>
  <c r="BG777" i="10"/>
  <c r="BX777" i="10" s="1"/>
  <c r="BC777" i="10"/>
  <c r="BG704" i="10"/>
  <c r="BX704" i="10" s="1"/>
  <c r="BC704" i="10"/>
  <c r="BG960" i="10"/>
  <c r="BX960" i="10" s="1"/>
  <c r="BC960" i="10"/>
  <c r="BG871" i="10"/>
  <c r="BC871" i="10"/>
  <c r="BG926" i="10"/>
  <c r="BX926" i="10" s="1"/>
  <c r="BC926" i="10"/>
  <c r="BG837" i="10"/>
  <c r="BC837" i="10"/>
  <c r="BG892" i="10"/>
  <c r="BC892" i="10"/>
  <c r="BG883" i="10"/>
  <c r="BX883" i="10" s="1"/>
  <c r="BC883" i="10"/>
  <c r="BG906" i="10"/>
  <c r="BC906" i="10"/>
  <c r="BG447" i="10"/>
  <c r="BX447" i="10" s="1"/>
  <c r="BC447" i="10"/>
  <c r="BG967" i="10"/>
  <c r="BC967" i="10"/>
  <c r="BG288" i="10"/>
  <c r="BC288" i="10"/>
  <c r="BG178" i="10"/>
  <c r="BX178" i="10" s="1"/>
  <c r="BC178" i="10"/>
  <c r="BG137" i="10"/>
  <c r="BX137" i="10" s="1"/>
  <c r="BC137" i="10"/>
  <c r="BG270" i="10"/>
  <c r="BC270" i="10"/>
  <c r="BG221" i="10"/>
  <c r="BC221" i="10"/>
  <c r="BG158" i="10"/>
  <c r="BX158" i="10" s="1"/>
  <c r="BC158" i="10"/>
  <c r="BG85" i="10"/>
  <c r="BX85" i="10" s="1"/>
  <c r="BC85" i="10"/>
  <c r="BG124" i="10"/>
  <c r="BC124" i="10"/>
  <c r="BG163" i="10"/>
  <c r="BC163" i="10"/>
  <c r="BG212" i="10"/>
  <c r="BX212" i="10" s="1"/>
  <c r="BC212" i="10"/>
  <c r="BG177" i="10"/>
  <c r="BC177" i="10"/>
  <c r="BG168" i="10"/>
  <c r="BC168" i="10"/>
  <c r="BG254" i="10"/>
  <c r="BX254" i="10" s="1"/>
  <c r="BC254" i="10"/>
  <c r="BG216" i="10"/>
  <c r="BX216" i="10" s="1"/>
  <c r="BC216" i="10"/>
  <c r="BG173" i="10"/>
  <c r="BX173" i="10" s="1"/>
  <c r="BC173" i="10"/>
  <c r="BG198" i="10"/>
  <c r="BC198" i="10"/>
  <c r="BG273" i="10"/>
  <c r="BX273" i="10" s="1"/>
  <c r="BC273" i="10"/>
  <c r="BG312" i="10"/>
  <c r="BX312" i="10" s="1"/>
  <c r="BC312" i="10"/>
  <c r="BG644" i="10"/>
  <c r="BC644" i="10"/>
  <c r="BG448" i="10"/>
  <c r="BX448" i="10" s="1"/>
  <c r="BC448" i="10"/>
  <c r="BG342" i="10"/>
  <c r="BX342" i="10" s="1"/>
  <c r="BC342" i="10"/>
  <c r="BG285" i="10"/>
  <c r="BX285" i="10" s="1"/>
  <c r="BC285" i="10"/>
  <c r="BG650" i="10"/>
  <c r="BX650" i="10" s="1"/>
  <c r="BC650" i="10"/>
  <c r="BG569" i="10"/>
  <c r="BC569" i="10"/>
  <c r="BG515" i="10"/>
  <c r="BC515" i="10"/>
  <c r="BG452" i="10"/>
  <c r="BX452" i="10" s="1"/>
  <c r="BC452" i="10"/>
  <c r="BG313" i="10"/>
  <c r="BX313" i="10" s="1"/>
  <c r="BC313" i="10"/>
  <c r="BG636" i="10"/>
  <c r="BC636" i="10"/>
  <c r="BG652" i="10"/>
  <c r="BC652" i="10"/>
  <c r="BG431" i="10"/>
  <c r="BX431" i="10" s="1"/>
  <c r="BC431" i="10"/>
  <c r="BG407" i="10"/>
  <c r="BX407" i="10" s="1"/>
  <c r="BC407" i="10"/>
  <c r="BG293" i="10"/>
  <c r="BX293" i="10" s="1"/>
  <c r="BC293" i="10"/>
  <c r="BG268" i="10"/>
  <c r="BX268" i="10" s="1"/>
  <c r="BC268" i="10"/>
  <c r="BG575" i="10"/>
  <c r="BX575" i="10" s="1"/>
  <c r="BC575" i="10"/>
  <c r="BG550" i="10"/>
  <c r="BC550" i="10"/>
  <c r="BG397" i="10"/>
  <c r="BX397" i="10" s="1"/>
  <c r="BC397" i="10"/>
  <c r="BG653" i="10"/>
  <c r="BC653" i="10"/>
  <c r="BG1009" i="10"/>
  <c r="BX1009" i="10" s="1"/>
  <c r="BC1009" i="10"/>
  <c r="BG626" i="10"/>
  <c r="BX626" i="10" s="1"/>
  <c r="BC626" i="10"/>
  <c r="BG544" i="10"/>
  <c r="BC544" i="10"/>
  <c r="BG812" i="10"/>
  <c r="BX812" i="10" s="1"/>
  <c r="BC812" i="10"/>
  <c r="BG675" i="10"/>
  <c r="BX675" i="10" s="1"/>
  <c r="BC675" i="10"/>
  <c r="BG469" i="10"/>
  <c r="BC469" i="10"/>
  <c r="BG897" i="10"/>
  <c r="BX897" i="10" s="1"/>
  <c r="BC897" i="10"/>
  <c r="BG881" i="10"/>
  <c r="BC881" i="10"/>
  <c r="BG632" i="10"/>
  <c r="BC632" i="10"/>
  <c r="BG687" i="10"/>
  <c r="BX687" i="10" s="1"/>
  <c r="BC687" i="10"/>
  <c r="BG943" i="10"/>
  <c r="BX943" i="10" s="1"/>
  <c r="BC943" i="10"/>
  <c r="BG886" i="10"/>
  <c r="BC886" i="10"/>
  <c r="BG829" i="10"/>
  <c r="BX829" i="10" s="1"/>
  <c r="BC829" i="10"/>
  <c r="BG788" i="10"/>
  <c r="BC788" i="10"/>
  <c r="BG779" i="10"/>
  <c r="BX779" i="10" s="1"/>
  <c r="BC779" i="10"/>
  <c r="BG802" i="10"/>
  <c r="BC802" i="10"/>
  <c r="BG793" i="10"/>
  <c r="BC793" i="10"/>
  <c r="BG720" i="10"/>
  <c r="BX720" i="10" s="1"/>
  <c r="BC720" i="10"/>
  <c r="BG976" i="10"/>
  <c r="BX976" i="10" s="1"/>
  <c r="BC976" i="10"/>
  <c r="BG887" i="10"/>
  <c r="BC887" i="10"/>
  <c r="BG942" i="10"/>
  <c r="BX942" i="10" s="1"/>
  <c r="BC942" i="10"/>
  <c r="BG853" i="10"/>
  <c r="BC853" i="10"/>
  <c r="BG908" i="10"/>
  <c r="BX908" i="10" s="1"/>
  <c r="BC908" i="10"/>
  <c r="BG899" i="10"/>
  <c r="BX899" i="10" s="1"/>
  <c r="BC899" i="10"/>
  <c r="BG922" i="10"/>
  <c r="BX922" i="10" s="1"/>
  <c r="BC922" i="10"/>
  <c r="BG43" i="10"/>
  <c r="BX43" i="10" s="1"/>
  <c r="BC43" i="10"/>
  <c r="BG165" i="10"/>
  <c r="BC165" i="10"/>
  <c r="BG420" i="10"/>
  <c r="BX420" i="10" s="1"/>
  <c r="BC420" i="10"/>
  <c r="BG352" i="10"/>
  <c r="BC352" i="10"/>
  <c r="BG630" i="10"/>
  <c r="BX630" i="10" s="1"/>
  <c r="BC630" i="10"/>
  <c r="BG710" i="10"/>
  <c r="BX710" i="10" s="1"/>
  <c r="BC710" i="10"/>
  <c r="BG186" i="10"/>
  <c r="BX186" i="10" s="1"/>
  <c r="BC186" i="10"/>
  <c r="BG153" i="10"/>
  <c r="BX153" i="10" s="1"/>
  <c r="BC153" i="10"/>
  <c r="BG362" i="10"/>
  <c r="BX362" i="10" s="1"/>
  <c r="BC362" i="10"/>
  <c r="BG244" i="10"/>
  <c r="BX244" i="10" s="1"/>
  <c r="BC244" i="10"/>
  <c r="BG174" i="10"/>
  <c r="BX174" i="10" s="1"/>
  <c r="BC174" i="10"/>
  <c r="BG101" i="10"/>
  <c r="BC101" i="10"/>
  <c r="BG140" i="10"/>
  <c r="BC140" i="10"/>
  <c r="BG179" i="10"/>
  <c r="BX179" i="10" s="1"/>
  <c r="BC179" i="10"/>
  <c r="BG222" i="10"/>
  <c r="BX222" i="10" s="1"/>
  <c r="BC222" i="10"/>
  <c r="BG197" i="10"/>
  <c r="BX197" i="10" s="1"/>
  <c r="BC197" i="10"/>
  <c r="BG182" i="10"/>
  <c r="BX182" i="10" s="1"/>
  <c r="BC182" i="10"/>
  <c r="BG258" i="10"/>
  <c r="BX258" i="10" s="1"/>
  <c r="BC258" i="10"/>
  <c r="BG226" i="10"/>
  <c r="BX226" i="10" s="1"/>
  <c r="BC226" i="10"/>
  <c r="BG213" i="10"/>
  <c r="BX213" i="10" s="1"/>
  <c r="BC213" i="10"/>
  <c r="BG204" i="10"/>
  <c r="BX204" i="10" s="1"/>
  <c r="BC204" i="10"/>
  <c r="BG289" i="10"/>
  <c r="BC289" i="10"/>
  <c r="BG328" i="10"/>
  <c r="BX328" i="10" s="1"/>
  <c r="BC328" i="10"/>
  <c r="BG191" i="10"/>
  <c r="BX191" i="10" s="1"/>
  <c r="BC191" i="10"/>
  <c r="BG451" i="10"/>
  <c r="BC451" i="10"/>
  <c r="BG358" i="10"/>
  <c r="BC358" i="10"/>
  <c r="BG301" i="10"/>
  <c r="BX301" i="10" s="1"/>
  <c r="BC301" i="10"/>
  <c r="BG260" i="10"/>
  <c r="BX260" i="10" s="1"/>
  <c r="BC260" i="10"/>
  <c r="BG577" i="10"/>
  <c r="BX577" i="10" s="1"/>
  <c r="BC577" i="10"/>
  <c r="BG545" i="10"/>
  <c r="BX545" i="10" s="1"/>
  <c r="BC545" i="10"/>
  <c r="BG462" i="10"/>
  <c r="BX462" i="10" s="1"/>
  <c r="BC462" i="10"/>
  <c r="BG329" i="10"/>
  <c r="BX329" i="10" s="1"/>
  <c r="BC329" i="10"/>
  <c r="BG673" i="10"/>
  <c r="BX673" i="10" s="1"/>
  <c r="BC673" i="10"/>
  <c r="BG183" i="10"/>
  <c r="BC183" i="10"/>
  <c r="BG476" i="10"/>
  <c r="BX476" i="10" s="1"/>
  <c r="BC476" i="10"/>
  <c r="BG410" i="10"/>
  <c r="BC410" i="10"/>
  <c r="BG309" i="10"/>
  <c r="BC309" i="10"/>
  <c r="BG284" i="10"/>
  <c r="BC284" i="10"/>
  <c r="BG620" i="10"/>
  <c r="BX620" i="10" s="1"/>
  <c r="BC620" i="10"/>
  <c r="BG566" i="10"/>
  <c r="BX566" i="10" s="1"/>
  <c r="BC566" i="10"/>
  <c r="BG413" i="10"/>
  <c r="BX413" i="10" s="1"/>
  <c r="BC413" i="10"/>
  <c r="BG669" i="10"/>
  <c r="BX669" i="10" s="1"/>
  <c r="BC669" i="10"/>
  <c r="BG386" i="10"/>
  <c r="BX386" i="10" s="1"/>
  <c r="BC386" i="10"/>
  <c r="BG642" i="10"/>
  <c r="BC642" i="10"/>
  <c r="BG560" i="10"/>
  <c r="BX560" i="10" s="1"/>
  <c r="BC560" i="10"/>
  <c r="BG856" i="10"/>
  <c r="BX856" i="10" s="1"/>
  <c r="BC856" i="10"/>
  <c r="BG728" i="10"/>
  <c r="BX728" i="10" s="1"/>
  <c r="BC728" i="10"/>
  <c r="BG485" i="10"/>
  <c r="BX485" i="10" s="1"/>
  <c r="BC485" i="10"/>
  <c r="BG668" i="10"/>
  <c r="BC668" i="10"/>
  <c r="BG690" i="10"/>
  <c r="BC690" i="10"/>
  <c r="BG648" i="10"/>
  <c r="BX648" i="10" s="1"/>
  <c r="BC648" i="10"/>
  <c r="BG703" i="10"/>
  <c r="BX703" i="10" s="1"/>
  <c r="BC703" i="10"/>
  <c r="BG959" i="10"/>
  <c r="BX959" i="10" s="1"/>
  <c r="BC959" i="10"/>
  <c r="BG902" i="10"/>
  <c r="BC902" i="10"/>
  <c r="BG845" i="10"/>
  <c r="BC845" i="10"/>
  <c r="BG804" i="10"/>
  <c r="BX804" i="10" s="1"/>
  <c r="BC804" i="10"/>
  <c r="BG795" i="10"/>
  <c r="BX795" i="10" s="1"/>
  <c r="BC795" i="10"/>
  <c r="BG818" i="10"/>
  <c r="BC818" i="10"/>
  <c r="BG809" i="10"/>
  <c r="BX809" i="10" s="1"/>
  <c r="BC809" i="10"/>
  <c r="BG736" i="10"/>
  <c r="BC736" i="10"/>
  <c r="BG992" i="10"/>
  <c r="BX992" i="10" s="1"/>
  <c r="BC992" i="10"/>
  <c r="BG903" i="10"/>
  <c r="BX903" i="10" s="1"/>
  <c r="BC903" i="10"/>
  <c r="BG958" i="10"/>
  <c r="BC958" i="10"/>
  <c r="BG869" i="10"/>
  <c r="BX869" i="10" s="1"/>
  <c r="BC869" i="10"/>
  <c r="BG924" i="10"/>
  <c r="BX924" i="10" s="1"/>
  <c r="BC924" i="10"/>
  <c r="BG915" i="10"/>
  <c r="BC915" i="10"/>
  <c r="BG938" i="10"/>
  <c r="BX938" i="10" s="1"/>
  <c r="BC938" i="10"/>
  <c r="BG290" i="10"/>
  <c r="BX290" i="10" s="1"/>
  <c r="BC290" i="10"/>
  <c r="BG555" i="10"/>
  <c r="BC555" i="10"/>
  <c r="BG247" i="10"/>
  <c r="BX247" i="10" s="1"/>
  <c r="BC247" i="10"/>
  <c r="BG503" i="10"/>
  <c r="BC503" i="10"/>
  <c r="BG859" i="10"/>
  <c r="BX859" i="10" s="1"/>
  <c r="BC859" i="10"/>
  <c r="BG220" i="10"/>
  <c r="BC220" i="10"/>
  <c r="BG235" i="10"/>
  <c r="BX235" i="10" s="1"/>
  <c r="BC235" i="10"/>
  <c r="BG169" i="10"/>
  <c r="BX169" i="10" s="1"/>
  <c r="BC169" i="10"/>
  <c r="BG23" i="10"/>
  <c r="BC23" i="10"/>
  <c r="BG252" i="10"/>
  <c r="BX252" i="10" s="1"/>
  <c r="BC252" i="10"/>
  <c r="BG190" i="10"/>
  <c r="BX190" i="10" s="1"/>
  <c r="BC190" i="10"/>
  <c r="BG117" i="10"/>
  <c r="BX117" i="10" s="1"/>
  <c r="BC117" i="10"/>
  <c r="BG156" i="10"/>
  <c r="BX156" i="10" s="1"/>
  <c r="BC156" i="10"/>
  <c r="BG490" i="10"/>
  <c r="BX490" i="10" s="1"/>
  <c r="BC490" i="10"/>
  <c r="BG267" i="10"/>
  <c r="BC267" i="10"/>
  <c r="BG200" i="10"/>
  <c r="BX200" i="10" s="1"/>
  <c r="BC200" i="10"/>
  <c r="BG188" i="10"/>
  <c r="BX188" i="10" s="1"/>
  <c r="BC188" i="10"/>
  <c r="BG286" i="10"/>
  <c r="BX286" i="10" s="1"/>
  <c r="BC286" i="10"/>
  <c r="BG238" i="10"/>
  <c r="BX238" i="10" s="1"/>
  <c r="BC238" i="10"/>
  <c r="BG234" i="10"/>
  <c r="BC234" i="10"/>
  <c r="BG210" i="10"/>
  <c r="BC210" i="10"/>
  <c r="BG305" i="10"/>
  <c r="BC305" i="10"/>
  <c r="BG344" i="10"/>
  <c r="BX344" i="10" s="1"/>
  <c r="BC344" i="10"/>
  <c r="BG207" i="10"/>
  <c r="BX207" i="10" s="1"/>
  <c r="BC207" i="10"/>
  <c r="BG504" i="10"/>
  <c r="BX504" i="10" s="1"/>
  <c r="BC504" i="10"/>
  <c r="BG374" i="10"/>
  <c r="BX374" i="10" s="1"/>
  <c r="BC374" i="10"/>
  <c r="BG317" i="10"/>
  <c r="BX317" i="10" s="1"/>
  <c r="BC317" i="10"/>
  <c r="BG276" i="10"/>
  <c r="BC276" i="10"/>
  <c r="BG622" i="10"/>
  <c r="BX622" i="10" s="1"/>
  <c r="BC622" i="10"/>
  <c r="BG553" i="10"/>
  <c r="BX553" i="10" s="1"/>
  <c r="BC553" i="10"/>
  <c r="BG492" i="10"/>
  <c r="BX492" i="10" s="1"/>
  <c r="BC492" i="10"/>
  <c r="BG345" i="10"/>
  <c r="BX345" i="10" s="1"/>
  <c r="BC345" i="10"/>
  <c r="BG304" i="10"/>
  <c r="BC304" i="10"/>
  <c r="BG199" i="10"/>
  <c r="BX199" i="10" s="1"/>
  <c r="BC199" i="10"/>
  <c r="BG479" i="10"/>
  <c r="BX479" i="10" s="1"/>
  <c r="BC479" i="10"/>
  <c r="BG456" i="10"/>
  <c r="BC456" i="10"/>
  <c r="BG325" i="10"/>
  <c r="BX325" i="10" s="1"/>
  <c r="BC325" i="10"/>
  <c r="BG300" i="10"/>
  <c r="BX300" i="10" s="1"/>
  <c r="BC300" i="10"/>
  <c r="BG628" i="10"/>
  <c r="BC628" i="10"/>
  <c r="BG582" i="10"/>
  <c r="BX582" i="10" s="1"/>
  <c r="BC582" i="10"/>
  <c r="BG429" i="10"/>
  <c r="BX429" i="10" s="1"/>
  <c r="BC429" i="10"/>
  <c r="BG685" i="10"/>
  <c r="BC685" i="10"/>
  <c r="BG402" i="10"/>
  <c r="BC402" i="10"/>
  <c r="BG658" i="10"/>
  <c r="BX658" i="10" s="1"/>
  <c r="BC658" i="10"/>
  <c r="BG576" i="10"/>
  <c r="BX576" i="10" s="1"/>
  <c r="BC576" i="10"/>
  <c r="BG455" i="10"/>
  <c r="BX455" i="10" s="1"/>
  <c r="BC455" i="10"/>
  <c r="BG754" i="10"/>
  <c r="BX754" i="10" s="1"/>
  <c r="BC754" i="10"/>
  <c r="BG501" i="10"/>
  <c r="BX501" i="10" s="1"/>
  <c r="BC501" i="10"/>
  <c r="BG702" i="10"/>
  <c r="BX702" i="10" s="1"/>
  <c r="BC702" i="10"/>
  <c r="BG993" i="10"/>
  <c r="BX993" i="10" s="1"/>
  <c r="BC993" i="10"/>
  <c r="BG664" i="10"/>
  <c r="BC664" i="10"/>
  <c r="BG719" i="10"/>
  <c r="BX719" i="10" s="1"/>
  <c r="BC719" i="10"/>
  <c r="BG975" i="10"/>
  <c r="BX975" i="10" s="1"/>
  <c r="BC975" i="10"/>
  <c r="BG918" i="10"/>
  <c r="BX918" i="10" s="1"/>
  <c r="BC918" i="10"/>
  <c r="BG861" i="10"/>
  <c r="BC861" i="10"/>
  <c r="BG820" i="10"/>
  <c r="BX820" i="10" s="1"/>
  <c r="BC820" i="10"/>
  <c r="BG811" i="10"/>
  <c r="BX811" i="10" s="1"/>
  <c r="BC811" i="10"/>
  <c r="BG834" i="10"/>
  <c r="BX834" i="10" s="1"/>
  <c r="BC834" i="10"/>
  <c r="BG825" i="10"/>
  <c r="BC825" i="10"/>
  <c r="BG752" i="10"/>
  <c r="BX752" i="10" s="1"/>
  <c r="BC752" i="10"/>
  <c r="BG1008" i="10"/>
  <c r="BX1008" i="10" s="1"/>
  <c r="BC1008" i="10"/>
  <c r="BG919" i="10"/>
  <c r="BC919" i="10"/>
  <c r="BG974" i="10"/>
  <c r="BX974" i="10" s="1"/>
  <c r="BC974" i="10"/>
  <c r="BG885" i="10"/>
  <c r="BX885" i="10" s="1"/>
  <c r="BC885" i="10"/>
  <c r="BG940" i="10"/>
  <c r="BX940" i="10" s="1"/>
  <c r="BC940" i="10"/>
  <c r="BG931" i="10"/>
  <c r="BX931" i="10" s="1"/>
  <c r="BC931" i="10"/>
  <c r="BG954" i="10"/>
  <c r="BC954" i="10"/>
  <c r="BG393" i="10"/>
  <c r="BC393" i="10"/>
  <c r="BG966" i="10"/>
  <c r="BX966" i="10" s="1"/>
  <c r="BC966" i="10"/>
  <c r="BG75" i="10"/>
  <c r="BX75" i="10" s="1"/>
  <c r="BC75" i="10"/>
  <c r="BG139" i="10"/>
  <c r="BX139" i="10" s="1"/>
  <c r="BC139" i="10"/>
  <c r="BG243" i="10"/>
  <c r="BX243" i="10" s="1"/>
  <c r="BC243" i="10"/>
  <c r="BG227" i="10"/>
  <c r="BC227" i="10"/>
  <c r="BG39" i="10"/>
  <c r="BC39" i="10"/>
  <c r="BG256" i="10"/>
  <c r="BC256" i="10"/>
  <c r="BG196" i="10"/>
  <c r="BX196" i="10" s="1"/>
  <c r="BC196" i="10"/>
  <c r="BG133" i="10"/>
  <c r="BX133" i="10" s="1"/>
  <c r="BC133" i="10"/>
  <c r="BG172" i="10"/>
  <c r="BC172" i="10"/>
  <c r="BG540" i="10"/>
  <c r="BC540" i="10"/>
  <c r="BG272" i="10"/>
  <c r="BX272" i="10" s="1"/>
  <c r="BC272" i="10"/>
  <c r="BG203" i="10"/>
  <c r="BC203" i="10"/>
  <c r="BG194" i="10"/>
  <c r="BX194" i="10" s="1"/>
  <c r="BC194" i="10"/>
  <c r="BG355" i="10"/>
  <c r="BC355" i="10"/>
  <c r="BG242" i="10"/>
  <c r="BC242" i="10"/>
  <c r="BG274" i="10"/>
  <c r="BX274" i="10" s="1"/>
  <c r="BC274" i="10"/>
  <c r="BG280" i="10"/>
  <c r="BX280" i="10" s="1"/>
  <c r="BC280" i="10"/>
  <c r="BG321" i="10"/>
  <c r="BC321" i="10"/>
  <c r="BG360" i="10"/>
  <c r="BX360" i="10" s="1"/>
  <c r="BC360" i="10"/>
  <c r="BG223" i="10"/>
  <c r="BC223" i="10"/>
  <c r="BG548" i="10"/>
  <c r="BC548" i="10"/>
  <c r="BG436" i="10"/>
  <c r="BX436" i="10" s="1"/>
  <c r="BC436" i="10"/>
  <c r="BG333" i="10"/>
  <c r="BX333" i="10" s="1"/>
  <c r="BC333" i="10"/>
  <c r="BG292" i="10"/>
  <c r="BX292" i="10" s="1"/>
  <c r="BC292" i="10"/>
  <c r="BG671" i="10"/>
  <c r="BX671" i="10" s="1"/>
  <c r="BC671" i="10"/>
  <c r="BG561" i="10"/>
  <c r="BX561" i="10" s="1"/>
  <c r="BC561" i="10"/>
  <c r="BG495" i="10"/>
  <c r="BX495" i="10" s="1"/>
  <c r="BC495" i="10"/>
  <c r="BG361" i="10"/>
  <c r="BC361" i="10"/>
  <c r="BG320" i="10"/>
  <c r="BC320" i="10"/>
  <c r="BG215" i="10"/>
  <c r="BX215" i="10" s="1"/>
  <c r="BC215" i="10"/>
  <c r="BG529" i="10"/>
  <c r="BX529" i="10" s="1"/>
  <c r="BC529" i="10"/>
  <c r="BG496" i="10"/>
  <c r="BC496" i="10"/>
  <c r="BG341" i="10"/>
  <c r="BX341" i="10" s="1"/>
  <c r="BC341" i="10"/>
  <c r="BG316" i="10"/>
  <c r="BC316" i="10"/>
  <c r="BG660" i="10"/>
  <c r="BX660" i="10" s="1"/>
  <c r="BC660" i="10"/>
  <c r="BG598" i="10"/>
  <c r="BX598" i="10" s="1"/>
  <c r="BC598" i="10"/>
  <c r="BG445" i="10"/>
  <c r="BX445" i="10" s="1"/>
  <c r="BC445" i="10"/>
  <c r="BG697" i="10"/>
  <c r="BX697" i="10" s="1"/>
  <c r="BC697" i="10"/>
  <c r="BG418" i="10"/>
  <c r="BX418" i="10" s="1"/>
  <c r="BC418" i="10"/>
  <c r="BG748" i="10"/>
  <c r="BX748" i="10" s="1"/>
  <c r="BC748" i="10"/>
  <c r="BG592" i="10"/>
  <c r="BC592" i="10"/>
  <c r="BG471" i="10"/>
  <c r="BC471" i="10"/>
  <c r="BG785" i="10"/>
  <c r="BC785" i="10"/>
  <c r="BG517" i="10"/>
  <c r="BC517" i="10"/>
  <c r="BG705" i="10"/>
  <c r="BC705" i="10"/>
  <c r="BG641" i="10"/>
  <c r="BC641" i="10"/>
  <c r="BG676" i="10"/>
  <c r="BC676" i="10"/>
  <c r="BG735" i="10"/>
  <c r="BC735" i="10"/>
  <c r="BG991" i="10"/>
  <c r="BX991" i="10" s="1"/>
  <c r="BC991" i="10"/>
  <c r="BG934" i="10"/>
  <c r="BX934" i="10" s="1"/>
  <c r="BC934" i="10"/>
  <c r="BG877" i="10"/>
  <c r="BC877" i="10"/>
  <c r="BG836" i="10"/>
  <c r="BX836" i="10" s="1"/>
  <c r="BC836" i="10"/>
  <c r="BG827" i="10"/>
  <c r="BC827" i="10"/>
  <c r="BG850" i="10"/>
  <c r="BX850" i="10" s="1"/>
  <c r="BC850" i="10"/>
  <c r="BG841" i="10"/>
  <c r="BX841" i="10" s="1"/>
  <c r="BC841" i="10"/>
  <c r="BG768" i="10"/>
  <c r="BC768" i="10"/>
  <c r="BG679" i="10"/>
  <c r="BX679" i="10" s="1"/>
  <c r="BC679" i="10"/>
  <c r="BG935" i="10"/>
  <c r="BC935" i="10"/>
  <c r="BG990" i="10"/>
  <c r="BX990" i="10" s="1"/>
  <c r="BC990" i="10"/>
  <c r="BG901" i="10"/>
  <c r="BX901" i="10" s="1"/>
  <c r="BC901" i="10"/>
  <c r="BG956" i="10"/>
  <c r="BX956" i="10" s="1"/>
  <c r="BC956" i="10"/>
  <c r="BG947" i="10"/>
  <c r="BX947" i="10" s="1"/>
  <c r="BC947" i="10"/>
  <c r="BG970" i="10"/>
  <c r="BX970" i="10" s="1"/>
  <c r="BC970" i="10"/>
  <c r="BG442" i="10"/>
  <c r="BC442" i="10"/>
  <c r="BG882" i="10"/>
  <c r="BX882" i="10" s="1"/>
  <c r="BC882" i="10"/>
  <c r="BG189" i="10"/>
  <c r="BC189" i="10"/>
  <c r="BG307" i="10"/>
  <c r="BX307" i="10" s="1"/>
  <c r="BC307" i="10"/>
  <c r="BG264" i="10"/>
  <c r="BX264" i="10" s="1"/>
  <c r="BC264" i="10"/>
  <c r="BG480" i="10"/>
  <c r="BX480" i="10" s="1"/>
  <c r="BC480" i="10"/>
  <c r="BG55" i="10"/>
  <c r="BX55" i="10" s="1"/>
  <c r="BC55" i="10"/>
  <c r="BG282" i="10"/>
  <c r="BX282" i="10" s="1"/>
  <c r="BC282" i="10"/>
  <c r="BG202" i="10"/>
  <c r="BC202" i="10"/>
  <c r="BG149" i="10"/>
  <c r="BX149" i="10" s="1"/>
  <c r="BC149" i="10"/>
  <c r="BG218" i="10"/>
  <c r="BX218" i="10" s="1"/>
  <c r="BC218" i="10"/>
  <c r="BG604" i="10"/>
  <c r="BX604" i="10" s="1"/>
  <c r="BC604" i="10"/>
  <c r="BG302" i="10"/>
  <c r="BX302" i="10" s="1"/>
  <c r="BC302" i="10"/>
  <c r="BG371" i="10"/>
  <c r="BX371" i="10" s="1"/>
  <c r="BC371" i="10"/>
  <c r="BG219" i="10"/>
  <c r="BX219" i="10" s="1"/>
  <c r="BC219" i="10"/>
  <c r="BG500" i="10"/>
  <c r="BX500" i="10" s="1"/>
  <c r="BC500" i="10"/>
  <c r="BG250" i="10"/>
  <c r="BX250" i="10" s="1"/>
  <c r="BC250" i="10"/>
  <c r="BG339" i="10"/>
  <c r="BX339" i="10" s="1"/>
  <c r="BC339" i="10"/>
  <c r="BG423" i="10"/>
  <c r="BX423" i="10" s="1"/>
  <c r="BC423" i="10"/>
  <c r="BG337" i="10"/>
  <c r="BX337" i="10" s="1"/>
  <c r="BC337" i="10"/>
  <c r="BG376" i="10"/>
  <c r="BX376" i="10" s="1"/>
  <c r="BC376" i="10"/>
  <c r="BG239" i="10"/>
  <c r="BC239" i="10"/>
  <c r="BG617" i="10"/>
  <c r="BX617" i="10" s="1"/>
  <c r="BC617" i="10"/>
  <c r="BG439" i="10"/>
  <c r="BC439" i="10"/>
  <c r="BG349" i="10"/>
  <c r="BX349" i="10" s="1"/>
  <c r="BC349" i="10"/>
  <c r="BG308" i="10"/>
  <c r="BC308" i="10"/>
  <c r="BG283" i="10"/>
  <c r="BX283" i="10" s="1"/>
  <c r="BC283" i="10"/>
  <c r="BG606" i="10"/>
  <c r="BX606" i="10" s="1"/>
  <c r="BC606" i="10"/>
  <c r="BG590" i="10"/>
  <c r="BC590" i="10"/>
  <c r="BG377" i="10"/>
  <c r="BC377" i="10"/>
  <c r="BG336" i="10"/>
  <c r="BC336" i="10"/>
  <c r="BG231" i="10"/>
  <c r="BC231" i="10"/>
  <c r="BG539" i="10"/>
  <c r="BC539" i="10"/>
  <c r="BG506" i="10"/>
  <c r="BC506" i="10"/>
  <c r="BG357" i="10"/>
  <c r="BX357" i="10" s="1"/>
  <c r="BC357" i="10"/>
  <c r="BG332" i="10"/>
  <c r="BC332" i="10"/>
  <c r="BG667" i="10"/>
  <c r="BX667" i="10" s="1"/>
  <c r="BC667" i="10"/>
  <c r="BG614" i="10"/>
  <c r="BX614" i="10" s="1"/>
  <c r="BC614" i="10"/>
  <c r="BG461" i="10"/>
  <c r="BX461" i="10" s="1"/>
  <c r="BC461" i="10"/>
  <c r="BG731" i="10"/>
  <c r="BX731" i="10" s="1"/>
  <c r="BC731" i="10"/>
  <c r="BG434" i="10"/>
  <c r="BX434" i="10" s="1"/>
  <c r="BC434" i="10"/>
  <c r="BG776" i="10"/>
  <c r="BC776" i="10"/>
  <c r="BG608" i="10"/>
  <c r="BC608" i="10"/>
  <c r="BG487" i="10"/>
  <c r="BC487" i="10"/>
  <c r="BG913" i="10"/>
  <c r="BC913" i="10"/>
  <c r="BG533" i="10"/>
  <c r="BC533" i="10"/>
  <c r="BG729" i="10"/>
  <c r="BC729" i="10"/>
  <c r="BG657" i="10"/>
  <c r="BC657" i="10"/>
  <c r="BG706" i="10"/>
  <c r="BX706" i="10" s="1"/>
  <c r="BC706" i="10"/>
  <c r="BG751" i="10"/>
  <c r="BX751" i="10" s="1"/>
  <c r="BC751" i="10"/>
  <c r="BG1007" i="10"/>
  <c r="BX1007" i="10" s="1"/>
  <c r="BC1007" i="10"/>
  <c r="BG950" i="10"/>
  <c r="BC950" i="10"/>
  <c r="BG893" i="10"/>
  <c r="BX893" i="10" s="1"/>
  <c r="BC893" i="10"/>
  <c r="BG852" i="10"/>
  <c r="BX852" i="10" s="1"/>
  <c r="BC852" i="10"/>
  <c r="BG843" i="10"/>
  <c r="BC843" i="10"/>
  <c r="BG866" i="10"/>
  <c r="BC866" i="10"/>
  <c r="BG857" i="10"/>
  <c r="BX857" i="10" s="1"/>
  <c r="BC857" i="10"/>
  <c r="BG784" i="10"/>
  <c r="BX784" i="10" s="1"/>
  <c r="BC784" i="10"/>
  <c r="BG695" i="10"/>
  <c r="BX695" i="10" s="1"/>
  <c r="BC695" i="10"/>
  <c r="BG951" i="10"/>
  <c r="BX951" i="10" s="1"/>
  <c r="BC951" i="10"/>
  <c r="BG1006" i="10"/>
  <c r="BC1006" i="10"/>
  <c r="BG917" i="10"/>
  <c r="BC917" i="10"/>
  <c r="BG972" i="10"/>
  <c r="BC972" i="10"/>
  <c r="BG963" i="10"/>
  <c r="BX963" i="10" s="1"/>
  <c r="BC963" i="10"/>
  <c r="BG986" i="10"/>
  <c r="BC986" i="10"/>
  <c r="BK22" i="10"/>
  <c r="CB22" i="10" s="1"/>
  <c r="BK61" i="10"/>
  <c r="CB61" i="10" s="1"/>
  <c r="BK36" i="10"/>
  <c r="CB36" i="10" s="1"/>
  <c r="BK583" i="10"/>
  <c r="CB583" i="10" s="1"/>
  <c r="BK526" i="10"/>
  <c r="CB526" i="10" s="1"/>
  <c r="BK25" i="10"/>
  <c r="CB25" i="10" s="1"/>
  <c r="BK595" i="10"/>
  <c r="CB595" i="10" s="1"/>
  <c r="BK252" i="10"/>
  <c r="CB252" i="10" s="1"/>
  <c r="BK196" i="10"/>
  <c r="CB196" i="10" s="1"/>
  <c r="BK350" i="10"/>
  <c r="CB350" i="10" s="1"/>
  <c r="BK44" i="10"/>
  <c r="CB44" i="10" s="1"/>
  <c r="BK67" i="10"/>
  <c r="CB67" i="10" s="1"/>
  <c r="BK90" i="10"/>
  <c r="CB90" i="10" s="1"/>
  <c r="BK65" i="10"/>
  <c r="CB65" i="10" s="1"/>
  <c r="BK40" i="10"/>
  <c r="CB40" i="10" s="1"/>
  <c r="BK268" i="10"/>
  <c r="CB268" i="10" s="1"/>
  <c r="BK277" i="10"/>
  <c r="CB277" i="10" s="1"/>
  <c r="BK543" i="10"/>
  <c r="CB543" i="10" s="1"/>
  <c r="BK460" i="10"/>
  <c r="CB460" i="10" s="1"/>
  <c r="BK259" i="10"/>
  <c r="CB259" i="10" s="1"/>
  <c r="BK684" i="10"/>
  <c r="CB684" i="10" s="1"/>
  <c r="BK464" i="10"/>
  <c r="CB464" i="10" s="1"/>
  <c r="BK369" i="10"/>
  <c r="CB369" i="10" s="1"/>
  <c r="BK264" i="10"/>
  <c r="CB264" i="10" s="1"/>
  <c r="BK613" i="10"/>
  <c r="CB613" i="10" s="1"/>
  <c r="BK640" i="10"/>
  <c r="CB640" i="10" s="1"/>
  <c r="BK581" i="10"/>
  <c r="CB581" i="10" s="1"/>
  <c r="BK365" i="10"/>
  <c r="CB365" i="10" s="1"/>
  <c r="BK379" i="10"/>
  <c r="CB379" i="10" s="1"/>
  <c r="BK267" i="10"/>
  <c r="CB267" i="10" s="1"/>
  <c r="BK578" i="10"/>
  <c r="CB578" i="10" s="1"/>
  <c r="BK574" i="10"/>
  <c r="CB574" i="10" s="1"/>
  <c r="BK479" i="10"/>
  <c r="CB479" i="10" s="1"/>
  <c r="BK352" i="10"/>
  <c r="CB352" i="10" s="1"/>
  <c r="BK442" i="10"/>
  <c r="CB442" i="10" s="1"/>
  <c r="BK722" i="10"/>
  <c r="CB722" i="10" s="1"/>
  <c r="BK561" i="10"/>
  <c r="CB561" i="10" s="1"/>
  <c r="BK688" i="10"/>
  <c r="CB688" i="10" s="1"/>
  <c r="BK518" i="10"/>
  <c r="CB518" i="10" s="1"/>
  <c r="BK653" i="10"/>
  <c r="CB653" i="10" s="1"/>
  <c r="BK660" i="10"/>
  <c r="CB660" i="10" s="1"/>
  <c r="BK651" i="10"/>
  <c r="CB651" i="10" s="1"/>
  <c r="BK393" i="10"/>
  <c r="CB393" i="10" s="1"/>
  <c r="BK649" i="10"/>
  <c r="CB649" i="10" s="1"/>
  <c r="BK733" i="10"/>
  <c r="CB733" i="10" s="1"/>
  <c r="BK604" i="10"/>
  <c r="CB604" i="10" s="1"/>
  <c r="BK988" i="10"/>
  <c r="CB988" i="10" s="1"/>
  <c r="BK915" i="10"/>
  <c r="CB915" i="10" s="1"/>
  <c r="BK858" i="10"/>
  <c r="CB858" i="10" s="1"/>
  <c r="BK801" i="10"/>
  <c r="CB801" i="10" s="1"/>
  <c r="BK744" i="10"/>
  <c r="CB744" i="10" s="1"/>
  <c r="BK1000" i="10"/>
  <c r="CB1000" i="10" s="1"/>
  <c r="BK991" i="10"/>
  <c r="CB991" i="10" s="1"/>
  <c r="BK1014" i="10"/>
  <c r="CB1014" i="10" s="1"/>
  <c r="BK1005" i="10"/>
  <c r="CB1005" i="10" s="1"/>
  <c r="BK932" i="10"/>
  <c r="CB932" i="10" s="1"/>
  <c r="BK843" i="10"/>
  <c r="CB843" i="10" s="1"/>
  <c r="BK914" i="10"/>
  <c r="CB914" i="10" s="1"/>
  <c r="BK825" i="10"/>
  <c r="CB825" i="10" s="1"/>
  <c r="BK896" i="10"/>
  <c r="CB896" i="10" s="1"/>
  <c r="BK887" i="10"/>
  <c r="CB887" i="10" s="1"/>
  <c r="BK894" i="10"/>
  <c r="CB894" i="10" s="1"/>
  <c r="BK263" i="10"/>
  <c r="CB263" i="10" s="1"/>
  <c r="BK251" i="10"/>
  <c r="CB251" i="10" s="1"/>
  <c r="BK917" i="10"/>
  <c r="CB917" i="10" s="1"/>
  <c r="BK898" i="10"/>
  <c r="CB898" i="10" s="1"/>
  <c r="BK111" i="10"/>
  <c r="CB111" i="10" s="1"/>
  <c r="BK38" i="10"/>
  <c r="CB38" i="10" s="1"/>
  <c r="BK77" i="10"/>
  <c r="CB77" i="10" s="1"/>
  <c r="BK52" i="10"/>
  <c r="CB52" i="10" s="1"/>
  <c r="BK41" i="10"/>
  <c r="CB41" i="10" s="1"/>
  <c r="BK32" i="10"/>
  <c r="CB32" i="10" s="1"/>
  <c r="BK271" i="10"/>
  <c r="CB271" i="10" s="1"/>
  <c r="BK199" i="10"/>
  <c r="CB199" i="10" s="1"/>
  <c r="BK463" i="10"/>
  <c r="CB463" i="10" s="1"/>
  <c r="BK60" i="10"/>
  <c r="CB60" i="10" s="1"/>
  <c r="BK83" i="10"/>
  <c r="CB83" i="10" s="1"/>
  <c r="BK106" i="10"/>
  <c r="CB106" i="10" s="1"/>
  <c r="BK81" i="10"/>
  <c r="CB81" i="10" s="1"/>
  <c r="BK56" i="10"/>
  <c r="CB56" i="10" s="1"/>
  <c r="BK306" i="10"/>
  <c r="CB306" i="10" s="1"/>
  <c r="BK293" i="10"/>
  <c r="CB293" i="10" s="1"/>
  <c r="BK551" i="10"/>
  <c r="CB551" i="10" s="1"/>
  <c r="BK500" i="10"/>
  <c r="CB500" i="10" s="1"/>
  <c r="BK275" i="10"/>
  <c r="CB275" i="10" s="1"/>
  <c r="BK742" i="10"/>
  <c r="CB742" i="10" s="1"/>
  <c r="BK467" i="10"/>
  <c r="CB467" i="10" s="1"/>
  <c r="BK381" i="10"/>
  <c r="CB381" i="10" s="1"/>
  <c r="BK280" i="10"/>
  <c r="CB280" i="10" s="1"/>
  <c r="BK287" i="10"/>
  <c r="CB287" i="10" s="1"/>
  <c r="BK310" i="10"/>
  <c r="CB310" i="10" s="1"/>
  <c r="BK626" i="10"/>
  <c r="CB626" i="10" s="1"/>
  <c r="BK415" i="10"/>
  <c r="CB415" i="10" s="1"/>
  <c r="BK397" i="10"/>
  <c r="CB397" i="10" s="1"/>
  <c r="BK283" i="10"/>
  <c r="CB283" i="10" s="1"/>
  <c r="BK590" i="10"/>
  <c r="CB590" i="10" s="1"/>
  <c r="BK631" i="10"/>
  <c r="CB631" i="10" s="1"/>
  <c r="BK509" i="10"/>
  <c r="CB509" i="10" s="1"/>
  <c r="BK368" i="10"/>
  <c r="CB368" i="10" s="1"/>
  <c r="BK458" i="10"/>
  <c r="CB458" i="10" s="1"/>
  <c r="BK726" i="10"/>
  <c r="CB726" i="10" s="1"/>
  <c r="BK577" i="10"/>
  <c r="CB577" i="10" s="1"/>
  <c r="BK700" i="10"/>
  <c r="CB700" i="10" s="1"/>
  <c r="BK534" i="10"/>
  <c r="CB534" i="10" s="1"/>
  <c r="BK669" i="10"/>
  <c r="CB669" i="10" s="1"/>
  <c r="BK764" i="10"/>
  <c r="CB764" i="10" s="1"/>
  <c r="BK667" i="10"/>
  <c r="CB667" i="10" s="1"/>
  <c r="BK409" i="10"/>
  <c r="CB409" i="10" s="1"/>
  <c r="BK665" i="10"/>
  <c r="CB665" i="10" s="1"/>
  <c r="BK741" i="10"/>
  <c r="CB741" i="10" s="1"/>
  <c r="BK620" i="10"/>
  <c r="CB620" i="10" s="1"/>
  <c r="BK1004" i="10"/>
  <c r="CB1004" i="10" s="1"/>
  <c r="BK931" i="10"/>
  <c r="CB931" i="10" s="1"/>
  <c r="BK874" i="10"/>
  <c r="CB874" i="10" s="1"/>
  <c r="BK817" i="10"/>
  <c r="CB817" i="10" s="1"/>
  <c r="BK760" i="10"/>
  <c r="CB760" i="10" s="1"/>
  <c r="BK751" i="10"/>
  <c r="CB751" i="10" s="1"/>
  <c r="BK1007" i="10"/>
  <c r="CB1007" i="10" s="1"/>
  <c r="BK765" i="10"/>
  <c r="CB765" i="10" s="1"/>
  <c r="BK692" i="10"/>
  <c r="CB692" i="10" s="1"/>
  <c r="BK948" i="10"/>
  <c r="CB948" i="10" s="1"/>
  <c r="BK859" i="10"/>
  <c r="CB859" i="10" s="1"/>
  <c r="BK930" i="10"/>
  <c r="CB930" i="10" s="1"/>
  <c r="BK841" i="10"/>
  <c r="CB841" i="10" s="1"/>
  <c r="BK912" i="10"/>
  <c r="CB912" i="10" s="1"/>
  <c r="BK903" i="10"/>
  <c r="CB903" i="10" s="1"/>
  <c r="BK910" i="10"/>
  <c r="CB910" i="10" s="1"/>
  <c r="BK190" i="10"/>
  <c r="CB190" i="10" s="1"/>
  <c r="BK243" i="10"/>
  <c r="CB243" i="10" s="1"/>
  <c r="BK515" i="10"/>
  <c r="CB515" i="10" s="1"/>
  <c r="BK633" i="10"/>
  <c r="CB633" i="10" s="1"/>
  <c r="BK989" i="10"/>
  <c r="CB989" i="10" s="1"/>
  <c r="BK238" i="10"/>
  <c r="CB238" i="10" s="1"/>
  <c r="BK54" i="10"/>
  <c r="CB54" i="10" s="1"/>
  <c r="BK93" i="10"/>
  <c r="CB93" i="10" s="1"/>
  <c r="BK68" i="10"/>
  <c r="CB68" i="10" s="1"/>
  <c r="BK43" i="10"/>
  <c r="CB43" i="10" s="1"/>
  <c r="BK34" i="10"/>
  <c r="CB34" i="10" s="1"/>
  <c r="BK57" i="10"/>
  <c r="CB57" i="10" s="1"/>
  <c r="BK48" i="10"/>
  <c r="CB48" i="10" s="1"/>
  <c r="BK366" i="10"/>
  <c r="CB366" i="10" s="1"/>
  <c r="BK228" i="10"/>
  <c r="CB228" i="10" s="1"/>
  <c r="BK21" i="10"/>
  <c r="CB21" i="10" s="1"/>
  <c r="BK76" i="10"/>
  <c r="CB76" i="10" s="1"/>
  <c r="BK99" i="10"/>
  <c r="CB99" i="10" s="1"/>
  <c r="BK122" i="10"/>
  <c r="CB122" i="10" s="1"/>
  <c r="BK97" i="10"/>
  <c r="CB97" i="10" s="1"/>
  <c r="BK72" i="10"/>
  <c r="CB72" i="10" s="1"/>
  <c r="BK398" i="10"/>
  <c r="CB398" i="10" s="1"/>
  <c r="BK309" i="10"/>
  <c r="CB309" i="10" s="1"/>
  <c r="BK559" i="10"/>
  <c r="CB559" i="10" s="1"/>
  <c r="BK510" i="10"/>
  <c r="CB510" i="10" s="1"/>
  <c r="BK291" i="10"/>
  <c r="CB291" i="10" s="1"/>
  <c r="BK218" i="10"/>
  <c r="CB218" i="10" s="1"/>
  <c r="BK517" i="10"/>
  <c r="CB517" i="10" s="1"/>
  <c r="BK399" i="10"/>
  <c r="CB399" i="10" s="1"/>
  <c r="BK296" i="10"/>
  <c r="CB296" i="10" s="1"/>
  <c r="BK303" i="10"/>
  <c r="CB303" i="10" s="1"/>
  <c r="BK326" i="10"/>
  <c r="CB326" i="10" s="1"/>
  <c r="BK664" i="10"/>
  <c r="CB664" i="10" s="1"/>
  <c r="BK418" i="10"/>
  <c r="CB418" i="10" s="1"/>
  <c r="BK400" i="10"/>
  <c r="CB400" i="10" s="1"/>
  <c r="BK299" i="10"/>
  <c r="CB299" i="10" s="1"/>
  <c r="BK673" i="10"/>
  <c r="CB673" i="10" s="1"/>
  <c r="BK233" i="10"/>
  <c r="CB233" i="10" s="1"/>
  <c r="BK519" i="10"/>
  <c r="CB519" i="10" s="1"/>
  <c r="BK413" i="10"/>
  <c r="CB413" i="10" s="1"/>
  <c r="BK474" i="10"/>
  <c r="CB474" i="10" s="1"/>
  <c r="BK734" i="10"/>
  <c r="CB734" i="10" s="1"/>
  <c r="BK593" i="10"/>
  <c r="CB593" i="10" s="1"/>
  <c r="BK703" i="10"/>
  <c r="CB703" i="10" s="1"/>
  <c r="BK550" i="10"/>
  <c r="CB550" i="10" s="1"/>
  <c r="BK674" i="10"/>
  <c r="CB674" i="10" s="1"/>
  <c r="BK784" i="10"/>
  <c r="CB784" i="10" s="1"/>
  <c r="BK677" i="10"/>
  <c r="CB677" i="10" s="1"/>
  <c r="BK425" i="10"/>
  <c r="CB425" i="10" s="1"/>
  <c r="BK686" i="10"/>
  <c r="CB686" i="10" s="1"/>
  <c r="BK796" i="10"/>
  <c r="CB796" i="10" s="1"/>
  <c r="BK636" i="10"/>
  <c r="CB636" i="10" s="1"/>
  <c r="BK691" i="10"/>
  <c r="CB691" i="10" s="1"/>
  <c r="BK947" i="10"/>
  <c r="CB947" i="10" s="1"/>
  <c r="BK890" i="10"/>
  <c r="CB890" i="10" s="1"/>
  <c r="BK833" i="10"/>
  <c r="CB833" i="10" s="1"/>
  <c r="BK776" i="10"/>
  <c r="CB776" i="10" s="1"/>
  <c r="BK767" i="10"/>
  <c r="CB767" i="10" s="1"/>
  <c r="BK790" i="10"/>
  <c r="CB790" i="10" s="1"/>
  <c r="BK781" i="10"/>
  <c r="CB781" i="10" s="1"/>
  <c r="BK708" i="10"/>
  <c r="CB708" i="10" s="1"/>
  <c r="BK964" i="10"/>
  <c r="CB964" i="10" s="1"/>
  <c r="BK875" i="10"/>
  <c r="CB875" i="10" s="1"/>
  <c r="BK946" i="10"/>
  <c r="CB946" i="10" s="1"/>
  <c r="BK857" i="10"/>
  <c r="CB857" i="10" s="1"/>
  <c r="BK928" i="10"/>
  <c r="CB928" i="10" s="1"/>
  <c r="BK919" i="10"/>
  <c r="CB919" i="10" s="1"/>
  <c r="BK926" i="10"/>
  <c r="CB926" i="10" s="1"/>
  <c r="BK45" i="10"/>
  <c r="CB45" i="10" s="1"/>
  <c r="BK261" i="10"/>
  <c r="CB261" i="10" s="1"/>
  <c r="BK469" i="10"/>
  <c r="CB469" i="10" s="1"/>
  <c r="BK899" i="10"/>
  <c r="CB899" i="10" s="1"/>
  <c r="BK878" i="10"/>
  <c r="CB878" i="10" s="1"/>
  <c r="BK79" i="10"/>
  <c r="CB79" i="10" s="1"/>
  <c r="BK70" i="10"/>
  <c r="CB70" i="10" s="1"/>
  <c r="BK109" i="10"/>
  <c r="CB109" i="10" s="1"/>
  <c r="BK84" i="10"/>
  <c r="CB84" i="10" s="1"/>
  <c r="BK59" i="10"/>
  <c r="CB59" i="10" s="1"/>
  <c r="BK50" i="10"/>
  <c r="CB50" i="10" s="1"/>
  <c r="BK73" i="10"/>
  <c r="CB73" i="10" s="1"/>
  <c r="BK64" i="10"/>
  <c r="CB64" i="10" s="1"/>
  <c r="BK536" i="10"/>
  <c r="CB536" i="10" s="1"/>
  <c r="BK236" i="10"/>
  <c r="CB236" i="10" s="1"/>
  <c r="BK37" i="10"/>
  <c r="CB37" i="10" s="1"/>
  <c r="BK92" i="10"/>
  <c r="CB92" i="10" s="1"/>
  <c r="BK115" i="10"/>
  <c r="CB115" i="10" s="1"/>
  <c r="BK138" i="10"/>
  <c r="CB138" i="10" s="1"/>
  <c r="BK113" i="10"/>
  <c r="CB113" i="10" s="1"/>
  <c r="BK88" i="10"/>
  <c r="CB88" i="10" s="1"/>
  <c r="BK632" i="10"/>
  <c r="CB632" i="10" s="1"/>
  <c r="BK325" i="10"/>
  <c r="CB325" i="10" s="1"/>
  <c r="BK563" i="10"/>
  <c r="CB563" i="10" s="1"/>
  <c r="BK520" i="10"/>
  <c r="CB520" i="10" s="1"/>
  <c r="BK307" i="10"/>
  <c r="CB307" i="10" s="1"/>
  <c r="BK234" i="10"/>
  <c r="CB234" i="10" s="1"/>
  <c r="BK527" i="10"/>
  <c r="CB527" i="10" s="1"/>
  <c r="BK402" i="10"/>
  <c r="CB402" i="10" s="1"/>
  <c r="BK312" i="10"/>
  <c r="CB312" i="10" s="1"/>
  <c r="BK319" i="10"/>
  <c r="CB319" i="10" s="1"/>
  <c r="BK342" i="10"/>
  <c r="CB342" i="10" s="1"/>
  <c r="BK671" i="10"/>
  <c r="CB671" i="10" s="1"/>
  <c r="BK421" i="10"/>
  <c r="CB421" i="10" s="1"/>
  <c r="BK412" i="10"/>
  <c r="CB412" i="10" s="1"/>
  <c r="BK315" i="10"/>
  <c r="CB315" i="10" s="1"/>
  <c r="BK789" i="10"/>
  <c r="CB789" i="10" s="1"/>
  <c r="BK249" i="10"/>
  <c r="CB249" i="10" s="1"/>
  <c r="BK546" i="10"/>
  <c r="CB546" i="10" s="1"/>
  <c r="BK416" i="10"/>
  <c r="CB416" i="10" s="1"/>
  <c r="BK490" i="10"/>
  <c r="CB490" i="10" s="1"/>
  <c r="BK780" i="10"/>
  <c r="CB780" i="10" s="1"/>
  <c r="BK609" i="10"/>
  <c r="CB609" i="10" s="1"/>
  <c r="BK735" i="10"/>
  <c r="CB735" i="10" s="1"/>
  <c r="BK566" i="10"/>
  <c r="CB566" i="10" s="1"/>
  <c r="BK685" i="10"/>
  <c r="CB685" i="10" s="1"/>
  <c r="BK892" i="10"/>
  <c r="CB892" i="10" s="1"/>
  <c r="BK704" i="10"/>
  <c r="CB704" i="10" s="1"/>
  <c r="BK441" i="10"/>
  <c r="CB441" i="10" s="1"/>
  <c r="BK689" i="10"/>
  <c r="CB689" i="10" s="1"/>
  <c r="BK844" i="10"/>
  <c r="CB844" i="10" s="1"/>
  <c r="BK652" i="10"/>
  <c r="CB652" i="10" s="1"/>
  <c r="BK707" i="10"/>
  <c r="CB707" i="10" s="1"/>
  <c r="BK963" i="10"/>
  <c r="CB963" i="10" s="1"/>
  <c r="BK906" i="10"/>
  <c r="CB906" i="10" s="1"/>
  <c r="BK849" i="10"/>
  <c r="CB849" i="10" s="1"/>
  <c r="BK792" i="10"/>
  <c r="CB792" i="10" s="1"/>
  <c r="BK783" i="10"/>
  <c r="CB783" i="10" s="1"/>
  <c r="BK806" i="10"/>
  <c r="CB806" i="10" s="1"/>
  <c r="BK797" i="10"/>
  <c r="CB797" i="10" s="1"/>
  <c r="BK724" i="10"/>
  <c r="CB724" i="10" s="1"/>
  <c r="BK980" i="10"/>
  <c r="CB980" i="10" s="1"/>
  <c r="BK891" i="10"/>
  <c r="CB891" i="10" s="1"/>
  <c r="BK962" i="10"/>
  <c r="CB962" i="10" s="1"/>
  <c r="BK873" i="10"/>
  <c r="CB873" i="10" s="1"/>
  <c r="BK944" i="10"/>
  <c r="CB944" i="10" s="1"/>
  <c r="BK935" i="10"/>
  <c r="CB935" i="10" s="1"/>
  <c r="BK942" i="10"/>
  <c r="CB942" i="10" s="1"/>
  <c r="BK591" i="10"/>
  <c r="CB591" i="10" s="1"/>
  <c r="BK444" i="10"/>
  <c r="CB444" i="10" s="1"/>
  <c r="BK562" i="10"/>
  <c r="CB562" i="10" s="1"/>
  <c r="BK588" i="10"/>
  <c r="CB588" i="10" s="1"/>
  <c r="BK871" i="10"/>
  <c r="CB871" i="10" s="1"/>
  <c r="BK359" i="10"/>
  <c r="CB359" i="10" s="1"/>
  <c r="BK86" i="10"/>
  <c r="CB86" i="10" s="1"/>
  <c r="BK125" i="10"/>
  <c r="CB125" i="10" s="1"/>
  <c r="BK100" i="10"/>
  <c r="CB100" i="10" s="1"/>
  <c r="BK75" i="10"/>
  <c r="CB75" i="10" s="1"/>
  <c r="BK66" i="10"/>
  <c r="CB66" i="10" s="1"/>
  <c r="BK89" i="10"/>
  <c r="CB89" i="10" s="1"/>
  <c r="BK80" i="10"/>
  <c r="CB80" i="10" s="1"/>
  <c r="BK23" i="10"/>
  <c r="CB23" i="10" s="1"/>
  <c r="BK30" i="10"/>
  <c r="CB30" i="10" s="1"/>
  <c r="BK53" i="10"/>
  <c r="CB53" i="10" s="1"/>
  <c r="BK108" i="10"/>
  <c r="CB108" i="10" s="1"/>
  <c r="BK131" i="10"/>
  <c r="CB131" i="10" s="1"/>
  <c r="BK154" i="10"/>
  <c r="CB154" i="10" s="1"/>
  <c r="BK129" i="10"/>
  <c r="CB129" i="10" s="1"/>
  <c r="BK104" i="10"/>
  <c r="CB104" i="10" s="1"/>
  <c r="BK493" i="10"/>
  <c r="CB493" i="10" s="1"/>
  <c r="BK341" i="10"/>
  <c r="CB341" i="10" s="1"/>
  <c r="BK608" i="10"/>
  <c r="CB608" i="10" s="1"/>
  <c r="BK530" i="10"/>
  <c r="CB530" i="10" s="1"/>
  <c r="BK323" i="10"/>
  <c r="CB323" i="10" s="1"/>
  <c r="BK250" i="10"/>
  <c r="CB250" i="10" s="1"/>
  <c r="BK544" i="10"/>
  <c r="CB544" i="10" s="1"/>
  <c r="BK405" i="10"/>
  <c r="CB405" i="10" s="1"/>
  <c r="BK328" i="10"/>
  <c r="CB328" i="10" s="1"/>
  <c r="BK335" i="10"/>
  <c r="CB335" i="10" s="1"/>
  <c r="BK358" i="10"/>
  <c r="CB358" i="10" s="1"/>
  <c r="BK768" i="10"/>
  <c r="CB768" i="10" s="1"/>
  <c r="BK455" i="10"/>
  <c r="CB455" i="10" s="1"/>
  <c r="BK485" i="10"/>
  <c r="CB485" i="10" s="1"/>
  <c r="BK331" i="10"/>
  <c r="CB331" i="10" s="1"/>
  <c r="BK322" i="10"/>
  <c r="CB322" i="10" s="1"/>
  <c r="BK265" i="10"/>
  <c r="CB265" i="10" s="1"/>
  <c r="BK558" i="10"/>
  <c r="CB558" i="10" s="1"/>
  <c r="BK428" i="10"/>
  <c r="CB428" i="10" s="1"/>
  <c r="BK506" i="10"/>
  <c r="CB506" i="10" s="1"/>
  <c r="BK965" i="10"/>
  <c r="CB965" i="10" s="1"/>
  <c r="BK625" i="10"/>
  <c r="CB625" i="10" s="1"/>
  <c r="BK743" i="10"/>
  <c r="CB743" i="10" s="1"/>
  <c r="BK582" i="10"/>
  <c r="CB582" i="10" s="1"/>
  <c r="BK711" i="10"/>
  <c r="CB711" i="10" s="1"/>
  <c r="BK459" i="10"/>
  <c r="CB459" i="10" s="1"/>
  <c r="BK736" i="10"/>
  <c r="CB736" i="10" s="1"/>
  <c r="BK457" i="10"/>
  <c r="CB457" i="10" s="1"/>
  <c r="BK701" i="10"/>
  <c r="CB701" i="10" s="1"/>
  <c r="BK645" i="10"/>
  <c r="CB645" i="10" s="1"/>
  <c r="BK668" i="10"/>
  <c r="CB668" i="10" s="1"/>
  <c r="BK723" i="10"/>
  <c r="CB723" i="10" s="1"/>
  <c r="BK979" i="10"/>
  <c r="CB979" i="10" s="1"/>
  <c r="BK922" i="10"/>
  <c r="CB922" i="10" s="1"/>
  <c r="BK865" i="10"/>
  <c r="CB865" i="10" s="1"/>
  <c r="BK808" i="10"/>
  <c r="CB808" i="10" s="1"/>
  <c r="BK799" i="10"/>
  <c r="CB799" i="10" s="1"/>
  <c r="BK822" i="10"/>
  <c r="CB822" i="10" s="1"/>
  <c r="BK813" i="10"/>
  <c r="CB813" i="10" s="1"/>
  <c r="BK740" i="10"/>
  <c r="CB740" i="10" s="1"/>
  <c r="BK996" i="10"/>
  <c r="CB996" i="10" s="1"/>
  <c r="BK907" i="10"/>
  <c r="CB907" i="10" s="1"/>
  <c r="BK978" i="10"/>
  <c r="CB978" i="10" s="1"/>
  <c r="BK889" i="10"/>
  <c r="CB889" i="10" s="1"/>
  <c r="BK960" i="10"/>
  <c r="CB960" i="10" s="1"/>
  <c r="BK951" i="10"/>
  <c r="CB951" i="10" s="1"/>
  <c r="BK958" i="10"/>
  <c r="CB958" i="10" s="1"/>
  <c r="BK193" i="10"/>
  <c r="CB193" i="10" s="1"/>
  <c r="BK605" i="10"/>
  <c r="CB605" i="10" s="1"/>
  <c r="BK637" i="10"/>
  <c r="CB637" i="10" s="1"/>
  <c r="BK916" i="10"/>
  <c r="CB916" i="10" s="1"/>
  <c r="BK47" i="10"/>
  <c r="CB47" i="10" s="1"/>
  <c r="BK102" i="10"/>
  <c r="CB102" i="10" s="1"/>
  <c r="BK141" i="10"/>
  <c r="CB141" i="10" s="1"/>
  <c r="BK116" i="10"/>
  <c r="CB116" i="10" s="1"/>
  <c r="BK91" i="10"/>
  <c r="CB91" i="10" s="1"/>
  <c r="BK82" i="10"/>
  <c r="CB82" i="10" s="1"/>
  <c r="BK105" i="10"/>
  <c r="CB105" i="10" s="1"/>
  <c r="BK96" i="10"/>
  <c r="CB96" i="10" s="1"/>
  <c r="BK39" i="10"/>
  <c r="CB39" i="10" s="1"/>
  <c r="BK46" i="10"/>
  <c r="CB46" i="10" s="1"/>
  <c r="BK69" i="10"/>
  <c r="CB69" i="10" s="1"/>
  <c r="BK124" i="10"/>
  <c r="CB124" i="10" s="1"/>
  <c r="BK147" i="10"/>
  <c r="CB147" i="10" s="1"/>
  <c r="BK170" i="10"/>
  <c r="CB170" i="10" s="1"/>
  <c r="BK145" i="10"/>
  <c r="CB145" i="10" s="1"/>
  <c r="BK120" i="10"/>
  <c r="CB120" i="10" s="1"/>
  <c r="BK503" i="10"/>
  <c r="CB503" i="10" s="1"/>
  <c r="BK357" i="10"/>
  <c r="CB357" i="10" s="1"/>
  <c r="BK616" i="10"/>
  <c r="CB616" i="10" s="1"/>
  <c r="BK547" i="10"/>
  <c r="CB547" i="10" s="1"/>
  <c r="BK339" i="10"/>
  <c r="CB339" i="10" s="1"/>
  <c r="BK266" i="10"/>
  <c r="CB266" i="10" s="1"/>
  <c r="BK560" i="10"/>
  <c r="CB560" i="10" s="1"/>
  <c r="BK484" i="10"/>
  <c r="CB484" i="10" s="1"/>
  <c r="BK344" i="10"/>
  <c r="CB344" i="10" s="1"/>
  <c r="BK351" i="10"/>
  <c r="CB351" i="10" s="1"/>
  <c r="BK374" i="10"/>
  <c r="CB374" i="10" s="1"/>
  <c r="BK189" i="10"/>
  <c r="CB189" i="10" s="1"/>
  <c r="BK508" i="10"/>
  <c r="CB508" i="10" s="1"/>
  <c r="BK495" i="10"/>
  <c r="CB495" i="10" s="1"/>
  <c r="BK347" i="10"/>
  <c r="CB347" i="10" s="1"/>
  <c r="BK338" i="10"/>
  <c r="CB338" i="10" s="1"/>
  <c r="BK281" i="10"/>
  <c r="CB281" i="10" s="1"/>
  <c r="BK615" i="10"/>
  <c r="CB615" i="10" s="1"/>
  <c r="BK456" i="10"/>
  <c r="CB456" i="10" s="1"/>
  <c r="BK522" i="10"/>
  <c r="CB522" i="10" s="1"/>
  <c r="BK385" i="10"/>
  <c r="CB385" i="10" s="1"/>
  <c r="BK641" i="10"/>
  <c r="CB641" i="10" s="1"/>
  <c r="BK752" i="10"/>
  <c r="CB752" i="10" s="1"/>
  <c r="BK598" i="10"/>
  <c r="CB598" i="10" s="1"/>
  <c r="BK758" i="10"/>
  <c r="CB758" i="10" s="1"/>
  <c r="BK475" i="10"/>
  <c r="CB475" i="10" s="1"/>
  <c r="BK821" i="10"/>
  <c r="CB821" i="10" s="1"/>
  <c r="BK473" i="10"/>
  <c r="CB473" i="10" s="1"/>
  <c r="BK732" i="10"/>
  <c r="CB732" i="10" s="1"/>
  <c r="BK661" i="10"/>
  <c r="CB661" i="10" s="1"/>
  <c r="BK690" i="10"/>
  <c r="CB690" i="10" s="1"/>
  <c r="BK739" i="10"/>
  <c r="CB739" i="10" s="1"/>
  <c r="BK995" i="10"/>
  <c r="CB995" i="10" s="1"/>
  <c r="BK938" i="10"/>
  <c r="CB938" i="10" s="1"/>
  <c r="BK881" i="10"/>
  <c r="CB881" i="10" s="1"/>
  <c r="BK824" i="10"/>
  <c r="CB824" i="10" s="1"/>
  <c r="BK815" i="10"/>
  <c r="CB815" i="10" s="1"/>
  <c r="BK838" i="10"/>
  <c r="CB838" i="10" s="1"/>
  <c r="BK829" i="10"/>
  <c r="CB829" i="10" s="1"/>
  <c r="BK756" i="10"/>
  <c r="CB756" i="10" s="1"/>
  <c r="BK1012" i="10"/>
  <c r="CB1012" i="10" s="1"/>
  <c r="BK923" i="10"/>
  <c r="CB923" i="10" s="1"/>
  <c r="BK994" i="10"/>
  <c r="CB994" i="10" s="1"/>
  <c r="BK905" i="10"/>
  <c r="CB905" i="10" s="1"/>
  <c r="BK976" i="10"/>
  <c r="CB976" i="10" s="1"/>
  <c r="BK967" i="10"/>
  <c r="CB967" i="10" s="1"/>
  <c r="BK974" i="10"/>
  <c r="CB974" i="10" s="1"/>
  <c r="BK49" i="10"/>
  <c r="CB49" i="10" s="1"/>
  <c r="BK597" i="10"/>
  <c r="CB597" i="10" s="1"/>
  <c r="BK545" i="10"/>
  <c r="CB545" i="10" s="1"/>
  <c r="BK728" i="10"/>
  <c r="CB728" i="10" s="1"/>
  <c r="BK476" i="10"/>
  <c r="CB476" i="10" s="1"/>
  <c r="BK118" i="10"/>
  <c r="CB118" i="10" s="1"/>
  <c r="BK157" i="10"/>
  <c r="CB157" i="10" s="1"/>
  <c r="BK132" i="10"/>
  <c r="CB132" i="10" s="1"/>
  <c r="BK107" i="10"/>
  <c r="CB107" i="10" s="1"/>
  <c r="BK98" i="10"/>
  <c r="CB98" i="10" s="1"/>
  <c r="BK121" i="10"/>
  <c r="CB121" i="10" s="1"/>
  <c r="BK112" i="10"/>
  <c r="CB112" i="10" s="1"/>
  <c r="BK55" i="10"/>
  <c r="CB55" i="10" s="1"/>
  <c r="BK62" i="10"/>
  <c r="CB62" i="10" s="1"/>
  <c r="BK85" i="10"/>
  <c r="CB85" i="10" s="1"/>
  <c r="BK140" i="10"/>
  <c r="CB140" i="10" s="1"/>
  <c r="BK163" i="10"/>
  <c r="CB163" i="10" s="1"/>
  <c r="BK194" i="10"/>
  <c r="CB194" i="10" s="1"/>
  <c r="BK161" i="10"/>
  <c r="CB161" i="10" s="1"/>
  <c r="BK136" i="10"/>
  <c r="CB136" i="10" s="1"/>
  <c r="BK567" i="10"/>
  <c r="CB567" i="10" s="1"/>
  <c r="BK373" i="10"/>
  <c r="CB373" i="10" s="1"/>
  <c r="BK643" i="10"/>
  <c r="CB643" i="10" s="1"/>
  <c r="BK592" i="10"/>
  <c r="CB592" i="10" s="1"/>
  <c r="BK355" i="10"/>
  <c r="CB355" i="10" s="1"/>
  <c r="BK282" i="10"/>
  <c r="CB282" i="10" s="1"/>
  <c r="BK568" i="10"/>
  <c r="CB568" i="10" s="1"/>
  <c r="BK494" i="10"/>
  <c r="CB494" i="10" s="1"/>
  <c r="BK360" i="10"/>
  <c r="CB360" i="10" s="1"/>
  <c r="BK367" i="10"/>
  <c r="CB367" i="10" s="1"/>
  <c r="BK424" i="10"/>
  <c r="CB424" i="10" s="1"/>
  <c r="BK205" i="10"/>
  <c r="CB205" i="10" s="1"/>
  <c r="BK557" i="10"/>
  <c r="CB557" i="10" s="1"/>
  <c r="BK525" i="10"/>
  <c r="CB525" i="10" s="1"/>
  <c r="BK363" i="10"/>
  <c r="CB363" i="10" s="1"/>
  <c r="BK354" i="10"/>
  <c r="CB354" i="10" s="1"/>
  <c r="BK297" i="10"/>
  <c r="CB297" i="10" s="1"/>
  <c r="BK623" i="10"/>
  <c r="CB623" i="10" s="1"/>
  <c r="BK466" i="10"/>
  <c r="CB466" i="10" s="1"/>
  <c r="BK538" i="10"/>
  <c r="CB538" i="10" s="1"/>
  <c r="BK401" i="10"/>
  <c r="CB401" i="10" s="1"/>
  <c r="BK657" i="10"/>
  <c r="CB657" i="10" s="1"/>
  <c r="BK757" i="10"/>
  <c r="CB757" i="10" s="1"/>
  <c r="BK614" i="10"/>
  <c r="CB614" i="10" s="1"/>
  <c r="BK802" i="10"/>
  <c r="CB802" i="10" s="1"/>
  <c r="BK491" i="10"/>
  <c r="CB491" i="10" s="1"/>
  <c r="BK981" i="10"/>
  <c r="CB981" i="10" s="1"/>
  <c r="BK489" i="10"/>
  <c r="CB489" i="10" s="1"/>
  <c r="BK754" i="10"/>
  <c r="CB754" i="10" s="1"/>
  <c r="BK678" i="10"/>
  <c r="CB678" i="10" s="1"/>
  <c r="BK693" i="10"/>
  <c r="CB693" i="10" s="1"/>
  <c r="BK755" i="10"/>
  <c r="CB755" i="10" s="1"/>
  <c r="BK1011" i="10"/>
  <c r="CB1011" i="10" s="1"/>
  <c r="BK954" i="10"/>
  <c r="CB954" i="10" s="1"/>
  <c r="BK897" i="10"/>
  <c r="CB897" i="10" s="1"/>
  <c r="BK840" i="10"/>
  <c r="CB840" i="10" s="1"/>
  <c r="BK831" i="10"/>
  <c r="CB831" i="10" s="1"/>
  <c r="BK854" i="10"/>
  <c r="CB854" i="10" s="1"/>
  <c r="BK845" i="10"/>
  <c r="CB845" i="10" s="1"/>
  <c r="BK772" i="10"/>
  <c r="CB772" i="10" s="1"/>
  <c r="BK683" i="10"/>
  <c r="CB683" i="10" s="1"/>
  <c r="BK939" i="10"/>
  <c r="CB939" i="10" s="1"/>
  <c r="BK1010" i="10"/>
  <c r="CB1010" i="10" s="1"/>
  <c r="BK921" i="10"/>
  <c r="CB921" i="10" s="1"/>
  <c r="BK992" i="10"/>
  <c r="CB992" i="10" s="1"/>
  <c r="BK983" i="10"/>
  <c r="CB983" i="10" s="1"/>
  <c r="BK990" i="10"/>
  <c r="CB990" i="10" s="1"/>
  <c r="BK407" i="10"/>
  <c r="CB407" i="10" s="1"/>
  <c r="BK353" i="10"/>
  <c r="CB353" i="10" s="1"/>
  <c r="BK635" i="10"/>
  <c r="CB635" i="10" s="1"/>
  <c r="BK809" i="10"/>
  <c r="CB809" i="10" s="1"/>
  <c r="BK159" i="10"/>
  <c r="CB159" i="10" s="1"/>
  <c r="BK134" i="10"/>
  <c r="CB134" i="10" s="1"/>
  <c r="BK173" i="10"/>
  <c r="CB173" i="10" s="1"/>
  <c r="BK148" i="10"/>
  <c r="CB148" i="10" s="1"/>
  <c r="BK123" i="10"/>
  <c r="CB123" i="10" s="1"/>
  <c r="BK114" i="10"/>
  <c r="CB114" i="10" s="1"/>
  <c r="BK137" i="10"/>
  <c r="CB137" i="10" s="1"/>
  <c r="BK128" i="10"/>
  <c r="CB128" i="10" s="1"/>
  <c r="BK71" i="10"/>
  <c r="CB71" i="10" s="1"/>
  <c r="BK78" i="10"/>
  <c r="CB78" i="10" s="1"/>
  <c r="BK101" i="10"/>
  <c r="CB101" i="10" s="1"/>
  <c r="BK156" i="10"/>
  <c r="CB156" i="10" s="1"/>
  <c r="BK179" i="10"/>
  <c r="CB179" i="10" s="1"/>
  <c r="BK200" i="10"/>
  <c r="CB200" i="10" s="1"/>
  <c r="BK177" i="10"/>
  <c r="CB177" i="10" s="1"/>
  <c r="BK152" i="10"/>
  <c r="CB152" i="10" s="1"/>
  <c r="BK575" i="10"/>
  <c r="CB575" i="10" s="1"/>
  <c r="BK380" i="10"/>
  <c r="CB380" i="10" s="1"/>
  <c r="BK284" i="10"/>
  <c r="CB284" i="10" s="1"/>
  <c r="BK600" i="10"/>
  <c r="CB600" i="10" s="1"/>
  <c r="BK371" i="10"/>
  <c r="CB371" i="10" s="1"/>
  <c r="BK298" i="10"/>
  <c r="CB298" i="10" s="1"/>
  <c r="BK687" i="10"/>
  <c r="CB687" i="10" s="1"/>
  <c r="BK504" i="10"/>
  <c r="CB504" i="10" s="1"/>
  <c r="BK376" i="10"/>
  <c r="CB376" i="10" s="1"/>
  <c r="BK387" i="10"/>
  <c r="CB387" i="10" s="1"/>
  <c r="BK427" i="10"/>
  <c r="CB427" i="10" s="1"/>
  <c r="BK221" i="10"/>
  <c r="CB221" i="10" s="1"/>
  <c r="BK565" i="10"/>
  <c r="CB565" i="10" s="1"/>
  <c r="BK535" i="10"/>
  <c r="CB535" i="10" s="1"/>
  <c r="BK388" i="10"/>
  <c r="CB388" i="10" s="1"/>
  <c r="BK370" i="10"/>
  <c r="CB370" i="10" s="1"/>
  <c r="BK313" i="10"/>
  <c r="CB313" i="10" s="1"/>
  <c r="BK627" i="10"/>
  <c r="CB627" i="10" s="1"/>
  <c r="BK496" i="10"/>
  <c r="CB496" i="10" s="1"/>
  <c r="BK554" i="10"/>
  <c r="CB554" i="10" s="1"/>
  <c r="BK417" i="10"/>
  <c r="CB417" i="10" s="1"/>
  <c r="BK710" i="10"/>
  <c r="CB710" i="10" s="1"/>
  <c r="BK853" i="10"/>
  <c r="CB853" i="10" s="1"/>
  <c r="BK630" i="10"/>
  <c r="CB630" i="10" s="1"/>
  <c r="BK837" i="10"/>
  <c r="CB837" i="10" s="1"/>
  <c r="BK507" i="10"/>
  <c r="CB507" i="10" s="1"/>
  <c r="BK658" i="10"/>
  <c r="CB658" i="10" s="1"/>
  <c r="BK505" i="10"/>
  <c r="CB505" i="10" s="1"/>
  <c r="BK786" i="10"/>
  <c r="CB786" i="10" s="1"/>
  <c r="BK702" i="10"/>
  <c r="CB702" i="10" s="1"/>
  <c r="BK696" i="10"/>
  <c r="CB696" i="10" s="1"/>
  <c r="BK771" i="10"/>
  <c r="CB771" i="10" s="1"/>
  <c r="BK714" i="10"/>
  <c r="CB714" i="10" s="1"/>
  <c r="BK970" i="10"/>
  <c r="CB970" i="10" s="1"/>
  <c r="BK913" i="10"/>
  <c r="CB913" i="10" s="1"/>
  <c r="BK856" i="10"/>
  <c r="CB856" i="10" s="1"/>
  <c r="BK847" i="10"/>
  <c r="CB847" i="10" s="1"/>
  <c r="BK870" i="10"/>
  <c r="CB870" i="10" s="1"/>
  <c r="BK861" i="10"/>
  <c r="CB861" i="10" s="1"/>
  <c r="BK788" i="10"/>
  <c r="CB788" i="10" s="1"/>
  <c r="BK699" i="10"/>
  <c r="CB699" i="10" s="1"/>
  <c r="BK955" i="10"/>
  <c r="CB955" i="10" s="1"/>
  <c r="BK681" i="10"/>
  <c r="CB681" i="10" s="1"/>
  <c r="BK937" i="10"/>
  <c r="CB937" i="10" s="1"/>
  <c r="BK1008" i="10"/>
  <c r="CB1008" i="10" s="1"/>
  <c r="BK999" i="10"/>
  <c r="CB999" i="10" s="1"/>
  <c r="BK1006" i="10"/>
  <c r="CB1006" i="10" s="1"/>
  <c r="BK51" i="10"/>
  <c r="CB51" i="10" s="1"/>
  <c r="BK573" i="10"/>
  <c r="CB573" i="10" s="1"/>
  <c r="BK502" i="10"/>
  <c r="CB502" i="10" s="1"/>
  <c r="BK984" i="10"/>
  <c r="CB984" i="10" s="1"/>
  <c r="BK127" i="10"/>
  <c r="CB127" i="10" s="1"/>
  <c r="BK150" i="10"/>
  <c r="CB150" i="10" s="1"/>
  <c r="BK180" i="10"/>
  <c r="CB180" i="10" s="1"/>
  <c r="BK164" i="10"/>
  <c r="CB164" i="10" s="1"/>
  <c r="BK139" i="10"/>
  <c r="CB139" i="10" s="1"/>
  <c r="BK130" i="10"/>
  <c r="CB130" i="10" s="1"/>
  <c r="BK153" i="10"/>
  <c r="CB153" i="10" s="1"/>
  <c r="BK144" i="10"/>
  <c r="CB144" i="10" s="1"/>
  <c r="BK87" i="10"/>
  <c r="CB87" i="10" s="1"/>
  <c r="BK94" i="10"/>
  <c r="CB94" i="10" s="1"/>
  <c r="BK117" i="10"/>
  <c r="CB117" i="10" s="1"/>
  <c r="BK172" i="10"/>
  <c r="CB172" i="10" s="1"/>
  <c r="BK209" i="10"/>
  <c r="CB209" i="10" s="1"/>
  <c r="BK206" i="10"/>
  <c r="CB206" i="10" s="1"/>
  <c r="BK185" i="10"/>
  <c r="CB185" i="10" s="1"/>
  <c r="BK168" i="10"/>
  <c r="CB168" i="10" s="1"/>
  <c r="BK579" i="10"/>
  <c r="CB579" i="10" s="1"/>
  <c r="BK383" i="10"/>
  <c r="CB383" i="10" s="1"/>
  <c r="BK300" i="10"/>
  <c r="CB300" i="10" s="1"/>
  <c r="BK638" i="10"/>
  <c r="CB638" i="10" s="1"/>
  <c r="BK420" i="10"/>
  <c r="CB420" i="10" s="1"/>
  <c r="BK314" i="10"/>
  <c r="CB314" i="10" s="1"/>
  <c r="BK241" i="10"/>
  <c r="CB241" i="10" s="1"/>
  <c r="BK514" i="10"/>
  <c r="CB514" i="10" s="1"/>
  <c r="BK384" i="10"/>
  <c r="CB384" i="10" s="1"/>
  <c r="BK436" i="10"/>
  <c r="CB436" i="10" s="1"/>
  <c r="BK430" i="10"/>
  <c r="CB430" i="10" s="1"/>
  <c r="BK237" i="10"/>
  <c r="CB237" i="10" s="1"/>
  <c r="BK610" i="10"/>
  <c r="CB610" i="10" s="1"/>
  <c r="BK549" i="10"/>
  <c r="CB549" i="10" s="1"/>
  <c r="BK391" i="10"/>
  <c r="CB391" i="10" s="1"/>
  <c r="BK382" i="10"/>
  <c r="CB382" i="10" s="1"/>
  <c r="BK329" i="10"/>
  <c r="CB329" i="10" s="1"/>
  <c r="BK642" i="10"/>
  <c r="CB642" i="10" s="1"/>
  <c r="BK499" i="10"/>
  <c r="CB499" i="10" s="1"/>
  <c r="BK570" i="10"/>
  <c r="CB570" i="10" s="1"/>
  <c r="BK433" i="10"/>
  <c r="CB433" i="10" s="1"/>
  <c r="BK718" i="10"/>
  <c r="CB718" i="10" s="1"/>
  <c r="BK390" i="10"/>
  <c r="CB390" i="10" s="1"/>
  <c r="BK646" i="10"/>
  <c r="CB646" i="10" s="1"/>
  <c r="BK1013" i="10"/>
  <c r="CB1013" i="10" s="1"/>
  <c r="BK523" i="10"/>
  <c r="CB523" i="10" s="1"/>
  <c r="BK672" i="10"/>
  <c r="CB672" i="10" s="1"/>
  <c r="BK521" i="10"/>
  <c r="CB521" i="10" s="1"/>
  <c r="BK949" i="10"/>
  <c r="CB949" i="10" s="1"/>
  <c r="BK717" i="10"/>
  <c r="CB717" i="10" s="1"/>
  <c r="BK709" i="10"/>
  <c r="CB709" i="10" s="1"/>
  <c r="BK787" i="10"/>
  <c r="CB787" i="10" s="1"/>
  <c r="BK730" i="10"/>
  <c r="CB730" i="10" s="1"/>
  <c r="BK986" i="10"/>
  <c r="CB986" i="10" s="1"/>
  <c r="BK929" i="10"/>
  <c r="CB929" i="10" s="1"/>
  <c r="BK872" i="10"/>
  <c r="CB872" i="10" s="1"/>
  <c r="BK863" i="10"/>
  <c r="CB863" i="10" s="1"/>
  <c r="BK886" i="10"/>
  <c r="CB886" i="10" s="1"/>
  <c r="BK877" i="10"/>
  <c r="CB877" i="10" s="1"/>
  <c r="BK804" i="10"/>
  <c r="CB804" i="10" s="1"/>
  <c r="BK715" i="10"/>
  <c r="CB715" i="10" s="1"/>
  <c r="BK971" i="10"/>
  <c r="CB971" i="10" s="1"/>
  <c r="BK697" i="10"/>
  <c r="CB697" i="10" s="1"/>
  <c r="BK953" i="10"/>
  <c r="CB953" i="10" s="1"/>
  <c r="BK759" i="10"/>
  <c r="CB759" i="10" s="1"/>
  <c r="BK28" i="10"/>
  <c r="CB28" i="10" s="1"/>
  <c r="BK670" i="10"/>
  <c r="CB670" i="10" s="1"/>
  <c r="BK706" i="10"/>
  <c r="CB706" i="10" s="1"/>
  <c r="BK785" i="10"/>
  <c r="CB785" i="10" s="1"/>
  <c r="BK274" i="10"/>
  <c r="CB274" i="10" s="1"/>
  <c r="BK166" i="10"/>
  <c r="CB166" i="10" s="1"/>
  <c r="BK201" i="10"/>
  <c r="CB201" i="10" s="1"/>
  <c r="BK186" i="10"/>
  <c r="CB186" i="10" s="1"/>
  <c r="BK155" i="10"/>
  <c r="CB155" i="10" s="1"/>
  <c r="BK146" i="10"/>
  <c r="CB146" i="10" s="1"/>
  <c r="BK169" i="10"/>
  <c r="CB169" i="10" s="1"/>
  <c r="BK160" i="10"/>
  <c r="CB160" i="10" s="1"/>
  <c r="BK103" i="10"/>
  <c r="CB103" i="10" s="1"/>
  <c r="BK110" i="10"/>
  <c r="CB110" i="10" s="1"/>
  <c r="BK133" i="10"/>
  <c r="CB133" i="10" s="1"/>
  <c r="BK215" i="10"/>
  <c r="CB215" i="10" s="1"/>
  <c r="BK212" i="10"/>
  <c r="CB212" i="10" s="1"/>
  <c r="BK222" i="10"/>
  <c r="CB222" i="10" s="1"/>
  <c r="BK188" i="10"/>
  <c r="CB188" i="10" s="1"/>
  <c r="BK182" i="10"/>
  <c r="CB182" i="10" s="1"/>
  <c r="BK624" i="10"/>
  <c r="CB624" i="10" s="1"/>
  <c r="BK386" i="10"/>
  <c r="CB386" i="10" s="1"/>
  <c r="BK316" i="10"/>
  <c r="CB316" i="10" s="1"/>
  <c r="BK654" i="10"/>
  <c r="CB654" i="10" s="1"/>
  <c r="BK423" i="10"/>
  <c r="CB423" i="10" s="1"/>
  <c r="BK330" i="10"/>
  <c r="CB330" i="10" s="1"/>
  <c r="BK257" i="10"/>
  <c r="CB257" i="10" s="1"/>
  <c r="BK552" i="10"/>
  <c r="CB552" i="10" s="1"/>
  <c r="BK396" i="10"/>
  <c r="CB396" i="10" s="1"/>
  <c r="BK439" i="10"/>
  <c r="CB439" i="10" s="1"/>
  <c r="BK468" i="10"/>
  <c r="CB468" i="10" s="1"/>
  <c r="BK253" i="10"/>
  <c r="CB253" i="10" s="1"/>
  <c r="BK622" i="10"/>
  <c r="CB622" i="10" s="1"/>
  <c r="BK594" i="10"/>
  <c r="CB594" i="10" s="1"/>
  <c r="BK403" i="10"/>
  <c r="CB403" i="10" s="1"/>
  <c r="BK440" i="10"/>
  <c r="CB440" i="10" s="1"/>
  <c r="BK345" i="10"/>
  <c r="CB345" i="10" s="1"/>
  <c r="BK647" i="10"/>
  <c r="CB647" i="10" s="1"/>
  <c r="BK599" i="10"/>
  <c r="CB599" i="10" s="1"/>
  <c r="BK586" i="10"/>
  <c r="CB586" i="10" s="1"/>
  <c r="BK449" i="10"/>
  <c r="CB449" i="10" s="1"/>
  <c r="BK818" i="10"/>
  <c r="CB818" i="10" s="1"/>
  <c r="BK406" i="10"/>
  <c r="CB406" i="10" s="1"/>
  <c r="BK662" i="10"/>
  <c r="CB662" i="10" s="1"/>
  <c r="BK548" i="10"/>
  <c r="CB548" i="10" s="1"/>
  <c r="BK539" i="10"/>
  <c r="CB539" i="10" s="1"/>
  <c r="BK680" i="10"/>
  <c r="CB680" i="10" s="1"/>
  <c r="BK537" i="10"/>
  <c r="CB537" i="10" s="1"/>
  <c r="BK656" i="10"/>
  <c r="CB656" i="10" s="1"/>
  <c r="BK725" i="10"/>
  <c r="CB725" i="10" s="1"/>
  <c r="BK816" i="10"/>
  <c r="CB816" i="10" s="1"/>
  <c r="BK803" i="10"/>
  <c r="CB803" i="10" s="1"/>
  <c r="BK746" i="10"/>
  <c r="CB746" i="10" s="1"/>
  <c r="BK1002" i="10"/>
  <c r="CB1002" i="10" s="1"/>
  <c r="BK945" i="10"/>
  <c r="CB945" i="10" s="1"/>
  <c r="BK888" i="10"/>
  <c r="CB888" i="10" s="1"/>
  <c r="BK879" i="10"/>
  <c r="CB879" i="10" s="1"/>
  <c r="BK902" i="10"/>
  <c r="CB902" i="10" s="1"/>
  <c r="BK893" i="10"/>
  <c r="CB893" i="10" s="1"/>
  <c r="BK820" i="10"/>
  <c r="CB820" i="10" s="1"/>
  <c r="BK731" i="10"/>
  <c r="CB731" i="10" s="1"/>
  <c r="BK987" i="10"/>
  <c r="CB987" i="10" s="1"/>
  <c r="BK713" i="10"/>
  <c r="CB713" i="10" s="1"/>
  <c r="BK969" i="10"/>
  <c r="CB969" i="10" s="1"/>
  <c r="BK775" i="10"/>
  <c r="CB775" i="10" s="1"/>
  <c r="BK782" i="10"/>
  <c r="CB782" i="10" s="1"/>
  <c r="BK74" i="10"/>
  <c r="CB74" i="10" s="1"/>
  <c r="BK349" i="10"/>
  <c r="CB349" i="10" s="1"/>
  <c r="BK644" i="10"/>
  <c r="CB644" i="10" s="1"/>
  <c r="BK998" i="10"/>
  <c r="CB998" i="10" s="1"/>
  <c r="BK95" i="10"/>
  <c r="CB95" i="10" s="1"/>
  <c r="BK210" i="10"/>
  <c r="CB210" i="10" s="1"/>
  <c r="BK204" i="10"/>
  <c r="CB204" i="10" s="1"/>
  <c r="BK192" i="10"/>
  <c r="CB192" i="10" s="1"/>
  <c r="BK171" i="10"/>
  <c r="CB171" i="10" s="1"/>
  <c r="BK162" i="10"/>
  <c r="CB162" i="10" s="1"/>
  <c r="BK214" i="10"/>
  <c r="CB214" i="10" s="1"/>
  <c r="BK176" i="10"/>
  <c r="CB176" i="10" s="1"/>
  <c r="BK119" i="10"/>
  <c r="CB119" i="10" s="1"/>
  <c r="BK126" i="10"/>
  <c r="CB126" i="10" s="1"/>
  <c r="BK149" i="10"/>
  <c r="CB149" i="10" s="1"/>
  <c r="BK302" i="10"/>
  <c r="CB302" i="10" s="1"/>
  <c r="BK262" i="10"/>
  <c r="CB262" i="10" s="1"/>
  <c r="BK279" i="10"/>
  <c r="CB279" i="10" s="1"/>
  <c r="BK191" i="10"/>
  <c r="CB191" i="10" s="1"/>
  <c r="BK216" i="10"/>
  <c r="CB216" i="10" s="1"/>
  <c r="BK648" i="10"/>
  <c r="CB648" i="10" s="1"/>
  <c r="BK389" i="10"/>
  <c r="CB389" i="10" s="1"/>
  <c r="BK332" i="10"/>
  <c r="CB332" i="10" s="1"/>
  <c r="BK738" i="10"/>
  <c r="CB738" i="10" s="1"/>
  <c r="BK435" i="10"/>
  <c r="CB435" i="10" s="1"/>
  <c r="BK346" i="10"/>
  <c r="CB346" i="10" s="1"/>
  <c r="BK273" i="10"/>
  <c r="CB273" i="10" s="1"/>
  <c r="BK621" i="10"/>
  <c r="CB621" i="10" s="1"/>
  <c r="BK445" i="10"/>
  <c r="CB445" i="10" s="1"/>
  <c r="BK451" i="10"/>
  <c r="CB451" i="10" s="1"/>
  <c r="BK478" i="10"/>
  <c r="CB478" i="10" s="1"/>
  <c r="BK269" i="10"/>
  <c r="CB269" i="10" s="1"/>
  <c r="BK774" i="10"/>
  <c r="CB774" i="10" s="1"/>
  <c r="BK606" i="10"/>
  <c r="CB606" i="10" s="1"/>
  <c r="BK452" i="10"/>
  <c r="CB452" i="10" s="1"/>
  <c r="BK443" i="10"/>
  <c r="CB443" i="10" s="1"/>
  <c r="BK361" i="10"/>
  <c r="CB361" i="10" s="1"/>
  <c r="BK659" i="10"/>
  <c r="CB659" i="10" s="1"/>
  <c r="BK607" i="10"/>
  <c r="CB607" i="10" s="1"/>
  <c r="BK602" i="10"/>
  <c r="CB602" i="10" s="1"/>
  <c r="BK465" i="10"/>
  <c r="CB465" i="10" s="1"/>
  <c r="BK869" i="10"/>
  <c r="CB869" i="10" s="1"/>
  <c r="BK422" i="10"/>
  <c r="CB422" i="10" s="1"/>
  <c r="BK694" i="10"/>
  <c r="CB694" i="10" s="1"/>
  <c r="BK564" i="10"/>
  <c r="CB564" i="10" s="1"/>
  <c r="BK555" i="10"/>
  <c r="CB555" i="10" s="1"/>
  <c r="BK695" i="10"/>
  <c r="CB695" i="10" s="1"/>
  <c r="BK553" i="10"/>
  <c r="CB553" i="10" s="1"/>
  <c r="BK716" i="10"/>
  <c r="CB716" i="10" s="1"/>
  <c r="BK750" i="10"/>
  <c r="CB750" i="10" s="1"/>
  <c r="BK828" i="10"/>
  <c r="CB828" i="10" s="1"/>
  <c r="BK819" i="10"/>
  <c r="CB819" i="10" s="1"/>
  <c r="BK762" i="10"/>
  <c r="CB762" i="10" s="1"/>
  <c r="BK705" i="10"/>
  <c r="CB705" i="10" s="1"/>
  <c r="BK961" i="10"/>
  <c r="CB961" i="10" s="1"/>
  <c r="BK904" i="10"/>
  <c r="CB904" i="10" s="1"/>
  <c r="BK895" i="10"/>
  <c r="CB895" i="10" s="1"/>
  <c r="BK918" i="10"/>
  <c r="CB918" i="10" s="1"/>
  <c r="BK909" i="10"/>
  <c r="CB909" i="10" s="1"/>
  <c r="BK836" i="10"/>
  <c r="CB836" i="10" s="1"/>
  <c r="BK747" i="10"/>
  <c r="CB747" i="10" s="1"/>
  <c r="BK1003" i="10"/>
  <c r="CB1003" i="10" s="1"/>
  <c r="BK729" i="10"/>
  <c r="CB729" i="10" s="1"/>
  <c r="BK985" i="10"/>
  <c r="CB985" i="10" s="1"/>
  <c r="BK791" i="10"/>
  <c r="CB791" i="10" s="1"/>
  <c r="BK798" i="10"/>
  <c r="CB798" i="10" s="1"/>
  <c r="BK244" i="10"/>
  <c r="CB244" i="10" s="1"/>
  <c r="BK584" i="10"/>
  <c r="CB584" i="10" s="1"/>
  <c r="BK426" i="10"/>
  <c r="CB426" i="10" s="1"/>
  <c r="BK972" i="10"/>
  <c r="CB972" i="10" s="1"/>
  <c r="BK880" i="10"/>
  <c r="CB880" i="10" s="1"/>
  <c r="BK63" i="10"/>
  <c r="CB63" i="10" s="1"/>
  <c r="BK223" i="10"/>
  <c r="CB223" i="10" s="1"/>
  <c r="BK207" i="10"/>
  <c r="CB207" i="10" s="1"/>
  <c r="BK198" i="10"/>
  <c r="CB198" i="10" s="1"/>
  <c r="BK183" i="10"/>
  <c r="CB183" i="10" s="1"/>
  <c r="BK178" i="10"/>
  <c r="CB178" i="10" s="1"/>
  <c r="BK224" i="10"/>
  <c r="CB224" i="10" s="1"/>
  <c r="BK202" i="10"/>
  <c r="CB202" i="10" s="1"/>
  <c r="BK135" i="10"/>
  <c r="CB135" i="10" s="1"/>
  <c r="BK142" i="10"/>
  <c r="CB142" i="10" s="1"/>
  <c r="BK165" i="10"/>
  <c r="CB165" i="10" s="1"/>
  <c r="BK334" i="10"/>
  <c r="CB334" i="10" s="1"/>
  <c r="BK419" i="10"/>
  <c r="CB419" i="10" s="1"/>
  <c r="BK318" i="10"/>
  <c r="CB318" i="10" s="1"/>
  <c r="BK258" i="10"/>
  <c r="CB258" i="10" s="1"/>
  <c r="BK226" i="10"/>
  <c r="CB226" i="10" s="1"/>
  <c r="BK197" i="10"/>
  <c r="CB197" i="10" s="1"/>
  <c r="BK447" i="10"/>
  <c r="CB447" i="10" s="1"/>
  <c r="BK348" i="10"/>
  <c r="CB348" i="10" s="1"/>
  <c r="BK885" i="10"/>
  <c r="CB885" i="10" s="1"/>
  <c r="BK477" i="10"/>
  <c r="CB477" i="10" s="1"/>
  <c r="BK362" i="10"/>
  <c r="CB362" i="10" s="1"/>
  <c r="BK289" i="10"/>
  <c r="CB289" i="10" s="1"/>
  <c r="BK629" i="10"/>
  <c r="CB629" i="10" s="1"/>
  <c r="BK448" i="10"/>
  <c r="CB448" i="10" s="1"/>
  <c r="BK501" i="10"/>
  <c r="CB501" i="10" s="1"/>
  <c r="BK488" i="10"/>
  <c r="CB488" i="10" s="1"/>
  <c r="BK285" i="10"/>
  <c r="CB285" i="10" s="1"/>
  <c r="BK308" i="10"/>
  <c r="CB308" i="10" s="1"/>
  <c r="BK187" i="10"/>
  <c r="CB187" i="10" s="1"/>
  <c r="BK462" i="10"/>
  <c r="CB462" i="10" s="1"/>
  <c r="BK446" i="10"/>
  <c r="CB446" i="10" s="1"/>
  <c r="BK377" i="10"/>
  <c r="CB377" i="10" s="1"/>
  <c r="BK272" i="10"/>
  <c r="CB272" i="10" s="1"/>
  <c r="BK611" i="10"/>
  <c r="CB611" i="10" s="1"/>
  <c r="BK618" i="10"/>
  <c r="CB618" i="10" s="1"/>
  <c r="BK481" i="10"/>
  <c r="CB481" i="10" s="1"/>
  <c r="BK676" i="10"/>
  <c r="CB676" i="10" s="1"/>
  <c r="BK438" i="10"/>
  <c r="CB438" i="10" s="1"/>
  <c r="BK719" i="10"/>
  <c r="CB719" i="10" s="1"/>
  <c r="BK580" i="10"/>
  <c r="CB580" i="10" s="1"/>
  <c r="BK571" i="10"/>
  <c r="CB571" i="10" s="1"/>
  <c r="BK698" i="10"/>
  <c r="CB698" i="10" s="1"/>
  <c r="BK569" i="10"/>
  <c r="CB569" i="10" s="1"/>
  <c r="BK749" i="10"/>
  <c r="CB749" i="10" s="1"/>
  <c r="BK773" i="10"/>
  <c r="CB773" i="10" s="1"/>
  <c r="BK997" i="10"/>
  <c r="CB997" i="10" s="1"/>
  <c r="BK835" i="10"/>
  <c r="CB835" i="10" s="1"/>
  <c r="BK778" i="10"/>
  <c r="CB778" i="10" s="1"/>
  <c r="BK721" i="10"/>
  <c r="CB721" i="10" s="1"/>
  <c r="BK977" i="10"/>
  <c r="CB977" i="10" s="1"/>
  <c r="BK920" i="10"/>
  <c r="CB920" i="10" s="1"/>
  <c r="BK911" i="10"/>
  <c r="CB911" i="10" s="1"/>
  <c r="BK934" i="10"/>
  <c r="CB934" i="10" s="1"/>
  <c r="BK925" i="10"/>
  <c r="CB925" i="10" s="1"/>
  <c r="BK852" i="10"/>
  <c r="CB852" i="10" s="1"/>
  <c r="BK763" i="10"/>
  <c r="CB763" i="10" s="1"/>
  <c r="BK834" i="10"/>
  <c r="CB834" i="10" s="1"/>
  <c r="BK745" i="10"/>
  <c r="CB745" i="10" s="1"/>
  <c r="BK1001" i="10"/>
  <c r="CB1001" i="10" s="1"/>
  <c r="BK807" i="10"/>
  <c r="CB807" i="10" s="1"/>
  <c r="BK814" i="10"/>
  <c r="CB814" i="10" s="1"/>
  <c r="BK453" i="10"/>
  <c r="CB453" i="10" s="1"/>
  <c r="BK533" i="10"/>
  <c r="CB533" i="10" s="1"/>
  <c r="BK336" i="10"/>
  <c r="CB336" i="10" s="1"/>
  <c r="BK842" i="10"/>
  <c r="CB842" i="10" s="1"/>
  <c r="BK175" i="10"/>
  <c r="CB175" i="10" s="1"/>
  <c r="BK295" i="10"/>
  <c r="CB295" i="10" s="1"/>
  <c r="BK255" i="10"/>
  <c r="CB255" i="10" s="1"/>
  <c r="BK220" i="10"/>
  <c r="CB220" i="10" s="1"/>
  <c r="BK217" i="10"/>
  <c r="CB217" i="10" s="1"/>
  <c r="BK260" i="10"/>
  <c r="CB260" i="10" s="1"/>
  <c r="BK248" i="10"/>
  <c r="CB248" i="10" s="1"/>
  <c r="BK208" i="10"/>
  <c r="CB208" i="10" s="1"/>
  <c r="BK151" i="10"/>
  <c r="CB151" i="10" s="1"/>
  <c r="BK158" i="10"/>
  <c r="CB158" i="10" s="1"/>
  <c r="BK225" i="10"/>
  <c r="CB225" i="10" s="1"/>
  <c r="BK392" i="10"/>
  <c r="CB392" i="10" s="1"/>
  <c r="BK26" i="10"/>
  <c r="CB26" i="10" s="1"/>
  <c r="BK395" i="10"/>
  <c r="CB395" i="10" s="1"/>
  <c r="BK286" i="10"/>
  <c r="CB286" i="10" s="1"/>
  <c r="BK242" i="10"/>
  <c r="CB242" i="10" s="1"/>
  <c r="BK213" i="10"/>
  <c r="CB213" i="10" s="1"/>
  <c r="BK450" i="10"/>
  <c r="CB450" i="10" s="1"/>
  <c r="BK364" i="10"/>
  <c r="CB364" i="10" s="1"/>
  <c r="BK195" i="10"/>
  <c r="CB195" i="10" s="1"/>
  <c r="BK487" i="10"/>
  <c r="CB487" i="10" s="1"/>
  <c r="BK378" i="10"/>
  <c r="CB378" i="10" s="1"/>
  <c r="BK305" i="10"/>
  <c r="CB305" i="10" s="1"/>
  <c r="BK639" i="10"/>
  <c r="CB639" i="10" s="1"/>
  <c r="BK461" i="10"/>
  <c r="CB461" i="10" s="1"/>
  <c r="BK511" i="10"/>
  <c r="CB511" i="10" s="1"/>
  <c r="BK498" i="10"/>
  <c r="CB498" i="10" s="1"/>
  <c r="BK301" i="10"/>
  <c r="CB301" i="10" s="1"/>
  <c r="BK324" i="10"/>
  <c r="CB324" i="10" s="1"/>
  <c r="BK203" i="10"/>
  <c r="CB203" i="10" s="1"/>
  <c r="BK472" i="10"/>
  <c r="CB472" i="10" s="1"/>
  <c r="BK492" i="10"/>
  <c r="CB492" i="10" s="1"/>
  <c r="BK431" i="10"/>
  <c r="CB431" i="10" s="1"/>
  <c r="BK288" i="10"/>
  <c r="CB288" i="10" s="1"/>
  <c r="BK675" i="10"/>
  <c r="CB675" i="10" s="1"/>
  <c r="BK634" i="10"/>
  <c r="CB634" i="10" s="1"/>
  <c r="BK497" i="10"/>
  <c r="CB497" i="10" s="1"/>
  <c r="BK679" i="10"/>
  <c r="CB679" i="10" s="1"/>
  <c r="BK454" i="10"/>
  <c r="CB454" i="10" s="1"/>
  <c r="BK727" i="10"/>
  <c r="CB727" i="10" s="1"/>
  <c r="BK596" i="10"/>
  <c r="CB596" i="10" s="1"/>
  <c r="BK587" i="10"/>
  <c r="CB587" i="10" s="1"/>
  <c r="BK720" i="10"/>
  <c r="CB720" i="10" s="1"/>
  <c r="BK585" i="10"/>
  <c r="CB585" i="10" s="1"/>
  <c r="BK766" i="10"/>
  <c r="CB766" i="10" s="1"/>
  <c r="BK901" i="10"/>
  <c r="CB901" i="10" s="1"/>
  <c r="BK924" i="10"/>
  <c r="CB924" i="10" s="1"/>
  <c r="BK851" i="10"/>
  <c r="CB851" i="10" s="1"/>
  <c r="BK794" i="10"/>
  <c r="CB794" i="10" s="1"/>
  <c r="BK737" i="10"/>
  <c r="CB737" i="10" s="1"/>
  <c r="BK993" i="10"/>
  <c r="CB993" i="10" s="1"/>
  <c r="BK936" i="10"/>
  <c r="CB936" i="10" s="1"/>
  <c r="BK927" i="10"/>
  <c r="CB927" i="10" s="1"/>
  <c r="BK950" i="10"/>
  <c r="CB950" i="10" s="1"/>
  <c r="BK941" i="10"/>
  <c r="CB941" i="10" s="1"/>
  <c r="BK868" i="10"/>
  <c r="CB868" i="10" s="1"/>
  <c r="BK779" i="10"/>
  <c r="CB779" i="10" s="1"/>
  <c r="BK850" i="10"/>
  <c r="CB850" i="10" s="1"/>
  <c r="BK761" i="10"/>
  <c r="CB761" i="10" s="1"/>
  <c r="BK832" i="10"/>
  <c r="CB832" i="10" s="1"/>
  <c r="BK823" i="10"/>
  <c r="CB823" i="10" s="1"/>
  <c r="BK830" i="10"/>
  <c r="CB830" i="10" s="1"/>
  <c r="BK311" i="10"/>
  <c r="CB311" i="10" s="1"/>
  <c r="BK414" i="10"/>
  <c r="CB414" i="10" s="1"/>
  <c r="BK682" i="10"/>
  <c r="CB682" i="10" s="1"/>
  <c r="BK975" i="10"/>
  <c r="CB975" i="10" s="1"/>
  <c r="BK31" i="10"/>
  <c r="CB31" i="10" s="1"/>
  <c r="BK516" i="10"/>
  <c r="CB516" i="10" s="1"/>
  <c r="BK343" i="10"/>
  <c r="CB343" i="10" s="1"/>
  <c r="BK239" i="10"/>
  <c r="CB239" i="10" s="1"/>
  <c r="BK231" i="10"/>
  <c r="CB231" i="10" s="1"/>
  <c r="BK270" i="10"/>
  <c r="CB270" i="10" s="1"/>
  <c r="BK256" i="10"/>
  <c r="CB256" i="10" s="1"/>
  <c r="BK232" i="10"/>
  <c r="CB232" i="10" s="1"/>
  <c r="BK167" i="10"/>
  <c r="CB167" i="10" s="1"/>
  <c r="BK174" i="10"/>
  <c r="CB174" i="10" s="1"/>
  <c r="BK278" i="10"/>
  <c r="CB278" i="10" s="1"/>
  <c r="BK42" i="10"/>
  <c r="CB42" i="10" s="1"/>
  <c r="BK294" i="10"/>
  <c r="CB294" i="10" s="1"/>
  <c r="BK246" i="10"/>
  <c r="CB246" i="10" s="1"/>
  <c r="BK229" i="10"/>
  <c r="CB229" i="10" s="1"/>
  <c r="BK480" i="10"/>
  <c r="CB480" i="10" s="1"/>
  <c r="BK429" i="10"/>
  <c r="CB429" i="10" s="1"/>
  <c r="BK211" i="10"/>
  <c r="CB211" i="10" s="1"/>
  <c r="BK540" i="10"/>
  <c r="CB540" i="10" s="1"/>
  <c r="BK408" i="10"/>
  <c r="CB408" i="10" s="1"/>
  <c r="BK321" i="10"/>
  <c r="CB321" i="10" s="1"/>
  <c r="BK655" i="10"/>
  <c r="CB655" i="10" s="1"/>
  <c r="BK471" i="10"/>
  <c r="CB471" i="10" s="1"/>
  <c r="BK541" i="10"/>
  <c r="CB541" i="10" s="1"/>
  <c r="BK528" i="10"/>
  <c r="CB528" i="10" s="1"/>
  <c r="BK317" i="10"/>
  <c r="CB317" i="10" s="1"/>
  <c r="BK340" i="10"/>
  <c r="CB340" i="10" s="1"/>
  <c r="BK219" i="10"/>
  <c r="CB219" i="10" s="1"/>
  <c r="BK482" i="10"/>
  <c r="CB482" i="10" s="1"/>
  <c r="BK532" i="10"/>
  <c r="CB532" i="10" s="1"/>
  <c r="BK434" i="10"/>
  <c r="CB434" i="10" s="1"/>
  <c r="BK304" i="10"/>
  <c r="CB304" i="10" s="1"/>
  <c r="BK394" i="10"/>
  <c r="CB394" i="10" s="1"/>
  <c r="BK650" i="10"/>
  <c r="CB650" i="10" s="1"/>
  <c r="BK513" i="10"/>
  <c r="CB513" i="10" s="1"/>
  <c r="BK800" i="10"/>
  <c r="CB800" i="10" s="1"/>
  <c r="BK470" i="10"/>
  <c r="CB470" i="10" s="1"/>
  <c r="BK770" i="10"/>
  <c r="CB770" i="10" s="1"/>
  <c r="BK612" i="10"/>
  <c r="CB612" i="10" s="1"/>
  <c r="BK603" i="10"/>
  <c r="CB603" i="10" s="1"/>
  <c r="BK748" i="10"/>
  <c r="CB748" i="10" s="1"/>
  <c r="BK601" i="10"/>
  <c r="CB601" i="10" s="1"/>
  <c r="BK860" i="10"/>
  <c r="CB860" i="10" s="1"/>
  <c r="BK556" i="10"/>
  <c r="CB556" i="10" s="1"/>
  <c r="BK940" i="10"/>
  <c r="CB940" i="10" s="1"/>
  <c r="BK867" i="10"/>
  <c r="CB867" i="10" s="1"/>
  <c r="BK810" i="10"/>
  <c r="CB810" i="10" s="1"/>
  <c r="BK753" i="10"/>
  <c r="CB753" i="10" s="1"/>
  <c r="BK1009" i="10"/>
  <c r="CB1009" i="10" s="1"/>
  <c r="BK952" i="10"/>
  <c r="CB952" i="10" s="1"/>
  <c r="BK943" i="10"/>
  <c r="CB943" i="10" s="1"/>
  <c r="BK966" i="10"/>
  <c r="CB966" i="10" s="1"/>
  <c r="BK957" i="10"/>
  <c r="CB957" i="10" s="1"/>
  <c r="BK884" i="10"/>
  <c r="CB884" i="10" s="1"/>
  <c r="BK795" i="10"/>
  <c r="CB795" i="10" s="1"/>
  <c r="BK866" i="10"/>
  <c r="CB866" i="10" s="1"/>
  <c r="BK777" i="10"/>
  <c r="CB777" i="10" s="1"/>
  <c r="BK848" i="10"/>
  <c r="CB848" i="10" s="1"/>
  <c r="BK839" i="10"/>
  <c r="CB839" i="10" s="1"/>
  <c r="BK846" i="10"/>
  <c r="CB846" i="10" s="1"/>
  <c r="BK230" i="10"/>
  <c r="CB230" i="10" s="1"/>
  <c r="BK24" i="10"/>
  <c r="CB24" i="10" s="1"/>
  <c r="BK372" i="10"/>
  <c r="CB372" i="10" s="1"/>
  <c r="BK876" i="10"/>
  <c r="CB876" i="10" s="1"/>
  <c r="BK827" i="10"/>
  <c r="CB827" i="10" s="1"/>
  <c r="BK143" i="10"/>
  <c r="CB143" i="10" s="1"/>
  <c r="BK29" i="10"/>
  <c r="CB29" i="10" s="1"/>
  <c r="BK404" i="10"/>
  <c r="CB404" i="10" s="1"/>
  <c r="BK247" i="10"/>
  <c r="CB247" i="10" s="1"/>
  <c r="BK327" i="10"/>
  <c r="CB327" i="10" s="1"/>
  <c r="BK276" i="10"/>
  <c r="CB276" i="10" s="1"/>
  <c r="BK290" i="10"/>
  <c r="CB290" i="10" s="1"/>
  <c r="BK240" i="10"/>
  <c r="CB240" i="10" s="1"/>
  <c r="BK181" i="10"/>
  <c r="CB181" i="10" s="1"/>
  <c r="BK184" i="10"/>
  <c r="CB184" i="10" s="1"/>
  <c r="BK292" i="10"/>
  <c r="CB292" i="10" s="1"/>
  <c r="BK35" i="10"/>
  <c r="CB35" i="10" s="1"/>
  <c r="BK58" i="10"/>
  <c r="CB58" i="10" s="1"/>
  <c r="BK33" i="10"/>
  <c r="CB33" i="10" s="1"/>
  <c r="BK375" i="10"/>
  <c r="CB375" i="10" s="1"/>
  <c r="BK254" i="10"/>
  <c r="CB254" i="10" s="1"/>
  <c r="BK245" i="10"/>
  <c r="CB245" i="10" s="1"/>
  <c r="BK483" i="10"/>
  <c r="CB483" i="10" s="1"/>
  <c r="BK432" i="10"/>
  <c r="CB432" i="10" s="1"/>
  <c r="BK227" i="10"/>
  <c r="CB227" i="10" s="1"/>
  <c r="BK576" i="10"/>
  <c r="CB576" i="10" s="1"/>
  <c r="BK411" i="10"/>
  <c r="CB411" i="10" s="1"/>
  <c r="BK337" i="10"/>
  <c r="CB337" i="10" s="1"/>
  <c r="BK663" i="10"/>
  <c r="CB663" i="10" s="1"/>
  <c r="BK524" i="10"/>
  <c r="CB524" i="10" s="1"/>
  <c r="BK589" i="10"/>
  <c r="CB589" i="10" s="1"/>
  <c r="BK531" i="10"/>
  <c r="CB531" i="10" s="1"/>
  <c r="BK333" i="10"/>
  <c r="CB333" i="10" s="1"/>
  <c r="BK356" i="10"/>
  <c r="CB356" i="10" s="1"/>
  <c r="BK235" i="10"/>
  <c r="CB235" i="10" s="1"/>
  <c r="BK512" i="10"/>
  <c r="CB512" i="10" s="1"/>
  <c r="BK542" i="10"/>
  <c r="CB542" i="10" s="1"/>
  <c r="BK437" i="10"/>
  <c r="CB437" i="10" s="1"/>
  <c r="BK320" i="10"/>
  <c r="CB320" i="10" s="1"/>
  <c r="BK410" i="10"/>
  <c r="CB410" i="10" s="1"/>
  <c r="BK666" i="10"/>
  <c r="CB666" i="10" s="1"/>
  <c r="BK529" i="10"/>
  <c r="CB529" i="10" s="1"/>
  <c r="BK933" i="10"/>
  <c r="CB933" i="10" s="1"/>
  <c r="BK486" i="10"/>
  <c r="CB486" i="10" s="1"/>
  <c r="BK908" i="10"/>
  <c r="CB908" i="10" s="1"/>
  <c r="BK628" i="10"/>
  <c r="CB628" i="10" s="1"/>
  <c r="BK619" i="10"/>
  <c r="CB619" i="10" s="1"/>
  <c r="BK812" i="10"/>
  <c r="CB812" i="10" s="1"/>
  <c r="BK617" i="10"/>
  <c r="CB617" i="10" s="1"/>
  <c r="BK805" i="10"/>
  <c r="CB805" i="10" s="1"/>
  <c r="BK572" i="10"/>
  <c r="CB572" i="10" s="1"/>
  <c r="BK956" i="10"/>
  <c r="CB956" i="10" s="1"/>
  <c r="BK883" i="10"/>
  <c r="CB883" i="10" s="1"/>
  <c r="BK826" i="10"/>
  <c r="CB826" i="10" s="1"/>
  <c r="BK769" i="10"/>
  <c r="CB769" i="10" s="1"/>
  <c r="BK712" i="10"/>
  <c r="CB712" i="10" s="1"/>
  <c r="BK968" i="10"/>
  <c r="CB968" i="10" s="1"/>
  <c r="BK959" i="10"/>
  <c r="CB959" i="10" s="1"/>
  <c r="BK982" i="10"/>
  <c r="CB982" i="10" s="1"/>
  <c r="BK973" i="10"/>
  <c r="CB973" i="10" s="1"/>
  <c r="BK900" i="10"/>
  <c r="CB900" i="10" s="1"/>
  <c r="BK811" i="10"/>
  <c r="CB811" i="10" s="1"/>
  <c r="BK882" i="10"/>
  <c r="CB882" i="10" s="1"/>
  <c r="BK793" i="10"/>
  <c r="CB793" i="10" s="1"/>
  <c r="BK864" i="10"/>
  <c r="CB864" i="10" s="1"/>
  <c r="BK855" i="10"/>
  <c r="CB855" i="10" s="1"/>
  <c r="BK862" i="10"/>
  <c r="CB862" i="10" s="1"/>
  <c r="BY1015" i="10" l="1"/>
  <c r="CC1015" i="10"/>
  <c r="BZ1015" i="10"/>
  <c r="BX1015" i="10"/>
  <c r="CA1015" i="10"/>
  <c r="BW1015" i="10"/>
  <c r="BX597" i="10"/>
  <c r="BX449" i="10"/>
  <c r="BX303" i="10"/>
  <c r="BX40" i="10"/>
  <c r="BX80" i="10"/>
  <c r="BX743" i="10"/>
  <c r="BX656" i="10"/>
  <c r="BX331" i="10"/>
  <c r="BX588" i="10"/>
  <c r="BX330" i="10"/>
  <c r="BX155" i="10"/>
  <c r="BX760" i="10"/>
  <c r="BX493" i="10"/>
  <c r="BX368" i="10"/>
  <c r="BX639" i="10"/>
  <c r="BX31" i="10"/>
  <c r="BX87" i="10"/>
  <c r="BX26" i="10"/>
  <c r="BW69" i="10"/>
  <c r="BW170" i="10"/>
  <c r="BW750" i="10"/>
  <c r="BW771" i="10"/>
  <c r="BW289" i="10"/>
  <c r="BW291" i="10"/>
  <c r="BW967" i="10"/>
  <c r="BW406" i="10"/>
  <c r="BW822" i="10"/>
  <c r="BW306" i="10"/>
  <c r="BW741" i="10"/>
  <c r="BW135" i="10"/>
  <c r="BW712" i="10"/>
  <c r="BW192" i="10"/>
  <c r="BW636" i="10"/>
  <c r="BW67" i="10"/>
  <c r="BW308" i="10"/>
  <c r="BW586" i="10"/>
  <c r="BW502" i="10"/>
  <c r="BW112" i="10"/>
  <c r="BW817" i="10"/>
  <c r="BW879" i="10"/>
  <c r="BW261" i="10"/>
  <c r="BW950" i="10"/>
  <c r="BW254" i="10"/>
  <c r="BW671" i="10"/>
  <c r="BW101" i="10"/>
  <c r="BW324" i="10"/>
  <c r="BW564" i="10"/>
  <c r="BW1007" i="10"/>
  <c r="BW233" i="10"/>
  <c r="BW957" i="10"/>
  <c r="BW785" i="10"/>
  <c r="BW200" i="10"/>
  <c r="BW150" i="10"/>
  <c r="BW899" i="10"/>
  <c r="BW927" i="10"/>
  <c r="BW527" i="10"/>
  <c r="BW105" i="10"/>
  <c r="BW677" i="10"/>
  <c r="BW460" i="10"/>
  <c r="BW804" i="10"/>
  <c r="BW47" i="10"/>
  <c r="BW442" i="10"/>
  <c r="BW198" i="10"/>
  <c r="BW262" i="10"/>
  <c r="BW125" i="10"/>
  <c r="BW424" i="10"/>
  <c r="BW317" i="10"/>
  <c r="BW534" i="10"/>
  <c r="BW459" i="10"/>
  <c r="BW890" i="10"/>
  <c r="BW301" i="10"/>
  <c r="BW752" i="10"/>
  <c r="BW106" i="10"/>
  <c r="BW50" i="10"/>
  <c r="BW832" i="10"/>
  <c r="BW691" i="10"/>
  <c r="BW743" i="10"/>
  <c r="BW768" i="10"/>
  <c r="BW409" i="10"/>
  <c r="BW601" i="10"/>
  <c r="BX487" i="10"/>
  <c r="BX866" i="10"/>
  <c r="BX657" i="10"/>
  <c r="BX231" i="10"/>
  <c r="BX439" i="10"/>
  <c r="BX676" i="10"/>
  <c r="BX242" i="10"/>
  <c r="BX393" i="10"/>
  <c r="BX456" i="10"/>
  <c r="BX276" i="10"/>
  <c r="BX234" i="10"/>
  <c r="BX503" i="10"/>
  <c r="BX958" i="10"/>
  <c r="BX845" i="10"/>
  <c r="BX793" i="10"/>
  <c r="BX632" i="10"/>
  <c r="BX906" i="10"/>
  <c r="BX616" i="10"/>
  <c r="BX419" i="10"/>
  <c r="BX142" i="10"/>
  <c r="BX739" i="10"/>
  <c r="BX518" i="10"/>
  <c r="BX281" i="10"/>
  <c r="BX145" i="10"/>
  <c r="BX105" i="10"/>
  <c r="BX805" i="10"/>
  <c r="BX844" i="10"/>
  <c r="BX661" i="10"/>
  <c r="BX532" i="10"/>
  <c r="BX144" i="10"/>
  <c r="BX955" i="10"/>
  <c r="BX573" i="10"/>
  <c r="BX262" i="10"/>
  <c r="BX840" i="10"/>
  <c r="BX217" i="10"/>
  <c r="BX484" i="10"/>
  <c r="BX41" i="10"/>
  <c r="BX228" i="10"/>
  <c r="BX961" i="10"/>
  <c r="BX514" i="10"/>
  <c r="BX298" i="10"/>
  <c r="BX718" i="10"/>
  <c r="BX981" i="10"/>
  <c r="BW244" i="10"/>
  <c r="BW275" i="10"/>
  <c r="BW894" i="10"/>
  <c r="BW999" i="10"/>
  <c r="BW616" i="10"/>
  <c r="BW143" i="10"/>
  <c r="BW498" i="10"/>
  <c r="BW462" i="10"/>
  <c r="BW25" i="10"/>
  <c r="BW276" i="10"/>
  <c r="BW631" i="10"/>
  <c r="BW1013" i="10"/>
  <c r="BW426" i="10"/>
  <c r="BW905" i="10"/>
  <c r="BW476" i="10"/>
  <c r="BW972" i="10"/>
  <c r="BW205" i="10"/>
  <c r="BW116" i="10"/>
  <c r="BW546" i="10"/>
  <c r="BW805" i="10"/>
  <c r="BW870" i="10"/>
  <c r="BW456" i="10"/>
  <c r="BW874" i="10"/>
  <c r="BW151" i="10"/>
  <c r="BW348" i="10"/>
  <c r="BW722" i="10"/>
  <c r="BW87" i="10"/>
  <c r="BW279" i="10"/>
  <c r="BW61" i="10"/>
  <c r="BW139" i="10"/>
  <c r="BW488" i="10"/>
  <c r="BW774" i="10"/>
  <c r="BW700" i="10"/>
  <c r="BW300" i="10"/>
  <c r="BW325" i="10"/>
  <c r="BW190" i="10"/>
  <c r="BW295" i="10"/>
  <c r="BW808" i="10"/>
  <c r="BW49" i="10"/>
  <c r="BW296" i="10"/>
  <c r="BW376" i="10"/>
  <c r="BW448" i="10"/>
  <c r="BW482" i="10"/>
  <c r="BW893" i="10"/>
  <c r="BW731" i="10"/>
  <c r="BW557" i="10"/>
  <c r="BW831" i="10"/>
  <c r="BW843" i="10"/>
  <c r="BW928" i="10"/>
  <c r="BW404" i="10"/>
  <c r="BW387" i="10"/>
  <c r="BW856" i="10"/>
  <c r="BW580" i="10"/>
  <c r="BW889" i="10"/>
  <c r="BW507" i="10"/>
  <c r="BW728" i="10"/>
  <c r="BW421" i="10"/>
  <c r="BW315" i="10"/>
  <c r="BW816" i="10"/>
  <c r="BW31" i="10"/>
  <c r="BW848" i="10"/>
  <c r="BW680" i="10"/>
  <c r="BX332" i="10"/>
  <c r="BX49" i="10"/>
  <c r="BX643" i="10"/>
  <c r="BX832" i="10"/>
  <c r="BX633" i="10"/>
  <c r="BX356" i="10"/>
  <c r="BX187" i="10"/>
  <c r="BX711" i="10"/>
  <c r="BX884" i="10"/>
  <c r="BX565" i="10"/>
  <c r="BX646" i="10"/>
  <c r="BX443" i="10"/>
  <c r="BX271" i="10"/>
  <c r="BX612" i="10"/>
  <c r="BX323" i="10"/>
  <c r="BW48" i="10"/>
  <c r="BW398" i="10"/>
  <c r="BW784" i="10"/>
  <c r="BW561" i="10"/>
  <c r="BW318" i="10"/>
  <c r="BW783" i="10"/>
  <c r="BW521" i="10"/>
  <c r="BW926" i="10"/>
  <c r="BW133" i="10"/>
  <c r="BW766" i="10"/>
  <c r="BW798" i="10"/>
  <c r="BW512" i="10"/>
  <c r="BW578" i="10"/>
  <c r="BW522" i="10"/>
  <c r="BW812" i="10"/>
  <c r="BW525" i="10"/>
  <c r="BW115" i="10"/>
  <c r="BW56" i="10"/>
  <c r="BW915" i="10"/>
  <c r="BW209" i="10"/>
  <c r="BW382" i="10"/>
  <c r="BW359" i="10"/>
  <c r="BW519" i="10"/>
  <c r="BW834" i="10"/>
  <c r="BW386" i="10"/>
  <c r="BW897" i="10"/>
  <c r="BW79" i="10"/>
  <c r="BW803" i="10"/>
  <c r="BW492" i="10"/>
  <c r="BW357" i="10"/>
  <c r="BW128" i="10"/>
  <c r="BW593" i="10"/>
  <c r="BW206" i="10"/>
  <c r="BW982" i="10"/>
  <c r="BW174" i="10"/>
  <c r="BW229" i="10"/>
  <c r="BW536" i="10"/>
  <c r="BW941" i="10"/>
  <c r="BW365" i="10"/>
  <c r="BW694" i="10"/>
  <c r="BW845" i="10"/>
  <c r="BW543" i="10"/>
  <c r="BY687" i="10"/>
  <c r="BW85" i="10"/>
  <c r="BW331" i="10"/>
  <c r="BW860" i="10"/>
  <c r="BW795" i="10"/>
  <c r="BW97" i="10"/>
  <c r="BW535" i="10"/>
  <c r="BW922" i="10"/>
  <c r="BW786" i="10"/>
  <c r="BZ1013" i="10"/>
  <c r="BW70" i="10"/>
  <c r="BW655" i="10"/>
  <c r="BW962" i="10"/>
  <c r="BZ648" i="10"/>
  <c r="CA343" i="10"/>
  <c r="BW167" i="10"/>
  <c r="BY511" i="10"/>
  <c r="BZ920" i="10"/>
  <c r="CA136" i="10"/>
  <c r="CA43" i="10"/>
  <c r="BY593" i="10"/>
  <c r="BW228" i="10"/>
  <c r="BZ296" i="10"/>
  <c r="BW696" i="10"/>
  <c r="CA757" i="10"/>
  <c r="BZ265" i="10"/>
  <c r="BW533" i="10"/>
  <c r="BZ301" i="10"/>
  <c r="BZ162" i="10"/>
  <c r="BY699" i="10"/>
  <c r="BZ759" i="10"/>
  <c r="CA571" i="10"/>
  <c r="CA873" i="10"/>
  <c r="BZ157" i="10"/>
  <c r="BW756" i="10"/>
  <c r="BW372" i="10"/>
  <c r="BW51" i="10"/>
  <c r="BZ37" i="10"/>
  <c r="BX972" i="10"/>
  <c r="BX843" i="10"/>
  <c r="BX729" i="10"/>
  <c r="BX336" i="10"/>
  <c r="BX641" i="10"/>
  <c r="BX355" i="10"/>
  <c r="BX256" i="10"/>
  <c r="BX954" i="10"/>
  <c r="BX825" i="10"/>
  <c r="BX664" i="10"/>
  <c r="BX402" i="10"/>
  <c r="BX902" i="10"/>
  <c r="BX284" i="10"/>
  <c r="BX289" i="10"/>
  <c r="BX802" i="10"/>
  <c r="BX881" i="10"/>
  <c r="BX653" i="10"/>
  <c r="BX652" i="10"/>
  <c r="BX221" i="10"/>
  <c r="BX750" i="10"/>
  <c r="BX175" i="10"/>
  <c r="BX554" i="10"/>
  <c r="BX797" i="10"/>
  <c r="BX391" i="10"/>
  <c r="BX894" i="10"/>
  <c r="BX781" i="10"/>
  <c r="BX789" i="10"/>
  <c r="BX249" i="10"/>
  <c r="BX828" i="10"/>
  <c r="BX964" i="10"/>
  <c r="BX645" i="10"/>
  <c r="BX747" i="10"/>
  <c r="BX522" i="10"/>
  <c r="BX846" i="10"/>
  <c r="BX733" i="10"/>
  <c r="BX354" i="10"/>
  <c r="BX946" i="10"/>
  <c r="BX798" i="10"/>
  <c r="BX311" i="10"/>
  <c r="BX70" i="10"/>
  <c r="BX46" i="10"/>
  <c r="BX792" i="10"/>
  <c r="BX725" i="10"/>
  <c r="BW369" i="10"/>
  <c r="BW136" i="10"/>
  <c r="BW650" i="10"/>
  <c r="BW777" i="10"/>
  <c r="BW94" i="10"/>
  <c r="BW180" i="10"/>
  <c r="BW944" i="10"/>
  <c r="BW495" i="10"/>
  <c r="BW96" i="10"/>
  <c r="BW744" i="10"/>
  <c r="BW329" i="10"/>
  <c r="BW984" i="10"/>
  <c r="BW662" i="10"/>
  <c r="BW274" i="10"/>
  <c r="BW224" i="10"/>
  <c r="BW37" i="10"/>
  <c r="BW541" i="10"/>
  <c r="BW596" i="10"/>
  <c r="BW582" i="10"/>
  <c r="BW606" i="10"/>
  <c r="BW232" i="10"/>
  <c r="BW463" i="10"/>
  <c r="BW687" i="10"/>
  <c r="BW467" i="10"/>
  <c r="BW238" i="10"/>
  <c r="BW466" i="10"/>
  <c r="BW286" i="10"/>
  <c r="BW617" i="10"/>
  <c r="BW189" i="10"/>
  <c r="BW858" i="10"/>
  <c r="BW710" i="10"/>
  <c r="BW40" i="10"/>
  <c r="BW935" i="10"/>
  <c r="BW664" i="10"/>
  <c r="BW216" i="10"/>
  <c r="BW195" i="10"/>
  <c r="BW769" i="10"/>
  <c r="BW854" i="10"/>
  <c r="BW629" i="10"/>
  <c r="BW181" i="10"/>
  <c r="BW458" i="10"/>
  <c r="BW878" i="10"/>
  <c r="BW852" i="10"/>
  <c r="BW584" i="10"/>
  <c r="BW988" i="10"/>
  <c r="BW903" i="10"/>
  <c r="BW278" i="10"/>
  <c r="BW418" i="10"/>
  <c r="BW347" i="10"/>
  <c r="BW885" i="10"/>
  <c r="BW552" i="10"/>
  <c r="BW212" i="10"/>
  <c r="BW714" i="10"/>
  <c r="BW333" i="10"/>
  <c r="BW95" i="10"/>
  <c r="BW299" i="10"/>
  <c r="BW754" i="10"/>
  <c r="BW410" i="10"/>
  <c r="BW896" i="10"/>
  <c r="BW405" i="10"/>
  <c r="BW225" i="10"/>
  <c r="BW902" i="10"/>
  <c r="BW223" i="10"/>
  <c r="BX441" i="10"/>
  <c r="BX74" i="10"/>
  <c r="BX50" i="10"/>
  <c r="BX905" i="10"/>
  <c r="BX730" i="10"/>
  <c r="BX430" i="10"/>
  <c r="BX240" i="10"/>
  <c r="BX670" i="10"/>
  <c r="BX651" i="10"/>
  <c r="BX543" i="10"/>
  <c r="BW751" i="10"/>
  <c r="BW888" i="10"/>
  <c r="BW735" i="10"/>
  <c r="BW618" i="10"/>
  <c r="BW242" i="10"/>
  <c r="BW648" i="10"/>
  <c r="BW455" i="10"/>
  <c r="BW478" i="10"/>
  <c r="BW678" i="10"/>
  <c r="BW900" i="10"/>
  <c r="BW622" i="10"/>
  <c r="BW716" i="10"/>
  <c r="BW624" i="10"/>
  <c r="BW273" i="10"/>
  <c r="BW961" i="10"/>
  <c r="BW508" i="10"/>
  <c r="BW344" i="10"/>
  <c r="BW86" i="10"/>
  <c r="BW976" i="10"/>
  <c r="BW673" i="10"/>
  <c r="BW186" i="10"/>
  <c r="BW33" i="10"/>
  <c r="BW63" i="10"/>
  <c r="BW906" i="10"/>
  <c r="BW199" i="10"/>
  <c r="BW230" i="10"/>
  <c r="BW461" i="10"/>
  <c r="BW789" i="10"/>
  <c r="BW99" i="10"/>
  <c r="BW758" i="10"/>
  <c r="BW956" i="10"/>
  <c r="BW155" i="10"/>
  <c r="BW626" i="10"/>
  <c r="BW434" i="10"/>
  <c r="BW849" i="10"/>
  <c r="BW316" i="10"/>
  <c r="BW43" i="10"/>
  <c r="BW934" i="10"/>
  <c r="BW360" i="10"/>
  <c r="BW307" i="10"/>
  <c r="BW68" i="10"/>
  <c r="BW839" i="10"/>
  <c r="BW969" i="10"/>
  <c r="BW451" i="10"/>
  <c r="BW162" i="10"/>
  <c r="BW855" i="10"/>
  <c r="BW312" i="10"/>
  <c r="BW573" i="10"/>
  <c r="BW64" i="10"/>
  <c r="BW1004" i="10"/>
  <c r="BW303" i="10"/>
  <c r="BW420" i="10"/>
  <c r="BW379" i="10"/>
  <c r="BW346" i="10"/>
  <c r="BW721" i="10"/>
  <c r="BW612" i="10"/>
  <c r="BW197" i="10"/>
  <c r="BW565" i="10"/>
  <c r="BW548" i="10"/>
  <c r="BW472" i="10"/>
  <c r="BW131" i="10"/>
  <c r="BW159" i="10"/>
  <c r="BW727" i="10"/>
  <c r="BW336" i="10"/>
  <c r="BX917" i="10"/>
  <c r="BX533" i="10"/>
  <c r="BX377" i="10"/>
  <c r="BX239" i="10"/>
  <c r="BX827" i="10"/>
  <c r="BX705" i="10"/>
  <c r="BX320" i="10"/>
  <c r="BX548" i="10"/>
  <c r="BX39" i="10"/>
  <c r="BX685" i="10"/>
  <c r="BX555" i="10"/>
  <c r="BX309" i="10"/>
  <c r="BX140" i="10"/>
  <c r="BX636" i="10"/>
  <c r="BX168" i="10"/>
  <c r="BX270" i="10"/>
  <c r="BX892" i="10"/>
  <c r="BX763" i="10"/>
  <c r="BX586" i="10"/>
  <c r="BX399" i="10"/>
  <c r="BX854" i="10"/>
  <c r="BX716" i="10"/>
  <c r="BX587" i="10"/>
  <c r="BX475" i="10"/>
  <c r="BX839" i="10"/>
  <c r="BX708" i="10"/>
  <c r="BX465" i="10"/>
  <c r="BX225" i="10"/>
  <c r="BX878" i="10"/>
  <c r="BX513" i="10"/>
  <c r="BX537" i="10"/>
  <c r="BX470" i="10"/>
  <c r="BX233" i="10"/>
  <c r="BX494" i="10"/>
  <c r="BX791" i="10"/>
  <c r="BX790" i="10"/>
  <c r="BX400" i="10"/>
  <c r="BX787" i="10"/>
  <c r="BX440" i="10"/>
  <c r="BX230" i="10"/>
  <c r="BX79" i="10"/>
  <c r="BW160" i="10"/>
  <c r="BW157" i="10"/>
  <c r="BW937" i="10"/>
  <c r="BW821" i="10"/>
  <c r="BW252" i="10"/>
  <c r="BW481" i="10"/>
  <c r="BW672" i="10"/>
  <c r="BW942" i="10"/>
  <c r="BW545" i="10"/>
  <c r="BW833" i="10"/>
  <c r="BW901" i="10"/>
  <c r="BW377" i="10"/>
  <c r="BW108" i="10"/>
  <c r="BW113" i="10"/>
  <c r="BW844" i="10"/>
  <c r="BW32" i="10"/>
  <c r="BW494" i="10"/>
  <c r="BW873" i="10"/>
  <c r="BW963" i="10"/>
  <c r="BW277" i="10"/>
  <c r="BW644" i="10"/>
  <c r="BW585" i="10"/>
  <c r="BW554" i="10"/>
  <c r="BW121" i="10"/>
  <c r="BW72" i="10"/>
  <c r="BW38" i="10"/>
  <c r="BW929" i="10"/>
  <c r="BW504" i="10"/>
  <c r="BW863" i="10"/>
  <c r="BW718" i="10"/>
  <c r="BW373" i="10"/>
  <c r="BW520" i="10"/>
  <c r="BW257" i="10"/>
  <c r="BW506" i="10"/>
  <c r="BW998" i="10"/>
  <c r="BW194" i="10"/>
  <c r="BW958" i="10"/>
  <c r="BW503" i="10"/>
  <c r="BW989" i="10"/>
  <c r="BW729" i="10"/>
  <c r="BW907" i="10"/>
  <c r="BW259" i="10"/>
  <c r="BW547" i="10"/>
  <c r="BW487" i="10"/>
  <c r="BW368" i="10"/>
  <c r="BW392" i="10"/>
  <c r="BW811" i="10"/>
  <c r="BW24" i="10"/>
  <c r="BW666" i="10"/>
  <c r="BW355" i="10"/>
  <c r="BW802" i="10"/>
  <c r="BW172" i="10"/>
  <c r="BW183" i="10"/>
  <c r="BW813" i="10"/>
  <c r="BW994" i="10"/>
  <c r="BW89" i="10"/>
  <c r="BW765" i="10"/>
  <c r="BW759" i="10"/>
  <c r="BW292" i="10"/>
  <c r="BW231" i="10"/>
  <c r="BW611" i="10"/>
  <c r="BW916" i="10"/>
  <c r="BW207" i="10"/>
  <c r="BW992" i="10"/>
  <c r="BW323" i="10"/>
  <c r="BX758" i="10"/>
  <c r="BX195" i="10"/>
  <c r="BX914" i="10"/>
  <c r="BX746" i="10"/>
  <c r="BX432" i="10"/>
  <c r="BX982" i="10"/>
  <c r="BX635" i="10"/>
  <c r="BX369" i="10"/>
  <c r="BW120" i="10"/>
  <c r="BW668" i="10"/>
  <c r="BW528" i="10"/>
  <c r="BW686" i="10"/>
  <c r="BW126" i="10"/>
  <c r="BW898" i="10"/>
  <c r="BW887" i="10"/>
  <c r="BW610" i="10"/>
  <c r="BW321" i="10"/>
  <c r="BW600" i="10"/>
  <c r="BW913" i="10"/>
  <c r="BW361" i="10"/>
  <c r="BW103" i="10"/>
  <c r="BW563" i="10"/>
  <c r="BW493" i="10"/>
  <c r="BW272" i="10"/>
  <c r="BW241" i="10"/>
  <c r="BW701" i="10"/>
  <c r="BW945" i="10"/>
  <c r="BW627" i="10"/>
  <c r="BW511" i="10"/>
  <c r="BW109" i="10"/>
  <c r="BW814" i="10"/>
  <c r="BW738" i="10"/>
  <c r="BW65" i="10"/>
  <c r="BW633" i="10"/>
  <c r="BW675" i="10"/>
  <c r="BW334" i="10"/>
  <c r="BW146" i="10"/>
  <c r="BW358" i="10"/>
  <c r="BW375" i="10"/>
  <c r="BW726" i="10"/>
  <c r="BW29" i="10"/>
  <c r="BW435" i="10"/>
  <c r="BW943" i="10"/>
  <c r="BW264" i="10"/>
  <c r="BW266" i="10"/>
  <c r="BW457" i="10"/>
  <c r="BW829" i="10"/>
  <c r="BW530" i="10"/>
  <c r="BW614" i="10"/>
  <c r="BW486" i="10"/>
  <c r="BW868" i="10"/>
  <c r="BW568" i="10"/>
  <c r="BW245" i="10"/>
  <c r="BW781" i="10"/>
  <c r="BW294" i="10"/>
  <c r="BW267" i="10"/>
  <c r="BW203" i="10"/>
  <c r="BW724" i="10"/>
  <c r="BW597" i="10"/>
  <c r="BW248" i="10"/>
  <c r="BW385" i="10"/>
  <c r="BW577" i="10"/>
  <c r="BW427" i="10"/>
  <c r="BW438" i="10"/>
  <c r="BW819" i="10"/>
  <c r="BW340" i="10"/>
  <c r="BW490" i="10"/>
  <c r="BW914" i="10"/>
  <c r="BW268" i="10"/>
  <c r="BW775" i="10"/>
  <c r="BW640" i="10"/>
  <c r="BX1006" i="10"/>
  <c r="BX913" i="10"/>
  <c r="BX590" i="10"/>
  <c r="BX517" i="10"/>
  <c r="BX361" i="10"/>
  <c r="BX223" i="10"/>
  <c r="BX203" i="10"/>
  <c r="BX227" i="10"/>
  <c r="BX304" i="10"/>
  <c r="BX23" i="10"/>
  <c r="BX736" i="10"/>
  <c r="BX642" i="10"/>
  <c r="BX410" i="10"/>
  <c r="BX101" i="10"/>
  <c r="BX853" i="10"/>
  <c r="BX788" i="10"/>
  <c r="BX469" i="10"/>
  <c r="BX550" i="10"/>
  <c r="BX644" i="10"/>
  <c r="BX177" i="10"/>
  <c r="BX837" i="10"/>
  <c r="BX534" i="10"/>
  <c r="BX297" i="10"/>
  <c r="BX564" i="10"/>
  <c r="BX467" i="10"/>
  <c r="BX911" i="10"/>
  <c r="BX753" i="10"/>
  <c r="BX528" i="10"/>
  <c r="BX245" i="10"/>
  <c r="BX98" i="10"/>
  <c r="BX823" i="10"/>
  <c r="BX822" i="10"/>
  <c r="BX536" i="10"/>
  <c r="BX862" i="10"/>
  <c r="BX749" i="10"/>
  <c r="BX599" i="10"/>
  <c r="BX463" i="10"/>
  <c r="BX507" i="10"/>
  <c r="BX680" i="10"/>
  <c r="BX674" i="10"/>
  <c r="BX409" i="10"/>
  <c r="BX28" i="10"/>
  <c r="BX1002" i="10"/>
  <c r="BX997" i="10"/>
  <c r="BX932" i="10"/>
  <c r="BX613" i="10"/>
  <c r="BX691" i="10"/>
  <c r="BX472" i="10"/>
  <c r="BX319" i="10"/>
  <c r="BW1000" i="10"/>
  <c r="BW367" i="10"/>
  <c r="BW537" i="10"/>
  <c r="BW635" i="10"/>
  <c r="BW57" i="10"/>
  <c r="BW936" i="10"/>
  <c r="BW338" i="10"/>
  <c r="BW526" i="10"/>
  <c r="BW55" i="10"/>
  <c r="BW127" i="10"/>
  <c r="BW965" i="10"/>
  <c r="BW654" i="10"/>
  <c r="BW175" i="10"/>
  <c r="BW111" i="10"/>
  <c r="BW946" i="10"/>
  <c r="BW556" i="10"/>
  <c r="BW538" i="10"/>
  <c r="BW164" i="10"/>
  <c r="BW657" i="10"/>
  <c r="BW681" i="10"/>
  <c r="BW211" i="10"/>
  <c r="BW604" i="10"/>
  <c r="BW807" i="10"/>
  <c r="BW954" i="10"/>
  <c r="BW646" i="10"/>
  <c r="BW132" i="10"/>
  <c r="BW796" i="10"/>
  <c r="BW591" i="10"/>
  <c r="BW26" i="10"/>
  <c r="BW987" i="10"/>
  <c r="BW755" i="10"/>
  <c r="BW171" i="10"/>
  <c r="BW234" i="10"/>
  <c r="BW559" i="10"/>
  <c r="BW497" i="10"/>
  <c r="BW364" i="10"/>
  <c r="BW265" i="10"/>
  <c r="BW489" i="10"/>
  <c r="BW402" i="10"/>
  <c r="BW305" i="10"/>
  <c r="BW179" i="10"/>
  <c r="BW838" i="10"/>
  <c r="BW454" i="10"/>
  <c r="BW178" i="10"/>
  <c r="BW339" i="10"/>
  <c r="BW319" i="10"/>
  <c r="BW589" i="10"/>
  <c r="BW176" i="10"/>
  <c r="BW669" i="10"/>
  <c r="BW625" i="10"/>
  <c r="BW436" i="10"/>
  <c r="BW235" i="10"/>
  <c r="BW791" i="10"/>
  <c r="BW748" i="10"/>
  <c r="BW660" i="10"/>
  <c r="BW349" i="10"/>
  <c r="BW823" i="10"/>
  <c r="BW41" i="10"/>
  <c r="BW356" i="10"/>
  <c r="BW253" i="10"/>
  <c r="BW92" i="10"/>
  <c r="BW695" i="10"/>
  <c r="BW717" i="10"/>
  <c r="BW730" i="10"/>
  <c r="BX815" i="10"/>
  <c r="BX603" i="10"/>
  <c r="BX372" i="10"/>
  <c r="BX232" i="10"/>
  <c r="BX988" i="10"/>
  <c r="BX891" i="10"/>
  <c r="BX796" i="10"/>
  <c r="BX509" i="10"/>
  <c r="BX425" i="10"/>
  <c r="BX47" i="10"/>
  <c r="BX726" i="10"/>
  <c r="BX640" i="10"/>
  <c r="BX380" i="10"/>
  <c r="BX315" i="10"/>
  <c r="BX520" i="10"/>
  <c r="BX291" i="10"/>
  <c r="BX192" i="10"/>
  <c r="BW119" i="10"/>
  <c r="BW788" i="10"/>
  <c r="BW960" i="10"/>
  <c r="BW567" i="10"/>
  <c r="BW383" i="10"/>
  <c r="BW1014" i="10"/>
  <c r="BW663" i="10"/>
  <c r="BW990" i="10"/>
  <c r="BW634" i="10"/>
  <c r="BW53" i="10"/>
  <c r="BW122" i="10"/>
  <c r="BW933" i="10"/>
  <c r="BW255" i="10"/>
  <c r="BW698" i="10"/>
  <c r="BW859" i="10"/>
  <c r="BW892" i="10"/>
  <c r="BW144" i="10"/>
  <c r="BW632" i="10"/>
  <c r="BW574" i="10"/>
  <c r="BW979" i="10"/>
  <c r="BW417" i="10"/>
  <c r="BW510" i="10"/>
  <c r="BW850" i="10"/>
  <c r="BW562" i="10"/>
  <c r="BW117" i="10"/>
  <c r="BW815" i="10"/>
  <c r="BW974" i="10"/>
  <c r="BW977" i="10"/>
  <c r="BW246" i="10"/>
  <c r="BW651" i="10"/>
  <c r="BW826" i="10"/>
  <c r="BW380" i="10"/>
  <c r="BW145" i="10"/>
  <c r="BW857" i="10"/>
  <c r="BW587" i="10"/>
  <c r="BW733" i="10"/>
  <c r="BW52" i="10"/>
  <c r="BW130" i="10"/>
  <c r="BW516" i="10"/>
  <c r="BW523" i="10"/>
  <c r="BW763" i="10"/>
  <c r="BW483" i="10"/>
  <c r="BW328" i="10"/>
  <c r="BW555" i="10"/>
  <c r="BW138" i="10"/>
  <c r="BW185" i="10"/>
  <c r="BW371" i="10"/>
  <c r="BW827" i="10"/>
  <c r="BW168" i="10"/>
  <c r="BW166" i="10"/>
  <c r="BW445" i="10"/>
  <c r="BW818" i="10"/>
  <c r="BW258" i="10"/>
  <c r="BW320" i="10"/>
  <c r="BW779" i="10"/>
  <c r="BW809" i="10"/>
  <c r="BW217" i="10"/>
  <c r="BW337" i="10"/>
  <c r="BW425" i="10"/>
  <c r="BW283" i="10"/>
  <c r="BW363" i="10"/>
  <c r="BW847" i="10"/>
  <c r="BW745" i="10"/>
  <c r="BX352" i="10"/>
  <c r="BX71" i="10"/>
  <c r="BW247" i="10"/>
  <c r="BW388" i="10"/>
  <c r="BW475" i="10"/>
  <c r="BW734" i="10"/>
  <c r="BW285" i="10"/>
  <c r="BW837" i="10"/>
  <c r="BW830" i="10"/>
  <c r="BW137" i="10"/>
  <c r="BW341" i="10"/>
  <c r="BW513" i="10"/>
  <c r="BW443" i="10"/>
  <c r="BW147" i="10"/>
  <c r="BW723" i="10"/>
  <c r="BW931" i="10"/>
  <c r="BW288" i="10"/>
  <c r="BW88" i="10"/>
  <c r="BW374" i="10"/>
  <c r="BW853" i="10"/>
  <c r="BW641" i="10"/>
  <c r="BW529" i="10"/>
  <c r="BW220" i="10"/>
  <c r="BW594" i="10"/>
  <c r="BW746" i="10"/>
  <c r="BW148" i="10"/>
  <c r="BW620" i="10"/>
  <c r="BW880" i="10"/>
  <c r="BW350" i="10"/>
  <c r="BW34" i="10"/>
  <c r="BW411" i="10"/>
  <c r="BW222" i="10"/>
  <c r="BW742" i="10"/>
  <c r="BW165" i="10"/>
  <c r="BW468" i="10"/>
  <c r="BW886" i="10"/>
  <c r="BW156" i="10"/>
  <c r="BW302" i="10"/>
  <c r="BW647" i="10"/>
  <c r="BW861" i="10"/>
  <c r="BW124" i="10"/>
  <c r="BW182" i="10"/>
  <c r="BW450" i="10"/>
  <c r="BW884" i="10"/>
  <c r="BW322" i="10"/>
  <c r="BW692" i="10"/>
  <c r="BW740" i="10"/>
  <c r="BW342" i="10"/>
  <c r="BW332" i="10"/>
  <c r="BW638" i="10"/>
  <c r="BW996" i="10"/>
  <c r="BW904" i="10"/>
  <c r="BW311" i="10"/>
  <c r="BW602" i="10"/>
  <c r="BW867" i="10"/>
  <c r="BW430" i="10"/>
  <c r="BW36" i="10"/>
  <c r="BW753" i="10"/>
  <c r="BW560" i="10"/>
  <c r="BW354" i="10"/>
  <c r="BW749" i="10"/>
  <c r="BX498" i="10"/>
  <c r="BX623" i="10"/>
  <c r="BX767" i="10"/>
  <c r="BX581" i="10"/>
  <c r="BX64" i="10"/>
  <c r="BX184" i="10"/>
  <c r="BX734" i="10"/>
  <c r="BW570" i="10"/>
  <c r="BW639" i="10"/>
  <c r="BW689" i="10"/>
  <c r="BW100" i="10"/>
  <c r="BW917" i="10"/>
  <c r="BW370" i="10"/>
  <c r="BW81" i="10"/>
  <c r="BW104" i="10"/>
  <c r="BW794" i="10"/>
  <c r="BW840" i="10"/>
  <c r="BW514" i="10"/>
  <c r="BW141" i="10"/>
  <c r="BW290" i="10"/>
  <c r="BW572" i="10"/>
  <c r="BW630" i="10"/>
  <c r="BW770" i="10"/>
  <c r="BW598" i="10"/>
  <c r="BW693" i="10"/>
  <c r="BW78" i="10"/>
  <c r="BW806" i="10"/>
  <c r="BW428" i="10"/>
  <c r="BW970" i="10"/>
  <c r="BW690" i="10"/>
  <c r="BW679" i="10"/>
  <c r="BW437" i="10"/>
  <c r="BW607" i="10"/>
  <c r="BW188" i="10"/>
  <c r="BW642" i="10"/>
  <c r="BW676" i="10"/>
  <c r="BW201" i="10"/>
  <c r="BW309" i="10"/>
  <c r="BW500" i="10"/>
  <c r="BW517" i="10"/>
  <c r="BW271" i="10"/>
  <c r="BW210" i="10"/>
  <c r="BW75" i="10"/>
  <c r="BW464" i="10"/>
  <c r="BW531" i="10"/>
  <c r="BW776" i="10"/>
  <c r="BW797" i="10"/>
  <c r="BW544" i="10"/>
  <c r="BW221" i="10"/>
  <c r="BW978" i="10"/>
  <c r="BW682" i="10"/>
  <c r="BW637" i="10"/>
  <c r="BW465" i="10"/>
  <c r="BW846" i="10"/>
  <c r="BW471" i="10"/>
  <c r="BW484" i="10"/>
  <c r="BY777" i="10"/>
  <c r="BY236" i="10"/>
  <c r="BW30" i="10"/>
  <c r="BW163" i="10"/>
  <c r="BW613" i="10"/>
  <c r="BW674" i="10"/>
  <c r="BW524" i="10"/>
  <c r="CA948" i="10"/>
  <c r="BW414" i="10"/>
  <c r="CA156" i="10"/>
  <c r="CA552" i="10"/>
  <c r="BY912" i="10"/>
  <c r="BW107" i="10"/>
  <c r="CA1001" i="10"/>
  <c r="BW123" i="10"/>
  <c r="BY367" i="10"/>
  <c r="CA366" i="10"/>
  <c r="BZ589" i="10"/>
  <c r="BW793" i="10"/>
  <c r="BW1012" i="10"/>
  <c r="BX950" i="10"/>
  <c r="BX785" i="10"/>
  <c r="BX608" i="10"/>
  <c r="BX189" i="10"/>
  <c r="BX935" i="10"/>
  <c r="BX471" i="10"/>
  <c r="BX316" i="10"/>
  <c r="BX321" i="10"/>
  <c r="BX540" i="10"/>
  <c r="BX861" i="10"/>
  <c r="BX628" i="10"/>
  <c r="BX267" i="10"/>
  <c r="BX915" i="10"/>
  <c r="BX818" i="10"/>
  <c r="BX690" i="10"/>
  <c r="BX183" i="10"/>
  <c r="BX358" i="10"/>
  <c r="BX887" i="10"/>
  <c r="BX886" i="10"/>
  <c r="BX515" i="10"/>
  <c r="BX163" i="10"/>
  <c r="BX288" i="10"/>
  <c r="BX871" i="10"/>
  <c r="BX591" i="10"/>
  <c r="BX505" i="10"/>
  <c r="BX147" i="10"/>
  <c r="BX171" i="10"/>
  <c r="BX761" i="10"/>
  <c r="BX874" i="10"/>
  <c r="BX1010" i="10"/>
  <c r="BX584" i="10"/>
  <c r="BX764" i="10"/>
  <c r="BX375" i="10"/>
  <c r="BX562" i="10"/>
  <c r="BX334" i="10"/>
  <c r="BX508" i="10"/>
  <c r="BX109" i="10"/>
  <c r="BX21" i="10"/>
  <c r="BX800" i="10"/>
  <c r="BX412" i="10"/>
  <c r="BX116" i="10"/>
  <c r="BX457" i="10"/>
  <c r="BX86" i="10"/>
  <c r="BX717" i="10"/>
  <c r="BX567" i="10"/>
  <c r="BX338" i="10"/>
  <c r="BX90" i="10"/>
  <c r="BX66" i="10"/>
  <c r="BW399" i="10"/>
  <c r="BW921" i="10"/>
  <c r="BW919" i="10"/>
  <c r="BW703" i="10"/>
  <c r="BW608" i="10"/>
  <c r="BW800" i="10"/>
  <c r="BW720" i="10"/>
  <c r="BW683" i="10"/>
  <c r="BW707" i="10"/>
  <c r="BW938" i="10"/>
  <c r="BW981" i="10"/>
  <c r="BW281" i="10"/>
  <c r="BW652" i="10"/>
  <c r="BW615" i="10"/>
  <c r="BW908" i="10"/>
  <c r="BW196" i="10"/>
  <c r="BW345" i="10"/>
  <c r="BW444" i="10"/>
  <c r="BW995" i="10"/>
  <c r="BW226" i="10"/>
  <c r="BW645" i="10"/>
  <c r="BW764" i="10"/>
  <c r="BW566" i="10"/>
  <c r="BW28" i="10"/>
  <c r="BW1005" i="10"/>
  <c r="BW705" i="10"/>
  <c r="BW993" i="10"/>
  <c r="BW22" i="10"/>
  <c r="BW824" i="10"/>
  <c r="BW865" i="10"/>
  <c r="BW401" i="10"/>
  <c r="BW77" i="10"/>
  <c r="BW1008" i="10"/>
  <c r="BW413" i="10"/>
  <c r="BW236" i="10"/>
  <c r="BW280" i="10"/>
  <c r="BW761" i="10"/>
  <c r="BW991" i="10"/>
  <c r="BW571" i="10"/>
  <c r="BW335" i="10"/>
  <c r="BW820" i="10"/>
  <c r="BW351" i="10"/>
  <c r="BW381" i="10"/>
  <c r="BW263" i="10"/>
  <c r="BW452" i="10"/>
  <c r="BW477" i="10"/>
  <c r="BW875" i="10"/>
  <c r="BW59" i="10"/>
  <c r="BW441" i="10"/>
  <c r="BW757" i="10"/>
  <c r="BW866" i="10"/>
  <c r="BW102" i="10"/>
  <c r="BW453" i="10"/>
  <c r="BW429" i="10"/>
  <c r="BW825" i="10"/>
  <c r="BW237" i="10"/>
  <c r="BW395" i="10"/>
  <c r="BW518" i="10"/>
  <c r="BW98" i="10"/>
  <c r="BW390" i="10"/>
  <c r="BW882" i="10"/>
  <c r="BX877" i="10"/>
  <c r="BX930" i="10"/>
  <c r="BX780" i="10"/>
  <c r="BX833" i="10"/>
  <c r="BX54" i="10"/>
  <c r="BX709" i="10"/>
  <c r="BX426" i="10"/>
  <c r="BX889" i="10"/>
  <c r="BX466" i="10"/>
  <c r="BX427" i="10"/>
  <c r="BX477" i="10"/>
  <c r="BW250" i="10"/>
  <c r="BW1001" i="10"/>
  <c r="BW515" i="10"/>
  <c r="BW592" i="10"/>
  <c r="BW46" i="10"/>
  <c r="BW83" i="10"/>
  <c r="BW862" i="10"/>
  <c r="BW187" i="10"/>
  <c r="BW621" i="10"/>
  <c r="BW949" i="10"/>
  <c r="BW446" i="10"/>
  <c r="BW90" i="10"/>
  <c r="BW287" i="10"/>
  <c r="BW782" i="10"/>
  <c r="BW304" i="10"/>
  <c r="BW42" i="10"/>
  <c r="BW872" i="10"/>
  <c r="BW780" i="10"/>
  <c r="BW327" i="10"/>
  <c r="BW579" i="10"/>
  <c r="BW983" i="10"/>
  <c r="BW440" i="10"/>
  <c r="BW767" i="10"/>
  <c r="BW423" i="10"/>
  <c r="BW403" i="10"/>
  <c r="BW835" i="10"/>
  <c r="BW366" i="10"/>
  <c r="BW58" i="10"/>
  <c r="BW836" i="10"/>
  <c r="BW550" i="10"/>
  <c r="BW790" i="10"/>
  <c r="BW314" i="10"/>
  <c r="BW391" i="10"/>
  <c r="BW553" i="10"/>
  <c r="BW918" i="10"/>
  <c r="BW227" i="10"/>
  <c r="BW310" i="10"/>
  <c r="BW711" i="10"/>
  <c r="BW909" i="10"/>
  <c r="BW54" i="10"/>
  <c r="BW1002" i="10"/>
  <c r="BW432" i="10"/>
  <c r="BW932" i="10"/>
  <c r="BW177" i="10"/>
  <c r="BW895" i="10"/>
  <c r="BW715" i="10"/>
  <c r="BW219" i="10"/>
  <c r="BW699" i="10"/>
  <c r="BW971" i="10"/>
  <c r="BW407" i="10"/>
  <c r="BW152" i="10"/>
  <c r="BW980" i="10"/>
  <c r="BW433" i="10"/>
  <c r="BW473" i="10"/>
  <c r="BW134" i="10"/>
  <c r="BW501" i="10"/>
  <c r="BW66" i="10"/>
  <c r="BW923" i="10"/>
  <c r="BW881" i="10"/>
  <c r="BW706" i="10"/>
  <c r="BW193" i="10"/>
  <c r="BX776" i="10"/>
  <c r="BX506" i="10"/>
  <c r="BX308" i="10"/>
  <c r="BX592" i="10"/>
  <c r="BX172" i="10"/>
  <c r="BX919" i="10"/>
  <c r="BX305" i="10"/>
  <c r="BX220" i="10"/>
  <c r="BX668" i="10"/>
  <c r="BX451" i="10"/>
  <c r="BX165" i="10"/>
  <c r="BX544" i="10"/>
  <c r="BX569" i="10"/>
  <c r="BX198" i="10"/>
  <c r="BX124" i="10"/>
  <c r="BX967" i="10"/>
  <c r="BX977" i="10"/>
  <c r="BX868" i="10"/>
  <c r="BX1003" i="10"/>
  <c r="BX570" i="10"/>
  <c r="BX851" i="10"/>
  <c r="BX713" i="10"/>
  <c r="BX605" i="10"/>
  <c r="BX558" i="10"/>
  <c r="BX294" i="10"/>
  <c r="BX143" i="10"/>
  <c r="BX205" i="10"/>
  <c r="BX858" i="10"/>
  <c r="BX634" i="10"/>
  <c r="BX969" i="10"/>
  <c r="BX936" i="10"/>
  <c r="BX478" i="10"/>
  <c r="BX78" i="10"/>
  <c r="BX246" i="10"/>
  <c r="BX95" i="10"/>
  <c r="BX151" i="10"/>
  <c r="BX774" i="10"/>
  <c r="BX683" i="10"/>
  <c r="BX251" i="10"/>
  <c r="BX794" i="10"/>
  <c r="BW239" i="10"/>
  <c r="BW249" i="10"/>
  <c r="BW964" i="10"/>
  <c r="BW704" i="10"/>
  <c r="BW378" i="10"/>
  <c r="BW539" i="10"/>
  <c r="BW595" i="10"/>
  <c r="BW394" i="10"/>
  <c r="BW204" i="10"/>
  <c r="BW118" i="10"/>
  <c r="BW415" i="10"/>
  <c r="BW661" i="10"/>
  <c r="BW326" i="10"/>
  <c r="BW708" i="10"/>
  <c r="BW297" i="10"/>
  <c r="BW588" i="10"/>
  <c r="BW142" i="10"/>
  <c r="BW659" i="10"/>
  <c r="BW469" i="10"/>
  <c r="BW709" i="10"/>
  <c r="BW140" i="10"/>
  <c r="BW499" i="10"/>
  <c r="BW725" i="10"/>
  <c r="BW986" i="10"/>
  <c r="BW828" i="10"/>
  <c r="BW947" i="10"/>
  <c r="BW416" i="10"/>
  <c r="BW623" i="10"/>
  <c r="BW158" i="10"/>
  <c r="BW643" i="10"/>
  <c r="BW975" i="10"/>
  <c r="BW21" i="10"/>
  <c r="BW45" i="10"/>
  <c r="BW84" i="10"/>
  <c r="BW184" i="10"/>
  <c r="BW353" i="10"/>
  <c r="BW891" i="10"/>
  <c r="BW955" i="10"/>
  <c r="BW474" i="10"/>
  <c r="BW74" i="10"/>
  <c r="BW551" i="10"/>
  <c r="BW772" i="10"/>
  <c r="BW44" i="10"/>
  <c r="BW396" i="10"/>
  <c r="BW214" i="10"/>
  <c r="BW35" i="10"/>
  <c r="BW713" i="10"/>
  <c r="BW491" i="10"/>
  <c r="BW110" i="10"/>
  <c r="BW968" i="10"/>
  <c r="BW439" i="10"/>
  <c r="BW688" i="10"/>
  <c r="BW864" i="10"/>
  <c r="BW60" i="10"/>
  <c r="BW215" i="10"/>
  <c r="BW569" i="10"/>
  <c r="BW558" i="10"/>
  <c r="BW930" i="10"/>
  <c r="BW685" i="10"/>
  <c r="BW619" i="10"/>
  <c r="BW313" i="10"/>
  <c r="BX428" i="10"/>
  <c r="BX63" i="10"/>
  <c r="BX348" i="10"/>
  <c r="BX535" i="10"/>
  <c r="BX411" i="10"/>
  <c r="BX34" i="10"/>
  <c r="BX738" i="10"/>
  <c r="BX263" i="10"/>
  <c r="BX481" i="10"/>
  <c r="BX22" i="10"/>
  <c r="BX383" i="10"/>
  <c r="BX385" i="10"/>
  <c r="BW93" i="10"/>
  <c r="BW39" i="10"/>
  <c r="BW684" i="10"/>
  <c r="BW951" i="10"/>
  <c r="BW330" i="10"/>
  <c r="BW161" i="10"/>
  <c r="BW732" i="10"/>
  <c r="BW911" i="10"/>
  <c r="BW877" i="10"/>
  <c r="BW542" i="10"/>
  <c r="BW656" i="10"/>
  <c r="BW997" i="10"/>
  <c r="BW23" i="10"/>
  <c r="BW485" i="10"/>
  <c r="BW590" i="10"/>
  <c r="BW924" i="10"/>
  <c r="BW73" i="10"/>
  <c r="BW1006" i="10"/>
  <c r="BW737" i="10"/>
  <c r="BW778" i="10"/>
  <c r="BW129" i="10"/>
  <c r="BW736" i="10"/>
  <c r="BW851" i="10"/>
  <c r="BW658" i="10"/>
  <c r="BW154" i="10"/>
  <c r="BW270" i="10"/>
  <c r="BW773" i="10"/>
  <c r="BW1009" i="10"/>
  <c r="BW153" i="10"/>
  <c r="BW397" i="10"/>
  <c r="BW91" i="10"/>
  <c r="BW173" i="10"/>
  <c r="BW540" i="10"/>
  <c r="BW952" i="10"/>
  <c r="BW284" i="10"/>
  <c r="BW419" i="10"/>
  <c r="BW973" i="10"/>
  <c r="BW762" i="10"/>
  <c r="BW667" i="10"/>
  <c r="BW298" i="10"/>
  <c r="BW583" i="10"/>
  <c r="BW384" i="10"/>
  <c r="BW609" i="10"/>
  <c r="BW362" i="10"/>
  <c r="BW599" i="10"/>
  <c r="BW509" i="10"/>
  <c r="BW82" i="10"/>
  <c r="BW282" i="10"/>
  <c r="BW412" i="10"/>
  <c r="BW799" i="10"/>
  <c r="BW470" i="10"/>
  <c r="BW213" i="10"/>
  <c r="BW697" i="10"/>
  <c r="BW841" i="10"/>
  <c r="BW953" i="10"/>
  <c r="BW260" i="10"/>
  <c r="BW653" i="10"/>
  <c r="BW80" i="10"/>
  <c r="BW649" i="10"/>
  <c r="BW719" i="10"/>
  <c r="BW269" i="10"/>
  <c r="BW948" i="10"/>
  <c r="BX986" i="10"/>
  <c r="BX539" i="10"/>
  <c r="BX202" i="10"/>
  <c r="BX442" i="10"/>
  <c r="BX768" i="10"/>
  <c r="BX735" i="10"/>
  <c r="BX496" i="10"/>
  <c r="BX210" i="10"/>
  <c r="BX404" i="10"/>
  <c r="BX120" i="10"/>
  <c r="BX112" i="10"/>
  <c r="BW739" i="10"/>
  <c r="BW256" i="10"/>
  <c r="BW479" i="10"/>
  <c r="BW549" i="10"/>
  <c r="BW240" i="10"/>
  <c r="BW605" i="10"/>
  <c r="BW876" i="10"/>
  <c r="BW910" i="10"/>
  <c r="BW76" i="10"/>
  <c r="BW251" i="10"/>
  <c r="BW871" i="10"/>
  <c r="BW449" i="10"/>
  <c r="BW218" i="10"/>
  <c r="BW810" i="10"/>
  <c r="BW869" i="10"/>
  <c r="BW352" i="10"/>
  <c r="BW480" i="10"/>
  <c r="BW343" i="10"/>
  <c r="BW883" i="10"/>
  <c r="BW149" i="10"/>
  <c r="BW575" i="10"/>
  <c r="BW431" i="10"/>
  <c r="BW920" i="10"/>
  <c r="BW191" i="10"/>
  <c r="BW670" i="10"/>
  <c r="BW842" i="10"/>
  <c r="BW422" i="10"/>
  <c r="BW293" i="10"/>
  <c r="BW628" i="10"/>
  <c r="BW389" i="10"/>
  <c r="BW603" i="10"/>
  <c r="BW114" i="10"/>
  <c r="BW576" i="10"/>
  <c r="BW1010" i="10"/>
  <c r="BW966" i="10"/>
  <c r="BW62" i="10"/>
  <c r="BW400" i="10"/>
  <c r="BW496" i="10"/>
  <c r="BW925" i="10"/>
  <c r="BW408" i="10"/>
  <c r="BW169" i="10"/>
  <c r="BW505" i="10"/>
  <c r="BW447" i="10"/>
  <c r="BW71" i="10"/>
  <c r="BW702" i="10"/>
  <c r="BW787" i="10"/>
  <c r="BW747" i="10"/>
  <c r="BW202" i="10"/>
  <c r="BW1011" i="10"/>
  <c r="BW959" i="10"/>
  <c r="BW1003" i="10"/>
  <c r="BW243" i="10"/>
  <c r="BW760" i="10"/>
  <c r="BW939" i="10"/>
  <c r="BW581" i="10"/>
  <c r="BW665" i="10"/>
  <c r="BW393" i="10"/>
  <c r="BW912" i="10"/>
  <c r="BW208" i="10"/>
  <c r="BW940" i="10"/>
  <c r="BW985" i="10"/>
  <c r="BW792" i="10"/>
  <c r="BW532"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CN102" i="10"/>
  <c r="CN103" i="10"/>
  <c r="CN104" i="10"/>
  <c r="CN105" i="10"/>
  <c r="CN106" i="10"/>
  <c r="CN107" i="10"/>
  <c r="CN108" i="10"/>
  <c r="CN109" i="10"/>
  <c r="CN110" i="10"/>
  <c r="CN111" i="10"/>
  <c r="CN112" i="10"/>
  <c r="CN113" i="10"/>
  <c r="CN114" i="10"/>
  <c r="CN115" i="10"/>
  <c r="CN116" i="10"/>
  <c r="CN117" i="10"/>
  <c r="CN118" i="10"/>
  <c r="CN119" i="10"/>
  <c r="CN120" i="10"/>
  <c r="CN121" i="10"/>
  <c r="CN122" i="10"/>
  <c r="CN123" i="10"/>
  <c r="CN124" i="10"/>
  <c r="CN125" i="10"/>
  <c r="CN126" i="10"/>
  <c r="CN127" i="10"/>
  <c r="CN128" i="10"/>
  <c r="CN129" i="10"/>
  <c r="CN130" i="10"/>
  <c r="CN131" i="10"/>
  <c r="CN132" i="10"/>
  <c r="CN133" i="10"/>
  <c r="CN134" i="10"/>
  <c r="CN135" i="10"/>
  <c r="CN136" i="10"/>
  <c r="CN137" i="10"/>
  <c r="CN138" i="10"/>
  <c r="CN139" i="10"/>
  <c r="CN140" i="10"/>
  <c r="CN141" i="10"/>
  <c r="CN142" i="10"/>
  <c r="CN143" i="10"/>
  <c r="CN144" i="10"/>
  <c r="CN145" i="10"/>
  <c r="CN146" i="10"/>
  <c r="CN147" i="10"/>
  <c r="CN148" i="10"/>
  <c r="CN149" i="10"/>
  <c r="CN150" i="10"/>
  <c r="CN151" i="10"/>
  <c r="CN152" i="10"/>
  <c r="CN153" i="10"/>
  <c r="CN154" i="10"/>
  <c r="CN155" i="10"/>
  <c r="CN156" i="10"/>
  <c r="CN157" i="10"/>
  <c r="CN158" i="10"/>
  <c r="CN159" i="10"/>
  <c r="CN160" i="10"/>
  <c r="CN161" i="10"/>
  <c r="CN162" i="10"/>
  <c r="CN163" i="10"/>
  <c r="CN164" i="10"/>
  <c r="CN165" i="10"/>
  <c r="CN166" i="10"/>
  <c r="CN167" i="10"/>
  <c r="CN168" i="10"/>
  <c r="CN169" i="10"/>
  <c r="CN170" i="10"/>
  <c r="CN171" i="10"/>
  <c r="CN172" i="10"/>
  <c r="CN173" i="10"/>
  <c r="CN174" i="10"/>
  <c r="CN175" i="10"/>
  <c r="CN176" i="10"/>
  <c r="CN177" i="10"/>
  <c r="CN178" i="10"/>
  <c r="CN179" i="10"/>
  <c r="CN180" i="10"/>
  <c r="CN181" i="10"/>
  <c r="CN182" i="10"/>
  <c r="CN183" i="10"/>
  <c r="CN184" i="10"/>
  <c r="CN185" i="10"/>
  <c r="CN186" i="10"/>
  <c r="CN187" i="10"/>
  <c r="CN188" i="10"/>
  <c r="CN189" i="10"/>
  <c r="CN190" i="10"/>
  <c r="CN191" i="10"/>
  <c r="CN192" i="10"/>
  <c r="CN193" i="10"/>
  <c r="CN194" i="10"/>
  <c r="CN195" i="10"/>
  <c r="CN196" i="10"/>
  <c r="CN197" i="10"/>
  <c r="CN198" i="10"/>
  <c r="CN199" i="10"/>
  <c r="CN200" i="10"/>
  <c r="CN201" i="10"/>
  <c r="CN202" i="10"/>
  <c r="CN203" i="10"/>
  <c r="CN204" i="10"/>
  <c r="CN205" i="10"/>
  <c r="CN206" i="10"/>
  <c r="CN207" i="10"/>
  <c r="CN208" i="10"/>
  <c r="CN209" i="10"/>
  <c r="CN210" i="10"/>
  <c r="CN211" i="10"/>
  <c r="CN212" i="10"/>
  <c r="CN213" i="10"/>
  <c r="CN214" i="10"/>
  <c r="CN215" i="10"/>
  <c r="CN216" i="10"/>
  <c r="CN217" i="10"/>
  <c r="CN218" i="10"/>
  <c r="CN219" i="10"/>
  <c r="CN220" i="10"/>
  <c r="CN221" i="10"/>
  <c r="CN222" i="10"/>
  <c r="CN223" i="10"/>
  <c r="CN224" i="10"/>
  <c r="CN225" i="10"/>
  <c r="CN226" i="10"/>
  <c r="CN227" i="10"/>
  <c r="CN228" i="10"/>
  <c r="CN229" i="10"/>
  <c r="CN230" i="10"/>
  <c r="CN231" i="10"/>
  <c r="CN232" i="10"/>
  <c r="CN233" i="10"/>
  <c r="CN234" i="10"/>
  <c r="CN235" i="10"/>
  <c r="CN236" i="10"/>
  <c r="CN237" i="10"/>
  <c r="CN238" i="10"/>
  <c r="CN239" i="10"/>
  <c r="CN240" i="10"/>
  <c r="CN241" i="10"/>
  <c r="CN242" i="10"/>
  <c r="CN243" i="10"/>
  <c r="CN244" i="10"/>
  <c r="CN245" i="10"/>
  <c r="CN246" i="10"/>
  <c r="CN247" i="10"/>
  <c r="CN248" i="10"/>
  <c r="CN249" i="10"/>
  <c r="CN250" i="10"/>
  <c r="CN251" i="10"/>
  <c r="CN252" i="10"/>
  <c r="CN253" i="10"/>
  <c r="CN254" i="10"/>
  <c r="CN255" i="10"/>
  <c r="CN256" i="10"/>
  <c r="CN257" i="10"/>
  <c r="CN258" i="10"/>
  <c r="CN259" i="10"/>
  <c r="CN260" i="10"/>
  <c r="CN261" i="10"/>
  <c r="CN262" i="10"/>
  <c r="CN263" i="10"/>
  <c r="CN264" i="10"/>
  <c r="CN265" i="10"/>
  <c r="CN266" i="10"/>
  <c r="CN267" i="10"/>
  <c r="CN268" i="10"/>
  <c r="CN269" i="10"/>
  <c r="CN270" i="10"/>
  <c r="CN271" i="10"/>
  <c r="CN272" i="10"/>
  <c r="CN273" i="10"/>
  <c r="CN274" i="10"/>
  <c r="CN275" i="10"/>
  <c r="CN276" i="10"/>
  <c r="CN277" i="10"/>
  <c r="CN278" i="10"/>
  <c r="CN279" i="10"/>
  <c r="CN280" i="10"/>
  <c r="CN281" i="10"/>
  <c r="CN282" i="10"/>
  <c r="CN283" i="10"/>
  <c r="CN284" i="10"/>
  <c r="CN285" i="10"/>
  <c r="CN286" i="10"/>
  <c r="CN287" i="10"/>
  <c r="CN288" i="10"/>
  <c r="CN289" i="10"/>
  <c r="CN290" i="10"/>
  <c r="CN291" i="10"/>
  <c r="CN292" i="10"/>
  <c r="CN293" i="10"/>
  <c r="CN294" i="10"/>
  <c r="CN295" i="10"/>
  <c r="CN296" i="10"/>
  <c r="CN297" i="10"/>
  <c r="CN298" i="10"/>
  <c r="CN299" i="10"/>
  <c r="CN300" i="10"/>
  <c r="CN301" i="10"/>
  <c r="CN302" i="10"/>
  <c r="CN303" i="10"/>
  <c r="CN304" i="10"/>
  <c r="CN305" i="10"/>
  <c r="CN306" i="10"/>
  <c r="CN307" i="10"/>
  <c r="CN308" i="10"/>
  <c r="CN309" i="10"/>
  <c r="CN310" i="10"/>
  <c r="CN311" i="10"/>
  <c r="CN312" i="10"/>
  <c r="CN313" i="10"/>
  <c r="CN314" i="10"/>
  <c r="CN315" i="10"/>
  <c r="CN316" i="10"/>
  <c r="CN317" i="10"/>
  <c r="CN318" i="10"/>
  <c r="CN319" i="10"/>
  <c r="CN320" i="10"/>
  <c r="CN321" i="10"/>
  <c r="CN322" i="10"/>
  <c r="CN323" i="10"/>
  <c r="CN324" i="10"/>
  <c r="CN325" i="10"/>
  <c r="CN326" i="10"/>
  <c r="CN327" i="10"/>
  <c r="CN328" i="10"/>
  <c r="CN329" i="10"/>
  <c r="CN330" i="10"/>
  <c r="CN331" i="10"/>
  <c r="CN332" i="10"/>
  <c r="CN333" i="10"/>
  <c r="CN334" i="10"/>
  <c r="CN335" i="10"/>
  <c r="CN336" i="10"/>
  <c r="CN337" i="10"/>
  <c r="CN338" i="10"/>
  <c r="CN339" i="10"/>
  <c r="CN340" i="10"/>
  <c r="CN341" i="10"/>
  <c r="CN342" i="10"/>
  <c r="CN343" i="10"/>
  <c r="CN344" i="10"/>
  <c r="CN345" i="10"/>
  <c r="CN346" i="10"/>
  <c r="CN347" i="10"/>
  <c r="CN348" i="10"/>
  <c r="CN349" i="10"/>
  <c r="CN350" i="10"/>
  <c r="CN351" i="10"/>
  <c r="CN352" i="10"/>
  <c r="CN353" i="10"/>
  <c r="CN354" i="10"/>
  <c r="CN355" i="10"/>
  <c r="CN356" i="10"/>
  <c r="CN357" i="10"/>
  <c r="CN358" i="10"/>
  <c r="CN359" i="10"/>
  <c r="CN360" i="10"/>
  <c r="CN361" i="10"/>
  <c r="CN362" i="10"/>
  <c r="CN363" i="10"/>
  <c r="CN364" i="10"/>
  <c r="CN365" i="10"/>
  <c r="CN366" i="10"/>
  <c r="CN367" i="10"/>
  <c r="CN368" i="10"/>
  <c r="CN369" i="10"/>
  <c r="CN370" i="10"/>
  <c r="CN371" i="10"/>
  <c r="CN372" i="10"/>
  <c r="CN373" i="10"/>
  <c r="CN374" i="10"/>
  <c r="CN375" i="10"/>
  <c r="CN376" i="10"/>
  <c r="CN377" i="10"/>
  <c r="CN378" i="10"/>
  <c r="CN379" i="10"/>
  <c r="CN380" i="10"/>
  <c r="CN381" i="10"/>
  <c r="CN382" i="10"/>
  <c r="CN383" i="10"/>
  <c r="CN384" i="10"/>
  <c r="CN385" i="10"/>
  <c r="CN386" i="10"/>
  <c r="CN387" i="10"/>
  <c r="CN388" i="10"/>
  <c r="CN389" i="10"/>
  <c r="CN390" i="10"/>
  <c r="CN391" i="10"/>
  <c r="CN392" i="10"/>
  <c r="CN393" i="10"/>
  <c r="CN394" i="10"/>
  <c r="CN395" i="10"/>
  <c r="CN396" i="10"/>
  <c r="CN397" i="10"/>
  <c r="CN398" i="10"/>
  <c r="CN399" i="10"/>
  <c r="CN400" i="10"/>
  <c r="CN401" i="10"/>
  <c r="CN402" i="10"/>
  <c r="CN403" i="10"/>
  <c r="CN404" i="10"/>
  <c r="CN405" i="10"/>
  <c r="CN406" i="10"/>
  <c r="CN407" i="10"/>
  <c r="CN408" i="10"/>
  <c r="CN409" i="10"/>
  <c r="CN410" i="10"/>
  <c r="CN411" i="10"/>
  <c r="CN412" i="10"/>
  <c r="CN413" i="10"/>
  <c r="CN414" i="10"/>
  <c r="CN415" i="10"/>
  <c r="CN416" i="10"/>
  <c r="CN417" i="10"/>
  <c r="CN418" i="10"/>
  <c r="CN419" i="10"/>
  <c r="CN420" i="10"/>
  <c r="CN421" i="10"/>
  <c r="CN422" i="10"/>
  <c r="CN423" i="10"/>
  <c r="CN424" i="10"/>
  <c r="CN425" i="10"/>
  <c r="CN426" i="10"/>
  <c r="CN427" i="10"/>
  <c r="CN428" i="10"/>
  <c r="CN429" i="10"/>
  <c r="CN430" i="10"/>
  <c r="CN431" i="10"/>
  <c r="CN432" i="10"/>
  <c r="CN433" i="10"/>
  <c r="CN434" i="10"/>
  <c r="CN435" i="10"/>
  <c r="CN436" i="10"/>
  <c r="CN437" i="10"/>
  <c r="CN438" i="10"/>
  <c r="CN439" i="10"/>
  <c r="CN440" i="10"/>
  <c r="CN441" i="10"/>
  <c r="CN442" i="10"/>
  <c r="CN443" i="10"/>
  <c r="CN444" i="10"/>
  <c r="CN445" i="10"/>
  <c r="CN446" i="10"/>
  <c r="CN447" i="10"/>
  <c r="CN448" i="10"/>
  <c r="CN449" i="10"/>
  <c r="CN450" i="10"/>
  <c r="CN451" i="10"/>
  <c r="CN452" i="10"/>
  <c r="CN453" i="10"/>
  <c r="CN454" i="10"/>
  <c r="CN455" i="10"/>
  <c r="CN456" i="10"/>
  <c r="CN457" i="10"/>
  <c r="CN458" i="10"/>
  <c r="CN459" i="10"/>
  <c r="CN460" i="10"/>
  <c r="CN461" i="10"/>
  <c r="CN462" i="10"/>
  <c r="CN463" i="10"/>
  <c r="CN464" i="10"/>
  <c r="CN465" i="10"/>
  <c r="CN466" i="10"/>
  <c r="CN467" i="10"/>
  <c r="CN468" i="10"/>
  <c r="CN469" i="10"/>
  <c r="CN470" i="10"/>
  <c r="CN471" i="10"/>
  <c r="CN472" i="10"/>
  <c r="CN473" i="10"/>
  <c r="CN474" i="10"/>
  <c r="CN475" i="10"/>
  <c r="CN476" i="10"/>
  <c r="CN477" i="10"/>
  <c r="CN478" i="10"/>
  <c r="CN479" i="10"/>
  <c r="CN480" i="10"/>
  <c r="CN481" i="10"/>
  <c r="CN482" i="10"/>
  <c r="CN483" i="10"/>
  <c r="CN484" i="10"/>
  <c r="CN485" i="10"/>
  <c r="CN486" i="10"/>
  <c r="CN487" i="10"/>
  <c r="CN488" i="10"/>
  <c r="CN489" i="10"/>
  <c r="CN490" i="10"/>
  <c r="CN491" i="10"/>
  <c r="CN492" i="10"/>
  <c r="CN493" i="10"/>
  <c r="CN494" i="10"/>
  <c r="CN495" i="10"/>
  <c r="CN496" i="10"/>
  <c r="CN497" i="10"/>
  <c r="CN498" i="10"/>
  <c r="CN499" i="10"/>
  <c r="CN500" i="10"/>
  <c r="CN501" i="10"/>
  <c r="CN502" i="10"/>
  <c r="CN503" i="10"/>
  <c r="CN504" i="10"/>
  <c r="CN505" i="10"/>
  <c r="CN506" i="10"/>
  <c r="CN507" i="10"/>
  <c r="CN508" i="10"/>
  <c r="CN509" i="10"/>
  <c r="CN510" i="10"/>
  <c r="CN511" i="10"/>
  <c r="CN512" i="10"/>
  <c r="CN513" i="10"/>
  <c r="CN514" i="10"/>
  <c r="CN515" i="10"/>
  <c r="CN516" i="10"/>
  <c r="CN517" i="10"/>
  <c r="CN518" i="10"/>
  <c r="CN519" i="10"/>
  <c r="CN520" i="10"/>
  <c r="CN521" i="10"/>
  <c r="CN522" i="10"/>
  <c r="CN523" i="10"/>
  <c r="CN524" i="10"/>
  <c r="CN525" i="10"/>
  <c r="CN526" i="10"/>
  <c r="CN527" i="10"/>
  <c r="CN528" i="10"/>
  <c r="CN529" i="10"/>
  <c r="CN530" i="10"/>
  <c r="CN531" i="10"/>
  <c r="CN532" i="10"/>
  <c r="CN533" i="10"/>
  <c r="CN534" i="10"/>
  <c r="CN535" i="10"/>
  <c r="CN536" i="10"/>
  <c r="CN537" i="10"/>
  <c r="CN538" i="10"/>
  <c r="CN539" i="10"/>
  <c r="CN540" i="10"/>
  <c r="CN541" i="10"/>
  <c r="CN542" i="10"/>
  <c r="CN543" i="10"/>
  <c r="CN544" i="10"/>
  <c r="CN545" i="10"/>
  <c r="CN546" i="10"/>
  <c r="CN547" i="10"/>
  <c r="CN548" i="10"/>
  <c r="CN549" i="10"/>
  <c r="CN550" i="10"/>
  <c r="CN551" i="10"/>
  <c r="CN552" i="10"/>
  <c r="CN553" i="10"/>
  <c r="CN554" i="10"/>
  <c r="CN555" i="10"/>
  <c r="CN556" i="10"/>
  <c r="CN557" i="10"/>
  <c r="CN558" i="10"/>
  <c r="CN559" i="10"/>
  <c r="CN560" i="10"/>
  <c r="CN561" i="10"/>
  <c r="CN562" i="10"/>
  <c r="CN563" i="10"/>
  <c r="CN564" i="10"/>
  <c r="CN565" i="10"/>
  <c r="CN566" i="10"/>
  <c r="CN567" i="10"/>
  <c r="CN568" i="10"/>
  <c r="CN569" i="10"/>
  <c r="CN570" i="10"/>
  <c r="CN571" i="10"/>
  <c r="CN572" i="10"/>
  <c r="CN573" i="10"/>
  <c r="CN574" i="10"/>
  <c r="CN575" i="10"/>
  <c r="CN576" i="10"/>
  <c r="CN577" i="10"/>
  <c r="CN578" i="10"/>
  <c r="CN579" i="10"/>
  <c r="CN580" i="10"/>
  <c r="CN581" i="10"/>
  <c r="CN582" i="10"/>
  <c r="CN583" i="10"/>
  <c r="CN584" i="10"/>
  <c r="CN585" i="10"/>
  <c r="CN586" i="10"/>
  <c r="CN587" i="10"/>
  <c r="CN588" i="10"/>
  <c r="CN589" i="10"/>
  <c r="CN590" i="10"/>
  <c r="CN591" i="10"/>
  <c r="CN592" i="10"/>
  <c r="CN593" i="10"/>
  <c r="CN594" i="10"/>
  <c r="CN595" i="10"/>
  <c r="CN596" i="10"/>
  <c r="CN597" i="10"/>
  <c r="CN598" i="10"/>
  <c r="CN599" i="10"/>
  <c r="CN600" i="10"/>
  <c r="CN601" i="10"/>
  <c r="CN602" i="10"/>
  <c r="CN603" i="10"/>
  <c r="CN604" i="10"/>
  <c r="CN605" i="10"/>
  <c r="CN606" i="10"/>
  <c r="CN607" i="10"/>
  <c r="CN608" i="10"/>
  <c r="CN609" i="10"/>
  <c r="CN610" i="10"/>
  <c r="CN611" i="10"/>
  <c r="CN612" i="10"/>
  <c r="CN613" i="10"/>
  <c r="CN614" i="10"/>
  <c r="CN615" i="10"/>
  <c r="CN616" i="10"/>
  <c r="CN617" i="10"/>
  <c r="CN618" i="10"/>
  <c r="CN619" i="10"/>
  <c r="CN620" i="10"/>
  <c r="CN621" i="10"/>
  <c r="CN622" i="10"/>
  <c r="CN623" i="10"/>
  <c r="CN624" i="10"/>
  <c r="CN625" i="10"/>
  <c r="CN626" i="10"/>
  <c r="CN627" i="10"/>
  <c r="CN628" i="10"/>
  <c r="CN629" i="10"/>
  <c r="CN630" i="10"/>
  <c r="CN631" i="10"/>
  <c r="CN632" i="10"/>
  <c r="CN633" i="10"/>
  <c r="CN634" i="10"/>
  <c r="CN635" i="10"/>
  <c r="CN636" i="10"/>
  <c r="CN637" i="10"/>
  <c r="CN638" i="10"/>
  <c r="CN639" i="10"/>
  <c r="CN640" i="10"/>
  <c r="CN641" i="10"/>
  <c r="CN642" i="10"/>
  <c r="CN643" i="10"/>
  <c r="CN644" i="10"/>
  <c r="CN645" i="10"/>
  <c r="CN646" i="10"/>
  <c r="CN647" i="10"/>
  <c r="CN648" i="10"/>
  <c r="CN649" i="10"/>
  <c r="CN650" i="10"/>
  <c r="CN651" i="10"/>
  <c r="CN652" i="10"/>
  <c r="CN653" i="10"/>
  <c r="CN654" i="10"/>
  <c r="CN655" i="10"/>
  <c r="CN656" i="10"/>
  <c r="CN657" i="10"/>
  <c r="CN658" i="10"/>
  <c r="CN659" i="10"/>
  <c r="CN660" i="10"/>
  <c r="CN661" i="10"/>
  <c r="CN662" i="10"/>
  <c r="CN663" i="10"/>
  <c r="CN664" i="10"/>
  <c r="CN665" i="10"/>
  <c r="CN666" i="10"/>
  <c r="CN667" i="10"/>
  <c r="CN668" i="10"/>
  <c r="CN669" i="10"/>
  <c r="CN670" i="10"/>
  <c r="CN671" i="10"/>
  <c r="CN672" i="10"/>
  <c r="CN673" i="10"/>
  <c r="CN674" i="10"/>
  <c r="CN675" i="10"/>
  <c r="CN676" i="10"/>
  <c r="CN677" i="10"/>
  <c r="CN678" i="10"/>
  <c r="CN679" i="10"/>
  <c r="CN680" i="10"/>
  <c r="CN681" i="10"/>
  <c r="CN682" i="10"/>
  <c r="CN683" i="10"/>
  <c r="CN684" i="10"/>
  <c r="CN685" i="10"/>
  <c r="CN686" i="10"/>
  <c r="CN687" i="10"/>
  <c r="CN688" i="10"/>
  <c r="CN689" i="10"/>
  <c r="CN690" i="10"/>
  <c r="CN691" i="10"/>
  <c r="CN692" i="10"/>
  <c r="CN693" i="10"/>
  <c r="CN694" i="10"/>
  <c r="CN695" i="10"/>
  <c r="CN696" i="10"/>
  <c r="CN697" i="10"/>
  <c r="CN698" i="10"/>
  <c r="CN699" i="10"/>
  <c r="CN700" i="10"/>
  <c r="CN701" i="10"/>
  <c r="CN702" i="10"/>
  <c r="CN703" i="10"/>
  <c r="CN704" i="10"/>
  <c r="CN705" i="10"/>
  <c r="CN706" i="10"/>
  <c r="CN707" i="10"/>
  <c r="CN708" i="10"/>
  <c r="CN709" i="10"/>
  <c r="CN710" i="10"/>
  <c r="CN711" i="10"/>
  <c r="CN712" i="10"/>
  <c r="CN713" i="10"/>
  <c r="CN714" i="10"/>
  <c r="CN715" i="10"/>
  <c r="CN716" i="10"/>
  <c r="CN717" i="10"/>
  <c r="CN718" i="10"/>
  <c r="CN719" i="10"/>
  <c r="CN720" i="10"/>
  <c r="CN721" i="10"/>
  <c r="CN722" i="10"/>
  <c r="CN723" i="10"/>
  <c r="CN724" i="10"/>
  <c r="CN725" i="10"/>
  <c r="CN726" i="10"/>
  <c r="CN727" i="10"/>
  <c r="CN728" i="10"/>
  <c r="CN729" i="10"/>
  <c r="CN730" i="10"/>
  <c r="CN731" i="10"/>
  <c r="CN732" i="10"/>
  <c r="CN733" i="10"/>
  <c r="CN734" i="10"/>
  <c r="CN735" i="10"/>
  <c r="CN736" i="10"/>
  <c r="CN737" i="10"/>
  <c r="CN738" i="10"/>
  <c r="CN739" i="10"/>
  <c r="CN740" i="10"/>
  <c r="CN741" i="10"/>
  <c r="CN742" i="10"/>
  <c r="CN743" i="10"/>
  <c r="CN744" i="10"/>
  <c r="CN745" i="10"/>
  <c r="CN746" i="10"/>
  <c r="CN747" i="10"/>
  <c r="CN748" i="10"/>
  <c r="CN749" i="10"/>
  <c r="CN750" i="10"/>
  <c r="CN751" i="10"/>
  <c r="CN752" i="10"/>
  <c r="CN753" i="10"/>
  <c r="CN754" i="10"/>
  <c r="CN755" i="10"/>
  <c r="CN756" i="10"/>
  <c r="CN757" i="10"/>
  <c r="CN758" i="10"/>
  <c r="CN759" i="10"/>
  <c r="CN760" i="10"/>
  <c r="CN761" i="10"/>
  <c r="CN762" i="10"/>
  <c r="CN763" i="10"/>
  <c r="CN764" i="10"/>
  <c r="CN765" i="10"/>
  <c r="CN766" i="10"/>
  <c r="CN767" i="10"/>
  <c r="CN768" i="10"/>
  <c r="CN769" i="10"/>
  <c r="CN770" i="10"/>
  <c r="CN771" i="10"/>
  <c r="CN772" i="10"/>
  <c r="CN773" i="10"/>
  <c r="CN774" i="10"/>
  <c r="CN775" i="10"/>
  <c r="CN776" i="10"/>
  <c r="CN777" i="10"/>
  <c r="CN778" i="10"/>
  <c r="CN779" i="10"/>
  <c r="CN780" i="10"/>
  <c r="CN781" i="10"/>
  <c r="CN782" i="10"/>
  <c r="CN783" i="10"/>
  <c r="CN784" i="10"/>
  <c r="CN785" i="10"/>
  <c r="CN786" i="10"/>
  <c r="CN787" i="10"/>
  <c r="CN788" i="10"/>
  <c r="CN789" i="10"/>
  <c r="CN790" i="10"/>
  <c r="CN791" i="10"/>
  <c r="CN792" i="10"/>
  <c r="CN793" i="10"/>
  <c r="CN794" i="10"/>
  <c r="CN795" i="10"/>
  <c r="CN796" i="10"/>
  <c r="CN797" i="10"/>
  <c r="CN798" i="10"/>
  <c r="CN799" i="10"/>
  <c r="CN800" i="10"/>
  <c r="CN801" i="10"/>
  <c r="CN802" i="10"/>
  <c r="CN803" i="10"/>
  <c r="CN804" i="10"/>
  <c r="CN805" i="10"/>
  <c r="CN806" i="10"/>
  <c r="CN807" i="10"/>
  <c r="CN808" i="10"/>
  <c r="CN809" i="10"/>
  <c r="CN810" i="10"/>
  <c r="CN811" i="10"/>
  <c r="CN812" i="10"/>
  <c r="CN813" i="10"/>
  <c r="CN814" i="10"/>
  <c r="CN815" i="10"/>
  <c r="CN816" i="10"/>
  <c r="CN817" i="10"/>
  <c r="CN818" i="10"/>
  <c r="CN819" i="10"/>
  <c r="CN820" i="10"/>
  <c r="CN821" i="10"/>
  <c r="CN822" i="10"/>
  <c r="CN823" i="10"/>
  <c r="CN824" i="10"/>
  <c r="CN825" i="10"/>
  <c r="CN826" i="10"/>
  <c r="CN827" i="10"/>
  <c r="CN828" i="10"/>
  <c r="CN829" i="10"/>
  <c r="CN830" i="10"/>
  <c r="CN831" i="10"/>
  <c r="CN832" i="10"/>
  <c r="CN833" i="10"/>
  <c r="CN834" i="10"/>
  <c r="CN835" i="10"/>
  <c r="CN836" i="10"/>
  <c r="CN837" i="10"/>
  <c r="CN838" i="10"/>
  <c r="CN839" i="10"/>
  <c r="CN840" i="10"/>
  <c r="CN841" i="10"/>
  <c r="CN842" i="10"/>
  <c r="CN843" i="10"/>
  <c r="CN844" i="10"/>
  <c r="CN845" i="10"/>
  <c r="CN846" i="10"/>
  <c r="CN847" i="10"/>
  <c r="CN848" i="10"/>
  <c r="CN849" i="10"/>
  <c r="CN850" i="10"/>
  <c r="CN851" i="10"/>
  <c r="CN852" i="10"/>
  <c r="CN853" i="10"/>
  <c r="CN854" i="10"/>
  <c r="CN855" i="10"/>
  <c r="CN856" i="10"/>
  <c r="CN857" i="10"/>
  <c r="CN858" i="10"/>
  <c r="CN859" i="10"/>
  <c r="CN860" i="10"/>
  <c r="CN861" i="10"/>
  <c r="CN862" i="10"/>
  <c r="CN863" i="10"/>
  <c r="CN864" i="10"/>
  <c r="CN865" i="10"/>
  <c r="CN866" i="10"/>
  <c r="CN867" i="10"/>
  <c r="CN868" i="10"/>
  <c r="CN869" i="10"/>
  <c r="CN870" i="10"/>
  <c r="CN871" i="10"/>
  <c r="CN872" i="10"/>
  <c r="CN873" i="10"/>
  <c r="CN874" i="10"/>
  <c r="CN875" i="10"/>
  <c r="CN876" i="10"/>
  <c r="CN877" i="10"/>
  <c r="CN878" i="10"/>
  <c r="CN879" i="10"/>
  <c r="CN880" i="10"/>
  <c r="CN881" i="10"/>
  <c r="CN882" i="10"/>
  <c r="CN883" i="10"/>
  <c r="CN884" i="10"/>
  <c r="CN885" i="10"/>
  <c r="CN886" i="10"/>
  <c r="CN887" i="10"/>
  <c r="CN888" i="10"/>
  <c r="CN889" i="10"/>
  <c r="CN890" i="10"/>
  <c r="CN891" i="10"/>
  <c r="CN892" i="10"/>
  <c r="CN893" i="10"/>
  <c r="CN894" i="10"/>
  <c r="CN895" i="10"/>
  <c r="CN896" i="10"/>
  <c r="CN897" i="10"/>
  <c r="CN898" i="10"/>
  <c r="CN899" i="10"/>
  <c r="CN900" i="10"/>
  <c r="CN901" i="10"/>
  <c r="CN902" i="10"/>
  <c r="CN903" i="10"/>
  <c r="CN904" i="10"/>
  <c r="CN905" i="10"/>
  <c r="CN906" i="10"/>
  <c r="CN907" i="10"/>
  <c r="CN908" i="10"/>
  <c r="CN909" i="10"/>
  <c r="CN910" i="10"/>
  <c r="CN911" i="10"/>
  <c r="CN912" i="10"/>
  <c r="CN913" i="10"/>
  <c r="CN914" i="10"/>
  <c r="CN915" i="10"/>
  <c r="CN916" i="10"/>
  <c r="CN917" i="10"/>
  <c r="CN918" i="10"/>
  <c r="CN919" i="10"/>
  <c r="CN920" i="10"/>
  <c r="CN921" i="10"/>
  <c r="CN922" i="10"/>
  <c r="CN923" i="10"/>
  <c r="CN924" i="10"/>
  <c r="CN925" i="10"/>
  <c r="CN926" i="10"/>
  <c r="CN927" i="10"/>
  <c r="CN928" i="10"/>
  <c r="CN929" i="10"/>
  <c r="CN930" i="10"/>
  <c r="CN931" i="10"/>
  <c r="CN932" i="10"/>
  <c r="CN933" i="10"/>
  <c r="CN934" i="10"/>
  <c r="CN935" i="10"/>
  <c r="CN936" i="10"/>
  <c r="CN937" i="10"/>
  <c r="CN938" i="10"/>
  <c r="CN939" i="10"/>
  <c r="CN940" i="10"/>
  <c r="CN941" i="10"/>
  <c r="CN942" i="10"/>
  <c r="CN943" i="10"/>
  <c r="CN944" i="10"/>
  <c r="CN945" i="10"/>
  <c r="CN946" i="10"/>
  <c r="CN947" i="10"/>
  <c r="CN948" i="10"/>
  <c r="CN949" i="10"/>
  <c r="CN950" i="10"/>
  <c r="CN951" i="10"/>
  <c r="CN952" i="10"/>
  <c r="CN953" i="10"/>
  <c r="CN954" i="10"/>
  <c r="CN955" i="10"/>
  <c r="CN956" i="10"/>
  <c r="CN957" i="10"/>
  <c r="CN958" i="10"/>
  <c r="CN959" i="10"/>
  <c r="CN960" i="10"/>
  <c r="CN961" i="10"/>
  <c r="CN962" i="10"/>
  <c r="CN963" i="10"/>
  <c r="CN964" i="10"/>
  <c r="CN965" i="10"/>
  <c r="CN966" i="10"/>
  <c r="CN967" i="10"/>
  <c r="CN968" i="10"/>
  <c r="CN969" i="10"/>
  <c r="CN970" i="10"/>
  <c r="CN971" i="10"/>
  <c r="CN972" i="10"/>
  <c r="CN973" i="10"/>
  <c r="CN974" i="10"/>
  <c r="CN975" i="10"/>
  <c r="CN976" i="10"/>
  <c r="CN977" i="10"/>
  <c r="CN978" i="10"/>
  <c r="CN979" i="10"/>
  <c r="CN980" i="10"/>
  <c r="CN981" i="10"/>
  <c r="CN982" i="10"/>
  <c r="CN983" i="10"/>
  <c r="CN984" i="10"/>
  <c r="CN985" i="10"/>
  <c r="CN986" i="10"/>
  <c r="CN987" i="10"/>
  <c r="CN988" i="10"/>
  <c r="CN989" i="10"/>
  <c r="CN990" i="10"/>
  <c r="CN991" i="10"/>
  <c r="CN992" i="10"/>
  <c r="CN993" i="10"/>
  <c r="CN994" i="10"/>
  <c r="CN995" i="10"/>
  <c r="CN996" i="10"/>
  <c r="CN997" i="10"/>
  <c r="CN998" i="10"/>
  <c r="CN999" i="10"/>
  <c r="CN1000" i="10"/>
  <c r="CN1001" i="10"/>
  <c r="CN1002" i="10"/>
  <c r="CN1003" i="10"/>
  <c r="CN1004" i="10"/>
  <c r="CN1005" i="10"/>
  <c r="CN1006" i="10"/>
  <c r="CN1007" i="10"/>
  <c r="CN1008" i="10"/>
  <c r="CN1009" i="10"/>
  <c r="CN1010" i="10"/>
  <c r="CN1011" i="10"/>
  <c r="CN1012" i="10"/>
  <c r="CN1013" i="10"/>
  <c r="CN1014" i="10"/>
  <c r="AA1015" i="10"/>
  <c r="CN16" i="10"/>
  <c r="O14" i="6"/>
  <c r="P14" i="6" s="1"/>
  <c r="O15" i="6"/>
  <c r="P15" i="6" s="1"/>
  <c r="O16" i="6"/>
  <c r="P16" i="6" s="1"/>
  <c r="O17" i="6"/>
  <c r="P17" i="6" s="1"/>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3" i="6"/>
  <c r="P13" i="6" s="1"/>
  <c r="AB1015" i="10" l="1"/>
  <c r="CU1008" i="10"/>
  <c r="AA1008" i="10" s="1"/>
  <c r="CU992" i="10"/>
  <c r="AA992" i="10" s="1"/>
  <c r="CU976" i="10"/>
  <c r="AA976" i="10" s="1"/>
  <c r="CU960" i="10"/>
  <c r="AA960" i="10" s="1"/>
  <c r="CU944" i="10"/>
  <c r="AA944" i="10" s="1"/>
  <c r="CU928" i="10"/>
  <c r="AA928" i="10" s="1"/>
  <c r="CU912" i="10"/>
  <c r="AA912" i="10" s="1"/>
  <c r="CU896" i="10"/>
  <c r="AA896" i="10" s="1"/>
  <c r="CU880" i="10"/>
  <c r="AA880" i="10" s="1"/>
  <c r="CU864" i="10"/>
  <c r="AA864" i="10" s="1"/>
  <c r="CU848" i="10"/>
  <c r="AA848" i="10" s="1"/>
  <c r="CU832" i="10"/>
  <c r="AA832" i="10" s="1"/>
  <c r="CU816" i="10"/>
  <c r="AA816" i="10" s="1"/>
  <c r="CU800" i="10"/>
  <c r="AA800" i="10" s="1"/>
  <c r="CU784" i="10"/>
  <c r="AA784" i="10" s="1"/>
  <c r="CU768" i="10"/>
  <c r="AA768" i="10" s="1"/>
  <c r="CU752" i="10"/>
  <c r="AA752" i="10" s="1"/>
  <c r="CU736" i="10"/>
  <c r="AA736" i="10" s="1"/>
  <c r="CU720" i="10"/>
  <c r="AA720" i="10" s="1"/>
  <c r="CU704" i="10"/>
  <c r="AA704" i="10" s="1"/>
  <c r="CU688" i="10"/>
  <c r="AA688" i="10" s="1"/>
  <c r="CU672" i="10"/>
  <c r="AA672" i="10" s="1"/>
  <c r="CU656" i="10"/>
  <c r="AA656" i="10" s="1"/>
  <c r="CU640" i="10"/>
  <c r="AA640" i="10" s="1"/>
  <c r="CU624" i="10"/>
  <c r="AA624" i="10" s="1"/>
  <c r="CU608" i="10"/>
  <c r="AA608" i="10" s="1"/>
  <c r="CU592" i="10"/>
  <c r="AA592" i="10" s="1"/>
  <c r="CU576" i="10"/>
  <c r="AA576" i="10" s="1"/>
  <c r="CU560" i="10"/>
  <c r="AA560" i="10" s="1"/>
  <c r="CU544" i="10"/>
  <c r="AA544" i="10" s="1"/>
  <c r="CU528" i="10"/>
  <c r="AA528" i="10" s="1"/>
  <c r="CU512" i="10"/>
  <c r="AA512" i="10" s="1"/>
  <c r="CU496" i="10"/>
  <c r="AA496" i="10" s="1"/>
  <c r="CU480" i="10"/>
  <c r="AA480" i="10" s="1"/>
  <c r="CU464" i="10"/>
  <c r="AA464" i="10" s="1"/>
  <c r="CU448" i="10"/>
  <c r="AA448" i="10" s="1"/>
  <c r="CU432" i="10"/>
  <c r="AA432" i="10" s="1"/>
  <c r="CU416" i="10"/>
  <c r="AA416" i="10" s="1"/>
  <c r="CU400" i="10"/>
  <c r="AA400" i="10" s="1"/>
  <c r="CU384" i="10"/>
  <c r="AA384" i="10" s="1"/>
  <c r="CU368" i="10"/>
  <c r="AA368" i="10" s="1"/>
  <c r="CU352" i="10"/>
  <c r="AA352" i="10" s="1"/>
  <c r="CU336" i="10"/>
  <c r="AA336" i="10" s="1"/>
  <c r="CU320" i="10"/>
  <c r="AA320" i="10" s="1"/>
  <c r="CU304" i="10"/>
  <c r="AA304" i="10" s="1"/>
  <c r="CU288" i="10"/>
  <c r="AA288" i="10" s="1"/>
  <c r="CU272" i="10"/>
  <c r="AA272" i="10" s="1"/>
  <c r="CU256" i="10"/>
  <c r="AA256" i="10" s="1"/>
  <c r="CU240" i="10"/>
  <c r="AA240" i="10" s="1"/>
  <c r="CU224" i="10"/>
  <c r="AA224" i="10" s="1"/>
  <c r="CU208" i="10"/>
  <c r="AA208" i="10" s="1"/>
  <c r="CU192" i="10"/>
  <c r="AA192" i="10" s="1"/>
  <c r="CU176" i="10"/>
  <c r="AA176" i="10" s="1"/>
  <c r="CU160" i="10"/>
  <c r="AA160" i="10" s="1"/>
  <c r="CU144" i="10"/>
  <c r="AA144" i="10" s="1"/>
  <c r="CU128" i="10"/>
  <c r="AA128" i="10" s="1"/>
  <c r="CU112" i="10"/>
  <c r="AA112" i="10" s="1"/>
  <c r="CU96" i="10"/>
  <c r="AA96" i="10" s="1"/>
  <c r="CU80" i="10"/>
  <c r="AA80" i="10" s="1"/>
  <c r="CU64" i="10"/>
  <c r="AA64" i="10" s="1"/>
  <c r="CU48" i="10"/>
  <c r="AA48" i="10" s="1"/>
  <c r="CU32" i="10"/>
  <c r="AA32" i="10" s="1"/>
  <c r="CU1007" i="10"/>
  <c r="AA1007" i="10" s="1"/>
  <c r="CU991" i="10"/>
  <c r="AA991" i="10" s="1"/>
  <c r="CU975" i="10"/>
  <c r="AA975" i="10" s="1"/>
  <c r="CU959" i="10"/>
  <c r="AA959" i="10" s="1"/>
  <c r="CU943" i="10"/>
  <c r="AA943" i="10" s="1"/>
  <c r="CU927" i="10"/>
  <c r="AA927" i="10" s="1"/>
  <c r="CU911" i="10"/>
  <c r="AA911" i="10" s="1"/>
  <c r="CU895" i="10"/>
  <c r="AA895" i="10" s="1"/>
  <c r="CU879" i="10"/>
  <c r="AA879" i="10" s="1"/>
  <c r="CU863" i="10"/>
  <c r="AA863" i="10" s="1"/>
  <c r="CU847" i="10"/>
  <c r="AA847" i="10" s="1"/>
  <c r="CU831" i="10"/>
  <c r="AA831" i="10" s="1"/>
  <c r="CU815" i="10"/>
  <c r="AA815" i="10" s="1"/>
  <c r="CU799" i="10"/>
  <c r="AA799" i="10" s="1"/>
  <c r="CU783" i="10"/>
  <c r="AA783" i="10" s="1"/>
  <c r="CU767" i="10"/>
  <c r="AA767" i="10" s="1"/>
  <c r="CU751" i="10"/>
  <c r="AA751" i="10" s="1"/>
  <c r="CU735" i="10"/>
  <c r="AA735" i="10" s="1"/>
  <c r="CU719" i="10"/>
  <c r="AA719" i="10" s="1"/>
  <c r="CU703" i="10"/>
  <c r="AA703" i="10" s="1"/>
  <c r="CU687" i="10"/>
  <c r="AA687" i="10" s="1"/>
  <c r="CU671" i="10"/>
  <c r="AA671" i="10" s="1"/>
  <c r="CU655" i="10"/>
  <c r="AA655" i="10" s="1"/>
  <c r="CU639" i="10"/>
  <c r="AA639" i="10" s="1"/>
  <c r="CU623" i="10"/>
  <c r="AA623" i="10" s="1"/>
  <c r="CU607" i="10"/>
  <c r="AA607" i="10" s="1"/>
  <c r="CU591" i="10"/>
  <c r="AA591" i="10" s="1"/>
  <c r="CU575" i="10"/>
  <c r="AA575" i="10" s="1"/>
  <c r="CU559" i="10"/>
  <c r="AA559" i="10" s="1"/>
  <c r="CU543" i="10"/>
  <c r="AA543" i="10" s="1"/>
  <c r="CU527" i="10"/>
  <c r="AA527" i="10" s="1"/>
  <c r="CU511" i="10"/>
  <c r="AA511" i="10" s="1"/>
  <c r="CU495" i="10"/>
  <c r="AA495" i="10" s="1"/>
  <c r="CU479" i="10"/>
  <c r="AA479" i="10" s="1"/>
  <c r="CU463" i="10"/>
  <c r="AA463" i="10" s="1"/>
  <c r="CU447" i="10"/>
  <c r="AA447" i="10" s="1"/>
  <c r="CU431" i="10"/>
  <c r="AA431" i="10" s="1"/>
  <c r="CU415" i="10"/>
  <c r="AA415" i="10" s="1"/>
  <c r="CU399" i="10"/>
  <c r="AA399" i="10" s="1"/>
  <c r="CU383" i="10"/>
  <c r="AA383" i="10" s="1"/>
  <c r="CU367" i="10"/>
  <c r="AA367" i="10" s="1"/>
  <c r="CU351" i="10"/>
  <c r="AA351" i="10" s="1"/>
  <c r="CU335" i="10"/>
  <c r="AA335" i="10" s="1"/>
  <c r="CU319" i="10"/>
  <c r="AA319" i="10" s="1"/>
  <c r="CU303" i="10"/>
  <c r="AA303" i="10" s="1"/>
  <c r="CU287" i="10"/>
  <c r="AA287" i="10" s="1"/>
  <c r="CU271" i="10"/>
  <c r="AA271" i="10" s="1"/>
  <c r="CU255" i="10"/>
  <c r="AA255" i="10" s="1"/>
  <c r="CU239" i="10"/>
  <c r="AA239" i="10" s="1"/>
  <c r="CU223" i="10"/>
  <c r="AA223" i="10" s="1"/>
  <c r="CU207" i="10"/>
  <c r="AA207" i="10" s="1"/>
  <c r="CU191" i="10"/>
  <c r="AA191" i="10" s="1"/>
  <c r="CU175" i="10"/>
  <c r="AA175" i="10" s="1"/>
  <c r="CU159" i="10"/>
  <c r="AA159" i="10" s="1"/>
  <c r="CU143" i="10"/>
  <c r="AA143" i="10" s="1"/>
  <c r="CU127" i="10"/>
  <c r="AA127" i="10" s="1"/>
  <c r="CU111" i="10"/>
  <c r="AA111" i="10" s="1"/>
  <c r="CU95" i="10"/>
  <c r="AA95" i="10" s="1"/>
  <c r="CU79" i="10"/>
  <c r="AA79" i="10" s="1"/>
  <c r="CU63" i="10"/>
  <c r="AA63" i="10" s="1"/>
  <c r="CU47" i="10"/>
  <c r="AA47" i="10" s="1"/>
  <c r="CU31" i="10"/>
  <c r="AA31" i="10" s="1"/>
  <c r="CU1006" i="10"/>
  <c r="AA1006" i="10" s="1"/>
  <c r="CU990" i="10"/>
  <c r="AA990" i="10" s="1"/>
  <c r="CU974" i="10"/>
  <c r="AA974" i="10" s="1"/>
  <c r="CU958" i="10"/>
  <c r="AA958" i="10" s="1"/>
  <c r="CU942" i="10"/>
  <c r="AA942" i="10" s="1"/>
  <c r="CU926" i="10"/>
  <c r="AA926" i="10" s="1"/>
  <c r="CU910" i="10"/>
  <c r="AA910" i="10" s="1"/>
  <c r="CU894" i="10"/>
  <c r="AA894" i="10" s="1"/>
  <c r="CU878" i="10"/>
  <c r="AA878" i="10" s="1"/>
  <c r="CU862" i="10"/>
  <c r="AA862" i="10" s="1"/>
  <c r="CU846" i="10"/>
  <c r="AA846" i="10" s="1"/>
  <c r="CU830" i="10"/>
  <c r="AA830" i="10" s="1"/>
  <c r="CU814" i="10"/>
  <c r="AA814" i="10" s="1"/>
  <c r="CU798" i="10"/>
  <c r="AA798" i="10" s="1"/>
  <c r="CU782" i="10"/>
  <c r="AA782" i="10" s="1"/>
  <c r="CU766" i="10"/>
  <c r="AA766" i="10" s="1"/>
  <c r="CU750" i="10"/>
  <c r="AA750" i="10" s="1"/>
  <c r="CU734" i="10"/>
  <c r="AA734" i="10" s="1"/>
  <c r="CU718" i="10"/>
  <c r="AA718" i="10" s="1"/>
  <c r="CU702" i="10"/>
  <c r="AA702" i="10" s="1"/>
  <c r="CU686" i="10"/>
  <c r="AA686" i="10" s="1"/>
  <c r="CU670" i="10"/>
  <c r="AA670" i="10" s="1"/>
  <c r="CU654" i="10"/>
  <c r="AA654" i="10" s="1"/>
  <c r="CU638" i="10"/>
  <c r="AA638" i="10" s="1"/>
  <c r="CU622" i="10"/>
  <c r="AA622" i="10" s="1"/>
  <c r="CU606" i="10"/>
  <c r="AA606" i="10" s="1"/>
  <c r="CU590" i="10"/>
  <c r="AA590" i="10" s="1"/>
  <c r="CU574" i="10"/>
  <c r="AA574" i="10" s="1"/>
  <c r="CU558" i="10"/>
  <c r="AA558" i="10" s="1"/>
  <c r="CU542" i="10"/>
  <c r="AA542" i="10" s="1"/>
  <c r="CU526" i="10"/>
  <c r="AA526" i="10" s="1"/>
  <c r="CU510" i="10"/>
  <c r="AA510" i="10" s="1"/>
  <c r="CU494" i="10"/>
  <c r="AA494" i="10" s="1"/>
  <c r="CU478" i="10"/>
  <c r="AA478" i="10" s="1"/>
  <c r="CU462" i="10"/>
  <c r="AA462" i="10" s="1"/>
  <c r="CU446" i="10"/>
  <c r="AA446" i="10" s="1"/>
  <c r="CU430" i="10"/>
  <c r="AA430" i="10" s="1"/>
  <c r="CU414" i="10"/>
  <c r="AA414" i="10" s="1"/>
  <c r="CU398" i="10"/>
  <c r="AA398" i="10" s="1"/>
  <c r="CU382" i="10"/>
  <c r="AA382" i="10" s="1"/>
  <c r="CU366" i="10"/>
  <c r="AA366" i="10" s="1"/>
  <c r="CU350" i="10"/>
  <c r="AA350" i="10" s="1"/>
  <c r="CU334" i="10"/>
  <c r="AA334" i="10" s="1"/>
  <c r="CU318" i="10"/>
  <c r="AA318" i="10" s="1"/>
  <c r="CU302" i="10"/>
  <c r="AA302" i="10" s="1"/>
  <c r="CU286" i="10"/>
  <c r="AA286" i="10" s="1"/>
  <c r="CU270" i="10"/>
  <c r="AA270" i="10" s="1"/>
  <c r="CU254" i="10"/>
  <c r="AA254" i="10" s="1"/>
  <c r="CU238" i="10"/>
  <c r="AA238" i="10" s="1"/>
  <c r="CU222" i="10"/>
  <c r="AA222" i="10" s="1"/>
  <c r="CU206" i="10"/>
  <c r="AA206" i="10" s="1"/>
  <c r="CU190" i="10"/>
  <c r="AA190" i="10" s="1"/>
  <c r="CU174" i="10"/>
  <c r="AA174" i="10" s="1"/>
  <c r="CU158" i="10"/>
  <c r="AA158" i="10" s="1"/>
  <c r="CU142" i="10"/>
  <c r="AA142" i="10" s="1"/>
  <c r="CU126" i="10"/>
  <c r="AA126" i="10" s="1"/>
  <c r="CU110" i="10"/>
  <c r="AA110" i="10" s="1"/>
  <c r="CU94" i="10"/>
  <c r="AA94" i="10" s="1"/>
  <c r="CU78" i="10"/>
  <c r="AA78" i="10" s="1"/>
  <c r="CU62" i="10"/>
  <c r="AA62" i="10" s="1"/>
  <c r="CU46" i="10"/>
  <c r="AA46" i="10" s="1"/>
  <c r="CU30" i="10"/>
  <c r="AA30" i="10" s="1"/>
  <c r="CU1005" i="10"/>
  <c r="AA1005" i="10" s="1"/>
  <c r="CU989" i="10"/>
  <c r="AA989" i="10" s="1"/>
  <c r="CU973" i="10"/>
  <c r="AA973" i="10" s="1"/>
  <c r="CU957" i="10"/>
  <c r="AA957" i="10" s="1"/>
  <c r="CU941" i="10"/>
  <c r="AA941" i="10" s="1"/>
  <c r="CU925" i="10"/>
  <c r="AA925" i="10" s="1"/>
  <c r="CU909" i="10"/>
  <c r="AA909" i="10" s="1"/>
  <c r="CU893" i="10"/>
  <c r="AA893" i="10" s="1"/>
  <c r="CU877" i="10"/>
  <c r="AA877" i="10" s="1"/>
  <c r="CU861" i="10"/>
  <c r="AA861" i="10" s="1"/>
  <c r="CU845" i="10"/>
  <c r="AA845" i="10" s="1"/>
  <c r="CU829" i="10"/>
  <c r="AA829" i="10" s="1"/>
  <c r="CU813" i="10"/>
  <c r="AA813" i="10" s="1"/>
  <c r="CU797" i="10"/>
  <c r="AA797" i="10" s="1"/>
  <c r="CU781" i="10"/>
  <c r="AA781" i="10" s="1"/>
  <c r="CU765" i="10"/>
  <c r="AA765" i="10" s="1"/>
  <c r="CU749" i="10"/>
  <c r="AA749" i="10" s="1"/>
  <c r="CU733" i="10"/>
  <c r="AA733" i="10" s="1"/>
  <c r="CU717" i="10"/>
  <c r="AA717" i="10" s="1"/>
  <c r="CU701" i="10"/>
  <c r="AA701" i="10" s="1"/>
  <c r="CU685" i="10"/>
  <c r="AA685" i="10" s="1"/>
  <c r="CU669" i="10"/>
  <c r="AA669" i="10" s="1"/>
  <c r="CU653" i="10"/>
  <c r="AA653" i="10" s="1"/>
  <c r="CU637" i="10"/>
  <c r="AA637" i="10" s="1"/>
  <c r="CU621" i="10"/>
  <c r="AA621" i="10" s="1"/>
  <c r="CU605" i="10"/>
  <c r="AA605" i="10" s="1"/>
  <c r="CU589" i="10"/>
  <c r="AA589" i="10" s="1"/>
  <c r="CU573" i="10"/>
  <c r="AA573" i="10" s="1"/>
  <c r="CU557" i="10"/>
  <c r="AA557" i="10" s="1"/>
  <c r="CU541" i="10"/>
  <c r="AA541" i="10" s="1"/>
  <c r="CU525" i="10"/>
  <c r="AA525" i="10" s="1"/>
  <c r="CU509" i="10"/>
  <c r="AA509" i="10" s="1"/>
  <c r="CU493" i="10"/>
  <c r="AA493" i="10" s="1"/>
  <c r="CU477" i="10"/>
  <c r="AA477" i="10" s="1"/>
  <c r="CU461" i="10"/>
  <c r="AA461" i="10" s="1"/>
  <c r="CU445" i="10"/>
  <c r="AA445" i="10" s="1"/>
  <c r="CU429" i="10"/>
  <c r="AA429" i="10" s="1"/>
  <c r="CU413" i="10"/>
  <c r="AA413" i="10" s="1"/>
  <c r="CU397" i="10"/>
  <c r="AA397" i="10" s="1"/>
  <c r="CU381" i="10"/>
  <c r="AA381" i="10" s="1"/>
  <c r="CU365" i="10"/>
  <c r="AA365" i="10" s="1"/>
  <c r="CU349" i="10"/>
  <c r="AA349" i="10" s="1"/>
  <c r="CU333" i="10"/>
  <c r="AA333" i="10" s="1"/>
  <c r="CU317" i="10"/>
  <c r="AA317" i="10" s="1"/>
  <c r="CU301" i="10"/>
  <c r="AA301" i="10" s="1"/>
  <c r="CU285" i="10"/>
  <c r="AA285" i="10" s="1"/>
  <c r="CU269" i="10"/>
  <c r="AA269" i="10" s="1"/>
  <c r="CU253" i="10"/>
  <c r="AA253" i="10" s="1"/>
  <c r="CU237" i="10"/>
  <c r="AA237" i="10" s="1"/>
  <c r="CU221" i="10"/>
  <c r="AA221" i="10" s="1"/>
  <c r="CU205" i="10"/>
  <c r="AA205" i="10" s="1"/>
  <c r="CU189" i="10"/>
  <c r="AA189" i="10" s="1"/>
  <c r="CU173" i="10"/>
  <c r="AA173" i="10" s="1"/>
  <c r="CU157" i="10"/>
  <c r="AA157" i="10" s="1"/>
  <c r="CU141" i="10"/>
  <c r="AA141" i="10" s="1"/>
  <c r="CU125" i="10"/>
  <c r="AA125" i="10" s="1"/>
  <c r="CU109" i="10"/>
  <c r="AA109" i="10" s="1"/>
  <c r="CU93" i="10"/>
  <c r="AA93" i="10" s="1"/>
  <c r="CU77" i="10"/>
  <c r="AA77" i="10" s="1"/>
  <c r="CU61" i="10"/>
  <c r="AA61" i="10" s="1"/>
  <c r="CU45" i="10"/>
  <c r="AA45" i="10" s="1"/>
  <c r="CU29" i="10"/>
  <c r="AA29" i="10" s="1"/>
  <c r="CU1004" i="10"/>
  <c r="AA1004" i="10" s="1"/>
  <c r="CU988" i="10"/>
  <c r="AA988" i="10" s="1"/>
  <c r="CU972" i="10"/>
  <c r="AA972" i="10" s="1"/>
  <c r="CU956" i="10"/>
  <c r="AA956" i="10" s="1"/>
  <c r="CU940" i="10"/>
  <c r="AA940" i="10" s="1"/>
  <c r="CU924" i="10"/>
  <c r="AA924" i="10" s="1"/>
  <c r="CU908" i="10"/>
  <c r="AA908" i="10" s="1"/>
  <c r="CU892" i="10"/>
  <c r="AA892" i="10" s="1"/>
  <c r="CU876" i="10"/>
  <c r="AA876" i="10" s="1"/>
  <c r="CU860" i="10"/>
  <c r="AA860" i="10" s="1"/>
  <c r="CU844" i="10"/>
  <c r="AA844" i="10" s="1"/>
  <c r="CU828" i="10"/>
  <c r="AA828" i="10" s="1"/>
  <c r="CU812" i="10"/>
  <c r="AA812" i="10" s="1"/>
  <c r="CU796" i="10"/>
  <c r="AA796" i="10" s="1"/>
  <c r="CU780" i="10"/>
  <c r="AA780" i="10" s="1"/>
  <c r="CU764" i="10"/>
  <c r="AA764" i="10" s="1"/>
  <c r="CU748" i="10"/>
  <c r="AA748" i="10" s="1"/>
  <c r="CU732" i="10"/>
  <c r="AA732" i="10" s="1"/>
  <c r="CU716" i="10"/>
  <c r="AA716" i="10" s="1"/>
  <c r="CU700" i="10"/>
  <c r="AA700" i="10" s="1"/>
  <c r="CU684" i="10"/>
  <c r="AA684" i="10" s="1"/>
  <c r="CU668" i="10"/>
  <c r="AA668" i="10" s="1"/>
  <c r="CU652" i="10"/>
  <c r="AA652" i="10" s="1"/>
  <c r="CU636" i="10"/>
  <c r="AA636" i="10" s="1"/>
  <c r="CU620" i="10"/>
  <c r="AA620" i="10" s="1"/>
  <c r="CU604" i="10"/>
  <c r="AA604" i="10" s="1"/>
  <c r="CU588" i="10"/>
  <c r="AA588" i="10" s="1"/>
  <c r="CU572" i="10"/>
  <c r="AA572" i="10" s="1"/>
  <c r="CU556" i="10"/>
  <c r="AA556" i="10" s="1"/>
  <c r="CU540" i="10"/>
  <c r="AA540" i="10" s="1"/>
  <c r="CU524" i="10"/>
  <c r="AA524" i="10" s="1"/>
  <c r="CU508" i="10"/>
  <c r="AA508" i="10" s="1"/>
  <c r="CU492" i="10"/>
  <c r="AA492" i="10" s="1"/>
  <c r="CU476" i="10"/>
  <c r="AA476" i="10" s="1"/>
  <c r="CU460" i="10"/>
  <c r="AA460" i="10" s="1"/>
  <c r="CU444" i="10"/>
  <c r="AA444" i="10" s="1"/>
  <c r="CU428" i="10"/>
  <c r="AA428" i="10" s="1"/>
  <c r="CU412" i="10"/>
  <c r="AA412" i="10" s="1"/>
  <c r="CU396" i="10"/>
  <c r="AA396" i="10" s="1"/>
  <c r="CU380" i="10"/>
  <c r="AA380" i="10" s="1"/>
  <c r="CU364" i="10"/>
  <c r="AA364" i="10" s="1"/>
  <c r="CU348" i="10"/>
  <c r="AA348" i="10" s="1"/>
  <c r="CU332" i="10"/>
  <c r="AA332" i="10" s="1"/>
  <c r="CU316" i="10"/>
  <c r="AA316" i="10" s="1"/>
  <c r="CU300" i="10"/>
  <c r="AA300" i="10" s="1"/>
  <c r="CU284" i="10"/>
  <c r="AA284" i="10" s="1"/>
  <c r="CU268" i="10"/>
  <c r="AA268" i="10" s="1"/>
  <c r="CU252" i="10"/>
  <c r="AA252" i="10" s="1"/>
  <c r="CU236" i="10"/>
  <c r="AA236" i="10" s="1"/>
  <c r="CU220" i="10"/>
  <c r="AA220" i="10" s="1"/>
  <c r="CU204" i="10"/>
  <c r="AA204" i="10" s="1"/>
  <c r="CU188" i="10"/>
  <c r="AA188" i="10" s="1"/>
  <c r="CU172" i="10"/>
  <c r="AA172" i="10" s="1"/>
  <c r="CU156" i="10"/>
  <c r="AA156" i="10" s="1"/>
  <c r="CU140" i="10"/>
  <c r="AA140" i="10" s="1"/>
  <c r="CU124" i="10"/>
  <c r="AA124" i="10" s="1"/>
  <c r="CU108" i="10"/>
  <c r="AA108" i="10" s="1"/>
  <c r="CU92" i="10"/>
  <c r="AA92" i="10" s="1"/>
  <c r="CU76" i="10"/>
  <c r="AA76" i="10" s="1"/>
  <c r="CU60" i="10"/>
  <c r="AA60" i="10" s="1"/>
  <c r="CU44" i="10"/>
  <c r="AA44" i="10" s="1"/>
  <c r="CU28" i="10"/>
  <c r="AA28" i="10" s="1"/>
  <c r="CU1003" i="10"/>
  <c r="AA1003" i="10" s="1"/>
  <c r="CU987" i="10"/>
  <c r="AA987" i="10" s="1"/>
  <c r="CU971" i="10"/>
  <c r="AA971" i="10" s="1"/>
  <c r="CU955" i="10"/>
  <c r="AA955" i="10" s="1"/>
  <c r="CU939" i="10"/>
  <c r="AA939" i="10" s="1"/>
  <c r="CU923" i="10"/>
  <c r="AA923" i="10" s="1"/>
  <c r="CU907" i="10"/>
  <c r="AA907" i="10" s="1"/>
  <c r="CU891" i="10"/>
  <c r="AA891" i="10" s="1"/>
  <c r="CU875" i="10"/>
  <c r="AA875" i="10" s="1"/>
  <c r="CU859" i="10"/>
  <c r="AA859" i="10" s="1"/>
  <c r="CU843" i="10"/>
  <c r="AA843" i="10" s="1"/>
  <c r="CU827" i="10"/>
  <c r="AA827" i="10" s="1"/>
  <c r="CU811" i="10"/>
  <c r="AA811" i="10" s="1"/>
  <c r="CU795" i="10"/>
  <c r="AA795" i="10" s="1"/>
  <c r="CU779" i="10"/>
  <c r="AA779" i="10" s="1"/>
  <c r="CU763" i="10"/>
  <c r="AA763" i="10" s="1"/>
  <c r="CU747" i="10"/>
  <c r="AA747" i="10" s="1"/>
  <c r="CU731" i="10"/>
  <c r="AA731" i="10" s="1"/>
  <c r="CU715" i="10"/>
  <c r="AA715" i="10" s="1"/>
  <c r="CU699" i="10"/>
  <c r="AA699" i="10" s="1"/>
  <c r="CU683" i="10"/>
  <c r="AA683" i="10" s="1"/>
  <c r="CU667" i="10"/>
  <c r="AA667" i="10" s="1"/>
  <c r="CU651" i="10"/>
  <c r="AA651" i="10" s="1"/>
  <c r="CU635" i="10"/>
  <c r="AA635" i="10" s="1"/>
  <c r="CU619" i="10"/>
  <c r="AA619" i="10" s="1"/>
  <c r="CU603" i="10"/>
  <c r="AA603" i="10" s="1"/>
  <c r="CU587" i="10"/>
  <c r="AA587" i="10" s="1"/>
  <c r="CU571" i="10"/>
  <c r="AA571" i="10" s="1"/>
  <c r="CU555" i="10"/>
  <c r="AA555" i="10" s="1"/>
  <c r="CU539" i="10"/>
  <c r="AA539" i="10" s="1"/>
  <c r="CU523" i="10"/>
  <c r="AA523" i="10" s="1"/>
  <c r="CU507" i="10"/>
  <c r="AA507" i="10" s="1"/>
  <c r="CU491" i="10"/>
  <c r="AA491" i="10" s="1"/>
  <c r="CU475" i="10"/>
  <c r="AA475" i="10" s="1"/>
  <c r="CU459" i="10"/>
  <c r="AA459" i="10" s="1"/>
  <c r="CU443" i="10"/>
  <c r="AA443" i="10" s="1"/>
  <c r="CU427" i="10"/>
  <c r="AA427" i="10" s="1"/>
  <c r="CU411" i="10"/>
  <c r="AA411" i="10" s="1"/>
  <c r="CU395" i="10"/>
  <c r="AA395" i="10" s="1"/>
  <c r="CU379" i="10"/>
  <c r="AA379" i="10" s="1"/>
  <c r="CU363" i="10"/>
  <c r="AA363" i="10" s="1"/>
  <c r="CU347" i="10"/>
  <c r="AA347" i="10" s="1"/>
  <c r="CU331" i="10"/>
  <c r="AA331" i="10" s="1"/>
  <c r="CU315" i="10"/>
  <c r="AA315" i="10" s="1"/>
  <c r="CU299" i="10"/>
  <c r="AA299" i="10" s="1"/>
  <c r="CU283" i="10"/>
  <c r="AA283" i="10" s="1"/>
  <c r="CU267" i="10"/>
  <c r="AA267" i="10" s="1"/>
  <c r="CU251" i="10"/>
  <c r="AA251" i="10" s="1"/>
  <c r="CU235" i="10"/>
  <c r="AA235" i="10" s="1"/>
  <c r="CU219" i="10"/>
  <c r="AA219" i="10" s="1"/>
  <c r="CU203" i="10"/>
  <c r="AA203" i="10" s="1"/>
  <c r="CU187" i="10"/>
  <c r="AA187" i="10" s="1"/>
  <c r="CU171" i="10"/>
  <c r="AA171" i="10" s="1"/>
  <c r="CU155" i="10"/>
  <c r="AA155" i="10" s="1"/>
  <c r="CU139" i="10"/>
  <c r="AA139" i="10" s="1"/>
  <c r="CU123" i="10"/>
  <c r="AA123" i="10" s="1"/>
  <c r="CU107" i="10"/>
  <c r="AA107" i="10" s="1"/>
  <c r="CU91" i="10"/>
  <c r="AA91" i="10" s="1"/>
  <c r="CU75" i="10"/>
  <c r="AA75" i="10" s="1"/>
  <c r="CU59" i="10"/>
  <c r="AA59" i="10" s="1"/>
  <c r="CU43" i="10"/>
  <c r="AA43" i="10" s="1"/>
  <c r="CU27" i="10"/>
  <c r="AA27" i="10" s="1"/>
  <c r="CU1002" i="10"/>
  <c r="AA1002" i="10" s="1"/>
  <c r="CU986" i="10"/>
  <c r="AA986" i="10" s="1"/>
  <c r="CU970" i="10"/>
  <c r="AA970" i="10" s="1"/>
  <c r="CU954" i="10"/>
  <c r="AA954" i="10" s="1"/>
  <c r="CU938" i="10"/>
  <c r="AA938" i="10" s="1"/>
  <c r="CU922" i="10"/>
  <c r="AA922" i="10" s="1"/>
  <c r="CU906" i="10"/>
  <c r="AA906" i="10" s="1"/>
  <c r="CU890" i="10"/>
  <c r="AA890" i="10" s="1"/>
  <c r="CU874" i="10"/>
  <c r="AA874" i="10" s="1"/>
  <c r="CU858" i="10"/>
  <c r="AA858" i="10" s="1"/>
  <c r="CU842" i="10"/>
  <c r="AA842" i="10" s="1"/>
  <c r="CU826" i="10"/>
  <c r="AA826" i="10" s="1"/>
  <c r="CU810" i="10"/>
  <c r="AA810" i="10" s="1"/>
  <c r="CU794" i="10"/>
  <c r="AA794" i="10" s="1"/>
  <c r="CU778" i="10"/>
  <c r="AA778" i="10" s="1"/>
  <c r="CU762" i="10"/>
  <c r="AA762" i="10" s="1"/>
  <c r="CU746" i="10"/>
  <c r="AA746" i="10" s="1"/>
  <c r="CU730" i="10"/>
  <c r="AA730" i="10" s="1"/>
  <c r="CU714" i="10"/>
  <c r="AA714" i="10" s="1"/>
  <c r="CU698" i="10"/>
  <c r="AA698" i="10" s="1"/>
  <c r="CU682" i="10"/>
  <c r="AA682" i="10" s="1"/>
  <c r="CU666" i="10"/>
  <c r="AA666" i="10" s="1"/>
  <c r="CU650" i="10"/>
  <c r="AA650" i="10" s="1"/>
  <c r="CU634" i="10"/>
  <c r="AA634" i="10" s="1"/>
  <c r="CU618" i="10"/>
  <c r="AA618" i="10" s="1"/>
  <c r="CU602" i="10"/>
  <c r="AA602" i="10" s="1"/>
  <c r="CU586" i="10"/>
  <c r="AA586" i="10" s="1"/>
  <c r="CU570" i="10"/>
  <c r="AA570" i="10" s="1"/>
  <c r="CU554" i="10"/>
  <c r="AA554" i="10" s="1"/>
  <c r="CU538" i="10"/>
  <c r="AA538" i="10" s="1"/>
  <c r="CU522" i="10"/>
  <c r="AA522" i="10" s="1"/>
  <c r="CU506" i="10"/>
  <c r="AA506" i="10" s="1"/>
  <c r="CU490" i="10"/>
  <c r="AA490" i="10" s="1"/>
  <c r="CU474" i="10"/>
  <c r="AA474" i="10" s="1"/>
  <c r="CU458" i="10"/>
  <c r="AA458" i="10" s="1"/>
  <c r="CU442" i="10"/>
  <c r="AA442" i="10" s="1"/>
  <c r="CU426" i="10"/>
  <c r="AA426" i="10" s="1"/>
  <c r="CU410" i="10"/>
  <c r="AA410" i="10" s="1"/>
  <c r="CU394" i="10"/>
  <c r="AA394" i="10" s="1"/>
  <c r="CU378" i="10"/>
  <c r="AA378" i="10" s="1"/>
  <c r="CU362" i="10"/>
  <c r="AA362" i="10" s="1"/>
  <c r="CU346" i="10"/>
  <c r="AA346" i="10" s="1"/>
  <c r="CU330" i="10"/>
  <c r="AA330" i="10" s="1"/>
  <c r="CU314" i="10"/>
  <c r="AA314" i="10" s="1"/>
  <c r="CU298" i="10"/>
  <c r="AA298" i="10" s="1"/>
  <c r="CU282" i="10"/>
  <c r="AA282" i="10" s="1"/>
  <c r="CU266" i="10"/>
  <c r="AA266" i="10" s="1"/>
  <c r="CU250" i="10"/>
  <c r="AA250" i="10" s="1"/>
  <c r="CU234" i="10"/>
  <c r="AA234" i="10" s="1"/>
  <c r="CU218" i="10"/>
  <c r="AA218" i="10" s="1"/>
  <c r="CU202" i="10"/>
  <c r="AA202" i="10" s="1"/>
  <c r="CU186" i="10"/>
  <c r="AA186" i="10" s="1"/>
  <c r="CU170" i="10"/>
  <c r="AA170" i="10" s="1"/>
  <c r="CU154" i="10"/>
  <c r="AA154" i="10" s="1"/>
  <c r="CU138" i="10"/>
  <c r="AA138" i="10" s="1"/>
  <c r="CU122" i="10"/>
  <c r="AA122" i="10" s="1"/>
  <c r="CU106" i="10"/>
  <c r="AA106" i="10" s="1"/>
  <c r="CU90" i="10"/>
  <c r="AA90" i="10" s="1"/>
  <c r="CU74" i="10"/>
  <c r="AA74" i="10" s="1"/>
  <c r="CU58" i="10"/>
  <c r="AA58" i="10" s="1"/>
  <c r="CU42" i="10"/>
  <c r="AA42" i="10" s="1"/>
  <c r="CU26" i="10"/>
  <c r="AA26" i="10" s="1"/>
  <c r="CU1001" i="10"/>
  <c r="AA1001" i="10" s="1"/>
  <c r="CU985" i="10"/>
  <c r="AA985" i="10" s="1"/>
  <c r="CU969" i="10"/>
  <c r="AA969" i="10" s="1"/>
  <c r="CU953" i="10"/>
  <c r="AA953" i="10" s="1"/>
  <c r="CU937" i="10"/>
  <c r="AA937" i="10" s="1"/>
  <c r="CU921" i="10"/>
  <c r="AA921" i="10" s="1"/>
  <c r="CU905" i="10"/>
  <c r="AA905" i="10" s="1"/>
  <c r="CU889" i="10"/>
  <c r="AA889" i="10" s="1"/>
  <c r="CU873" i="10"/>
  <c r="AA873" i="10" s="1"/>
  <c r="CU857" i="10"/>
  <c r="AA857" i="10" s="1"/>
  <c r="CU841" i="10"/>
  <c r="AA841" i="10" s="1"/>
  <c r="CU825" i="10"/>
  <c r="AA825" i="10" s="1"/>
  <c r="CU809" i="10"/>
  <c r="AA809" i="10" s="1"/>
  <c r="CU793" i="10"/>
  <c r="AA793" i="10" s="1"/>
  <c r="CU777" i="10"/>
  <c r="AA777" i="10" s="1"/>
  <c r="CU761" i="10"/>
  <c r="AA761" i="10" s="1"/>
  <c r="CU745" i="10"/>
  <c r="AA745" i="10" s="1"/>
  <c r="CU729" i="10"/>
  <c r="AA729" i="10" s="1"/>
  <c r="CU713" i="10"/>
  <c r="AA713" i="10" s="1"/>
  <c r="CU697" i="10"/>
  <c r="AA697" i="10" s="1"/>
  <c r="CU681" i="10"/>
  <c r="AA681" i="10" s="1"/>
  <c r="CU665" i="10"/>
  <c r="AA665" i="10" s="1"/>
  <c r="CU649" i="10"/>
  <c r="AA649" i="10" s="1"/>
  <c r="CU633" i="10"/>
  <c r="AA633" i="10" s="1"/>
  <c r="CU617" i="10"/>
  <c r="AA617" i="10" s="1"/>
  <c r="CU601" i="10"/>
  <c r="AA601" i="10" s="1"/>
  <c r="CU585" i="10"/>
  <c r="AA585" i="10" s="1"/>
  <c r="CU569" i="10"/>
  <c r="AA569" i="10" s="1"/>
  <c r="CU553" i="10"/>
  <c r="AA553" i="10" s="1"/>
  <c r="CU537" i="10"/>
  <c r="AA537" i="10" s="1"/>
  <c r="CU521" i="10"/>
  <c r="AA521" i="10" s="1"/>
  <c r="CU505" i="10"/>
  <c r="AA505" i="10" s="1"/>
  <c r="CU489" i="10"/>
  <c r="AA489" i="10" s="1"/>
  <c r="CU473" i="10"/>
  <c r="AA473" i="10" s="1"/>
  <c r="CU457" i="10"/>
  <c r="AA457" i="10" s="1"/>
  <c r="CU441" i="10"/>
  <c r="AA441" i="10" s="1"/>
  <c r="CU425" i="10"/>
  <c r="AA425" i="10" s="1"/>
  <c r="CU409" i="10"/>
  <c r="AA409" i="10" s="1"/>
  <c r="CU393" i="10"/>
  <c r="AA393" i="10" s="1"/>
  <c r="CU377" i="10"/>
  <c r="AA377" i="10" s="1"/>
  <c r="CU361" i="10"/>
  <c r="AA361" i="10" s="1"/>
  <c r="CU345" i="10"/>
  <c r="AA345" i="10" s="1"/>
  <c r="CU329" i="10"/>
  <c r="AA329" i="10" s="1"/>
  <c r="CU313" i="10"/>
  <c r="AA313" i="10" s="1"/>
  <c r="CU297" i="10"/>
  <c r="AA297" i="10" s="1"/>
  <c r="CU281" i="10"/>
  <c r="AA281" i="10" s="1"/>
  <c r="CU265" i="10"/>
  <c r="AA265" i="10" s="1"/>
  <c r="CU249" i="10"/>
  <c r="AA249" i="10" s="1"/>
  <c r="CU233" i="10"/>
  <c r="AA233" i="10" s="1"/>
  <c r="CU217" i="10"/>
  <c r="AA217" i="10" s="1"/>
  <c r="CU201" i="10"/>
  <c r="AA201" i="10" s="1"/>
  <c r="CU185" i="10"/>
  <c r="AA185" i="10" s="1"/>
  <c r="CU169" i="10"/>
  <c r="AA169" i="10" s="1"/>
  <c r="CU153" i="10"/>
  <c r="AA153" i="10" s="1"/>
  <c r="CU137" i="10"/>
  <c r="AA137" i="10" s="1"/>
  <c r="CU121" i="10"/>
  <c r="AA121" i="10" s="1"/>
  <c r="CU105" i="10"/>
  <c r="AA105" i="10" s="1"/>
  <c r="CU89" i="10"/>
  <c r="AA89" i="10" s="1"/>
  <c r="CU73" i="10"/>
  <c r="AA73" i="10" s="1"/>
  <c r="CU57" i="10"/>
  <c r="AA57" i="10" s="1"/>
  <c r="CU41" i="10"/>
  <c r="AA41" i="10" s="1"/>
  <c r="CU25" i="10"/>
  <c r="AA25" i="10" s="1"/>
  <c r="CU16" i="10"/>
  <c r="AA16" i="10" s="1"/>
  <c r="AB16" i="10" s="1"/>
  <c r="CU1000" i="10"/>
  <c r="AA1000" i="10" s="1"/>
  <c r="CU984" i="10"/>
  <c r="AA984" i="10" s="1"/>
  <c r="CU968" i="10"/>
  <c r="AA968" i="10" s="1"/>
  <c r="CU952" i="10"/>
  <c r="AA952" i="10" s="1"/>
  <c r="CU936" i="10"/>
  <c r="AA936" i="10" s="1"/>
  <c r="CU920" i="10"/>
  <c r="AA920" i="10" s="1"/>
  <c r="CU904" i="10"/>
  <c r="AA904" i="10" s="1"/>
  <c r="CU888" i="10"/>
  <c r="AA888" i="10" s="1"/>
  <c r="CU872" i="10"/>
  <c r="AA872" i="10" s="1"/>
  <c r="CU856" i="10"/>
  <c r="AA856" i="10" s="1"/>
  <c r="CU840" i="10"/>
  <c r="AA840" i="10" s="1"/>
  <c r="CU824" i="10"/>
  <c r="AA824" i="10" s="1"/>
  <c r="CU808" i="10"/>
  <c r="AA808" i="10" s="1"/>
  <c r="CU792" i="10"/>
  <c r="AA792" i="10" s="1"/>
  <c r="CU776" i="10"/>
  <c r="AA776" i="10" s="1"/>
  <c r="CU760" i="10"/>
  <c r="AA760" i="10" s="1"/>
  <c r="CU744" i="10"/>
  <c r="AA744" i="10" s="1"/>
  <c r="CU728" i="10"/>
  <c r="AA728" i="10" s="1"/>
  <c r="CU712" i="10"/>
  <c r="AA712" i="10" s="1"/>
  <c r="CU696" i="10"/>
  <c r="AA696" i="10" s="1"/>
  <c r="CU680" i="10"/>
  <c r="AA680" i="10" s="1"/>
  <c r="CU664" i="10"/>
  <c r="AA664" i="10" s="1"/>
  <c r="CU648" i="10"/>
  <c r="AA648" i="10" s="1"/>
  <c r="CU632" i="10"/>
  <c r="AA632" i="10" s="1"/>
  <c r="CU616" i="10"/>
  <c r="AA616" i="10" s="1"/>
  <c r="CU600" i="10"/>
  <c r="AA600" i="10" s="1"/>
  <c r="CU584" i="10"/>
  <c r="AA584" i="10" s="1"/>
  <c r="CU568" i="10"/>
  <c r="AA568" i="10" s="1"/>
  <c r="CU552" i="10"/>
  <c r="AA552" i="10" s="1"/>
  <c r="CU536" i="10"/>
  <c r="AA536" i="10" s="1"/>
  <c r="CU520" i="10"/>
  <c r="AA520" i="10" s="1"/>
  <c r="CU504" i="10"/>
  <c r="AA504" i="10" s="1"/>
  <c r="CU488" i="10"/>
  <c r="AA488" i="10" s="1"/>
  <c r="CU472" i="10"/>
  <c r="AA472" i="10" s="1"/>
  <c r="CU456" i="10"/>
  <c r="AA456" i="10" s="1"/>
  <c r="CU440" i="10"/>
  <c r="AA440" i="10" s="1"/>
  <c r="CU424" i="10"/>
  <c r="AA424" i="10" s="1"/>
  <c r="CU408" i="10"/>
  <c r="AA408" i="10" s="1"/>
  <c r="CU392" i="10"/>
  <c r="AA392" i="10" s="1"/>
  <c r="CU376" i="10"/>
  <c r="AA376" i="10" s="1"/>
  <c r="CU360" i="10"/>
  <c r="AA360" i="10" s="1"/>
  <c r="CU344" i="10"/>
  <c r="AA344" i="10" s="1"/>
  <c r="CU328" i="10"/>
  <c r="AA328" i="10" s="1"/>
  <c r="CU312" i="10"/>
  <c r="AA312" i="10" s="1"/>
  <c r="CU296" i="10"/>
  <c r="AA296" i="10" s="1"/>
  <c r="CU280" i="10"/>
  <c r="AA280" i="10" s="1"/>
  <c r="CU264" i="10"/>
  <c r="AA264" i="10" s="1"/>
  <c r="CU248" i="10"/>
  <c r="AA248" i="10" s="1"/>
  <c r="CU232" i="10"/>
  <c r="AA232" i="10" s="1"/>
  <c r="CU216" i="10"/>
  <c r="AA216" i="10" s="1"/>
  <c r="CU200" i="10"/>
  <c r="AA200" i="10" s="1"/>
  <c r="CU184" i="10"/>
  <c r="AA184" i="10" s="1"/>
  <c r="CU168" i="10"/>
  <c r="AA168" i="10" s="1"/>
  <c r="CU152" i="10"/>
  <c r="AA152" i="10" s="1"/>
  <c r="CU136" i="10"/>
  <c r="AA136" i="10" s="1"/>
  <c r="CU120" i="10"/>
  <c r="AA120" i="10" s="1"/>
  <c r="CU104" i="10"/>
  <c r="AA104" i="10" s="1"/>
  <c r="CU88" i="10"/>
  <c r="AA88" i="10" s="1"/>
  <c r="CU72" i="10"/>
  <c r="AA72" i="10" s="1"/>
  <c r="CU56" i="10"/>
  <c r="AA56" i="10" s="1"/>
  <c r="CU40" i="10"/>
  <c r="AA40" i="10" s="1"/>
  <c r="CU24" i="10"/>
  <c r="AA24" i="10" s="1"/>
  <c r="CU999" i="10"/>
  <c r="AA999" i="10" s="1"/>
  <c r="CU983" i="10"/>
  <c r="AA983" i="10" s="1"/>
  <c r="CU967" i="10"/>
  <c r="AA967" i="10" s="1"/>
  <c r="CU951" i="10"/>
  <c r="AA951" i="10" s="1"/>
  <c r="CU935" i="10"/>
  <c r="AA935" i="10" s="1"/>
  <c r="CU919" i="10"/>
  <c r="AA919" i="10" s="1"/>
  <c r="CU903" i="10"/>
  <c r="AA903" i="10" s="1"/>
  <c r="CU887" i="10"/>
  <c r="AA887" i="10" s="1"/>
  <c r="CU871" i="10"/>
  <c r="AA871" i="10" s="1"/>
  <c r="CU855" i="10"/>
  <c r="AA855" i="10" s="1"/>
  <c r="CU839" i="10"/>
  <c r="AA839" i="10" s="1"/>
  <c r="CU823" i="10"/>
  <c r="AA823" i="10" s="1"/>
  <c r="CU807" i="10"/>
  <c r="AA807" i="10" s="1"/>
  <c r="CU791" i="10"/>
  <c r="AA791" i="10" s="1"/>
  <c r="CU775" i="10"/>
  <c r="AA775" i="10" s="1"/>
  <c r="CU759" i="10"/>
  <c r="AA759" i="10" s="1"/>
  <c r="CU743" i="10"/>
  <c r="AA743" i="10" s="1"/>
  <c r="CU727" i="10"/>
  <c r="AA727" i="10" s="1"/>
  <c r="CU711" i="10"/>
  <c r="AA711" i="10" s="1"/>
  <c r="CU695" i="10"/>
  <c r="AA695" i="10" s="1"/>
  <c r="CU679" i="10"/>
  <c r="AA679" i="10" s="1"/>
  <c r="CU663" i="10"/>
  <c r="AA663" i="10" s="1"/>
  <c r="CU647" i="10"/>
  <c r="AA647" i="10" s="1"/>
  <c r="CU631" i="10"/>
  <c r="AA631" i="10" s="1"/>
  <c r="CU615" i="10"/>
  <c r="AA615" i="10" s="1"/>
  <c r="CU599" i="10"/>
  <c r="AA599" i="10" s="1"/>
  <c r="CU583" i="10"/>
  <c r="AA583" i="10" s="1"/>
  <c r="CU567" i="10"/>
  <c r="AA567" i="10" s="1"/>
  <c r="CU551" i="10"/>
  <c r="AA551" i="10" s="1"/>
  <c r="CU535" i="10"/>
  <c r="AA535" i="10" s="1"/>
  <c r="CU519" i="10"/>
  <c r="AA519" i="10" s="1"/>
  <c r="CU503" i="10"/>
  <c r="AA503" i="10" s="1"/>
  <c r="CU487" i="10"/>
  <c r="AA487" i="10" s="1"/>
  <c r="CU471" i="10"/>
  <c r="AA471" i="10" s="1"/>
  <c r="CU455" i="10"/>
  <c r="AA455" i="10" s="1"/>
  <c r="CU439" i="10"/>
  <c r="AA439" i="10" s="1"/>
  <c r="CU423" i="10"/>
  <c r="AA423" i="10" s="1"/>
  <c r="CU407" i="10"/>
  <c r="AA407" i="10" s="1"/>
  <c r="CU391" i="10"/>
  <c r="AA391" i="10" s="1"/>
  <c r="CU375" i="10"/>
  <c r="AA375" i="10" s="1"/>
  <c r="CU359" i="10"/>
  <c r="AA359" i="10" s="1"/>
  <c r="CU343" i="10"/>
  <c r="AA343" i="10" s="1"/>
  <c r="CU327" i="10"/>
  <c r="AA327" i="10" s="1"/>
  <c r="CU311" i="10"/>
  <c r="AA311" i="10" s="1"/>
  <c r="CU295" i="10"/>
  <c r="AA295" i="10" s="1"/>
  <c r="CU279" i="10"/>
  <c r="AA279" i="10" s="1"/>
  <c r="CU263" i="10"/>
  <c r="AA263" i="10" s="1"/>
  <c r="CU247" i="10"/>
  <c r="AA247" i="10" s="1"/>
  <c r="CU231" i="10"/>
  <c r="AA231" i="10" s="1"/>
  <c r="CU215" i="10"/>
  <c r="AA215" i="10" s="1"/>
  <c r="CU199" i="10"/>
  <c r="AA199" i="10" s="1"/>
  <c r="CU183" i="10"/>
  <c r="AA183" i="10" s="1"/>
  <c r="CU167" i="10"/>
  <c r="AA167" i="10" s="1"/>
  <c r="CU151" i="10"/>
  <c r="AA151" i="10" s="1"/>
  <c r="CU135" i="10"/>
  <c r="AA135" i="10" s="1"/>
  <c r="CU119" i="10"/>
  <c r="AA119" i="10" s="1"/>
  <c r="CU103" i="10"/>
  <c r="AA103" i="10" s="1"/>
  <c r="CU87" i="10"/>
  <c r="AA87" i="10" s="1"/>
  <c r="CU71" i="10"/>
  <c r="AA71" i="10" s="1"/>
  <c r="CU55" i="10"/>
  <c r="AA55" i="10" s="1"/>
  <c r="CU39" i="10"/>
  <c r="AA39" i="10" s="1"/>
  <c r="CU23" i="10"/>
  <c r="AA23" i="10" s="1"/>
  <c r="CU1014" i="10"/>
  <c r="AA1014" i="10" s="1"/>
  <c r="CU998" i="10"/>
  <c r="AA998" i="10" s="1"/>
  <c r="CU982" i="10"/>
  <c r="AA982" i="10" s="1"/>
  <c r="CU966" i="10"/>
  <c r="AA966" i="10" s="1"/>
  <c r="CU950" i="10"/>
  <c r="AA950" i="10" s="1"/>
  <c r="CU934" i="10"/>
  <c r="AA934" i="10" s="1"/>
  <c r="CU918" i="10"/>
  <c r="AA918" i="10" s="1"/>
  <c r="CU902" i="10"/>
  <c r="AA902" i="10" s="1"/>
  <c r="CU886" i="10"/>
  <c r="AA886" i="10" s="1"/>
  <c r="CU870" i="10"/>
  <c r="AA870" i="10" s="1"/>
  <c r="CU854" i="10"/>
  <c r="AA854" i="10" s="1"/>
  <c r="CU838" i="10"/>
  <c r="AA838" i="10" s="1"/>
  <c r="CU822" i="10"/>
  <c r="AA822" i="10" s="1"/>
  <c r="CU806" i="10"/>
  <c r="AA806" i="10" s="1"/>
  <c r="CU790" i="10"/>
  <c r="AA790" i="10" s="1"/>
  <c r="CU774" i="10"/>
  <c r="AA774" i="10" s="1"/>
  <c r="CU758" i="10"/>
  <c r="AA758" i="10" s="1"/>
  <c r="CU742" i="10"/>
  <c r="AA742" i="10" s="1"/>
  <c r="CU726" i="10"/>
  <c r="AA726" i="10" s="1"/>
  <c r="CU710" i="10"/>
  <c r="AA710" i="10" s="1"/>
  <c r="CU694" i="10"/>
  <c r="AA694" i="10" s="1"/>
  <c r="CU678" i="10"/>
  <c r="AA678" i="10" s="1"/>
  <c r="CU662" i="10"/>
  <c r="AA662" i="10" s="1"/>
  <c r="CU646" i="10"/>
  <c r="AA646" i="10" s="1"/>
  <c r="CU630" i="10"/>
  <c r="AA630" i="10" s="1"/>
  <c r="CU614" i="10"/>
  <c r="AA614" i="10" s="1"/>
  <c r="CU598" i="10"/>
  <c r="AA598" i="10" s="1"/>
  <c r="CU582" i="10"/>
  <c r="AA582" i="10" s="1"/>
  <c r="CU566" i="10"/>
  <c r="AA566" i="10" s="1"/>
  <c r="CU550" i="10"/>
  <c r="AA550" i="10" s="1"/>
  <c r="CU534" i="10"/>
  <c r="AA534" i="10" s="1"/>
  <c r="CU518" i="10"/>
  <c r="AA518" i="10" s="1"/>
  <c r="CU502" i="10"/>
  <c r="AA502" i="10" s="1"/>
  <c r="CU486" i="10"/>
  <c r="AA486" i="10" s="1"/>
  <c r="CU470" i="10"/>
  <c r="AA470" i="10" s="1"/>
  <c r="CU454" i="10"/>
  <c r="AA454" i="10" s="1"/>
  <c r="CU438" i="10"/>
  <c r="AA438" i="10" s="1"/>
  <c r="CU422" i="10"/>
  <c r="AA422" i="10" s="1"/>
  <c r="CU406" i="10"/>
  <c r="AA406" i="10" s="1"/>
  <c r="CU390" i="10"/>
  <c r="AA390" i="10" s="1"/>
  <c r="CU374" i="10"/>
  <c r="AA374" i="10" s="1"/>
  <c r="CU358" i="10"/>
  <c r="AA358" i="10" s="1"/>
  <c r="CU342" i="10"/>
  <c r="AA342" i="10" s="1"/>
  <c r="CU326" i="10"/>
  <c r="AA326" i="10" s="1"/>
  <c r="CU310" i="10"/>
  <c r="AA310" i="10" s="1"/>
  <c r="CU294" i="10"/>
  <c r="AA294" i="10" s="1"/>
  <c r="CU278" i="10"/>
  <c r="AA278" i="10" s="1"/>
  <c r="CU262" i="10"/>
  <c r="AA262" i="10" s="1"/>
  <c r="CU246" i="10"/>
  <c r="AA246" i="10" s="1"/>
  <c r="CU230" i="10"/>
  <c r="AA230" i="10" s="1"/>
  <c r="CU214" i="10"/>
  <c r="AA214" i="10" s="1"/>
  <c r="CU198" i="10"/>
  <c r="AA198" i="10" s="1"/>
  <c r="CU182" i="10"/>
  <c r="AA182" i="10" s="1"/>
  <c r="CU166" i="10"/>
  <c r="AA166" i="10" s="1"/>
  <c r="CU150" i="10"/>
  <c r="AA150" i="10" s="1"/>
  <c r="CU134" i="10"/>
  <c r="AA134" i="10" s="1"/>
  <c r="CU118" i="10"/>
  <c r="AA118" i="10" s="1"/>
  <c r="CU102" i="10"/>
  <c r="AA102" i="10" s="1"/>
  <c r="CU86" i="10"/>
  <c r="AA86" i="10" s="1"/>
  <c r="CU70" i="10"/>
  <c r="AA70" i="10" s="1"/>
  <c r="CU54" i="10"/>
  <c r="AA54" i="10" s="1"/>
  <c r="CU38" i="10"/>
  <c r="AA38" i="10" s="1"/>
  <c r="CU22" i="10"/>
  <c r="AA22" i="10" s="1"/>
  <c r="CU1013" i="10"/>
  <c r="AA1013" i="10" s="1"/>
  <c r="CU997" i="10"/>
  <c r="AA997" i="10" s="1"/>
  <c r="CU981" i="10"/>
  <c r="AA981" i="10" s="1"/>
  <c r="CU965" i="10"/>
  <c r="AA965" i="10" s="1"/>
  <c r="CU949" i="10"/>
  <c r="AA949" i="10" s="1"/>
  <c r="CU933" i="10"/>
  <c r="AA933" i="10" s="1"/>
  <c r="CU917" i="10"/>
  <c r="AA917" i="10" s="1"/>
  <c r="CU901" i="10"/>
  <c r="AA901" i="10" s="1"/>
  <c r="CU885" i="10"/>
  <c r="AA885" i="10" s="1"/>
  <c r="CU869" i="10"/>
  <c r="AA869" i="10" s="1"/>
  <c r="CU853" i="10"/>
  <c r="AA853" i="10" s="1"/>
  <c r="CU837" i="10"/>
  <c r="AA837" i="10" s="1"/>
  <c r="CU821" i="10"/>
  <c r="AA821" i="10" s="1"/>
  <c r="CU805" i="10"/>
  <c r="AA805" i="10" s="1"/>
  <c r="CU789" i="10"/>
  <c r="AA789" i="10" s="1"/>
  <c r="CU773" i="10"/>
  <c r="AA773" i="10" s="1"/>
  <c r="CU757" i="10"/>
  <c r="AA757" i="10" s="1"/>
  <c r="CU741" i="10"/>
  <c r="AA741" i="10" s="1"/>
  <c r="CU725" i="10"/>
  <c r="AA725" i="10" s="1"/>
  <c r="CU709" i="10"/>
  <c r="AA709" i="10" s="1"/>
  <c r="CU693" i="10"/>
  <c r="AA693" i="10" s="1"/>
  <c r="CU677" i="10"/>
  <c r="AA677" i="10" s="1"/>
  <c r="CU661" i="10"/>
  <c r="AA661" i="10" s="1"/>
  <c r="CU645" i="10"/>
  <c r="AA645" i="10" s="1"/>
  <c r="CU629" i="10"/>
  <c r="AA629" i="10" s="1"/>
  <c r="CU613" i="10"/>
  <c r="AA613" i="10" s="1"/>
  <c r="CU597" i="10"/>
  <c r="AA597" i="10" s="1"/>
  <c r="CU581" i="10"/>
  <c r="AA581" i="10" s="1"/>
  <c r="CU565" i="10"/>
  <c r="AA565" i="10" s="1"/>
  <c r="CU549" i="10"/>
  <c r="AA549" i="10" s="1"/>
  <c r="CU533" i="10"/>
  <c r="AA533" i="10" s="1"/>
  <c r="CU517" i="10"/>
  <c r="AA517" i="10" s="1"/>
  <c r="CU501" i="10"/>
  <c r="AA501" i="10" s="1"/>
  <c r="CU485" i="10"/>
  <c r="AA485" i="10" s="1"/>
  <c r="CU469" i="10"/>
  <c r="AA469" i="10" s="1"/>
  <c r="CU453" i="10"/>
  <c r="AA453" i="10" s="1"/>
  <c r="CU437" i="10"/>
  <c r="AA437" i="10" s="1"/>
  <c r="CU421" i="10"/>
  <c r="AA421" i="10" s="1"/>
  <c r="CU405" i="10"/>
  <c r="AA405" i="10" s="1"/>
  <c r="CU389" i="10"/>
  <c r="AA389" i="10" s="1"/>
  <c r="CU373" i="10"/>
  <c r="AA373" i="10" s="1"/>
  <c r="CU357" i="10"/>
  <c r="AA357" i="10" s="1"/>
  <c r="CU341" i="10"/>
  <c r="AA341" i="10" s="1"/>
  <c r="CU325" i="10"/>
  <c r="AA325" i="10" s="1"/>
  <c r="CU309" i="10"/>
  <c r="AA309" i="10" s="1"/>
  <c r="CU293" i="10"/>
  <c r="AA293" i="10" s="1"/>
  <c r="CU277" i="10"/>
  <c r="AA277" i="10" s="1"/>
  <c r="CU261" i="10"/>
  <c r="AA261" i="10" s="1"/>
  <c r="CU245" i="10"/>
  <c r="AA245" i="10" s="1"/>
  <c r="CU229" i="10"/>
  <c r="AA229" i="10" s="1"/>
  <c r="CU213" i="10"/>
  <c r="AA213" i="10" s="1"/>
  <c r="CU197" i="10"/>
  <c r="AA197" i="10" s="1"/>
  <c r="CU181" i="10"/>
  <c r="AA181" i="10" s="1"/>
  <c r="CU165" i="10"/>
  <c r="AA165" i="10" s="1"/>
  <c r="CU149" i="10"/>
  <c r="AA149" i="10" s="1"/>
  <c r="CU133" i="10"/>
  <c r="AA133" i="10" s="1"/>
  <c r="CU117" i="10"/>
  <c r="AA117" i="10" s="1"/>
  <c r="CU101" i="10"/>
  <c r="AA101" i="10" s="1"/>
  <c r="CU85" i="10"/>
  <c r="AA85" i="10" s="1"/>
  <c r="CU69" i="10"/>
  <c r="AA69" i="10" s="1"/>
  <c r="CU53" i="10"/>
  <c r="AA53" i="10" s="1"/>
  <c r="CU37" i="10"/>
  <c r="AA37" i="10" s="1"/>
  <c r="CU21" i="10"/>
  <c r="AA21" i="10" s="1"/>
  <c r="CU1012" i="10"/>
  <c r="AA1012" i="10" s="1"/>
  <c r="CU996" i="10"/>
  <c r="AA996" i="10" s="1"/>
  <c r="CU980" i="10"/>
  <c r="AA980" i="10" s="1"/>
  <c r="CU964" i="10"/>
  <c r="AA964" i="10" s="1"/>
  <c r="CU948" i="10"/>
  <c r="AA948" i="10" s="1"/>
  <c r="CU932" i="10"/>
  <c r="AA932" i="10" s="1"/>
  <c r="CU916" i="10"/>
  <c r="AA916" i="10" s="1"/>
  <c r="CU900" i="10"/>
  <c r="AA900" i="10" s="1"/>
  <c r="CU884" i="10"/>
  <c r="AA884" i="10" s="1"/>
  <c r="CU868" i="10"/>
  <c r="AA868" i="10" s="1"/>
  <c r="CU852" i="10"/>
  <c r="AA852" i="10" s="1"/>
  <c r="CU836" i="10"/>
  <c r="AA836" i="10" s="1"/>
  <c r="CU820" i="10"/>
  <c r="AA820" i="10" s="1"/>
  <c r="CU804" i="10"/>
  <c r="AA804" i="10" s="1"/>
  <c r="CU788" i="10"/>
  <c r="AA788" i="10" s="1"/>
  <c r="CU772" i="10"/>
  <c r="AA772" i="10" s="1"/>
  <c r="CU756" i="10"/>
  <c r="AA756" i="10" s="1"/>
  <c r="CU740" i="10"/>
  <c r="AA740" i="10" s="1"/>
  <c r="CU724" i="10"/>
  <c r="AA724" i="10" s="1"/>
  <c r="CU708" i="10"/>
  <c r="AA708" i="10" s="1"/>
  <c r="CU692" i="10"/>
  <c r="AA692" i="10" s="1"/>
  <c r="CU676" i="10"/>
  <c r="AA676" i="10" s="1"/>
  <c r="CU660" i="10"/>
  <c r="AA660" i="10" s="1"/>
  <c r="CU644" i="10"/>
  <c r="AA644" i="10" s="1"/>
  <c r="CU628" i="10"/>
  <c r="AA628" i="10" s="1"/>
  <c r="CU612" i="10"/>
  <c r="AA612" i="10" s="1"/>
  <c r="CU596" i="10"/>
  <c r="AA596" i="10" s="1"/>
  <c r="CU580" i="10"/>
  <c r="AA580" i="10" s="1"/>
  <c r="CU564" i="10"/>
  <c r="AA564" i="10" s="1"/>
  <c r="CU548" i="10"/>
  <c r="AA548" i="10" s="1"/>
  <c r="CU532" i="10"/>
  <c r="AA532" i="10" s="1"/>
  <c r="CU516" i="10"/>
  <c r="AA516" i="10" s="1"/>
  <c r="CU500" i="10"/>
  <c r="AA500" i="10" s="1"/>
  <c r="CU484" i="10"/>
  <c r="AA484" i="10" s="1"/>
  <c r="CU468" i="10"/>
  <c r="AA468" i="10" s="1"/>
  <c r="CU452" i="10"/>
  <c r="AA452" i="10" s="1"/>
  <c r="CU436" i="10"/>
  <c r="AA436" i="10" s="1"/>
  <c r="CU420" i="10"/>
  <c r="AA420" i="10" s="1"/>
  <c r="CU404" i="10"/>
  <c r="AA404" i="10" s="1"/>
  <c r="CU388" i="10"/>
  <c r="AA388" i="10" s="1"/>
  <c r="CU372" i="10"/>
  <c r="AA372" i="10" s="1"/>
  <c r="CU356" i="10"/>
  <c r="AA356" i="10" s="1"/>
  <c r="CU340" i="10"/>
  <c r="AA340" i="10" s="1"/>
  <c r="CU324" i="10"/>
  <c r="AA324" i="10" s="1"/>
  <c r="CU308" i="10"/>
  <c r="AA308" i="10" s="1"/>
  <c r="CU292" i="10"/>
  <c r="AA292" i="10" s="1"/>
  <c r="CU276" i="10"/>
  <c r="AA276" i="10" s="1"/>
  <c r="CU260" i="10"/>
  <c r="AA260" i="10" s="1"/>
  <c r="CU244" i="10"/>
  <c r="AA244" i="10" s="1"/>
  <c r="CU228" i="10"/>
  <c r="AA228" i="10" s="1"/>
  <c r="CU212" i="10"/>
  <c r="AA212" i="10" s="1"/>
  <c r="CU196" i="10"/>
  <c r="AA196" i="10" s="1"/>
  <c r="CU180" i="10"/>
  <c r="AA180" i="10" s="1"/>
  <c r="CU164" i="10"/>
  <c r="AA164" i="10" s="1"/>
  <c r="CU148" i="10"/>
  <c r="AA148" i="10" s="1"/>
  <c r="CU132" i="10"/>
  <c r="AA132" i="10" s="1"/>
  <c r="CU116" i="10"/>
  <c r="AA116" i="10" s="1"/>
  <c r="CU100" i="10"/>
  <c r="AA100" i="10" s="1"/>
  <c r="CU84" i="10"/>
  <c r="AA84" i="10" s="1"/>
  <c r="CU68" i="10"/>
  <c r="AA68" i="10" s="1"/>
  <c r="CU52" i="10"/>
  <c r="AA52" i="10" s="1"/>
  <c r="CU36" i="10"/>
  <c r="AA36" i="10" s="1"/>
  <c r="CU20" i="10"/>
  <c r="AA20" i="10" s="1"/>
  <c r="CU1011" i="10"/>
  <c r="AA1011" i="10" s="1"/>
  <c r="CU995" i="10"/>
  <c r="AA995" i="10" s="1"/>
  <c r="CU979" i="10"/>
  <c r="AA979" i="10" s="1"/>
  <c r="CU963" i="10"/>
  <c r="AA963" i="10" s="1"/>
  <c r="CU947" i="10"/>
  <c r="AA947" i="10" s="1"/>
  <c r="CU931" i="10"/>
  <c r="AA931" i="10" s="1"/>
  <c r="CU915" i="10"/>
  <c r="AA915" i="10" s="1"/>
  <c r="CU899" i="10"/>
  <c r="AA899" i="10" s="1"/>
  <c r="CU883" i="10"/>
  <c r="AA883" i="10" s="1"/>
  <c r="CU867" i="10"/>
  <c r="AA867" i="10" s="1"/>
  <c r="CU851" i="10"/>
  <c r="AA851" i="10" s="1"/>
  <c r="CU835" i="10"/>
  <c r="AA835" i="10" s="1"/>
  <c r="CU819" i="10"/>
  <c r="AA819" i="10" s="1"/>
  <c r="CU803" i="10"/>
  <c r="AA803" i="10" s="1"/>
  <c r="CU787" i="10"/>
  <c r="AA787" i="10" s="1"/>
  <c r="CU771" i="10"/>
  <c r="AA771" i="10" s="1"/>
  <c r="CU755" i="10"/>
  <c r="AA755" i="10" s="1"/>
  <c r="CU739" i="10"/>
  <c r="AA739" i="10" s="1"/>
  <c r="CU723" i="10"/>
  <c r="AA723" i="10" s="1"/>
  <c r="CU707" i="10"/>
  <c r="AA707" i="10" s="1"/>
  <c r="CU691" i="10"/>
  <c r="AA691" i="10" s="1"/>
  <c r="CU675" i="10"/>
  <c r="AA675" i="10" s="1"/>
  <c r="CU659" i="10"/>
  <c r="AA659" i="10" s="1"/>
  <c r="CU643" i="10"/>
  <c r="AA643" i="10" s="1"/>
  <c r="CU627" i="10"/>
  <c r="AA627" i="10" s="1"/>
  <c r="CU611" i="10"/>
  <c r="AA611" i="10" s="1"/>
  <c r="CU595" i="10"/>
  <c r="AA595" i="10" s="1"/>
  <c r="CU579" i="10"/>
  <c r="AA579" i="10" s="1"/>
  <c r="CU563" i="10"/>
  <c r="AA563" i="10" s="1"/>
  <c r="CU547" i="10"/>
  <c r="AA547" i="10" s="1"/>
  <c r="CU531" i="10"/>
  <c r="AA531" i="10" s="1"/>
  <c r="CU515" i="10"/>
  <c r="AA515" i="10" s="1"/>
  <c r="CU499" i="10"/>
  <c r="AA499" i="10" s="1"/>
  <c r="CU483" i="10"/>
  <c r="AA483" i="10" s="1"/>
  <c r="CU467" i="10"/>
  <c r="AA467" i="10" s="1"/>
  <c r="CU451" i="10"/>
  <c r="AA451" i="10" s="1"/>
  <c r="CU435" i="10"/>
  <c r="AA435" i="10" s="1"/>
  <c r="CU419" i="10"/>
  <c r="AA419" i="10" s="1"/>
  <c r="CU403" i="10"/>
  <c r="AA403" i="10" s="1"/>
  <c r="CU387" i="10"/>
  <c r="AA387" i="10" s="1"/>
  <c r="CU371" i="10"/>
  <c r="AA371" i="10" s="1"/>
  <c r="CU355" i="10"/>
  <c r="AA355" i="10" s="1"/>
  <c r="CU339" i="10"/>
  <c r="AA339" i="10" s="1"/>
  <c r="CU323" i="10"/>
  <c r="AA323" i="10" s="1"/>
  <c r="CU307" i="10"/>
  <c r="AA307" i="10" s="1"/>
  <c r="CU291" i="10"/>
  <c r="AA291" i="10" s="1"/>
  <c r="CU275" i="10"/>
  <c r="AA275" i="10" s="1"/>
  <c r="CU259" i="10"/>
  <c r="AA259" i="10" s="1"/>
  <c r="CU243" i="10"/>
  <c r="AA243" i="10" s="1"/>
  <c r="CU227" i="10"/>
  <c r="AA227" i="10" s="1"/>
  <c r="CU211" i="10"/>
  <c r="AA211" i="10" s="1"/>
  <c r="CU195" i="10"/>
  <c r="AA195" i="10" s="1"/>
  <c r="CU179" i="10"/>
  <c r="AA179" i="10" s="1"/>
  <c r="CU163" i="10"/>
  <c r="AA163" i="10" s="1"/>
  <c r="CU147" i="10"/>
  <c r="AA147" i="10" s="1"/>
  <c r="CU131" i="10"/>
  <c r="AA131" i="10" s="1"/>
  <c r="CU115" i="10"/>
  <c r="AA115" i="10" s="1"/>
  <c r="CU99" i="10"/>
  <c r="AA99" i="10" s="1"/>
  <c r="CU83" i="10"/>
  <c r="AA83" i="10" s="1"/>
  <c r="CU67" i="10"/>
  <c r="AA67" i="10" s="1"/>
  <c r="CU51" i="10"/>
  <c r="AA51" i="10" s="1"/>
  <c r="CU35" i="10"/>
  <c r="AA35" i="10" s="1"/>
  <c r="CU19" i="10"/>
  <c r="AA19" i="10" s="1"/>
  <c r="CU1010" i="10"/>
  <c r="AA1010" i="10" s="1"/>
  <c r="CU994" i="10"/>
  <c r="AA994" i="10" s="1"/>
  <c r="CU978" i="10"/>
  <c r="AA978" i="10" s="1"/>
  <c r="CU962" i="10"/>
  <c r="AA962" i="10" s="1"/>
  <c r="CU946" i="10"/>
  <c r="AA946" i="10" s="1"/>
  <c r="CU930" i="10"/>
  <c r="AA930" i="10" s="1"/>
  <c r="CU914" i="10"/>
  <c r="AA914" i="10" s="1"/>
  <c r="CU898" i="10"/>
  <c r="AA898" i="10" s="1"/>
  <c r="CU882" i="10"/>
  <c r="AA882" i="10" s="1"/>
  <c r="CU866" i="10"/>
  <c r="AA866" i="10" s="1"/>
  <c r="CU850" i="10"/>
  <c r="AA850" i="10" s="1"/>
  <c r="CU834" i="10"/>
  <c r="AA834" i="10" s="1"/>
  <c r="CU818" i="10"/>
  <c r="AA818" i="10" s="1"/>
  <c r="CU802" i="10"/>
  <c r="AA802" i="10" s="1"/>
  <c r="CU786" i="10"/>
  <c r="AA786" i="10" s="1"/>
  <c r="CU770" i="10"/>
  <c r="AA770" i="10" s="1"/>
  <c r="CU754" i="10"/>
  <c r="AA754" i="10" s="1"/>
  <c r="CU738" i="10"/>
  <c r="AA738" i="10" s="1"/>
  <c r="CU722" i="10"/>
  <c r="AA722" i="10" s="1"/>
  <c r="CU706" i="10"/>
  <c r="AA706" i="10" s="1"/>
  <c r="CU690" i="10"/>
  <c r="AA690" i="10" s="1"/>
  <c r="CU674" i="10"/>
  <c r="AA674" i="10" s="1"/>
  <c r="CU658" i="10"/>
  <c r="AA658" i="10" s="1"/>
  <c r="CU642" i="10"/>
  <c r="AA642" i="10" s="1"/>
  <c r="CU626" i="10"/>
  <c r="AA626" i="10" s="1"/>
  <c r="CU610" i="10"/>
  <c r="AA610" i="10" s="1"/>
  <c r="CU594" i="10"/>
  <c r="AA594" i="10" s="1"/>
  <c r="CU578" i="10"/>
  <c r="AA578" i="10" s="1"/>
  <c r="CU562" i="10"/>
  <c r="AA562" i="10" s="1"/>
  <c r="CU546" i="10"/>
  <c r="AA546" i="10" s="1"/>
  <c r="CU530" i="10"/>
  <c r="AA530" i="10" s="1"/>
  <c r="CU514" i="10"/>
  <c r="AA514" i="10" s="1"/>
  <c r="CU498" i="10"/>
  <c r="AA498" i="10" s="1"/>
  <c r="CU482" i="10"/>
  <c r="AA482" i="10" s="1"/>
  <c r="CU466" i="10"/>
  <c r="AA466" i="10" s="1"/>
  <c r="CU450" i="10"/>
  <c r="AA450" i="10" s="1"/>
  <c r="CU434" i="10"/>
  <c r="AA434" i="10" s="1"/>
  <c r="CU418" i="10"/>
  <c r="AA418" i="10" s="1"/>
  <c r="CU402" i="10"/>
  <c r="AA402" i="10" s="1"/>
  <c r="CU386" i="10"/>
  <c r="AA386" i="10" s="1"/>
  <c r="CU370" i="10"/>
  <c r="AA370" i="10" s="1"/>
  <c r="CU354" i="10"/>
  <c r="AA354" i="10" s="1"/>
  <c r="CU338" i="10"/>
  <c r="AA338" i="10" s="1"/>
  <c r="CU322" i="10"/>
  <c r="AA322" i="10" s="1"/>
  <c r="CU306" i="10"/>
  <c r="AA306" i="10" s="1"/>
  <c r="CU290" i="10"/>
  <c r="AA290" i="10" s="1"/>
  <c r="CU274" i="10"/>
  <c r="AA274" i="10" s="1"/>
  <c r="CU258" i="10"/>
  <c r="AA258" i="10" s="1"/>
  <c r="CU242" i="10"/>
  <c r="AA242" i="10" s="1"/>
  <c r="CU226" i="10"/>
  <c r="AA226" i="10" s="1"/>
  <c r="CU210" i="10"/>
  <c r="AA210" i="10" s="1"/>
  <c r="CU194" i="10"/>
  <c r="AA194" i="10" s="1"/>
  <c r="CU178" i="10"/>
  <c r="AA178" i="10" s="1"/>
  <c r="CU162" i="10"/>
  <c r="AA162" i="10" s="1"/>
  <c r="CU146" i="10"/>
  <c r="AA146" i="10" s="1"/>
  <c r="CU130" i="10"/>
  <c r="AA130" i="10" s="1"/>
  <c r="CU114" i="10"/>
  <c r="AA114" i="10" s="1"/>
  <c r="CU98" i="10"/>
  <c r="AA98" i="10" s="1"/>
  <c r="CU82" i="10"/>
  <c r="AA82" i="10" s="1"/>
  <c r="CU66" i="10"/>
  <c r="AA66" i="10" s="1"/>
  <c r="CU50" i="10"/>
  <c r="AA50" i="10" s="1"/>
  <c r="CU34" i="10"/>
  <c r="AA34" i="10" s="1"/>
  <c r="CU18" i="10"/>
  <c r="AA18" i="10" s="1"/>
  <c r="AB18" i="10" s="1"/>
  <c r="CU1009" i="10"/>
  <c r="AA1009" i="10" s="1"/>
  <c r="CU993" i="10"/>
  <c r="AA993" i="10" s="1"/>
  <c r="CU977" i="10"/>
  <c r="AA977" i="10" s="1"/>
  <c r="CU961" i="10"/>
  <c r="AA961" i="10" s="1"/>
  <c r="CU945" i="10"/>
  <c r="AA945" i="10" s="1"/>
  <c r="CU929" i="10"/>
  <c r="AA929" i="10" s="1"/>
  <c r="CU913" i="10"/>
  <c r="AA913" i="10" s="1"/>
  <c r="CU897" i="10"/>
  <c r="AA897" i="10" s="1"/>
  <c r="CU881" i="10"/>
  <c r="AA881" i="10" s="1"/>
  <c r="CU865" i="10"/>
  <c r="AA865" i="10" s="1"/>
  <c r="CU849" i="10"/>
  <c r="AA849" i="10" s="1"/>
  <c r="CU833" i="10"/>
  <c r="AA833" i="10" s="1"/>
  <c r="CU817" i="10"/>
  <c r="AA817" i="10" s="1"/>
  <c r="CU801" i="10"/>
  <c r="AA801" i="10" s="1"/>
  <c r="CU785" i="10"/>
  <c r="AA785" i="10" s="1"/>
  <c r="CU769" i="10"/>
  <c r="AA769" i="10" s="1"/>
  <c r="CU753" i="10"/>
  <c r="AA753" i="10" s="1"/>
  <c r="CU737" i="10"/>
  <c r="AA737" i="10" s="1"/>
  <c r="CU721" i="10"/>
  <c r="AA721" i="10" s="1"/>
  <c r="CU705" i="10"/>
  <c r="AA705" i="10" s="1"/>
  <c r="CU689" i="10"/>
  <c r="AA689" i="10" s="1"/>
  <c r="CU673" i="10"/>
  <c r="AA673" i="10" s="1"/>
  <c r="CU657" i="10"/>
  <c r="AA657" i="10" s="1"/>
  <c r="CU641" i="10"/>
  <c r="AA641" i="10" s="1"/>
  <c r="CU625" i="10"/>
  <c r="AA625" i="10" s="1"/>
  <c r="CU609" i="10"/>
  <c r="AA609" i="10" s="1"/>
  <c r="CU593" i="10"/>
  <c r="AA593" i="10" s="1"/>
  <c r="CU577" i="10"/>
  <c r="AA577" i="10" s="1"/>
  <c r="CU561" i="10"/>
  <c r="AA561" i="10" s="1"/>
  <c r="CU545" i="10"/>
  <c r="AA545" i="10" s="1"/>
  <c r="CU529" i="10"/>
  <c r="AA529" i="10" s="1"/>
  <c r="CU513" i="10"/>
  <c r="AA513" i="10" s="1"/>
  <c r="CU497" i="10"/>
  <c r="AA497" i="10" s="1"/>
  <c r="CU481" i="10"/>
  <c r="AA481" i="10" s="1"/>
  <c r="CU465" i="10"/>
  <c r="AA465" i="10" s="1"/>
  <c r="CU449" i="10"/>
  <c r="AA449" i="10" s="1"/>
  <c r="CU433" i="10"/>
  <c r="AA433" i="10" s="1"/>
  <c r="CU417" i="10"/>
  <c r="AA417" i="10" s="1"/>
  <c r="CU401" i="10"/>
  <c r="AA401" i="10" s="1"/>
  <c r="CU385" i="10"/>
  <c r="AA385" i="10" s="1"/>
  <c r="CU369" i="10"/>
  <c r="AA369" i="10" s="1"/>
  <c r="CU353" i="10"/>
  <c r="AA353" i="10" s="1"/>
  <c r="CU337" i="10"/>
  <c r="AA337" i="10" s="1"/>
  <c r="CU321" i="10"/>
  <c r="AA321" i="10" s="1"/>
  <c r="CU305" i="10"/>
  <c r="AA305" i="10" s="1"/>
  <c r="CU289" i="10"/>
  <c r="AA289" i="10" s="1"/>
  <c r="CU273" i="10"/>
  <c r="AA273" i="10" s="1"/>
  <c r="CU257" i="10"/>
  <c r="AA257" i="10" s="1"/>
  <c r="CU241" i="10"/>
  <c r="AA241" i="10" s="1"/>
  <c r="CU225" i="10"/>
  <c r="AA225" i="10" s="1"/>
  <c r="CU209" i="10"/>
  <c r="AA209" i="10" s="1"/>
  <c r="CU193" i="10"/>
  <c r="AA193" i="10" s="1"/>
  <c r="CU177" i="10"/>
  <c r="AA177" i="10" s="1"/>
  <c r="CU161" i="10"/>
  <c r="AA161" i="10" s="1"/>
  <c r="CU145" i="10"/>
  <c r="AA145" i="10" s="1"/>
  <c r="CU129" i="10"/>
  <c r="AA129" i="10" s="1"/>
  <c r="CU113" i="10"/>
  <c r="AA113" i="10" s="1"/>
  <c r="CU97" i="10"/>
  <c r="AA97" i="10" s="1"/>
  <c r="CU81" i="10"/>
  <c r="AA81" i="10" s="1"/>
  <c r="CU65" i="10"/>
  <c r="AA65" i="10" s="1"/>
  <c r="CU49" i="10"/>
  <c r="AA49" i="10" s="1"/>
  <c r="CU33" i="10"/>
  <c r="AA33" i="10" s="1"/>
  <c r="CU17" i="10"/>
  <c r="AA17" i="10" s="1"/>
  <c r="AB17" i="10" s="1"/>
  <c r="P789" i="6"/>
  <c r="P581" i="6"/>
  <c r="P485" i="6"/>
  <c r="P405" i="6"/>
  <c r="P325" i="6"/>
  <c r="P261" i="6"/>
  <c r="P197" i="6"/>
  <c r="P149" i="6"/>
  <c r="P117" i="6"/>
  <c r="P37" i="6"/>
  <c r="P948" i="6"/>
  <c r="P868" i="6"/>
  <c r="P788" i="6"/>
  <c r="P772" i="6"/>
  <c r="P756" i="6"/>
  <c r="P740" i="6"/>
  <c r="P724" i="6"/>
  <c r="P708" i="6"/>
  <c r="P692" i="6"/>
  <c r="P676" i="6"/>
  <c r="P660" i="6"/>
  <c r="P644" i="6"/>
  <c r="P628" i="6"/>
  <c r="P612" i="6"/>
  <c r="P596" i="6"/>
  <c r="P580" i="6"/>
  <c r="P564" i="6"/>
  <c r="P548" i="6"/>
  <c r="P532" i="6"/>
  <c r="P516" i="6"/>
  <c r="P500" i="6"/>
  <c r="P484" i="6"/>
  <c r="P468" i="6"/>
  <c r="P452" i="6"/>
  <c r="P436" i="6"/>
  <c r="P420" i="6"/>
  <c r="P404" i="6"/>
  <c r="P388" i="6"/>
  <c r="P372" i="6"/>
  <c r="P356" i="6"/>
  <c r="P340" i="6"/>
  <c r="P324" i="6"/>
  <c r="P308" i="6"/>
  <c r="P292" i="6"/>
  <c r="P276" i="6"/>
  <c r="P260" i="6"/>
  <c r="P244" i="6"/>
  <c r="P228" i="6"/>
  <c r="P212" i="6"/>
  <c r="P196" i="6"/>
  <c r="P180" i="6"/>
  <c r="P164" i="6"/>
  <c r="P148" i="6"/>
  <c r="P132" i="6"/>
  <c r="P116" i="6"/>
  <c r="P100" i="6"/>
  <c r="P84" i="6"/>
  <c r="P68" i="6"/>
  <c r="P52" i="6"/>
  <c r="P36" i="6"/>
  <c r="P20" i="6"/>
  <c r="P869" i="6"/>
  <c r="P613" i="6"/>
  <c r="P501" i="6"/>
  <c r="P421" i="6"/>
  <c r="P341" i="6"/>
  <c r="P245" i="6"/>
  <c r="P101" i="6"/>
  <c r="P996" i="6"/>
  <c r="P916" i="6"/>
  <c r="P836" i="6"/>
  <c r="P1011" i="6"/>
  <c r="P947" i="6"/>
  <c r="P883" i="6"/>
  <c r="P867" i="6"/>
  <c r="P851" i="6"/>
  <c r="P835" i="6"/>
  <c r="P819" i="6"/>
  <c r="P803" i="6"/>
  <c r="P787" i="6"/>
  <c r="P771" i="6"/>
  <c r="P755" i="6"/>
  <c r="P739" i="6"/>
  <c r="P723" i="6"/>
  <c r="P707" i="6"/>
  <c r="P691" i="6"/>
  <c r="P675" i="6"/>
  <c r="P659" i="6"/>
  <c r="P643" i="6"/>
  <c r="P627" i="6"/>
  <c r="P611" i="6"/>
  <c r="P595" i="6"/>
  <c r="P579" i="6"/>
  <c r="P563" i="6"/>
  <c r="P547" i="6"/>
  <c r="P531" i="6"/>
  <c r="P515" i="6"/>
  <c r="P499" i="6"/>
  <c r="P483" i="6"/>
  <c r="P467" i="6"/>
  <c r="P451" i="6"/>
  <c r="P435" i="6"/>
  <c r="P419" i="6"/>
  <c r="P403" i="6"/>
  <c r="P387" i="6"/>
  <c r="P371" i="6"/>
  <c r="P355" i="6"/>
  <c r="P339" i="6"/>
  <c r="P323" i="6"/>
  <c r="P307" i="6"/>
  <c r="P291" i="6"/>
  <c r="P275" i="6"/>
  <c r="P259" i="6"/>
  <c r="P243" i="6"/>
  <c r="P227" i="6"/>
  <c r="P211" i="6"/>
  <c r="P195" i="6"/>
  <c r="P179" i="6"/>
  <c r="P163" i="6"/>
  <c r="P147" i="6"/>
  <c r="P131" i="6"/>
  <c r="P115" i="6"/>
  <c r="P99" i="6"/>
  <c r="P83" i="6"/>
  <c r="P67" i="6"/>
  <c r="P51" i="6"/>
  <c r="P35" i="6"/>
  <c r="P19" i="6"/>
  <c r="P837" i="6"/>
  <c r="P597" i="6"/>
  <c r="P469" i="6"/>
  <c r="P389" i="6"/>
  <c r="P309" i="6"/>
  <c r="P229" i="6"/>
  <c r="P181" i="6"/>
  <c r="P69" i="6"/>
  <c r="P980" i="6"/>
  <c r="P900" i="6"/>
  <c r="P820" i="6"/>
  <c r="P979" i="6"/>
  <c r="P931" i="6"/>
  <c r="P1010" i="6"/>
  <c r="P994" i="6"/>
  <c r="P978" i="6"/>
  <c r="P962" i="6"/>
  <c r="P946" i="6"/>
  <c r="P930" i="6"/>
  <c r="P914" i="6"/>
  <c r="P898" i="6"/>
  <c r="P882" i="6"/>
  <c r="P866" i="6"/>
  <c r="P850" i="6"/>
  <c r="P834" i="6"/>
  <c r="P818" i="6"/>
  <c r="P802" i="6"/>
  <c r="P786" i="6"/>
  <c r="P770" i="6"/>
  <c r="P754" i="6"/>
  <c r="P738" i="6"/>
  <c r="P722" i="6"/>
  <c r="P706" i="6"/>
  <c r="P690" i="6"/>
  <c r="P674" i="6"/>
  <c r="P658" i="6"/>
  <c r="P642" i="6"/>
  <c r="P626" i="6"/>
  <c r="P610" i="6"/>
  <c r="P594" i="6"/>
  <c r="P578" i="6"/>
  <c r="P562" i="6"/>
  <c r="P546" i="6"/>
  <c r="P530" i="6"/>
  <c r="P514" i="6"/>
  <c r="P498" i="6"/>
  <c r="P482" i="6"/>
  <c r="P466" i="6"/>
  <c r="P450" i="6"/>
  <c r="P434" i="6"/>
  <c r="P418" i="6"/>
  <c r="P402" i="6"/>
  <c r="P386" i="6"/>
  <c r="P370" i="6"/>
  <c r="P354" i="6"/>
  <c r="P338" i="6"/>
  <c r="P322" i="6"/>
  <c r="P306" i="6"/>
  <c r="P290" i="6"/>
  <c r="P274" i="6"/>
  <c r="P258" i="6"/>
  <c r="P242" i="6"/>
  <c r="P226" i="6"/>
  <c r="P210" i="6"/>
  <c r="P194" i="6"/>
  <c r="P178" i="6"/>
  <c r="P162" i="6"/>
  <c r="P146" i="6"/>
  <c r="P130" i="6"/>
  <c r="P114" i="6"/>
  <c r="P98" i="6"/>
  <c r="P82" i="6"/>
  <c r="P66" i="6"/>
  <c r="P50" i="6"/>
  <c r="P34" i="6"/>
  <c r="P18" i="6"/>
  <c r="P853" i="6"/>
  <c r="P629" i="6"/>
  <c r="P517" i="6"/>
  <c r="P437" i="6"/>
  <c r="P357" i="6"/>
  <c r="P277" i="6"/>
  <c r="P85" i="6"/>
  <c r="P1012" i="6"/>
  <c r="P932" i="6"/>
  <c r="P852" i="6"/>
  <c r="P995" i="6"/>
  <c r="P915" i="6"/>
  <c r="P1009" i="6"/>
  <c r="P993" i="6"/>
  <c r="P977" i="6"/>
  <c r="P961" i="6"/>
  <c r="P945" i="6"/>
  <c r="P929" i="6"/>
  <c r="P913" i="6"/>
  <c r="P897" i="6"/>
  <c r="P881" i="6"/>
  <c r="P865" i="6"/>
  <c r="P849" i="6"/>
  <c r="P833" i="6"/>
  <c r="P817" i="6"/>
  <c r="P801" i="6"/>
  <c r="P785" i="6"/>
  <c r="P769" i="6"/>
  <c r="P753" i="6"/>
  <c r="P737" i="6"/>
  <c r="P721" i="6"/>
  <c r="P705" i="6"/>
  <c r="P689" i="6"/>
  <c r="P673" i="6"/>
  <c r="P657" i="6"/>
  <c r="P641" i="6"/>
  <c r="P625" i="6"/>
  <c r="P609" i="6"/>
  <c r="P593" i="6"/>
  <c r="P577" i="6"/>
  <c r="P561" i="6"/>
  <c r="P545" i="6"/>
  <c r="P529" i="6"/>
  <c r="P513" i="6"/>
  <c r="P497" i="6"/>
  <c r="P481" i="6"/>
  <c r="P465" i="6"/>
  <c r="P449" i="6"/>
  <c r="P433" i="6"/>
  <c r="P417" i="6"/>
  <c r="P401" i="6"/>
  <c r="P385" i="6"/>
  <c r="P369" i="6"/>
  <c r="P353" i="6"/>
  <c r="P337" i="6"/>
  <c r="P321" i="6"/>
  <c r="P305" i="6"/>
  <c r="P289" i="6"/>
  <c r="P273" i="6"/>
  <c r="P257" i="6"/>
  <c r="P241" i="6"/>
  <c r="P225" i="6"/>
  <c r="P209" i="6"/>
  <c r="P193" i="6"/>
  <c r="P177" i="6"/>
  <c r="P161" i="6"/>
  <c r="P145" i="6"/>
  <c r="P129" i="6"/>
  <c r="P113" i="6"/>
  <c r="P97" i="6"/>
  <c r="P81" i="6"/>
  <c r="P65" i="6"/>
  <c r="P49" i="6"/>
  <c r="P33" i="6"/>
  <c r="P885" i="6"/>
  <c r="P645" i="6"/>
  <c r="P533" i="6"/>
  <c r="P453" i="6"/>
  <c r="P373" i="6"/>
  <c r="P293" i="6"/>
  <c r="P213" i="6"/>
  <c r="P165" i="6"/>
  <c r="P133" i="6"/>
  <c r="P53" i="6"/>
  <c r="P964" i="6"/>
  <c r="P884" i="6"/>
  <c r="P804" i="6"/>
  <c r="P963" i="6"/>
  <c r="P899" i="6"/>
  <c r="P1008" i="6"/>
  <c r="P992" i="6"/>
  <c r="P976" i="6"/>
  <c r="P960" i="6"/>
  <c r="P944" i="6"/>
  <c r="P928" i="6"/>
  <c r="P912" i="6"/>
  <c r="P896" i="6"/>
  <c r="P880" i="6"/>
  <c r="P864" i="6"/>
  <c r="P848" i="6"/>
  <c r="P832" i="6"/>
  <c r="P816" i="6"/>
  <c r="P800" i="6"/>
  <c r="P784" i="6"/>
  <c r="P768" i="6"/>
  <c r="P752" i="6"/>
  <c r="P736" i="6"/>
  <c r="P720" i="6"/>
  <c r="P704" i="6"/>
  <c r="P688" i="6"/>
  <c r="P672" i="6"/>
  <c r="P656" i="6"/>
  <c r="P640" i="6"/>
  <c r="P624" i="6"/>
  <c r="P608" i="6"/>
  <c r="P592" i="6"/>
  <c r="P576" i="6"/>
  <c r="P560" i="6"/>
  <c r="P544" i="6"/>
  <c r="P528" i="6"/>
  <c r="P512" i="6"/>
  <c r="P496" i="6"/>
  <c r="P480" i="6"/>
  <c r="P464" i="6"/>
  <c r="P448" i="6"/>
  <c r="P432" i="6"/>
  <c r="P416" i="6"/>
  <c r="P400" i="6"/>
  <c r="P384" i="6"/>
  <c r="P368" i="6"/>
  <c r="P352" i="6"/>
  <c r="P336" i="6"/>
  <c r="P320" i="6"/>
  <c r="P304" i="6"/>
  <c r="P288" i="6"/>
  <c r="P272" i="6"/>
  <c r="P256" i="6"/>
  <c r="P240" i="6"/>
  <c r="P224" i="6"/>
  <c r="P208" i="6"/>
  <c r="P192" i="6"/>
  <c r="P176" i="6"/>
  <c r="P160" i="6"/>
  <c r="P144" i="6"/>
  <c r="P128" i="6"/>
  <c r="P112" i="6"/>
  <c r="P96" i="6"/>
  <c r="P80" i="6"/>
  <c r="P64" i="6"/>
  <c r="P48" i="6"/>
  <c r="P32" i="6"/>
  <c r="P773" i="6"/>
  <c r="P975" i="6"/>
  <c r="P847" i="6"/>
  <c r="P783" i="6"/>
  <c r="P751" i="6"/>
  <c r="P735" i="6"/>
  <c r="P719" i="6"/>
  <c r="P703" i="6"/>
  <c r="P687" i="6"/>
  <c r="P671" i="6"/>
  <c r="P655" i="6"/>
  <c r="P639" i="6"/>
  <c r="P623" i="6"/>
  <c r="P607" i="6"/>
  <c r="P591" i="6"/>
  <c r="P575" i="6"/>
  <c r="P559" i="6"/>
  <c r="P543" i="6"/>
  <c r="P527" i="6"/>
  <c r="P511" i="6"/>
  <c r="P495" i="6"/>
  <c r="P479" i="6"/>
  <c r="P463" i="6"/>
  <c r="P447" i="6"/>
  <c r="P431" i="6"/>
  <c r="P415" i="6"/>
  <c r="P399" i="6"/>
  <c r="P383" i="6"/>
  <c r="P367" i="6"/>
  <c r="P351" i="6"/>
  <c r="P335" i="6"/>
  <c r="P319" i="6"/>
  <c r="P303" i="6"/>
  <c r="P287" i="6"/>
  <c r="P271" i="6"/>
  <c r="P255" i="6"/>
  <c r="P239" i="6"/>
  <c r="P223" i="6"/>
  <c r="P207" i="6"/>
  <c r="P191" i="6"/>
  <c r="P175" i="6"/>
  <c r="P159" i="6"/>
  <c r="P143" i="6"/>
  <c r="P127" i="6"/>
  <c r="P111" i="6"/>
  <c r="P95" i="6"/>
  <c r="P79" i="6"/>
  <c r="P63" i="6"/>
  <c r="P47" i="6"/>
  <c r="P31" i="6"/>
  <c r="P821" i="6"/>
  <c r="P1007" i="6"/>
  <c r="P879" i="6"/>
  <c r="P799" i="6"/>
  <c r="P1006" i="6"/>
  <c r="P974" i="6"/>
  <c r="P942" i="6"/>
  <c r="P910" i="6"/>
  <c r="P894" i="6"/>
  <c r="P878" i="6"/>
  <c r="P862" i="6"/>
  <c r="P846" i="6"/>
  <c r="P830" i="6"/>
  <c r="P814" i="6"/>
  <c r="P798" i="6"/>
  <c r="P782" i="6"/>
  <c r="P766" i="6"/>
  <c r="P750" i="6"/>
  <c r="P734" i="6"/>
  <c r="P718" i="6"/>
  <c r="P702" i="6"/>
  <c r="P686" i="6"/>
  <c r="P670" i="6"/>
  <c r="P654" i="6"/>
  <c r="P638" i="6"/>
  <c r="P622" i="6"/>
  <c r="P606" i="6"/>
  <c r="P590" i="6"/>
  <c r="P574" i="6"/>
  <c r="P558" i="6"/>
  <c r="P542" i="6"/>
  <c r="P526" i="6"/>
  <c r="P510" i="6"/>
  <c r="P494" i="6"/>
  <c r="P478" i="6"/>
  <c r="P462" i="6"/>
  <c r="P446" i="6"/>
  <c r="P430" i="6"/>
  <c r="P414" i="6"/>
  <c r="P398" i="6"/>
  <c r="P382" i="6"/>
  <c r="P366" i="6"/>
  <c r="P350" i="6"/>
  <c r="P334" i="6"/>
  <c r="P318" i="6"/>
  <c r="P302" i="6"/>
  <c r="P286" i="6"/>
  <c r="P270" i="6"/>
  <c r="P254" i="6"/>
  <c r="P238" i="6"/>
  <c r="P222" i="6"/>
  <c r="P206" i="6"/>
  <c r="P190" i="6"/>
  <c r="P174" i="6"/>
  <c r="P158" i="6"/>
  <c r="P142" i="6"/>
  <c r="P126" i="6"/>
  <c r="P110" i="6"/>
  <c r="P94" i="6"/>
  <c r="P78" i="6"/>
  <c r="P62" i="6"/>
  <c r="P46" i="6"/>
  <c r="P30" i="6"/>
  <c r="P997" i="6"/>
  <c r="P741" i="6"/>
  <c r="P959" i="6"/>
  <c r="P831" i="6"/>
  <c r="P767" i="6"/>
  <c r="P990" i="6"/>
  <c r="P958" i="6"/>
  <c r="P926" i="6"/>
  <c r="P1005" i="6"/>
  <c r="P989" i="6"/>
  <c r="P973" i="6"/>
  <c r="P957" i="6"/>
  <c r="P941" i="6"/>
  <c r="P925" i="6"/>
  <c r="P909" i="6"/>
  <c r="P893" i="6"/>
  <c r="P877" i="6"/>
  <c r="P861" i="6"/>
  <c r="P845" i="6"/>
  <c r="P829" i="6"/>
  <c r="P813" i="6"/>
  <c r="P797" i="6"/>
  <c r="P781" i="6"/>
  <c r="P765" i="6"/>
  <c r="P749" i="6"/>
  <c r="P733" i="6"/>
  <c r="P717" i="6"/>
  <c r="P701" i="6"/>
  <c r="P685" i="6"/>
  <c r="P669" i="6"/>
  <c r="P653" i="6"/>
  <c r="P637" i="6"/>
  <c r="P621" i="6"/>
  <c r="P605" i="6"/>
  <c r="P589" i="6"/>
  <c r="P573" i="6"/>
  <c r="P557" i="6"/>
  <c r="P541" i="6"/>
  <c r="P525" i="6"/>
  <c r="P509" i="6"/>
  <c r="P493" i="6"/>
  <c r="P477" i="6"/>
  <c r="P461" i="6"/>
  <c r="P445" i="6"/>
  <c r="P429" i="6"/>
  <c r="P413" i="6"/>
  <c r="P397" i="6"/>
  <c r="P381" i="6"/>
  <c r="P365" i="6"/>
  <c r="P349" i="6"/>
  <c r="P333" i="6"/>
  <c r="P317" i="6"/>
  <c r="P301" i="6"/>
  <c r="P285" i="6"/>
  <c r="P269" i="6"/>
  <c r="P253" i="6"/>
  <c r="P237" i="6"/>
  <c r="P221" i="6"/>
  <c r="P205" i="6"/>
  <c r="P189" i="6"/>
  <c r="P173" i="6"/>
  <c r="P157" i="6"/>
  <c r="P141" i="6"/>
  <c r="P125" i="6"/>
  <c r="P109" i="6"/>
  <c r="P93" i="6"/>
  <c r="P77" i="6"/>
  <c r="P61" i="6"/>
  <c r="P45" i="6"/>
  <c r="P29" i="6"/>
  <c r="P757" i="6"/>
  <c r="P549" i="6"/>
  <c r="P895" i="6"/>
  <c r="P972" i="6"/>
  <c r="P956" i="6"/>
  <c r="P940" i="6"/>
  <c r="P924" i="6"/>
  <c r="P908" i="6"/>
  <c r="P892" i="6"/>
  <c r="P876" i="6"/>
  <c r="P860" i="6"/>
  <c r="P844" i="6"/>
  <c r="P828" i="6"/>
  <c r="P812" i="6"/>
  <c r="P796" i="6"/>
  <c r="P780" i="6"/>
  <c r="P764" i="6"/>
  <c r="P748" i="6"/>
  <c r="P732" i="6"/>
  <c r="P716" i="6"/>
  <c r="P700" i="6"/>
  <c r="P684" i="6"/>
  <c r="P668" i="6"/>
  <c r="P652" i="6"/>
  <c r="P636" i="6"/>
  <c r="P620" i="6"/>
  <c r="P604" i="6"/>
  <c r="P588" i="6"/>
  <c r="P572" i="6"/>
  <c r="P556" i="6"/>
  <c r="P540" i="6"/>
  <c r="P524" i="6"/>
  <c r="P508" i="6"/>
  <c r="P492" i="6"/>
  <c r="P476" i="6"/>
  <c r="P460" i="6"/>
  <c r="P444" i="6"/>
  <c r="P428" i="6"/>
  <c r="P412" i="6"/>
  <c r="P396" i="6"/>
  <c r="P380" i="6"/>
  <c r="P364" i="6"/>
  <c r="P348" i="6"/>
  <c r="P332" i="6"/>
  <c r="P316" i="6"/>
  <c r="P300" i="6"/>
  <c r="P284" i="6"/>
  <c r="P268" i="6"/>
  <c r="P252" i="6"/>
  <c r="P236" i="6"/>
  <c r="P220" i="6"/>
  <c r="P204" i="6"/>
  <c r="P188" i="6"/>
  <c r="P172" i="6"/>
  <c r="P156" i="6"/>
  <c r="P140" i="6"/>
  <c r="P124" i="6"/>
  <c r="P108" i="6"/>
  <c r="P92" i="6"/>
  <c r="P76" i="6"/>
  <c r="P60" i="6"/>
  <c r="P44" i="6"/>
  <c r="P28" i="6"/>
  <c r="P901" i="6"/>
  <c r="P677" i="6"/>
  <c r="P911" i="6"/>
  <c r="P988" i="6"/>
  <c r="P955" i="6"/>
  <c r="P891" i="6"/>
  <c r="P827" i="6"/>
  <c r="P811" i="6"/>
  <c r="P795" i="6"/>
  <c r="P779" i="6"/>
  <c r="P763" i="6"/>
  <c r="P747" i="6"/>
  <c r="P731" i="6"/>
  <c r="P715" i="6"/>
  <c r="P699" i="6"/>
  <c r="P683" i="6"/>
  <c r="P667" i="6"/>
  <c r="P651" i="6"/>
  <c r="P635" i="6"/>
  <c r="P619" i="6"/>
  <c r="P603" i="6"/>
  <c r="P587" i="6"/>
  <c r="P571" i="6"/>
  <c r="P555" i="6"/>
  <c r="P539" i="6"/>
  <c r="P523" i="6"/>
  <c r="P507" i="6"/>
  <c r="P491" i="6"/>
  <c r="P475" i="6"/>
  <c r="P459" i="6"/>
  <c r="P443" i="6"/>
  <c r="P427" i="6"/>
  <c r="P411" i="6"/>
  <c r="P395" i="6"/>
  <c r="P379" i="6"/>
  <c r="P363" i="6"/>
  <c r="P347" i="6"/>
  <c r="P331" i="6"/>
  <c r="P315" i="6"/>
  <c r="P299" i="6"/>
  <c r="P283" i="6"/>
  <c r="P267" i="6"/>
  <c r="P251" i="6"/>
  <c r="P235" i="6"/>
  <c r="P219" i="6"/>
  <c r="P203" i="6"/>
  <c r="P187" i="6"/>
  <c r="P171" i="6"/>
  <c r="P155" i="6"/>
  <c r="P139" i="6"/>
  <c r="P123" i="6"/>
  <c r="P107" i="6"/>
  <c r="P91" i="6"/>
  <c r="P75" i="6"/>
  <c r="P59" i="6"/>
  <c r="P43" i="6"/>
  <c r="P27" i="6"/>
  <c r="P981" i="6"/>
  <c r="P725" i="6"/>
  <c r="P991" i="6"/>
  <c r="P863" i="6"/>
  <c r="P1003" i="6"/>
  <c r="P939" i="6"/>
  <c r="P875" i="6"/>
  <c r="P1002" i="6"/>
  <c r="P938" i="6"/>
  <c r="P890" i="6"/>
  <c r="P874" i="6"/>
  <c r="P858" i="6"/>
  <c r="P842" i="6"/>
  <c r="P826" i="6"/>
  <c r="P810" i="6"/>
  <c r="P794" i="6"/>
  <c r="P778" i="6"/>
  <c r="P762" i="6"/>
  <c r="P746" i="6"/>
  <c r="P730" i="6"/>
  <c r="P714" i="6"/>
  <c r="P698" i="6"/>
  <c r="P682" i="6"/>
  <c r="P666" i="6"/>
  <c r="P650" i="6"/>
  <c r="P634" i="6"/>
  <c r="P618" i="6"/>
  <c r="P602" i="6"/>
  <c r="P586" i="6"/>
  <c r="P570" i="6"/>
  <c r="P554" i="6"/>
  <c r="P538" i="6"/>
  <c r="P522" i="6"/>
  <c r="P506" i="6"/>
  <c r="P490" i="6"/>
  <c r="P474" i="6"/>
  <c r="P458" i="6"/>
  <c r="P442" i="6"/>
  <c r="P426" i="6"/>
  <c r="P410" i="6"/>
  <c r="P394" i="6"/>
  <c r="P378" i="6"/>
  <c r="P362" i="6"/>
  <c r="P346" i="6"/>
  <c r="P330" i="6"/>
  <c r="P314" i="6"/>
  <c r="P298" i="6"/>
  <c r="P282" i="6"/>
  <c r="P266" i="6"/>
  <c r="P250" i="6"/>
  <c r="P234" i="6"/>
  <c r="P218" i="6"/>
  <c r="P202" i="6"/>
  <c r="P186" i="6"/>
  <c r="P170" i="6"/>
  <c r="P154" i="6"/>
  <c r="P138" i="6"/>
  <c r="P122" i="6"/>
  <c r="P106" i="6"/>
  <c r="P90" i="6"/>
  <c r="P74" i="6"/>
  <c r="P58" i="6"/>
  <c r="P42" i="6"/>
  <c r="P26" i="6"/>
  <c r="P949" i="6"/>
  <c r="P693" i="6"/>
  <c r="P943" i="6"/>
  <c r="P1004" i="6"/>
  <c r="P987" i="6"/>
  <c r="P923" i="6"/>
  <c r="P859" i="6"/>
  <c r="P986" i="6"/>
  <c r="P954" i="6"/>
  <c r="P1001" i="6"/>
  <c r="P969" i="6"/>
  <c r="P937" i="6"/>
  <c r="P921" i="6"/>
  <c r="P905" i="6"/>
  <c r="P889" i="6"/>
  <c r="P873" i="6"/>
  <c r="P857" i="6"/>
  <c r="P841" i="6"/>
  <c r="P825" i="6"/>
  <c r="P809" i="6"/>
  <c r="P793" i="6"/>
  <c r="P777" i="6"/>
  <c r="P761" i="6"/>
  <c r="P745" i="6"/>
  <c r="P729" i="6"/>
  <c r="P713" i="6"/>
  <c r="P697" i="6"/>
  <c r="P681" i="6"/>
  <c r="P665" i="6"/>
  <c r="P649" i="6"/>
  <c r="P633" i="6"/>
  <c r="P617" i="6"/>
  <c r="P601" i="6"/>
  <c r="P585" i="6"/>
  <c r="P569" i="6"/>
  <c r="P553" i="6"/>
  <c r="P537" i="6"/>
  <c r="P521" i="6"/>
  <c r="P505" i="6"/>
  <c r="P489" i="6"/>
  <c r="P473" i="6"/>
  <c r="P457" i="6"/>
  <c r="P441" i="6"/>
  <c r="P425" i="6"/>
  <c r="P409" i="6"/>
  <c r="P393" i="6"/>
  <c r="P377" i="6"/>
  <c r="P361" i="6"/>
  <c r="P345" i="6"/>
  <c r="P329" i="6"/>
  <c r="P313" i="6"/>
  <c r="P297" i="6"/>
  <c r="P281" i="6"/>
  <c r="P265" i="6"/>
  <c r="P249" i="6"/>
  <c r="P233" i="6"/>
  <c r="P217" i="6"/>
  <c r="P201" i="6"/>
  <c r="P185" i="6"/>
  <c r="P169" i="6"/>
  <c r="P153" i="6"/>
  <c r="P137" i="6"/>
  <c r="P121" i="6"/>
  <c r="P105" i="6"/>
  <c r="P89" i="6"/>
  <c r="P73" i="6"/>
  <c r="P57" i="6"/>
  <c r="P41" i="6"/>
  <c r="P25" i="6"/>
  <c r="P933" i="6"/>
  <c r="P709" i="6"/>
  <c r="P927" i="6"/>
  <c r="P815" i="6"/>
  <c r="P971" i="6"/>
  <c r="P907" i="6"/>
  <c r="P843" i="6"/>
  <c r="P970" i="6"/>
  <c r="P922" i="6"/>
  <c r="P906" i="6"/>
  <c r="P985" i="6"/>
  <c r="P953" i="6"/>
  <c r="P1000" i="6"/>
  <c r="P984" i="6"/>
  <c r="P968" i="6"/>
  <c r="P952" i="6"/>
  <c r="P936" i="6"/>
  <c r="P920" i="6"/>
  <c r="P904" i="6"/>
  <c r="P888" i="6"/>
  <c r="P872" i="6"/>
  <c r="P856" i="6"/>
  <c r="P840" i="6"/>
  <c r="P824" i="6"/>
  <c r="P808" i="6"/>
  <c r="P792" i="6"/>
  <c r="P776" i="6"/>
  <c r="P760" i="6"/>
  <c r="P744" i="6"/>
  <c r="P728" i="6"/>
  <c r="P712" i="6"/>
  <c r="P696" i="6"/>
  <c r="P680" i="6"/>
  <c r="P664" i="6"/>
  <c r="P648" i="6"/>
  <c r="P632" i="6"/>
  <c r="P616" i="6"/>
  <c r="P600" i="6"/>
  <c r="P584" i="6"/>
  <c r="P568" i="6"/>
  <c r="P552" i="6"/>
  <c r="P536" i="6"/>
  <c r="P520" i="6"/>
  <c r="P504" i="6"/>
  <c r="P488" i="6"/>
  <c r="P472" i="6"/>
  <c r="P456" i="6"/>
  <c r="P440" i="6"/>
  <c r="P424" i="6"/>
  <c r="P408" i="6"/>
  <c r="P392" i="6"/>
  <c r="P376" i="6"/>
  <c r="P360" i="6"/>
  <c r="P344" i="6"/>
  <c r="P328" i="6"/>
  <c r="P312" i="6"/>
  <c r="P296" i="6"/>
  <c r="P280" i="6"/>
  <c r="P264" i="6"/>
  <c r="P248" i="6"/>
  <c r="P232" i="6"/>
  <c r="P216" i="6"/>
  <c r="P200" i="6"/>
  <c r="P184" i="6"/>
  <c r="P168" i="6"/>
  <c r="P152" i="6"/>
  <c r="P136" i="6"/>
  <c r="P120" i="6"/>
  <c r="P104" i="6"/>
  <c r="P88" i="6"/>
  <c r="P72" i="6"/>
  <c r="P56" i="6"/>
  <c r="P40" i="6"/>
  <c r="P24" i="6"/>
  <c r="P805" i="6"/>
  <c r="P565" i="6"/>
  <c r="P983" i="6"/>
  <c r="P951" i="6"/>
  <c r="P919" i="6"/>
  <c r="P887" i="6"/>
  <c r="P855" i="6"/>
  <c r="P823" i="6"/>
  <c r="P791" i="6"/>
  <c r="P759" i="6"/>
  <c r="P727" i="6"/>
  <c r="P711" i="6"/>
  <c r="P695" i="6"/>
  <c r="P679" i="6"/>
  <c r="P663" i="6"/>
  <c r="P647" i="6"/>
  <c r="P631" i="6"/>
  <c r="P615" i="6"/>
  <c r="P599" i="6"/>
  <c r="P583" i="6"/>
  <c r="P567" i="6"/>
  <c r="P551" i="6"/>
  <c r="P535" i="6"/>
  <c r="P519" i="6"/>
  <c r="P503" i="6"/>
  <c r="P487" i="6"/>
  <c r="P471" i="6"/>
  <c r="P455" i="6"/>
  <c r="P439" i="6"/>
  <c r="P423" i="6"/>
  <c r="P407" i="6"/>
  <c r="P391" i="6"/>
  <c r="P375" i="6"/>
  <c r="P359" i="6"/>
  <c r="P343" i="6"/>
  <c r="P327" i="6"/>
  <c r="P311" i="6"/>
  <c r="P295" i="6"/>
  <c r="P279" i="6"/>
  <c r="P263" i="6"/>
  <c r="P247" i="6"/>
  <c r="P231" i="6"/>
  <c r="P215" i="6"/>
  <c r="P199" i="6"/>
  <c r="P183" i="6"/>
  <c r="P167" i="6"/>
  <c r="P151" i="6"/>
  <c r="P135" i="6"/>
  <c r="P119" i="6"/>
  <c r="P103" i="6"/>
  <c r="P87" i="6"/>
  <c r="P71" i="6"/>
  <c r="P55" i="6"/>
  <c r="P39" i="6"/>
  <c r="P23" i="6"/>
  <c r="P917" i="6"/>
  <c r="P661" i="6"/>
  <c r="P999" i="6"/>
  <c r="P967" i="6"/>
  <c r="P935" i="6"/>
  <c r="P903" i="6"/>
  <c r="P871" i="6"/>
  <c r="P839" i="6"/>
  <c r="P807" i="6"/>
  <c r="P775" i="6"/>
  <c r="P743" i="6"/>
  <c r="P998" i="6"/>
  <c r="P982" i="6"/>
  <c r="P966" i="6"/>
  <c r="P950" i="6"/>
  <c r="P934" i="6"/>
  <c r="P918" i="6"/>
  <c r="P902" i="6"/>
  <c r="P886" i="6"/>
  <c r="P870" i="6"/>
  <c r="P854" i="6"/>
  <c r="P838" i="6"/>
  <c r="P822" i="6"/>
  <c r="P806" i="6"/>
  <c r="P790" i="6"/>
  <c r="P774" i="6"/>
  <c r="P758" i="6"/>
  <c r="P742" i="6"/>
  <c r="P726" i="6"/>
  <c r="P710" i="6"/>
  <c r="P694" i="6"/>
  <c r="P678" i="6"/>
  <c r="P662" i="6"/>
  <c r="P646" i="6"/>
  <c r="P630" i="6"/>
  <c r="P614" i="6"/>
  <c r="P598" i="6"/>
  <c r="P582" i="6"/>
  <c r="P566" i="6"/>
  <c r="P550" i="6"/>
  <c r="P534" i="6"/>
  <c r="P518" i="6"/>
  <c r="P502" i="6"/>
  <c r="P486" i="6"/>
  <c r="P470" i="6"/>
  <c r="P454" i="6"/>
  <c r="P438" i="6"/>
  <c r="P422" i="6"/>
  <c r="P406" i="6"/>
  <c r="P390" i="6"/>
  <c r="P374" i="6"/>
  <c r="P358" i="6"/>
  <c r="P342" i="6"/>
  <c r="P326" i="6"/>
  <c r="P310" i="6"/>
  <c r="P294" i="6"/>
  <c r="P278" i="6"/>
  <c r="P262" i="6"/>
  <c r="P246" i="6"/>
  <c r="P230" i="6"/>
  <c r="P214" i="6"/>
  <c r="P198" i="6"/>
  <c r="P182" i="6"/>
  <c r="P166" i="6"/>
  <c r="P150" i="6"/>
  <c r="P134" i="6"/>
  <c r="P118" i="6"/>
  <c r="P102" i="6"/>
  <c r="P86" i="6"/>
  <c r="P70" i="6"/>
  <c r="P54" i="6"/>
  <c r="P38" i="6"/>
  <c r="P22" i="6"/>
  <c r="P965" i="6"/>
  <c r="P21" i="6"/>
  <c r="BM35" i="10"/>
  <c r="BN35" i="10"/>
  <c r="BM51" i="10"/>
  <c r="BN51" i="10"/>
  <c r="BN67" i="10"/>
  <c r="BM67" i="10"/>
  <c r="BM83" i="10"/>
  <c r="BN83" i="10"/>
  <c r="BM99" i="10"/>
  <c r="BN99" i="10"/>
  <c r="BN115" i="10"/>
  <c r="BM115" i="10"/>
  <c r="BN131" i="10"/>
  <c r="BM131" i="10"/>
  <c r="BN147" i="10"/>
  <c r="BM147" i="10"/>
  <c r="BN163" i="10"/>
  <c r="BM163" i="10"/>
  <c r="BM179" i="10"/>
  <c r="BN179" i="10"/>
  <c r="BM195" i="10"/>
  <c r="BN195" i="10"/>
  <c r="BM211" i="10"/>
  <c r="BN211" i="10"/>
  <c r="BM227" i="10"/>
  <c r="BN227" i="10"/>
  <c r="BM243" i="10"/>
  <c r="BN243" i="10"/>
  <c r="BM259" i="10"/>
  <c r="BN259" i="10"/>
  <c r="BM275" i="10"/>
  <c r="BN275" i="10"/>
  <c r="BM291" i="10"/>
  <c r="BN291" i="10"/>
  <c r="BM307" i="10"/>
  <c r="BN307" i="10"/>
  <c r="BM323" i="10"/>
  <c r="BN323" i="10"/>
  <c r="BN339" i="10"/>
  <c r="BM339" i="10"/>
  <c r="BM355" i="10"/>
  <c r="BN355" i="10"/>
  <c r="BM371" i="10"/>
  <c r="BN371" i="10"/>
  <c r="BM387" i="10"/>
  <c r="BN387" i="10"/>
  <c r="BM403" i="10"/>
  <c r="BN403" i="10"/>
  <c r="BN419" i="10"/>
  <c r="BM419" i="10"/>
  <c r="BM435" i="10"/>
  <c r="BN435" i="10"/>
  <c r="BM451" i="10"/>
  <c r="BN451" i="10"/>
  <c r="BM467" i="10"/>
  <c r="BN467" i="10"/>
  <c r="BM483" i="10"/>
  <c r="BN483" i="10"/>
  <c r="BM499" i="10"/>
  <c r="BN499" i="10"/>
  <c r="BM515" i="10"/>
  <c r="BN515" i="10"/>
  <c r="BM531" i="10"/>
  <c r="BN531" i="10"/>
  <c r="BM26" i="10"/>
  <c r="BN26" i="10"/>
  <c r="AI31" i="10"/>
  <c r="BM42" i="10"/>
  <c r="BN42" i="10"/>
  <c r="AI47" i="10"/>
  <c r="BM58" i="10"/>
  <c r="BN58" i="10"/>
  <c r="AI63" i="10"/>
  <c r="BM74" i="10"/>
  <c r="BN74" i="10"/>
  <c r="AI79" i="10"/>
  <c r="BM90" i="10"/>
  <c r="BN90" i="10"/>
  <c r="AI95" i="10"/>
  <c r="BN106" i="10"/>
  <c r="BM106" i="10"/>
  <c r="AI111" i="10"/>
  <c r="BM122" i="10"/>
  <c r="BN122" i="10"/>
  <c r="AI127" i="10"/>
  <c r="BM138" i="10"/>
  <c r="BN138" i="10"/>
  <c r="AI143" i="10"/>
  <c r="BM154" i="10"/>
  <c r="BN154" i="10"/>
  <c r="AI159" i="10"/>
  <c r="BN170" i="10"/>
  <c r="BM170" i="10"/>
  <c r="AI175" i="10"/>
  <c r="BM186" i="10"/>
  <c r="BN186" i="10"/>
  <c r="BN33" i="10"/>
  <c r="BM33" i="10"/>
  <c r="BM49" i="10"/>
  <c r="BN49" i="10"/>
  <c r="BN65" i="10"/>
  <c r="BM65" i="10"/>
  <c r="BM81" i="10"/>
  <c r="BN81" i="10"/>
  <c r="BM97" i="10"/>
  <c r="BN97" i="10"/>
  <c r="BM113" i="10"/>
  <c r="BN113" i="10"/>
  <c r="BN129" i="10"/>
  <c r="BM129" i="10"/>
  <c r="BM145" i="10"/>
  <c r="BN145" i="10"/>
  <c r="BM161" i="10"/>
  <c r="BN161" i="10"/>
  <c r="BN177" i="10"/>
  <c r="BM177" i="10"/>
  <c r="BM193" i="10"/>
  <c r="BN193" i="10"/>
  <c r="BM209" i="10"/>
  <c r="BN209" i="10"/>
  <c r="BM225" i="10"/>
  <c r="BN225" i="10"/>
  <c r="BN241" i="10"/>
  <c r="BM241" i="10"/>
  <c r="BN257" i="10"/>
  <c r="BM257" i="10"/>
  <c r="BM273" i="10"/>
  <c r="BN273" i="10"/>
  <c r="BN289" i="10"/>
  <c r="BM289" i="10"/>
  <c r="BM305" i="10"/>
  <c r="BN305" i="10"/>
  <c r="BM321" i="10"/>
  <c r="BN321" i="10"/>
  <c r="BM337" i="10"/>
  <c r="BN337" i="10"/>
  <c r="BM353" i="10"/>
  <c r="BN353" i="10"/>
  <c r="BN369" i="10"/>
  <c r="BM369" i="10"/>
  <c r="BN24" i="10"/>
  <c r="BM24" i="10"/>
  <c r="BM40" i="10"/>
  <c r="BN40" i="10"/>
  <c r="BM56" i="10"/>
  <c r="BN56" i="10"/>
  <c r="BM72" i="10"/>
  <c r="BN72" i="10"/>
  <c r="BM88" i="10"/>
  <c r="BN88" i="10"/>
  <c r="BM104" i="10"/>
  <c r="BN104" i="10"/>
  <c r="BN120" i="10"/>
  <c r="BM120" i="10"/>
  <c r="BN136" i="10"/>
  <c r="BM136" i="10"/>
  <c r="BM152" i="10"/>
  <c r="BN152" i="10"/>
  <c r="BM168" i="10"/>
  <c r="BN168" i="10"/>
  <c r="BM184" i="10"/>
  <c r="BN184" i="10"/>
  <c r="BM200" i="10"/>
  <c r="BN200" i="10"/>
  <c r="BM216" i="10"/>
  <c r="BN216" i="10"/>
  <c r="BM232" i="10"/>
  <c r="BN232" i="10"/>
  <c r="BM248" i="10"/>
  <c r="BN248" i="10"/>
  <c r="BM264" i="10"/>
  <c r="BN264" i="10"/>
  <c r="BN280" i="10"/>
  <c r="BM280" i="10"/>
  <c r="BM296" i="10"/>
  <c r="BN296" i="10"/>
  <c r="BM312" i="10"/>
  <c r="BN312" i="10"/>
  <c r="BM328" i="10"/>
  <c r="BN328" i="10"/>
  <c r="BM31" i="10"/>
  <c r="BN31" i="10"/>
  <c r="BM47" i="10"/>
  <c r="BN47" i="10"/>
  <c r="BM63" i="10"/>
  <c r="BN63" i="10"/>
  <c r="BM79" i="10"/>
  <c r="BN79" i="10"/>
  <c r="BM95" i="10"/>
  <c r="BN95" i="10"/>
  <c r="BM111" i="10"/>
  <c r="BN111" i="10"/>
  <c r="BN127" i="10"/>
  <c r="BM127" i="10"/>
  <c r="BN143" i="10"/>
  <c r="BM143" i="10"/>
  <c r="BN159" i="10"/>
  <c r="BM159" i="10"/>
  <c r="BN175" i="10"/>
  <c r="BM175" i="10"/>
  <c r="BM191" i="10"/>
  <c r="BN191" i="10"/>
  <c r="BM207" i="10"/>
  <c r="BN207" i="10"/>
  <c r="BN223" i="10"/>
  <c r="BM223" i="10"/>
  <c r="BM239" i="10"/>
  <c r="BN239" i="10"/>
  <c r="BM255" i="10"/>
  <c r="BN255" i="10"/>
  <c r="BM271" i="10"/>
  <c r="BN271" i="10"/>
  <c r="BM287" i="10"/>
  <c r="BN287" i="10"/>
  <c r="BM303" i="10"/>
  <c r="BN303" i="10"/>
  <c r="BM319" i="10"/>
  <c r="BN319" i="10"/>
  <c r="BN22" i="10"/>
  <c r="BM22" i="10"/>
  <c r="BM38" i="10"/>
  <c r="BN38" i="10"/>
  <c r="BM54" i="10"/>
  <c r="BN54" i="10"/>
  <c r="BM70" i="10"/>
  <c r="BN70" i="10"/>
  <c r="BM86" i="10"/>
  <c r="BN86" i="10"/>
  <c r="BN102" i="10"/>
  <c r="BM102" i="10"/>
  <c r="BM118" i="10"/>
  <c r="BN118" i="10"/>
  <c r="BN134" i="10"/>
  <c r="BM134" i="10"/>
  <c r="BM150" i="10"/>
  <c r="BN150" i="10"/>
  <c r="BM166" i="10"/>
  <c r="BN166" i="10"/>
  <c r="BN182" i="10"/>
  <c r="BM182" i="10"/>
  <c r="BN29" i="10"/>
  <c r="BM29" i="10"/>
  <c r="BM45" i="10"/>
  <c r="BN45" i="10"/>
  <c r="BN61" i="10"/>
  <c r="BM61" i="10"/>
  <c r="BM77" i="10"/>
  <c r="BN77" i="10"/>
  <c r="BM93" i="10"/>
  <c r="BN93" i="10"/>
  <c r="BM109" i="10"/>
  <c r="BN109" i="10"/>
  <c r="BN125" i="10"/>
  <c r="BM125" i="10"/>
  <c r="BM141" i="10"/>
  <c r="BN141" i="10"/>
  <c r="BM157" i="10"/>
  <c r="BN157" i="10"/>
  <c r="BM173" i="10"/>
  <c r="BN173" i="10"/>
  <c r="BM189" i="10"/>
  <c r="BN189" i="10"/>
  <c r="BM205" i="10"/>
  <c r="BN205" i="10"/>
  <c r="BM221" i="10"/>
  <c r="BN221" i="10"/>
  <c r="BM237" i="10"/>
  <c r="BN237" i="10"/>
  <c r="BM253" i="10"/>
  <c r="BN253" i="10"/>
  <c r="BN269" i="10"/>
  <c r="BM269" i="10"/>
  <c r="BM285" i="10"/>
  <c r="BN285" i="10"/>
  <c r="BM301" i="10"/>
  <c r="BN301" i="10"/>
  <c r="BM317" i="10"/>
  <c r="BN317" i="10"/>
  <c r="BM333" i="10"/>
  <c r="BN333" i="10"/>
  <c r="BM349" i="10"/>
  <c r="BN349" i="10"/>
  <c r="BM365" i="10"/>
  <c r="BN365" i="10"/>
  <c r="BN381" i="10"/>
  <c r="BM381" i="10"/>
  <c r="BM397" i="10"/>
  <c r="BN397" i="10"/>
  <c r="BN413" i="10"/>
  <c r="BM413" i="10"/>
  <c r="BM429" i="10"/>
  <c r="BN429" i="10"/>
  <c r="BM36" i="10"/>
  <c r="BN36" i="10"/>
  <c r="BM52" i="10"/>
  <c r="BN52" i="10"/>
  <c r="BM68" i="10"/>
  <c r="BN68" i="10"/>
  <c r="BM84" i="10"/>
  <c r="BN84" i="10"/>
  <c r="BM100" i="10"/>
  <c r="BN100" i="10"/>
  <c r="BN116" i="10"/>
  <c r="BM116" i="10"/>
  <c r="BM132" i="10"/>
  <c r="BN132" i="10"/>
  <c r="BM148" i="10"/>
  <c r="BN148" i="10"/>
  <c r="BM164" i="10"/>
  <c r="BN164" i="10"/>
  <c r="BM180" i="10"/>
  <c r="BN180" i="10"/>
  <c r="BM196" i="10"/>
  <c r="BN196" i="10"/>
  <c r="BN212" i="10"/>
  <c r="BM212" i="10"/>
  <c r="BM228" i="10"/>
  <c r="BN228" i="10"/>
  <c r="BM244" i="10"/>
  <c r="BN244" i="10"/>
  <c r="BM260" i="10"/>
  <c r="BN260" i="10"/>
  <c r="BM276" i="10"/>
  <c r="BN276" i="10"/>
  <c r="BM43" i="10"/>
  <c r="BN43" i="10"/>
  <c r="BN59" i="10"/>
  <c r="BM59" i="10"/>
  <c r="BN75" i="10"/>
  <c r="BM75" i="10"/>
  <c r="BM91" i="10"/>
  <c r="BN91" i="10"/>
  <c r="BM107" i="10"/>
  <c r="BN107" i="10"/>
  <c r="BN123" i="10"/>
  <c r="BM123" i="10"/>
  <c r="BM139" i="10"/>
  <c r="BN139" i="10"/>
  <c r="BM155" i="10"/>
  <c r="BN155" i="10"/>
  <c r="BM171" i="10"/>
  <c r="BN171" i="10"/>
  <c r="BM187" i="10"/>
  <c r="BN187" i="10"/>
  <c r="BM203" i="10"/>
  <c r="BN203" i="10"/>
  <c r="BM219" i="10"/>
  <c r="BN219" i="10"/>
  <c r="BM235" i="10"/>
  <c r="BN235" i="10"/>
  <c r="BM251" i="10"/>
  <c r="BN251" i="10"/>
  <c r="BM267" i="10"/>
  <c r="BN267" i="10"/>
  <c r="BN283" i="10"/>
  <c r="BM283" i="10"/>
  <c r="BM299" i="10"/>
  <c r="BN299" i="10"/>
  <c r="BN315" i="10"/>
  <c r="BM315" i="10"/>
  <c r="BM34" i="10"/>
  <c r="BN34" i="10"/>
  <c r="BM50" i="10"/>
  <c r="BN50" i="10"/>
  <c r="BN66" i="10"/>
  <c r="BM66" i="10"/>
  <c r="BM82" i="10"/>
  <c r="BN82" i="10"/>
  <c r="BN98" i="10"/>
  <c r="BM98" i="10"/>
  <c r="BN114" i="10"/>
  <c r="BM114" i="10"/>
  <c r="BM130" i="10"/>
  <c r="BN130" i="10"/>
  <c r="BM146" i="10"/>
  <c r="BN146" i="10"/>
  <c r="BM162" i="10"/>
  <c r="BN162" i="10"/>
  <c r="BM178" i="10"/>
  <c r="BN178" i="10"/>
  <c r="BM194" i="10"/>
  <c r="BN194" i="10"/>
  <c r="BM210" i="10"/>
  <c r="BN210" i="10"/>
  <c r="BN226" i="10"/>
  <c r="BM226" i="10"/>
  <c r="BM242" i="10"/>
  <c r="BN242" i="10"/>
  <c r="BM258" i="10"/>
  <c r="BN258" i="10"/>
  <c r="BM274" i="10"/>
  <c r="BN274" i="10"/>
  <c r="BM290" i="10"/>
  <c r="BN290" i="10"/>
  <c r="BM306" i="10"/>
  <c r="BN306" i="10"/>
  <c r="BM322" i="10"/>
  <c r="BN322" i="10"/>
  <c r="BN338" i="10"/>
  <c r="BM338" i="10"/>
  <c r="BM354" i="10"/>
  <c r="BN354" i="10"/>
  <c r="BM370" i="10"/>
  <c r="BN370" i="10"/>
  <c r="BM386" i="10"/>
  <c r="BN386" i="10"/>
  <c r="BN25" i="10"/>
  <c r="BM25" i="10"/>
  <c r="BN41" i="10"/>
  <c r="BM41" i="10"/>
  <c r="BM57" i="10"/>
  <c r="BN57" i="10"/>
  <c r="BN73" i="10"/>
  <c r="BM73" i="10"/>
  <c r="BM89" i="10"/>
  <c r="BN89" i="10"/>
  <c r="BM105" i="10"/>
  <c r="BN105" i="10"/>
  <c r="BN121" i="10"/>
  <c r="BM121" i="10"/>
  <c r="BM137" i="10"/>
  <c r="BN137" i="10"/>
  <c r="BM153" i="10"/>
  <c r="BN153" i="10"/>
  <c r="BM169" i="10"/>
  <c r="BN169" i="10"/>
  <c r="BM185" i="10"/>
  <c r="BN185" i="10"/>
  <c r="BN201" i="10"/>
  <c r="BM201" i="10"/>
  <c r="BN217" i="10"/>
  <c r="BM217" i="10"/>
  <c r="BM233" i="10"/>
  <c r="BN233" i="10"/>
  <c r="BM249" i="10"/>
  <c r="BN249" i="10"/>
  <c r="BM265" i="10"/>
  <c r="BN265" i="10"/>
  <c r="BM281" i="10"/>
  <c r="BN281" i="10"/>
  <c r="BM297" i="10"/>
  <c r="BN297" i="10"/>
  <c r="BM313" i="10"/>
  <c r="BN313" i="10"/>
  <c r="BM329" i="10"/>
  <c r="BN329" i="10"/>
  <c r="BM345" i="10"/>
  <c r="BN345" i="10"/>
  <c r="BM361" i="10"/>
  <c r="BN361" i="10"/>
  <c r="BM377" i="10"/>
  <c r="BN377" i="10"/>
  <c r="BM393" i="10"/>
  <c r="BN393" i="10"/>
  <c r="BM409" i="10"/>
  <c r="BN409" i="10"/>
  <c r="BM425" i="10"/>
  <c r="BN425" i="10"/>
  <c r="BM441" i="10"/>
  <c r="BN441" i="10"/>
  <c r="BN457" i="10"/>
  <c r="BM457" i="10"/>
  <c r="BM32" i="10"/>
  <c r="BN32" i="10"/>
  <c r="BN48" i="10"/>
  <c r="BM48" i="10"/>
  <c r="BM64" i="10"/>
  <c r="BN64" i="10"/>
  <c r="BM80" i="10"/>
  <c r="BN80" i="10"/>
  <c r="BM96" i="10"/>
  <c r="BN96" i="10"/>
  <c r="BN112" i="10"/>
  <c r="BM112" i="10"/>
  <c r="BM128" i="10"/>
  <c r="BN128" i="10"/>
  <c r="BM144" i="10"/>
  <c r="BN144" i="10"/>
  <c r="BM160" i="10"/>
  <c r="BN160" i="10"/>
  <c r="BN176" i="10"/>
  <c r="BM176" i="10"/>
  <c r="BM192" i="10"/>
  <c r="BN192" i="10"/>
  <c r="BM208" i="10"/>
  <c r="BN208" i="10"/>
  <c r="BN224" i="10"/>
  <c r="BM224" i="10"/>
  <c r="BM240" i="10"/>
  <c r="BN240" i="10"/>
  <c r="BM256" i="10"/>
  <c r="BN256" i="10"/>
  <c r="BM272" i="10"/>
  <c r="BN272" i="10"/>
  <c r="BM288" i="10"/>
  <c r="BN288" i="10"/>
  <c r="BM304" i="10"/>
  <c r="BN304" i="10"/>
  <c r="BN320" i="10"/>
  <c r="BM320" i="10"/>
  <c r="BM336" i="10"/>
  <c r="BN336" i="10"/>
  <c r="BM352" i="10"/>
  <c r="BN352" i="10"/>
  <c r="BM368" i="10"/>
  <c r="BN368" i="10"/>
  <c r="BM384" i="10"/>
  <c r="BN384" i="10"/>
  <c r="BM400" i="10"/>
  <c r="BN400" i="10"/>
  <c r="BN416" i="10"/>
  <c r="BM416" i="10"/>
  <c r="BM432" i="10"/>
  <c r="BN432" i="10"/>
  <c r="BM448" i="10"/>
  <c r="BN448" i="10"/>
  <c r="BM464" i="10"/>
  <c r="BN464" i="10"/>
  <c r="BN480" i="10"/>
  <c r="BM480" i="10"/>
  <c r="BM496" i="10"/>
  <c r="BN496" i="10"/>
  <c r="BM23" i="10"/>
  <c r="BN23" i="10"/>
  <c r="BM39" i="10"/>
  <c r="BN39" i="10"/>
  <c r="BM55" i="10"/>
  <c r="BN55" i="10"/>
  <c r="BM71" i="10"/>
  <c r="BN71" i="10"/>
  <c r="BM87" i="10"/>
  <c r="BN87" i="10"/>
  <c r="BM103" i="10"/>
  <c r="BN103" i="10"/>
  <c r="BN119" i="10"/>
  <c r="BM119" i="10"/>
  <c r="BM135" i="10"/>
  <c r="BN135" i="10"/>
  <c r="BM151" i="10"/>
  <c r="BN151" i="10"/>
  <c r="BM167" i="10"/>
  <c r="BN167" i="10"/>
  <c r="BM183" i="10"/>
  <c r="BN183" i="10"/>
  <c r="BM199" i="10"/>
  <c r="BN199" i="10"/>
  <c r="BM215" i="10"/>
  <c r="BN215" i="10"/>
  <c r="BM231" i="10"/>
  <c r="BN231" i="10"/>
  <c r="BM247" i="10"/>
  <c r="BN247" i="10"/>
  <c r="BM263" i="10"/>
  <c r="BN263" i="10"/>
  <c r="BM279" i="10"/>
  <c r="BN279" i="10"/>
  <c r="BN295" i="10"/>
  <c r="BM295" i="10"/>
  <c r="BM311" i="10"/>
  <c r="BN311" i="10"/>
  <c r="BM327" i="10"/>
  <c r="BN327" i="10"/>
  <c r="BN343" i="10"/>
  <c r="BM343" i="10"/>
  <c r="BM359" i="10"/>
  <c r="BN359" i="10"/>
  <c r="BM375" i="10"/>
  <c r="BN375" i="10"/>
  <c r="BM391" i="10"/>
  <c r="BN391" i="10"/>
  <c r="BN30" i="10"/>
  <c r="BM30" i="10"/>
  <c r="BM46" i="10"/>
  <c r="BN46" i="10"/>
  <c r="BM62" i="10"/>
  <c r="BN62" i="10"/>
  <c r="BM78" i="10"/>
  <c r="BN78" i="10"/>
  <c r="BN94" i="10"/>
  <c r="BM94" i="10"/>
  <c r="BN110" i="10"/>
  <c r="BM110" i="10"/>
  <c r="BM126" i="10"/>
  <c r="BN126" i="10"/>
  <c r="BM142" i="10"/>
  <c r="BN142" i="10"/>
  <c r="BM158" i="10"/>
  <c r="BN158" i="10"/>
  <c r="BM174" i="10"/>
  <c r="BN174" i="10"/>
  <c r="BN190" i="10"/>
  <c r="BM190" i="10"/>
  <c r="BM206" i="10"/>
  <c r="BN206" i="10"/>
  <c r="BM222" i="10"/>
  <c r="BN222" i="10"/>
  <c r="BM238" i="10"/>
  <c r="BN238" i="10"/>
  <c r="BM254" i="10"/>
  <c r="BN254" i="10"/>
  <c r="BN21" i="10"/>
  <c r="BM21" i="10"/>
  <c r="BN37" i="10"/>
  <c r="BM37" i="10"/>
  <c r="BN53" i="10"/>
  <c r="BM53" i="10"/>
  <c r="BN69" i="10"/>
  <c r="BM69" i="10"/>
  <c r="BM85" i="10"/>
  <c r="BN85" i="10"/>
  <c r="BM101" i="10"/>
  <c r="BN101" i="10"/>
  <c r="BM117" i="10"/>
  <c r="BN117" i="10"/>
  <c r="BM133" i="10"/>
  <c r="BN133" i="10"/>
  <c r="BM149" i="10"/>
  <c r="BN149" i="10"/>
  <c r="BN165" i="10"/>
  <c r="BM165" i="10"/>
  <c r="BM181" i="10"/>
  <c r="BN181" i="10"/>
  <c r="BM197" i="10"/>
  <c r="BN197" i="10"/>
  <c r="BM213" i="10"/>
  <c r="BN213" i="10"/>
  <c r="BM229" i="10"/>
  <c r="BN229" i="10"/>
  <c r="BM245" i="10"/>
  <c r="BN245" i="10"/>
  <c r="BM261" i="10"/>
  <c r="BN261" i="10"/>
  <c r="BM277" i="10"/>
  <c r="BN277" i="10"/>
  <c r="BM293" i="10"/>
  <c r="BN293" i="10"/>
  <c r="BM309" i="10"/>
  <c r="BN309" i="10"/>
  <c r="BM325" i="10"/>
  <c r="BN325" i="10"/>
  <c r="BM341" i="10"/>
  <c r="BN341" i="10"/>
  <c r="BM357" i="10"/>
  <c r="BN357" i="10"/>
  <c r="BM373" i="10"/>
  <c r="BN373" i="10"/>
  <c r="BM389" i="10"/>
  <c r="BN389" i="10"/>
  <c r="BM405" i="10"/>
  <c r="BN405" i="10"/>
  <c r="BN421" i="10"/>
  <c r="BM421" i="10"/>
  <c r="BM437" i="10"/>
  <c r="BN437" i="10"/>
  <c r="BN28" i="10"/>
  <c r="BM28" i="10"/>
  <c r="BM44" i="10"/>
  <c r="BN44" i="10"/>
  <c r="BM60" i="10"/>
  <c r="BN60" i="10"/>
  <c r="BM76" i="10"/>
  <c r="BN76" i="10"/>
  <c r="BM92" i="10"/>
  <c r="BN92" i="10"/>
  <c r="BM108" i="10"/>
  <c r="BN108" i="10"/>
  <c r="BN124" i="10"/>
  <c r="BM124" i="10"/>
  <c r="BN140" i="10"/>
  <c r="BM140" i="10"/>
  <c r="BM156" i="10"/>
  <c r="BN156" i="10"/>
  <c r="BM172" i="10"/>
  <c r="BN172" i="10"/>
  <c r="BN188" i="10"/>
  <c r="BM188" i="10"/>
  <c r="BM204" i="10"/>
  <c r="BN204" i="10"/>
  <c r="BM220" i="10"/>
  <c r="BN220" i="10"/>
  <c r="BN236" i="10"/>
  <c r="BM236" i="10"/>
  <c r="BM252" i="10"/>
  <c r="BN252" i="10"/>
  <c r="BM268" i="10"/>
  <c r="BN268" i="10"/>
  <c r="BM284" i="10"/>
  <c r="BN284" i="10"/>
  <c r="BM547" i="10"/>
  <c r="BN547" i="10"/>
  <c r="BN563" i="10"/>
  <c r="BM563" i="10"/>
  <c r="BM579" i="10"/>
  <c r="BN579" i="10"/>
  <c r="BM595" i="10"/>
  <c r="BN595" i="10"/>
  <c r="BM611" i="10"/>
  <c r="BN611" i="10"/>
  <c r="BM627" i="10"/>
  <c r="BN627" i="10"/>
  <c r="BM643" i="10"/>
  <c r="BN643" i="10"/>
  <c r="BM659" i="10"/>
  <c r="BN659" i="10"/>
  <c r="BM675" i="10"/>
  <c r="BN675" i="10"/>
  <c r="BN691" i="10"/>
  <c r="BM691" i="10"/>
  <c r="BM707" i="10"/>
  <c r="BN707" i="10"/>
  <c r="BM723" i="10"/>
  <c r="BN723" i="10"/>
  <c r="BM739" i="10"/>
  <c r="BN739" i="10"/>
  <c r="BN755" i="10"/>
  <c r="BM755" i="10"/>
  <c r="BM771" i="10"/>
  <c r="BN771" i="10"/>
  <c r="BM787" i="10"/>
  <c r="BN787" i="10"/>
  <c r="BM803" i="10"/>
  <c r="BN803" i="10"/>
  <c r="BM819" i="10"/>
  <c r="BN819" i="10"/>
  <c r="AI191" i="10"/>
  <c r="BM202" i="10"/>
  <c r="BN202" i="10"/>
  <c r="AI207" i="10"/>
  <c r="BN218" i="10"/>
  <c r="BM218" i="10"/>
  <c r="AI223" i="10"/>
  <c r="BM234" i="10"/>
  <c r="BN234" i="10"/>
  <c r="AI239" i="10"/>
  <c r="BM250" i="10"/>
  <c r="BN250" i="10"/>
  <c r="AI255" i="10"/>
  <c r="BM266" i="10"/>
  <c r="BN266" i="10"/>
  <c r="AI271" i="10"/>
  <c r="BM282" i="10"/>
  <c r="BN282" i="10"/>
  <c r="AI287" i="10"/>
  <c r="BM298" i="10"/>
  <c r="BN298" i="10"/>
  <c r="AI303" i="10"/>
  <c r="BN314" i="10"/>
  <c r="BM314" i="10"/>
  <c r="AI319" i="10"/>
  <c r="BM330" i="10"/>
  <c r="BN330" i="10"/>
  <c r="AI335" i="10"/>
  <c r="BM346" i="10"/>
  <c r="BN346" i="10"/>
  <c r="AI351" i="10"/>
  <c r="BM362" i="10"/>
  <c r="BN362" i="10"/>
  <c r="AI367" i="10"/>
  <c r="BM378" i="10"/>
  <c r="BN378" i="10"/>
  <c r="AI383" i="10"/>
  <c r="BM394" i="10"/>
  <c r="BN394" i="10"/>
  <c r="AI399" i="10"/>
  <c r="BM410" i="10"/>
  <c r="BN410" i="10"/>
  <c r="AI415" i="10"/>
  <c r="BM426" i="10"/>
  <c r="BN426" i="10"/>
  <c r="AI431" i="10"/>
  <c r="BM442" i="10"/>
  <c r="BN442" i="10"/>
  <c r="AI447" i="10"/>
  <c r="BM458" i="10"/>
  <c r="BN458" i="10"/>
  <c r="AI463" i="10"/>
  <c r="BM474" i="10"/>
  <c r="BN474" i="10"/>
  <c r="AI479" i="10"/>
  <c r="BM490" i="10"/>
  <c r="BN490" i="10"/>
  <c r="AI495" i="10"/>
  <c r="BN506" i="10"/>
  <c r="BM506" i="10"/>
  <c r="AI511" i="10"/>
  <c r="BM522" i="10"/>
  <c r="BN522" i="10"/>
  <c r="AI527" i="10"/>
  <c r="BM538" i="10"/>
  <c r="BN538" i="10"/>
  <c r="AI543" i="10"/>
  <c r="BM554" i="10"/>
  <c r="BN554" i="10"/>
  <c r="BM570" i="10"/>
  <c r="BN570" i="10"/>
  <c r="BN385" i="10"/>
  <c r="BM385" i="10"/>
  <c r="BM401" i="10"/>
  <c r="BN401" i="10"/>
  <c r="BN417" i="10"/>
  <c r="BM417" i="10"/>
  <c r="BM433" i="10"/>
  <c r="BN433" i="10"/>
  <c r="BM449" i="10"/>
  <c r="BN449" i="10"/>
  <c r="BM465" i="10"/>
  <c r="BN465" i="10"/>
  <c r="BM481" i="10"/>
  <c r="BN481" i="10"/>
  <c r="BM497" i="10"/>
  <c r="BN497" i="10"/>
  <c r="BM513" i="10"/>
  <c r="BN513" i="10"/>
  <c r="BM529" i="10"/>
  <c r="BN529" i="10"/>
  <c r="BN545" i="10"/>
  <c r="BM545" i="10"/>
  <c r="BM561" i="10"/>
  <c r="BN561" i="10"/>
  <c r="BM577" i="10"/>
  <c r="BN577" i="10"/>
  <c r="BM593" i="10"/>
  <c r="BN593" i="10"/>
  <c r="BM609" i="10"/>
  <c r="BN609" i="10"/>
  <c r="BM625" i="10"/>
  <c r="BN625" i="10"/>
  <c r="BM641" i="10"/>
  <c r="BN641" i="10"/>
  <c r="BM344" i="10"/>
  <c r="BN344" i="10"/>
  <c r="BM360" i="10"/>
  <c r="BN360" i="10"/>
  <c r="BM376" i="10"/>
  <c r="BN376" i="10"/>
  <c r="BM392" i="10"/>
  <c r="BN392" i="10"/>
  <c r="BM408" i="10"/>
  <c r="BN408" i="10"/>
  <c r="BM424" i="10"/>
  <c r="BN424" i="10"/>
  <c r="BM440" i="10"/>
  <c r="BN440" i="10"/>
  <c r="BM456" i="10"/>
  <c r="BN456" i="10"/>
  <c r="BN472" i="10"/>
  <c r="BM472" i="10"/>
  <c r="BM488" i="10"/>
  <c r="BN488" i="10"/>
  <c r="BM504" i="10"/>
  <c r="BN504" i="10"/>
  <c r="BN520" i="10"/>
  <c r="BM520" i="10"/>
  <c r="BN536" i="10"/>
  <c r="BM536" i="10"/>
  <c r="BM552" i="10"/>
  <c r="BN552" i="10"/>
  <c r="BM568" i="10"/>
  <c r="BN568" i="10"/>
  <c r="BN584" i="10"/>
  <c r="BM584" i="10"/>
  <c r="BN600" i="10"/>
  <c r="BM600" i="10"/>
  <c r="BN616" i="10"/>
  <c r="BM616" i="10"/>
  <c r="BM632" i="10"/>
  <c r="BN632" i="10"/>
  <c r="BM648" i="10"/>
  <c r="BN648" i="10"/>
  <c r="BM664" i="10"/>
  <c r="BN664" i="10"/>
  <c r="BM680" i="10"/>
  <c r="BN680" i="10"/>
  <c r="BM696" i="10"/>
  <c r="BN696" i="10"/>
  <c r="BM335" i="10"/>
  <c r="BN335" i="10"/>
  <c r="BM351" i="10"/>
  <c r="BN351" i="10"/>
  <c r="BM367" i="10"/>
  <c r="BN367" i="10"/>
  <c r="BM383" i="10"/>
  <c r="BN383" i="10"/>
  <c r="BM399" i="10"/>
  <c r="BN399" i="10"/>
  <c r="BM415" i="10"/>
  <c r="BN415" i="10"/>
  <c r="BM431" i="10"/>
  <c r="BN431" i="10"/>
  <c r="BM447" i="10"/>
  <c r="BN447" i="10"/>
  <c r="BM463" i="10"/>
  <c r="BN463" i="10"/>
  <c r="BM479" i="10"/>
  <c r="BN479" i="10"/>
  <c r="BM495" i="10"/>
  <c r="BN495" i="10"/>
  <c r="BM511" i="10"/>
  <c r="BN511" i="10"/>
  <c r="BM527" i="10"/>
  <c r="BN527" i="10"/>
  <c r="BM543" i="10"/>
  <c r="BN543" i="10"/>
  <c r="BN559" i="10"/>
  <c r="BM559" i="10"/>
  <c r="BM575" i="10"/>
  <c r="BN575" i="10"/>
  <c r="BM591" i="10"/>
  <c r="BN591" i="10"/>
  <c r="BM607" i="10"/>
  <c r="BN607" i="10"/>
  <c r="BM623" i="10"/>
  <c r="BN623" i="10"/>
  <c r="BM639" i="10"/>
  <c r="BN639" i="10"/>
  <c r="BN655" i="10"/>
  <c r="BM655" i="10"/>
  <c r="BM671" i="10"/>
  <c r="BN671" i="10"/>
  <c r="BM687" i="10"/>
  <c r="BN687" i="10"/>
  <c r="BM198" i="10"/>
  <c r="BN198" i="10"/>
  <c r="BN214" i="10"/>
  <c r="BM214" i="10"/>
  <c r="BM230" i="10"/>
  <c r="BN230" i="10"/>
  <c r="BM246" i="10"/>
  <c r="BN246" i="10"/>
  <c r="BM262" i="10"/>
  <c r="BN262" i="10"/>
  <c r="BM278" i="10"/>
  <c r="BN278" i="10"/>
  <c r="BM294" i="10"/>
  <c r="BN294" i="10"/>
  <c r="BM310" i="10"/>
  <c r="BN310" i="10"/>
  <c r="BN326" i="10"/>
  <c r="BM326" i="10"/>
  <c r="BM342" i="10"/>
  <c r="BN342" i="10"/>
  <c r="BM358" i="10"/>
  <c r="BN358" i="10"/>
  <c r="BM374" i="10"/>
  <c r="BN374" i="10"/>
  <c r="BM390" i="10"/>
  <c r="BN390" i="10"/>
  <c r="BM406" i="10"/>
  <c r="BN406" i="10"/>
  <c r="BM422" i="10"/>
  <c r="BN422" i="10"/>
  <c r="BM438" i="10"/>
  <c r="BN438" i="10"/>
  <c r="BM454" i="10"/>
  <c r="BN454" i="10"/>
  <c r="BM470" i="10"/>
  <c r="BN470" i="10"/>
  <c r="BM486" i="10"/>
  <c r="BN486" i="10"/>
  <c r="BN502" i="10"/>
  <c r="BM502" i="10"/>
  <c r="BM518" i="10"/>
  <c r="BN518" i="10"/>
  <c r="BN534" i="10"/>
  <c r="BM534" i="10"/>
  <c r="BM550" i="10"/>
  <c r="BN550" i="10"/>
  <c r="BM566" i="10"/>
  <c r="BN566" i="10"/>
  <c r="BN582" i="10"/>
  <c r="BM582" i="10"/>
  <c r="BM445" i="10"/>
  <c r="BN445" i="10"/>
  <c r="BN461" i="10"/>
  <c r="BM461" i="10"/>
  <c r="BM477" i="10"/>
  <c r="BN477" i="10"/>
  <c r="BM493" i="10"/>
  <c r="BN493" i="10"/>
  <c r="BM509" i="10"/>
  <c r="BN509" i="10"/>
  <c r="BM525" i="10"/>
  <c r="BN525" i="10"/>
  <c r="BM541" i="10"/>
  <c r="BN541" i="10"/>
  <c r="BM557" i="10"/>
  <c r="BN557" i="10"/>
  <c r="BM573" i="10"/>
  <c r="BN573" i="10"/>
  <c r="BN589" i="10"/>
  <c r="BM589" i="10"/>
  <c r="BM605" i="10"/>
  <c r="BN605" i="10"/>
  <c r="BM621" i="10"/>
  <c r="BN621" i="10"/>
  <c r="BM637" i="10"/>
  <c r="BN637" i="10"/>
  <c r="BM653" i="10"/>
  <c r="BN653" i="10"/>
  <c r="BM669" i="10"/>
  <c r="BN669" i="10"/>
  <c r="BM685" i="10"/>
  <c r="BN685" i="10"/>
  <c r="BM701" i="10"/>
  <c r="BN701" i="10"/>
  <c r="BM717" i="10"/>
  <c r="BN717" i="10"/>
  <c r="BM292" i="10"/>
  <c r="BN292" i="10"/>
  <c r="BM308" i="10"/>
  <c r="BN308" i="10"/>
  <c r="BM324" i="10"/>
  <c r="BN324" i="10"/>
  <c r="BM340" i="10"/>
  <c r="BN340" i="10"/>
  <c r="BM356" i="10"/>
  <c r="BN356" i="10"/>
  <c r="BM372" i="10"/>
  <c r="BN372" i="10"/>
  <c r="BM388" i="10"/>
  <c r="BN388" i="10"/>
  <c r="BM404" i="10"/>
  <c r="BN404" i="10"/>
  <c r="BN420" i="10"/>
  <c r="BM420" i="10"/>
  <c r="BN436" i="10"/>
  <c r="BM436" i="10"/>
  <c r="BM452" i="10"/>
  <c r="BN452" i="10"/>
  <c r="BM468" i="10"/>
  <c r="BN468" i="10"/>
  <c r="BM484" i="10"/>
  <c r="BN484" i="10"/>
  <c r="BN500" i="10"/>
  <c r="BM500" i="10"/>
  <c r="BM516" i="10"/>
  <c r="BN516" i="10"/>
  <c r="BM532" i="10"/>
  <c r="BN532" i="10"/>
  <c r="BM548" i="10"/>
  <c r="BN548" i="10"/>
  <c r="BM564" i="10"/>
  <c r="BN564" i="10"/>
  <c r="BM580" i="10"/>
  <c r="BN580" i="10"/>
  <c r="BM596" i="10"/>
  <c r="BN596" i="10"/>
  <c r="BM612" i="10"/>
  <c r="BN612" i="10"/>
  <c r="BN628" i="10"/>
  <c r="BM628" i="10"/>
  <c r="BN644" i="10"/>
  <c r="BM644" i="10"/>
  <c r="BM331" i="10"/>
  <c r="BN331" i="10"/>
  <c r="BN347" i="10"/>
  <c r="BM347" i="10"/>
  <c r="BM363" i="10"/>
  <c r="BN363" i="10"/>
  <c r="BM379" i="10"/>
  <c r="BN379" i="10"/>
  <c r="BM395" i="10"/>
  <c r="BN395" i="10"/>
  <c r="BM411" i="10"/>
  <c r="BN411" i="10"/>
  <c r="BM427" i="10"/>
  <c r="BN427" i="10"/>
  <c r="BM443" i="10"/>
  <c r="BN443" i="10"/>
  <c r="BM459" i="10"/>
  <c r="BN459" i="10"/>
  <c r="BM475" i="10"/>
  <c r="BN475" i="10"/>
  <c r="BN491" i="10"/>
  <c r="BM491" i="10"/>
  <c r="BM507" i="10"/>
  <c r="BN507" i="10"/>
  <c r="BM523" i="10"/>
  <c r="BN523" i="10"/>
  <c r="BM539" i="10"/>
  <c r="BN539" i="10"/>
  <c r="BM555" i="10"/>
  <c r="BN555" i="10"/>
  <c r="BM571" i="10"/>
  <c r="BN571" i="10"/>
  <c r="BM587" i="10"/>
  <c r="BN587" i="10"/>
  <c r="BM603" i="10"/>
  <c r="BN603" i="10"/>
  <c r="BM619" i="10"/>
  <c r="BN619" i="10"/>
  <c r="BM635" i="10"/>
  <c r="BN635" i="10"/>
  <c r="BN402" i="10"/>
  <c r="BM402" i="10"/>
  <c r="BM418" i="10"/>
  <c r="BN418" i="10"/>
  <c r="BM434" i="10"/>
  <c r="BN434" i="10"/>
  <c r="BM450" i="10"/>
  <c r="BN450" i="10"/>
  <c r="BM466" i="10"/>
  <c r="BN466" i="10"/>
  <c r="BM482" i="10"/>
  <c r="BN482" i="10"/>
  <c r="BM498" i="10"/>
  <c r="BN498" i="10"/>
  <c r="BM514" i="10"/>
  <c r="BN514" i="10"/>
  <c r="BM530" i="10"/>
  <c r="BN530" i="10"/>
  <c r="BM546" i="10"/>
  <c r="BN546" i="10"/>
  <c r="BM562" i="10"/>
  <c r="BN562" i="10"/>
  <c r="BM578" i="10"/>
  <c r="BN578" i="10"/>
  <c r="BN594" i="10"/>
  <c r="BM594" i="10"/>
  <c r="BM610" i="10"/>
  <c r="BN610" i="10"/>
  <c r="BM626" i="10"/>
  <c r="BN626" i="10"/>
  <c r="BM642" i="10"/>
  <c r="BN642" i="10"/>
  <c r="BM658" i="10"/>
  <c r="BN658" i="10"/>
  <c r="BM674" i="10"/>
  <c r="BN674" i="10"/>
  <c r="BM690" i="10"/>
  <c r="BN690" i="10"/>
  <c r="BM473" i="10"/>
  <c r="BN473" i="10"/>
  <c r="BM489" i="10"/>
  <c r="BN489" i="10"/>
  <c r="BM505" i="10"/>
  <c r="BN505" i="10"/>
  <c r="BM521" i="10"/>
  <c r="BN521" i="10"/>
  <c r="BM537" i="10"/>
  <c r="BN537" i="10"/>
  <c r="BM553" i="10"/>
  <c r="BN553" i="10"/>
  <c r="BM569" i="10"/>
  <c r="BN569" i="10"/>
  <c r="BM585" i="10"/>
  <c r="BN585" i="10"/>
  <c r="BM601" i="10"/>
  <c r="BN601" i="10"/>
  <c r="BM617" i="10"/>
  <c r="BN617" i="10"/>
  <c r="BM633" i="10"/>
  <c r="BN633" i="10"/>
  <c r="BN649" i="10"/>
  <c r="BM649" i="10"/>
  <c r="BN665" i="10"/>
  <c r="BM665" i="10"/>
  <c r="BN681" i="10"/>
  <c r="BM681" i="10"/>
  <c r="BN697" i="10"/>
  <c r="BM697" i="10"/>
  <c r="BM713" i="10"/>
  <c r="BN713" i="10"/>
  <c r="BM512" i="10"/>
  <c r="BN512" i="10"/>
  <c r="BN528" i="10"/>
  <c r="BM528" i="10"/>
  <c r="BM544" i="10"/>
  <c r="BN544" i="10"/>
  <c r="BM560" i="10"/>
  <c r="BN560" i="10"/>
  <c r="BM576" i="10"/>
  <c r="BN576" i="10"/>
  <c r="BM592" i="10"/>
  <c r="BN592" i="10"/>
  <c r="BM608" i="10"/>
  <c r="BN608" i="10"/>
  <c r="BM624" i="10"/>
  <c r="BN624" i="10"/>
  <c r="BM640" i="10"/>
  <c r="BN640" i="10"/>
  <c r="BN656" i="10"/>
  <c r="BM656" i="10"/>
  <c r="BM672" i="10"/>
  <c r="BN672" i="10"/>
  <c r="BM688" i="10"/>
  <c r="BN688" i="10"/>
  <c r="BM704" i="10"/>
  <c r="BN704" i="10"/>
  <c r="BM720" i="10"/>
  <c r="BN720" i="10"/>
  <c r="BM736" i="10"/>
  <c r="BN736" i="10"/>
  <c r="BM752" i="10"/>
  <c r="BN752" i="10"/>
  <c r="BM768" i="10"/>
  <c r="BN768" i="10"/>
  <c r="BN407" i="10"/>
  <c r="BM407" i="10"/>
  <c r="BM423" i="10"/>
  <c r="BN423" i="10"/>
  <c r="BM439" i="10"/>
  <c r="BN439" i="10"/>
  <c r="BM455" i="10"/>
  <c r="BN455" i="10"/>
  <c r="BM471" i="10"/>
  <c r="BN471" i="10"/>
  <c r="BM487" i="10"/>
  <c r="BN487" i="10"/>
  <c r="BM503" i="10"/>
  <c r="BN503" i="10"/>
  <c r="BM519" i="10"/>
  <c r="BN519" i="10"/>
  <c r="BM535" i="10"/>
  <c r="BN535" i="10"/>
  <c r="BM551" i="10"/>
  <c r="BN551" i="10"/>
  <c r="BN567" i="10"/>
  <c r="BM567" i="10"/>
  <c r="BM583" i="10"/>
  <c r="BN583" i="10"/>
  <c r="BM599" i="10"/>
  <c r="BN599" i="10"/>
  <c r="BM615" i="10"/>
  <c r="BN615" i="10"/>
  <c r="BM631" i="10"/>
  <c r="BN631" i="10"/>
  <c r="BM647" i="10"/>
  <c r="BN647" i="10"/>
  <c r="BM663" i="10"/>
  <c r="BN663" i="10"/>
  <c r="BM679" i="10"/>
  <c r="BN679" i="10"/>
  <c r="BM695" i="10"/>
  <c r="BN695" i="10"/>
  <c r="BM270" i="10"/>
  <c r="BN270" i="10"/>
  <c r="BM286" i="10"/>
  <c r="BN286" i="10"/>
  <c r="BM302" i="10"/>
  <c r="BN302" i="10"/>
  <c r="BM318" i="10"/>
  <c r="BN318" i="10"/>
  <c r="BM334" i="10"/>
  <c r="BN334" i="10"/>
  <c r="BN350" i="10"/>
  <c r="BM350" i="10"/>
  <c r="BM366" i="10"/>
  <c r="BN366" i="10"/>
  <c r="BM382" i="10"/>
  <c r="BN382" i="10"/>
  <c r="BM398" i="10"/>
  <c r="BN398" i="10"/>
  <c r="BN414" i="10"/>
  <c r="BM414" i="10"/>
  <c r="BM430" i="10"/>
  <c r="BN430" i="10"/>
  <c r="BN446" i="10"/>
  <c r="BM446" i="10"/>
  <c r="BM462" i="10"/>
  <c r="BN462" i="10"/>
  <c r="BM478" i="10"/>
  <c r="BN478" i="10"/>
  <c r="BM494" i="10"/>
  <c r="BN494" i="10"/>
  <c r="BM510" i="10"/>
  <c r="BN510" i="10"/>
  <c r="BM526" i="10"/>
  <c r="BN526" i="10"/>
  <c r="BM542" i="10"/>
  <c r="BN542" i="10"/>
  <c r="BM558" i="10"/>
  <c r="BN558" i="10"/>
  <c r="BM574" i="10"/>
  <c r="BN574" i="10"/>
  <c r="BM590" i="10"/>
  <c r="BN590" i="10"/>
  <c r="BM606" i="10"/>
  <c r="BN606" i="10"/>
  <c r="BM622" i="10"/>
  <c r="BN622" i="10"/>
  <c r="BM638" i="10"/>
  <c r="BN638" i="10"/>
  <c r="BM654" i="10"/>
  <c r="BN654" i="10"/>
  <c r="BM670" i="10"/>
  <c r="BN670" i="10"/>
  <c r="BM453" i="10"/>
  <c r="BN453" i="10"/>
  <c r="BM469" i="10"/>
  <c r="BN469" i="10"/>
  <c r="BM485" i="10"/>
  <c r="BN485" i="10"/>
  <c r="BM501" i="10"/>
  <c r="BN501" i="10"/>
  <c r="BN517" i="10"/>
  <c r="BM517" i="10"/>
  <c r="BM533" i="10"/>
  <c r="BN533" i="10"/>
  <c r="BM549" i="10"/>
  <c r="BN549" i="10"/>
  <c r="BM565" i="10"/>
  <c r="BN565" i="10"/>
  <c r="BM581" i="10"/>
  <c r="BN581" i="10"/>
  <c r="BM597" i="10"/>
  <c r="BN597" i="10"/>
  <c r="BM613" i="10"/>
  <c r="BN613" i="10"/>
  <c r="BM629" i="10"/>
  <c r="BN629" i="10"/>
  <c r="BM645" i="10"/>
  <c r="BN645" i="10"/>
  <c r="BM661" i="10"/>
  <c r="BN661" i="10"/>
  <c r="BM677" i="10"/>
  <c r="BN677" i="10"/>
  <c r="BM693" i="10"/>
  <c r="BN693" i="10"/>
  <c r="BM709" i="10"/>
  <c r="BN709" i="10"/>
  <c r="BM725" i="10"/>
  <c r="BN725" i="10"/>
  <c r="BM300" i="10"/>
  <c r="BN300" i="10"/>
  <c r="BM316" i="10"/>
  <c r="BN316" i="10"/>
  <c r="BM332" i="10"/>
  <c r="BN332" i="10"/>
  <c r="BM348" i="10"/>
  <c r="BN348" i="10"/>
  <c r="BN364" i="10"/>
  <c r="BM364" i="10"/>
  <c r="BM380" i="10"/>
  <c r="BN380" i="10"/>
  <c r="BM396" i="10"/>
  <c r="BN396" i="10"/>
  <c r="BM412" i="10"/>
  <c r="BN412" i="10"/>
  <c r="BM428" i="10"/>
  <c r="BN428" i="10"/>
  <c r="BM444" i="10"/>
  <c r="BN444" i="10"/>
  <c r="BM460" i="10"/>
  <c r="BN460" i="10"/>
  <c r="BM476" i="10"/>
  <c r="BN476" i="10"/>
  <c r="BM492" i="10"/>
  <c r="BN492" i="10"/>
  <c r="BM508" i="10"/>
  <c r="BN508" i="10"/>
  <c r="BM524" i="10"/>
  <c r="BN524" i="10"/>
  <c r="BM540" i="10"/>
  <c r="BN540" i="10"/>
  <c r="BM556" i="10"/>
  <c r="BN556" i="10"/>
  <c r="BM572" i="10"/>
  <c r="BN572" i="10"/>
  <c r="BM588" i="10"/>
  <c r="BN588" i="10"/>
  <c r="BM604" i="10"/>
  <c r="BN604" i="10"/>
  <c r="BM620" i="10"/>
  <c r="BN620" i="10"/>
  <c r="BM636" i="10"/>
  <c r="BN636" i="10"/>
  <c r="BM652" i="10"/>
  <c r="BN652" i="10"/>
  <c r="BM835" i="10"/>
  <c r="BN835" i="10"/>
  <c r="BM851" i="10"/>
  <c r="BN851" i="10"/>
  <c r="BM867" i="10"/>
  <c r="BN867" i="10"/>
  <c r="BM883" i="10"/>
  <c r="BN883" i="10"/>
  <c r="BM899" i="10"/>
  <c r="BN899" i="10"/>
  <c r="BM915" i="10"/>
  <c r="BN915" i="10"/>
  <c r="BN931" i="10"/>
  <c r="BM931" i="10"/>
  <c r="BM947" i="10"/>
  <c r="BN947" i="10"/>
  <c r="BN963" i="10"/>
  <c r="BM963" i="10"/>
  <c r="BM979" i="10"/>
  <c r="BN979" i="10"/>
  <c r="BN995" i="10"/>
  <c r="BM995" i="10"/>
  <c r="BM1011" i="10"/>
  <c r="BN1011" i="10"/>
  <c r="BM586" i="10"/>
  <c r="BN586" i="10"/>
  <c r="BM602" i="10"/>
  <c r="BN602" i="10"/>
  <c r="BM618" i="10"/>
  <c r="BN618" i="10"/>
  <c r="BM634" i="10"/>
  <c r="BN634" i="10"/>
  <c r="BN650" i="10"/>
  <c r="BM650" i="10"/>
  <c r="BM666" i="10"/>
  <c r="BN666" i="10"/>
  <c r="BM682" i="10"/>
  <c r="BN682" i="10"/>
  <c r="BM698" i="10"/>
  <c r="BN698" i="10"/>
  <c r="BM714" i="10"/>
  <c r="BN714" i="10"/>
  <c r="BM730" i="10"/>
  <c r="BN730" i="10"/>
  <c r="BN746" i="10"/>
  <c r="BM746" i="10"/>
  <c r="BM762" i="10"/>
  <c r="BN762" i="10"/>
  <c r="BM778" i="10"/>
  <c r="BN778" i="10"/>
  <c r="BM794" i="10"/>
  <c r="BN794" i="10"/>
  <c r="BM810" i="10"/>
  <c r="BN810" i="10"/>
  <c r="BM826" i="10"/>
  <c r="BN826" i="10"/>
  <c r="BM842" i="10"/>
  <c r="BN842" i="10"/>
  <c r="BM858" i="10"/>
  <c r="BN858" i="10"/>
  <c r="BM874" i="10"/>
  <c r="BN874" i="10"/>
  <c r="BM890" i="10"/>
  <c r="BN890" i="10"/>
  <c r="BM906" i="10"/>
  <c r="BN906" i="10"/>
  <c r="BN922" i="10"/>
  <c r="BM922" i="10"/>
  <c r="BN938" i="10"/>
  <c r="BM938" i="10"/>
  <c r="BM954" i="10"/>
  <c r="BN954" i="10"/>
  <c r="BM970" i="10"/>
  <c r="BN970" i="10"/>
  <c r="BM986" i="10"/>
  <c r="BN986" i="10"/>
  <c r="BM1002" i="10"/>
  <c r="BN1002" i="10"/>
  <c r="BM657" i="10"/>
  <c r="BN657" i="10"/>
  <c r="BM673" i="10"/>
  <c r="BN673" i="10"/>
  <c r="BM689" i="10"/>
  <c r="BN689" i="10"/>
  <c r="BM705" i="10"/>
  <c r="BN705" i="10"/>
  <c r="BM721" i="10"/>
  <c r="BN721" i="10"/>
  <c r="BN737" i="10"/>
  <c r="BM737" i="10"/>
  <c r="BM753" i="10"/>
  <c r="BN753" i="10"/>
  <c r="BN769" i="10"/>
  <c r="BM769" i="10"/>
  <c r="BM785" i="10"/>
  <c r="BN785" i="10"/>
  <c r="BM801" i="10"/>
  <c r="BN801" i="10"/>
  <c r="BM817" i="10"/>
  <c r="BN817" i="10"/>
  <c r="BN833" i="10"/>
  <c r="BM833" i="10"/>
  <c r="BM849" i="10"/>
  <c r="BN849" i="10"/>
  <c r="BM865" i="10"/>
  <c r="BN865" i="10"/>
  <c r="BM881" i="10"/>
  <c r="BN881" i="10"/>
  <c r="BM897" i="10"/>
  <c r="BN897" i="10"/>
  <c r="BN913" i="10"/>
  <c r="BM913" i="10"/>
  <c r="BM929" i="10"/>
  <c r="BN929" i="10"/>
  <c r="BM945" i="10"/>
  <c r="BN945" i="10"/>
  <c r="BM961" i="10"/>
  <c r="BN961" i="10"/>
  <c r="BM977" i="10"/>
  <c r="BN977" i="10"/>
  <c r="BM993" i="10"/>
  <c r="BN993" i="10"/>
  <c r="BM1009" i="10"/>
  <c r="BN1009" i="10"/>
  <c r="BM712" i="10"/>
  <c r="BN712" i="10"/>
  <c r="BM728" i="10"/>
  <c r="BN728" i="10"/>
  <c r="BN744" i="10"/>
  <c r="BM744" i="10"/>
  <c r="BM760" i="10"/>
  <c r="BN760" i="10"/>
  <c r="BM776" i="10"/>
  <c r="BN776" i="10"/>
  <c r="BN792" i="10"/>
  <c r="BM792" i="10"/>
  <c r="BM808" i="10"/>
  <c r="BN808" i="10"/>
  <c r="BM824" i="10"/>
  <c r="BN824" i="10"/>
  <c r="BM840" i="10"/>
  <c r="BN840" i="10"/>
  <c r="BM856" i="10"/>
  <c r="BN856" i="10"/>
  <c r="BN872" i="10"/>
  <c r="BM872" i="10"/>
  <c r="BM888" i="10"/>
  <c r="BN888" i="10"/>
  <c r="BM904" i="10"/>
  <c r="BN904" i="10"/>
  <c r="BM920" i="10"/>
  <c r="BN920" i="10"/>
  <c r="BM936" i="10"/>
  <c r="BN936" i="10"/>
  <c r="BN952" i="10"/>
  <c r="BM952" i="10"/>
  <c r="BM968" i="10"/>
  <c r="BN968" i="10"/>
  <c r="BM984" i="10"/>
  <c r="BN984" i="10"/>
  <c r="BN1000" i="10"/>
  <c r="BM1000" i="10"/>
  <c r="BM703" i="10"/>
  <c r="BN703" i="10"/>
  <c r="BM719" i="10"/>
  <c r="BN719" i="10"/>
  <c r="BM735" i="10"/>
  <c r="BN735" i="10"/>
  <c r="BM751" i="10"/>
  <c r="BN751" i="10"/>
  <c r="BN767" i="10"/>
  <c r="BM767" i="10"/>
  <c r="BM783" i="10"/>
  <c r="BN783" i="10"/>
  <c r="BM799" i="10"/>
  <c r="BN799" i="10"/>
  <c r="BN815" i="10"/>
  <c r="BM815" i="10"/>
  <c r="BM831" i="10"/>
  <c r="BN831" i="10"/>
  <c r="BM847" i="10"/>
  <c r="BN847" i="10"/>
  <c r="BM863" i="10"/>
  <c r="BN863" i="10"/>
  <c r="BM879" i="10"/>
  <c r="BN879" i="10"/>
  <c r="BM895" i="10"/>
  <c r="BN895" i="10"/>
  <c r="BM911" i="10"/>
  <c r="BN911" i="10"/>
  <c r="BN927" i="10"/>
  <c r="BM927" i="10"/>
  <c r="BM943" i="10"/>
  <c r="BN943" i="10"/>
  <c r="BM959" i="10"/>
  <c r="BN959" i="10"/>
  <c r="BM975" i="10"/>
  <c r="BN975" i="10"/>
  <c r="BN991" i="10"/>
  <c r="BM991" i="10"/>
  <c r="BM1007" i="10"/>
  <c r="BN1007" i="10"/>
  <c r="BM598" i="10"/>
  <c r="BN598" i="10"/>
  <c r="BM614" i="10"/>
  <c r="BN614" i="10"/>
  <c r="BM630" i="10"/>
  <c r="BN630" i="10"/>
  <c r="BM646" i="10"/>
  <c r="BN646" i="10"/>
  <c r="BM662" i="10"/>
  <c r="BN662" i="10"/>
  <c r="BM678" i="10"/>
  <c r="BN678" i="10"/>
  <c r="BM694" i="10"/>
  <c r="BN694" i="10"/>
  <c r="BM710" i="10"/>
  <c r="BN710" i="10"/>
  <c r="BM726" i="10"/>
  <c r="BN726" i="10"/>
  <c r="BM742" i="10"/>
  <c r="BN742" i="10"/>
  <c r="BM758" i="10"/>
  <c r="BN758" i="10"/>
  <c r="BM774" i="10"/>
  <c r="BN774" i="10"/>
  <c r="BM790" i="10"/>
  <c r="BN790" i="10"/>
  <c r="BM806" i="10"/>
  <c r="BN806" i="10"/>
  <c r="BM822" i="10"/>
  <c r="BN822" i="10"/>
  <c r="BM838" i="10"/>
  <c r="BN838" i="10"/>
  <c r="BM854" i="10"/>
  <c r="BN854" i="10"/>
  <c r="BM870" i="10"/>
  <c r="BN870" i="10"/>
  <c r="BM886" i="10"/>
  <c r="BN886" i="10"/>
  <c r="BM902" i="10"/>
  <c r="BN902" i="10"/>
  <c r="BM918" i="10"/>
  <c r="BN918" i="10"/>
  <c r="BM934" i="10"/>
  <c r="BN934" i="10"/>
  <c r="BM950" i="10"/>
  <c r="BN950" i="10"/>
  <c r="BM966" i="10"/>
  <c r="BN966" i="10"/>
  <c r="BM982" i="10"/>
  <c r="BN982" i="10"/>
  <c r="BM998" i="10"/>
  <c r="BN998" i="10"/>
  <c r="BM1014" i="10"/>
  <c r="BN1014" i="10"/>
  <c r="BM733" i="10"/>
  <c r="BN733" i="10"/>
  <c r="BM749" i="10"/>
  <c r="BN749" i="10"/>
  <c r="BN765" i="10"/>
  <c r="BM765" i="10"/>
  <c r="BM781" i="10"/>
  <c r="BN781" i="10"/>
  <c r="BM797" i="10"/>
  <c r="BN797" i="10"/>
  <c r="BM813" i="10"/>
  <c r="BN813" i="10"/>
  <c r="BM829" i="10"/>
  <c r="BN829" i="10"/>
  <c r="BN845" i="10"/>
  <c r="BM845" i="10"/>
  <c r="BN861" i="10"/>
  <c r="BM861" i="10"/>
  <c r="BM877" i="10"/>
  <c r="BN877" i="10"/>
  <c r="BM893" i="10"/>
  <c r="BN893" i="10"/>
  <c r="BM909" i="10"/>
  <c r="BN909" i="10"/>
  <c r="BM925" i="10"/>
  <c r="BN925" i="10"/>
  <c r="BM941" i="10"/>
  <c r="BN941" i="10"/>
  <c r="BM957" i="10"/>
  <c r="BN957" i="10"/>
  <c r="BM973" i="10"/>
  <c r="BN973" i="10"/>
  <c r="BN989" i="10"/>
  <c r="BM989" i="10"/>
  <c r="BM1005" i="10"/>
  <c r="BN1005" i="10"/>
  <c r="BM660" i="10"/>
  <c r="BN660" i="10"/>
  <c r="BM676" i="10"/>
  <c r="BN676" i="10"/>
  <c r="BM692" i="10"/>
  <c r="BN692" i="10"/>
  <c r="BM708" i="10"/>
  <c r="BN708" i="10"/>
  <c r="BM724" i="10"/>
  <c r="BN724" i="10"/>
  <c r="BM740" i="10"/>
  <c r="BN740" i="10"/>
  <c r="BM756" i="10"/>
  <c r="BN756" i="10"/>
  <c r="BM772" i="10"/>
  <c r="BN772" i="10"/>
  <c r="BM788" i="10"/>
  <c r="BN788" i="10"/>
  <c r="BM804" i="10"/>
  <c r="BN804" i="10"/>
  <c r="BM820" i="10"/>
  <c r="BN820" i="10"/>
  <c r="BM836" i="10"/>
  <c r="BN836" i="10"/>
  <c r="BN852" i="10"/>
  <c r="BM852" i="10"/>
  <c r="BN868" i="10"/>
  <c r="BM868" i="10"/>
  <c r="BM884" i="10"/>
  <c r="BN884" i="10"/>
  <c r="BM900" i="10"/>
  <c r="BN900" i="10"/>
  <c r="BN916" i="10"/>
  <c r="BM916" i="10"/>
  <c r="BM932" i="10"/>
  <c r="BN932" i="10"/>
  <c r="BM948" i="10"/>
  <c r="BN948" i="10"/>
  <c r="BM964" i="10"/>
  <c r="BN964" i="10"/>
  <c r="BM980" i="10"/>
  <c r="BN980" i="10"/>
  <c r="BM996" i="10"/>
  <c r="BN996" i="10"/>
  <c r="BN1012" i="10"/>
  <c r="BM1012" i="10"/>
  <c r="BM651" i="10"/>
  <c r="BN651" i="10"/>
  <c r="BM667" i="10"/>
  <c r="BN667" i="10"/>
  <c r="BM683" i="10"/>
  <c r="BN683" i="10"/>
  <c r="BM699" i="10"/>
  <c r="BN699" i="10"/>
  <c r="BM715" i="10"/>
  <c r="BN715" i="10"/>
  <c r="BM731" i="10"/>
  <c r="BN731" i="10"/>
  <c r="BM747" i="10"/>
  <c r="BN747" i="10"/>
  <c r="BN763" i="10"/>
  <c r="BM763" i="10"/>
  <c r="BM779" i="10"/>
  <c r="BN779" i="10"/>
  <c r="BM795" i="10"/>
  <c r="BN795" i="10"/>
  <c r="BN811" i="10"/>
  <c r="BM811" i="10"/>
  <c r="BM827" i="10"/>
  <c r="BN827" i="10"/>
  <c r="BM843" i="10"/>
  <c r="BN843" i="10"/>
  <c r="BM859" i="10"/>
  <c r="BN859" i="10"/>
  <c r="BM875" i="10"/>
  <c r="BN875" i="10"/>
  <c r="BM891" i="10"/>
  <c r="BN891" i="10"/>
  <c r="BM907" i="10"/>
  <c r="BN907" i="10"/>
  <c r="BM923" i="10"/>
  <c r="BN923" i="10"/>
  <c r="BN939" i="10"/>
  <c r="BM939" i="10"/>
  <c r="BM955" i="10"/>
  <c r="BN955" i="10"/>
  <c r="BM971" i="10"/>
  <c r="BN971" i="10"/>
  <c r="BN987" i="10"/>
  <c r="BM987" i="10"/>
  <c r="BM1003" i="10"/>
  <c r="BN1003" i="10"/>
  <c r="BM706" i="10"/>
  <c r="BN706" i="10"/>
  <c r="BM722" i="10"/>
  <c r="BN722" i="10"/>
  <c r="BN738" i="10"/>
  <c r="BM738" i="10"/>
  <c r="BM754" i="10"/>
  <c r="BN754" i="10"/>
  <c r="BM770" i="10"/>
  <c r="BN770" i="10"/>
  <c r="BM786" i="10"/>
  <c r="BN786" i="10"/>
  <c r="BM802" i="10"/>
  <c r="BN802" i="10"/>
  <c r="BM818" i="10"/>
  <c r="BN818" i="10"/>
  <c r="BM834" i="10"/>
  <c r="BN834" i="10"/>
  <c r="BN850" i="10"/>
  <c r="BM850" i="10"/>
  <c r="BM866" i="10"/>
  <c r="BN866" i="10"/>
  <c r="BN882" i="10"/>
  <c r="BM882" i="10"/>
  <c r="BM898" i="10"/>
  <c r="BN898" i="10"/>
  <c r="BM914" i="10"/>
  <c r="BN914" i="10"/>
  <c r="BM930" i="10"/>
  <c r="BN930" i="10"/>
  <c r="BN946" i="10"/>
  <c r="BM946" i="10"/>
  <c r="BM962" i="10"/>
  <c r="BN962" i="10"/>
  <c r="BM978" i="10"/>
  <c r="BN978" i="10"/>
  <c r="BM994" i="10"/>
  <c r="BN994" i="10"/>
  <c r="BM1010" i="10"/>
  <c r="BN1010" i="10"/>
  <c r="BM729" i="10"/>
  <c r="BN729" i="10"/>
  <c r="BM745" i="10"/>
  <c r="BN745" i="10"/>
  <c r="BM761" i="10"/>
  <c r="BN761" i="10"/>
  <c r="BM777" i="10"/>
  <c r="BN777" i="10"/>
  <c r="BM793" i="10"/>
  <c r="BN793" i="10"/>
  <c r="BM809" i="10"/>
  <c r="BN809" i="10"/>
  <c r="BM825" i="10"/>
  <c r="BN825" i="10"/>
  <c r="BN841" i="10"/>
  <c r="BM841" i="10"/>
  <c r="BM857" i="10"/>
  <c r="BN857" i="10"/>
  <c r="BM873" i="10"/>
  <c r="BN873" i="10"/>
  <c r="BN889" i="10"/>
  <c r="BM889" i="10"/>
  <c r="BM905" i="10"/>
  <c r="BN905" i="10"/>
  <c r="BN921" i="10"/>
  <c r="BM921" i="10"/>
  <c r="BM937" i="10"/>
  <c r="BN937" i="10"/>
  <c r="BM953" i="10"/>
  <c r="BN953" i="10"/>
  <c r="BM969" i="10"/>
  <c r="BN969" i="10"/>
  <c r="BM985" i="10"/>
  <c r="BN985" i="10"/>
  <c r="BM1001" i="10"/>
  <c r="BN1001" i="10"/>
  <c r="BM784" i="10"/>
  <c r="BN784" i="10"/>
  <c r="BM800" i="10"/>
  <c r="BN800" i="10"/>
  <c r="BN816" i="10"/>
  <c r="BM816" i="10"/>
  <c r="BM832" i="10"/>
  <c r="BN832" i="10"/>
  <c r="BM848" i="10"/>
  <c r="BN848" i="10"/>
  <c r="BM864" i="10"/>
  <c r="BN864" i="10"/>
  <c r="BM880" i="10"/>
  <c r="BN880" i="10"/>
  <c r="BM896" i="10"/>
  <c r="BN896" i="10"/>
  <c r="BM912" i="10"/>
  <c r="BN912" i="10"/>
  <c r="BN928" i="10"/>
  <c r="BM928" i="10"/>
  <c r="BM944" i="10"/>
  <c r="BN944" i="10"/>
  <c r="BM960" i="10"/>
  <c r="BN960" i="10"/>
  <c r="BM976" i="10"/>
  <c r="BN976" i="10"/>
  <c r="BM992" i="10"/>
  <c r="BN992" i="10"/>
  <c r="BM1008" i="10"/>
  <c r="BN1008" i="10"/>
  <c r="BM711" i="10"/>
  <c r="BN711" i="10"/>
  <c r="BM727" i="10"/>
  <c r="BN727" i="10"/>
  <c r="BM743" i="10"/>
  <c r="BN743" i="10"/>
  <c r="BN759" i="10"/>
  <c r="BM759" i="10"/>
  <c r="BM775" i="10"/>
  <c r="BN775" i="10"/>
  <c r="BM791" i="10"/>
  <c r="BN791" i="10"/>
  <c r="BM807" i="10"/>
  <c r="BN807" i="10"/>
  <c r="BM823" i="10"/>
  <c r="BN823" i="10"/>
  <c r="BM839" i="10"/>
  <c r="BN839" i="10"/>
  <c r="BN855" i="10"/>
  <c r="BM855" i="10"/>
  <c r="BM871" i="10"/>
  <c r="BN871" i="10"/>
  <c r="BN887" i="10"/>
  <c r="BM887" i="10"/>
  <c r="BM903" i="10"/>
  <c r="BN903" i="10"/>
  <c r="BM919" i="10"/>
  <c r="BN919" i="10"/>
  <c r="BN935" i="10"/>
  <c r="BM935" i="10"/>
  <c r="BM951" i="10"/>
  <c r="BN951" i="10"/>
  <c r="BM967" i="10"/>
  <c r="BN967" i="10"/>
  <c r="BM983" i="10"/>
  <c r="BN983" i="10"/>
  <c r="BN999" i="10"/>
  <c r="BM999" i="10"/>
  <c r="BM686" i="10"/>
  <c r="BN686" i="10"/>
  <c r="BM702" i="10"/>
  <c r="BN702" i="10"/>
  <c r="BM718" i="10"/>
  <c r="BN718" i="10"/>
  <c r="BM734" i="10"/>
  <c r="BN734" i="10"/>
  <c r="BN750" i="10"/>
  <c r="BM750" i="10"/>
  <c r="BM766" i="10"/>
  <c r="BN766" i="10"/>
  <c r="BN782" i="10"/>
  <c r="BM782" i="10"/>
  <c r="BM798" i="10"/>
  <c r="BN798" i="10"/>
  <c r="BM814" i="10"/>
  <c r="BN814" i="10"/>
  <c r="BN830" i="10"/>
  <c r="BM830" i="10"/>
  <c r="BM846" i="10"/>
  <c r="BN846" i="10"/>
  <c r="BM862" i="10"/>
  <c r="BN862" i="10"/>
  <c r="BN878" i="10"/>
  <c r="BM878" i="10"/>
  <c r="BM894" i="10"/>
  <c r="BN894" i="10"/>
  <c r="BM910" i="10"/>
  <c r="BN910" i="10"/>
  <c r="BM926" i="10"/>
  <c r="BN926" i="10"/>
  <c r="BN942" i="10"/>
  <c r="BM942" i="10"/>
  <c r="BM958" i="10"/>
  <c r="BN958" i="10"/>
  <c r="BM974" i="10"/>
  <c r="BN974" i="10"/>
  <c r="BM990" i="10"/>
  <c r="BN990" i="10"/>
  <c r="BM1006" i="10"/>
  <c r="BN1006" i="10"/>
  <c r="BN741" i="10"/>
  <c r="BM741" i="10"/>
  <c r="BM757" i="10"/>
  <c r="BN757" i="10"/>
  <c r="BN773" i="10"/>
  <c r="BM773" i="10"/>
  <c r="BM789" i="10"/>
  <c r="BN789" i="10"/>
  <c r="BM805" i="10"/>
  <c r="BN805" i="10"/>
  <c r="BM821" i="10"/>
  <c r="BN821" i="10"/>
  <c r="BN837" i="10"/>
  <c r="BM837" i="10"/>
  <c r="BM853" i="10"/>
  <c r="BN853" i="10"/>
  <c r="BM869" i="10"/>
  <c r="BN869" i="10"/>
  <c r="BM885" i="10"/>
  <c r="BN885" i="10"/>
  <c r="BM901" i="10"/>
  <c r="BN901" i="10"/>
  <c r="BM917" i="10"/>
  <c r="BN917" i="10"/>
  <c r="BM933" i="10"/>
  <c r="BN933" i="10"/>
  <c r="BM949" i="10"/>
  <c r="BN949" i="10"/>
  <c r="BM965" i="10"/>
  <c r="BN965" i="10"/>
  <c r="BM981" i="10"/>
  <c r="BN981" i="10"/>
  <c r="BM997" i="10"/>
  <c r="BN997" i="10"/>
  <c r="BN1013" i="10"/>
  <c r="BM1013" i="10"/>
  <c r="BM668" i="10"/>
  <c r="BN668" i="10"/>
  <c r="BM684" i="10"/>
  <c r="BN684" i="10"/>
  <c r="BN700" i="10"/>
  <c r="BM700" i="10"/>
  <c r="BM716" i="10"/>
  <c r="BN716" i="10"/>
  <c r="BM732" i="10"/>
  <c r="BN732" i="10"/>
  <c r="BM748" i="10"/>
  <c r="BN748" i="10"/>
  <c r="BN764" i="10"/>
  <c r="BM764" i="10"/>
  <c r="BN780" i="10"/>
  <c r="BM780" i="10"/>
  <c r="BM796" i="10"/>
  <c r="BN796" i="10"/>
  <c r="BM812" i="10"/>
  <c r="BN812" i="10"/>
  <c r="BM828" i="10"/>
  <c r="BN828" i="10"/>
  <c r="BM844" i="10"/>
  <c r="BN844" i="10"/>
  <c r="BN860" i="10"/>
  <c r="BM860" i="10"/>
  <c r="BM876" i="10"/>
  <c r="BN876" i="10"/>
  <c r="BM892" i="10"/>
  <c r="BN892" i="10"/>
  <c r="BM908" i="10"/>
  <c r="BN908" i="10"/>
  <c r="BM924" i="10"/>
  <c r="BN924" i="10"/>
  <c r="BM940" i="10"/>
  <c r="BN940" i="10"/>
  <c r="BN956" i="10"/>
  <c r="BM956" i="10"/>
  <c r="BM972" i="10"/>
  <c r="BN972" i="10"/>
  <c r="BM988" i="10"/>
  <c r="BN988" i="10"/>
  <c r="BM1004" i="10"/>
  <c r="BN1004" i="10"/>
  <c r="AI559" i="10"/>
  <c r="AI575" i="10"/>
  <c r="AI591" i="10"/>
  <c r="AI607" i="10"/>
  <c r="AI623" i="10"/>
  <c r="AI639" i="10"/>
  <c r="AI655" i="10"/>
  <c r="AI671" i="10"/>
  <c r="AI687" i="10"/>
  <c r="AI703" i="10"/>
  <c r="AI719" i="10"/>
  <c r="AI735" i="10"/>
  <c r="AI751" i="10"/>
  <c r="AI767" i="10"/>
  <c r="AI783" i="10"/>
  <c r="AI799" i="10"/>
  <c r="AI815" i="10"/>
  <c r="AI831" i="10"/>
  <c r="AI847" i="10"/>
  <c r="AI863" i="10"/>
  <c r="AI879" i="10"/>
  <c r="AI895" i="10"/>
  <c r="AI911" i="10"/>
  <c r="AI927" i="10"/>
  <c r="AI943" i="10"/>
  <c r="AI959" i="10"/>
  <c r="AI975" i="10"/>
  <c r="AI991" i="10"/>
  <c r="AI1007" i="10"/>
  <c r="AI23" i="10"/>
  <c r="AI39" i="10"/>
  <c r="AI55" i="10"/>
  <c r="AI71" i="10"/>
  <c r="AI87" i="10"/>
  <c r="AI103" i="10"/>
  <c r="AI119" i="10"/>
  <c r="AI135" i="10"/>
  <c r="AI151" i="10"/>
  <c r="AI167" i="10"/>
  <c r="AI183" i="10"/>
  <c r="AI199" i="10"/>
  <c r="AI215" i="10"/>
  <c r="AI231" i="10"/>
  <c r="AI247" i="10"/>
  <c r="AI263" i="10"/>
  <c r="AI279" i="10"/>
  <c r="AI295" i="10"/>
  <c r="AI311" i="10"/>
  <c r="AI327" i="10"/>
  <c r="AI343" i="10"/>
  <c r="AI583" i="10"/>
  <c r="AI599" i="10"/>
  <c r="AI615" i="10"/>
  <c r="AI631" i="10"/>
  <c r="AI647" i="10"/>
  <c r="AI663" i="10"/>
  <c r="AI679" i="10"/>
  <c r="AI695" i="10"/>
  <c r="AI711" i="10"/>
  <c r="AI727" i="10"/>
  <c r="AI743" i="10"/>
  <c r="AI759" i="10"/>
  <c r="AI775" i="10"/>
  <c r="AI791" i="10"/>
  <c r="AI807" i="10"/>
  <c r="AI823" i="10"/>
  <c r="AI839" i="10"/>
  <c r="AI855" i="10"/>
  <c r="AI871" i="10"/>
  <c r="AI887" i="10"/>
  <c r="AI903" i="10"/>
  <c r="AI919" i="10"/>
  <c r="AI935" i="10"/>
  <c r="AI951" i="10"/>
  <c r="AI24" i="10"/>
  <c r="AI40" i="10"/>
  <c r="AI56" i="10"/>
  <c r="AI72" i="10"/>
  <c r="AI88" i="10"/>
  <c r="AI104" i="10"/>
  <c r="AI120" i="10"/>
  <c r="AI136" i="10"/>
  <c r="AI152" i="10"/>
  <c r="AI168" i="10"/>
  <c r="AI184" i="10"/>
  <c r="AI200" i="10"/>
  <c r="AI216" i="10"/>
  <c r="AI232" i="10"/>
  <c r="AI248" i="10"/>
  <c r="AI264" i="10"/>
  <c r="AI280" i="10"/>
  <c r="AI296" i="10"/>
  <c r="AI312" i="10"/>
  <c r="AI328" i="10"/>
  <c r="AI344" i="10"/>
  <c r="AI360" i="10"/>
  <c r="AI376" i="10"/>
  <c r="AI392" i="10"/>
  <c r="AI408" i="10"/>
  <c r="AI424" i="10"/>
  <c r="AI440" i="10"/>
  <c r="AI456" i="10"/>
  <c r="AI472" i="10"/>
  <c r="AI488" i="10"/>
  <c r="AI504" i="10"/>
  <c r="AI520" i="10"/>
  <c r="AI536" i="10"/>
  <c r="AI552" i="10"/>
  <c r="AI568" i="10"/>
  <c r="AI584" i="10"/>
  <c r="AI600" i="10"/>
  <c r="AI616" i="10"/>
  <c r="AI632" i="10"/>
  <c r="AI648" i="10"/>
  <c r="AI664" i="10"/>
  <c r="AI680" i="10"/>
  <c r="AI696" i="10"/>
  <c r="AI712" i="10"/>
  <c r="AI728" i="10"/>
  <c r="AI744" i="10"/>
  <c r="AI760" i="10"/>
  <c r="AI776" i="10"/>
  <c r="AI792" i="10"/>
  <c r="AI808" i="10"/>
  <c r="AI824" i="10"/>
  <c r="AI840" i="10"/>
  <c r="AI856" i="10"/>
  <c r="AI872" i="10"/>
  <c r="AI888" i="10"/>
  <c r="AI904" i="10"/>
  <c r="AI920" i="10"/>
  <c r="AI936" i="10"/>
  <c r="AI952" i="10"/>
  <c r="AI968" i="10"/>
  <c r="AI984" i="10"/>
  <c r="AI1000" i="10"/>
  <c r="AI359" i="10"/>
  <c r="AI375" i="10"/>
  <c r="AI391" i="10"/>
  <c r="AI407" i="10"/>
  <c r="AI423" i="10"/>
  <c r="AI439" i="10"/>
  <c r="AI455" i="10"/>
  <c r="AI471" i="10"/>
  <c r="AI487" i="10"/>
  <c r="AI503" i="10"/>
  <c r="AI519" i="10"/>
  <c r="AI535" i="10"/>
  <c r="AI551" i="10"/>
  <c r="AI567" i="10"/>
  <c r="AI967" i="10"/>
  <c r="AI983" i="10"/>
  <c r="AI999" i="10"/>
  <c r="AI1015" i="10"/>
  <c r="AI22" i="10"/>
  <c r="AI38" i="10"/>
  <c r="AI54" i="10"/>
  <c r="AI70" i="10"/>
  <c r="AI86" i="10"/>
  <c r="AI102" i="10"/>
  <c r="AI118" i="10"/>
  <c r="AI134" i="10"/>
  <c r="AI150" i="10"/>
  <c r="AI166" i="10"/>
  <c r="AI182" i="10"/>
  <c r="AI198" i="10"/>
  <c r="AI214" i="10"/>
  <c r="AI230" i="10"/>
  <c r="AI246" i="10"/>
  <c r="AI262" i="10"/>
  <c r="AI278" i="10"/>
  <c r="AI294" i="10"/>
  <c r="AI310" i="10"/>
  <c r="AI326" i="10"/>
  <c r="AI342" i="10"/>
  <c r="AI358" i="10"/>
  <c r="AI374" i="10"/>
  <c r="AI390" i="10"/>
  <c r="AI406" i="10"/>
  <c r="AI422" i="10"/>
  <c r="AI438" i="10"/>
  <c r="AI454" i="10"/>
  <c r="AI470" i="10"/>
  <c r="AI486" i="10"/>
  <c r="AI502" i="10"/>
  <c r="AI518" i="10"/>
  <c r="AI534" i="10"/>
  <c r="AI550" i="10"/>
  <c r="AI566" i="10"/>
  <c r="AI582" i="10"/>
  <c r="AI598" i="10"/>
  <c r="AI614" i="10"/>
  <c r="AI630" i="10"/>
  <c r="AI646" i="10"/>
  <c r="AI662" i="10"/>
  <c r="AI678" i="10"/>
  <c r="AI694" i="10"/>
  <c r="AI710" i="10"/>
  <c r="AI726" i="10"/>
  <c r="AI742" i="10"/>
  <c r="AI758" i="10"/>
  <c r="AI774" i="10"/>
  <c r="AI790" i="10"/>
  <c r="AI806" i="10"/>
  <c r="AI822" i="10"/>
  <c r="AI838" i="10"/>
  <c r="AI854" i="10"/>
  <c r="AI870" i="10"/>
  <c r="AI886" i="10"/>
  <c r="AI902" i="10"/>
  <c r="AI918" i="10"/>
  <c r="AI934" i="10"/>
  <c r="AI950" i="10"/>
  <c r="AI966" i="10"/>
  <c r="AI982" i="10"/>
  <c r="AI998" i="10"/>
  <c r="AI1014" i="10"/>
  <c r="AI29" i="10"/>
  <c r="AI45" i="10"/>
  <c r="AI61" i="10"/>
  <c r="AI77" i="10"/>
  <c r="AI93" i="10"/>
  <c r="AI109" i="10"/>
  <c r="AI125" i="10"/>
  <c r="AI141" i="10"/>
  <c r="AI157" i="10"/>
  <c r="AI173" i="10"/>
  <c r="AI189" i="10"/>
  <c r="AI205" i="10"/>
  <c r="AI221" i="10"/>
  <c r="AI237" i="10"/>
  <c r="AI253" i="10"/>
  <c r="AI269" i="10"/>
  <c r="AI285" i="10"/>
  <c r="AI301" i="10"/>
  <c r="AI317" i="10"/>
  <c r="AI333" i="10"/>
  <c r="AI349" i="10"/>
  <c r="AI365" i="10"/>
  <c r="AI381" i="10"/>
  <c r="AI397" i="10"/>
  <c r="AI413" i="10"/>
  <c r="AI429" i="10"/>
  <c r="AI445" i="10"/>
  <c r="AI461" i="10"/>
  <c r="AI477" i="10"/>
  <c r="AI493" i="10"/>
  <c r="AI509" i="10"/>
  <c r="AI525" i="10"/>
  <c r="AI541" i="10"/>
  <c r="AI557" i="10"/>
  <c r="AI573" i="10"/>
  <c r="AI589" i="10"/>
  <c r="AI605" i="10"/>
  <c r="AI621" i="10"/>
  <c r="AI637" i="10"/>
  <c r="AI653" i="10"/>
  <c r="AI669" i="10"/>
  <c r="AI685" i="10"/>
  <c r="AI701" i="10"/>
  <c r="AI717" i="10"/>
  <c r="AI733" i="10"/>
  <c r="AI749" i="10"/>
  <c r="AI765" i="10"/>
  <c r="AI781" i="10"/>
  <c r="AI797" i="10"/>
  <c r="AI813" i="10"/>
  <c r="AI829" i="10"/>
  <c r="AI845" i="10"/>
  <c r="AI861" i="10"/>
  <c r="AI877" i="10"/>
  <c r="AI893" i="10"/>
  <c r="AI909" i="10"/>
  <c r="AI925" i="10"/>
  <c r="AI941" i="10"/>
  <c r="AI957" i="10"/>
  <c r="AI973" i="10"/>
  <c r="AI989" i="10"/>
  <c r="AI1005" i="10"/>
  <c r="AI36" i="10"/>
  <c r="AI52" i="10"/>
  <c r="AI68" i="10"/>
  <c r="AI84" i="10"/>
  <c r="AI100" i="10"/>
  <c r="AI116" i="10"/>
  <c r="AI132" i="10"/>
  <c r="AI148" i="10"/>
  <c r="AI164" i="10"/>
  <c r="AI180" i="10"/>
  <c r="AI196" i="10"/>
  <c r="AI212" i="10"/>
  <c r="AI228" i="10"/>
  <c r="AI244" i="10"/>
  <c r="AI260" i="10"/>
  <c r="AI276" i="10"/>
  <c r="AI292" i="10"/>
  <c r="AI308" i="10"/>
  <c r="AI324" i="10"/>
  <c r="AI340" i="10"/>
  <c r="AI356" i="10"/>
  <c r="AI372" i="10"/>
  <c r="AI388" i="10"/>
  <c r="AI404" i="10"/>
  <c r="AI420" i="10"/>
  <c r="AI436" i="10"/>
  <c r="AI452" i="10"/>
  <c r="AI468" i="10"/>
  <c r="AI484" i="10"/>
  <c r="AI500" i="10"/>
  <c r="AI516" i="10"/>
  <c r="AI532" i="10"/>
  <c r="AI548" i="10"/>
  <c r="AI564" i="10"/>
  <c r="AI580" i="10"/>
  <c r="AI596" i="10"/>
  <c r="AI612" i="10"/>
  <c r="AI628" i="10"/>
  <c r="AI644" i="10"/>
  <c r="AI660" i="10"/>
  <c r="AI676" i="10"/>
  <c r="AI692" i="10"/>
  <c r="AI708" i="10"/>
  <c r="AI724" i="10"/>
  <c r="AI740" i="10"/>
  <c r="AI756" i="10"/>
  <c r="AI772" i="10"/>
  <c r="AI788" i="10"/>
  <c r="AI804" i="10"/>
  <c r="AI820" i="10"/>
  <c r="AI836" i="10"/>
  <c r="AI852" i="10"/>
  <c r="AI868" i="10"/>
  <c r="AI884" i="10"/>
  <c r="AI900" i="10"/>
  <c r="AI916" i="10"/>
  <c r="AI932" i="10"/>
  <c r="AI948" i="10"/>
  <c r="AI964" i="10"/>
  <c r="AI980" i="10"/>
  <c r="AI996" i="10"/>
  <c r="AI1012" i="10"/>
  <c r="AI43" i="10"/>
  <c r="AI59" i="10"/>
  <c r="AI75" i="10"/>
  <c r="AI91" i="10"/>
  <c r="AI107" i="10"/>
  <c r="AI123" i="10"/>
  <c r="AI139" i="10"/>
  <c r="AI155" i="10"/>
  <c r="AI171" i="10"/>
  <c r="AI187" i="10"/>
  <c r="AI203" i="10"/>
  <c r="AI219" i="10"/>
  <c r="AI235" i="10"/>
  <c r="AI251" i="10"/>
  <c r="AI267" i="10"/>
  <c r="AI283" i="10"/>
  <c r="AI299" i="10"/>
  <c r="AI315" i="10"/>
  <c r="AI331" i="10"/>
  <c r="AI347" i="10"/>
  <c r="AI363" i="10"/>
  <c r="AI379" i="10"/>
  <c r="AI395" i="10"/>
  <c r="AI411" i="10"/>
  <c r="AI427" i="10"/>
  <c r="AI443" i="10"/>
  <c r="AI459" i="10"/>
  <c r="AI475" i="10"/>
  <c r="AI491" i="10"/>
  <c r="AI507" i="10"/>
  <c r="AI523" i="10"/>
  <c r="AI539" i="10"/>
  <c r="AI555" i="10"/>
  <c r="AI571" i="10"/>
  <c r="AI587" i="10"/>
  <c r="AI603" i="10"/>
  <c r="AI619" i="10"/>
  <c r="AI635" i="10"/>
  <c r="AI651" i="10"/>
  <c r="AI667" i="10"/>
  <c r="AI683" i="10"/>
  <c r="AI699" i="10"/>
  <c r="AI715" i="10"/>
  <c r="AI731" i="10"/>
  <c r="AI747" i="10"/>
  <c r="AI763" i="10"/>
  <c r="AI779" i="10"/>
  <c r="AI795" i="10"/>
  <c r="AI811" i="10"/>
  <c r="AI827" i="10"/>
  <c r="AI843" i="10"/>
  <c r="AI859" i="10"/>
  <c r="AI875" i="10"/>
  <c r="AI891" i="10"/>
  <c r="AI907" i="10"/>
  <c r="AI923" i="10"/>
  <c r="AI939" i="10"/>
  <c r="AI955" i="10"/>
  <c r="AI971" i="10"/>
  <c r="AI987" i="10"/>
  <c r="AI1003" i="10"/>
  <c r="AI34" i="10"/>
  <c r="AI50" i="10"/>
  <c r="AI66" i="10"/>
  <c r="AI82" i="10"/>
  <c r="AI98" i="10"/>
  <c r="AI114" i="10"/>
  <c r="AI130" i="10"/>
  <c r="AI146" i="10"/>
  <c r="AI162" i="10"/>
  <c r="AI178" i="10"/>
  <c r="AI194" i="10"/>
  <c r="AI210" i="10"/>
  <c r="AI226" i="10"/>
  <c r="AI242" i="10"/>
  <c r="AI258" i="10"/>
  <c r="AI274" i="10"/>
  <c r="AI290" i="10"/>
  <c r="AI306" i="10"/>
  <c r="AI322" i="10"/>
  <c r="AI338" i="10"/>
  <c r="AI354" i="10"/>
  <c r="AI370" i="10"/>
  <c r="AI386" i="10"/>
  <c r="AI402" i="10"/>
  <c r="AI418" i="10"/>
  <c r="AI434" i="10"/>
  <c r="AI450" i="10"/>
  <c r="AI466" i="10"/>
  <c r="AI482" i="10"/>
  <c r="AI498" i="10"/>
  <c r="AI514" i="10"/>
  <c r="AI530" i="10"/>
  <c r="AI546" i="10"/>
  <c r="AI562" i="10"/>
  <c r="AI578" i="10"/>
  <c r="AI594" i="10"/>
  <c r="AI610" i="10"/>
  <c r="AI626" i="10"/>
  <c r="AI642" i="10"/>
  <c r="AI658" i="10"/>
  <c r="AI674" i="10"/>
  <c r="AI690" i="10"/>
  <c r="AI706" i="10"/>
  <c r="AI722" i="10"/>
  <c r="AI738" i="10"/>
  <c r="AI754" i="10"/>
  <c r="AI770" i="10"/>
  <c r="AI786" i="10"/>
  <c r="AI802" i="10"/>
  <c r="AI818" i="10"/>
  <c r="AI834" i="10"/>
  <c r="AI850" i="10"/>
  <c r="AI866" i="10"/>
  <c r="AI882" i="10"/>
  <c r="AI898" i="10"/>
  <c r="AI914" i="10"/>
  <c r="AI930" i="10"/>
  <c r="AI946" i="10"/>
  <c r="AI962" i="10"/>
  <c r="AI978" i="10"/>
  <c r="AI994" i="10"/>
  <c r="AI1010" i="10"/>
  <c r="AI25" i="10"/>
  <c r="AI41" i="10"/>
  <c r="AI57" i="10"/>
  <c r="AI73" i="10"/>
  <c r="AI89" i="10"/>
  <c r="AI105" i="10"/>
  <c r="AI121" i="10"/>
  <c r="AI137" i="10"/>
  <c r="AI153" i="10"/>
  <c r="AI169" i="10"/>
  <c r="AI185" i="10"/>
  <c r="AI201" i="10"/>
  <c r="AI217" i="10"/>
  <c r="AI233" i="10"/>
  <c r="AI249" i="10"/>
  <c r="AI265" i="10"/>
  <c r="AI281" i="10"/>
  <c r="AI297" i="10"/>
  <c r="AI313" i="10"/>
  <c r="AI329" i="10"/>
  <c r="AI345" i="10"/>
  <c r="AI361" i="10"/>
  <c r="AI377" i="10"/>
  <c r="AI393" i="10"/>
  <c r="AI409" i="10"/>
  <c r="AI425" i="10"/>
  <c r="AI441" i="10"/>
  <c r="AI457" i="10"/>
  <c r="AI473" i="10"/>
  <c r="AI489" i="10"/>
  <c r="AI505" i="10"/>
  <c r="AI521" i="10"/>
  <c r="AI537" i="10"/>
  <c r="AI553" i="10"/>
  <c r="AI569" i="10"/>
  <c r="AI585" i="10"/>
  <c r="AI601" i="10"/>
  <c r="AI617" i="10"/>
  <c r="AI633" i="10"/>
  <c r="AI649" i="10"/>
  <c r="AI665" i="10"/>
  <c r="AI681" i="10"/>
  <c r="AI697" i="10"/>
  <c r="AI713" i="10"/>
  <c r="AI729" i="10"/>
  <c r="AI745" i="10"/>
  <c r="AI761" i="10"/>
  <c r="AI777" i="10"/>
  <c r="AI793" i="10"/>
  <c r="AI809" i="10"/>
  <c r="AI825" i="10"/>
  <c r="AI841" i="10"/>
  <c r="AI857" i="10"/>
  <c r="AI873" i="10"/>
  <c r="AI889" i="10"/>
  <c r="AI905" i="10"/>
  <c r="AI921" i="10"/>
  <c r="AI937" i="10"/>
  <c r="AI953" i="10"/>
  <c r="AI969" i="10"/>
  <c r="AI985" i="10"/>
  <c r="AI1001" i="10"/>
  <c r="AI32" i="10"/>
  <c r="AI48" i="10"/>
  <c r="AI64" i="10"/>
  <c r="AI80" i="10"/>
  <c r="AI96" i="10"/>
  <c r="AI112" i="10"/>
  <c r="AI128" i="10"/>
  <c r="AI144" i="10"/>
  <c r="AI160" i="10"/>
  <c r="AI176" i="10"/>
  <c r="AI192" i="10"/>
  <c r="AI208" i="10"/>
  <c r="AI224" i="10"/>
  <c r="AI240" i="10"/>
  <c r="AI256" i="10"/>
  <c r="AI272" i="10"/>
  <c r="AI288" i="10"/>
  <c r="AI304" i="10"/>
  <c r="AI320" i="10"/>
  <c r="AI336" i="10"/>
  <c r="AI352" i="10"/>
  <c r="AI368" i="10"/>
  <c r="AI384" i="10"/>
  <c r="AI400" i="10"/>
  <c r="AI416" i="10"/>
  <c r="AI432" i="10"/>
  <c r="AI448" i="10"/>
  <c r="AI464" i="10"/>
  <c r="AI480" i="10"/>
  <c r="AI496" i="10"/>
  <c r="AI512" i="10"/>
  <c r="AI528" i="10"/>
  <c r="AI544" i="10"/>
  <c r="AI560" i="10"/>
  <c r="AI576" i="10"/>
  <c r="AI592" i="10"/>
  <c r="AI608" i="10"/>
  <c r="AI624" i="10"/>
  <c r="AI640" i="10"/>
  <c r="AI656" i="10"/>
  <c r="AI672" i="10"/>
  <c r="AI688" i="10"/>
  <c r="AI704" i="10"/>
  <c r="AI720" i="10"/>
  <c r="AI736" i="10"/>
  <c r="AI752" i="10"/>
  <c r="AI768" i="10"/>
  <c r="AI784" i="10"/>
  <c r="AI800" i="10"/>
  <c r="AI816" i="10"/>
  <c r="AI832" i="10"/>
  <c r="AI848" i="10"/>
  <c r="AI864" i="10"/>
  <c r="AI880" i="10"/>
  <c r="AI896" i="10"/>
  <c r="AI912" i="10"/>
  <c r="AI928" i="10"/>
  <c r="AI944" i="10"/>
  <c r="AI960" i="10"/>
  <c r="AI976" i="10"/>
  <c r="AI992" i="10"/>
  <c r="AI1008" i="10"/>
  <c r="AI30" i="10"/>
  <c r="AI46" i="10"/>
  <c r="AI62" i="10"/>
  <c r="AI78" i="10"/>
  <c r="AI94" i="10"/>
  <c r="AI110" i="10"/>
  <c r="AI126" i="10"/>
  <c r="AI142" i="10"/>
  <c r="AI158" i="10"/>
  <c r="AI174" i="10"/>
  <c r="AI190" i="10"/>
  <c r="AI206" i="10"/>
  <c r="AI222" i="10"/>
  <c r="AI238" i="10"/>
  <c r="AI254" i="10"/>
  <c r="AI270" i="10"/>
  <c r="AI286" i="10"/>
  <c r="AI302" i="10"/>
  <c r="AI318" i="10"/>
  <c r="AI334" i="10"/>
  <c r="AI350" i="10"/>
  <c r="AI366" i="10"/>
  <c r="AI382" i="10"/>
  <c r="AI398" i="10"/>
  <c r="AI414" i="10"/>
  <c r="AI430" i="10"/>
  <c r="AI446" i="10"/>
  <c r="AI462" i="10"/>
  <c r="AI478" i="10"/>
  <c r="AI494" i="10"/>
  <c r="AI510" i="10"/>
  <c r="AI526" i="10"/>
  <c r="AI542" i="10"/>
  <c r="AI558" i="10"/>
  <c r="AI574" i="10"/>
  <c r="AI590" i="10"/>
  <c r="AI606" i="10"/>
  <c r="AI622" i="10"/>
  <c r="AI638" i="10"/>
  <c r="AI654" i="10"/>
  <c r="AI670" i="10"/>
  <c r="AI686" i="10"/>
  <c r="AI702" i="10"/>
  <c r="AI718" i="10"/>
  <c r="AI734" i="10"/>
  <c r="AI750" i="10"/>
  <c r="AI766" i="10"/>
  <c r="AI782" i="10"/>
  <c r="AI798" i="10"/>
  <c r="AI814" i="10"/>
  <c r="AI830" i="10"/>
  <c r="AI846" i="10"/>
  <c r="AI862" i="10"/>
  <c r="AI878" i="10"/>
  <c r="AI894" i="10"/>
  <c r="AI910" i="10"/>
  <c r="AI926" i="10"/>
  <c r="AI942" i="10"/>
  <c r="AI958" i="10"/>
  <c r="AI974" i="10"/>
  <c r="AI990" i="10"/>
  <c r="AI1006" i="10"/>
  <c r="AI21" i="10"/>
  <c r="AI37" i="10"/>
  <c r="AI53" i="10"/>
  <c r="AI69" i="10"/>
  <c r="AI85" i="10"/>
  <c r="AI101" i="10"/>
  <c r="AI117" i="10"/>
  <c r="AI133" i="10"/>
  <c r="AI149" i="10"/>
  <c r="AI165" i="10"/>
  <c r="AI181" i="10"/>
  <c r="AI197" i="10"/>
  <c r="AI213" i="10"/>
  <c r="AI229" i="10"/>
  <c r="AI245" i="10"/>
  <c r="AI261" i="10"/>
  <c r="AI277" i="10"/>
  <c r="AI293" i="10"/>
  <c r="AI309" i="10"/>
  <c r="AI325" i="10"/>
  <c r="AI341" i="10"/>
  <c r="AI357" i="10"/>
  <c r="AI373" i="10"/>
  <c r="AI389" i="10"/>
  <c r="AI405" i="10"/>
  <c r="AI421" i="10"/>
  <c r="AI437" i="10"/>
  <c r="AI453" i="10"/>
  <c r="AI469" i="10"/>
  <c r="AI485" i="10"/>
  <c r="AI501" i="10"/>
  <c r="AI517" i="10"/>
  <c r="AI533" i="10"/>
  <c r="AI549" i="10"/>
  <c r="AI565" i="10"/>
  <c r="AI581" i="10"/>
  <c r="AI597" i="10"/>
  <c r="AI613" i="10"/>
  <c r="AI629" i="10"/>
  <c r="AI645" i="10"/>
  <c r="AI661" i="10"/>
  <c r="AI677" i="10"/>
  <c r="AI693" i="10"/>
  <c r="AI709" i="10"/>
  <c r="AI725" i="10"/>
  <c r="AI741" i="10"/>
  <c r="AI757" i="10"/>
  <c r="AI773" i="10"/>
  <c r="AI789" i="10"/>
  <c r="AI805" i="10"/>
  <c r="AI821" i="10"/>
  <c r="AI837" i="10"/>
  <c r="AI853" i="10"/>
  <c r="AI869" i="10"/>
  <c r="AI885" i="10"/>
  <c r="AI901" i="10"/>
  <c r="AI917" i="10"/>
  <c r="AI933" i="10"/>
  <c r="AI949" i="10"/>
  <c r="AI965" i="10"/>
  <c r="AI981" i="10"/>
  <c r="AI997" i="10"/>
  <c r="AI1013" i="10"/>
  <c r="AI28" i="10"/>
  <c r="AI44" i="10"/>
  <c r="AI60" i="10"/>
  <c r="AI76" i="10"/>
  <c r="AI92" i="10"/>
  <c r="AI108" i="10"/>
  <c r="AI124" i="10"/>
  <c r="AI140" i="10"/>
  <c r="AI156" i="10"/>
  <c r="AI172" i="10"/>
  <c r="AI188" i="10"/>
  <c r="AI204" i="10"/>
  <c r="AI220" i="10"/>
  <c r="AI236" i="10"/>
  <c r="AI252" i="10"/>
  <c r="AI268" i="10"/>
  <c r="AI284" i="10"/>
  <c r="AI300" i="10"/>
  <c r="AI316" i="10"/>
  <c r="AI332" i="10"/>
  <c r="AI348" i="10"/>
  <c r="AI364" i="10"/>
  <c r="AI380" i="10"/>
  <c r="AI396" i="10"/>
  <c r="AI412" i="10"/>
  <c r="AI428" i="10"/>
  <c r="AI444" i="10"/>
  <c r="AI460" i="10"/>
  <c r="AI476" i="10"/>
  <c r="AI492" i="10"/>
  <c r="AI508" i="10"/>
  <c r="AI524" i="10"/>
  <c r="AI540" i="10"/>
  <c r="AI556" i="10"/>
  <c r="AI572" i="10"/>
  <c r="AI588" i="10"/>
  <c r="AI604" i="10"/>
  <c r="AI620" i="10"/>
  <c r="AI636" i="10"/>
  <c r="AI652" i="10"/>
  <c r="AI668" i="10"/>
  <c r="AI684" i="10"/>
  <c r="AI700" i="10"/>
  <c r="AI716" i="10"/>
  <c r="AI732" i="10"/>
  <c r="AI748" i="10"/>
  <c r="AI764" i="10"/>
  <c r="AI780" i="10"/>
  <c r="AI796" i="10"/>
  <c r="AI812" i="10"/>
  <c r="AI828" i="10"/>
  <c r="AI844" i="10"/>
  <c r="AI860" i="10"/>
  <c r="AI876" i="10"/>
  <c r="AI892" i="10"/>
  <c r="AI908" i="10"/>
  <c r="AI924" i="10"/>
  <c r="AI940" i="10"/>
  <c r="AI956" i="10"/>
  <c r="AI972" i="10"/>
  <c r="AI988" i="10"/>
  <c r="AI1004" i="10"/>
  <c r="AI35" i="10"/>
  <c r="AI51" i="10"/>
  <c r="AI67" i="10"/>
  <c r="AI83" i="10"/>
  <c r="AI99" i="10"/>
  <c r="AI115" i="10"/>
  <c r="AI131" i="10"/>
  <c r="AI147" i="10"/>
  <c r="AI163" i="10"/>
  <c r="AI179" i="10"/>
  <c r="AI195" i="10"/>
  <c r="AI211" i="10"/>
  <c r="AI227" i="10"/>
  <c r="AI243" i="10"/>
  <c r="AI259" i="10"/>
  <c r="AI275" i="10"/>
  <c r="AI291" i="10"/>
  <c r="AI307" i="10"/>
  <c r="AI323" i="10"/>
  <c r="AI339" i="10"/>
  <c r="AI355" i="10"/>
  <c r="AI371" i="10"/>
  <c r="AI387" i="10"/>
  <c r="AI403" i="10"/>
  <c r="AI419" i="10"/>
  <c r="AI435" i="10"/>
  <c r="AI451" i="10"/>
  <c r="AI467" i="10"/>
  <c r="AI483" i="10"/>
  <c r="AI499" i="10"/>
  <c r="AI515" i="10"/>
  <c r="AI531" i="10"/>
  <c r="AI547" i="10"/>
  <c r="AI563" i="10"/>
  <c r="AI579" i="10"/>
  <c r="AI595" i="10"/>
  <c r="AI611" i="10"/>
  <c r="AI627" i="10"/>
  <c r="AI643" i="10"/>
  <c r="AI659" i="10"/>
  <c r="AI675" i="10"/>
  <c r="AI691" i="10"/>
  <c r="AI707" i="10"/>
  <c r="AI723" i="10"/>
  <c r="AI739" i="10"/>
  <c r="AI755" i="10"/>
  <c r="AI771" i="10"/>
  <c r="AI787" i="10"/>
  <c r="AI803" i="10"/>
  <c r="AI819" i="10"/>
  <c r="AI835" i="10"/>
  <c r="AI851" i="10"/>
  <c r="AI867" i="10"/>
  <c r="AI883" i="10"/>
  <c r="AI899" i="10"/>
  <c r="AI915" i="10"/>
  <c r="AI931" i="10"/>
  <c r="AI947" i="10"/>
  <c r="AI963" i="10"/>
  <c r="AI979" i="10"/>
  <c r="AI995" i="10"/>
  <c r="AI1011" i="10"/>
  <c r="AI26" i="10"/>
  <c r="AI42" i="10"/>
  <c r="AI58" i="10"/>
  <c r="AI74" i="10"/>
  <c r="AI90" i="10"/>
  <c r="AI106" i="10"/>
  <c r="AI122" i="10"/>
  <c r="AI138" i="10"/>
  <c r="AI154" i="10"/>
  <c r="AI170" i="10"/>
  <c r="AI186" i="10"/>
  <c r="AI202" i="10"/>
  <c r="AI218" i="10"/>
  <c r="AI234" i="10"/>
  <c r="AI250" i="10"/>
  <c r="AI266" i="10"/>
  <c r="AI282" i="10"/>
  <c r="AI298" i="10"/>
  <c r="AI314" i="10"/>
  <c r="AI330" i="10"/>
  <c r="AI346" i="10"/>
  <c r="AI362" i="10"/>
  <c r="AI378" i="10"/>
  <c r="AI394" i="10"/>
  <c r="AI410" i="10"/>
  <c r="AI426" i="10"/>
  <c r="AI442" i="10"/>
  <c r="AI458" i="10"/>
  <c r="AI474" i="10"/>
  <c r="AI490" i="10"/>
  <c r="AI506" i="10"/>
  <c r="AI522" i="10"/>
  <c r="AI538" i="10"/>
  <c r="AI554" i="10"/>
  <c r="AI570" i="10"/>
  <c r="AI586" i="10"/>
  <c r="AI602" i="10"/>
  <c r="AI618" i="10"/>
  <c r="AI634" i="10"/>
  <c r="AI650" i="10"/>
  <c r="AI666" i="10"/>
  <c r="AI682" i="10"/>
  <c r="AI698" i="10"/>
  <c r="AI714" i="10"/>
  <c r="AI730" i="10"/>
  <c r="AI746" i="10"/>
  <c r="AI762" i="10"/>
  <c r="AI778" i="10"/>
  <c r="AI794" i="10"/>
  <c r="AI810" i="10"/>
  <c r="AI826" i="10"/>
  <c r="AI842" i="10"/>
  <c r="AI858" i="10"/>
  <c r="AI874" i="10"/>
  <c r="AI890" i="10"/>
  <c r="AI906" i="10"/>
  <c r="AI922" i="10"/>
  <c r="AI938" i="10"/>
  <c r="AI954" i="10"/>
  <c r="AI970" i="10"/>
  <c r="AI986" i="10"/>
  <c r="AI1002" i="10"/>
  <c r="AI33" i="10"/>
  <c r="AI49" i="10"/>
  <c r="AI65" i="10"/>
  <c r="AI81" i="10"/>
  <c r="AI97" i="10"/>
  <c r="AI113" i="10"/>
  <c r="AI129" i="10"/>
  <c r="AI145" i="10"/>
  <c r="AI161" i="10"/>
  <c r="AI177" i="10"/>
  <c r="AI193" i="10"/>
  <c r="AI209" i="10"/>
  <c r="AI225" i="10"/>
  <c r="AI241" i="10"/>
  <c r="AI257" i="10"/>
  <c r="AI273" i="10"/>
  <c r="AI289" i="10"/>
  <c r="AI305" i="10"/>
  <c r="AI321" i="10"/>
  <c r="AI337" i="10"/>
  <c r="AI353" i="10"/>
  <c r="AI369" i="10"/>
  <c r="AI385" i="10"/>
  <c r="AI401" i="10"/>
  <c r="AI417" i="10"/>
  <c r="AI433" i="10"/>
  <c r="AI449" i="10"/>
  <c r="AI465" i="10"/>
  <c r="AI481" i="10"/>
  <c r="AI497" i="10"/>
  <c r="AI513" i="10"/>
  <c r="AI529" i="10"/>
  <c r="AI545" i="10"/>
  <c r="AI561" i="10"/>
  <c r="AI577" i="10"/>
  <c r="AI593" i="10"/>
  <c r="AI609" i="10"/>
  <c r="AI625" i="10"/>
  <c r="AI641" i="10"/>
  <c r="AI657" i="10"/>
  <c r="AI673" i="10"/>
  <c r="AI689" i="10"/>
  <c r="AI705" i="10"/>
  <c r="AI721" i="10"/>
  <c r="AI737" i="10"/>
  <c r="AI753" i="10"/>
  <c r="AI769" i="10"/>
  <c r="AI785" i="10"/>
  <c r="AI801" i="10"/>
  <c r="AI817" i="10"/>
  <c r="AI833" i="10"/>
  <c r="AI849" i="10"/>
  <c r="AI865" i="10"/>
  <c r="AI881" i="10"/>
  <c r="AI897" i="10"/>
  <c r="AI913" i="10"/>
  <c r="AI929" i="10"/>
  <c r="AI945" i="10"/>
  <c r="AI961" i="10"/>
  <c r="AI977" i="10"/>
  <c r="AI993" i="10"/>
  <c r="AI1009" i="10"/>
  <c r="O10" i="6"/>
  <c r="AB565" i="10" l="1"/>
  <c r="AB823" i="10"/>
  <c r="AB205" i="10"/>
  <c r="AB477" i="10"/>
  <c r="AB920" i="10"/>
  <c r="AB509" i="10"/>
  <c r="AB609" i="10"/>
  <c r="AB663" i="10"/>
  <c r="AB731" i="10"/>
  <c r="AB29" i="10"/>
  <c r="AB285" i="10"/>
  <c r="AB166" i="10"/>
  <c r="AB234" i="10"/>
  <c r="AB334" i="10"/>
  <c r="AB657" i="10"/>
  <c r="AB452" i="10"/>
  <c r="AB860" i="10"/>
  <c r="AB670" i="10"/>
  <c r="AB497" i="10"/>
  <c r="AB515" i="10"/>
  <c r="AB276" i="10"/>
  <c r="AB941" i="10"/>
  <c r="AB833" i="10"/>
  <c r="AB537" i="10"/>
  <c r="AB1007" i="10"/>
  <c r="AB129" i="10"/>
  <c r="AB385" i="10"/>
  <c r="AB849" i="10"/>
  <c r="AB98" i="10"/>
  <c r="AB354" i="10"/>
  <c r="AB594" i="10"/>
  <c r="AB850" i="10"/>
  <c r="AB99" i="10"/>
  <c r="AB355" i="10"/>
  <c r="AB595" i="10"/>
  <c r="AB851" i="10"/>
  <c r="AB100" i="10"/>
  <c r="AB340" i="10"/>
  <c r="AB580" i="10"/>
  <c r="AB836" i="10"/>
  <c r="AB85" i="10"/>
  <c r="AB325" i="10"/>
  <c r="AB821" i="10"/>
  <c r="AB70" i="10"/>
  <c r="AB294" i="10"/>
  <c r="AB550" i="10"/>
  <c r="AB806" i="10"/>
  <c r="AB295" i="10"/>
  <c r="AB551" i="10"/>
  <c r="AB791" i="10"/>
  <c r="AB40" i="10"/>
  <c r="AB296" i="10"/>
  <c r="AB552" i="10"/>
  <c r="AB808" i="10"/>
  <c r="AB41" i="10"/>
  <c r="AB297" i="10"/>
  <c r="AB553" i="10"/>
  <c r="AB809" i="10"/>
  <c r="AB74" i="10"/>
  <c r="AB298" i="10"/>
  <c r="AB554" i="10"/>
  <c r="AB810" i="10"/>
  <c r="AB59" i="10"/>
  <c r="AB315" i="10"/>
  <c r="AB555" i="10"/>
  <c r="AB795" i="10"/>
  <c r="AB60" i="10"/>
  <c r="AB316" i="10"/>
  <c r="AB572" i="10"/>
  <c r="AB828" i="10"/>
  <c r="AB61" i="10"/>
  <c r="AB765" i="10"/>
  <c r="AB1005" i="10"/>
  <c r="AB270" i="10"/>
  <c r="AB510" i="10"/>
  <c r="AB750" i="10"/>
  <c r="AB990" i="10"/>
  <c r="AB255" i="10"/>
  <c r="AB511" i="10"/>
  <c r="AB767" i="10"/>
  <c r="AB32" i="10"/>
  <c r="AB288" i="10"/>
  <c r="AB544" i="10"/>
  <c r="AB784" i="10"/>
  <c r="AB578" i="10"/>
  <c r="AB69" i="10"/>
  <c r="AB24" i="10"/>
  <c r="AB539" i="10"/>
  <c r="AB272" i="10"/>
  <c r="AB145" i="10"/>
  <c r="AB401" i="10"/>
  <c r="AB625" i="10"/>
  <c r="AB865" i="10"/>
  <c r="AB114" i="10"/>
  <c r="AB370" i="10"/>
  <c r="AB610" i="10"/>
  <c r="AB866" i="10"/>
  <c r="AB115" i="10"/>
  <c r="AB371" i="10"/>
  <c r="AB611" i="10"/>
  <c r="AB867" i="10"/>
  <c r="AB116" i="10"/>
  <c r="AB356" i="10"/>
  <c r="AB596" i="10"/>
  <c r="AB852" i="10"/>
  <c r="AB101" i="10"/>
  <c r="AB341" i="10"/>
  <c r="AB581" i="10"/>
  <c r="AB837" i="10"/>
  <c r="AB86" i="10"/>
  <c r="AB310" i="10"/>
  <c r="AB566" i="10"/>
  <c r="AB822" i="10"/>
  <c r="AB55" i="10"/>
  <c r="AB311" i="10"/>
  <c r="AB567" i="10"/>
  <c r="AB807" i="10"/>
  <c r="AB56" i="10"/>
  <c r="AB312" i="10"/>
  <c r="AB568" i="10"/>
  <c r="AB824" i="10"/>
  <c r="AB57" i="10"/>
  <c r="AB313" i="10"/>
  <c r="AB569" i="10"/>
  <c r="AB825" i="10"/>
  <c r="AB90" i="10"/>
  <c r="AB314" i="10"/>
  <c r="AB570" i="10"/>
  <c r="AB826" i="10"/>
  <c r="AB75" i="10"/>
  <c r="AB331" i="10"/>
  <c r="AB571" i="10"/>
  <c r="AB811" i="10"/>
  <c r="AB76" i="10"/>
  <c r="AB332" i="10"/>
  <c r="AB588" i="10"/>
  <c r="AB844" i="10"/>
  <c r="AB77" i="10"/>
  <c r="AB301" i="10"/>
  <c r="AB525" i="10"/>
  <c r="AB781" i="10"/>
  <c r="AB30" i="10"/>
  <c r="AB286" i="10"/>
  <c r="AB526" i="10"/>
  <c r="AB766" i="10"/>
  <c r="AB1006" i="10"/>
  <c r="AB271" i="10"/>
  <c r="AB527" i="10"/>
  <c r="AB783" i="10"/>
  <c r="AB48" i="10"/>
  <c r="AB304" i="10"/>
  <c r="AB560" i="10"/>
  <c r="AB800" i="10"/>
  <c r="AB339" i="10"/>
  <c r="AB278" i="10"/>
  <c r="AB282" i="10"/>
  <c r="AB768" i="10"/>
  <c r="AB161" i="10"/>
  <c r="AB417" i="10"/>
  <c r="AB641" i="10"/>
  <c r="AB881" i="10"/>
  <c r="AB130" i="10"/>
  <c r="AB386" i="10"/>
  <c r="AB626" i="10"/>
  <c r="AB882" i="10"/>
  <c r="AB131" i="10"/>
  <c r="AB387" i="10"/>
  <c r="AB627" i="10"/>
  <c r="AB883" i="10"/>
  <c r="AB132" i="10"/>
  <c r="AB372" i="10"/>
  <c r="AB612" i="10"/>
  <c r="AB868" i="10"/>
  <c r="AB117" i="10"/>
  <c r="AB357" i="10"/>
  <c r="AB597" i="10"/>
  <c r="AB853" i="10"/>
  <c r="AB102" i="10"/>
  <c r="AB326" i="10"/>
  <c r="AB582" i="10"/>
  <c r="AB838" i="10"/>
  <c r="AB71" i="10"/>
  <c r="AB327" i="10"/>
  <c r="AB583" i="10"/>
  <c r="AB72" i="10"/>
  <c r="AB328" i="10"/>
  <c r="AB584" i="10"/>
  <c r="AB840" i="10"/>
  <c r="AB73" i="10"/>
  <c r="AB329" i="10"/>
  <c r="AB585" i="10"/>
  <c r="AB841" i="10"/>
  <c r="AB106" i="10"/>
  <c r="AB330" i="10"/>
  <c r="AB586" i="10"/>
  <c r="AB842" i="10"/>
  <c r="AB91" i="10"/>
  <c r="AB347" i="10"/>
  <c r="AB587" i="10"/>
  <c r="AB827" i="10"/>
  <c r="AB92" i="10"/>
  <c r="AB348" i="10"/>
  <c r="AB604" i="10"/>
  <c r="AB93" i="10"/>
  <c r="AB317" i="10"/>
  <c r="AB541" i="10"/>
  <c r="AB797" i="10"/>
  <c r="AB46" i="10"/>
  <c r="AB302" i="10"/>
  <c r="AB542" i="10"/>
  <c r="AB782" i="10"/>
  <c r="AB31" i="10"/>
  <c r="AB287" i="10"/>
  <c r="AB543" i="10"/>
  <c r="AB799" i="10"/>
  <c r="AB64" i="10"/>
  <c r="AB320" i="10"/>
  <c r="AB576" i="10"/>
  <c r="AB816" i="10"/>
  <c r="AB113" i="10"/>
  <c r="AB820" i="10"/>
  <c r="AB792" i="10"/>
  <c r="AB528" i="10"/>
  <c r="AB177" i="10"/>
  <c r="AB433" i="10"/>
  <c r="AB897" i="10"/>
  <c r="AB146" i="10"/>
  <c r="AB402" i="10"/>
  <c r="AB642" i="10"/>
  <c r="AB898" i="10"/>
  <c r="AB147" i="10"/>
  <c r="AB403" i="10"/>
  <c r="AB643" i="10"/>
  <c r="AB899" i="10"/>
  <c r="AB148" i="10"/>
  <c r="AB388" i="10"/>
  <c r="AB628" i="10"/>
  <c r="AB884" i="10"/>
  <c r="AB133" i="10"/>
  <c r="AB373" i="10"/>
  <c r="AB613" i="10"/>
  <c r="AB869" i="10"/>
  <c r="AB118" i="10"/>
  <c r="AB342" i="10"/>
  <c r="AB598" i="10"/>
  <c r="AB854" i="10"/>
  <c r="AB87" i="10"/>
  <c r="AB343" i="10"/>
  <c r="AB599" i="10"/>
  <c r="AB88" i="10"/>
  <c r="AB344" i="10"/>
  <c r="AB600" i="10"/>
  <c r="AB856" i="10"/>
  <c r="AB89" i="10"/>
  <c r="AB345" i="10"/>
  <c r="AB601" i="10"/>
  <c r="AB857" i="10"/>
  <c r="AB122" i="10"/>
  <c r="AB346" i="10"/>
  <c r="AB602" i="10"/>
  <c r="AB858" i="10"/>
  <c r="AB107" i="10"/>
  <c r="AB363" i="10"/>
  <c r="AB603" i="10"/>
  <c r="AB843" i="10"/>
  <c r="AB108" i="10"/>
  <c r="AB364" i="10"/>
  <c r="AB620" i="10"/>
  <c r="AB109" i="10"/>
  <c r="AB333" i="10"/>
  <c r="AB557" i="10"/>
  <c r="AB813" i="10"/>
  <c r="AB62" i="10"/>
  <c r="AB318" i="10"/>
  <c r="AB558" i="10"/>
  <c r="AB798" i="10"/>
  <c r="AB47" i="10"/>
  <c r="AB303" i="10"/>
  <c r="AB559" i="10"/>
  <c r="AB815" i="10"/>
  <c r="AB80" i="10"/>
  <c r="AB336" i="10"/>
  <c r="AB592" i="10"/>
  <c r="AB832" i="10"/>
  <c r="AB834" i="10"/>
  <c r="AB281" i="10"/>
  <c r="AB751" i="10"/>
  <c r="AB193" i="10"/>
  <c r="AB449" i="10"/>
  <c r="AB913" i="10"/>
  <c r="AB162" i="10"/>
  <c r="AB658" i="10"/>
  <c r="AB914" i="10"/>
  <c r="AB163" i="10"/>
  <c r="AB419" i="10"/>
  <c r="AB659" i="10"/>
  <c r="AB915" i="10"/>
  <c r="AB164" i="10"/>
  <c r="AB404" i="10"/>
  <c r="AB644" i="10"/>
  <c r="AB900" i="10"/>
  <c r="AB149" i="10"/>
  <c r="AB389" i="10"/>
  <c r="AB629" i="10"/>
  <c r="AB885" i="10"/>
  <c r="AB358" i="10"/>
  <c r="AB614" i="10"/>
  <c r="AB870" i="10"/>
  <c r="AB103" i="10"/>
  <c r="AB359" i="10"/>
  <c r="AB615" i="10"/>
  <c r="AB839" i="10"/>
  <c r="AB104" i="10"/>
  <c r="AB360" i="10"/>
  <c r="AB616" i="10"/>
  <c r="AB872" i="10"/>
  <c r="AB105" i="10"/>
  <c r="AB361" i="10"/>
  <c r="AB617" i="10"/>
  <c r="AB873" i="10"/>
  <c r="AB138" i="10"/>
  <c r="AB362" i="10"/>
  <c r="AB618" i="10"/>
  <c r="AB874" i="10"/>
  <c r="AB123" i="10"/>
  <c r="AB379" i="10"/>
  <c r="AB619" i="10"/>
  <c r="AB859" i="10"/>
  <c r="AB124" i="10"/>
  <c r="AB380" i="10"/>
  <c r="AB636" i="10"/>
  <c r="AB876" i="10"/>
  <c r="AB125" i="10"/>
  <c r="AB349" i="10"/>
  <c r="AB573" i="10"/>
  <c r="AB829" i="10"/>
  <c r="AB78" i="10"/>
  <c r="AB574" i="10"/>
  <c r="AB814" i="10"/>
  <c r="AB63" i="10"/>
  <c r="AB319" i="10"/>
  <c r="AB575" i="10"/>
  <c r="AB831" i="10"/>
  <c r="AB96" i="10"/>
  <c r="AB352" i="10"/>
  <c r="AB608" i="10"/>
  <c r="AB848" i="10"/>
  <c r="AB209" i="10"/>
  <c r="AB465" i="10"/>
  <c r="AB673" i="10"/>
  <c r="AB929" i="10"/>
  <c r="AB178" i="10"/>
  <c r="AB418" i="10"/>
  <c r="AB674" i="10"/>
  <c r="AB930" i="10"/>
  <c r="AB179" i="10"/>
  <c r="AB435" i="10"/>
  <c r="AB675" i="10"/>
  <c r="AB931" i="10"/>
  <c r="AB180" i="10"/>
  <c r="AB420" i="10"/>
  <c r="AB660" i="10"/>
  <c r="AB916" i="10"/>
  <c r="AB165" i="10"/>
  <c r="AB405" i="10"/>
  <c r="AB645" i="10"/>
  <c r="AB901" i="10"/>
  <c r="AB134" i="10"/>
  <c r="AB374" i="10"/>
  <c r="AB630" i="10"/>
  <c r="AB886" i="10"/>
  <c r="AB119" i="10"/>
  <c r="AB375" i="10"/>
  <c r="AB631" i="10"/>
  <c r="AB855" i="10"/>
  <c r="AB120" i="10"/>
  <c r="AB376" i="10"/>
  <c r="AB632" i="10"/>
  <c r="AB888" i="10"/>
  <c r="AB121" i="10"/>
  <c r="AB377" i="10"/>
  <c r="AB633" i="10"/>
  <c r="AB889" i="10"/>
  <c r="AB154" i="10"/>
  <c r="AB378" i="10"/>
  <c r="AB634" i="10"/>
  <c r="AB139" i="10"/>
  <c r="AB395" i="10"/>
  <c r="AB635" i="10"/>
  <c r="AB875" i="10"/>
  <c r="AB140" i="10"/>
  <c r="AB396" i="10"/>
  <c r="AB652" i="10"/>
  <c r="AB892" i="10"/>
  <c r="AB141" i="10"/>
  <c r="AB365" i="10"/>
  <c r="AB589" i="10"/>
  <c r="AB845" i="10"/>
  <c r="AB94" i="10"/>
  <c r="AB590" i="10"/>
  <c r="AB830" i="10"/>
  <c r="AB79" i="10"/>
  <c r="AB335" i="10"/>
  <c r="AB591" i="10"/>
  <c r="AB847" i="10"/>
  <c r="AB112" i="10"/>
  <c r="AB368" i="10"/>
  <c r="AB624" i="10"/>
  <c r="AB864" i="10"/>
  <c r="AB369" i="10"/>
  <c r="AB534" i="10"/>
  <c r="AB239" i="10"/>
  <c r="AB225" i="10"/>
  <c r="AB481" i="10"/>
  <c r="AB689" i="10"/>
  <c r="AB945" i="10"/>
  <c r="AB194" i="10"/>
  <c r="AB434" i="10"/>
  <c r="AB690" i="10"/>
  <c r="AB946" i="10"/>
  <c r="AB195" i="10"/>
  <c r="AB451" i="10"/>
  <c r="AB691" i="10"/>
  <c r="AB947" i="10"/>
  <c r="AB196" i="10"/>
  <c r="AB436" i="10"/>
  <c r="AB676" i="10"/>
  <c r="AB932" i="10"/>
  <c r="AB181" i="10"/>
  <c r="AB421" i="10"/>
  <c r="AB661" i="10"/>
  <c r="AB917" i="10"/>
  <c r="AB150" i="10"/>
  <c r="AB390" i="10"/>
  <c r="AB646" i="10"/>
  <c r="AB902" i="10"/>
  <c r="AB135" i="10"/>
  <c r="AB391" i="10"/>
  <c r="AB647" i="10"/>
  <c r="AB871" i="10"/>
  <c r="AB136" i="10"/>
  <c r="AB392" i="10"/>
  <c r="AB648" i="10"/>
  <c r="AB904" i="10"/>
  <c r="AB137" i="10"/>
  <c r="AB393" i="10"/>
  <c r="AB649" i="10"/>
  <c r="AB905" i="10"/>
  <c r="AB170" i="10"/>
  <c r="AB394" i="10"/>
  <c r="AB650" i="10"/>
  <c r="AB890" i="10"/>
  <c r="AB155" i="10"/>
  <c r="AB651" i="10"/>
  <c r="AB891" i="10"/>
  <c r="AB156" i="10"/>
  <c r="AB412" i="10"/>
  <c r="AB668" i="10"/>
  <c r="AB908" i="10"/>
  <c r="AB157" i="10"/>
  <c r="AB381" i="10"/>
  <c r="AB605" i="10"/>
  <c r="AB861" i="10"/>
  <c r="AB110" i="10"/>
  <c r="AB350" i="10"/>
  <c r="AB606" i="10"/>
  <c r="AB846" i="10"/>
  <c r="AB95" i="10"/>
  <c r="AB351" i="10"/>
  <c r="AB607" i="10"/>
  <c r="AB863" i="10"/>
  <c r="AB128" i="10"/>
  <c r="AB384" i="10"/>
  <c r="AB640" i="10"/>
  <c r="AB880" i="10"/>
  <c r="AB835" i="10"/>
  <c r="AB54" i="10"/>
  <c r="AB280" i="10"/>
  <c r="AB58" i="10"/>
  <c r="AB44" i="10"/>
  <c r="AB556" i="10"/>
  <c r="AB812" i="10"/>
  <c r="AB494" i="10"/>
  <c r="AB241" i="10"/>
  <c r="AB705" i="10"/>
  <c r="AB961" i="10"/>
  <c r="AB210" i="10"/>
  <c r="AB450" i="10"/>
  <c r="AB706" i="10"/>
  <c r="AB962" i="10"/>
  <c r="AB211" i="10"/>
  <c r="AB467" i="10"/>
  <c r="AB707" i="10"/>
  <c r="AB963" i="10"/>
  <c r="AB212" i="10"/>
  <c r="AB692" i="10"/>
  <c r="AB948" i="10"/>
  <c r="AB197" i="10"/>
  <c r="AB437" i="10"/>
  <c r="AB677" i="10"/>
  <c r="AB933" i="10"/>
  <c r="AB406" i="10"/>
  <c r="AB662" i="10"/>
  <c r="AB918" i="10"/>
  <c r="AB151" i="10"/>
  <c r="AB407" i="10"/>
  <c r="AB887" i="10"/>
  <c r="AB152" i="10"/>
  <c r="AB408" i="10"/>
  <c r="AB664" i="10"/>
  <c r="AB153" i="10"/>
  <c r="AB409" i="10"/>
  <c r="AB665" i="10"/>
  <c r="AB921" i="10"/>
  <c r="AB410" i="10"/>
  <c r="AB666" i="10"/>
  <c r="AB906" i="10"/>
  <c r="AB171" i="10"/>
  <c r="AB411" i="10"/>
  <c r="AB667" i="10"/>
  <c r="AB907" i="10"/>
  <c r="AB172" i="10"/>
  <c r="AB428" i="10"/>
  <c r="AB684" i="10"/>
  <c r="AB924" i="10"/>
  <c r="AB173" i="10"/>
  <c r="AB397" i="10"/>
  <c r="AB621" i="10"/>
  <c r="AB877" i="10"/>
  <c r="AB126" i="10"/>
  <c r="AB366" i="10"/>
  <c r="AB622" i="10"/>
  <c r="AB862" i="10"/>
  <c r="AB111" i="10"/>
  <c r="AB367" i="10"/>
  <c r="AB623" i="10"/>
  <c r="AB879" i="10"/>
  <c r="AB144" i="10"/>
  <c r="AB400" i="10"/>
  <c r="AB656" i="10"/>
  <c r="AB896" i="10"/>
  <c r="AB84" i="10"/>
  <c r="AB39" i="10"/>
  <c r="AB538" i="10"/>
  <c r="AB734" i="10"/>
  <c r="AB257" i="10"/>
  <c r="AB721" i="10"/>
  <c r="AB977" i="10"/>
  <c r="AB226" i="10"/>
  <c r="AB466" i="10"/>
  <c r="AB722" i="10"/>
  <c r="AB978" i="10"/>
  <c r="AB227" i="10"/>
  <c r="AB483" i="10"/>
  <c r="AB723" i="10"/>
  <c r="AB979" i="10"/>
  <c r="AB228" i="10"/>
  <c r="AB708" i="10"/>
  <c r="AB964" i="10"/>
  <c r="AB453" i="10"/>
  <c r="AB693" i="10"/>
  <c r="AB949" i="10"/>
  <c r="AB422" i="10"/>
  <c r="AB678" i="10"/>
  <c r="AB934" i="10"/>
  <c r="AB167" i="10"/>
  <c r="AB423" i="10"/>
  <c r="AB903" i="10"/>
  <c r="AB168" i="10"/>
  <c r="AB424" i="10"/>
  <c r="AB680" i="10"/>
  <c r="AB169" i="10"/>
  <c r="AB425" i="10"/>
  <c r="AB681" i="10"/>
  <c r="AB937" i="10"/>
  <c r="AB186" i="10"/>
  <c r="AB426" i="10"/>
  <c r="AB682" i="10"/>
  <c r="AB922" i="10"/>
  <c r="AB187" i="10"/>
  <c r="AB427" i="10"/>
  <c r="AB683" i="10"/>
  <c r="AB923" i="10"/>
  <c r="AB188" i="10"/>
  <c r="AB444" i="10"/>
  <c r="AB700" i="10"/>
  <c r="AB940" i="10"/>
  <c r="AB189" i="10"/>
  <c r="AB413" i="10"/>
  <c r="AB637" i="10"/>
  <c r="AB893" i="10"/>
  <c r="AB142" i="10"/>
  <c r="AB382" i="10"/>
  <c r="AB638" i="10"/>
  <c r="AB878" i="10"/>
  <c r="AB127" i="10"/>
  <c r="AB383" i="10"/>
  <c r="AB639" i="10"/>
  <c r="AB895" i="10"/>
  <c r="AB160" i="10"/>
  <c r="AB416" i="10"/>
  <c r="AB672" i="10"/>
  <c r="AB912" i="10"/>
  <c r="AB579" i="10"/>
  <c r="AB805" i="10"/>
  <c r="AB775" i="10"/>
  <c r="AB793" i="10"/>
  <c r="AB779" i="10"/>
  <c r="AB300" i="10"/>
  <c r="AB45" i="10"/>
  <c r="AB495" i="10"/>
  <c r="AB273" i="10"/>
  <c r="AB513" i="10"/>
  <c r="AB737" i="10"/>
  <c r="AB993" i="10"/>
  <c r="AB242" i="10"/>
  <c r="AB482" i="10"/>
  <c r="AB738" i="10"/>
  <c r="AB994" i="10"/>
  <c r="AB243" i="10"/>
  <c r="AB499" i="10"/>
  <c r="AB739" i="10"/>
  <c r="AB995" i="10"/>
  <c r="AB244" i="10"/>
  <c r="AB468" i="10"/>
  <c r="AB724" i="10"/>
  <c r="AB980" i="10"/>
  <c r="AB213" i="10"/>
  <c r="AB469" i="10"/>
  <c r="AB709" i="10"/>
  <c r="AB965" i="10"/>
  <c r="AB182" i="10"/>
  <c r="AB438" i="10"/>
  <c r="AB694" i="10"/>
  <c r="AB950" i="10"/>
  <c r="AB183" i="10"/>
  <c r="AB439" i="10"/>
  <c r="AB679" i="10"/>
  <c r="AB919" i="10"/>
  <c r="AB184" i="10"/>
  <c r="AB440" i="10"/>
  <c r="AB696" i="10"/>
  <c r="AB936" i="10"/>
  <c r="AB185" i="10"/>
  <c r="AB441" i="10"/>
  <c r="AB697" i="10"/>
  <c r="AB953" i="10"/>
  <c r="AB202" i="10"/>
  <c r="AB442" i="10"/>
  <c r="AB698" i="10"/>
  <c r="AB938" i="10"/>
  <c r="AB203" i="10"/>
  <c r="AB443" i="10"/>
  <c r="AB699" i="10"/>
  <c r="AB939" i="10"/>
  <c r="AB204" i="10"/>
  <c r="AB460" i="10"/>
  <c r="AB716" i="10"/>
  <c r="AB956" i="10"/>
  <c r="AB429" i="10"/>
  <c r="AB653" i="10"/>
  <c r="AB909" i="10"/>
  <c r="AB158" i="10"/>
  <c r="AB398" i="10"/>
  <c r="AB654" i="10"/>
  <c r="AB894" i="10"/>
  <c r="AB143" i="10"/>
  <c r="AB399" i="10"/>
  <c r="AB655" i="10"/>
  <c r="AB911" i="10"/>
  <c r="AB176" i="10"/>
  <c r="AB432" i="10"/>
  <c r="AB688" i="10"/>
  <c r="AB928" i="10"/>
  <c r="AB324" i="10"/>
  <c r="AB279" i="10"/>
  <c r="AB794" i="10"/>
  <c r="AB974" i="10"/>
  <c r="AB33" i="10"/>
  <c r="AB289" i="10"/>
  <c r="AB529" i="10"/>
  <c r="AB753" i="10"/>
  <c r="AB1009" i="10"/>
  <c r="AB258" i="10"/>
  <c r="AB498" i="10"/>
  <c r="AB754" i="10"/>
  <c r="AB1010" i="10"/>
  <c r="AB259" i="10"/>
  <c r="AB755" i="10"/>
  <c r="AB1011" i="10"/>
  <c r="AB260" i="10"/>
  <c r="AB484" i="10"/>
  <c r="AB740" i="10"/>
  <c r="AB996" i="10"/>
  <c r="AB229" i="10"/>
  <c r="AB485" i="10"/>
  <c r="AB725" i="10"/>
  <c r="AB981" i="10"/>
  <c r="AB198" i="10"/>
  <c r="AB454" i="10"/>
  <c r="AB710" i="10"/>
  <c r="AB966" i="10"/>
  <c r="AB199" i="10"/>
  <c r="AB455" i="10"/>
  <c r="AB695" i="10"/>
  <c r="AB935" i="10"/>
  <c r="AB200" i="10"/>
  <c r="AB456" i="10"/>
  <c r="AB712" i="10"/>
  <c r="AB952" i="10"/>
  <c r="AB201" i="10"/>
  <c r="AB457" i="10"/>
  <c r="AB713" i="10"/>
  <c r="AB969" i="10"/>
  <c r="AB218" i="10"/>
  <c r="AB458" i="10"/>
  <c r="AB714" i="10"/>
  <c r="AB954" i="10"/>
  <c r="AB219" i="10"/>
  <c r="AB459" i="10"/>
  <c r="AB715" i="10"/>
  <c r="AB955" i="10"/>
  <c r="AB220" i="10"/>
  <c r="AB476" i="10"/>
  <c r="AB732" i="10"/>
  <c r="AB972" i="10"/>
  <c r="AB445" i="10"/>
  <c r="AB669" i="10"/>
  <c r="AB925" i="10"/>
  <c r="AB174" i="10"/>
  <c r="AB414" i="10"/>
  <c r="AB159" i="10"/>
  <c r="AB415" i="10"/>
  <c r="AB671" i="10"/>
  <c r="AB927" i="10"/>
  <c r="AB192" i="10"/>
  <c r="AB448" i="10"/>
  <c r="AB704" i="10"/>
  <c r="AB944" i="10"/>
  <c r="AB83" i="10"/>
  <c r="AB309" i="10"/>
  <c r="AB536" i="10"/>
  <c r="AB299" i="10"/>
  <c r="AB254" i="10"/>
  <c r="AB49" i="10"/>
  <c r="AB305" i="10"/>
  <c r="AB545" i="10"/>
  <c r="AB769" i="10"/>
  <c r="AB274" i="10"/>
  <c r="AB514" i="10"/>
  <c r="AB770" i="10"/>
  <c r="AB19" i="10"/>
  <c r="AB275" i="10"/>
  <c r="AB771" i="10"/>
  <c r="AB20" i="10"/>
  <c r="AB500" i="10"/>
  <c r="AB756" i="10"/>
  <c r="AB1012" i="10"/>
  <c r="AB245" i="10"/>
  <c r="AB501" i="10"/>
  <c r="AB741" i="10"/>
  <c r="AB997" i="10"/>
  <c r="AB214" i="10"/>
  <c r="AB470" i="10"/>
  <c r="AB726" i="10"/>
  <c r="AB982" i="10"/>
  <c r="AB215" i="10"/>
  <c r="AB471" i="10"/>
  <c r="AB711" i="10"/>
  <c r="AB951" i="10"/>
  <c r="AB216" i="10"/>
  <c r="AB472" i="10"/>
  <c r="AB728" i="10"/>
  <c r="AB968" i="10"/>
  <c r="AB217" i="10"/>
  <c r="AB473" i="10"/>
  <c r="AB729" i="10"/>
  <c r="AB985" i="10"/>
  <c r="AB474" i="10"/>
  <c r="AB730" i="10"/>
  <c r="AB970" i="10"/>
  <c r="AB235" i="10"/>
  <c r="AB475" i="10"/>
  <c r="AB971" i="10"/>
  <c r="AB236" i="10"/>
  <c r="AB492" i="10"/>
  <c r="AB748" i="10"/>
  <c r="AB988" i="10"/>
  <c r="AB221" i="10"/>
  <c r="AB461" i="10"/>
  <c r="AB685" i="10"/>
  <c r="AB190" i="10"/>
  <c r="AB430" i="10"/>
  <c r="AB910" i="10"/>
  <c r="AB175" i="10"/>
  <c r="AB431" i="10"/>
  <c r="AB687" i="10"/>
  <c r="AB943" i="10"/>
  <c r="AB208" i="10"/>
  <c r="AB464" i="10"/>
  <c r="AB720" i="10"/>
  <c r="AB960" i="10"/>
  <c r="AB82" i="10"/>
  <c r="AB564" i="10"/>
  <c r="AB535" i="10"/>
  <c r="AB43" i="10"/>
  <c r="AB65" i="10"/>
  <c r="AB321" i="10"/>
  <c r="AB561" i="10"/>
  <c r="AB785" i="10"/>
  <c r="AB34" i="10"/>
  <c r="AB290" i="10"/>
  <c r="AB530" i="10"/>
  <c r="AB786" i="10"/>
  <c r="AB35" i="10"/>
  <c r="AB291" i="10"/>
  <c r="AB531" i="10"/>
  <c r="AB787" i="10"/>
  <c r="AB36" i="10"/>
  <c r="AB516" i="10"/>
  <c r="AB772" i="10"/>
  <c r="AB21" i="10"/>
  <c r="AB261" i="10"/>
  <c r="AB517" i="10"/>
  <c r="AB757" i="10"/>
  <c r="AB1013" i="10"/>
  <c r="AB230" i="10"/>
  <c r="AB486" i="10"/>
  <c r="AB742" i="10"/>
  <c r="AB998" i="10"/>
  <c r="AB231" i="10"/>
  <c r="AB487" i="10"/>
  <c r="AB727" i="10"/>
  <c r="AB967" i="10"/>
  <c r="AB232" i="10"/>
  <c r="AB488" i="10"/>
  <c r="AB744" i="10"/>
  <c r="AB984" i="10"/>
  <c r="AB233" i="10"/>
  <c r="AB489" i="10"/>
  <c r="AB745" i="10"/>
  <c r="AB1001" i="10"/>
  <c r="AB490" i="10"/>
  <c r="AB746" i="10"/>
  <c r="AB986" i="10"/>
  <c r="AB251" i="10"/>
  <c r="AB491" i="10"/>
  <c r="AB987" i="10"/>
  <c r="AB252" i="10"/>
  <c r="AB508" i="10"/>
  <c r="AB764" i="10"/>
  <c r="AB1004" i="10"/>
  <c r="AB237" i="10"/>
  <c r="AB701" i="10"/>
  <c r="AB206" i="10"/>
  <c r="AB446" i="10"/>
  <c r="AB686" i="10"/>
  <c r="AB926" i="10"/>
  <c r="AB191" i="10"/>
  <c r="AB447" i="10"/>
  <c r="AB703" i="10"/>
  <c r="AB959" i="10"/>
  <c r="AB224" i="10"/>
  <c r="AB480" i="10"/>
  <c r="AB736" i="10"/>
  <c r="AB976" i="10"/>
  <c r="AB338" i="10"/>
  <c r="AB25" i="10"/>
  <c r="AB989" i="10"/>
  <c r="AB81" i="10"/>
  <c r="AB337" i="10"/>
  <c r="AB577" i="10"/>
  <c r="AB801" i="10"/>
  <c r="AB50" i="10"/>
  <c r="AB306" i="10"/>
  <c r="AB546" i="10"/>
  <c r="AB802" i="10"/>
  <c r="AB51" i="10"/>
  <c r="AB307" i="10"/>
  <c r="AB547" i="10"/>
  <c r="AB803" i="10"/>
  <c r="AB52" i="10"/>
  <c r="AB292" i="10"/>
  <c r="AB532" i="10"/>
  <c r="AB788" i="10"/>
  <c r="AB37" i="10"/>
  <c r="AB277" i="10"/>
  <c r="AB533" i="10"/>
  <c r="AB773" i="10"/>
  <c r="AB22" i="10"/>
  <c r="AB246" i="10"/>
  <c r="AB502" i="10"/>
  <c r="AB758" i="10"/>
  <c r="AB1014" i="10"/>
  <c r="AB247" i="10"/>
  <c r="AB503" i="10"/>
  <c r="AB743" i="10"/>
  <c r="AB983" i="10"/>
  <c r="AB248" i="10"/>
  <c r="AB504" i="10"/>
  <c r="AB760" i="10"/>
  <c r="AB1000" i="10"/>
  <c r="AB249" i="10"/>
  <c r="AB505" i="10"/>
  <c r="AB761" i="10"/>
  <c r="AB26" i="10"/>
  <c r="AB250" i="10"/>
  <c r="AB506" i="10"/>
  <c r="AB762" i="10"/>
  <c r="AB1002" i="10"/>
  <c r="AB267" i="10"/>
  <c r="AB507" i="10"/>
  <c r="AB747" i="10"/>
  <c r="AB1003" i="10"/>
  <c r="AB268" i="10"/>
  <c r="AB524" i="10"/>
  <c r="AB780" i="10"/>
  <c r="AB253" i="10"/>
  <c r="AB717" i="10"/>
  <c r="AB957" i="10"/>
  <c r="AB222" i="10"/>
  <c r="AB462" i="10"/>
  <c r="AB702" i="10"/>
  <c r="AB942" i="10"/>
  <c r="AB207" i="10"/>
  <c r="AB463" i="10"/>
  <c r="AB719" i="10"/>
  <c r="AB975" i="10"/>
  <c r="AB240" i="10"/>
  <c r="AB496" i="10"/>
  <c r="AB752" i="10"/>
  <c r="AB992" i="10"/>
  <c r="AB790" i="10"/>
  <c r="AB749" i="10"/>
  <c r="AB97" i="10"/>
  <c r="AB353" i="10"/>
  <c r="AB593" i="10"/>
  <c r="AB817" i="10"/>
  <c r="AB66" i="10"/>
  <c r="AB322" i="10"/>
  <c r="AB562" i="10"/>
  <c r="AB818" i="10"/>
  <c r="AB67" i="10"/>
  <c r="AB323" i="10"/>
  <c r="AB563" i="10"/>
  <c r="AB819" i="10"/>
  <c r="AB68" i="10"/>
  <c r="AB308" i="10"/>
  <c r="AB548" i="10"/>
  <c r="AB804" i="10"/>
  <c r="AB53" i="10"/>
  <c r="AB293" i="10"/>
  <c r="AB549" i="10"/>
  <c r="AB789" i="10"/>
  <c r="AB38" i="10"/>
  <c r="AB262" i="10"/>
  <c r="AB518" i="10"/>
  <c r="AB774" i="10"/>
  <c r="AB23" i="10"/>
  <c r="AB263" i="10"/>
  <c r="AB519" i="10"/>
  <c r="AB759" i="10"/>
  <c r="AB999" i="10"/>
  <c r="AB264" i="10"/>
  <c r="AB520" i="10"/>
  <c r="AB776" i="10"/>
  <c r="AB265" i="10"/>
  <c r="AB521" i="10"/>
  <c r="AB777" i="10"/>
  <c r="AB42" i="10"/>
  <c r="AB266" i="10"/>
  <c r="AB522" i="10"/>
  <c r="AB778" i="10"/>
  <c r="AB27" i="10"/>
  <c r="AB283" i="10"/>
  <c r="AB523" i="10"/>
  <c r="AB763" i="10"/>
  <c r="AB28" i="10"/>
  <c r="AB284" i="10"/>
  <c r="AB540" i="10"/>
  <c r="AB796" i="10"/>
  <c r="AB269" i="10"/>
  <c r="AB493" i="10"/>
  <c r="AB733" i="10"/>
  <c r="AB973" i="10"/>
  <c r="AB238" i="10"/>
  <c r="AB478" i="10"/>
  <c r="AB718" i="10"/>
  <c r="AB958" i="10"/>
  <c r="AB223" i="10"/>
  <c r="AB479" i="10"/>
  <c r="AB735" i="10"/>
  <c r="AB991" i="10"/>
  <c r="AB256" i="10"/>
  <c r="AB512" i="10"/>
  <c r="AB1008" i="10"/>
  <c r="Y1014" i="13"/>
  <c r="U1014" i="13"/>
  <c r="T1014" i="13"/>
  <c r="S1014" i="13"/>
  <c r="Y1013" i="13"/>
  <c r="U1013" i="13"/>
  <c r="T1013" i="13"/>
  <c r="S1013" i="13"/>
  <c r="Y1012" i="13"/>
  <c r="U1012" i="13"/>
  <c r="T1012" i="13"/>
  <c r="S1012" i="13"/>
  <c r="Y1011" i="13"/>
  <c r="U1011" i="13"/>
  <c r="T1011" i="13"/>
  <c r="S1011" i="13"/>
  <c r="Y1010" i="13"/>
  <c r="U1010" i="13"/>
  <c r="T1010" i="13"/>
  <c r="S1010" i="13"/>
  <c r="Y1009" i="13"/>
  <c r="U1009" i="13"/>
  <c r="T1009" i="13"/>
  <c r="S1009" i="13"/>
  <c r="Y1008" i="13"/>
  <c r="U1008" i="13"/>
  <c r="T1008" i="13"/>
  <c r="S1008" i="13"/>
  <c r="Y1007" i="13"/>
  <c r="U1007" i="13"/>
  <c r="T1007" i="13"/>
  <c r="S1007" i="13"/>
  <c r="Y1006" i="13"/>
  <c r="U1006" i="13"/>
  <c r="T1006" i="13"/>
  <c r="S1006" i="13"/>
  <c r="Y1005" i="13"/>
  <c r="U1005" i="13"/>
  <c r="T1005" i="13"/>
  <c r="S1005" i="13"/>
  <c r="Y1004" i="13"/>
  <c r="U1004" i="13"/>
  <c r="T1004" i="13"/>
  <c r="S1004" i="13"/>
  <c r="Y1003" i="13"/>
  <c r="U1003" i="13"/>
  <c r="T1003" i="13"/>
  <c r="S1003" i="13"/>
  <c r="Y1002" i="13"/>
  <c r="U1002" i="13"/>
  <c r="T1002" i="13"/>
  <c r="S1002" i="13"/>
  <c r="Y1001" i="13"/>
  <c r="U1001" i="13"/>
  <c r="T1001" i="13"/>
  <c r="S1001" i="13"/>
  <c r="Y1000" i="13"/>
  <c r="U1000" i="13"/>
  <c r="T1000" i="13"/>
  <c r="S1000" i="13"/>
  <c r="Y999" i="13"/>
  <c r="U999" i="13"/>
  <c r="T999" i="13"/>
  <c r="S999" i="13"/>
  <c r="Y998" i="13"/>
  <c r="U998" i="13"/>
  <c r="T998" i="13"/>
  <c r="S998" i="13"/>
  <c r="Y997" i="13"/>
  <c r="U997" i="13"/>
  <c r="T997" i="13"/>
  <c r="S997" i="13"/>
  <c r="Y996" i="13"/>
  <c r="U996" i="13"/>
  <c r="T996" i="13"/>
  <c r="S996" i="13"/>
  <c r="Y995" i="13"/>
  <c r="U995" i="13"/>
  <c r="T995" i="13"/>
  <c r="S995" i="13"/>
  <c r="Y994" i="13"/>
  <c r="U994" i="13"/>
  <c r="T994" i="13"/>
  <c r="S994" i="13"/>
  <c r="Y993" i="13"/>
  <c r="U993" i="13"/>
  <c r="T993" i="13"/>
  <c r="S993" i="13"/>
  <c r="Y992" i="13"/>
  <c r="U992" i="13"/>
  <c r="T992" i="13"/>
  <c r="S992" i="13"/>
  <c r="Y991" i="13"/>
  <c r="U991" i="13"/>
  <c r="T991" i="13"/>
  <c r="S991" i="13"/>
  <c r="Y990" i="13"/>
  <c r="U990" i="13"/>
  <c r="T990" i="13"/>
  <c r="S990" i="13"/>
  <c r="Y989" i="13"/>
  <c r="U989" i="13"/>
  <c r="T989" i="13"/>
  <c r="S989" i="13"/>
  <c r="Y988" i="13"/>
  <c r="U988" i="13"/>
  <c r="T988" i="13"/>
  <c r="S988" i="13"/>
  <c r="Y987" i="13"/>
  <c r="U987" i="13"/>
  <c r="T987" i="13"/>
  <c r="S987" i="13"/>
  <c r="Y986" i="13"/>
  <c r="U986" i="13"/>
  <c r="T986" i="13"/>
  <c r="S986" i="13"/>
  <c r="Y985" i="13"/>
  <c r="U985" i="13"/>
  <c r="T985" i="13"/>
  <c r="S985" i="13"/>
  <c r="Y984" i="13"/>
  <c r="U984" i="13"/>
  <c r="T984" i="13"/>
  <c r="S984" i="13"/>
  <c r="Y983" i="13"/>
  <c r="U983" i="13"/>
  <c r="T983" i="13"/>
  <c r="S983" i="13"/>
  <c r="Y982" i="13"/>
  <c r="U982" i="13"/>
  <c r="T982" i="13"/>
  <c r="S982" i="13"/>
  <c r="Y981" i="13"/>
  <c r="U981" i="13"/>
  <c r="T981" i="13"/>
  <c r="S981" i="13"/>
  <c r="Y980" i="13"/>
  <c r="U980" i="13"/>
  <c r="T980" i="13"/>
  <c r="S980" i="13"/>
  <c r="Y979" i="13"/>
  <c r="U979" i="13"/>
  <c r="T979" i="13"/>
  <c r="S979" i="13"/>
  <c r="Y978" i="13"/>
  <c r="U978" i="13"/>
  <c r="T978" i="13"/>
  <c r="S978" i="13"/>
  <c r="Y977" i="13"/>
  <c r="U977" i="13"/>
  <c r="T977" i="13"/>
  <c r="S977" i="13"/>
  <c r="Y976" i="13"/>
  <c r="U976" i="13"/>
  <c r="T976" i="13"/>
  <c r="S976" i="13"/>
  <c r="Y975" i="13"/>
  <c r="U975" i="13"/>
  <c r="T975" i="13"/>
  <c r="S975" i="13"/>
  <c r="Y974" i="13"/>
  <c r="U974" i="13"/>
  <c r="T974" i="13"/>
  <c r="S974" i="13"/>
  <c r="Y973" i="13"/>
  <c r="U973" i="13"/>
  <c r="T973" i="13"/>
  <c r="S973" i="13"/>
  <c r="Y972" i="13"/>
  <c r="U972" i="13"/>
  <c r="T972" i="13"/>
  <c r="S972" i="13"/>
  <c r="Y971" i="13"/>
  <c r="U971" i="13"/>
  <c r="T971" i="13"/>
  <c r="S971" i="13"/>
  <c r="Y970" i="13"/>
  <c r="U970" i="13"/>
  <c r="T970" i="13"/>
  <c r="S970" i="13"/>
  <c r="Y969" i="13"/>
  <c r="U969" i="13"/>
  <c r="T969" i="13"/>
  <c r="S969" i="13"/>
  <c r="Y968" i="13"/>
  <c r="U968" i="13"/>
  <c r="T968" i="13"/>
  <c r="S968" i="13"/>
  <c r="Y967" i="13"/>
  <c r="U967" i="13"/>
  <c r="T967" i="13"/>
  <c r="S967" i="13"/>
  <c r="Y966" i="13"/>
  <c r="U966" i="13"/>
  <c r="T966" i="13"/>
  <c r="S966" i="13"/>
  <c r="Y965" i="13"/>
  <c r="U965" i="13"/>
  <c r="T965" i="13"/>
  <c r="S965" i="13"/>
  <c r="Y964" i="13"/>
  <c r="U964" i="13"/>
  <c r="T964" i="13"/>
  <c r="S964" i="13"/>
  <c r="Y963" i="13"/>
  <c r="U963" i="13"/>
  <c r="T963" i="13"/>
  <c r="S963" i="13"/>
  <c r="Y962" i="13"/>
  <c r="U962" i="13"/>
  <c r="T962" i="13"/>
  <c r="S962" i="13"/>
  <c r="Y961" i="13"/>
  <c r="U961" i="13"/>
  <c r="T961" i="13"/>
  <c r="S961" i="13"/>
  <c r="Y960" i="13"/>
  <c r="U960" i="13"/>
  <c r="T960" i="13"/>
  <c r="S960" i="13"/>
  <c r="Y959" i="13"/>
  <c r="U959" i="13"/>
  <c r="T959" i="13"/>
  <c r="S959" i="13"/>
  <c r="Y958" i="13"/>
  <c r="U958" i="13"/>
  <c r="T958" i="13"/>
  <c r="S958" i="13"/>
  <c r="Y957" i="13"/>
  <c r="U957" i="13"/>
  <c r="T957" i="13"/>
  <c r="S957" i="13"/>
  <c r="Y956" i="13"/>
  <c r="U956" i="13"/>
  <c r="T956" i="13"/>
  <c r="S956" i="13"/>
  <c r="Y955" i="13"/>
  <c r="U955" i="13"/>
  <c r="T955" i="13"/>
  <c r="S955" i="13"/>
  <c r="Y954" i="13"/>
  <c r="U954" i="13"/>
  <c r="T954" i="13"/>
  <c r="S954" i="13"/>
  <c r="Y953" i="13"/>
  <c r="U953" i="13"/>
  <c r="T953" i="13"/>
  <c r="S953" i="13"/>
  <c r="Y952" i="13"/>
  <c r="U952" i="13"/>
  <c r="T952" i="13"/>
  <c r="S952" i="13"/>
  <c r="Y951" i="13"/>
  <c r="U951" i="13"/>
  <c r="T951" i="13"/>
  <c r="S951" i="13"/>
  <c r="Y950" i="13"/>
  <c r="U950" i="13"/>
  <c r="T950" i="13"/>
  <c r="S950" i="13"/>
  <c r="Y949" i="13"/>
  <c r="U949" i="13"/>
  <c r="T949" i="13"/>
  <c r="S949" i="13"/>
  <c r="Y948" i="13"/>
  <c r="U948" i="13"/>
  <c r="T948" i="13"/>
  <c r="S948" i="13"/>
  <c r="Y947" i="13"/>
  <c r="U947" i="13"/>
  <c r="T947" i="13"/>
  <c r="S947" i="13"/>
  <c r="Y946" i="13"/>
  <c r="U946" i="13"/>
  <c r="T946" i="13"/>
  <c r="S946" i="13"/>
  <c r="Y945" i="13"/>
  <c r="U945" i="13"/>
  <c r="T945" i="13"/>
  <c r="S945" i="13"/>
  <c r="Y944" i="13"/>
  <c r="U944" i="13"/>
  <c r="T944" i="13"/>
  <c r="S944" i="13"/>
  <c r="Y943" i="13"/>
  <c r="U943" i="13"/>
  <c r="T943" i="13"/>
  <c r="S943" i="13"/>
  <c r="Y942" i="13"/>
  <c r="U942" i="13"/>
  <c r="T942" i="13"/>
  <c r="S942" i="13"/>
  <c r="Y941" i="13"/>
  <c r="U941" i="13"/>
  <c r="T941" i="13"/>
  <c r="S941" i="13"/>
  <c r="Y940" i="13"/>
  <c r="U940" i="13"/>
  <c r="T940" i="13"/>
  <c r="S940" i="13"/>
  <c r="Y939" i="13"/>
  <c r="U939" i="13"/>
  <c r="T939" i="13"/>
  <c r="S939" i="13"/>
  <c r="Y938" i="13"/>
  <c r="U938" i="13"/>
  <c r="T938" i="13"/>
  <c r="S938" i="13"/>
  <c r="Y937" i="13"/>
  <c r="U937" i="13"/>
  <c r="T937" i="13"/>
  <c r="S937" i="13"/>
  <c r="Y936" i="13"/>
  <c r="U936" i="13"/>
  <c r="T936" i="13"/>
  <c r="S936" i="13"/>
  <c r="Y935" i="13"/>
  <c r="U935" i="13"/>
  <c r="T935" i="13"/>
  <c r="S935" i="13"/>
  <c r="Y934" i="13"/>
  <c r="U934" i="13"/>
  <c r="T934" i="13"/>
  <c r="S934" i="13"/>
  <c r="Y933" i="13"/>
  <c r="U933" i="13"/>
  <c r="T933" i="13"/>
  <c r="S933" i="13"/>
  <c r="Y932" i="13"/>
  <c r="U932" i="13"/>
  <c r="T932" i="13"/>
  <c r="S932" i="13"/>
  <c r="Y931" i="13"/>
  <c r="U931" i="13"/>
  <c r="T931" i="13"/>
  <c r="S931" i="13"/>
  <c r="Y930" i="13"/>
  <c r="U930" i="13"/>
  <c r="T930" i="13"/>
  <c r="S930" i="13"/>
  <c r="Y929" i="13"/>
  <c r="U929" i="13"/>
  <c r="T929" i="13"/>
  <c r="S929" i="13"/>
  <c r="Y928" i="13"/>
  <c r="U928" i="13"/>
  <c r="T928" i="13"/>
  <c r="S928" i="13"/>
  <c r="Y927" i="13"/>
  <c r="U927" i="13"/>
  <c r="T927" i="13"/>
  <c r="S927" i="13"/>
  <c r="Y926" i="13"/>
  <c r="U926" i="13"/>
  <c r="T926" i="13"/>
  <c r="S926" i="13"/>
  <c r="Y925" i="13"/>
  <c r="U925" i="13"/>
  <c r="T925" i="13"/>
  <c r="S925" i="13"/>
  <c r="Y924" i="13"/>
  <c r="U924" i="13"/>
  <c r="T924" i="13"/>
  <c r="S924" i="13"/>
  <c r="Y923" i="13"/>
  <c r="U923" i="13"/>
  <c r="T923" i="13"/>
  <c r="S923" i="13"/>
  <c r="Y922" i="13"/>
  <c r="U922" i="13"/>
  <c r="T922" i="13"/>
  <c r="S922" i="13"/>
  <c r="Y921" i="13"/>
  <c r="U921" i="13"/>
  <c r="T921" i="13"/>
  <c r="S921" i="13"/>
  <c r="Y920" i="13"/>
  <c r="U920" i="13"/>
  <c r="T920" i="13"/>
  <c r="S920" i="13"/>
  <c r="Y919" i="13"/>
  <c r="U919" i="13"/>
  <c r="T919" i="13"/>
  <c r="S919" i="13"/>
  <c r="Y918" i="13"/>
  <c r="U918" i="13"/>
  <c r="T918" i="13"/>
  <c r="S918" i="13"/>
  <c r="Y917" i="13"/>
  <c r="U917" i="13"/>
  <c r="T917" i="13"/>
  <c r="S917" i="13"/>
  <c r="Y916" i="13"/>
  <c r="U916" i="13"/>
  <c r="T916" i="13"/>
  <c r="S916" i="13"/>
  <c r="Y915" i="13"/>
  <c r="U915" i="13"/>
  <c r="T915" i="13"/>
  <c r="S915" i="13"/>
  <c r="Y914" i="13"/>
  <c r="U914" i="13"/>
  <c r="T914" i="13"/>
  <c r="S914" i="13"/>
  <c r="Y913" i="13"/>
  <c r="U913" i="13"/>
  <c r="T913" i="13"/>
  <c r="S913" i="13"/>
  <c r="Y912" i="13"/>
  <c r="U912" i="13"/>
  <c r="T912" i="13"/>
  <c r="S912" i="13"/>
  <c r="Y911" i="13"/>
  <c r="U911" i="13"/>
  <c r="T911" i="13"/>
  <c r="S911" i="13"/>
  <c r="Y910" i="13"/>
  <c r="U910" i="13"/>
  <c r="T910" i="13"/>
  <c r="S910" i="13"/>
  <c r="Y909" i="13"/>
  <c r="U909" i="13"/>
  <c r="T909" i="13"/>
  <c r="S909" i="13"/>
  <c r="Y908" i="13"/>
  <c r="U908" i="13"/>
  <c r="T908" i="13"/>
  <c r="S908" i="13"/>
  <c r="Y907" i="13"/>
  <c r="U907" i="13"/>
  <c r="T907" i="13"/>
  <c r="S907" i="13"/>
  <c r="Y906" i="13"/>
  <c r="U906" i="13"/>
  <c r="T906" i="13"/>
  <c r="S906" i="13"/>
  <c r="Y905" i="13"/>
  <c r="U905" i="13"/>
  <c r="T905" i="13"/>
  <c r="S905" i="13"/>
  <c r="Y904" i="13"/>
  <c r="U904" i="13"/>
  <c r="T904" i="13"/>
  <c r="S904" i="13"/>
  <c r="Y903" i="13"/>
  <c r="U903" i="13"/>
  <c r="T903" i="13"/>
  <c r="S903" i="13"/>
  <c r="Y902" i="13"/>
  <c r="U902" i="13"/>
  <c r="T902" i="13"/>
  <c r="S902" i="13"/>
  <c r="Y901" i="13"/>
  <c r="U901" i="13"/>
  <c r="T901" i="13"/>
  <c r="S901" i="13"/>
  <c r="Y900" i="13"/>
  <c r="U900" i="13"/>
  <c r="T900" i="13"/>
  <c r="S900" i="13"/>
  <c r="Y899" i="13"/>
  <c r="U899" i="13"/>
  <c r="T899" i="13"/>
  <c r="S899" i="13"/>
  <c r="Y898" i="13"/>
  <c r="U898" i="13"/>
  <c r="T898" i="13"/>
  <c r="S898" i="13"/>
  <c r="Y897" i="13"/>
  <c r="U897" i="13"/>
  <c r="T897" i="13"/>
  <c r="S897" i="13"/>
  <c r="Y896" i="13"/>
  <c r="U896" i="13"/>
  <c r="T896" i="13"/>
  <c r="S896" i="13"/>
  <c r="Y895" i="13"/>
  <c r="U895" i="13"/>
  <c r="T895" i="13"/>
  <c r="S895" i="13"/>
  <c r="Y894" i="13"/>
  <c r="U894" i="13"/>
  <c r="T894" i="13"/>
  <c r="S894" i="13"/>
  <c r="Y893" i="13"/>
  <c r="U893" i="13"/>
  <c r="T893" i="13"/>
  <c r="S893" i="13"/>
  <c r="Y892" i="13"/>
  <c r="U892" i="13"/>
  <c r="T892" i="13"/>
  <c r="S892" i="13"/>
  <c r="Y891" i="13"/>
  <c r="U891" i="13"/>
  <c r="T891" i="13"/>
  <c r="S891" i="13"/>
  <c r="Y890" i="13"/>
  <c r="U890" i="13"/>
  <c r="T890" i="13"/>
  <c r="S890" i="13"/>
  <c r="Y889" i="13"/>
  <c r="U889" i="13"/>
  <c r="T889" i="13"/>
  <c r="S889" i="13"/>
  <c r="Y888" i="13"/>
  <c r="U888" i="13"/>
  <c r="T888" i="13"/>
  <c r="S888" i="13"/>
  <c r="Y887" i="13"/>
  <c r="U887" i="13"/>
  <c r="T887" i="13"/>
  <c r="S887" i="13"/>
  <c r="Y886" i="13"/>
  <c r="U886" i="13"/>
  <c r="T886" i="13"/>
  <c r="S886" i="13"/>
  <c r="Y885" i="13"/>
  <c r="U885" i="13"/>
  <c r="T885" i="13"/>
  <c r="S885" i="13"/>
  <c r="Y884" i="13"/>
  <c r="U884" i="13"/>
  <c r="T884" i="13"/>
  <c r="S884" i="13"/>
  <c r="Y883" i="13"/>
  <c r="U883" i="13"/>
  <c r="T883" i="13"/>
  <c r="S883" i="13"/>
  <c r="Y882" i="13"/>
  <c r="U882" i="13"/>
  <c r="T882" i="13"/>
  <c r="S882" i="13"/>
  <c r="Y881" i="13"/>
  <c r="U881" i="13"/>
  <c r="T881" i="13"/>
  <c r="S881" i="13"/>
  <c r="Y880" i="13"/>
  <c r="U880" i="13"/>
  <c r="T880" i="13"/>
  <c r="S880" i="13"/>
  <c r="Y879" i="13"/>
  <c r="U879" i="13"/>
  <c r="T879" i="13"/>
  <c r="S879" i="13"/>
  <c r="Y878" i="13"/>
  <c r="U878" i="13"/>
  <c r="T878" i="13"/>
  <c r="S878" i="13"/>
  <c r="Y877" i="13"/>
  <c r="U877" i="13"/>
  <c r="T877" i="13"/>
  <c r="S877" i="13"/>
  <c r="Y876" i="13"/>
  <c r="U876" i="13"/>
  <c r="T876" i="13"/>
  <c r="S876" i="13"/>
  <c r="Y875" i="13"/>
  <c r="U875" i="13"/>
  <c r="T875" i="13"/>
  <c r="S875" i="13"/>
  <c r="Y874" i="13"/>
  <c r="U874" i="13"/>
  <c r="T874" i="13"/>
  <c r="S874" i="13"/>
  <c r="Y873" i="13"/>
  <c r="U873" i="13"/>
  <c r="T873" i="13"/>
  <c r="S873" i="13"/>
  <c r="Y872" i="13"/>
  <c r="U872" i="13"/>
  <c r="T872" i="13"/>
  <c r="S872" i="13"/>
  <c r="Y871" i="13"/>
  <c r="U871" i="13"/>
  <c r="T871" i="13"/>
  <c r="S871" i="13"/>
  <c r="Y870" i="13"/>
  <c r="U870" i="13"/>
  <c r="T870" i="13"/>
  <c r="S870" i="13"/>
  <c r="Y869" i="13"/>
  <c r="U869" i="13"/>
  <c r="T869" i="13"/>
  <c r="S869" i="13"/>
  <c r="Y868" i="13"/>
  <c r="U868" i="13"/>
  <c r="T868" i="13"/>
  <c r="S868" i="13"/>
  <c r="Y867" i="13"/>
  <c r="U867" i="13"/>
  <c r="T867" i="13"/>
  <c r="S867" i="13"/>
  <c r="Y866" i="13"/>
  <c r="U866" i="13"/>
  <c r="T866" i="13"/>
  <c r="S866" i="13"/>
  <c r="Y865" i="13"/>
  <c r="U865" i="13"/>
  <c r="T865" i="13"/>
  <c r="S865" i="13"/>
  <c r="Y864" i="13"/>
  <c r="U864" i="13"/>
  <c r="T864" i="13"/>
  <c r="S864" i="13"/>
  <c r="Y863" i="13"/>
  <c r="U863" i="13"/>
  <c r="T863" i="13"/>
  <c r="S863" i="13"/>
  <c r="Y862" i="13"/>
  <c r="U862" i="13"/>
  <c r="T862" i="13"/>
  <c r="S862" i="13"/>
  <c r="Y861" i="13"/>
  <c r="U861" i="13"/>
  <c r="T861" i="13"/>
  <c r="S861" i="13"/>
  <c r="Y860" i="13"/>
  <c r="U860" i="13"/>
  <c r="T860" i="13"/>
  <c r="S860" i="13"/>
  <c r="Y859" i="13"/>
  <c r="U859" i="13"/>
  <c r="T859" i="13"/>
  <c r="S859" i="13"/>
  <c r="Y858" i="13"/>
  <c r="U858" i="13"/>
  <c r="T858" i="13"/>
  <c r="S858" i="13"/>
  <c r="Y857" i="13"/>
  <c r="U857" i="13"/>
  <c r="T857" i="13"/>
  <c r="S857" i="13"/>
  <c r="Y856" i="13"/>
  <c r="U856" i="13"/>
  <c r="T856" i="13"/>
  <c r="S856" i="13"/>
  <c r="Y855" i="13"/>
  <c r="U855" i="13"/>
  <c r="T855" i="13"/>
  <c r="S855" i="13"/>
  <c r="Y854" i="13"/>
  <c r="U854" i="13"/>
  <c r="T854" i="13"/>
  <c r="S854" i="13"/>
  <c r="Y853" i="13"/>
  <c r="U853" i="13"/>
  <c r="T853" i="13"/>
  <c r="S853" i="13"/>
  <c r="Y852" i="13"/>
  <c r="U852" i="13"/>
  <c r="T852" i="13"/>
  <c r="S852" i="13"/>
  <c r="Y851" i="13"/>
  <c r="U851" i="13"/>
  <c r="T851" i="13"/>
  <c r="S851" i="13"/>
  <c r="Y850" i="13"/>
  <c r="U850" i="13"/>
  <c r="T850" i="13"/>
  <c r="S850" i="13"/>
  <c r="Y849" i="13"/>
  <c r="U849" i="13"/>
  <c r="T849" i="13"/>
  <c r="S849" i="13"/>
  <c r="Y848" i="13"/>
  <c r="U848" i="13"/>
  <c r="T848" i="13"/>
  <c r="S848" i="13"/>
  <c r="Y847" i="13"/>
  <c r="U847" i="13"/>
  <c r="T847" i="13"/>
  <c r="S847" i="13"/>
  <c r="Y846" i="13"/>
  <c r="U846" i="13"/>
  <c r="T846" i="13"/>
  <c r="S846" i="13"/>
  <c r="Y845" i="13"/>
  <c r="U845" i="13"/>
  <c r="T845" i="13"/>
  <c r="S845" i="13"/>
  <c r="Y844" i="13"/>
  <c r="U844" i="13"/>
  <c r="T844" i="13"/>
  <c r="S844" i="13"/>
  <c r="Y843" i="13"/>
  <c r="U843" i="13"/>
  <c r="T843" i="13"/>
  <c r="S843" i="13"/>
  <c r="Y842" i="13"/>
  <c r="U842" i="13"/>
  <c r="T842" i="13"/>
  <c r="S842" i="13"/>
  <c r="Y841" i="13"/>
  <c r="U841" i="13"/>
  <c r="T841" i="13"/>
  <c r="S841" i="13"/>
  <c r="Y840" i="13"/>
  <c r="U840" i="13"/>
  <c r="T840" i="13"/>
  <c r="S840" i="13"/>
  <c r="Y839" i="13"/>
  <c r="U839" i="13"/>
  <c r="T839" i="13"/>
  <c r="S839" i="13"/>
  <c r="Y838" i="13"/>
  <c r="U838" i="13"/>
  <c r="T838" i="13"/>
  <c r="S838" i="13"/>
  <c r="Y837" i="13"/>
  <c r="U837" i="13"/>
  <c r="T837" i="13"/>
  <c r="S837" i="13"/>
  <c r="Y836" i="13"/>
  <c r="U836" i="13"/>
  <c r="T836" i="13"/>
  <c r="S836" i="13"/>
  <c r="Y835" i="13"/>
  <c r="U835" i="13"/>
  <c r="T835" i="13"/>
  <c r="S835" i="13"/>
  <c r="Y834" i="13"/>
  <c r="U834" i="13"/>
  <c r="T834" i="13"/>
  <c r="S834" i="13"/>
  <c r="Y833" i="13"/>
  <c r="U833" i="13"/>
  <c r="T833" i="13"/>
  <c r="S833" i="13"/>
  <c r="Y832" i="13"/>
  <c r="U832" i="13"/>
  <c r="T832" i="13"/>
  <c r="S832" i="13"/>
  <c r="Y831" i="13"/>
  <c r="U831" i="13"/>
  <c r="T831" i="13"/>
  <c r="S831" i="13"/>
  <c r="Y830" i="13"/>
  <c r="U830" i="13"/>
  <c r="T830" i="13"/>
  <c r="S830" i="13"/>
  <c r="Y829" i="13"/>
  <c r="U829" i="13"/>
  <c r="T829" i="13"/>
  <c r="S829" i="13"/>
  <c r="Y828" i="13"/>
  <c r="U828" i="13"/>
  <c r="T828" i="13"/>
  <c r="S828" i="13"/>
  <c r="Y827" i="13"/>
  <c r="U827" i="13"/>
  <c r="T827" i="13"/>
  <c r="S827" i="13"/>
  <c r="Y826" i="13"/>
  <c r="U826" i="13"/>
  <c r="T826" i="13"/>
  <c r="S826" i="13"/>
  <c r="Y825" i="13"/>
  <c r="U825" i="13"/>
  <c r="T825" i="13"/>
  <c r="S825" i="13"/>
  <c r="Y824" i="13"/>
  <c r="U824" i="13"/>
  <c r="T824" i="13"/>
  <c r="S824" i="13"/>
  <c r="Y823" i="13"/>
  <c r="U823" i="13"/>
  <c r="T823" i="13"/>
  <c r="S823" i="13"/>
  <c r="Y822" i="13"/>
  <c r="U822" i="13"/>
  <c r="T822" i="13"/>
  <c r="S822" i="13"/>
  <c r="Y821" i="13"/>
  <c r="U821" i="13"/>
  <c r="T821" i="13"/>
  <c r="S821" i="13"/>
  <c r="Y820" i="13"/>
  <c r="U820" i="13"/>
  <c r="T820" i="13"/>
  <c r="S820" i="13"/>
  <c r="Y819" i="13"/>
  <c r="U819" i="13"/>
  <c r="T819" i="13"/>
  <c r="S819" i="13"/>
  <c r="Y818" i="13"/>
  <c r="U818" i="13"/>
  <c r="T818" i="13"/>
  <c r="S818" i="13"/>
  <c r="Y817" i="13"/>
  <c r="U817" i="13"/>
  <c r="T817" i="13"/>
  <c r="S817" i="13"/>
  <c r="Y816" i="13"/>
  <c r="U816" i="13"/>
  <c r="T816" i="13"/>
  <c r="S816" i="13"/>
  <c r="Y815" i="13"/>
  <c r="U815" i="13"/>
  <c r="T815" i="13"/>
  <c r="S815" i="13"/>
  <c r="Y814" i="13"/>
  <c r="U814" i="13"/>
  <c r="T814" i="13"/>
  <c r="S814" i="13"/>
  <c r="Y813" i="13"/>
  <c r="U813" i="13"/>
  <c r="T813" i="13"/>
  <c r="S813" i="13"/>
  <c r="Y812" i="13"/>
  <c r="U812" i="13"/>
  <c r="T812" i="13"/>
  <c r="S812" i="13"/>
  <c r="Y811" i="13"/>
  <c r="U811" i="13"/>
  <c r="T811" i="13"/>
  <c r="S811" i="13"/>
  <c r="Y810" i="13"/>
  <c r="U810" i="13"/>
  <c r="T810" i="13"/>
  <c r="S810" i="13"/>
  <c r="Y809" i="13"/>
  <c r="U809" i="13"/>
  <c r="T809" i="13"/>
  <c r="S809" i="13"/>
  <c r="Y808" i="13"/>
  <c r="U808" i="13"/>
  <c r="T808" i="13"/>
  <c r="S808" i="13"/>
  <c r="Y807" i="13"/>
  <c r="U807" i="13"/>
  <c r="T807" i="13"/>
  <c r="S807" i="13"/>
  <c r="Y806" i="13"/>
  <c r="U806" i="13"/>
  <c r="T806" i="13"/>
  <c r="S806" i="13"/>
  <c r="Y805" i="13"/>
  <c r="U805" i="13"/>
  <c r="T805" i="13"/>
  <c r="S805" i="13"/>
  <c r="Y804" i="13"/>
  <c r="U804" i="13"/>
  <c r="T804" i="13"/>
  <c r="S804" i="13"/>
  <c r="Y803" i="13"/>
  <c r="U803" i="13"/>
  <c r="T803" i="13"/>
  <c r="S803" i="13"/>
  <c r="Y802" i="13"/>
  <c r="U802" i="13"/>
  <c r="T802" i="13"/>
  <c r="S802" i="13"/>
  <c r="Y801" i="13"/>
  <c r="U801" i="13"/>
  <c r="T801" i="13"/>
  <c r="S801" i="13"/>
  <c r="Y800" i="13"/>
  <c r="U800" i="13"/>
  <c r="T800" i="13"/>
  <c r="S800" i="13"/>
  <c r="Y799" i="13"/>
  <c r="U799" i="13"/>
  <c r="T799" i="13"/>
  <c r="S799" i="13"/>
  <c r="Y798" i="13"/>
  <c r="U798" i="13"/>
  <c r="T798" i="13"/>
  <c r="S798" i="13"/>
  <c r="Y797" i="13"/>
  <c r="U797" i="13"/>
  <c r="T797" i="13"/>
  <c r="S797" i="13"/>
  <c r="Y796" i="13"/>
  <c r="U796" i="13"/>
  <c r="T796" i="13"/>
  <c r="S796" i="13"/>
  <c r="Y795" i="13"/>
  <c r="U795" i="13"/>
  <c r="T795" i="13"/>
  <c r="S795" i="13"/>
  <c r="Y794" i="13"/>
  <c r="U794" i="13"/>
  <c r="T794" i="13"/>
  <c r="S794" i="13"/>
  <c r="Y793" i="13"/>
  <c r="U793" i="13"/>
  <c r="T793" i="13"/>
  <c r="S793" i="13"/>
  <c r="Y792" i="13"/>
  <c r="U792" i="13"/>
  <c r="T792" i="13"/>
  <c r="S792" i="13"/>
  <c r="Y791" i="13"/>
  <c r="U791" i="13"/>
  <c r="T791" i="13"/>
  <c r="S791" i="13"/>
  <c r="Y790" i="13"/>
  <c r="U790" i="13"/>
  <c r="T790" i="13"/>
  <c r="S790" i="13"/>
  <c r="Y789" i="13"/>
  <c r="U789" i="13"/>
  <c r="T789" i="13"/>
  <c r="S789" i="13"/>
  <c r="Y788" i="13"/>
  <c r="U788" i="13"/>
  <c r="T788" i="13"/>
  <c r="S788" i="13"/>
  <c r="Y787" i="13"/>
  <c r="U787" i="13"/>
  <c r="T787" i="13"/>
  <c r="S787" i="13"/>
  <c r="Y786" i="13"/>
  <c r="U786" i="13"/>
  <c r="T786" i="13"/>
  <c r="S786" i="13"/>
  <c r="Y785" i="13"/>
  <c r="U785" i="13"/>
  <c r="T785" i="13"/>
  <c r="S785" i="13"/>
  <c r="Y784" i="13"/>
  <c r="U784" i="13"/>
  <c r="T784" i="13"/>
  <c r="S784" i="13"/>
  <c r="Y783" i="13"/>
  <c r="U783" i="13"/>
  <c r="T783" i="13"/>
  <c r="S783" i="13"/>
  <c r="Y782" i="13"/>
  <c r="U782" i="13"/>
  <c r="T782" i="13"/>
  <c r="S782" i="13"/>
  <c r="Y781" i="13"/>
  <c r="U781" i="13"/>
  <c r="T781" i="13"/>
  <c r="S781" i="13"/>
  <c r="Y780" i="13"/>
  <c r="U780" i="13"/>
  <c r="T780" i="13"/>
  <c r="S780" i="13"/>
  <c r="Y779" i="13"/>
  <c r="U779" i="13"/>
  <c r="T779" i="13"/>
  <c r="S779" i="13"/>
  <c r="Y778" i="13"/>
  <c r="U778" i="13"/>
  <c r="T778" i="13"/>
  <c r="S778" i="13"/>
  <c r="Y777" i="13"/>
  <c r="U777" i="13"/>
  <c r="T777" i="13"/>
  <c r="S777" i="13"/>
  <c r="Y776" i="13"/>
  <c r="U776" i="13"/>
  <c r="T776" i="13"/>
  <c r="S776" i="13"/>
  <c r="Y775" i="13"/>
  <c r="U775" i="13"/>
  <c r="T775" i="13"/>
  <c r="S775" i="13"/>
  <c r="Y774" i="13"/>
  <c r="U774" i="13"/>
  <c r="T774" i="13"/>
  <c r="S774" i="13"/>
  <c r="Y773" i="13"/>
  <c r="U773" i="13"/>
  <c r="T773" i="13"/>
  <c r="S773" i="13"/>
  <c r="Y772" i="13"/>
  <c r="U772" i="13"/>
  <c r="T772" i="13"/>
  <c r="S772" i="13"/>
  <c r="Y771" i="13"/>
  <c r="U771" i="13"/>
  <c r="T771" i="13"/>
  <c r="S771" i="13"/>
  <c r="Y770" i="13"/>
  <c r="U770" i="13"/>
  <c r="T770" i="13"/>
  <c r="S770" i="13"/>
  <c r="Y769" i="13"/>
  <c r="U769" i="13"/>
  <c r="T769" i="13"/>
  <c r="S769" i="13"/>
  <c r="Y768" i="13"/>
  <c r="U768" i="13"/>
  <c r="T768" i="13"/>
  <c r="S768" i="13"/>
  <c r="Y767" i="13"/>
  <c r="U767" i="13"/>
  <c r="T767" i="13"/>
  <c r="S767" i="13"/>
  <c r="Y766" i="13"/>
  <c r="U766" i="13"/>
  <c r="T766" i="13"/>
  <c r="S766" i="13"/>
  <c r="Y765" i="13"/>
  <c r="U765" i="13"/>
  <c r="T765" i="13"/>
  <c r="S765" i="13"/>
  <c r="Y764" i="13"/>
  <c r="U764" i="13"/>
  <c r="T764" i="13"/>
  <c r="S764" i="13"/>
  <c r="Y763" i="13"/>
  <c r="U763" i="13"/>
  <c r="T763" i="13"/>
  <c r="S763" i="13"/>
  <c r="Y762" i="13"/>
  <c r="U762" i="13"/>
  <c r="T762" i="13"/>
  <c r="S762" i="13"/>
  <c r="Y761" i="13"/>
  <c r="U761" i="13"/>
  <c r="T761" i="13"/>
  <c r="S761" i="13"/>
  <c r="Y760" i="13"/>
  <c r="U760" i="13"/>
  <c r="T760" i="13"/>
  <c r="S760" i="13"/>
  <c r="Y759" i="13"/>
  <c r="U759" i="13"/>
  <c r="T759" i="13"/>
  <c r="S759" i="13"/>
  <c r="Y758" i="13"/>
  <c r="U758" i="13"/>
  <c r="T758" i="13"/>
  <c r="S758" i="13"/>
  <c r="Y757" i="13"/>
  <c r="U757" i="13"/>
  <c r="T757" i="13"/>
  <c r="S757" i="13"/>
  <c r="Y756" i="13"/>
  <c r="U756" i="13"/>
  <c r="T756" i="13"/>
  <c r="S756" i="13"/>
  <c r="Y755" i="13"/>
  <c r="U755" i="13"/>
  <c r="T755" i="13"/>
  <c r="S755" i="13"/>
  <c r="Y754" i="13"/>
  <c r="U754" i="13"/>
  <c r="T754" i="13"/>
  <c r="S754" i="13"/>
  <c r="Y753" i="13"/>
  <c r="U753" i="13"/>
  <c r="T753" i="13"/>
  <c r="S753" i="13"/>
  <c r="Y752" i="13"/>
  <c r="U752" i="13"/>
  <c r="T752" i="13"/>
  <c r="S752" i="13"/>
  <c r="Y751" i="13"/>
  <c r="U751" i="13"/>
  <c r="T751" i="13"/>
  <c r="S751" i="13"/>
  <c r="Y750" i="13"/>
  <c r="U750" i="13"/>
  <c r="T750" i="13"/>
  <c r="S750" i="13"/>
  <c r="Y749" i="13"/>
  <c r="U749" i="13"/>
  <c r="T749" i="13"/>
  <c r="S749" i="13"/>
  <c r="Y748" i="13"/>
  <c r="U748" i="13"/>
  <c r="T748" i="13"/>
  <c r="S748" i="13"/>
  <c r="Y747" i="13"/>
  <c r="U747" i="13"/>
  <c r="T747" i="13"/>
  <c r="S747" i="13"/>
  <c r="Y746" i="13"/>
  <c r="U746" i="13"/>
  <c r="T746" i="13"/>
  <c r="S746" i="13"/>
  <c r="Y745" i="13"/>
  <c r="U745" i="13"/>
  <c r="T745" i="13"/>
  <c r="S745" i="13"/>
  <c r="Y744" i="13"/>
  <c r="U744" i="13"/>
  <c r="T744" i="13"/>
  <c r="S744" i="13"/>
  <c r="Y743" i="13"/>
  <c r="U743" i="13"/>
  <c r="T743" i="13"/>
  <c r="S743" i="13"/>
  <c r="Y742" i="13"/>
  <c r="U742" i="13"/>
  <c r="T742" i="13"/>
  <c r="S742" i="13"/>
  <c r="Y741" i="13"/>
  <c r="U741" i="13"/>
  <c r="T741" i="13"/>
  <c r="S741" i="13"/>
  <c r="Y740" i="13"/>
  <c r="U740" i="13"/>
  <c r="T740" i="13"/>
  <c r="S740" i="13"/>
  <c r="Y739" i="13"/>
  <c r="U739" i="13"/>
  <c r="T739" i="13"/>
  <c r="S739" i="13"/>
  <c r="Y738" i="13"/>
  <c r="U738" i="13"/>
  <c r="T738" i="13"/>
  <c r="S738" i="13"/>
  <c r="Y737" i="13"/>
  <c r="U737" i="13"/>
  <c r="T737" i="13"/>
  <c r="S737" i="13"/>
  <c r="Y736" i="13"/>
  <c r="U736" i="13"/>
  <c r="T736" i="13"/>
  <c r="S736" i="13"/>
  <c r="Y735" i="13"/>
  <c r="U735" i="13"/>
  <c r="T735" i="13"/>
  <c r="S735" i="13"/>
  <c r="Y734" i="13"/>
  <c r="U734" i="13"/>
  <c r="T734" i="13"/>
  <c r="S734" i="13"/>
  <c r="Y733" i="13"/>
  <c r="U733" i="13"/>
  <c r="T733" i="13"/>
  <c r="S733" i="13"/>
  <c r="Y732" i="13"/>
  <c r="U732" i="13"/>
  <c r="T732" i="13"/>
  <c r="S732" i="13"/>
  <c r="Y731" i="13"/>
  <c r="U731" i="13"/>
  <c r="T731" i="13"/>
  <c r="S731" i="13"/>
  <c r="Y730" i="13"/>
  <c r="U730" i="13"/>
  <c r="T730" i="13"/>
  <c r="S730" i="13"/>
  <c r="Y729" i="13"/>
  <c r="U729" i="13"/>
  <c r="T729" i="13"/>
  <c r="S729" i="13"/>
  <c r="Y728" i="13"/>
  <c r="U728" i="13"/>
  <c r="T728" i="13"/>
  <c r="S728" i="13"/>
  <c r="Y727" i="13"/>
  <c r="U727" i="13"/>
  <c r="T727" i="13"/>
  <c r="S727" i="13"/>
  <c r="Y726" i="13"/>
  <c r="U726" i="13"/>
  <c r="T726" i="13"/>
  <c r="S726" i="13"/>
  <c r="Y725" i="13"/>
  <c r="U725" i="13"/>
  <c r="T725" i="13"/>
  <c r="S725" i="13"/>
  <c r="Y724" i="13"/>
  <c r="U724" i="13"/>
  <c r="T724" i="13"/>
  <c r="S724" i="13"/>
  <c r="Y723" i="13"/>
  <c r="U723" i="13"/>
  <c r="T723" i="13"/>
  <c r="S723" i="13"/>
  <c r="Y722" i="13"/>
  <c r="U722" i="13"/>
  <c r="T722" i="13"/>
  <c r="S722" i="13"/>
  <c r="Y721" i="13"/>
  <c r="U721" i="13"/>
  <c r="T721" i="13"/>
  <c r="S721" i="13"/>
  <c r="Y720" i="13"/>
  <c r="U720" i="13"/>
  <c r="T720" i="13"/>
  <c r="S720" i="13"/>
  <c r="Y719" i="13"/>
  <c r="U719" i="13"/>
  <c r="T719" i="13"/>
  <c r="S719" i="13"/>
  <c r="Y718" i="13"/>
  <c r="U718" i="13"/>
  <c r="T718" i="13"/>
  <c r="S718" i="13"/>
  <c r="Y717" i="13"/>
  <c r="U717" i="13"/>
  <c r="T717" i="13"/>
  <c r="S717" i="13"/>
  <c r="Y716" i="13"/>
  <c r="U716" i="13"/>
  <c r="T716" i="13"/>
  <c r="S716" i="13"/>
  <c r="Y715" i="13"/>
  <c r="U715" i="13"/>
  <c r="T715" i="13"/>
  <c r="S715" i="13"/>
  <c r="Y714" i="13"/>
  <c r="U714" i="13"/>
  <c r="T714" i="13"/>
  <c r="S714" i="13"/>
  <c r="Y713" i="13"/>
  <c r="U713" i="13"/>
  <c r="T713" i="13"/>
  <c r="S713" i="13"/>
  <c r="Y712" i="13"/>
  <c r="U712" i="13"/>
  <c r="T712" i="13"/>
  <c r="S712" i="13"/>
  <c r="Y711" i="13"/>
  <c r="U711" i="13"/>
  <c r="T711" i="13"/>
  <c r="S711" i="13"/>
  <c r="Y710" i="13"/>
  <c r="U710" i="13"/>
  <c r="T710" i="13"/>
  <c r="S710" i="13"/>
  <c r="Y709" i="13"/>
  <c r="U709" i="13"/>
  <c r="T709" i="13"/>
  <c r="S709" i="13"/>
  <c r="Y708" i="13"/>
  <c r="U708" i="13"/>
  <c r="T708" i="13"/>
  <c r="S708" i="13"/>
  <c r="Y707" i="13"/>
  <c r="U707" i="13"/>
  <c r="T707" i="13"/>
  <c r="S707" i="13"/>
  <c r="Y706" i="13"/>
  <c r="U706" i="13"/>
  <c r="T706" i="13"/>
  <c r="S706" i="13"/>
  <c r="Y705" i="13"/>
  <c r="U705" i="13"/>
  <c r="T705" i="13"/>
  <c r="S705" i="13"/>
  <c r="Y704" i="13"/>
  <c r="U704" i="13"/>
  <c r="T704" i="13"/>
  <c r="S704" i="13"/>
  <c r="Y703" i="13"/>
  <c r="U703" i="13"/>
  <c r="T703" i="13"/>
  <c r="S703" i="13"/>
  <c r="Y702" i="13"/>
  <c r="U702" i="13"/>
  <c r="T702" i="13"/>
  <c r="S702" i="13"/>
  <c r="Y701" i="13"/>
  <c r="U701" i="13"/>
  <c r="T701" i="13"/>
  <c r="S701" i="13"/>
  <c r="Y700" i="13"/>
  <c r="U700" i="13"/>
  <c r="T700" i="13"/>
  <c r="S700" i="13"/>
  <c r="Y699" i="13"/>
  <c r="U699" i="13"/>
  <c r="T699" i="13"/>
  <c r="S699" i="13"/>
  <c r="Y698" i="13"/>
  <c r="U698" i="13"/>
  <c r="T698" i="13"/>
  <c r="S698" i="13"/>
  <c r="Y697" i="13"/>
  <c r="U697" i="13"/>
  <c r="T697" i="13"/>
  <c r="S697" i="13"/>
  <c r="Y696" i="13"/>
  <c r="U696" i="13"/>
  <c r="T696" i="13"/>
  <c r="S696" i="13"/>
  <c r="Y695" i="13"/>
  <c r="U695" i="13"/>
  <c r="T695" i="13"/>
  <c r="S695" i="13"/>
  <c r="Y694" i="13"/>
  <c r="U694" i="13"/>
  <c r="T694" i="13"/>
  <c r="S694" i="13"/>
  <c r="Y693" i="13"/>
  <c r="U693" i="13"/>
  <c r="T693" i="13"/>
  <c r="S693" i="13"/>
  <c r="Y692" i="13"/>
  <c r="U692" i="13"/>
  <c r="T692" i="13"/>
  <c r="S692" i="13"/>
  <c r="Y691" i="13"/>
  <c r="U691" i="13"/>
  <c r="T691" i="13"/>
  <c r="S691" i="13"/>
  <c r="Y690" i="13"/>
  <c r="U690" i="13"/>
  <c r="T690" i="13"/>
  <c r="S690" i="13"/>
  <c r="Y689" i="13"/>
  <c r="U689" i="13"/>
  <c r="T689" i="13"/>
  <c r="S689" i="13"/>
  <c r="Y688" i="13"/>
  <c r="U688" i="13"/>
  <c r="T688" i="13"/>
  <c r="S688" i="13"/>
  <c r="Y687" i="13"/>
  <c r="U687" i="13"/>
  <c r="T687" i="13"/>
  <c r="S687" i="13"/>
  <c r="Y686" i="13"/>
  <c r="U686" i="13"/>
  <c r="T686" i="13"/>
  <c r="S686" i="13"/>
  <c r="Y685" i="13"/>
  <c r="U685" i="13"/>
  <c r="T685" i="13"/>
  <c r="S685" i="13"/>
  <c r="Y684" i="13"/>
  <c r="U684" i="13"/>
  <c r="T684" i="13"/>
  <c r="S684" i="13"/>
  <c r="Y683" i="13"/>
  <c r="U683" i="13"/>
  <c r="T683" i="13"/>
  <c r="S683" i="13"/>
  <c r="Y682" i="13"/>
  <c r="U682" i="13"/>
  <c r="T682" i="13"/>
  <c r="S682" i="13"/>
  <c r="Y681" i="13"/>
  <c r="U681" i="13"/>
  <c r="T681" i="13"/>
  <c r="S681" i="13"/>
  <c r="Y680" i="13"/>
  <c r="U680" i="13"/>
  <c r="T680" i="13"/>
  <c r="S680" i="13"/>
  <c r="Y679" i="13"/>
  <c r="U679" i="13"/>
  <c r="T679" i="13"/>
  <c r="S679" i="13"/>
  <c r="Y678" i="13"/>
  <c r="U678" i="13"/>
  <c r="T678" i="13"/>
  <c r="S678" i="13"/>
  <c r="Y677" i="13"/>
  <c r="U677" i="13"/>
  <c r="T677" i="13"/>
  <c r="S677" i="13"/>
  <c r="Y676" i="13"/>
  <c r="U676" i="13"/>
  <c r="T676" i="13"/>
  <c r="S676" i="13"/>
  <c r="Y675" i="13"/>
  <c r="U675" i="13"/>
  <c r="T675" i="13"/>
  <c r="S675" i="13"/>
  <c r="Y674" i="13"/>
  <c r="U674" i="13"/>
  <c r="T674" i="13"/>
  <c r="S674" i="13"/>
  <c r="Y673" i="13"/>
  <c r="U673" i="13"/>
  <c r="T673" i="13"/>
  <c r="S673" i="13"/>
  <c r="Y672" i="13"/>
  <c r="U672" i="13"/>
  <c r="T672" i="13"/>
  <c r="S672" i="13"/>
  <c r="Y671" i="13"/>
  <c r="U671" i="13"/>
  <c r="T671" i="13"/>
  <c r="S671" i="13"/>
  <c r="Y670" i="13"/>
  <c r="U670" i="13"/>
  <c r="T670" i="13"/>
  <c r="S670" i="13"/>
  <c r="Y669" i="13"/>
  <c r="U669" i="13"/>
  <c r="T669" i="13"/>
  <c r="S669" i="13"/>
  <c r="Y668" i="13"/>
  <c r="U668" i="13"/>
  <c r="T668" i="13"/>
  <c r="S668" i="13"/>
  <c r="Y667" i="13"/>
  <c r="U667" i="13"/>
  <c r="T667" i="13"/>
  <c r="S667" i="13"/>
  <c r="Y666" i="13"/>
  <c r="U666" i="13"/>
  <c r="T666" i="13"/>
  <c r="S666" i="13"/>
  <c r="Y665" i="13"/>
  <c r="U665" i="13"/>
  <c r="T665" i="13"/>
  <c r="S665" i="13"/>
  <c r="Y664" i="13"/>
  <c r="U664" i="13"/>
  <c r="T664" i="13"/>
  <c r="S664" i="13"/>
  <c r="Y663" i="13"/>
  <c r="U663" i="13"/>
  <c r="T663" i="13"/>
  <c r="S663" i="13"/>
  <c r="Y662" i="13"/>
  <c r="U662" i="13"/>
  <c r="T662" i="13"/>
  <c r="S662" i="13"/>
  <c r="Y661" i="13"/>
  <c r="U661" i="13"/>
  <c r="T661" i="13"/>
  <c r="S661" i="13"/>
  <c r="Y660" i="13"/>
  <c r="U660" i="13"/>
  <c r="T660" i="13"/>
  <c r="S660" i="13"/>
  <c r="Y659" i="13"/>
  <c r="U659" i="13"/>
  <c r="T659" i="13"/>
  <c r="S659" i="13"/>
  <c r="Y658" i="13"/>
  <c r="U658" i="13"/>
  <c r="T658" i="13"/>
  <c r="S658" i="13"/>
  <c r="Y657" i="13"/>
  <c r="U657" i="13"/>
  <c r="T657" i="13"/>
  <c r="S657" i="13"/>
  <c r="Y656" i="13"/>
  <c r="U656" i="13"/>
  <c r="T656" i="13"/>
  <c r="S656" i="13"/>
  <c r="Y655" i="13"/>
  <c r="U655" i="13"/>
  <c r="T655" i="13"/>
  <c r="S655" i="13"/>
  <c r="Y654" i="13"/>
  <c r="U654" i="13"/>
  <c r="T654" i="13"/>
  <c r="S654" i="13"/>
  <c r="Y653" i="13"/>
  <c r="U653" i="13"/>
  <c r="T653" i="13"/>
  <c r="S653" i="13"/>
  <c r="Y652" i="13"/>
  <c r="U652" i="13"/>
  <c r="T652" i="13"/>
  <c r="S652" i="13"/>
  <c r="Y651" i="13"/>
  <c r="U651" i="13"/>
  <c r="T651" i="13"/>
  <c r="S651" i="13"/>
  <c r="Y650" i="13"/>
  <c r="U650" i="13"/>
  <c r="T650" i="13"/>
  <c r="S650" i="13"/>
  <c r="Y649" i="13"/>
  <c r="U649" i="13"/>
  <c r="T649" i="13"/>
  <c r="S649" i="13"/>
  <c r="Y648" i="13"/>
  <c r="U648" i="13"/>
  <c r="T648" i="13"/>
  <c r="S648" i="13"/>
  <c r="Y647" i="13"/>
  <c r="U647" i="13"/>
  <c r="T647" i="13"/>
  <c r="S647" i="13"/>
  <c r="Y646" i="13"/>
  <c r="U646" i="13"/>
  <c r="T646" i="13"/>
  <c r="S646" i="13"/>
  <c r="Y645" i="13"/>
  <c r="U645" i="13"/>
  <c r="T645" i="13"/>
  <c r="S645" i="13"/>
  <c r="Y644" i="13"/>
  <c r="U644" i="13"/>
  <c r="T644" i="13"/>
  <c r="S644" i="13"/>
  <c r="Y643" i="13"/>
  <c r="U643" i="13"/>
  <c r="T643" i="13"/>
  <c r="S643" i="13"/>
  <c r="Y642" i="13"/>
  <c r="U642" i="13"/>
  <c r="T642" i="13"/>
  <c r="S642" i="13"/>
  <c r="Y641" i="13"/>
  <c r="U641" i="13"/>
  <c r="T641" i="13"/>
  <c r="S641" i="13"/>
  <c r="Y640" i="13"/>
  <c r="U640" i="13"/>
  <c r="T640" i="13"/>
  <c r="S640" i="13"/>
  <c r="Y639" i="13"/>
  <c r="U639" i="13"/>
  <c r="T639" i="13"/>
  <c r="S639" i="13"/>
  <c r="Y638" i="13"/>
  <c r="U638" i="13"/>
  <c r="T638" i="13"/>
  <c r="S638" i="13"/>
  <c r="Y637" i="13"/>
  <c r="U637" i="13"/>
  <c r="T637" i="13"/>
  <c r="S637" i="13"/>
  <c r="Y636" i="13"/>
  <c r="U636" i="13"/>
  <c r="T636" i="13"/>
  <c r="S636" i="13"/>
  <c r="Y635" i="13"/>
  <c r="U635" i="13"/>
  <c r="T635" i="13"/>
  <c r="S635" i="13"/>
  <c r="Y634" i="13"/>
  <c r="U634" i="13"/>
  <c r="T634" i="13"/>
  <c r="S634" i="13"/>
  <c r="Y633" i="13"/>
  <c r="U633" i="13"/>
  <c r="T633" i="13"/>
  <c r="S633" i="13"/>
  <c r="Y632" i="13"/>
  <c r="U632" i="13"/>
  <c r="T632" i="13"/>
  <c r="S632" i="13"/>
  <c r="Y631" i="13"/>
  <c r="U631" i="13"/>
  <c r="T631" i="13"/>
  <c r="S631" i="13"/>
  <c r="Y630" i="13"/>
  <c r="U630" i="13"/>
  <c r="T630" i="13"/>
  <c r="S630" i="13"/>
  <c r="Y629" i="13"/>
  <c r="U629" i="13"/>
  <c r="T629" i="13"/>
  <c r="S629" i="13"/>
  <c r="Y628" i="13"/>
  <c r="U628" i="13"/>
  <c r="T628" i="13"/>
  <c r="S628" i="13"/>
  <c r="Y627" i="13"/>
  <c r="U627" i="13"/>
  <c r="T627" i="13"/>
  <c r="S627" i="13"/>
  <c r="Y626" i="13"/>
  <c r="U626" i="13"/>
  <c r="T626" i="13"/>
  <c r="S626" i="13"/>
  <c r="Y625" i="13"/>
  <c r="U625" i="13"/>
  <c r="T625" i="13"/>
  <c r="S625" i="13"/>
  <c r="Y624" i="13"/>
  <c r="U624" i="13"/>
  <c r="T624" i="13"/>
  <c r="S624" i="13"/>
  <c r="Y623" i="13"/>
  <c r="U623" i="13"/>
  <c r="T623" i="13"/>
  <c r="S623" i="13"/>
  <c r="Y622" i="13"/>
  <c r="U622" i="13"/>
  <c r="T622" i="13"/>
  <c r="S622" i="13"/>
  <c r="Y621" i="13"/>
  <c r="U621" i="13"/>
  <c r="T621" i="13"/>
  <c r="S621" i="13"/>
  <c r="Y620" i="13"/>
  <c r="U620" i="13"/>
  <c r="T620" i="13"/>
  <c r="S620" i="13"/>
  <c r="Y619" i="13"/>
  <c r="U619" i="13"/>
  <c r="T619" i="13"/>
  <c r="S619" i="13"/>
  <c r="Y618" i="13"/>
  <c r="U618" i="13"/>
  <c r="T618" i="13"/>
  <c r="S618" i="13"/>
  <c r="Y617" i="13"/>
  <c r="U617" i="13"/>
  <c r="T617" i="13"/>
  <c r="S617" i="13"/>
  <c r="Y616" i="13"/>
  <c r="U616" i="13"/>
  <c r="T616" i="13"/>
  <c r="S616" i="13"/>
  <c r="Y615" i="13"/>
  <c r="U615" i="13"/>
  <c r="T615" i="13"/>
  <c r="S615" i="13"/>
  <c r="Y614" i="13"/>
  <c r="U614" i="13"/>
  <c r="T614" i="13"/>
  <c r="S614" i="13"/>
  <c r="Y613" i="13"/>
  <c r="U613" i="13"/>
  <c r="T613" i="13"/>
  <c r="S613" i="13"/>
  <c r="Y612" i="13"/>
  <c r="U612" i="13"/>
  <c r="T612" i="13"/>
  <c r="S612" i="13"/>
  <c r="Y611" i="13"/>
  <c r="U611" i="13"/>
  <c r="T611" i="13"/>
  <c r="S611" i="13"/>
  <c r="Y610" i="13"/>
  <c r="U610" i="13"/>
  <c r="T610" i="13"/>
  <c r="S610" i="13"/>
  <c r="Y609" i="13"/>
  <c r="U609" i="13"/>
  <c r="T609" i="13"/>
  <c r="S609" i="13"/>
  <c r="Y608" i="13"/>
  <c r="U608" i="13"/>
  <c r="T608" i="13"/>
  <c r="S608" i="13"/>
  <c r="Y607" i="13"/>
  <c r="U607" i="13"/>
  <c r="T607" i="13"/>
  <c r="S607" i="13"/>
  <c r="Y606" i="13"/>
  <c r="U606" i="13"/>
  <c r="T606" i="13"/>
  <c r="S606" i="13"/>
  <c r="Y605" i="13"/>
  <c r="U605" i="13"/>
  <c r="T605" i="13"/>
  <c r="S605" i="13"/>
  <c r="Y604" i="13"/>
  <c r="U604" i="13"/>
  <c r="T604" i="13"/>
  <c r="S604" i="13"/>
  <c r="Y603" i="13"/>
  <c r="U603" i="13"/>
  <c r="T603" i="13"/>
  <c r="S603" i="13"/>
  <c r="Y602" i="13"/>
  <c r="U602" i="13"/>
  <c r="T602" i="13"/>
  <c r="S602" i="13"/>
  <c r="Y601" i="13"/>
  <c r="U601" i="13"/>
  <c r="T601" i="13"/>
  <c r="S601" i="13"/>
  <c r="Y600" i="13"/>
  <c r="U600" i="13"/>
  <c r="T600" i="13"/>
  <c r="S600" i="13"/>
  <c r="Y599" i="13"/>
  <c r="U599" i="13"/>
  <c r="T599" i="13"/>
  <c r="S599" i="13"/>
  <c r="Y598" i="13"/>
  <c r="U598" i="13"/>
  <c r="T598" i="13"/>
  <c r="S598" i="13"/>
  <c r="Y597" i="13"/>
  <c r="U597" i="13"/>
  <c r="T597" i="13"/>
  <c r="S597" i="13"/>
  <c r="Y596" i="13"/>
  <c r="U596" i="13"/>
  <c r="T596" i="13"/>
  <c r="S596" i="13"/>
  <c r="Y595" i="13"/>
  <c r="U595" i="13"/>
  <c r="T595" i="13"/>
  <c r="S595" i="13"/>
  <c r="Y594" i="13"/>
  <c r="U594" i="13"/>
  <c r="T594" i="13"/>
  <c r="S594" i="13"/>
  <c r="Y593" i="13"/>
  <c r="U593" i="13"/>
  <c r="T593" i="13"/>
  <c r="S593" i="13"/>
  <c r="Y592" i="13"/>
  <c r="U592" i="13"/>
  <c r="T592" i="13"/>
  <c r="S592" i="13"/>
  <c r="Y591" i="13"/>
  <c r="U591" i="13"/>
  <c r="T591" i="13"/>
  <c r="S591" i="13"/>
  <c r="Y590" i="13"/>
  <c r="U590" i="13"/>
  <c r="T590" i="13"/>
  <c r="S590" i="13"/>
  <c r="Y589" i="13"/>
  <c r="U589" i="13"/>
  <c r="T589" i="13"/>
  <c r="S589" i="13"/>
  <c r="Y588" i="13"/>
  <c r="U588" i="13"/>
  <c r="T588" i="13"/>
  <c r="S588" i="13"/>
  <c r="Y587" i="13"/>
  <c r="U587" i="13"/>
  <c r="T587" i="13"/>
  <c r="S587" i="13"/>
  <c r="Y586" i="13"/>
  <c r="U586" i="13"/>
  <c r="T586" i="13"/>
  <c r="S586" i="13"/>
  <c r="Y585" i="13"/>
  <c r="U585" i="13"/>
  <c r="T585" i="13"/>
  <c r="S585" i="13"/>
  <c r="Y584" i="13"/>
  <c r="U584" i="13"/>
  <c r="T584" i="13"/>
  <c r="S584" i="13"/>
  <c r="Y583" i="13"/>
  <c r="U583" i="13"/>
  <c r="T583" i="13"/>
  <c r="S583" i="13"/>
  <c r="Y582" i="13"/>
  <c r="U582" i="13"/>
  <c r="T582" i="13"/>
  <c r="S582" i="13"/>
  <c r="Y581" i="13"/>
  <c r="U581" i="13"/>
  <c r="T581" i="13"/>
  <c r="S581" i="13"/>
  <c r="Y580" i="13"/>
  <c r="U580" i="13"/>
  <c r="T580" i="13"/>
  <c r="S580" i="13"/>
  <c r="Y579" i="13"/>
  <c r="U579" i="13"/>
  <c r="T579" i="13"/>
  <c r="S579" i="13"/>
  <c r="Y578" i="13"/>
  <c r="U578" i="13"/>
  <c r="T578" i="13"/>
  <c r="S578" i="13"/>
  <c r="Y577" i="13"/>
  <c r="U577" i="13"/>
  <c r="T577" i="13"/>
  <c r="S577" i="13"/>
  <c r="Y576" i="13"/>
  <c r="U576" i="13"/>
  <c r="T576" i="13"/>
  <c r="S576" i="13"/>
  <c r="Y575" i="13"/>
  <c r="U575" i="13"/>
  <c r="T575" i="13"/>
  <c r="S575" i="13"/>
  <c r="Y574" i="13"/>
  <c r="U574" i="13"/>
  <c r="T574" i="13"/>
  <c r="S574" i="13"/>
  <c r="Y573" i="13"/>
  <c r="U573" i="13"/>
  <c r="T573" i="13"/>
  <c r="S573" i="13"/>
  <c r="Y572" i="13"/>
  <c r="U572" i="13"/>
  <c r="T572" i="13"/>
  <c r="S572" i="13"/>
  <c r="Y571" i="13"/>
  <c r="U571" i="13"/>
  <c r="T571" i="13"/>
  <c r="S571" i="13"/>
  <c r="Y570" i="13"/>
  <c r="U570" i="13"/>
  <c r="T570" i="13"/>
  <c r="S570" i="13"/>
  <c r="Y569" i="13"/>
  <c r="U569" i="13"/>
  <c r="T569" i="13"/>
  <c r="S569" i="13"/>
  <c r="Y568" i="13"/>
  <c r="U568" i="13"/>
  <c r="T568" i="13"/>
  <c r="S568" i="13"/>
  <c r="Y567" i="13"/>
  <c r="U567" i="13"/>
  <c r="T567" i="13"/>
  <c r="S567" i="13"/>
  <c r="Y566" i="13"/>
  <c r="U566" i="13"/>
  <c r="T566" i="13"/>
  <c r="S566" i="13"/>
  <c r="Y565" i="13"/>
  <c r="U565" i="13"/>
  <c r="T565" i="13"/>
  <c r="S565" i="13"/>
  <c r="Y564" i="13"/>
  <c r="U564" i="13"/>
  <c r="T564" i="13"/>
  <c r="S564" i="13"/>
  <c r="Y563" i="13"/>
  <c r="U563" i="13"/>
  <c r="T563" i="13"/>
  <c r="S563" i="13"/>
  <c r="Y562" i="13"/>
  <c r="U562" i="13"/>
  <c r="T562" i="13"/>
  <c r="S562" i="13"/>
  <c r="Y561" i="13"/>
  <c r="U561" i="13"/>
  <c r="T561" i="13"/>
  <c r="S561" i="13"/>
  <c r="Y560" i="13"/>
  <c r="U560" i="13"/>
  <c r="T560" i="13"/>
  <c r="S560" i="13"/>
  <c r="Y559" i="13"/>
  <c r="U559" i="13"/>
  <c r="T559" i="13"/>
  <c r="S559" i="13"/>
  <c r="Y558" i="13"/>
  <c r="U558" i="13"/>
  <c r="T558" i="13"/>
  <c r="S558" i="13"/>
  <c r="Y557" i="13"/>
  <c r="U557" i="13"/>
  <c r="T557" i="13"/>
  <c r="S557" i="13"/>
  <c r="Y556" i="13"/>
  <c r="U556" i="13"/>
  <c r="T556" i="13"/>
  <c r="S556" i="13"/>
  <c r="Y555" i="13"/>
  <c r="U555" i="13"/>
  <c r="T555" i="13"/>
  <c r="S555" i="13"/>
  <c r="Y554" i="13"/>
  <c r="U554" i="13"/>
  <c r="T554" i="13"/>
  <c r="S554" i="13"/>
  <c r="Y553" i="13"/>
  <c r="U553" i="13"/>
  <c r="T553" i="13"/>
  <c r="S553" i="13"/>
  <c r="Y552" i="13"/>
  <c r="U552" i="13"/>
  <c r="T552" i="13"/>
  <c r="S552" i="13"/>
  <c r="Y551" i="13"/>
  <c r="U551" i="13"/>
  <c r="T551" i="13"/>
  <c r="S551" i="13"/>
  <c r="Y550" i="13"/>
  <c r="U550" i="13"/>
  <c r="T550" i="13"/>
  <c r="S550" i="13"/>
  <c r="Y549" i="13"/>
  <c r="U549" i="13"/>
  <c r="T549" i="13"/>
  <c r="S549" i="13"/>
  <c r="Y548" i="13"/>
  <c r="U548" i="13"/>
  <c r="T548" i="13"/>
  <c r="S548" i="13"/>
  <c r="Y547" i="13"/>
  <c r="U547" i="13"/>
  <c r="T547" i="13"/>
  <c r="S547" i="13"/>
  <c r="Y546" i="13"/>
  <c r="U546" i="13"/>
  <c r="T546" i="13"/>
  <c r="S546" i="13"/>
  <c r="Y545" i="13"/>
  <c r="U545" i="13"/>
  <c r="T545" i="13"/>
  <c r="S545" i="13"/>
  <c r="Y544" i="13"/>
  <c r="U544" i="13"/>
  <c r="T544" i="13"/>
  <c r="S544" i="13"/>
  <c r="Y543" i="13"/>
  <c r="U543" i="13"/>
  <c r="T543" i="13"/>
  <c r="S543" i="13"/>
  <c r="Y542" i="13"/>
  <c r="U542" i="13"/>
  <c r="T542" i="13"/>
  <c r="S542" i="13"/>
  <c r="Y541" i="13"/>
  <c r="U541" i="13"/>
  <c r="T541" i="13"/>
  <c r="S541" i="13"/>
  <c r="Y540" i="13"/>
  <c r="U540" i="13"/>
  <c r="T540" i="13"/>
  <c r="S540" i="13"/>
  <c r="Y539" i="13"/>
  <c r="U539" i="13"/>
  <c r="T539" i="13"/>
  <c r="S539" i="13"/>
  <c r="Y538" i="13"/>
  <c r="U538" i="13"/>
  <c r="T538" i="13"/>
  <c r="S538" i="13"/>
  <c r="Y537" i="13"/>
  <c r="U537" i="13"/>
  <c r="T537" i="13"/>
  <c r="S537" i="13"/>
  <c r="Y536" i="13"/>
  <c r="U536" i="13"/>
  <c r="T536" i="13"/>
  <c r="S536" i="13"/>
  <c r="Y535" i="13"/>
  <c r="U535" i="13"/>
  <c r="T535" i="13"/>
  <c r="S535" i="13"/>
  <c r="Y534" i="13"/>
  <c r="U534" i="13"/>
  <c r="T534" i="13"/>
  <c r="S534" i="13"/>
  <c r="Y533" i="13"/>
  <c r="U533" i="13"/>
  <c r="T533" i="13"/>
  <c r="S533" i="13"/>
  <c r="Y532" i="13"/>
  <c r="U532" i="13"/>
  <c r="T532" i="13"/>
  <c r="S532" i="13"/>
  <c r="Y531" i="13"/>
  <c r="U531" i="13"/>
  <c r="T531" i="13"/>
  <c r="S531" i="13"/>
  <c r="Y530" i="13"/>
  <c r="U530" i="13"/>
  <c r="T530" i="13"/>
  <c r="S530" i="13"/>
  <c r="Y529" i="13"/>
  <c r="U529" i="13"/>
  <c r="T529" i="13"/>
  <c r="S529" i="13"/>
  <c r="Y528" i="13"/>
  <c r="U528" i="13"/>
  <c r="T528" i="13"/>
  <c r="S528" i="13"/>
  <c r="Y527" i="13"/>
  <c r="U527" i="13"/>
  <c r="T527" i="13"/>
  <c r="S527" i="13"/>
  <c r="Y526" i="13"/>
  <c r="U526" i="13"/>
  <c r="T526" i="13"/>
  <c r="S526" i="13"/>
  <c r="Y525" i="13"/>
  <c r="U525" i="13"/>
  <c r="T525" i="13"/>
  <c r="S525" i="13"/>
  <c r="Y524" i="13"/>
  <c r="U524" i="13"/>
  <c r="T524" i="13"/>
  <c r="S524" i="13"/>
  <c r="Y523" i="13"/>
  <c r="U523" i="13"/>
  <c r="T523" i="13"/>
  <c r="S523" i="13"/>
  <c r="Y522" i="13"/>
  <c r="U522" i="13"/>
  <c r="T522" i="13"/>
  <c r="S522" i="13"/>
  <c r="Y521" i="13"/>
  <c r="U521" i="13"/>
  <c r="T521" i="13"/>
  <c r="S521" i="13"/>
  <c r="Y520" i="13"/>
  <c r="U520" i="13"/>
  <c r="T520" i="13"/>
  <c r="S520" i="13"/>
  <c r="Y519" i="13"/>
  <c r="U519" i="13"/>
  <c r="T519" i="13"/>
  <c r="S519" i="13"/>
  <c r="Y518" i="13"/>
  <c r="U518" i="13"/>
  <c r="T518" i="13"/>
  <c r="S518" i="13"/>
  <c r="Y517" i="13"/>
  <c r="U517" i="13"/>
  <c r="T517" i="13"/>
  <c r="S517" i="13"/>
  <c r="Y516" i="13"/>
  <c r="U516" i="13"/>
  <c r="T516" i="13"/>
  <c r="S516" i="13"/>
  <c r="Y515" i="13"/>
  <c r="U515" i="13"/>
  <c r="T515" i="13"/>
  <c r="S515" i="13"/>
  <c r="Y514" i="13"/>
  <c r="U514" i="13"/>
  <c r="T514" i="13"/>
  <c r="S514" i="13"/>
  <c r="Y513" i="13"/>
  <c r="U513" i="13"/>
  <c r="T513" i="13"/>
  <c r="S513" i="13"/>
  <c r="Y512" i="13"/>
  <c r="U512" i="13"/>
  <c r="T512" i="13"/>
  <c r="S512" i="13"/>
  <c r="Y511" i="13"/>
  <c r="U511" i="13"/>
  <c r="T511" i="13"/>
  <c r="S511" i="13"/>
  <c r="Y510" i="13"/>
  <c r="U510" i="13"/>
  <c r="T510" i="13"/>
  <c r="S510" i="13"/>
  <c r="Y509" i="13"/>
  <c r="U509" i="13"/>
  <c r="T509" i="13"/>
  <c r="S509" i="13"/>
  <c r="Y508" i="13"/>
  <c r="U508" i="13"/>
  <c r="T508" i="13"/>
  <c r="S508" i="13"/>
  <c r="Y507" i="13"/>
  <c r="U507" i="13"/>
  <c r="T507" i="13"/>
  <c r="S507" i="13"/>
  <c r="Y506" i="13"/>
  <c r="U506" i="13"/>
  <c r="T506" i="13"/>
  <c r="S506" i="13"/>
  <c r="Y505" i="13"/>
  <c r="U505" i="13"/>
  <c r="T505" i="13"/>
  <c r="S505" i="13"/>
  <c r="Y504" i="13"/>
  <c r="U504" i="13"/>
  <c r="T504" i="13"/>
  <c r="S504" i="13"/>
  <c r="Y503" i="13"/>
  <c r="U503" i="13"/>
  <c r="T503" i="13"/>
  <c r="S503" i="13"/>
  <c r="Y502" i="13"/>
  <c r="U502" i="13"/>
  <c r="T502" i="13"/>
  <c r="S502" i="13"/>
  <c r="Y501" i="13"/>
  <c r="U501" i="13"/>
  <c r="T501" i="13"/>
  <c r="S501" i="13"/>
  <c r="Y500" i="13"/>
  <c r="U500" i="13"/>
  <c r="T500" i="13"/>
  <c r="S500" i="13"/>
  <c r="Y499" i="13"/>
  <c r="U499" i="13"/>
  <c r="T499" i="13"/>
  <c r="S499" i="13"/>
  <c r="Y498" i="13"/>
  <c r="U498" i="13"/>
  <c r="T498" i="13"/>
  <c r="S498" i="13"/>
  <c r="Y497" i="13"/>
  <c r="U497" i="13"/>
  <c r="T497" i="13"/>
  <c r="S497" i="13"/>
  <c r="Y496" i="13"/>
  <c r="U496" i="13"/>
  <c r="T496" i="13"/>
  <c r="S496" i="13"/>
  <c r="Y495" i="13"/>
  <c r="U495" i="13"/>
  <c r="T495" i="13"/>
  <c r="S495" i="13"/>
  <c r="Y494" i="13"/>
  <c r="U494" i="13"/>
  <c r="T494" i="13"/>
  <c r="S494" i="13"/>
  <c r="Y493" i="13"/>
  <c r="U493" i="13"/>
  <c r="T493" i="13"/>
  <c r="S493" i="13"/>
  <c r="Y492" i="13"/>
  <c r="U492" i="13"/>
  <c r="T492" i="13"/>
  <c r="S492" i="13"/>
  <c r="Y491" i="13"/>
  <c r="U491" i="13"/>
  <c r="T491" i="13"/>
  <c r="S491" i="13"/>
  <c r="Y490" i="13"/>
  <c r="U490" i="13"/>
  <c r="T490" i="13"/>
  <c r="S490" i="13"/>
  <c r="Y489" i="13"/>
  <c r="U489" i="13"/>
  <c r="T489" i="13"/>
  <c r="S489" i="13"/>
  <c r="Y488" i="13"/>
  <c r="U488" i="13"/>
  <c r="T488" i="13"/>
  <c r="S488" i="13"/>
  <c r="Y487" i="13"/>
  <c r="U487" i="13"/>
  <c r="T487" i="13"/>
  <c r="S487" i="13"/>
  <c r="Y486" i="13"/>
  <c r="U486" i="13"/>
  <c r="T486" i="13"/>
  <c r="S486" i="13"/>
  <c r="Y485" i="13"/>
  <c r="U485" i="13"/>
  <c r="T485" i="13"/>
  <c r="S485" i="13"/>
  <c r="Y484" i="13"/>
  <c r="U484" i="13"/>
  <c r="T484" i="13"/>
  <c r="S484" i="13"/>
  <c r="Y483" i="13"/>
  <c r="U483" i="13"/>
  <c r="T483" i="13"/>
  <c r="S483" i="13"/>
  <c r="Y482" i="13"/>
  <c r="U482" i="13"/>
  <c r="T482" i="13"/>
  <c r="S482" i="13"/>
  <c r="Y481" i="13"/>
  <c r="U481" i="13"/>
  <c r="T481" i="13"/>
  <c r="S481" i="13"/>
  <c r="Y480" i="13"/>
  <c r="U480" i="13"/>
  <c r="T480" i="13"/>
  <c r="S480" i="13"/>
  <c r="Y479" i="13"/>
  <c r="U479" i="13"/>
  <c r="T479" i="13"/>
  <c r="S479" i="13"/>
  <c r="Y478" i="13"/>
  <c r="U478" i="13"/>
  <c r="T478" i="13"/>
  <c r="S478" i="13"/>
  <c r="Y477" i="13"/>
  <c r="U477" i="13"/>
  <c r="T477" i="13"/>
  <c r="S477" i="13"/>
  <c r="Y476" i="13"/>
  <c r="U476" i="13"/>
  <c r="T476" i="13"/>
  <c r="S476" i="13"/>
  <c r="Y475" i="13"/>
  <c r="U475" i="13"/>
  <c r="T475" i="13"/>
  <c r="S475" i="13"/>
  <c r="Y474" i="13"/>
  <c r="U474" i="13"/>
  <c r="T474" i="13"/>
  <c r="S474" i="13"/>
  <c r="Y473" i="13"/>
  <c r="U473" i="13"/>
  <c r="T473" i="13"/>
  <c r="S473" i="13"/>
  <c r="Y472" i="13"/>
  <c r="U472" i="13"/>
  <c r="T472" i="13"/>
  <c r="S472" i="13"/>
  <c r="Y471" i="13"/>
  <c r="U471" i="13"/>
  <c r="T471" i="13"/>
  <c r="S471" i="13"/>
  <c r="Y470" i="13"/>
  <c r="U470" i="13"/>
  <c r="T470" i="13"/>
  <c r="S470" i="13"/>
  <c r="Y469" i="13"/>
  <c r="U469" i="13"/>
  <c r="T469" i="13"/>
  <c r="S469" i="13"/>
  <c r="Y468" i="13"/>
  <c r="U468" i="13"/>
  <c r="T468" i="13"/>
  <c r="S468" i="13"/>
  <c r="Y467" i="13"/>
  <c r="U467" i="13"/>
  <c r="T467" i="13"/>
  <c r="S467" i="13"/>
  <c r="Y466" i="13"/>
  <c r="U466" i="13"/>
  <c r="T466" i="13"/>
  <c r="S466" i="13"/>
  <c r="Y465" i="13"/>
  <c r="U465" i="13"/>
  <c r="T465" i="13"/>
  <c r="S465" i="13"/>
  <c r="Y464" i="13"/>
  <c r="U464" i="13"/>
  <c r="T464" i="13"/>
  <c r="S464" i="13"/>
  <c r="Y463" i="13"/>
  <c r="U463" i="13"/>
  <c r="T463" i="13"/>
  <c r="S463" i="13"/>
  <c r="Y462" i="13"/>
  <c r="U462" i="13"/>
  <c r="T462" i="13"/>
  <c r="S462" i="13"/>
  <c r="Y461" i="13"/>
  <c r="U461" i="13"/>
  <c r="T461" i="13"/>
  <c r="S461" i="13"/>
  <c r="Y460" i="13"/>
  <c r="U460" i="13"/>
  <c r="T460" i="13"/>
  <c r="S460" i="13"/>
  <c r="Y459" i="13"/>
  <c r="U459" i="13"/>
  <c r="T459" i="13"/>
  <c r="S459" i="13"/>
  <c r="Y458" i="13"/>
  <c r="U458" i="13"/>
  <c r="T458" i="13"/>
  <c r="S458" i="13"/>
  <c r="Y457" i="13"/>
  <c r="U457" i="13"/>
  <c r="T457" i="13"/>
  <c r="S457" i="13"/>
  <c r="Y456" i="13"/>
  <c r="U456" i="13"/>
  <c r="T456" i="13"/>
  <c r="S456" i="13"/>
  <c r="Y455" i="13"/>
  <c r="U455" i="13"/>
  <c r="T455" i="13"/>
  <c r="S455" i="13"/>
  <c r="Y454" i="13"/>
  <c r="U454" i="13"/>
  <c r="T454" i="13"/>
  <c r="S454" i="13"/>
  <c r="Y453" i="13"/>
  <c r="U453" i="13"/>
  <c r="T453" i="13"/>
  <c r="S453" i="13"/>
  <c r="Y452" i="13"/>
  <c r="U452" i="13"/>
  <c r="T452" i="13"/>
  <c r="S452" i="13"/>
  <c r="Y451" i="13"/>
  <c r="U451" i="13"/>
  <c r="T451" i="13"/>
  <c r="S451" i="13"/>
  <c r="Y450" i="13"/>
  <c r="U450" i="13"/>
  <c r="T450" i="13"/>
  <c r="S450" i="13"/>
  <c r="Y449" i="13"/>
  <c r="U449" i="13"/>
  <c r="T449" i="13"/>
  <c r="S449" i="13"/>
  <c r="Y448" i="13"/>
  <c r="U448" i="13"/>
  <c r="T448" i="13"/>
  <c r="S448" i="13"/>
  <c r="Y447" i="13"/>
  <c r="U447" i="13"/>
  <c r="T447" i="13"/>
  <c r="S447" i="13"/>
  <c r="Y446" i="13"/>
  <c r="U446" i="13"/>
  <c r="T446" i="13"/>
  <c r="S446" i="13"/>
  <c r="Y445" i="13"/>
  <c r="U445" i="13"/>
  <c r="T445" i="13"/>
  <c r="S445" i="13"/>
  <c r="Y444" i="13"/>
  <c r="U444" i="13"/>
  <c r="T444" i="13"/>
  <c r="S444" i="13"/>
  <c r="Y443" i="13"/>
  <c r="U443" i="13"/>
  <c r="T443" i="13"/>
  <c r="S443" i="13"/>
  <c r="Y442" i="13"/>
  <c r="U442" i="13"/>
  <c r="T442" i="13"/>
  <c r="S442" i="13"/>
  <c r="Y441" i="13"/>
  <c r="U441" i="13"/>
  <c r="T441" i="13"/>
  <c r="S441" i="13"/>
  <c r="Y440" i="13"/>
  <c r="U440" i="13"/>
  <c r="T440" i="13"/>
  <c r="S440" i="13"/>
  <c r="Y439" i="13"/>
  <c r="U439" i="13"/>
  <c r="T439" i="13"/>
  <c r="S439" i="13"/>
  <c r="Y438" i="13"/>
  <c r="U438" i="13"/>
  <c r="T438" i="13"/>
  <c r="S438" i="13"/>
  <c r="Y437" i="13"/>
  <c r="U437" i="13"/>
  <c r="T437" i="13"/>
  <c r="S437" i="13"/>
  <c r="Y436" i="13"/>
  <c r="U436" i="13"/>
  <c r="T436" i="13"/>
  <c r="S436" i="13"/>
  <c r="Y435" i="13"/>
  <c r="U435" i="13"/>
  <c r="T435" i="13"/>
  <c r="S435" i="13"/>
  <c r="Y434" i="13"/>
  <c r="U434" i="13"/>
  <c r="T434" i="13"/>
  <c r="S434" i="13"/>
  <c r="Y433" i="13"/>
  <c r="U433" i="13"/>
  <c r="T433" i="13"/>
  <c r="S433" i="13"/>
  <c r="Y432" i="13"/>
  <c r="U432" i="13"/>
  <c r="T432" i="13"/>
  <c r="S432" i="13"/>
  <c r="Y431" i="13"/>
  <c r="U431" i="13"/>
  <c r="T431" i="13"/>
  <c r="S431" i="13"/>
  <c r="Y430" i="13"/>
  <c r="U430" i="13"/>
  <c r="T430" i="13"/>
  <c r="S430" i="13"/>
  <c r="Y429" i="13"/>
  <c r="U429" i="13"/>
  <c r="T429" i="13"/>
  <c r="S429" i="13"/>
  <c r="Y428" i="13"/>
  <c r="U428" i="13"/>
  <c r="T428" i="13"/>
  <c r="S428" i="13"/>
  <c r="Y427" i="13"/>
  <c r="U427" i="13"/>
  <c r="T427" i="13"/>
  <c r="S427" i="13"/>
  <c r="Y426" i="13"/>
  <c r="U426" i="13"/>
  <c r="T426" i="13"/>
  <c r="S426" i="13"/>
  <c r="Y425" i="13"/>
  <c r="U425" i="13"/>
  <c r="T425" i="13"/>
  <c r="S425" i="13"/>
  <c r="Y424" i="13"/>
  <c r="U424" i="13"/>
  <c r="T424" i="13"/>
  <c r="S424" i="13"/>
  <c r="Y423" i="13"/>
  <c r="U423" i="13"/>
  <c r="T423" i="13"/>
  <c r="S423" i="13"/>
  <c r="Y422" i="13"/>
  <c r="U422" i="13"/>
  <c r="T422" i="13"/>
  <c r="S422" i="13"/>
  <c r="Y421" i="13"/>
  <c r="U421" i="13"/>
  <c r="T421" i="13"/>
  <c r="S421" i="13"/>
  <c r="Y420" i="13"/>
  <c r="U420" i="13"/>
  <c r="T420" i="13"/>
  <c r="S420" i="13"/>
  <c r="Y419" i="13"/>
  <c r="U419" i="13"/>
  <c r="T419" i="13"/>
  <c r="S419" i="13"/>
  <c r="Y418" i="13"/>
  <c r="U418" i="13"/>
  <c r="T418" i="13"/>
  <c r="S418" i="13"/>
  <c r="Y417" i="13"/>
  <c r="U417" i="13"/>
  <c r="T417" i="13"/>
  <c r="S417" i="13"/>
  <c r="Y416" i="13"/>
  <c r="U416" i="13"/>
  <c r="T416" i="13"/>
  <c r="S416" i="13"/>
  <c r="Y415" i="13"/>
  <c r="U415" i="13"/>
  <c r="T415" i="13"/>
  <c r="S415" i="13"/>
  <c r="Y414" i="13"/>
  <c r="U414" i="13"/>
  <c r="T414" i="13"/>
  <c r="S414" i="13"/>
  <c r="Y413" i="13"/>
  <c r="U413" i="13"/>
  <c r="T413" i="13"/>
  <c r="S413" i="13"/>
  <c r="Y412" i="13"/>
  <c r="U412" i="13"/>
  <c r="T412" i="13"/>
  <c r="S412" i="13"/>
  <c r="Y411" i="13"/>
  <c r="U411" i="13"/>
  <c r="T411" i="13"/>
  <c r="S411" i="13"/>
  <c r="Y410" i="13"/>
  <c r="U410" i="13"/>
  <c r="T410" i="13"/>
  <c r="S410" i="13"/>
  <c r="Y409" i="13"/>
  <c r="U409" i="13"/>
  <c r="T409" i="13"/>
  <c r="S409" i="13"/>
  <c r="Y408" i="13"/>
  <c r="U408" i="13"/>
  <c r="T408" i="13"/>
  <c r="S408" i="13"/>
  <c r="Y407" i="13"/>
  <c r="U407" i="13"/>
  <c r="T407" i="13"/>
  <c r="S407" i="13"/>
  <c r="Y406" i="13"/>
  <c r="U406" i="13"/>
  <c r="T406" i="13"/>
  <c r="S406" i="13"/>
  <c r="Y405" i="13"/>
  <c r="U405" i="13"/>
  <c r="T405" i="13"/>
  <c r="S405" i="13"/>
  <c r="Y404" i="13"/>
  <c r="U404" i="13"/>
  <c r="T404" i="13"/>
  <c r="S404" i="13"/>
  <c r="Y403" i="13"/>
  <c r="U403" i="13"/>
  <c r="T403" i="13"/>
  <c r="S403" i="13"/>
  <c r="Y402" i="13"/>
  <c r="U402" i="13"/>
  <c r="T402" i="13"/>
  <c r="S402" i="13"/>
  <c r="Y401" i="13"/>
  <c r="U401" i="13"/>
  <c r="T401" i="13"/>
  <c r="S401" i="13"/>
  <c r="Y400" i="13"/>
  <c r="U400" i="13"/>
  <c r="T400" i="13"/>
  <c r="S400" i="13"/>
  <c r="Y399" i="13"/>
  <c r="U399" i="13"/>
  <c r="T399" i="13"/>
  <c r="S399" i="13"/>
  <c r="Y398" i="13"/>
  <c r="U398" i="13"/>
  <c r="T398" i="13"/>
  <c r="S398" i="13"/>
  <c r="Y397" i="13"/>
  <c r="U397" i="13"/>
  <c r="T397" i="13"/>
  <c r="S397" i="13"/>
  <c r="Y396" i="13"/>
  <c r="U396" i="13"/>
  <c r="T396" i="13"/>
  <c r="S396" i="13"/>
  <c r="Y395" i="13"/>
  <c r="U395" i="13"/>
  <c r="T395" i="13"/>
  <c r="S395" i="13"/>
  <c r="Y394" i="13"/>
  <c r="U394" i="13"/>
  <c r="T394" i="13"/>
  <c r="S394" i="13"/>
  <c r="Y393" i="13"/>
  <c r="U393" i="13"/>
  <c r="T393" i="13"/>
  <c r="S393" i="13"/>
  <c r="Y392" i="13"/>
  <c r="U392" i="13"/>
  <c r="T392" i="13"/>
  <c r="S392" i="13"/>
  <c r="Y391" i="13"/>
  <c r="U391" i="13"/>
  <c r="T391" i="13"/>
  <c r="S391" i="13"/>
  <c r="Y390" i="13"/>
  <c r="U390" i="13"/>
  <c r="T390" i="13"/>
  <c r="S390" i="13"/>
  <c r="Y389" i="13"/>
  <c r="U389" i="13"/>
  <c r="T389" i="13"/>
  <c r="S389" i="13"/>
  <c r="Y388" i="13"/>
  <c r="U388" i="13"/>
  <c r="T388" i="13"/>
  <c r="S388" i="13"/>
  <c r="Y387" i="13"/>
  <c r="U387" i="13"/>
  <c r="T387" i="13"/>
  <c r="S387" i="13"/>
  <c r="Y386" i="13"/>
  <c r="U386" i="13"/>
  <c r="T386" i="13"/>
  <c r="S386" i="13"/>
  <c r="Y385" i="13"/>
  <c r="U385" i="13"/>
  <c r="T385" i="13"/>
  <c r="S385" i="13"/>
  <c r="Y384" i="13"/>
  <c r="U384" i="13"/>
  <c r="T384" i="13"/>
  <c r="S384" i="13"/>
  <c r="Y383" i="13"/>
  <c r="U383" i="13"/>
  <c r="T383" i="13"/>
  <c r="S383" i="13"/>
  <c r="Y382" i="13"/>
  <c r="U382" i="13"/>
  <c r="T382" i="13"/>
  <c r="S382" i="13"/>
  <c r="Y381" i="13"/>
  <c r="U381" i="13"/>
  <c r="T381" i="13"/>
  <c r="S381" i="13"/>
  <c r="Y380" i="13"/>
  <c r="U380" i="13"/>
  <c r="T380" i="13"/>
  <c r="S380" i="13"/>
  <c r="Y379" i="13"/>
  <c r="U379" i="13"/>
  <c r="T379" i="13"/>
  <c r="S379" i="13"/>
  <c r="Y378" i="13"/>
  <c r="U378" i="13"/>
  <c r="T378" i="13"/>
  <c r="S378" i="13"/>
  <c r="Y377" i="13"/>
  <c r="U377" i="13"/>
  <c r="T377" i="13"/>
  <c r="S377" i="13"/>
  <c r="Y376" i="13"/>
  <c r="U376" i="13"/>
  <c r="T376" i="13"/>
  <c r="S376" i="13"/>
  <c r="Y375" i="13"/>
  <c r="U375" i="13"/>
  <c r="T375" i="13"/>
  <c r="S375" i="13"/>
  <c r="Y374" i="13"/>
  <c r="U374" i="13"/>
  <c r="T374" i="13"/>
  <c r="S374" i="13"/>
  <c r="Y373" i="13"/>
  <c r="U373" i="13"/>
  <c r="T373" i="13"/>
  <c r="S373" i="13"/>
  <c r="Y372" i="13"/>
  <c r="U372" i="13"/>
  <c r="T372" i="13"/>
  <c r="S372" i="13"/>
  <c r="Y371" i="13"/>
  <c r="U371" i="13"/>
  <c r="T371" i="13"/>
  <c r="S371" i="13"/>
  <c r="Y370" i="13"/>
  <c r="U370" i="13"/>
  <c r="T370" i="13"/>
  <c r="S370" i="13"/>
  <c r="Y369" i="13"/>
  <c r="U369" i="13"/>
  <c r="T369" i="13"/>
  <c r="S369" i="13"/>
  <c r="Y368" i="13"/>
  <c r="U368" i="13"/>
  <c r="T368" i="13"/>
  <c r="S368" i="13"/>
  <c r="Y367" i="13"/>
  <c r="U367" i="13"/>
  <c r="T367" i="13"/>
  <c r="S367" i="13"/>
  <c r="Y366" i="13"/>
  <c r="U366" i="13"/>
  <c r="T366" i="13"/>
  <c r="S366" i="13"/>
  <c r="Y365" i="13"/>
  <c r="U365" i="13"/>
  <c r="T365" i="13"/>
  <c r="S365" i="13"/>
  <c r="Y364" i="13"/>
  <c r="U364" i="13"/>
  <c r="T364" i="13"/>
  <c r="S364" i="13"/>
  <c r="Y363" i="13"/>
  <c r="U363" i="13"/>
  <c r="T363" i="13"/>
  <c r="S363" i="13"/>
  <c r="Y362" i="13"/>
  <c r="U362" i="13"/>
  <c r="T362" i="13"/>
  <c r="S362" i="13"/>
  <c r="Y361" i="13"/>
  <c r="U361" i="13"/>
  <c r="T361" i="13"/>
  <c r="S361" i="13"/>
  <c r="Y360" i="13"/>
  <c r="U360" i="13"/>
  <c r="T360" i="13"/>
  <c r="S360" i="13"/>
  <c r="Y359" i="13"/>
  <c r="U359" i="13"/>
  <c r="T359" i="13"/>
  <c r="S359" i="13"/>
  <c r="Y358" i="13"/>
  <c r="U358" i="13"/>
  <c r="T358" i="13"/>
  <c r="S358" i="13"/>
  <c r="Y357" i="13"/>
  <c r="U357" i="13"/>
  <c r="T357" i="13"/>
  <c r="S357" i="13"/>
  <c r="Y356" i="13"/>
  <c r="U356" i="13"/>
  <c r="T356" i="13"/>
  <c r="S356" i="13"/>
  <c r="Y355" i="13"/>
  <c r="U355" i="13"/>
  <c r="T355" i="13"/>
  <c r="S355" i="13"/>
  <c r="Y354" i="13"/>
  <c r="U354" i="13"/>
  <c r="T354" i="13"/>
  <c r="S354" i="13"/>
  <c r="Y353" i="13"/>
  <c r="U353" i="13"/>
  <c r="T353" i="13"/>
  <c r="S353" i="13"/>
  <c r="Y352" i="13"/>
  <c r="U352" i="13"/>
  <c r="T352" i="13"/>
  <c r="S352" i="13"/>
  <c r="Y351" i="13"/>
  <c r="U351" i="13"/>
  <c r="T351" i="13"/>
  <c r="S351" i="13"/>
  <c r="Y350" i="13"/>
  <c r="U350" i="13"/>
  <c r="T350" i="13"/>
  <c r="S350" i="13"/>
  <c r="Y349" i="13"/>
  <c r="U349" i="13"/>
  <c r="T349" i="13"/>
  <c r="S349" i="13"/>
  <c r="Y348" i="13"/>
  <c r="U348" i="13"/>
  <c r="T348" i="13"/>
  <c r="S348" i="13"/>
  <c r="Y347" i="13"/>
  <c r="U347" i="13"/>
  <c r="T347" i="13"/>
  <c r="S347" i="13"/>
  <c r="Y346" i="13"/>
  <c r="U346" i="13"/>
  <c r="T346" i="13"/>
  <c r="S346" i="13"/>
  <c r="Y345" i="13"/>
  <c r="U345" i="13"/>
  <c r="T345" i="13"/>
  <c r="S345" i="13"/>
  <c r="Y344" i="13"/>
  <c r="U344" i="13"/>
  <c r="T344" i="13"/>
  <c r="S344" i="13"/>
  <c r="Y343" i="13"/>
  <c r="U343" i="13"/>
  <c r="T343" i="13"/>
  <c r="S343" i="13"/>
  <c r="Y342" i="13"/>
  <c r="U342" i="13"/>
  <c r="T342" i="13"/>
  <c r="S342" i="13"/>
  <c r="Y341" i="13"/>
  <c r="U341" i="13"/>
  <c r="T341" i="13"/>
  <c r="S341" i="13"/>
  <c r="Y340" i="13"/>
  <c r="U340" i="13"/>
  <c r="T340" i="13"/>
  <c r="S340" i="13"/>
  <c r="Y339" i="13"/>
  <c r="U339" i="13"/>
  <c r="T339" i="13"/>
  <c r="S339" i="13"/>
  <c r="Y338" i="13"/>
  <c r="U338" i="13"/>
  <c r="T338" i="13"/>
  <c r="S338" i="13"/>
  <c r="Y337" i="13"/>
  <c r="U337" i="13"/>
  <c r="T337" i="13"/>
  <c r="S337" i="13"/>
  <c r="Y336" i="13"/>
  <c r="U336" i="13"/>
  <c r="T336" i="13"/>
  <c r="S336" i="13"/>
  <c r="Y335" i="13"/>
  <c r="U335" i="13"/>
  <c r="T335" i="13"/>
  <c r="S335" i="13"/>
  <c r="Y334" i="13"/>
  <c r="U334" i="13"/>
  <c r="T334" i="13"/>
  <c r="S334" i="13"/>
  <c r="Y333" i="13"/>
  <c r="U333" i="13"/>
  <c r="T333" i="13"/>
  <c r="S333" i="13"/>
  <c r="Y332" i="13"/>
  <c r="U332" i="13"/>
  <c r="T332" i="13"/>
  <c r="S332" i="13"/>
  <c r="Y331" i="13"/>
  <c r="U331" i="13"/>
  <c r="T331" i="13"/>
  <c r="S331" i="13"/>
  <c r="Y330" i="13"/>
  <c r="U330" i="13"/>
  <c r="T330" i="13"/>
  <c r="S330" i="13"/>
  <c r="Y329" i="13"/>
  <c r="U329" i="13"/>
  <c r="T329" i="13"/>
  <c r="S329" i="13"/>
  <c r="Y328" i="13"/>
  <c r="U328" i="13"/>
  <c r="T328" i="13"/>
  <c r="S328" i="13"/>
  <c r="Y327" i="13"/>
  <c r="U327" i="13"/>
  <c r="T327" i="13"/>
  <c r="S327" i="13"/>
  <c r="Y326" i="13"/>
  <c r="U326" i="13"/>
  <c r="T326" i="13"/>
  <c r="S326" i="13"/>
  <c r="Y325" i="13"/>
  <c r="U325" i="13"/>
  <c r="T325" i="13"/>
  <c r="S325" i="13"/>
  <c r="Y324" i="13"/>
  <c r="U324" i="13"/>
  <c r="T324" i="13"/>
  <c r="S324" i="13"/>
  <c r="Y323" i="13"/>
  <c r="U323" i="13"/>
  <c r="T323" i="13"/>
  <c r="S323" i="13"/>
  <c r="Y322" i="13"/>
  <c r="U322" i="13"/>
  <c r="T322" i="13"/>
  <c r="S322" i="13"/>
  <c r="Y321" i="13"/>
  <c r="U321" i="13"/>
  <c r="T321" i="13"/>
  <c r="S321" i="13"/>
  <c r="Y320" i="13"/>
  <c r="U320" i="13"/>
  <c r="T320" i="13"/>
  <c r="S320" i="13"/>
  <c r="Y319" i="13"/>
  <c r="U319" i="13"/>
  <c r="T319" i="13"/>
  <c r="S319" i="13"/>
  <c r="Y318" i="13"/>
  <c r="U318" i="13"/>
  <c r="T318" i="13"/>
  <c r="S318" i="13"/>
  <c r="Y317" i="13"/>
  <c r="U317" i="13"/>
  <c r="T317" i="13"/>
  <c r="S317" i="13"/>
  <c r="Y316" i="13"/>
  <c r="U316" i="13"/>
  <c r="T316" i="13"/>
  <c r="S316" i="13"/>
  <c r="Y315" i="13"/>
  <c r="U315" i="13"/>
  <c r="T315" i="13"/>
  <c r="S315" i="13"/>
  <c r="Y314" i="13"/>
  <c r="U314" i="13"/>
  <c r="T314" i="13"/>
  <c r="S314" i="13"/>
  <c r="Y313" i="13"/>
  <c r="U313" i="13"/>
  <c r="T313" i="13"/>
  <c r="S313" i="13"/>
  <c r="Y312" i="13"/>
  <c r="U312" i="13"/>
  <c r="T312" i="13"/>
  <c r="S312" i="13"/>
  <c r="Y311" i="13"/>
  <c r="U311" i="13"/>
  <c r="T311" i="13"/>
  <c r="S311" i="13"/>
  <c r="Y310" i="13"/>
  <c r="U310" i="13"/>
  <c r="T310" i="13"/>
  <c r="S310" i="13"/>
  <c r="Y309" i="13"/>
  <c r="U309" i="13"/>
  <c r="T309" i="13"/>
  <c r="S309" i="13"/>
  <c r="Y308" i="13"/>
  <c r="U308" i="13"/>
  <c r="T308" i="13"/>
  <c r="S308" i="13"/>
  <c r="Y307" i="13"/>
  <c r="U307" i="13"/>
  <c r="T307" i="13"/>
  <c r="S307" i="13"/>
  <c r="Y306" i="13"/>
  <c r="U306" i="13"/>
  <c r="T306" i="13"/>
  <c r="S306" i="13"/>
  <c r="Y305" i="13"/>
  <c r="U305" i="13"/>
  <c r="T305" i="13"/>
  <c r="S305" i="13"/>
  <c r="Y304" i="13"/>
  <c r="U304" i="13"/>
  <c r="T304" i="13"/>
  <c r="S304" i="13"/>
  <c r="Y303" i="13"/>
  <c r="U303" i="13"/>
  <c r="T303" i="13"/>
  <c r="S303" i="13"/>
  <c r="Y302" i="13"/>
  <c r="U302" i="13"/>
  <c r="T302" i="13"/>
  <c r="S302" i="13"/>
  <c r="Y301" i="13"/>
  <c r="U301" i="13"/>
  <c r="T301" i="13"/>
  <c r="S301" i="13"/>
  <c r="Y300" i="13"/>
  <c r="U300" i="13"/>
  <c r="T300" i="13"/>
  <c r="S300" i="13"/>
  <c r="Y299" i="13"/>
  <c r="U299" i="13"/>
  <c r="T299" i="13"/>
  <c r="S299" i="13"/>
  <c r="Y298" i="13"/>
  <c r="U298" i="13"/>
  <c r="T298" i="13"/>
  <c r="S298" i="13"/>
  <c r="Y297" i="13"/>
  <c r="U297" i="13"/>
  <c r="T297" i="13"/>
  <c r="S297" i="13"/>
  <c r="Y296" i="13"/>
  <c r="U296" i="13"/>
  <c r="T296" i="13"/>
  <c r="S296" i="13"/>
  <c r="Y295" i="13"/>
  <c r="U295" i="13"/>
  <c r="T295" i="13"/>
  <c r="S295" i="13"/>
  <c r="Y294" i="13"/>
  <c r="U294" i="13"/>
  <c r="T294" i="13"/>
  <c r="S294" i="13"/>
  <c r="Y293" i="13"/>
  <c r="U293" i="13"/>
  <c r="T293" i="13"/>
  <c r="S293" i="13"/>
  <c r="Y292" i="13"/>
  <c r="U292" i="13"/>
  <c r="T292" i="13"/>
  <c r="S292" i="13"/>
  <c r="Y291" i="13"/>
  <c r="U291" i="13"/>
  <c r="T291" i="13"/>
  <c r="S291" i="13"/>
  <c r="Y290" i="13"/>
  <c r="U290" i="13"/>
  <c r="T290" i="13"/>
  <c r="S290" i="13"/>
  <c r="Y289" i="13"/>
  <c r="U289" i="13"/>
  <c r="T289" i="13"/>
  <c r="S289" i="13"/>
  <c r="Y288" i="13"/>
  <c r="U288" i="13"/>
  <c r="T288" i="13"/>
  <c r="S288" i="13"/>
  <c r="Y287" i="13"/>
  <c r="U287" i="13"/>
  <c r="T287" i="13"/>
  <c r="S287" i="13"/>
  <c r="Y286" i="13"/>
  <c r="U286" i="13"/>
  <c r="T286" i="13"/>
  <c r="S286" i="13"/>
  <c r="Y285" i="13"/>
  <c r="U285" i="13"/>
  <c r="T285" i="13"/>
  <c r="S285" i="13"/>
  <c r="Y284" i="13"/>
  <c r="U284" i="13"/>
  <c r="T284" i="13"/>
  <c r="S284" i="13"/>
  <c r="Y283" i="13"/>
  <c r="U283" i="13"/>
  <c r="T283" i="13"/>
  <c r="S283" i="13"/>
  <c r="Y282" i="13"/>
  <c r="U282" i="13"/>
  <c r="T282" i="13"/>
  <c r="S282" i="13"/>
  <c r="Y281" i="13"/>
  <c r="U281" i="13"/>
  <c r="T281" i="13"/>
  <c r="S281" i="13"/>
  <c r="Y280" i="13"/>
  <c r="U280" i="13"/>
  <c r="T280" i="13"/>
  <c r="S280" i="13"/>
  <c r="Y279" i="13"/>
  <c r="U279" i="13"/>
  <c r="T279" i="13"/>
  <c r="S279" i="13"/>
  <c r="Y278" i="13"/>
  <c r="U278" i="13"/>
  <c r="T278" i="13"/>
  <c r="S278" i="13"/>
  <c r="Y277" i="13"/>
  <c r="U277" i="13"/>
  <c r="T277" i="13"/>
  <c r="S277" i="13"/>
  <c r="Y276" i="13"/>
  <c r="U276" i="13"/>
  <c r="T276" i="13"/>
  <c r="S276" i="13"/>
  <c r="Y275" i="13"/>
  <c r="U275" i="13"/>
  <c r="T275" i="13"/>
  <c r="S275" i="13"/>
  <c r="Y274" i="13"/>
  <c r="U274" i="13"/>
  <c r="T274" i="13"/>
  <c r="S274" i="13"/>
  <c r="Y273" i="13"/>
  <c r="U273" i="13"/>
  <c r="T273" i="13"/>
  <c r="S273" i="13"/>
  <c r="Y272" i="13"/>
  <c r="U272" i="13"/>
  <c r="T272" i="13"/>
  <c r="S272" i="13"/>
  <c r="Y271" i="13"/>
  <c r="U271" i="13"/>
  <c r="T271" i="13"/>
  <c r="S271" i="13"/>
  <c r="Y270" i="13"/>
  <c r="U270" i="13"/>
  <c r="T270" i="13"/>
  <c r="S270" i="13"/>
  <c r="Y269" i="13"/>
  <c r="U269" i="13"/>
  <c r="T269" i="13"/>
  <c r="S269" i="13"/>
  <c r="Y268" i="13"/>
  <c r="U268" i="13"/>
  <c r="T268" i="13"/>
  <c r="S268" i="13"/>
  <c r="Y267" i="13"/>
  <c r="U267" i="13"/>
  <c r="T267" i="13"/>
  <c r="S267" i="13"/>
  <c r="Y266" i="13"/>
  <c r="U266" i="13"/>
  <c r="T266" i="13"/>
  <c r="S266" i="13"/>
  <c r="Y265" i="13"/>
  <c r="U265" i="13"/>
  <c r="T265" i="13"/>
  <c r="S265" i="13"/>
  <c r="Y264" i="13"/>
  <c r="U264" i="13"/>
  <c r="T264" i="13"/>
  <c r="S264" i="13"/>
  <c r="Y263" i="13"/>
  <c r="U263" i="13"/>
  <c r="T263" i="13"/>
  <c r="S263" i="13"/>
  <c r="Y262" i="13"/>
  <c r="U262" i="13"/>
  <c r="T262" i="13"/>
  <c r="S262" i="13"/>
  <c r="Y261" i="13"/>
  <c r="U261" i="13"/>
  <c r="T261" i="13"/>
  <c r="S261" i="13"/>
  <c r="Y260" i="13"/>
  <c r="U260" i="13"/>
  <c r="T260" i="13"/>
  <c r="S260" i="13"/>
  <c r="Y259" i="13"/>
  <c r="U259" i="13"/>
  <c r="T259" i="13"/>
  <c r="S259" i="13"/>
  <c r="Y258" i="13"/>
  <c r="U258" i="13"/>
  <c r="T258" i="13"/>
  <c r="S258" i="13"/>
  <c r="Y257" i="13"/>
  <c r="U257" i="13"/>
  <c r="T257" i="13"/>
  <c r="S257" i="13"/>
  <c r="Y256" i="13"/>
  <c r="U256" i="13"/>
  <c r="T256" i="13"/>
  <c r="S256" i="13"/>
  <c r="Y255" i="13"/>
  <c r="U255" i="13"/>
  <c r="T255" i="13"/>
  <c r="S255" i="13"/>
  <c r="Y254" i="13"/>
  <c r="U254" i="13"/>
  <c r="T254" i="13"/>
  <c r="S254" i="13"/>
  <c r="Y253" i="13"/>
  <c r="U253" i="13"/>
  <c r="T253" i="13"/>
  <c r="S253" i="13"/>
  <c r="Y252" i="13"/>
  <c r="U252" i="13"/>
  <c r="T252" i="13"/>
  <c r="S252" i="13"/>
  <c r="Y251" i="13"/>
  <c r="U251" i="13"/>
  <c r="T251" i="13"/>
  <c r="S251" i="13"/>
  <c r="Y250" i="13"/>
  <c r="U250" i="13"/>
  <c r="T250" i="13"/>
  <c r="S250" i="13"/>
  <c r="Y249" i="13"/>
  <c r="U249" i="13"/>
  <c r="T249" i="13"/>
  <c r="S249" i="13"/>
  <c r="Y248" i="13"/>
  <c r="U248" i="13"/>
  <c r="T248" i="13"/>
  <c r="S248" i="13"/>
  <c r="Y247" i="13"/>
  <c r="U247" i="13"/>
  <c r="T247" i="13"/>
  <c r="S247" i="13"/>
  <c r="Y246" i="13"/>
  <c r="U246" i="13"/>
  <c r="T246" i="13"/>
  <c r="S246" i="13"/>
  <c r="Y245" i="13"/>
  <c r="U245" i="13"/>
  <c r="T245" i="13"/>
  <c r="S245" i="13"/>
  <c r="Y244" i="13"/>
  <c r="U244" i="13"/>
  <c r="T244" i="13"/>
  <c r="S244" i="13"/>
  <c r="Y243" i="13"/>
  <c r="U243" i="13"/>
  <c r="T243" i="13"/>
  <c r="S243" i="13"/>
  <c r="Y242" i="13"/>
  <c r="U242" i="13"/>
  <c r="T242" i="13"/>
  <c r="S242" i="13"/>
  <c r="Y241" i="13"/>
  <c r="U241" i="13"/>
  <c r="T241" i="13"/>
  <c r="S241" i="13"/>
  <c r="Y240" i="13"/>
  <c r="U240" i="13"/>
  <c r="T240" i="13"/>
  <c r="S240" i="13"/>
  <c r="Y239" i="13"/>
  <c r="U239" i="13"/>
  <c r="T239" i="13"/>
  <c r="S239" i="13"/>
  <c r="Y238" i="13"/>
  <c r="U238" i="13"/>
  <c r="T238" i="13"/>
  <c r="S238" i="13"/>
  <c r="Y237" i="13"/>
  <c r="U237" i="13"/>
  <c r="T237" i="13"/>
  <c r="S237" i="13"/>
  <c r="Y236" i="13"/>
  <c r="U236" i="13"/>
  <c r="T236" i="13"/>
  <c r="S236" i="13"/>
  <c r="Y235" i="13"/>
  <c r="U235" i="13"/>
  <c r="T235" i="13"/>
  <c r="S235" i="13"/>
  <c r="Y234" i="13"/>
  <c r="U234" i="13"/>
  <c r="T234" i="13"/>
  <c r="S234" i="13"/>
  <c r="Y233" i="13"/>
  <c r="U233" i="13"/>
  <c r="T233" i="13"/>
  <c r="S233" i="13"/>
  <c r="Y232" i="13"/>
  <c r="U232" i="13"/>
  <c r="T232" i="13"/>
  <c r="S232" i="13"/>
  <c r="Y231" i="13"/>
  <c r="U231" i="13"/>
  <c r="T231" i="13"/>
  <c r="S231" i="13"/>
  <c r="Y230" i="13"/>
  <c r="U230" i="13"/>
  <c r="T230" i="13"/>
  <c r="S230" i="13"/>
  <c r="Y229" i="13"/>
  <c r="U229" i="13"/>
  <c r="T229" i="13"/>
  <c r="S229" i="13"/>
  <c r="Y228" i="13"/>
  <c r="U228" i="13"/>
  <c r="T228" i="13"/>
  <c r="S228" i="13"/>
  <c r="Y227" i="13"/>
  <c r="U227" i="13"/>
  <c r="T227" i="13"/>
  <c r="S227" i="13"/>
  <c r="Y226" i="13"/>
  <c r="U226" i="13"/>
  <c r="T226" i="13"/>
  <c r="S226" i="13"/>
  <c r="Y225" i="13"/>
  <c r="U225" i="13"/>
  <c r="T225" i="13"/>
  <c r="S225" i="13"/>
  <c r="Y224" i="13"/>
  <c r="U224" i="13"/>
  <c r="T224" i="13"/>
  <c r="S224" i="13"/>
  <c r="Y223" i="13"/>
  <c r="U223" i="13"/>
  <c r="T223" i="13"/>
  <c r="S223" i="13"/>
  <c r="Y222" i="13"/>
  <c r="U222" i="13"/>
  <c r="T222" i="13"/>
  <c r="S222" i="13"/>
  <c r="Y221" i="13"/>
  <c r="U221" i="13"/>
  <c r="T221" i="13"/>
  <c r="S221" i="13"/>
  <c r="Y220" i="13"/>
  <c r="U220" i="13"/>
  <c r="T220" i="13"/>
  <c r="S220" i="13"/>
  <c r="Y219" i="13"/>
  <c r="U219" i="13"/>
  <c r="T219" i="13"/>
  <c r="S219" i="13"/>
  <c r="Y218" i="13"/>
  <c r="U218" i="13"/>
  <c r="T218" i="13"/>
  <c r="S218" i="13"/>
  <c r="Y217" i="13"/>
  <c r="U217" i="13"/>
  <c r="T217" i="13"/>
  <c r="S217" i="13"/>
  <c r="Y216" i="13"/>
  <c r="U216" i="13"/>
  <c r="T216" i="13"/>
  <c r="S216" i="13"/>
  <c r="Y215" i="13"/>
  <c r="U215" i="13"/>
  <c r="T215" i="13"/>
  <c r="S215" i="13"/>
  <c r="Y214" i="13"/>
  <c r="U214" i="13"/>
  <c r="T214" i="13"/>
  <c r="S214" i="13"/>
  <c r="Y213" i="13"/>
  <c r="U213" i="13"/>
  <c r="T213" i="13"/>
  <c r="S213" i="13"/>
  <c r="Y212" i="13"/>
  <c r="U212" i="13"/>
  <c r="T212" i="13"/>
  <c r="S212" i="13"/>
  <c r="Y211" i="13"/>
  <c r="U211" i="13"/>
  <c r="T211" i="13"/>
  <c r="S211" i="13"/>
  <c r="Y210" i="13"/>
  <c r="U210" i="13"/>
  <c r="T210" i="13"/>
  <c r="S210" i="13"/>
  <c r="Y209" i="13"/>
  <c r="U209" i="13"/>
  <c r="T209" i="13"/>
  <c r="S209" i="13"/>
  <c r="Y208" i="13"/>
  <c r="U208" i="13"/>
  <c r="T208" i="13"/>
  <c r="S208" i="13"/>
  <c r="Y207" i="13"/>
  <c r="U207" i="13"/>
  <c r="T207" i="13"/>
  <c r="S207" i="13"/>
  <c r="Y206" i="13"/>
  <c r="U206" i="13"/>
  <c r="T206" i="13"/>
  <c r="S206" i="13"/>
  <c r="Y205" i="13"/>
  <c r="U205" i="13"/>
  <c r="T205" i="13"/>
  <c r="S205" i="13"/>
  <c r="Y204" i="13"/>
  <c r="U204" i="13"/>
  <c r="T204" i="13"/>
  <c r="S204" i="13"/>
  <c r="Y203" i="13"/>
  <c r="U203" i="13"/>
  <c r="T203" i="13"/>
  <c r="S203" i="13"/>
  <c r="Y202" i="13"/>
  <c r="U202" i="13"/>
  <c r="T202" i="13"/>
  <c r="S202" i="13"/>
  <c r="Y201" i="13"/>
  <c r="U201" i="13"/>
  <c r="T201" i="13"/>
  <c r="S201" i="13"/>
  <c r="Y200" i="13"/>
  <c r="U200" i="13"/>
  <c r="T200" i="13"/>
  <c r="S200" i="13"/>
  <c r="Y199" i="13"/>
  <c r="U199" i="13"/>
  <c r="T199" i="13"/>
  <c r="S199" i="13"/>
  <c r="Y198" i="13"/>
  <c r="U198" i="13"/>
  <c r="T198" i="13"/>
  <c r="S198" i="13"/>
  <c r="Y197" i="13"/>
  <c r="U197" i="13"/>
  <c r="T197" i="13"/>
  <c r="S197" i="13"/>
  <c r="Y196" i="13"/>
  <c r="U196" i="13"/>
  <c r="T196" i="13"/>
  <c r="S196" i="13"/>
  <c r="Y195" i="13"/>
  <c r="U195" i="13"/>
  <c r="T195" i="13"/>
  <c r="S195" i="13"/>
  <c r="Y194" i="13"/>
  <c r="U194" i="13"/>
  <c r="T194" i="13"/>
  <c r="S194" i="13"/>
  <c r="Y193" i="13"/>
  <c r="U193" i="13"/>
  <c r="T193" i="13"/>
  <c r="S193" i="13"/>
  <c r="Y192" i="13"/>
  <c r="U192" i="13"/>
  <c r="T192" i="13"/>
  <c r="S192" i="13"/>
  <c r="Y191" i="13"/>
  <c r="U191" i="13"/>
  <c r="T191" i="13"/>
  <c r="S191" i="13"/>
  <c r="Y190" i="13"/>
  <c r="U190" i="13"/>
  <c r="T190" i="13"/>
  <c r="S190" i="13"/>
  <c r="Y189" i="13"/>
  <c r="U189" i="13"/>
  <c r="T189" i="13"/>
  <c r="S189" i="13"/>
  <c r="Y188" i="13"/>
  <c r="U188" i="13"/>
  <c r="T188" i="13"/>
  <c r="S188" i="13"/>
  <c r="Y187" i="13"/>
  <c r="U187" i="13"/>
  <c r="T187" i="13"/>
  <c r="S187" i="13"/>
  <c r="Y186" i="13"/>
  <c r="U186" i="13"/>
  <c r="T186" i="13"/>
  <c r="S186" i="13"/>
  <c r="Y185" i="13"/>
  <c r="U185" i="13"/>
  <c r="T185" i="13"/>
  <c r="S185" i="13"/>
  <c r="Y184" i="13"/>
  <c r="U184" i="13"/>
  <c r="T184" i="13"/>
  <c r="S184" i="13"/>
  <c r="Y183" i="13"/>
  <c r="U183" i="13"/>
  <c r="T183" i="13"/>
  <c r="S183" i="13"/>
  <c r="Y182" i="13"/>
  <c r="U182" i="13"/>
  <c r="T182" i="13"/>
  <c r="S182" i="13"/>
  <c r="Y181" i="13"/>
  <c r="U181" i="13"/>
  <c r="T181" i="13"/>
  <c r="S181" i="13"/>
  <c r="Y180" i="13"/>
  <c r="U180" i="13"/>
  <c r="T180" i="13"/>
  <c r="S180" i="13"/>
  <c r="Y179" i="13"/>
  <c r="U179" i="13"/>
  <c r="T179" i="13"/>
  <c r="S179" i="13"/>
  <c r="Y178" i="13"/>
  <c r="U178" i="13"/>
  <c r="T178" i="13"/>
  <c r="S178" i="13"/>
  <c r="Y177" i="13"/>
  <c r="U177" i="13"/>
  <c r="T177" i="13"/>
  <c r="S177" i="13"/>
  <c r="Y176" i="13"/>
  <c r="U176" i="13"/>
  <c r="T176" i="13"/>
  <c r="S176" i="13"/>
  <c r="Y175" i="13"/>
  <c r="U175" i="13"/>
  <c r="T175" i="13"/>
  <c r="S175" i="13"/>
  <c r="Y174" i="13"/>
  <c r="U174" i="13"/>
  <c r="T174" i="13"/>
  <c r="S174" i="13"/>
  <c r="Y173" i="13"/>
  <c r="U173" i="13"/>
  <c r="T173" i="13"/>
  <c r="S173" i="13"/>
  <c r="Y172" i="13"/>
  <c r="U172" i="13"/>
  <c r="T172" i="13"/>
  <c r="S172" i="13"/>
  <c r="Y171" i="13"/>
  <c r="U171" i="13"/>
  <c r="T171" i="13"/>
  <c r="S171" i="13"/>
  <c r="Y170" i="13"/>
  <c r="U170" i="13"/>
  <c r="T170" i="13"/>
  <c r="S170" i="13"/>
  <c r="Y169" i="13"/>
  <c r="U169" i="13"/>
  <c r="T169" i="13"/>
  <c r="S169" i="13"/>
  <c r="Y168" i="13"/>
  <c r="U168" i="13"/>
  <c r="T168" i="13"/>
  <c r="S168" i="13"/>
  <c r="Y167" i="13"/>
  <c r="U167" i="13"/>
  <c r="T167" i="13"/>
  <c r="S167" i="13"/>
  <c r="Y166" i="13"/>
  <c r="U166" i="13"/>
  <c r="T166" i="13"/>
  <c r="S166" i="13"/>
  <c r="Y165" i="13"/>
  <c r="U165" i="13"/>
  <c r="T165" i="13"/>
  <c r="S165" i="13"/>
  <c r="Y164" i="13"/>
  <c r="U164" i="13"/>
  <c r="T164" i="13"/>
  <c r="S164" i="13"/>
  <c r="Y163" i="13"/>
  <c r="U163" i="13"/>
  <c r="T163" i="13"/>
  <c r="S163" i="13"/>
  <c r="Y162" i="13"/>
  <c r="U162" i="13"/>
  <c r="T162" i="13"/>
  <c r="S162" i="13"/>
  <c r="Y161" i="13"/>
  <c r="U161" i="13"/>
  <c r="T161" i="13"/>
  <c r="S161" i="13"/>
  <c r="Y160" i="13"/>
  <c r="U160" i="13"/>
  <c r="T160" i="13"/>
  <c r="S160" i="13"/>
  <c r="Y159" i="13"/>
  <c r="U159" i="13"/>
  <c r="T159" i="13"/>
  <c r="S159" i="13"/>
  <c r="Y158" i="13"/>
  <c r="U158" i="13"/>
  <c r="T158" i="13"/>
  <c r="S158" i="13"/>
  <c r="Y157" i="13"/>
  <c r="U157" i="13"/>
  <c r="T157" i="13"/>
  <c r="S157" i="13"/>
  <c r="Y156" i="13"/>
  <c r="U156" i="13"/>
  <c r="T156" i="13"/>
  <c r="S156" i="13"/>
  <c r="Y155" i="13"/>
  <c r="U155" i="13"/>
  <c r="T155" i="13"/>
  <c r="S155" i="13"/>
  <c r="Y154" i="13"/>
  <c r="U154" i="13"/>
  <c r="T154" i="13"/>
  <c r="S154" i="13"/>
  <c r="Y153" i="13"/>
  <c r="U153" i="13"/>
  <c r="T153" i="13"/>
  <c r="S153" i="13"/>
  <c r="Y152" i="13"/>
  <c r="U152" i="13"/>
  <c r="T152" i="13"/>
  <c r="S152" i="13"/>
  <c r="Y151" i="13"/>
  <c r="U151" i="13"/>
  <c r="T151" i="13"/>
  <c r="S151" i="13"/>
  <c r="Y150" i="13"/>
  <c r="U150" i="13"/>
  <c r="T150" i="13"/>
  <c r="S150" i="13"/>
  <c r="Y149" i="13"/>
  <c r="U149" i="13"/>
  <c r="T149" i="13"/>
  <c r="S149" i="13"/>
  <c r="Y148" i="13"/>
  <c r="U148" i="13"/>
  <c r="T148" i="13"/>
  <c r="S148" i="13"/>
  <c r="Y147" i="13"/>
  <c r="U147" i="13"/>
  <c r="T147" i="13"/>
  <c r="S147" i="13"/>
  <c r="Y146" i="13"/>
  <c r="U146" i="13"/>
  <c r="T146" i="13"/>
  <c r="S146" i="13"/>
  <c r="Y145" i="13"/>
  <c r="U145" i="13"/>
  <c r="T145" i="13"/>
  <c r="S145" i="13"/>
  <c r="Y144" i="13"/>
  <c r="U144" i="13"/>
  <c r="T144" i="13"/>
  <c r="S144" i="13"/>
  <c r="Y143" i="13"/>
  <c r="U143" i="13"/>
  <c r="T143" i="13"/>
  <c r="S143" i="13"/>
  <c r="Y142" i="13"/>
  <c r="U142" i="13"/>
  <c r="T142" i="13"/>
  <c r="S142" i="13"/>
  <c r="Y141" i="13"/>
  <c r="U141" i="13"/>
  <c r="T141" i="13"/>
  <c r="S141" i="13"/>
  <c r="Y140" i="13"/>
  <c r="U140" i="13"/>
  <c r="T140" i="13"/>
  <c r="S140" i="13"/>
  <c r="Y139" i="13"/>
  <c r="U139" i="13"/>
  <c r="T139" i="13"/>
  <c r="S139" i="13"/>
  <c r="Y138" i="13"/>
  <c r="U138" i="13"/>
  <c r="T138" i="13"/>
  <c r="S138" i="13"/>
  <c r="Y137" i="13"/>
  <c r="U137" i="13"/>
  <c r="T137" i="13"/>
  <c r="S137" i="13"/>
  <c r="Y136" i="13"/>
  <c r="U136" i="13"/>
  <c r="T136" i="13"/>
  <c r="S136" i="13"/>
  <c r="Y135" i="13"/>
  <c r="U135" i="13"/>
  <c r="T135" i="13"/>
  <c r="S135" i="13"/>
  <c r="Y134" i="13"/>
  <c r="U134" i="13"/>
  <c r="T134" i="13"/>
  <c r="S134" i="13"/>
  <c r="Y133" i="13"/>
  <c r="U133" i="13"/>
  <c r="T133" i="13"/>
  <c r="S133" i="13"/>
  <c r="Y132" i="13"/>
  <c r="U132" i="13"/>
  <c r="T132" i="13"/>
  <c r="S132" i="13"/>
  <c r="Y131" i="13"/>
  <c r="U131" i="13"/>
  <c r="T131" i="13"/>
  <c r="S131" i="13"/>
  <c r="Y130" i="13"/>
  <c r="U130" i="13"/>
  <c r="T130" i="13"/>
  <c r="S130" i="13"/>
  <c r="Y129" i="13"/>
  <c r="U129" i="13"/>
  <c r="T129" i="13"/>
  <c r="S129" i="13"/>
  <c r="Y128" i="13"/>
  <c r="U128" i="13"/>
  <c r="T128" i="13"/>
  <c r="S128" i="13"/>
  <c r="Y127" i="13"/>
  <c r="U127" i="13"/>
  <c r="T127" i="13"/>
  <c r="S127" i="13"/>
  <c r="Y126" i="13"/>
  <c r="U126" i="13"/>
  <c r="T126" i="13"/>
  <c r="S126" i="13"/>
  <c r="Y125" i="13"/>
  <c r="U125" i="13"/>
  <c r="T125" i="13"/>
  <c r="S125" i="13"/>
  <c r="Y124" i="13"/>
  <c r="U124" i="13"/>
  <c r="T124" i="13"/>
  <c r="S124" i="13"/>
  <c r="Y123" i="13"/>
  <c r="U123" i="13"/>
  <c r="T123" i="13"/>
  <c r="S123" i="13"/>
  <c r="Y122" i="13"/>
  <c r="U122" i="13"/>
  <c r="T122" i="13"/>
  <c r="S122" i="13"/>
  <c r="Y121" i="13"/>
  <c r="U121" i="13"/>
  <c r="T121" i="13"/>
  <c r="S121" i="13"/>
  <c r="Y120" i="13"/>
  <c r="U120" i="13"/>
  <c r="T120" i="13"/>
  <c r="S120" i="13"/>
  <c r="Y119" i="13"/>
  <c r="U119" i="13"/>
  <c r="T119" i="13"/>
  <c r="S119" i="13"/>
  <c r="Y118" i="13"/>
  <c r="U118" i="13"/>
  <c r="T118" i="13"/>
  <c r="S118" i="13"/>
  <c r="Y117" i="13"/>
  <c r="U117" i="13"/>
  <c r="T117" i="13"/>
  <c r="S117" i="13"/>
  <c r="Y116" i="13"/>
  <c r="U116" i="13"/>
  <c r="T116" i="13"/>
  <c r="S116" i="13"/>
  <c r="Y115" i="13"/>
  <c r="U115" i="13"/>
  <c r="T115" i="13"/>
  <c r="S115" i="13"/>
  <c r="Y114" i="13"/>
  <c r="U114" i="13"/>
  <c r="T114" i="13"/>
  <c r="S114" i="13"/>
  <c r="Y113" i="13"/>
  <c r="U113" i="13"/>
  <c r="T113" i="13"/>
  <c r="S113" i="13"/>
  <c r="Y112" i="13"/>
  <c r="U112" i="13"/>
  <c r="T112" i="13"/>
  <c r="S112" i="13"/>
  <c r="Y111" i="13"/>
  <c r="U111" i="13"/>
  <c r="T111" i="13"/>
  <c r="S111" i="13"/>
  <c r="Y110" i="13"/>
  <c r="U110" i="13"/>
  <c r="T110" i="13"/>
  <c r="S110" i="13"/>
  <c r="Y109" i="13"/>
  <c r="U109" i="13"/>
  <c r="T109" i="13"/>
  <c r="S109" i="13"/>
  <c r="Y108" i="13"/>
  <c r="U108" i="13"/>
  <c r="T108" i="13"/>
  <c r="S108" i="13"/>
  <c r="Y107" i="13"/>
  <c r="U107" i="13"/>
  <c r="T107" i="13"/>
  <c r="S107" i="13"/>
  <c r="Y106" i="13"/>
  <c r="U106" i="13"/>
  <c r="T106" i="13"/>
  <c r="S106" i="13"/>
  <c r="Y105" i="13"/>
  <c r="U105" i="13"/>
  <c r="T105" i="13"/>
  <c r="S105" i="13"/>
  <c r="Y104" i="13"/>
  <c r="U104" i="13"/>
  <c r="T104" i="13"/>
  <c r="S104" i="13"/>
  <c r="Y103" i="13"/>
  <c r="U103" i="13"/>
  <c r="T103" i="13"/>
  <c r="S103" i="13"/>
  <c r="Y102" i="13"/>
  <c r="U102" i="13"/>
  <c r="T102" i="13"/>
  <c r="S102" i="13"/>
  <c r="Y101" i="13"/>
  <c r="U101" i="13"/>
  <c r="T101" i="13"/>
  <c r="S101" i="13"/>
  <c r="Y100" i="13"/>
  <c r="U100" i="13"/>
  <c r="T100" i="13"/>
  <c r="S100" i="13"/>
  <c r="Y99" i="13"/>
  <c r="U99" i="13"/>
  <c r="T99" i="13"/>
  <c r="S99" i="13"/>
  <c r="Y98" i="13"/>
  <c r="U98" i="13"/>
  <c r="T98" i="13"/>
  <c r="S98" i="13"/>
  <c r="Y97" i="13"/>
  <c r="U97" i="13"/>
  <c r="T97" i="13"/>
  <c r="S97" i="13"/>
  <c r="Y96" i="13"/>
  <c r="U96" i="13"/>
  <c r="T96" i="13"/>
  <c r="S96" i="13"/>
  <c r="Y95" i="13"/>
  <c r="U95" i="13"/>
  <c r="T95" i="13"/>
  <c r="S95" i="13"/>
  <c r="Y94" i="13"/>
  <c r="U94" i="13"/>
  <c r="T94" i="13"/>
  <c r="S94" i="13"/>
  <c r="Y93" i="13"/>
  <c r="U93" i="13"/>
  <c r="T93" i="13"/>
  <c r="S93" i="13"/>
  <c r="Y92" i="13"/>
  <c r="U92" i="13"/>
  <c r="T92" i="13"/>
  <c r="S92" i="13"/>
  <c r="Y91" i="13"/>
  <c r="U91" i="13"/>
  <c r="T91" i="13"/>
  <c r="S91" i="13"/>
  <c r="Y90" i="13"/>
  <c r="U90" i="13"/>
  <c r="T90" i="13"/>
  <c r="S90" i="13"/>
  <c r="Y89" i="13"/>
  <c r="U89" i="13"/>
  <c r="T89" i="13"/>
  <c r="S89" i="13"/>
  <c r="Y88" i="13"/>
  <c r="U88" i="13"/>
  <c r="T88" i="13"/>
  <c r="S88" i="13"/>
  <c r="Y87" i="13"/>
  <c r="U87" i="13"/>
  <c r="T87" i="13"/>
  <c r="S87" i="13"/>
  <c r="Y86" i="13"/>
  <c r="U86" i="13"/>
  <c r="T86" i="13"/>
  <c r="S86" i="13"/>
  <c r="Y85" i="13"/>
  <c r="U85" i="13"/>
  <c r="T85" i="13"/>
  <c r="S85" i="13"/>
  <c r="Y84" i="13"/>
  <c r="U84" i="13"/>
  <c r="T84" i="13"/>
  <c r="S84" i="13"/>
  <c r="Y83" i="13"/>
  <c r="U83" i="13"/>
  <c r="T83" i="13"/>
  <c r="S83" i="13"/>
  <c r="Y82" i="13"/>
  <c r="U82" i="13"/>
  <c r="T82" i="13"/>
  <c r="S82" i="13"/>
  <c r="Y81" i="13"/>
  <c r="U81" i="13"/>
  <c r="T81" i="13"/>
  <c r="S81" i="13"/>
  <c r="Y80" i="13"/>
  <c r="U80" i="13"/>
  <c r="T80" i="13"/>
  <c r="S80" i="13"/>
  <c r="Y79" i="13"/>
  <c r="U79" i="13"/>
  <c r="T79" i="13"/>
  <c r="S79" i="13"/>
  <c r="Y78" i="13"/>
  <c r="U78" i="13"/>
  <c r="T78" i="13"/>
  <c r="S78" i="13"/>
  <c r="Y77" i="13"/>
  <c r="U77" i="13"/>
  <c r="T77" i="13"/>
  <c r="S77" i="13"/>
  <c r="Y76" i="13"/>
  <c r="U76" i="13"/>
  <c r="T76" i="13"/>
  <c r="S76" i="13"/>
  <c r="Y75" i="13"/>
  <c r="U75" i="13"/>
  <c r="T75" i="13"/>
  <c r="S75" i="13"/>
  <c r="Y74" i="13"/>
  <c r="U74" i="13"/>
  <c r="T74" i="13"/>
  <c r="S74" i="13"/>
  <c r="Y73" i="13"/>
  <c r="U73" i="13"/>
  <c r="T73" i="13"/>
  <c r="S73" i="13"/>
  <c r="Y72" i="13"/>
  <c r="U72" i="13"/>
  <c r="T72" i="13"/>
  <c r="S72" i="13"/>
  <c r="Y71" i="13"/>
  <c r="U71" i="13"/>
  <c r="T71" i="13"/>
  <c r="S71" i="13"/>
  <c r="Y70" i="13"/>
  <c r="U70" i="13"/>
  <c r="T70" i="13"/>
  <c r="S70" i="13"/>
  <c r="Y69" i="13"/>
  <c r="U69" i="13"/>
  <c r="T69" i="13"/>
  <c r="S69" i="13"/>
  <c r="Y68" i="13"/>
  <c r="U68" i="13"/>
  <c r="T68" i="13"/>
  <c r="S68" i="13"/>
  <c r="Y67" i="13"/>
  <c r="U67" i="13"/>
  <c r="T67" i="13"/>
  <c r="S67" i="13"/>
  <c r="Y66" i="13"/>
  <c r="U66" i="13"/>
  <c r="T66" i="13"/>
  <c r="S66" i="13"/>
  <c r="Y65" i="13"/>
  <c r="U65" i="13"/>
  <c r="T65" i="13"/>
  <c r="S65" i="13"/>
  <c r="Y64" i="13"/>
  <c r="U64" i="13"/>
  <c r="T64" i="13"/>
  <c r="S64" i="13"/>
  <c r="Y63" i="13"/>
  <c r="U63" i="13"/>
  <c r="T63" i="13"/>
  <c r="S63" i="13"/>
  <c r="Y62" i="13"/>
  <c r="U62" i="13"/>
  <c r="T62" i="13"/>
  <c r="S62" i="13"/>
  <c r="Y61" i="13"/>
  <c r="U61" i="13"/>
  <c r="T61" i="13"/>
  <c r="S61" i="13"/>
  <c r="Y60" i="13"/>
  <c r="U60" i="13"/>
  <c r="T60" i="13"/>
  <c r="S60" i="13"/>
  <c r="Y59" i="13"/>
  <c r="U59" i="13"/>
  <c r="T59" i="13"/>
  <c r="S59" i="13"/>
  <c r="Y58" i="13"/>
  <c r="U58" i="13"/>
  <c r="T58" i="13"/>
  <c r="S58" i="13"/>
  <c r="Y57" i="13"/>
  <c r="U57" i="13"/>
  <c r="T57" i="13"/>
  <c r="S57" i="13"/>
  <c r="Y56" i="13"/>
  <c r="U56" i="13"/>
  <c r="T56" i="13"/>
  <c r="S56" i="13"/>
  <c r="Y55" i="13"/>
  <c r="U55" i="13"/>
  <c r="T55" i="13"/>
  <c r="S55" i="13"/>
  <c r="Y54" i="13"/>
  <c r="U54" i="13"/>
  <c r="T54" i="13"/>
  <c r="S54" i="13"/>
  <c r="Y53" i="13"/>
  <c r="U53" i="13"/>
  <c r="T53" i="13"/>
  <c r="S53" i="13"/>
  <c r="Y52" i="13"/>
  <c r="U52" i="13"/>
  <c r="T52" i="13"/>
  <c r="S52" i="13"/>
  <c r="Y51" i="13"/>
  <c r="U51" i="13"/>
  <c r="T51" i="13"/>
  <c r="S51" i="13"/>
  <c r="Y50" i="13"/>
  <c r="U50" i="13"/>
  <c r="T50" i="13"/>
  <c r="S50" i="13"/>
  <c r="Y49" i="13"/>
  <c r="U49" i="13"/>
  <c r="T49" i="13"/>
  <c r="S49" i="13"/>
  <c r="Y48" i="13"/>
  <c r="U48" i="13"/>
  <c r="T48" i="13"/>
  <c r="S48" i="13"/>
  <c r="Y47" i="13"/>
  <c r="U47" i="13"/>
  <c r="T47" i="13"/>
  <c r="S47" i="13"/>
  <c r="Y46" i="13"/>
  <c r="U46" i="13"/>
  <c r="T46" i="13"/>
  <c r="S46" i="13"/>
  <c r="Y45" i="13"/>
  <c r="U45" i="13"/>
  <c r="T45" i="13"/>
  <c r="S45" i="13"/>
  <c r="Y44" i="13"/>
  <c r="U44" i="13"/>
  <c r="T44" i="13"/>
  <c r="S44" i="13"/>
  <c r="Y43" i="13"/>
  <c r="U43" i="13"/>
  <c r="T43" i="13"/>
  <c r="S43" i="13"/>
  <c r="Y42" i="13"/>
  <c r="U42" i="13"/>
  <c r="T42" i="13"/>
  <c r="S42" i="13"/>
  <c r="Y41" i="13"/>
  <c r="U41" i="13"/>
  <c r="T41" i="13"/>
  <c r="S41" i="13"/>
  <c r="Y40" i="13"/>
  <c r="U40" i="13"/>
  <c r="T40" i="13"/>
  <c r="S40" i="13"/>
  <c r="Y39" i="13"/>
  <c r="U39" i="13"/>
  <c r="T39" i="13"/>
  <c r="S39" i="13"/>
  <c r="Y38" i="13"/>
  <c r="U38" i="13"/>
  <c r="T38" i="13"/>
  <c r="S38" i="13"/>
  <c r="Y37" i="13"/>
  <c r="U37" i="13"/>
  <c r="T37" i="13"/>
  <c r="S37" i="13"/>
  <c r="Y36" i="13"/>
  <c r="U36" i="13"/>
  <c r="T36" i="13"/>
  <c r="S36" i="13"/>
  <c r="Y35" i="13"/>
  <c r="U35" i="13"/>
  <c r="T35" i="13"/>
  <c r="S35" i="13"/>
  <c r="Y34" i="13"/>
  <c r="U34" i="13"/>
  <c r="T34" i="13"/>
  <c r="S34" i="13"/>
  <c r="Y33" i="13"/>
  <c r="U33" i="13"/>
  <c r="T33" i="13"/>
  <c r="S33" i="13"/>
  <c r="Y32" i="13"/>
  <c r="U32" i="13"/>
  <c r="T32" i="13"/>
  <c r="S32" i="13"/>
  <c r="Y31" i="13"/>
  <c r="U31" i="13"/>
  <c r="T31" i="13"/>
  <c r="S31" i="13"/>
  <c r="Y30" i="13"/>
  <c r="U30" i="13"/>
  <c r="T30" i="13"/>
  <c r="S30" i="13"/>
  <c r="Y29" i="13"/>
  <c r="U29" i="13"/>
  <c r="T29" i="13"/>
  <c r="S29" i="13"/>
  <c r="Y28" i="13"/>
  <c r="U28" i="13"/>
  <c r="T28" i="13"/>
  <c r="S28" i="13"/>
  <c r="Y27" i="13"/>
  <c r="U27" i="13"/>
  <c r="T27" i="13"/>
  <c r="S27" i="13"/>
  <c r="Y26" i="13"/>
  <c r="U26" i="13"/>
  <c r="T26" i="13"/>
  <c r="S26" i="13"/>
  <c r="Y25" i="13"/>
  <c r="U25" i="13"/>
  <c r="T25" i="13"/>
  <c r="S25" i="13"/>
  <c r="Y24" i="13"/>
  <c r="U24" i="13"/>
  <c r="T24" i="13"/>
  <c r="S24" i="13"/>
  <c r="Y23" i="13"/>
  <c r="U23" i="13"/>
  <c r="T23" i="13"/>
  <c r="S23" i="13"/>
  <c r="Y22" i="13"/>
  <c r="U22" i="13"/>
  <c r="T22" i="13"/>
  <c r="S22" i="13"/>
  <c r="Y21" i="13"/>
  <c r="U21" i="13"/>
  <c r="T21" i="13"/>
  <c r="S21" i="13"/>
  <c r="Y20" i="13"/>
  <c r="U20" i="13"/>
  <c r="T20" i="13"/>
  <c r="S20" i="13"/>
  <c r="Y19" i="13"/>
  <c r="U19" i="13"/>
  <c r="T19" i="13"/>
  <c r="S19" i="13"/>
  <c r="Y18" i="13"/>
  <c r="U18" i="13"/>
  <c r="T18" i="13"/>
  <c r="S18" i="13"/>
  <c r="Y17" i="13"/>
  <c r="U17" i="13"/>
  <c r="T17" i="13"/>
  <c r="S17" i="13"/>
  <c r="Y16" i="13"/>
  <c r="U16" i="13"/>
  <c r="T16" i="13"/>
  <c r="S16" i="13"/>
  <c r="Y15" i="13"/>
  <c r="U15" i="13"/>
  <c r="T15" i="13"/>
  <c r="S15" i="13"/>
  <c r="AT14" i="10"/>
  <c r="AU14" i="10"/>
  <c r="AV14" i="10"/>
  <c r="AW14" i="10"/>
  <c r="AX14" i="10"/>
  <c r="AY14" i="10"/>
  <c r="AZ14" i="10"/>
  <c r="BA14" i="10"/>
  <c r="AS14" i="10"/>
  <c r="CP68" i="10" a="1"/>
  <c r="CP68" i="10" s="1"/>
  <c r="CP71" i="10" a="1"/>
  <c r="CP71" i="10" s="1"/>
  <c r="CP84" i="10" a="1"/>
  <c r="CP84" i="10" s="1"/>
  <c r="CP92" i="10" a="1"/>
  <c r="CP92" i="10" s="1"/>
  <c r="CP95" i="10" a="1"/>
  <c r="CP95" i="10" s="1"/>
  <c r="CP96" i="10" a="1"/>
  <c r="CP96" i="10" s="1"/>
  <c r="CP105" i="10" a="1"/>
  <c r="CP105" i="10" s="1"/>
  <c r="CP107" i="10" a="1"/>
  <c r="CP107" i="10" s="1"/>
  <c r="CP115" i="10" a="1"/>
  <c r="CP115" i="10" s="1"/>
  <c r="CP132" i="10" a="1"/>
  <c r="CP132" i="10" s="1"/>
  <c r="CP134" i="10" a="1"/>
  <c r="CP134" i="10" s="1"/>
  <c r="CP153" i="10" a="1"/>
  <c r="CP153" i="10" s="1"/>
  <c r="CP154" i="10" a="1"/>
  <c r="CP154" i="10" s="1"/>
  <c r="CP156" i="10" a="1"/>
  <c r="CP156" i="10" s="1"/>
  <c r="CP164" i="10" a="1"/>
  <c r="CP164" i="10" s="1"/>
  <c r="CP165" i="10" a="1"/>
  <c r="CP165" i="10" s="1"/>
  <c r="CP166" i="10" a="1"/>
  <c r="CP166" i="10" s="1"/>
  <c r="CP179" i="10" a="1"/>
  <c r="CP179" i="10" s="1"/>
  <c r="CP181" i="10" a="1"/>
  <c r="CP181" i="10" s="1"/>
  <c r="CP185" i="10" a="1"/>
  <c r="CP185" i="10" s="1"/>
  <c r="CP187" i="10" a="1"/>
  <c r="CP187" i="10" s="1"/>
  <c r="CP196" i="10" a="1"/>
  <c r="CP196" i="10" s="1"/>
  <c r="CP199" i="10" a="1"/>
  <c r="CP199" i="10" s="1"/>
  <c r="CP200" i="10" a="1"/>
  <c r="CP200" i="10" s="1"/>
  <c r="CP213" i="10" a="1"/>
  <c r="CP213" i="10" s="1"/>
  <c r="CP217" i="10" a="1"/>
  <c r="CP217" i="10" s="1"/>
  <c r="CP220" i="10" a="1"/>
  <c r="CP220" i="10" s="1"/>
  <c r="CP229" i="10" a="1"/>
  <c r="CP229" i="10" s="1"/>
  <c r="CP232" i="10" a="1"/>
  <c r="CP232" i="10" s="1"/>
  <c r="CP233" i="10" a="1"/>
  <c r="CP233" i="10" s="1"/>
  <c r="CP247" i="10" a="1"/>
  <c r="CP247" i="10" s="1"/>
  <c r="CP250" i="10" a="1"/>
  <c r="CP250" i="10" s="1"/>
  <c r="CP251" i="10" a="1"/>
  <c r="CP251" i="10" s="1"/>
  <c r="CP263" i="10" a="1"/>
  <c r="CP263" i="10" s="1"/>
  <c r="CP278" i="10" a="1"/>
  <c r="CP278" i="10" s="1"/>
  <c r="CP282" i="10" a="1"/>
  <c r="CP282" i="10" s="1"/>
  <c r="CP295" i="10" a="1"/>
  <c r="CP295" i="10" s="1"/>
  <c r="CP297" i="10" a="1"/>
  <c r="CP297" i="10" s="1"/>
  <c r="CP308" i="10" a="1"/>
  <c r="CP308" i="10" s="1"/>
  <c r="CP310" i="10" a="1"/>
  <c r="CP310" i="10" s="1"/>
  <c r="CP311" i="10" a="1"/>
  <c r="CP311" i="10" s="1"/>
  <c r="CP323" i="10" a="1"/>
  <c r="CP323" i="10" s="1"/>
  <c r="CP324" i="10" a="1"/>
  <c r="CP324" i="10" s="1"/>
  <c r="CP326" i="10" a="1"/>
  <c r="CP326" i="10" s="1"/>
  <c r="CP327" i="10" a="1"/>
  <c r="CP327" i="10" s="1"/>
  <c r="CP341" i="10" a="1"/>
  <c r="CP341" i="10" s="1"/>
  <c r="CP342" i="10" a="1"/>
  <c r="CP342" i="10" s="1"/>
  <c r="CP345" i="10" a="1"/>
  <c r="CP345" i="10" s="1"/>
  <c r="CP360" i="10" a="1"/>
  <c r="CP360" i="10" s="1"/>
  <c r="CP363" i="10" a="1"/>
  <c r="CP363" i="10" s="1"/>
  <c r="CP365" i="10" a="1"/>
  <c r="CP365" i="10" s="1"/>
  <c r="CP371" i="10" a="1"/>
  <c r="CP371" i="10" s="1"/>
  <c r="CP372" i="10" a="1"/>
  <c r="CP372" i="10" s="1"/>
  <c r="CP373" i="10" a="1"/>
  <c r="CP373" i="10" s="1"/>
  <c r="CP388" i="10" a="1"/>
  <c r="CP388" i="10" s="1"/>
  <c r="CP389" i="10" a="1"/>
  <c r="CP389" i="10" s="1"/>
  <c r="CP392" i="10" a="1"/>
  <c r="CP392" i="10" s="1"/>
  <c r="CP393" i="10" a="1"/>
  <c r="CP393" i="10" s="1"/>
  <c r="CP403" i="10" a="1"/>
  <c r="CP403" i="10" s="1"/>
  <c r="CP407" i="10" a="1"/>
  <c r="CP407" i="10" s="1"/>
  <c r="CP408" i="10" a="1"/>
  <c r="CP408" i="10" s="1"/>
  <c r="CP409" i="10" a="1"/>
  <c r="CP409" i="10" s="1"/>
  <c r="CP421" i="10" a="1"/>
  <c r="CP421" i="10" s="1"/>
  <c r="CP427" i="10" a="1"/>
  <c r="CP427" i="10" s="1"/>
  <c r="CP428" i="10" a="1"/>
  <c r="CP428" i="10" s="1"/>
  <c r="CP455" i="10" a="1"/>
  <c r="CP455" i="10" s="1"/>
  <c r="CP457" i="10" a="1"/>
  <c r="CP457" i="10" s="1"/>
  <c r="CP458" i="10" a="1"/>
  <c r="CP458" i="10" s="1"/>
  <c r="CP460" i="10" a="1"/>
  <c r="CP460" i="10" s="1"/>
  <c r="CP461" i="10" a="1"/>
  <c r="CP461" i="10" s="1"/>
  <c r="CP468" i="10" a="1"/>
  <c r="CP468" i="10" s="1"/>
  <c r="CP469" i="10" a="1"/>
  <c r="CP469" i="10" s="1"/>
  <c r="CP470" i="10" a="1"/>
  <c r="CP470" i="10" s="1"/>
  <c r="CR479" i="10"/>
  <c r="CP485" i="10" a="1"/>
  <c r="CP485" i="10" s="1"/>
  <c r="CP487" i="10" a="1"/>
  <c r="CP487" i="10" s="1"/>
  <c r="CP490" i="10" a="1"/>
  <c r="CP490" i="10" s="1"/>
  <c r="CP491" i="10" a="1"/>
  <c r="CP491" i="10" s="1"/>
  <c r="CP494" i="10" a="1"/>
  <c r="CP494" i="10" s="1"/>
  <c r="CP497" i="10" a="1"/>
  <c r="CP497" i="10" s="1"/>
  <c r="CP520" i="10" a="1"/>
  <c r="CP520" i="10" s="1"/>
  <c r="CP521" i="10" a="1"/>
  <c r="CP521" i="10" s="1"/>
  <c r="CP524" i="10" a="1"/>
  <c r="CP524" i="10" s="1"/>
  <c r="CP526" i="10" a="1"/>
  <c r="CP526" i="10" s="1"/>
  <c r="CP527" i="10" a="1"/>
  <c r="CP527" i="10" s="1"/>
  <c r="CP532" i="10" a="1"/>
  <c r="CP532" i="10" s="1"/>
  <c r="CP535" i="10" a="1"/>
  <c r="CP535" i="10" s="1"/>
  <c r="CP537" i="10" a="1"/>
  <c r="CP537" i="10" s="1"/>
  <c r="CP547" i="10" a="1"/>
  <c r="CP547" i="10" s="1"/>
  <c r="CP550" i="10" a="1"/>
  <c r="CP550" i="10" s="1"/>
  <c r="CP551" i="10" a="1"/>
  <c r="CP551" i="10" s="1"/>
  <c r="CP566" i="10" a="1"/>
  <c r="CP566" i="10" s="1"/>
  <c r="CP567" i="10" a="1"/>
  <c r="CP567" i="10" s="1"/>
  <c r="CP569" i="10" a="1"/>
  <c r="CP569" i="10" s="1"/>
  <c r="CP573" i="10" a="1"/>
  <c r="CP573" i="10" s="1"/>
  <c r="CP575" i="10" a="1"/>
  <c r="CP575" i="10" s="1"/>
  <c r="CP598" i="10" a="1"/>
  <c r="CP598" i="10" s="1"/>
  <c r="CP601" i="10" a="1"/>
  <c r="CP601" i="10" s="1"/>
  <c r="CP602" i="10" a="1"/>
  <c r="CP602" i="10" s="1"/>
  <c r="CP603" i="10" a="1"/>
  <c r="CP603" i="10" s="1"/>
  <c r="CP613" i="10" a="1"/>
  <c r="CP613" i="10" s="1"/>
  <c r="CP616" i="10" a="1"/>
  <c r="CP616" i="10" s="1"/>
  <c r="CP617" i="10" a="1"/>
  <c r="CP617" i="10" s="1"/>
  <c r="CP618" i="10" a="1"/>
  <c r="CP618" i="10" s="1"/>
  <c r="CP621" i="10" a="1"/>
  <c r="CP621" i="10" s="1"/>
  <c r="CP622" i="10" a="1"/>
  <c r="CP622" i="10" s="1"/>
  <c r="CP624" i="10" a="1"/>
  <c r="CP624" i="10" s="1"/>
  <c r="CP646" i="10" a="1"/>
  <c r="CP646" i="10" s="1"/>
  <c r="CP648" i="10" a="1"/>
  <c r="CP648" i="10" s="1"/>
  <c r="CP649" i="10" a="1"/>
  <c r="CP649" i="10" s="1"/>
  <c r="CP652" i="10" a="1"/>
  <c r="CP652" i="10" s="1"/>
  <c r="CP654" i="10" a="1"/>
  <c r="CP654" i="10" s="1"/>
  <c r="CP655" i="10" a="1"/>
  <c r="CP655" i="10" s="1"/>
  <c r="CR660" i="10"/>
  <c r="CP663" i="10" a="1"/>
  <c r="CP663" i="10" s="1"/>
  <c r="CP665" i="10" a="1"/>
  <c r="CP665" i="10" s="1"/>
  <c r="CP675" i="10" a="1"/>
  <c r="CP675" i="10" s="1"/>
  <c r="CP678" i="10" a="1"/>
  <c r="CP678" i="10" s="1"/>
  <c r="CP691" i="10" a="1"/>
  <c r="CP691" i="10" s="1"/>
  <c r="CP692" i="10" a="1"/>
  <c r="CP692" i="10" s="1"/>
  <c r="CQ694" i="10" a="1"/>
  <c r="CQ694" i="10" s="1"/>
  <c r="CP696" i="10" a="1"/>
  <c r="CP696" i="10" s="1"/>
  <c r="CP697" i="10" a="1"/>
  <c r="CP697" i="10" s="1"/>
  <c r="CP698" i="10" a="1"/>
  <c r="CP698" i="10" s="1"/>
  <c r="CP700" i="10" a="1"/>
  <c r="CP700" i="10" s="1"/>
  <c r="CP708" i="10" a="1"/>
  <c r="CP708" i="10" s="1"/>
  <c r="CP710" i="10" a="1"/>
  <c r="CP710" i="10" s="1"/>
  <c r="CP712" i="10" a="1"/>
  <c r="CP712" i="10" s="1"/>
  <c r="CP713" i="10" a="1"/>
  <c r="CP713" i="10" s="1"/>
  <c r="CP716" i="10" a="1"/>
  <c r="CP716" i="10" s="1"/>
  <c r="CR717" i="10"/>
  <c r="CP718" i="10" a="1"/>
  <c r="CP718" i="10" s="1"/>
  <c r="CP724" i="10" a="1"/>
  <c r="CP724" i="10" s="1"/>
  <c r="CP728" i="10" a="1"/>
  <c r="CP728" i="10" s="1"/>
  <c r="CP729" i="10" a="1"/>
  <c r="CP729" i="10" s="1"/>
  <c r="CP730" i="10" a="1"/>
  <c r="CP730" i="10" s="1"/>
  <c r="CP733" i="10" a="1"/>
  <c r="CP733" i="10" s="1"/>
  <c r="CP735" i="10" a="1"/>
  <c r="CP735" i="10" s="1"/>
  <c r="CP736" i="10" a="1"/>
  <c r="CP736" i="10" s="1"/>
  <c r="CP739" i="10" a="1"/>
  <c r="CP739" i="10" s="1"/>
  <c r="CQ744" i="10" a="1"/>
  <c r="CQ744" i="10" s="1"/>
  <c r="CP756" i="10" a="1"/>
  <c r="CP756" i="10" s="1"/>
  <c r="CP758" i="10" a="1"/>
  <c r="CP758" i="10" s="1"/>
  <c r="CP759" i="10" a="1"/>
  <c r="CP759" i="10" s="1"/>
  <c r="CR770" i="10"/>
  <c r="CP771" i="10" a="1"/>
  <c r="CP771" i="10" s="1"/>
  <c r="CP774" i="10" a="1"/>
  <c r="CP774" i="10" s="1"/>
  <c r="CP776" i="10" a="1"/>
  <c r="CP776" i="10" s="1"/>
  <c r="CP777" i="10" a="1"/>
  <c r="CP777" i="10" s="1"/>
  <c r="CP779" i="10" a="1"/>
  <c r="CP779" i="10" s="1"/>
  <c r="CP780" i="10" a="1"/>
  <c r="CP780" i="10" s="1"/>
  <c r="CP788" i="10" a="1"/>
  <c r="CP788" i="10" s="1"/>
  <c r="CP791" i="10" a="1"/>
  <c r="CP791" i="10" s="1"/>
  <c r="CP792" i="10" a="1"/>
  <c r="CP792" i="10" s="1"/>
  <c r="CR793" i="10"/>
  <c r="CP794" i="10" a="1"/>
  <c r="CP794" i="10" s="1"/>
  <c r="CP797" i="10" a="1"/>
  <c r="CP797" i="10" s="1"/>
  <c r="CP799" i="10" a="1"/>
  <c r="CP799" i="10" s="1"/>
  <c r="CP800" i="10" a="1"/>
  <c r="CP800" i="10" s="1"/>
  <c r="CP805" i="10" a="1"/>
  <c r="CP805" i="10" s="1"/>
  <c r="CP806" i="10" a="1"/>
  <c r="CP806" i="10" s="1"/>
  <c r="CP807" i="10" a="1"/>
  <c r="CP807" i="10" s="1"/>
  <c r="CP823" i="10" a="1"/>
  <c r="CP823" i="10" s="1"/>
  <c r="CP835" i="10" a="1"/>
  <c r="CP835" i="10" s="1"/>
  <c r="CP837" i="10" a="1"/>
  <c r="CP837" i="10" s="1"/>
  <c r="CP838" i="10" a="1"/>
  <c r="CP838" i="10" s="1"/>
  <c r="CP839" i="10" a="1"/>
  <c r="CP839" i="10" s="1"/>
  <c r="CP841" i="10" a="1"/>
  <c r="CP841" i="10" s="1"/>
  <c r="CP842" i="10" a="1"/>
  <c r="CP842" i="10" s="1"/>
  <c r="CP843" i="10" a="1"/>
  <c r="CP843" i="10" s="1"/>
  <c r="CP844" i="10" a="1"/>
  <c r="CP844" i="10" s="1"/>
  <c r="CP851" i="10" a="1"/>
  <c r="CP851" i="10" s="1"/>
  <c r="CP854" i="10" a="1"/>
  <c r="CP854" i="10" s="1"/>
  <c r="CP855" i="10" a="1"/>
  <c r="CP855" i="10" s="1"/>
  <c r="CP857" i="10" a="1"/>
  <c r="CP857" i="10" s="1"/>
  <c r="CP858" i="10" a="1"/>
  <c r="CP858" i="10" s="1"/>
  <c r="CP861" i="10" a="1"/>
  <c r="CP861" i="10" s="1"/>
  <c r="CP863" i="10" a="1"/>
  <c r="CP863" i="10" s="1"/>
  <c r="CP864" i="10" a="1"/>
  <c r="CP864" i="10" s="1"/>
  <c r="CP869" i="10" a="1"/>
  <c r="CP869" i="10" s="1"/>
  <c r="CP870" i="10" a="1"/>
  <c r="CP870" i="10" s="1"/>
  <c r="CP871" i="10" a="1"/>
  <c r="CP871" i="10" s="1"/>
  <c r="CP872" i="10" a="1"/>
  <c r="CP872" i="10" s="1"/>
  <c r="CR876" i="10"/>
  <c r="CP883" i="10" a="1"/>
  <c r="CP883" i="10" s="1"/>
  <c r="CP884" i="10" a="1"/>
  <c r="CP884" i="10" s="1"/>
  <c r="CP899" i="10" a="1"/>
  <c r="CP899" i="10" s="1"/>
  <c r="CP901" i="10" a="1"/>
  <c r="CP901" i="10" s="1"/>
  <c r="CP902" i="10" a="1"/>
  <c r="CP902" i="10" s="1"/>
  <c r="CP903" i="10" a="1"/>
  <c r="CP903" i="10" s="1"/>
  <c r="CP905" i="10" a="1"/>
  <c r="CP905" i="10" s="1"/>
  <c r="CP906" i="10" a="1"/>
  <c r="CP906" i="10" s="1"/>
  <c r="CR914" i="10"/>
  <c r="CP915" i="10" a="1"/>
  <c r="CP915" i="10" s="1"/>
  <c r="CP918" i="10" a="1"/>
  <c r="CP918" i="10" s="1"/>
  <c r="CP919" i="10" a="1"/>
  <c r="CP919" i="10" s="1"/>
  <c r="CP921" i="10" a="1"/>
  <c r="CP921" i="10" s="1"/>
  <c r="CP922" i="10" a="1"/>
  <c r="CP922" i="10" s="1"/>
  <c r="CP925" i="10" a="1"/>
  <c r="CP925" i="10" s="1"/>
  <c r="CP927" i="10" a="1"/>
  <c r="CP927" i="10" s="1"/>
  <c r="CP932" i="10" a="1"/>
  <c r="CP932" i="10" s="1"/>
  <c r="CP933" i="10" a="1"/>
  <c r="CP933" i="10" s="1"/>
  <c r="CP934" i="10" a="1"/>
  <c r="CP934" i="10" s="1"/>
  <c r="CP935" i="10" a="1"/>
  <c r="CP935" i="10" s="1"/>
  <c r="CP936" i="10" a="1"/>
  <c r="CP936" i="10" s="1"/>
  <c r="CP937" i="10" a="1"/>
  <c r="CP937" i="10" s="1"/>
  <c r="CP938" i="10" a="1"/>
  <c r="CP938" i="10" s="1"/>
  <c r="CP939" i="10" a="1"/>
  <c r="CP939" i="10" s="1"/>
  <c r="CP940" i="10" a="1"/>
  <c r="CP940" i="10" s="1"/>
  <c r="CP941" i="10" a="1"/>
  <c r="CP941" i="10" s="1"/>
  <c r="CR944" i="10"/>
  <c r="CP947" i="10" a="1"/>
  <c r="CP947" i="10" s="1"/>
  <c r="CP948" i="10" a="1"/>
  <c r="CP948" i="10" s="1"/>
  <c r="CP949" i="10" a="1"/>
  <c r="CP949" i="10" s="1"/>
  <c r="CP950" i="10" a="1"/>
  <c r="CP950" i="10" s="1"/>
  <c r="CP951" i="10" a="1"/>
  <c r="CP951" i="10" s="1"/>
  <c r="CP952" i="10" a="1"/>
  <c r="CP952" i="10" s="1"/>
  <c r="CP953" i="10" a="1"/>
  <c r="CP953" i="10" s="1"/>
  <c r="CP954" i="10" a="1"/>
  <c r="CP954" i="10" s="1"/>
  <c r="CP963" i="10" a="1"/>
  <c r="CP963" i="10" s="1"/>
  <c r="CP964" i="10" a="1"/>
  <c r="CP964" i="10" s="1"/>
  <c r="CP965" i="10" a="1"/>
  <c r="CP965" i="10" s="1"/>
  <c r="CP966" i="10" a="1"/>
  <c r="CP966" i="10" s="1"/>
  <c r="CP967" i="10" a="1"/>
  <c r="CP967" i="10" s="1"/>
  <c r="CR976" i="10"/>
  <c r="CP985" i="10" a="1"/>
  <c r="CP985" i="10" s="1"/>
  <c r="CP986" i="10" a="1"/>
  <c r="CP986" i="10" s="1"/>
  <c r="CP987" i="10" a="1"/>
  <c r="CP987" i="10" s="1"/>
  <c r="CP988" i="10" a="1"/>
  <c r="CP988" i="10" s="1"/>
  <c r="CP989" i="10" a="1"/>
  <c r="CP989" i="10" s="1"/>
  <c r="CP990" i="10" a="1"/>
  <c r="CP990" i="10" s="1"/>
  <c r="CP991" i="10" a="1"/>
  <c r="CP991" i="10" s="1"/>
  <c r="CP992" i="10" a="1"/>
  <c r="CP992" i="10" s="1"/>
  <c r="CP995" i="10" a="1"/>
  <c r="CP995" i="10" s="1"/>
  <c r="CP996" i="10" a="1"/>
  <c r="CP996" i="10" s="1"/>
  <c r="CP997" i="10" a="1"/>
  <c r="CP997" i="10" s="1"/>
  <c r="CP998" i="10" a="1"/>
  <c r="CP998" i="10" s="1"/>
  <c r="CP999" i="10" a="1"/>
  <c r="CP999" i="10" s="1"/>
  <c r="CP1000" i="10" a="1"/>
  <c r="CP1000" i="10" s="1"/>
  <c r="CP1001" i="10" a="1"/>
  <c r="CP1001" i="10" s="1"/>
  <c r="CP1002" i="10" a="1"/>
  <c r="CP1002" i="10" s="1"/>
  <c r="CP1003" i="10" a="1"/>
  <c r="CP1003" i="10" s="1"/>
  <c r="CR1004" i="10"/>
  <c r="CP1005" i="10" a="1"/>
  <c r="CP1005" i="10" s="1"/>
  <c r="CP1006" i="10" a="1"/>
  <c r="CP1006" i="10" s="1"/>
  <c r="CP1012" i="10" a="1"/>
  <c r="CP1012" i="10" s="1"/>
  <c r="CP1013" i="10" a="1"/>
  <c r="CP1013" i="10" s="1"/>
  <c r="CP1014" i="10" a="1"/>
  <c r="CP1014" i="10" s="1"/>
  <c r="N8" i="6"/>
  <c r="M8" i="6"/>
  <c r="M14" i="6"/>
  <c r="R14" i="6" s="1"/>
  <c r="M15" i="6"/>
  <c r="R15" i="6" s="1"/>
  <c r="M16" i="6"/>
  <c r="R16" i="6" s="1"/>
  <c r="M17" i="6"/>
  <c r="R17" i="6" s="1"/>
  <c r="M18" i="6"/>
  <c r="R18" i="6" s="1"/>
  <c r="M19" i="6"/>
  <c r="R19" i="6" s="1"/>
  <c r="M20" i="6"/>
  <c r="R20" i="6" s="1"/>
  <c r="M21" i="6"/>
  <c r="R21" i="6" s="1"/>
  <c r="M22" i="6"/>
  <c r="R22" i="6" s="1"/>
  <c r="M23" i="6"/>
  <c r="R23" i="6" s="1"/>
  <c r="M24" i="6"/>
  <c r="R24" i="6" s="1"/>
  <c r="M25" i="6"/>
  <c r="R25" i="6" s="1"/>
  <c r="M26" i="6"/>
  <c r="R26" i="6" s="1"/>
  <c r="M27" i="6"/>
  <c r="R27" i="6" s="1"/>
  <c r="M28" i="6"/>
  <c r="R28" i="6" s="1"/>
  <c r="M29" i="6"/>
  <c r="R29" i="6" s="1"/>
  <c r="M30" i="6"/>
  <c r="R30" i="6" s="1"/>
  <c r="M31" i="6"/>
  <c r="R31" i="6" s="1"/>
  <c r="M32" i="6"/>
  <c r="R32" i="6" s="1"/>
  <c r="M33" i="6"/>
  <c r="R33" i="6" s="1"/>
  <c r="M34" i="6"/>
  <c r="R34" i="6" s="1"/>
  <c r="M35" i="6"/>
  <c r="R35" i="6" s="1"/>
  <c r="M36" i="6"/>
  <c r="R36" i="6" s="1"/>
  <c r="M37" i="6"/>
  <c r="R37" i="6" s="1"/>
  <c r="M38" i="6"/>
  <c r="R38" i="6" s="1"/>
  <c r="M39" i="6"/>
  <c r="R39" i="6" s="1"/>
  <c r="M40" i="6"/>
  <c r="R40" i="6" s="1"/>
  <c r="M41" i="6"/>
  <c r="R41" i="6" s="1"/>
  <c r="M42" i="6"/>
  <c r="R42" i="6" s="1"/>
  <c r="M43" i="6"/>
  <c r="R43" i="6" s="1"/>
  <c r="M44" i="6"/>
  <c r="R44" i="6" s="1"/>
  <c r="M45" i="6"/>
  <c r="R45" i="6" s="1"/>
  <c r="M46" i="6"/>
  <c r="R46" i="6" s="1"/>
  <c r="M47" i="6"/>
  <c r="R47" i="6" s="1"/>
  <c r="M48" i="6"/>
  <c r="R48" i="6" s="1"/>
  <c r="M49" i="6"/>
  <c r="R49" i="6" s="1"/>
  <c r="M50" i="6"/>
  <c r="R50" i="6" s="1"/>
  <c r="M51" i="6"/>
  <c r="R51" i="6" s="1"/>
  <c r="M52" i="6"/>
  <c r="R52" i="6" s="1"/>
  <c r="M53" i="6"/>
  <c r="R53" i="6" s="1"/>
  <c r="M54" i="6"/>
  <c r="R54" i="6" s="1"/>
  <c r="M55" i="6"/>
  <c r="R55" i="6" s="1"/>
  <c r="M56" i="6"/>
  <c r="R56" i="6" s="1"/>
  <c r="M57" i="6"/>
  <c r="R57" i="6" s="1"/>
  <c r="M58" i="6"/>
  <c r="R58" i="6" s="1"/>
  <c r="M59" i="6"/>
  <c r="R59" i="6" s="1"/>
  <c r="M60" i="6"/>
  <c r="R60" i="6" s="1"/>
  <c r="M61" i="6"/>
  <c r="R61" i="6" s="1"/>
  <c r="M62" i="6"/>
  <c r="R62" i="6" s="1"/>
  <c r="M63" i="6"/>
  <c r="R63" i="6" s="1"/>
  <c r="M64" i="6"/>
  <c r="R64" i="6" s="1"/>
  <c r="M65" i="6"/>
  <c r="R65" i="6" s="1"/>
  <c r="M66" i="6"/>
  <c r="R66" i="6" s="1"/>
  <c r="M67" i="6"/>
  <c r="R67" i="6" s="1"/>
  <c r="M68" i="6"/>
  <c r="R68" i="6" s="1"/>
  <c r="M69" i="6"/>
  <c r="R69" i="6" s="1"/>
  <c r="M70" i="6"/>
  <c r="R70" i="6" s="1"/>
  <c r="M71" i="6"/>
  <c r="R71" i="6" s="1"/>
  <c r="M72" i="6"/>
  <c r="R72" i="6" s="1"/>
  <c r="M73" i="6"/>
  <c r="R73" i="6" s="1"/>
  <c r="M74" i="6"/>
  <c r="R74" i="6" s="1"/>
  <c r="M75" i="6"/>
  <c r="R75" i="6" s="1"/>
  <c r="M76" i="6"/>
  <c r="R76" i="6" s="1"/>
  <c r="M77" i="6"/>
  <c r="R77" i="6" s="1"/>
  <c r="M78" i="6"/>
  <c r="R78" i="6" s="1"/>
  <c r="M79" i="6"/>
  <c r="R79" i="6" s="1"/>
  <c r="M80" i="6"/>
  <c r="R80" i="6" s="1"/>
  <c r="M81" i="6"/>
  <c r="R81" i="6" s="1"/>
  <c r="M82" i="6"/>
  <c r="R82" i="6" s="1"/>
  <c r="M83" i="6"/>
  <c r="R83" i="6" s="1"/>
  <c r="M84" i="6"/>
  <c r="R84" i="6" s="1"/>
  <c r="M85" i="6"/>
  <c r="R85" i="6" s="1"/>
  <c r="M86" i="6"/>
  <c r="R86" i="6" s="1"/>
  <c r="M87" i="6"/>
  <c r="R87" i="6" s="1"/>
  <c r="M88" i="6"/>
  <c r="R88" i="6" s="1"/>
  <c r="M89" i="6"/>
  <c r="R89" i="6" s="1"/>
  <c r="M90" i="6"/>
  <c r="R90" i="6" s="1"/>
  <c r="M91" i="6"/>
  <c r="R91" i="6" s="1"/>
  <c r="M92" i="6"/>
  <c r="R92" i="6" s="1"/>
  <c r="M93" i="6"/>
  <c r="R93" i="6" s="1"/>
  <c r="M94" i="6"/>
  <c r="R94" i="6" s="1"/>
  <c r="M95" i="6"/>
  <c r="R95" i="6" s="1"/>
  <c r="M96" i="6"/>
  <c r="R96" i="6" s="1"/>
  <c r="M97" i="6"/>
  <c r="R97" i="6" s="1"/>
  <c r="M98" i="6"/>
  <c r="R98" i="6" s="1"/>
  <c r="M99" i="6"/>
  <c r="R99" i="6" s="1"/>
  <c r="M100" i="6"/>
  <c r="R100" i="6" s="1"/>
  <c r="M101" i="6"/>
  <c r="R101" i="6" s="1"/>
  <c r="M102" i="6"/>
  <c r="R102" i="6" s="1"/>
  <c r="M103" i="6"/>
  <c r="R103" i="6" s="1"/>
  <c r="M104" i="6"/>
  <c r="R104" i="6" s="1"/>
  <c r="M105" i="6"/>
  <c r="R105" i="6" s="1"/>
  <c r="M106" i="6"/>
  <c r="R106" i="6" s="1"/>
  <c r="M107" i="6"/>
  <c r="R107" i="6" s="1"/>
  <c r="M108" i="6"/>
  <c r="R108" i="6" s="1"/>
  <c r="M109" i="6"/>
  <c r="R109" i="6" s="1"/>
  <c r="M110" i="6"/>
  <c r="R110" i="6" s="1"/>
  <c r="M111" i="6"/>
  <c r="R111" i="6" s="1"/>
  <c r="M112" i="6"/>
  <c r="R112" i="6" s="1"/>
  <c r="M113" i="6"/>
  <c r="R113" i="6" s="1"/>
  <c r="M114" i="6"/>
  <c r="R114" i="6" s="1"/>
  <c r="M115" i="6"/>
  <c r="R115" i="6" s="1"/>
  <c r="M116" i="6"/>
  <c r="R116" i="6" s="1"/>
  <c r="M117" i="6"/>
  <c r="R117" i="6" s="1"/>
  <c r="M118" i="6"/>
  <c r="R118" i="6" s="1"/>
  <c r="M119" i="6"/>
  <c r="R119" i="6" s="1"/>
  <c r="M120" i="6"/>
  <c r="R120" i="6" s="1"/>
  <c r="M121" i="6"/>
  <c r="R121" i="6" s="1"/>
  <c r="M122" i="6"/>
  <c r="R122" i="6" s="1"/>
  <c r="M123" i="6"/>
  <c r="R123" i="6" s="1"/>
  <c r="M124" i="6"/>
  <c r="R124" i="6" s="1"/>
  <c r="M125" i="6"/>
  <c r="R125" i="6" s="1"/>
  <c r="M126" i="6"/>
  <c r="R126" i="6" s="1"/>
  <c r="M127" i="6"/>
  <c r="R127" i="6" s="1"/>
  <c r="M128" i="6"/>
  <c r="R128" i="6" s="1"/>
  <c r="M129" i="6"/>
  <c r="R129" i="6" s="1"/>
  <c r="M130" i="6"/>
  <c r="R130" i="6" s="1"/>
  <c r="M131" i="6"/>
  <c r="R131" i="6" s="1"/>
  <c r="M132" i="6"/>
  <c r="R132" i="6" s="1"/>
  <c r="M133" i="6"/>
  <c r="R133" i="6" s="1"/>
  <c r="M134" i="6"/>
  <c r="R134" i="6" s="1"/>
  <c r="M135" i="6"/>
  <c r="R135" i="6" s="1"/>
  <c r="M136" i="6"/>
  <c r="R136" i="6" s="1"/>
  <c r="M137" i="6"/>
  <c r="R137" i="6" s="1"/>
  <c r="M138" i="6"/>
  <c r="R138" i="6" s="1"/>
  <c r="M139" i="6"/>
  <c r="R139" i="6" s="1"/>
  <c r="M140" i="6"/>
  <c r="R140" i="6" s="1"/>
  <c r="M141" i="6"/>
  <c r="R141" i="6" s="1"/>
  <c r="M142" i="6"/>
  <c r="R142" i="6" s="1"/>
  <c r="M143" i="6"/>
  <c r="R143" i="6" s="1"/>
  <c r="M144" i="6"/>
  <c r="R144" i="6" s="1"/>
  <c r="M145" i="6"/>
  <c r="R145" i="6" s="1"/>
  <c r="M146" i="6"/>
  <c r="R146" i="6" s="1"/>
  <c r="M147" i="6"/>
  <c r="R147" i="6" s="1"/>
  <c r="M148" i="6"/>
  <c r="R148" i="6" s="1"/>
  <c r="M149" i="6"/>
  <c r="R149" i="6" s="1"/>
  <c r="M150" i="6"/>
  <c r="R150" i="6" s="1"/>
  <c r="M151" i="6"/>
  <c r="R151" i="6" s="1"/>
  <c r="M152" i="6"/>
  <c r="R152" i="6" s="1"/>
  <c r="M153" i="6"/>
  <c r="R153" i="6" s="1"/>
  <c r="M154" i="6"/>
  <c r="R154" i="6" s="1"/>
  <c r="M155" i="6"/>
  <c r="R155" i="6" s="1"/>
  <c r="M156" i="6"/>
  <c r="R156" i="6" s="1"/>
  <c r="M157" i="6"/>
  <c r="R157" i="6" s="1"/>
  <c r="M158" i="6"/>
  <c r="R158" i="6" s="1"/>
  <c r="M159" i="6"/>
  <c r="R159" i="6" s="1"/>
  <c r="M160" i="6"/>
  <c r="R160" i="6" s="1"/>
  <c r="M161" i="6"/>
  <c r="R161" i="6" s="1"/>
  <c r="M162" i="6"/>
  <c r="R162" i="6" s="1"/>
  <c r="M163" i="6"/>
  <c r="R163" i="6" s="1"/>
  <c r="M164" i="6"/>
  <c r="R164" i="6" s="1"/>
  <c r="M165" i="6"/>
  <c r="R165" i="6" s="1"/>
  <c r="M166" i="6"/>
  <c r="R166" i="6" s="1"/>
  <c r="M167" i="6"/>
  <c r="R167" i="6" s="1"/>
  <c r="M168" i="6"/>
  <c r="R168" i="6" s="1"/>
  <c r="M169" i="6"/>
  <c r="R169" i="6" s="1"/>
  <c r="M170" i="6"/>
  <c r="R170" i="6" s="1"/>
  <c r="M171" i="6"/>
  <c r="R171" i="6" s="1"/>
  <c r="M172" i="6"/>
  <c r="R172" i="6" s="1"/>
  <c r="M173" i="6"/>
  <c r="R173" i="6" s="1"/>
  <c r="M174" i="6"/>
  <c r="R174" i="6" s="1"/>
  <c r="M175" i="6"/>
  <c r="R175" i="6" s="1"/>
  <c r="M176" i="6"/>
  <c r="R176" i="6" s="1"/>
  <c r="M177" i="6"/>
  <c r="R177" i="6" s="1"/>
  <c r="M178" i="6"/>
  <c r="R178" i="6" s="1"/>
  <c r="M179" i="6"/>
  <c r="R179" i="6" s="1"/>
  <c r="M180" i="6"/>
  <c r="R180" i="6" s="1"/>
  <c r="M181" i="6"/>
  <c r="R181" i="6" s="1"/>
  <c r="M182" i="6"/>
  <c r="R182" i="6" s="1"/>
  <c r="M183" i="6"/>
  <c r="R183" i="6" s="1"/>
  <c r="M184" i="6"/>
  <c r="R184" i="6" s="1"/>
  <c r="M185" i="6"/>
  <c r="R185" i="6" s="1"/>
  <c r="M186" i="6"/>
  <c r="R186" i="6" s="1"/>
  <c r="M187" i="6"/>
  <c r="R187" i="6" s="1"/>
  <c r="M188" i="6"/>
  <c r="R188" i="6" s="1"/>
  <c r="M189" i="6"/>
  <c r="R189" i="6" s="1"/>
  <c r="M190" i="6"/>
  <c r="R190" i="6" s="1"/>
  <c r="M191" i="6"/>
  <c r="R191" i="6" s="1"/>
  <c r="M192" i="6"/>
  <c r="R192" i="6" s="1"/>
  <c r="M193" i="6"/>
  <c r="R193" i="6" s="1"/>
  <c r="M194" i="6"/>
  <c r="R194" i="6" s="1"/>
  <c r="M195" i="6"/>
  <c r="R195" i="6" s="1"/>
  <c r="M196" i="6"/>
  <c r="R196" i="6" s="1"/>
  <c r="M197" i="6"/>
  <c r="R197" i="6" s="1"/>
  <c r="M198" i="6"/>
  <c r="R198" i="6" s="1"/>
  <c r="M199" i="6"/>
  <c r="R199" i="6" s="1"/>
  <c r="M200" i="6"/>
  <c r="R200" i="6" s="1"/>
  <c r="M201" i="6"/>
  <c r="R201" i="6" s="1"/>
  <c r="M202" i="6"/>
  <c r="R202" i="6" s="1"/>
  <c r="M203" i="6"/>
  <c r="R203" i="6" s="1"/>
  <c r="M204" i="6"/>
  <c r="R204" i="6" s="1"/>
  <c r="M205" i="6"/>
  <c r="R205" i="6" s="1"/>
  <c r="M206" i="6"/>
  <c r="R206" i="6" s="1"/>
  <c r="M207" i="6"/>
  <c r="R207" i="6" s="1"/>
  <c r="M208" i="6"/>
  <c r="R208" i="6" s="1"/>
  <c r="M209" i="6"/>
  <c r="R209" i="6" s="1"/>
  <c r="M210" i="6"/>
  <c r="R210" i="6" s="1"/>
  <c r="M211" i="6"/>
  <c r="R211" i="6" s="1"/>
  <c r="M212" i="6"/>
  <c r="R212" i="6" s="1"/>
  <c r="M213" i="6"/>
  <c r="R213" i="6" s="1"/>
  <c r="M214" i="6"/>
  <c r="R214" i="6" s="1"/>
  <c r="M215" i="6"/>
  <c r="R215" i="6" s="1"/>
  <c r="M216" i="6"/>
  <c r="R216" i="6" s="1"/>
  <c r="M217" i="6"/>
  <c r="R217" i="6" s="1"/>
  <c r="M218" i="6"/>
  <c r="R218" i="6" s="1"/>
  <c r="M219" i="6"/>
  <c r="R219" i="6" s="1"/>
  <c r="M220" i="6"/>
  <c r="R220" i="6" s="1"/>
  <c r="M221" i="6"/>
  <c r="R221" i="6" s="1"/>
  <c r="M222" i="6"/>
  <c r="R222" i="6" s="1"/>
  <c r="M223" i="6"/>
  <c r="R223" i="6" s="1"/>
  <c r="M224" i="6"/>
  <c r="R224" i="6" s="1"/>
  <c r="M225" i="6"/>
  <c r="R225" i="6" s="1"/>
  <c r="M226" i="6"/>
  <c r="R226" i="6" s="1"/>
  <c r="M227" i="6"/>
  <c r="R227" i="6" s="1"/>
  <c r="M228" i="6"/>
  <c r="R228" i="6" s="1"/>
  <c r="M229" i="6"/>
  <c r="R229" i="6" s="1"/>
  <c r="M230" i="6"/>
  <c r="R230" i="6" s="1"/>
  <c r="M231" i="6"/>
  <c r="R231" i="6" s="1"/>
  <c r="M232" i="6"/>
  <c r="R232" i="6" s="1"/>
  <c r="M233" i="6"/>
  <c r="R233" i="6" s="1"/>
  <c r="M234" i="6"/>
  <c r="R234" i="6" s="1"/>
  <c r="M235" i="6"/>
  <c r="R235" i="6" s="1"/>
  <c r="M236" i="6"/>
  <c r="R236" i="6" s="1"/>
  <c r="M237" i="6"/>
  <c r="R237" i="6" s="1"/>
  <c r="M238" i="6"/>
  <c r="R238" i="6" s="1"/>
  <c r="M239" i="6"/>
  <c r="R239" i="6" s="1"/>
  <c r="M240" i="6"/>
  <c r="R240" i="6" s="1"/>
  <c r="M241" i="6"/>
  <c r="R241" i="6" s="1"/>
  <c r="M242" i="6"/>
  <c r="R242" i="6" s="1"/>
  <c r="M243" i="6"/>
  <c r="R243" i="6" s="1"/>
  <c r="M244" i="6"/>
  <c r="R244" i="6" s="1"/>
  <c r="M245" i="6"/>
  <c r="R245" i="6" s="1"/>
  <c r="M246" i="6"/>
  <c r="R246" i="6" s="1"/>
  <c r="M247" i="6"/>
  <c r="R247" i="6" s="1"/>
  <c r="M248" i="6"/>
  <c r="R248" i="6" s="1"/>
  <c r="M249" i="6"/>
  <c r="R249" i="6" s="1"/>
  <c r="M250" i="6"/>
  <c r="R250" i="6" s="1"/>
  <c r="M251" i="6"/>
  <c r="R251" i="6" s="1"/>
  <c r="M252" i="6"/>
  <c r="R252" i="6" s="1"/>
  <c r="M253" i="6"/>
  <c r="R253" i="6" s="1"/>
  <c r="M254" i="6"/>
  <c r="R254" i="6" s="1"/>
  <c r="M255" i="6"/>
  <c r="R255" i="6" s="1"/>
  <c r="M256" i="6"/>
  <c r="R256" i="6" s="1"/>
  <c r="M257" i="6"/>
  <c r="R257" i="6" s="1"/>
  <c r="M258" i="6"/>
  <c r="R258" i="6" s="1"/>
  <c r="M259" i="6"/>
  <c r="R259" i="6" s="1"/>
  <c r="M260" i="6"/>
  <c r="R260" i="6" s="1"/>
  <c r="M261" i="6"/>
  <c r="R261" i="6" s="1"/>
  <c r="M262" i="6"/>
  <c r="R262" i="6" s="1"/>
  <c r="M263" i="6"/>
  <c r="R263" i="6" s="1"/>
  <c r="M264" i="6"/>
  <c r="R264" i="6" s="1"/>
  <c r="M265" i="6"/>
  <c r="R265" i="6" s="1"/>
  <c r="M266" i="6"/>
  <c r="R266" i="6" s="1"/>
  <c r="M267" i="6"/>
  <c r="R267" i="6" s="1"/>
  <c r="M268" i="6"/>
  <c r="R268" i="6" s="1"/>
  <c r="M269" i="6"/>
  <c r="R269" i="6" s="1"/>
  <c r="M270" i="6"/>
  <c r="R270" i="6" s="1"/>
  <c r="M271" i="6"/>
  <c r="R271" i="6" s="1"/>
  <c r="M272" i="6"/>
  <c r="R272" i="6" s="1"/>
  <c r="M273" i="6"/>
  <c r="R273" i="6" s="1"/>
  <c r="M274" i="6"/>
  <c r="R274" i="6" s="1"/>
  <c r="M275" i="6"/>
  <c r="R275" i="6" s="1"/>
  <c r="M276" i="6"/>
  <c r="R276" i="6" s="1"/>
  <c r="M277" i="6"/>
  <c r="R277" i="6" s="1"/>
  <c r="M278" i="6"/>
  <c r="R278" i="6" s="1"/>
  <c r="M279" i="6"/>
  <c r="R279" i="6" s="1"/>
  <c r="M280" i="6"/>
  <c r="R280" i="6" s="1"/>
  <c r="M281" i="6"/>
  <c r="R281" i="6" s="1"/>
  <c r="M282" i="6"/>
  <c r="R282" i="6" s="1"/>
  <c r="M283" i="6"/>
  <c r="R283" i="6" s="1"/>
  <c r="M284" i="6"/>
  <c r="R284" i="6" s="1"/>
  <c r="M285" i="6"/>
  <c r="R285" i="6" s="1"/>
  <c r="M286" i="6"/>
  <c r="R286" i="6" s="1"/>
  <c r="M287" i="6"/>
  <c r="R287" i="6" s="1"/>
  <c r="M288" i="6"/>
  <c r="R288" i="6" s="1"/>
  <c r="M289" i="6"/>
  <c r="R289" i="6" s="1"/>
  <c r="M290" i="6"/>
  <c r="R290" i="6" s="1"/>
  <c r="M291" i="6"/>
  <c r="R291" i="6" s="1"/>
  <c r="M292" i="6"/>
  <c r="R292" i="6" s="1"/>
  <c r="M293" i="6"/>
  <c r="R293" i="6" s="1"/>
  <c r="M294" i="6"/>
  <c r="R294" i="6" s="1"/>
  <c r="M295" i="6"/>
  <c r="R295" i="6" s="1"/>
  <c r="M296" i="6"/>
  <c r="R296" i="6" s="1"/>
  <c r="M297" i="6"/>
  <c r="R297" i="6" s="1"/>
  <c r="M298" i="6"/>
  <c r="R298" i="6" s="1"/>
  <c r="M299" i="6"/>
  <c r="R299" i="6" s="1"/>
  <c r="M300" i="6"/>
  <c r="R300" i="6" s="1"/>
  <c r="M301" i="6"/>
  <c r="R301" i="6" s="1"/>
  <c r="M302" i="6"/>
  <c r="R302" i="6" s="1"/>
  <c r="M303" i="6"/>
  <c r="R303" i="6" s="1"/>
  <c r="M304" i="6"/>
  <c r="R304" i="6" s="1"/>
  <c r="M305" i="6"/>
  <c r="R305" i="6" s="1"/>
  <c r="M306" i="6"/>
  <c r="R306" i="6" s="1"/>
  <c r="M307" i="6"/>
  <c r="R307" i="6" s="1"/>
  <c r="M308" i="6"/>
  <c r="R308" i="6" s="1"/>
  <c r="M309" i="6"/>
  <c r="R309" i="6" s="1"/>
  <c r="M310" i="6"/>
  <c r="R310" i="6" s="1"/>
  <c r="M311" i="6"/>
  <c r="R311" i="6" s="1"/>
  <c r="M312" i="6"/>
  <c r="R312" i="6" s="1"/>
  <c r="M313" i="6"/>
  <c r="R313" i="6" s="1"/>
  <c r="M314" i="6"/>
  <c r="R314" i="6" s="1"/>
  <c r="M315" i="6"/>
  <c r="R315" i="6" s="1"/>
  <c r="M316" i="6"/>
  <c r="R316" i="6" s="1"/>
  <c r="M317" i="6"/>
  <c r="R317" i="6" s="1"/>
  <c r="M318" i="6"/>
  <c r="R318" i="6" s="1"/>
  <c r="M319" i="6"/>
  <c r="R319" i="6" s="1"/>
  <c r="M320" i="6"/>
  <c r="R320" i="6" s="1"/>
  <c r="M321" i="6"/>
  <c r="R321" i="6" s="1"/>
  <c r="M322" i="6"/>
  <c r="R322" i="6" s="1"/>
  <c r="M323" i="6"/>
  <c r="R323" i="6" s="1"/>
  <c r="M324" i="6"/>
  <c r="R324" i="6" s="1"/>
  <c r="M325" i="6"/>
  <c r="R325" i="6" s="1"/>
  <c r="M326" i="6"/>
  <c r="R326" i="6" s="1"/>
  <c r="M327" i="6"/>
  <c r="R327" i="6" s="1"/>
  <c r="M328" i="6"/>
  <c r="R328" i="6" s="1"/>
  <c r="M329" i="6"/>
  <c r="R329" i="6" s="1"/>
  <c r="M330" i="6"/>
  <c r="R330" i="6" s="1"/>
  <c r="M331" i="6"/>
  <c r="R331" i="6" s="1"/>
  <c r="M332" i="6"/>
  <c r="R332" i="6" s="1"/>
  <c r="M333" i="6"/>
  <c r="R333" i="6" s="1"/>
  <c r="M334" i="6"/>
  <c r="R334" i="6" s="1"/>
  <c r="M335" i="6"/>
  <c r="R335" i="6" s="1"/>
  <c r="M336" i="6"/>
  <c r="R336" i="6" s="1"/>
  <c r="M337" i="6"/>
  <c r="R337" i="6" s="1"/>
  <c r="M338" i="6"/>
  <c r="R338" i="6" s="1"/>
  <c r="M339" i="6"/>
  <c r="R339" i="6" s="1"/>
  <c r="M340" i="6"/>
  <c r="R340" i="6" s="1"/>
  <c r="M341" i="6"/>
  <c r="R341" i="6" s="1"/>
  <c r="M342" i="6"/>
  <c r="R342" i="6" s="1"/>
  <c r="M343" i="6"/>
  <c r="R343" i="6" s="1"/>
  <c r="M344" i="6"/>
  <c r="R344" i="6" s="1"/>
  <c r="M345" i="6"/>
  <c r="R345" i="6" s="1"/>
  <c r="M346" i="6"/>
  <c r="R346" i="6" s="1"/>
  <c r="M347" i="6"/>
  <c r="R347" i="6" s="1"/>
  <c r="M348" i="6"/>
  <c r="R348" i="6" s="1"/>
  <c r="M349" i="6"/>
  <c r="R349" i="6" s="1"/>
  <c r="M350" i="6"/>
  <c r="R350" i="6" s="1"/>
  <c r="M351" i="6"/>
  <c r="R351" i="6" s="1"/>
  <c r="M352" i="6"/>
  <c r="R352" i="6" s="1"/>
  <c r="M353" i="6"/>
  <c r="R353" i="6" s="1"/>
  <c r="M354" i="6"/>
  <c r="R354" i="6" s="1"/>
  <c r="M355" i="6"/>
  <c r="R355" i="6" s="1"/>
  <c r="M356" i="6"/>
  <c r="R356" i="6" s="1"/>
  <c r="M357" i="6"/>
  <c r="R357" i="6" s="1"/>
  <c r="M358" i="6"/>
  <c r="R358" i="6" s="1"/>
  <c r="M359" i="6"/>
  <c r="R359" i="6" s="1"/>
  <c r="M360" i="6"/>
  <c r="R360" i="6" s="1"/>
  <c r="M361" i="6"/>
  <c r="R361" i="6" s="1"/>
  <c r="M362" i="6"/>
  <c r="R362" i="6" s="1"/>
  <c r="M363" i="6"/>
  <c r="R363" i="6" s="1"/>
  <c r="M364" i="6"/>
  <c r="R364" i="6" s="1"/>
  <c r="M365" i="6"/>
  <c r="R365" i="6" s="1"/>
  <c r="M366" i="6"/>
  <c r="R366" i="6" s="1"/>
  <c r="M367" i="6"/>
  <c r="R367" i="6" s="1"/>
  <c r="M368" i="6"/>
  <c r="R368" i="6" s="1"/>
  <c r="M369" i="6"/>
  <c r="R369" i="6" s="1"/>
  <c r="M370" i="6"/>
  <c r="R370" i="6" s="1"/>
  <c r="M371" i="6"/>
  <c r="R371" i="6" s="1"/>
  <c r="M372" i="6"/>
  <c r="R372" i="6" s="1"/>
  <c r="M373" i="6"/>
  <c r="R373" i="6" s="1"/>
  <c r="M374" i="6"/>
  <c r="R374" i="6" s="1"/>
  <c r="M375" i="6"/>
  <c r="R375" i="6" s="1"/>
  <c r="M376" i="6"/>
  <c r="R376" i="6" s="1"/>
  <c r="M377" i="6"/>
  <c r="R377" i="6" s="1"/>
  <c r="M378" i="6"/>
  <c r="R378" i="6" s="1"/>
  <c r="M379" i="6"/>
  <c r="R379" i="6" s="1"/>
  <c r="M380" i="6"/>
  <c r="R380" i="6" s="1"/>
  <c r="M381" i="6"/>
  <c r="R381" i="6" s="1"/>
  <c r="M382" i="6"/>
  <c r="R382" i="6" s="1"/>
  <c r="M383" i="6"/>
  <c r="R383" i="6" s="1"/>
  <c r="M384" i="6"/>
  <c r="R384" i="6" s="1"/>
  <c r="M385" i="6"/>
  <c r="R385" i="6" s="1"/>
  <c r="M386" i="6"/>
  <c r="R386" i="6" s="1"/>
  <c r="M387" i="6"/>
  <c r="R387" i="6" s="1"/>
  <c r="M388" i="6"/>
  <c r="R388" i="6" s="1"/>
  <c r="M389" i="6"/>
  <c r="R389" i="6" s="1"/>
  <c r="M390" i="6"/>
  <c r="R390" i="6" s="1"/>
  <c r="M391" i="6"/>
  <c r="R391" i="6" s="1"/>
  <c r="M392" i="6"/>
  <c r="R392" i="6" s="1"/>
  <c r="M393" i="6"/>
  <c r="R393" i="6" s="1"/>
  <c r="M394" i="6"/>
  <c r="R394" i="6" s="1"/>
  <c r="M395" i="6"/>
  <c r="R395" i="6" s="1"/>
  <c r="M396" i="6"/>
  <c r="R396" i="6" s="1"/>
  <c r="M397" i="6"/>
  <c r="R397" i="6" s="1"/>
  <c r="M398" i="6"/>
  <c r="R398" i="6" s="1"/>
  <c r="M399" i="6"/>
  <c r="R399" i="6" s="1"/>
  <c r="M400" i="6"/>
  <c r="R400" i="6" s="1"/>
  <c r="M401" i="6"/>
  <c r="R401" i="6" s="1"/>
  <c r="M402" i="6"/>
  <c r="R402" i="6" s="1"/>
  <c r="M403" i="6"/>
  <c r="R403" i="6" s="1"/>
  <c r="M404" i="6"/>
  <c r="R404" i="6" s="1"/>
  <c r="M405" i="6"/>
  <c r="R405" i="6" s="1"/>
  <c r="M406" i="6"/>
  <c r="R406" i="6" s="1"/>
  <c r="M407" i="6"/>
  <c r="R407" i="6" s="1"/>
  <c r="M408" i="6"/>
  <c r="R408" i="6" s="1"/>
  <c r="M409" i="6"/>
  <c r="R409" i="6" s="1"/>
  <c r="M410" i="6"/>
  <c r="R410" i="6" s="1"/>
  <c r="M411" i="6"/>
  <c r="R411" i="6" s="1"/>
  <c r="M412" i="6"/>
  <c r="R412" i="6" s="1"/>
  <c r="M413" i="6"/>
  <c r="R413" i="6" s="1"/>
  <c r="M414" i="6"/>
  <c r="R414" i="6" s="1"/>
  <c r="M415" i="6"/>
  <c r="R415" i="6" s="1"/>
  <c r="M416" i="6"/>
  <c r="R416" i="6" s="1"/>
  <c r="M417" i="6"/>
  <c r="R417" i="6" s="1"/>
  <c r="M418" i="6"/>
  <c r="R418" i="6" s="1"/>
  <c r="M419" i="6"/>
  <c r="R419" i="6" s="1"/>
  <c r="M420" i="6"/>
  <c r="R420" i="6" s="1"/>
  <c r="M421" i="6"/>
  <c r="R421" i="6" s="1"/>
  <c r="M422" i="6"/>
  <c r="R422" i="6" s="1"/>
  <c r="M423" i="6"/>
  <c r="R423" i="6" s="1"/>
  <c r="M424" i="6"/>
  <c r="R424" i="6" s="1"/>
  <c r="M425" i="6"/>
  <c r="R425" i="6" s="1"/>
  <c r="M426" i="6"/>
  <c r="R426" i="6" s="1"/>
  <c r="M427" i="6"/>
  <c r="R427" i="6" s="1"/>
  <c r="M428" i="6"/>
  <c r="R428" i="6" s="1"/>
  <c r="M429" i="6"/>
  <c r="R429" i="6" s="1"/>
  <c r="M430" i="6"/>
  <c r="R430" i="6" s="1"/>
  <c r="M431" i="6"/>
  <c r="R431" i="6" s="1"/>
  <c r="M432" i="6"/>
  <c r="R432" i="6" s="1"/>
  <c r="M433" i="6"/>
  <c r="R433" i="6" s="1"/>
  <c r="M434" i="6"/>
  <c r="R434" i="6" s="1"/>
  <c r="M435" i="6"/>
  <c r="R435" i="6" s="1"/>
  <c r="M436" i="6"/>
  <c r="R436" i="6" s="1"/>
  <c r="M437" i="6"/>
  <c r="R437" i="6" s="1"/>
  <c r="M438" i="6"/>
  <c r="R438" i="6" s="1"/>
  <c r="M439" i="6"/>
  <c r="R439" i="6" s="1"/>
  <c r="M440" i="6"/>
  <c r="R440" i="6" s="1"/>
  <c r="M441" i="6"/>
  <c r="R441" i="6" s="1"/>
  <c r="M442" i="6"/>
  <c r="R442" i="6" s="1"/>
  <c r="M443" i="6"/>
  <c r="R443" i="6" s="1"/>
  <c r="M444" i="6"/>
  <c r="R444" i="6" s="1"/>
  <c r="M445" i="6"/>
  <c r="R445" i="6" s="1"/>
  <c r="M446" i="6"/>
  <c r="R446" i="6" s="1"/>
  <c r="M447" i="6"/>
  <c r="R447" i="6" s="1"/>
  <c r="M448" i="6"/>
  <c r="R448" i="6" s="1"/>
  <c r="M449" i="6"/>
  <c r="R449" i="6" s="1"/>
  <c r="M450" i="6"/>
  <c r="R450" i="6" s="1"/>
  <c r="M451" i="6"/>
  <c r="R451" i="6" s="1"/>
  <c r="M452" i="6"/>
  <c r="R452" i="6" s="1"/>
  <c r="M453" i="6"/>
  <c r="R453" i="6" s="1"/>
  <c r="M454" i="6"/>
  <c r="R454" i="6" s="1"/>
  <c r="M455" i="6"/>
  <c r="R455" i="6" s="1"/>
  <c r="M456" i="6"/>
  <c r="R456" i="6" s="1"/>
  <c r="M457" i="6"/>
  <c r="R457" i="6" s="1"/>
  <c r="M458" i="6"/>
  <c r="R458" i="6" s="1"/>
  <c r="M459" i="6"/>
  <c r="R459" i="6" s="1"/>
  <c r="M460" i="6"/>
  <c r="R460" i="6" s="1"/>
  <c r="M461" i="6"/>
  <c r="R461" i="6" s="1"/>
  <c r="M462" i="6"/>
  <c r="R462" i="6" s="1"/>
  <c r="M463" i="6"/>
  <c r="R463" i="6" s="1"/>
  <c r="M464" i="6"/>
  <c r="R464" i="6" s="1"/>
  <c r="M465" i="6"/>
  <c r="R465" i="6" s="1"/>
  <c r="M466" i="6"/>
  <c r="R466" i="6" s="1"/>
  <c r="M467" i="6"/>
  <c r="R467" i="6" s="1"/>
  <c r="M468" i="6"/>
  <c r="R468" i="6" s="1"/>
  <c r="M469" i="6"/>
  <c r="R469" i="6" s="1"/>
  <c r="M470" i="6"/>
  <c r="R470" i="6" s="1"/>
  <c r="M471" i="6"/>
  <c r="R471" i="6" s="1"/>
  <c r="M472" i="6"/>
  <c r="R472" i="6" s="1"/>
  <c r="M473" i="6"/>
  <c r="R473" i="6" s="1"/>
  <c r="M474" i="6"/>
  <c r="R474" i="6" s="1"/>
  <c r="M475" i="6"/>
  <c r="R475" i="6" s="1"/>
  <c r="M476" i="6"/>
  <c r="R476" i="6" s="1"/>
  <c r="M477" i="6"/>
  <c r="R477" i="6" s="1"/>
  <c r="M478" i="6"/>
  <c r="R478" i="6" s="1"/>
  <c r="M479" i="6"/>
  <c r="R479" i="6" s="1"/>
  <c r="M480" i="6"/>
  <c r="R480" i="6" s="1"/>
  <c r="M481" i="6"/>
  <c r="R481" i="6" s="1"/>
  <c r="M482" i="6"/>
  <c r="R482" i="6" s="1"/>
  <c r="M483" i="6"/>
  <c r="R483" i="6" s="1"/>
  <c r="M484" i="6"/>
  <c r="R484" i="6" s="1"/>
  <c r="M485" i="6"/>
  <c r="R485" i="6" s="1"/>
  <c r="M486" i="6"/>
  <c r="R486" i="6" s="1"/>
  <c r="M487" i="6"/>
  <c r="R487" i="6" s="1"/>
  <c r="M488" i="6"/>
  <c r="R488" i="6" s="1"/>
  <c r="M489" i="6"/>
  <c r="R489" i="6" s="1"/>
  <c r="M490" i="6"/>
  <c r="R490" i="6" s="1"/>
  <c r="M491" i="6"/>
  <c r="R491" i="6" s="1"/>
  <c r="M492" i="6"/>
  <c r="R492" i="6" s="1"/>
  <c r="M493" i="6"/>
  <c r="R493" i="6" s="1"/>
  <c r="M494" i="6"/>
  <c r="R494" i="6" s="1"/>
  <c r="M495" i="6"/>
  <c r="R495" i="6" s="1"/>
  <c r="M496" i="6"/>
  <c r="R496" i="6" s="1"/>
  <c r="M497" i="6"/>
  <c r="R497" i="6" s="1"/>
  <c r="M498" i="6"/>
  <c r="R498" i="6" s="1"/>
  <c r="M499" i="6"/>
  <c r="R499" i="6" s="1"/>
  <c r="M500" i="6"/>
  <c r="R500" i="6" s="1"/>
  <c r="M501" i="6"/>
  <c r="R501" i="6" s="1"/>
  <c r="M502" i="6"/>
  <c r="R502" i="6" s="1"/>
  <c r="M503" i="6"/>
  <c r="R503" i="6" s="1"/>
  <c r="M504" i="6"/>
  <c r="R504" i="6" s="1"/>
  <c r="M505" i="6"/>
  <c r="R505" i="6" s="1"/>
  <c r="M506" i="6"/>
  <c r="R506" i="6" s="1"/>
  <c r="M507" i="6"/>
  <c r="R507" i="6" s="1"/>
  <c r="M508" i="6"/>
  <c r="R508" i="6" s="1"/>
  <c r="M509" i="6"/>
  <c r="R509" i="6" s="1"/>
  <c r="M510" i="6"/>
  <c r="R510" i="6" s="1"/>
  <c r="M511" i="6"/>
  <c r="R511" i="6" s="1"/>
  <c r="M512" i="6"/>
  <c r="R512" i="6" s="1"/>
  <c r="M513" i="6"/>
  <c r="R513" i="6" s="1"/>
  <c r="M514" i="6"/>
  <c r="R514" i="6" s="1"/>
  <c r="M515" i="6"/>
  <c r="R515" i="6" s="1"/>
  <c r="M516" i="6"/>
  <c r="R516" i="6" s="1"/>
  <c r="M517" i="6"/>
  <c r="R517" i="6" s="1"/>
  <c r="M518" i="6"/>
  <c r="R518" i="6" s="1"/>
  <c r="M519" i="6"/>
  <c r="R519" i="6" s="1"/>
  <c r="M520" i="6"/>
  <c r="R520" i="6" s="1"/>
  <c r="M521" i="6"/>
  <c r="R521" i="6" s="1"/>
  <c r="M522" i="6"/>
  <c r="R522" i="6" s="1"/>
  <c r="M523" i="6"/>
  <c r="R523" i="6" s="1"/>
  <c r="M524" i="6"/>
  <c r="R524" i="6" s="1"/>
  <c r="M525" i="6"/>
  <c r="R525" i="6" s="1"/>
  <c r="M526" i="6"/>
  <c r="R526" i="6" s="1"/>
  <c r="M527" i="6"/>
  <c r="R527" i="6" s="1"/>
  <c r="M528" i="6"/>
  <c r="R528" i="6" s="1"/>
  <c r="M529" i="6"/>
  <c r="R529" i="6" s="1"/>
  <c r="M530" i="6"/>
  <c r="R530" i="6" s="1"/>
  <c r="M531" i="6"/>
  <c r="R531" i="6" s="1"/>
  <c r="M532" i="6"/>
  <c r="R532" i="6" s="1"/>
  <c r="M533" i="6"/>
  <c r="R533" i="6" s="1"/>
  <c r="M534" i="6"/>
  <c r="R534" i="6" s="1"/>
  <c r="M535" i="6"/>
  <c r="R535" i="6" s="1"/>
  <c r="M536" i="6"/>
  <c r="R536" i="6" s="1"/>
  <c r="M537" i="6"/>
  <c r="R537" i="6" s="1"/>
  <c r="M538" i="6"/>
  <c r="R538" i="6" s="1"/>
  <c r="M539" i="6"/>
  <c r="R539" i="6" s="1"/>
  <c r="M540" i="6"/>
  <c r="R540" i="6" s="1"/>
  <c r="M541" i="6"/>
  <c r="R541" i="6" s="1"/>
  <c r="M542" i="6"/>
  <c r="R542" i="6" s="1"/>
  <c r="M543" i="6"/>
  <c r="R543" i="6" s="1"/>
  <c r="M544" i="6"/>
  <c r="R544" i="6" s="1"/>
  <c r="M545" i="6"/>
  <c r="R545" i="6" s="1"/>
  <c r="M546" i="6"/>
  <c r="R546" i="6" s="1"/>
  <c r="M547" i="6"/>
  <c r="R547" i="6" s="1"/>
  <c r="M548" i="6"/>
  <c r="R548" i="6" s="1"/>
  <c r="M549" i="6"/>
  <c r="R549" i="6" s="1"/>
  <c r="M550" i="6"/>
  <c r="R550" i="6" s="1"/>
  <c r="M551" i="6"/>
  <c r="R551" i="6" s="1"/>
  <c r="M552" i="6"/>
  <c r="R552" i="6" s="1"/>
  <c r="M553" i="6"/>
  <c r="R553" i="6" s="1"/>
  <c r="M554" i="6"/>
  <c r="R554" i="6" s="1"/>
  <c r="M555" i="6"/>
  <c r="R555" i="6" s="1"/>
  <c r="M556" i="6"/>
  <c r="R556" i="6" s="1"/>
  <c r="M557" i="6"/>
  <c r="R557" i="6" s="1"/>
  <c r="M558" i="6"/>
  <c r="R558" i="6" s="1"/>
  <c r="M559" i="6"/>
  <c r="R559" i="6" s="1"/>
  <c r="M560" i="6"/>
  <c r="R560" i="6" s="1"/>
  <c r="M561" i="6"/>
  <c r="R561" i="6" s="1"/>
  <c r="M562" i="6"/>
  <c r="R562" i="6" s="1"/>
  <c r="M563" i="6"/>
  <c r="R563" i="6" s="1"/>
  <c r="M564" i="6"/>
  <c r="R564" i="6" s="1"/>
  <c r="M565" i="6"/>
  <c r="R565" i="6" s="1"/>
  <c r="M566" i="6"/>
  <c r="R566" i="6" s="1"/>
  <c r="M567" i="6"/>
  <c r="R567" i="6" s="1"/>
  <c r="M568" i="6"/>
  <c r="R568" i="6" s="1"/>
  <c r="M569" i="6"/>
  <c r="R569" i="6" s="1"/>
  <c r="M570" i="6"/>
  <c r="R570" i="6" s="1"/>
  <c r="M571" i="6"/>
  <c r="R571" i="6" s="1"/>
  <c r="M572" i="6"/>
  <c r="R572" i="6" s="1"/>
  <c r="M573" i="6"/>
  <c r="R573" i="6" s="1"/>
  <c r="M574" i="6"/>
  <c r="R574" i="6" s="1"/>
  <c r="M575" i="6"/>
  <c r="R575" i="6" s="1"/>
  <c r="M576" i="6"/>
  <c r="R576" i="6" s="1"/>
  <c r="M577" i="6"/>
  <c r="R577" i="6" s="1"/>
  <c r="M578" i="6"/>
  <c r="R578" i="6" s="1"/>
  <c r="M579" i="6"/>
  <c r="R579" i="6" s="1"/>
  <c r="M580" i="6"/>
  <c r="R580" i="6" s="1"/>
  <c r="M581" i="6"/>
  <c r="R581" i="6" s="1"/>
  <c r="M582" i="6"/>
  <c r="R582" i="6" s="1"/>
  <c r="M583" i="6"/>
  <c r="R583" i="6" s="1"/>
  <c r="M584" i="6"/>
  <c r="R584" i="6" s="1"/>
  <c r="M585" i="6"/>
  <c r="R585" i="6" s="1"/>
  <c r="M586" i="6"/>
  <c r="R586" i="6" s="1"/>
  <c r="M587" i="6"/>
  <c r="R587" i="6" s="1"/>
  <c r="M588" i="6"/>
  <c r="R588" i="6" s="1"/>
  <c r="M589" i="6"/>
  <c r="R589" i="6" s="1"/>
  <c r="M590" i="6"/>
  <c r="R590" i="6" s="1"/>
  <c r="M591" i="6"/>
  <c r="R591" i="6" s="1"/>
  <c r="M592" i="6"/>
  <c r="R592" i="6" s="1"/>
  <c r="M593" i="6"/>
  <c r="R593" i="6" s="1"/>
  <c r="M594" i="6"/>
  <c r="R594" i="6" s="1"/>
  <c r="M595" i="6"/>
  <c r="R595" i="6" s="1"/>
  <c r="M596" i="6"/>
  <c r="R596" i="6" s="1"/>
  <c r="M597" i="6"/>
  <c r="R597" i="6" s="1"/>
  <c r="M598" i="6"/>
  <c r="R598" i="6" s="1"/>
  <c r="M599" i="6"/>
  <c r="R599" i="6" s="1"/>
  <c r="M600" i="6"/>
  <c r="R600" i="6" s="1"/>
  <c r="M601" i="6"/>
  <c r="R601" i="6" s="1"/>
  <c r="M602" i="6"/>
  <c r="R602" i="6" s="1"/>
  <c r="M603" i="6"/>
  <c r="R603" i="6" s="1"/>
  <c r="M604" i="6"/>
  <c r="R604" i="6" s="1"/>
  <c r="M605" i="6"/>
  <c r="R605" i="6" s="1"/>
  <c r="M606" i="6"/>
  <c r="R606" i="6" s="1"/>
  <c r="M607" i="6"/>
  <c r="R607" i="6" s="1"/>
  <c r="M608" i="6"/>
  <c r="R608" i="6" s="1"/>
  <c r="M609" i="6"/>
  <c r="R609" i="6" s="1"/>
  <c r="M610" i="6"/>
  <c r="R610" i="6" s="1"/>
  <c r="M611" i="6"/>
  <c r="R611" i="6" s="1"/>
  <c r="M612" i="6"/>
  <c r="R612" i="6" s="1"/>
  <c r="M613" i="6"/>
  <c r="R613" i="6" s="1"/>
  <c r="M614" i="6"/>
  <c r="R614" i="6" s="1"/>
  <c r="M615" i="6"/>
  <c r="R615" i="6" s="1"/>
  <c r="M616" i="6"/>
  <c r="R616" i="6" s="1"/>
  <c r="M617" i="6"/>
  <c r="R617" i="6" s="1"/>
  <c r="M618" i="6"/>
  <c r="R618" i="6" s="1"/>
  <c r="M619" i="6"/>
  <c r="R619" i="6" s="1"/>
  <c r="M620" i="6"/>
  <c r="R620" i="6" s="1"/>
  <c r="M621" i="6"/>
  <c r="R621" i="6" s="1"/>
  <c r="M622" i="6"/>
  <c r="R622" i="6" s="1"/>
  <c r="M623" i="6"/>
  <c r="R623" i="6" s="1"/>
  <c r="M624" i="6"/>
  <c r="R624" i="6" s="1"/>
  <c r="M625" i="6"/>
  <c r="R625" i="6" s="1"/>
  <c r="M626" i="6"/>
  <c r="R626" i="6" s="1"/>
  <c r="M627" i="6"/>
  <c r="R627" i="6" s="1"/>
  <c r="M628" i="6"/>
  <c r="R628" i="6" s="1"/>
  <c r="M629" i="6"/>
  <c r="R629" i="6" s="1"/>
  <c r="M630" i="6"/>
  <c r="R630" i="6" s="1"/>
  <c r="M631" i="6"/>
  <c r="R631" i="6" s="1"/>
  <c r="M632" i="6"/>
  <c r="R632" i="6" s="1"/>
  <c r="M633" i="6"/>
  <c r="R633" i="6" s="1"/>
  <c r="M634" i="6"/>
  <c r="R634" i="6" s="1"/>
  <c r="M635" i="6"/>
  <c r="R635" i="6" s="1"/>
  <c r="M636" i="6"/>
  <c r="R636" i="6" s="1"/>
  <c r="M637" i="6"/>
  <c r="R637" i="6" s="1"/>
  <c r="M638" i="6"/>
  <c r="R638" i="6" s="1"/>
  <c r="M639" i="6"/>
  <c r="R639" i="6" s="1"/>
  <c r="M640" i="6"/>
  <c r="R640" i="6" s="1"/>
  <c r="M641" i="6"/>
  <c r="R641" i="6" s="1"/>
  <c r="M642" i="6"/>
  <c r="R642" i="6" s="1"/>
  <c r="M643" i="6"/>
  <c r="R643" i="6" s="1"/>
  <c r="M644" i="6"/>
  <c r="R644" i="6" s="1"/>
  <c r="M645" i="6"/>
  <c r="R645" i="6" s="1"/>
  <c r="M646" i="6"/>
  <c r="R646" i="6" s="1"/>
  <c r="M647" i="6"/>
  <c r="R647" i="6" s="1"/>
  <c r="M648" i="6"/>
  <c r="R648" i="6" s="1"/>
  <c r="M649" i="6"/>
  <c r="R649" i="6" s="1"/>
  <c r="M650" i="6"/>
  <c r="R650" i="6" s="1"/>
  <c r="M651" i="6"/>
  <c r="R651" i="6" s="1"/>
  <c r="M652" i="6"/>
  <c r="R652" i="6" s="1"/>
  <c r="M653" i="6"/>
  <c r="R653" i="6" s="1"/>
  <c r="M654" i="6"/>
  <c r="R654" i="6" s="1"/>
  <c r="M655" i="6"/>
  <c r="R655" i="6" s="1"/>
  <c r="M656" i="6"/>
  <c r="R656" i="6" s="1"/>
  <c r="M657" i="6"/>
  <c r="R657" i="6" s="1"/>
  <c r="M658" i="6"/>
  <c r="R658" i="6" s="1"/>
  <c r="M659" i="6"/>
  <c r="R659" i="6" s="1"/>
  <c r="M660" i="6"/>
  <c r="R660" i="6" s="1"/>
  <c r="M661" i="6"/>
  <c r="R661" i="6" s="1"/>
  <c r="M662" i="6"/>
  <c r="R662" i="6" s="1"/>
  <c r="M663" i="6"/>
  <c r="R663" i="6" s="1"/>
  <c r="M664" i="6"/>
  <c r="R664" i="6" s="1"/>
  <c r="M665" i="6"/>
  <c r="R665" i="6" s="1"/>
  <c r="M666" i="6"/>
  <c r="R666" i="6" s="1"/>
  <c r="M667" i="6"/>
  <c r="R667" i="6" s="1"/>
  <c r="M668" i="6"/>
  <c r="R668" i="6" s="1"/>
  <c r="M669" i="6"/>
  <c r="R669" i="6" s="1"/>
  <c r="M670" i="6"/>
  <c r="R670" i="6" s="1"/>
  <c r="M671" i="6"/>
  <c r="R671" i="6" s="1"/>
  <c r="M672" i="6"/>
  <c r="R672" i="6" s="1"/>
  <c r="M673" i="6"/>
  <c r="R673" i="6" s="1"/>
  <c r="M674" i="6"/>
  <c r="R674" i="6" s="1"/>
  <c r="M675" i="6"/>
  <c r="R675" i="6" s="1"/>
  <c r="M676" i="6"/>
  <c r="R676" i="6" s="1"/>
  <c r="M677" i="6"/>
  <c r="R677" i="6" s="1"/>
  <c r="M678" i="6"/>
  <c r="R678" i="6" s="1"/>
  <c r="M679" i="6"/>
  <c r="R679" i="6" s="1"/>
  <c r="M680" i="6"/>
  <c r="R680" i="6" s="1"/>
  <c r="M681" i="6"/>
  <c r="R681" i="6" s="1"/>
  <c r="M682" i="6"/>
  <c r="R682" i="6" s="1"/>
  <c r="M683" i="6"/>
  <c r="R683" i="6" s="1"/>
  <c r="M684" i="6"/>
  <c r="R684" i="6" s="1"/>
  <c r="M685" i="6"/>
  <c r="R685" i="6" s="1"/>
  <c r="M686" i="6"/>
  <c r="R686" i="6" s="1"/>
  <c r="M687" i="6"/>
  <c r="R687" i="6" s="1"/>
  <c r="M688" i="6"/>
  <c r="R688" i="6" s="1"/>
  <c r="M689" i="6"/>
  <c r="R689" i="6" s="1"/>
  <c r="M690" i="6"/>
  <c r="R690" i="6" s="1"/>
  <c r="M691" i="6"/>
  <c r="R691" i="6" s="1"/>
  <c r="M692" i="6"/>
  <c r="R692" i="6" s="1"/>
  <c r="M693" i="6"/>
  <c r="R693" i="6" s="1"/>
  <c r="M694" i="6"/>
  <c r="R694" i="6" s="1"/>
  <c r="M695" i="6"/>
  <c r="R695" i="6" s="1"/>
  <c r="M696" i="6"/>
  <c r="R696" i="6" s="1"/>
  <c r="M697" i="6"/>
  <c r="R697" i="6" s="1"/>
  <c r="M698" i="6"/>
  <c r="R698" i="6" s="1"/>
  <c r="M699" i="6"/>
  <c r="R699" i="6" s="1"/>
  <c r="M700" i="6"/>
  <c r="R700" i="6" s="1"/>
  <c r="M701" i="6"/>
  <c r="R701" i="6" s="1"/>
  <c r="M702" i="6"/>
  <c r="R702" i="6" s="1"/>
  <c r="M703" i="6"/>
  <c r="R703" i="6" s="1"/>
  <c r="M704" i="6"/>
  <c r="R704" i="6" s="1"/>
  <c r="M705" i="6"/>
  <c r="R705" i="6" s="1"/>
  <c r="M706" i="6"/>
  <c r="R706" i="6" s="1"/>
  <c r="M707" i="6"/>
  <c r="R707" i="6" s="1"/>
  <c r="M708" i="6"/>
  <c r="R708" i="6" s="1"/>
  <c r="M709" i="6"/>
  <c r="R709" i="6" s="1"/>
  <c r="M710" i="6"/>
  <c r="R710" i="6" s="1"/>
  <c r="M711" i="6"/>
  <c r="R711" i="6" s="1"/>
  <c r="M712" i="6"/>
  <c r="R712" i="6" s="1"/>
  <c r="M713" i="6"/>
  <c r="R713" i="6" s="1"/>
  <c r="M714" i="6"/>
  <c r="R714" i="6" s="1"/>
  <c r="M715" i="6"/>
  <c r="R715" i="6" s="1"/>
  <c r="M716" i="6"/>
  <c r="R716" i="6" s="1"/>
  <c r="M717" i="6"/>
  <c r="R717" i="6" s="1"/>
  <c r="M718" i="6"/>
  <c r="R718" i="6" s="1"/>
  <c r="M719" i="6"/>
  <c r="R719" i="6" s="1"/>
  <c r="M720" i="6"/>
  <c r="R720" i="6" s="1"/>
  <c r="M721" i="6"/>
  <c r="R721" i="6" s="1"/>
  <c r="M722" i="6"/>
  <c r="R722" i="6" s="1"/>
  <c r="M723" i="6"/>
  <c r="R723" i="6" s="1"/>
  <c r="M724" i="6"/>
  <c r="R724" i="6" s="1"/>
  <c r="M725" i="6"/>
  <c r="R725" i="6" s="1"/>
  <c r="M726" i="6"/>
  <c r="R726" i="6" s="1"/>
  <c r="M727" i="6"/>
  <c r="R727" i="6" s="1"/>
  <c r="M728" i="6"/>
  <c r="R728" i="6" s="1"/>
  <c r="M729" i="6"/>
  <c r="R729" i="6" s="1"/>
  <c r="M730" i="6"/>
  <c r="R730" i="6" s="1"/>
  <c r="M731" i="6"/>
  <c r="R731" i="6" s="1"/>
  <c r="M732" i="6"/>
  <c r="R732" i="6" s="1"/>
  <c r="M733" i="6"/>
  <c r="R733" i="6" s="1"/>
  <c r="M734" i="6"/>
  <c r="R734" i="6" s="1"/>
  <c r="M735" i="6"/>
  <c r="R735" i="6" s="1"/>
  <c r="M736" i="6"/>
  <c r="R736" i="6" s="1"/>
  <c r="M737" i="6"/>
  <c r="R737" i="6" s="1"/>
  <c r="M738" i="6"/>
  <c r="R738" i="6" s="1"/>
  <c r="M739" i="6"/>
  <c r="R739" i="6" s="1"/>
  <c r="M740" i="6"/>
  <c r="R740" i="6" s="1"/>
  <c r="M741" i="6"/>
  <c r="R741" i="6" s="1"/>
  <c r="M742" i="6"/>
  <c r="R742" i="6" s="1"/>
  <c r="M743" i="6"/>
  <c r="R743" i="6" s="1"/>
  <c r="M744" i="6"/>
  <c r="R744" i="6" s="1"/>
  <c r="M745" i="6"/>
  <c r="R745" i="6" s="1"/>
  <c r="M746" i="6"/>
  <c r="R746" i="6" s="1"/>
  <c r="M747" i="6"/>
  <c r="R747" i="6" s="1"/>
  <c r="M748" i="6"/>
  <c r="R748" i="6" s="1"/>
  <c r="M749" i="6"/>
  <c r="R749" i="6" s="1"/>
  <c r="M750" i="6"/>
  <c r="R750" i="6" s="1"/>
  <c r="M751" i="6"/>
  <c r="R751" i="6" s="1"/>
  <c r="M752" i="6"/>
  <c r="R752" i="6" s="1"/>
  <c r="M753" i="6"/>
  <c r="R753" i="6" s="1"/>
  <c r="M754" i="6"/>
  <c r="R754" i="6" s="1"/>
  <c r="M755" i="6"/>
  <c r="R755" i="6" s="1"/>
  <c r="M756" i="6"/>
  <c r="R756" i="6" s="1"/>
  <c r="M757" i="6"/>
  <c r="R757" i="6" s="1"/>
  <c r="M758" i="6"/>
  <c r="R758" i="6" s="1"/>
  <c r="M759" i="6"/>
  <c r="R759" i="6" s="1"/>
  <c r="M760" i="6"/>
  <c r="R760" i="6" s="1"/>
  <c r="M761" i="6"/>
  <c r="R761" i="6" s="1"/>
  <c r="M762" i="6"/>
  <c r="R762" i="6" s="1"/>
  <c r="M763" i="6"/>
  <c r="R763" i="6" s="1"/>
  <c r="M764" i="6"/>
  <c r="R764" i="6" s="1"/>
  <c r="M765" i="6"/>
  <c r="R765" i="6" s="1"/>
  <c r="M766" i="6"/>
  <c r="R766" i="6" s="1"/>
  <c r="M767" i="6"/>
  <c r="R767" i="6" s="1"/>
  <c r="M768" i="6"/>
  <c r="R768" i="6" s="1"/>
  <c r="M769" i="6"/>
  <c r="R769" i="6" s="1"/>
  <c r="M770" i="6"/>
  <c r="R770" i="6" s="1"/>
  <c r="M771" i="6"/>
  <c r="R771" i="6" s="1"/>
  <c r="M772" i="6"/>
  <c r="R772" i="6" s="1"/>
  <c r="M773" i="6"/>
  <c r="R773" i="6" s="1"/>
  <c r="M774" i="6"/>
  <c r="R774" i="6" s="1"/>
  <c r="M775" i="6"/>
  <c r="R775" i="6" s="1"/>
  <c r="M776" i="6"/>
  <c r="R776" i="6" s="1"/>
  <c r="M777" i="6"/>
  <c r="R777" i="6" s="1"/>
  <c r="M778" i="6"/>
  <c r="R778" i="6" s="1"/>
  <c r="M779" i="6"/>
  <c r="R779" i="6" s="1"/>
  <c r="M780" i="6"/>
  <c r="R780" i="6" s="1"/>
  <c r="M781" i="6"/>
  <c r="R781" i="6" s="1"/>
  <c r="M782" i="6"/>
  <c r="R782" i="6" s="1"/>
  <c r="M783" i="6"/>
  <c r="R783" i="6" s="1"/>
  <c r="M784" i="6"/>
  <c r="R784" i="6" s="1"/>
  <c r="M785" i="6"/>
  <c r="R785" i="6" s="1"/>
  <c r="M786" i="6"/>
  <c r="R786" i="6" s="1"/>
  <c r="M787" i="6"/>
  <c r="R787" i="6" s="1"/>
  <c r="M788" i="6"/>
  <c r="R788" i="6" s="1"/>
  <c r="M789" i="6"/>
  <c r="R789" i="6" s="1"/>
  <c r="M790" i="6"/>
  <c r="R790" i="6" s="1"/>
  <c r="M791" i="6"/>
  <c r="R791" i="6" s="1"/>
  <c r="M792" i="6"/>
  <c r="R792" i="6" s="1"/>
  <c r="M793" i="6"/>
  <c r="R793" i="6" s="1"/>
  <c r="M794" i="6"/>
  <c r="R794" i="6" s="1"/>
  <c r="M795" i="6"/>
  <c r="R795" i="6" s="1"/>
  <c r="M796" i="6"/>
  <c r="R796" i="6" s="1"/>
  <c r="M797" i="6"/>
  <c r="R797" i="6" s="1"/>
  <c r="M798" i="6"/>
  <c r="R798" i="6" s="1"/>
  <c r="M799" i="6"/>
  <c r="R799" i="6" s="1"/>
  <c r="M800" i="6"/>
  <c r="R800" i="6" s="1"/>
  <c r="M801" i="6"/>
  <c r="R801" i="6" s="1"/>
  <c r="M802" i="6"/>
  <c r="R802" i="6" s="1"/>
  <c r="M803" i="6"/>
  <c r="R803" i="6" s="1"/>
  <c r="M804" i="6"/>
  <c r="R804" i="6" s="1"/>
  <c r="M805" i="6"/>
  <c r="R805" i="6" s="1"/>
  <c r="M806" i="6"/>
  <c r="R806" i="6" s="1"/>
  <c r="M807" i="6"/>
  <c r="R807" i="6" s="1"/>
  <c r="M808" i="6"/>
  <c r="R808" i="6" s="1"/>
  <c r="M809" i="6"/>
  <c r="R809" i="6" s="1"/>
  <c r="M810" i="6"/>
  <c r="R810" i="6" s="1"/>
  <c r="M811" i="6"/>
  <c r="R811" i="6" s="1"/>
  <c r="M812" i="6"/>
  <c r="R812" i="6" s="1"/>
  <c r="M813" i="6"/>
  <c r="R813" i="6" s="1"/>
  <c r="M814" i="6"/>
  <c r="R814" i="6" s="1"/>
  <c r="M815" i="6"/>
  <c r="R815" i="6" s="1"/>
  <c r="M816" i="6"/>
  <c r="R816" i="6" s="1"/>
  <c r="M817" i="6"/>
  <c r="R817" i="6" s="1"/>
  <c r="M818" i="6"/>
  <c r="R818" i="6" s="1"/>
  <c r="M819" i="6"/>
  <c r="R819" i="6" s="1"/>
  <c r="M820" i="6"/>
  <c r="R820" i="6" s="1"/>
  <c r="M821" i="6"/>
  <c r="R821" i="6" s="1"/>
  <c r="M822" i="6"/>
  <c r="R822" i="6" s="1"/>
  <c r="M823" i="6"/>
  <c r="R823" i="6" s="1"/>
  <c r="M824" i="6"/>
  <c r="R824" i="6" s="1"/>
  <c r="M825" i="6"/>
  <c r="R825" i="6" s="1"/>
  <c r="M826" i="6"/>
  <c r="R826" i="6" s="1"/>
  <c r="M827" i="6"/>
  <c r="R827" i="6" s="1"/>
  <c r="M828" i="6"/>
  <c r="R828" i="6" s="1"/>
  <c r="M829" i="6"/>
  <c r="R829" i="6" s="1"/>
  <c r="M830" i="6"/>
  <c r="R830" i="6" s="1"/>
  <c r="M831" i="6"/>
  <c r="R831" i="6" s="1"/>
  <c r="M832" i="6"/>
  <c r="R832" i="6" s="1"/>
  <c r="M833" i="6"/>
  <c r="R833" i="6" s="1"/>
  <c r="M834" i="6"/>
  <c r="R834" i="6" s="1"/>
  <c r="M835" i="6"/>
  <c r="R835" i="6" s="1"/>
  <c r="M836" i="6"/>
  <c r="R836" i="6" s="1"/>
  <c r="M837" i="6"/>
  <c r="R837" i="6" s="1"/>
  <c r="M838" i="6"/>
  <c r="R838" i="6" s="1"/>
  <c r="M839" i="6"/>
  <c r="R839" i="6" s="1"/>
  <c r="M840" i="6"/>
  <c r="R840" i="6" s="1"/>
  <c r="M841" i="6"/>
  <c r="R841" i="6" s="1"/>
  <c r="M842" i="6"/>
  <c r="R842" i="6" s="1"/>
  <c r="M843" i="6"/>
  <c r="R843" i="6" s="1"/>
  <c r="M844" i="6"/>
  <c r="R844" i="6" s="1"/>
  <c r="M845" i="6"/>
  <c r="R845" i="6" s="1"/>
  <c r="M846" i="6"/>
  <c r="R846" i="6" s="1"/>
  <c r="M847" i="6"/>
  <c r="R847" i="6" s="1"/>
  <c r="M848" i="6"/>
  <c r="R848" i="6" s="1"/>
  <c r="M849" i="6"/>
  <c r="R849" i="6" s="1"/>
  <c r="M850" i="6"/>
  <c r="R850" i="6" s="1"/>
  <c r="M851" i="6"/>
  <c r="R851" i="6" s="1"/>
  <c r="M852" i="6"/>
  <c r="R852" i="6" s="1"/>
  <c r="M853" i="6"/>
  <c r="R853" i="6" s="1"/>
  <c r="M854" i="6"/>
  <c r="R854" i="6" s="1"/>
  <c r="M855" i="6"/>
  <c r="R855" i="6" s="1"/>
  <c r="M856" i="6"/>
  <c r="R856" i="6" s="1"/>
  <c r="M857" i="6"/>
  <c r="R857" i="6" s="1"/>
  <c r="M858" i="6"/>
  <c r="R858" i="6" s="1"/>
  <c r="M859" i="6"/>
  <c r="R859" i="6" s="1"/>
  <c r="M860" i="6"/>
  <c r="R860" i="6" s="1"/>
  <c r="M861" i="6"/>
  <c r="R861" i="6" s="1"/>
  <c r="M862" i="6"/>
  <c r="R862" i="6" s="1"/>
  <c r="M863" i="6"/>
  <c r="R863" i="6" s="1"/>
  <c r="M864" i="6"/>
  <c r="R864" i="6" s="1"/>
  <c r="M865" i="6"/>
  <c r="R865" i="6" s="1"/>
  <c r="M866" i="6"/>
  <c r="R866" i="6" s="1"/>
  <c r="M867" i="6"/>
  <c r="R867" i="6" s="1"/>
  <c r="M868" i="6"/>
  <c r="R868" i="6" s="1"/>
  <c r="M869" i="6"/>
  <c r="R869" i="6" s="1"/>
  <c r="M870" i="6"/>
  <c r="R870" i="6" s="1"/>
  <c r="M871" i="6"/>
  <c r="R871" i="6" s="1"/>
  <c r="M872" i="6"/>
  <c r="R872" i="6" s="1"/>
  <c r="M873" i="6"/>
  <c r="R873" i="6" s="1"/>
  <c r="M874" i="6"/>
  <c r="R874" i="6" s="1"/>
  <c r="M875" i="6"/>
  <c r="R875" i="6" s="1"/>
  <c r="M876" i="6"/>
  <c r="R876" i="6" s="1"/>
  <c r="M877" i="6"/>
  <c r="R877" i="6" s="1"/>
  <c r="M878" i="6"/>
  <c r="R878" i="6" s="1"/>
  <c r="M879" i="6"/>
  <c r="R879" i="6" s="1"/>
  <c r="M880" i="6"/>
  <c r="R880" i="6" s="1"/>
  <c r="M881" i="6"/>
  <c r="R881" i="6" s="1"/>
  <c r="M882" i="6"/>
  <c r="R882" i="6" s="1"/>
  <c r="M883" i="6"/>
  <c r="R883" i="6" s="1"/>
  <c r="M884" i="6"/>
  <c r="R884" i="6" s="1"/>
  <c r="M885" i="6"/>
  <c r="R885" i="6" s="1"/>
  <c r="M886" i="6"/>
  <c r="R886" i="6" s="1"/>
  <c r="M887" i="6"/>
  <c r="R887" i="6" s="1"/>
  <c r="M888" i="6"/>
  <c r="R888" i="6" s="1"/>
  <c r="M889" i="6"/>
  <c r="R889" i="6" s="1"/>
  <c r="M890" i="6"/>
  <c r="R890" i="6" s="1"/>
  <c r="M891" i="6"/>
  <c r="R891" i="6" s="1"/>
  <c r="M892" i="6"/>
  <c r="R892" i="6" s="1"/>
  <c r="M893" i="6"/>
  <c r="R893" i="6" s="1"/>
  <c r="M894" i="6"/>
  <c r="R894" i="6" s="1"/>
  <c r="M895" i="6"/>
  <c r="R895" i="6" s="1"/>
  <c r="M896" i="6"/>
  <c r="R896" i="6" s="1"/>
  <c r="M897" i="6"/>
  <c r="R897" i="6" s="1"/>
  <c r="M898" i="6"/>
  <c r="R898" i="6" s="1"/>
  <c r="M899" i="6"/>
  <c r="R899" i="6" s="1"/>
  <c r="M900" i="6"/>
  <c r="R900" i="6" s="1"/>
  <c r="M901" i="6"/>
  <c r="R901" i="6" s="1"/>
  <c r="M902" i="6"/>
  <c r="R902" i="6" s="1"/>
  <c r="M903" i="6"/>
  <c r="R903" i="6" s="1"/>
  <c r="M904" i="6"/>
  <c r="R904" i="6" s="1"/>
  <c r="M905" i="6"/>
  <c r="R905" i="6" s="1"/>
  <c r="M906" i="6"/>
  <c r="R906" i="6" s="1"/>
  <c r="M907" i="6"/>
  <c r="R907" i="6" s="1"/>
  <c r="M908" i="6"/>
  <c r="R908" i="6" s="1"/>
  <c r="M909" i="6"/>
  <c r="R909" i="6" s="1"/>
  <c r="M910" i="6"/>
  <c r="R910" i="6" s="1"/>
  <c r="M911" i="6"/>
  <c r="R911" i="6" s="1"/>
  <c r="M912" i="6"/>
  <c r="R912" i="6" s="1"/>
  <c r="M913" i="6"/>
  <c r="R913" i="6" s="1"/>
  <c r="M914" i="6"/>
  <c r="R914" i="6" s="1"/>
  <c r="M915" i="6"/>
  <c r="R915" i="6" s="1"/>
  <c r="M916" i="6"/>
  <c r="R916" i="6" s="1"/>
  <c r="M917" i="6"/>
  <c r="R917" i="6" s="1"/>
  <c r="M918" i="6"/>
  <c r="R918" i="6" s="1"/>
  <c r="M919" i="6"/>
  <c r="R919" i="6" s="1"/>
  <c r="M920" i="6"/>
  <c r="R920" i="6" s="1"/>
  <c r="M921" i="6"/>
  <c r="R921" i="6" s="1"/>
  <c r="M922" i="6"/>
  <c r="R922" i="6" s="1"/>
  <c r="M923" i="6"/>
  <c r="R923" i="6" s="1"/>
  <c r="M924" i="6"/>
  <c r="R924" i="6" s="1"/>
  <c r="M925" i="6"/>
  <c r="R925" i="6" s="1"/>
  <c r="M926" i="6"/>
  <c r="R926" i="6" s="1"/>
  <c r="M927" i="6"/>
  <c r="R927" i="6" s="1"/>
  <c r="M928" i="6"/>
  <c r="R928" i="6" s="1"/>
  <c r="M929" i="6"/>
  <c r="R929" i="6" s="1"/>
  <c r="M930" i="6"/>
  <c r="R930" i="6" s="1"/>
  <c r="M931" i="6"/>
  <c r="R931" i="6" s="1"/>
  <c r="M932" i="6"/>
  <c r="R932" i="6" s="1"/>
  <c r="M933" i="6"/>
  <c r="R933" i="6" s="1"/>
  <c r="M934" i="6"/>
  <c r="R934" i="6" s="1"/>
  <c r="M935" i="6"/>
  <c r="R935" i="6" s="1"/>
  <c r="M936" i="6"/>
  <c r="R936" i="6" s="1"/>
  <c r="M937" i="6"/>
  <c r="R937" i="6" s="1"/>
  <c r="M938" i="6"/>
  <c r="R938" i="6" s="1"/>
  <c r="M939" i="6"/>
  <c r="R939" i="6" s="1"/>
  <c r="M940" i="6"/>
  <c r="R940" i="6" s="1"/>
  <c r="M941" i="6"/>
  <c r="R941" i="6" s="1"/>
  <c r="M942" i="6"/>
  <c r="R942" i="6" s="1"/>
  <c r="M943" i="6"/>
  <c r="R943" i="6" s="1"/>
  <c r="M944" i="6"/>
  <c r="R944" i="6" s="1"/>
  <c r="M945" i="6"/>
  <c r="R945" i="6" s="1"/>
  <c r="M946" i="6"/>
  <c r="R946" i="6" s="1"/>
  <c r="M947" i="6"/>
  <c r="R947" i="6" s="1"/>
  <c r="M948" i="6"/>
  <c r="R948" i="6" s="1"/>
  <c r="M949" i="6"/>
  <c r="R949" i="6" s="1"/>
  <c r="M950" i="6"/>
  <c r="R950" i="6" s="1"/>
  <c r="M951" i="6"/>
  <c r="R951" i="6" s="1"/>
  <c r="M952" i="6"/>
  <c r="R952" i="6" s="1"/>
  <c r="M953" i="6"/>
  <c r="R953" i="6" s="1"/>
  <c r="M954" i="6"/>
  <c r="R954" i="6" s="1"/>
  <c r="M955" i="6"/>
  <c r="R955" i="6" s="1"/>
  <c r="M956" i="6"/>
  <c r="R956" i="6" s="1"/>
  <c r="M957" i="6"/>
  <c r="R957" i="6" s="1"/>
  <c r="M958" i="6"/>
  <c r="R958" i="6" s="1"/>
  <c r="M959" i="6"/>
  <c r="R959" i="6" s="1"/>
  <c r="M960" i="6"/>
  <c r="R960" i="6" s="1"/>
  <c r="M961" i="6"/>
  <c r="R961" i="6" s="1"/>
  <c r="M962" i="6"/>
  <c r="R962" i="6" s="1"/>
  <c r="M963" i="6"/>
  <c r="R963" i="6" s="1"/>
  <c r="M964" i="6"/>
  <c r="R964" i="6" s="1"/>
  <c r="M965" i="6"/>
  <c r="R965" i="6" s="1"/>
  <c r="M966" i="6"/>
  <c r="R966" i="6" s="1"/>
  <c r="M967" i="6"/>
  <c r="R967" i="6" s="1"/>
  <c r="M968" i="6"/>
  <c r="R968" i="6" s="1"/>
  <c r="M969" i="6"/>
  <c r="R969" i="6" s="1"/>
  <c r="M970" i="6"/>
  <c r="R970" i="6" s="1"/>
  <c r="M971" i="6"/>
  <c r="R971" i="6" s="1"/>
  <c r="M972" i="6"/>
  <c r="R972" i="6" s="1"/>
  <c r="M973" i="6"/>
  <c r="R973" i="6" s="1"/>
  <c r="M974" i="6"/>
  <c r="R974" i="6" s="1"/>
  <c r="M975" i="6"/>
  <c r="R975" i="6" s="1"/>
  <c r="M976" i="6"/>
  <c r="R976" i="6" s="1"/>
  <c r="M977" i="6"/>
  <c r="R977" i="6" s="1"/>
  <c r="M978" i="6"/>
  <c r="R978" i="6" s="1"/>
  <c r="M979" i="6"/>
  <c r="R979" i="6" s="1"/>
  <c r="M980" i="6"/>
  <c r="R980" i="6" s="1"/>
  <c r="M981" i="6"/>
  <c r="R981" i="6" s="1"/>
  <c r="M982" i="6"/>
  <c r="R982" i="6" s="1"/>
  <c r="M983" i="6"/>
  <c r="R983" i="6" s="1"/>
  <c r="M984" i="6"/>
  <c r="R984" i="6" s="1"/>
  <c r="M985" i="6"/>
  <c r="R985" i="6" s="1"/>
  <c r="M986" i="6"/>
  <c r="R986" i="6" s="1"/>
  <c r="M987" i="6"/>
  <c r="R987" i="6" s="1"/>
  <c r="M988" i="6"/>
  <c r="R988" i="6" s="1"/>
  <c r="M989" i="6"/>
  <c r="R989" i="6" s="1"/>
  <c r="M990" i="6"/>
  <c r="R990" i="6" s="1"/>
  <c r="M991" i="6"/>
  <c r="R991" i="6" s="1"/>
  <c r="M992" i="6"/>
  <c r="R992" i="6" s="1"/>
  <c r="M993" i="6"/>
  <c r="R993" i="6" s="1"/>
  <c r="M994" i="6"/>
  <c r="R994" i="6" s="1"/>
  <c r="M995" i="6"/>
  <c r="R995" i="6" s="1"/>
  <c r="M996" i="6"/>
  <c r="R996" i="6" s="1"/>
  <c r="M997" i="6"/>
  <c r="R997" i="6" s="1"/>
  <c r="M998" i="6"/>
  <c r="R998" i="6" s="1"/>
  <c r="M999" i="6"/>
  <c r="R999" i="6" s="1"/>
  <c r="M1000" i="6"/>
  <c r="R1000" i="6" s="1"/>
  <c r="M1001" i="6"/>
  <c r="R1001" i="6" s="1"/>
  <c r="M1002" i="6"/>
  <c r="R1002" i="6" s="1"/>
  <c r="M1003" i="6"/>
  <c r="R1003" i="6" s="1"/>
  <c r="M1004" i="6"/>
  <c r="R1004" i="6" s="1"/>
  <c r="M1005" i="6"/>
  <c r="R1005" i="6" s="1"/>
  <c r="M1006" i="6"/>
  <c r="R1006" i="6" s="1"/>
  <c r="M1007" i="6"/>
  <c r="R1007" i="6" s="1"/>
  <c r="M1008" i="6"/>
  <c r="R1008" i="6" s="1"/>
  <c r="M1009" i="6"/>
  <c r="R1009" i="6" s="1"/>
  <c r="M1010" i="6"/>
  <c r="R1010" i="6" s="1"/>
  <c r="M1011" i="6"/>
  <c r="R1011" i="6" s="1"/>
  <c r="M1012" i="6"/>
  <c r="R1012" i="6" s="1"/>
  <c r="M13" i="6"/>
  <c r="R13" i="6" s="1"/>
  <c r="CX16" i="10" l="1"/>
  <c r="CY16" i="10" s="1"/>
  <c r="E16" i="10" s="1"/>
  <c r="CX18" i="10"/>
  <c r="CY18" i="10" s="1"/>
  <c r="E18" i="10" s="1"/>
  <c r="CX17" i="10"/>
  <c r="CY17" i="10" s="1"/>
  <c r="E17" i="10" s="1"/>
  <c r="AC876" i="10"/>
  <c r="AC1004" i="10"/>
  <c r="AC944" i="10"/>
  <c r="AC717" i="10"/>
  <c r="AC660" i="10"/>
  <c r="AC976" i="10"/>
  <c r="AC914" i="10"/>
  <c r="AC770" i="10"/>
  <c r="AC793" i="10"/>
  <c r="AC479" i="10"/>
  <c r="CS995" i="10"/>
  <c r="CV995" i="10"/>
  <c r="CS922" i="10"/>
  <c r="CV922" i="10"/>
  <c r="CS728" i="10"/>
  <c r="CV728" i="10"/>
  <c r="CS461" i="10"/>
  <c r="CV461" i="10"/>
  <c r="CS297" i="10"/>
  <c r="CV297" i="10"/>
  <c r="CS1006" i="10"/>
  <c r="CV1006" i="10"/>
  <c r="CS988" i="10"/>
  <c r="CV988" i="10"/>
  <c r="CS948" i="10"/>
  <c r="CV948" i="10"/>
  <c r="CS921" i="10"/>
  <c r="CV921" i="10"/>
  <c r="CS870" i="10"/>
  <c r="CV870" i="10"/>
  <c r="CS837" i="10"/>
  <c r="CV837" i="10"/>
  <c r="CS777" i="10"/>
  <c r="CV777" i="10"/>
  <c r="CS724" i="10"/>
  <c r="CV724" i="10"/>
  <c r="CS675" i="10"/>
  <c r="CV675" i="10"/>
  <c r="CS613" i="10"/>
  <c r="CV613" i="10"/>
  <c r="CS527" i="10"/>
  <c r="CV527" i="10"/>
  <c r="CS460" i="10"/>
  <c r="CV460" i="10"/>
  <c r="CS372" i="10"/>
  <c r="CV372" i="10"/>
  <c r="CS295" i="10"/>
  <c r="CV295" i="10"/>
  <c r="CS187" i="10"/>
  <c r="CV187" i="10"/>
  <c r="CS95" i="10"/>
  <c r="CV95" i="10"/>
  <c r="CS735" i="10"/>
  <c r="CV735" i="10"/>
  <c r="CS1012" i="10"/>
  <c r="CV1012" i="10"/>
  <c r="CS949" i="10"/>
  <c r="CV949" i="10"/>
  <c r="CS871" i="10"/>
  <c r="CV871" i="10"/>
  <c r="CS779" i="10"/>
  <c r="CV779" i="10"/>
  <c r="CS616" i="10"/>
  <c r="CV616" i="10"/>
  <c r="CS373" i="10"/>
  <c r="CV373" i="10"/>
  <c r="CS96" i="10"/>
  <c r="CV96" i="10"/>
  <c r="CS1005" i="10"/>
  <c r="CV1005" i="10"/>
  <c r="CS987" i="10"/>
  <c r="CV987" i="10"/>
  <c r="CS947" i="10"/>
  <c r="CV947" i="10"/>
  <c r="CS919" i="10"/>
  <c r="CV919" i="10"/>
  <c r="CS869" i="10"/>
  <c r="CV869" i="10"/>
  <c r="CS835" i="10"/>
  <c r="CV835" i="10"/>
  <c r="CS776" i="10"/>
  <c r="CV776" i="10"/>
  <c r="CS718" i="10"/>
  <c r="CV718" i="10"/>
  <c r="CS665" i="10"/>
  <c r="CV665" i="10"/>
  <c r="CS603" i="10"/>
  <c r="CV603" i="10"/>
  <c r="CS526" i="10"/>
  <c r="CV526" i="10"/>
  <c r="CS458" i="10"/>
  <c r="CV458" i="10"/>
  <c r="CS371" i="10"/>
  <c r="CV371" i="10"/>
  <c r="CS282" i="10"/>
  <c r="CV282" i="10"/>
  <c r="CS185" i="10"/>
  <c r="CV185" i="10"/>
  <c r="CS92" i="10"/>
  <c r="CV92" i="10"/>
  <c r="CS678" i="10"/>
  <c r="CV678" i="10"/>
  <c r="CS986" i="10"/>
  <c r="CV986" i="10"/>
  <c r="CS918" i="10"/>
  <c r="CV918" i="10"/>
  <c r="CS864" i="10"/>
  <c r="CV864" i="10"/>
  <c r="CS823" i="10"/>
  <c r="CV823" i="10"/>
  <c r="CS774" i="10"/>
  <c r="CV774" i="10"/>
  <c r="CS663" i="10"/>
  <c r="CV663" i="10"/>
  <c r="CS602" i="10"/>
  <c r="CV602" i="10"/>
  <c r="CS524" i="10"/>
  <c r="CV524" i="10"/>
  <c r="CS457" i="10"/>
  <c r="CV457" i="10"/>
  <c r="CS365" i="10"/>
  <c r="CV365" i="10"/>
  <c r="CS278" i="10"/>
  <c r="CV278" i="10"/>
  <c r="CS181" i="10"/>
  <c r="CV181" i="10"/>
  <c r="CS84" i="10"/>
  <c r="CV84" i="10"/>
  <c r="CS716" i="10"/>
  <c r="CV716" i="10"/>
  <c r="CS455" i="10"/>
  <c r="CV455" i="10"/>
  <c r="CS179" i="10"/>
  <c r="CV179" i="10"/>
  <c r="CS863" i="10"/>
  <c r="CV863" i="10"/>
  <c r="CS521" i="10"/>
  <c r="CV521" i="10"/>
  <c r="CS71" i="10"/>
  <c r="CV71" i="10"/>
  <c r="CS1002" i="10"/>
  <c r="CV1002" i="10"/>
  <c r="CS806" i="10"/>
  <c r="CV806" i="10"/>
  <c r="CS713" i="10"/>
  <c r="CV713" i="10"/>
  <c r="CS520" i="10"/>
  <c r="CV520" i="10"/>
  <c r="CS68" i="10"/>
  <c r="CV68" i="10"/>
  <c r="CS1003" i="10"/>
  <c r="CV1003" i="10"/>
  <c r="CS263" i="10"/>
  <c r="CV263" i="10"/>
  <c r="CS940" i="10"/>
  <c r="CV940" i="10"/>
  <c r="CS861" i="10"/>
  <c r="CV861" i="10"/>
  <c r="CS655" i="10"/>
  <c r="CV655" i="10"/>
  <c r="CS598" i="10"/>
  <c r="CV598" i="10"/>
  <c r="CS428" i="10"/>
  <c r="CV428" i="10"/>
  <c r="CS360" i="10"/>
  <c r="CV360" i="10"/>
  <c r="CS251" i="10"/>
  <c r="CV251" i="10"/>
  <c r="CS166" i="10"/>
  <c r="CV166" i="10"/>
  <c r="CS1001" i="10"/>
  <c r="CV1001" i="10"/>
  <c r="CS967" i="10"/>
  <c r="CV967" i="10"/>
  <c r="CS939" i="10"/>
  <c r="CV939" i="10"/>
  <c r="CS906" i="10"/>
  <c r="CV906" i="10"/>
  <c r="CS858" i="10"/>
  <c r="CV858" i="10"/>
  <c r="CS805" i="10"/>
  <c r="CV805" i="10"/>
  <c r="CS759" i="10"/>
  <c r="CV759" i="10"/>
  <c r="CS712" i="10"/>
  <c r="CV712" i="10"/>
  <c r="CS654" i="10"/>
  <c r="CV654" i="10"/>
  <c r="CS575" i="10"/>
  <c r="CV575" i="10"/>
  <c r="CS497" i="10"/>
  <c r="CV497" i="10"/>
  <c r="CS427" i="10"/>
  <c r="CV427" i="10"/>
  <c r="CS345" i="10"/>
  <c r="CV345" i="10"/>
  <c r="CS250" i="10"/>
  <c r="CV250" i="10"/>
  <c r="CS165" i="10"/>
  <c r="CV165" i="10"/>
  <c r="CS807" i="10"/>
  <c r="CV807" i="10"/>
  <c r="CS601" i="10"/>
  <c r="CV601" i="10"/>
  <c r="CS363" i="10"/>
  <c r="CV363" i="10"/>
  <c r="CS1000" i="10"/>
  <c r="CV1000" i="10"/>
  <c r="CS966" i="10"/>
  <c r="CV966" i="10"/>
  <c r="CS938" i="10"/>
  <c r="CV938" i="10"/>
  <c r="CS905" i="10"/>
  <c r="CV905" i="10"/>
  <c r="CS857" i="10"/>
  <c r="CV857" i="10"/>
  <c r="CS800" i="10"/>
  <c r="CV800" i="10"/>
  <c r="CS758" i="10"/>
  <c r="CV758" i="10"/>
  <c r="CS710" i="10"/>
  <c r="CV710" i="10"/>
  <c r="CS652" i="10"/>
  <c r="CV652" i="10"/>
  <c r="CS573" i="10"/>
  <c r="CV573" i="10"/>
  <c r="CS494" i="10"/>
  <c r="CV494" i="10"/>
  <c r="CS421" i="10"/>
  <c r="CV421" i="10"/>
  <c r="CS342" i="10"/>
  <c r="CV342" i="10"/>
  <c r="CS247" i="10"/>
  <c r="CV247" i="10"/>
  <c r="CS164" i="10"/>
  <c r="CV164" i="10"/>
  <c r="CS985" i="10"/>
  <c r="CV985" i="10"/>
  <c r="CS965" i="10"/>
  <c r="CV965" i="10"/>
  <c r="CS903" i="10"/>
  <c r="CV903" i="10"/>
  <c r="CS756" i="10"/>
  <c r="CV756" i="10"/>
  <c r="CS569" i="10"/>
  <c r="CV569" i="10"/>
  <c r="CS341" i="10"/>
  <c r="CV341" i="10"/>
  <c r="CS915" i="10"/>
  <c r="CV915" i="10"/>
  <c r="CS855" i="10"/>
  <c r="CV855" i="10"/>
  <c r="CS649" i="10"/>
  <c r="CV649" i="10"/>
  <c r="CS156" i="10"/>
  <c r="CV156" i="10"/>
  <c r="CS998" i="10"/>
  <c r="CV998" i="10"/>
  <c r="CS964" i="10"/>
  <c r="CV964" i="10"/>
  <c r="CS936" i="10"/>
  <c r="CV936" i="10"/>
  <c r="CS902" i="10"/>
  <c r="CV902" i="10"/>
  <c r="CS854" i="10"/>
  <c r="CV854" i="10"/>
  <c r="CS797" i="10"/>
  <c r="CV797" i="10"/>
  <c r="CT744" i="10"/>
  <c r="CW744" i="10"/>
  <c r="CS700" i="10"/>
  <c r="CV700" i="10"/>
  <c r="CS648" i="10"/>
  <c r="CV648" i="10"/>
  <c r="CS567" i="10"/>
  <c r="CV567" i="10"/>
  <c r="CS490" i="10"/>
  <c r="CV490" i="10"/>
  <c r="CS408" i="10"/>
  <c r="CV408" i="10"/>
  <c r="CS327" i="10"/>
  <c r="CV327" i="10"/>
  <c r="CS232" i="10"/>
  <c r="CV232" i="10"/>
  <c r="CS154" i="10"/>
  <c r="CV154" i="10"/>
  <c r="CS941" i="10"/>
  <c r="CV941" i="10"/>
  <c r="CS233" i="10"/>
  <c r="CV233" i="10"/>
  <c r="CS963" i="10"/>
  <c r="CV963" i="10"/>
  <c r="CS935" i="10"/>
  <c r="CV935" i="10"/>
  <c r="CS901" i="10"/>
  <c r="CV901" i="10"/>
  <c r="CS851" i="10"/>
  <c r="CV851" i="10"/>
  <c r="CS794" i="10"/>
  <c r="CV794" i="10"/>
  <c r="CS739" i="10"/>
  <c r="CV739" i="10"/>
  <c r="CS698" i="10"/>
  <c r="CV698" i="10"/>
  <c r="CS646" i="10"/>
  <c r="CV646" i="10"/>
  <c r="CS566" i="10"/>
  <c r="CV566" i="10"/>
  <c r="CS487" i="10"/>
  <c r="CV487" i="10"/>
  <c r="CS407" i="10"/>
  <c r="CV407" i="10"/>
  <c r="CS326" i="10"/>
  <c r="CV326" i="10"/>
  <c r="CS229" i="10"/>
  <c r="CV229" i="10"/>
  <c r="CS153" i="10"/>
  <c r="CV153" i="10"/>
  <c r="CS771" i="10"/>
  <c r="CV771" i="10"/>
  <c r="CS999" i="10"/>
  <c r="CV999" i="10"/>
  <c r="CS937" i="10"/>
  <c r="CV937" i="10"/>
  <c r="CS799" i="10"/>
  <c r="CV799" i="10"/>
  <c r="CS708" i="10"/>
  <c r="CV708" i="10"/>
  <c r="CS491" i="10"/>
  <c r="CV491" i="10"/>
  <c r="CS409" i="10"/>
  <c r="CV409" i="10"/>
  <c r="CS997" i="10"/>
  <c r="CV997" i="10"/>
  <c r="CS996" i="10"/>
  <c r="CV996" i="10"/>
  <c r="CS954" i="10"/>
  <c r="CV954" i="10"/>
  <c r="CS934" i="10"/>
  <c r="CV934" i="10"/>
  <c r="CS899" i="10"/>
  <c r="CV899" i="10"/>
  <c r="CS844" i="10"/>
  <c r="CV844" i="10"/>
  <c r="CS736" i="10"/>
  <c r="CV736" i="10"/>
  <c r="CS697" i="10"/>
  <c r="CV697" i="10"/>
  <c r="CS624" i="10"/>
  <c r="CV624" i="10"/>
  <c r="CS551" i="10"/>
  <c r="CV551" i="10"/>
  <c r="CS485" i="10"/>
  <c r="CV485" i="10"/>
  <c r="CS403" i="10"/>
  <c r="CV403" i="10"/>
  <c r="CS324" i="10"/>
  <c r="CV324" i="10"/>
  <c r="CS220" i="10"/>
  <c r="CV220" i="10"/>
  <c r="CS134" i="10"/>
  <c r="CV134" i="10"/>
  <c r="CS953" i="10"/>
  <c r="CV953" i="10"/>
  <c r="CS622" i="10"/>
  <c r="CV622" i="10"/>
  <c r="CS393" i="10"/>
  <c r="CV393" i="10"/>
  <c r="CS132" i="10"/>
  <c r="CV132" i="10"/>
  <c r="CS843" i="10"/>
  <c r="CV843" i="10"/>
  <c r="CS550" i="10"/>
  <c r="CV550" i="10"/>
  <c r="CS323" i="10"/>
  <c r="CV323" i="10"/>
  <c r="CS992" i="10"/>
  <c r="CV992" i="10"/>
  <c r="CS952" i="10"/>
  <c r="CV952" i="10"/>
  <c r="CS932" i="10"/>
  <c r="CV932" i="10"/>
  <c r="CS883" i="10"/>
  <c r="CV883" i="10"/>
  <c r="CS842" i="10"/>
  <c r="CV842" i="10"/>
  <c r="CS791" i="10"/>
  <c r="CV791" i="10"/>
  <c r="CS733" i="10"/>
  <c r="CV733" i="10"/>
  <c r="CT694" i="10"/>
  <c r="CW694" i="10"/>
  <c r="CS621" i="10"/>
  <c r="CV621" i="10"/>
  <c r="CS547" i="10"/>
  <c r="CV547" i="10"/>
  <c r="CS470" i="10"/>
  <c r="CV470" i="10"/>
  <c r="CS392" i="10"/>
  <c r="CV392" i="10"/>
  <c r="CS311" i="10"/>
  <c r="CV311" i="10"/>
  <c r="CS213" i="10"/>
  <c r="CV213" i="10"/>
  <c r="CS115" i="10"/>
  <c r="CV115" i="10"/>
  <c r="CS792" i="10"/>
  <c r="CV792" i="10"/>
  <c r="CS1014" i="10"/>
  <c r="CV1014" i="10"/>
  <c r="CS991" i="10"/>
  <c r="CV991" i="10"/>
  <c r="CS927" i="10"/>
  <c r="CV927" i="10"/>
  <c r="CS841" i="10"/>
  <c r="CV841" i="10"/>
  <c r="CS788" i="10"/>
  <c r="CV788" i="10"/>
  <c r="CS730" i="10"/>
  <c r="CV730" i="10"/>
  <c r="CS692" i="10"/>
  <c r="CV692" i="10"/>
  <c r="CS618" i="10"/>
  <c r="CV618" i="10"/>
  <c r="CS537" i="10"/>
  <c r="CV537" i="10"/>
  <c r="CS469" i="10"/>
  <c r="CV469" i="10"/>
  <c r="CS389" i="10"/>
  <c r="CV389" i="10"/>
  <c r="CS310" i="10"/>
  <c r="CV310" i="10"/>
  <c r="CS200" i="10"/>
  <c r="CV200" i="10"/>
  <c r="CS107" i="10"/>
  <c r="CV107" i="10"/>
  <c r="CS933" i="10"/>
  <c r="CV933" i="10"/>
  <c r="CS696" i="10"/>
  <c r="CV696" i="10"/>
  <c r="CS217" i="10"/>
  <c r="CV217" i="10"/>
  <c r="CS951" i="10"/>
  <c r="CV951" i="10"/>
  <c r="CS1013" i="10"/>
  <c r="CV1013" i="10"/>
  <c r="CS990" i="10"/>
  <c r="CV990" i="10"/>
  <c r="CS950" i="10"/>
  <c r="CV950" i="10"/>
  <c r="CS925" i="10"/>
  <c r="CV925" i="10"/>
  <c r="CS872" i="10"/>
  <c r="CV872" i="10"/>
  <c r="CS839" i="10"/>
  <c r="CV839" i="10"/>
  <c r="CS780" i="10"/>
  <c r="CV780" i="10"/>
  <c r="CS729" i="10"/>
  <c r="CV729" i="10"/>
  <c r="CS691" i="10"/>
  <c r="CV691" i="10"/>
  <c r="CS617" i="10"/>
  <c r="CV617" i="10"/>
  <c r="CS535" i="10"/>
  <c r="CV535" i="10"/>
  <c r="CS468" i="10"/>
  <c r="CV468" i="10"/>
  <c r="CS388" i="10"/>
  <c r="CV388" i="10"/>
  <c r="CS308" i="10"/>
  <c r="CV308" i="10"/>
  <c r="CS199" i="10"/>
  <c r="CV199" i="10"/>
  <c r="CS105" i="10"/>
  <c r="CV105" i="10"/>
  <c r="CS884" i="10"/>
  <c r="CV884" i="10"/>
  <c r="CS989" i="10"/>
  <c r="CV989" i="10"/>
  <c r="CS838" i="10"/>
  <c r="CV838" i="10"/>
  <c r="CS532" i="10"/>
  <c r="CV532" i="10"/>
  <c r="CS196" i="10"/>
  <c r="CV196" i="10"/>
  <c r="N982" i="6"/>
  <c r="H982" i="6"/>
  <c r="N966" i="6"/>
  <c r="H966" i="6" s="1"/>
  <c r="N950" i="6"/>
  <c r="H950" i="6" s="1"/>
  <c r="N934" i="6"/>
  <c r="H934" i="6" s="1"/>
  <c r="N918" i="6"/>
  <c r="H918" i="6" s="1"/>
  <c r="N902" i="6"/>
  <c r="H902" i="6"/>
  <c r="N886" i="6"/>
  <c r="H886" i="6" s="1"/>
  <c r="N870" i="6"/>
  <c r="H870" i="6" s="1"/>
  <c r="N854" i="6"/>
  <c r="H854" i="6"/>
  <c r="N838" i="6"/>
  <c r="H838" i="6" s="1"/>
  <c r="N822" i="6"/>
  <c r="H822" i="6" s="1"/>
  <c r="N806" i="6"/>
  <c r="H806" i="6" s="1"/>
  <c r="N790" i="6"/>
  <c r="H790" i="6" s="1"/>
  <c r="N774" i="6"/>
  <c r="H774" i="6"/>
  <c r="N758" i="6"/>
  <c r="H758" i="6" s="1"/>
  <c r="N742" i="6"/>
  <c r="H742" i="6"/>
  <c r="N726" i="6"/>
  <c r="H726" i="6"/>
  <c r="N710" i="6"/>
  <c r="H710" i="6" s="1"/>
  <c r="N694" i="6"/>
  <c r="H694" i="6" s="1"/>
  <c r="N678" i="6"/>
  <c r="H678" i="6" s="1"/>
  <c r="N662" i="6"/>
  <c r="H662" i="6" s="1"/>
  <c r="N646" i="6"/>
  <c r="H646" i="6"/>
  <c r="N630" i="6"/>
  <c r="H630" i="6"/>
  <c r="N614" i="6"/>
  <c r="H614" i="6"/>
  <c r="N598" i="6"/>
  <c r="H598" i="6"/>
  <c r="N582" i="6"/>
  <c r="H582" i="6" s="1"/>
  <c r="N566" i="6"/>
  <c r="H566" i="6" s="1"/>
  <c r="N550" i="6"/>
  <c r="H550" i="6" s="1"/>
  <c r="N534" i="6"/>
  <c r="H534" i="6" s="1"/>
  <c r="N518" i="6"/>
  <c r="H518" i="6"/>
  <c r="N502" i="6"/>
  <c r="H502" i="6"/>
  <c r="N486" i="6"/>
  <c r="H486" i="6"/>
  <c r="N470" i="6"/>
  <c r="H470" i="6"/>
  <c r="N454" i="6"/>
  <c r="H454" i="6" s="1"/>
  <c r="N438" i="6"/>
  <c r="H438" i="6" s="1"/>
  <c r="N422" i="6"/>
  <c r="H422" i="6" s="1"/>
  <c r="N406" i="6"/>
  <c r="H406" i="6"/>
  <c r="N390" i="6"/>
  <c r="H390" i="6"/>
  <c r="N374" i="6"/>
  <c r="H374" i="6"/>
  <c r="N358" i="6"/>
  <c r="H358" i="6"/>
  <c r="N342" i="6"/>
  <c r="H342" i="6"/>
  <c r="N326" i="6"/>
  <c r="H326" i="6" s="1"/>
  <c r="N310" i="6"/>
  <c r="H310" i="6" s="1"/>
  <c r="N294" i="6"/>
  <c r="H294" i="6" s="1"/>
  <c r="N278" i="6"/>
  <c r="H278" i="6"/>
  <c r="N262" i="6"/>
  <c r="H262" i="6"/>
  <c r="N246" i="6"/>
  <c r="H246" i="6"/>
  <c r="N230" i="6"/>
  <c r="H230" i="6"/>
  <c r="N214" i="6"/>
  <c r="H214" i="6"/>
  <c r="N198" i="6"/>
  <c r="H198" i="6" s="1"/>
  <c r="N182" i="6"/>
  <c r="H182" i="6" s="1"/>
  <c r="N166" i="6"/>
  <c r="H166" i="6" s="1"/>
  <c r="N150" i="6"/>
  <c r="H150" i="6"/>
  <c r="N134" i="6"/>
  <c r="H134" i="6"/>
  <c r="N118" i="6"/>
  <c r="H118" i="6"/>
  <c r="N102" i="6"/>
  <c r="H102" i="6"/>
  <c r="N86" i="6"/>
  <c r="H86" i="6"/>
  <c r="N70" i="6"/>
  <c r="H70" i="6" s="1"/>
  <c r="N54" i="6"/>
  <c r="H54" i="6" s="1"/>
  <c r="N38" i="6"/>
  <c r="H38" i="6" s="1"/>
  <c r="N22" i="6"/>
  <c r="H22" i="6"/>
  <c r="N997" i="6"/>
  <c r="H997" i="6"/>
  <c r="N965" i="6"/>
  <c r="H965" i="6"/>
  <c r="N949" i="6"/>
  <c r="H949" i="6"/>
  <c r="N933" i="6"/>
  <c r="H933" i="6"/>
  <c r="N917" i="6"/>
  <c r="H917" i="6" s="1"/>
  <c r="N901" i="6"/>
  <c r="H901" i="6" s="1"/>
  <c r="N885" i="6"/>
  <c r="H885" i="6" s="1"/>
  <c r="N869" i="6"/>
  <c r="H869" i="6" s="1"/>
  <c r="N853" i="6"/>
  <c r="H853" i="6"/>
  <c r="N837" i="6"/>
  <c r="H837" i="6"/>
  <c r="N821" i="6"/>
  <c r="H821" i="6"/>
  <c r="N805" i="6"/>
  <c r="H805" i="6"/>
  <c r="N789" i="6"/>
  <c r="H789" i="6" s="1"/>
  <c r="N773" i="6"/>
  <c r="H773" i="6" s="1"/>
  <c r="N757" i="6"/>
  <c r="H757" i="6" s="1"/>
  <c r="N741" i="6"/>
  <c r="H741" i="6"/>
  <c r="N725" i="6"/>
  <c r="H725" i="6"/>
  <c r="N709" i="6"/>
  <c r="H709" i="6"/>
  <c r="N693" i="6"/>
  <c r="H693" i="6"/>
  <c r="N677" i="6"/>
  <c r="H677" i="6"/>
  <c r="N661" i="6"/>
  <c r="H661" i="6" s="1"/>
  <c r="N645" i="6"/>
  <c r="H645" i="6" s="1"/>
  <c r="N629" i="6"/>
  <c r="H629" i="6" s="1"/>
  <c r="N613" i="6"/>
  <c r="H613" i="6"/>
  <c r="N597" i="6"/>
  <c r="H597" i="6"/>
  <c r="N581" i="6"/>
  <c r="H581" i="6" s="1"/>
  <c r="N565" i="6"/>
  <c r="H565" i="6"/>
  <c r="N549" i="6"/>
  <c r="H549" i="6"/>
  <c r="N533" i="6"/>
  <c r="H533" i="6" s="1"/>
  <c r="N517" i="6"/>
  <c r="H517" i="6" s="1"/>
  <c r="N501" i="6"/>
  <c r="H501" i="6" s="1"/>
  <c r="N485" i="6"/>
  <c r="H485" i="6"/>
  <c r="N469" i="6"/>
  <c r="H469" i="6"/>
  <c r="N453" i="6"/>
  <c r="H453" i="6"/>
  <c r="N437" i="6"/>
  <c r="H437" i="6"/>
  <c r="N421" i="6"/>
  <c r="H421" i="6"/>
  <c r="N405" i="6"/>
  <c r="H405" i="6" s="1"/>
  <c r="N389" i="6"/>
  <c r="H389" i="6" s="1"/>
  <c r="N373" i="6"/>
  <c r="H373" i="6" s="1"/>
  <c r="N357" i="6"/>
  <c r="H357" i="6" s="1"/>
  <c r="N341" i="6"/>
  <c r="H341" i="6"/>
  <c r="N325" i="6"/>
  <c r="H325" i="6" s="1"/>
  <c r="N309" i="6"/>
  <c r="H309" i="6" s="1"/>
  <c r="N293" i="6"/>
  <c r="H293" i="6"/>
  <c r="N277" i="6"/>
  <c r="H277" i="6" s="1"/>
  <c r="N261" i="6"/>
  <c r="H261" i="6" s="1"/>
  <c r="N245" i="6"/>
  <c r="H245" i="6" s="1"/>
  <c r="N229" i="6"/>
  <c r="H229" i="6" s="1"/>
  <c r="N213" i="6"/>
  <c r="H213" i="6"/>
  <c r="N197" i="6"/>
  <c r="H197" i="6" s="1"/>
  <c r="N181" i="6"/>
  <c r="H181" i="6" s="1"/>
  <c r="N165" i="6"/>
  <c r="H165" i="6"/>
  <c r="N149" i="6"/>
  <c r="H149" i="6" s="1"/>
  <c r="N133" i="6"/>
  <c r="H133" i="6" s="1"/>
  <c r="N117" i="6"/>
  <c r="H117" i="6" s="1"/>
  <c r="N101" i="6"/>
  <c r="H101" i="6"/>
  <c r="N85" i="6"/>
  <c r="H85" i="6"/>
  <c r="N69" i="6"/>
  <c r="H69" i="6" s="1"/>
  <c r="N53" i="6"/>
  <c r="H53" i="6" s="1"/>
  <c r="N37" i="6"/>
  <c r="H37" i="6"/>
  <c r="N21" i="6"/>
  <c r="H21" i="6" s="1"/>
  <c r="N1008" i="6"/>
  <c r="H1008" i="6"/>
  <c r="N980" i="6"/>
  <c r="H980" i="6"/>
  <c r="N948" i="6"/>
  <c r="H948" i="6" s="1"/>
  <c r="N932" i="6"/>
  <c r="H932" i="6"/>
  <c r="N916" i="6"/>
  <c r="H916" i="6" s="1"/>
  <c r="N900" i="6"/>
  <c r="H900" i="6"/>
  <c r="N884" i="6"/>
  <c r="H884" i="6"/>
  <c r="N868" i="6"/>
  <c r="H868" i="6"/>
  <c r="N852" i="6"/>
  <c r="H852" i="6"/>
  <c r="N836" i="6"/>
  <c r="H836" i="6"/>
  <c r="N820" i="6"/>
  <c r="H820" i="6"/>
  <c r="N804" i="6"/>
  <c r="H804" i="6"/>
  <c r="N788" i="6"/>
  <c r="H788" i="6" s="1"/>
  <c r="N772" i="6"/>
  <c r="H772" i="6"/>
  <c r="N756" i="6"/>
  <c r="H756" i="6"/>
  <c r="N740" i="6"/>
  <c r="H740" i="6"/>
  <c r="N724" i="6"/>
  <c r="H724" i="6"/>
  <c r="N708" i="6"/>
  <c r="H708" i="6"/>
  <c r="N692" i="6"/>
  <c r="H692" i="6"/>
  <c r="N676" i="6"/>
  <c r="H676" i="6"/>
  <c r="N660" i="6"/>
  <c r="H660" i="6" s="1"/>
  <c r="N644" i="6"/>
  <c r="H644" i="6"/>
  <c r="N628" i="6"/>
  <c r="H628" i="6"/>
  <c r="N612" i="6"/>
  <c r="H612" i="6"/>
  <c r="N596" i="6"/>
  <c r="H596" i="6"/>
  <c r="N580" i="6"/>
  <c r="H580" i="6"/>
  <c r="N564" i="6"/>
  <c r="H564" i="6"/>
  <c r="N548" i="6"/>
  <c r="H548" i="6"/>
  <c r="N532" i="6"/>
  <c r="H532" i="6" s="1"/>
  <c r="N516" i="6"/>
  <c r="H516" i="6"/>
  <c r="N500" i="6"/>
  <c r="H500" i="6"/>
  <c r="N484" i="6"/>
  <c r="H484" i="6"/>
  <c r="N468" i="6"/>
  <c r="H468" i="6"/>
  <c r="N452" i="6"/>
  <c r="H452" i="6"/>
  <c r="N436" i="6"/>
  <c r="H436" i="6"/>
  <c r="N420" i="6"/>
  <c r="H420" i="6"/>
  <c r="N404" i="6"/>
  <c r="H404" i="6" s="1"/>
  <c r="N388" i="6"/>
  <c r="H388" i="6"/>
  <c r="N372" i="6"/>
  <c r="H372" i="6"/>
  <c r="N356" i="6"/>
  <c r="H356" i="6"/>
  <c r="N340" i="6"/>
  <c r="H340" i="6"/>
  <c r="N324" i="6"/>
  <c r="H324" i="6"/>
  <c r="N308" i="6"/>
  <c r="H308" i="6"/>
  <c r="N292" i="6"/>
  <c r="H292" i="6"/>
  <c r="N276" i="6"/>
  <c r="H276" i="6" s="1"/>
  <c r="N260" i="6"/>
  <c r="H260" i="6"/>
  <c r="N244" i="6"/>
  <c r="H244" i="6"/>
  <c r="N228" i="6"/>
  <c r="H228" i="6"/>
  <c r="N212" i="6"/>
  <c r="H212" i="6"/>
  <c r="N196" i="6"/>
  <c r="H196" i="6"/>
  <c r="N180" i="6"/>
  <c r="H180" i="6"/>
  <c r="N164" i="6"/>
  <c r="H164" i="6" s="1"/>
  <c r="N148" i="6"/>
  <c r="H148" i="6" s="1"/>
  <c r="N132" i="6"/>
  <c r="H132" i="6"/>
  <c r="N116" i="6"/>
  <c r="H116" i="6"/>
  <c r="N100" i="6"/>
  <c r="H100" i="6"/>
  <c r="N84" i="6"/>
  <c r="H84" i="6"/>
  <c r="N68" i="6"/>
  <c r="H68" i="6"/>
  <c r="N52" i="6"/>
  <c r="H52" i="6"/>
  <c r="N36" i="6"/>
  <c r="H36" i="6" s="1"/>
  <c r="N20" i="6"/>
  <c r="H20" i="6"/>
  <c r="N1000" i="6"/>
  <c r="H1000" i="6"/>
  <c r="N981" i="6"/>
  <c r="H981" i="6"/>
  <c r="N963" i="6"/>
  <c r="H963" i="6"/>
  <c r="N931" i="6"/>
  <c r="H931" i="6"/>
  <c r="N915" i="6"/>
  <c r="H915" i="6"/>
  <c r="N899" i="6"/>
  <c r="H899" i="6"/>
  <c r="N883" i="6"/>
  <c r="H883" i="6" s="1"/>
  <c r="N867" i="6"/>
  <c r="H867" i="6" s="1"/>
  <c r="N851" i="6"/>
  <c r="H851" i="6"/>
  <c r="N835" i="6"/>
  <c r="H835" i="6"/>
  <c r="N819" i="6"/>
  <c r="H819" i="6"/>
  <c r="N803" i="6"/>
  <c r="H803" i="6"/>
  <c r="N787" i="6"/>
  <c r="H787" i="6"/>
  <c r="N771" i="6"/>
  <c r="H771" i="6"/>
  <c r="N755" i="6"/>
  <c r="H755" i="6"/>
  <c r="N739" i="6"/>
  <c r="H739" i="6" s="1"/>
  <c r="N723" i="6"/>
  <c r="H723" i="6"/>
  <c r="N707" i="6"/>
  <c r="H707" i="6"/>
  <c r="N691" i="6"/>
  <c r="H691" i="6"/>
  <c r="N675" i="6"/>
  <c r="H675" i="6"/>
  <c r="N659" i="6"/>
  <c r="H659" i="6"/>
  <c r="N643" i="6"/>
  <c r="H643" i="6"/>
  <c r="N627" i="6"/>
  <c r="H627" i="6"/>
  <c r="N611" i="6"/>
  <c r="H611" i="6" s="1"/>
  <c r="N595" i="6"/>
  <c r="H595" i="6"/>
  <c r="N579" i="6"/>
  <c r="H579" i="6"/>
  <c r="N563" i="6"/>
  <c r="H563" i="6"/>
  <c r="N547" i="6"/>
  <c r="H547" i="6"/>
  <c r="N531" i="6"/>
  <c r="H531" i="6"/>
  <c r="N515" i="6"/>
  <c r="H515" i="6"/>
  <c r="N499" i="6"/>
  <c r="H499" i="6"/>
  <c r="N483" i="6"/>
  <c r="H483" i="6" s="1"/>
  <c r="N467" i="6"/>
  <c r="H467" i="6"/>
  <c r="N451" i="6"/>
  <c r="H451" i="6"/>
  <c r="N435" i="6"/>
  <c r="H435" i="6"/>
  <c r="N419" i="6"/>
  <c r="H419" i="6"/>
  <c r="N403" i="6"/>
  <c r="H403" i="6"/>
  <c r="N387" i="6"/>
  <c r="H387" i="6"/>
  <c r="N371" i="6"/>
  <c r="H371" i="6"/>
  <c r="N355" i="6"/>
  <c r="H355" i="6" s="1"/>
  <c r="N339" i="6"/>
  <c r="H339" i="6"/>
  <c r="N323" i="6"/>
  <c r="H323" i="6"/>
  <c r="N307" i="6"/>
  <c r="H307" i="6"/>
  <c r="N291" i="6"/>
  <c r="H291" i="6"/>
  <c r="N275" i="6"/>
  <c r="H275" i="6"/>
  <c r="N259" i="6"/>
  <c r="H259" i="6"/>
  <c r="N243" i="6"/>
  <c r="H243" i="6"/>
  <c r="N227" i="6"/>
  <c r="H227" i="6" s="1"/>
  <c r="N211" i="6"/>
  <c r="H211" i="6"/>
  <c r="N195" i="6"/>
  <c r="H195" i="6"/>
  <c r="N179" i="6"/>
  <c r="H179" i="6" s="1"/>
  <c r="N163" i="6"/>
  <c r="H163" i="6"/>
  <c r="N147" i="6"/>
  <c r="H147" i="6"/>
  <c r="N131" i="6"/>
  <c r="H131" i="6"/>
  <c r="N115" i="6"/>
  <c r="H115" i="6"/>
  <c r="N99" i="6"/>
  <c r="H99" i="6" s="1"/>
  <c r="N83" i="6"/>
  <c r="H83" i="6"/>
  <c r="N67" i="6"/>
  <c r="H67" i="6"/>
  <c r="N51" i="6"/>
  <c r="H51" i="6"/>
  <c r="N35" i="6"/>
  <c r="H35" i="6"/>
  <c r="N19" i="6"/>
  <c r="H19" i="6" s="1"/>
  <c r="N999" i="6"/>
  <c r="H999" i="6" s="1"/>
  <c r="N1012" i="6"/>
  <c r="H1012" i="6" s="1"/>
  <c r="N964" i="6"/>
  <c r="H964" i="6"/>
  <c r="N995" i="6"/>
  <c r="H995" i="6" s="1"/>
  <c r="N994" i="6"/>
  <c r="H994" i="6" s="1"/>
  <c r="N930" i="6"/>
  <c r="H930" i="6"/>
  <c r="N882" i="6"/>
  <c r="H882" i="6" s="1"/>
  <c r="N850" i="6"/>
  <c r="H850" i="6" s="1"/>
  <c r="N818" i="6"/>
  <c r="H818" i="6" s="1"/>
  <c r="N802" i="6"/>
  <c r="H802" i="6" s="1"/>
  <c r="N786" i="6"/>
  <c r="H786" i="6"/>
  <c r="N770" i="6"/>
  <c r="H770" i="6" s="1"/>
  <c r="N754" i="6"/>
  <c r="H754" i="6" s="1"/>
  <c r="N738" i="6"/>
  <c r="H738" i="6"/>
  <c r="N722" i="6"/>
  <c r="H722" i="6" s="1"/>
  <c r="N706" i="6"/>
  <c r="H706" i="6" s="1"/>
  <c r="N690" i="6"/>
  <c r="H690" i="6" s="1"/>
  <c r="N674" i="6"/>
  <c r="H674" i="6" s="1"/>
  <c r="N658" i="6"/>
  <c r="H658" i="6"/>
  <c r="N642" i="6"/>
  <c r="H642" i="6" s="1"/>
  <c r="N626" i="6"/>
  <c r="H626" i="6" s="1"/>
  <c r="N610" i="6"/>
  <c r="H610" i="6"/>
  <c r="N594" i="6"/>
  <c r="H594" i="6" s="1"/>
  <c r="N578" i="6"/>
  <c r="H578" i="6" s="1"/>
  <c r="N562" i="6"/>
  <c r="H562" i="6" s="1"/>
  <c r="N546" i="6"/>
  <c r="H546" i="6" s="1"/>
  <c r="N530" i="6"/>
  <c r="H530" i="6"/>
  <c r="N514" i="6"/>
  <c r="H514" i="6" s="1"/>
  <c r="N498" i="6"/>
  <c r="H498" i="6" s="1"/>
  <c r="N482" i="6"/>
  <c r="H482" i="6"/>
  <c r="N466" i="6"/>
  <c r="H466" i="6" s="1"/>
  <c r="N450" i="6"/>
  <c r="H450" i="6" s="1"/>
  <c r="N434" i="6"/>
  <c r="H434" i="6" s="1"/>
  <c r="N418" i="6"/>
  <c r="H418" i="6" s="1"/>
  <c r="N402" i="6"/>
  <c r="H402" i="6"/>
  <c r="N386" i="6"/>
  <c r="H386" i="6"/>
  <c r="N370" i="6"/>
  <c r="H370" i="6"/>
  <c r="N354" i="6"/>
  <c r="H354" i="6"/>
  <c r="N338" i="6"/>
  <c r="H338" i="6" s="1"/>
  <c r="N322" i="6"/>
  <c r="H322" i="6" s="1"/>
  <c r="N306" i="6"/>
  <c r="H306" i="6" s="1"/>
  <c r="N290" i="6"/>
  <c r="H290" i="6"/>
  <c r="N274" i="6"/>
  <c r="H274" i="6"/>
  <c r="N258" i="6"/>
  <c r="H258" i="6"/>
  <c r="N242" i="6"/>
  <c r="H242" i="6"/>
  <c r="N226" i="6"/>
  <c r="H226" i="6"/>
  <c r="N210" i="6"/>
  <c r="H210" i="6" s="1"/>
  <c r="N194" i="6"/>
  <c r="H194" i="6" s="1"/>
  <c r="N178" i="6"/>
  <c r="H178" i="6" s="1"/>
  <c r="N162" i="6"/>
  <c r="H162" i="6"/>
  <c r="N146" i="6"/>
  <c r="H146" i="6"/>
  <c r="N130" i="6"/>
  <c r="H130" i="6"/>
  <c r="N114" i="6"/>
  <c r="H114" i="6"/>
  <c r="N98" i="6"/>
  <c r="H98" i="6"/>
  <c r="N82" i="6"/>
  <c r="H82" i="6" s="1"/>
  <c r="N66" i="6"/>
  <c r="H66" i="6" s="1"/>
  <c r="N50" i="6"/>
  <c r="H50" i="6" s="1"/>
  <c r="N34" i="6"/>
  <c r="H34" i="6"/>
  <c r="N998" i="6"/>
  <c r="H998" i="6"/>
  <c r="N996" i="6"/>
  <c r="H996" i="6"/>
  <c r="N1011" i="6"/>
  <c r="H1011" i="6"/>
  <c r="N979" i="6"/>
  <c r="H979" i="6"/>
  <c r="N947" i="6"/>
  <c r="H947" i="6" s="1"/>
  <c r="N1010" i="6"/>
  <c r="H1010" i="6" s="1"/>
  <c r="N978" i="6"/>
  <c r="H978" i="6" s="1"/>
  <c r="N962" i="6"/>
  <c r="H962" i="6"/>
  <c r="N946" i="6"/>
  <c r="H946" i="6"/>
  <c r="N914" i="6"/>
  <c r="H914" i="6"/>
  <c r="N898" i="6"/>
  <c r="H898" i="6"/>
  <c r="N866" i="6"/>
  <c r="H866" i="6"/>
  <c r="N834" i="6"/>
  <c r="H834" i="6" s="1"/>
  <c r="N1009" i="6"/>
  <c r="H1009" i="6" s="1"/>
  <c r="N993" i="6"/>
  <c r="H993" i="6" s="1"/>
  <c r="N977" i="6"/>
  <c r="H977" i="6" s="1"/>
  <c r="N961" i="6"/>
  <c r="H961" i="6"/>
  <c r="N945" i="6"/>
  <c r="H945" i="6"/>
  <c r="N929" i="6"/>
  <c r="H929" i="6"/>
  <c r="N913" i="6"/>
  <c r="H913" i="6"/>
  <c r="N897" i="6"/>
  <c r="H897" i="6" s="1"/>
  <c r="N881" i="6"/>
  <c r="H881" i="6" s="1"/>
  <c r="N865" i="6"/>
  <c r="H865" i="6" s="1"/>
  <c r="N849" i="6"/>
  <c r="H849" i="6" s="1"/>
  <c r="N833" i="6"/>
  <c r="H833" i="6"/>
  <c r="N817" i="6"/>
  <c r="H817" i="6" s="1"/>
  <c r="N801" i="6"/>
  <c r="H801" i="6"/>
  <c r="N785" i="6"/>
  <c r="H785" i="6"/>
  <c r="N769" i="6"/>
  <c r="H769" i="6" s="1"/>
  <c r="N753" i="6"/>
  <c r="H753" i="6" s="1"/>
  <c r="N737" i="6"/>
  <c r="H737" i="6" s="1"/>
  <c r="N721" i="6"/>
  <c r="H721" i="6"/>
  <c r="N705" i="6"/>
  <c r="H705" i="6"/>
  <c r="N689" i="6"/>
  <c r="H689" i="6"/>
  <c r="N673" i="6"/>
  <c r="H673" i="6"/>
  <c r="N657" i="6"/>
  <c r="H657" i="6"/>
  <c r="N641" i="6"/>
  <c r="H641" i="6" s="1"/>
  <c r="N625" i="6"/>
  <c r="H625" i="6" s="1"/>
  <c r="N609" i="6"/>
  <c r="H609" i="6" s="1"/>
  <c r="N593" i="6"/>
  <c r="H593" i="6" s="1"/>
  <c r="N577" i="6"/>
  <c r="H577" i="6"/>
  <c r="N561" i="6"/>
  <c r="H561" i="6" s="1"/>
  <c r="N545" i="6"/>
  <c r="H545" i="6"/>
  <c r="N529" i="6"/>
  <c r="H529" i="6"/>
  <c r="N513" i="6"/>
  <c r="H513" i="6" s="1"/>
  <c r="N497" i="6"/>
  <c r="H497" i="6" s="1"/>
  <c r="N481" i="6"/>
  <c r="H481" i="6" s="1"/>
  <c r="N465" i="6"/>
  <c r="H465" i="6"/>
  <c r="N449" i="6"/>
  <c r="H449" i="6"/>
  <c r="N433" i="6"/>
  <c r="H433" i="6" s="1"/>
  <c r="N417" i="6"/>
  <c r="H417" i="6"/>
  <c r="N401" i="6"/>
  <c r="H401" i="6"/>
  <c r="N385" i="6"/>
  <c r="H385" i="6" s="1"/>
  <c r="N369" i="6"/>
  <c r="H369" i="6" s="1"/>
  <c r="N353" i="6"/>
  <c r="H353" i="6" s="1"/>
  <c r="N337" i="6"/>
  <c r="H337" i="6"/>
  <c r="N321" i="6"/>
  <c r="H321" i="6"/>
  <c r="N305" i="6"/>
  <c r="H305" i="6"/>
  <c r="N289" i="6"/>
  <c r="H289" i="6"/>
  <c r="N273" i="6"/>
  <c r="H273" i="6"/>
  <c r="N257" i="6"/>
  <c r="H257" i="6" s="1"/>
  <c r="N241" i="6"/>
  <c r="H241" i="6" s="1"/>
  <c r="N225" i="6"/>
  <c r="H225" i="6" s="1"/>
  <c r="N209" i="6"/>
  <c r="H209" i="6"/>
  <c r="N193" i="6"/>
  <c r="H193" i="6"/>
  <c r="N177" i="6"/>
  <c r="H177" i="6"/>
  <c r="N161" i="6"/>
  <c r="H161" i="6"/>
  <c r="N145" i="6"/>
  <c r="H145" i="6"/>
  <c r="N129" i="6"/>
  <c r="H129" i="6" s="1"/>
  <c r="N113" i="6"/>
  <c r="H113" i="6" s="1"/>
  <c r="N97" i="6"/>
  <c r="H97" i="6" s="1"/>
  <c r="N81" i="6"/>
  <c r="H81" i="6" s="1"/>
  <c r="N65" i="6"/>
  <c r="H65" i="6"/>
  <c r="N49" i="6"/>
  <c r="H49" i="6" s="1"/>
  <c r="N33" i="6"/>
  <c r="H33" i="6"/>
  <c r="N992" i="6"/>
  <c r="H992" i="6"/>
  <c r="N976" i="6"/>
  <c r="H976" i="6" s="1"/>
  <c r="N960" i="6"/>
  <c r="H960" i="6" s="1"/>
  <c r="N944" i="6"/>
  <c r="H944" i="6" s="1"/>
  <c r="N928" i="6"/>
  <c r="H928" i="6"/>
  <c r="N912" i="6"/>
  <c r="H912" i="6"/>
  <c r="N896" i="6"/>
  <c r="H896" i="6"/>
  <c r="N880" i="6"/>
  <c r="H880" i="6"/>
  <c r="N864" i="6"/>
  <c r="H864" i="6"/>
  <c r="N848" i="6"/>
  <c r="H848" i="6" s="1"/>
  <c r="N832" i="6"/>
  <c r="H832" i="6" s="1"/>
  <c r="N816" i="6"/>
  <c r="H816" i="6" s="1"/>
  <c r="N800" i="6"/>
  <c r="H800" i="6"/>
  <c r="N784" i="6"/>
  <c r="H784" i="6"/>
  <c r="N768" i="6"/>
  <c r="H768" i="6"/>
  <c r="N752" i="6"/>
  <c r="H752" i="6"/>
  <c r="N736" i="6"/>
  <c r="H736" i="6"/>
  <c r="N720" i="6"/>
  <c r="H720" i="6" s="1"/>
  <c r="N704" i="6"/>
  <c r="H704" i="6" s="1"/>
  <c r="N688" i="6"/>
  <c r="H688" i="6" s="1"/>
  <c r="N672" i="6"/>
  <c r="H672" i="6"/>
  <c r="N656" i="6"/>
  <c r="H656" i="6"/>
  <c r="N640" i="6"/>
  <c r="H640" i="6"/>
  <c r="N624" i="6"/>
  <c r="H624" i="6"/>
  <c r="N608" i="6"/>
  <c r="H608" i="6"/>
  <c r="N592" i="6"/>
  <c r="H592" i="6" s="1"/>
  <c r="N576" i="6"/>
  <c r="H576" i="6" s="1"/>
  <c r="N560" i="6"/>
  <c r="H560" i="6" s="1"/>
  <c r="N544" i="6"/>
  <c r="H544" i="6"/>
  <c r="N528" i="6"/>
  <c r="H528" i="6"/>
  <c r="N512" i="6"/>
  <c r="H512" i="6"/>
  <c r="N496" i="6"/>
  <c r="H496" i="6"/>
  <c r="N480" i="6"/>
  <c r="H480" i="6"/>
  <c r="N464" i="6"/>
  <c r="H464" i="6" s="1"/>
  <c r="N448" i="6"/>
  <c r="H448" i="6" s="1"/>
  <c r="N432" i="6"/>
  <c r="H432" i="6" s="1"/>
  <c r="N416" i="6"/>
  <c r="H416" i="6"/>
  <c r="N400" i="6"/>
  <c r="H400" i="6"/>
  <c r="N384" i="6"/>
  <c r="H384" i="6"/>
  <c r="N368" i="6"/>
  <c r="H368" i="6"/>
  <c r="N352" i="6"/>
  <c r="H352" i="6"/>
  <c r="N336" i="6"/>
  <c r="H336" i="6" s="1"/>
  <c r="N320" i="6"/>
  <c r="H320" i="6" s="1"/>
  <c r="N304" i="6"/>
  <c r="H304" i="6" s="1"/>
  <c r="N288" i="6"/>
  <c r="H288" i="6"/>
  <c r="N272" i="6"/>
  <c r="H272" i="6"/>
  <c r="N256" i="6"/>
  <c r="H256" i="6"/>
  <c r="N240" i="6"/>
  <c r="H240" i="6"/>
  <c r="N224" i="6"/>
  <c r="H224" i="6"/>
  <c r="N208" i="6"/>
  <c r="H208" i="6" s="1"/>
  <c r="N192" i="6"/>
  <c r="H192" i="6" s="1"/>
  <c r="N176" i="6"/>
  <c r="H176" i="6" s="1"/>
  <c r="N160" i="6"/>
  <c r="H160" i="6"/>
  <c r="N144" i="6"/>
  <c r="H144" i="6"/>
  <c r="N128" i="6"/>
  <c r="H128" i="6"/>
  <c r="N112" i="6"/>
  <c r="H112" i="6"/>
  <c r="N96" i="6"/>
  <c r="H96" i="6"/>
  <c r="N80" i="6"/>
  <c r="H80" i="6" s="1"/>
  <c r="N64" i="6"/>
  <c r="H64" i="6" s="1"/>
  <c r="N48" i="6"/>
  <c r="H48" i="6" s="1"/>
  <c r="N32" i="6"/>
  <c r="H32" i="6"/>
  <c r="N991" i="6"/>
  <c r="H991" i="6"/>
  <c r="N975" i="6"/>
  <c r="H975" i="6"/>
  <c r="N959" i="6"/>
  <c r="H959" i="6"/>
  <c r="N943" i="6"/>
  <c r="H943" i="6"/>
  <c r="N927" i="6"/>
  <c r="H927" i="6" s="1"/>
  <c r="N911" i="6"/>
  <c r="H911" i="6" s="1"/>
  <c r="N895" i="6"/>
  <c r="H895" i="6" s="1"/>
  <c r="N879" i="6"/>
  <c r="H879" i="6"/>
  <c r="N863" i="6"/>
  <c r="H863" i="6"/>
  <c r="N847" i="6"/>
  <c r="H847" i="6" s="1"/>
  <c r="N831" i="6"/>
  <c r="H831" i="6"/>
  <c r="N815" i="6"/>
  <c r="H815" i="6"/>
  <c r="N799" i="6"/>
  <c r="H799" i="6" s="1"/>
  <c r="N783" i="6"/>
  <c r="H783" i="6" s="1"/>
  <c r="N767" i="6"/>
  <c r="H767" i="6" s="1"/>
  <c r="N751" i="6"/>
  <c r="H751" i="6"/>
  <c r="N735" i="6"/>
  <c r="H735" i="6"/>
  <c r="N719" i="6"/>
  <c r="H719" i="6"/>
  <c r="N703" i="6"/>
  <c r="H703" i="6"/>
  <c r="N687" i="6"/>
  <c r="H687" i="6"/>
  <c r="N671" i="6"/>
  <c r="H671" i="6" s="1"/>
  <c r="N655" i="6"/>
  <c r="H655" i="6" s="1"/>
  <c r="N639" i="6"/>
  <c r="H639" i="6" s="1"/>
  <c r="N623" i="6"/>
  <c r="H623" i="6"/>
  <c r="N607" i="6"/>
  <c r="H607" i="6"/>
  <c r="N591" i="6"/>
  <c r="H591" i="6"/>
  <c r="N575" i="6"/>
  <c r="H575" i="6" s="1"/>
  <c r="N559" i="6"/>
  <c r="H559" i="6"/>
  <c r="N543" i="6"/>
  <c r="H543" i="6" s="1"/>
  <c r="N527" i="6"/>
  <c r="H527" i="6" s="1"/>
  <c r="N511" i="6"/>
  <c r="H511" i="6" s="1"/>
  <c r="N495" i="6"/>
  <c r="H495" i="6"/>
  <c r="N479" i="6"/>
  <c r="H479" i="6"/>
  <c r="N463" i="6"/>
  <c r="H463" i="6" s="1"/>
  <c r="N447" i="6"/>
  <c r="H447" i="6"/>
  <c r="N431" i="6"/>
  <c r="H431" i="6"/>
  <c r="N415" i="6"/>
  <c r="H415" i="6" s="1"/>
  <c r="N399" i="6"/>
  <c r="H399" i="6" s="1"/>
  <c r="N383" i="6"/>
  <c r="H383" i="6" s="1"/>
  <c r="N367" i="6"/>
  <c r="H367" i="6"/>
  <c r="N351" i="6"/>
  <c r="H351" i="6"/>
  <c r="N335" i="6"/>
  <c r="H335" i="6"/>
  <c r="N319" i="6"/>
  <c r="H319" i="6"/>
  <c r="N303" i="6"/>
  <c r="H303" i="6"/>
  <c r="N287" i="6"/>
  <c r="H287" i="6" s="1"/>
  <c r="N271" i="6"/>
  <c r="H271" i="6" s="1"/>
  <c r="N255" i="6"/>
  <c r="H255" i="6" s="1"/>
  <c r="N239" i="6"/>
  <c r="H239" i="6"/>
  <c r="N223" i="6"/>
  <c r="H223" i="6"/>
  <c r="N207" i="6"/>
  <c r="H207" i="6"/>
  <c r="N191" i="6"/>
  <c r="H191" i="6"/>
  <c r="N175" i="6"/>
  <c r="H175" i="6"/>
  <c r="N159" i="6"/>
  <c r="H159" i="6" s="1"/>
  <c r="N143" i="6"/>
  <c r="H143" i="6" s="1"/>
  <c r="N127" i="6"/>
  <c r="H127" i="6" s="1"/>
  <c r="N111" i="6"/>
  <c r="H111" i="6"/>
  <c r="N95" i="6"/>
  <c r="H95" i="6"/>
  <c r="N79" i="6"/>
  <c r="H79" i="6"/>
  <c r="N63" i="6"/>
  <c r="H63" i="6"/>
  <c r="N47" i="6"/>
  <c r="H47" i="6"/>
  <c r="N31" i="6"/>
  <c r="H31" i="6" s="1"/>
  <c r="N990" i="6"/>
  <c r="H990" i="6" s="1"/>
  <c r="N974" i="6"/>
  <c r="H974" i="6" s="1"/>
  <c r="N958" i="6"/>
  <c r="H958" i="6"/>
  <c r="N942" i="6"/>
  <c r="H942" i="6"/>
  <c r="N926" i="6"/>
  <c r="H926" i="6"/>
  <c r="N910" i="6"/>
  <c r="H910" i="6"/>
  <c r="N894" i="6"/>
  <c r="H894" i="6"/>
  <c r="N878" i="6"/>
  <c r="H878" i="6" s="1"/>
  <c r="N862" i="6"/>
  <c r="H862" i="6" s="1"/>
  <c r="N846" i="6"/>
  <c r="H846" i="6" s="1"/>
  <c r="N830" i="6"/>
  <c r="H830" i="6"/>
  <c r="N814" i="6"/>
  <c r="H814" i="6"/>
  <c r="N798" i="6"/>
  <c r="H798" i="6" s="1"/>
  <c r="N782" i="6"/>
  <c r="H782" i="6"/>
  <c r="N766" i="6"/>
  <c r="H766" i="6"/>
  <c r="N750" i="6"/>
  <c r="H750" i="6" s="1"/>
  <c r="N734" i="6"/>
  <c r="H734" i="6" s="1"/>
  <c r="N718" i="6"/>
  <c r="H718" i="6" s="1"/>
  <c r="N702" i="6"/>
  <c r="H702" i="6"/>
  <c r="N686" i="6"/>
  <c r="H686" i="6"/>
  <c r="N670" i="6"/>
  <c r="H670" i="6"/>
  <c r="N654" i="6"/>
  <c r="H654" i="6"/>
  <c r="N638" i="6"/>
  <c r="H638" i="6"/>
  <c r="N622" i="6"/>
  <c r="H622" i="6" s="1"/>
  <c r="N606" i="6"/>
  <c r="H606" i="6" s="1"/>
  <c r="N590" i="6"/>
  <c r="H590" i="6" s="1"/>
  <c r="N574" i="6"/>
  <c r="H574" i="6"/>
  <c r="N558" i="6"/>
  <c r="H558" i="6"/>
  <c r="N542" i="6"/>
  <c r="H542" i="6"/>
  <c r="N526" i="6"/>
  <c r="H526" i="6"/>
  <c r="N510" i="6"/>
  <c r="H510" i="6"/>
  <c r="N494" i="6"/>
  <c r="H494" i="6" s="1"/>
  <c r="N478" i="6"/>
  <c r="H478" i="6" s="1"/>
  <c r="N462" i="6"/>
  <c r="H462" i="6" s="1"/>
  <c r="N446" i="6"/>
  <c r="H446" i="6"/>
  <c r="N430" i="6"/>
  <c r="H430" i="6"/>
  <c r="N414" i="6"/>
  <c r="H414" i="6"/>
  <c r="N398" i="6"/>
  <c r="H398" i="6"/>
  <c r="N382" i="6"/>
  <c r="H382" i="6"/>
  <c r="N366" i="6"/>
  <c r="H366" i="6" s="1"/>
  <c r="N350" i="6"/>
  <c r="H350" i="6" s="1"/>
  <c r="N334" i="6"/>
  <c r="H334" i="6" s="1"/>
  <c r="N318" i="6"/>
  <c r="H318" i="6"/>
  <c r="N302" i="6"/>
  <c r="H302" i="6"/>
  <c r="N286" i="6"/>
  <c r="H286" i="6"/>
  <c r="N270" i="6"/>
  <c r="H270" i="6"/>
  <c r="N254" i="6"/>
  <c r="H254" i="6"/>
  <c r="N238" i="6"/>
  <c r="H238" i="6" s="1"/>
  <c r="N222" i="6"/>
  <c r="H222" i="6" s="1"/>
  <c r="N206" i="6"/>
  <c r="H206" i="6" s="1"/>
  <c r="N190" i="6"/>
  <c r="H190" i="6"/>
  <c r="N174" i="6"/>
  <c r="H174" i="6"/>
  <c r="N158" i="6"/>
  <c r="H158" i="6"/>
  <c r="N142" i="6"/>
  <c r="H142" i="6"/>
  <c r="N126" i="6"/>
  <c r="H126" i="6"/>
  <c r="N110" i="6"/>
  <c r="H110" i="6" s="1"/>
  <c r="N94" i="6"/>
  <c r="H94" i="6" s="1"/>
  <c r="N78" i="6"/>
  <c r="H78" i="6" s="1"/>
  <c r="N62" i="6"/>
  <c r="H62" i="6" s="1"/>
  <c r="N46" i="6"/>
  <c r="H46" i="6"/>
  <c r="N30" i="6"/>
  <c r="H30" i="6"/>
  <c r="N989" i="6"/>
  <c r="H989" i="6"/>
  <c r="N957" i="6"/>
  <c r="H957" i="6"/>
  <c r="N941" i="6"/>
  <c r="H941" i="6" s="1"/>
  <c r="N925" i="6"/>
  <c r="H925" i="6" s="1"/>
  <c r="N909" i="6"/>
  <c r="H909" i="6" s="1"/>
  <c r="N893" i="6"/>
  <c r="H893" i="6"/>
  <c r="N877" i="6"/>
  <c r="H877" i="6"/>
  <c r="N861" i="6"/>
  <c r="H861" i="6"/>
  <c r="N845" i="6"/>
  <c r="H845" i="6"/>
  <c r="N829" i="6"/>
  <c r="H829" i="6"/>
  <c r="N813" i="6"/>
  <c r="H813" i="6" s="1"/>
  <c r="N797" i="6"/>
  <c r="H797" i="6" s="1"/>
  <c r="N781" i="6"/>
  <c r="H781" i="6" s="1"/>
  <c r="N765" i="6"/>
  <c r="H765" i="6"/>
  <c r="N749" i="6"/>
  <c r="H749" i="6"/>
  <c r="N733" i="6"/>
  <c r="H733" i="6"/>
  <c r="N717" i="6"/>
  <c r="H717" i="6"/>
  <c r="N701" i="6"/>
  <c r="H701" i="6"/>
  <c r="N685" i="6"/>
  <c r="H685" i="6" s="1"/>
  <c r="N669" i="6"/>
  <c r="H669" i="6" s="1"/>
  <c r="N653" i="6"/>
  <c r="H653" i="6" s="1"/>
  <c r="N637" i="6"/>
  <c r="H637" i="6"/>
  <c r="N621" i="6"/>
  <c r="H621" i="6"/>
  <c r="N605" i="6"/>
  <c r="H605" i="6" s="1"/>
  <c r="N589" i="6"/>
  <c r="H589" i="6" s="1"/>
  <c r="N573" i="6"/>
  <c r="H573" i="6"/>
  <c r="N557" i="6"/>
  <c r="H557" i="6" s="1"/>
  <c r="N541" i="6"/>
  <c r="H541" i="6" s="1"/>
  <c r="N525" i="6"/>
  <c r="H525" i="6" s="1"/>
  <c r="N509" i="6"/>
  <c r="H509" i="6"/>
  <c r="N493" i="6"/>
  <c r="H493" i="6"/>
  <c r="N477" i="6"/>
  <c r="H477" i="6"/>
  <c r="N461" i="6"/>
  <c r="H461" i="6"/>
  <c r="N445" i="6"/>
  <c r="H445" i="6"/>
  <c r="N429" i="6"/>
  <c r="H429" i="6" s="1"/>
  <c r="N413" i="6"/>
  <c r="H413" i="6" s="1"/>
  <c r="N397" i="6"/>
  <c r="H397" i="6" s="1"/>
  <c r="N381" i="6"/>
  <c r="H381" i="6"/>
  <c r="N365" i="6"/>
  <c r="H365" i="6"/>
  <c r="N349" i="6"/>
  <c r="H349" i="6"/>
  <c r="N333" i="6"/>
  <c r="H333" i="6"/>
  <c r="N317" i="6"/>
  <c r="H317" i="6"/>
  <c r="N301" i="6"/>
  <c r="H301" i="6" s="1"/>
  <c r="N285" i="6"/>
  <c r="H285" i="6" s="1"/>
  <c r="N269" i="6"/>
  <c r="H269" i="6" s="1"/>
  <c r="N253" i="6"/>
  <c r="H253" i="6"/>
  <c r="N237" i="6"/>
  <c r="H237" i="6"/>
  <c r="N221" i="6"/>
  <c r="H221" i="6"/>
  <c r="N205" i="6"/>
  <c r="H205" i="6"/>
  <c r="N189" i="6"/>
  <c r="H189" i="6"/>
  <c r="N173" i="6"/>
  <c r="H173" i="6" s="1"/>
  <c r="N157" i="6"/>
  <c r="H157" i="6" s="1"/>
  <c r="N141" i="6"/>
  <c r="H141" i="6" s="1"/>
  <c r="N125" i="6"/>
  <c r="H125" i="6"/>
  <c r="N109" i="6"/>
  <c r="H109" i="6"/>
  <c r="N93" i="6"/>
  <c r="H93" i="6"/>
  <c r="N77" i="6"/>
  <c r="H77" i="6"/>
  <c r="N61" i="6"/>
  <c r="H61" i="6"/>
  <c r="N45" i="6"/>
  <c r="H45" i="6" s="1"/>
  <c r="N29" i="6"/>
  <c r="H29" i="6" s="1"/>
  <c r="N1004" i="6"/>
  <c r="H1004" i="6" s="1"/>
  <c r="N956" i="6"/>
  <c r="H956" i="6"/>
  <c r="N940" i="6"/>
  <c r="H940" i="6"/>
  <c r="N924" i="6"/>
  <c r="H924" i="6"/>
  <c r="N908" i="6"/>
  <c r="H908" i="6"/>
  <c r="N892" i="6"/>
  <c r="H892" i="6"/>
  <c r="N876" i="6"/>
  <c r="H876" i="6" s="1"/>
  <c r="N860" i="6"/>
  <c r="H860" i="6" s="1"/>
  <c r="N844" i="6"/>
  <c r="H844" i="6" s="1"/>
  <c r="N828" i="6"/>
  <c r="H828" i="6" s="1"/>
  <c r="N812" i="6"/>
  <c r="H812" i="6"/>
  <c r="N796" i="6"/>
  <c r="H796" i="6"/>
  <c r="N780" i="6"/>
  <c r="H780" i="6"/>
  <c r="N764" i="6"/>
  <c r="H764" i="6"/>
  <c r="N748" i="6"/>
  <c r="H748" i="6" s="1"/>
  <c r="N732" i="6"/>
  <c r="H732" i="6" s="1"/>
  <c r="N716" i="6"/>
  <c r="H716" i="6" s="1"/>
  <c r="N700" i="6"/>
  <c r="H700" i="6"/>
  <c r="N684" i="6"/>
  <c r="H684" i="6"/>
  <c r="N668" i="6"/>
  <c r="H668" i="6"/>
  <c r="N652" i="6"/>
  <c r="H652" i="6"/>
  <c r="N636" i="6"/>
  <c r="H636" i="6"/>
  <c r="N620" i="6"/>
  <c r="H620" i="6" s="1"/>
  <c r="N604" i="6"/>
  <c r="H604" i="6" s="1"/>
  <c r="N588" i="6"/>
  <c r="H588" i="6" s="1"/>
  <c r="N572" i="6"/>
  <c r="H572" i="6"/>
  <c r="N556" i="6"/>
  <c r="H556" i="6"/>
  <c r="N540" i="6"/>
  <c r="H540" i="6"/>
  <c r="N524" i="6"/>
  <c r="H524" i="6"/>
  <c r="N508" i="6"/>
  <c r="H508" i="6"/>
  <c r="N492" i="6"/>
  <c r="H492" i="6" s="1"/>
  <c r="N476" i="6"/>
  <c r="H476" i="6" s="1"/>
  <c r="N460" i="6"/>
  <c r="H460" i="6" s="1"/>
  <c r="N444" i="6"/>
  <c r="H444" i="6"/>
  <c r="N428" i="6"/>
  <c r="H428" i="6"/>
  <c r="N412" i="6"/>
  <c r="H412" i="6"/>
  <c r="N396" i="6"/>
  <c r="H396" i="6"/>
  <c r="N380" i="6"/>
  <c r="H380" i="6"/>
  <c r="N364" i="6"/>
  <c r="H364" i="6" s="1"/>
  <c r="N348" i="6"/>
  <c r="H348" i="6" s="1"/>
  <c r="N332" i="6"/>
  <c r="H332" i="6" s="1"/>
  <c r="N316" i="6"/>
  <c r="H316" i="6"/>
  <c r="N300" i="6"/>
  <c r="H300" i="6"/>
  <c r="N284" i="6"/>
  <c r="H284" i="6"/>
  <c r="N268" i="6"/>
  <c r="H268" i="6"/>
  <c r="N252" i="6"/>
  <c r="H252" i="6"/>
  <c r="N236" i="6"/>
  <c r="H236" i="6" s="1"/>
  <c r="N220" i="6"/>
  <c r="H220" i="6" s="1"/>
  <c r="N204" i="6"/>
  <c r="H204" i="6" s="1"/>
  <c r="N188" i="6"/>
  <c r="H188" i="6" s="1"/>
  <c r="N172" i="6"/>
  <c r="H172" i="6"/>
  <c r="N156" i="6"/>
  <c r="H156" i="6" s="1"/>
  <c r="N140" i="6"/>
  <c r="H140" i="6"/>
  <c r="N124" i="6"/>
  <c r="H124" i="6"/>
  <c r="N108" i="6"/>
  <c r="H108" i="6" s="1"/>
  <c r="N92" i="6"/>
  <c r="H92" i="6" s="1"/>
  <c r="N76" i="6"/>
  <c r="H76" i="6" s="1"/>
  <c r="N60" i="6"/>
  <c r="H60" i="6"/>
  <c r="N44" i="6"/>
  <c r="H44" i="6"/>
  <c r="N28" i="6"/>
  <c r="H28" i="6"/>
  <c r="N1006" i="6"/>
  <c r="H1006" i="6"/>
  <c r="N988" i="6"/>
  <c r="H988" i="6"/>
  <c r="N955" i="6"/>
  <c r="H955" i="6" s="1"/>
  <c r="N923" i="6"/>
  <c r="H923" i="6" s="1"/>
  <c r="N907" i="6"/>
  <c r="H907" i="6" s="1"/>
  <c r="N891" i="6"/>
  <c r="H891" i="6"/>
  <c r="N875" i="6"/>
  <c r="H875" i="6"/>
  <c r="N859" i="6"/>
  <c r="H859" i="6"/>
  <c r="N843" i="6"/>
  <c r="H843" i="6"/>
  <c r="N827" i="6"/>
  <c r="H827" i="6"/>
  <c r="N811" i="6"/>
  <c r="H811" i="6" s="1"/>
  <c r="N795" i="6"/>
  <c r="H795" i="6" s="1"/>
  <c r="N779" i="6"/>
  <c r="H779" i="6" s="1"/>
  <c r="N763" i="6"/>
  <c r="H763" i="6"/>
  <c r="N747" i="6"/>
  <c r="H747" i="6"/>
  <c r="N731" i="6"/>
  <c r="H731" i="6"/>
  <c r="N715" i="6"/>
  <c r="H715" i="6"/>
  <c r="N699" i="6"/>
  <c r="H699" i="6"/>
  <c r="N683" i="6"/>
  <c r="H683" i="6" s="1"/>
  <c r="N667" i="6"/>
  <c r="H667" i="6" s="1"/>
  <c r="N651" i="6"/>
  <c r="H651" i="6" s="1"/>
  <c r="N635" i="6"/>
  <c r="H635" i="6"/>
  <c r="N619" i="6"/>
  <c r="H619" i="6"/>
  <c r="N603" i="6"/>
  <c r="H603" i="6"/>
  <c r="N587" i="6"/>
  <c r="H587" i="6"/>
  <c r="N571" i="6"/>
  <c r="H571" i="6"/>
  <c r="N555" i="6"/>
  <c r="H555" i="6" s="1"/>
  <c r="N539" i="6"/>
  <c r="H539" i="6" s="1"/>
  <c r="N523" i="6"/>
  <c r="H523" i="6" s="1"/>
  <c r="N507" i="6"/>
  <c r="H507" i="6" s="1"/>
  <c r="N491" i="6"/>
  <c r="H491" i="6"/>
  <c r="N475" i="6"/>
  <c r="H475" i="6" s="1"/>
  <c r="N459" i="6"/>
  <c r="H459" i="6"/>
  <c r="N443" i="6"/>
  <c r="H443" i="6"/>
  <c r="N427" i="6"/>
  <c r="H427" i="6" s="1"/>
  <c r="N411" i="6"/>
  <c r="H411" i="6" s="1"/>
  <c r="N395" i="6"/>
  <c r="H395" i="6" s="1"/>
  <c r="N379" i="6"/>
  <c r="H379" i="6" s="1"/>
  <c r="N363" i="6"/>
  <c r="H363" i="6"/>
  <c r="N347" i="6"/>
  <c r="H347" i="6" s="1"/>
  <c r="N331" i="6"/>
  <c r="H331" i="6"/>
  <c r="N315" i="6"/>
  <c r="H315" i="6"/>
  <c r="N299" i="6"/>
  <c r="H299" i="6" s="1"/>
  <c r="N283" i="6"/>
  <c r="H283" i="6" s="1"/>
  <c r="N267" i="6"/>
  <c r="H267" i="6" s="1"/>
  <c r="N251" i="6"/>
  <c r="H251" i="6"/>
  <c r="N235" i="6"/>
  <c r="H235" i="6"/>
  <c r="N219" i="6"/>
  <c r="H219" i="6" s="1"/>
  <c r="N203" i="6"/>
  <c r="H203" i="6"/>
  <c r="N187" i="6"/>
  <c r="H187" i="6"/>
  <c r="N171" i="6"/>
  <c r="H171" i="6" s="1"/>
  <c r="N155" i="6"/>
  <c r="H155" i="6" s="1"/>
  <c r="N139" i="6"/>
  <c r="H139" i="6" s="1"/>
  <c r="N123" i="6"/>
  <c r="H123" i="6"/>
  <c r="N107" i="6"/>
  <c r="H107" i="6"/>
  <c r="N91" i="6"/>
  <c r="H91" i="6"/>
  <c r="N75" i="6"/>
  <c r="H75" i="6"/>
  <c r="N59" i="6"/>
  <c r="H59" i="6"/>
  <c r="N43" i="6"/>
  <c r="H43" i="6" s="1"/>
  <c r="N27" i="6"/>
  <c r="H27" i="6" s="1"/>
  <c r="N1007" i="6"/>
  <c r="H1007" i="6" s="1"/>
  <c r="N972" i="6"/>
  <c r="H972" i="6"/>
  <c r="N1003" i="6"/>
  <c r="H1003" i="6"/>
  <c r="N971" i="6"/>
  <c r="H971" i="6"/>
  <c r="N970" i="6"/>
  <c r="H970" i="6"/>
  <c r="N938" i="6"/>
  <c r="H938" i="6"/>
  <c r="N906" i="6"/>
  <c r="H906" i="6" s="1"/>
  <c r="N874" i="6"/>
  <c r="H874" i="6" s="1"/>
  <c r="N842" i="6"/>
  <c r="H842" i="6" s="1"/>
  <c r="N810" i="6"/>
  <c r="H810" i="6"/>
  <c r="N794" i="6"/>
  <c r="H794" i="6"/>
  <c r="N778" i="6"/>
  <c r="H778" i="6"/>
  <c r="N762" i="6"/>
  <c r="H762" i="6"/>
  <c r="N746" i="6"/>
  <c r="H746" i="6"/>
  <c r="N730" i="6"/>
  <c r="H730" i="6" s="1"/>
  <c r="N714" i="6"/>
  <c r="H714" i="6" s="1"/>
  <c r="N698" i="6"/>
  <c r="H698" i="6" s="1"/>
  <c r="N682" i="6"/>
  <c r="H682" i="6"/>
  <c r="N666" i="6"/>
  <c r="H666" i="6"/>
  <c r="N650" i="6"/>
  <c r="H650" i="6"/>
  <c r="N634" i="6"/>
  <c r="H634" i="6"/>
  <c r="N618" i="6"/>
  <c r="H618" i="6"/>
  <c r="N602" i="6"/>
  <c r="H602" i="6" s="1"/>
  <c r="N586" i="6"/>
  <c r="H586" i="6" s="1"/>
  <c r="N570" i="6"/>
  <c r="H570" i="6" s="1"/>
  <c r="N554" i="6"/>
  <c r="H554" i="6"/>
  <c r="N538" i="6"/>
  <c r="H538" i="6"/>
  <c r="N522" i="6"/>
  <c r="H522" i="6"/>
  <c r="N506" i="6"/>
  <c r="H506" i="6"/>
  <c r="N490" i="6"/>
  <c r="H490" i="6"/>
  <c r="N474" i="6"/>
  <c r="H474" i="6" s="1"/>
  <c r="N458" i="6"/>
  <c r="H458" i="6" s="1"/>
  <c r="N442" i="6"/>
  <c r="H442" i="6" s="1"/>
  <c r="N426" i="6"/>
  <c r="H426" i="6"/>
  <c r="N410" i="6"/>
  <c r="H410" i="6"/>
  <c r="N394" i="6"/>
  <c r="H394" i="6"/>
  <c r="N378" i="6"/>
  <c r="H378" i="6"/>
  <c r="N362" i="6"/>
  <c r="H362" i="6"/>
  <c r="N346" i="6"/>
  <c r="H346" i="6" s="1"/>
  <c r="N330" i="6"/>
  <c r="H330" i="6" s="1"/>
  <c r="N314" i="6"/>
  <c r="H314" i="6" s="1"/>
  <c r="N298" i="6"/>
  <c r="H298" i="6" s="1"/>
  <c r="N282" i="6"/>
  <c r="H282" i="6"/>
  <c r="N266" i="6"/>
  <c r="H266" i="6"/>
  <c r="N250" i="6"/>
  <c r="H250" i="6"/>
  <c r="N234" i="6"/>
  <c r="H234" i="6"/>
  <c r="N218" i="6"/>
  <c r="H218" i="6" s="1"/>
  <c r="N202" i="6"/>
  <c r="H202" i="6" s="1"/>
  <c r="N186" i="6"/>
  <c r="H186" i="6" s="1"/>
  <c r="N170" i="6"/>
  <c r="H170" i="6"/>
  <c r="N154" i="6"/>
  <c r="H154" i="6"/>
  <c r="N138" i="6"/>
  <c r="H138" i="6"/>
  <c r="N122" i="6"/>
  <c r="H122" i="6"/>
  <c r="N106" i="6"/>
  <c r="H106" i="6"/>
  <c r="N90" i="6"/>
  <c r="H90" i="6" s="1"/>
  <c r="N74" i="6"/>
  <c r="H74" i="6" s="1"/>
  <c r="N58" i="6"/>
  <c r="H58" i="6" s="1"/>
  <c r="N42" i="6"/>
  <c r="H42" i="6" s="1"/>
  <c r="N26" i="6"/>
  <c r="H26" i="6"/>
  <c r="N1005" i="6"/>
  <c r="H1005" i="6"/>
  <c r="N973" i="6"/>
  <c r="H973" i="6"/>
  <c r="N987" i="6"/>
  <c r="H987" i="6"/>
  <c r="N939" i="6"/>
  <c r="H939" i="6" s="1"/>
  <c r="N1002" i="6"/>
  <c r="H1002" i="6" s="1"/>
  <c r="N986" i="6"/>
  <c r="H986" i="6"/>
  <c r="N954" i="6"/>
  <c r="H954" i="6" s="1"/>
  <c r="N922" i="6"/>
  <c r="H922" i="6" s="1"/>
  <c r="N890" i="6"/>
  <c r="H890" i="6" s="1"/>
  <c r="N858" i="6"/>
  <c r="H858" i="6"/>
  <c r="N826" i="6"/>
  <c r="H826" i="6"/>
  <c r="N1001" i="6"/>
  <c r="H1001" i="6" s="1"/>
  <c r="N985" i="6"/>
  <c r="H985" i="6"/>
  <c r="N969" i="6"/>
  <c r="H969" i="6"/>
  <c r="N953" i="6"/>
  <c r="H953" i="6" s="1"/>
  <c r="N937" i="6"/>
  <c r="H937" i="6" s="1"/>
  <c r="N921" i="6"/>
  <c r="H921" i="6" s="1"/>
  <c r="N905" i="6"/>
  <c r="H905" i="6"/>
  <c r="N889" i="6"/>
  <c r="H889" i="6"/>
  <c r="N873" i="6"/>
  <c r="H873" i="6" s="1"/>
  <c r="N857" i="6"/>
  <c r="H857" i="6"/>
  <c r="N841" i="6"/>
  <c r="H841" i="6"/>
  <c r="N825" i="6"/>
  <c r="H825" i="6" s="1"/>
  <c r="N809" i="6"/>
  <c r="H809" i="6" s="1"/>
  <c r="N793" i="6"/>
  <c r="H793" i="6" s="1"/>
  <c r="N777" i="6"/>
  <c r="H777" i="6"/>
  <c r="N761" i="6"/>
  <c r="H761" i="6"/>
  <c r="N745" i="6"/>
  <c r="H745" i="6" s="1"/>
  <c r="N729" i="6"/>
  <c r="H729" i="6"/>
  <c r="N713" i="6"/>
  <c r="H713" i="6"/>
  <c r="N697" i="6"/>
  <c r="H697" i="6" s="1"/>
  <c r="N681" i="6"/>
  <c r="H681" i="6" s="1"/>
  <c r="N665" i="6"/>
  <c r="H665" i="6" s="1"/>
  <c r="N649" i="6"/>
  <c r="H649" i="6"/>
  <c r="N633" i="6"/>
  <c r="H633" i="6"/>
  <c r="N617" i="6"/>
  <c r="H617" i="6" s="1"/>
  <c r="N601" i="6"/>
  <c r="H601" i="6"/>
  <c r="N585" i="6"/>
  <c r="H585" i="6"/>
  <c r="N569" i="6"/>
  <c r="H569" i="6" s="1"/>
  <c r="N553" i="6"/>
  <c r="H553" i="6" s="1"/>
  <c r="N537" i="6"/>
  <c r="H537" i="6" s="1"/>
  <c r="N521" i="6"/>
  <c r="H521" i="6"/>
  <c r="N505" i="6"/>
  <c r="H505" i="6"/>
  <c r="N489" i="6"/>
  <c r="H489" i="6" s="1"/>
  <c r="N473" i="6"/>
  <c r="H473" i="6"/>
  <c r="N457" i="6"/>
  <c r="H457" i="6"/>
  <c r="N441" i="6"/>
  <c r="H441" i="6" s="1"/>
  <c r="N425" i="6"/>
  <c r="H425" i="6" s="1"/>
  <c r="N409" i="6"/>
  <c r="H409" i="6" s="1"/>
  <c r="N393" i="6"/>
  <c r="H393" i="6"/>
  <c r="N377" i="6"/>
  <c r="H377" i="6"/>
  <c r="N361" i="6"/>
  <c r="H361" i="6" s="1"/>
  <c r="N345" i="6"/>
  <c r="H345" i="6"/>
  <c r="N329" i="6"/>
  <c r="H329" i="6"/>
  <c r="N313" i="6"/>
  <c r="H313" i="6" s="1"/>
  <c r="N297" i="6"/>
  <c r="H297" i="6" s="1"/>
  <c r="N281" i="6"/>
  <c r="H281" i="6" s="1"/>
  <c r="N265" i="6"/>
  <c r="H265" i="6"/>
  <c r="N249" i="6"/>
  <c r="H249" i="6"/>
  <c r="N233" i="6"/>
  <c r="H233" i="6" s="1"/>
  <c r="N217" i="6"/>
  <c r="H217" i="6"/>
  <c r="N201" i="6"/>
  <c r="H201" i="6"/>
  <c r="N185" i="6"/>
  <c r="H185" i="6" s="1"/>
  <c r="N169" i="6"/>
  <c r="H169" i="6" s="1"/>
  <c r="N153" i="6"/>
  <c r="H153" i="6" s="1"/>
  <c r="N137" i="6"/>
  <c r="H137" i="6"/>
  <c r="N121" i="6"/>
  <c r="H121" i="6"/>
  <c r="N105" i="6"/>
  <c r="H105" i="6" s="1"/>
  <c r="N89" i="6"/>
  <c r="H89" i="6"/>
  <c r="N73" i="6"/>
  <c r="H73" i="6"/>
  <c r="N57" i="6"/>
  <c r="H57" i="6" s="1"/>
  <c r="N41" i="6"/>
  <c r="H41" i="6" s="1"/>
  <c r="N25" i="6"/>
  <c r="H25" i="6" s="1"/>
  <c r="N984" i="6"/>
  <c r="H984" i="6"/>
  <c r="N968" i="6"/>
  <c r="H968" i="6"/>
  <c r="N952" i="6"/>
  <c r="H952" i="6" s="1"/>
  <c r="N936" i="6"/>
  <c r="H936" i="6"/>
  <c r="N920" i="6"/>
  <c r="H920" i="6"/>
  <c r="N904" i="6"/>
  <c r="H904" i="6" s="1"/>
  <c r="N888" i="6"/>
  <c r="H888" i="6" s="1"/>
  <c r="N872" i="6"/>
  <c r="H872" i="6" s="1"/>
  <c r="N856" i="6"/>
  <c r="H856" i="6"/>
  <c r="N840" i="6"/>
  <c r="H840" i="6"/>
  <c r="N824" i="6"/>
  <c r="H824" i="6" s="1"/>
  <c r="N808" i="6"/>
  <c r="H808" i="6"/>
  <c r="N792" i="6"/>
  <c r="H792" i="6"/>
  <c r="N776" i="6"/>
  <c r="H776" i="6" s="1"/>
  <c r="N760" i="6"/>
  <c r="H760" i="6" s="1"/>
  <c r="N744" i="6"/>
  <c r="H744" i="6" s="1"/>
  <c r="N728" i="6"/>
  <c r="H728" i="6"/>
  <c r="N712" i="6"/>
  <c r="H712" i="6"/>
  <c r="N696" i="6"/>
  <c r="H696" i="6" s="1"/>
  <c r="N680" i="6"/>
  <c r="H680" i="6" s="1"/>
  <c r="N664" i="6"/>
  <c r="H664" i="6"/>
  <c r="N648" i="6"/>
  <c r="H648" i="6" s="1"/>
  <c r="N632" i="6"/>
  <c r="H632" i="6" s="1"/>
  <c r="N616" i="6"/>
  <c r="H616" i="6" s="1"/>
  <c r="N600" i="6"/>
  <c r="H600" i="6"/>
  <c r="N584" i="6"/>
  <c r="H584" i="6"/>
  <c r="N568" i="6"/>
  <c r="H568" i="6"/>
  <c r="N552" i="6"/>
  <c r="H552" i="6" s="1"/>
  <c r="N536" i="6"/>
  <c r="H536" i="6" s="1"/>
  <c r="N520" i="6"/>
  <c r="H520" i="6" s="1"/>
  <c r="N504" i="6"/>
  <c r="H504" i="6" s="1"/>
  <c r="N488" i="6"/>
  <c r="H488" i="6" s="1"/>
  <c r="N472" i="6"/>
  <c r="H472" i="6"/>
  <c r="N456" i="6"/>
  <c r="H456" i="6"/>
  <c r="N440" i="6"/>
  <c r="H440" i="6"/>
  <c r="N424" i="6"/>
  <c r="H424" i="6" s="1"/>
  <c r="N408" i="6"/>
  <c r="H408" i="6" s="1"/>
  <c r="N392" i="6"/>
  <c r="H392" i="6" s="1"/>
  <c r="N376" i="6"/>
  <c r="H376" i="6" s="1"/>
  <c r="N360" i="6"/>
  <c r="H360" i="6" s="1"/>
  <c r="N344" i="6"/>
  <c r="H344" i="6"/>
  <c r="N328" i="6"/>
  <c r="H328" i="6"/>
  <c r="N312" i="6"/>
  <c r="H312" i="6"/>
  <c r="N296" i="6"/>
  <c r="H296" i="6"/>
  <c r="N280" i="6"/>
  <c r="H280" i="6"/>
  <c r="N264" i="6"/>
  <c r="H264" i="6" s="1"/>
  <c r="N248" i="6"/>
  <c r="H248" i="6" s="1"/>
  <c r="N232" i="6"/>
  <c r="H232" i="6" s="1"/>
  <c r="N216" i="6"/>
  <c r="H216" i="6"/>
  <c r="N200" i="6"/>
  <c r="H200" i="6"/>
  <c r="N184" i="6"/>
  <c r="H184" i="6" s="1"/>
  <c r="N168" i="6"/>
  <c r="H168" i="6" s="1"/>
  <c r="N152" i="6"/>
  <c r="H152" i="6"/>
  <c r="N136" i="6"/>
  <c r="H136" i="6" s="1"/>
  <c r="N120" i="6"/>
  <c r="H120" i="6" s="1"/>
  <c r="N104" i="6"/>
  <c r="H104" i="6" s="1"/>
  <c r="N88" i="6"/>
  <c r="H88" i="6"/>
  <c r="N72" i="6"/>
  <c r="H72" i="6"/>
  <c r="N56" i="6"/>
  <c r="H56" i="6" s="1"/>
  <c r="N40" i="6"/>
  <c r="H40" i="6" s="1"/>
  <c r="N24" i="6"/>
  <c r="H24" i="6"/>
  <c r="N983" i="6"/>
  <c r="H983" i="6" s="1"/>
  <c r="N967" i="6"/>
  <c r="H967" i="6" s="1"/>
  <c r="N951" i="6"/>
  <c r="H951" i="6" s="1"/>
  <c r="N935" i="6"/>
  <c r="H935" i="6"/>
  <c r="N919" i="6"/>
  <c r="H919" i="6"/>
  <c r="N903" i="6"/>
  <c r="H903" i="6" s="1"/>
  <c r="N887" i="6"/>
  <c r="H887" i="6"/>
  <c r="N871" i="6"/>
  <c r="H871" i="6" s="1"/>
  <c r="N855" i="6"/>
  <c r="H855" i="6" s="1"/>
  <c r="N839" i="6"/>
  <c r="H839" i="6" s="1"/>
  <c r="N823" i="6"/>
  <c r="H823" i="6" s="1"/>
  <c r="N807" i="6"/>
  <c r="H807" i="6"/>
  <c r="N791" i="6"/>
  <c r="H791" i="6"/>
  <c r="N775" i="6"/>
  <c r="H775" i="6" s="1"/>
  <c r="N759" i="6"/>
  <c r="H759" i="6"/>
  <c r="N743" i="6"/>
  <c r="H743" i="6" s="1"/>
  <c r="N727" i="6"/>
  <c r="H727" i="6" s="1"/>
  <c r="N711" i="6"/>
  <c r="H711" i="6" s="1"/>
  <c r="N695" i="6"/>
  <c r="H695" i="6" s="1"/>
  <c r="N679" i="6"/>
  <c r="H679" i="6"/>
  <c r="N663" i="6"/>
  <c r="H663" i="6"/>
  <c r="N647" i="6"/>
  <c r="H647" i="6"/>
  <c r="N631" i="6"/>
  <c r="H631" i="6"/>
  <c r="N615" i="6"/>
  <c r="H615" i="6"/>
  <c r="N599" i="6"/>
  <c r="H599" i="6" s="1"/>
  <c r="N583" i="6"/>
  <c r="H583" i="6" s="1"/>
  <c r="N567" i="6"/>
  <c r="H567" i="6" s="1"/>
  <c r="N551" i="6"/>
  <c r="H551" i="6"/>
  <c r="N535" i="6"/>
  <c r="H535" i="6"/>
  <c r="N519" i="6"/>
  <c r="H519" i="6"/>
  <c r="N503" i="6"/>
  <c r="H503" i="6"/>
  <c r="N487" i="6"/>
  <c r="H487" i="6"/>
  <c r="N471" i="6"/>
  <c r="H471" i="6" s="1"/>
  <c r="N455" i="6"/>
  <c r="H455" i="6" s="1"/>
  <c r="N439" i="6"/>
  <c r="H439" i="6" s="1"/>
  <c r="N423" i="6"/>
  <c r="H423" i="6"/>
  <c r="N407" i="6"/>
  <c r="H407" i="6"/>
  <c r="N391" i="6"/>
  <c r="H391" i="6"/>
  <c r="N375" i="6"/>
  <c r="H375" i="6"/>
  <c r="N359" i="6"/>
  <c r="H359" i="6"/>
  <c r="N343" i="6"/>
  <c r="H343" i="6" s="1"/>
  <c r="N327" i="6"/>
  <c r="H327" i="6" s="1"/>
  <c r="N311" i="6"/>
  <c r="H311" i="6" s="1"/>
  <c r="N295" i="6"/>
  <c r="H295" i="6"/>
  <c r="N279" i="6"/>
  <c r="H279" i="6"/>
  <c r="N263" i="6"/>
  <c r="H263" i="6"/>
  <c r="N247" i="6"/>
  <c r="H247" i="6"/>
  <c r="N231" i="6"/>
  <c r="H231" i="6"/>
  <c r="N215" i="6"/>
  <c r="H215" i="6" s="1"/>
  <c r="N199" i="6"/>
  <c r="H199" i="6" s="1"/>
  <c r="N183" i="6"/>
  <c r="H183" i="6" s="1"/>
  <c r="N167" i="6"/>
  <c r="H167" i="6"/>
  <c r="N151" i="6"/>
  <c r="H151" i="6"/>
  <c r="N135" i="6"/>
  <c r="H135" i="6"/>
  <c r="N119" i="6"/>
  <c r="H119" i="6"/>
  <c r="N103" i="6"/>
  <c r="H103" i="6"/>
  <c r="N87" i="6"/>
  <c r="H87" i="6" s="1"/>
  <c r="N71" i="6"/>
  <c r="H71" i="6" s="1"/>
  <c r="N55" i="6"/>
  <c r="H55" i="6" s="1"/>
  <c r="N39" i="6"/>
  <c r="H39" i="6"/>
  <c r="N23" i="6"/>
  <c r="H23" i="6"/>
  <c r="N18" i="6"/>
  <c r="H18" i="6"/>
  <c r="N17" i="6"/>
  <c r="H17" i="6"/>
  <c r="N16" i="6"/>
  <c r="H16" i="6"/>
  <c r="N15" i="6"/>
  <c r="H15" i="6" s="1"/>
  <c r="N14" i="6"/>
  <c r="H14" i="6" s="1"/>
  <c r="N13" i="6"/>
  <c r="H13" i="6" s="1"/>
  <c r="Q27" i="6"/>
  <c r="Q43" i="6"/>
  <c r="Q59" i="6"/>
  <c r="Q75" i="6"/>
  <c r="Q91" i="6"/>
  <c r="Q107" i="6"/>
  <c r="Q123" i="6"/>
  <c r="Q139" i="6"/>
  <c r="Q155" i="6"/>
  <c r="Q171" i="6"/>
  <c r="Q187" i="6"/>
  <c r="Q203" i="6"/>
  <c r="Q219" i="6"/>
  <c r="Q235" i="6"/>
  <c r="Q251" i="6"/>
  <c r="Q267" i="6"/>
  <c r="Q283" i="6"/>
  <c r="Q299" i="6"/>
  <c r="Q315" i="6"/>
  <c r="Q331" i="6"/>
  <c r="Q347" i="6"/>
  <c r="Q363" i="6"/>
  <c r="Q379" i="6"/>
  <c r="Q395" i="6"/>
  <c r="Q411" i="6"/>
  <c r="Q427" i="6"/>
  <c r="Q443" i="6"/>
  <c r="Q459" i="6"/>
  <c r="Q475" i="6"/>
  <c r="Q491" i="6"/>
  <c r="Q507" i="6"/>
  <c r="Q523" i="6"/>
  <c r="Q539" i="6"/>
  <c r="Q555" i="6"/>
  <c r="Q571" i="6"/>
  <c r="Q587" i="6"/>
  <c r="Q603" i="6"/>
  <c r="Q619" i="6"/>
  <c r="Q635" i="6"/>
  <c r="Q651" i="6"/>
  <c r="Q667" i="6"/>
  <c r="Q683" i="6"/>
  <c r="Q699" i="6"/>
  <c r="Q715" i="6"/>
  <c r="Q731" i="6"/>
  <c r="Q747" i="6"/>
  <c r="Q763" i="6"/>
  <c r="Q779" i="6"/>
  <c r="Q795" i="6"/>
  <c r="Q811" i="6"/>
  <c r="Q827" i="6"/>
  <c r="Q843" i="6"/>
  <c r="Q859" i="6"/>
  <c r="Q875" i="6"/>
  <c r="Q891" i="6"/>
  <c r="Q907" i="6"/>
  <c r="Q923" i="6"/>
  <c r="Q939" i="6"/>
  <c r="Q955" i="6"/>
  <c r="Q971" i="6"/>
  <c r="Q987" i="6"/>
  <c r="Q1003" i="6"/>
  <c r="Q249" i="6"/>
  <c r="Q617" i="6"/>
  <c r="Q905" i="6"/>
  <c r="Q28" i="6"/>
  <c r="Q44" i="6"/>
  <c r="Q60" i="6"/>
  <c r="Q76" i="6"/>
  <c r="Q92" i="6"/>
  <c r="Q108" i="6"/>
  <c r="Q124" i="6"/>
  <c r="Q140" i="6"/>
  <c r="Q156" i="6"/>
  <c r="Q172" i="6"/>
  <c r="Q188" i="6"/>
  <c r="Q204" i="6"/>
  <c r="Q220" i="6"/>
  <c r="Q236" i="6"/>
  <c r="Q252" i="6"/>
  <c r="Q268" i="6"/>
  <c r="Q284" i="6"/>
  <c r="Q300" i="6"/>
  <c r="Q316" i="6"/>
  <c r="Q332" i="6"/>
  <c r="Q348" i="6"/>
  <c r="Q364" i="6"/>
  <c r="Q380" i="6"/>
  <c r="Q396" i="6"/>
  <c r="Q412" i="6"/>
  <c r="Q428" i="6"/>
  <c r="Q444" i="6"/>
  <c r="Q460" i="6"/>
  <c r="Q476" i="6"/>
  <c r="Q492" i="6"/>
  <c r="Q508" i="6"/>
  <c r="Q524" i="6"/>
  <c r="Q540" i="6"/>
  <c r="Q556" i="6"/>
  <c r="Q572" i="6"/>
  <c r="Q588" i="6"/>
  <c r="Q604" i="6"/>
  <c r="Q620" i="6"/>
  <c r="Q636" i="6"/>
  <c r="Q652" i="6"/>
  <c r="Q668" i="6"/>
  <c r="Q684" i="6"/>
  <c r="Q700" i="6"/>
  <c r="Q716" i="6"/>
  <c r="Q732" i="6"/>
  <c r="Q748" i="6"/>
  <c r="Q764" i="6"/>
  <c r="Q780" i="6"/>
  <c r="Q796" i="6"/>
  <c r="Q812" i="6"/>
  <c r="Q828" i="6"/>
  <c r="Q844" i="6"/>
  <c r="Q860" i="6"/>
  <c r="Q876" i="6"/>
  <c r="Q892" i="6"/>
  <c r="Q908" i="6"/>
  <c r="Q924" i="6"/>
  <c r="Q940" i="6"/>
  <c r="Q956" i="6"/>
  <c r="Q972" i="6"/>
  <c r="Q988" i="6"/>
  <c r="Q1004" i="6"/>
  <c r="Q233" i="6"/>
  <c r="Q633" i="6"/>
  <c r="Q953" i="6"/>
  <c r="Q13" i="6"/>
  <c r="Q29" i="6"/>
  <c r="Q45" i="6"/>
  <c r="Q61" i="6"/>
  <c r="Q77" i="6"/>
  <c r="Q93" i="6"/>
  <c r="Q109" i="6"/>
  <c r="Q125" i="6"/>
  <c r="Q141" i="6"/>
  <c r="Q157" i="6"/>
  <c r="Q173" i="6"/>
  <c r="Q189" i="6"/>
  <c r="Q205" i="6"/>
  <c r="Q221" i="6"/>
  <c r="Q237" i="6"/>
  <c r="Q253" i="6"/>
  <c r="Q269" i="6"/>
  <c r="Q285" i="6"/>
  <c r="Q301" i="6"/>
  <c r="Q317" i="6"/>
  <c r="Q333" i="6"/>
  <c r="Q349" i="6"/>
  <c r="Q365" i="6"/>
  <c r="Q381" i="6"/>
  <c r="Q397" i="6"/>
  <c r="Q413" i="6"/>
  <c r="Q429" i="6"/>
  <c r="Q445" i="6"/>
  <c r="Q461" i="6"/>
  <c r="Q477" i="6"/>
  <c r="Q493" i="6"/>
  <c r="Q509" i="6"/>
  <c r="Q525" i="6"/>
  <c r="Q541" i="6"/>
  <c r="Q557" i="6"/>
  <c r="Q573" i="6"/>
  <c r="Q589" i="6"/>
  <c r="Q605" i="6"/>
  <c r="Q621" i="6"/>
  <c r="Q637" i="6"/>
  <c r="Q653" i="6"/>
  <c r="Q669" i="6"/>
  <c r="Q685" i="6"/>
  <c r="Q701" i="6"/>
  <c r="Q717" i="6"/>
  <c r="Q733" i="6"/>
  <c r="Q749" i="6"/>
  <c r="Q765" i="6"/>
  <c r="Q781" i="6"/>
  <c r="Q797" i="6"/>
  <c r="Q813" i="6"/>
  <c r="Q829" i="6"/>
  <c r="Q845" i="6"/>
  <c r="Q861" i="6"/>
  <c r="Q877" i="6"/>
  <c r="Q893" i="6"/>
  <c r="Q909" i="6"/>
  <c r="Q925" i="6"/>
  <c r="Q941" i="6"/>
  <c r="Q957" i="6"/>
  <c r="Q973" i="6"/>
  <c r="Q989" i="6"/>
  <c r="Q1005" i="6"/>
  <c r="Q105" i="6"/>
  <c r="Q281" i="6"/>
  <c r="Q441" i="6"/>
  <c r="Q585" i="6"/>
  <c r="Q825" i="6"/>
  <c r="Q14" i="6"/>
  <c r="Q30" i="6"/>
  <c r="Q46" i="6"/>
  <c r="Q62" i="6"/>
  <c r="Q78" i="6"/>
  <c r="Q94" i="6"/>
  <c r="Q110" i="6"/>
  <c r="Q126" i="6"/>
  <c r="Q142" i="6"/>
  <c r="Q158" i="6"/>
  <c r="Q174" i="6"/>
  <c r="Q190" i="6"/>
  <c r="Q206" i="6"/>
  <c r="Q222" i="6"/>
  <c r="Q238" i="6"/>
  <c r="Q254" i="6"/>
  <c r="Q270" i="6"/>
  <c r="Q286" i="6"/>
  <c r="Q302" i="6"/>
  <c r="Q318" i="6"/>
  <c r="Q334" i="6"/>
  <c r="Q350" i="6"/>
  <c r="Q366" i="6"/>
  <c r="Q382" i="6"/>
  <c r="Q398" i="6"/>
  <c r="Q414" i="6"/>
  <c r="Q430" i="6"/>
  <c r="Q446" i="6"/>
  <c r="Q462" i="6"/>
  <c r="Q478" i="6"/>
  <c r="Q494" i="6"/>
  <c r="Q510" i="6"/>
  <c r="Q526" i="6"/>
  <c r="Q542" i="6"/>
  <c r="Q558" i="6"/>
  <c r="Q574" i="6"/>
  <c r="Q590" i="6"/>
  <c r="Q606" i="6"/>
  <c r="Q622" i="6"/>
  <c r="Q638" i="6"/>
  <c r="Q654" i="6"/>
  <c r="Q670" i="6"/>
  <c r="Q686" i="6"/>
  <c r="Q702" i="6"/>
  <c r="Q718" i="6"/>
  <c r="Q734" i="6"/>
  <c r="Q750" i="6"/>
  <c r="Q766" i="6"/>
  <c r="Q782" i="6"/>
  <c r="Q798" i="6"/>
  <c r="Q814" i="6"/>
  <c r="Q830" i="6"/>
  <c r="Q846" i="6"/>
  <c r="Q862" i="6"/>
  <c r="Q878" i="6"/>
  <c r="Q894" i="6"/>
  <c r="Q910" i="6"/>
  <c r="Q926" i="6"/>
  <c r="Q942" i="6"/>
  <c r="Q958" i="6"/>
  <c r="Q974" i="6"/>
  <c r="Q990" i="6"/>
  <c r="Q1006" i="6"/>
  <c r="Q121" i="6"/>
  <c r="Q265" i="6"/>
  <c r="Q377" i="6"/>
  <c r="Q505" i="6"/>
  <c r="Q745" i="6"/>
  <c r="Q985" i="6"/>
  <c r="Q15" i="6"/>
  <c r="Q31" i="6"/>
  <c r="Q47" i="6"/>
  <c r="Q63" i="6"/>
  <c r="Q79" i="6"/>
  <c r="Q95" i="6"/>
  <c r="Q111" i="6"/>
  <c r="Q127" i="6"/>
  <c r="Q143" i="6"/>
  <c r="Q159" i="6"/>
  <c r="Q175" i="6"/>
  <c r="Q191" i="6"/>
  <c r="Q207" i="6"/>
  <c r="Q223" i="6"/>
  <c r="Q239" i="6"/>
  <c r="Q255" i="6"/>
  <c r="Q271" i="6"/>
  <c r="Q287" i="6"/>
  <c r="Q303" i="6"/>
  <c r="Q319" i="6"/>
  <c r="Q335" i="6"/>
  <c r="Q351" i="6"/>
  <c r="Q367" i="6"/>
  <c r="Q383" i="6"/>
  <c r="Q399" i="6"/>
  <c r="Q415" i="6"/>
  <c r="Q431" i="6"/>
  <c r="Q447" i="6"/>
  <c r="Q463" i="6"/>
  <c r="Q479" i="6"/>
  <c r="Q495" i="6"/>
  <c r="Q511" i="6"/>
  <c r="Q527" i="6"/>
  <c r="Q543" i="6"/>
  <c r="Q559" i="6"/>
  <c r="Q575" i="6"/>
  <c r="Q591" i="6"/>
  <c r="Q607" i="6"/>
  <c r="Q623" i="6"/>
  <c r="Q639" i="6"/>
  <c r="Q655" i="6"/>
  <c r="Q671" i="6"/>
  <c r="Q687" i="6"/>
  <c r="Q703" i="6"/>
  <c r="Q719" i="6"/>
  <c r="Q735" i="6"/>
  <c r="Q751" i="6"/>
  <c r="Q767" i="6"/>
  <c r="Q783" i="6"/>
  <c r="Q799" i="6"/>
  <c r="Q815" i="6"/>
  <c r="Q831" i="6"/>
  <c r="Q847" i="6"/>
  <c r="Q863" i="6"/>
  <c r="Q879" i="6"/>
  <c r="Q895" i="6"/>
  <c r="Q911" i="6"/>
  <c r="Q927" i="6"/>
  <c r="Q943" i="6"/>
  <c r="Q959" i="6"/>
  <c r="Q975" i="6"/>
  <c r="Q991" i="6"/>
  <c r="Q1007" i="6"/>
  <c r="Q89" i="6"/>
  <c r="Q345" i="6"/>
  <c r="Q473" i="6"/>
  <c r="Q681" i="6"/>
  <c r="Q873" i="6"/>
  <c r="Q16" i="6"/>
  <c r="Q32" i="6"/>
  <c r="Q48" i="6"/>
  <c r="Q64" i="6"/>
  <c r="Q80" i="6"/>
  <c r="Q96" i="6"/>
  <c r="Q112" i="6"/>
  <c r="Q128" i="6"/>
  <c r="Q144" i="6"/>
  <c r="Q160" i="6"/>
  <c r="Q176" i="6"/>
  <c r="Q192" i="6"/>
  <c r="Q208" i="6"/>
  <c r="Q224" i="6"/>
  <c r="Q240" i="6"/>
  <c r="Q256" i="6"/>
  <c r="Q272" i="6"/>
  <c r="Q288" i="6"/>
  <c r="Q304" i="6"/>
  <c r="Q320" i="6"/>
  <c r="Q336" i="6"/>
  <c r="Q352" i="6"/>
  <c r="Q368" i="6"/>
  <c r="Q384" i="6"/>
  <c r="Q400" i="6"/>
  <c r="Q416" i="6"/>
  <c r="Q432" i="6"/>
  <c r="Q448" i="6"/>
  <c r="Q464" i="6"/>
  <c r="Q480" i="6"/>
  <c r="Q496" i="6"/>
  <c r="Q512" i="6"/>
  <c r="Q528" i="6"/>
  <c r="Q544" i="6"/>
  <c r="Q560" i="6"/>
  <c r="Q576" i="6"/>
  <c r="Q592" i="6"/>
  <c r="Q608" i="6"/>
  <c r="Q624" i="6"/>
  <c r="Q640" i="6"/>
  <c r="Q656" i="6"/>
  <c r="Q672" i="6"/>
  <c r="Q688" i="6"/>
  <c r="Q704" i="6"/>
  <c r="Q720" i="6"/>
  <c r="Q736" i="6"/>
  <c r="Q752" i="6"/>
  <c r="Q768" i="6"/>
  <c r="Q784" i="6"/>
  <c r="Q800" i="6"/>
  <c r="Q816" i="6"/>
  <c r="Q832" i="6"/>
  <c r="Q848" i="6"/>
  <c r="Q864" i="6"/>
  <c r="Q880" i="6"/>
  <c r="Q896" i="6"/>
  <c r="Q912" i="6"/>
  <c r="Q928" i="6"/>
  <c r="Q944" i="6"/>
  <c r="Q960" i="6"/>
  <c r="Q976" i="6"/>
  <c r="Q992" i="6"/>
  <c r="Q1008" i="6"/>
  <c r="Q73" i="6"/>
  <c r="Q329" i="6"/>
  <c r="Q489" i="6"/>
  <c r="Q665" i="6"/>
  <c r="Q857" i="6"/>
  <c r="Q17" i="6"/>
  <c r="Q33" i="6"/>
  <c r="Q49" i="6"/>
  <c r="Q65" i="6"/>
  <c r="Q81" i="6"/>
  <c r="Q97" i="6"/>
  <c r="Q113" i="6"/>
  <c r="Q129" i="6"/>
  <c r="Q145" i="6"/>
  <c r="Q161" i="6"/>
  <c r="Q177" i="6"/>
  <c r="Q193" i="6"/>
  <c r="Q209" i="6"/>
  <c r="Q225" i="6"/>
  <c r="Q241" i="6"/>
  <c r="Q257" i="6"/>
  <c r="Q273" i="6"/>
  <c r="Q289" i="6"/>
  <c r="Q305" i="6"/>
  <c r="Q321" i="6"/>
  <c r="Q337" i="6"/>
  <c r="Q353" i="6"/>
  <c r="Q369" i="6"/>
  <c r="Q385" i="6"/>
  <c r="Q401" i="6"/>
  <c r="Q417" i="6"/>
  <c r="Q433" i="6"/>
  <c r="Q449" i="6"/>
  <c r="Q465" i="6"/>
  <c r="Q481" i="6"/>
  <c r="Q497" i="6"/>
  <c r="Q513" i="6"/>
  <c r="Q529" i="6"/>
  <c r="Q545" i="6"/>
  <c r="Q561" i="6"/>
  <c r="Q577" i="6"/>
  <c r="Q593" i="6"/>
  <c r="Q609" i="6"/>
  <c r="Q625" i="6"/>
  <c r="Q641" i="6"/>
  <c r="Q657" i="6"/>
  <c r="Q673" i="6"/>
  <c r="Q689" i="6"/>
  <c r="Q705" i="6"/>
  <c r="Q721" i="6"/>
  <c r="Q737" i="6"/>
  <c r="Q753" i="6"/>
  <c r="Q769" i="6"/>
  <c r="Q785" i="6"/>
  <c r="Q801" i="6"/>
  <c r="Q817" i="6"/>
  <c r="Q833" i="6"/>
  <c r="Q849" i="6"/>
  <c r="Q865" i="6"/>
  <c r="Q881" i="6"/>
  <c r="Q897" i="6"/>
  <c r="Q913" i="6"/>
  <c r="Q929" i="6"/>
  <c r="Q945" i="6"/>
  <c r="Q961" i="6"/>
  <c r="Q977" i="6"/>
  <c r="Q993" i="6"/>
  <c r="Q1009" i="6"/>
  <c r="Q169" i="6"/>
  <c r="Q809" i="6"/>
  <c r="Q18" i="6"/>
  <c r="Q34" i="6"/>
  <c r="Q50" i="6"/>
  <c r="Q66" i="6"/>
  <c r="Q82" i="6"/>
  <c r="Q98" i="6"/>
  <c r="Q114" i="6"/>
  <c r="Q130" i="6"/>
  <c r="Q146" i="6"/>
  <c r="Q162" i="6"/>
  <c r="Q178" i="6"/>
  <c r="Q194" i="6"/>
  <c r="Q210" i="6"/>
  <c r="Q226" i="6"/>
  <c r="Q242" i="6"/>
  <c r="Q258" i="6"/>
  <c r="Q274" i="6"/>
  <c r="Q290" i="6"/>
  <c r="Q306" i="6"/>
  <c r="Q322" i="6"/>
  <c r="Q338" i="6"/>
  <c r="Q354" i="6"/>
  <c r="Q370" i="6"/>
  <c r="Q386" i="6"/>
  <c r="Q402" i="6"/>
  <c r="Q418" i="6"/>
  <c r="Q434" i="6"/>
  <c r="Q450" i="6"/>
  <c r="Q466" i="6"/>
  <c r="Q482" i="6"/>
  <c r="Q498" i="6"/>
  <c r="Q514" i="6"/>
  <c r="Q530" i="6"/>
  <c r="Q546" i="6"/>
  <c r="Q562" i="6"/>
  <c r="Q578" i="6"/>
  <c r="Q594" i="6"/>
  <c r="Q610" i="6"/>
  <c r="Q626" i="6"/>
  <c r="Q642" i="6"/>
  <c r="Q658" i="6"/>
  <c r="Q674" i="6"/>
  <c r="Q690" i="6"/>
  <c r="Q706" i="6"/>
  <c r="Q722" i="6"/>
  <c r="Q738" i="6"/>
  <c r="Q754" i="6"/>
  <c r="Q770" i="6"/>
  <c r="Q786" i="6"/>
  <c r="Q802" i="6"/>
  <c r="Q818" i="6"/>
  <c r="Q834" i="6"/>
  <c r="Q850" i="6"/>
  <c r="Q866" i="6"/>
  <c r="Q882" i="6"/>
  <c r="Q898" i="6"/>
  <c r="Q914" i="6"/>
  <c r="Q930" i="6"/>
  <c r="Q946" i="6"/>
  <c r="Q962" i="6"/>
  <c r="Q978" i="6"/>
  <c r="Q994" i="6"/>
  <c r="Q1010" i="6"/>
  <c r="Q137" i="6"/>
  <c r="Q297" i="6"/>
  <c r="Q409" i="6"/>
  <c r="Q521" i="6"/>
  <c r="Q649" i="6"/>
  <c r="Q793" i="6"/>
  <c r="Q937" i="6"/>
  <c r="Q19" i="6"/>
  <c r="Q35" i="6"/>
  <c r="Q51" i="6"/>
  <c r="Q67" i="6"/>
  <c r="Q83" i="6"/>
  <c r="Q99" i="6"/>
  <c r="Q115" i="6"/>
  <c r="Q131" i="6"/>
  <c r="Q147" i="6"/>
  <c r="Q163" i="6"/>
  <c r="Q179" i="6"/>
  <c r="Q195" i="6"/>
  <c r="Q211" i="6"/>
  <c r="Q227" i="6"/>
  <c r="Q243" i="6"/>
  <c r="Q259" i="6"/>
  <c r="Q275" i="6"/>
  <c r="Q291" i="6"/>
  <c r="Q307" i="6"/>
  <c r="Q323" i="6"/>
  <c r="Q339" i="6"/>
  <c r="Q355" i="6"/>
  <c r="Q371" i="6"/>
  <c r="Q387" i="6"/>
  <c r="Q403" i="6"/>
  <c r="Q419" i="6"/>
  <c r="Q435" i="6"/>
  <c r="Q451" i="6"/>
  <c r="Q467" i="6"/>
  <c r="Q483" i="6"/>
  <c r="Q499" i="6"/>
  <c r="Q515" i="6"/>
  <c r="Q531" i="6"/>
  <c r="Q547" i="6"/>
  <c r="Q563" i="6"/>
  <c r="Q579" i="6"/>
  <c r="Q595" i="6"/>
  <c r="Q611" i="6"/>
  <c r="Q627" i="6"/>
  <c r="Q643" i="6"/>
  <c r="Q659" i="6"/>
  <c r="Q675" i="6"/>
  <c r="Q691" i="6"/>
  <c r="Q707" i="6"/>
  <c r="Q723" i="6"/>
  <c r="Q739" i="6"/>
  <c r="Q755" i="6"/>
  <c r="Q771" i="6"/>
  <c r="Q787" i="6"/>
  <c r="Q803" i="6"/>
  <c r="Q819" i="6"/>
  <c r="Q835" i="6"/>
  <c r="Q851" i="6"/>
  <c r="Q867" i="6"/>
  <c r="Q883" i="6"/>
  <c r="Q899" i="6"/>
  <c r="Q915" i="6"/>
  <c r="Q931" i="6"/>
  <c r="Q947" i="6"/>
  <c r="Q963" i="6"/>
  <c r="Q979" i="6"/>
  <c r="Q995" i="6"/>
  <c r="Q1011" i="6"/>
  <c r="Q217" i="6"/>
  <c r="Q601" i="6"/>
  <c r="Q921" i="6"/>
  <c r="Q20" i="6"/>
  <c r="Q36" i="6"/>
  <c r="Q52" i="6"/>
  <c r="Q68" i="6"/>
  <c r="Q84" i="6"/>
  <c r="Q100" i="6"/>
  <c r="Q116" i="6"/>
  <c r="Q132" i="6"/>
  <c r="Q148" i="6"/>
  <c r="Q164" i="6"/>
  <c r="Q180" i="6"/>
  <c r="Q196" i="6"/>
  <c r="Q212" i="6"/>
  <c r="Q228" i="6"/>
  <c r="Q244" i="6"/>
  <c r="Q260" i="6"/>
  <c r="Q276" i="6"/>
  <c r="Q292" i="6"/>
  <c r="Q308" i="6"/>
  <c r="Q324" i="6"/>
  <c r="Q340" i="6"/>
  <c r="Q356" i="6"/>
  <c r="Q372" i="6"/>
  <c r="Q388" i="6"/>
  <c r="Q404" i="6"/>
  <c r="Q420" i="6"/>
  <c r="Q436" i="6"/>
  <c r="Q452" i="6"/>
  <c r="Q468" i="6"/>
  <c r="Q484" i="6"/>
  <c r="Q500" i="6"/>
  <c r="Q516" i="6"/>
  <c r="Q532" i="6"/>
  <c r="Q548" i="6"/>
  <c r="Q564" i="6"/>
  <c r="Q580" i="6"/>
  <c r="Q596" i="6"/>
  <c r="Q612" i="6"/>
  <c r="Q628" i="6"/>
  <c r="Q644" i="6"/>
  <c r="Q660" i="6"/>
  <c r="Q676" i="6"/>
  <c r="Q692" i="6"/>
  <c r="Q708" i="6"/>
  <c r="Q724" i="6"/>
  <c r="Q740" i="6"/>
  <c r="Q756" i="6"/>
  <c r="Q772" i="6"/>
  <c r="Q788" i="6"/>
  <c r="Q804" i="6"/>
  <c r="Q820" i="6"/>
  <c r="Q836" i="6"/>
  <c r="Q852" i="6"/>
  <c r="Q868" i="6"/>
  <c r="Q884" i="6"/>
  <c r="Q900" i="6"/>
  <c r="Q916" i="6"/>
  <c r="Q932" i="6"/>
  <c r="Q948" i="6"/>
  <c r="Q964" i="6"/>
  <c r="Q980" i="6"/>
  <c r="Q996" i="6"/>
  <c r="Q1012" i="6"/>
  <c r="Q201" i="6"/>
  <c r="Q697" i="6"/>
  <c r="Q21" i="6"/>
  <c r="Q37" i="6"/>
  <c r="Q53" i="6"/>
  <c r="Q69" i="6"/>
  <c r="Q85" i="6"/>
  <c r="Q101" i="6"/>
  <c r="Q117" i="6"/>
  <c r="Q133" i="6"/>
  <c r="Q149" i="6"/>
  <c r="Q165" i="6"/>
  <c r="Q181" i="6"/>
  <c r="Q197" i="6"/>
  <c r="Q213" i="6"/>
  <c r="Q229" i="6"/>
  <c r="Q245" i="6"/>
  <c r="Q261" i="6"/>
  <c r="Q277" i="6"/>
  <c r="Q293" i="6"/>
  <c r="Q309" i="6"/>
  <c r="Q325" i="6"/>
  <c r="Q341" i="6"/>
  <c r="Q357" i="6"/>
  <c r="Q373" i="6"/>
  <c r="Q389" i="6"/>
  <c r="Q405" i="6"/>
  <c r="Q421" i="6"/>
  <c r="Q437" i="6"/>
  <c r="Q453" i="6"/>
  <c r="Q469" i="6"/>
  <c r="Q485" i="6"/>
  <c r="Q501" i="6"/>
  <c r="Q517" i="6"/>
  <c r="Q533" i="6"/>
  <c r="Q549" i="6"/>
  <c r="Q565" i="6"/>
  <c r="Q581" i="6"/>
  <c r="Q597" i="6"/>
  <c r="Q613" i="6"/>
  <c r="Q629" i="6"/>
  <c r="Q645" i="6"/>
  <c r="Q661" i="6"/>
  <c r="Q677" i="6"/>
  <c r="Q693" i="6"/>
  <c r="Q709" i="6"/>
  <c r="Q725" i="6"/>
  <c r="Q741" i="6"/>
  <c r="Q757" i="6"/>
  <c r="Q773" i="6"/>
  <c r="Q789" i="6"/>
  <c r="Q805" i="6"/>
  <c r="Q821" i="6"/>
  <c r="Q837" i="6"/>
  <c r="Q853" i="6"/>
  <c r="Q869" i="6"/>
  <c r="Q885" i="6"/>
  <c r="Q901" i="6"/>
  <c r="Q917" i="6"/>
  <c r="Q933" i="6"/>
  <c r="Q949" i="6"/>
  <c r="Q965" i="6"/>
  <c r="Q981" i="6"/>
  <c r="Q997" i="6"/>
  <c r="Q153" i="6"/>
  <c r="Q457" i="6"/>
  <c r="Q761" i="6"/>
  <c r="Q22" i="6"/>
  <c r="Q38" i="6"/>
  <c r="Q54" i="6"/>
  <c r="Q70" i="6"/>
  <c r="Q86" i="6"/>
  <c r="Q102" i="6"/>
  <c r="Q118" i="6"/>
  <c r="Q134" i="6"/>
  <c r="Q150" i="6"/>
  <c r="Q166" i="6"/>
  <c r="Q182" i="6"/>
  <c r="Q198" i="6"/>
  <c r="Q214" i="6"/>
  <c r="Q230" i="6"/>
  <c r="Q246" i="6"/>
  <c r="Q262" i="6"/>
  <c r="Q278" i="6"/>
  <c r="Q294" i="6"/>
  <c r="Q310" i="6"/>
  <c r="Q326" i="6"/>
  <c r="Q342" i="6"/>
  <c r="Q358" i="6"/>
  <c r="Q374" i="6"/>
  <c r="Q390" i="6"/>
  <c r="Q406" i="6"/>
  <c r="Q422" i="6"/>
  <c r="Q438" i="6"/>
  <c r="Q454" i="6"/>
  <c r="Q470" i="6"/>
  <c r="Q486" i="6"/>
  <c r="Q502" i="6"/>
  <c r="Q518" i="6"/>
  <c r="Q534" i="6"/>
  <c r="Q550" i="6"/>
  <c r="Q566" i="6"/>
  <c r="Q582" i="6"/>
  <c r="Q598" i="6"/>
  <c r="Q614" i="6"/>
  <c r="Q630" i="6"/>
  <c r="Q646" i="6"/>
  <c r="Q662" i="6"/>
  <c r="Q678" i="6"/>
  <c r="Q694" i="6"/>
  <c r="Q710" i="6"/>
  <c r="Q726" i="6"/>
  <c r="Q742" i="6"/>
  <c r="Q758" i="6"/>
  <c r="Q774" i="6"/>
  <c r="Q790" i="6"/>
  <c r="Q806" i="6"/>
  <c r="Q822" i="6"/>
  <c r="Q838" i="6"/>
  <c r="Q854" i="6"/>
  <c r="Q870" i="6"/>
  <c r="Q886" i="6"/>
  <c r="Q902" i="6"/>
  <c r="Q918" i="6"/>
  <c r="Q934" i="6"/>
  <c r="Q950" i="6"/>
  <c r="Q966" i="6"/>
  <c r="Q982" i="6"/>
  <c r="Q998" i="6"/>
  <c r="Q25" i="6"/>
  <c r="Q393" i="6"/>
  <c r="Q729" i="6"/>
  <c r="Q969" i="6"/>
  <c r="Q23" i="6"/>
  <c r="Q39" i="6"/>
  <c r="Q55" i="6"/>
  <c r="Q71" i="6"/>
  <c r="Q87" i="6"/>
  <c r="Q103" i="6"/>
  <c r="Q119" i="6"/>
  <c r="Q135" i="6"/>
  <c r="Q151" i="6"/>
  <c r="Q167" i="6"/>
  <c r="Q183" i="6"/>
  <c r="Q199" i="6"/>
  <c r="Q215" i="6"/>
  <c r="Q231" i="6"/>
  <c r="Q247" i="6"/>
  <c r="Q263" i="6"/>
  <c r="Q279" i="6"/>
  <c r="Q295" i="6"/>
  <c r="Q311" i="6"/>
  <c r="Q327" i="6"/>
  <c r="Q343" i="6"/>
  <c r="Q359" i="6"/>
  <c r="Q375" i="6"/>
  <c r="Q391" i="6"/>
  <c r="Q407" i="6"/>
  <c r="Q423" i="6"/>
  <c r="Q439" i="6"/>
  <c r="Q455" i="6"/>
  <c r="Q471" i="6"/>
  <c r="Q487" i="6"/>
  <c r="Q503" i="6"/>
  <c r="Q519" i="6"/>
  <c r="Q535" i="6"/>
  <c r="Q551" i="6"/>
  <c r="Q567" i="6"/>
  <c r="Q583" i="6"/>
  <c r="Q599" i="6"/>
  <c r="Q615" i="6"/>
  <c r="Q631" i="6"/>
  <c r="Q647" i="6"/>
  <c r="Q663" i="6"/>
  <c r="Q679" i="6"/>
  <c r="Q695" i="6"/>
  <c r="Q711" i="6"/>
  <c r="Q727" i="6"/>
  <c r="Q743" i="6"/>
  <c r="Q759" i="6"/>
  <c r="Q775" i="6"/>
  <c r="Q791" i="6"/>
  <c r="Q807" i="6"/>
  <c r="Q823" i="6"/>
  <c r="Q839" i="6"/>
  <c r="Q855" i="6"/>
  <c r="Q871" i="6"/>
  <c r="Q887" i="6"/>
  <c r="Q903" i="6"/>
  <c r="Q919" i="6"/>
  <c r="Q935" i="6"/>
  <c r="Q951" i="6"/>
  <c r="Q967" i="6"/>
  <c r="Q983" i="6"/>
  <c r="Q999" i="6"/>
  <c r="Q41" i="6"/>
  <c r="Q361" i="6"/>
  <c r="Q569" i="6"/>
  <c r="Q777" i="6"/>
  <c r="Q24" i="6"/>
  <c r="Q40" i="6"/>
  <c r="Q56" i="6"/>
  <c r="Q72" i="6"/>
  <c r="Q88" i="6"/>
  <c r="Q104" i="6"/>
  <c r="Q120" i="6"/>
  <c r="Q136" i="6"/>
  <c r="Q152" i="6"/>
  <c r="Q168" i="6"/>
  <c r="Q184" i="6"/>
  <c r="Q200" i="6"/>
  <c r="Q216" i="6"/>
  <c r="Q232" i="6"/>
  <c r="Q248" i="6"/>
  <c r="Q264" i="6"/>
  <c r="Q280" i="6"/>
  <c r="Q296" i="6"/>
  <c r="Q312" i="6"/>
  <c r="Q328" i="6"/>
  <c r="Q344" i="6"/>
  <c r="Q360" i="6"/>
  <c r="Q376" i="6"/>
  <c r="Q392" i="6"/>
  <c r="Q408" i="6"/>
  <c r="Q424" i="6"/>
  <c r="Q440" i="6"/>
  <c r="Q456" i="6"/>
  <c r="Q472" i="6"/>
  <c r="Q488" i="6"/>
  <c r="Q504" i="6"/>
  <c r="Q520" i="6"/>
  <c r="Q536" i="6"/>
  <c r="Q552" i="6"/>
  <c r="Q568" i="6"/>
  <c r="Q584" i="6"/>
  <c r="Q600" i="6"/>
  <c r="Q616" i="6"/>
  <c r="Q632" i="6"/>
  <c r="Q648" i="6"/>
  <c r="Q664" i="6"/>
  <c r="Q680" i="6"/>
  <c r="Q696" i="6"/>
  <c r="Q712" i="6"/>
  <c r="Q728" i="6"/>
  <c r="Q744" i="6"/>
  <c r="Q760" i="6"/>
  <c r="Q776" i="6"/>
  <c r="Q792" i="6"/>
  <c r="Q808" i="6"/>
  <c r="Q824" i="6"/>
  <c r="Q840" i="6"/>
  <c r="Q856" i="6"/>
  <c r="Q872" i="6"/>
  <c r="Q888" i="6"/>
  <c r="Q904" i="6"/>
  <c r="Q920" i="6"/>
  <c r="Q936" i="6"/>
  <c r="Q952" i="6"/>
  <c r="Q968" i="6"/>
  <c r="Q984" i="6"/>
  <c r="Q1000" i="6"/>
  <c r="Q57" i="6"/>
  <c r="Q553" i="6"/>
  <c r="Q889" i="6"/>
  <c r="Q26" i="6"/>
  <c r="Q42" i="6"/>
  <c r="Q58" i="6"/>
  <c r="Q74" i="6"/>
  <c r="Q90" i="6"/>
  <c r="Q106" i="6"/>
  <c r="Q122" i="6"/>
  <c r="Q138" i="6"/>
  <c r="Q154" i="6"/>
  <c r="Q170" i="6"/>
  <c r="Q186" i="6"/>
  <c r="Q202" i="6"/>
  <c r="Q218" i="6"/>
  <c r="Q234" i="6"/>
  <c r="Q250" i="6"/>
  <c r="Q266" i="6"/>
  <c r="Q282" i="6"/>
  <c r="Q298" i="6"/>
  <c r="Q314" i="6"/>
  <c r="Q330" i="6"/>
  <c r="Q346" i="6"/>
  <c r="Q362" i="6"/>
  <c r="Q378" i="6"/>
  <c r="Q394" i="6"/>
  <c r="Q410" i="6"/>
  <c r="Q426" i="6"/>
  <c r="Q442" i="6"/>
  <c r="Q458" i="6"/>
  <c r="Q474" i="6"/>
  <c r="Q490" i="6"/>
  <c r="Q506" i="6"/>
  <c r="Q522" i="6"/>
  <c r="Q538" i="6"/>
  <c r="Q554" i="6"/>
  <c r="Q570" i="6"/>
  <c r="Q586" i="6"/>
  <c r="Q602" i="6"/>
  <c r="Q618" i="6"/>
  <c r="Q634" i="6"/>
  <c r="Q650" i="6"/>
  <c r="Q666" i="6"/>
  <c r="Q682" i="6"/>
  <c r="Q698" i="6"/>
  <c r="Q714" i="6"/>
  <c r="Q730" i="6"/>
  <c r="Q746" i="6"/>
  <c r="Q762" i="6"/>
  <c r="Q778" i="6"/>
  <c r="Q794" i="6"/>
  <c r="Q810" i="6"/>
  <c r="Q826" i="6"/>
  <c r="Q842" i="6"/>
  <c r="Q858" i="6"/>
  <c r="Q874" i="6"/>
  <c r="Q890" i="6"/>
  <c r="Q906" i="6"/>
  <c r="Q922" i="6"/>
  <c r="Q938" i="6"/>
  <c r="Q954" i="6"/>
  <c r="Q970" i="6"/>
  <c r="Q986" i="6"/>
  <c r="Q1002" i="6"/>
  <c r="Q185" i="6"/>
  <c r="Q313" i="6"/>
  <c r="Q425" i="6"/>
  <c r="Q537" i="6"/>
  <c r="Q713" i="6"/>
  <c r="Q841" i="6"/>
  <c r="Q1001" i="6"/>
  <c r="V943" i="13"/>
  <c r="W1009" i="13"/>
  <c r="V435" i="13"/>
  <c r="V568" i="13"/>
  <c r="W968" i="13"/>
  <c r="W537" i="13"/>
  <c r="W852" i="13"/>
  <c r="V186" i="13"/>
  <c r="V726" i="13"/>
  <c r="V637" i="13"/>
  <c r="V837" i="13"/>
  <c r="V151" i="13"/>
  <c r="V397" i="13"/>
  <c r="W605" i="13"/>
  <c r="W746" i="13"/>
  <c r="W705" i="13"/>
  <c r="W897" i="13"/>
  <c r="V20" i="13"/>
  <c r="W23" i="13"/>
  <c r="W78" i="13"/>
  <c r="W622" i="13"/>
  <c r="V136" i="13"/>
  <c r="V279" i="13"/>
  <c r="W419" i="13"/>
  <c r="V808" i="13"/>
  <c r="V609" i="13"/>
  <c r="V989" i="13"/>
  <c r="V49" i="13"/>
  <c r="V199" i="13"/>
  <c r="V214" i="13"/>
  <c r="V342" i="13"/>
  <c r="V696" i="13"/>
  <c r="W792" i="13"/>
  <c r="V472" i="13"/>
  <c r="V539" i="13"/>
  <c r="W154" i="13"/>
  <c r="W175" i="13"/>
  <c r="W331" i="13"/>
  <c r="V394" i="13"/>
  <c r="V226" i="13"/>
  <c r="V636" i="13"/>
  <c r="W877" i="13"/>
  <c r="V159" i="13"/>
  <c r="V198" i="13"/>
  <c r="V278" i="13"/>
  <c r="V393" i="13"/>
  <c r="V399" i="13"/>
  <c r="V411" i="13"/>
  <c r="W495" i="13"/>
  <c r="W570" i="13"/>
  <c r="W933" i="13"/>
  <c r="V948" i="13"/>
  <c r="W724" i="13"/>
  <c r="W862" i="13"/>
  <c r="W895" i="13"/>
  <c r="W730" i="13"/>
  <c r="W821" i="13"/>
  <c r="W47" i="13"/>
  <c r="W289" i="13"/>
  <c r="W932" i="13"/>
  <c r="V970" i="13"/>
  <c r="W86" i="13"/>
  <c r="V264" i="13"/>
  <c r="W422" i="13"/>
  <c r="V470" i="13"/>
  <c r="W554" i="13"/>
  <c r="V684" i="13"/>
  <c r="V929" i="13"/>
  <c r="W233" i="13"/>
  <c r="V261" i="13"/>
  <c r="W346" i="13"/>
  <c r="W814" i="13"/>
  <c r="W480" i="13"/>
  <c r="W596" i="13"/>
  <c r="W826" i="13"/>
  <c r="W128" i="13"/>
  <c r="W158" i="13"/>
  <c r="W64" i="13"/>
  <c r="W95" i="13"/>
  <c r="V197" i="13"/>
  <c r="V311" i="13"/>
  <c r="V340" i="13"/>
  <c r="W382" i="13"/>
  <c r="W28" i="13"/>
  <c r="V396" i="13"/>
  <c r="W411" i="13"/>
  <c r="V121" i="13"/>
  <c r="W138" i="13"/>
  <c r="W145" i="13"/>
  <c r="W200" i="13"/>
  <c r="W220" i="13"/>
  <c r="W256" i="13"/>
  <c r="W288" i="13"/>
  <c r="W296" i="13"/>
  <c r="W366" i="13"/>
  <c r="W763" i="13"/>
  <c r="V763" i="13"/>
  <c r="W39" i="13"/>
  <c r="W49" i="13"/>
  <c r="V124" i="13"/>
  <c r="V179" i="13"/>
  <c r="V215" i="13"/>
  <c r="V230" i="13"/>
  <c r="V307" i="13"/>
  <c r="V334" i="13"/>
  <c r="V377" i="13"/>
  <c r="W448" i="13"/>
  <c r="W31" i="13"/>
  <c r="V94" i="13"/>
  <c r="W160" i="13"/>
  <c r="W166" i="13"/>
  <c r="V234" i="13"/>
  <c r="W273" i="13"/>
  <c r="V347" i="13"/>
  <c r="W376" i="13"/>
  <c r="W377" i="13"/>
  <c r="W384" i="13"/>
  <c r="V17" i="13"/>
  <c r="W63" i="13"/>
  <c r="V174" i="13"/>
  <c r="W219" i="13"/>
  <c r="W269" i="13"/>
  <c r="V294" i="13"/>
  <c r="W302" i="13"/>
  <c r="W369" i="13"/>
  <c r="W69" i="13"/>
  <c r="V333" i="13"/>
  <c r="V361" i="13"/>
  <c r="W380" i="13"/>
  <c r="V402" i="13"/>
  <c r="W427" i="13"/>
  <c r="W594" i="13"/>
  <c r="V594" i="13"/>
  <c r="W283" i="13"/>
  <c r="V286" i="13"/>
  <c r="V306" i="13"/>
  <c r="W332" i="13"/>
  <c r="V350" i="13"/>
  <c r="W321" i="13"/>
  <c r="W372" i="13"/>
  <c r="V375" i="13"/>
  <c r="V383" i="13"/>
  <c r="W394" i="13"/>
  <c r="W19" i="13"/>
  <c r="W54" i="13"/>
  <c r="W162" i="13"/>
  <c r="W165" i="13"/>
  <c r="V185" i="13"/>
  <c r="V205" i="13"/>
  <c r="V213" i="13"/>
  <c r="V364" i="13"/>
  <c r="V405" i="13"/>
  <c r="V336" i="13"/>
  <c r="V33" i="13"/>
  <c r="W122" i="13"/>
  <c r="V176" i="13"/>
  <c r="V181" i="13"/>
  <c r="W315" i="13"/>
  <c r="V320" i="13"/>
  <c r="W324" i="13"/>
  <c r="V434" i="13"/>
  <c r="W664" i="13"/>
  <c r="V872" i="13"/>
  <c r="W974" i="13"/>
  <c r="W989" i="13"/>
  <c r="V997" i="13"/>
  <c r="V578" i="13"/>
  <c r="W589" i="13"/>
  <c r="V607" i="13"/>
  <c r="W677" i="13"/>
  <c r="V743" i="13"/>
  <c r="W878" i="13"/>
  <c r="V885" i="13"/>
  <c r="W542" i="13"/>
  <c r="W555" i="13"/>
  <c r="W615" i="13"/>
  <c r="W652" i="13"/>
  <c r="V861" i="13"/>
  <c r="W864" i="13"/>
  <c r="W520" i="13"/>
  <c r="W810" i="13"/>
  <c r="W860" i="13"/>
  <c r="V949" i="13"/>
  <c r="W1000" i="13"/>
  <c r="W516" i="13"/>
  <c r="V621" i="13"/>
  <c r="W641" i="13"/>
  <c r="V899" i="13"/>
  <c r="W931" i="13"/>
  <c r="V676" i="13"/>
  <c r="W806" i="13"/>
  <c r="V828" i="13"/>
  <c r="W573" i="13"/>
  <c r="W577" i="13"/>
  <c r="W625" i="13"/>
  <c r="W728" i="13"/>
  <c r="W802" i="13"/>
  <c r="W437" i="13"/>
  <c r="V477" i="13"/>
  <c r="V752" i="13"/>
  <c r="W947" i="13"/>
  <c r="V498" i="13"/>
  <c r="W501" i="13"/>
  <c r="W541" i="13"/>
  <c r="V620" i="13"/>
  <c r="V715" i="13"/>
  <c r="V734" i="13"/>
  <c r="W745" i="13"/>
  <c r="W793" i="13"/>
  <c r="W794" i="13"/>
  <c r="V838" i="13"/>
  <c r="V855" i="13"/>
  <c r="W894" i="13"/>
  <c r="V963" i="13"/>
  <c r="W1006" i="13"/>
  <c r="W492" i="13"/>
  <c r="V497" i="13"/>
  <c r="W536" i="13"/>
  <c r="V675" i="13"/>
  <c r="V719" i="13"/>
  <c r="W749" i="13"/>
  <c r="W771" i="13"/>
  <c r="V815" i="13"/>
  <c r="W846" i="13"/>
  <c r="W866" i="13"/>
  <c r="V912" i="13"/>
  <c r="V933" i="13"/>
  <c r="X933" i="13" s="1"/>
  <c r="V975" i="13"/>
  <c r="V1006" i="13"/>
  <c r="W533" i="13"/>
  <c r="W623" i="13"/>
  <c r="W734" i="13"/>
  <c r="W738" i="13"/>
  <c r="W801" i="13"/>
  <c r="W855" i="13"/>
  <c r="V990" i="13"/>
  <c r="W939" i="13"/>
  <c r="W975" i="13"/>
  <c r="W1012" i="13"/>
  <c r="W428" i="13"/>
  <c r="V475" i="13"/>
  <c r="W500" i="13"/>
  <c r="W529" i="13"/>
  <c r="V536" i="13"/>
  <c r="W549" i="13"/>
  <c r="W552" i="13"/>
  <c r="W612" i="13"/>
  <c r="W643" i="13"/>
  <c r="W751" i="13"/>
  <c r="V792" i="13"/>
  <c r="W804" i="13"/>
  <c r="V443" i="13"/>
  <c r="W455" i="13"/>
  <c r="V459" i="13"/>
  <c r="W475" i="13"/>
  <c r="V496" i="13"/>
  <c r="W653" i="13"/>
  <c r="W696" i="13"/>
  <c r="W741" i="13"/>
  <c r="W954" i="13"/>
  <c r="V978" i="13"/>
  <c r="V1005" i="13"/>
  <c r="W83" i="13"/>
  <c r="W100" i="13"/>
  <c r="V135" i="13"/>
  <c r="W217" i="13"/>
  <c r="V225" i="13"/>
  <c r="V326" i="13"/>
  <c r="W354" i="13"/>
  <c r="V416" i="13"/>
  <c r="W433" i="13"/>
  <c r="V737" i="13"/>
  <c r="V744" i="13"/>
  <c r="W772" i="13"/>
  <c r="W787" i="13"/>
  <c r="W797" i="13"/>
  <c r="W819" i="13"/>
  <c r="V848" i="13"/>
  <c r="W922" i="13"/>
  <c r="W930" i="13"/>
  <c r="W941" i="13"/>
  <c r="W950" i="13"/>
  <c r="W970" i="13"/>
  <c r="V979" i="13"/>
  <c r="W987" i="13"/>
  <c r="W1011" i="13"/>
  <c r="W37" i="13"/>
  <c r="W48" i="13"/>
  <c r="W60" i="13"/>
  <c r="V103" i="13"/>
  <c r="W110" i="13"/>
  <c r="V142" i="13"/>
  <c r="V387" i="13"/>
  <c r="V441" i="13"/>
  <c r="W458" i="13"/>
  <c r="W581" i="13"/>
  <c r="W586" i="13"/>
  <c r="V589" i="13"/>
  <c r="W645" i="13"/>
  <c r="V657" i="13"/>
  <c r="W694" i="13"/>
  <c r="W709" i="13"/>
  <c r="W755" i="13"/>
  <c r="W839" i="13"/>
  <c r="W901" i="13"/>
  <c r="W921" i="13"/>
  <c r="W995" i="13"/>
  <c r="V232" i="13"/>
  <c r="W309" i="13"/>
  <c r="V335" i="13"/>
  <c r="V349" i="13"/>
  <c r="W353" i="13"/>
  <c r="W368" i="13"/>
  <c r="V372" i="13"/>
  <c r="V905" i="13"/>
  <c r="W949" i="13"/>
  <c r="V954" i="13"/>
  <c r="W22" i="13"/>
  <c r="W25" i="13"/>
  <c r="V60" i="13"/>
  <c r="W225" i="13"/>
  <c r="V259" i="13"/>
  <c r="W293" i="13"/>
  <c r="V301" i="13"/>
  <c r="W339" i="13"/>
  <c r="W509" i="13"/>
  <c r="V585" i="13"/>
  <c r="W608" i="13"/>
  <c r="W649" i="13"/>
  <c r="V660" i="13"/>
  <c r="W678" i="13"/>
  <c r="W743" i="13"/>
  <c r="V75" i="13"/>
  <c r="W82" i="13"/>
  <c r="W93" i="13"/>
  <c r="W99" i="13"/>
  <c r="V120" i="13"/>
  <c r="W127" i="13"/>
  <c r="V131" i="13"/>
  <c r="V162" i="13"/>
  <c r="W250" i="13"/>
  <c r="W270" i="13"/>
  <c r="V289" i="13"/>
  <c r="V415" i="13"/>
  <c r="V454" i="13"/>
  <c r="V469" i="13"/>
  <c r="V520" i="13"/>
  <c r="V524" i="13"/>
  <c r="W535" i="13"/>
  <c r="W760" i="13"/>
  <c r="V771" i="13"/>
  <c r="W36" i="13"/>
  <c r="V40" i="13"/>
  <c r="V116" i="13"/>
  <c r="W124" i="13"/>
  <c r="V148" i="13"/>
  <c r="W228" i="13"/>
  <c r="W258" i="13"/>
  <c r="V305" i="13"/>
  <c r="W313" i="13"/>
  <c r="W329" i="13"/>
  <c r="V432" i="13"/>
  <c r="W588" i="13"/>
  <c r="V670" i="13"/>
  <c r="W685" i="13"/>
  <c r="V708" i="13"/>
  <c r="W754" i="13"/>
  <c r="V764" i="13"/>
  <c r="V791" i="13"/>
  <c r="W818" i="13"/>
  <c r="V843" i="13"/>
  <c r="W890" i="13"/>
  <c r="V925" i="13"/>
  <c r="V944" i="13"/>
  <c r="V994" i="13"/>
  <c r="W1010" i="13"/>
  <c r="W348" i="13"/>
  <c r="V356" i="13"/>
  <c r="W364" i="13"/>
  <c r="V440" i="13"/>
  <c r="V444" i="13"/>
  <c r="W491" i="13"/>
  <c r="W497" i="13"/>
  <c r="W553" i="13"/>
  <c r="V593" i="13"/>
  <c r="W598" i="13"/>
  <c r="W628" i="13"/>
  <c r="W644" i="13"/>
  <c r="W747" i="13"/>
  <c r="V778" i="13"/>
  <c r="V822" i="13"/>
  <c r="W850" i="13"/>
  <c r="W859" i="13"/>
  <c r="V904" i="13"/>
  <c r="W915" i="13"/>
  <c r="W948" i="13"/>
  <c r="W990" i="13"/>
  <c r="W998" i="13"/>
  <c r="W119" i="13"/>
  <c r="V253" i="13"/>
  <c r="W35" i="13"/>
  <c r="W43" i="13"/>
  <c r="W58" i="13"/>
  <c r="V167" i="13"/>
  <c r="V172" i="13"/>
  <c r="W235" i="13"/>
  <c r="W246" i="13"/>
  <c r="W304" i="13"/>
  <c r="W312" i="13"/>
  <c r="V352" i="13"/>
  <c r="W432" i="13"/>
  <c r="W464" i="13"/>
  <c r="V486" i="13"/>
  <c r="V523" i="13"/>
  <c r="V619" i="13"/>
  <c r="W636" i="13"/>
  <c r="W648" i="13"/>
  <c r="W742" i="13"/>
  <c r="V746" i="13"/>
  <c r="V833" i="13"/>
  <c r="W867" i="13"/>
  <c r="V889" i="13"/>
  <c r="W928" i="13"/>
  <c r="V1009" i="13"/>
  <c r="W20" i="13"/>
  <c r="W115" i="13"/>
  <c r="V180" i="13"/>
  <c r="W198" i="13"/>
  <c r="X198" i="13" s="1"/>
  <c r="W202" i="13"/>
  <c r="W280" i="13"/>
  <c r="W287" i="13"/>
  <c r="V348" i="13"/>
  <c r="W370" i="13"/>
  <c r="W378" i="13"/>
  <c r="V447" i="13"/>
  <c r="W468" i="13"/>
  <c r="V571" i="13"/>
  <c r="V583" i="13"/>
  <c r="V644" i="13"/>
  <c r="W684" i="13"/>
  <c r="W717" i="13"/>
  <c r="W726" i="13"/>
  <c r="W727" i="13"/>
  <c r="V742" i="13"/>
  <c r="V859" i="13"/>
  <c r="W907" i="13"/>
  <c r="W960" i="13"/>
  <c r="W964" i="13"/>
  <c r="W977" i="13"/>
  <c r="W993" i="13"/>
  <c r="W1005" i="13"/>
  <c r="V91" i="13"/>
  <c r="W118" i="13"/>
  <c r="V288" i="13"/>
  <c r="W46" i="13"/>
  <c r="V57" i="13"/>
  <c r="V98" i="13"/>
  <c r="W101" i="13"/>
  <c r="W104" i="13"/>
  <c r="W108" i="13"/>
  <c r="W188" i="13"/>
  <c r="W197" i="13"/>
  <c r="W299" i="13"/>
  <c r="W362" i="13"/>
  <c r="W494" i="13"/>
  <c r="V546" i="13"/>
  <c r="V668" i="13"/>
  <c r="W672" i="13"/>
  <c r="W676" i="13"/>
  <c r="W849" i="13"/>
  <c r="W870" i="13"/>
  <c r="V880" i="13"/>
  <c r="W892" i="13"/>
  <c r="W955" i="13"/>
  <c r="V984" i="13"/>
  <c r="V23" i="13"/>
  <c r="W180" i="13"/>
  <c r="V248" i="13"/>
  <c r="W614" i="13"/>
  <c r="W680" i="13"/>
  <c r="W951" i="13"/>
  <c r="W73" i="13"/>
  <c r="V77" i="13"/>
  <c r="W80" i="13"/>
  <c r="W111" i="13"/>
  <c r="W159" i="13"/>
  <c r="V201" i="13"/>
  <c r="W213" i="13"/>
  <c r="V218" i="13"/>
  <c r="W272" i="13"/>
  <c r="W412" i="13"/>
  <c r="W420" i="13"/>
  <c r="W438" i="13"/>
  <c r="V446" i="13"/>
  <c r="W459" i="13"/>
  <c r="V467" i="13"/>
  <c r="W517" i="13"/>
  <c r="W521" i="13"/>
  <c r="V542" i="13"/>
  <c r="W631" i="13"/>
  <c r="V646" i="13"/>
  <c r="V691" i="13"/>
  <c r="W713" i="13"/>
  <c r="V733" i="13"/>
  <c r="V766" i="13"/>
  <c r="V802" i="13"/>
  <c r="W840" i="13"/>
  <c r="V841" i="13"/>
  <c r="W869" i="13"/>
  <c r="W918" i="13"/>
  <c r="V946" i="13"/>
  <c r="W980" i="13"/>
  <c r="W26" i="13"/>
  <c r="W61" i="13"/>
  <c r="W90" i="13"/>
  <c r="W245" i="13"/>
  <c r="W291" i="13"/>
  <c r="V442" i="13"/>
  <c r="V494" i="13"/>
  <c r="W668" i="13"/>
  <c r="W683" i="13"/>
  <c r="W710" i="13"/>
  <c r="V713" i="13"/>
  <c r="W744" i="13"/>
  <c r="W769" i="13"/>
  <c r="W776" i="13"/>
  <c r="W780" i="13"/>
  <c r="V801" i="13"/>
  <c r="V891" i="13"/>
  <c r="V906" i="13"/>
  <c r="W935" i="13"/>
  <c r="V958" i="13"/>
  <c r="W307" i="13"/>
  <c r="W318" i="13"/>
  <c r="W336" i="13"/>
  <c r="V346" i="13"/>
  <c r="W752" i="13"/>
  <c r="V895" i="13"/>
  <c r="V15" i="13"/>
  <c r="V61" i="13"/>
  <c r="W102" i="13"/>
  <c r="W105" i="13"/>
  <c r="V127" i="13"/>
  <c r="W126" i="13"/>
  <c r="W18" i="13"/>
  <c r="V24" i="13"/>
  <c r="W33" i="13"/>
  <c r="V47" i="13"/>
  <c r="W55" i="13"/>
  <c r="W57" i="13"/>
  <c r="V65" i="13"/>
  <c r="W77" i="13"/>
  <c r="W94" i="13"/>
  <c r="V115" i="13"/>
  <c r="V64" i="13"/>
  <c r="V66" i="13"/>
  <c r="V25" i="13"/>
  <c r="W27" i="13"/>
  <c r="W34" i="13"/>
  <c r="V48" i="13"/>
  <c r="X48" i="13" s="1"/>
  <c r="V54" i="13"/>
  <c r="X54" i="13" s="1"/>
  <c r="V63" i="13"/>
  <c r="W66" i="13"/>
  <c r="V78" i="13"/>
  <c r="V84" i="13"/>
  <c r="V55" i="13"/>
  <c r="V58" i="13"/>
  <c r="W62" i="13"/>
  <c r="W65" i="13"/>
  <c r="V28" i="13"/>
  <c r="W50" i="13"/>
  <c r="V62" i="13"/>
  <c r="V143" i="13"/>
  <c r="W21" i="13"/>
  <c r="W81" i="13"/>
  <c r="W15" i="13"/>
  <c r="V19" i="13"/>
  <c r="V59" i="13"/>
  <c r="V79" i="13"/>
  <c r="V80" i="13"/>
  <c r="V82" i="13"/>
  <c r="V85" i="13"/>
  <c r="W130" i="13"/>
  <c r="V22" i="13"/>
  <c r="V35" i="13"/>
  <c r="V36" i="13"/>
  <c r="V38" i="13"/>
  <c r="V86" i="13"/>
  <c r="W89" i="13"/>
  <c r="V90" i="13"/>
  <c r="V93" i="13"/>
  <c r="W98" i="13"/>
  <c r="V108" i="13"/>
  <c r="V31" i="13"/>
  <c r="V46" i="13"/>
  <c r="W74" i="13"/>
  <c r="W85" i="13"/>
  <c r="V87" i="13"/>
  <c r="W88" i="13"/>
  <c r="W97" i="13"/>
  <c r="V101" i="13"/>
  <c r="W129" i="13"/>
  <c r="W38" i="13"/>
  <c r="V39" i="13"/>
  <c r="W67" i="13"/>
  <c r="W68" i="13"/>
  <c r="V71" i="13"/>
  <c r="W96" i="13"/>
  <c r="V96" i="13"/>
  <c r="W125" i="13"/>
  <c r="V130" i="13"/>
  <c r="W142" i="13"/>
  <c r="V168" i="13"/>
  <c r="W189" i="13"/>
  <c r="V219" i="13"/>
  <c r="V246" i="13"/>
  <c r="W259" i="13"/>
  <c r="W260" i="13"/>
  <c r="W262" i="13"/>
  <c r="W264" i="13"/>
  <c r="W265" i="13"/>
  <c r="W201" i="13"/>
  <c r="W210" i="13"/>
  <c r="W212" i="13"/>
  <c r="V220" i="13"/>
  <c r="W222" i="13"/>
  <c r="W234" i="13"/>
  <c r="W177" i="13"/>
  <c r="W211" i="13"/>
  <c r="W229" i="13"/>
  <c r="W157" i="13"/>
  <c r="V178" i="13"/>
  <c r="W187" i="13"/>
  <c r="W203" i="13"/>
  <c r="W204" i="13"/>
  <c r="V221" i="13"/>
  <c r="W249" i="13"/>
  <c r="W271" i="13"/>
  <c r="V102" i="13"/>
  <c r="W112" i="13"/>
  <c r="W116" i="13"/>
  <c r="V132" i="13"/>
  <c r="V177" i="13"/>
  <c r="V202" i="13"/>
  <c r="W205" i="13"/>
  <c r="W215" i="13"/>
  <c r="V216" i="13"/>
  <c r="W248" i="13"/>
  <c r="V251" i="13"/>
  <c r="W251" i="13"/>
  <c r="V119" i="13"/>
  <c r="V187" i="13"/>
  <c r="W221" i="13"/>
  <c r="V275" i="13"/>
  <c r="W151" i="13"/>
  <c r="V200" i="13"/>
  <c r="W216" i="13"/>
  <c r="V122" i="13"/>
  <c r="V155" i="13"/>
  <c r="V158" i="13"/>
  <c r="V160" i="13"/>
  <c r="V165" i="13"/>
  <c r="W181" i="13"/>
  <c r="W182" i="13"/>
  <c r="W232" i="13"/>
  <c r="W150" i="13"/>
  <c r="W172" i="13"/>
  <c r="W174" i="13"/>
  <c r="W184" i="13"/>
  <c r="V192" i="13"/>
  <c r="V217" i="13"/>
  <c r="W268" i="13"/>
  <c r="V145" i="13"/>
  <c r="W173" i="13"/>
  <c r="W208" i="13"/>
  <c r="W241" i="13"/>
  <c r="W144" i="13"/>
  <c r="V146" i="13"/>
  <c r="W149" i="13"/>
  <c r="V171" i="13"/>
  <c r="W176" i="13"/>
  <c r="W218" i="13"/>
  <c r="W243" i="13"/>
  <c r="W123" i="13"/>
  <c r="W134" i="13"/>
  <c r="W135" i="13"/>
  <c r="W143" i="13"/>
  <c r="V173" i="13"/>
  <c r="W209" i="13"/>
  <c r="W266" i="13"/>
  <c r="V267" i="13"/>
  <c r="W267" i="13"/>
  <c r="W141" i="13"/>
  <c r="W146" i="13"/>
  <c r="W147" i="13"/>
  <c r="W148" i="13"/>
  <c r="V242" i="13"/>
  <c r="V243" i="13"/>
  <c r="W254" i="13"/>
  <c r="V258" i="13"/>
  <c r="W274" i="13"/>
  <c r="W275" i="13"/>
  <c r="W276" i="13"/>
  <c r="W282" i="13"/>
  <c r="V327" i="13"/>
  <c r="V365" i="13"/>
  <c r="V373" i="13"/>
  <c r="W381" i="13"/>
  <c r="V382" i="13"/>
  <c r="V328" i="13"/>
  <c r="W395" i="13"/>
  <c r="W290" i="13"/>
  <c r="V291" i="13"/>
  <c r="W365" i="13"/>
  <c r="W408" i="13"/>
  <c r="V408" i="13"/>
  <c r="W252" i="13"/>
  <c r="W253" i="13"/>
  <c r="W255" i="13"/>
  <c r="W327" i="13"/>
  <c r="V351" i="13"/>
  <c r="W352" i="13"/>
  <c r="V354" i="13"/>
  <c r="V388" i="13"/>
  <c r="W400" i="13"/>
  <c r="V400" i="13"/>
  <c r="W416" i="13"/>
  <c r="V318" i="13"/>
  <c r="W328" i="13"/>
  <c r="V332" i="13"/>
  <c r="V366" i="13"/>
  <c r="V256" i="13"/>
  <c r="X256" i="13" s="1"/>
  <c r="W257" i="13"/>
  <c r="W277" i="13"/>
  <c r="W284" i="13"/>
  <c r="V302" i="13"/>
  <c r="W308" i="13"/>
  <c r="V315" i="13"/>
  <c r="W319" i="13"/>
  <c r="W334" i="13"/>
  <c r="V355" i="13"/>
  <c r="V386" i="13"/>
  <c r="W397" i="13"/>
  <c r="W285" i="13"/>
  <c r="V293" i="13"/>
  <c r="W310" i="13"/>
  <c r="W316" i="13"/>
  <c r="W320" i="13"/>
  <c r="V321" i="13"/>
  <c r="V329" i="13"/>
  <c r="W333" i="13"/>
  <c r="W335" i="13"/>
  <c r="W367" i="13"/>
  <c r="W374" i="13"/>
  <c r="W383" i="13"/>
  <c r="W385" i="13"/>
  <c r="W278" i="13"/>
  <c r="W343" i="13"/>
  <c r="W347" i="13"/>
  <c r="W375" i="13"/>
  <c r="W424" i="13"/>
  <c r="V330" i="13"/>
  <c r="W344" i="13"/>
  <c r="V369" i="13"/>
  <c r="V299" i="13"/>
  <c r="W330" i="13"/>
  <c r="W356" i="13"/>
  <c r="V380" i="13"/>
  <c r="V317" i="13"/>
  <c r="W337" i="13"/>
  <c r="W359" i="13"/>
  <c r="W392" i="13"/>
  <c r="W240" i="13"/>
  <c r="W261" i="13"/>
  <c r="W281" i="13"/>
  <c r="W286" i="13"/>
  <c r="V304" i="13"/>
  <c r="V312" i="13"/>
  <c r="V331" i="13"/>
  <c r="W371" i="13"/>
  <c r="W393" i="13"/>
  <c r="V280" i="13"/>
  <c r="V418" i="13"/>
  <c r="W418" i="13"/>
  <c r="V287" i="13"/>
  <c r="W305" i="13"/>
  <c r="W314" i="13"/>
  <c r="W338" i="13"/>
  <c r="V359" i="13"/>
  <c r="V381" i="13"/>
  <c r="W401" i="13"/>
  <c r="W403" i="13"/>
  <c r="W349" i="13"/>
  <c r="W350" i="13"/>
  <c r="X350" i="13" s="1"/>
  <c r="W485" i="13"/>
  <c r="V489" i="13"/>
  <c r="W499" i="13"/>
  <c r="W545" i="13"/>
  <c r="W430" i="13"/>
  <c r="W442" i="13"/>
  <c r="W445" i="13"/>
  <c r="W486" i="13"/>
  <c r="W538" i="13"/>
  <c r="V538" i="13"/>
  <c r="W391" i="13"/>
  <c r="V419" i="13"/>
  <c r="W470" i="13"/>
  <c r="W474" i="13"/>
  <c r="V480" i="13"/>
  <c r="X480" i="13" s="1"/>
  <c r="V517" i="13"/>
  <c r="W527" i="13"/>
  <c r="W431" i="13"/>
  <c r="W466" i="13"/>
  <c r="W544" i="13"/>
  <c r="V544" i="13"/>
  <c r="W402" i="13"/>
  <c r="V445" i="13"/>
  <c r="W456" i="13"/>
  <c r="W465" i="13"/>
  <c r="V481" i="13"/>
  <c r="W503" i="13"/>
  <c r="W471" i="13"/>
  <c r="W510" i="13"/>
  <c r="V515" i="13"/>
  <c r="W526" i="13"/>
  <c r="V526" i="13"/>
  <c r="V556" i="13"/>
  <c r="W556" i="13"/>
  <c r="V403" i="13"/>
  <c r="V431" i="13"/>
  <c r="W443" i="13"/>
  <c r="W482" i="13"/>
  <c r="V490" i="13"/>
  <c r="V516" i="13"/>
  <c r="V567" i="13"/>
  <c r="V448" i="13"/>
  <c r="W512" i="13"/>
  <c r="W522" i="13"/>
  <c r="W421" i="13"/>
  <c r="W434" i="13"/>
  <c r="W435" i="13"/>
  <c r="X435" i="13" s="1"/>
  <c r="W439" i="13"/>
  <c r="W440" i="13"/>
  <c r="W446" i="13"/>
  <c r="W447" i="13"/>
  <c r="W476" i="13"/>
  <c r="W423" i="13"/>
  <c r="W436" i="13"/>
  <c r="W450" i="13"/>
  <c r="V451" i="13"/>
  <c r="V452" i="13"/>
  <c r="W461" i="13"/>
  <c r="V462" i="13"/>
  <c r="W472" i="13"/>
  <c r="W473" i="13"/>
  <c r="W483" i="13"/>
  <c r="W484" i="13"/>
  <c r="W493" i="13"/>
  <c r="W513" i="13"/>
  <c r="W414" i="13"/>
  <c r="V421" i="13"/>
  <c r="V424" i="13"/>
  <c r="W444" i="13"/>
  <c r="W463" i="13"/>
  <c r="V491" i="13"/>
  <c r="V492" i="13"/>
  <c r="W519" i="13"/>
  <c r="W449" i="13"/>
  <c r="V461" i="13"/>
  <c r="W462" i="13"/>
  <c r="W467" i="13"/>
  <c r="W417" i="13"/>
  <c r="V427" i="13"/>
  <c r="V437" i="13"/>
  <c r="W453" i="13"/>
  <c r="W415" i="13"/>
  <c r="W454" i="13"/>
  <c r="W477" i="13"/>
  <c r="W478" i="13"/>
  <c r="W479" i="13"/>
  <c r="V639" i="13"/>
  <c r="V641" i="13"/>
  <c r="V784" i="13"/>
  <c r="V547" i="13"/>
  <c r="W557" i="13"/>
  <c r="W583" i="13"/>
  <c r="V700" i="13"/>
  <c r="W700" i="13"/>
  <c r="W572" i="13"/>
  <c r="V548" i="13"/>
  <c r="W551" i="13"/>
  <c r="V577" i="13"/>
  <c r="W584" i="13"/>
  <c r="W591" i="13"/>
  <c r="W595" i="13"/>
  <c r="V622" i="13"/>
  <c r="V623" i="13"/>
  <c r="V638" i="13"/>
  <c r="W639" i="13"/>
  <c r="W640" i="13"/>
  <c r="W547" i="13"/>
  <c r="V550" i="13"/>
  <c r="V552" i="13"/>
  <c r="V557" i="13"/>
  <c r="W585" i="13"/>
  <c r="W593" i="13"/>
  <c r="W638" i="13"/>
  <c r="V652" i="13"/>
  <c r="V699" i="13"/>
  <c r="W699" i="13"/>
  <c r="W508" i="13"/>
  <c r="V510" i="13"/>
  <c r="W539" i="13"/>
  <c r="X539" i="13" s="1"/>
  <c r="W599" i="13"/>
  <c r="W635" i="13"/>
  <c r="V635" i="13"/>
  <c r="W651" i="13"/>
  <c r="W722" i="13"/>
  <c r="W805" i="13"/>
  <c r="V805" i="13"/>
  <c r="V596" i="13"/>
  <c r="V614" i="13"/>
  <c r="V665" i="13"/>
  <c r="W665" i="13"/>
  <c r="W518" i="13"/>
  <c r="V525" i="13"/>
  <c r="W528" i="13"/>
  <c r="V573" i="13"/>
  <c r="V586" i="13"/>
  <c r="W600" i="13"/>
  <c r="V613" i="13"/>
  <c r="V671" i="13"/>
  <c r="W671" i="13"/>
  <c r="V530" i="13"/>
  <c r="V565" i="13"/>
  <c r="W697" i="13"/>
  <c r="V697" i="13"/>
  <c r="W559" i="13"/>
  <c r="W560" i="13"/>
  <c r="V562" i="13"/>
  <c r="V597" i="13"/>
  <c r="V624" i="13"/>
  <c r="W629" i="13"/>
  <c r="V600" i="13"/>
  <c r="W634" i="13"/>
  <c r="W663" i="13"/>
  <c r="W702" i="13"/>
  <c r="V702" i="13"/>
  <c r="V559" i="13"/>
  <c r="W571" i="13"/>
  <c r="V580" i="13"/>
  <c r="W597" i="13"/>
  <c r="V598" i="13"/>
  <c r="W606" i="13"/>
  <c r="W624" i="13"/>
  <c r="V630" i="13"/>
  <c r="V633" i="13"/>
  <c r="W568" i="13"/>
  <c r="W569" i="13"/>
  <c r="V576" i="13"/>
  <c r="W578" i="13"/>
  <c r="W603" i="13"/>
  <c r="W607" i="13"/>
  <c r="V625" i="13"/>
  <c r="X625" i="13" s="1"/>
  <c r="W632" i="13"/>
  <c r="W655" i="13"/>
  <c r="V545" i="13"/>
  <c r="V555" i="13"/>
  <c r="W567" i="13"/>
  <c r="V590" i="13"/>
  <c r="W610" i="13"/>
  <c r="W627" i="13"/>
  <c r="V628" i="13"/>
  <c r="W523" i="13"/>
  <c r="V534" i="13"/>
  <c r="W543" i="13"/>
  <c r="V581" i="13"/>
  <c r="V602" i="13"/>
  <c r="V608" i="13"/>
  <c r="W618" i="13"/>
  <c r="W620" i="13"/>
  <c r="W682" i="13"/>
  <c r="W701" i="13"/>
  <c r="W737" i="13"/>
  <c r="V759" i="13"/>
  <c r="W773" i="13"/>
  <c r="V773" i="13"/>
  <c r="W832" i="13"/>
  <c r="V832" i="13"/>
  <c r="W783" i="13"/>
  <c r="W820" i="13"/>
  <c r="V888" i="13"/>
  <c r="V640" i="13"/>
  <c r="V664" i="13"/>
  <c r="X664" i="13" s="1"/>
  <c r="V680" i="13"/>
  <c r="W733" i="13"/>
  <c r="W761" i="13"/>
  <c r="W823" i="13"/>
  <c r="V823" i="13"/>
  <c r="W876" i="13"/>
  <c r="V876" i="13"/>
  <c r="W642" i="13"/>
  <c r="W647" i="13"/>
  <c r="V655" i="13"/>
  <c r="W669" i="13"/>
  <c r="W681" i="13"/>
  <c r="W714" i="13"/>
  <c r="W817" i="13"/>
  <c r="V817" i="13"/>
  <c r="V831" i="13"/>
  <c r="W831" i="13"/>
  <c r="W711" i="13"/>
  <c r="V730" i="13"/>
  <c r="V741" i="13"/>
  <c r="V760" i="13"/>
  <c r="W770" i="13"/>
  <c r="W667" i="13"/>
  <c r="W693" i="13"/>
  <c r="V731" i="13"/>
  <c r="W656" i="13"/>
  <c r="V720" i="13"/>
  <c r="V750" i="13"/>
  <c r="W789" i="13"/>
  <c r="V789" i="13"/>
  <c r="W756" i="13"/>
  <c r="V777" i="13"/>
  <c r="W777" i="13"/>
  <c r="W659" i="13"/>
  <c r="W707" i="13"/>
  <c r="W731" i="13"/>
  <c r="V749" i="13"/>
  <c r="V717" i="13"/>
  <c r="W650" i="13"/>
  <c r="W679" i="13"/>
  <c r="V705" i="13"/>
  <c r="V706" i="13"/>
  <c r="V745" i="13"/>
  <c r="W753" i="13"/>
  <c r="V754" i="13"/>
  <c r="V755" i="13"/>
  <c r="V663" i="13"/>
  <c r="W675" i="13"/>
  <c r="V673" i="13"/>
  <c r="W674" i="13"/>
  <c r="W687" i="13"/>
  <c r="W689" i="13"/>
  <c r="W703" i="13"/>
  <c r="W719" i="13"/>
  <c r="V722" i="13"/>
  <c r="V724" i="13"/>
  <c r="V725" i="13"/>
  <c r="W774" i="13"/>
  <c r="V774" i="13"/>
  <c r="W784" i="13"/>
  <c r="W766" i="13"/>
  <c r="V768" i="13"/>
  <c r="W825" i="13"/>
  <c r="W830" i="13"/>
  <c r="W858" i="13"/>
  <c r="V887" i="13"/>
  <c r="W972" i="13"/>
  <c r="V972" i="13"/>
  <c r="V860" i="13"/>
  <c r="V826" i="13"/>
  <c r="W828" i="13"/>
  <c r="V852" i="13"/>
  <c r="V862" i="13"/>
  <c r="V864" i="13"/>
  <c r="X864" i="13" s="1"/>
  <c r="V866" i="13"/>
  <c r="V900" i="13"/>
  <c r="W779" i="13"/>
  <c r="W800" i="13"/>
  <c r="W827" i="13"/>
  <c r="V829" i="13"/>
  <c r="V834" i="13"/>
  <c r="V835" i="13"/>
  <c r="W853" i="13"/>
  <c r="V865" i="13"/>
  <c r="W803" i="13"/>
  <c r="W822" i="13"/>
  <c r="V836" i="13"/>
  <c r="W875" i="13"/>
  <c r="V875" i="13"/>
  <c r="W841" i="13"/>
  <c r="V965" i="13"/>
  <c r="W781" i="13"/>
  <c r="V782" i="13"/>
  <c r="V794" i="13"/>
  <c r="W838" i="13"/>
  <c r="W873" i="13"/>
  <c r="V818" i="13"/>
  <c r="W843" i="13"/>
  <c r="X843" i="13" s="1"/>
  <c r="W891" i="13"/>
  <c r="V795" i="13"/>
  <c r="V892" i="13"/>
  <c r="V812" i="13"/>
  <c r="W879" i="13"/>
  <c r="W795" i="13"/>
  <c r="V796" i="13"/>
  <c r="W845" i="13"/>
  <c r="W847" i="13"/>
  <c r="W856" i="13"/>
  <c r="W872" i="13"/>
  <c r="X872" i="13" s="1"/>
  <c r="W791" i="13"/>
  <c r="W811" i="13"/>
  <c r="W815" i="13"/>
  <c r="V846" i="13"/>
  <c r="W848" i="13"/>
  <c r="V849" i="13"/>
  <c r="V869" i="13"/>
  <c r="W816" i="13"/>
  <c r="V839" i="13"/>
  <c r="W851" i="13"/>
  <c r="V867" i="13"/>
  <c r="V935" i="13"/>
  <c r="W971" i="13"/>
  <c r="W982" i="13"/>
  <c r="V993" i="13"/>
  <c r="W994" i="13"/>
  <c r="W929" i="13"/>
  <c r="V966" i="13"/>
  <c r="W985" i="13"/>
  <c r="W893" i="13"/>
  <c r="V917" i="13"/>
  <c r="W923" i="13"/>
  <c r="V937" i="13"/>
  <c r="W938" i="13"/>
  <c r="V959" i="13"/>
  <c r="W917" i="13"/>
  <c r="W959" i="13"/>
  <c r="V987" i="13"/>
  <c r="V988" i="13"/>
  <c r="V1007" i="13"/>
  <c r="W1008" i="13"/>
  <c r="V877" i="13"/>
  <c r="V932" i="13"/>
  <c r="W943" i="13"/>
  <c r="V1013" i="13"/>
  <c r="V918" i="13"/>
  <c r="V919" i="13"/>
  <c r="V920" i="13"/>
  <c r="V930" i="13"/>
  <c r="W1014" i="13"/>
  <c r="W880" i="13"/>
  <c r="X880" i="13" s="1"/>
  <c r="J880" i="13" s="1"/>
  <c r="W882" i="13"/>
  <c r="W886" i="13"/>
  <c r="W904" i="13"/>
  <c r="V909" i="13"/>
  <c r="W919" i="13"/>
  <c r="V941" i="13"/>
  <c r="W942" i="13"/>
  <c r="W946" i="13"/>
  <c r="V960" i="13"/>
  <c r="V951" i="13"/>
  <c r="V968" i="13"/>
  <c r="X968" i="13" s="1"/>
  <c r="V974" i="13"/>
  <c r="X974" i="13" s="1"/>
  <c r="W1013" i="13"/>
  <c r="W910" i="13"/>
  <c r="W912" i="13"/>
  <c r="W920" i="13"/>
  <c r="W979" i="13"/>
  <c r="W888" i="13"/>
  <c r="W899" i="13"/>
  <c r="W911" i="13"/>
  <c r="W925" i="13"/>
  <c r="V914" i="13"/>
  <c r="V977" i="13"/>
  <c r="V992" i="13"/>
  <c r="W999" i="13"/>
  <c r="V1010" i="13"/>
  <c r="W965" i="13"/>
  <c r="W981" i="13"/>
  <c r="W996" i="13"/>
  <c r="V952" i="13"/>
  <c r="W957" i="13"/>
  <c r="W978" i="13"/>
  <c r="V980" i="13"/>
  <c r="W997" i="13"/>
  <c r="V21" i="13"/>
  <c r="W24" i="13"/>
  <c r="V37" i="13"/>
  <c r="W72" i="13"/>
  <c r="V72" i="13"/>
  <c r="V18" i="13"/>
  <c r="V34" i="13"/>
  <c r="V67" i="13"/>
  <c r="W56" i="13"/>
  <c r="V52" i="13"/>
  <c r="V53" i="13"/>
  <c r="V56" i="13"/>
  <c r="W59" i="13"/>
  <c r="V16" i="13"/>
  <c r="V32" i="13"/>
  <c r="V51" i="13"/>
  <c r="W52" i="13"/>
  <c r="W53" i="13"/>
  <c r="W16" i="13"/>
  <c r="V29" i="13"/>
  <c r="W32" i="13"/>
  <c r="W40" i="13"/>
  <c r="V41" i="13"/>
  <c r="V42" i="13"/>
  <c r="V45" i="13"/>
  <c r="W51" i="13"/>
  <c r="V70" i="13"/>
  <c r="V76" i="13"/>
  <c r="V26" i="13"/>
  <c r="W29" i="13"/>
  <c r="W41" i="13"/>
  <c r="W42" i="13"/>
  <c r="V44" i="13"/>
  <c r="W45" i="13"/>
  <c r="V50" i="13"/>
  <c r="W70" i="13"/>
  <c r="V74" i="13"/>
  <c r="V43" i="13"/>
  <c r="W44" i="13"/>
  <c r="W76" i="13"/>
  <c r="W79" i="13"/>
  <c r="V69" i="13"/>
  <c r="W17" i="13"/>
  <c r="V30" i="13"/>
  <c r="V68" i="13"/>
  <c r="W71" i="13"/>
  <c r="V27" i="13"/>
  <c r="W30" i="13"/>
  <c r="V73" i="13"/>
  <c r="W87" i="13"/>
  <c r="V100" i="13"/>
  <c r="W103" i="13"/>
  <c r="V81" i="13"/>
  <c r="W84" i="13"/>
  <c r="V97" i="13"/>
  <c r="V126" i="13"/>
  <c r="W117" i="13"/>
  <c r="V118" i="13"/>
  <c r="W75" i="13"/>
  <c r="V88" i="13"/>
  <c r="W91" i="13"/>
  <c r="V104" i="13"/>
  <c r="V113" i="13"/>
  <c r="V114" i="13"/>
  <c r="W121" i="13"/>
  <c r="V123" i="13"/>
  <c r="W136" i="13"/>
  <c r="V117" i="13"/>
  <c r="W120" i="13"/>
  <c r="V95" i="13"/>
  <c r="V112" i="13"/>
  <c r="W113" i="13"/>
  <c r="W114" i="13"/>
  <c r="V139" i="13"/>
  <c r="V92" i="13"/>
  <c r="V106" i="13"/>
  <c r="V89" i="13"/>
  <c r="W92" i="13"/>
  <c r="V105" i="13"/>
  <c r="W106" i="13"/>
  <c r="V111" i="13"/>
  <c r="V125" i="13"/>
  <c r="V128" i="13"/>
  <c r="V137" i="13"/>
  <c r="W139" i="13"/>
  <c r="V107" i="13"/>
  <c r="V83" i="13"/>
  <c r="V99" i="13"/>
  <c r="W107" i="13"/>
  <c r="V109" i="13"/>
  <c r="V110" i="13"/>
  <c r="X110" i="13" s="1"/>
  <c r="J110" i="13" s="1"/>
  <c r="W137" i="13"/>
  <c r="W109" i="13"/>
  <c r="V134" i="13"/>
  <c r="W140" i="13"/>
  <c r="V140" i="13"/>
  <c r="V129" i="13"/>
  <c r="W131" i="13"/>
  <c r="W133" i="13"/>
  <c r="V133" i="13"/>
  <c r="W132" i="13"/>
  <c r="W170" i="13"/>
  <c r="V175" i="13"/>
  <c r="W192" i="13"/>
  <c r="V189" i="13"/>
  <c r="V183" i="13"/>
  <c r="V152" i="13"/>
  <c r="W155" i="13"/>
  <c r="V169" i="13"/>
  <c r="V170" i="13"/>
  <c r="W178" i="13"/>
  <c r="W179" i="13"/>
  <c r="V149" i="13"/>
  <c r="W152" i="13"/>
  <c r="V166" i="13"/>
  <c r="W167" i="13"/>
  <c r="W168" i="13"/>
  <c r="W169" i="13"/>
  <c r="W191" i="13"/>
  <c r="V191" i="13"/>
  <c r="W194" i="13"/>
  <c r="W183" i="13"/>
  <c r="W186" i="13"/>
  <c r="V188" i="13"/>
  <c r="V156" i="13"/>
  <c r="V161" i="13"/>
  <c r="W195" i="13"/>
  <c r="V153" i="13"/>
  <c r="W156" i="13"/>
  <c r="W161" i="13"/>
  <c r="V163" i="13"/>
  <c r="V164" i="13"/>
  <c r="V150" i="13"/>
  <c r="W153" i="13"/>
  <c r="W163" i="13"/>
  <c r="W164" i="13"/>
  <c r="V182" i="13"/>
  <c r="V147" i="13"/>
  <c r="W193" i="13"/>
  <c r="V193" i="13"/>
  <c r="V144" i="13"/>
  <c r="W190" i="13"/>
  <c r="V190" i="13"/>
  <c r="W196" i="13"/>
  <c r="V141" i="13"/>
  <c r="V157" i="13"/>
  <c r="V138" i="13"/>
  <c r="V154" i="13"/>
  <c r="X154" i="13" s="1"/>
  <c r="J154" i="13" s="1"/>
  <c r="W185" i="13"/>
  <c r="W171" i="13"/>
  <c r="V184" i="13"/>
  <c r="V233" i="13"/>
  <c r="W236" i="13"/>
  <c r="W244" i="13"/>
  <c r="V244" i="13"/>
  <c r="V245" i="13"/>
  <c r="V196" i="13"/>
  <c r="W199" i="13"/>
  <c r="V212" i="13"/>
  <c r="V209" i="13"/>
  <c r="V206" i="13"/>
  <c r="V236" i="13"/>
  <c r="V203" i="13"/>
  <c r="W206" i="13"/>
  <c r="V194" i="13"/>
  <c r="V210" i="13"/>
  <c r="W227" i="13"/>
  <c r="V228" i="13"/>
  <c r="V229" i="13"/>
  <c r="V207" i="13"/>
  <c r="W226" i="13"/>
  <c r="V231" i="13"/>
  <c r="V237" i="13"/>
  <c r="V204" i="13"/>
  <c r="W207" i="13"/>
  <c r="V223" i="13"/>
  <c r="V224" i="13"/>
  <c r="W231" i="13"/>
  <c r="V235" i="13"/>
  <c r="W237" i="13"/>
  <c r="W242" i="13"/>
  <c r="V227" i="13"/>
  <c r="W230" i="13"/>
  <c r="V195" i="13"/>
  <c r="V211" i="13"/>
  <c r="W214" i="13"/>
  <c r="V222" i="13"/>
  <c r="W223" i="13"/>
  <c r="W224" i="13"/>
  <c r="W238" i="13"/>
  <c r="V238" i="13"/>
  <c r="W239" i="13"/>
  <c r="V239" i="13"/>
  <c r="V208" i="13"/>
  <c r="V240" i="13"/>
  <c r="V241" i="13"/>
  <c r="W247" i="13"/>
  <c r="V247" i="13"/>
  <c r="V255" i="13"/>
  <c r="V271" i="13"/>
  <c r="V252" i="13"/>
  <c r="V268" i="13"/>
  <c r="V274" i="13"/>
  <c r="W300" i="13"/>
  <c r="V300" i="13"/>
  <c r="V249" i="13"/>
  <c r="V265" i="13"/>
  <c r="W294" i="13"/>
  <c r="V262" i="13"/>
  <c r="V272" i="13"/>
  <c r="V273" i="13"/>
  <c r="W292" i="13"/>
  <c r="V292" i="13"/>
  <c r="V269" i="13"/>
  <c r="W298" i="13"/>
  <c r="V298" i="13"/>
  <c r="V250" i="13"/>
  <c r="V266" i="13"/>
  <c r="W297" i="13"/>
  <c r="V263" i="13"/>
  <c r="V295" i="13"/>
  <c r="W295" i="13"/>
  <c r="W303" i="13"/>
  <c r="V303" i="13"/>
  <c r="V260" i="13"/>
  <c r="W263" i="13"/>
  <c r="V257" i="13"/>
  <c r="V281" i="13"/>
  <c r="V282" i="13"/>
  <c r="V285" i="13"/>
  <c r="V297" i="13"/>
  <c r="V254" i="13"/>
  <c r="V270" i="13"/>
  <c r="W279" i="13"/>
  <c r="V284" i="13"/>
  <c r="V290" i="13"/>
  <c r="V296" i="13"/>
  <c r="V276" i="13"/>
  <c r="V277" i="13"/>
  <c r="V283" i="13"/>
  <c r="W306" i="13"/>
  <c r="V308" i="13"/>
  <c r="W311" i="13"/>
  <c r="V337" i="13"/>
  <c r="W340" i="13"/>
  <c r="W326" i="13"/>
  <c r="V322" i="13"/>
  <c r="W325" i="13"/>
  <c r="V323" i="13"/>
  <c r="V357" i="13"/>
  <c r="W357" i="13"/>
  <c r="V309" i="13"/>
  <c r="W322" i="13"/>
  <c r="V324" i="13"/>
  <c r="V325" i="13"/>
  <c r="W323" i="13"/>
  <c r="V319" i="13"/>
  <c r="V316" i="13"/>
  <c r="W360" i="13"/>
  <c r="V360" i="13"/>
  <c r="V313" i="13"/>
  <c r="V310" i="13"/>
  <c r="W355" i="13"/>
  <c r="W342" i="13"/>
  <c r="V343" i="13"/>
  <c r="V344" i="13"/>
  <c r="V345" i="13"/>
  <c r="W341" i="13"/>
  <c r="W345" i="13"/>
  <c r="V353" i="13"/>
  <c r="V338" i="13"/>
  <c r="V339" i="13"/>
  <c r="W358" i="13"/>
  <c r="W301" i="13"/>
  <c r="V314" i="13"/>
  <c r="W317" i="13"/>
  <c r="V341" i="13"/>
  <c r="W351" i="13"/>
  <c r="V370" i="13"/>
  <c r="W373" i="13"/>
  <c r="W410" i="13"/>
  <c r="V410" i="13"/>
  <c r="V367" i="13"/>
  <c r="W390" i="13"/>
  <c r="V391" i="13"/>
  <c r="V392" i="13"/>
  <c r="V395" i="13"/>
  <c r="W405" i="13"/>
  <c r="W389" i="13"/>
  <c r="V358" i="13"/>
  <c r="W361" i="13"/>
  <c r="V374" i="13"/>
  <c r="V390" i="13"/>
  <c r="W396" i="13"/>
  <c r="V371" i="13"/>
  <c r="V389" i="13"/>
  <c r="V368" i="13"/>
  <c r="X368" i="13" s="1"/>
  <c r="J368" i="13" s="1"/>
  <c r="V385" i="13"/>
  <c r="W386" i="13"/>
  <c r="W387" i="13"/>
  <c r="W388" i="13"/>
  <c r="V401" i="13"/>
  <c r="V362" i="13"/>
  <c r="V378" i="13"/>
  <c r="V384" i="13"/>
  <c r="W409" i="13"/>
  <c r="V409" i="13"/>
  <c r="V398" i="13"/>
  <c r="W399" i="13"/>
  <c r="W407" i="13"/>
  <c r="V407" i="13"/>
  <c r="V363" i="13"/>
  <c r="V379" i="13"/>
  <c r="W413" i="13"/>
  <c r="V413" i="13"/>
  <c r="W363" i="13"/>
  <c r="V376" i="13"/>
  <c r="X376" i="13" s="1"/>
  <c r="J376" i="13" s="1"/>
  <c r="W379" i="13"/>
  <c r="W398" i="13"/>
  <c r="W406" i="13"/>
  <c r="V406" i="13"/>
  <c r="W404" i="13"/>
  <c r="V404" i="13"/>
  <c r="W457" i="13"/>
  <c r="V457" i="13"/>
  <c r="V412" i="13"/>
  <c r="V428" i="13"/>
  <c r="V425" i="13"/>
  <c r="V422" i="13"/>
  <c r="W425" i="13"/>
  <c r="V438" i="13"/>
  <c r="V455" i="13"/>
  <c r="V456" i="13"/>
  <c r="V429" i="13"/>
  <c r="W460" i="13"/>
  <c r="V426" i="13"/>
  <c r="W429" i="13"/>
  <c r="V423" i="13"/>
  <c r="W426" i="13"/>
  <c r="V439" i="13"/>
  <c r="V453" i="13"/>
  <c r="V420" i="13"/>
  <c r="V436" i="13"/>
  <c r="V417" i="13"/>
  <c r="V433" i="13"/>
  <c r="V414" i="13"/>
  <c r="V430" i="13"/>
  <c r="V450" i="13"/>
  <c r="W451" i="13"/>
  <c r="W452" i="13"/>
  <c r="W441" i="13"/>
  <c r="V449" i="13"/>
  <c r="V483" i="13"/>
  <c r="W489" i="13"/>
  <c r="V464" i="13"/>
  <c r="W514" i="13"/>
  <c r="V514" i="13"/>
  <c r="V458" i="13"/>
  <c r="V474" i="13"/>
  <c r="V471" i="13"/>
  <c r="V488" i="13"/>
  <c r="V502" i="13"/>
  <c r="V468" i="13"/>
  <c r="V484" i="13"/>
  <c r="W488" i="13"/>
  <c r="V499" i="13"/>
  <c r="W502" i="13"/>
  <c r="V465" i="13"/>
  <c r="V504" i="13"/>
  <c r="W511" i="13"/>
  <c r="V511" i="13"/>
  <c r="V478" i="13"/>
  <c r="X478" i="13" s="1"/>
  <c r="J478" i="13" s="1"/>
  <c r="W481" i="13"/>
  <c r="W496" i="13"/>
  <c r="W504" i="13"/>
  <c r="V495" i="13"/>
  <c r="W498" i="13"/>
  <c r="V501" i="13"/>
  <c r="V485" i="13"/>
  <c r="V466" i="13"/>
  <c r="W469" i="13"/>
  <c r="V482" i="13"/>
  <c r="V487" i="13"/>
  <c r="V463" i="13"/>
  <c r="V479" i="13"/>
  <c r="W487" i="13"/>
  <c r="W490" i="13"/>
  <c r="V493" i="13"/>
  <c r="W505" i="13"/>
  <c r="V507" i="13"/>
  <c r="V508" i="13"/>
  <c r="V460" i="13"/>
  <c r="V476" i="13"/>
  <c r="V473" i="13"/>
  <c r="V500" i="13"/>
  <c r="V503" i="13"/>
  <c r="V505" i="13"/>
  <c r="W506" i="13"/>
  <c r="V506" i="13"/>
  <c r="W507" i="13"/>
  <c r="V512" i="13"/>
  <c r="W515" i="13"/>
  <c r="W524" i="13"/>
  <c r="V532" i="13"/>
  <c r="W546" i="13"/>
  <c r="X546" i="13" s="1"/>
  <c r="J546" i="13" s="1"/>
  <c r="V509" i="13"/>
  <c r="V522" i="13"/>
  <c r="V527" i="13"/>
  <c r="W532" i="13"/>
  <c r="W534" i="13"/>
  <c r="V519" i="13"/>
  <c r="V529" i="13"/>
  <c r="X529" i="13" s="1"/>
  <c r="J529" i="13" s="1"/>
  <c r="V531" i="13"/>
  <c r="V537" i="13"/>
  <c r="W540" i="13"/>
  <c r="V513" i="13"/>
  <c r="W531" i="13"/>
  <c r="V540" i="13"/>
  <c r="V541" i="13"/>
  <c r="W530" i="13"/>
  <c r="X530" i="13" s="1"/>
  <c r="J530" i="13" s="1"/>
  <c r="V533" i="13"/>
  <c r="W525" i="13"/>
  <c r="V528" i="13"/>
  <c r="V543" i="13"/>
  <c r="V521" i="13"/>
  <c r="V518" i="13"/>
  <c r="V535" i="13"/>
  <c r="W550" i="13"/>
  <c r="X550" i="13" s="1"/>
  <c r="J550" i="13" s="1"/>
  <c r="V554" i="13"/>
  <c r="W574" i="13"/>
  <c r="W579" i="13"/>
  <c r="V579" i="13"/>
  <c r="V551" i="13"/>
  <c r="V560" i="13"/>
  <c r="W565" i="13"/>
  <c r="V575" i="13"/>
  <c r="W575" i="13"/>
  <c r="W576" i="13"/>
  <c r="W548" i="13"/>
  <c r="W562" i="13"/>
  <c r="V564" i="13"/>
  <c r="V570" i="13"/>
  <c r="W582" i="13"/>
  <c r="W564" i="13"/>
  <c r="V572" i="13"/>
  <c r="V549" i="13"/>
  <c r="X549" i="13" s="1"/>
  <c r="J549" i="13" s="1"/>
  <c r="V563" i="13"/>
  <c r="W566" i="13"/>
  <c r="V569" i="13"/>
  <c r="V558" i="13"/>
  <c r="W561" i="13"/>
  <c r="W592" i="13"/>
  <c r="V592" i="13"/>
  <c r="W563" i="13"/>
  <c r="V566" i="13"/>
  <c r="V553" i="13"/>
  <c r="W558" i="13"/>
  <c r="V561" i="13"/>
  <c r="V574" i="13"/>
  <c r="W580" i="13"/>
  <c r="X580" i="13" s="1"/>
  <c r="J580" i="13" s="1"/>
  <c r="W611" i="13"/>
  <c r="W602" i="13"/>
  <c r="V617" i="13"/>
  <c r="W617" i="13"/>
  <c r="W619" i="13"/>
  <c r="V587" i="13"/>
  <c r="W590" i="13"/>
  <c r="W609" i="13"/>
  <c r="V611" i="13"/>
  <c r="V584" i="13"/>
  <c r="W587" i="13"/>
  <c r="V612" i="13"/>
  <c r="W613" i="13"/>
  <c r="V599" i="13"/>
  <c r="V605" i="13"/>
  <c r="W616" i="13"/>
  <c r="W626" i="13"/>
  <c r="V626" i="13"/>
  <c r="V591" i="13"/>
  <c r="V588" i="13"/>
  <c r="W601" i="13"/>
  <c r="V582" i="13"/>
  <c r="V604" i="13"/>
  <c r="V595" i="13"/>
  <c r="X595" i="13" s="1"/>
  <c r="J595" i="13" s="1"/>
  <c r="V601" i="13"/>
  <c r="W604" i="13"/>
  <c r="V615" i="13"/>
  <c r="V610" i="13"/>
  <c r="V603" i="13"/>
  <c r="V606" i="13"/>
  <c r="W633" i="13"/>
  <c r="V649" i="13"/>
  <c r="V627" i="13"/>
  <c r="W630" i="13"/>
  <c r="V643" i="13"/>
  <c r="W646" i="13"/>
  <c r="W657" i="13"/>
  <c r="V618" i="13"/>
  <c r="W621" i="13"/>
  <c r="V634" i="13"/>
  <c r="W637" i="13"/>
  <c r="V650" i="13"/>
  <c r="V631" i="13"/>
  <c r="X631" i="13" s="1"/>
  <c r="J631" i="13" s="1"/>
  <c r="V654" i="13"/>
  <c r="V648" i="13"/>
  <c r="W658" i="13"/>
  <c r="V658" i="13"/>
  <c r="W654" i="13"/>
  <c r="V662" i="13"/>
  <c r="V651" i="13"/>
  <c r="W662" i="13"/>
  <c r="V616" i="13"/>
  <c r="V632" i="13"/>
  <c r="V629" i="13"/>
  <c r="V645" i="13"/>
  <c r="W661" i="13"/>
  <c r="W666" i="13"/>
  <c r="V666" i="13"/>
  <c r="V642" i="13"/>
  <c r="V659" i="13"/>
  <c r="V661" i="13"/>
  <c r="V647" i="13"/>
  <c r="V653" i="13"/>
  <c r="W660" i="13"/>
  <c r="V656" i="13"/>
  <c r="W673" i="13"/>
  <c r="V694" i="13"/>
  <c r="W698" i="13"/>
  <c r="V698" i="13"/>
  <c r="V667" i="13"/>
  <c r="W670" i="13"/>
  <c r="V683" i="13"/>
  <c r="V688" i="13"/>
  <c r="W686" i="13"/>
  <c r="V677" i="13"/>
  <c r="V692" i="13"/>
  <c r="W692" i="13"/>
  <c r="V674" i="13"/>
  <c r="W688" i="13"/>
  <c r="W695" i="13"/>
  <c r="V695" i="13"/>
  <c r="V701" i="13"/>
  <c r="V686" i="13"/>
  <c r="V681" i="13"/>
  <c r="V678" i="13"/>
  <c r="V690" i="13"/>
  <c r="V672" i="13"/>
  <c r="V685" i="13"/>
  <c r="W704" i="13"/>
  <c r="V704" i="13"/>
  <c r="V669" i="13"/>
  <c r="W690" i="13"/>
  <c r="V693" i="13"/>
  <c r="V682" i="13"/>
  <c r="V687" i="13"/>
  <c r="V679" i="13"/>
  <c r="V689" i="13"/>
  <c r="W691" i="13"/>
  <c r="W708" i="13"/>
  <c r="W715" i="13"/>
  <c r="V718" i="13"/>
  <c r="W725" i="13"/>
  <c r="V728" i="13"/>
  <c r="X728" i="13" s="1"/>
  <c r="J728" i="13" s="1"/>
  <c r="W723" i="13"/>
  <c r="V729" i="13"/>
  <c r="V712" i="13"/>
  <c r="W718" i="13"/>
  <c r="V736" i="13"/>
  <c r="V709" i="13"/>
  <c r="W712" i="13"/>
  <c r="V723" i="13"/>
  <c r="W729" i="13"/>
  <c r="W735" i="13"/>
  <c r="W736" i="13"/>
  <c r="X741" i="13"/>
  <c r="J741" i="13" s="1"/>
  <c r="V703" i="13"/>
  <c r="W706" i="13"/>
  <c r="W721" i="13"/>
  <c r="W740" i="13"/>
  <c r="V740" i="13"/>
  <c r="V710" i="13"/>
  <c r="V727" i="13"/>
  <c r="V707" i="13"/>
  <c r="W716" i="13"/>
  <c r="V721" i="13"/>
  <c r="W739" i="13"/>
  <c r="V714" i="13"/>
  <c r="V716" i="13"/>
  <c r="W732" i="13"/>
  <c r="V732" i="13"/>
  <c r="V711" i="13"/>
  <c r="V739" i="13"/>
  <c r="W720" i="13"/>
  <c r="V738" i="13"/>
  <c r="V735" i="13"/>
  <c r="V756" i="13"/>
  <c r="V753" i="13"/>
  <c r="V758" i="13"/>
  <c r="W764" i="13"/>
  <c r="W758" i="13"/>
  <c r="V751" i="13"/>
  <c r="W762" i="13"/>
  <c r="V762" i="13"/>
  <c r="W767" i="13"/>
  <c r="V767" i="13"/>
  <c r="W750" i="13"/>
  <c r="V757" i="13"/>
  <c r="W759" i="13"/>
  <c r="V747" i="13"/>
  <c r="X747" i="13" s="1"/>
  <c r="J747" i="13" s="1"/>
  <c r="V748" i="13"/>
  <c r="W757" i="13"/>
  <c r="V761" i="13"/>
  <c r="W748" i="13"/>
  <c r="V765" i="13"/>
  <c r="W768" i="13"/>
  <c r="V775" i="13"/>
  <c r="W765" i="13"/>
  <c r="W775" i="13"/>
  <c r="W790" i="13"/>
  <c r="V790" i="13"/>
  <c r="V772" i="13"/>
  <c r="W778" i="13"/>
  <c r="V780" i="13"/>
  <c r="W785" i="13"/>
  <c r="V785" i="13"/>
  <c r="V769" i="13"/>
  <c r="W788" i="13"/>
  <c r="V770" i="13"/>
  <c r="V776" i="13"/>
  <c r="V779" i="13"/>
  <c r="V781" i="13"/>
  <c r="V783" i="13"/>
  <c r="W782" i="13"/>
  <c r="V786" i="13"/>
  <c r="W786" i="13"/>
  <c r="V793" i="13"/>
  <c r="W796" i="13"/>
  <c r="W808" i="13"/>
  <c r="V811" i="13"/>
  <c r="V813" i="13"/>
  <c r="W813" i="13"/>
  <c r="V787" i="13"/>
  <c r="X787" i="13" s="1"/>
  <c r="J787" i="13" s="1"/>
  <c r="W812" i="13"/>
  <c r="V797" i="13"/>
  <c r="X797" i="13" s="1"/>
  <c r="J797" i="13" s="1"/>
  <c r="W798" i="13"/>
  <c r="V809" i="13"/>
  <c r="W807" i="13"/>
  <c r="V788" i="13"/>
  <c r="V798" i="13"/>
  <c r="V803" i="13"/>
  <c r="V804" i="13"/>
  <c r="W809" i="13"/>
  <c r="V799" i="13"/>
  <c r="V807" i="13"/>
  <c r="W799" i="13"/>
  <c r="V800" i="13"/>
  <c r="W824" i="13"/>
  <c r="V824" i="13"/>
  <c r="V820" i="13"/>
  <c r="V806" i="13"/>
  <c r="V810" i="13"/>
  <c r="X810" i="13" s="1"/>
  <c r="J810" i="13" s="1"/>
  <c r="V814" i="13"/>
  <c r="W829" i="13"/>
  <c r="W844" i="13"/>
  <c r="V844" i="13"/>
  <c r="V830" i="13"/>
  <c r="V827" i="13"/>
  <c r="V821" i="13"/>
  <c r="W837" i="13"/>
  <c r="X837" i="13" s="1"/>
  <c r="J837" i="13" s="1"/>
  <c r="V825" i="13"/>
  <c r="V840" i="13"/>
  <c r="V819" i="13"/>
  <c r="X819" i="13" s="1"/>
  <c r="J819" i="13" s="1"/>
  <c r="W833" i="13"/>
  <c r="W834" i="13"/>
  <c r="W835" i="13"/>
  <c r="W836" i="13"/>
  <c r="W842" i="13"/>
  <c r="V842" i="13"/>
  <c r="V816" i="13"/>
  <c r="V851" i="13"/>
  <c r="W865" i="13"/>
  <c r="X865" i="13" s="1"/>
  <c r="J865" i="13" s="1"/>
  <c r="V845" i="13"/>
  <c r="V856" i="13"/>
  <c r="W857" i="13"/>
  <c r="V874" i="13"/>
  <c r="W874" i="13"/>
  <c r="V858" i="13"/>
  <c r="V857" i="13"/>
  <c r="W868" i="13"/>
  <c r="V868" i="13"/>
  <c r="V870" i="13"/>
  <c r="V873" i="13"/>
  <c r="V853" i="13"/>
  <c r="V850" i="13"/>
  <c r="V854" i="13"/>
  <c r="W861" i="13"/>
  <c r="V863" i="13"/>
  <c r="W871" i="13"/>
  <c r="V871" i="13"/>
  <c r="V847" i="13"/>
  <c r="W863" i="13"/>
  <c r="W854" i="13"/>
  <c r="W885" i="13"/>
  <c r="W887" i="13"/>
  <c r="V882" i="13"/>
  <c r="V893" i="13"/>
  <c r="V878" i="13"/>
  <c r="V879" i="13"/>
  <c r="V884" i="13"/>
  <c r="V890" i="13"/>
  <c r="X890" i="13" s="1"/>
  <c r="J890" i="13" s="1"/>
  <c r="V897" i="13"/>
  <c r="W884" i="13"/>
  <c r="V896" i="13"/>
  <c r="V883" i="13"/>
  <c r="W881" i="13"/>
  <c r="W889" i="13"/>
  <c r="W896" i="13"/>
  <c r="W883" i="13"/>
  <c r="V886" i="13"/>
  <c r="V881" i="13"/>
  <c r="V894" i="13"/>
  <c r="X894" i="13" s="1"/>
  <c r="J894" i="13" s="1"/>
  <c r="W909" i="13"/>
  <c r="W908" i="13"/>
  <c r="V908" i="13"/>
  <c r="W913" i="13"/>
  <c r="V913" i="13"/>
  <c r="V901" i="13"/>
  <c r="W953" i="13"/>
  <c r="V953" i="13"/>
  <c r="V902" i="13"/>
  <c r="W902" i="13"/>
  <c r="W903" i="13"/>
  <c r="V903" i="13"/>
  <c r="W900" i="13"/>
  <c r="W906" i="13"/>
  <c r="V907" i="13"/>
  <c r="W905" i="13"/>
  <c r="V898" i="13"/>
  <c r="V916" i="13"/>
  <c r="V911" i="13"/>
  <c r="W916" i="13"/>
  <c r="W898" i="13"/>
  <c r="W936" i="13"/>
  <c r="V936" i="13"/>
  <c r="V910" i="13"/>
  <c r="X910" i="13" s="1"/>
  <c r="J910" i="13" s="1"/>
  <c r="V923" i="13"/>
  <c r="V928" i="13"/>
  <c r="W927" i="13"/>
  <c r="W926" i="13"/>
  <c r="W937" i="13"/>
  <c r="W961" i="13"/>
  <c r="V961" i="13"/>
  <c r="W914" i="13"/>
  <c r="V927" i="13"/>
  <c r="W934" i="13"/>
  <c r="V934" i="13"/>
  <c r="V922" i="13"/>
  <c r="W944" i="13"/>
  <c r="W945" i="13"/>
  <c r="V945" i="13"/>
  <c r="W924" i="13"/>
  <c r="V924" i="13"/>
  <c r="V915" i="13"/>
  <c r="V921" i="13"/>
  <c r="W940" i="13"/>
  <c r="V940" i="13"/>
  <c r="V931" i="13"/>
  <c r="V957" i="13"/>
  <c r="V947" i="13"/>
  <c r="V938" i="13"/>
  <c r="V962" i="13"/>
  <c r="W962" i="13"/>
  <c r="W967" i="13"/>
  <c r="V967" i="13"/>
  <c r="V926" i="13"/>
  <c r="V942" i="13"/>
  <c r="V939" i="13"/>
  <c r="W952" i="13"/>
  <c r="X952" i="13" s="1"/>
  <c r="J952" i="13" s="1"/>
  <c r="V950" i="13"/>
  <c r="W956" i="13"/>
  <c r="V956" i="13"/>
  <c r="W958" i="13"/>
  <c r="V955" i="13"/>
  <c r="W988" i="13"/>
  <c r="V973" i="13"/>
  <c r="V971" i="13"/>
  <c r="W963" i="13"/>
  <c r="W966" i="13"/>
  <c r="V969" i="13"/>
  <c r="W973" i="13"/>
  <c r="V964" i="13"/>
  <c r="W969" i="13"/>
  <c r="W976" i="13"/>
  <c r="V976" i="13"/>
  <c r="V1004" i="13"/>
  <c r="W1004" i="13"/>
  <c r="V985" i="13"/>
  <c r="W992" i="13"/>
  <c r="W984" i="13"/>
  <c r="V981" i="13"/>
  <c r="V986" i="13"/>
  <c r="V991" i="13"/>
  <c r="W983" i="13"/>
  <c r="W986" i="13"/>
  <c r="W1007" i="13"/>
  <c r="W1001" i="13"/>
  <c r="V1001" i="13"/>
  <c r="W991" i="13"/>
  <c r="V983" i="13"/>
  <c r="V982" i="13"/>
  <c r="V998" i="13"/>
  <c r="V1014" i="13"/>
  <c r="X1014" i="13" s="1"/>
  <c r="J1014" i="13" s="1"/>
  <c r="V995" i="13"/>
  <c r="V1011" i="13"/>
  <c r="V1008" i="13"/>
  <c r="V1002" i="13"/>
  <c r="V999" i="13"/>
  <c r="W1002" i="13"/>
  <c r="V996" i="13"/>
  <c r="V1012" i="13"/>
  <c r="V1003" i="13"/>
  <c r="V1000" i="13"/>
  <c r="W1003" i="13"/>
  <c r="CQ1004" i="10" a="1"/>
  <c r="CQ1004" i="10" s="1"/>
  <c r="CR1010" i="10"/>
  <c r="CQ1010" i="10" a="1"/>
  <c r="CQ1010" i="10" s="1"/>
  <c r="CR994" i="10"/>
  <c r="CQ994" i="10" a="1"/>
  <c r="CQ994" i="10" s="1"/>
  <c r="CR978" i="10"/>
  <c r="CQ978" i="10" a="1"/>
  <c r="CQ978" i="10" s="1"/>
  <c r="CR962" i="10"/>
  <c r="CQ962" i="10" a="1"/>
  <c r="CQ962" i="10" s="1"/>
  <c r="CR946" i="10"/>
  <c r="CQ946" i="10" a="1"/>
  <c r="CQ946" i="10" s="1"/>
  <c r="CR930" i="10"/>
  <c r="CQ930" i="10" a="1"/>
  <c r="CQ930" i="10" s="1"/>
  <c r="CP930" i="10" a="1"/>
  <c r="CP930" i="10" s="1"/>
  <c r="CR898" i="10"/>
  <c r="CQ898" i="10" a="1"/>
  <c r="CQ898" i="10" s="1"/>
  <c r="CP898" i="10" a="1"/>
  <c r="CP898" i="10" s="1"/>
  <c r="CR882" i="10"/>
  <c r="CQ882" i="10" a="1"/>
  <c r="CQ882" i="10" s="1"/>
  <c r="CR866" i="10"/>
  <c r="CQ866" i="10" a="1"/>
  <c r="CQ866" i="10" s="1"/>
  <c r="CP866" i="10" a="1"/>
  <c r="CP866" i="10" s="1"/>
  <c r="CR850" i="10"/>
  <c r="CQ850" i="10" a="1"/>
  <c r="CQ850" i="10" s="1"/>
  <c r="CR834" i="10"/>
  <c r="CQ834" i="10" a="1"/>
  <c r="CQ834" i="10" s="1"/>
  <c r="CP834" i="10" a="1"/>
  <c r="CP834" i="10" s="1"/>
  <c r="CR818" i="10"/>
  <c r="CQ818" i="10" a="1"/>
  <c r="CQ818" i="10" s="1"/>
  <c r="CR802" i="10"/>
  <c r="CQ802" i="10" a="1"/>
  <c r="CQ802" i="10" s="1"/>
  <c r="CP802" i="10" a="1"/>
  <c r="CP802" i="10" s="1"/>
  <c r="CR786" i="10"/>
  <c r="CQ786" i="10" a="1"/>
  <c r="CQ786" i="10" s="1"/>
  <c r="CR754" i="10"/>
  <c r="CQ754" i="10" a="1"/>
  <c r="CQ754" i="10" s="1"/>
  <c r="CR738" i="10"/>
  <c r="CQ738" i="10" a="1"/>
  <c r="CQ738" i="10" s="1"/>
  <c r="CP738" i="10" a="1"/>
  <c r="CP738" i="10" s="1"/>
  <c r="CR722" i="10"/>
  <c r="CQ722" i="10" a="1"/>
  <c r="CQ722" i="10" s="1"/>
  <c r="CR706" i="10"/>
  <c r="CQ706" i="10" a="1"/>
  <c r="CQ706" i="10" s="1"/>
  <c r="CP706" i="10" a="1"/>
  <c r="CP706" i="10" s="1"/>
  <c r="CR690" i="10"/>
  <c r="CQ690" i="10" a="1"/>
  <c r="CQ690" i="10" s="1"/>
  <c r="CP690" i="10" a="1"/>
  <c r="CP690" i="10" s="1"/>
  <c r="CR674" i="10"/>
  <c r="CQ674" i="10" a="1"/>
  <c r="CQ674" i="10" s="1"/>
  <c r="CR658" i="10"/>
  <c r="CQ658" i="10" a="1"/>
  <c r="CQ658" i="10" s="1"/>
  <c r="CR642" i="10"/>
  <c r="CQ642" i="10" a="1"/>
  <c r="CQ642" i="10" s="1"/>
  <c r="CR626" i="10"/>
  <c r="CQ626" i="10" a="1"/>
  <c r="CQ626" i="10" s="1"/>
  <c r="CP626" i="10" a="1"/>
  <c r="CP626" i="10" s="1"/>
  <c r="CR610" i="10"/>
  <c r="CQ610" i="10" a="1"/>
  <c r="CQ610" i="10" s="1"/>
  <c r="CP610" i="10" a="1"/>
  <c r="CP610" i="10" s="1"/>
  <c r="CR594" i="10"/>
  <c r="CQ594" i="10" a="1"/>
  <c r="CQ594" i="10" s="1"/>
  <c r="CR578" i="10"/>
  <c r="CQ578" i="10" a="1"/>
  <c r="CQ578" i="10" s="1"/>
  <c r="CP578" i="10" a="1"/>
  <c r="CP578" i="10" s="1"/>
  <c r="CR562" i="10"/>
  <c r="CQ562" i="10" a="1"/>
  <c r="CQ562" i="10" s="1"/>
  <c r="CR546" i="10"/>
  <c r="CQ546" i="10" a="1"/>
  <c r="CQ546" i="10" s="1"/>
  <c r="CP546" i="10" a="1"/>
  <c r="CP546" i="10" s="1"/>
  <c r="CQ530" i="10" a="1"/>
  <c r="CQ530" i="10" s="1"/>
  <c r="CR530" i="10"/>
  <c r="CP530" i="10" a="1"/>
  <c r="CP530" i="10" s="1"/>
  <c r="CR514" i="10"/>
  <c r="CQ514" i="10" a="1"/>
  <c r="CQ514" i="10" s="1"/>
  <c r="CR498" i="10"/>
  <c r="CQ498" i="10" a="1"/>
  <c r="CQ498" i="10" s="1"/>
  <c r="CP498" i="10" a="1"/>
  <c r="CP498" i="10" s="1"/>
  <c r="CR482" i="10"/>
  <c r="CQ482" i="10" a="1"/>
  <c r="CQ482" i="10" s="1"/>
  <c r="CP482" i="10" a="1"/>
  <c r="CP482" i="10" s="1"/>
  <c r="CR466" i="10"/>
  <c r="CQ466" i="10" a="1"/>
  <c r="CQ466" i="10" s="1"/>
  <c r="CP466" i="10" a="1"/>
  <c r="CP466" i="10" s="1"/>
  <c r="CR450" i="10"/>
  <c r="CQ450" i="10" a="1"/>
  <c r="CQ450" i="10" s="1"/>
  <c r="CP450" i="10" a="1"/>
  <c r="CP450" i="10" s="1"/>
  <c r="CR434" i="10"/>
  <c r="CQ434" i="10" a="1"/>
  <c r="CQ434" i="10" s="1"/>
  <c r="CR418" i="10"/>
  <c r="CQ418" i="10" a="1"/>
  <c r="CQ418" i="10" s="1"/>
  <c r="CP418" i="10" a="1"/>
  <c r="CP418" i="10" s="1"/>
  <c r="CR402" i="10"/>
  <c r="CQ402" i="10" a="1"/>
  <c r="CQ402" i="10" s="1"/>
  <c r="CP402" i="10" a="1"/>
  <c r="CP402" i="10" s="1"/>
  <c r="CR386" i="10"/>
  <c r="CQ386" i="10" a="1"/>
  <c r="CQ386" i="10" s="1"/>
  <c r="CP386" i="10" a="1"/>
  <c r="CP386" i="10" s="1"/>
  <c r="CR370" i="10"/>
  <c r="CQ370" i="10" a="1"/>
  <c r="CQ370" i="10" s="1"/>
  <c r="CP370" i="10" a="1"/>
  <c r="CP370" i="10" s="1"/>
  <c r="CR354" i="10"/>
  <c r="CQ354" i="10" a="1"/>
  <c r="CQ354" i="10" s="1"/>
  <c r="CR338" i="10"/>
  <c r="CQ338" i="10" a="1"/>
  <c r="CQ338" i="10" s="1"/>
  <c r="CR322" i="10"/>
  <c r="CQ322" i="10" a="1"/>
  <c r="CQ322" i="10" s="1"/>
  <c r="CP322" i="10" a="1"/>
  <c r="CP322" i="10" s="1"/>
  <c r="CR306" i="10"/>
  <c r="CQ306" i="10" a="1"/>
  <c r="CQ306" i="10" s="1"/>
  <c r="CP306" i="10" a="1"/>
  <c r="CP306" i="10" s="1"/>
  <c r="CR290" i="10"/>
  <c r="CQ290" i="10" a="1"/>
  <c r="CQ290" i="10" s="1"/>
  <c r="CR274" i="10"/>
  <c r="CQ274" i="10" a="1"/>
  <c r="CQ274" i="10" s="1"/>
  <c r="CR258" i="10"/>
  <c r="CQ258" i="10" a="1"/>
  <c r="CQ258" i="10" s="1"/>
  <c r="CP258" i="10" a="1"/>
  <c r="CP258" i="10" s="1"/>
  <c r="CR242" i="10"/>
  <c r="CQ242" i="10" a="1"/>
  <c r="CQ242" i="10" s="1"/>
  <c r="CR226" i="10"/>
  <c r="CQ226" i="10" a="1"/>
  <c r="CQ226" i="10" s="1"/>
  <c r="CP226" i="10" a="1"/>
  <c r="CP226" i="10" s="1"/>
  <c r="CR210" i="10"/>
  <c r="CQ210" i="10" a="1"/>
  <c r="CQ210" i="10" s="1"/>
  <c r="CR194" i="10"/>
  <c r="CQ194" i="10" a="1"/>
  <c r="CQ194" i="10" s="1"/>
  <c r="CR178" i="10"/>
  <c r="CQ178" i="10" a="1"/>
  <c r="CQ178" i="10" s="1"/>
  <c r="CP178" i="10" a="1"/>
  <c r="CP178" i="10" s="1"/>
  <c r="CR162" i="10"/>
  <c r="CQ162" i="10" a="1"/>
  <c r="CQ162" i="10" s="1"/>
  <c r="CP162" i="10" a="1"/>
  <c r="CP162" i="10" s="1"/>
  <c r="CR146" i="10"/>
  <c r="CQ146" i="10" a="1"/>
  <c r="CQ146" i="10" s="1"/>
  <c r="CP146" i="10" a="1"/>
  <c r="CP146" i="10" s="1"/>
  <c r="CR130" i="10"/>
  <c r="CQ130" i="10" a="1"/>
  <c r="CQ130" i="10" s="1"/>
  <c r="CR114" i="10"/>
  <c r="CQ114" i="10" a="1"/>
  <c r="CQ114" i="10" s="1"/>
  <c r="CP114" i="10" a="1"/>
  <c r="CP114" i="10" s="1"/>
  <c r="CR98" i="10"/>
  <c r="CQ98" i="10" a="1"/>
  <c r="CQ98" i="10" s="1"/>
  <c r="CP98" i="10" a="1"/>
  <c r="CP98" i="10" s="1"/>
  <c r="CR82" i="10"/>
  <c r="CQ82" i="10" a="1"/>
  <c r="CQ82" i="10" s="1"/>
  <c r="CP82" i="10" a="1"/>
  <c r="CP82" i="10" s="1"/>
  <c r="CR66" i="10"/>
  <c r="CQ66" i="10" a="1"/>
  <c r="CQ66" i="10" s="1"/>
  <c r="CP66" i="10" a="1"/>
  <c r="CP66" i="10" s="1"/>
  <c r="CR50" i="10"/>
  <c r="CQ50" i="10" a="1"/>
  <c r="CQ50" i="10" s="1"/>
  <c r="CP50" i="10" a="1"/>
  <c r="CP50" i="10" s="1"/>
  <c r="CR34" i="10"/>
  <c r="CQ34" i="10" a="1"/>
  <c r="CQ34" i="10" s="1"/>
  <c r="CP34" i="10" a="1"/>
  <c r="CP34" i="10" s="1"/>
  <c r="CQ18" i="10" a="1"/>
  <c r="CQ18" i="10" s="1"/>
  <c r="CP18" i="10" a="1"/>
  <c r="CP18" i="10" s="1"/>
  <c r="CP717" i="10" a="1"/>
  <c r="CP717" i="10" s="1"/>
  <c r="CP434" i="10" a="1"/>
  <c r="CP434" i="10" s="1"/>
  <c r="CQ976" i="10" a="1"/>
  <c r="CQ976" i="10" s="1"/>
  <c r="CR819" i="10"/>
  <c r="CQ819" i="10" a="1"/>
  <c r="CQ819" i="10" s="1"/>
  <c r="CR627" i="10"/>
  <c r="CQ627" i="10" a="1"/>
  <c r="CQ627" i="10" s="1"/>
  <c r="CP627" i="10" a="1"/>
  <c r="CP627" i="10" s="1"/>
  <c r="CR387" i="10"/>
  <c r="CQ387" i="10" a="1"/>
  <c r="CQ387" i="10" s="1"/>
  <c r="CP387" i="10" a="1"/>
  <c r="CP387" i="10" s="1"/>
  <c r="CR83" i="10"/>
  <c r="CQ83" i="10" a="1"/>
  <c r="CQ83" i="10" s="1"/>
  <c r="CP83" i="10" a="1"/>
  <c r="CP83" i="10" s="1"/>
  <c r="CR1009" i="10"/>
  <c r="CQ1009" i="10" a="1"/>
  <c r="CQ1009" i="10" s="1"/>
  <c r="CR993" i="10"/>
  <c r="CQ993" i="10" a="1"/>
  <c r="CQ993" i="10" s="1"/>
  <c r="CR977" i="10"/>
  <c r="CQ977" i="10" a="1"/>
  <c r="CQ977" i="10" s="1"/>
  <c r="CR961" i="10"/>
  <c r="CQ961" i="10" a="1"/>
  <c r="CQ961" i="10" s="1"/>
  <c r="CR945" i="10"/>
  <c r="CQ945" i="10" a="1"/>
  <c r="CQ945" i="10" s="1"/>
  <c r="CR929" i="10"/>
  <c r="CP929" i="10" a="1"/>
  <c r="CP929" i="10" s="1"/>
  <c r="CQ929" i="10" a="1"/>
  <c r="CQ929" i="10" s="1"/>
  <c r="CR913" i="10"/>
  <c r="CQ913" i="10" a="1"/>
  <c r="CQ913" i="10" s="1"/>
  <c r="CP913" i="10" a="1"/>
  <c r="CP913" i="10" s="1"/>
  <c r="CR897" i="10"/>
  <c r="CQ897" i="10" a="1"/>
  <c r="CQ897" i="10" s="1"/>
  <c r="CR881" i="10"/>
  <c r="CQ881" i="10" a="1"/>
  <c r="CQ881" i="10" s="1"/>
  <c r="CP881" i="10" a="1"/>
  <c r="CP881" i="10" s="1"/>
  <c r="CR865" i="10"/>
  <c r="CQ865" i="10" a="1"/>
  <c r="CQ865" i="10" s="1"/>
  <c r="CP865" i="10" a="1"/>
  <c r="CP865" i="10" s="1"/>
  <c r="CR849" i="10"/>
  <c r="CQ849" i="10" a="1"/>
  <c r="CQ849" i="10" s="1"/>
  <c r="CP849" i="10" a="1"/>
  <c r="CP849" i="10" s="1"/>
  <c r="CR833" i="10"/>
  <c r="CQ833" i="10" a="1"/>
  <c r="CQ833" i="10" s="1"/>
  <c r="CR817" i="10"/>
  <c r="CQ817" i="10" a="1"/>
  <c r="CQ817" i="10" s="1"/>
  <c r="CP817" i="10" a="1"/>
  <c r="CP817" i="10" s="1"/>
  <c r="CR801" i="10"/>
  <c r="CQ801" i="10" a="1"/>
  <c r="CQ801" i="10" s="1"/>
  <c r="CP801" i="10" a="1"/>
  <c r="CP801" i="10" s="1"/>
  <c r="CR785" i="10"/>
  <c r="CQ785" i="10" a="1"/>
  <c r="CQ785" i="10" s="1"/>
  <c r="CP785" i="10" a="1"/>
  <c r="CP785" i="10" s="1"/>
  <c r="CR769" i="10"/>
  <c r="CQ769" i="10" a="1"/>
  <c r="CQ769" i="10" s="1"/>
  <c r="CP769" i="10" a="1"/>
  <c r="CP769" i="10" s="1"/>
  <c r="CR753" i="10"/>
  <c r="CQ753" i="10" a="1"/>
  <c r="CQ753" i="10" s="1"/>
  <c r="CR737" i="10"/>
  <c r="CQ737" i="10" a="1"/>
  <c r="CQ737" i="10" s="1"/>
  <c r="CP737" i="10" a="1"/>
  <c r="CP737" i="10" s="1"/>
  <c r="CR721" i="10"/>
  <c r="CQ721" i="10" a="1"/>
  <c r="CQ721" i="10" s="1"/>
  <c r="CR705" i="10"/>
  <c r="CQ705" i="10" a="1"/>
  <c r="CQ705" i="10" s="1"/>
  <c r="CP705" i="10" a="1"/>
  <c r="CP705" i="10" s="1"/>
  <c r="CR689" i="10"/>
  <c r="CQ689" i="10" a="1"/>
  <c r="CQ689" i="10" s="1"/>
  <c r="CR673" i="10"/>
  <c r="CQ673" i="10" a="1"/>
  <c r="CQ673" i="10" s="1"/>
  <c r="CP673" i="10" a="1"/>
  <c r="CP673" i="10" s="1"/>
  <c r="CR657" i="10"/>
  <c r="CQ657" i="10" a="1"/>
  <c r="CQ657" i="10" s="1"/>
  <c r="CP657" i="10" a="1"/>
  <c r="CP657" i="10" s="1"/>
  <c r="CR641" i="10"/>
  <c r="CQ641" i="10" a="1"/>
  <c r="CQ641" i="10" s="1"/>
  <c r="CP641" i="10" a="1"/>
  <c r="CP641" i="10" s="1"/>
  <c r="CR625" i="10"/>
  <c r="CQ625" i="10" a="1"/>
  <c r="CQ625" i="10" s="1"/>
  <c r="CP625" i="10" a="1"/>
  <c r="CP625" i="10" s="1"/>
  <c r="CR609" i="10"/>
  <c r="CQ609" i="10" a="1"/>
  <c r="CQ609" i="10" s="1"/>
  <c r="CP609" i="10" a="1"/>
  <c r="CP609" i="10" s="1"/>
  <c r="CR593" i="10"/>
  <c r="CQ593" i="10" a="1"/>
  <c r="CQ593" i="10" s="1"/>
  <c r="CR577" i="10"/>
  <c r="CQ577" i="10" a="1"/>
  <c r="CQ577" i="10" s="1"/>
  <c r="CP577" i="10" a="1"/>
  <c r="CP577" i="10" s="1"/>
  <c r="CR561" i="10"/>
  <c r="CQ561" i="10" a="1"/>
  <c r="CQ561" i="10" s="1"/>
  <c r="CP561" i="10" a="1"/>
  <c r="CP561" i="10" s="1"/>
  <c r="CR545" i="10"/>
  <c r="CQ545" i="10" a="1"/>
  <c r="CQ545" i="10" s="1"/>
  <c r="CR529" i="10"/>
  <c r="CQ529" i="10" a="1"/>
  <c r="CQ529" i="10" s="1"/>
  <c r="CP529" i="10" a="1"/>
  <c r="CP529" i="10" s="1"/>
  <c r="CR513" i="10"/>
  <c r="CQ513" i="10" a="1"/>
  <c r="CQ513" i="10" s="1"/>
  <c r="CP513" i="10" a="1"/>
  <c r="CP513" i="10" s="1"/>
  <c r="CR497" i="10"/>
  <c r="CQ497" i="10" a="1"/>
  <c r="CQ497" i="10" s="1"/>
  <c r="CR481" i="10"/>
  <c r="CQ481" i="10" a="1"/>
  <c r="CQ481" i="10" s="1"/>
  <c r="CR465" i="10"/>
  <c r="CQ465" i="10" a="1"/>
  <c r="CQ465" i="10" s="1"/>
  <c r="CR449" i="10"/>
  <c r="CQ449" i="10" a="1"/>
  <c r="CQ449" i="10" s="1"/>
  <c r="CR433" i="10"/>
  <c r="CQ433" i="10" a="1"/>
  <c r="CQ433" i="10" s="1"/>
  <c r="CR417" i="10"/>
  <c r="CQ417" i="10" a="1"/>
  <c r="CQ417" i="10" s="1"/>
  <c r="CP417" i="10" a="1"/>
  <c r="CP417" i="10" s="1"/>
  <c r="CR401" i="10"/>
  <c r="CQ401" i="10" a="1"/>
  <c r="CQ401" i="10" s="1"/>
  <c r="CR385" i="10"/>
  <c r="CQ385" i="10" a="1"/>
  <c r="CQ385" i="10" s="1"/>
  <c r="CP385" i="10" a="1"/>
  <c r="CP385" i="10" s="1"/>
  <c r="CR369" i="10"/>
  <c r="CQ369" i="10" a="1"/>
  <c r="CQ369" i="10" s="1"/>
  <c r="CP369" i="10" a="1"/>
  <c r="CP369" i="10" s="1"/>
  <c r="CR353" i="10"/>
  <c r="CQ353" i="10" a="1"/>
  <c r="CQ353" i="10" s="1"/>
  <c r="CR337" i="10"/>
  <c r="CQ337" i="10" a="1"/>
  <c r="CQ337" i="10" s="1"/>
  <c r="CP337" i="10" a="1"/>
  <c r="CP337" i="10" s="1"/>
  <c r="CR321" i="10"/>
  <c r="CQ321" i="10" a="1"/>
  <c r="CQ321" i="10" s="1"/>
  <c r="CP321" i="10" a="1"/>
  <c r="CP321" i="10" s="1"/>
  <c r="CR305" i="10"/>
  <c r="CQ305" i="10" a="1"/>
  <c r="CQ305" i="10" s="1"/>
  <c r="CP305" i="10" a="1"/>
  <c r="CP305" i="10" s="1"/>
  <c r="CR289" i="10"/>
  <c r="CQ289" i="10" a="1"/>
  <c r="CQ289" i="10" s="1"/>
  <c r="CP289" i="10" a="1"/>
  <c r="CP289" i="10" s="1"/>
  <c r="CR273" i="10"/>
  <c r="CQ273" i="10" a="1"/>
  <c r="CQ273" i="10" s="1"/>
  <c r="CP273" i="10" a="1"/>
  <c r="CP273" i="10" s="1"/>
  <c r="CR257" i="10"/>
  <c r="CQ257" i="10" a="1"/>
  <c r="CQ257" i="10" s="1"/>
  <c r="CR241" i="10"/>
  <c r="CQ241" i="10" a="1"/>
  <c r="CQ241" i="10" s="1"/>
  <c r="CR225" i="10"/>
  <c r="CP225" i="10" a="1"/>
  <c r="CP225" i="10" s="1"/>
  <c r="CQ225" i="10" a="1"/>
  <c r="CQ225" i="10" s="1"/>
  <c r="CR209" i="10"/>
  <c r="CQ209" i="10" a="1"/>
  <c r="CQ209" i="10" s="1"/>
  <c r="CP209" i="10" a="1"/>
  <c r="CP209" i="10" s="1"/>
  <c r="CR193" i="10"/>
  <c r="CQ193" i="10" a="1"/>
  <c r="CQ193" i="10" s="1"/>
  <c r="CP193" i="10" a="1"/>
  <c r="CP193" i="10" s="1"/>
  <c r="CR177" i="10"/>
  <c r="CQ177" i="10" a="1"/>
  <c r="CQ177" i="10" s="1"/>
  <c r="CP177" i="10" a="1"/>
  <c r="CP177" i="10" s="1"/>
  <c r="CR161" i="10"/>
  <c r="CQ161" i="10" a="1"/>
  <c r="CQ161" i="10" s="1"/>
  <c r="CP161" i="10" a="1"/>
  <c r="CP161" i="10" s="1"/>
  <c r="CR145" i="10"/>
  <c r="CQ145" i="10" a="1"/>
  <c r="CQ145" i="10" s="1"/>
  <c r="CR129" i="10"/>
  <c r="CQ129" i="10" a="1"/>
  <c r="CQ129" i="10" s="1"/>
  <c r="CP129" i="10" a="1"/>
  <c r="CP129" i="10" s="1"/>
  <c r="CR113" i="10"/>
  <c r="CQ113" i="10" a="1"/>
  <c r="CQ113" i="10" s="1"/>
  <c r="CP113" i="10" a="1"/>
  <c r="CP113" i="10" s="1"/>
  <c r="CR97" i="10"/>
  <c r="CQ97" i="10" a="1"/>
  <c r="CQ97" i="10" s="1"/>
  <c r="CP97" i="10" a="1"/>
  <c r="CP97" i="10" s="1"/>
  <c r="CR81" i="10"/>
  <c r="CQ81" i="10" a="1"/>
  <c r="CQ81" i="10" s="1"/>
  <c r="CR65" i="10"/>
  <c r="CQ65" i="10" a="1"/>
  <c r="CQ65" i="10" s="1"/>
  <c r="CP65" i="10" a="1"/>
  <c r="CP65" i="10" s="1"/>
  <c r="CR49" i="10"/>
  <c r="CQ49" i="10" a="1"/>
  <c r="CQ49" i="10" s="1"/>
  <c r="CP49" i="10" a="1"/>
  <c r="CP49" i="10" s="1"/>
  <c r="CR33" i="10"/>
  <c r="CQ33" i="10" a="1"/>
  <c r="CQ33" i="10" s="1"/>
  <c r="CP33" i="10" a="1"/>
  <c r="CP33" i="10" s="1"/>
  <c r="CQ17" i="10" a="1"/>
  <c r="CQ17" i="10" s="1"/>
  <c r="CP17" i="10" a="1"/>
  <c r="CP17" i="10" s="1"/>
  <c r="CP1004" i="10" a="1"/>
  <c r="CP1004" i="10" s="1"/>
  <c r="CP978" i="10" a="1"/>
  <c r="CP978" i="10" s="1"/>
  <c r="CP819" i="10" a="1"/>
  <c r="CP819" i="10" s="1"/>
  <c r="CP433" i="10" a="1"/>
  <c r="CP433" i="10" s="1"/>
  <c r="CQ944" i="10" a="1"/>
  <c r="CQ944" i="10" s="1"/>
  <c r="CR1011" i="10"/>
  <c r="CQ1011" i="10" a="1"/>
  <c r="CQ1011" i="10" s="1"/>
  <c r="CR755" i="10"/>
  <c r="CP755" i="10" a="1"/>
  <c r="CP755" i="10" s="1"/>
  <c r="CQ755" i="10" a="1"/>
  <c r="CQ755" i="10" s="1"/>
  <c r="CR531" i="10"/>
  <c r="CQ531" i="10" a="1"/>
  <c r="CQ531" i="10" s="1"/>
  <c r="CP531" i="10" a="1"/>
  <c r="CP531" i="10" s="1"/>
  <c r="CR339" i="10"/>
  <c r="CQ339" i="10" a="1"/>
  <c r="CQ339" i="10" s="1"/>
  <c r="CR227" i="10"/>
  <c r="CQ227" i="10" a="1"/>
  <c r="CQ227" i="10" s="1"/>
  <c r="CQ19" i="10" a="1"/>
  <c r="CQ19" i="10" s="1"/>
  <c r="CP19" i="10" a="1"/>
  <c r="CP19" i="10" s="1"/>
  <c r="CR19" i="10" s="1"/>
  <c r="CR1008" i="10"/>
  <c r="CQ1008" i="10" a="1"/>
  <c r="CQ1008" i="10" s="1"/>
  <c r="CR992" i="10"/>
  <c r="CQ992" i="10" a="1"/>
  <c r="CQ992" i="10" s="1"/>
  <c r="CR960" i="10"/>
  <c r="CQ960" i="10" a="1"/>
  <c r="CQ960" i="10" s="1"/>
  <c r="CR928" i="10"/>
  <c r="CQ928" i="10" a="1"/>
  <c r="CQ928" i="10" s="1"/>
  <c r="CR912" i="10"/>
  <c r="CQ912" i="10" a="1"/>
  <c r="CQ912" i="10" s="1"/>
  <c r="CP912" i="10" a="1"/>
  <c r="CP912" i="10" s="1"/>
  <c r="CR896" i="10"/>
  <c r="CQ896" i="10" a="1"/>
  <c r="CQ896" i="10" s="1"/>
  <c r="CR880" i="10"/>
  <c r="CQ880" i="10" a="1"/>
  <c r="CQ880" i="10" s="1"/>
  <c r="CR864" i="10"/>
  <c r="CQ864" i="10" a="1"/>
  <c r="CQ864" i="10" s="1"/>
  <c r="CR848" i="10"/>
  <c r="CP848" i="10" a="1"/>
  <c r="CP848" i="10" s="1"/>
  <c r="CR832" i="10"/>
  <c r="CQ832" i="10" a="1"/>
  <c r="CQ832" i="10" s="1"/>
  <c r="CR816" i="10"/>
  <c r="CQ816" i="10" a="1"/>
  <c r="CQ816" i="10" s="1"/>
  <c r="CR800" i="10"/>
  <c r="CQ800" i="10" a="1"/>
  <c r="CQ800" i="10" s="1"/>
  <c r="CR784" i="10"/>
  <c r="CQ784" i="10" a="1"/>
  <c r="CQ784" i="10" s="1"/>
  <c r="CP784" i="10" a="1"/>
  <c r="CP784" i="10" s="1"/>
  <c r="CR768" i="10"/>
  <c r="CQ768" i="10" a="1"/>
  <c r="CQ768" i="10" s="1"/>
  <c r="CR752" i="10"/>
  <c r="CQ752" i="10" a="1"/>
  <c r="CQ752" i="10" s="1"/>
  <c r="CP752" i="10" a="1"/>
  <c r="CP752" i="10" s="1"/>
  <c r="CR736" i="10"/>
  <c r="CQ736" i="10" a="1"/>
  <c r="CQ736" i="10" s="1"/>
  <c r="CR720" i="10"/>
  <c r="CQ720" i="10" a="1"/>
  <c r="CQ720" i="10" s="1"/>
  <c r="CP720" i="10" a="1"/>
  <c r="CP720" i="10" s="1"/>
  <c r="CR704" i="10"/>
  <c r="CQ704" i="10" a="1"/>
  <c r="CQ704" i="10" s="1"/>
  <c r="CP704" i="10" a="1"/>
  <c r="CP704" i="10" s="1"/>
  <c r="CR688" i="10"/>
  <c r="CQ688" i="10" a="1"/>
  <c r="CQ688" i="10" s="1"/>
  <c r="CP688" i="10" a="1"/>
  <c r="CP688" i="10" s="1"/>
  <c r="CR672" i="10"/>
  <c r="CQ672" i="10" a="1"/>
  <c r="CQ672" i="10" s="1"/>
  <c r="CP672" i="10" a="1"/>
  <c r="CP672" i="10" s="1"/>
  <c r="CR656" i="10"/>
  <c r="CQ656" i="10" a="1"/>
  <c r="CQ656" i="10" s="1"/>
  <c r="CP656" i="10" a="1"/>
  <c r="CP656" i="10" s="1"/>
  <c r="CR640" i="10"/>
  <c r="CQ640" i="10" a="1"/>
  <c r="CQ640" i="10" s="1"/>
  <c r="CR624" i="10"/>
  <c r="CQ624" i="10" a="1"/>
  <c r="CQ624" i="10" s="1"/>
  <c r="CR608" i="10"/>
  <c r="CQ608" i="10" a="1"/>
  <c r="CQ608" i="10" s="1"/>
  <c r="CR592" i="10"/>
  <c r="CQ592" i="10" a="1"/>
  <c r="CQ592" i="10" s="1"/>
  <c r="CP592" i="10" a="1"/>
  <c r="CP592" i="10" s="1"/>
  <c r="CR576" i="10"/>
  <c r="CQ576" i="10" a="1"/>
  <c r="CQ576" i="10" s="1"/>
  <c r="CP576" i="10" a="1"/>
  <c r="CP576" i="10" s="1"/>
  <c r="CR560" i="10"/>
  <c r="CQ560" i="10" a="1"/>
  <c r="CQ560" i="10" s="1"/>
  <c r="CP560" i="10" a="1"/>
  <c r="CP560" i="10" s="1"/>
  <c r="CR544" i="10"/>
  <c r="CQ544" i="10" a="1"/>
  <c r="CQ544" i="10" s="1"/>
  <c r="CR528" i="10"/>
  <c r="CQ528" i="10" a="1"/>
  <c r="CQ528" i="10" s="1"/>
  <c r="CP528" i="10" a="1"/>
  <c r="CP528" i="10" s="1"/>
  <c r="CR512" i="10"/>
  <c r="CQ512" i="10" a="1"/>
  <c r="CQ512" i="10" s="1"/>
  <c r="CR496" i="10"/>
  <c r="CQ496" i="10" a="1"/>
  <c r="CQ496" i="10" s="1"/>
  <c r="CP496" i="10" a="1"/>
  <c r="CP496" i="10" s="1"/>
  <c r="CR480" i="10"/>
  <c r="CQ480" i="10" a="1"/>
  <c r="CQ480" i="10" s="1"/>
  <c r="CR464" i="10"/>
  <c r="CQ464" i="10" a="1"/>
  <c r="CQ464" i="10" s="1"/>
  <c r="CR448" i="10"/>
  <c r="CQ448" i="10" a="1"/>
  <c r="CQ448" i="10" s="1"/>
  <c r="CP448" i="10" a="1"/>
  <c r="CP448" i="10" s="1"/>
  <c r="CR432" i="10"/>
  <c r="CQ432" i="10" a="1"/>
  <c r="CQ432" i="10" s="1"/>
  <c r="CR416" i="10"/>
  <c r="CQ416" i="10" a="1"/>
  <c r="CQ416" i="10" s="1"/>
  <c r="CP416" i="10" a="1"/>
  <c r="CP416" i="10" s="1"/>
  <c r="CR400" i="10"/>
  <c r="CQ400" i="10" a="1"/>
  <c r="CQ400" i="10" s="1"/>
  <c r="CP400" i="10" a="1"/>
  <c r="CP400" i="10" s="1"/>
  <c r="CR384" i="10"/>
  <c r="CQ384" i="10" a="1"/>
  <c r="CQ384" i="10" s="1"/>
  <c r="CP384" i="10" a="1"/>
  <c r="CP384" i="10" s="1"/>
  <c r="CR368" i="10"/>
  <c r="CP368" i="10" a="1"/>
  <c r="CP368" i="10" s="1"/>
  <c r="CQ368" i="10" a="1"/>
  <c r="CQ368" i="10" s="1"/>
  <c r="CR352" i="10"/>
  <c r="CQ352" i="10" a="1"/>
  <c r="CQ352" i="10" s="1"/>
  <c r="CP352" i="10" a="1"/>
  <c r="CP352" i="10" s="1"/>
  <c r="CR336" i="10"/>
  <c r="CQ336" i="10" a="1"/>
  <c r="CQ336" i="10" s="1"/>
  <c r="CP336" i="10" a="1"/>
  <c r="CP336" i="10" s="1"/>
  <c r="CR320" i="10"/>
  <c r="CQ320" i="10" a="1"/>
  <c r="CQ320" i="10" s="1"/>
  <c r="CR304" i="10"/>
  <c r="CQ304" i="10" a="1"/>
  <c r="CQ304" i="10" s="1"/>
  <c r="CQ288" i="10" a="1"/>
  <c r="CQ288" i="10" s="1"/>
  <c r="CR288" i="10"/>
  <c r="CQ272" i="10" a="1"/>
  <c r="CQ272" i="10" s="1"/>
  <c r="CR272" i="10"/>
  <c r="CP272" i="10" a="1"/>
  <c r="CP272" i="10" s="1"/>
  <c r="CQ256" i="10" a="1"/>
  <c r="CQ256" i="10" s="1"/>
  <c r="CR256" i="10"/>
  <c r="CR240" i="10"/>
  <c r="CQ240" i="10" a="1"/>
  <c r="CQ240" i="10" s="1"/>
  <c r="CQ224" i="10" a="1"/>
  <c r="CQ224" i="10" s="1"/>
  <c r="CR224" i="10"/>
  <c r="CP224" i="10" a="1"/>
  <c r="CP224" i="10" s="1"/>
  <c r="CQ208" i="10" a="1"/>
  <c r="CQ208" i="10" s="1"/>
  <c r="CR208" i="10"/>
  <c r="CQ192" i="10" a="1"/>
  <c r="CQ192" i="10" s="1"/>
  <c r="CR192" i="10"/>
  <c r="CP192" i="10" a="1"/>
  <c r="CP192" i="10" s="1"/>
  <c r="CR176" i="10"/>
  <c r="CQ176" i="10" a="1"/>
  <c r="CQ176" i="10" s="1"/>
  <c r="CP176" i="10" a="1"/>
  <c r="CP176" i="10" s="1"/>
  <c r="CQ160" i="10" a="1"/>
  <c r="CQ160" i="10" s="1"/>
  <c r="CR160" i="10"/>
  <c r="CQ144" i="10" a="1"/>
  <c r="CQ144" i="10" s="1"/>
  <c r="CR144" i="10"/>
  <c r="CP144" i="10" a="1"/>
  <c r="CP144" i="10" s="1"/>
  <c r="CQ128" i="10" a="1"/>
  <c r="CQ128" i="10" s="1"/>
  <c r="CR128" i="10"/>
  <c r="CP128" i="10" a="1"/>
  <c r="CP128" i="10" s="1"/>
  <c r="CR112" i="10"/>
  <c r="CQ112" i="10" a="1"/>
  <c r="CQ112" i="10" s="1"/>
  <c r="CQ96" i="10" a="1"/>
  <c r="CQ96" i="10" s="1"/>
  <c r="CR96" i="10"/>
  <c r="CQ80" i="10" a="1"/>
  <c r="CQ80" i="10" s="1"/>
  <c r="CR80" i="10"/>
  <c r="CP80" i="10" a="1"/>
  <c r="CP80" i="10" s="1"/>
  <c r="CQ64" i="10" a="1"/>
  <c r="CQ64" i="10" s="1"/>
  <c r="CR64" i="10"/>
  <c r="CP64" i="10" a="1"/>
  <c r="CP64" i="10" s="1"/>
  <c r="CR48" i="10"/>
  <c r="CQ48" i="10" a="1"/>
  <c r="CQ48" i="10" s="1"/>
  <c r="CQ32" i="10" a="1"/>
  <c r="CQ32" i="10" s="1"/>
  <c r="CR32" i="10"/>
  <c r="CP32" i="10" a="1"/>
  <c r="CP32" i="10" s="1"/>
  <c r="CQ16" i="10" a="1"/>
  <c r="CQ16" i="10" s="1"/>
  <c r="CP977" i="10" a="1"/>
  <c r="CP977" i="10" s="1"/>
  <c r="CP882" i="10" a="1"/>
  <c r="CP882" i="10" s="1"/>
  <c r="CP465" i="10" a="1"/>
  <c r="CP465" i="10" s="1"/>
  <c r="CP432" i="10" a="1"/>
  <c r="CP432" i="10" s="1"/>
  <c r="CP242" i="10" a="1"/>
  <c r="CP242" i="10" s="1"/>
  <c r="CQ914" i="10" a="1"/>
  <c r="CQ914" i="10" s="1"/>
  <c r="CR579" i="10"/>
  <c r="CQ579" i="10" a="1"/>
  <c r="CQ579" i="10" s="1"/>
  <c r="CR1007" i="10"/>
  <c r="CQ1007" i="10" a="1"/>
  <c r="CQ1007" i="10" s="1"/>
  <c r="CR991" i="10"/>
  <c r="CQ991" i="10" a="1"/>
  <c r="CQ991" i="10" s="1"/>
  <c r="CR975" i="10"/>
  <c r="CQ975" i="10" a="1"/>
  <c r="CQ975" i="10" s="1"/>
  <c r="CR959" i="10"/>
  <c r="CQ959" i="10" a="1"/>
  <c r="CQ959" i="10" s="1"/>
  <c r="CR943" i="10"/>
  <c r="CQ943" i="10" a="1"/>
  <c r="CQ943" i="10" s="1"/>
  <c r="CR927" i="10"/>
  <c r="CQ927" i="10" a="1"/>
  <c r="CQ927" i="10" s="1"/>
  <c r="CR911" i="10"/>
  <c r="CQ911" i="10" a="1"/>
  <c r="CQ911" i="10" s="1"/>
  <c r="CP911" i="10" a="1"/>
  <c r="CP911" i="10" s="1"/>
  <c r="CR895" i="10"/>
  <c r="CQ895" i="10" a="1"/>
  <c r="CQ895" i="10" s="1"/>
  <c r="CR879" i="10"/>
  <c r="CQ879" i="10" a="1"/>
  <c r="CQ879" i="10" s="1"/>
  <c r="CP879" i="10" a="1"/>
  <c r="CP879" i="10" s="1"/>
  <c r="CR863" i="10"/>
  <c r="CQ863" i="10" a="1"/>
  <c r="CQ863" i="10" s="1"/>
  <c r="CR847" i="10"/>
  <c r="CP847" i="10" a="1"/>
  <c r="CP847" i="10" s="1"/>
  <c r="CQ847" i="10" a="1"/>
  <c r="CQ847" i="10" s="1"/>
  <c r="CR831" i="10"/>
  <c r="CQ831" i="10" a="1"/>
  <c r="CQ831" i="10" s="1"/>
  <c r="CR815" i="10"/>
  <c r="CQ815" i="10" a="1"/>
  <c r="CQ815" i="10" s="1"/>
  <c r="CP815" i="10" a="1"/>
  <c r="CP815" i="10" s="1"/>
  <c r="CR799" i="10"/>
  <c r="CQ799" i="10" a="1"/>
  <c r="CQ799" i="10" s="1"/>
  <c r="CR783" i="10"/>
  <c r="CQ783" i="10" a="1"/>
  <c r="CQ783" i="10" s="1"/>
  <c r="CR767" i="10"/>
  <c r="CQ767" i="10" a="1"/>
  <c r="CQ767" i="10" s="1"/>
  <c r="CP767" i="10" a="1"/>
  <c r="CP767" i="10" s="1"/>
  <c r="CR751" i="10"/>
  <c r="CQ751" i="10" a="1"/>
  <c r="CQ751" i="10" s="1"/>
  <c r="CR735" i="10"/>
  <c r="CQ735" i="10" a="1"/>
  <c r="CQ735" i="10" s="1"/>
  <c r="CR719" i="10"/>
  <c r="CQ719" i="10" a="1"/>
  <c r="CQ719" i="10" s="1"/>
  <c r="CR703" i="10"/>
  <c r="CQ703" i="10" a="1"/>
  <c r="CQ703" i="10" s="1"/>
  <c r="CR687" i="10"/>
  <c r="CQ687" i="10" a="1"/>
  <c r="CQ687" i="10" s="1"/>
  <c r="CR671" i="10"/>
  <c r="CQ671" i="10" a="1"/>
  <c r="CQ671" i="10" s="1"/>
  <c r="CP671" i="10" a="1"/>
  <c r="CP671" i="10" s="1"/>
  <c r="CR655" i="10"/>
  <c r="CQ655" i="10" a="1"/>
  <c r="CQ655" i="10" s="1"/>
  <c r="CR639" i="10"/>
  <c r="CQ639" i="10" a="1"/>
  <c r="CQ639" i="10" s="1"/>
  <c r="CP639" i="10" a="1"/>
  <c r="CP639" i="10" s="1"/>
  <c r="CR623" i="10"/>
  <c r="CQ623" i="10" a="1"/>
  <c r="CQ623" i="10" s="1"/>
  <c r="CP623" i="10" a="1"/>
  <c r="CP623" i="10" s="1"/>
  <c r="CR607" i="10"/>
  <c r="CQ607" i="10" a="1"/>
  <c r="CQ607" i="10" s="1"/>
  <c r="CP607" i="10" a="1"/>
  <c r="CP607" i="10" s="1"/>
  <c r="CR591" i="10"/>
  <c r="CQ591" i="10" a="1"/>
  <c r="CQ591" i="10" s="1"/>
  <c r="CR575" i="10"/>
  <c r="CQ575" i="10" a="1"/>
  <c r="CQ575" i="10" s="1"/>
  <c r="CR559" i="10"/>
  <c r="CQ559" i="10" a="1"/>
  <c r="CQ559" i="10" s="1"/>
  <c r="CP559" i="10" a="1"/>
  <c r="CP559" i="10" s="1"/>
  <c r="CR543" i="10"/>
  <c r="CQ543" i="10" a="1"/>
  <c r="CQ543" i="10" s="1"/>
  <c r="CP543" i="10" a="1"/>
  <c r="CP543" i="10" s="1"/>
  <c r="CR527" i="10"/>
  <c r="CQ527" i="10" a="1"/>
  <c r="CQ527" i="10" s="1"/>
  <c r="CR511" i="10"/>
  <c r="CQ511" i="10" a="1"/>
  <c r="CQ511" i="10" s="1"/>
  <c r="CR495" i="10"/>
  <c r="CQ495" i="10" a="1"/>
  <c r="CQ495" i="10" s="1"/>
  <c r="CP495" i="10" a="1"/>
  <c r="CP495" i="10" s="1"/>
  <c r="CR463" i="10"/>
  <c r="CQ463" i="10" a="1"/>
  <c r="CQ463" i="10" s="1"/>
  <c r="CP463" i="10" a="1"/>
  <c r="CP463" i="10" s="1"/>
  <c r="CR447" i="10"/>
  <c r="CQ447" i="10" a="1"/>
  <c r="CQ447" i="10" s="1"/>
  <c r="CP447" i="10" a="1"/>
  <c r="CP447" i="10" s="1"/>
  <c r="CR431" i="10"/>
  <c r="CQ431" i="10" a="1"/>
  <c r="CQ431" i="10" s="1"/>
  <c r="CP431" i="10" a="1"/>
  <c r="CP431" i="10" s="1"/>
  <c r="CR415" i="10"/>
  <c r="CQ415" i="10" a="1"/>
  <c r="CQ415" i="10" s="1"/>
  <c r="CR399" i="10"/>
  <c r="CQ399" i="10" a="1"/>
  <c r="CQ399" i="10" s="1"/>
  <c r="CP399" i="10" a="1"/>
  <c r="CP399" i="10" s="1"/>
  <c r="CR383" i="10"/>
  <c r="CQ383" i="10" a="1"/>
  <c r="CQ383" i="10" s="1"/>
  <c r="CP383" i="10" a="1"/>
  <c r="CP383" i="10" s="1"/>
  <c r="CR367" i="10"/>
  <c r="CQ367" i="10" a="1"/>
  <c r="CQ367" i="10" s="1"/>
  <c r="CP367" i="10" a="1"/>
  <c r="CP367" i="10" s="1"/>
  <c r="CR351" i="10"/>
  <c r="CQ351" i="10" a="1"/>
  <c r="CQ351" i="10" s="1"/>
  <c r="CR335" i="10"/>
  <c r="CQ335" i="10" a="1"/>
  <c r="CQ335" i="10" s="1"/>
  <c r="CR319" i="10"/>
  <c r="CQ319" i="10" a="1"/>
  <c r="CQ319" i="10" s="1"/>
  <c r="CR303" i="10"/>
  <c r="CQ303" i="10" a="1"/>
  <c r="CQ303" i="10" s="1"/>
  <c r="CP303" i="10" a="1"/>
  <c r="CP303" i="10" s="1"/>
  <c r="CQ287" i="10" a="1"/>
  <c r="CQ287" i="10" s="1"/>
  <c r="CR287" i="10"/>
  <c r="CP287" i="10" a="1"/>
  <c r="CP287" i="10" s="1"/>
  <c r="CR271" i="10"/>
  <c r="CQ271" i="10" a="1"/>
  <c r="CQ271" i="10" s="1"/>
  <c r="CP271" i="10" a="1"/>
  <c r="CP271" i="10" s="1"/>
  <c r="CQ255" i="10" a="1"/>
  <c r="CQ255" i="10" s="1"/>
  <c r="CR255" i="10"/>
  <c r="CP255" i="10" a="1"/>
  <c r="CP255" i="10" s="1"/>
  <c r="CR239" i="10"/>
  <c r="CQ239" i="10" a="1"/>
  <c r="CQ239" i="10" s="1"/>
  <c r="CP239" i="10" a="1"/>
  <c r="CP239" i="10" s="1"/>
  <c r="CQ223" i="10" a="1"/>
  <c r="CQ223" i="10" s="1"/>
  <c r="CR223" i="10"/>
  <c r="CP223" i="10" a="1"/>
  <c r="CP223" i="10" s="1"/>
  <c r="CR207" i="10"/>
  <c r="CQ207" i="10" a="1"/>
  <c r="CQ207" i="10" s="1"/>
  <c r="CP207" i="10" a="1"/>
  <c r="CP207" i="10" s="1"/>
  <c r="CQ191" i="10" a="1"/>
  <c r="CQ191" i="10" s="1"/>
  <c r="CR191" i="10"/>
  <c r="CP191" i="10" a="1"/>
  <c r="CP191" i="10" s="1"/>
  <c r="CR175" i="10"/>
  <c r="CQ175" i="10" a="1"/>
  <c r="CQ175" i="10" s="1"/>
  <c r="CP175" i="10" a="1"/>
  <c r="CP175" i="10" s="1"/>
  <c r="CQ159" i="10" a="1"/>
  <c r="CQ159" i="10" s="1"/>
  <c r="CR159" i="10"/>
  <c r="CP159" i="10" a="1"/>
  <c r="CP159" i="10" s="1"/>
  <c r="CR143" i="10"/>
  <c r="CP143" i="10" a="1"/>
  <c r="CP143" i="10" s="1"/>
  <c r="CQ143" i="10" a="1"/>
  <c r="CQ143" i="10" s="1"/>
  <c r="CQ127" i="10" a="1"/>
  <c r="CQ127" i="10" s="1"/>
  <c r="CR127" i="10"/>
  <c r="CP127" i="10" a="1"/>
  <c r="CP127" i="10" s="1"/>
  <c r="CR111" i="10"/>
  <c r="CQ111" i="10" a="1"/>
  <c r="CQ111" i="10" s="1"/>
  <c r="CP111" i="10" a="1"/>
  <c r="CP111" i="10" s="1"/>
  <c r="CQ95" i="10" a="1"/>
  <c r="CQ95" i="10" s="1"/>
  <c r="CR95" i="10"/>
  <c r="CR79" i="10"/>
  <c r="CQ79" i="10" a="1"/>
  <c r="CQ79" i="10" s="1"/>
  <c r="CP79" i="10" a="1"/>
  <c r="CP79" i="10" s="1"/>
  <c r="CQ63" i="10" a="1"/>
  <c r="CQ63" i="10" s="1"/>
  <c r="CR63" i="10"/>
  <c r="CP63" i="10" a="1"/>
  <c r="CP63" i="10" s="1"/>
  <c r="CR47" i="10"/>
  <c r="CQ47" i="10" a="1"/>
  <c r="CQ47" i="10" s="1"/>
  <c r="CP47" i="10" a="1"/>
  <c r="CP47" i="10" s="1"/>
  <c r="CQ31" i="10" a="1"/>
  <c r="CQ31" i="10" s="1"/>
  <c r="CR31" i="10"/>
  <c r="CP31" i="10" a="1"/>
  <c r="CP31" i="10" s="1"/>
  <c r="CP818" i="10" a="1"/>
  <c r="CP818" i="10" s="1"/>
  <c r="CP754" i="10" a="1"/>
  <c r="CP754" i="10" s="1"/>
  <c r="CP674" i="10" a="1"/>
  <c r="CP674" i="10" s="1"/>
  <c r="CP545" i="10" a="1"/>
  <c r="CP545" i="10" s="1"/>
  <c r="CP464" i="10" a="1"/>
  <c r="CP464" i="10" s="1"/>
  <c r="CP339" i="10" a="1"/>
  <c r="CP339" i="10" s="1"/>
  <c r="CP241" i="10" a="1"/>
  <c r="CP241" i="10" s="1"/>
  <c r="CQ876" i="10" a="1"/>
  <c r="CQ876" i="10" s="1"/>
  <c r="CR867" i="10"/>
  <c r="CQ867" i="10" a="1"/>
  <c r="CQ867" i="10" s="1"/>
  <c r="CR1006" i="10"/>
  <c r="CQ1006" i="10" a="1"/>
  <c r="CQ1006" i="10" s="1"/>
  <c r="CR990" i="10"/>
  <c r="CQ990" i="10" a="1"/>
  <c r="CQ990" i="10" s="1"/>
  <c r="CR974" i="10"/>
  <c r="CQ974" i="10" a="1"/>
  <c r="CQ974" i="10" s="1"/>
  <c r="CR958" i="10"/>
  <c r="CQ958" i="10" a="1"/>
  <c r="CQ958" i="10" s="1"/>
  <c r="CQ942" i="10" a="1"/>
  <c r="CQ942" i="10" s="1"/>
  <c r="CR942" i="10"/>
  <c r="CR926" i="10"/>
  <c r="CQ926" i="10" a="1"/>
  <c r="CQ926" i="10" s="1"/>
  <c r="CP926" i="10" a="1"/>
  <c r="CP926" i="10" s="1"/>
  <c r="CR910" i="10"/>
  <c r="CQ910" i="10" a="1"/>
  <c r="CQ910" i="10" s="1"/>
  <c r="CR894" i="10"/>
  <c r="CQ894" i="10" a="1"/>
  <c r="CQ894" i="10" s="1"/>
  <c r="CP894" i="10" a="1"/>
  <c r="CP894" i="10" s="1"/>
  <c r="CR878" i="10"/>
  <c r="CQ878" i="10" a="1"/>
  <c r="CQ878" i="10" s="1"/>
  <c r="CP878" i="10" a="1"/>
  <c r="CP878" i="10" s="1"/>
  <c r="CR862" i="10"/>
  <c r="CQ862" i="10" a="1"/>
  <c r="CQ862" i="10" s="1"/>
  <c r="CP862" i="10" a="1"/>
  <c r="CP862" i="10" s="1"/>
  <c r="CR846" i="10"/>
  <c r="CQ846" i="10" a="1"/>
  <c r="CQ846" i="10" s="1"/>
  <c r="CQ830" i="10" a="1"/>
  <c r="CQ830" i="10" s="1"/>
  <c r="CR830" i="10"/>
  <c r="CP830" i="10" a="1"/>
  <c r="CP830" i="10" s="1"/>
  <c r="CR814" i="10"/>
  <c r="CP814" i="10" a="1"/>
  <c r="CP814" i="10" s="1"/>
  <c r="CQ814" i="10" a="1"/>
  <c r="CQ814" i="10" s="1"/>
  <c r="CR798" i="10"/>
  <c r="CQ798" i="10" a="1"/>
  <c r="CQ798" i="10" s="1"/>
  <c r="CP798" i="10" a="1"/>
  <c r="CP798" i="10" s="1"/>
  <c r="CR782" i="10"/>
  <c r="CQ782" i="10" a="1"/>
  <c r="CQ782" i="10" s="1"/>
  <c r="CR766" i="10"/>
  <c r="CP766" i="10" a="1"/>
  <c r="CP766" i="10" s="1"/>
  <c r="CQ766" i="10" a="1"/>
  <c r="CQ766" i="10" s="1"/>
  <c r="CR750" i="10"/>
  <c r="CQ750" i="10" a="1"/>
  <c r="CQ750" i="10" s="1"/>
  <c r="CP750" i="10" a="1"/>
  <c r="CP750" i="10" s="1"/>
  <c r="CR734" i="10"/>
  <c r="CP734" i="10" a="1"/>
  <c r="CP734" i="10" s="1"/>
  <c r="CQ734" i="10" a="1"/>
  <c r="CQ734" i="10" s="1"/>
  <c r="CR718" i="10"/>
  <c r="CQ718" i="10" a="1"/>
  <c r="CQ718" i="10" s="1"/>
  <c r="CR702" i="10"/>
  <c r="CQ702" i="10" a="1"/>
  <c r="CQ702" i="10" s="1"/>
  <c r="CQ686" i="10" a="1"/>
  <c r="CQ686" i="10" s="1"/>
  <c r="CR686" i="10"/>
  <c r="CR670" i="10"/>
  <c r="CQ670" i="10" a="1"/>
  <c r="CQ670" i="10" s="1"/>
  <c r="CQ654" i="10" a="1"/>
  <c r="CQ654" i="10" s="1"/>
  <c r="CR654" i="10"/>
  <c r="CR638" i="10"/>
  <c r="CQ638" i="10" a="1"/>
  <c r="CQ638" i="10" s="1"/>
  <c r="CP638" i="10" a="1"/>
  <c r="CP638" i="10" s="1"/>
  <c r="CR622" i="10"/>
  <c r="CQ622" i="10" a="1"/>
  <c r="CQ622" i="10" s="1"/>
  <c r="CR606" i="10"/>
  <c r="CQ606" i="10" a="1"/>
  <c r="CQ606" i="10" s="1"/>
  <c r="CP606" i="10" a="1"/>
  <c r="CP606" i="10" s="1"/>
  <c r="CR590" i="10"/>
  <c r="CQ590" i="10" a="1"/>
  <c r="CQ590" i="10" s="1"/>
  <c r="CP590" i="10" a="1"/>
  <c r="CP590" i="10" s="1"/>
  <c r="CQ574" i="10" a="1"/>
  <c r="CQ574" i="10" s="1"/>
  <c r="CR574" i="10"/>
  <c r="CP574" i="10" a="1"/>
  <c r="CP574" i="10" s="1"/>
  <c r="CR558" i="10"/>
  <c r="CQ558" i="10" a="1"/>
  <c r="CQ558" i="10" s="1"/>
  <c r="CP558" i="10" a="1"/>
  <c r="CP558" i="10" s="1"/>
  <c r="CR542" i="10"/>
  <c r="CQ542" i="10" a="1"/>
  <c r="CQ542" i="10" s="1"/>
  <c r="CR526" i="10"/>
  <c r="CQ526" i="10" a="1"/>
  <c r="CQ526" i="10" s="1"/>
  <c r="CR510" i="10"/>
  <c r="CQ510" i="10" a="1"/>
  <c r="CQ510" i="10" s="1"/>
  <c r="CP510" i="10" a="1"/>
  <c r="CP510" i="10" s="1"/>
  <c r="CR494" i="10"/>
  <c r="CQ494" i="10" a="1"/>
  <c r="CQ494" i="10" s="1"/>
  <c r="CR478" i="10"/>
  <c r="CP478" i="10" a="1"/>
  <c r="CP478" i="10" s="1"/>
  <c r="CQ478" i="10" a="1"/>
  <c r="CQ478" i="10" s="1"/>
  <c r="CR462" i="10"/>
  <c r="CQ462" i="10" a="1"/>
  <c r="CQ462" i="10" s="1"/>
  <c r="CP462" i="10" a="1"/>
  <c r="CP462" i="10" s="1"/>
  <c r="CR446" i="10"/>
  <c r="CQ446" i="10" a="1"/>
  <c r="CQ446" i="10" s="1"/>
  <c r="CR430" i="10"/>
  <c r="CQ430" i="10" a="1"/>
  <c r="CQ430" i="10" s="1"/>
  <c r="CP430" i="10" a="1"/>
  <c r="CP430" i="10" s="1"/>
  <c r="CR414" i="10"/>
  <c r="CQ414" i="10" a="1"/>
  <c r="CQ414" i="10" s="1"/>
  <c r="CR398" i="10"/>
  <c r="CQ398" i="10" a="1"/>
  <c r="CQ398" i="10" s="1"/>
  <c r="CP398" i="10" a="1"/>
  <c r="CP398" i="10" s="1"/>
  <c r="CR382" i="10"/>
  <c r="CQ382" i="10" a="1"/>
  <c r="CQ382" i="10" s="1"/>
  <c r="CP382" i="10" a="1"/>
  <c r="CP382" i="10" s="1"/>
  <c r="CR366" i="10"/>
  <c r="CQ366" i="10" a="1"/>
  <c r="CQ366" i="10" s="1"/>
  <c r="CP366" i="10" a="1"/>
  <c r="CP366" i="10" s="1"/>
  <c r="CR350" i="10"/>
  <c r="CQ350" i="10" a="1"/>
  <c r="CQ350" i="10" s="1"/>
  <c r="CP350" i="10" a="1"/>
  <c r="CP350" i="10" s="1"/>
  <c r="CR334" i="10"/>
  <c r="CQ334" i="10" a="1"/>
  <c r="CQ334" i="10" s="1"/>
  <c r="CR318" i="10"/>
  <c r="CQ318" i="10" a="1"/>
  <c r="CQ318" i="10" s="1"/>
  <c r="CP318" i="10" a="1"/>
  <c r="CP318" i="10" s="1"/>
  <c r="CQ302" i="10" a="1"/>
  <c r="CQ302" i="10" s="1"/>
  <c r="CR302" i="10"/>
  <c r="CP302" i="10" a="1"/>
  <c r="CP302" i="10" s="1"/>
  <c r="CR286" i="10"/>
  <c r="CQ286" i="10" a="1"/>
  <c r="CQ286" i="10" s="1"/>
  <c r="CP286" i="10" a="1"/>
  <c r="CP286" i="10" s="1"/>
  <c r="CR270" i="10"/>
  <c r="CP270" i="10" a="1"/>
  <c r="CP270" i="10" s="1"/>
  <c r="CQ270" i="10" a="1"/>
  <c r="CQ270" i="10" s="1"/>
  <c r="CR254" i="10"/>
  <c r="CQ254" i="10" a="1"/>
  <c r="CQ254" i="10" s="1"/>
  <c r="CQ238" i="10" a="1"/>
  <c r="CQ238" i="10" s="1"/>
  <c r="CR238" i="10"/>
  <c r="CP238" i="10" a="1"/>
  <c r="CP238" i="10" s="1"/>
  <c r="CR222" i="10"/>
  <c r="CQ222" i="10" a="1"/>
  <c r="CQ222" i="10" s="1"/>
  <c r="CR206" i="10"/>
  <c r="CQ206" i="10" a="1"/>
  <c r="CQ206" i="10" s="1"/>
  <c r="CP206" i="10" a="1"/>
  <c r="CP206" i="10" s="1"/>
  <c r="CR190" i="10"/>
  <c r="CQ190" i="10" a="1"/>
  <c r="CQ190" i="10" s="1"/>
  <c r="CP190" i="10" a="1"/>
  <c r="CP190" i="10" s="1"/>
  <c r="CQ174" i="10" a="1"/>
  <c r="CQ174" i="10" s="1"/>
  <c r="CR174" i="10"/>
  <c r="CP174" i="10" a="1"/>
  <c r="CP174" i="10" s="1"/>
  <c r="CR158" i="10"/>
  <c r="CQ158" i="10" a="1"/>
  <c r="CQ158" i="10" s="1"/>
  <c r="CP158" i="10" a="1"/>
  <c r="CP158" i="10" s="1"/>
  <c r="CR142" i="10"/>
  <c r="CQ142" i="10" a="1"/>
  <c r="CQ142" i="10" s="1"/>
  <c r="CP142" i="10" a="1"/>
  <c r="CP142" i="10" s="1"/>
  <c r="CR126" i="10"/>
  <c r="CQ126" i="10" a="1"/>
  <c r="CQ126" i="10" s="1"/>
  <c r="CP126" i="10" a="1"/>
  <c r="CP126" i="10" s="1"/>
  <c r="CQ110" i="10" a="1"/>
  <c r="CQ110" i="10" s="1"/>
  <c r="CR110" i="10"/>
  <c r="CP110" i="10" a="1"/>
  <c r="CP110" i="10" s="1"/>
  <c r="CR94" i="10"/>
  <c r="CQ94" i="10" a="1"/>
  <c r="CQ94" i="10" s="1"/>
  <c r="CP94" i="10" a="1"/>
  <c r="CP94" i="10" s="1"/>
  <c r="CR78" i="10"/>
  <c r="CQ78" i="10" a="1"/>
  <c r="CQ78" i="10" s="1"/>
  <c r="CP78" i="10" a="1"/>
  <c r="CP78" i="10" s="1"/>
  <c r="CR62" i="10"/>
  <c r="CQ62" i="10" a="1"/>
  <c r="CQ62" i="10" s="1"/>
  <c r="CP62" i="10" a="1"/>
  <c r="CP62" i="10" s="1"/>
  <c r="CQ46" i="10" a="1"/>
  <c r="CQ46" i="10" s="1"/>
  <c r="CR46" i="10"/>
  <c r="CP46" i="10" a="1"/>
  <c r="CP46" i="10" s="1"/>
  <c r="CR30" i="10"/>
  <c r="CP30" i="10" a="1"/>
  <c r="CP30" i="10" s="1"/>
  <c r="CQ30" i="10" a="1"/>
  <c r="CQ30" i="10" s="1"/>
  <c r="CP16" i="10" a="1"/>
  <c r="CP16" i="10" s="1"/>
  <c r="CP976" i="10" a="1"/>
  <c r="CP976" i="10" s="1"/>
  <c r="CP880" i="10" a="1"/>
  <c r="CP880" i="10" s="1"/>
  <c r="CP753" i="10" a="1"/>
  <c r="CP753" i="10" s="1"/>
  <c r="CP544" i="10" a="1"/>
  <c r="CP544" i="10" s="1"/>
  <c r="CP401" i="10" a="1"/>
  <c r="CP401" i="10" s="1"/>
  <c r="CP338" i="10" a="1"/>
  <c r="CP338" i="10" s="1"/>
  <c r="CP304" i="10" a="1"/>
  <c r="CP304" i="10" s="1"/>
  <c r="CP274" i="10" a="1"/>
  <c r="CP274" i="10" s="1"/>
  <c r="CP240" i="10" a="1"/>
  <c r="CP240" i="10" s="1"/>
  <c r="CP145" i="10" a="1"/>
  <c r="CP145" i="10" s="1"/>
  <c r="CQ848" i="10" a="1"/>
  <c r="CQ848" i="10" s="1"/>
  <c r="CR963" i="10"/>
  <c r="CQ963" i="10" a="1"/>
  <c r="CQ963" i="10" s="1"/>
  <c r="CR723" i="10"/>
  <c r="CQ723" i="10" a="1"/>
  <c r="CQ723" i="10" s="1"/>
  <c r="CR467" i="10"/>
  <c r="CQ467" i="10" a="1"/>
  <c r="CQ467" i="10" s="1"/>
  <c r="CP467" i="10" a="1"/>
  <c r="CP467" i="10" s="1"/>
  <c r="CR195" i="10"/>
  <c r="CQ195" i="10" a="1"/>
  <c r="CQ195" i="10" s="1"/>
  <c r="CR1005" i="10"/>
  <c r="CQ1005" i="10" a="1"/>
  <c r="CQ1005" i="10" s="1"/>
  <c r="CR989" i="10"/>
  <c r="CQ989" i="10" a="1"/>
  <c r="CQ989" i="10" s="1"/>
  <c r="CR973" i="10"/>
  <c r="CQ973" i="10" a="1"/>
  <c r="CQ973" i="10" s="1"/>
  <c r="CR957" i="10"/>
  <c r="CQ957" i="10" a="1"/>
  <c r="CQ957" i="10" s="1"/>
  <c r="CR941" i="10"/>
  <c r="CQ941" i="10" a="1"/>
  <c r="CQ941" i="10" s="1"/>
  <c r="CR925" i="10"/>
  <c r="CQ925" i="10" a="1"/>
  <c r="CQ925" i="10" s="1"/>
  <c r="CR909" i="10"/>
  <c r="CQ909" i="10" a="1"/>
  <c r="CQ909" i="10" s="1"/>
  <c r="CR893" i="10"/>
  <c r="CQ893" i="10" a="1"/>
  <c r="CQ893" i="10" s="1"/>
  <c r="CR877" i="10"/>
  <c r="CQ877" i="10" a="1"/>
  <c r="CQ877" i="10" s="1"/>
  <c r="CR861" i="10"/>
  <c r="CQ861" i="10" a="1"/>
  <c r="CQ861" i="10" s="1"/>
  <c r="CR845" i="10"/>
  <c r="CQ845" i="10" a="1"/>
  <c r="CQ845" i="10" s="1"/>
  <c r="CR829" i="10"/>
  <c r="CQ829" i="10" a="1"/>
  <c r="CQ829" i="10" s="1"/>
  <c r="CR813" i="10"/>
  <c r="CQ813" i="10" a="1"/>
  <c r="CQ813" i="10" s="1"/>
  <c r="CR797" i="10"/>
  <c r="CQ797" i="10" a="1"/>
  <c r="CQ797" i="10" s="1"/>
  <c r="CR781" i="10"/>
  <c r="CQ781" i="10" a="1"/>
  <c r="CQ781" i="10" s="1"/>
  <c r="CR765" i="10"/>
  <c r="CQ765" i="10" a="1"/>
  <c r="CQ765" i="10" s="1"/>
  <c r="CR749" i="10"/>
  <c r="CQ749" i="10" a="1"/>
  <c r="CQ749" i="10" s="1"/>
  <c r="CP749" i="10" a="1"/>
  <c r="CP749" i="10" s="1"/>
  <c r="CR733" i="10"/>
  <c r="CQ733" i="10" a="1"/>
  <c r="CQ733" i="10" s="1"/>
  <c r="CR701" i="10"/>
  <c r="CQ701" i="10" a="1"/>
  <c r="CQ701" i="10" s="1"/>
  <c r="CP701" i="10" a="1"/>
  <c r="CP701" i="10" s="1"/>
  <c r="CR685" i="10"/>
  <c r="CQ685" i="10" a="1"/>
  <c r="CQ685" i="10" s="1"/>
  <c r="CR669" i="10"/>
  <c r="CQ669" i="10" a="1"/>
  <c r="CQ669" i="10" s="1"/>
  <c r="CP669" i="10" a="1"/>
  <c r="CP669" i="10" s="1"/>
  <c r="CR653" i="10"/>
  <c r="CQ653" i="10" a="1"/>
  <c r="CQ653" i="10" s="1"/>
  <c r="CP653" i="10" a="1"/>
  <c r="CP653" i="10" s="1"/>
  <c r="CR637" i="10"/>
  <c r="CQ637" i="10" a="1"/>
  <c r="CQ637" i="10" s="1"/>
  <c r="CP637" i="10" a="1"/>
  <c r="CP637" i="10" s="1"/>
  <c r="CR621" i="10"/>
  <c r="CQ621" i="10" a="1"/>
  <c r="CQ621" i="10" s="1"/>
  <c r="CR605" i="10"/>
  <c r="CQ605" i="10" a="1"/>
  <c r="CQ605" i="10" s="1"/>
  <c r="CP605" i="10" a="1"/>
  <c r="CP605" i="10" s="1"/>
  <c r="CR589" i="10"/>
  <c r="CQ589" i="10" a="1"/>
  <c r="CQ589" i="10" s="1"/>
  <c r="CP589" i="10" a="1"/>
  <c r="CP589" i="10" s="1"/>
  <c r="CR573" i="10"/>
  <c r="CQ573" i="10" a="1"/>
  <c r="CQ573" i="10" s="1"/>
  <c r="CR557" i="10"/>
  <c r="CQ557" i="10" a="1"/>
  <c r="CQ557" i="10" s="1"/>
  <c r="CR541" i="10"/>
  <c r="CQ541" i="10" a="1"/>
  <c r="CQ541" i="10" s="1"/>
  <c r="CR525" i="10"/>
  <c r="CQ525" i="10" a="1"/>
  <c r="CQ525" i="10" s="1"/>
  <c r="CP525" i="10" a="1"/>
  <c r="CP525" i="10" s="1"/>
  <c r="CR509" i="10"/>
  <c r="CQ509" i="10" a="1"/>
  <c r="CQ509" i="10" s="1"/>
  <c r="CP509" i="10" a="1"/>
  <c r="CP509" i="10" s="1"/>
  <c r="CR493" i="10"/>
  <c r="CQ493" i="10" a="1"/>
  <c r="CQ493" i="10" s="1"/>
  <c r="CP493" i="10" a="1"/>
  <c r="CP493" i="10" s="1"/>
  <c r="CR477" i="10"/>
  <c r="CQ477" i="10" a="1"/>
  <c r="CQ477" i="10" s="1"/>
  <c r="CP477" i="10" a="1"/>
  <c r="CP477" i="10" s="1"/>
  <c r="CR461" i="10"/>
  <c r="CQ461" i="10" a="1"/>
  <c r="CQ461" i="10" s="1"/>
  <c r="CR445" i="10"/>
  <c r="CQ445" i="10" a="1"/>
  <c r="CQ445" i="10" s="1"/>
  <c r="CP445" i="10" a="1"/>
  <c r="CP445" i="10" s="1"/>
  <c r="CR429" i="10"/>
  <c r="CQ429" i="10" a="1"/>
  <c r="CQ429" i="10" s="1"/>
  <c r="CP429" i="10" a="1"/>
  <c r="CP429" i="10" s="1"/>
  <c r="CR413" i="10"/>
  <c r="CQ413" i="10" a="1"/>
  <c r="CQ413" i="10" s="1"/>
  <c r="CP413" i="10" a="1"/>
  <c r="CP413" i="10" s="1"/>
  <c r="CR397" i="10"/>
  <c r="CQ397" i="10" a="1"/>
  <c r="CQ397" i="10" s="1"/>
  <c r="CR381" i="10"/>
  <c r="CQ381" i="10" a="1"/>
  <c r="CQ381" i="10" s="1"/>
  <c r="CP381" i="10" a="1"/>
  <c r="CP381" i="10" s="1"/>
  <c r="CR365" i="10"/>
  <c r="CQ365" i="10" a="1"/>
  <c r="CQ365" i="10" s="1"/>
  <c r="CR349" i="10"/>
  <c r="CQ349" i="10" a="1"/>
  <c r="CQ349" i="10" s="1"/>
  <c r="CP349" i="10" a="1"/>
  <c r="CP349" i="10" s="1"/>
  <c r="CR333" i="10"/>
  <c r="CQ333" i="10" a="1"/>
  <c r="CQ333" i="10" s="1"/>
  <c r="CP333" i="10" a="1"/>
  <c r="CP333" i="10" s="1"/>
  <c r="CR317" i="10"/>
  <c r="CQ317" i="10" a="1"/>
  <c r="CQ317" i="10" s="1"/>
  <c r="CQ301" i="10" a="1"/>
  <c r="CQ301" i="10" s="1"/>
  <c r="CR301" i="10"/>
  <c r="CP301" i="10" a="1"/>
  <c r="CP301" i="10" s="1"/>
  <c r="CQ285" i="10" a="1"/>
  <c r="CQ285" i="10" s="1"/>
  <c r="CR285" i="10"/>
  <c r="CQ269" i="10" a="1"/>
  <c r="CQ269" i="10" s="1"/>
  <c r="CR269" i="10"/>
  <c r="CR253" i="10"/>
  <c r="CQ253" i="10" a="1"/>
  <c r="CQ253" i="10" s="1"/>
  <c r="CP253" i="10" a="1"/>
  <c r="CP253" i="10" s="1"/>
  <c r="CQ237" i="10" a="1"/>
  <c r="CQ237" i="10" s="1"/>
  <c r="CR237" i="10"/>
  <c r="CP237" i="10" a="1"/>
  <c r="CP237" i="10" s="1"/>
  <c r="CQ221" i="10" a="1"/>
  <c r="CQ221" i="10" s="1"/>
  <c r="CR221" i="10"/>
  <c r="CQ205" i="10" a="1"/>
  <c r="CQ205" i="10" s="1"/>
  <c r="CR205" i="10"/>
  <c r="CP205" i="10" a="1"/>
  <c r="CP205" i="10" s="1"/>
  <c r="CR189" i="10"/>
  <c r="CQ189" i="10" a="1"/>
  <c r="CQ189" i="10" s="1"/>
  <c r="CP189" i="10" a="1"/>
  <c r="CP189" i="10" s="1"/>
  <c r="CQ173" i="10" a="1"/>
  <c r="CQ173" i="10" s="1"/>
  <c r="CR173" i="10"/>
  <c r="CQ157" i="10" a="1"/>
  <c r="CQ157" i="10" s="1"/>
  <c r="CR157" i="10"/>
  <c r="CQ141" i="10" a="1"/>
  <c r="CQ141" i="10" s="1"/>
  <c r="CR141" i="10"/>
  <c r="CR125" i="10"/>
  <c r="CQ125" i="10" a="1"/>
  <c r="CQ125" i="10" s="1"/>
  <c r="CP125" i="10" a="1"/>
  <c r="CP125" i="10" s="1"/>
  <c r="CQ109" i="10" a="1"/>
  <c r="CQ109" i="10" s="1"/>
  <c r="CR109" i="10"/>
  <c r="CP109" i="10" a="1"/>
  <c r="CP109" i="10" s="1"/>
  <c r="CQ93" i="10" a="1"/>
  <c r="CQ93" i="10" s="1"/>
  <c r="CR93" i="10"/>
  <c r="CP93" i="10" a="1"/>
  <c r="CP93" i="10" s="1"/>
  <c r="CQ77" i="10" a="1"/>
  <c r="CQ77" i="10" s="1"/>
  <c r="CR77" i="10"/>
  <c r="CP77" i="10" a="1"/>
  <c r="CP77" i="10" s="1"/>
  <c r="CR61" i="10"/>
  <c r="CQ61" i="10" a="1"/>
  <c r="CQ61" i="10" s="1"/>
  <c r="CP61" i="10" a="1"/>
  <c r="CP61" i="10" s="1"/>
  <c r="CQ45" i="10" a="1"/>
  <c r="CQ45" i="10" s="1"/>
  <c r="CR45" i="10"/>
  <c r="CP45" i="10" a="1"/>
  <c r="CP45" i="10" s="1"/>
  <c r="CQ29" i="10" a="1"/>
  <c r="CQ29" i="10" s="1"/>
  <c r="CR29" i="10"/>
  <c r="CP29" i="10" a="1"/>
  <c r="CP29" i="10" s="1"/>
  <c r="CP975" i="10" a="1"/>
  <c r="CP975" i="10" s="1"/>
  <c r="CP962" i="10" a="1"/>
  <c r="CP962" i="10" s="1"/>
  <c r="CP897" i="10" a="1"/>
  <c r="CP897" i="10" s="1"/>
  <c r="CP877" i="10" a="1"/>
  <c r="CP877" i="10" s="1"/>
  <c r="CP816" i="10" a="1"/>
  <c r="CP816" i="10" s="1"/>
  <c r="CP793" i="10" a="1"/>
  <c r="CP793" i="10" s="1"/>
  <c r="CP670" i="10" a="1"/>
  <c r="CP670" i="10" s="1"/>
  <c r="CP594" i="10" a="1"/>
  <c r="CP594" i="10" s="1"/>
  <c r="CP542" i="10" a="1"/>
  <c r="CP542" i="10" s="1"/>
  <c r="CP397" i="10" a="1"/>
  <c r="CP397" i="10" s="1"/>
  <c r="CP335" i="10" a="1"/>
  <c r="CP335" i="10" s="1"/>
  <c r="CP210" i="10" a="1"/>
  <c r="CP210" i="10" s="1"/>
  <c r="CP173" i="10" a="1"/>
  <c r="CP173" i="10" s="1"/>
  <c r="CP141" i="10" a="1"/>
  <c r="CP141" i="10" s="1"/>
  <c r="CP81" i="10" a="1"/>
  <c r="CP81" i="10" s="1"/>
  <c r="CR979" i="10"/>
  <c r="CQ979" i="10" a="1"/>
  <c r="CQ979" i="10" s="1"/>
  <c r="CR771" i="10"/>
  <c r="CQ771" i="10" a="1"/>
  <c r="CQ771" i="10" s="1"/>
  <c r="CR547" i="10"/>
  <c r="CQ547" i="10" a="1"/>
  <c r="CQ547" i="10" s="1"/>
  <c r="CR307" i="10"/>
  <c r="CP307" i="10" a="1"/>
  <c r="CP307" i="10" s="1"/>
  <c r="CQ307" i="10" a="1"/>
  <c r="CQ307" i="10" s="1"/>
  <c r="CR147" i="10"/>
  <c r="CQ147" i="10" a="1"/>
  <c r="CQ147" i="10" s="1"/>
  <c r="CP147" i="10" a="1"/>
  <c r="CP147" i="10" s="1"/>
  <c r="CR988" i="10"/>
  <c r="CQ988" i="10" a="1"/>
  <c r="CQ988" i="10" s="1"/>
  <c r="CR972" i="10"/>
  <c r="CQ972" i="10" a="1"/>
  <c r="CQ972" i="10" s="1"/>
  <c r="CR956" i="10"/>
  <c r="CQ956" i="10" a="1"/>
  <c r="CQ956" i="10" s="1"/>
  <c r="CR940" i="10"/>
  <c r="CQ940" i="10" a="1"/>
  <c r="CQ940" i="10" s="1"/>
  <c r="CR924" i="10"/>
  <c r="CQ924" i="10" a="1"/>
  <c r="CQ924" i="10" s="1"/>
  <c r="CP924" i="10" a="1"/>
  <c r="CP924" i="10" s="1"/>
  <c r="CR908" i="10"/>
  <c r="CQ908" i="10" a="1"/>
  <c r="CQ908" i="10" s="1"/>
  <c r="CR892" i="10"/>
  <c r="CQ892" i="10" a="1"/>
  <c r="CQ892" i="10" s="1"/>
  <c r="CR860" i="10"/>
  <c r="CQ860" i="10" a="1"/>
  <c r="CQ860" i="10" s="1"/>
  <c r="CP860" i="10" a="1"/>
  <c r="CP860" i="10" s="1"/>
  <c r="CR844" i="10"/>
  <c r="CQ844" i="10" a="1"/>
  <c r="CQ844" i="10" s="1"/>
  <c r="CR828" i="10"/>
  <c r="CQ828" i="10" a="1"/>
  <c r="CQ828" i="10" s="1"/>
  <c r="CR812" i="10"/>
  <c r="CQ812" i="10" a="1"/>
  <c r="CQ812" i="10" s="1"/>
  <c r="CR796" i="10"/>
  <c r="CQ796" i="10" a="1"/>
  <c r="CQ796" i="10" s="1"/>
  <c r="CP796" i="10" a="1"/>
  <c r="CP796" i="10" s="1"/>
  <c r="CR780" i="10"/>
  <c r="CQ780" i="10" a="1"/>
  <c r="CQ780" i="10" s="1"/>
  <c r="CR764" i="10"/>
  <c r="CQ764" i="10" a="1"/>
  <c r="CQ764" i="10" s="1"/>
  <c r="CR748" i="10"/>
  <c r="CQ748" i="10" a="1"/>
  <c r="CQ748" i="10" s="1"/>
  <c r="CR732" i="10"/>
  <c r="CQ732" i="10" a="1"/>
  <c r="CQ732" i="10" s="1"/>
  <c r="CP732" i="10" a="1"/>
  <c r="CP732" i="10" s="1"/>
  <c r="CR716" i="10"/>
  <c r="CQ716" i="10" a="1"/>
  <c r="CQ716" i="10" s="1"/>
  <c r="CR700" i="10"/>
  <c r="CQ700" i="10" a="1"/>
  <c r="CQ700" i="10" s="1"/>
  <c r="CR684" i="10"/>
  <c r="CQ684" i="10" a="1"/>
  <c r="CQ684" i="10" s="1"/>
  <c r="CP684" i="10" a="1"/>
  <c r="CP684" i="10" s="1"/>
  <c r="CR668" i="10"/>
  <c r="CQ668" i="10" a="1"/>
  <c r="CQ668" i="10" s="1"/>
  <c r="CR652" i="10"/>
  <c r="CQ652" i="10" a="1"/>
  <c r="CQ652" i="10" s="1"/>
  <c r="CR636" i="10"/>
  <c r="CQ636" i="10" a="1"/>
  <c r="CQ636" i="10" s="1"/>
  <c r="CR620" i="10"/>
  <c r="CP620" i="10" a="1"/>
  <c r="CP620" i="10" s="1"/>
  <c r="CR604" i="10"/>
  <c r="CQ604" i="10" a="1"/>
  <c r="CQ604" i="10" s="1"/>
  <c r="CP604" i="10" a="1"/>
  <c r="CP604" i="10" s="1"/>
  <c r="CR588" i="10"/>
  <c r="CQ588" i="10" a="1"/>
  <c r="CQ588" i="10" s="1"/>
  <c r="CP588" i="10" a="1"/>
  <c r="CP588" i="10" s="1"/>
  <c r="CR572" i="10"/>
  <c r="CQ572" i="10" a="1"/>
  <c r="CQ572" i="10" s="1"/>
  <c r="CP572" i="10" a="1"/>
  <c r="CP572" i="10" s="1"/>
  <c r="CR556" i="10"/>
  <c r="CQ556" i="10" a="1"/>
  <c r="CQ556" i="10" s="1"/>
  <c r="CR540" i="10"/>
  <c r="CQ540" i="10" a="1"/>
  <c r="CQ540" i="10" s="1"/>
  <c r="CR524" i="10"/>
  <c r="CQ524" i="10" a="1"/>
  <c r="CQ524" i="10" s="1"/>
  <c r="CR508" i="10"/>
  <c r="CQ508" i="10" a="1"/>
  <c r="CQ508" i="10" s="1"/>
  <c r="CR492" i="10"/>
  <c r="CQ492" i="10" a="1"/>
  <c r="CQ492" i="10" s="1"/>
  <c r="CP492" i="10" a="1"/>
  <c r="CP492" i="10" s="1"/>
  <c r="CR476" i="10"/>
  <c r="CQ476" i="10" a="1"/>
  <c r="CQ476" i="10" s="1"/>
  <c r="CR460" i="10"/>
  <c r="CQ460" i="10" a="1"/>
  <c r="CQ460" i="10" s="1"/>
  <c r="CR444" i="10"/>
  <c r="CQ444" i="10" a="1"/>
  <c r="CQ444" i="10" s="1"/>
  <c r="CP444" i="10" a="1"/>
  <c r="CP444" i="10" s="1"/>
  <c r="CR428" i="10"/>
  <c r="CQ428" i="10" a="1"/>
  <c r="CQ428" i="10" s="1"/>
  <c r="CR412" i="10"/>
  <c r="CQ412" i="10" a="1"/>
  <c r="CQ412" i="10" s="1"/>
  <c r="CP412" i="10" a="1"/>
  <c r="CP412" i="10" s="1"/>
  <c r="CR396" i="10"/>
  <c r="CQ396" i="10" a="1"/>
  <c r="CQ396" i="10" s="1"/>
  <c r="CR380" i="10"/>
  <c r="CQ380" i="10" a="1"/>
  <c r="CQ380" i="10" s="1"/>
  <c r="CR364" i="10"/>
  <c r="CQ364" i="10" a="1"/>
  <c r="CQ364" i="10" s="1"/>
  <c r="CP364" i="10" a="1"/>
  <c r="CP364" i="10" s="1"/>
  <c r="CR348" i="10"/>
  <c r="CP348" i="10" a="1"/>
  <c r="CP348" i="10" s="1"/>
  <c r="CQ348" i="10" a="1"/>
  <c r="CQ348" i="10" s="1"/>
  <c r="CR332" i="10"/>
  <c r="CQ332" i="10" a="1"/>
  <c r="CQ332" i="10" s="1"/>
  <c r="CR316" i="10"/>
  <c r="CQ316" i="10" a="1"/>
  <c r="CQ316" i="10" s="1"/>
  <c r="CP316" i="10" a="1"/>
  <c r="CP316" i="10" s="1"/>
  <c r="CQ300" i="10" a="1"/>
  <c r="CQ300" i="10" s="1"/>
  <c r="CR300" i="10"/>
  <c r="CP300" i="10" a="1"/>
  <c r="CP300" i="10" s="1"/>
  <c r="CR284" i="10"/>
  <c r="CQ284" i="10" a="1"/>
  <c r="CQ284" i="10" s="1"/>
  <c r="CP284" i="10" a="1"/>
  <c r="CP284" i="10" s="1"/>
  <c r="CQ268" i="10" a="1"/>
  <c r="CQ268" i="10" s="1"/>
  <c r="CR268" i="10"/>
  <c r="CR252" i="10"/>
  <c r="CQ252" i="10" a="1"/>
  <c r="CQ252" i="10" s="1"/>
  <c r="CP252" i="10" a="1"/>
  <c r="CP252" i="10" s="1"/>
  <c r="CQ236" i="10" a="1"/>
  <c r="CQ236" i="10" s="1"/>
  <c r="CR236" i="10"/>
  <c r="CP236" i="10" a="1"/>
  <c r="CP236" i="10" s="1"/>
  <c r="CR220" i="10"/>
  <c r="CQ220" i="10" a="1"/>
  <c r="CQ220" i="10" s="1"/>
  <c r="CQ204" i="10" a="1"/>
  <c r="CQ204" i="10" s="1"/>
  <c r="CR204" i="10"/>
  <c r="CP204" i="10" a="1"/>
  <c r="CP204" i="10" s="1"/>
  <c r="CR188" i="10"/>
  <c r="CQ188" i="10" a="1"/>
  <c r="CQ188" i="10" s="1"/>
  <c r="CQ172" i="10" a="1"/>
  <c r="CQ172" i="10" s="1"/>
  <c r="CR172" i="10"/>
  <c r="CR156" i="10"/>
  <c r="CQ156" i="10" a="1"/>
  <c r="CQ156" i="10" s="1"/>
  <c r="CQ140" i="10" a="1"/>
  <c r="CQ140" i="10" s="1"/>
  <c r="CR140" i="10"/>
  <c r="CR124" i="10"/>
  <c r="CQ124" i="10" a="1"/>
  <c r="CQ124" i="10" s="1"/>
  <c r="CP124" i="10" a="1"/>
  <c r="CP124" i="10" s="1"/>
  <c r="CQ108" i="10" a="1"/>
  <c r="CQ108" i="10" s="1"/>
  <c r="CR108" i="10"/>
  <c r="CP108" i="10" a="1"/>
  <c r="CP108" i="10" s="1"/>
  <c r="CR92" i="10"/>
  <c r="CQ92" i="10" a="1"/>
  <c r="CQ92" i="10" s="1"/>
  <c r="CQ76" i="10" a="1"/>
  <c r="CQ76" i="10" s="1"/>
  <c r="CR76" i="10"/>
  <c r="CP76" i="10" a="1"/>
  <c r="CP76" i="10" s="1"/>
  <c r="CR60" i="10"/>
  <c r="CQ60" i="10" a="1"/>
  <c r="CQ60" i="10" s="1"/>
  <c r="CP60" i="10" a="1"/>
  <c r="CP60" i="10" s="1"/>
  <c r="CQ44" i="10" a="1"/>
  <c r="CQ44" i="10" s="1"/>
  <c r="CR44" i="10"/>
  <c r="CP44" i="10" a="1"/>
  <c r="CP44" i="10" s="1"/>
  <c r="CR28" i="10"/>
  <c r="CQ28" i="10" a="1"/>
  <c r="CQ28" i="10" s="1"/>
  <c r="CP28" i="10" a="1"/>
  <c r="CP28" i="10" s="1"/>
  <c r="CP974" i="10" a="1"/>
  <c r="CP974" i="10" s="1"/>
  <c r="CP961" i="10" a="1"/>
  <c r="CP961" i="10" s="1"/>
  <c r="CP876" i="10" a="1"/>
  <c r="CP876" i="10" s="1"/>
  <c r="CP813" i="10" a="1"/>
  <c r="CP813" i="10" s="1"/>
  <c r="CP751" i="10" a="1"/>
  <c r="CP751" i="10" s="1"/>
  <c r="CP668" i="10" a="1"/>
  <c r="CP668" i="10" s="1"/>
  <c r="CP593" i="10" a="1"/>
  <c r="CP593" i="10" s="1"/>
  <c r="CP541" i="10" a="1"/>
  <c r="CP541" i="10" s="1"/>
  <c r="CP396" i="10" a="1"/>
  <c r="CP396" i="10" s="1"/>
  <c r="CP334" i="10" a="1"/>
  <c r="CP334" i="10" s="1"/>
  <c r="CP269" i="10" a="1"/>
  <c r="CP269" i="10" s="1"/>
  <c r="CP208" i="10" a="1"/>
  <c r="CP208" i="10" s="1"/>
  <c r="CP172" i="10" a="1"/>
  <c r="CP172" i="10" s="1"/>
  <c r="CP140" i="10" a="1"/>
  <c r="CP140" i="10" s="1"/>
  <c r="CQ793" i="10" a="1"/>
  <c r="CQ793" i="10" s="1"/>
  <c r="CR883" i="10"/>
  <c r="CQ883" i="10" a="1"/>
  <c r="CQ883" i="10" s="1"/>
  <c r="CR707" i="10"/>
  <c r="CQ707" i="10" a="1"/>
  <c r="CQ707" i="10" s="1"/>
  <c r="CR563" i="10"/>
  <c r="CQ563" i="10" a="1"/>
  <c r="CQ563" i="10" s="1"/>
  <c r="CR355" i="10"/>
  <c r="CQ355" i="10" a="1"/>
  <c r="CQ355" i="10" s="1"/>
  <c r="CP355" i="10" a="1"/>
  <c r="CP355" i="10" s="1"/>
  <c r="CR163" i="10"/>
  <c r="CQ163" i="10" a="1"/>
  <c r="CQ163" i="10" s="1"/>
  <c r="CP163" i="10" a="1"/>
  <c r="CP163" i="10" s="1"/>
  <c r="CR1003" i="10"/>
  <c r="CQ1003" i="10" a="1"/>
  <c r="CQ1003" i="10" s="1"/>
  <c r="CR987" i="10"/>
  <c r="CQ987" i="10" a="1"/>
  <c r="CQ987" i="10" s="1"/>
  <c r="CR971" i="10"/>
  <c r="CQ971" i="10" a="1"/>
  <c r="CQ971" i="10" s="1"/>
  <c r="CR955" i="10"/>
  <c r="CQ955" i="10" a="1"/>
  <c r="CQ955" i="10" s="1"/>
  <c r="CR939" i="10"/>
  <c r="CQ939" i="10" a="1"/>
  <c r="CQ939" i="10" s="1"/>
  <c r="CR923" i="10"/>
  <c r="CQ923" i="10" a="1"/>
  <c r="CQ923" i="10" s="1"/>
  <c r="CP923" i="10" a="1"/>
  <c r="CP923" i="10" s="1"/>
  <c r="CR907" i="10"/>
  <c r="CQ907" i="10" a="1"/>
  <c r="CQ907" i="10" s="1"/>
  <c r="CR891" i="10"/>
  <c r="CP891" i="10" a="1"/>
  <c r="CP891" i="10" s="1"/>
  <c r="CQ891" i="10" a="1"/>
  <c r="CQ891" i="10" s="1"/>
  <c r="CR875" i="10"/>
  <c r="CQ875" i="10" a="1"/>
  <c r="CQ875" i="10" s="1"/>
  <c r="CR859" i="10"/>
  <c r="CQ859" i="10" a="1"/>
  <c r="CQ859" i="10" s="1"/>
  <c r="CP859" i="10" a="1"/>
  <c r="CP859" i="10" s="1"/>
  <c r="CR843" i="10"/>
  <c r="CQ843" i="10" a="1"/>
  <c r="CQ843" i="10" s="1"/>
  <c r="CR827" i="10"/>
  <c r="CQ827" i="10" a="1"/>
  <c r="CQ827" i="10" s="1"/>
  <c r="CP827" i="10" a="1"/>
  <c r="CP827" i="10" s="1"/>
  <c r="CR811" i="10"/>
  <c r="CQ811" i="10" a="1"/>
  <c r="CQ811" i="10" s="1"/>
  <c r="CR795" i="10"/>
  <c r="CQ795" i="10" a="1"/>
  <c r="CQ795" i="10" s="1"/>
  <c r="CP795" i="10" a="1"/>
  <c r="CP795" i="10" s="1"/>
  <c r="CR779" i="10"/>
  <c r="CQ779" i="10" a="1"/>
  <c r="CQ779" i="10" s="1"/>
  <c r="CR763" i="10"/>
  <c r="CQ763" i="10" a="1"/>
  <c r="CQ763" i="10" s="1"/>
  <c r="CP763" i="10" a="1"/>
  <c r="CP763" i="10" s="1"/>
  <c r="CR747" i="10"/>
  <c r="CQ747" i="10" a="1"/>
  <c r="CQ747" i="10" s="1"/>
  <c r="CR731" i="10"/>
  <c r="CP731" i="10" a="1"/>
  <c r="CP731" i="10" s="1"/>
  <c r="CQ731" i="10" a="1"/>
  <c r="CQ731" i="10" s="1"/>
  <c r="CR715" i="10"/>
  <c r="CP715" i="10" a="1"/>
  <c r="CP715" i="10" s="1"/>
  <c r="CQ715" i="10" a="1"/>
  <c r="CQ715" i="10" s="1"/>
  <c r="CR699" i="10"/>
  <c r="CQ699" i="10" a="1"/>
  <c r="CQ699" i="10" s="1"/>
  <c r="CP699" i="10" a="1"/>
  <c r="CP699" i="10" s="1"/>
  <c r="CR683" i="10"/>
  <c r="CQ683" i="10" a="1"/>
  <c r="CQ683" i="10" s="1"/>
  <c r="CR667" i="10"/>
  <c r="CQ667" i="10" a="1"/>
  <c r="CQ667" i="10" s="1"/>
  <c r="CP667" i="10" a="1"/>
  <c r="CP667" i="10" s="1"/>
  <c r="CR651" i="10"/>
  <c r="CQ651" i="10" a="1"/>
  <c r="CQ651" i="10" s="1"/>
  <c r="CP651" i="10" a="1"/>
  <c r="CP651" i="10" s="1"/>
  <c r="CR635" i="10"/>
  <c r="CQ635" i="10" a="1"/>
  <c r="CQ635" i="10" s="1"/>
  <c r="CP635" i="10" a="1"/>
  <c r="CP635" i="10" s="1"/>
  <c r="CR619" i="10"/>
  <c r="CQ619" i="10" a="1"/>
  <c r="CQ619" i="10" s="1"/>
  <c r="CP619" i="10" a="1"/>
  <c r="CP619" i="10" s="1"/>
  <c r="CR603" i="10"/>
  <c r="CQ603" i="10" a="1"/>
  <c r="CQ603" i="10" s="1"/>
  <c r="CR587" i="10"/>
  <c r="CQ587" i="10" a="1"/>
  <c r="CQ587" i="10" s="1"/>
  <c r="CR571" i="10"/>
  <c r="CQ571" i="10" a="1"/>
  <c r="CQ571" i="10" s="1"/>
  <c r="CP571" i="10" a="1"/>
  <c r="CP571" i="10" s="1"/>
  <c r="CR555" i="10"/>
  <c r="CQ555" i="10" a="1"/>
  <c r="CQ555" i="10" s="1"/>
  <c r="CP555" i="10" a="1"/>
  <c r="CP555" i="10" s="1"/>
  <c r="CR539" i="10"/>
  <c r="CQ539" i="10" a="1"/>
  <c r="CQ539" i="10" s="1"/>
  <c r="CP539" i="10" a="1"/>
  <c r="CP539" i="10" s="1"/>
  <c r="CR523" i="10"/>
  <c r="CQ523" i="10" a="1"/>
  <c r="CQ523" i="10" s="1"/>
  <c r="CP523" i="10" a="1"/>
  <c r="CP523" i="10" s="1"/>
  <c r="CR507" i="10"/>
  <c r="CQ507" i="10" a="1"/>
  <c r="CQ507" i="10" s="1"/>
  <c r="CR491" i="10"/>
  <c r="CQ491" i="10" a="1"/>
  <c r="CQ491" i="10" s="1"/>
  <c r="CR475" i="10"/>
  <c r="CQ475" i="10" a="1"/>
  <c r="CQ475" i="10" s="1"/>
  <c r="CP475" i="10" a="1"/>
  <c r="CP475" i="10" s="1"/>
  <c r="CR459" i="10"/>
  <c r="CQ459" i="10" a="1"/>
  <c r="CQ459" i="10" s="1"/>
  <c r="CP459" i="10" a="1"/>
  <c r="CP459" i="10" s="1"/>
  <c r="CR443" i="10"/>
  <c r="CQ443" i="10" a="1"/>
  <c r="CQ443" i="10" s="1"/>
  <c r="CR427" i="10"/>
  <c r="CQ427" i="10" a="1"/>
  <c r="CQ427" i="10" s="1"/>
  <c r="CR411" i="10"/>
  <c r="CQ411" i="10" a="1"/>
  <c r="CQ411" i="10" s="1"/>
  <c r="CP411" i="10" a="1"/>
  <c r="CP411" i="10" s="1"/>
  <c r="CR395" i="10"/>
  <c r="CQ395" i="10" a="1"/>
  <c r="CQ395" i="10" s="1"/>
  <c r="CP395" i="10" a="1"/>
  <c r="CP395" i="10" s="1"/>
  <c r="CR379" i="10"/>
  <c r="CQ379" i="10" a="1"/>
  <c r="CQ379" i="10" s="1"/>
  <c r="CR363" i="10"/>
  <c r="CQ363" i="10" a="1"/>
  <c r="CQ363" i="10" s="1"/>
  <c r="CR347" i="10"/>
  <c r="CQ347" i="10" a="1"/>
  <c r="CQ347" i="10" s="1"/>
  <c r="CR331" i="10"/>
  <c r="CQ331" i="10" a="1"/>
  <c r="CQ331" i="10" s="1"/>
  <c r="CP331" i="10" a="1"/>
  <c r="CP331" i="10" s="1"/>
  <c r="CR315" i="10"/>
  <c r="CQ315" i="10" a="1"/>
  <c r="CQ315" i="10" s="1"/>
  <c r="CP315" i="10" a="1"/>
  <c r="CP315" i="10" s="1"/>
  <c r="CR299" i="10"/>
  <c r="CQ299" i="10" a="1"/>
  <c r="CQ299" i="10" s="1"/>
  <c r="CP299" i="10" a="1"/>
  <c r="CP299" i="10" s="1"/>
  <c r="CR283" i="10"/>
  <c r="CQ283" i="10" a="1"/>
  <c r="CQ283" i="10" s="1"/>
  <c r="CP283" i="10" a="1"/>
  <c r="CP283" i="10" s="1"/>
  <c r="CR267" i="10"/>
  <c r="CQ267" i="10" a="1"/>
  <c r="CQ267" i="10" s="1"/>
  <c r="CP267" i="10" a="1"/>
  <c r="CP267" i="10" s="1"/>
  <c r="CR251" i="10"/>
  <c r="CQ251" i="10" a="1"/>
  <c r="CQ251" i="10" s="1"/>
  <c r="CR235" i="10"/>
  <c r="CQ235" i="10" a="1"/>
  <c r="CQ235" i="10" s="1"/>
  <c r="CP235" i="10" a="1"/>
  <c r="CP235" i="10" s="1"/>
  <c r="CR219" i="10"/>
  <c r="CQ219" i="10" a="1"/>
  <c r="CQ219" i="10" s="1"/>
  <c r="CP219" i="10" a="1"/>
  <c r="CP219" i="10" s="1"/>
  <c r="CR203" i="10"/>
  <c r="CQ203" i="10" a="1"/>
  <c r="CQ203" i="10" s="1"/>
  <c r="CP203" i="10" a="1"/>
  <c r="CP203" i="10" s="1"/>
  <c r="CR187" i="10"/>
  <c r="CQ187" i="10" a="1"/>
  <c r="CQ187" i="10" s="1"/>
  <c r="CR171" i="10"/>
  <c r="CQ171" i="10" a="1"/>
  <c r="CQ171" i="10" s="1"/>
  <c r="CP171" i="10" a="1"/>
  <c r="CP171" i="10" s="1"/>
  <c r="CR155" i="10"/>
  <c r="CQ155" i="10" a="1"/>
  <c r="CQ155" i="10" s="1"/>
  <c r="CP155" i="10" a="1"/>
  <c r="CP155" i="10" s="1"/>
  <c r="CR139" i="10"/>
  <c r="CQ139" i="10" a="1"/>
  <c r="CQ139" i="10" s="1"/>
  <c r="CP139" i="10" a="1"/>
  <c r="CP139" i="10" s="1"/>
  <c r="CR123" i="10"/>
  <c r="CQ123" i="10" a="1"/>
  <c r="CQ123" i="10" s="1"/>
  <c r="CR107" i="10"/>
  <c r="CQ107" i="10" a="1"/>
  <c r="CQ107" i="10" s="1"/>
  <c r="CR91" i="10"/>
  <c r="CP91" i="10" a="1"/>
  <c r="CP91" i="10" s="1"/>
  <c r="CQ91" i="10" a="1"/>
  <c r="CQ91" i="10" s="1"/>
  <c r="CR75" i="10"/>
  <c r="CQ75" i="10" a="1"/>
  <c r="CQ75" i="10" s="1"/>
  <c r="CP75" i="10" a="1"/>
  <c r="CP75" i="10" s="1"/>
  <c r="CR59" i="10"/>
  <c r="CQ59" i="10" a="1"/>
  <c r="CQ59" i="10" s="1"/>
  <c r="CR43" i="10"/>
  <c r="CQ43" i="10" a="1"/>
  <c r="CQ43" i="10" s="1"/>
  <c r="CP43" i="10" a="1"/>
  <c r="CP43" i="10" s="1"/>
  <c r="CR27" i="10"/>
  <c r="CQ27" i="10" a="1"/>
  <c r="CQ27" i="10" s="1"/>
  <c r="CP27" i="10" a="1"/>
  <c r="CP27" i="10" s="1"/>
  <c r="CP973" i="10" a="1"/>
  <c r="CP973" i="10" s="1"/>
  <c r="CP896" i="10" a="1"/>
  <c r="CP896" i="10" s="1"/>
  <c r="CP875" i="10" a="1"/>
  <c r="CP875" i="10" s="1"/>
  <c r="CP833" i="10" a="1"/>
  <c r="CP833" i="10" s="1"/>
  <c r="CP812" i="10" a="1"/>
  <c r="CP812" i="10" s="1"/>
  <c r="CP770" i="10" a="1"/>
  <c r="CP770" i="10" s="1"/>
  <c r="CP748" i="10" a="1"/>
  <c r="CP748" i="10" s="1"/>
  <c r="CP689" i="10" a="1"/>
  <c r="CP689" i="10" s="1"/>
  <c r="CP642" i="10" a="1"/>
  <c r="CP642" i="10" s="1"/>
  <c r="CP563" i="10" a="1"/>
  <c r="CP563" i="10" s="1"/>
  <c r="CP540" i="10" a="1"/>
  <c r="CP540" i="10" s="1"/>
  <c r="CP514" i="10" a="1"/>
  <c r="CP514" i="10" s="1"/>
  <c r="CP332" i="10" a="1"/>
  <c r="CP332" i="10" s="1"/>
  <c r="CP268" i="10" a="1"/>
  <c r="CP268" i="10" s="1"/>
  <c r="CQ770" i="10" a="1"/>
  <c r="CQ770" i="10" s="1"/>
  <c r="CR931" i="10"/>
  <c r="CQ931" i="10" a="1"/>
  <c r="CQ931" i="10" s="1"/>
  <c r="CR803" i="10"/>
  <c r="CQ803" i="10" a="1"/>
  <c r="CQ803" i="10" s="1"/>
  <c r="CR595" i="10"/>
  <c r="CQ595" i="10" a="1"/>
  <c r="CQ595" i="10" s="1"/>
  <c r="CP595" i="10" a="1"/>
  <c r="CP595" i="10" s="1"/>
  <c r="CR419" i="10"/>
  <c r="CQ419" i="10" a="1"/>
  <c r="CQ419" i="10" s="1"/>
  <c r="CR275" i="10"/>
  <c r="CQ275" i="10" a="1"/>
  <c r="CQ275" i="10" s="1"/>
  <c r="CP275" i="10" a="1"/>
  <c r="CP275" i="10" s="1"/>
  <c r="CR131" i="10"/>
  <c r="CQ131" i="10" a="1"/>
  <c r="CQ131" i="10" s="1"/>
  <c r="CP131" i="10" a="1"/>
  <c r="CP131" i="10" s="1"/>
  <c r="CP979" i="10" a="1"/>
  <c r="CP979" i="10" s="1"/>
  <c r="CR1002" i="10"/>
  <c r="CQ1002" i="10" a="1"/>
  <c r="CQ1002" i="10" s="1"/>
  <c r="CR986" i="10"/>
  <c r="CQ986" i="10" a="1"/>
  <c r="CQ986" i="10" s="1"/>
  <c r="CQ970" i="10" a="1"/>
  <c r="CQ970" i="10" s="1"/>
  <c r="CR970" i="10"/>
  <c r="CR954" i="10"/>
  <c r="CQ954" i="10" a="1"/>
  <c r="CQ954" i="10" s="1"/>
  <c r="CR938" i="10"/>
  <c r="CQ938" i="10" a="1"/>
  <c r="CQ938" i="10" s="1"/>
  <c r="CR922" i="10"/>
  <c r="CQ922" i="10" a="1"/>
  <c r="CQ922" i="10" s="1"/>
  <c r="CQ906" i="10" a="1"/>
  <c r="CQ906" i="10" s="1"/>
  <c r="CR906" i="10"/>
  <c r="CR890" i="10"/>
  <c r="CQ890" i="10" a="1"/>
  <c r="CQ890" i="10" s="1"/>
  <c r="CR874" i="10"/>
  <c r="CQ874" i="10" a="1"/>
  <c r="CQ874" i="10" s="1"/>
  <c r="CQ858" i="10" a="1"/>
  <c r="CQ858" i="10" s="1"/>
  <c r="CR858" i="10"/>
  <c r="CR842" i="10"/>
  <c r="CQ842" i="10" a="1"/>
  <c r="CQ842" i="10" s="1"/>
  <c r="CR826" i="10"/>
  <c r="CQ826" i="10" a="1"/>
  <c r="CQ826" i="10" s="1"/>
  <c r="CR810" i="10"/>
  <c r="CQ810" i="10" a="1"/>
  <c r="CQ810" i="10" s="1"/>
  <c r="CR794" i="10"/>
  <c r="CQ794" i="10" a="1"/>
  <c r="CQ794" i="10" s="1"/>
  <c r="CR778" i="10"/>
  <c r="CP778" i="10" a="1"/>
  <c r="CP778" i="10" s="1"/>
  <c r="CQ778" i="10" a="1"/>
  <c r="CQ778" i="10" s="1"/>
  <c r="CR762" i="10"/>
  <c r="CQ762" i="10" a="1"/>
  <c r="CQ762" i="10" s="1"/>
  <c r="CP762" i="10" a="1"/>
  <c r="CP762" i="10" s="1"/>
  <c r="CR746" i="10"/>
  <c r="CQ746" i="10" a="1"/>
  <c r="CQ746" i="10" s="1"/>
  <c r="CP746" i="10" a="1"/>
  <c r="CP746" i="10" s="1"/>
  <c r="CR730" i="10"/>
  <c r="CQ730" i="10" a="1"/>
  <c r="CQ730" i="10" s="1"/>
  <c r="CR714" i="10"/>
  <c r="CQ714" i="10" a="1"/>
  <c r="CQ714" i="10" s="1"/>
  <c r="CP714" i="10" a="1"/>
  <c r="CP714" i="10" s="1"/>
  <c r="CQ698" i="10" a="1"/>
  <c r="CQ698" i="10" s="1"/>
  <c r="CR698" i="10"/>
  <c r="CR682" i="10"/>
  <c r="CQ682" i="10" a="1"/>
  <c r="CQ682" i="10" s="1"/>
  <c r="CP682" i="10" a="1"/>
  <c r="CP682" i="10" s="1"/>
  <c r="CR666" i="10"/>
  <c r="CQ666" i="10" a="1"/>
  <c r="CQ666" i="10" s="1"/>
  <c r="CP666" i="10" a="1"/>
  <c r="CP666" i="10" s="1"/>
  <c r="CR650" i="10"/>
  <c r="CP650" i="10" a="1"/>
  <c r="CP650" i="10" s="1"/>
  <c r="CQ650" i="10" a="1"/>
  <c r="CQ650" i="10" s="1"/>
  <c r="CR634" i="10"/>
  <c r="CQ634" i="10" a="1"/>
  <c r="CQ634" i="10" s="1"/>
  <c r="CR618" i="10"/>
  <c r="CQ618" i="10" a="1"/>
  <c r="CQ618" i="10" s="1"/>
  <c r="CR602" i="10"/>
  <c r="CQ602" i="10" a="1"/>
  <c r="CQ602" i="10" s="1"/>
  <c r="CR586" i="10"/>
  <c r="CQ586" i="10" a="1"/>
  <c r="CQ586" i="10" s="1"/>
  <c r="CR570" i="10"/>
  <c r="CQ570" i="10" a="1"/>
  <c r="CQ570" i="10" s="1"/>
  <c r="CP570" i="10" a="1"/>
  <c r="CP570" i="10" s="1"/>
  <c r="CR554" i="10"/>
  <c r="CQ554" i="10" a="1"/>
  <c r="CQ554" i="10" s="1"/>
  <c r="CR538" i="10"/>
  <c r="CQ538" i="10" a="1"/>
  <c r="CQ538" i="10" s="1"/>
  <c r="CP538" i="10" a="1"/>
  <c r="CP538" i="10" s="1"/>
  <c r="CQ522" i="10" a="1"/>
  <c r="CQ522" i="10" s="1"/>
  <c r="CR522" i="10"/>
  <c r="CP522" i="10" a="1"/>
  <c r="CP522" i="10" s="1"/>
  <c r="CR506" i="10"/>
  <c r="CQ506" i="10" a="1"/>
  <c r="CQ506" i="10" s="1"/>
  <c r="CP506" i="10" a="1"/>
  <c r="CP506" i="10" s="1"/>
  <c r="CR490" i="10"/>
  <c r="CQ490" i="10" a="1"/>
  <c r="CQ490" i="10" s="1"/>
  <c r="CR474" i="10"/>
  <c r="CQ474" i="10" a="1"/>
  <c r="CQ474" i="10" s="1"/>
  <c r="CR458" i="10"/>
  <c r="CQ458" i="10" a="1"/>
  <c r="CQ458" i="10" s="1"/>
  <c r="CR442" i="10"/>
  <c r="CQ442" i="10" a="1"/>
  <c r="CQ442" i="10" s="1"/>
  <c r="CR426" i="10"/>
  <c r="CQ426" i="10" a="1"/>
  <c r="CQ426" i="10" s="1"/>
  <c r="CP426" i="10" a="1"/>
  <c r="CP426" i="10" s="1"/>
  <c r="CR410" i="10"/>
  <c r="CQ410" i="10" a="1"/>
  <c r="CQ410" i="10" s="1"/>
  <c r="CR394" i="10"/>
  <c r="CQ394" i="10" a="1"/>
  <c r="CQ394" i="10" s="1"/>
  <c r="CP394" i="10" a="1"/>
  <c r="CP394" i="10" s="1"/>
  <c r="CR378" i="10"/>
  <c r="CQ378" i="10" a="1"/>
  <c r="CQ378" i="10" s="1"/>
  <c r="CP378" i="10" a="1"/>
  <c r="CP378" i="10" s="1"/>
  <c r="CR362" i="10"/>
  <c r="CQ362" i="10" a="1"/>
  <c r="CQ362" i="10" s="1"/>
  <c r="CP362" i="10" a="1"/>
  <c r="CP362" i="10" s="1"/>
  <c r="CR346" i="10"/>
  <c r="CQ346" i="10" a="1"/>
  <c r="CQ346" i="10" s="1"/>
  <c r="CP346" i="10" a="1"/>
  <c r="CP346" i="10" s="1"/>
  <c r="CR330" i="10"/>
  <c r="CQ330" i="10" a="1"/>
  <c r="CQ330" i="10" s="1"/>
  <c r="CP330" i="10" a="1"/>
  <c r="CP330" i="10" s="1"/>
  <c r="CR314" i="10"/>
  <c r="CQ314" i="10" a="1"/>
  <c r="CQ314" i="10" s="1"/>
  <c r="CP314" i="10" a="1"/>
  <c r="CP314" i="10" s="1"/>
  <c r="CR298" i="10"/>
  <c r="CQ298" i="10" a="1"/>
  <c r="CQ298" i="10" s="1"/>
  <c r="CP298" i="10" a="1"/>
  <c r="CP298" i="10" s="1"/>
  <c r="CR282" i="10"/>
  <c r="CQ282" i="10" a="1"/>
  <c r="CQ282" i="10" s="1"/>
  <c r="CR266" i="10"/>
  <c r="CQ266" i="10" a="1"/>
  <c r="CQ266" i="10" s="1"/>
  <c r="CR250" i="10"/>
  <c r="CQ250" i="10" a="1"/>
  <c r="CQ250" i="10" s="1"/>
  <c r="CR234" i="10"/>
  <c r="CQ234" i="10" a="1"/>
  <c r="CQ234" i="10" s="1"/>
  <c r="CP234" i="10" a="1"/>
  <c r="CP234" i="10" s="1"/>
  <c r="CR218" i="10"/>
  <c r="CQ218" i="10" a="1"/>
  <c r="CQ218" i="10" s="1"/>
  <c r="CP218" i="10" a="1"/>
  <c r="CP218" i="10" s="1"/>
  <c r="CR202" i="10"/>
  <c r="CQ202" i="10" a="1"/>
  <c r="CQ202" i="10" s="1"/>
  <c r="CR186" i="10"/>
  <c r="CQ186" i="10" a="1"/>
  <c r="CQ186" i="10" s="1"/>
  <c r="CP186" i="10" a="1"/>
  <c r="CP186" i="10" s="1"/>
  <c r="CR170" i="10"/>
  <c r="CQ170" i="10" a="1"/>
  <c r="CQ170" i="10" s="1"/>
  <c r="CR154" i="10"/>
  <c r="CQ154" i="10" a="1"/>
  <c r="CQ154" i="10" s="1"/>
  <c r="CR138" i="10"/>
  <c r="CQ138" i="10" a="1"/>
  <c r="CQ138" i="10" s="1"/>
  <c r="CP138" i="10" a="1"/>
  <c r="CP138" i="10" s="1"/>
  <c r="CR122" i="10"/>
  <c r="CQ122" i="10" a="1"/>
  <c r="CQ122" i="10" s="1"/>
  <c r="CP122" i="10" a="1"/>
  <c r="CP122" i="10" s="1"/>
  <c r="CR106" i="10"/>
  <c r="CP106" i="10" a="1"/>
  <c r="CP106" i="10" s="1"/>
  <c r="CQ106" i="10" a="1"/>
  <c r="CQ106" i="10" s="1"/>
  <c r="CR90" i="10"/>
  <c r="CP90" i="10" a="1"/>
  <c r="CP90" i="10" s="1"/>
  <c r="CQ90" i="10" a="1"/>
  <c r="CQ90" i="10" s="1"/>
  <c r="CR74" i="10"/>
  <c r="CQ74" i="10" a="1"/>
  <c r="CQ74" i="10" s="1"/>
  <c r="CP74" i="10" a="1"/>
  <c r="CP74" i="10" s="1"/>
  <c r="CR58" i="10"/>
  <c r="CQ58" i="10" a="1"/>
  <c r="CQ58" i="10" s="1"/>
  <c r="CP58" i="10" a="1"/>
  <c r="CP58" i="10" s="1"/>
  <c r="CR42" i="10"/>
  <c r="CQ42" i="10" a="1"/>
  <c r="CQ42" i="10" s="1"/>
  <c r="CR26" i="10"/>
  <c r="CP26" i="10" a="1"/>
  <c r="CP26" i="10" s="1"/>
  <c r="CQ26" i="10" a="1"/>
  <c r="CQ26" i="10" s="1"/>
  <c r="CP972" i="10" a="1"/>
  <c r="CP972" i="10" s="1"/>
  <c r="CP960" i="10" a="1"/>
  <c r="CP960" i="10" s="1"/>
  <c r="CP895" i="10" a="1"/>
  <c r="CP895" i="10" s="1"/>
  <c r="CP874" i="10" a="1"/>
  <c r="CP874" i="10" s="1"/>
  <c r="CP811" i="10" a="1"/>
  <c r="CP811" i="10" s="1"/>
  <c r="CP747" i="10" a="1"/>
  <c r="CP747" i="10" s="1"/>
  <c r="CP707" i="10" a="1"/>
  <c r="CP707" i="10" s="1"/>
  <c r="CP640" i="10" a="1"/>
  <c r="CP640" i="10" s="1"/>
  <c r="CP591" i="10" a="1"/>
  <c r="CP591" i="10" s="1"/>
  <c r="CP562" i="10" a="1"/>
  <c r="CP562" i="10" s="1"/>
  <c r="CP512" i="10" a="1"/>
  <c r="CP512" i="10" s="1"/>
  <c r="CP481" i="10" a="1"/>
  <c r="CP481" i="10" s="1"/>
  <c r="CP266" i="10" a="1"/>
  <c r="CP266" i="10" s="1"/>
  <c r="CP202" i="10" a="1"/>
  <c r="CP202" i="10" s="1"/>
  <c r="CP170" i="10" a="1"/>
  <c r="CP170" i="10" s="1"/>
  <c r="CR835" i="10"/>
  <c r="CQ835" i="10" a="1"/>
  <c r="CQ835" i="10" s="1"/>
  <c r="CR659" i="10"/>
  <c r="CP659" i="10" a="1"/>
  <c r="CP659" i="10" s="1"/>
  <c r="CQ659" i="10" a="1"/>
  <c r="CQ659" i="10" s="1"/>
  <c r="CR451" i="10"/>
  <c r="CQ451" i="10" a="1"/>
  <c r="CQ451" i="10" s="1"/>
  <c r="CR259" i="10"/>
  <c r="CQ259" i="10" a="1"/>
  <c r="CQ259" i="10" s="1"/>
  <c r="CP259" i="10" a="1"/>
  <c r="CP259" i="10" s="1"/>
  <c r="CR35" i="10"/>
  <c r="CQ35" i="10" a="1"/>
  <c r="CQ35" i="10" s="1"/>
  <c r="CP35" i="10" a="1"/>
  <c r="CP35" i="10" s="1"/>
  <c r="CR1001" i="10"/>
  <c r="CQ1001" i="10" a="1"/>
  <c r="CQ1001" i="10" s="1"/>
  <c r="CR985" i="10"/>
  <c r="CQ985" i="10" a="1"/>
  <c r="CQ985" i="10" s="1"/>
  <c r="CR969" i="10"/>
  <c r="CQ969" i="10" a="1"/>
  <c r="CQ969" i="10" s="1"/>
  <c r="CR953" i="10"/>
  <c r="CQ953" i="10" a="1"/>
  <c r="CQ953" i="10" s="1"/>
  <c r="CR937" i="10"/>
  <c r="CQ937" i="10" a="1"/>
  <c r="CQ937" i="10" s="1"/>
  <c r="CR921" i="10"/>
  <c r="CQ921" i="10" a="1"/>
  <c r="CQ921" i="10" s="1"/>
  <c r="CR905" i="10"/>
  <c r="CQ905" i="10" a="1"/>
  <c r="CQ905" i="10" s="1"/>
  <c r="CR889" i="10"/>
  <c r="CQ889" i="10" a="1"/>
  <c r="CQ889" i="10" s="1"/>
  <c r="CR873" i="10"/>
  <c r="CQ873" i="10" a="1"/>
  <c r="CQ873" i="10" s="1"/>
  <c r="CP873" i="10" a="1"/>
  <c r="CP873" i="10" s="1"/>
  <c r="CR857" i="10"/>
  <c r="CQ857" i="10" a="1"/>
  <c r="CQ857" i="10" s="1"/>
  <c r="CR841" i="10"/>
  <c r="CQ841" i="10" a="1"/>
  <c r="CQ841" i="10" s="1"/>
  <c r="CR825" i="10"/>
  <c r="CQ825" i="10" a="1"/>
  <c r="CQ825" i="10" s="1"/>
  <c r="CR809" i="10"/>
  <c r="CQ809" i="10" a="1"/>
  <c r="CQ809" i="10" s="1"/>
  <c r="CP809" i="10" a="1"/>
  <c r="CP809" i="10" s="1"/>
  <c r="CR777" i="10"/>
  <c r="CQ777" i="10" a="1"/>
  <c r="CQ777" i="10" s="1"/>
  <c r="CR761" i="10"/>
  <c r="CQ761" i="10" a="1"/>
  <c r="CQ761" i="10" s="1"/>
  <c r="CP761" i="10" a="1"/>
  <c r="CP761" i="10" s="1"/>
  <c r="CR745" i="10"/>
  <c r="CQ745" i="10" a="1"/>
  <c r="CQ745" i="10" s="1"/>
  <c r="CR729" i="10"/>
  <c r="CQ729" i="10" a="1"/>
  <c r="CQ729" i="10" s="1"/>
  <c r="CR713" i="10"/>
  <c r="CQ713" i="10" a="1"/>
  <c r="CQ713" i="10" s="1"/>
  <c r="CR697" i="10"/>
  <c r="CQ697" i="10" a="1"/>
  <c r="CQ697" i="10" s="1"/>
  <c r="CR681" i="10"/>
  <c r="CQ681" i="10" a="1"/>
  <c r="CQ681" i="10" s="1"/>
  <c r="CP681" i="10" a="1"/>
  <c r="CP681" i="10" s="1"/>
  <c r="CR665" i="10"/>
  <c r="CQ665" i="10" a="1"/>
  <c r="CQ665" i="10" s="1"/>
  <c r="CR649" i="10"/>
  <c r="CQ649" i="10" a="1"/>
  <c r="CQ649" i="10" s="1"/>
  <c r="CR633" i="10"/>
  <c r="CQ633" i="10" a="1"/>
  <c r="CQ633" i="10" s="1"/>
  <c r="CR617" i="10"/>
  <c r="CQ617" i="10" a="1"/>
  <c r="CQ617" i="10" s="1"/>
  <c r="CR601" i="10"/>
  <c r="CQ601" i="10" a="1"/>
  <c r="CQ601" i="10" s="1"/>
  <c r="CR585" i="10"/>
  <c r="CQ585" i="10" a="1"/>
  <c r="CQ585" i="10" s="1"/>
  <c r="CP585" i="10" a="1"/>
  <c r="CP585" i="10" s="1"/>
  <c r="CR569" i="10"/>
  <c r="CQ569" i="10" a="1"/>
  <c r="CQ569" i="10" s="1"/>
  <c r="CR553" i="10"/>
  <c r="CQ553" i="10" a="1"/>
  <c r="CQ553" i="10" s="1"/>
  <c r="CP553" i="10" a="1"/>
  <c r="CP553" i="10" s="1"/>
  <c r="CR537" i="10"/>
  <c r="CQ537" i="10" a="1"/>
  <c r="CQ537" i="10" s="1"/>
  <c r="CR521" i="10"/>
  <c r="CQ521" i="10" a="1"/>
  <c r="CQ521" i="10" s="1"/>
  <c r="CR505" i="10"/>
  <c r="CQ505" i="10" a="1"/>
  <c r="CQ505" i="10" s="1"/>
  <c r="CP505" i="10" a="1"/>
  <c r="CP505" i="10" s="1"/>
  <c r="CR489" i="10"/>
  <c r="CQ489" i="10" a="1"/>
  <c r="CQ489" i="10" s="1"/>
  <c r="CP489" i="10" a="1"/>
  <c r="CP489" i="10" s="1"/>
  <c r="CR473" i="10"/>
  <c r="CQ473" i="10" a="1"/>
  <c r="CQ473" i="10" s="1"/>
  <c r="CP473" i="10" a="1"/>
  <c r="CP473" i="10" s="1"/>
  <c r="CR457" i="10"/>
  <c r="CQ457" i="10" a="1"/>
  <c r="CQ457" i="10" s="1"/>
  <c r="CR441" i="10"/>
  <c r="CQ441" i="10" a="1"/>
  <c r="CQ441" i="10" s="1"/>
  <c r="CP441" i="10" a="1"/>
  <c r="CP441" i="10" s="1"/>
  <c r="CR425" i="10"/>
  <c r="CQ425" i="10" a="1"/>
  <c r="CQ425" i="10" s="1"/>
  <c r="CP425" i="10" a="1"/>
  <c r="CP425" i="10" s="1"/>
  <c r="CR409" i="10"/>
  <c r="CQ409" i="10" a="1"/>
  <c r="CQ409" i="10" s="1"/>
  <c r="CR393" i="10"/>
  <c r="CQ393" i="10" a="1"/>
  <c r="CQ393" i="10" s="1"/>
  <c r="CR377" i="10"/>
  <c r="CQ377" i="10" a="1"/>
  <c r="CQ377" i="10" s="1"/>
  <c r="CR361" i="10"/>
  <c r="CQ361" i="10" a="1"/>
  <c r="CQ361" i="10" s="1"/>
  <c r="CP361" i="10" a="1"/>
  <c r="CP361" i="10" s="1"/>
  <c r="CR345" i="10"/>
  <c r="CQ345" i="10" a="1"/>
  <c r="CQ345" i="10" s="1"/>
  <c r="CR329" i="10"/>
  <c r="CQ329" i="10" a="1"/>
  <c r="CQ329" i="10" s="1"/>
  <c r="CP329" i="10" a="1"/>
  <c r="CP329" i="10" s="1"/>
  <c r="CR313" i="10"/>
  <c r="CQ313" i="10" a="1"/>
  <c r="CQ313" i="10" s="1"/>
  <c r="CP313" i="10" a="1"/>
  <c r="CP313" i="10" s="1"/>
  <c r="CQ297" i="10" a="1"/>
  <c r="CQ297" i="10" s="1"/>
  <c r="CR297" i="10"/>
  <c r="CQ281" i="10" a="1"/>
  <c r="CQ281" i="10" s="1"/>
  <c r="CR281" i="10"/>
  <c r="CP281" i="10" a="1"/>
  <c r="CP281" i="10" s="1"/>
  <c r="CR265" i="10"/>
  <c r="CQ265" i="10" a="1"/>
  <c r="CQ265" i="10" s="1"/>
  <c r="CR249" i="10"/>
  <c r="CQ249" i="10" a="1"/>
  <c r="CQ249" i="10" s="1"/>
  <c r="CP249" i="10" a="1"/>
  <c r="CP249" i="10" s="1"/>
  <c r="CQ233" i="10" a="1"/>
  <c r="CQ233" i="10" s="1"/>
  <c r="CR233" i="10"/>
  <c r="CQ217" i="10" a="1"/>
  <c r="CQ217" i="10" s="1"/>
  <c r="CR217" i="10"/>
  <c r="CR201" i="10"/>
  <c r="CQ201" i="10" a="1"/>
  <c r="CQ201" i="10" s="1"/>
  <c r="CP201" i="10" a="1"/>
  <c r="CP201" i="10" s="1"/>
  <c r="CR185" i="10"/>
  <c r="CQ185" i="10" a="1"/>
  <c r="CQ185" i="10" s="1"/>
  <c r="CQ169" i="10" a="1"/>
  <c r="CQ169" i="10" s="1"/>
  <c r="CR169" i="10"/>
  <c r="CP169" i="10" a="1"/>
  <c r="CP169" i="10" s="1"/>
  <c r="CQ153" i="10" a="1"/>
  <c r="CQ153" i="10" s="1"/>
  <c r="CR153" i="10"/>
  <c r="CR137" i="10"/>
  <c r="CQ137" i="10" a="1"/>
  <c r="CQ137" i="10" s="1"/>
  <c r="CP137" i="10" a="1"/>
  <c r="CP137" i="10" s="1"/>
  <c r="CR121" i="10"/>
  <c r="CQ121" i="10" a="1"/>
  <c r="CQ121" i="10" s="1"/>
  <c r="CP121" i="10" a="1"/>
  <c r="CP121" i="10" s="1"/>
  <c r="CQ105" i="10" a="1"/>
  <c r="CQ105" i="10" s="1"/>
  <c r="CR105" i="10"/>
  <c r="CQ89" i="10" a="1"/>
  <c r="CQ89" i="10" s="1"/>
  <c r="CR89" i="10"/>
  <c r="CP89" i="10" a="1"/>
  <c r="CP89" i="10" s="1"/>
  <c r="CR73" i="10"/>
  <c r="CQ73" i="10" a="1"/>
  <c r="CQ73" i="10" s="1"/>
  <c r="CP73" i="10" a="1"/>
  <c r="CP73" i="10" s="1"/>
  <c r="CR57" i="10"/>
  <c r="CQ57" i="10" a="1"/>
  <c r="CQ57" i="10" s="1"/>
  <c r="CP57" i="10" a="1"/>
  <c r="CP57" i="10" s="1"/>
  <c r="CQ41" i="10" a="1"/>
  <c r="CQ41" i="10" s="1"/>
  <c r="CR41" i="10"/>
  <c r="CP41" i="10" a="1"/>
  <c r="CP41" i="10" s="1"/>
  <c r="CQ25" i="10" a="1"/>
  <c r="CQ25" i="10" s="1"/>
  <c r="CR25" i="10"/>
  <c r="CP25" i="10" a="1"/>
  <c r="CP25" i="10" s="1"/>
  <c r="CP1011" i="10" a="1"/>
  <c r="CP1011" i="10" s="1"/>
  <c r="CP971" i="10" a="1"/>
  <c r="CP971" i="10" s="1"/>
  <c r="CP959" i="10" a="1"/>
  <c r="CP959" i="10" s="1"/>
  <c r="CP946" i="10" a="1"/>
  <c r="CP946" i="10" s="1"/>
  <c r="CP914" i="10" a="1"/>
  <c r="CP914" i="10" s="1"/>
  <c r="CP893" i="10" a="1"/>
  <c r="CP893" i="10" s="1"/>
  <c r="CP832" i="10" a="1"/>
  <c r="CP832" i="10" s="1"/>
  <c r="CP810" i="10" a="1"/>
  <c r="CP810" i="10" s="1"/>
  <c r="CP768" i="10" a="1"/>
  <c r="CP768" i="10" s="1"/>
  <c r="CP687" i="10" a="1"/>
  <c r="CP687" i="10" s="1"/>
  <c r="CP511" i="10" a="1"/>
  <c r="CP511" i="10" s="1"/>
  <c r="CP480" i="10" a="1"/>
  <c r="CP480" i="10" s="1"/>
  <c r="CP451" i="10" a="1"/>
  <c r="CP451" i="10" s="1"/>
  <c r="CP265" i="10" a="1"/>
  <c r="CP265" i="10" s="1"/>
  <c r="CP130" i="10" a="1"/>
  <c r="CP130" i="10" s="1"/>
  <c r="CQ717" i="10" a="1"/>
  <c r="CQ717" i="10" s="1"/>
  <c r="CR915" i="10"/>
  <c r="CQ915" i="10" a="1"/>
  <c r="CQ915" i="10" s="1"/>
  <c r="CR787" i="10"/>
  <c r="CQ787" i="10" a="1"/>
  <c r="CQ787" i="10" s="1"/>
  <c r="CR611" i="10"/>
  <c r="CQ611" i="10" a="1"/>
  <c r="CQ611" i="10" s="1"/>
  <c r="CR435" i="10"/>
  <c r="CP435" i="10" a="1"/>
  <c r="CP435" i="10" s="1"/>
  <c r="CQ435" i="10" a="1"/>
  <c r="CQ435" i="10" s="1"/>
  <c r="CR291" i="10"/>
  <c r="CQ291" i="10" a="1"/>
  <c r="CQ291" i="10" s="1"/>
  <c r="CR211" i="10"/>
  <c r="CQ211" i="10" a="1"/>
  <c r="CQ211" i="10" s="1"/>
  <c r="CP211" i="10" a="1"/>
  <c r="CP211" i="10" s="1"/>
  <c r="CR51" i="10"/>
  <c r="CQ51" i="10" a="1"/>
  <c r="CQ51" i="10" s="1"/>
  <c r="CP51" i="10" a="1"/>
  <c r="CP51" i="10" s="1"/>
  <c r="CR1000" i="10"/>
  <c r="CQ1000" i="10" a="1"/>
  <c r="CQ1000" i="10" s="1"/>
  <c r="CR984" i="10"/>
  <c r="CQ984" i="10" a="1"/>
  <c r="CQ984" i="10" s="1"/>
  <c r="CR968" i="10"/>
  <c r="CQ968" i="10" a="1"/>
  <c r="CQ968" i="10" s="1"/>
  <c r="CR952" i="10"/>
  <c r="CQ952" i="10" a="1"/>
  <c r="CQ952" i="10" s="1"/>
  <c r="CR936" i="10"/>
  <c r="CQ936" i="10" a="1"/>
  <c r="CQ936" i="10" s="1"/>
  <c r="CR920" i="10"/>
  <c r="CQ920" i="10" a="1"/>
  <c r="CQ920" i="10" s="1"/>
  <c r="CP920" i="10" a="1"/>
  <c r="CP920" i="10" s="1"/>
  <c r="CR904" i="10"/>
  <c r="CP904" i="10" a="1"/>
  <c r="CP904" i="10" s="1"/>
  <c r="CQ904" i="10" a="1"/>
  <c r="CQ904" i="10" s="1"/>
  <c r="CR888" i="10"/>
  <c r="CQ888" i="10" a="1"/>
  <c r="CQ888" i="10" s="1"/>
  <c r="CP888" i="10" a="1"/>
  <c r="CP888" i="10" s="1"/>
  <c r="CR872" i="10"/>
  <c r="CQ872" i="10" a="1"/>
  <c r="CQ872" i="10" s="1"/>
  <c r="CR856" i="10"/>
  <c r="CQ856" i="10" a="1"/>
  <c r="CQ856" i="10" s="1"/>
  <c r="CP856" i="10" a="1"/>
  <c r="CP856" i="10" s="1"/>
  <c r="CR840" i="10"/>
  <c r="CP840" i="10" a="1"/>
  <c r="CP840" i="10" s="1"/>
  <c r="CQ840" i="10" a="1"/>
  <c r="CQ840" i="10" s="1"/>
  <c r="CR824" i="10"/>
  <c r="CQ824" i="10" a="1"/>
  <c r="CQ824" i="10" s="1"/>
  <c r="CP824" i="10" a="1"/>
  <c r="CP824" i="10" s="1"/>
  <c r="CR808" i="10"/>
  <c r="CQ808" i="10" a="1"/>
  <c r="CQ808" i="10" s="1"/>
  <c r="CP808" i="10" a="1"/>
  <c r="CP808" i="10" s="1"/>
  <c r="CR792" i="10"/>
  <c r="CQ792" i="10" a="1"/>
  <c r="CQ792" i="10" s="1"/>
  <c r="CR776" i="10"/>
  <c r="CQ776" i="10" a="1"/>
  <c r="CQ776" i="10" s="1"/>
  <c r="CR760" i="10"/>
  <c r="CQ760" i="10" a="1"/>
  <c r="CQ760" i="10" s="1"/>
  <c r="CR744" i="10"/>
  <c r="CP744" i="10" a="1"/>
  <c r="CP744" i="10" s="1"/>
  <c r="CR728" i="10"/>
  <c r="CQ728" i="10" a="1"/>
  <c r="CQ728" i="10" s="1"/>
  <c r="CR712" i="10"/>
  <c r="CQ712" i="10" a="1"/>
  <c r="CQ712" i="10" s="1"/>
  <c r="CR696" i="10"/>
  <c r="CQ696" i="10" a="1"/>
  <c r="CQ696" i="10" s="1"/>
  <c r="CR680" i="10"/>
  <c r="CQ680" i="10" a="1"/>
  <c r="CQ680" i="10" s="1"/>
  <c r="CR664" i="10"/>
  <c r="CQ664" i="10" a="1"/>
  <c r="CQ664" i="10" s="1"/>
  <c r="CP664" i="10" a="1"/>
  <c r="CP664" i="10" s="1"/>
  <c r="CR648" i="10"/>
  <c r="CQ648" i="10" a="1"/>
  <c r="CQ648" i="10" s="1"/>
  <c r="CR632" i="10"/>
  <c r="CQ632" i="10" a="1"/>
  <c r="CQ632" i="10" s="1"/>
  <c r="CP632" i="10" a="1"/>
  <c r="CP632" i="10" s="1"/>
  <c r="CR616" i="10"/>
  <c r="CQ616" i="10" a="1"/>
  <c r="CQ616" i="10" s="1"/>
  <c r="CR600" i="10"/>
  <c r="CQ600" i="10" a="1"/>
  <c r="CQ600" i="10" s="1"/>
  <c r="CP600" i="10" a="1"/>
  <c r="CP600" i="10" s="1"/>
  <c r="CR584" i="10"/>
  <c r="CQ584" i="10" a="1"/>
  <c r="CQ584" i="10" s="1"/>
  <c r="CP584" i="10" a="1"/>
  <c r="CP584" i="10" s="1"/>
  <c r="CR568" i="10"/>
  <c r="CQ568" i="10" a="1"/>
  <c r="CQ568" i="10" s="1"/>
  <c r="CP568" i="10" a="1"/>
  <c r="CP568" i="10" s="1"/>
  <c r="CR552" i="10"/>
  <c r="CQ552" i="10" a="1"/>
  <c r="CQ552" i="10" s="1"/>
  <c r="CP552" i="10" a="1"/>
  <c r="CP552" i="10" s="1"/>
  <c r="CR536" i="10"/>
  <c r="CQ536" i="10" a="1"/>
  <c r="CQ536" i="10" s="1"/>
  <c r="CP536" i="10" a="1"/>
  <c r="CP536" i="10" s="1"/>
  <c r="CR520" i="10"/>
  <c r="CQ520" i="10" a="1"/>
  <c r="CQ520" i="10" s="1"/>
  <c r="CR504" i="10"/>
  <c r="CQ504" i="10" a="1"/>
  <c r="CQ504" i="10" s="1"/>
  <c r="CR488" i="10"/>
  <c r="CQ488" i="10" a="1"/>
  <c r="CQ488" i="10" s="1"/>
  <c r="CP488" i="10" a="1"/>
  <c r="CP488" i="10" s="1"/>
  <c r="CR472" i="10"/>
  <c r="CQ472" i="10" a="1"/>
  <c r="CQ472" i="10" s="1"/>
  <c r="CP472" i="10" a="1"/>
  <c r="CP472" i="10" s="1"/>
  <c r="CR456" i="10"/>
  <c r="CQ456" i="10" a="1"/>
  <c r="CQ456" i="10" s="1"/>
  <c r="CP456" i="10" a="1"/>
  <c r="CP456" i="10" s="1"/>
  <c r="CR440" i="10"/>
  <c r="CQ440" i="10" a="1"/>
  <c r="CQ440" i="10" s="1"/>
  <c r="CP440" i="10" a="1"/>
  <c r="CP440" i="10" s="1"/>
  <c r="CR424" i="10"/>
  <c r="CQ424" i="10" a="1"/>
  <c r="CQ424" i="10" s="1"/>
  <c r="CP424" i="10" a="1"/>
  <c r="CP424" i="10" s="1"/>
  <c r="CR408" i="10"/>
  <c r="CQ408" i="10" a="1"/>
  <c r="CQ408" i="10" s="1"/>
  <c r="CR392" i="10"/>
  <c r="CQ392" i="10" a="1"/>
  <c r="CQ392" i="10" s="1"/>
  <c r="CR376" i="10"/>
  <c r="CQ376" i="10" a="1"/>
  <c r="CQ376" i="10" s="1"/>
  <c r="CP376" i="10" a="1"/>
  <c r="CP376" i="10" s="1"/>
  <c r="CR360" i="10"/>
  <c r="CQ360" i="10" a="1"/>
  <c r="CQ360" i="10" s="1"/>
  <c r="CR344" i="10"/>
  <c r="CQ344" i="10" a="1"/>
  <c r="CQ344" i="10" s="1"/>
  <c r="CP344" i="10" a="1"/>
  <c r="CP344" i="10" s="1"/>
  <c r="CR328" i="10"/>
  <c r="CP328" i="10" a="1"/>
  <c r="CP328" i="10" s="1"/>
  <c r="CQ328" i="10" a="1"/>
  <c r="CQ328" i="10" s="1"/>
  <c r="CR312" i="10"/>
  <c r="CQ312" i="10" a="1"/>
  <c r="CQ312" i="10" s="1"/>
  <c r="CP312" i="10" a="1"/>
  <c r="CP312" i="10" s="1"/>
  <c r="CR296" i="10"/>
  <c r="CQ296" i="10" a="1"/>
  <c r="CQ296" i="10" s="1"/>
  <c r="CP296" i="10" a="1"/>
  <c r="CP296" i="10" s="1"/>
  <c r="CR280" i="10"/>
  <c r="CQ280" i="10" a="1"/>
  <c r="CQ280" i="10" s="1"/>
  <c r="CP280" i="10" a="1"/>
  <c r="CP280" i="10" s="1"/>
  <c r="CR264" i="10"/>
  <c r="CQ264" i="10" a="1"/>
  <c r="CQ264" i="10" s="1"/>
  <c r="CP264" i="10" a="1"/>
  <c r="CP264" i="10" s="1"/>
  <c r="CR248" i="10"/>
  <c r="CQ248" i="10" a="1"/>
  <c r="CQ248" i="10" s="1"/>
  <c r="CP248" i="10" a="1"/>
  <c r="CP248" i="10" s="1"/>
  <c r="CR232" i="10"/>
  <c r="CQ232" i="10" a="1"/>
  <c r="CQ232" i="10" s="1"/>
  <c r="CR216" i="10"/>
  <c r="CQ216" i="10" a="1"/>
  <c r="CQ216" i="10" s="1"/>
  <c r="CP216" i="10" a="1"/>
  <c r="CP216" i="10" s="1"/>
  <c r="CR200" i="10"/>
  <c r="CQ200" i="10" a="1"/>
  <c r="CQ200" i="10" s="1"/>
  <c r="CR184" i="10"/>
  <c r="CP184" i="10" a="1"/>
  <c r="CP184" i="10" s="1"/>
  <c r="CQ184" i="10" a="1"/>
  <c r="CQ184" i="10" s="1"/>
  <c r="CR168" i="10"/>
  <c r="CQ168" i="10" a="1"/>
  <c r="CQ168" i="10" s="1"/>
  <c r="CP168" i="10" a="1"/>
  <c r="CP168" i="10" s="1"/>
  <c r="CR152" i="10"/>
  <c r="CQ152" i="10" a="1"/>
  <c r="CQ152" i="10" s="1"/>
  <c r="CP152" i="10" a="1"/>
  <c r="CP152" i="10" s="1"/>
  <c r="CR136" i="10"/>
  <c r="CQ136" i="10" a="1"/>
  <c r="CQ136" i="10" s="1"/>
  <c r="CP136" i="10" a="1"/>
  <c r="CP136" i="10" s="1"/>
  <c r="CR120" i="10"/>
  <c r="CQ120" i="10" a="1"/>
  <c r="CQ120" i="10" s="1"/>
  <c r="CP120" i="10" a="1"/>
  <c r="CP120" i="10" s="1"/>
  <c r="CR104" i="10"/>
  <c r="CQ104" i="10" a="1"/>
  <c r="CQ104" i="10" s="1"/>
  <c r="CP104" i="10" a="1"/>
  <c r="CP104" i="10" s="1"/>
  <c r="CR88" i="10"/>
  <c r="CQ88" i="10" a="1"/>
  <c r="CQ88" i="10" s="1"/>
  <c r="CP88" i="10" a="1"/>
  <c r="CP88" i="10" s="1"/>
  <c r="CR72" i="10"/>
  <c r="CQ72" i="10" a="1"/>
  <c r="CQ72" i="10" s="1"/>
  <c r="CP72" i="10" a="1"/>
  <c r="CP72" i="10" s="1"/>
  <c r="CR56" i="10"/>
  <c r="CP56" i="10" a="1"/>
  <c r="CP56" i="10" s="1"/>
  <c r="CQ56" i="10" a="1"/>
  <c r="CQ56" i="10" s="1"/>
  <c r="CR40" i="10"/>
  <c r="CQ40" i="10" a="1"/>
  <c r="CQ40" i="10" s="1"/>
  <c r="CP40" i="10" a="1"/>
  <c r="CP40" i="10" s="1"/>
  <c r="CR24" i="10"/>
  <c r="CQ24" i="10" a="1"/>
  <c r="CQ24" i="10" s="1"/>
  <c r="CP24" i="10" a="1"/>
  <c r="CP24" i="10" s="1"/>
  <c r="CP984" i="10" a="1"/>
  <c r="CP984" i="10" s="1"/>
  <c r="CP958" i="10" a="1"/>
  <c r="CP958" i="10" s="1"/>
  <c r="CP945" i="10" a="1"/>
  <c r="CP945" i="10" s="1"/>
  <c r="CP892" i="10" a="1"/>
  <c r="CP892" i="10" s="1"/>
  <c r="CP831" i="10" a="1"/>
  <c r="CP831" i="10" s="1"/>
  <c r="CP787" i="10" a="1"/>
  <c r="CP787" i="10" s="1"/>
  <c r="CP765" i="10" a="1"/>
  <c r="CP765" i="10" s="1"/>
  <c r="CP745" i="10" a="1"/>
  <c r="CP745" i="10" s="1"/>
  <c r="CP686" i="10" a="1"/>
  <c r="CP686" i="10" s="1"/>
  <c r="CP636" i="10" a="1"/>
  <c r="CP636" i="10" s="1"/>
  <c r="CP611" i="10" a="1"/>
  <c r="CP611" i="10" s="1"/>
  <c r="CP587" i="10" a="1"/>
  <c r="CP587" i="10" s="1"/>
  <c r="CP557" i="10" a="1"/>
  <c r="CP557" i="10" s="1"/>
  <c r="CP508" i="10" a="1"/>
  <c r="CP508" i="10" s="1"/>
  <c r="CP479" i="10" a="1"/>
  <c r="CP479" i="10" s="1"/>
  <c r="CP449" i="10" a="1"/>
  <c r="CP449" i="10" s="1"/>
  <c r="CP419" i="10" a="1"/>
  <c r="CP419" i="10" s="1"/>
  <c r="CP354" i="10" a="1"/>
  <c r="CP354" i="10" s="1"/>
  <c r="CP291" i="10" a="1"/>
  <c r="CP291" i="10" s="1"/>
  <c r="CP59" i="10" a="1"/>
  <c r="CP59" i="10" s="1"/>
  <c r="CR851" i="10"/>
  <c r="CQ851" i="10" a="1"/>
  <c r="CQ851" i="10" s="1"/>
  <c r="CR643" i="10"/>
  <c r="CP643" i="10" a="1"/>
  <c r="CP643" i="10" s="1"/>
  <c r="CQ643" i="10" a="1"/>
  <c r="CQ643" i="10" s="1"/>
  <c r="CR403" i="10"/>
  <c r="CQ403" i="10" a="1"/>
  <c r="CQ403" i="10" s="1"/>
  <c r="CR99" i="10"/>
  <c r="CQ99" i="10" a="1"/>
  <c r="CQ99" i="10" s="1"/>
  <c r="CP99" i="10" a="1"/>
  <c r="CP99" i="10" s="1"/>
  <c r="AC1015" i="10"/>
  <c r="CQ999" i="10" a="1"/>
  <c r="CQ999" i="10" s="1"/>
  <c r="CR999" i="10"/>
  <c r="CQ983" i="10" a="1"/>
  <c r="CQ983" i="10" s="1"/>
  <c r="CR983" i="10"/>
  <c r="CR967" i="10"/>
  <c r="CQ967" i="10" a="1"/>
  <c r="CQ967" i="10" s="1"/>
  <c r="CQ951" i="10" a="1"/>
  <c r="CQ951" i="10" s="1"/>
  <c r="CR951" i="10"/>
  <c r="CR935" i="10"/>
  <c r="CQ935" i="10" a="1"/>
  <c r="CQ935" i="10" s="1"/>
  <c r="CR919" i="10"/>
  <c r="CQ919" i="10" a="1"/>
  <c r="CQ919" i="10" s="1"/>
  <c r="CR903" i="10"/>
  <c r="CQ903" i="10" a="1"/>
  <c r="CQ903" i="10" s="1"/>
  <c r="CR887" i="10"/>
  <c r="CQ887" i="10" a="1"/>
  <c r="CQ887" i="10" s="1"/>
  <c r="CQ871" i="10" a="1"/>
  <c r="CQ871" i="10" s="1"/>
  <c r="CR871" i="10"/>
  <c r="CQ855" i="10" a="1"/>
  <c r="CQ855" i="10" s="1"/>
  <c r="CR855" i="10"/>
  <c r="CR839" i="10"/>
  <c r="CQ839" i="10" a="1"/>
  <c r="CQ839" i="10" s="1"/>
  <c r="CQ823" i="10" a="1"/>
  <c r="CQ823" i="10" s="1"/>
  <c r="CR823" i="10"/>
  <c r="CR807" i="10"/>
  <c r="CQ807" i="10" a="1"/>
  <c r="CQ807" i="10" s="1"/>
  <c r="CR791" i="10"/>
  <c r="CQ791" i="10" a="1"/>
  <c r="CQ791" i="10" s="1"/>
  <c r="CR775" i="10"/>
  <c r="CQ775" i="10" a="1"/>
  <c r="CQ775" i="10" s="1"/>
  <c r="CP775" i="10" a="1"/>
  <c r="CP775" i="10" s="1"/>
  <c r="CR759" i="10"/>
  <c r="CQ759" i="10" a="1"/>
  <c r="CQ759" i="10" s="1"/>
  <c r="CR743" i="10"/>
  <c r="CP743" i="10" a="1"/>
  <c r="CP743" i="10" s="1"/>
  <c r="CQ743" i="10" a="1"/>
  <c r="CQ743" i="10" s="1"/>
  <c r="CR727" i="10"/>
  <c r="CQ727" i="10" a="1"/>
  <c r="CQ727" i="10" s="1"/>
  <c r="CP727" i="10" a="1"/>
  <c r="CP727" i="10" s="1"/>
  <c r="CR711" i="10"/>
  <c r="CP711" i="10" a="1"/>
  <c r="CP711" i="10" s="1"/>
  <c r="CQ711" i="10" a="1"/>
  <c r="CQ711" i="10" s="1"/>
  <c r="CR695" i="10"/>
  <c r="CQ695" i="10" a="1"/>
  <c r="CQ695" i="10" s="1"/>
  <c r="CP695" i="10" a="1"/>
  <c r="CP695" i="10" s="1"/>
  <c r="CR679" i="10"/>
  <c r="CQ679" i="10" a="1"/>
  <c r="CQ679" i="10" s="1"/>
  <c r="CP679" i="10" a="1"/>
  <c r="CP679" i="10" s="1"/>
  <c r="CR663" i="10"/>
  <c r="CQ663" i="10" a="1"/>
  <c r="CQ663" i="10" s="1"/>
  <c r="CQ647" i="10" a="1"/>
  <c r="CQ647" i="10" s="1"/>
  <c r="CR647" i="10"/>
  <c r="CP647" i="10" a="1"/>
  <c r="CP647" i="10" s="1"/>
  <c r="CR631" i="10"/>
  <c r="CP631" i="10" a="1"/>
  <c r="CP631" i="10" s="1"/>
  <c r="CQ631" i="10" a="1"/>
  <c r="CQ631" i="10" s="1"/>
  <c r="CQ615" i="10" a="1"/>
  <c r="CQ615" i="10" s="1"/>
  <c r="CR615" i="10"/>
  <c r="CP615" i="10" a="1"/>
  <c r="CP615" i="10" s="1"/>
  <c r="CR599" i="10"/>
  <c r="CQ599" i="10" a="1"/>
  <c r="CQ599" i="10" s="1"/>
  <c r="CP599" i="10" a="1"/>
  <c r="CP599" i="10" s="1"/>
  <c r="CR583" i="10"/>
  <c r="CQ583" i="10" a="1"/>
  <c r="CQ583" i="10" s="1"/>
  <c r="CP583" i="10" a="1"/>
  <c r="CP583" i="10" s="1"/>
  <c r="CQ567" i="10" a="1"/>
  <c r="CQ567" i="10" s="1"/>
  <c r="CR567" i="10"/>
  <c r="CR551" i="10"/>
  <c r="CQ551" i="10" a="1"/>
  <c r="CQ551" i="10" s="1"/>
  <c r="CR535" i="10"/>
  <c r="CQ535" i="10" a="1"/>
  <c r="CQ535" i="10" s="1"/>
  <c r="CR519" i="10"/>
  <c r="CQ519" i="10" a="1"/>
  <c r="CQ519" i="10" s="1"/>
  <c r="CP519" i="10" a="1"/>
  <c r="CP519" i="10" s="1"/>
  <c r="CR503" i="10"/>
  <c r="CQ503" i="10" a="1"/>
  <c r="CQ503" i="10" s="1"/>
  <c r="CP503" i="10" a="1"/>
  <c r="CP503" i="10" s="1"/>
  <c r="CR487" i="10"/>
  <c r="CQ487" i="10" a="1"/>
  <c r="CQ487" i="10" s="1"/>
  <c r="CR471" i="10"/>
  <c r="CQ471" i="10" a="1"/>
  <c r="CQ471" i="10" s="1"/>
  <c r="CP471" i="10" a="1"/>
  <c r="CP471" i="10" s="1"/>
  <c r="CR455" i="10"/>
  <c r="CQ455" i="10" a="1"/>
  <c r="CQ455" i="10" s="1"/>
  <c r="CR439" i="10"/>
  <c r="CQ439" i="10" a="1"/>
  <c r="CQ439" i="10" s="1"/>
  <c r="CP439" i="10" a="1"/>
  <c r="CP439" i="10" s="1"/>
  <c r="CR423" i="10"/>
  <c r="CQ423" i="10" a="1"/>
  <c r="CQ423" i="10" s="1"/>
  <c r="CP423" i="10" a="1"/>
  <c r="CP423" i="10" s="1"/>
  <c r="CR407" i="10"/>
  <c r="CQ407" i="10" a="1"/>
  <c r="CQ407" i="10" s="1"/>
  <c r="CR391" i="10"/>
  <c r="CP391" i="10" a="1"/>
  <c r="CP391" i="10" s="1"/>
  <c r="CQ391" i="10" a="1"/>
  <c r="CQ391" i="10" s="1"/>
  <c r="CR375" i="10"/>
  <c r="CQ375" i="10" a="1"/>
  <c r="CQ375" i="10" s="1"/>
  <c r="CP375" i="10" a="1"/>
  <c r="CP375" i="10" s="1"/>
  <c r="CR359" i="10"/>
  <c r="CQ359" i="10" a="1"/>
  <c r="CQ359" i="10" s="1"/>
  <c r="CP359" i="10" a="1"/>
  <c r="CP359" i="10" s="1"/>
  <c r="CR343" i="10"/>
  <c r="CQ343" i="10" a="1"/>
  <c r="CQ343" i="10" s="1"/>
  <c r="CP343" i="10" a="1"/>
  <c r="CP343" i="10" s="1"/>
  <c r="CR327" i="10"/>
  <c r="CQ327" i="10" a="1"/>
  <c r="CQ327" i="10" s="1"/>
  <c r="CR311" i="10"/>
  <c r="CQ311" i="10" a="1"/>
  <c r="CQ311" i="10" s="1"/>
  <c r="CR295" i="10"/>
  <c r="CQ295" i="10" a="1"/>
  <c r="CQ295" i="10" s="1"/>
  <c r="CR279" i="10"/>
  <c r="CQ279" i="10" a="1"/>
  <c r="CQ279" i="10" s="1"/>
  <c r="CP279" i="10" a="1"/>
  <c r="CP279" i="10" s="1"/>
  <c r="CR263" i="10"/>
  <c r="CQ263" i="10" a="1"/>
  <c r="CQ263" i="10" s="1"/>
  <c r="CR247" i="10"/>
  <c r="CQ247" i="10" a="1"/>
  <c r="CQ247" i="10" s="1"/>
  <c r="CR231" i="10"/>
  <c r="CQ231" i="10" a="1"/>
  <c r="CQ231" i="10" s="1"/>
  <c r="CP231" i="10" a="1"/>
  <c r="CP231" i="10" s="1"/>
  <c r="CR215" i="10"/>
  <c r="CQ215" i="10" a="1"/>
  <c r="CQ215" i="10" s="1"/>
  <c r="CP215" i="10" a="1"/>
  <c r="CP215" i="10" s="1"/>
  <c r="CR199" i="10"/>
  <c r="CQ199" i="10" a="1"/>
  <c r="CQ199" i="10" s="1"/>
  <c r="CR183" i="10"/>
  <c r="CQ183" i="10" a="1"/>
  <c r="CQ183" i="10" s="1"/>
  <c r="CP183" i="10" a="1"/>
  <c r="CP183" i="10" s="1"/>
  <c r="CR167" i="10"/>
  <c r="CQ167" i="10" a="1"/>
  <c r="CQ167" i="10" s="1"/>
  <c r="CP167" i="10" a="1"/>
  <c r="CP167" i="10" s="1"/>
  <c r="CR151" i="10"/>
  <c r="CQ151" i="10" a="1"/>
  <c r="CQ151" i="10" s="1"/>
  <c r="CP151" i="10" a="1"/>
  <c r="CP151" i="10" s="1"/>
  <c r="CR135" i="10"/>
  <c r="CQ135" i="10" a="1"/>
  <c r="CQ135" i="10" s="1"/>
  <c r="CP135" i="10" a="1"/>
  <c r="CP135" i="10" s="1"/>
  <c r="CR119" i="10"/>
  <c r="CQ119" i="10" a="1"/>
  <c r="CQ119" i="10" s="1"/>
  <c r="CP119" i="10" a="1"/>
  <c r="CP119" i="10" s="1"/>
  <c r="CR103" i="10"/>
  <c r="CQ103" i="10" a="1"/>
  <c r="CQ103" i="10" s="1"/>
  <c r="CP103" i="10" a="1"/>
  <c r="CP103" i="10" s="1"/>
  <c r="CR87" i="10"/>
  <c r="CQ87" i="10" a="1"/>
  <c r="CQ87" i="10" s="1"/>
  <c r="CP87" i="10" a="1"/>
  <c r="CP87" i="10" s="1"/>
  <c r="CR71" i="10"/>
  <c r="CQ71" i="10" a="1"/>
  <c r="CQ71" i="10" s="1"/>
  <c r="CR55" i="10"/>
  <c r="CQ55" i="10" a="1"/>
  <c r="CQ55" i="10" s="1"/>
  <c r="CP55" i="10" a="1"/>
  <c r="CP55" i="10" s="1"/>
  <c r="CR39" i="10"/>
  <c r="CQ39" i="10" a="1"/>
  <c r="CQ39" i="10" s="1"/>
  <c r="CP39" i="10" a="1"/>
  <c r="CP39" i="10" s="1"/>
  <c r="CR23" i="10"/>
  <c r="CQ23" i="10" a="1"/>
  <c r="CQ23" i="10" s="1"/>
  <c r="CP23" i="10" a="1"/>
  <c r="CP23" i="10" s="1"/>
  <c r="CP1010" i="10" a="1"/>
  <c r="CP1010" i="10" s="1"/>
  <c r="CP983" i="10" a="1"/>
  <c r="CP983" i="10" s="1"/>
  <c r="CP970" i="10" a="1"/>
  <c r="CP970" i="10" s="1"/>
  <c r="CP957" i="10" a="1"/>
  <c r="CP957" i="10" s="1"/>
  <c r="CP931" i="10" a="1"/>
  <c r="CP931" i="10" s="1"/>
  <c r="CP910" i="10" a="1"/>
  <c r="CP910" i="10" s="1"/>
  <c r="CP890" i="10" a="1"/>
  <c r="CP890" i="10" s="1"/>
  <c r="CP850" i="10" a="1"/>
  <c r="CP850" i="10" s="1"/>
  <c r="CP829" i="10" a="1"/>
  <c r="CP829" i="10" s="1"/>
  <c r="CP786" i="10" a="1"/>
  <c r="CP786" i="10" s="1"/>
  <c r="CP723" i="10" a="1"/>
  <c r="CP723" i="10" s="1"/>
  <c r="CP703" i="10" a="1"/>
  <c r="CP703" i="10" s="1"/>
  <c r="CP685" i="10" a="1"/>
  <c r="CP685" i="10" s="1"/>
  <c r="CP660" i="10" a="1"/>
  <c r="CP660" i="10" s="1"/>
  <c r="CP634" i="10" a="1"/>
  <c r="CP634" i="10" s="1"/>
  <c r="CP608" i="10" a="1"/>
  <c r="CP608" i="10" s="1"/>
  <c r="CP586" i="10" a="1"/>
  <c r="CP586" i="10" s="1"/>
  <c r="CP556" i="10" a="1"/>
  <c r="CP556" i="10" s="1"/>
  <c r="CP507" i="10" a="1"/>
  <c r="CP507" i="10" s="1"/>
  <c r="CP476" i="10" a="1"/>
  <c r="CP476" i="10" s="1"/>
  <c r="CP415" i="10" a="1"/>
  <c r="CP415" i="10" s="1"/>
  <c r="CP353" i="10" a="1"/>
  <c r="CP353" i="10" s="1"/>
  <c r="CP290" i="10" a="1"/>
  <c r="CP290" i="10" s="1"/>
  <c r="CP257" i="10" a="1"/>
  <c r="CP257" i="10" s="1"/>
  <c r="CP123" i="10" a="1"/>
  <c r="CP123" i="10" s="1"/>
  <c r="CP48" i="10" a="1"/>
  <c r="CP48" i="10" s="1"/>
  <c r="CQ660" i="10" a="1"/>
  <c r="CQ660" i="10" s="1"/>
  <c r="CR995" i="10"/>
  <c r="CQ995" i="10" a="1"/>
  <c r="CQ995" i="10" s="1"/>
  <c r="CR739" i="10"/>
  <c r="CQ739" i="10" a="1"/>
  <c r="CQ739" i="10" s="1"/>
  <c r="CR515" i="10"/>
  <c r="CQ515" i="10" a="1"/>
  <c r="CQ515" i="10" s="1"/>
  <c r="CP515" i="10" a="1"/>
  <c r="CP515" i="10" s="1"/>
  <c r="CR371" i="10"/>
  <c r="CQ371" i="10" a="1"/>
  <c r="CQ371" i="10" s="1"/>
  <c r="CR243" i="10"/>
  <c r="CQ243" i="10" a="1"/>
  <c r="CQ243" i="10" s="1"/>
  <c r="CP243" i="10" a="1"/>
  <c r="CP243" i="10" s="1"/>
  <c r="CR67" i="10"/>
  <c r="CQ67" i="10" a="1"/>
  <c r="CQ67" i="10" s="1"/>
  <c r="CP67" i="10" a="1"/>
  <c r="CP67" i="10" s="1"/>
  <c r="CR1014" i="10"/>
  <c r="CQ1014" i="10" a="1"/>
  <c r="CQ1014" i="10" s="1"/>
  <c r="CR998" i="10"/>
  <c r="CQ998" i="10" a="1"/>
  <c r="CQ998" i="10" s="1"/>
  <c r="CR982" i="10"/>
  <c r="CQ982" i="10" a="1"/>
  <c r="CQ982" i="10" s="1"/>
  <c r="CR966" i="10"/>
  <c r="CQ966" i="10" a="1"/>
  <c r="CQ966" i="10" s="1"/>
  <c r="CQ950" i="10" a="1"/>
  <c r="CQ950" i="10" s="1"/>
  <c r="CR950" i="10"/>
  <c r="CR934" i="10"/>
  <c r="CQ934" i="10" a="1"/>
  <c r="CQ934" i="10" s="1"/>
  <c r="CR918" i="10"/>
  <c r="CQ918" i="10" a="1"/>
  <c r="CQ918" i="10" s="1"/>
  <c r="CR902" i="10"/>
  <c r="CQ902" i="10" a="1"/>
  <c r="CQ902" i="10" s="1"/>
  <c r="CR886" i="10"/>
  <c r="CQ886" i="10" a="1"/>
  <c r="CQ886" i="10" s="1"/>
  <c r="CP886" i="10" a="1"/>
  <c r="CP886" i="10" s="1"/>
  <c r="CR870" i="10"/>
  <c r="CQ870" i="10" a="1"/>
  <c r="CQ870" i="10" s="1"/>
  <c r="CR854" i="10"/>
  <c r="CQ854" i="10" a="1"/>
  <c r="CQ854" i="10" s="1"/>
  <c r="CR838" i="10"/>
  <c r="CQ838" i="10" a="1"/>
  <c r="CQ838" i="10" s="1"/>
  <c r="CR822" i="10"/>
  <c r="CP822" i="10" a="1"/>
  <c r="CP822" i="10" s="1"/>
  <c r="CQ822" i="10" a="1"/>
  <c r="CQ822" i="10" s="1"/>
  <c r="CR806" i="10"/>
  <c r="CQ806" i="10" a="1"/>
  <c r="CQ806" i="10" s="1"/>
  <c r="CR790" i="10"/>
  <c r="CP790" i="10" a="1"/>
  <c r="CP790" i="10" s="1"/>
  <c r="CQ790" i="10" a="1"/>
  <c r="CQ790" i="10" s="1"/>
  <c r="CR774" i="10"/>
  <c r="CQ774" i="10" a="1"/>
  <c r="CQ774" i="10" s="1"/>
  <c r="CR758" i="10"/>
  <c r="CQ758" i="10" a="1"/>
  <c r="CQ758" i="10" s="1"/>
  <c r="CR742" i="10"/>
  <c r="CQ742" i="10" a="1"/>
  <c r="CQ742" i="10" s="1"/>
  <c r="CR726" i="10"/>
  <c r="CQ726" i="10" a="1"/>
  <c r="CQ726" i="10" s="1"/>
  <c r="CP726" i="10" a="1"/>
  <c r="CP726" i="10" s="1"/>
  <c r="CR710" i="10"/>
  <c r="CQ710" i="10" a="1"/>
  <c r="CQ710" i="10" s="1"/>
  <c r="CR694" i="10"/>
  <c r="CP694" i="10" a="1"/>
  <c r="CP694" i="10" s="1"/>
  <c r="CR678" i="10"/>
  <c r="CQ678" i="10" a="1"/>
  <c r="CQ678" i="10" s="1"/>
  <c r="CR662" i="10"/>
  <c r="CQ662" i="10" a="1"/>
  <c r="CQ662" i="10" s="1"/>
  <c r="CP662" i="10" a="1"/>
  <c r="CP662" i="10" s="1"/>
  <c r="CR646" i="10"/>
  <c r="CQ646" i="10" a="1"/>
  <c r="CQ646" i="10" s="1"/>
  <c r="CR630" i="10"/>
  <c r="CQ630" i="10" a="1"/>
  <c r="CQ630" i="10" s="1"/>
  <c r="CR614" i="10"/>
  <c r="CP614" i="10" a="1"/>
  <c r="CP614" i="10" s="1"/>
  <c r="CQ614" i="10" a="1"/>
  <c r="CQ614" i="10" s="1"/>
  <c r="CR598" i="10"/>
  <c r="CQ598" i="10" a="1"/>
  <c r="CQ598" i="10" s="1"/>
  <c r="CR582" i="10"/>
  <c r="CQ582" i="10" a="1"/>
  <c r="CQ582" i="10" s="1"/>
  <c r="CQ566" i="10" a="1"/>
  <c r="CQ566" i="10" s="1"/>
  <c r="CR566" i="10"/>
  <c r="CR550" i="10"/>
  <c r="CQ550" i="10" a="1"/>
  <c r="CQ550" i="10" s="1"/>
  <c r="CR534" i="10"/>
  <c r="CQ534" i="10" a="1"/>
  <c r="CQ534" i="10" s="1"/>
  <c r="CP534" i="10" a="1"/>
  <c r="CP534" i="10" s="1"/>
  <c r="CR518" i="10"/>
  <c r="CQ518" i="10" a="1"/>
  <c r="CQ518" i="10" s="1"/>
  <c r="CP518" i="10" a="1"/>
  <c r="CP518" i="10" s="1"/>
  <c r="CR502" i="10"/>
  <c r="CQ502" i="10" a="1"/>
  <c r="CQ502" i="10" s="1"/>
  <c r="CP502" i="10" a="1"/>
  <c r="CP502" i="10" s="1"/>
  <c r="CR486" i="10"/>
  <c r="CQ486" i="10" a="1"/>
  <c r="CQ486" i="10" s="1"/>
  <c r="CP486" i="10" a="1"/>
  <c r="CP486" i="10" s="1"/>
  <c r="CR470" i="10"/>
  <c r="CQ470" i="10" a="1"/>
  <c r="CQ470" i="10" s="1"/>
  <c r="CR454" i="10"/>
  <c r="CQ454" i="10" a="1"/>
  <c r="CQ454" i="10" s="1"/>
  <c r="CP454" i="10" a="1"/>
  <c r="CP454" i="10" s="1"/>
  <c r="CR438" i="10"/>
  <c r="CQ438" i="10" a="1"/>
  <c r="CQ438" i="10" s="1"/>
  <c r="CP438" i="10" a="1"/>
  <c r="CP438" i="10" s="1"/>
  <c r="CR422" i="10"/>
  <c r="CQ422" i="10" a="1"/>
  <c r="CQ422" i="10" s="1"/>
  <c r="CP422" i="10" a="1"/>
  <c r="CP422" i="10" s="1"/>
  <c r="CR406" i="10"/>
  <c r="CQ406" i="10" a="1"/>
  <c r="CQ406" i="10" s="1"/>
  <c r="CP406" i="10" a="1"/>
  <c r="CP406" i="10" s="1"/>
  <c r="CR390" i="10"/>
  <c r="CP390" i="10" a="1"/>
  <c r="CP390" i="10" s="1"/>
  <c r="CQ390" i="10" a="1"/>
  <c r="CQ390" i="10" s="1"/>
  <c r="CR374" i="10"/>
  <c r="CQ374" i="10" a="1"/>
  <c r="CQ374" i="10" s="1"/>
  <c r="CP374" i="10" a="1"/>
  <c r="CP374" i="10" s="1"/>
  <c r="CR358" i="10"/>
  <c r="CQ358" i="10" a="1"/>
  <c r="CQ358" i="10" s="1"/>
  <c r="CP358" i="10" a="1"/>
  <c r="CP358" i="10" s="1"/>
  <c r="CR342" i="10"/>
  <c r="CQ342" i="10" a="1"/>
  <c r="CQ342" i="10" s="1"/>
  <c r="CR326" i="10"/>
  <c r="CQ326" i="10" a="1"/>
  <c r="CQ326" i="10" s="1"/>
  <c r="CR310" i="10"/>
  <c r="CQ310" i="10" a="1"/>
  <c r="CQ310" i="10" s="1"/>
  <c r="CQ294" i="10" a="1"/>
  <c r="CQ294" i="10" s="1"/>
  <c r="CR294" i="10"/>
  <c r="CP294" i="10" a="1"/>
  <c r="CP294" i="10" s="1"/>
  <c r="CR278" i="10"/>
  <c r="CQ278" i="10" a="1"/>
  <c r="CQ278" i="10" s="1"/>
  <c r="CR262" i="10"/>
  <c r="CQ262" i="10" a="1"/>
  <c r="CQ262" i="10" s="1"/>
  <c r="CP262" i="10" a="1"/>
  <c r="CP262" i="10" s="1"/>
  <c r="CR246" i="10"/>
  <c r="CQ246" i="10" a="1"/>
  <c r="CQ246" i="10" s="1"/>
  <c r="CP246" i="10" a="1"/>
  <c r="CP246" i="10" s="1"/>
  <c r="CQ230" i="10" a="1"/>
  <c r="CQ230" i="10" s="1"/>
  <c r="CR230" i="10"/>
  <c r="CP230" i="10" a="1"/>
  <c r="CP230" i="10" s="1"/>
  <c r="CR214" i="10"/>
  <c r="CQ214" i="10" a="1"/>
  <c r="CQ214" i="10" s="1"/>
  <c r="CP214" i="10" a="1"/>
  <c r="CP214" i="10" s="1"/>
  <c r="CR198" i="10"/>
  <c r="CQ198" i="10" a="1"/>
  <c r="CQ198" i="10" s="1"/>
  <c r="CP198" i="10" a="1"/>
  <c r="CP198" i="10" s="1"/>
  <c r="CR182" i="10"/>
  <c r="CQ182" i="10" a="1"/>
  <c r="CQ182" i="10" s="1"/>
  <c r="CP182" i="10" a="1"/>
  <c r="CP182" i="10" s="1"/>
  <c r="CQ166" i="10" a="1"/>
  <c r="CQ166" i="10" s="1"/>
  <c r="CR166" i="10"/>
  <c r="CR150" i="10"/>
  <c r="CQ150" i="10" a="1"/>
  <c r="CQ150" i="10" s="1"/>
  <c r="CP150" i="10" a="1"/>
  <c r="CP150" i="10" s="1"/>
  <c r="CR134" i="10"/>
  <c r="CQ134" i="10" a="1"/>
  <c r="CQ134" i="10" s="1"/>
  <c r="CR118" i="10"/>
  <c r="CP118" i="10" a="1"/>
  <c r="CP118" i="10" s="1"/>
  <c r="CQ118" i="10" a="1"/>
  <c r="CQ118" i="10" s="1"/>
  <c r="CQ102" i="10" a="1"/>
  <c r="CQ102" i="10" s="1"/>
  <c r="CR102" i="10"/>
  <c r="CP102" i="10" a="1"/>
  <c r="CP102" i="10" s="1"/>
  <c r="CR86" i="10"/>
  <c r="CQ86" i="10" a="1"/>
  <c r="CQ86" i="10" s="1"/>
  <c r="CP86" i="10" a="1"/>
  <c r="CP86" i="10" s="1"/>
  <c r="CR70" i="10"/>
  <c r="CQ70" i="10" a="1"/>
  <c r="CQ70" i="10" s="1"/>
  <c r="CP70" i="10" a="1"/>
  <c r="CP70" i="10" s="1"/>
  <c r="CR54" i="10"/>
  <c r="CQ54" i="10" a="1"/>
  <c r="CQ54" i="10" s="1"/>
  <c r="CP54" i="10" a="1"/>
  <c r="CP54" i="10" s="1"/>
  <c r="CQ38" i="10" a="1"/>
  <c r="CQ38" i="10" s="1"/>
  <c r="CR38" i="10"/>
  <c r="CP38" i="10" a="1"/>
  <c r="CP38" i="10" s="1"/>
  <c r="CR22" i="10"/>
  <c r="CQ22" i="10" a="1"/>
  <c r="CQ22" i="10" s="1"/>
  <c r="CP22" i="10" a="1"/>
  <c r="CP22" i="10" s="1"/>
  <c r="CP1009" i="10" a="1"/>
  <c r="CP1009" i="10" s="1"/>
  <c r="CP982" i="10" a="1"/>
  <c r="CP982" i="10" s="1"/>
  <c r="CP969" i="10" a="1"/>
  <c r="CP969" i="10" s="1"/>
  <c r="CP956" i="10" a="1"/>
  <c r="CP956" i="10" s="1"/>
  <c r="CP944" i="10" a="1"/>
  <c r="CP944" i="10" s="1"/>
  <c r="CP909" i="10" a="1"/>
  <c r="CP909" i="10" s="1"/>
  <c r="CP889" i="10" a="1"/>
  <c r="CP889" i="10" s="1"/>
  <c r="CP828" i="10" a="1"/>
  <c r="CP828" i="10" s="1"/>
  <c r="CP783" i="10" a="1"/>
  <c r="CP783" i="10" s="1"/>
  <c r="CP764" i="10" a="1"/>
  <c r="CP764" i="10" s="1"/>
  <c r="CP742" i="10" a="1"/>
  <c r="CP742" i="10" s="1"/>
  <c r="CP722" i="10" a="1"/>
  <c r="CP722" i="10" s="1"/>
  <c r="CP702" i="10" a="1"/>
  <c r="CP702" i="10" s="1"/>
  <c r="CP683" i="10" a="1"/>
  <c r="CP683" i="10" s="1"/>
  <c r="CP633" i="10" a="1"/>
  <c r="CP633" i="10" s="1"/>
  <c r="CP582" i="10" a="1"/>
  <c r="CP582" i="10" s="1"/>
  <c r="CP504" i="10" a="1"/>
  <c r="CP504" i="10" s="1"/>
  <c r="CP446" i="10" a="1"/>
  <c r="CP446" i="10" s="1"/>
  <c r="CP414" i="10" a="1"/>
  <c r="CP414" i="10" s="1"/>
  <c r="CP380" i="10" a="1"/>
  <c r="CP380" i="10" s="1"/>
  <c r="CP320" i="10" a="1"/>
  <c r="CP320" i="10" s="1"/>
  <c r="CP288" i="10" a="1"/>
  <c r="CP288" i="10" s="1"/>
  <c r="CP256" i="10" a="1"/>
  <c r="CP256" i="10" s="1"/>
  <c r="CP227" i="10" a="1"/>
  <c r="CP227" i="10" s="1"/>
  <c r="CP195" i="10" a="1"/>
  <c r="CP195" i="10" s="1"/>
  <c r="CP160" i="10" a="1"/>
  <c r="CP160" i="10" s="1"/>
  <c r="CQ620" i="10" a="1"/>
  <c r="CQ620" i="10" s="1"/>
  <c r="CR947" i="10"/>
  <c r="CQ947" i="10" a="1"/>
  <c r="CQ947" i="10" s="1"/>
  <c r="CR675" i="10"/>
  <c r="CQ675" i="10" a="1"/>
  <c r="CQ675" i="10" s="1"/>
  <c r="CR483" i="10"/>
  <c r="CQ483" i="10" a="1"/>
  <c r="CQ483" i="10" s="1"/>
  <c r="CP483" i="10" a="1"/>
  <c r="CP483" i="10" s="1"/>
  <c r="CR179" i="10"/>
  <c r="CQ179" i="10" a="1"/>
  <c r="CQ179" i="10" s="1"/>
  <c r="CQ1013" i="10" a="1"/>
  <c r="CQ1013" i="10" s="1"/>
  <c r="CR1013" i="10"/>
  <c r="CR997" i="10"/>
  <c r="CQ997" i="10" a="1"/>
  <c r="CQ997" i="10" s="1"/>
  <c r="CR981" i="10"/>
  <c r="CQ981" i="10" a="1"/>
  <c r="CQ981" i="10" s="1"/>
  <c r="CR965" i="10"/>
  <c r="CQ965" i="10" a="1"/>
  <c r="CQ965" i="10" s="1"/>
  <c r="CQ949" i="10" a="1"/>
  <c r="CQ949" i="10" s="1"/>
  <c r="CR949" i="10"/>
  <c r="CR933" i="10"/>
  <c r="CQ933" i="10" a="1"/>
  <c r="CQ933" i="10" s="1"/>
  <c r="CR917" i="10"/>
  <c r="CQ917" i="10" a="1"/>
  <c r="CQ917" i="10" s="1"/>
  <c r="CP917" i="10" a="1"/>
  <c r="CP917" i="10" s="1"/>
  <c r="CR901" i="10"/>
  <c r="CQ901" i="10" a="1"/>
  <c r="CQ901" i="10" s="1"/>
  <c r="CQ885" i="10" a="1"/>
  <c r="CQ885" i="10" s="1"/>
  <c r="CR885" i="10"/>
  <c r="CP885" i="10" a="1"/>
  <c r="CP885" i="10" s="1"/>
  <c r="CR869" i="10"/>
  <c r="CQ869" i="10" a="1"/>
  <c r="CQ869" i="10" s="1"/>
  <c r="CR853" i="10"/>
  <c r="CQ853" i="10" a="1"/>
  <c r="CQ853" i="10" s="1"/>
  <c r="CP853" i="10" a="1"/>
  <c r="CP853" i="10" s="1"/>
  <c r="CR837" i="10"/>
  <c r="CQ837" i="10" a="1"/>
  <c r="CQ837" i="10" s="1"/>
  <c r="CR821" i="10"/>
  <c r="CP821" i="10" a="1"/>
  <c r="CP821" i="10" s="1"/>
  <c r="CQ821" i="10" a="1"/>
  <c r="CQ821" i="10" s="1"/>
  <c r="CR805" i="10"/>
  <c r="CQ805" i="10" a="1"/>
  <c r="CQ805" i="10" s="1"/>
  <c r="CR789" i="10"/>
  <c r="CP789" i="10" a="1"/>
  <c r="CP789" i="10" s="1"/>
  <c r="CQ789" i="10" a="1"/>
  <c r="CQ789" i="10" s="1"/>
  <c r="CQ773" i="10" a="1"/>
  <c r="CQ773" i="10" s="1"/>
  <c r="CR773" i="10"/>
  <c r="CP773" i="10" a="1"/>
  <c r="CP773" i="10" s="1"/>
  <c r="CR757" i="10"/>
  <c r="CP757" i="10" a="1"/>
  <c r="CP757" i="10" s="1"/>
  <c r="CQ757" i="10" a="1"/>
  <c r="CQ757" i="10" s="1"/>
  <c r="CQ741" i="10" a="1"/>
  <c r="CQ741" i="10" s="1"/>
  <c r="CR741" i="10"/>
  <c r="CR725" i="10"/>
  <c r="CQ725" i="10" a="1"/>
  <c r="CQ725" i="10" s="1"/>
  <c r="CP725" i="10" a="1"/>
  <c r="CP725" i="10" s="1"/>
  <c r="CR709" i="10"/>
  <c r="CQ709" i="10" a="1"/>
  <c r="CQ709" i="10" s="1"/>
  <c r="CP709" i="10" a="1"/>
  <c r="CP709" i="10" s="1"/>
  <c r="CR693" i="10"/>
  <c r="CP693" i="10" a="1"/>
  <c r="CP693" i="10" s="1"/>
  <c r="CQ693" i="10" a="1"/>
  <c r="CQ693" i="10" s="1"/>
  <c r="CQ677" i="10" a="1"/>
  <c r="CQ677" i="10" s="1"/>
  <c r="CR677" i="10"/>
  <c r="CP677" i="10" a="1"/>
  <c r="CP677" i="10" s="1"/>
  <c r="CQ661" i="10" a="1"/>
  <c r="CQ661" i="10" s="1"/>
  <c r="CR661" i="10"/>
  <c r="CP661" i="10" a="1"/>
  <c r="CP661" i="10" s="1"/>
  <c r="CR645" i="10"/>
  <c r="CQ645" i="10" a="1"/>
  <c r="CQ645" i="10" s="1"/>
  <c r="CP645" i="10" a="1"/>
  <c r="CP645" i="10" s="1"/>
  <c r="CR629" i="10"/>
  <c r="CQ629" i="10" a="1"/>
  <c r="CQ629" i="10" s="1"/>
  <c r="CQ613" i="10" a="1"/>
  <c r="CQ613" i="10" s="1"/>
  <c r="CR613" i="10"/>
  <c r="CR597" i="10"/>
  <c r="CQ597" i="10" a="1"/>
  <c r="CQ597" i="10" s="1"/>
  <c r="CP597" i="10" a="1"/>
  <c r="CP597" i="10" s="1"/>
  <c r="CR581" i="10"/>
  <c r="CQ581" i="10" a="1"/>
  <c r="CQ581" i="10" s="1"/>
  <c r="CR565" i="10"/>
  <c r="CQ565" i="10" a="1"/>
  <c r="CQ565" i="10" s="1"/>
  <c r="CP565" i="10" a="1"/>
  <c r="CP565" i="10" s="1"/>
  <c r="CR549" i="10"/>
  <c r="CQ549" i="10" a="1"/>
  <c r="CQ549" i="10" s="1"/>
  <c r="CP549" i="10" a="1"/>
  <c r="CP549" i="10" s="1"/>
  <c r="CR533" i="10"/>
  <c r="CQ533" i="10" a="1"/>
  <c r="CQ533" i="10" s="1"/>
  <c r="CP533" i="10" a="1"/>
  <c r="CP533" i="10" s="1"/>
  <c r="CR517" i="10"/>
  <c r="CQ517" i="10" a="1"/>
  <c r="CQ517" i="10" s="1"/>
  <c r="CP517" i="10" a="1"/>
  <c r="CP517" i="10" s="1"/>
  <c r="CR501" i="10"/>
  <c r="CQ501" i="10" a="1"/>
  <c r="CQ501" i="10" s="1"/>
  <c r="CP501" i="10" a="1"/>
  <c r="CP501" i="10" s="1"/>
  <c r="CR485" i="10"/>
  <c r="CQ485" i="10" a="1"/>
  <c r="CQ485" i="10" s="1"/>
  <c r="CR469" i="10"/>
  <c r="CQ469" i="10" a="1"/>
  <c r="CQ469" i="10" s="1"/>
  <c r="CR453" i="10"/>
  <c r="CQ453" i="10" a="1"/>
  <c r="CQ453" i="10" s="1"/>
  <c r="CP453" i="10" a="1"/>
  <c r="CP453" i="10" s="1"/>
  <c r="CR437" i="10"/>
  <c r="CQ437" i="10" a="1"/>
  <c r="CQ437" i="10" s="1"/>
  <c r="CP437" i="10" a="1"/>
  <c r="CP437" i="10" s="1"/>
  <c r="CR421" i="10"/>
  <c r="CQ421" i="10" a="1"/>
  <c r="CQ421" i="10" s="1"/>
  <c r="CR405" i="10"/>
  <c r="CQ405" i="10" a="1"/>
  <c r="CQ405" i="10" s="1"/>
  <c r="CP405" i="10" a="1"/>
  <c r="CP405" i="10" s="1"/>
  <c r="CR389" i="10"/>
  <c r="CQ389" i="10" a="1"/>
  <c r="CQ389" i="10" s="1"/>
  <c r="CR373" i="10"/>
  <c r="CQ373" i="10" a="1"/>
  <c r="CQ373" i="10" s="1"/>
  <c r="CR357" i="10"/>
  <c r="CQ357" i="10" a="1"/>
  <c r="CQ357" i="10" s="1"/>
  <c r="CP357" i="10" a="1"/>
  <c r="CP357" i="10" s="1"/>
  <c r="CR341" i="10"/>
  <c r="CQ341" i="10" a="1"/>
  <c r="CQ341" i="10" s="1"/>
  <c r="CR325" i="10"/>
  <c r="CQ325" i="10" a="1"/>
  <c r="CQ325" i="10" s="1"/>
  <c r="CP325" i="10" a="1"/>
  <c r="CP325" i="10" s="1"/>
  <c r="CR309" i="10"/>
  <c r="CP309" i="10" a="1"/>
  <c r="CP309" i="10" s="1"/>
  <c r="CR293" i="10"/>
  <c r="CQ293" i="10" a="1"/>
  <c r="CQ293" i="10" s="1"/>
  <c r="CP293" i="10" a="1"/>
  <c r="CP293" i="10" s="1"/>
  <c r="CR277" i="10"/>
  <c r="CQ277" i="10" a="1"/>
  <c r="CQ277" i="10" s="1"/>
  <c r="CP277" i="10" a="1"/>
  <c r="CP277" i="10" s="1"/>
  <c r="CR261" i="10"/>
  <c r="CQ261" i="10" a="1"/>
  <c r="CQ261" i="10" s="1"/>
  <c r="CP261" i="10" a="1"/>
  <c r="CP261" i="10" s="1"/>
  <c r="CR245" i="10"/>
  <c r="CQ245" i="10" a="1"/>
  <c r="CQ245" i="10" s="1"/>
  <c r="CP245" i="10" a="1"/>
  <c r="CP245" i="10" s="1"/>
  <c r="CR229" i="10"/>
  <c r="CQ229" i="10" a="1"/>
  <c r="CQ229" i="10" s="1"/>
  <c r="CR213" i="10"/>
  <c r="CQ213" i="10" a="1"/>
  <c r="CQ213" i="10" s="1"/>
  <c r="CR197" i="10"/>
  <c r="CQ197" i="10" a="1"/>
  <c r="CQ197" i="10" s="1"/>
  <c r="CP197" i="10" a="1"/>
  <c r="CP197" i="10" s="1"/>
  <c r="CR181" i="10"/>
  <c r="CQ181" i="10" a="1"/>
  <c r="CQ181" i="10" s="1"/>
  <c r="CR165" i="10"/>
  <c r="CQ165" i="10" a="1"/>
  <c r="CQ165" i="10" s="1"/>
  <c r="CR149" i="10"/>
  <c r="CQ149" i="10" a="1"/>
  <c r="CQ149" i="10" s="1"/>
  <c r="CP149" i="10" a="1"/>
  <c r="CP149" i="10" s="1"/>
  <c r="CR133" i="10"/>
  <c r="CP133" i="10" a="1"/>
  <c r="CP133" i="10" s="1"/>
  <c r="CQ133" i="10" a="1"/>
  <c r="CQ133" i="10" s="1"/>
  <c r="CR117" i="10"/>
  <c r="CQ117" i="10" a="1"/>
  <c r="CQ117" i="10" s="1"/>
  <c r="CP117" i="10" a="1"/>
  <c r="CP117" i="10" s="1"/>
  <c r="CR101" i="10"/>
  <c r="CP101" i="10" a="1"/>
  <c r="CP101" i="10" s="1"/>
  <c r="CQ101" i="10" a="1"/>
  <c r="CQ101" i="10" s="1"/>
  <c r="CR85" i="10"/>
  <c r="CQ85" i="10" a="1"/>
  <c r="CQ85" i="10" s="1"/>
  <c r="CP85" i="10" a="1"/>
  <c r="CP85" i="10" s="1"/>
  <c r="CR69" i="10"/>
  <c r="CP69" i="10" a="1"/>
  <c r="CP69" i="10" s="1"/>
  <c r="CQ69" i="10" a="1"/>
  <c r="CQ69" i="10" s="1"/>
  <c r="CR53" i="10"/>
  <c r="CQ53" i="10" a="1"/>
  <c r="CQ53" i="10" s="1"/>
  <c r="CP53" i="10" a="1"/>
  <c r="CP53" i="10" s="1"/>
  <c r="CR37" i="10"/>
  <c r="CQ37" i="10" a="1"/>
  <c r="CQ37" i="10" s="1"/>
  <c r="CP37" i="10" a="1"/>
  <c r="CP37" i="10" s="1"/>
  <c r="CR21" i="10"/>
  <c r="CP21" i="10" a="1"/>
  <c r="CP21" i="10" s="1"/>
  <c r="CQ21" i="10" a="1"/>
  <c r="CQ21" i="10" s="1"/>
  <c r="CP1008" i="10" a="1"/>
  <c r="CP1008" i="10" s="1"/>
  <c r="CP994" i="10" a="1"/>
  <c r="CP994" i="10" s="1"/>
  <c r="CP981" i="10" a="1"/>
  <c r="CP981" i="10" s="1"/>
  <c r="CP955" i="10" a="1"/>
  <c r="CP955" i="10" s="1"/>
  <c r="CP943" i="10" a="1"/>
  <c r="CP943" i="10" s="1"/>
  <c r="CP908" i="10" a="1"/>
  <c r="CP908" i="10" s="1"/>
  <c r="CP867" i="10" a="1"/>
  <c r="CP867" i="10" s="1"/>
  <c r="CP846" i="10" a="1"/>
  <c r="CP846" i="10" s="1"/>
  <c r="CP826" i="10" a="1"/>
  <c r="CP826" i="10" s="1"/>
  <c r="CP803" i="10" a="1"/>
  <c r="CP803" i="10" s="1"/>
  <c r="CP782" i="10" a="1"/>
  <c r="CP782" i="10" s="1"/>
  <c r="CP741" i="10" a="1"/>
  <c r="CP741" i="10" s="1"/>
  <c r="CP721" i="10" a="1"/>
  <c r="CP721" i="10" s="1"/>
  <c r="CP680" i="10" a="1"/>
  <c r="CP680" i="10" s="1"/>
  <c r="CP630" i="10" a="1"/>
  <c r="CP630" i="10" s="1"/>
  <c r="CP581" i="10" a="1"/>
  <c r="CP581" i="10" s="1"/>
  <c r="CP554" i="10" a="1"/>
  <c r="CP554" i="10" s="1"/>
  <c r="CP443" i="10" a="1"/>
  <c r="CP443" i="10" s="1"/>
  <c r="CP379" i="10" a="1"/>
  <c r="CP379" i="10" s="1"/>
  <c r="CP351" i="10" a="1"/>
  <c r="CP351" i="10" s="1"/>
  <c r="CP319" i="10" a="1"/>
  <c r="CP319" i="10" s="1"/>
  <c r="CP285" i="10" a="1"/>
  <c r="CP285" i="10" s="1"/>
  <c r="CP222" i="10" a="1"/>
  <c r="CP222" i="10" s="1"/>
  <c r="CP194" i="10" a="1"/>
  <c r="CP194" i="10" s="1"/>
  <c r="CP42" i="10" a="1"/>
  <c r="CP42" i="10" s="1"/>
  <c r="CQ479" i="10" a="1"/>
  <c r="CQ479" i="10" s="1"/>
  <c r="CR899" i="10"/>
  <c r="CQ899" i="10" a="1"/>
  <c r="CQ899" i="10" s="1"/>
  <c r="CR691" i="10"/>
  <c r="CQ691" i="10" a="1"/>
  <c r="CQ691" i="10" s="1"/>
  <c r="CR499" i="10"/>
  <c r="CQ499" i="10" a="1"/>
  <c r="CQ499" i="10" s="1"/>
  <c r="CR323" i="10"/>
  <c r="CQ323" i="10" a="1"/>
  <c r="CQ323" i="10" s="1"/>
  <c r="CR115" i="10"/>
  <c r="CQ115" i="10" a="1"/>
  <c r="CQ115" i="10" s="1"/>
  <c r="CR1012" i="10"/>
  <c r="CQ1012" i="10" a="1"/>
  <c r="CQ1012" i="10" s="1"/>
  <c r="CR996" i="10"/>
  <c r="CQ996" i="10" a="1"/>
  <c r="CQ996" i="10" s="1"/>
  <c r="CR980" i="10"/>
  <c r="CQ980" i="10" a="1"/>
  <c r="CQ980" i="10" s="1"/>
  <c r="CR964" i="10"/>
  <c r="CQ964" i="10" a="1"/>
  <c r="CQ964" i="10" s="1"/>
  <c r="CR948" i="10"/>
  <c r="CQ948" i="10" a="1"/>
  <c r="CQ948" i="10" s="1"/>
  <c r="CR932" i="10"/>
  <c r="CQ932" i="10" a="1"/>
  <c r="CQ932" i="10" s="1"/>
  <c r="CR916" i="10"/>
  <c r="CQ916" i="10" a="1"/>
  <c r="CQ916" i="10" s="1"/>
  <c r="CP916" i="10" a="1"/>
  <c r="CP916" i="10" s="1"/>
  <c r="CR900" i="10"/>
  <c r="CQ900" i="10" a="1"/>
  <c r="CQ900" i="10" s="1"/>
  <c r="CP900" i="10" a="1"/>
  <c r="CP900" i="10" s="1"/>
  <c r="CR884" i="10"/>
  <c r="CQ884" i="10" a="1"/>
  <c r="CQ884" i="10" s="1"/>
  <c r="CR868" i="10"/>
  <c r="CQ868" i="10" a="1"/>
  <c r="CQ868" i="10" s="1"/>
  <c r="CP868" i="10" a="1"/>
  <c r="CP868" i="10" s="1"/>
  <c r="CR852" i="10"/>
  <c r="CQ852" i="10" a="1"/>
  <c r="CQ852" i="10" s="1"/>
  <c r="CP852" i="10" a="1"/>
  <c r="CP852" i="10" s="1"/>
  <c r="CR836" i="10"/>
  <c r="CQ836" i="10" a="1"/>
  <c r="CQ836" i="10" s="1"/>
  <c r="CP836" i="10" a="1"/>
  <c r="CP836" i="10" s="1"/>
  <c r="CR820" i="10"/>
  <c r="CQ820" i="10" a="1"/>
  <c r="CQ820" i="10" s="1"/>
  <c r="CP820" i="10" a="1"/>
  <c r="CP820" i="10" s="1"/>
  <c r="CR804" i="10"/>
  <c r="CQ804" i="10" a="1"/>
  <c r="CQ804" i="10" s="1"/>
  <c r="CP804" i="10" a="1"/>
  <c r="CP804" i="10" s="1"/>
  <c r="CR788" i="10"/>
  <c r="CQ788" i="10" a="1"/>
  <c r="CQ788" i="10" s="1"/>
  <c r="CR772" i="10"/>
  <c r="CQ772" i="10" a="1"/>
  <c r="CQ772" i="10" s="1"/>
  <c r="CP772" i="10" a="1"/>
  <c r="CP772" i="10" s="1"/>
  <c r="CR756" i="10"/>
  <c r="CQ756" i="10" a="1"/>
  <c r="CQ756" i="10" s="1"/>
  <c r="CR740" i="10"/>
  <c r="CQ740" i="10" a="1"/>
  <c r="CQ740" i="10" s="1"/>
  <c r="CP740" i="10" a="1"/>
  <c r="CP740" i="10" s="1"/>
  <c r="CR724" i="10"/>
  <c r="CQ724" i="10" a="1"/>
  <c r="CQ724" i="10" s="1"/>
  <c r="CR708" i="10"/>
  <c r="CQ708" i="10" a="1"/>
  <c r="CQ708" i="10" s="1"/>
  <c r="CR692" i="10"/>
  <c r="CQ692" i="10" a="1"/>
  <c r="CQ692" i="10" s="1"/>
  <c r="CR676" i="10"/>
  <c r="CP676" i="10" a="1"/>
  <c r="CP676" i="10" s="1"/>
  <c r="CQ676" i="10" a="1"/>
  <c r="CQ676" i="10" s="1"/>
  <c r="CR644" i="10"/>
  <c r="CQ644" i="10" a="1"/>
  <c r="CQ644" i="10" s="1"/>
  <c r="CP644" i="10" a="1"/>
  <c r="CP644" i="10" s="1"/>
  <c r="CR628" i="10"/>
  <c r="CQ628" i="10" a="1"/>
  <c r="CQ628" i="10" s="1"/>
  <c r="CP628" i="10" a="1"/>
  <c r="CP628" i="10" s="1"/>
  <c r="CR612" i="10"/>
  <c r="CQ612" i="10" a="1"/>
  <c r="CQ612" i="10" s="1"/>
  <c r="CP612" i="10" a="1"/>
  <c r="CP612" i="10" s="1"/>
  <c r="CR596" i="10"/>
  <c r="CQ596" i="10" a="1"/>
  <c r="CQ596" i="10" s="1"/>
  <c r="CP596" i="10" a="1"/>
  <c r="CP596" i="10" s="1"/>
  <c r="CR580" i="10"/>
  <c r="CQ580" i="10" a="1"/>
  <c r="CQ580" i="10" s="1"/>
  <c r="CP580" i="10" a="1"/>
  <c r="CP580" i="10" s="1"/>
  <c r="CR564" i="10"/>
  <c r="CP564" i="10" a="1"/>
  <c r="CP564" i="10" s="1"/>
  <c r="CQ564" i="10" a="1"/>
  <c r="CQ564" i="10" s="1"/>
  <c r="CR548" i="10"/>
  <c r="CQ548" i="10" a="1"/>
  <c r="CQ548" i="10" s="1"/>
  <c r="CP548" i="10" a="1"/>
  <c r="CP548" i="10" s="1"/>
  <c r="CR532" i="10"/>
  <c r="CQ532" i="10" a="1"/>
  <c r="CQ532" i="10" s="1"/>
  <c r="CR516" i="10"/>
  <c r="CQ516" i="10" a="1"/>
  <c r="CQ516" i="10" s="1"/>
  <c r="CP516" i="10" a="1"/>
  <c r="CP516" i="10" s="1"/>
  <c r="CR500" i="10"/>
  <c r="CQ500" i="10" a="1"/>
  <c r="CQ500" i="10" s="1"/>
  <c r="CP500" i="10" a="1"/>
  <c r="CP500" i="10" s="1"/>
  <c r="CR484" i="10"/>
  <c r="CQ484" i="10" a="1"/>
  <c r="CQ484" i="10" s="1"/>
  <c r="CP484" i="10" a="1"/>
  <c r="CP484" i="10" s="1"/>
  <c r="CR468" i="10"/>
  <c r="CQ468" i="10" a="1"/>
  <c r="CQ468" i="10" s="1"/>
  <c r="CR452" i="10"/>
  <c r="CQ452" i="10" a="1"/>
  <c r="CQ452" i="10" s="1"/>
  <c r="CP452" i="10" a="1"/>
  <c r="CP452" i="10" s="1"/>
  <c r="CR436" i="10"/>
  <c r="CQ436" i="10" a="1"/>
  <c r="CQ436" i="10" s="1"/>
  <c r="CP436" i="10" a="1"/>
  <c r="CP436" i="10" s="1"/>
  <c r="CR420" i="10"/>
  <c r="CQ420" i="10" a="1"/>
  <c r="CQ420" i="10" s="1"/>
  <c r="CP420" i="10" a="1"/>
  <c r="CP420" i="10" s="1"/>
  <c r="CR404" i="10"/>
  <c r="CQ404" i="10" a="1"/>
  <c r="CQ404" i="10" s="1"/>
  <c r="CP404" i="10" a="1"/>
  <c r="CP404" i="10" s="1"/>
  <c r="CR388" i="10"/>
  <c r="CQ388" i="10" a="1"/>
  <c r="CQ388" i="10" s="1"/>
  <c r="CR372" i="10"/>
  <c r="CQ372" i="10" a="1"/>
  <c r="CQ372" i="10" s="1"/>
  <c r="CR356" i="10"/>
  <c r="CQ356" i="10" a="1"/>
  <c r="CQ356" i="10" s="1"/>
  <c r="CP356" i="10" a="1"/>
  <c r="CP356" i="10" s="1"/>
  <c r="CR340" i="10"/>
  <c r="CQ340" i="10" a="1"/>
  <c r="CQ340" i="10" s="1"/>
  <c r="CP340" i="10" a="1"/>
  <c r="CP340" i="10" s="1"/>
  <c r="CR324" i="10"/>
  <c r="CQ324" i="10" a="1"/>
  <c r="CQ324" i="10" s="1"/>
  <c r="CR308" i="10"/>
  <c r="CQ308" i="10" a="1"/>
  <c r="CQ308" i="10" s="1"/>
  <c r="CR292" i="10"/>
  <c r="CQ292" i="10" a="1"/>
  <c r="CQ292" i="10" s="1"/>
  <c r="CP292" i="10" a="1"/>
  <c r="CP292" i="10" s="1"/>
  <c r="CR276" i="10"/>
  <c r="CQ276" i="10" a="1"/>
  <c r="CQ276" i="10" s="1"/>
  <c r="CP276" i="10" a="1"/>
  <c r="CP276" i="10" s="1"/>
  <c r="CR260" i="10"/>
  <c r="CQ260" i="10" a="1"/>
  <c r="CQ260" i="10" s="1"/>
  <c r="CP260" i="10" a="1"/>
  <c r="CP260" i="10" s="1"/>
  <c r="CR244" i="10"/>
  <c r="CQ244" i="10" a="1"/>
  <c r="CQ244" i="10" s="1"/>
  <c r="CP244" i="10" a="1"/>
  <c r="CP244" i="10" s="1"/>
  <c r="CR228" i="10"/>
  <c r="CQ228" i="10" a="1"/>
  <c r="CQ228" i="10" s="1"/>
  <c r="CP228" i="10" a="1"/>
  <c r="CP228" i="10" s="1"/>
  <c r="CR212" i="10"/>
  <c r="CQ212" i="10" a="1"/>
  <c r="CQ212" i="10" s="1"/>
  <c r="CP212" i="10" a="1"/>
  <c r="CP212" i="10" s="1"/>
  <c r="CR196" i="10"/>
  <c r="CQ196" i="10" a="1"/>
  <c r="CQ196" i="10" s="1"/>
  <c r="CR180" i="10"/>
  <c r="CQ180" i="10" a="1"/>
  <c r="CQ180" i="10" s="1"/>
  <c r="CP180" i="10" a="1"/>
  <c r="CP180" i="10" s="1"/>
  <c r="CR164" i="10"/>
  <c r="CQ164" i="10" a="1"/>
  <c r="CQ164" i="10" s="1"/>
  <c r="CR148" i="10"/>
  <c r="CQ148" i="10" a="1"/>
  <c r="CQ148" i="10" s="1"/>
  <c r="CP148" i="10" a="1"/>
  <c r="CP148" i="10" s="1"/>
  <c r="CR132" i="10"/>
  <c r="CQ132" i="10" a="1"/>
  <c r="CQ132" i="10" s="1"/>
  <c r="CR116" i="10"/>
  <c r="CQ116" i="10" a="1"/>
  <c r="CQ116" i="10" s="1"/>
  <c r="CP116" i="10" a="1"/>
  <c r="CP116" i="10" s="1"/>
  <c r="CR100" i="10"/>
  <c r="CQ100" i="10" a="1"/>
  <c r="CQ100" i="10" s="1"/>
  <c r="CP100" i="10" a="1"/>
  <c r="CP100" i="10" s="1"/>
  <c r="CR84" i="10"/>
  <c r="CQ84" i="10" a="1"/>
  <c r="CQ84" i="10" s="1"/>
  <c r="CR68" i="10"/>
  <c r="CQ68" i="10" a="1"/>
  <c r="CQ68" i="10" s="1"/>
  <c r="CR52" i="10"/>
  <c r="CQ52" i="10" a="1"/>
  <c r="CQ52" i="10" s="1"/>
  <c r="CP52" i="10" a="1"/>
  <c r="CP52" i="10" s="1"/>
  <c r="CR36" i="10"/>
  <c r="CQ36" i="10" a="1"/>
  <c r="CQ36" i="10" s="1"/>
  <c r="CR20" i="10"/>
  <c r="CQ20" i="10" a="1"/>
  <c r="CQ20" i="10" s="1"/>
  <c r="CP20" i="10" a="1"/>
  <c r="CP20" i="10" s="1"/>
  <c r="CP1007" i="10" a="1"/>
  <c r="CP1007" i="10" s="1"/>
  <c r="CP993" i="10" a="1"/>
  <c r="CP993" i="10" s="1"/>
  <c r="CP980" i="10" a="1"/>
  <c r="CP980" i="10" s="1"/>
  <c r="CP968" i="10" a="1"/>
  <c r="CP968" i="10" s="1"/>
  <c r="CP942" i="10" a="1"/>
  <c r="CP942" i="10" s="1"/>
  <c r="CP928" i="10" a="1"/>
  <c r="CP928" i="10" s="1"/>
  <c r="CP907" i="10" a="1"/>
  <c r="CP907" i="10" s="1"/>
  <c r="CP887" i="10" a="1"/>
  <c r="CP887" i="10" s="1"/>
  <c r="CP845" i="10" a="1"/>
  <c r="CP845" i="10" s="1"/>
  <c r="CP825" i="10" a="1"/>
  <c r="CP825" i="10" s="1"/>
  <c r="CP781" i="10" a="1"/>
  <c r="CP781" i="10" s="1"/>
  <c r="CP760" i="10" a="1"/>
  <c r="CP760" i="10" s="1"/>
  <c r="CP719" i="10" a="1"/>
  <c r="CP719" i="10" s="1"/>
  <c r="CP658" i="10" a="1"/>
  <c r="CP658" i="10" s="1"/>
  <c r="CP629" i="10" a="1"/>
  <c r="CP629" i="10" s="1"/>
  <c r="CP579" i="10" a="1"/>
  <c r="CP579" i="10" s="1"/>
  <c r="CP499" i="10" a="1"/>
  <c r="CP499" i="10" s="1"/>
  <c r="CP474" i="10" a="1"/>
  <c r="CP474" i="10" s="1"/>
  <c r="CP442" i="10" a="1"/>
  <c r="CP442" i="10" s="1"/>
  <c r="CP410" i="10" a="1"/>
  <c r="CP410" i="10" s="1"/>
  <c r="CP377" i="10" a="1"/>
  <c r="CP377" i="10" s="1"/>
  <c r="CP347" i="10" a="1"/>
  <c r="CP347" i="10" s="1"/>
  <c r="CP317" i="10" a="1"/>
  <c r="CP317" i="10" s="1"/>
  <c r="CP254" i="10" a="1"/>
  <c r="CP254" i="10" s="1"/>
  <c r="CP221" i="10" a="1"/>
  <c r="CP221" i="10" s="1"/>
  <c r="CP188" i="10" a="1"/>
  <c r="CP188" i="10" s="1"/>
  <c r="CP157" i="10" a="1"/>
  <c r="CP157" i="10" s="1"/>
  <c r="CP112" i="10" a="1"/>
  <c r="CP112" i="10" s="1"/>
  <c r="CP36" i="10" a="1"/>
  <c r="CP36" i="10" s="1"/>
  <c r="CQ309" i="10" a="1"/>
  <c r="CQ309" i="10" s="1"/>
  <c r="M10" i="6"/>
  <c r="I10" i="6"/>
  <c r="X937" i="13" l="1"/>
  <c r="J937" i="13" s="1"/>
  <c r="K728" i="13"/>
  <c r="I728" i="13" s="1"/>
  <c r="R728" i="13"/>
  <c r="H728" i="13" s="1"/>
  <c r="K787" i="13"/>
  <c r="I787" i="13" s="1"/>
  <c r="R787" i="13"/>
  <c r="H787" i="13" s="1"/>
  <c r="K894" i="13"/>
  <c r="I894" i="13" s="1"/>
  <c r="R894" i="13"/>
  <c r="H894" i="13" s="1"/>
  <c r="K747" i="13"/>
  <c r="I747" i="13" s="1"/>
  <c r="R747" i="13"/>
  <c r="H747" i="13" s="1"/>
  <c r="K819" i="13"/>
  <c r="I819" i="13" s="1"/>
  <c r="R819" i="13"/>
  <c r="H819" i="13" s="1"/>
  <c r="K741" i="13"/>
  <c r="I741" i="13" s="1"/>
  <c r="R741" i="13"/>
  <c r="H741" i="13" s="1"/>
  <c r="K937" i="13"/>
  <c r="I937" i="13" s="1"/>
  <c r="R937" i="13"/>
  <c r="H937" i="13" s="1"/>
  <c r="K549" i="13"/>
  <c r="I549" i="13" s="1"/>
  <c r="R549" i="13"/>
  <c r="H549" i="13" s="1"/>
  <c r="K880" i="13"/>
  <c r="I880" i="13" s="1"/>
  <c r="R880" i="13"/>
  <c r="H880" i="13" s="1"/>
  <c r="K837" i="13"/>
  <c r="I837" i="13" s="1"/>
  <c r="R837" i="13"/>
  <c r="H837" i="13" s="1"/>
  <c r="K376" i="13"/>
  <c r="I376" i="13" s="1"/>
  <c r="R376" i="13"/>
  <c r="H376" i="13" s="1"/>
  <c r="K1014" i="13"/>
  <c r="I1014" i="13" s="1"/>
  <c r="R1014" i="13"/>
  <c r="H1014" i="13" s="1"/>
  <c r="K580" i="13"/>
  <c r="I580" i="13" s="1"/>
  <c r="R580" i="13"/>
  <c r="H580" i="13" s="1"/>
  <c r="K550" i="13"/>
  <c r="I550" i="13" s="1"/>
  <c r="R550" i="13"/>
  <c r="H550" i="13" s="1"/>
  <c r="K529" i="13"/>
  <c r="I529" i="13" s="1"/>
  <c r="R529" i="13"/>
  <c r="H529" i="13" s="1"/>
  <c r="K110" i="13"/>
  <c r="I110" i="13" s="1"/>
  <c r="R110" i="13"/>
  <c r="H110" i="13" s="1"/>
  <c r="K952" i="13"/>
  <c r="I952" i="13" s="1"/>
  <c r="R952" i="13"/>
  <c r="H952" i="13" s="1"/>
  <c r="K910" i="13"/>
  <c r="I910" i="13" s="1"/>
  <c r="R910" i="13"/>
  <c r="H910" i="13" s="1"/>
  <c r="K865" i="13"/>
  <c r="I865" i="13" s="1"/>
  <c r="R865" i="13"/>
  <c r="H865" i="13" s="1"/>
  <c r="K368" i="13"/>
  <c r="I368" i="13" s="1"/>
  <c r="R368" i="13"/>
  <c r="H368" i="13" s="1"/>
  <c r="K631" i="13"/>
  <c r="I631" i="13" s="1"/>
  <c r="R631" i="13"/>
  <c r="H631" i="13" s="1"/>
  <c r="K890" i="13"/>
  <c r="I890" i="13" s="1"/>
  <c r="R890" i="13"/>
  <c r="H890" i="13" s="1"/>
  <c r="K810" i="13"/>
  <c r="I810" i="13" s="1"/>
  <c r="R810" i="13"/>
  <c r="H810" i="13" s="1"/>
  <c r="K546" i="13"/>
  <c r="I546" i="13" s="1"/>
  <c r="R546" i="13"/>
  <c r="H546" i="13" s="1"/>
  <c r="K797" i="13"/>
  <c r="I797" i="13" s="1"/>
  <c r="R797" i="13"/>
  <c r="H797" i="13" s="1"/>
  <c r="K595" i="13"/>
  <c r="I595" i="13" s="1"/>
  <c r="R595" i="13"/>
  <c r="H595" i="13" s="1"/>
  <c r="K530" i="13"/>
  <c r="I530" i="13" s="1"/>
  <c r="R530" i="13"/>
  <c r="H530" i="13" s="1"/>
  <c r="K478" i="13"/>
  <c r="I478" i="13" s="1"/>
  <c r="R478" i="13"/>
  <c r="H478" i="13" s="1"/>
  <c r="K154" i="13"/>
  <c r="I154" i="13" s="1"/>
  <c r="R154" i="13"/>
  <c r="H154" i="13" s="1"/>
  <c r="X486" i="13"/>
  <c r="J486" i="13" s="1"/>
  <c r="X796" i="13"/>
  <c r="J796" i="13" s="1"/>
  <c r="X689" i="13"/>
  <c r="J689" i="13" s="1"/>
  <c r="AD1015" i="10"/>
  <c r="AD479" i="10"/>
  <c r="AD793" i="10"/>
  <c r="AD770" i="10"/>
  <c r="AD914" i="10"/>
  <c r="AD976" i="10"/>
  <c r="AD660" i="10"/>
  <c r="AD717" i="10"/>
  <c r="AD944" i="10"/>
  <c r="AD1004" i="10"/>
  <c r="AD876" i="10"/>
  <c r="X954" i="13"/>
  <c r="J954" i="13" s="1"/>
  <c r="X922" i="13"/>
  <c r="J922" i="13" s="1"/>
  <c r="X994" i="13"/>
  <c r="X870" i="13"/>
  <c r="J870" i="13" s="1"/>
  <c r="X477" i="13"/>
  <c r="X938" i="13"/>
  <c r="J938" i="13" s="1"/>
  <c r="X157" i="13"/>
  <c r="J157" i="13" s="1"/>
  <c r="X703" i="13"/>
  <c r="J703" i="13" s="1"/>
  <c r="X121" i="13"/>
  <c r="J121" i="13" s="1"/>
  <c r="X935" i="13"/>
  <c r="X852" i="13"/>
  <c r="X701" i="13"/>
  <c r="J701" i="13" s="1"/>
  <c r="X395" i="13"/>
  <c r="X585" i="13"/>
  <c r="J585" i="13" s="1"/>
  <c r="X401" i="13"/>
  <c r="J401" i="13" s="1"/>
  <c r="X803" i="13"/>
  <c r="J803" i="13" s="1"/>
  <c r="X473" i="13"/>
  <c r="J473" i="13" s="1"/>
  <c r="X279" i="13"/>
  <c r="J279" i="13" s="1"/>
  <c r="X147" i="13"/>
  <c r="J147" i="13" s="1"/>
  <c r="X612" i="13"/>
  <c r="X816" i="13"/>
  <c r="J816" i="13" s="1"/>
  <c r="X458" i="13"/>
  <c r="J458" i="13" s="1"/>
  <c r="X230" i="13"/>
  <c r="J230" i="13" s="1"/>
  <c r="X83" i="13"/>
  <c r="J83" i="13" s="1"/>
  <c r="X623" i="13"/>
  <c r="X120" i="13"/>
  <c r="J120" i="13" s="1"/>
  <c r="X369" i="13"/>
  <c r="X931" i="13"/>
  <c r="J931" i="13" s="1"/>
  <c r="X987" i="13"/>
  <c r="J987" i="13" s="1"/>
  <c r="X885" i="13"/>
  <c r="J885" i="13" s="1"/>
  <c r="X694" i="13"/>
  <c r="J694" i="13" s="1"/>
  <c r="X94" i="13"/>
  <c r="J94" i="13" s="1"/>
  <c r="X199" i="13"/>
  <c r="J199" i="13" s="1"/>
  <c r="X847" i="13"/>
  <c r="J847" i="13" s="1"/>
  <c r="X749" i="13"/>
  <c r="X397" i="13"/>
  <c r="X633" i="13"/>
  <c r="J633" i="13" s="1"/>
  <c r="X535" i="13"/>
  <c r="J535" i="13" s="1"/>
  <c r="X939" i="13"/>
  <c r="J939" i="13" s="1"/>
  <c r="X518" i="13"/>
  <c r="J518" i="13" s="1"/>
  <c r="X438" i="13"/>
  <c r="J438" i="13" s="1"/>
  <c r="X75" i="13"/>
  <c r="J75" i="13" s="1"/>
  <c r="X919" i="13"/>
  <c r="J919" i="13" s="1"/>
  <c r="X669" i="13"/>
  <c r="J669" i="13" s="1"/>
  <c r="X1007" i="13"/>
  <c r="J1007" i="13" s="1"/>
  <c r="X282" i="13"/>
  <c r="J282" i="13" s="1"/>
  <c r="X946" i="13"/>
  <c r="J946" i="13" s="1"/>
  <c r="X479" i="13"/>
  <c r="J479" i="13" s="1"/>
  <c r="X992" i="13"/>
  <c r="J992" i="13" s="1"/>
  <c r="X482" i="13"/>
  <c r="J482" i="13" s="1"/>
  <c r="X362" i="13"/>
  <c r="J362" i="13" s="1"/>
  <c r="X212" i="13"/>
  <c r="J212" i="13" s="1"/>
  <c r="X268" i="13"/>
  <c r="J268" i="13" s="1"/>
  <c r="X964" i="13"/>
  <c r="J964" i="13" s="1"/>
  <c r="X553" i="13"/>
  <c r="J553" i="13" s="1"/>
  <c r="X764" i="13"/>
  <c r="J764" i="13" s="1"/>
  <c r="X99" i="13"/>
  <c r="X696" i="13"/>
  <c r="J696" i="13" s="1"/>
  <c r="X576" i="13"/>
  <c r="J576" i="13" s="1"/>
  <c r="X112" i="13"/>
  <c r="J112" i="13" s="1"/>
  <c r="X776" i="13"/>
  <c r="J776" i="13" s="1"/>
  <c r="X753" i="13"/>
  <c r="J753" i="13" s="1"/>
  <c r="X755" i="13"/>
  <c r="X629" i="13"/>
  <c r="J629" i="13" s="1"/>
  <c r="X393" i="13"/>
  <c r="J393" i="13" s="1"/>
  <c r="X275" i="13"/>
  <c r="J275" i="13" s="1"/>
  <c r="X619" i="13"/>
  <c r="J619" i="13" s="1"/>
  <c r="X423" i="13"/>
  <c r="J423" i="13" s="1"/>
  <c r="X1011" i="13"/>
  <c r="J1011" i="13" s="1"/>
  <c r="X715" i="13"/>
  <c r="J715" i="13" s="1"/>
  <c r="X681" i="13"/>
  <c r="J681" i="13" s="1"/>
  <c r="X64" i="13"/>
  <c r="X780" i="13"/>
  <c r="J780" i="13" s="1"/>
  <c r="X591" i="13"/>
  <c r="J591" i="13" s="1"/>
  <c r="X614" i="13"/>
  <c r="J614" i="13" s="1"/>
  <c r="X900" i="13"/>
  <c r="J900" i="13" s="1"/>
  <c r="X750" i="13"/>
  <c r="J750" i="13" s="1"/>
  <c r="X998" i="13"/>
  <c r="J998" i="13" s="1"/>
  <c r="X276" i="13"/>
  <c r="J276" i="13" s="1"/>
  <c r="X605" i="13"/>
  <c r="J605" i="13" s="1"/>
  <c r="X430" i="13"/>
  <c r="J430" i="13" s="1"/>
  <c r="X709" i="13"/>
  <c r="J709" i="13" s="1"/>
  <c r="X476" i="13"/>
  <c r="J476" i="13" s="1"/>
  <c r="X214" i="13"/>
  <c r="J214" i="13" s="1"/>
  <c r="X781" i="13"/>
  <c r="J781" i="13" s="1"/>
  <c r="X528" i="13"/>
  <c r="J528" i="13" s="1"/>
  <c r="X508" i="13"/>
  <c r="J508" i="13" s="1"/>
  <c r="X315" i="13"/>
  <c r="X402" i="13"/>
  <c r="J402" i="13" s="1"/>
  <c r="X347" i="13"/>
  <c r="J347" i="13" s="1"/>
  <c r="X525" i="13"/>
  <c r="J525" i="13" s="1"/>
  <c r="X255" i="13"/>
  <c r="J255" i="13" s="1"/>
  <c r="X960" i="13"/>
  <c r="CR18" i="10"/>
  <c r="AC18" i="10" s="1"/>
  <c r="X43" i="13"/>
  <c r="J43" i="13" s="1"/>
  <c r="X794" i="13"/>
  <c r="X374" i="13"/>
  <c r="J374" i="13" s="1"/>
  <c r="X340" i="13"/>
  <c r="J340" i="13" s="1"/>
  <c r="X103" i="13"/>
  <c r="J103" i="13" s="1"/>
  <c r="X906" i="13"/>
  <c r="J906" i="13" s="1"/>
  <c r="X577" i="13"/>
  <c r="X772" i="13"/>
  <c r="J772" i="13" s="1"/>
  <c r="X378" i="13"/>
  <c r="J378" i="13" s="1"/>
  <c r="X921" i="13"/>
  <c r="J921" i="13" s="1"/>
  <c r="X554" i="13"/>
  <c r="J554" i="13" s="1"/>
  <c r="X451" i="13"/>
  <c r="J451" i="13" s="1"/>
  <c r="X456" i="13"/>
  <c r="J456" i="13" s="1"/>
  <c r="X500" i="13"/>
  <c r="J500" i="13" s="1"/>
  <c r="X570" i="13"/>
  <c r="J570" i="13" s="1"/>
  <c r="X912" i="13"/>
  <c r="X521" i="13"/>
  <c r="J521" i="13" s="1"/>
  <c r="X472" i="13"/>
  <c r="AC196" i="10"/>
  <c r="AC388" i="10"/>
  <c r="AC868" i="10"/>
  <c r="AC980" i="10"/>
  <c r="AC533" i="10"/>
  <c r="AC100" i="10"/>
  <c r="AC484" i="10"/>
  <c r="AC676" i="10"/>
  <c r="AC788" i="10"/>
  <c r="AC53" i="10"/>
  <c r="AC245" i="10"/>
  <c r="AC341" i="10"/>
  <c r="AC725" i="10"/>
  <c r="AC821" i="10"/>
  <c r="AC483" i="10"/>
  <c r="AC102" i="10"/>
  <c r="AC67" i="10"/>
  <c r="AC55" i="10"/>
  <c r="AC439" i="10"/>
  <c r="AC727" i="10"/>
  <c r="AC839" i="10"/>
  <c r="AC967" i="10"/>
  <c r="AC851" i="10"/>
  <c r="AC72" i="10"/>
  <c r="AC440" i="10"/>
  <c r="AC536" i="10"/>
  <c r="AC744" i="10"/>
  <c r="AC153" i="10"/>
  <c r="AC249" i="10"/>
  <c r="AC457" i="10"/>
  <c r="AC553" i="10"/>
  <c r="AC154" i="10"/>
  <c r="AC554" i="10"/>
  <c r="AC874" i="10"/>
  <c r="AC1002" i="10"/>
  <c r="AC931" i="10"/>
  <c r="AC299" i="10"/>
  <c r="AC507" i="10"/>
  <c r="AC603" i="10"/>
  <c r="AC891" i="10"/>
  <c r="AC444" i="10"/>
  <c r="AC668" i="10"/>
  <c r="AC780" i="10"/>
  <c r="AC908" i="10"/>
  <c r="AC173" i="10"/>
  <c r="AC269" i="10"/>
  <c r="AC365" i="10"/>
  <c r="AC461" i="10"/>
  <c r="AC557" i="10"/>
  <c r="AC653" i="10"/>
  <c r="AC270" i="10"/>
  <c r="AC558" i="10"/>
  <c r="AC958" i="10"/>
  <c r="AC591" i="10"/>
  <c r="AC687" i="10"/>
  <c r="AC80" i="10"/>
  <c r="AC176" i="10"/>
  <c r="AC288" i="10"/>
  <c r="AC480" i="10"/>
  <c r="AC576" i="10"/>
  <c r="AC896" i="10"/>
  <c r="AC227" i="10"/>
  <c r="AC193" i="10"/>
  <c r="AC289" i="10"/>
  <c r="AC497" i="10"/>
  <c r="AC593" i="10"/>
  <c r="AC977" i="10"/>
  <c r="AC274" i="10"/>
  <c r="AC466" i="10"/>
  <c r="AC562" i="10"/>
  <c r="AC786" i="10"/>
  <c r="AC292" i="10"/>
  <c r="AC580" i="10"/>
  <c r="AC884" i="10"/>
  <c r="AC996" i="10"/>
  <c r="AC645" i="10"/>
  <c r="AC741" i="10"/>
  <c r="AC933" i="10"/>
  <c r="AC198" i="10"/>
  <c r="AC294" i="10"/>
  <c r="AC390" i="10"/>
  <c r="AC582" i="10"/>
  <c r="AC694" i="10"/>
  <c r="AC806" i="10"/>
  <c r="AC918" i="10"/>
  <c r="AC151" i="10"/>
  <c r="AC247" i="10"/>
  <c r="AC551" i="10"/>
  <c r="AC647" i="10"/>
  <c r="AC855" i="10"/>
  <c r="AC983" i="10"/>
  <c r="AC344" i="10"/>
  <c r="AC632" i="10"/>
  <c r="AC952" i="10"/>
  <c r="AC57" i="10"/>
  <c r="AC921" i="10"/>
  <c r="AC259" i="10"/>
  <c r="AC266" i="10"/>
  <c r="AC458" i="10"/>
  <c r="AC666" i="10"/>
  <c r="AC762" i="10"/>
  <c r="AC123" i="10"/>
  <c r="AC699" i="10"/>
  <c r="AC795" i="10"/>
  <c r="AC252" i="10"/>
  <c r="AC348" i="10"/>
  <c r="AC307" i="10"/>
  <c r="AC77" i="10"/>
  <c r="AC781" i="10"/>
  <c r="AC909" i="10"/>
  <c r="AC94" i="10"/>
  <c r="AC366" i="10"/>
  <c r="AC462" i="10"/>
  <c r="AC766" i="10"/>
  <c r="AC862" i="10"/>
  <c r="AC111" i="10"/>
  <c r="AC287" i="10"/>
  <c r="AC383" i="10"/>
  <c r="AC911" i="10"/>
  <c r="AC384" i="10"/>
  <c r="AC385" i="10"/>
  <c r="AC689" i="10"/>
  <c r="AC785" i="10"/>
  <c r="AC82" i="10"/>
  <c r="AC674" i="10"/>
  <c r="AC212" i="10"/>
  <c r="AC404" i="10"/>
  <c r="AC692" i="10"/>
  <c r="AC149" i="10"/>
  <c r="AC453" i="10"/>
  <c r="AC549" i="10"/>
  <c r="AC837" i="10"/>
  <c r="AC949" i="10"/>
  <c r="AC675" i="10"/>
  <c r="AC22" i="10"/>
  <c r="AC486" i="10"/>
  <c r="AC71" i="10"/>
  <c r="AC359" i="10"/>
  <c r="AC455" i="10"/>
  <c r="AC567" i="10"/>
  <c r="AC168" i="10"/>
  <c r="AC264" i="10"/>
  <c r="AC760" i="10"/>
  <c r="AC856" i="10"/>
  <c r="AC435" i="10"/>
  <c r="AC265" i="10"/>
  <c r="AC361" i="10"/>
  <c r="AC569" i="10"/>
  <c r="AC681" i="10"/>
  <c r="AC809" i="10"/>
  <c r="AC74" i="10"/>
  <c r="AC170" i="10"/>
  <c r="AC362" i="10"/>
  <c r="AC890" i="10"/>
  <c r="AC27" i="10"/>
  <c r="AC219" i="10"/>
  <c r="AC411" i="10"/>
  <c r="AC907" i="10"/>
  <c r="AC163" i="10"/>
  <c r="AC156" i="10"/>
  <c r="AC268" i="10"/>
  <c r="AC460" i="10"/>
  <c r="AC572" i="10"/>
  <c r="AC285" i="10"/>
  <c r="AC573" i="10"/>
  <c r="AC467" i="10"/>
  <c r="AC574" i="10"/>
  <c r="AC670" i="10"/>
  <c r="AC974" i="10"/>
  <c r="AC31" i="10"/>
  <c r="AC495" i="10"/>
  <c r="AC703" i="10"/>
  <c r="AC815" i="10"/>
  <c r="AC96" i="10"/>
  <c r="AC192" i="10"/>
  <c r="AC688" i="10"/>
  <c r="AC784" i="10"/>
  <c r="AC339" i="10"/>
  <c r="AC113" i="10"/>
  <c r="AC881" i="10"/>
  <c r="AC993" i="10"/>
  <c r="AC178" i="10"/>
  <c r="AC290" i="10"/>
  <c r="AC386" i="10"/>
  <c r="AC898" i="10"/>
  <c r="AC116" i="10"/>
  <c r="AC308" i="10"/>
  <c r="AC500" i="10"/>
  <c r="AC804" i="10"/>
  <c r="AC1012" i="10"/>
  <c r="AC69" i="10"/>
  <c r="AC261" i="10"/>
  <c r="AC357" i="10"/>
  <c r="AC661" i="10"/>
  <c r="AC598" i="10"/>
  <c r="AC710" i="10"/>
  <c r="AC934" i="10"/>
  <c r="AC243" i="10"/>
  <c r="AC263" i="10"/>
  <c r="AC743" i="10"/>
  <c r="AC871" i="10"/>
  <c r="AC999" i="10"/>
  <c r="AC88" i="10"/>
  <c r="AC360" i="10"/>
  <c r="AC456" i="10"/>
  <c r="AC552" i="10"/>
  <c r="AC648" i="10"/>
  <c r="AC968" i="10"/>
  <c r="AC169" i="10"/>
  <c r="AC473" i="10"/>
  <c r="AC937" i="10"/>
  <c r="AC451" i="10"/>
  <c r="AC282" i="10"/>
  <c r="AC474" i="10"/>
  <c r="AC570" i="10"/>
  <c r="AC906" i="10"/>
  <c r="AC315" i="10"/>
  <c r="AC523" i="10"/>
  <c r="AC619" i="10"/>
  <c r="AC811" i="10"/>
  <c r="AC60" i="10"/>
  <c r="AC172" i="10"/>
  <c r="AC684" i="10"/>
  <c r="AC796" i="10"/>
  <c r="AC924" i="10"/>
  <c r="AC547" i="10"/>
  <c r="AC381" i="10"/>
  <c r="AC477" i="10"/>
  <c r="AC669" i="10"/>
  <c r="AC797" i="10"/>
  <c r="AC925" i="10"/>
  <c r="AC110" i="10"/>
  <c r="AC190" i="10"/>
  <c r="AC286" i="10"/>
  <c r="AC686" i="10"/>
  <c r="AC782" i="10"/>
  <c r="AC127" i="10"/>
  <c r="AC207" i="10"/>
  <c r="AC607" i="10"/>
  <c r="AC927" i="10"/>
  <c r="AC304" i="10"/>
  <c r="AC496" i="10"/>
  <c r="AC592" i="10"/>
  <c r="AC912" i="10"/>
  <c r="AC209" i="10"/>
  <c r="AC305" i="10"/>
  <c r="AC401" i="10"/>
  <c r="AC513" i="10"/>
  <c r="AC609" i="10"/>
  <c r="AC482" i="10"/>
  <c r="AC578" i="10"/>
  <c r="AC802" i="10"/>
  <c r="AC469" i="10"/>
  <c r="AC947" i="10"/>
  <c r="AC38" i="10"/>
  <c r="AC118" i="10"/>
  <c r="AC214" i="10"/>
  <c r="AC310" i="10"/>
  <c r="AC406" i="10"/>
  <c r="AC822" i="10"/>
  <c r="AC950" i="10"/>
  <c r="AC167" i="10"/>
  <c r="AC663" i="10"/>
  <c r="AC776" i="10"/>
  <c r="AC872" i="10"/>
  <c r="AC611" i="10"/>
  <c r="AC73" i="10"/>
  <c r="AC281" i="10"/>
  <c r="AC377" i="10"/>
  <c r="AC697" i="10"/>
  <c r="AC825" i="10"/>
  <c r="AC682" i="10"/>
  <c r="AC778" i="10"/>
  <c r="AC131" i="10"/>
  <c r="AC139" i="10"/>
  <c r="AC427" i="10"/>
  <c r="AC715" i="10"/>
  <c r="AC364" i="10"/>
  <c r="AC476" i="10"/>
  <c r="AC93" i="10"/>
  <c r="AC189" i="10"/>
  <c r="AC723" i="10"/>
  <c r="AC382" i="10"/>
  <c r="AC478" i="10"/>
  <c r="AC878" i="10"/>
  <c r="AC990" i="10"/>
  <c r="AC399" i="10"/>
  <c r="AC511" i="10"/>
  <c r="AC719" i="10"/>
  <c r="AC831" i="10"/>
  <c r="AC208" i="10"/>
  <c r="AC400" i="10"/>
  <c r="AC800" i="10"/>
  <c r="AC33" i="10"/>
  <c r="AC705" i="10"/>
  <c r="AC801" i="10"/>
  <c r="AC897" i="10"/>
  <c r="AC1009" i="10"/>
  <c r="AC98" i="10"/>
  <c r="AC194" i="10"/>
  <c r="AC690" i="10"/>
  <c r="AC20" i="10"/>
  <c r="AC596" i="10"/>
  <c r="AC708" i="10"/>
  <c r="AC900" i="10"/>
  <c r="AC165" i="10"/>
  <c r="AC132" i="10"/>
  <c r="AC228" i="10"/>
  <c r="AC324" i="10"/>
  <c r="AC420" i="10"/>
  <c r="AC115" i="10"/>
  <c r="AC373" i="10"/>
  <c r="AC565" i="10"/>
  <c r="AC757" i="10"/>
  <c r="AC853" i="10"/>
  <c r="AC965" i="10"/>
  <c r="AC502" i="10"/>
  <c r="AC371" i="10"/>
  <c r="AC87" i="10"/>
  <c r="AC375" i="10"/>
  <c r="AC471" i="10"/>
  <c r="AC759" i="10"/>
  <c r="AC184" i="10"/>
  <c r="AC280" i="10"/>
  <c r="AC984" i="10"/>
  <c r="AC585" i="10"/>
  <c r="AC953" i="10"/>
  <c r="AC90" i="10"/>
  <c r="AC186" i="10"/>
  <c r="AC378" i="10"/>
  <c r="AC490" i="10"/>
  <c r="AC586" i="10"/>
  <c r="AC698" i="10"/>
  <c r="AC43" i="10"/>
  <c r="AC235" i="10"/>
  <c r="AC923" i="10"/>
  <c r="AC355" i="10"/>
  <c r="AC76" i="10"/>
  <c r="AC588" i="10"/>
  <c r="AC700" i="10"/>
  <c r="AC812" i="10"/>
  <c r="AC940" i="10"/>
  <c r="AC771" i="10"/>
  <c r="AC301" i="10"/>
  <c r="AC397" i="10"/>
  <c r="AC589" i="10"/>
  <c r="AC685" i="10"/>
  <c r="AC813" i="10"/>
  <c r="AC941" i="10"/>
  <c r="AC30" i="10"/>
  <c r="AC302" i="10"/>
  <c r="AC223" i="10"/>
  <c r="AC303" i="10"/>
  <c r="AC943" i="10"/>
  <c r="AC112" i="10"/>
  <c r="AC320" i="10"/>
  <c r="AC512" i="10"/>
  <c r="AC608" i="10"/>
  <c r="AC704" i="10"/>
  <c r="AC928" i="10"/>
  <c r="AC531" i="10"/>
  <c r="AC129" i="10"/>
  <c r="AC306" i="10"/>
  <c r="AC402" i="10"/>
  <c r="AC594" i="10"/>
  <c r="AC818" i="10"/>
  <c r="AC930" i="10"/>
  <c r="AC36" i="10"/>
  <c r="AC516" i="10"/>
  <c r="AC724" i="10"/>
  <c r="AC820" i="10"/>
  <c r="AC85" i="10"/>
  <c r="AC181" i="10"/>
  <c r="AC277" i="10"/>
  <c r="AC485" i="10"/>
  <c r="AC677" i="10"/>
  <c r="AC134" i="10"/>
  <c r="AC230" i="10"/>
  <c r="AC326" i="10"/>
  <c r="AC614" i="10"/>
  <c r="AC726" i="10"/>
  <c r="AC838" i="10"/>
  <c r="AC279" i="10"/>
  <c r="AC583" i="10"/>
  <c r="AC887" i="10"/>
  <c r="AC104" i="10"/>
  <c r="AC376" i="10"/>
  <c r="AC472" i="10"/>
  <c r="AC568" i="10"/>
  <c r="AC664" i="10"/>
  <c r="AC792" i="10"/>
  <c r="AC787" i="10"/>
  <c r="AC89" i="10"/>
  <c r="AC185" i="10"/>
  <c r="AC297" i="10"/>
  <c r="AC393" i="10"/>
  <c r="AC489" i="10"/>
  <c r="AC713" i="10"/>
  <c r="AC841" i="10"/>
  <c r="AC659" i="10"/>
  <c r="AC298" i="10"/>
  <c r="AC794" i="10"/>
  <c r="AC922" i="10"/>
  <c r="AC331" i="10"/>
  <c r="AC443" i="10"/>
  <c r="AC539" i="10"/>
  <c r="AC635" i="10"/>
  <c r="AC827" i="10"/>
  <c r="AC188" i="10"/>
  <c r="AC284" i="10"/>
  <c r="AC380" i="10"/>
  <c r="AC205" i="10"/>
  <c r="AC493" i="10"/>
  <c r="AC963" i="10"/>
  <c r="AC206" i="10"/>
  <c r="AC494" i="10"/>
  <c r="AC590" i="10"/>
  <c r="AC702" i="10"/>
  <c r="AC798" i="10"/>
  <c r="AC1006" i="10"/>
  <c r="AC47" i="10"/>
  <c r="AC415" i="10"/>
  <c r="AC527" i="10"/>
  <c r="AC623" i="10"/>
  <c r="AC735" i="10"/>
  <c r="AC816" i="10"/>
  <c r="AC225" i="10"/>
  <c r="AC321" i="10"/>
  <c r="AC417" i="10"/>
  <c r="AC529" i="10"/>
  <c r="AC625" i="10"/>
  <c r="AC721" i="10"/>
  <c r="AC210" i="10"/>
  <c r="AC498" i="10"/>
  <c r="AC180" i="10"/>
  <c r="AC612" i="10"/>
  <c r="AC389" i="10"/>
  <c r="AC581" i="10"/>
  <c r="AC773" i="10"/>
  <c r="AC869" i="10"/>
  <c r="AC981" i="10"/>
  <c r="AC422" i="10"/>
  <c r="AC966" i="10"/>
  <c r="AC183" i="10"/>
  <c r="AC487" i="10"/>
  <c r="AC679" i="10"/>
  <c r="AC24" i="10"/>
  <c r="AC200" i="10"/>
  <c r="AC888" i="10"/>
  <c r="AC1000" i="10"/>
  <c r="AC601" i="10"/>
  <c r="AC969" i="10"/>
  <c r="AC202" i="10"/>
  <c r="AC602" i="10"/>
  <c r="AC275" i="10"/>
  <c r="AC59" i="10"/>
  <c r="AC155" i="10"/>
  <c r="AC251" i="10"/>
  <c r="AC731" i="10"/>
  <c r="AC939" i="10"/>
  <c r="AC563" i="10"/>
  <c r="AC492" i="10"/>
  <c r="AC716" i="10"/>
  <c r="AC828" i="10"/>
  <c r="AC956" i="10"/>
  <c r="AC979" i="10"/>
  <c r="AC109" i="10"/>
  <c r="AC829" i="10"/>
  <c r="AC957" i="10"/>
  <c r="AC46" i="10"/>
  <c r="AC126" i="10"/>
  <c r="AC398" i="10"/>
  <c r="AC894" i="10"/>
  <c r="AC143" i="10"/>
  <c r="AC319" i="10"/>
  <c r="AC847" i="10"/>
  <c r="AC959" i="10"/>
  <c r="AC128" i="10"/>
  <c r="AC224" i="10"/>
  <c r="AC416" i="10"/>
  <c r="AC624" i="10"/>
  <c r="AC960" i="10"/>
  <c r="AC49" i="10"/>
  <c r="AC145" i="10"/>
  <c r="AC817" i="10"/>
  <c r="AC913" i="10"/>
  <c r="AC83" i="10"/>
  <c r="AC114" i="10"/>
  <c r="AC706" i="10"/>
  <c r="AC946" i="10"/>
  <c r="AC323" i="10"/>
  <c r="AC148" i="10"/>
  <c r="AC244" i="10"/>
  <c r="AC340" i="10"/>
  <c r="AC436" i="10"/>
  <c r="AC532" i="10"/>
  <c r="AC54" i="10"/>
  <c r="AC342" i="10"/>
  <c r="AC518" i="10"/>
  <c r="AC630" i="10"/>
  <c r="AC742" i="10"/>
  <c r="AC854" i="10"/>
  <c r="AC515" i="10"/>
  <c r="AC103" i="10"/>
  <c r="AC295" i="10"/>
  <c r="AC391" i="10"/>
  <c r="AC775" i="10"/>
  <c r="AC903" i="10"/>
  <c r="AC296" i="10"/>
  <c r="AC392" i="10"/>
  <c r="AC680" i="10"/>
  <c r="AC915" i="10"/>
  <c r="AC105" i="10"/>
  <c r="AC409" i="10"/>
  <c r="AC729" i="10"/>
  <c r="AC857" i="10"/>
  <c r="AC835" i="10"/>
  <c r="AC106" i="10"/>
  <c r="AC394" i="10"/>
  <c r="AC506" i="10"/>
  <c r="AC810" i="10"/>
  <c r="AC938" i="10"/>
  <c r="AC347" i="10"/>
  <c r="AC843" i="10"/>
  <c r="AC92" i="10"/>
  <c r="AC204" i="10"/>
  <c r="AC300" i="10"/>
  <c r="AC396" i="10"/>
  <c r="AC604" i="10"/>
  <c r="AC29" i="10"/>
  <c r="AC221" i="10"/>
  <c r="AC317" i="10"/>
  <c r="AC413" i="10"/>
  <c r="AC605" i="10"/>
  <c r="AC701" i="10"/>
  <c r="AC222" i="10"/>
  <c r="AC718" i="10"/>
  <c r="AC867" i="10"/>
  <c r="AC63" i="10"/>
  <c r="AC751" i="10"/>
  <c r="AC32" i="10"/>
  <c r="AC336" i="10"/>
  <c r="AC528" i="10"/>
  <c r="AC720" i="10"/>
  <c r="AC832" i="10"/>
  <c r="AC755" i="10"/>
  <c r="AC241" i="10"/>
  <c r="AC433" i="10"/>
  <c r="AC545" i="10"/>
  <c r="AC34" i="10"/>
  <c r="AC322" i="10"/>
  <c r="AC418" i="10"/>
  <c r="AC514" i="10"/>
  <c r="AC610" i="10"/>
  <c r="AC834" i="10"/>
  <c r="AC916" i="10"/>
  <c r="AC52" i="10"/>
  <c r="AC740" i="10"/>
  <c r="AC836" i="10"/>
  <c r="AC932" i="10"/>
  <c r="AC499" i="10"/>
  <c r="AC101" i="10"/>
  <c r="AC197" i="10"/>
  <c r="AC293" i="10"/>
  <c r="AC501" i="10"/>
  <c r="AC885" i="10"/>
  <c r="AC997" i="10"/>
  <c r="AC150" i="10"/>
  <c r="AC982" i="10"/>
  <c r="AC199" i="10"/>
  <c r="AC599" i="10"/>
  <c r="AC99" i="10"/>
  <c r="AC120" i="10"/>
  <c r="AC488" i="10"/>
  <c r="AC584" i="10"/>
  <c r="AC808" i="10"/>
  <c r="AC201" i="10"/>
  <c r="AC505" i="10"/>
  <c r="AC617" i="10"/>
  <c r="AC985" i="10"/>
  <c r="AC314" i="10"/>
  <c r="AC618" i="10"/>
  <c r="AC714" i="10"/>
  <c r="AC419" i="10"/>
  <c r="AC459" i="10"/>
  <c r="AC555" i="10"/>
  <c r="AC651" i="10"/>
  <c r="AC747" i="10"/>
  <c r="AC955" i="10"/>
  <c r="AC707" i="10"/>
  <c r="AC508" i="10"/>
  <c r="AC844" i="10"/>
  <c r="AC972" i="10"/>
  <c r="AC509" i="10"/>
  <c r="AC845" i="10"/>
  <c r="AC973" i="10"/>
  <c r="AC318" i="10"/>
  <c r="AC414" i="10"/>
  <c r="AC510" i="10"/>
  <c r="AC606" i="10"/>
  <c r="AC814" i="10"/>
  <c r="AC910" i="10"/>
  <c r="AC159" i="10"/>
  <c r="AC239" i="10"/>
  <c r="AC335" i="10"/>
  <c r="AC431" i="10"/>
  <c r="AC543" i="10"/>
  <c r="AC639" i="10"/>
  <c r="AC863" i="10"/>
  <c r="AC975" i="10"/>
  <c r="AC432" i="10"/>
  <c r="AC640" i="10"/>
  <c r="AC992" i="10"/>
  <c r="AC337" i="10"/>
  <c r="AC641" i="10"/>
  <c r="AC737" i="10"/>
  <c r="AC833" i="10"/>
  <c r="AC130" i="10"/>
  <c r="AC226" i="10"/>
  <c r="AC722" i="10"/>
  <c r="AC962" i="10"/>
  <c r="AC164" i="10"/>
  <c r="AC628" i="10"/>
  <c r="AC21" i="10"/>
  <c r="AC405" i="10"/>
  <c r="AC597" i="10"/>
  <c r="AC693" i="10"/>
  <c r="AC1013" i="10"/>
  <c r="AC166" i="10"/>
  <c r="AC246" i="10"/>
  <c r="AC438" i="10"/>
  <c r="AC646" i="10"/>
  <c r="AC758" i="10"/>
  <c r="AC870" i="10"/>
  <c r="AC739" i="10"/>
  <c r="AC23" i="10"/>
  <c r="AC311" i="10"/>
  <c r="AC407" i="10"/>
  <c r="AC503" i="10"/>
  <c r="AC695" i="10"/>
  <c r="AC791" i="10"/>
  <c r="AC919" i="10"/>
  <c r="AC40" i="10"/>
  <c r="AC216" i="10"/>
  <c r="AC408" i="10"/>
  <c r="AC696" i="10"/>
  <c r="AC904" i="10"/>
  <c r="AC51" i="10"/>
  <c r="AC25" i="10"/>
  <c r="AC217" i="10"/>
  <c r="AC313" i="10"/>
  <c r="AC745" i="10"/>
  <c r="AC26" i="10"/>
  <c r="AC218" i="10"/>
  <c r="AC410" i="10"/>
  <c r="AC522" i="10"/>
  <c r="AC826" i="10"/>
  <c r="AC954" i="10"/>
  <c r="AC75" i="10"/>
  <c r="AC171" i="10"/>
  <c r="AC267" i="10"/>
  <c r="AC363" i="10"/>
  <c r="AC108" i="10"/>
  <c r="AC620" i="10"/>
  <c r="AC732" i="10"/>
  <c r="AC621" i="10"/>
  <c r="AC733" i="10"/>
  <c r="AC142" i="10"/>
  <c r="AC238" i="10"/>
  <c r="AC144" i="10"/>
  <c r="AC240" i="10"/>
  <c r="AC544" i="10"/>
  <c r="AC736" i="10"/>
  <c r="AC848" i="10"/>
  <c r="AC1011" i="10"/>
  <c r="AC65" i="10"/>
  <c r="AC161" i="10"/>
  <c r="AC257" i="10"/>
  <c r="AC449" i="10"/>
  <c r="AC929" i="10"/>
  <c r="AC387" i="10"/>
  <c r="AC338" i="10"/>
  <c r="AC434" i="10"/>
  <c r="AC530" i="10"/>
  <c r="AC850" i="10"/>
  <c r="AC68" i="10"/>
  <c r="AC260" i="10"/>
  <c r="AC356" i="10"/>
  <c r="AC452" i="10"/>
  <c r="AC548" i="10"/>
  <c r="AC756" i="10"/>
  <c r="AC948" i="10"/>
  <c r="AC691" i="10"/>
  <c r="AC213" i="10"/>
  <c r="AC309" i="10"/>
  <c r="AC613" i="10"/>
  <c r="AC789" i="10"/>
  <c r="AC70" i="10"/>
  <c r="AC358" i="10"/>
  <c r="AC534" i="10"/>
  <c r="AC998" i="10"/>
  <c r="AC119" i="10"/>
  <c r="AC615" i="10"/>
  <c r="AC403" i="10"/>
  <c r="AC312" i="10"/>
  <c r="AC504" i="10"/>
  <c r="AC425" i="10"/>
  <c r="AC521" i="10"/>
  <c r="AC633" i="10"/>
  <c r="AC873" i="10"/>
  <c r="AC1001" i="10"/>
  <c r="AC122" i="10"/>
  <c r="AC634" i="10"/>
  <c r="AC730" i="10"/>
  <c r="AC970" i="10"/>
  <c r="AC859" i="10"/>
  <c r="AC971" i="10"/>
  <c r="AC883" i="10"/>
  <c r="AC220" i="10"/>
  <c r="AC412" i="10"/>
  <c r="AC524" i="10"/>
  <c r="AC988" i="10"/>
  <c r="AC45" i="10"/>
  <c r="AC125" i="10"/>
  <c r="AC237" i="10"/>
  <c r="AC333" i="10"/>
  <c r="AC429" i="10"/>
  <c r="AC861" i="10"/>
  <c r="AC989" i="10"/>
  <c r="AC62" i="10"/>
  <c r="AC334" i="10"/>
  <c r="AC526" i="10"/>
  <c r="AC622" i="10"/>
  <c r="AC734" i="10"/>
  <c r="AC830" i="10"/>
  <c r="AC255" i="10"/>
  <c r="AC351" i="10"/>
  <c r="AC655" i="10"/>
  <c r="AC767" i="10"/>
  <c r="AC991" i="10"/>
  <c r="AC48" i="10"/>
  <c r="AC256" i="10"/>
  <c r="AC352" i="10"/>
  <c r="AC1008" i="10"/>
  <c r="AC353" i="10"/>
  <c r="AC561" i="10"/>
  <c r="AC753" i="10"/>
  <c r="AC50" i="10"/>
  <c r="AC242" i="10"/>
  <c r="AC626" i="10"/>
  <c r="AC978" i="10"/>
  <c r="AC852" i="10"/>
  <c r="AC117" i="10"/>
  <c r="AC421" i="10"/>
  <c r="AC517" i="10"/>
  <c r="AC901" i="10"/>
  <c r="AC774" i="10"/>
  <c r="AC995" i="10"/>
  <c r="AC215" i="10"/>
  <c r="AC327" i="10"/>
  <c r="AC807" i="10"/>
  <c r="AC935" i="10"/>
  <c r="AC136" i="10"/>
  <c r="AC232" i="10"/>
  <c r="AC600" i="10"/>
  <c r="AC712" i="10"/>
  <c r="AC824" i="10"/>
  <c r="AC121" i="10"/>
  <c r="AC233" i="10"/>
  <c r="AC42" i="10"/>
  <c r="AC330" i="10"/>
  <c r="AC842" i="10"/>
  <c r="AC595" i="10"/>
  <c r="AC187" i="10"/>
  <c r="AC379" i="10"/>
  <c r="AC475" i="10"/>
  <c r="AC571" i="10"/>
  <c r="AC667" i="10"/>
  <c r="AC763" i="10"/>
  <c r="AC316" i="10"/>
  <c r="AC636" i="10"/>
  <c r="AC748" i="10"/>
  <c r="AC860" i="10"/>
  <c r="AC141" i="10"/>
  <c r="AC525" i="10"/>
  <c r="AC430" i="10"/>
  <c r="AC926" i="10"/>
  <c r="AC79" i="10"/>
  <c r="AC447" i="10"/>
  <c r="AC559" i="10"/>
  <c r="AC879" i="10"/>
  <c r="AC160" i="10"/>
  <c r="AC448" i="10"/>
  <c r="AC656" i="10"/>
  <c r="AC864" i="10"/>
  <c r="AC81" i="10"/>
  <c r="AC465" i="10"/>
  <c r="AC657" i="10"/>
  <c r="AC849" i="10"/>
  <c r="AC945" i="10"/>
  <c r="AC146" i="10"/>
  <c r="AC354" i="10"/>
  <c r="AC738" i="10"/>
  <c r="AC84" i="10"/>
  <c r="AC899" i="10"/>
  <c r="AC709" i="10"/>
  <c r="AC805" i="10"/>
  <c r="AC179" i="10"/>
  <c r="AC262" i="10"/>
  <c r="AC454" i="10"/>
  <c r="AC550" i="10"/>
  <c r="AC662" i="10"/>
  <c r="AC886" i="10"/>
  <c r="AC1014" i="10"/>
  <c r="AC39" i="10"/>
  <c r="AC423" i="10"/>
  <c r="AC519" i="10"/>
  <c r="AC711" i="10"/>
  <c r="AC823" i="10"/>
  <c r="AC951" i="10"/>
  <c r="AC56" i="10"/>
  <c r="AC424" i="10"/>
  <c r="AC520" i="10"/>
  <c r="AC920" i="10"/>
  <c r="AC211" i="10"/>
  <c r="AC41" i="10"/>
  <c r="AC329" i="10"/>
  <c r="AC537" i="10"/>
  <c r="AC649" i="10"/>
  <c r="AC761" i="10"/>
  <c r="AC889" i="10"/>
  <c r="AC234" i="10"/>
  <c r="AC426" i="10"/>
  <c r="AC858" i="10"/>
  <c r="AC91" i="10"/>
  <c r="AC283" i="10"/>
  <c r="AC875" i="10"/>
  <c r="AC987" i="10"/>
  <c r="AC28" i="10"/>
  <c r="AC236" i="10"/>
  <c r="AC428" i="10"/>
  <c r="AC540" i="10"/>
  <c r="AC637" i="10"/>
  <c r="AC749" i="10"/>
  <c r="AC877" i="10"/>
  <c r="AC1005" i="10"/>
  <c r="AC158" i="10"/>
  <c r="AC254" i="10"/>
  <c r="AC542" i="10"/>
  <c r="AC942" i="10"/>
  <c r="AC95" i="10"/>
  <c r="AC175" i="10"/>
  <c r="AC783" i="10"/>
  <c r="AC1007" i="10"/>
  <c r="AC64" i="10"/>
  <c r="AC560" i="10"/>
  <c r="AC752" i="10"/>
  <c r="AC177" i="10"/>
  <c r="AC273" i="10"/>
  <c r="AC627" i="10"/>
  <c r="AC450" i="10"/>
  <c r="AC642" i="10"/>
  <c r="AC866" i="10"/>
  <c r="AC994" i="10"/>
  <c r="AC372" i="10"/>
  <c r="AC468" i="10"/>
  <c r="AC644" i="10"/>
  <c r="AC964" i="10"/>
  <c r="AC37" i="10"/>
  <c r="AC229" i="10"/>
  <c r="AC276" i="10"/>
  <c r="AC564" i="10"/>
  <c r="AC772" i="10"/>
  <c r="AC325" i="10"/>
  <c r="AC629" i="10"/>
  <c r="AC86" i="10"/>
  <c r="AC182" i="10"/>
  <c r="AC374" i="10"/>
  <c r="AC566" i="10"/>
  <c r="AC135" i="10"/>
  <c r="AC643" i="10"/>
  <c r="AC328" i="10"/>
  <c r="AC616" i="10"/>
  <c r="AC728" i="10"/>
  <c r="AC441" i="10"/>
  <c r="AC35" i="10"/>
  <c r="AC138" i="10"/>
  <c r="AC538" i="10"/>
  <c r="AC650" i="10"/>
  <c r="AC746" i="10"/>
  <c r="AC986" i="10"/>
  <c r="AC803" i="10"/>
  <c r="AC491" i="10"/>
  <c r="AC587" i="10"/>
  <c r="AC683" i="10"/>
  <c r="AC779" i="10"/>
  <c r="AC124" i="10"/>
  <c r="AC332" i="10"/>
  <c r="AC652" i="10"/>
  <c r="AC764" i="10"/>
  <c r="AC892" i="10"/>
  <c r="AC147" i="10"/>
  <c r="AC157" i="10"/>
  <c r="AC349" i="10"/>
  <c r="AC445" i="10"/>
  <c r="AC541" i="10"/>
  <c r="AC78" i="10"/>
  <c r="AC350" i="10"/>
  <c r="AC446" i="10"/>
  <c r="AC638" i="10"/>
  <c r="AC750" i="10"/>
  <c r="AC846" i="10"/>
  <c r="AC367" i="10"/>
  <c r="AC575" i="10"/>
  <c r="AC671" i="10"/>
  <c r="AC895" i="10"/>
  <c r="AC272" i="10"/>
  <c r="AC368" i="10"/>
  <c r="AC464" i="10"/>
  <c r="AC880" i="10"/>
  <c r="AC19" i="10"/>
  <c r="AC369" i="10"/>
  <c r="AC481" i="10"/>
  <c r="AC577" i="10"/>
  <c r="AC769" i="10"/>
  <c r="AC961" i="10"/>
  <c r="AC66" i="10"/>
  <c r="AC258" i="10"/>
  <c r="AC546" i="10"/>
  <c r="AC754" i="10"/>
  <c r="AC133" i="10"/>
  <c r="AC437" i="10"/>
  <c r="AC917" i="10"/>
  <c r="AC278" i="10"/>
  <c r="AC470" i="10"/>
  <c r="AC678" i="10"/>
  <c r="AC790" i="10"/>
  <c r="AC902" i="10"/>
  <c r="AC231" i="10"/>
  <c r="AC343" i="10"/>
  <c r="AC535" i="10"/>
  <c r="AC631" i="10"/>
  <c r="AC152" i="10"/>
  <c r="AC248" i="10"/>
  <c r="AC840" i="10"/>
  <c r="AC936" i="10"/>
  <c r="AC291" i="10"/>
  <c r="AC137" i="10"/>
  <c r="AC345" i="10"/>
  <c r="AC665" i="10"/>
  <c r="AC777" i="10"/>
  <c r="AC905" i="10"/>
  <c r="AC58" i="10"/>
  <c r="AC250" i="10"/>
  <c r="AC346" i="10"/>
  <c r="AC442" i="10"/>
  <c r="AC107" i="10"/>
  <c r="AC203" i="10"/>
  <c r="AC395" i="10"/>
  <c r="AC1003" i="10"/>
  <c r="AC44" i="10"/>
  <c r="AC140" i="10"/>
  <c r="AC556" i="10"/>
  <c r="AC61" i="10"/>
  <c r="AC253" i="10"/>
  <c r="AC765" i="10"/>
  <c r="AC893" i="10"/>
  <c r="AC195" i="10"/>
  <c r="AC174" i="10"/>
  <c r="AC654" i="10"/>
  <c r="AC191" i="10"/>
  <c r="AC271" i="10"/>
  <c r="AC463" i="10"/>
  <c r="AC799" i="10"/>
  <c r="AC579" i="10"/>
  <c r="AC672" i="10"/>
  <c r="AC768" i="10"/>
  <c r="AC97" i="10"/>
  <c r="AC673" i="10"/>
  <c r="AC865" i="10"/>
  <c r="AC819" i="10"/>
  <c r="AC162" i="10"/>
  <c r="AC370" i="10"/>
  <c r="AC658" i="10"/>
  <c r="AC882" i="10"/>
  <c r="AC1010" i="10"/>
  <c r="X742" i="13"/>
  <c r="J742" i="13" s="1"/>
  <c r="X949" i="13"/>
  <c r="J949" i="13" s="1"/>
  <c r="X970" i="13"/>
  <c r="J970" i="13" s="1"/>
  <c r="X468" i="13"/>
  <c r="J468" i="13" s="1"/>
  <c r="X833" i="13"/>
  <c r="J833" i="13" s="1"/>
  <c r="X185" i="13"/>
  <c r="J185" i="13" s="1"/>
  <c r="X958" i="13"/>
  <c r="J958" i="13" s="1"/>
  <c r="X301" i="13"/>
  <c r="J301" i="13" s="1"/>
  <c r="X520" i="13"/>
  <c r="X338" i="13"/>
  <c r="J338" i="13" s="1"/>
  <c r="X568" i="13"/>
  <c r="X628" i="13"/>
  <c r="X743" i="13"/>
  <c r="J743" i="13" s="1"/>
  <c r="X899" i="13"/>
  <c r="J899" i="13" s="1"/>
  <c r="X294" i="13"/>
  <c r="J294" i="13" s="1"/>
  <c r="X804" i="13"/>
  <c r="J804" i="13" s="1"/>
  <c r="X104" i="13"/>
  <c r="J104" i="13" s="1"/>
  <c r="X826" i="13"/>
  <c r="X915" i="13"/>
  <c r="J915" i="13" s="1"/>
  <c r="X647" i="13"/>
  <c r="J647" i="13" s="1"/>
  <c r="X245" i="13"/>
  <c r="J245" i="13" s="1"/>
  <c r="X659" i="13"/>
  <c r="J659" i="13" s="1"/>
  <c r="X610" i="13"/>
  <c r="J610" i="13" s="1"/>
  <c r="X727" i="13"/>
  <c r="J727" i="13" s="1"/>
  <c r="X448" i="13"/>
  <c r="X981" i="13"/>
  <c r="J981" i="13" s="1"/>
  <c r="X984" i="13"/>
  <c r="J984" i="13" s="1"/>
  <c r="X412" i="13"/>
  <c r="J412" i="13" s="1"/>
  <c r="X675" i="13"/>
  <c r="X835" i="13"/>
  <c r="J835" i="13" s="1"/>
  <c r="X609" i="13"/>
  <c r="J609" i="13" s="1"/>
  <c r="X453" i="13"/>
  <c r="J453" i="13" s="1"/>
  <c r="X905" i="13"/>
  <c r="J905" i="13" s="1"/>
  <c r="X725" i="13"/>
  <c r="J725" i="13" s="1"/>
  <c r="X645" i="13"/>
  <c r="J645" i="13" s="1"/>
  <c r="X621" i="13"/>
  <c r="J621" i="13" s="1"/>
  <c r="X678" i="13"/>
  <c r="J678" i="13" s="1"/>
  <c r="X618" i="13"/>
  <c r="J618" i="13" s="1"/>
  <c r="X560" i="13"/>
  <c r="J560" i="13" s="1"/>
  <c r="X887" i="13"/>
  <c r="J887" i="13" s="1"/>
  <c r="X551" i="13"/>
  <c r="J551" i="13" s="1"/>
  <c r="X167" i="13"/>
  <c r="X840" i="13"/>
  <c r="J840" i="13" s="1"/>
  <c r="X711" i="13"/>
  <c r="J711" i="13" s="1"/>
  <c r="X588" i="13"/>
  <c r="J588" i="13" s="1"/>
  <c r="X979" i="13"/>
  <c r="X719" i="13"/>
  <c r="X878" i="13"/>
  <c r="J878" i="13" s="1"/>
  <c r="X420" i="13"/>
  <c r="J420" i="13" s="1"/>
  <c r="X371" i="13"/>
  <c r="J371" i="13" s="1"/>
  <c r="X31" i="13"/>
  <c r="X670" i="13"/>
  <c r="J670" i="13" s="1"/>
  <c r="X524" i="13"/>
  <c r="X464" i="13"/>
  <c r="J464" i="13" s="1"/>
  <c r="X326" i="13"/>
  <c r="J326" i="13" s="1"/>
  <c r="X489" i="13"/>
  <c r="J489" i="13" s="1"/>
  <c r="X932" i="13"/>
  <c r="X657" i="13"/>
  <c r="J657" i="13" s="1"/>
  <c r="X128" i="13"/>
  <c r="J128" i="13" s="1"/>
  <c r="CT100" i="10"/>
  <c r="CW100" i="10"/>
  <c r="CT55" i="10"/>
  <c r="CW55" i="10"/>
  <c r="CT931" i="10"/>
  <c r="CW931" i="10"/>
  <c r="CT292" i="10"/>
  <c r="CW292" i="10"/>
  <c r="CS846" i="10"/>
  <c r="CV846" i="10"/>
  <c r="CS116" i="10"/>
  <c r="CV116" i="10"/>
  <c r="CS500" i="10"/>
  <c r="CV500" i="10"/>
  <c r="CT69" i="10"/>
  <c r="CW69" i="10"/>
  <c r="CS357" i="10"/>
  <c r="CV357" i="10"/>
  <c r="CT837" i="10"/>
  <c r="CW837" i="10"/>
  <c r="CT116" i="10"/>
  <c r="CW116" i="10"/>
  <c r="CS596" i="10"/>
  <c r="CV596" i="10"/>
  <c r="CS900" i="10"/>
  <c r="CV900" i="10"/>
  <c r="CS908" i="10"/>
  <c r="CV908" i="10"/>
  <c r="CS629" i="10"/>
  <c r="CV629" i="10"/>
  <c r="CS420" i="10"/>
  <c r="CV420" i="10"/>
  <c r="CT596" i="10"/>
  <c r="CW596" i="10"/>
  <c r="CT900" i="10"/>
  <c r="CW900" i="10"/>
  <c r="CS319" i="10"/>
  <c r="CV319" i="10"/>
  <c r="CT165" i="10"/>
  <c r="CW165" i="10"/>
  <c r="CT469" i="10"/>
  <c r="CW469" i="10"/>
  <c r="CT757" i="10"/>
  <c r="CW757" i="10"/>
  <c r="CT949" i="10"/>
  <c r="CW949" i="10"/>
  <c r="CS702" i="10"/>
  <c r="CV702" i="10"/>
  <c r="CS38" i="10"/>
  <c r="CV38" i="10"/>
  <c r="CT214" i="10"/>
  <c r="CW214" i="10"/>
  <c r="CT310" i="10"/>
  <c r="CW310" i="10"/>
  <c r="CS502" i="10"/>
  <c r="CV502" i="10"/>
  <c r="CS822" i="10"/>
  <c r="CV822" i="10"/>
  <c r="CS415" i="10"/>
  <c r="CV415" i="10"/>
  <c r="CS931" i="10"/>
  <c r="CV931" i="10"/>
  <c r="CT167" i="10"/>
  <c r="CW167" i="10"/>
  <c r="CS471" i="10"/>
  <c r="CV471" i="10"/>
  <c r="CT663" i="10"/>
  <c r="CW663" i="10"/>
  <c r="CT309" i="10"/>
  <c r="CW309" i="10"/>
  <c r="CS658" i="10"/>
  <c r="CV658" i="10"/>
  <c r="CT132" i="10"/>
  <c r="CW132" i="10"/>
  <c r="CT228" i="10"/>
  <c r="CW228" i="10"/>
  <c r="CT324" i="10"/>
  <c r="CW324" i="10"/>
  <c r="CT420" i="10"/>
  <c r="CW420" i="10"/>
  <c r="CS516" i="10"/>
  <c r="CV516" i="10"/>
  <c r="CS820" i="10"/>
  <c r="CV820" i="10"/>
  <c r="CT115" i="10"/>
  <c r="CW115" i="10"/>
  <c r="CS351" i="10"/>
  <c r="CV351" i="10"/>
  <c r="CS955" i="10"/>
  <c r="CV955" i="10"/>
  <c r="CS85" i="10"/>
  <c r="CV85" i="10"/>
  <c r="CS277" i="10"/>
  <c r="CV277" i="10"/>
  <c r="CT373" i="10"/>
  <c r="CW373" i="10"/>
  <c r="CT565" i="10"/>
  <c r="CW565" i="10"/>
  <c r="CT661" i="10"/>
  <c r="CW661" i="10"/>
  <c r="CS757" i="10"/>
  <c r="CV757" i="10"/>
  <c r="CT853" i="10"/>
  <c r="CW853" i="10"/>
  <c r="CT965" i="10"/>
  <c r="CW965" i="10"/>
  <c r="CS722" i="10"/>
  <c r="CV722" i="10"/>
  <c r="CT502" i="10"/>
  <c r="CW502" i="10"/>
  <c r="CT614" i="10"/>
  <c r="CW614" i="10"/>
  <c r="CS726" i="10"/>
  <c r="CV726" i="10"/>
  <c r="CT371" i="10"/>
  <c r="CW371" i="10"/>
  <c r="CS476" i="10"/>
  <c r="CV476" i="10"/>
  <c r="CS957" i="10"/>
  <c r="CV957" i="10"/>
  <c r="CT87" i="10"/>
  <c r="CW87" i="10"/>
  <c r="CS279" i="10"/>
  <c r="CV279" i="10"/>
  <c r="CT375" i="10"/>
  <c r="CW375" i="10"/>
  <c r="CT471" i="10"/>
  <c r="CW471" i="10"/>
  <c r="CS583" i="10"/>
  <c r="CV583" i="10"/>
  <c r="CT759" i="10"/>
  <c r="CW759" i="10"/>
  <c r="CT871" i="10"/>
  <c r="CW871" i="10"/>
  <c r="CT999" i="10"/>
  <c r="CW999" i="10"/>
  <c r="CS419" i="10"/>
  <c r="CV419" i="10"/>
  <c r="CS984" i="10"/>
  <c r="CV984" i="10"/>
  <c r="CS104" i="10"/>
  <c r="CV104" i="10"/>
  <c r="CS184" i="10"/>
  <c r="CV184" i="10"/>
  <c r="CT280" i="10"/>
  <c r="CW280" i="10"/>
  <c r="CS376" i="10"/>
  <c r="CV376" i="10"/>
  <c r="CS472" i="10"/>
  <c r="CV472" i="10"/>
  <c r="CS568" i="10"/>
  <c r="CV568" i="10"/>
  <c r="CS664" i="10"/>
  <c r="CV664" i="10"/>
  <c r="CT984" i="10"/>
  <c r="CW984" i="10"/>
  <c r="CS914" i="10"/>
  <c r="CV914" i="10"/>
  <c r="CT169" i="10"/>
  <c r="CW169" i="10"/>
  <c r="CS489" i="10"/>
  <c r="CV489" i="10"/>
  <c r="CT585" i="10"/>
  <c r="CW585" i="10"/>
  <c r="CT953" i="10"/>
  <c r="CW953" i="10"/>
  <c r="CT659" i="10"/>
  <c r="CW659" i="10"/>
  <c r="CS874" i="10"/>
  <c r="CV874" i="10"/>
  <c r="CS90" i="10"/>
  <c r="CV90" i="10"/>
  <c r="CT186" i="10"/>
  <c r="CW186" i="10"/>
  <c r="CS298" i="10"/>
  <c r="CV298" i="10"/>
  <c r="CT378" i="10"/>
  <c r="CW378" i="10"/>
  <c r="CT490" i="10"/>
  <c r="CW490" i="10"/>
  <c r="CT586" i="10"/>
  <c r="CW586" i="10"/>
  <c r="CT906" i="10"/>
  <c r="CW906" i="10"/>
  <c r="CS514" i="10"/>
  <c r="CV514" i="10"/>
  <c r="CT43" i="10"/>
  <c r="CW43" i="10"/>
  <c r="CT235" i="10"/>
  <c r="CW235" i="10"/>
  <c r="CS331" i="10"/>
  <c r="CV331" i="10"/>
  <c r="CS539" i="10"/>
  <c r="CV539" i="10"/>
  <c r="CS635" i="10"/>
  <c r="CV635" i="10"/>
  <c r="CS827" i="10"/>
  <c r="CV827" i="10"/>
  <c r="CT923" i="10"/>
  <c r="CW923" i="10"/>
  <c r="CT355" i="10"/>
  <c r="CW355" i="10"/>
  <c r="CS593" i="10"/>
  <c r="CV593" i="10"/>
  <c r="CS76" i="10"/>
  <c r="CV76" i="10"/>
  <c r="CT172" i="10"/>
  <c r="CW172" i="10"/>
  <c r="CS284" i="10"/>
  <c r="CV284" i="10"/>
  <c r="CT588" i="10"/>
  <c r="CW588" i="10"/>
  <c r="CT700" i="10"/>
  <c r="CW700" i="10"/>
  <c r="CT812" i="10"/>
  <c r="CW812" i="10"/>
  <c r="CT940" i="10"/>
  <c r="CW940" i="10"/>
  <c r="CT771" i="10"/>
  <c r="CW771" i="10"/>
  <c r="CS897" i="10"/>
  <c r="CV897" i="10"/>
  <c r="CS301" i="10"/>
  <c r="CV301" i="10"/>
  <c r="CT397" i="10"/>
  <c r="CW397" i="10"/>
  <c r="CS493" i="10"/>
  <c r="CV493" i="10"/>
  <c r="CT589" i="10"/>
  <c r="CW589" i="10"/>
  <c r="CT685" i="10"/>
  <c r="CW685" i="10"/>
  <c r="CT813" i="10"/>
  <c r="CW813" i="10"/>
  <c r="CT941" i="10"/>
  <c r="CW941" i="10"/>
  <c r="CS30" i="10"/>
  <c r="CV30" i="10"/>
  <c r="CT110" i="10"/>
  <c r="CW110" i="10"/>
  <c r="CS206" i="10"/>
  <c r="CV206" i="10"/>
  <c r="CS302" i="10"/>
  <c r="CV302" i="10"/>
  <c r="CS590" i="10"/>
  <c r="CV590" i="10"/>
  <c r="CT686" i="10"/>
  <c r="CW686" i="10"/>
  <c r="CS798" i="10"/>
  <c r="CV798" i="10"/>
  <c r="CS47" i="10"/>
  <c r="CV47" i="10"/>
  <c r="CT127" i="10"/>
  <c r="CW127" i="10"/>
  <c r="CS223" i="10"/>
  <c r="CV223" i="10"/>
  <c r="CT303" i="10"/>
  <c r="CW303" i="10"/>
  <c r="CS623" i="10"/>
  <c r="CV623" i="10"/>
  <c r="CT943" i="10"/>
  <c r="CW943" i="10"/>
  <c r="CS882" i="10"/>
  <c r="CV882" i="10"/>
  <c r="CT112" i="10"/>
  <c r="CW112" i="10"/>
  <c r="CT320" i="10"/>
  <c r="CW320" i="10"/>
  <c r="CT512" i="10"/>
  <c r="CW512" i="10"/>
  <c r="CT608" i="10"/>
  <c r="CW608" i="10"/>
  <c r="CT704" i="10"/>
  <c r="CW704" i="10"/>
  <c r="CT928" i="10"/>
  <c r="CW928" i="10"/>
  <c r="CT531" i="10"/>
  <c r="CW531" i="10"/>
  <c r="CT129" i="10"/>
  <c r="CW129" i="10"/>
  <c r="CT225" i="10"/>
  <c r="CW225" i="10"/>
  <c r="CS321" i="10"/>
  <c r="CV321" i="10"/>
  <c r="CS417" i="10"/>
  <c r="CV417" i="10"/>
  <c r="CS529" i="10"/>
  <c r="CV529" i="10"/>
  <c r="CS625" i="10"/>
  <c r="CV625" i="10"/>
  <c r="CT18" i="10"/>
  <c r="CW18" i="10"/>
  <c r="AR18" i="10" s="1"/>
  <c r="CT306" i="10"/>
  <c r="CW306" i="10"/>
  <c r="CT402" i="10"/>
  <c r="CW402" i="10"/>
  <c r="CS498" i="10"/>
  <c r="CV498" i="10"/>
  <c r="CT594" i="10"/>
  <c r="CW594" i="10"/>
  <c r="CT818" i="10"/>
  <c r="CW818" i="10"/>
  <c r="CT930" i="10"/>
  <c r="CW930" i="10"/>
  <c r="X24" i="13"/>
  <c r="J24" i="13" s="1"/>
  <c r="X39" i="13"/>
  <c r="X23" i="13"/>
  <c r="X948" i="13"/>
  <c r="CT788" i="10"/>
  <c r="CW788" i="10"/>
  <c r="CS504" i="10"/>
  <c r="CV504" i="10"/>
  <c r="CS151" i="10"/>
  <c r="CV151" i="10"/>
  <c r="CT249" i="10"/>
  <c r="CW249" i="10"/>
  <c r="CS699" i="10"/>
  <c r="CV699" i="10"/>
  <c r="CT365" i="10"/>
  <c r="CW365" i="10"/>
  <c r="CT977" i="10"/>
  <c r="CW977" i="10"/>
  <c r="CS36" i="10"/>
  <c r="CV36" i="10"/>
  <c r="CS719" i="10"/>
  <c r="CV719" i="10"/>
  <c r="CT36" i="10"/>
  <c r="CW36" i="10"/>
  <c r="CT516" i="10"/>
  <c r="CW516" i="10"/>
  <c r="CS612" i="10"/>
  <c r="CV612" i="10"/>
  <c r="CT724" i="10"/>
  <c r="CW724" i="10"/>
  <c r="CT820" i="10"/>
  <c r="CW820" i="10"/>
  <c r="CS916" i="10"/>
  <c r="CV916" i="10"/>
  <c r="CS379" i="10"/>
  <c r="CV379" i="10"/>
  <c r="CS981" i="10"/>
  <c r="CV981" i="10"/>
  <c r="CT85" i="10"/>
  <c r="CW85" i="10"/>
  <c r="CT181" i="10"/>
  <c r="CW181" i="10"/>
  <c r="CT277" i="10"/>
  <c r="CW277" i="10"/>
  <c r="CT485" i="10"/>
  <c r="CW485" i="10"/>
  <c r="CS677" i="10"/>
  <c r="CV677" i="10"/>
  <c r="CT620" i="10"/>
  <c r="CW620" i="10"/>
  <c r="CS742" i="10"/>
  <c r="CV742" i="10"/>
  <c r="CT38" i="10"/>
  <c r="CW38" i="10"/>
  <c r="CT134" i="10"/>
  <c r="CW134" i="10"/>
  <c r="CS230" i="10"/>
  <c r="CV230" i="10"/>
  <c r="CT326" i="10"/>
  <c r="CW326" i="10"/>
  <c r="CS422" i="10"/>
  <c r="CV422" i="10"/>
  <c r="CS614" i="10"/>
  <c r="CV614" i="10"/>
  <c r="CT726" i="10"/>
  <c r="CW726" i="10"/>
  <c r="CT838" i="10"/>
  <c r="CW838" i="10"/>
  <c r="CT950" i="10"/>
  <c r="CW950" i="10"/>
  <c r="CS507" i="10"/>
  <c r="CV507" i="10"/>
  <c r="CS970" i="10"/>
  <c r="CV970" i="10"/>
  <c r="CS183" i="10"/>
  <c r="CV183" i="10"/>
  <c r="CT279" i="10"/>
  <c r="CW279" i="10"/>
  <c r="CT583" i="10"/>
  <c r="CW583" i="10"/>
  <c r="CS679" i="10"/>
  <c r="CV679" i="10"/>
  <c r="CT887" i="10"/>
  <c r="CW887" i="10"/>
  <c r="CS449" i="10"/>
  <c r="CV449" i="10"/>
  <c r="CS24" i="10"/>
  <c r="CV24" i="10"/>
  <c r="CT104" i="10"/>
  <c r="CW104" i="10"/>
  <c r="CT376" i="10"/>
  <c r="CW376" i="10"/>
  <c r="CT472" i="10"/>
  <c r="CW472" i="10"/>
  <c r="CT568" i="10"/>
  <c r="CW568" i="10"/>
  <c r="CT664" i="10"/>
  <c r="CW664" i="10"/>
  <c r="CT792" i="10"/>
  <c r="CW792" i="10"/>
  <c r="CS888" i="10"/>
  <c r="CV888" i="10"/>
  <c r="CT787" i="10"/>
  <c r="CW787" i="10"/>
  <c r="CS946" i="10"/>
  <c r="CV946" i="10"/>
  <c r="CS89" i="10"/>
  <c r="CV89" i="10"/>
  <c r="CT185" i="10"/>
  <c r="CW185" i="10"/>
  <c r="CT281" i="10"/>
  <c r="CW281" i="10"/>
  <c r="CT393" i="10"/>
  <c r="CW393" i="10"/>
  <c r="CT489" i="10"/>
  <c r="CW489" i="10"/>
  <c r="CT713" i="10"/>
  <c r="CW713" i="10"/>
  <c r="CT841" i="10"/>
  <c r="CW841" i="10"/>
  <c r="CS659" i="10"/>
  <c r="CV659" i="10"/>
  <c r="CS895" i="10"/>
  <c r="CV895" i="10"/>
  <c r="CT298" i="10"/>
  <c r="CW298" i="10"/>
  <c r="CT794" i="10"/>
  <c r="CW794" i="10"/>
  <c r="CT922" i="10"/>
  <c r="CW922" i="10"/>
  <c r="CS275" i="10"/>
  <c r="CV275" i="10"/>
  <c r="CS540" i="10"/>
  <c r="CV540" i="10"/>
  <c r="CS155" i="10"/>
  <c r="CV155" i="10"/>
  <c r="CT331" i="10"/>
  <c r="CW331" i="10"/>
  <c r="CT443" i="10"/>
  <c r="CW443" i="10"/>
  <c r="CT539" i="10"/>
  <c r="CW539" i="10"/>
  <c r="CT635" i="10"/>
  <c r="CW635" i="10"/>
  <c r="CT731" i="10"/>
  <c r="CW731" i="10"/>
  <c r="CT827" i="10"/>
  <c r="CW827" i="10"/>
  <c r="CS668" i="10"/>
  <c r="CV668" i="10"/>
  <c r="CT188" i="10"/>
  <c r="CW188" i="10"/>
  <c r="CT284" i="10"/>
  <c r="CW284" i="10"/>
  <c r="CT380" i="10"/>
  <c r="CW380" i="10"/>
  <c r="CS492" i="10"/>
  <c r="CV492" i="10"/>
  <c r="CS962" i="10"/>
  <c r="CV962" i="10"/>
  <c r="CT93" i="10"/>
  <c r="CW93" i="10"/>
  <c r="CS205" i="10"/>
  <c r="CV205" i="10"/>
  <c r="CT493" i="10"/>
  <c r="CW493" i="10"/>
  <c r="CT963" i="10"/>
  <c r="CW963" i="10"/>
  <c r="CS126" i="10"/>
  <c r="CV126" i="10"/>
  <c r="CT206" i="10"/>
  <c r="CW206" i="10"/>
  <c r="CS398" i="10"/>
  <c r="CV398" i="10"/>
  <c r="CT494" i="10"/>
  <c r="CW494" i="10"/>
  <c r="CT590" i="10"/>
  <c r="CW590" i="10"/>
  <c r="CT702" i="10"/>
  <c r="CW702" i="10"/>
  <c r="CT798" i="10"/>
  <c r="CW798" i="10"/>
  <c r="CS894" i="10"/>
  <c r="CV894" i="10"/>
  <c r="CT1006" i="10"/>
  <c r="CW1006" i="10"/>
  <c r="CT47" i="10"/>
  <c r="CW47" i="10"/>
  <c r="CT143" i="10"/>
  <c r="CW143" i="10"/>
  <c r="CT415" i="10"/>
  <c r="CW415" i="10"/>
  <c r="CT527" i="10"/>
  <c r="CW527" i="10"/>
  <c r="CT623" i="10"/>
  <c r="CW623" i="10"/>
  <c r="CT735" i="10"/>
  <c r="CW735" i="10"/>
  <c r="CT847" i="10"/>
  <c r="CW847" i="10"/>
  <c r="CS977" i="10"/>
  <c r="CV977" i="10"/>
  <c r="CT208" i="10"/>
  <c r="CW208" i="10"/>
  <c r="CS416" i="10"/>
  <c r="CV416" i="10"/>
  <c r="CT816" i="10"/>
  <c r="CW816" i="10"/>
  <c r="CS49" i="10"/>
  <c r="CV49" i="10"/>
  <c r="CS225" i="10"/>
  <c r="CV225" i="10"/>
  <c r="CT321" i="10"/>
  <c r="CW321" i="10"/>
  <c r="CT417" i="10"/>
  <c r="CW417" i="10"/>
  <c r="CT529" i="10"/>
  <c r="CW529" i="10"/>
  <c r="CT625" i="10"/>
  <c r="CW625" i="10"/>
  <c r="CT721" i="10"/>
  <c r="CW721" i="10"/>
  <c r="CS817" i="10"/>
  <c r="CV817" i="10"/>
  <c r="CS913" i="10"/>
  <c r="CV913" i="10"/>
  <c r="CS83" i="10"/>
  <c r="CV83" i="10"/>
  <c r="CS114" i="10"/>
  <c r="CV114" i="10"/>
  <c r="CT210" i="10"/>
  <c r="CW210" i="10"/>
  <c r="CT498" i="10"/>
  <c r="CW498" i="10"/>
  <c r="CS706" i="10"/>
  <c r="CV706" i="10"/>
  <c r="CT245" i="10"/>
  <c r="CW245" i="10"/>
  <c r="CS198" i="10"/>
  <c r="CV198" i="10"/>
  <c r="CS829" i="10"/>
  <c r="CV829" i="10"/>
  <c r="CS787" i="10"/>
  <c r="CV787" i="10"/>
  <c r="CS973" i="10"/>
  <c r="CV973" i="10"/>
  <c r="CT348" i="10"/>
  <c r="CW348" i="10"/>
  <c r="CS753" i="10"/>
  <c r="CV753" i="10"/>
  <c r="CS112" i="10"/>
  <c r="CV112" i="10"/>
  <c r="CS443" i="10"/>
  <c r="CV443" i="10"/>
  <c r="CT389" i="10"/>
  <c r="CW389" i="10"/>
  <c r="CT581" i="10"/>
  <c r="CW581" i="10"/>
  <c r="CS773" i="10"/>
  <c r="CV773" i="10"/>
  <c r="CT869" i="10"/>
  <c r="CW869" i="10"/>
  <c r="CT981" i="10"/>
  <c r="CW981" i="10"/>
  <c r="CS160" i="10"/>
  <c r="CV160" i="10"/>
  <c r="CS764" i="10"/>
  <c r="CV764" i="10"/>
  <c r="CS54" i="10"/>
  <c r="CV54" i="10"/>
  <c r="CT422" i="10"/>
  <c r="CW422" i="10"/>
  <c r="CS518" i="10"/>
  <c r="CV518" i="10"/>
  <c r="CT966" i="10"/>
  <c r="CW966" i="10"/>
  <c r="CS515" i="10"/>
  <c r="CV515" i="10"/>
  <c r="CS556" i="10"/>
  <c r="CV556" i="10"/>
  <c r="CS983" i="10"/>
  <c r="CV983" i="10"/>
  <c r="CS103" i="10"/>
  <c r="CV103" i="10"/>
  <c r="CT183" i="10"/>
  <c r="CW183" i="10"/>
  <c r="CT391" i="10"/>
  <c r="CW391" i="10"/>
  <c r="CT487" i="10"/>
  <c r="CW487" i="10"/>
  <c r="CT679" i="10"/>
  <c r="CW679" i="10"/>
  <c r="CS775" i="10"/>
  <c r="CV775" i="10"/>
  <c r="CS479" i="10"/>
  <c r="CV479" i="10"/>
  <c r="CT24" i="10"/>
  <c r="CW24" i="10"/>
  <c r="CT200" i="10"/>
  <c r="CW200" i="10"/>
  <c r="CS296" i="10"/>
  <c r="CV296" i="10"/>
  <c r="CT888" i="10"/>
  <c r="CW888" i="10"/>
  <c r="CT1000" i="10"/>
  <c r="CW1000" i="10"/>
  <c r="CS959" i="10"/>
  <c r="CV959" i="10"/>
  <c r="CT601" i="10"/>
  <c r="CW601" i="10"/>
  <c r="CT969" i="10"/>
  <c r="CW969" i="10"/>
  <c r="CS960" i="10"/>
  <c r="CV960" i="10"/>
  <c r="CT106" i="10"/>
  <c r="CW106" i="10"/>
  <c r="CT202" i="10"/>
  <c r="CW202" i="10"/>
  <c r="CS394" i="10"/>
  <c r="CV394" i="10"/>
  <c r="CS506" i="10"/>
  <c r="CV506" i="10"/>
  <c r="CT602" i="10"/>
  <c r="CW602" i="10"/>
  <c r="CT698" i="10"/>
  <c r="CW698" i="10"/>
  <c r="CT275" i="10"/>
  <c r="CW275" i="10"/>
  <c r="CS563" i="10"/>
  <c r="CV563" i="10"/>
  <c r="CT59" i="10"/>
  <c r="CW59" i="10"/>
  <c r="CT155" i="10"/>
  <c r="CW155" i="10"/>
  <c r="CT251" i="10"/>
  <c r="CW251" i="10"/>
  <c r="CS731" i="10"/>
  <c r="CV731" i="10"/>
  <c r="CT939" i="10"/>
  <c r="CW939" i="10"/>
  <c r="CT563" i="10"/>
  <c r="CW563" i="10"/>
  <c r="CS751" i="10"/>
  <c r="CV751" i="10"/>
  <c r="CT76" i="10"/>
  <c r="CW76" i="10"/>
  <c r="CT492" i="10"/>
  <c r="CW492" i="10"/>
  <c r="CS604" i="10"/>
  <c r="CV604" i="10"/>
  <c r="CT716" i="10"/>
  <c r="CW716" i="10"/>
  <c r="CT828" i="10"/>
  <c r="CW828" i="10"/>
  <c r="CT956" i="10"/>
  <c r="CW956" i="10"/>
  <c r="CT979" i="10"/>
  <c r="CW979" i="10"/>
  <c r="CS975" i="10"/>
  <c r="CV975" i="10"/>
  <c r="CS109" i="10"/>
  <c r="CV109" i="10"/>
  <c r="CT301" i="10"/>
  <c r="CW301" i="10"/>
  <c r="CS413" i="10"/>
  <c r="CV413" i="10"/>
  <c r="CS605" i="10"/>
  <c r="CV605" i="10"/>
  <c r="CS701" i="10"/>
  <c r="CV701" i="10"/>
  <c r="CT829" i="10"/>
  <c r="CW829" i="10"/>
  <c r="CT957" i="10"/>
  <c r="CW957" i="10"/>
  <c r="CS46" i="10"/>
  <c r="CV46" i="10"/>
  <c r="CT126" i="10"/>
  <c r="CW126" i="10"/>
  <c r="CT302" i="10"/>
  <c r="CW302" i="10"/>
  <c r="CT398" i="10"/>
  <c r="CW398" i="10"/>
  <c r="CT894" i="10"/>
  <c r="CW894" i="10"/>
  <c r="CS143" i="10"/>
  <c r="CV143" i="10"/>
  <c r="CT223" i="10"/>
  <c r="CW223" i="10"/>
  <c r="CT319" i="10"/>
  <c r="CW319" i="10"/>
  <c r="CS847" i="10"/>
  <c r="CV847" i="10"/>
  <c r="CT959" i="10"/>
  <c r="CW959" i="10"/>
  <c r="CT16" i="10"/>
  <c r="CW16" i="10"/>
  <c r="AR16" i="10" s="1"/>
  <c r="CS128" i="10"/>
  <c r="CV128" i="10"/>
  <c r="CS224" i="10"/>
  <c r="CV224" i="10"/>
  <c r="CS336" i="10"/>
  <c r="CV336" i="10"/>
  <c r="CT416" i="10"/>
  <c r="CW416" i="10"/>
  <c r="CS528" i="10"/>
  <c r="CV528" i="10"/>
  <c r="CT624" i="10"/>
  <c r="CW624" i="10"/>
  <c r="CS720" i="10"/>
  <c r="CV720" i="10"/>
  <c r="CT960" i="10"/>
  <c r="CW960" i="10"/>
  <c r="CT755" i="10"/>
  <c r="CW755" i="10"/>
  <c r="CT49" i="10"/>
  <c r="CW49" i="10"/>
  <c r="CT145" i="10"/>
  <c r="CW145" i="10"/>
  <c r="CT817" i="10"/>
  <c r="CW817" i="10"/>
  <c r="CT913" i="10"/>
  <c r="CW913" i="10"/>
  <c r="CT83" i="10"/>
  <c r="CW83" i="10"/>
  <c r="CS34" i="10"/>
  <c r="CV34" i="10"/>
  <c r="CT114" i="10"/>
  <c r="CW114" i="10"/>
  <c r="CS322" i="10"/>
  <c r="CV322" i="10"/>
  <c r="CS418" i="10"/>
  <c r="CV418" i="10"/>
  <c r="CS610" i="10"/>
  <c r="CV610" i="10"/>
  <c r="CT706" i="10"/>
  <c r="CW706" i="10"/>
  <c r="CS834" i="10"/>
  <c r="CV834" i="10"/>
  <c r="CT946" i="10"/>
  <c r="CW946" i="10"/>
  <c r="CS676" i="10"/>
  <c r="CV676" i="10"/>
  <c r="CS123" i="10"/>
  <c r="CV123" i="10"/>
  <c r="CT72" i="10"/>
  <c r="CW72" i="10"/>
  <c r="CT766" i="10"/>
  <c r="CW766" i="10"/>
  <c r="CT591" i="10"/>
  <c r="CW591" i="10"/>
  <c r="CS244" i="10"/>
  <c r="CV244" i="10"/>
  <c r="CS994" i="10"/>
  <c r="CV994" i="10"/>
  <c r="CT148" i="10"/>
  <c r="CW148" i="10"/>
  <c r="CT532" i="10"/>
  <c r="CW532" i="10"/>
  <c r="CS1008" i="10"/>
  <c r="CV1008" i="10"/>
  <c r="CS197" i="10"/>
  <c r="CV197" i="10"/>
  <c r="CS501" i="10"/>
  <c r="CV501" i="10"/>
  <c r="CT677" i="10"/>
  <c r="CW677" i="10"/>
  <c r="CS195" i="10"/>
  <c r="CV195" i="10"/>
  <c r="CS783" i="10"/>
  <c r="CV783" i="10"/>
  <c r="CT54" i="10"/>
  <c r="CW54" i="10"/>
  <c r="CS150" i="10"/>
  <c r="CV150" i="10"/>
  <c r="CT230" i="10"/>
  <c r="CW230" i="10"/>
  <c r="CT342" i="10"/>
  <c r="CW342" i="10"/>
  <c r="CT518" i="10"/>
  <c r="CW518" i="10"/>
  <c r="CT630" i="10"/>
  <c r="CW630" i="10"/>
  <c r="CT742" i="10"/>
  <c r="CW742" i="10"/>
  <c r="CT854" i="10"/>
  <c r="CW854" i="10"/>
  <c r="CT515" i="10"/>
  <c r="CW515" i="10"/>
  <c r="CS586" i="10"/>
  <c r="CV586" i="10"/>
  <c r="CS1010" i="10"/>
  <c r="CV1010" i="10"/>
  <c r="CT103" i="10"/>
  <c r="CW103" i="10"/>
  <c r="CT295" i="10"/>
  <c r="CW295" i="10"/>
  <c r="CS391" i="10"/>
  <c r="CV391" i="10"/>
  <c r="CS599" i="10"/>
  <c r="CV599" i="10"/>
  <c r="CT775" i="10"/>
  <c r="CW775" i="10"/>
  <c r="CT903" i="10"/>
  <c r="CW903" i="10"/>
  <c r="CS99" i="10"/>
  <c r="CV99" i="10"/>
  <c r="CS508" i="10"/>
  <c r="CV508" i="10"/>
  <c r="CS120" i="10"/>
  <c r="CV120" i="10"/>
  <c r="CT296" i="10"/>
  <c r="CW296" i="10"/>
  <c r="CT392" i="10"/>
  <c r="CW392" i="10"/>
  <c r="CS488" i="10"/>
  <c r="CV488" i="10"/>
  <c r="CS584" i="10"/>
  <c r="CV584" i="10"/>
  <c r="CT680" i="10"/>
  <c r="CW680" i="10"/>
  <c r="CS808" i="10"/>
  <c r="CV808" i="10"/>
  <c r="CT915" i="10"/>
  <c r="CW915" i="10"/>
  <c r="CS971" i="10"/>
  <c r="CV971" i="10"/>
  <c r="CT89" i="10"/>
  <c r="CW89" i="10"/>
  <c r="CS201" i="10"/>
  <c r="CV201" i="10"/>
  <c r="CT297" i="10"/>
  <c r="CW297" i="10"/>
  <c r="CT409" i="10"/>
  <c r="CW409" i="10"/>
  <c r="CS505" i="10"/>
  <c r="CV505" i="10"/>
  <c r="CT729" i="10"/>
  <c r="CW729" i="10"/>
  <c r="CT857" i="10"/>
  <c r="CW857" i="10"/>
  <c r="CT835" i="10"/>
  <c r="CW835" i="10"/>
  <c r="CS972" i="10"/>
  <c r="CV972" i="10"/>
  <c r="CS106" i="10"/>
  <c r="CV106" i="10"/>
  <c r="CS314" i="10"/>
  <c r="CV314" i="10"/>
  <c r="CT394" i="10"/>
  <c r="CW394" i="10"/>
  <c r="CT506" i="10"/>
  <c r="CW506" i="10"/>
  <c r="CS714" i="10"/>
  <c r="CV714" i="10"/>
  <c r="CT810" i="10"/>
  <c r="CW810" i="10"/>
  <c r="CT938" i="10"/>
  <c r="CW938" i="10"/>
  <c r="CS642" i="10"/>
  <c r="CV642" i="10"/>
  <c r="CT347" i="10"/>
  <c r="CW347" i="10"/>
  <c r="CS459" i="10"/>
  <c r="CV459" i="10"/>
  <c r="CS555" i="10"/>
  <c r="CV555" i="10"/>
  <c r="CS651" i="10"/>
  <c r="CV651" i="10"/>
  <c r="CT843" i="10"/>
  <c r="CW843" i="10"/>
  <c r="CS813" i="10"/>
  <c r="CV813" i="10"/>
  <c r="CT92" i="10"/>
  <c r="CW92" i="10"/>
  <c r="CS204" i="10"/>
  <c r="CV204" i="10"/>
  <c r="CS300" i="10"/>
  <c r="CV300" i="10"/>
  <c r="CT396" i="10"/>
  <c r="CW396" i="10"/>
  <c r="CT604" i="10"/>
  <c r="CW604" i="10"/>
  <c r="CS29" i="10"/>
  <c r="CV29" i="10"/>
  <c r="CT205" i="10"/>
  <c r="CW205" i="10"/>
  <c r="CT317" i="10"/>
  <c r="CW317" i="10"/>
  <c r="CT413" i="10"/>
  <c r="CW413" i="10"/>
  <c r="CS509" i="10"/>
  <c r="CV509" i="10"/>
  <c r="CT605" i="10"/>
  <c r="CW605" i="10"/>
  <c r="CT701" i="10"/>
  <c r="CW701" i="10"/>
  <c r="CT848" i="10"/>
  <c r="CW848" i="10"/>
  <c r="CT222" i="10"/>
  <c r="CW222" i="10"/>
  <c r="CS318" i="10"/>
  <c r="CV318" i="10"/>
  <c r="CS510" i="10"/>
  <c r="CV510" i="10"/>
  <c r="CS606" i="10"/>
  <c r="CV606" i="10"/>
  <c r="CT718" i="10"/>
  <c r="CW718" i="10"/>
  <c r="CT814" i="10"/>
  <c r="CW814" i="10"/>
  <c r="CT867" i="10"/>
  <c r="CW867" i="10"/>
  <c r="CS63" i="10"/>
  <c r="CV63" i="10"/>
  <c r="CS239" i="10"/>
  <c r="CV239" i="10"/>
  <c r="CS431" i="10"/>
  <c r="CV431" i="10"/>
  <c r="CS543" i="10"/>
  <c r="CV543" i="10"/>
  <c r="CS639" i="10"/>
  <c r="CV639" i="10"/>
  <c r="CT751" i="10"/>
  <c r="CW751" i="10"/>
  <c r="CS32" i="10"/>
  <c r="CV32" i="10"/>
  <c r="CT336" i="10"/>
  <c r="CW336" i="10"/>
  <c r="CT528" i="10"/>
  <c r="CW528" i="10"/>
  <c r="CT720" i="10"/>
  <c r="CW720" i="10"/>
  <c r="CT832" i="10"/>
  <c r="CW832" i="10"/>
  <c r="CS755" i="10"/>
  <c r="CV755" i="10"/>
  <c r="CT241" i="10"/>
  <c r="CW241" i="10"/>
  <c r="CS337" i="10"/>
  <c r="CV337" i="10"/>
  <c r="CT433" i="10"/>
  <c r="CW433" i="10"/>
  <c r="CT545" i="10"/>
  <c r="CW545" i="10"/>
  <c r="CS641" i="10"/>
  <c r="CV641" i="10"/>
  <c r="CS737" i="10"/>
  <c r="CV737" i="10"/>
  <c r="CT34" i="10"/>
  <c r="CW34" i="10"/>
  <c r="CS226" i="10"/>
  <c r="CV226" i="10"/>
  <c r="CT322" i="10"/>
  <c r="CW322" i="10"/>
  <c r="CT418" i="10"/>
  <c r="CW418" i="10"/>
  <c r="CT514" i="10"/>
  <c r="CW514" i="10"/>
  <c r="CT610" i="10"/>
  <c r="CW610" i="10"/>
  <c r="CT834" i="10"/>
  <c r="CW834" i="10"/>
  <c r="CS292" i="10"/>
  <c r="CV292" i="10"/>
  <c r="CT341" i="10"/>
  <c r="CW341" i="10"/>
  <c r="CT390" i="10"/>
  <c r="CW390" i="10"/>
  <c r="CS744" i="10"/>
  <c r="CV744" i="10"/>
  <c r="CS591" i="10"/>
  <c r="CV591" i="10"/>
  <c r="CT1002" i="10"/>
  <c r="CW1002" i="10"/>
  <c r="CS594" i="10"/>
  <c r="CV594" i="10"/>
  <c r="CT653" i="10"/>
  <c r="CW653" i="10"/>
  <c r="CT558" i="10"/>
  <c r="CW558" i="10"/>
  <c r="CS82" i="10"/>
  <c r="CV82" i="10"/>
  <c r="CS760" i="10"/>
  <c r="CV760" i="10"/>
  <c r="CT323" i="10"/>
  <c r="CW323" i="10"/>
  <c r="CS781" i="10"/>
  <c r="CV781" i="10"/>
  <c r="CT244" i="10"/>
  <c r="CW244" i="10"/>
  <c r="CT436" i="10"/>
  <c r="CW436" i="10"/>
  <c r="CS740" i="10"/>
  <c r="CV740" i="10"/>
  <c r="CT101" i="10"/>
  <c r="CW101" i="10"/>
  <c r="CS188" i="10"/>
  <c r="CV188" i="10"/>
  <c r="CT836" i="10"/>
  <c r="CW836" i="10"/>
  <c r="CT499" i="10"/>
  <c r="CW499" i="10"/>
  <c r="CS101" i="10"/>
  <c r="CV101" i="10"/>
  <c r="CT293" i="10"/>
  <c r="CW293" i="10"/>
  <c r="CT501" i="10"/>
  <c r="CW501" i="10"/>
  <c r="CT773" i="10"/>
  <c r="CW773" i="10"/>
  <c r="CT997" i="10"/>
  <c r="CW997" i="10"/>
  <c r="CS828" i="10"/>
  <c r="CV828" i="10"/>
  <c r="CT150" i="10"/>
  <c r="CW150" i="10"/>
  <c r="CT982" i="10"/>
  <c r="CW982" i="10"/>
  <c r="CS608" i="10"/>
  <c r="CV608" i="10"/>
  <c r="CS503" i="10"/>
  <c r="CV503" i="10"/>
  <c r="CT599" i="10"/>
  <c r="CW599" i="10"/>
  <c r="CT99" i="10"/>
  <c r="CW99" i="10"/>
  <c r="CS40" i="10"/>
  <c r="CV40" i="10"/>
  <c r="CT120" i="10"/>
  <c r="CW120" i="10"/>
  <c r="CT488" i="10"/>
  <c r="CW488" i="10"/>
  <c r="CT904" i="10"/>
  <c r="CW904" i="10"/>
  <c r="CS313" i="10"/>
  <c r="CV313" i="10"/>
  <c r="CT505" i="10"/>
  <c r="CW505" i="10"/>
  <c r="CT617" i="10"/>
  <c r="CW617" i="10"/>
  <c r="CT985" i="10"/>
  <c r="CW985" i="10"/>
  <c r="CT26" i="10"/>
  <c r="CW26" i="10"/>
  <c r="CS218" i="10"/>
  <c r="CV218" i="10"/>
  <c r="CT314" i="10"/>
  <c r="CW314" i="10"/>
  <c r="CT618" i="10"/>
  <c r="CW618" i="10"/>
  <c r="CT714" i="10"/>
  <c r="CW714" i="10"/>
  <c r="CT419" i="10"/>
  <c r="CW419" i="10"/>
  <c r="CS689" i="10"/>
  <c r="CV689" i="10"/>
  <c r="CS75" i="10"/>
  <c r="CV75" i="10"/>
  <c r="CS267" i="10"/>
  <c r="CV267" i="10"/>
  <c r="CT459" i="10"/>
  <c r="CW459" i="10"/>
  <c r="CT555" i="10"/>
  <c r="CW555" i="10"/>
  <c r="CT651" i="10"/>
  <c r="CW651" i="10"/>
  <c r="CT747" i="10"/>
  <c r="CW747" i="10"/>
  <c r="CT955" i="10"/>
  <c r="CW955" i="10"/>
  <c r="CT707" i="10"/>
  <c r="CW707" i="10"/>
  <c r="CS876" i="10"/>
  <c r="CV876" i="10"/>
  <c r="CT508" i="10"/>
  <c r="CW508" i="10"/>
  <c r="CS732" i="10"/>
  <c r="CV732" i="10"/>
  <c r="CT844" i="10"/>
  <c r="CW844" i="10"/>
  <c r="CT972" i="10"/>
  <c r="CW972" i="10"/>
  <c r="CS81" i="10"/>
  <c r="CV81" i="10"/>
  <c r="CT109" i="10"/>
  <c r="CW109" i="10"/>
  <c r="CT509" i="10"/>
  <c r="CW509" i="10"/>
  <c r="CT845" i="10"/>
  <c r="CW845" i="10"/>
  <c r="CT973" i="10"/>
  <c r="CW973" i="10"/>
  <c r="CS145" i="10"/>
  <c r="CV145" i="10"/>
  <c r="CT46" i="10"/>
  <c r="CW46" i="10"/>
  <c r="CS142" i="10"/>
  <c r="CV142" i="10"/>
  <c r="CT318" i="10"/>
  <c r="CW318" i="10"/>
  <c r="CT414" i="10"/>
  <c r="CW414" i="10"/>
  <c r="CT510" i="10"/>
  <c r="CW510" i="10"/>
  <c r="CT606" i="10"/>
  <c r="CW606" i="10"/>
  <c r="CS814" i="10"/>
  <c r="CV814" i="10"/>
  <c r="CT910" i="10"/>
  <c r="CW910" i="10"/>
  <c r="CS159" i="10"/>
  <c r="CV159" i="10"/>
  <c r="CT239" i="10"/>
  <c r="CW239" i="10"/>
  <c r="CT335" i="10"/>
  <c r="CW335" i="10"/>
  <c r="CT431" i="10"/>
  <c r="CW431" i="10"/>
  <c r="CT543" i="10"/>
  <c r="CW543" i="10"/>
  <c r="CT639" i="10"/>
  <c r="CW639" i="10"/>
  <c r="CT863" i="10"/>
  <c r="CW863" i="10"/>
  <c r="CT975" i="10"/>
  <c r="CW975" i="10"/>
  <c r="CT128" i="10"/>
  <c r="CW128" i="10"/>
  <c r="CT224" i="10"/>
  <c r="CW224" i="10"/>
  <c r="CT432" i="10"/>
  <c r="CW432" i="10"/>
  <c r="CT640" i="10"/>
  <c r="CW640" i="10"/>
  <c r="CT992" i="10"/>
  <c r="CW992" i="10"/>
  <c r="CS65" i="10"/>
  <c r="CV65" i="10"/>
  <c r="CS161" i="10"/>
  <c r="CV161" i="10"/>
  <c r="CT337" i="10"/>
  <c r="CW337" i="10"/>
  <c r="CT641" i="10"/>
  <c r="CW641" i="10"/>
  <c r="CT737" i="10"/>
  <c r="CW737" i="10"/>
  <c r="CT833" i="10"/>
  <c r="CW833" i="10"/>
  <c r="CT929" i="10"/>
  <c r="CW929" i="10"/>
  <c r="CS387" i="10"/>
  <c r="CV387" i="10"/>
  <c r="CT130" i="10"/>
  <c r="CW130" i="10"/>
  <c r="CT226" i="10"/>
  <c r="CW226" i="10"/>
  <c r="CT722" i="10"/>
  <c r="CW722" i="10"/>
  <c r="CT962" i="10"/>
  <c r="CW962" i="10"/>
  <c r="CS42" i="10"/>
  <c r="CV42" i="10"/>
  <c r="CS259" i="10"/>
  <c r="CV259" i="10"/>
  <c r="CT507" i="10"/>
  <c r="CW507" i="10"/>
  <c r="CT307" i="10"/>
  <c r="CW307" i="10"/>
  <c r="CS94" i="10"/>
  <c r="CV94" i="10"/>
  <c r="CS383" i="10"/>
  <c r="CV383" i="10"/>
  <c r="CT274" i="10"/>
  <c r="CW274" i="10"/>
  <c r="CS340" i="10"/>
  <c r="CV340" i="10"/>
  <c r="CT916" i="10"/>
  <c r="CW916" i="10"/>
  <c r="CS157" i="10"/>
  <c r="CV157" i="10"/>
  <c r="CS52" i="10"/>
  <c r="CV52" i="10"/>
  <c r="CT340" i="10"/>
  <c r="CW340" i="10"/>
  <c r="CS836" i="10"/>
  <c r="CV836" i="10"/>
  <c r="CS554" i="10"/>
  <c r="CV554" i="10"/>
  <c r="CS293" i="10"/>
  <c r="CV293" i="10"/>
  <c r="CS825" i="10"/>
  <c r="CV825" i="10"/>
  <c r="CT52" i="10"/>
  <c r="CW52" i="10"/>
  <c r="CS628" i="10"/>
  <c r="CV628" i="10"/>
  <c r="CT740" i="10"/>
  <c r="CW740" i="10"/>
  <c r="CT932" i="10"/>
  <c r="CW932" i="10"/>
  <c r="CS581" i="10"/>
  <c r="CV581" i="10"/>
  <c r="CT21" i="10"/>
  <c r="CW21" i="10"/>
  <c r="CT197" i="10"/>
  <c r="CW197" i="10"/>
  <c r="CS405" i="10"/>
  <c r="CV405" i="10"/>
  <c r="CS597" i="10"/>
  <c r="CV597" i="10"/>
  <c r="CT693" i="10"/>
  <c r="CW693" i="10"/>
  <c r="CS885" i="10"/>
  <c r="CV885" i="10"/>
  <c r="CS227" i="10"/>
  <c r="CV227" i="10"/>
  <c r="CS246" i="10"/>
  <c r="CV246" i="10"/>
  <c r="CS438" i="10"/>
  <c r="CV438" i="10"/>
  <c r="CS23" i="10"/>
  <c r="CV23" i="10"/>
  <c r="CT199" i="10"/>
  <c r="CW199" i="10"/>
  <c r="CS695" i="10"/>
  <c r="CV695" i="10"/>
  <c r="CS557" i="10"/>
  <c r="CV557" i="10"/>
  <c r="CS216" i="10"/>
  <c r="CV216" i="10"/>
  <c r="CT584" i="10"/>
  <c r="CW584" i="10"/>
  <c r="CT808" i="10"/>
  <c r="CW808" i="10"/>
  <c r="CS51" i="10"/>
  <c r="CV51" i="10"/>
  <c r="CS1011" i="10"/>
  <c r="CV1011" i="10"/>
  <c r="CT201" i="10"/>
  <c r="CW201" i="10"/>
  <c r="CS171" i="10"/>
  <c r="CV171" i="10"/>
  <c r="CS221" i="10"/>
  <c r="CV221" i="10"/>
  <c r="CS845" i="10"/>
  <c r="CV845" i="10"/>
  <c r="CT164" i="10"/>
  <c r="CW164" i="10"/>
  <c r="CS260" i="10"/>
  <c r="CV260" i="10"/>
  <c r="CS356" i="10"/>
  <c r="CV356" i="10"/>
  <c r="CS452" i="10"/>
  <c r="CV452" i="10"/>
  <c r="CS548" i="10"/>
  <c r="CV548" i="10"/>
  <c r="CT628" i="10"/>
  <c r="CW628" i="10"/>
  <c r="CS630" i="10"/>
  <c r="CV630" i="10"/>
  <c r="CS21" i="10"/>
  <c r="CV21" i="10"/>
  <c r="CT405" i="10"/>
  <c r="CW405" i="10"/>
  <c r="CT597" i="10"/>
  <c r="CW597" i="10"/>
  <c r="CS693" i="10"/>
  <c r="CV693" i="10"/>
  <c r="CT789" i="10"/>
  <c r="CW789" i="10"/>
  <c r="CS256" i="10"/>
  <c r="CV256" i="10"/>
  <c r="CS889" i="10"/>
  <c r="CV889" i="10"/>
  <c r="CS70" i="10"/>
  <c r="CV70" i="10"/>
  <c r="CT246" i="10"/>
  <c r="CW246" i="10"/>
  <c r="CS358" i="10"/>
  <c r="CV358" i="10"/>
  <c r="CT438" i="10"/>
  <c r="CW438" i="10"/>
  <c r="CS534" i="10"/>
  <c r="CV534" i="10"/>
  <c r="CT646" i="10"/>
  <c r="CW646" i="10"/>
  <c r="CT758" i="10"/>
  <c r="CW758" i="10"/>
  <c r="CT870" i="10"/>
  <c r="CW870" i="10"/>
  <c r="CT739" i="10"/>
  <c r="CW739" i="10"/>
  <c r="CS634" i="10"/>
  <c r="CV634" i="10"/>
  <c r="CT23" i="10"/>
  <c r="CW23" i="10"/>
  <c r="CS119" i="10"/>
  <c r="CV119" i="10"/>
  <c r="CT311" i="10"/>
  <c r="CW311" i="10"/>
  <c r="CT407" i="10"/>
  <c r="CW407" i="10"/>
  <c r="CT503" i="10"/>
  <c r="CW503" i="10"/>
  <c r="CT695" i="10"/>
  <c r="CW695" i="10"/>
  <c r="CT791" i="10"/>
  <c r="CW791" i="10"/>
  <c r="CT919" i="10"/>
  <c r="CW919" i="10"/>
  <c r="CS587" i="10"/>
  <c r="CV587" i="10"/>
  <c r="CT40" i="10"/>
  <c r="CW40" i="10"/>
  <c r="CT216" i="10"/>
  <c r="CW216" i="10"/>
  <c r="CS312" i="10"/>
  <c r="CV312" i="10"/>
  <c r="CT408" i="10"/>
  <c r="CW408" i="10"/>
  <c r="CT696" i="10"/>
  <c r="CW696" i="10"/>
  <c r="CS904" i="10"/>
  <c r="CV904" i="10"/>
  <c r="CT51" i="10"/>
  <c r="CW51" i="10"/>
  <c r="CT717" i="10"/>
  <c r="CW717" i="10"/>
  <c r="CS25" i="10"/>
  <c r="CV25" i="10"/>
  <c r="CT105" i="10"/>
  <c r="CW105" i="10"/>
  <c r="CT313" i="10"/>
  <c r="CW313" i="10"/>
  <c r="CS425" i="10"/>
  <c r="CV425" i="10"/>
  <c r="CT745" i="10"/>
  <c r="CW745" i="10"/>
  <c r="CS873" i="10"/>
  <c r="CV873" i="10"/>
  <c r="CS170" i="10"/>
  <c r="CV170" i="10"/>
  <c r="CS26" i="10"/>
  <c r="CV26" i="10"/>
  <c r="CS122" i="10"/>
  <c r="CV122" i="10"/>
  <c r="CT218" i="10"/>
  <c r="CW218" i="10"/>
  <c r="CT410" i="10"/>
  <c r="CW410" i="10"/>
  <c r="CS522" i="10"/>
  <c r="CV522" i="10"/>
  <c r="CT826" i="10"/>
  <c r="CW826" i="10"/>
  <c r="CT954" i="10"/>
  <c r="CW954" i="10"/>
  <c r="CS748" i="10"/>
  <c r="CV748" i="10"/>
  <c r="CT75" i="10"/>
  <c r="CW75" i="10"/>
  <c r="CT171" i="10"/>
  <c r="CW171" i="10"/>
  <c r="CT267" i="10"/>
  <c r="CW267" i="10"/>
  <c r="CT363" i="10"/>
  <c r="CW363" i="10"/>
  <c r="CS859" i="10"/>
  <c r="CV859" i="10"/>
  <c r="CS961" i="10"/>
  <c r="CV961" i="10"/>
  <c r="CS108" i="10"/>
  <c r="CV108" i="10"/>
  <c r="CT204" i="10"/>
  <c r="CW204" i="10"/>
  <c r="CT300" i="10"/>
  <c r="CW300" i="10"/>
  <c r="CS412" i="10"/>
  <c r="CV412" i="10"/>
  <c r="CS620" i="10"/>
  <c r="CV620" i="10"/>
  <c r="CT732" i="10"/>
  <c r="CW732" i="10"/>
  <c r="CS141" i="10"/>
  <c r="CV141" i="10"/>
  <c r="CT29" i="10"/>
  <c r="CW29" i="10"/>
  <c r="CS125" i="10"/>
  <c r="CV125" i="10"/>
  <c r="CT221" i="10"/>
  <c r="CW221" i="10"/>
  <c r="CS333" i="10"/>
  <c r="CV333" i="10"/>
  <c r="CS429" i="10"/>
  <c r="CV429" i="10"/>
  <c r="CT621" i="10"/>
  <c r="CW621" i="10"/>
  <c r="CT733" i="10"/>
  <c r="CW733" i="10"/>
  <c r="CS240" i="10"/>
  <c r="CV240" i="10"/>
  <c r="CS62" i="10"/>
  <c r="CV62" i="10"/>
  <c r="CT142" i="10"/>
  <c r="CW142" i="10"/>
  <c r="CS238" i="10"/>
  <c r="CV238" i="10"/>
  <c r="CT734" i="10"/>
  <c r="CW734" i="10"/>
  <c r="CT876" i="10"/>
  <c r="CW876" i="10"/>
  <c r="CT63" i="10"/>
  <c r="CW63" i="10"/>
  <c r="CS767" i="10"/>
  <c r="CV767" i="10"/>
  <c r="CT32" i="10"/>
  <c r="CW32" i="10"/>
  <c r="CS144" i="10"/>
  <c r="CV144" i="10"/>
  <c r="CT240" i="10"/>
  <c r="CW240" i="10"/>
  <c r="CS352" i="10"/>
  <c r="CV352" i="10"/>
  <c r="CT544" i="10"/>
  <c r="CW544" i="10"/>
  <c r="CT736" i="10"/>
  <c r="CW736" i="10"/>
  <c r="CS848" i="10"/>
  <c r="CV848" i="10"/>
  <c r="CT1011" i="10"/>
  <c r="CW1011" i="10"/>
  <c r="CT65" i="10"/>
  <c r="CW65" i="10"/>
  <c r="CT161" i="10"/>
  <c r="CW161" i="10"/>
  <c r="CT257" i="10"/>
  <c r="CW257" i="10"/>
  <c r="CT449" i="10"/>
  <c r="CW449" i="10"/>
  <c r="CS561" i="10"/>
  <c r="CV561" i="10"/>
  <c r="CS929" i="10"/>
  <c r="CV929" i="10"/>
  <c r="CT387" i="10"/>
  <c r="CW387" i="10"/>
  <c r="CS50" i="10"/>
  <c r="CV50" i="10"/>
  <c r="CT338" i="10"/>
  <c r="CW338" i="10"/>
  <c r="CT434" i="10"/>
  <c r="CW434" i="10"/>
  <c r="CS530" i="10"/>
  <c r="CV530" i="10"/>
  <c r="CS626" i="10"/>
  <c r="CV626" i="10"/>
  <c r="CT850" i="10"/>
  <c r="CW850" i="10"/>
  <c r="X59" i="13"/>
  <c r="J59" i="13" s="1"/>
  <c r="X181" i="13"/>
  <c r="CS645" i="10"/>
  <c r="CV645" i="10"/>
  <c r="CT457" i="10"/>
  <c r="CW457" i="10"/>
  <c r="CT780" i="10"/>
  <c r="CW780" i="10"/>
  <c r="CT612" i="10"/>
  <c r="CW612" i="10"/>
  <c r="CS887" i="10"/>
  <c r="CV887" i="10"/>
  <c r="CT356" i="10"/>
  <c r="CW356" i="10"/>
  <c r="CT548" i="10"/>
  <c r="CW548" i="10"/>
  <c r="CT756" i="10"/>
  <c r="CW756" i="10"/>
  <c r="CT948" i="10"/>
  <c r="CW948" i="10"/>
  <c r="CS680" i="10"/>
  <c r="CV680" i="10"/>
  <c r="CS117" i="10"/>
  <c r="CV117" i="10"/>
  <c r="CS309" i="10"/>
  <c r="CV309" i="10"/>
  <c r="CS517" i="10"/>
  <c r="CV517" i="10"/>
  <c r="CS789" i="10"/>
  <c r="CV789" i="10"/>
  <c r="CT885" i="10"/>
  <c r="CW885" i="10"/>
  <c r="CS288" i="10"/>
  <c r="CV288" i="10"/>
  <c r="CS909" i="10"/>
  <c r="CV909" i="10"/>
  <c r="CT70" i="10"/>
  <c r="CW70" i="10"/>
  <c r="CT358" i="10"/>
  <c r="CW358" i="10"/>
  <c r="CT534" i="10"/>
  <c r="CW534" i="10"/>
  <c r="CT998" i="10"/>
  <c r="CW998" i="10"/>
  <c r="CS660" i="10"/>
  <c r="CV660" i="10"/>
  <c r="CT119" i="10"/>
  <c r="CW119" i="10"/>
  <c r="CS215" i="10"/>
  <c r="CV215" i="10"/>
  <c r="CS615" i="10"/>
  <c r="CV615" i="10"/>
  <c r="CT403" i="10"/>
  <c r="CW403" i="10"/>
  <c r="CS611" i="10"/>
  <c r="CV611" i="10"/>
  <c r="CS136" i="10"/>
  <c r="CV136" i="10"/>
  <c r="CT312" i="10"/>
  <c r="CW312" i="10"/>
  <c r="CT504" i="10"/>
  <c r="CW504" i="10"/>
  <c r="CS600" i="10"/>
  <c r="CV600" i="10"/>
  <c r="CS824" i="10"/>
  <c r="CV824" i="10"/>
  <c r="CS130" i="10"/>
  <c r="CV130" i="10"/>
  <c r="CS121" i="10"/>
  <c r="CV121" i="10"/>
  <c r="CT425" i="10"/>
  <c r="CW425" i="10"/>
  <c r="CT521" i="10"/>
  <c r="CW521" i="10"/>
  <c r="CT633" i="10"/>
  <c r="CW633" i="10"/>
  <c r="CT873" i="10"/>
  <c r="CW873" i="10"/>
  <c r="CT1001" i="10"/>
  <c r="CW1001" i="10"/>
  <c r="CS202" i="10"/>
  <c r="CV202" i="10"/>
  <c r="CT122" i="10"/>
  <c r="CW122" i="10"/>
  <c r="CS330" i="10"/>
  <c r="CV330" i="10"/>
  <c r="CT634" i="10"/>
  <c r="CW634" i="10"/>
  <c r="CT730" i="10"/>
  <c r="CW730" i="10"/>
  <c r="CS595" i="10"/>
  <c r="CV595" i="10"/>
  <c r="CS770" i="10"/>
  <c r="CV770" i="10"/>
  <c r="CS475" i="10"/>
  <c r="CV475" i="10"/>
  <c r="CS571" i="10"/>
  <c r="CV571" i="10"/>
  <c r="CS667" i="10"/>
  <c r="CV667" i="10"/>
  <c r="CS763" i="10"/>
  <c r="CV763" i="10"/>
  <c r="CT859" i="10"/>
  <c r="CW859" i="10"/>
  <c r="CT971" i="10"/>
  <c r="CW971" i="10"/>
  <c r="CT883" i="10"/>
  <c r="CW883" i="10"/>
  <c r="CS974" i="10"/>
  <c r="CV974" i="10"/>
  <c r="CT220" i="10"/>
  <c r="CW220" i="10"/>
  <c r="CS316" i="10"/>
  <c r="CV316" i="10"/>
  <c r="CT412" i="10"/>
  <c r="CW412" i="10"/>
  <c r="CT524" i="10"/>
  <c r="CW524" i="10"/>
  <c r="CS860" i="10"/>
  <c r="CV860" i="10"/>
  <c r="CT988" i="10"/>
  <c r="CW988" i="10"/>
  <c r="CS173" i="10"/>
  <c r="CV173" i="10"/>
  <c r="CS45" i="10"/>
  <c r="CV45" i="10"/>
  <c r="CT125" i="10"/>
  <c r="CW125" i="10"/>
  <c r="CS237" i="10"/>
  <c r="CV237" i="10"/>
  <c r="CT333" i="10"/>
  <c r="CW333" i="10"/>
  <c r="CT429" i="10"/>
  <c r="CW429" i="10"/>
  <c r="CS525" i="10"/>
  <c r="CV525" i="10"/>
  <c r="CT861" i="10"/>
  <c r="CW861" i="10"/>
  <c r="CT989" i="10"/>
  <c r="CW989" i="10"/>
  <c r="CS274" i="10"/>
  <c r="CV274" i="10"/>
  <c r="CT62" i="10"/>
  <c r="CW62" i="10"/>
  <c r="CT334" i="10"/>
  <c r="CW334" i="10"/>
  <c r="CS430" i="10"/>
  <c r="CV430" i="10"/>
  <c r="CT526" i="10"/>
  <c r="CW526" i="10"/>
  <c r="CT622" i="10"/>
  <c r="CW622" i="10"/>
  <c r="CS734" i="10"/>
  <c r="CV734" i="10"/>
  <c r="CS830" i="10"/>
  <c r="CV830" i="10"/>
  <c r="CS926" i="10"/>
  <c r="CV926" i="10"/>
  <c r="CS241" i="10"/>
  <c r="CV241" i="10"/>
  <c r="CS79" i="10"/>
  <c r="CV79" i="10"/>
  <c r="CT159" i="10"/>
  <c r="CW159" i="10"/>
  <c r="CS255" i="10"/>
  <c r="CV255" i="10"/>
  <c r="CT351" i="10"/>
  <c r="CW351" i="10"/>
  <c r="CS447" i="10"/>
  <c r="CV447" i="10"/>
  <c r="CS559" i="10"/>
  <c r="CV559" i="10"/>
  <c r="CT655" i="10"/>
  <c r="CW655" i="10"/>
  <c r="CT767" i="10"/>
  <c r="CW767" i="10"/>
  <c r="CS879" i="10"/>
  <c r="CV879" i="10"/>
  <c r="CT991" i="10"/>
  <c r="CW991" i="10"/>
  <c r="CT48" i="10"/>
  <c r="CW48" i="10"/>
  <c r="CT352" i="10"/>
  <c r="CW352" i="10"/>
  <c r="CS448" i="10"/>
  <c r="CV448" i="10"/>
  <c r="CS656" i="10"/>
  <c r="CV656" i="10"/>
  <c r="CT1008" i="10"/>
  <c r="CW1008" i="10"/>
  <c r="CT353" i="10"/>
  <c r="CW353" i="10"/>
  <c r="CT561" i="10"/>
  <c r="CW561" i="10"/>
  <c r="CS657" i="10"/>
  <c r="CV657" i="10"/>
  <c r="CT753" i="10"/>
  <c r="CW753" i="10"/>
  <c r="CS849" i="10"/>
  <c r="CV849" i="10"/>
  <c r="CT50" i="10"/>
  <c r="CW50" i="10"/>
  <c r="CS146" i="10"/>
  <c r="CV146" i="10"/>
  <c r="CT242" i="10"/>
  <c r="CW242" i="10"/>
  <c r="CT626" i="10"/>
  <c r="CW626" i="10"/>
  <c r="CS738" i="10"/>
  <c r="CV738" i="10"/>
  <c r="CT978" i="10"/>
  <c r="CW978" i="10"/>
  <c r="CT851" i="10"/>
  <c r="CW851" i="10"/>
  <c r="CT874" i="10"/>
  <c r="CW874" i="10"/>
  <c r="CT444" i="10"/>
  <c r="CW444" i="10"/>
  <c r="CT557" i="10"/>
  <c r="CW557" i="10"/>
  <c r="CS111" i="10"/>
  <c r="CV111" i="10"/>
  <c r="CT466" i="10"/>
  <c r="CW466" i="10"/>
  <c r="CS148" i="10"/>
  <c r="CV148" i="10"/>
  <c r="CS436" i="10"/>
  <c r="CV436" i="10"/>
  <c r="CS254" i="10"/>
  <c r="CV254" i="10"/>
  <c r="CT68" i="10"/>
  <c r="CW68" i="10"/>
  <c r="CT260" i="10"/>
  <c r="CW260" i="10"/>
  <c r="CT452" i="10"/>
  <c r="CW452" i="10"/>
  <c r="CS852" i="10"/>
  <c r="CV852" i="10"/>
  <c r="CT691" i="10"/>
  <c r="CW691" i="10"/>
  <c r="CT213" i="10"/>
  <c r="CW213" i="10"/>
  <c r="CS317" i="10"/>
  <c r="CV317" i="10"/>
  <c r="CS907" i="10"/>
  <c r="CV907" i="10"/>
  <c r="CS180" i="10"/>
  <c r="CV180" i="10"/>
  <c r="CS644" i="10"/>
  <c r="CV644" i="10"/>
  <c r="CT852" i="10"/>
  <c r="CW852" i="10"/>
  <c r="CS721" i="10"/>
  <c r="CV721" i="10"/>
  <c r="CS37" i="10"/>
  <c r="CV37" i="10"/>
  <c r="CT117" i="10"/>
  <c r="CW117" i="10"/>
  <c r="CT421" i="10"/>
  <c r="CW421" i="10"/>
  <c r="CT517" i="10"/>
  <c r="CW517" i="10"/>
  <c r="CS709" i="10"/>
  <c r="CV709" i="10"/>
  <c r="CT901" i="10"/>
  <c r="CW901" i="10"/>
  <c r="CT1013" i="10"/>
  <c r="CW1013" i="10"/>
  <c r="CS320" i="10"/>
  <c r="CV320" i="10"/>
  <c r="CS944" i="10"/>
  <c r="CV944" i="10"/>
  <c r="CT166" i="10"/>
  <c r="CW166" i="10"/>
  <c r="CS262" i="10"/>
  <c r="CV262" i="10"/>
  <c r="CS454" i="10"/>
  <c r="CV454" i="10"/>
  <c r="CS662" i="10"/>
  <c r="CV662" i="10"/>
  <c r="CT774" i="10"/>
  <c r="CW774" i="10"/>
  <c r="CS886" i="10"/>
  <c r="CV886" i="10"/>
  <c r="CT995" i="10"/>
  <c r="CW995" i="10"/>
  <c r="CS685" i="10"/>
  <c r="CV685" i="10"/>
  <c r="CS39" i="10"/>
  <c r="CV39" i="10"/>
  <c r="CT215" i="10"/>
  <c r="CW215" i="10"/>
  <c r="CT327" i="10"/>
  <c r="CW327" i="10"/>
  <c r="CS423" i="10"/>
  <c r="CV423" i="10"/>
  <c r="CS519" i="10"/>
  <c r="CV519" i="10"/>
  <c r="CT711" i="10"/>
  <c r="CW711" i="10"/>
  <c r="CT807" i="10"/>
  <c r="CW807" i="10"/>
  <c r="CT935" i="10"/>
  <c r="CW935" i="10"/>
  <c r="CS636" i="10"/>
  <c r="CV636" i="10"/>
  <c r="CT56" i="10"/>
  <c r="CW56" i="10"/>
  <c r="CT136" i="10"/>
  <c r="CW136" i="10"/>
  <c r="CT232" i="10"/>
  <c r="CW232" i="10"/>
  <c r="CS424" i="10"/>
  <c r="CV424" i="10"/>
  <c r="CT600" i="10"/>
  <c r="CW600" i="10"/>
  <c r="CT712" i="10"/>
  <c r="CW712" i="10"/>
  <c r="CT824" i="10"/>
  <c r="CW824" i="10"/>
  <c r="CS920" i="10"/>
  <c r="CV920" i="10"/>
  <c r="CS211" i="10"/>
  <c r="CV211" i="10"/>
  <c r="CS265" i="10"/>
  <c r="CV265" i="10"/>
  <c r="CT25" i="10"/>
  <c r="CW25" i="10"/>
  <c r="CT121" i="10"/>
  <c r="CW121" i="10"/>
  <c r="CT217" i="10"/>
  <c r="CW217" i="10"/>
  <c r="CS329" i="10"/>
  <c r="CV329" i="10"/>
  <c r="CS761" i="10"/>
  <c r="CV761" i="10"/>
  <c r="CS266" i="10"/>
  <c r="CV266" i="10"/>
  <c r="CT42" i="10"/>
  <c r="CW42" i="10"/>
  <c r="CS234" i="10"/>
  <c r="CV234" i="10"/>
  <c r="CT330" i="10"/>
  <c r="CW330" i="10"/>
  <c r="CS426" i="10"/>
  <c r="CV426" i="10"/>
  <c r="CT522" i="10"/>
  <c r="CW522" i="10"/>
  <c r="CT842" i="10"/>
  <c r="CW842" i="10"/>
  <c r="CT595" i="10"/>
  <c r="CW595" i="10"/>
  <c r="CS812" i="10"/>
  <c r="CV812" i="10"/>
  <c r="CT91" i="10"/>
  <c r="CW91" i="10"/>
  <c r="CT187" i="10"/>
  <c r="CW187" i="10"/>
  <c r="CS283" i="10"/>
  <c r="CV283" i="10"/>
  <c r="CT379" i="10"/>
  <c r="CW379" i="10"/>
  <c r="CT475" i="10"/>
  <c r="CW475" i="10"/>
  <c r="CT571" i="10"/>
  <c r="CW571" i="10"/>
  <c r="CT667" i="10"/>
  <c r="CW667" i="10"/>
  <c r="CT763" i="10"/>
  <c r="CW763" i="10"/>
  <c r="CS28" i="10"/>
  <c r="CV28" i="10"/>
  <c r="CT108" i="10"/>
  <c r="CW108" i="10"/>
  <c r="CT316" i="10"/>
  <c r="CW316" i="10"/>
  <c r="CT636" i="10"/>
  <c r="CW636" i="10"/>
  <c r="CT748" i="10"/>
  <c r="CW748" i="10"/>
  <c r="CT860" i="10"/>
  <c r="CW860" i="10"/>
  <c r="CS210" i="10"/>
  <c r="CV210" i="10"/>
  <c r="CT525" i="10"/>
  <c r="CW525" i="10"/>
  <c r="CS637" i="10"/>
  <c r="CV637" i="10"/>
  <c r="CS749" i="10"/>
  <c r="CV749" i="10"/>
  <c r="CS304" i="10"/>
  <c r="CV304" i="10"/>
  <c r="CS158" i="10"/>
  <c r="CV158" i="10"/>
  <c r="CT238" i="10"/>
  <c r="CW238" i="10"/>
  <c r="CT430" i="10"/>
  <c r="CW430" i="10"/>
  <c r="CT926" i="10"/>
  <c r="CW926" i="10"/>
  <c r="CS339" i="10"/>
  <c r="CV339" i="10"/>
  <c r="CT79" i="10"/>
  <c r="CW79" i="10"/>
  <c r="CS175" i="10"/>
  <c r="CV175" i="10"/>
  <c r="CT447" i="10"/>
  <c r="CW447" i="10"/>
  <c r="CT559" i="10"/>
  <c r="CW559" i="10"/>
  <c r="CT879" i="10"/>
  <c r="CW879" i="10"/>
  <c r="CT144" i="10"/>
  <c r="CW144" i="10"/>
  <c r="CT448" i="10"/>
  <c r="CW448" i="10"/>
  <c r="CS560" i="10"/>
  <c r="CV560" i="10"/>
  <c r="CT656" i="10"/>
  <c r="CW656" i="10"/>
  <c r="CS752" i="10"/>
  <c r="CV752" i="10"/>
  <c r="CT864" i="10"/>
  <c r="CW864" i="10"/>
  <c r="CT944" i="10"/>
  <c r="CW944" i="10"/>
  <c r="CT81" i="10"/>
  <c r="CW81" i="10"/>
  <c r="CS177" i="10"/>
  <c r="CV177" i="10"/>
  <c r="CS273" i="10"/>
  <c r="CV273" i="10"/>
  <c r="CT465" i="10"/>
  <c r="CW465" i="10"/>
  <c r="CT657" i="10"/>
  <c r="CW657" i="10"/>
  <c r="CT849" i="10"/>
  <c r="CW849" i="10"/>
  <c r="CT945" i="10"/>
  <c r="CW945" i="10"/>
  <c r="CS627" i="10"/>
  <c r="CV627" i="10"/>
  <c r="CT146" i="10"/>
  <c r="CW146" i="10"/>
  <c r="CT354" i="10"/>
  <c r="CW354" i="10"/>
  <c r="CS450" i="10"/>
  <c r="CV450" i="10"/>
  <c r="CT530" i="10"/>
  <c r="CW530" i="10"/>
  <c r="CT738" i="10"/>
  <c r="CW738" i="10"/>
  <c r="CS866" i="10"/>
  <c r="CV866" i="10"/>
  <c r="CT67" i="10"/>
  <c r="CW67" i="10"/>
  <c r="CS57" i="10"/>
  <c r="CV57" i="10"/>
  <c r="CS208" i="10"/>
  <c r="CV208" i="10"/>
  <c r="CT289" i="10"/>
  <c r="CW289" i="10"/>
  <c r="CS347" i="10"/>
  <c r="CV347" i="10"/>
  <c r="CT84" i="10"/>
  <c r="CW84" i="10"/>
  <c r="CT180" i="10"/>
  <c r="CW180" i="10"/>
  <c r="CS276" i="10"/>
  <c r="CV276" i="10"/>
  <c r="CT372" i="10"/>
  <c r="CW372" i="10"/>
  <c r="CT468" i="10"/>
  <c r="CW468" i="10"/>
  <c r="CT564" i="10"/>
  <c r="CW564" i="10"/>
  <c r="CT644" i="10"/>
  <c r="CW644" i="10"/>
  <c r="CS772" i="10"/>
  <c r="CV772" i="10"/>
  <c r="CT964" i="10"/>
  <c r="CW964" i="10"/>
  <c r="CT899" i="10"/>
  <c r="CW899" i="10"/>
  <c r="CS741" i="10"/>
  <c r="CV741" i="10"/>
  <c r="CT37" i="10"/>
  <c r="CW37" i="10"/>
  <c r="CT229" i="10"/>
  <c r="CW229" i="10"/>
  <c r="CS325" i="10"/>
  <c r="CV325" i="10"/>
  <c r="CT613" i="10"/>
  <c r="CW613" i="10"/>
  <c r="CT709" i="10"/>
  <c r="CW709" i="10"/>
  <c r="CT805" i="10"/>
  <c r="CW805" i="10"/>
  <c r="CT179" i="10"/>
  <c r="CW179" i="10"/>
  <c r="CS380" i="10"/>
  <c r="CV380" i="10"/>
  <c r="CS956" i="10"/>
  <c r="CV956" i="10"/>
  <c r="CS86" i="10"/>
  <c r="CV86" i="10"/>
  <c r="CS182" i="10"/>
  <c r="CV182" i="10"/>
  <c r="CT262" i="10"/>
  <c r="CW262" i="10"/>
  <c r="CS374" i="10"/>
  <c r="CV374" i="10"/>
  <c r="CT454" i="10"/>
  <c r="CW454" i="10"/>
  <c r="CT550" i="10"/>
  <c r="CW550" i="10"/>
  <c r="CT662" i="10"/>
  <c r="CW662" i="10"/>
  <c r="CT886" i="10"/>
  <c r="CW886" i="10"/>
  <c r="CT1014" i="10"/>
  <c r="CW1014" i="10"/>
  <c r="CS703" i="10"/>
  <c r="CV703" i="10"/>
  <c r="CT39" i="10"/>
  <c r="CW39" i="10"/>
  <c r="CS135" i="10"/>
  <c r="CV135" i="10"/>
  <c r="CT423" i="10"/>
  <c r="CW423" i="10"/>
  <c r="CT519" i="10"/>
  <c r="CW519" i="10"/>
  <c r="CT615" i="10"/>
  <c r="CW615" i="10"/>
  <c r="CS711" i="10"/>
  <c r="CV711" i="10"/>
  <c r="CT643" i="10"/>
  <c r="CW643" i="10"/>
  <c r="CS686" i="10"/>
  <c r="CV686" i="10"/>
  <c r="CS56" i="10"/>
  <c r="CV56" i="10"/>
  <c r="CT328" i="10"/>
  <c r="CW328" i="10"/>
  <c r="CT424" i="10"/>
  <c r="CW424" i="10"/>
  <c r="CT520" i="10"/>
  <c r="CW520" i="10"/>
  <c r="CT920" i="10"/>
  <c r="CW920" i="10"/>
  <c r="CT211" i="10"/>
  <c r="CW211" i="10"/>
  <c r="CS451" i="10"/>
  <c r="CV451" i="10"/>
  <c r="CS41" i="10"/>
  <c r="CV41" i="10"/>
  <c r="CT329" i="10"/>
  <c r="CW329" i="10"/>
  <c r="CS441" i="10"/>
  <c r="CV441" i="10"/>
  <c r="CT537" i="10"/>
  <c r="CW537" i="10"/>
  <c r="CT649" i="10"/>
  <c r="CW649" i="10"/>
  <c r="CT761" i="10"/>
  <c r="CW761" i="10"/>
  <c r="CT889" i="10"/>
  <c r="CW889" i="10"/>
  <c r="CS35" i="10"/>
  <c r="CV35" i="10"/>
  <c r="CS481" i="10"/>
  <c r="CV481" i="10"/>
  <c r="CS138" i="10"/>
  <c r="CV138" i="10"/>
  <c r="CT234" i="10"/>
  <c r="CW234" i="10"/>
  <c r="CT426" i="10"/>
  <c r="CW426" i="10"/>
  <c r="CS538" i="10"/>
  <c r="CV538" i="10"/>
  <c r="CT650" i="10"/>
  <c r="CW650" i="10"/>
  <c r="CS746" i="10"/>
  <c r="CV746" i="10"/>
  <c r="CT970" i="10"/>
  <c r="CW970" i="10"/>
  <c r="CS833" i="10"/>
  <c r="CV833" i="10"/>
  <c r="CS91" i="10"/>
  <c r="CV91" i="10"/>
  <c r="CT283" i="10"/>
  <c r="CW283" i="10"/>
  <c r="CT875" i="10"/>
  <c r="CW875" i="10"/>
  <c r="CT987" i="10"/>
  <c r="CW987" i="10"/>
  <c r="CT793" i="10"/>
  <c r="CW793" i="10"/>
  <c r="CT28" i="10"/>
  <c r="CW28" i="10"/>
  <c r="CS124" i="10"/>
  <c r="CV124" i="10"/>
  <c r="CS236" i="10"/>
  <c r="CV236" i="10"/>
  <c r="CT428" i="10"/>
  <c r="CW428" i="10"/>
  <c r="CT540" i="10"/>
  <c r="CW540" i="10"/>
  <c r="CS147" i="10"/>
  <c r="CV147" i="10"/>
  <c r="CS335" i="10"/>
  <c r="CV335" i="10"/>
  <c r="CT45" i="10"/>
  <c r="CW45" i="10"/>
  <c r="CT237" i="10"/>
  <c r="CW237" i="10"/>
  <c r="CS349" i="10"/>
  <c r="CV349" i="10"/>
  <c r="CS445" i="10"/>
  <c r="CV445" i="10"/>
  <c r="CT637" i="10"/>
  <c r="CW637" i="10"/>
  <c r="CT749" i="10"/>
  <c r="CW749" i="10"/>
  <c r="CT877" i="10"/>
  <c r="CW877" i="10"/>
  <c r="CT1005" i="10"/>
  <c r="CW1005" i="10"/>
  <c r="CS338" i="10"/>
  <c r="CV338" i="10"/>
  <c r="CS78" i="10"/>
  <c r="CV78" i="10"/>
  <c r="CT158" i="10"/>
  <c r="CW158" i="10"/>
  <c r="CT254" i="10"/>
  <c r="CW254" i="10"/>
  <c r="CS350" i="10"/>
  <c r="CV350" i="10"/>
  <c r="CT542" i="10"/>
  <c r="CW542" i="10"/>
  <c r="CS638" i="10"/>
  <c r="CV638" i="10"/>
  <c r="CS750" i="10"/>
  <c r="CV750" i="10"/>
  <c r="CT830" i="10"/>
  <c r="CW830" i="10"/>
  <c r="CS464" i="10"/>
  <c r="CV464" i="10"/>
  <c r="CT175" i="10"/>
  <c r="CW175" i="10"/>
  <c r="CT255" i="10"/>
  <c r="CW255" i="10"/>
  <c r="CS367" i="10"/>
  <c r="CV367" i="10"/>
  <c r="CS671" i="10"/>
  <c r="CV671" i="10"/>
  <c r="CT783" i="10"/>
  <c r="CW783" i="10"/>
  <c r="CT1007" i="10"/>
  <c r="CW1007" i="10"/>
  <c r="CS64" i="10"/>
  <c r="CV64" i="10"/>
  <c r="CT256" i="10"/>
  <c r="CW256" i="10"/>
  <c r="CT368" i="10"/>
  <c r="CW368" i="10"/>
  <c r="CT560" i="10"/>
  <c r="CW560" i="10"/>
  <c r="CT752" i="10"/>
  <c r="CW752" i="10"/>
  <c r="CS19" i="10"/>
  <c r="CV19" i="10"/>
  <c r="CS433" i="10"/>
  <c r="CV433" i="10"/>
  <c r="CT177" i="10"/>
  <c r="CW177" i="10"/>
  <c r="CT273" i="10"/>
  <c r="CW273" i="10"/>
  <c r="CS369" i="10"/>
  <c r="CV369" i="10"/>
  <c r="CS577" i="10"/>
  <c r="CV577" i="10"/>
  <c r="CS769" i="10"/>
  <c r="CV769" i="10"/>
  <c r="CT627" i="10"/>
  <c r="CW627" i="10"/>
  <c r="CS66" i="10"/>
  <c r="CV66" i="10"/>
  <c r="CS258" i="10"/>
  <c r="CV258" i="10"/>
  <c r="CT450" i="10"/>
  <c r="CW450" i="10"/>
  <c r="CS546" i="10"/>
  <c r="CV546" i="10"/>
  <c r="CT642" i="10"/>
  <c r="CW642" i="10"/>
  <c r="CT866" i="10"/>
  <c r="CW866" i="10"/>
  <c r="CT994" i="10"/>
  <c r="CW994" i="10"/>
  <c r="CS580" i="10"/>
  <c r="CV580" i="10"/>
  <c r="CT566" i="10"/>
  <c r="CW566" i="10"/>
  <c r="CS795" i="10"/>
  <c r="CV795" i="10"/>
  <c r="CS385" i="10"/>
  <c r="CV385" i="10"/>
  <c r="CS928" i="10"/>
  <c r="CV928" i="10"/>
  <c r="CS942" i="10"/>
  <c r="CV942" i="10"/>
  <c r="CT276" i="10"/>
  <c r="CW276" i="10"/>
  <c r="CS564" i="10"/>
  <c r="CV564" i="10"/>
  <c r="CT772" i="10"/>
  <c r="CW772" i="10"/>
  <c r="CS868" i="10"/>
  <c r="CV868" i="10"/>
  <c r="CS782" i="10"/>
  <c r="CV782" i="10"/>
  <c r="CT133" i="10"/>
  <c r="CW133" i="10"/>
  <c r="CT325" i="10"/>
  <c r="CW325" i="10"/>
  <c r="CS437" i="10"/>
  <c r="CV437" i="10"/>
  <c r="CS533" i="10"/>
  <c r="CV533" i="10"/>
  <c r="CT629" i="10"/>
  <c r="CW629" i="10"/>
  <c r="CS917" i="10"/>
  <c r="CV917" i="10"/>
  <c r="CS414" i="10"/>
  <c r="CV414" i="10"/>
  <c r="CS969" i="10"/>
  <c r="CV969" i="10"/>
  <c r="CT86" i="10"/>
  <c r="CW86" i="10"/>
  <c r="CT182" i="10"/>
  <c r="CW182" i="10"/>
  <c r="CT374" i="10"/>
  <c r="CW374" i="10"/>
  <c r="CT790" i="10"/>
  <c r="CW790" i="10"/>
  <c r="CT660" i="10"/>
  <c r="CW660" i="10"/>
  <c r="CS723" i="10"/>
  <c r="CV723" i="10"/>
  <c r="CT135" i="10"/>
  <c r="CW135" i="10"/>
  <c r="CS231" i="10"/>
  <c r="CV231" i="10"/>
  <c r="CS343" i="10"/>
  <c r="CV343" i="10"/>
  <c r="CT631" i="10"/>
  <c r="CW631" i="10"/>
  <c r="CS643" i="10"/>
  <c r="CV643" i="10"/>
  <c r="CS745" i="10"/>
  <c r="CV745" i="10"/>
  <c r="CS152" i="10"/>
  <c r="CV152" i="10"/>
  <c r="CS248" i="10"/>
  <c r="CV248" i="10"/>
  <c r="CS328" i="10"/>
  <c r="CV328" i="10"/>
  <c r="CT616" i="10"/>
  <c r="CW616" i="10"/>
  <c r="CT728" i="10"/>
  <c r="CW728" i="10"/>
  <c r="CT840" i="10"/>
  <c r="CW840" i="10"/>
  <c r="CS480" i="10"/>
  <c r="CV480" i="10"/>
  <c r="CS137" i="10"/>
  <c r="CV137" i="10"/>
  <c r="CT233" i="10"/>
  <c r="CW233" i="10"/>
  <c r="CT441" i="10"/>
  <c r="CW441" i="10"/>
  <c r="CT35" i="10"/>
  <c r="CW35" i="10"/>
  <c r="CS512" i="10"/>
  <c r="CV512" i="10"/>
  <c r="CS58" i="10"/>
  <c r="CV58" i="10"/>
  <c r="CT138" i="10"/>
  <c r="CW138" i="10"/>
  <c r="CS346" i="10"/>
  <c r="CV346" i="10"/>
  <c r="CT538" i="10"/>
  <c r="CW538" i="10"/>
  <c r="CS650" i="10"/>
  <c r="CV650" i="10"/>
  <c r="CT746" i="10"/>
  <c r="CW746" i="10"/>
  <c r="CT986" i="10"/>
  <c r="CW986" i="10"/>
  <c r="CT803" i="10"/>
  <c r="CW803" i="10"/>
  <c r="CS875" i="10"/>
  <c r="CV875" i="10"/>
  <c r="CS203" i="10"/>
  <c r="CV203" i="10"/>
  <c r="CS395" i="10"/>
  <c r="CV395" i="10"/>
  <c r="CT491" i="10"/>
  <c r="CW491" i="10"/>
  <c r="CT587" i="10"/>
  <c r="CW587" i="10"/>
  <c r="CT683" i="10"/>
  <c r="CW683" i="10"/>
  <c r="CT779" i="10"/>
  <c r="CW779" i="10"/>
  <c r="CS140" i="10"/>
  <c r="CV140" i="10"/>
  <c r="CT124" i="10"/>
  <c r="CW124" i="10"/>
  <c r="CT332" i="10"/>
  <c r="CW332" i="10"/>
  <c r="CT652" i="10"/>
  <c r="CW652" i="10"/>
  <c r="CT764" i="10"/>
  <c r="CW764" i="10"/>
  <c r="CT892" i="10"/>
  <c r="CW892" i="10"/>
  <c r="CT147" i="10"/>
  <c r="CW147" i="10"/>
  <c r="CS397" i="10"/>
  <c r="CV397" i="10"/>
  <c r="CS61" i="10"/>
  <c r="CV61" i="10"/>
  <c r="CT141" i="10"/>
  <c r="CW141" i="10"/>
  <c r="CS253" i="10"/>
  <c r="CV253" i="10"/>
  <c r="CT349" i="10"/>
  <c r="CW349" i="10"/>
  <c r="CT445" i="10"/>
  <c r="CW445" i="10"/>
  <c r="CT541" i="10"/>
  <c r="CW541" i="10"/>
  <c r="CS401" i="10"/>
  <c r="CV401" i="10"/>
  <c r="CT78" i="10"/>
  <c r="CW78" i="10"/>
  <c r="CT350" i="10"/>
  <c r="CW350" i="10"/>
  <c r="CT446" i="10"/>
  <c r="CW446" i="10"/>
  <c r="CT638" i="10"/>
  <c r="CW638" i="10"/>
  <c r="CT750" i="10"/>
  <c r="CW750" i="10"/>
  <c r="CT846" i="10"/>
  <c r="CW846" i="10"/>
  <c r="CS545" i="10"/>
  <c r="CV545" i="10"/>
  <c r="CS271" i="10"/>
  <c r="CV271" i="10"/>
  <c r="CT367" i="10"/>
  <c r="CW367" i="10"/>
  <c r="CS463" i="10"/>
  <c r="CV463" i="10"/>
  <c r="CT575" i="10"/>
  <c r="CW575" i="10"/>
  <c r="CT671" i="10"/>
  <c r="CW671" i="10"/>
  <c r="CT895" i="10"/>
  <c r="CW895" i="10"/>
  <c r="CT160" i="10"/>
  <c r="CW160" i="10"/>
  <c r="CS272" i="10"/>
  <c r="CV272" i="10"/>
  <c r="CS368" i="10"/>
  <c r="CV368" i="10"/>
  <c r="CT464" i="10"/>
  <c r="CW464" i="10"/>
  <c r="CS672" i="10"/>
  <c r="CV672" i="10"/>
  <c r="CT880" i="10"/>
  <c r="CW880" i="10"/>
  <c r="CT19" i="10"/>
  <c r="CW19" i="10"/>
  <c r="AR19" i="10" s="1"/>
  <c r="CS819" i="10"/>
  <c r="CV819" i="10"/>
  <c r="CS97" i="10"/>
  <c r="CV97" i="10"/>
  <c r="CT369" i="10"/>
  <c r="CW369" i="10"/>
  <c r="CT481" i="10"/>
  <c r="CW481" i="10"/>
  <c r="CT577" i="10"/>
  <c r="CW577" i="10"/>
  <c r="CS673" i="10"/>
  <c r="CV673" i="10"/>
  <c r="CT769" i="10"/>
  <c r="CW769" i="10"/>
  <c r="CS865" i="10"/>
  <c r="CV865" i="10"/>
  <c r="CT961" i="10"/>
  <c r="CW961" i="10"/>
  <c r="CT66" i="10"/>
  <c r="CW66" i="10"/>
  <c r="CS162" i="10"/>
  <c r="CV162" i="10"/>
  <c r="CT258" i="10"/>
  <c r="CW258" i="10"/>
  <c r="CS370" i="10"/>
  <c r="CV370" i="10"/>
  <c r="CT546" i="10"/>
  <c r="CW546" i="10"/>
  <c r="CT754" i="10"/>
  <c r="CW754" i="10"/>
  <c r="CS826" i="10"/>
  <c r="CV826" i="10"/>
  <c r="CT439" i="10"/>
  <c r="CW439" i="10"/>
  <c r="CT440" i="10"/>
  <c r="CW440" i="10"/>
  <c r="CS762" i="10"/>
  <c r="CV762" i="10"/>
  <c r="CT497" i="10"/>
  <c r="CW497" i="10"/>
  <c r="CS377" i="10"/>
  <c r="CV377" i="10"/>
  <c r="CS410" i="10"/>
  <c r="CV410" i="10"/>
  <c r="CS968" i="10"/>
  <c r="CV968" i="10"/>
  <c r="CS100" i="10"/>
  <c r="CV100" i="10"/>
  <c r="CT196" i="10"/>
  <c r="CW196" i="10"/>
  <c r="CT388" i="10"/>
  <c r="CW388" i="10"/>
  <c r="CS484" i="10"/>
  <c r="CV484" i="10"/>
  <c r="CT676" i="10"/>
  <c r="CW676" i="10"/>
  <c r="CT868" i="10"/>
  <c r="CW868" i="10"/>
  <c r="CT980" i="10"/>
  <c r="CW980" i="10"/>
  <c r="CT479" i="10"/>
  <c r="CW479" i="10"/>
  <c r="CS803" i="10"/>
  <c r="CV803" i="10"/>
  <c r="CS53" i="10"/>
  <c r="CV53" i="10"/>
  <c r="CS133" i="10"/>
  <c r="CV133" i="10"/>
  <c r="CS245" i="10"/>
  <c r="CV245" i="10"/>
  <c r="CT437" i="10"/>
  <c r="CW437" i="10"/>
  <c r="CT533" i="10"/>
  <c r="CW533" i="10"/>
  <c r="CS725" i="10"/>
  <c r="CV725" i="10"/>
  <c r="CT821" i="10"/>
  <c r="CW821" i="10"/>
  <c r="CT917" i="10"/>
  <c r="CW917" i="10"/>
  <c r="CS483" i="10"/>
  <c r="CV483" i="10"/>
  <c r="CS446" i="10"/>
  <c r="CV446" i="10"/>
  <c r="CS982" i="10"/>
  <c r="CV982" i="10"/>
  <c r="CT278" i="10"/>
  <c r="CW278" i="10"/>
  <c r="CT470" i="10"/>
  <c r="CW470" i="10"/>
  <c r="CT678" i="10"/>
  <c r="CW678" i="10"/>
  <c r="CS790" i="10"/>
  <c r="CV790" i="10"/>
  <c r="CT902" i="10"/>
  <c r="CW902" i="10"/>
  <c r="CS67" i="10"/>
  <c r="CV67" i="10"/>
  <c r="CS48" i="10"/>
  <c r="CV48" i="10"/>
  <c r="CS786" i="10"/>
  <c r="CV786" i="10"/>
  <c r="CS55" i="10"/>
  <c r="CV55" i="10"/>
  <c r="CT231" i="10"/>
  <c r="CW231" i="10"/>
  <c r="CT343" i="10"/>
  <c r="CW343" i="10"/>
  <c r="CS439" i="10"/>
  <c r="CV439" i="10"/>
  <c r="CT535" i="10"/>
  <c r="CW535" i="10"/>
  <c r="CS631" i="10"/>
  <c r="CV631" i="10"/>
  <c r="CS727" i="10"/>
  <c r="CV727" i="10"/>
  <c r="CT823" i="10"/>
  <c r="CW823" i="10"/>
  <c r="CT951" i="10"/>
  <c r="CW951" i="10"/>
  <c r="CS765" i="10"/>
  <c r="CV765" i="10"/>
  <c r="CS72" i="10"/>
  <c r="CV72" i="10"/>
  <c r="CT152" i="10"/>
  <c r="CW152" i="10"/>
  <c r="CT248" i="10"/>
  <c r="CW248" i="10"/>
  <c r="CS440" i="10"/>
  <c r="CV440" i="10"/>
  <c r="CS536" i="10"/>
  <c r="CV536" i="10"/>
  <c r="CS840" i="10"/>
  <c r="CV840" i="10"/>
  <c r="CT936" i="10"/>
  <c r="CW936" i="10"/>
  <c r="CT291" i="10"/>
  <c r="CW291" i="10"/>
  <c r="CS511" i="10"/>
  <c r="CV511" i="10"/>
  <c r="CT41" i="10"/>
  <c r="CW41" i="10"/>
  <c r="CT137" i="10"/>
  <c r="CW137" i="10"/>
  <c r="CS249" i="10"/>
  <c r="CV249" i="10"/>
  <c r="CT345" i="10"/>
  <c r="CW345" i="10"/>
  <c r="CS553" i="10"/>
  <c r="CV553" i="10"/>
  <c r="CT665" i="10"/>
  <c r="CW665" i="10"/>
  <c r="CT777" i="10"/>
  <c r="CW777" i="10"/>
  <c r="CT905" i="10"/>
  <c r="CW905" i="10"/>
  <c r="CS562" i="10"/>
  <c r="CV562" i="10"/>
  <c r="CT58" i="10"/>
  <c r="CW58" i="10"/>
  <c r="CT250" i="10"/>
  <c r="CW250" i="10"/>
  <c r="CT346" i="10"/>
  <c r="CW346" i="10"/>
  <c r="CT442" i="10"/>
  <c r="CW442" i="10"/>
  <c r="CT858" i="10"/>
  <c r="CW858" i="10"/>
  <c r="CS896" i="10"/>
  <c r="CV896" i="10"/>
  <c r="CT107" i="10"/>
  <c r="CW107" i="10"/>
  <c r="CT203" i="10"/>
  <c r="CW203" i="10"/>
  <c r="CS299" i="10"/>
  <c r="CV299" i="10"/>
  <c r="CT395" i="10"/>
  <c r="CW395" i="10"/>
  <c r="CT891" i="10"/>
  <c r="CW891" i="10"/>
  <c r="CT1003" i="10"/>
  <c r="CW1003" i="10"/>
  <c r="CS172" i="10"/>
  <c r="CV172" i="10"/>
  <c r="CS44" i="10"/>
  <c r="CV44" i="10"/>
  <c r="CT236" i="10"/>
  <c r="CW236" i="10"/>
  <c r="CS444" i="10"/>
  <c r="CV444" i="10"/>
  <c r="CT556" i="10"/>
  <c r="CW556" i="10"/>
  <c r="CS542" i="10"/>
  <c r="CV542" i="10"/>
  <c r="CT61" i="10"/>
  <c r="CW61" i="10"/>
  <c r="CT253" i="10"/>
  <c r="CW253" i="10"/>
  <c r="CS653" i="10"/>
  <c r="CV653" i="10"/>
  <c r="CT765" i="10"/>
  <c r="CW765" i="10"/>
  <c r="CT893" i="10"/>
  <c r="CW893" i="10"/>
  <c r="CT195" i="10"/>
  <c r="CW195" i="10"/>
  <c r="CS544" i="10"/>
  <c r="CV544" i="10"/>
  <c r="CS174" i="10"/>
  <c r="CV174" i="10"/>
  <c r="CT270" i="10"/>
  <c r="CW270" i="10"/>
  <c r="CS558" i="10"/>
  <c r="CV558" i="10"/>
  <c r="CT942" i="10"/>
  <c r="CW942" i="10"/>
  <c r="CS674" i="10"/>
  <c r="CV674" i="10"/>
  <c r="CT95" i="10"/>
  <c r="CW95" i="10"/>
  <c r="CS191" i="10"/>
  <c r="CV191" i="10"/>
  <c r="CT271" i="10"/>
  <c r="CW271" i="10"/>
  <c r="CT463" i="10"/>
  <c r="CW463" i="10"/>
  <c r="CT799" i="10"/>
  <c r="CW799" i="10"/>
  <c r="CT579" i="10"/>
  <c r="CW579" i="10"/>
  <c r="CT64" i="10"/>
  <c r="CW64" i="10"/>
  <c r="CS176" i="10"/>
  <c r="CV176" i="10"/>
  <c r="CS576" i="10"/>
  <c r="CV576" i="10"/>
  <c r="CT672" i="10"/>
  <c r="CW672" i="10"/>
  <c r="CT768" i="10"/>
  <c r="CW768" i="10"/>
  <c r="CS978" i="10"/>
  <c r="CV978" i="10"/>
  <c r="CT97" i="10"/>
  <c r="CW97" i="10"/>
  <c r="CS193" i="10"/>
  <c r="CV193" i="10"/>
  <c r="CS289" i="10"/>
  <c r="CV289" i="10"/>
  <c r="CT673" i="10"/>
  <c r="CW673" i="10"/>
  <c r="CT865" i="10"/>
  <c r="CW865" i="10"/>
  <c r="CT819" i="10"/>
  <c r="CW819" i="10"/>
  <c r="CT162" i="10"/>
  <c r="CW162" i="10"/>
  <c r="CT370" i="10"/>
  <c r="CW370" i="10"/>
  <c r="CS466" i="10"/>
  <c r="CV466" i="10"/>
  <c r="CT658" i="10"/>
  <c r="CW658" i="10"/>
  <c r="CT882" i="10"/>
  <c r="CW882" i="10"/>
  <c r="CT1010" i="10"/>
  <c r="CW1010" i="10"/>
  <c r="CS821" i="10"/>
  <c r="CV821" i="10"/>
  <c r="CT727" i="10"/>
  <c r="CW727" i="10"/>
  <c r="CS632" i="10"/>
  <c r="CV632" i="10"/>
  <c r="CS666" i="10"/>
  <c r="CV666" i="10"/>
  <c r="CS891" i="10"/>
  <c r="CV891" i="10"/>
  <c r="CT908" i="10"/>
  <c r="CW908" i="10"/>
  <c r="CT461" i="10"/>
  <c r="CW461" i="10"/>
  <c r="CS366" i="10"/>
  <c r="CV366" i="10"/>
  <c r="CS862" i="10"/>
  <c r="CV862" i="10"/>
  <c r="CT687" i="10"/>
  <c r="CW687" i="10"/>
  <c r="CS911" i="10"/>
  <c r="CV911" i="10"/>
  <c r="CS80" i="10"/>
  <c r="CV80" i="10"/>
  <c r="CT176" i="10"/>
  <c r="CW176" i="10"/>
  <c r="CT272" i="10"/>
  <c r="CW272" i="10"/>
  <c r="CS384" i="10"/>
  <c r="CV384" i="10"/>
  <c r="CT480" i="10"/>
  <c r="CW480" i="10"/>
  <c r="CT576" i="10"/>
  <c r="CW576" i="10"/>
  <c r="CT896" i="10"/>
  <c r="CW896" i="10"/>
  <c r="CT227" i="10"/>
  <c r="CW227" i="10"/>
  <c r="CS1004" i="10"/>
  <c r="CV1004" i="10"/>
  <c r="CT193" i="10"/>
  <c r="CW193" i="10"/>
  <c r="CT593" i="10"/>
  <c r="CW593" i="10"/>
  <c r="CS785" i="10"/>
  <c r="CV785" i="10"/>
  <c r="CT562" i="10"/>
  <c r="CW562" i="10"/>
  <c r="CT786" i="10"/>
  <c r="CW786" i="10"/>
  <c r="CS1009" i="10"/>
  <c r="CV1009" i="10"/>
  <c r="CS344" i="10"/>
  <c r="CV344" i="10"/>
  <c r="CT553" i="10"/>
  <c r="CW553" i="10"/>
  <c r="CT554" i="10"/>
  <c r="CW554" i="10"/>
  <c r="CT603" i="10"/>
  <c r="CW603" i="10"/>
  <c r="CT668" i="10"/>
  <c r="CW668" i="10"/>
  <c r="CS754" i="10"/>
  <c r="CV754" i="10"/>
  <c r="CS212" i="10"/>
  <c r="CV212" i="10"/>
  <c r="CT996" i="10"/>
  <c r="CW996" i="10"/>
  <c r="CS149" i="10"/>
  <c r="CV149" i="10"/>
  <c r="CS453" i="10"/>
  <c r="CV453" i="10"/>
  <c r="CS549" i="10"/>
  <c r="CV549" i="10"/>
  <c r="CT645" i="10"/>
  <c r="CW645" i="10"/>
  <c r="CT933" i="10"/>
  <c r="CW933" i="10"/>
  <c r="CS582" i="10"/>
  <c r="CV582" i="10"/>
  <c r="CS22" i="10"/>
  <c r="CV22" i="10"/>
  <c r="CT198" i="10"/>
  <c r="CW198" i="10"/>
  <c r="CS294" i="10"/>
  <c r="CV294" i="10"/>
  <c r="CS390" i="10"/>
  <c r="CV390" i="10"/>
  <c r="CS486" i="10"/>
  <c r="CV486" i="10"/>
  <c r="CT582" i="10"/>
  <c r="CW582" i="10"/>
  <c r="CS694" i="10"/>
  <c r="CV694" i="10"/>
  <c r="CT806" i="10"/>
  <c r="CW806" i="10"/>
  <c r="CT918" i="10"/>
  <c r="CW918" i="10"/>
  <c r="CS257" i="10"/>
  <c r="CV257" i="10"/>
  <c r="CS850" i="10"/>
  <c r="CV850" i="10"/>
  <c r="CT151" i="10"/>
  <c r="CW151" i="10"/>
  <c r="CT247" i="10"/>
  <c r="CW247" i="10"/>
  <c r="CS359" i="10"/>
  <c r="CV359" i="10"/>
  <c r="CT551" i="10"/>
  <c r="CW551" i="10"/>
  <c r="CS647" i="10"/>
  <c r="CV647" i="10"/>
  <c r="CS831" i="10"/>
  <c r="CV831" i="10"/>
  <c r="CS168" i="10"/>
  <c r="CV168" i="10"/>
  <c r="CS264" i="10"/>
  <c r="CV264" i="10"/>
  <c r="CT344" i="10"/>
  <c r="CW344" i="10"/>
  <c r="CT632" i="10"/>
  <c r="CW632" i="10"/>
  <c r="CS856" i="10"/>
  <c r="CV856" i="10"/>
  <c r="CT952" i="10"/>
  <c r="CW952" i="10"/>
  <c r="CT435" i="10"/>
  <c r="CW435" i="10"/>
  <c r="CS768" i="10"/>
  <c r="CV768" i="10"/>
  <c r="CT57" i="10"/>
  <c r="CW57" i="10"/>
  <c r="CS361" i="10"/>
  <c r="CV361" i="10"/>
  <c r="CS681" i="10"/>
  <c r="CV681" i="10"/>
  <c r="CS809" i="10"/>
  <c r="CV809" i="10"/>
  <c r="CT921" i="10"/>
  <c r="CW921" i="10"/>
  <c r="CT259" i="10"/>
  <c r="CW259" i="10"/>
  <c r="CS640" i="10"/>
  <c r="CV640" i="10"/>
  <c r="CS74" i="10"/>
  <c r="CV74" i="10"/>
  <c r="CT266" i="10"/>
  <c r="CW266" i="10"/>
  <c r="CS362" i="10"/>
  <c r="CV362" i="10"/>
  <c r="CT458" i="10"/>
  <c r="CW458" i="10"/>
  <c r="CT666" i="10"/>
  <c r="CW666" i="10"/>
  <c r="CT762" i="10"/>
  <c r="CW762" i="10"/>
  <c r="CS27" i="10"/>
  <c r="CV27" i="10"/>
  <c r="CT123" i="10"/>
  <c r="CW123" i="10"/>
  <c r="CS219" i="10"/>
  <c r="CV219" i="10"/>
  <c r="CS411" i="10"/>
  <c r="CV411" i="10"/>
  <c r="CT699" i="10"/>
  <c r="CW699" i="10"/>
  <c r="CT795" i="10"/>
  <c r="CW795" i="10"/>
  <c r="CS163" i="10"/>
  <c r="CV163" i="10"/>
  <c r="CS269" i="10"/>
  <c r="CV269" i="10"/>
  <c r="CT44" i="10"/>
  <c r="CW44" i="10"/>
  <c r="CT140" i="10"/>
  <c r="CW140" i="10"/>
  <c r="CT252" i="10"/>
  <c r="CW252" i="10"/>
  <c r="CS348" i="10"/>
  <c r="CV348" i="10"/>
  <c r="CS572" i="10"/>
  <c r="CV572" i="10"/>
  <c r="CS307" i="10"/>
  <c r="CV307" i="10"/>
  <c r="CS670" i="10"/>
  <c r="CV670" i="10"/>
  <c r="CS77" i="10"/>
  <c r="CV77" i="10"/>
  <c r="CT781" i="10"/>
  <c r="CW781" i="10"/>
  <c r="CT909" i="10"/>
  <c r="CW909" i="10"/>
  <c r="CS467" i="10"/>
  <c r="CV467" i="10"/>
  <c r="CS880" i="10"/>
  <c r="CV880" i="10"/>
  <c r="CT94" i="10"/>
  <c r="CW94" i="10"/>
  <c r="CT174" i="10"/>
  <c r="CW174" i="10"/>
  <c r="CT366" i="10"/>
  <c r="CW366" i="10"/>
  <c r="CT462" i="10"/>
  <c r="CW462" i="10"/>
  <c r="CT654" i="10"/>
  <c r="CW654" i="10"/>
  <c r="CS766" i="10"/>
  <c r="CV766" i="10"/>
  <c r="CT862" i="10"/>
  <c r="CW862" i="10"/>
  <c r="CS818" i="10"/>
  <c r="CV818" i="10"/>
  <c r="CT111" i="10"/>
  <c r="CW111" i="10"/>
  <c r="CT191" i="10"/>
  <c r="CW191" i="10"/>
  <c r="CS287" i="10"/>
  <c r="CV287" i="10"/>
  <c r="CT383" i="10"/>
  <c r="CW383" i="10"/>
  <c r="CS495" i="10"/>
  <c r="CV495" i="10"/>
  <c r="CS815" i="10"/>
  <c r="CV815" i="10"/>
  <c r="CT911" i="10"/>
  <c r="CW911" i="10"/>
  <c r="CT914" i="10"/>
  <c r="CW914" i="10"/>
  <c r="CT384" i="10"/>
  <c r="CW384" i="10"/>
  <c r="CS688" i="10"/>
  <c r="CV688" i="10"/>
  <c r="CS784" i="10"/>
  <c r="CV784" i="10"/>
  <c r="CS17" i="10"/>
  <c r="AQ17" i="10" s="1"/>
  <c r="CV17" i="10"/>
  <c r="CS113" i="10"/>
  <c r="CV113" i="10"/>
  <c r="CT385" i="10"/>
  <c r="CW385" i="10"/>
  <c r="CT689" i="10"/>
  <c r="CW689" i="10"/>
  <c r="CT785" i="10"/>
  <c r="CW785" i="10"/>
  <c r="CS881" i="10"/>
  <c r="CV881" i="10"/>
  <c r="CT976" i="10"/>
  <c r="CW976" i="10"/>
  <c r="CT82" i="10"/>
  <c r="CW82" i="10"/>
  <c r="CS178" i="10"/>
  <c r="CV178" i="10"/>
  <c r="CS386" i="10"/>
  <c r="CV386" i="10"/>
  <c r="CT674" i="10"/>
  <c r="CW674" i="10"/>
  <c r="CS898" i="10"/>
  <c r="CV898" i="10"/>
  <c r="CT1004" i="10"/>
  <c r="CW1004" i="10"/>
  <c r="CT484" i="10"/>
  <c r="CW484" i="10"/>
  <c r="CT725" i="10"/>
  <c r="CW725" i="10"/>
  <c r="CT967" i="10"/>
  <c r="CW967" i="10"/>
  <c r="CS687" i="10"/>
  <c r="CV687" i="10"/>
  <c r="CT154" i="10"/>
  <c r="CW154" i="10"/>
  <c r="CS252" i="10"/>
  <c r="CV252" i="10"/>
  <c r="CT157" i="10"/>
  <c r="CW157" i="10"/>
  <c r="CT958" i="10"/>
  <c r="CW958" i="10"/>
  <c r="CS474" i="10"/>
  <c r="CV474" i="10"/>
  <c r="CT580" i="10"/>
  <c r="CW580" i="10"/>
  <c r="CT212" i="10"/>
  <c r="CW212" i="10"/>
  <c r="CS222" i="10"/>
  <c r="CV222" i="10"/>
  <c r="CS261" i="10"/>
  <c r="CV261" i="10"/>
  <c r="CT453" i="10"/>
  <c r="CW453" i="10"/>
  <c r="CT675" i="10"/>
  <c r="CW675" i="10"/>
  <c r="CS633" i="10"/>
  <c r="CV633" i="10"/>
  <c r="CT22" i="10"/>
  <c r="CW22" i="10"/>
  <c r="CT102" i="10"/>
  <c r="CW102" i="10"/>
  <c r="CT486" i="10"/>
  <c r="CW486" i="10"/>
  <c r="CS243" i="10"/>
  <c r="CV243" i="10"/>
  <c r="CS290" i="10"/>
  <c r="CV290" i="10"/>
  <c r="CS890" i="10"/>
  <c r="CV890" i="10"/>
  <c r="CT71" i="10"/>
  <c r="CW71" i="10"/>
  <c r="CT359" i="10"/>
  <c r="CW359" i="10"/>
  <c r="CT455" i="10"/>
  <c r="CW455" i="10"/>
  <c r="CT743" i="10"/>
  <c r="CW743" i="10"/>
  <c r="CS59" i="10"/>
  <c r="CV59" i="10"/>
  <c r="CS892" i="10"/>
  <c r="CV892" i="10"/>
  <c r="CS88" i="10"/>
  <c r="CV88" i="10"/>
  <c r="CT168" i="10"/>
  <c r="CW168" i="10"/>
  <c r="CT264" i="10"/>
  <c r="CW264" i="10"/>
  <c r="CS456" i="10"/>
  <c r="CV456" i="10"/>
  <c r="CS552" i="10"/>
  <c r="CV552" i="10"/>
  <c r="CT760" i="10"/>
  <c r="CW760" i="10"/>
  <c r="CT856" i="10"/>
  <c r="CW856" i="10"/>
  <c r="CS435" i="10"/>
  <c r="CV435" i="10"/>
  <c r="CS810" i="10"/>
  <c r="CV810" i="10"/>
  <c r="CT153" i="10"/>
  <c r="CW153" i="10"/>
  <c r="CT265" i="10"/>
  <c r="CW265" i="10"/>
  <c r="CT361" i="10"/>
  <c r="CW361" i="10"/>
  <c r="CS473" i="10"/>
  <c r="CV473" i="10"/>
  <c r="CT569" i="10"/>
  <c r="CW569" i="10"/>
  <c r="CT681" i="10"/>
  <c r="CW681" i="10"/>
  <c r="CT809" i="10"/>
  <c r="CW809" i="10"/>
  <c r="CS707" i="10"/>
  <c r="CV707" i="10"/>
  <c r="CT74" i="10"/>
  <c r="CW74" i="10"/>
  <c r="CT170" i="10"/>
  <c r="CW170" i="10"/>
  <c r="CT362" i="10"/>
  <c r="CW362" i="10"/>
  <c r="CS570" i="10"/>
  <c r="CV570" i="10"/>
  <c r="CT890" i="10"/>
  <c r="CW890" i="10"/>
  <c r="CS979" i="10"/>
  <c r="CV979" i="10"/>
  <c r="CT770" i="10"/>
  <c r="CW770" i="10"/>
  <c r="CT27" i="10"/>
  <c r="CW27" i="10"/>
  <c r="AR27" i="10" s="1"/>
  <c r="CT219" i="10"/>
  <c r="CW219" i="10"/>
  <c r="CS315" i="10"/>
  <c r="CV315" i="10"/>
  <c r="CT411" i="10"/>
  <c r="CW411" i="10"/>
  <c r="CS523" i="10"/>
  <c r="CV523" i="10"/>
  <c r="CS619" i="10"/>
  <c r="CV619" i="10"/>
  <c r="CT907" i="10"/>
  <c r="CW907" i="10"/>
  <c r="CT163" i="10"/>
  <c r="CW163" i="10"/>
  <c r="CS334" i="10"/>
  <c r="CV334" i="10"/>
  <c r="CS60" i="10"/>
  <c r="CV60" i="10"/>
  <c r="CT156" i="10"/>
  <c r="CW156" i="10"/>
  <c r="CT460" i="10"/>
  <c r="CW460" i="10"/>
  <c r="CT572" i="10"/>
  <c r="CW572" i="10"/>
  <c r="CS684" i="10"/>
  <c r="CV684" i="10"/>
  <c r="CS796" i="10"/>
  <c r="CV796" i="10"/>
  <c r="CS924" i="10"/>
  <c r="CV924" i="10"/>
  <c r="CS793" i="10"/>
  <c r="CV793" i="10"/>
  <c r="CT173" i="10"/>
  <c r="CW173" i="10"/>
  <c r="CT269" i="10"/>
  <c r="CW269" i="10"/>
  <c r="CS381" i="10"/>
  <c r="CV381" i="10"/>
  <c r="CS477" i="10"/>
  <c r="CV477" i="10"/>
  <c r="CT573" i="10"/>
  <c r="CW573" i="10"/>
  <c r="CS669" i="10"/>
  <c r="CV669" i="10"/>
  <c r="CT467" i="10"/>
  <c r="CW467" i="10"/>
  <c r="CS976" i="10"/>
  <c r="CV976" i="10"/>
  <c r="CS190" i="10"/>
  <c r="CV190" i="10"/>
  <c r="CS286" i="10"/>
  <c r="CV286" i="10"/>
  <c r="CS574" i="10"/>
  <c r="CV574" i="10"/>
  <c r="CT670" i="10"/>
  <c r="CW670" i="10"/>
  <c r="CT974" i="10"/>
  <c r="CW974" i="10"/>
  <c r="CS31" i="10"/>
  <c r="CV31" i="10"/>
  <c r="CS207" i="10"/>
  <c r="CV207" i="10"/>
  <c r="CT495" i="10"/>
  <c r="CW495" i="10"/>
  <c r="CS607" i="10"/>
  <c r="CV607" i="10"/>
  <c r="CT703" i="10"/>
  <c r="CW703" i="10"/>
  <c r="CT815" i="10"/>
  <c r="CW815" i="10"/>
  <c r="CS242" i="10"/>
  <c r="CV242" i="10"/>
  <c r="CT80" i="10"/>
  <c r="CW80" i="10"/>
  <c r="CS192" i="10"/>
  <c r="CV192" i="10"/>
  <c r="CT288" i="10"/>
  <c r="CW288" i="10"/>
  <c r="CS496" i="10"/>
  <c r="CV496" i="10"/>
  <c r="CS592" i="10"/>
  <c r="CV592" i="10"/>
  <c r="CT688" i="10"/>
  <c r="CW688" i="10"/>
  <c r="CT784" i="10"/>
  <c r="CW784" i="10"/>
  <c r="CS912" i="10"/>
  <c r="CV912" i="10"/>
  <c r="CT339" i="10"/>
  <c r="CW339" i="10"/>
  <c r="CT17" i="10"/>
  <c r="CW17" i="10"/>
  <c r="AR17" i="10" s="1"/>
  <c r="CT113" i="10"/>
  <c r="CW113" i="10"/>
  <c r="CS209" i="10"/>
  <c r="CV209" i="10"/>
  <c r="CS305" i="10"/>
  <c r="CV305" i="10"/>
  <c r="CS513" i="10"/>
  <c r="CV513" i="10"/>
  <c r="CS609" i="10"/>
  <c r="CV609" i="10"/>
  <c r="CT881" i="10"/>
  <c r="CW881" i="10"/>
  <c r="CT993" i="10"/>
  <c r="CW993" i="10"/>
  <c r="CS434" i="10"/>
  <c r="CV434" i="10"/>
  <c r="CT178" i="10"/>
  <c r="CW178" i="10"/>
  <c r="CT290" i="10"/>
  <c r="CW290" i="10"/>
  <c r="CT386" i="10"/>
  <c r="CW386" i="10"/>
  <c r="CS482" i="10"/>
  <c r="CV482" i="10"/>
  <c r="CS578" i="10"/>
  <c r="CV578" i="10"/>
  <c r="CS802" i="10"/>
  <c r="CV802" i="10"/>
  <c r="CT898" i="10"/>
  <c r="CW898" i="10"/>
  <c r="CS980" i="10"/>
  <c r="CV980" i="10"/>
  <c r="CT483" i="10"/>
  <c r="CW483" i="10"/>
  <c r="CT839" i="10"/>
  <c r="CW839" i="10"/>
  <c r="CT299" i="10"/>
  <c r="CW299" i="10"/>
  <c r="CS270" i="10"/>
  <c r="CV270" i="10"/>
  <c r="CS194" i="10"/>
  <c r="CV194" i="10"/>
  <c r="CS1007" i="10"/>
  <c r="CV1007" i="10"/>
  <c r="CT404" i="10"/>
  <c r="CW404" i="10"/>
  <c r="CS804" i="10"/>
  <c r="CV804" i="10"/>
  <c r="CS867" i="10"/>
  <c r="CV867" i="10"/>
  <c r="CT549" i="10"/>
  <c r="CW549" i="10"/>
  <c r="CS579" i="10"/>
  <c r="CV579" i="10"/>
  <c r="CT308" i="10"/>
  <c r="CW308" i="10"/>
  <c r="CS285" i="10"/>
  <c r="CV285" i="10"/>
  <c r="CT261" i="10"/>
  <c r="CW261" i="10"/>
  <c r="CT741" i="10"/>
  <c r="CW741" i="10"/>
  <c r="CS683" i="10"/>
  <c r="CV683" i="10"/>
  <c r="CT118" i="10"/>
  <c r="CW118" i="10"/>
  <c r="CS214" i="10"/>
  <c r="CV214" i="10"/>
  <c r="CT294" i="10"/>
  <c r="CW294" i="10"/>
  <c r="CS406" i="10"/>
  <c r="CV406" i="10"/>
  <c r="CT598" i="10"/>
  <c r="CW598" i="10"/>
  <c r="CT710" i="10"/>
  <c r="CW710" i="10"/>
  <c r="CT822" i="10"/>
  <c r="CW822" i="10"/>
  <c r="CT934" i="10"/>
  <c r="CW934" i="10"/>
  <c r="CT243" i="10"/>
  <c r="CW243" i="10"/>
  <c r="CS353" i="10"/>
  <c r="CV353" i="10"/>
  <c r="CS910" i="10"/>
  <c r="CV910" i="10"/>
  <c r="CS167" i="10"/>
  <c r="CV167" i="10"/>
  <c r="CT263" i="10"/>
  <c r="CW263" i="10"/>
  <c r="CT647" i="10"/>
  <c r="CW647" i="10"/>
  <c r="CS743" i="10"/>
  <c r="CV743" i="10"/>
  <c r="CT855" i="10"/>
  <c r="CW855" i="10"/>
  <c r="CT983" i="10"/>
  <c r="CW983" i="10"/>
  <c r="CS291" i="10"/>
  <c r="CV291" i="10"/>
  <c r="CS945" i="10"/>
  <c r="CV945" i="10"/>
  <c r="CT88" i="10"/>
  <c r="CW88" i="10"/>
  <c r="CT360" i="10"/>
  <c r="CW360" i="10"/>
  <c r="CT456" i="10"/>
  <c r="CW456" i="10"/>
  <c r="CT552" i="10"/>
  <c r="CW552" i="10"/>
  <c r="CT648" i="10"/>
  <c r="CW648" i="10"/>
  <c r="CT968" i="10"/>
  <c r="CW968" i="10"/>
  <c r="CS832" i="10"/>
  <c r="CV832" i="10"/>
  <c r="CS73" i="10"/>
  <c r="CV73" i="10"/>
  <c r="CS169" i="10"/>
  <c r="CV169" i="10"/>
  <c r="CT473" i="10"/>
  <c r="CW473" i="10"/>
  <c r="CT937" i="10"/>
  <c r="CW937" i="10"/>
  <c r="CT451" i="10"/>
  <c r="CW451" i="10"/>
  <c r="CS747" i="10"/>
  <c r="CV747" i="10"/>
  <c r="CT282" i="10"/>
  <c r="CW282" i="10"/>
  <c r="CT474" i="10"/>
  <c r="CW474" i="10"/>
  <c r="CT570" i="10"/>
  <c r="CW570" i="10"/>
  <c r="CS682" i="10"/>
  <c r="CV682" i="10"/>
  <c r="CT778" i="10"/>
  <c r="CW778" i="10"/>
  <c r="CS131" i="10"/>
  <c r="CV131" i="10"/>
  <c r="CS268" i="10"/>
  <c r="CV268" i="10"/>
  <c r="CS139" i="10"/>
  <c r="CV139" i="10"/>
  <c r="CT315" i="10"/>
  <c r="CW315" i="10"/>
  <c r="CT523" i="10"/>
  <c r="CW523" i="10"/>
  <c r="CT619" i="10"/>
  <c r="CW619" i="10"/>
  <c r="CT715" i="10"/>
  <c r="CW715" i="10"/>
  <c r="CT811" i="10"/>
  <c r="CW811" i="10"/>
  <c r="CS396" i="10"/>
  <c r="CV396" i="10"/>
  <c r="CT60" i="10"/>
  <c r="CW60" i="10"/>
  <c r="CS364" i="10"/>
  <c r="CV364" i="10"/>
  <c r="CT684" i="10"/>
  <c r="CW684" i="10"/>
  <c r="CT796" i="10"/>
  <c r="CW796" i="10"/>
  <c r="CT924" i="10"/>
  <c r="CW924" i="10"/>
  <c r="CT547" i="10"/>
  <c r="CW547" i="10"/>
  <c r="CS816" i="10"/>
  <c r="CV816" i="10"/>
  <c r="CT77" i="10"/>
  <c r="CW77" i="10"/>
  <c r="CS189" i="10"/>
  <c r="CV189" i="10"/>
  <c r="CT381" i="10"/>
  <c r="CW381" i="10"/>
  <c r="CT477" i="10"/>
  <c r="CW477" i="10"/>
  <c r="CT669" i="10"/>
  <c r="CW669" i="10"/>
  <c r="CT797" i="10"/>
  <c r="CW797" i="10"/>
  <c r="CT925" i="10"/>
  <c r="CW925" i="10"/>
  <c r="CS16" i="10"/>
  <c r="AQ16" i="10" s="1"/>
  <c r="CV16" i="10"/>
  <c r="CS110" i="10"/>
  <c r="CV110" i="10"/>
  <c r="CT190" i="10"/>
  <c r="CW190" i="10"/>
  <c r="CT286" i="10"/>
  <c r="CW286" i="10"/>
  <c r="CS382" i="10"/>
  <c r="CV382" i="10"/>
  <c r="CT478" i="10"/>
  <c r="CW478" i="10"/>
  <c r="CT782" i="10"/>
  <c r="CW782" i="10"/>
  <c r="CS878" i="10"/>
  <c r="CV878" i="10"/>
  <c r="CS127" i="10"/>
  <c r="CV127" i="10"/>
  <c r="CT207" i="10"/>
  <c r="CW207" i="10"/>
  <c r="CT287" i="10"/>
  <c r="CW287" i="10"/>
  <c r="CS399" i="10"/>
  <c r="CV399" i="10"/>
  <c r="CT607" i="10"/>
  <c r="CW607" i="10"/>
  <c r="CT927" i="10"/>
  <c r="CW927" i="10"/>
  <c r="CS432" i="10"/>
  <c r="CV432" i="10"/>
  <c r="CT304" i="10"/>
  <c r="CW304" i="10"/>
  <c r="CS400" i="10"/>
  <c r="CV400" i="10"/>
  <c r="CT496" i="10"/>
  <c r="CW496" i="10"/>
  <c r="CT592" i="10"/>
  <c r="CW592" i="10"/>
  <c r="CT912" i="10"/>
  <c r="CW912" i="10"/>
  <c r="CS33" i="10"/>
  <c r="CV33" i="10"/>
  <c r="CT209" i="10"/>
  <c r="CW209" i="10"/>
  <c r="CT305" i="10"/>
  <c r="CW305" i="10"/>
  <c r="CT401" i="10"/>
  <c r="CW401" i="10"/>
  <c r="CT513" i="10"/>
  <c r="CW513" i="10"/>
  <c r="CT609" i="10"/>
  <c r="CW609" i="10"/>
  <c r="CS705" i="10"/>
  <c r="CV705" i="10"/>
  <c r="CS801" i="10"/>
  <c r="CV801" i="10"/>
  <c r="CS717" i="10"/>
  <c r="CV717" i="10"/>
  <c r="CS98" i="10"/>
  <c r="CV98" i="10"/>
  <c r="CT482" i="10"/>
  <c r="CW482" i="10"/>
  <c r="CT578" i="10"/>
  <c r="CW578" i="10"/>
  <c r="CS690" i="10"/>
  <c r="CV690" i="10"/>
  <c r="CT802" i="10"/>
  <c r="CW802" i="10"/>
  <c r="CS442" i="10"/>
  <c r="CV442" i="10"/>
  <c r="CT53" i="10"/>
  <c r="CW53" i="10"/>
  <c r="CS102" i="10"/>
  <c r="CV102" i="10"/>
  <c r="CT536" i="10"/>
  <c r="CW536" i="10"/>
  <c r="CS462" i="10"/>
  <c r="CV462" i="10"/>
  <c r="CS993" i="10"/>
  <c r="CV993" i="10"/>
  <c r="CS404" i="10"/>
  <c r="CV404" i="10"/>
  <c r="CT884" i="10"/>
  <c r="CW884" i="10"/>
  <c r="CS499" i="10"/>
  <c r="CV499" i="10"/>
  <c r="CT692" i="10"/>
  <c r="CW692" i="10"/>
  <c r="CT149" i="10"/>
  <c r="CW149" i="10"/>
  <c r="CS20" i="10"/>
  <c r="CV20" i="10"/>
  <c r="CT500" i="10"/>
  <c r="CW500" i="10"/>
  <c r="CT804" i="10"/>
  <c r="CW804" i="10"/>
  <c r="CT1012" i="10"/>
  <c r="CW1012" i="10"/>
  <c r="CS69" i="10"/>
  <c r="CV69" i="10"/>
  <c r="CT357" i="10"/>
  <c r="CW357" i="10"/>
  <c r="CS661" i="10"/>
  <c r="CV661" i="10"/>
  <c r="CT20" i="10"/>
  <c r="CW20" i="10"/>
  <c r="AR20" i="10" s="1"/>
  <c r="CS228" i="10"/>
  <c r="CV228" i="10"/>
  <c r="CT708" i="10"/>
  <c r="CW708" i="10"/>
  <c r="CS943" i="10"/>
  <c r="CV943" i="10"/>
  <c r="CS565" i="10"/>
  <c r="CV565" i="10"/>
  <c r="CS853" i="10"/>
  <c r="CV853" i="10"/>
  <c r="CT947" i="10"/>
  <c r="CW947" i="10"/>
  <c r="CS118" i="10"/>
  <c r="CV118" i="10"/>
  <c r="CT406" i="10"/>
  <c r="CW406" i="10"/>
  <c r="CS87" i="10"/>
  <c r="CV87" i="10"/>
  <c r="CS375" i="10"/>
  <c r="CV375" i="10"/>
  <c r="CT567" i="10"/>
  <c r="CW567" i="10"/>
  <c r="CS354" i="10"/>
  <c r="CV354" i="10"/>
  <c r="CS958" i="10"/>
  <c r="CV958" i="10"/>
  <c r="CT184" i="10"/>
  <c r="CW184" i="10"/>
  <c r="CS280" i="10"/>
  <c r="CV280" i="10"/>
  <c r="CT776" i="10"/>
  <c r="CW776" i="10"/>
  <c r="CT872" i="10"/>
  <c r="CW872" i="10"/>
  <c r="CT611" i="10"/>
  <c r="CW611" i="10"/>
  <c r="CS893" i="10"/>
  <c r="CV893" i="10"/>
  <c r="CT73" i="10"/>
  <c r="CW73" i="10"/>
  <c r="CS281" i="10"/>
  <c r="CV281" i="10"/>
  <c r="CT377" i="10"/>
  <c r="CW377" i="10"/>
  <c r="CS585" i="10"/>
  <c r="CV585" i="10"/>
  <c r="CT697" i="10"/>
  <c r="CW697" i="10"/>
  <c r="CT825" i="10"/>
  <c r="CW825" i="10"/>
  <c r="CS811" i="10"/>
  <c r="CV811" i="10"/>
  <c r="CT90" i="10"/>
  <c r="CW90" i="10"/>
  <c r="CS186" i="10"/>
  <c r="CV186" i="10"/>
  <c r="CS378" i="10"/>
  <c r="CV378" i="10"/>
  <c r="CT682" i="10"/>
  <c r="CW682" i="10"/>
  <c r="CS778" i="10"/>
  <c r="CV778" i="10"/>
  <c r="CT131" i="10"/>
  <c r="CW131" i="10"/>
  <c r="CS332" i="10"/>
  <c r="CV332" i="10"/>
  <c r="CS43" i="10"/>
  <c r="CV43" i="10"/>
  <c r="CT139" i="10"/>
  <c r="CW139" i="10"/>
  <c r="CS235" i="10"/>
  <c r="CV235" i="10"/>
  <c r="CT427" i="10"/>
  <c r="CW427" i="10"/>
  <c r="CS715" i="10"/>
  <c r="CV715" i="10"/>
  <c r="CS923" i="10"/>
  <c r="CV923" i="10"/>
  <c r="CS355" i="10"/>
  <c r="CV355" i="10"/>
  <c r="CS541" i="10"/>
  <c r="CV541" i="10"/>
  <c r="CT268" i="10"/>
  <c r="CW268" i="10"/>
  <c r="CT364" i="10"/>
  <c r="CW364" i="10"/>
  <c r="CT476" i="10"/>
  <c r="CW476" i="10"/>
  <c r="CS588" i="10"/>
  <c r="CV588" i="10"/>
  <c r="CS877" i="10"/>
  <c r="CV877" i="10"/>
  <c r="CS93" i="10"/>
  <c r="CV93" i="10"/>
  <c r="CT189" i="10"/>
  <c r="CW189" i="10"/>
  <c r="CT285" i="10"/>
  <c r="CW285" i="10"/>
  <c r="CS589" i="10"/>
  <c r="CV589" i="10"/>
  <c r="CT723" i="10"/>
  <c r="CW723" i="10"/>
  <c r="CT30" i="10"/>
  <c r="CW30" i="10"/>
  <c r="CT382" i="10"/>
  <c r="CW382" i="10"/>
  <c r="CS478" i="10"/>
  <c r="CV478" i="10"/>
  <c r="CT574" i="10"/>
  <c r="CW574" i="10"/>
  <c r="CT878" i="10"/>
  <c r="CW878" i="10"/>
  <c r="CT990" i="10"/>
  <c r="CW990" i="10"/>
  <c r="CT31" i="10"/>
  <c r="CW31" i="10"/>
  <c r="CS303" i="10"/>
  <c r="CV303" i="10"/>
  <c r="CT399" i="10"/>
  <c r="CW399" i="10"/>
  <c r="CT511" i="10"/>
  <c r="CW511" i="10"/>
  <c r="CT719" i="10"/>
  <c r="CW719" i="10"/>
  <c r="CT831" i="10"/>
  <c r="CW831" i="10"/>
  <c r="CS465" i="10"/>
  <c r="CV465" i="10"/>
  <c r="CT96" i="10"/>
  <c r="CW96" i="10"/>
  <c r="CT192" i="10"/>
  <c r="CW192" i="10"/>
  <c r="CT400" i="10"/>
  <c r="CW400" i="10"/>
  <c r="CS704" i="10"/>
  <c r="CV704" i="10"/>
  <c r="CT800" i="10"/>
  <c r="CW800" i="10"/>
  <c r="CS531" i="10"/>
  <c r="CV531" i="10"/>
  <c r="CT33" i="10"/>
  <c r="CW33" i="10"/>
  <c r="CS129" i="10"/>
  <c r="CV129" i="10"/>
  <c r="CT705" i="10"/>
  <c r="CW705" i="10"/>
  <c r="CT801" i="10"/>
  <c r="CW801" i="10"/>
  <c r="CT897" i="10"/>
  <c r="CW897" i="10"/>
  <c r="CT1009" i="10"/>
  <c r="CW1009" i="10"/>
  <c r="CS18" i="10"/>
  <c r="AQ18" i="10" s="1"/>
  <c r="CV18" i="10"/>
  <c r="CT98" i="10"/>
  <c r="CW98" i="10"/>
  <c r="CT194" i="10"/>
  <c r="CW194" i="10"/>
  <c r="CS306" i="10"/>
  <c r="CV306" i="10"/>
  <c r="CS402" i="10"/>
  <c r="CV402" i="10"/>
  <c r="CT690" i="10"/>
  <c r="CW690" i="10"/>
  <c r="CS930" i="10"/>
  <c r="CV930" i="10"/>
  <c r="X186" i="13"/>
  <c r="J186" i="13" s="1"/>
  <c r="X98" i="13"/>
  <c r="J98" i="13" s="1"/>
  <c r="X348" i="13"/>
  <c r="J348" i="13" s="1"/>
  <c r="X329" i="13"/>
  <c r="J329" i="13" s="1"/>
  <c r="X636" i="13"/>
  <c r="J636" i="13" s="1"/>
  <c r="X882" i="13"/>
  <c r="J882" i="13" s="1"/>
  <c r="X738" i="13"/>
  <c r="J738" i="13" s="1"/>
  <c r="X219" i="13"/>
  <c r="X808" i="13"/>
  <c r="J808" i="13" s="1"/>
  <c r="X334" i="13"/>
  <c r="X821" i="13"/>
  <c r="J821" i="13" s="1"/>
  <c r="X516" i="13"/>
  <c r="X586" i="13"/>
  <c r="J586" i="13" s="1"/>
  <c r="X649" i="13"/>
  <c r="J649" i="13" s="1"/>
  <c r="X572" i="13"/>
  <c r="J572" i="13" s="1"/>
  <c r="X484" i="13"/>
  <c r="J484" i="13" s="1"/>
  <c r="X947" i="13"/>
  <c r="J947" i="13" s="1"/>
  <c r="X332" i="13"/>
  <c r="X495" i="13"/>
  <c r="J495" i="13" s="1"/>
  <c r="X593" i="13"/>
  <c r="J593" i="13" s="1"/>
  <c r="X26" i="13"/>
  <c r="J26" i="13" s="1"/>
  <c r="X370" i="13"/>
  <c r="J370" i="13" s="1"/>
  <c r="X470" i="13"/>
  <c r="X891" i="13"/>
  <c r="J891" i="13" s="1"/>
  <c r="X793" i="13"/>
  <c r="J793" i="13" s="1"/>
  <c r="X951" i="13"/>
  <c r="X943" i="13"/>
  <c r="X273" i="13"/>
  <c r="J273" i="13" s="1"/>
  <c r="X791" i="13"/>
  <c r="X573" i="13"/>
  <c r="J573" i="13" s="1"/>
  <c r="X380" i="13"/>
  <c r="X901" i="13"/>
  <c r="J901" i="13" s="1"/>
  <c r="X897" i="13"/>
  <c r="J897" i="13" s="1"/>
  <c r="X653" i="13"/>
  <c r="J653" i="13" s="1"/>
  <c r="X977" i="13"/>
  <c r="X648" i="13"/>
  <c r="J648" i="13" s="1"/>
  <c r="X866" i="13"/>
  <c r="X209" i="13"/>
  <c r="J209" i="13" s="1"/>
  <c r="X652" i="13"/>
  <c r="X28" i="13"/>
  <c r="X726" i="13"/>
  <c r="J726" i="13" s="1"/>
  <c r="X801" i="13"/>
  <c r="J801" i="13" s="1"/>
  <c r="X536" i="13"/>
  <c r="J536" i="13" s="1"/>
  <c r="X200" i="13"/>
  <c r="J200" i="13" s="1"/>
  <c r="X596" i="13"/>
  <c r="J596" i="13" s="1"/>
  <c r="X590" i="13"/>
  <c r="J590" i="13" s="1"/>
  <c r="X493" i="13"/>
  <c r="J493" i="13" s="1"/>
  <c r="X439" i="13"/>
  <c r="J439" i="13" s="1"/>
  <c r="X269" i="13"/>
  <c r="J269" i="13" s="1"/>
  <c r="X47" i="13"/>
  <c r="X660" i="13"/>
  <c r="J660" i="13" s="1"/>
  <c r="X693" i="13"/>
  <c r="J693" i="13" s="1"/>
  <c r="X955" i="13"/>
  <c r="J955" i="13" s="1"/>
  <c r="X469" i="13"/>
  <c r="J469" i="13" s="1"/>
  <c r="X272" i="13"/>
  <c r="J272" i="13" s="1"/>
  <c r="X203" i="13"/>
  <c r="J203" i="13" s="1"/>
  <c r="X877" i="13"/>
  <c r="X677" i="13"/>
  <c r="J677" i="13" s="1"/>
  <c r="X710" i="13"/>
  <c r="J710" i="13" s="1"/>
  <c r="X950" i="13"/>
  <c r="J950" i="13" s="1"/>
  <c r="X637" i="13"/>
  <c r="J637" i="13" s="1"/>
  <c r="X498" i="13"/>
  <c r="J498" i="13" s="1"/>
  <c r="X372" i="13"/>
  <c r="X88" i="13"/>
  <c r="J88" i="13" s="1"/>
  <c r="X822" i="13"/>
  <c r="X717" i="13"/>
  <c r="X930" i="13"/>
  <c r="J930" i="13" s="1"/>
  <c r="X643" i="13"/>
  <c r="J643" i="13" s="1"/>
  <c r="X313" i="13"/>
  <c r="J313" i="13" s="1"/>
  <c r="X419" i="13"/>
  <c r="X730" i="13"/>
  <c r="X850" i="13"/>
  <c r="J850" i="13" s="1"/>
  <c r="X814" i="13"/>
  <c r="J814" i="13" s="1"/>
  <c r="X97" i="13"/>
  <c r="J97" i="13" s="1"/>
  <c r="X405" i="13"/>
  <c r="J405" i="13" s="1"/>
  <c r="X1010" i="13"/>
  <c r="X492" i="13"/>
  <c r="X138" i="13"/>
  <c r="J138" i="13" s="1"/>
  <c r="X770" i="13"/>
  <c r="J770" i="13" s="1"/>
  <c r="X353" i="13"/>
  <c r="J353" i="13" s="1"/>
  <c r="X306" i="13"/>
  <c r="J306" i="13" s="1"/>
  <c r="X812" i="13"/>
  <c r="J812" i="13" s="1"/>
  <c r="X100" i="13"/>
  <c r="J100" i="13" s="1"/>
  <c r="X415" i="13"/>
  <c r="X174" i="13"/>
  <c r="X1000" i="13"/>
  <c r="J1000" i="13" s="1"/>
  <c r="X474" i="13"/>
  <c r="J474" i="13" s="1"/>
  <c r="X226" i="13"/>
  <c r="J226" i="13" s="1"/>
  <c r="X162" i="13"/>
  <c r="X832" i="13"/>
  <c r="J832" i="13" s="1"/>
  <c r="X641" i="13"/>
  <c r="X122" i="13"/>
  <c r="X321" i="13"/>
  <c r="X656" i="13"/>
  <c r="J656" i="13" s="1"/>
  <c r="X184" i="13"/>
  <c r="J184" i="13" s="1"/>
  <c r="X988" i="13"/>
  <c r="J988" i="13" s="1"/>
  <c r="X911" i="13"/>
  <c r="J911" i="13" s="1"/>
  <c r="X257" i="13"/>
  <c r="X909" i="13"/>
  <c r="J909" i="13" s="1"/>
  <c r="X466" i="13"/>
  <c r="J466" i="13" s="1"/>
  <c r="X562" i="13"/>
  <c r="J562" i="13" s="1"/>
  <c r="X249" i="13"/>
  <c r="X134" i="13"/>
  <c r="J134" i="13" s="1"/>
  <c r="X79" i="13"/>
  <c r="J79" i="13" s="1"/>
  <c r="X620" i="13"/>
  <c r="J620" i="13" s="1"/>
  <c r="X145" i="13"/>
  <c r="X165" i="13"/>
  <c r="X687" i="13"/>
  <c r="J687" i="13" s="1"/>
  <c r="X491" i="13"/>
  <c r="X220" i="13"/>
  <c r="J220" i="13" s="1"/>
  <c r="X349" i="13"/>
  <c r="J349" i="13" s="1"/>
  <c r="X176" i="13"/>
  <c r="X20" i="13"/>
  <c r="X733" i="13"/>
  <c r="X674" i="13"/>
  <c r="J674" i="13" s="1"/>
  <c r="X761" i="13"/>
  <c r="J761" i="13" s="1"/>
  <c r="X707" i="13"/>
  <c r="J707" i="13" s="1"/>
  <c r="X923" i="13"/>
  <c r="J923" i="13" s="1"/>
  <c r="X471" i="13"/>
  <c r="J471" i="13" s="1"/>
  <c r="X996" i="13"/>
  <c r="J996" i="13" s="1"/>
  <c r="X522" i="13"/>
  <c r="J522" i="13" s="1"/>
  <c r="X632" i="13"/>
  <c r="J632" i="13" s="1"/>
  <c r="X343" i="13"/>
  <c r="J343" i="13" s="1"/>
  <c r="X867" i="13"/>
  <c r="J867" i="13" s="1"/>
  <c r="X229" i="13"/>
  <c r="J229" i="13" s="1"/>
  <c r="X189" i="13"/>
  <c r="J189" i="13" s="1"/>
  <c r="X642" i="13"/>
  <c r="J642" i="13" s="1"/>
  <c r="X679" i="13"/>
  <c r="J679" i="13" s="1"/>
  <c r="X766" i="13"/>
  <c r="X713" i="13"/>
  <c r="X1009" i="13"/>
  <c r="X444" i="13"/>
  <c r="X443" i="13"/>
  <c r="X129" i="13"/>
  <c r="X381" i="13"/>
  <c r="J381" i="13" s="1"/>
  <c r="X543" i="13"/>
  <c r="J543" i="13" s="1"/>
  <c r="X571" i="13"/>
  <c r="J571" i="13" s="1"/>
  <c r="X135" i="13"/>
  <c r="X771" i="13"/>
  <c r="X336" i="13"/>
  <c r="X391" i="13"/>
  <c r="J391" i="13" s="1"/>
  <c r="X622" i="13"/>
  <c r="J622" i="13" s="1"/>
  <c r="X309" i="13"/>
  <c r="J309" i="13" s="1"/>
  <c r="X111" i="13"/>
  <c r="J111" i="13" s="1"/>
  <c r="X646" i="13"/>
  <c r="J646" i="13" s="1"/>
  <c r="X925" i="13"/>
  <c r="X396" i="13"/>
  <c r="J396" i="13" s="1"/>
  <c r="X431" i="13"/>
  <c r="J431" i="13" s="1"/>
  <c r="X250" i="13"/>
  <c r="J250" i="13" s="1"/>
  <c r="X978" i="13"/>
  <c r="X228" i="13"/>
  <c r="J228" i="13" s="1"/>
  <c r="X233" i="13"/>
  <c r="J233" i="13" s="1"/>
  <c r="X118" i="13"/>
  <c r="J118" i="13" s="1"/>
  <c r="X384" i="13"/>
  <c r="J384" i="13" s="1"/>
  <c r="X175" i="13"/>
  <c r="J175" i="13" s="1"/>
  <c r="X603" i="13"/>
  <c r="J603" i="13" s="1"/>
  <c r="X339" i="13"/>
  <c r="J339" i="13" s="1"/>
  <c r="X148" i="13"/>
  <c r="X22" i="13"/>
  <c r="X752" i="13"/>
  <c r="X542" i="13"/>
  <c r="X34" i="13"/>
  <c r="J34" i="13" s="1"/>
  <c r="X287" i="13"/>
  <c r="X818" i="13"/>
  <c r="X608" i="13"/>
  <c r="X607" i="13"/>
  <c r="J607" i="13" s="1"/>
  <c r="X417" i="13"/>
  <c r="J417" i="13" s="1"/>
  <c r="X941" i="13"/>
  <c r="J941" i="13" s="1"/>
  <c r="X886" i="13"/>
  <c r="J886" i="13" s="1"/>
  <c r="X150" i="13"/>
  <c r="J150" i="13" s="1"/>
  <c r="X382" i="13"/>
  <c r="X160" i="13"/>
  <c r="J160" i="13" s="1"/>
  <c r="X993" i="13"/>
  <c r="X302" i="13"/>
  <c r="X702" i="13"/>
  <c r="J702" i="13" s="1"/>
  <c r="X777" i="13"/>
  <c r="J777" i="13" s="1"/>
  <c r="X831" i="13"/>
  <c r="J831" i="13" s="1"/>
  <c r="X202" i="13"/>
  <c r="J202" i="13" s="1"/>
  <c r="X142" i="13"/>
  <c r="J142" i="13" s="1"/>
  <c r="X141" i="13"/>
  <c r="J141" i="13" s="1"/>
  <c r="X673" i="13"/>
  <c r="J673" i="13" s="1"/>
  <c r="X144" i="13"/>
  <c r="J144" i="13" s="1"/>
  <c r="X893" i="13"/>
  <c r="J893" i="13" s="1"/>
  <c r="X447" i="13"/>
  <c r="X299" i="13"/>
  <c r="X834" i="13"/>
  <c r="J834" i="13" s="1"/>
  <c r="X512" i="13"/>
  <c r="J512" i="13" s="1"/>
  <c r="X449" i="13"/>
  <c r="J449" i="13" s="1"/>
  <c r="X858" i="13"/>
  <c r="J858" i="13" s="1"/>
  <c r="X503" i="13"/>
  <c r="J503" i="13" s="1"/>
  <c r="X168" i="13"/>
  <c r="J168" i="13" s="1"/>
  <c r="X253" i="13"/>
  <c r="J253" i="13" s="1"/>
  <c r="X159" i="13"/>
  <c r="X873" i="13"/>
  <c r="J873" i="13" s="1"/>
  <c r="X830" i="13"/>
  <c r="J830" i="13" s="1"/>
  <c r="X467" i="13"/>
  <c r="X985" i="13"/>
  <c r="J985" i="13" s="1"/>
  <c r="X829" i="13"/>
  <c r="J829" i="13" s="1"/>
  <c r="X49" i="13"/>
  <c r="X547" i="13"/>
  <c r="J547" i="13" s="1"/>
  <c r="X149" i="13"/>
  <c r="J149" i="13" s="1"/>
  <c r="X305" i="13"/>
  <c r="X78" i="13"/>
  <c r="J78" i="13" s="1"/>
  <c r="X307" i="13"/>
  <c r="X756" i="13"/>
  <c r="J756" i="13" s="1"/>
  <c r="X270" i="13"/>
  <c r="J270" i="13" s="1"/>
  <c r="X825" i="13"/>
  <c r="J825" i="13" s="1"/>
  <c r="X465" i="13"/>
  <c r="J465" i="13" s="1"/>
  <c r="X314" i="13"/>
  <c r="X966" i="13"/>
  <c r="J966" i="13" s="1"/>
  <c r="X811" i="13"/>
  <c r="J811" i="13" s="1"/>
  <c r="X499" i="13"/>
  <c r="J499" i="13" s="1"/>
  <c r="X68" i="13"/>
  <c r="J68" i="13" s="1"/>
  <c r="X980" i="13"/>
  <c r="X827" i="13"/>
  <c r="J827" i="13" s="1"/>
  <c r="X319" i="13"/>
  <c r="J319" i="13" s="1"/>
  <c r="X778" i="13"/>
  <c r="J778" i="13" s="1"/>
  <c r="X241" i="13"/>
  <c r="J241" i="13" s="1"/>
  <c r="X36" i="13"/>
  <c r="X126" i="13"/>
  <c r="J126" i="13" s="1"/>
  <c r="X81" i="13"/>
  <c r="J81" i="13" s="1"/>
  <c r="X172" i="13"/>
  <c r="X101" i="13"/>
  <c r="X442" i="13"/>
  <c r="J442" i="13" s="1"/>
  <c r="X1005" i="13"/>
  <c r="X862" i="13"/>
  <c r="J862" i="13" s="1"/>
  <c r="X559" i="13"/>
  <c r="J559" i="13" s="1"/>
  <c r="X90" i="13"/>
  <c r="J90" i="13" s="1"/>
  <c r="X851" i="13"/>
  <c r="J851" i="13" s="1"/>
  <c r="X667" i="13"/>
  <c r="J667" i="13" s="1"/>
  <c r="X513" i="13"/>
  <c r="J513" i="13" s="1"/>
  <c r="X254" i="13"/>
  <c r="J254" i="13" s="1"/>
  <c r="X46" i="13"/>
  <c r="X914" i="13"/>
  <c r="J914" i="13" s="1"/>
  <c r="X441" i="13"/>
  <c r="J441" i="13" s="1"/>
  <c r="X879" i="13"/>
  <c r="J879" i="13" s="1"/>
  <c r="X691" i="13"/>
  <c r="J691" i="13" s="1"/>
  <c r="X548" i="13"/>
  <c r="J548" i="13" s="1"/>
  <c r="X537" i="13"/>
  <c r="J537" i="13" s="1"/>
  <c r="X997" i="13"/>
  <c r="X782" i="13"/>
  <c r="J782" i="13" s="1"/>
  <c r="X714" i="13"/>
  <c r="J714" i="13" s="1"/>
  <c r="X258" i="13"/>
  <c r="X450" i="13"/>
  <c r="J450" i="13" s="1"/>
  <c r="X17" i="13"/>
  <c r="X437" i="13"/>
  <c r="X331" i="13"/>
  <c r="X779" i="13"/>
  <c r="J779" i="13" s="1"/>
  <c r="X534" i="13"/>
  <c r="J534" i="13" s="1"/>
  <c r="X308" i="13"/>
  <c r="J308" i="13" s="1"/>
  <c r="X569" i="13"/>
  <c r="J569" i="13" s="1"/>
  <c r="X820" i="13"/>
  <c r="J820" i="13" s="1"/>
  <c r="X533" i="13"/>
  <c r="J533" i="13" s="1"/>
  <c r="X527" i="13"/>
  <c r="J527" i="13" s="1"/>
  <c r="X283" i="13"/>
  <c r="J283" i="13" s="1"/>
  <c r="X235" i="13"/>
  <c r="J235" i="13" s="1"/>
  <c r="X552" i="13"/>
  <c r="J552" i="13" s="1"/>
  <c r="X403" i="13"/>
  <c r="J403" i="13" s="1"/>
  <c r="X889" i="13"/>
  <c r="J889" i="13" s="1"/>
  <c r="X367" i="13"/>
  <c r="J367" i="13" s="1"/>
  <c r="X265" i="13"/>
  <c r="J265" i="13" s="1"/>
  <c r="X132" i="13"/>
  <c r="J132" i="13" s="1"/>
  <c r="X67" i="13"/>
  <c r="J67" i="13" s="1"/>
  <c r="X849" i="13"/>
  <c r="X509" i="13"/>
  <c r="J509" i="13" s="1"/>
  <c r="X84" i="13"/>
  <c r="J84" i="13" s="1"/>
  <c r="X963" i="13"/>
  <c r="J963" i="13" s="1"/>
  <c r="X606" i="13"/>
  <c r="J606" i="13" s="1"/>
  <c r="X344" i="13"/>
  <c r="J344" i="13" s="1"/>
  <c r="X74" i="13"/>
  <c r="J74" i="13" s="1"/>
  <c r="X944" i="13"/>
  <c r="J944" i="13" s="1"/>
  <c r="X650" i="13"/>
  <c r="J650" i="13" s="1"/>
  <c r="X759" i="13"/>
  <c r="J759" i="13" s="1"/>
  <c r="X490" i="13"/>
  <c r="J490" i="13" s="1"/>
  <c r="X266" i="13"/>
  <c r="J266" i="13" s="1"/>
  <c r="X483" i="13"/>
  <c r="J483" i="13" s="1"/>
  <c r="X639" i="13"/>
  <c r="X494" i="13"/>
  <c r="X130" i="13"/>
  <c r="X96" i="13"/>
  <c r="J96" i="13" s="1"/>
  <c r="X285" i="13"/>
  <c r="J285" i="13" s="1"/>
  <c r="X188" i="13"/>
  <c r="J188" i="13" s="1"/>
  <c r="X565" i="13"/>
  <c r="J565" i="13" s="1"/>
  <c r="X221" i="13"/>
  <c r="J221" i="13" s="1"/>
  <c r="X517" i="13"/>
  <c r="J517" i="13" s="1"/>
  <c r="X260" i="13"/>
  <c r="J260" i="13" s="1"/>
  <c r="X515" i="13"/>
  <c r="J515" i="13" s="1"/>
  <c r="K10" i="6"/>
  <c r="H8" i="6" s="1"/>
  <c r="X274" i="13"/>
  <c r="J274" i="13" s="1"/>
  <c r="X178" i="13"/>
  <c r="J178" i="13" s="1"/>
  <c r="X125" i="13"/>
  <c r="J125" i="13" s="1"/>
  <c r="X123" i="13"/>
  <c r="J123" i="13" s="1"/>
  <c r="X50" i="13"/>
  <c r="J50" i="13" s="1"/>
  <c r="X337" i="13"/>
  <c r="J337" i="13" s="1"/>
  <c r="X281" i="13"/>
  <c r="J281" i="13" s="1"/>
  <c r="X89" i="13"/>
  <c r="J89" i="13" s="1"/>
  <c r="X91" i="13"/>
  <c r="X71" i="13"/>
  <c r="J71" i="13" s="1"/>
  <c r="X630" i="13"/>
  <c r="J630" i="13" s="1"/>
  <c r="X252" i="13"/>
  <c r="J252" i="13" s="1"/>
  <c r="X581" i="13"/>
  <c r="X578" i="13"/>
  <c r="X354" i="13"/>
  <c r="X158" i="13"/>
  <c r="X58" i="13"/>
  <c r="X242" i="13"/>
  <c r="J242" i="13" s="1"/>
  <c r="X210" i="13"/>
  <c r="J210" i="13" s="1"/>
  <c r="X454" i="13"/>
  <c r="X180" i="13"/>
  <c r="CR16" i="10"/>
  <c r="X192" i="13"/>
  <c r="J192" i="13" s="1"/>
  <c r="X151" i="13"/>
  <c r="X102" i="13"/>
  <c r="X33" i="13"/>
  <c r="X892" i="13"/>
  <c r="X291" i="13"/>
  <c r="X38" i="13"/>
  <c r="X86" i="13"/>
  <c r="X640" i="13"/>
  <c r="X21" i="13"/>
  <c r="J21" i="13" s="1"/>
  <c r="X286" i="13"/>
  <c r="X734" i="13"/>
  <c r="X895" i="13"/>
  <c r="X959" i="13"/>
  <c r="X597" i="13"/>
  <c r="X312" i="13"/>
  <c r="X201" i="13"/>
  <c r="J101" i="13"/>
  <c r="J64" i="13"/>
  <c r="J180" i="13"/>
  <c r="J925" i="13"/>
  <c r="J993" i="13"/>
  <c r="J752" i="13"/>
  <c r="J354" i="13"/>
  <c r="J713" i="13"/>
  <c r="J912" i="13"/>
  <c r="J959" i="13"/>
  <c r="J597" i="13"/>
  <c r="J435" i="13"/>
  <c r="J612" i="13"/>
  <c r="J524" i="13"/>
  <c r="J249" i="13"/>
  <c r="J181" i="13"/>
  <c r="J960" i="13"/>
  <c r="J1005" i="13"/>
  <c r="J675" i="13"/>
  <c r="J608" i="13"/>
  <c r="J419" i="13"/>
  <c r="J397" i="13"/>
  <c r="J39" i="13"/>
  <c r="J167" i="13"/>
  <c r="J943" i="13"/>
  <c r="J664" i="13"/>
  <c r="J520" i="13"/>
  <c r="J448" i="13"/>
  <c r="X146" i="13"/>
  <c r="J146" i="13" s="1"/>
  <c r="J159" i="13"/>
  <c r="J198" i="13"/>
  <c r="J38" i="13"/>
  <c r="J86" i="13"/>
  <c r="J771" i="13"/>
  <c r="J734" i="13"/>
  <c r="J977" i="13"/>
  <c r="J932" i="13"/>
  <c r="J791" i="13"/>
  <c r="J794" i="13"/>
  <c r="J755" i="13"/>
  <c r="J640" i="13"/>
  <c r="J581" i="13"/>
  <c r="J578" i="13"/>
  <c r="J641" i="13"/>
  <c r="J382" i="13"/>
  <c r="J23" i="13"/>
  <c r="J877" i="13"/>
  <c r="J994" i="13"/>
  <c r="J872" i="13"/>
  <c r="J766" i="13"/>
  <c r="J539" i="13"/>
  <c r="J623" i="13"/>
  <c r="J639" i="13"/>
  <c r="J492" i="13"/>
  <c r="J516" i="13"/>
  <c r="J334" i="13"/>
  <c r="J162" i="13"/>
  <c r="J145" i="13"/>
  <c r="J165" i="13"/>
  <c r="J36" i="13"/>
  <c r="X990" i="13"/>
  <c r="J990" i="13" s="1"/>
  <c r="J491" i="13"/>
  <c r="J494" i="13"/>
  <c r="J28" i="13"/>
  <c r="J129" i="13"/>
  <c r="J866" i="13"/>
  <c r="J568" i="13"/>
  <c r="J305" i="13"/>
  <c r="J315" i="13"/>
  <c r="J158" i="13"/>
  <c r="J219" i="13"/>
  <c r="J22" i="13"/>
  <c r="J895" i="13"/>
  <c r="J997" i="13"/>
  <c r="J864" i="13"/>
  <c r="J628" i="13"/>
  <c r="J477" i="13"/>
  <c r="J444" i="13"/>
  <c r="J287" i="13"/>
  <c r="J314" i="13"/>
  <c r="J980" i="13"/>
  <c r="J935" i="13"/>
  <c r="J454" i="13"/>
  <c r="J443" i="13"/>
  <c r="J380" i="13"/>
  <c r="J302" i="13"/>
  <c r="J122" i="13"/>
  <c r="J58" i="13"/>
  <c r="J1009" i="13"/>
  <c r="J978" i="13"/>
  <c r="J979" i="13"/>
  <c r="J852" i="13"/>
  <c r="J652" i="13"/>
  <c r="J577" i="13"/>
  <c r="J415" i="13"/>
  <c r="J447" i="13"/>
  <c r="X356" i="13"/>
  <c r="J356" i="13" s="1"/>
  <c r="J336" i="13"/>
  <c r="J395" i="13"/>
  <c r="J256" i="13"/>
  <c r="J130" i="13"/>
  <c r="J822" i="13"/>
  <c r="J826" i="13"/>
  <c r="J719" i="13"/>
  <c r="J717" i="13"/>
  <c r="J437" i="13"/>
  <c r="J299" i="13"/>
  <c r="J321" i="13"/>
  <c r="J135" i="13"/>
  <c r="J151" i="13"/>
  <c r="J46" i="13"/>
  <c r="J307" i="13"/>
  <c r="J257" i="13"/>
  <c r="J91" i="13"/>
  <c r="J892" i="13"/>
  <c r="J749" i="13"/>
  <c r="J369" i="13"/>
  <c r="J258" i="13"/>
  <c r="J102" i="13"/>
  <c r="J31" i="13"/>
  <c r="J47" i="13"/>
  <c r="J372" i="13"/>
  <c r="J331" i="13"/>
  <c r="J33" i="13"/>
  <c r="J542" i="13"/>
  <c r="X855" i="13"/>
  <c r="J855" i="13" s="1"/>
  <c r="J974" i="13"/>
  <c r="J849" i="13"/>
  <c r="J467" i="13"/>
  <c r="J480" i="13"/>
  <c r="J350" i="13"/>
  <c r="J312" i="13"/>
  <c r="J332" i="13"/>
  <c r="J174" i="13"/>
  <c r="J54" i="13"/>
  <c r="J99" i="13"/>
  <c r="J948" i="13"/>
  <c r="J968" i="13"/>
  <c r="J843" i="13"/>
  <c r="J730" i="13"/>
  <c r="J291" i="13"/>
  <c r="X218" i="13"/>
  <c r="J218" i="13" s="1"/>
  <c r="J172" i="13"/>
  <c r="J201" i="13"/>
  <c r="J49" i="13"/>
  <c r="J1010" i="13"/>
  <c r="J951" i="13"/>
  <c r="J818" i="13"/>
  <c r="J733" i="13"/>
  <c r="J625" i="13"/>
  <c r="J472" i="13"/>
  <c r="J470" i="13"/>
  <c r="J286" i="13"/>
  <c r="J148" i="13"/>
  <c r="J176" i="13"/>
  <c r="J48" i="13"/>
  <c r="J933" i="13"/>
  <c r="X248" i="13"/>
  <c r="J248" i="13" s="1"/>
  <c r="X754" i="13"/>
  <c r="J754" i="13" s="1"/>
  <c r="X815" i="13"/>
  <c r="J815" i="13" s="1"/>
  <c r="X555" i="13"/>
  <c r="J555" i="13" s="1"/>
  <c r="X333" i="13"/>
  <c r="J333" i="13" s="1"/>
  <c r="X746" i="13"/>
  <c r="J746" i="13" s="1"/>
  <c r="X817" i="13"/>
  <c r="J817" i="13" s="1"/>
  <c r="X611" i="13"/>
  <c r="J611" i="13" s="1"/>
  <c r="X173" i="13"/>
  <c r="J173" i="13" s="1"/>
  <c r="X859" i="13"/>
  <c r="J859" i="13" s="1"/>
  <c r="X461" i="13"/>
  <c r="J461" i="13" s="1"/>
  <c r="X768" i="13"/>
  <c r="J768" i="13" s="1"/>
  <c r="X355" i="13"/>
  <c r="J355" i="13" s="1"/>
  <c r="X95" i="13"/>
  <c r="J95" i="13" s="1"/>
  <c r="X264" i="13"/>
  <c r="J264" i="13" s="1"/>
  <c r="X737" i="13"/>
  <c r="J737" i="13" s="1"/>
  <c r="X828" i="13"/>
  <c r="J828" i="13" s="1"/>
  <c r="X763" i="13"/>
  <c r="J763" i="13" s="1"/>
  <c r="X197" i="13"/>
  <c r="J197" i="13" s="1"/>
  <c r="X452" i="13"/>
  <c r="J452" i="13" s="1"/>
  <c r="X510" i="13"/>
  <c r="J510" i="13" s="1"/>
  <c r="X800" i="13"/>
  <c r="J800" i="13" s="1"/>
  <c r="X519" i="13"/>
  <c r="J519" i="13" s="1"/>
  <c r="X182" i="13"/>
  <c r="J182" i="13" s="1"/>
  <c r="X105" i="13"/>
  <c r="J105" i="13" s="1"/>
  <c r="X418" i="13"/>
  <c r="J418" i="13" s="1"/>
  <c r="X77" i="13"/>
  <c r="J77" i="13" s="1"/>
  <c r="X433" i="13"/>
  <c r="J433" i="13" s="1"/>
  <c r="X599" i="13"/>
  <c r="J599" i="13" s="1"/>
  <c r="X27" i="13"/>
  <c r="J27" i="13" s="1"/>
  <c r="X37" i="13"/>
  <c r="J37" i="13" s="1"/>
  <c r="X481" i="13"/>
  <c r="J481" i="13" s="1"/>
  <c r="X262" i="13"/>
  <c r="J262" i="13" s="1"/>
  <c r="X240" i="13"/>
  <c r="J240" i="13" s="1"/>
  <c r="X320" i="13"/>
  <c r="J320" i="13" s="1"/>
  <c r="X366" i="13"/>
  <c r="J366" i="13" s="1"/>
  <c r="X594" i="13"/>
  <c r="J594" i="13" s="1"/>
  <c r="X806" i="13"/>
  <c r="J806" i="13" s="1"/>
  <c r="X328" i="13"/>
  <c r="J328" i="13" s="1"/>
  <c r="X124" i="13"/>
  <c r="J124" i="13" s="1"/>
  <c r="X942" i="13"/>
  <c r="J942" i="13" s="1"/>
  <c r="X399" i="13"/>
  <c r="J399" i="13" s="1"/>
  <c r="X1012" i="13"/>
  <c r="J1012" i="13" s="1"/>
  <c r="X342" i="13"/>
  <c r="J342" i="13" s="1"/>
  <c r="X166" i="13"/>
  <c r="J166" i="13" s="1"/>
  <c r="X475" i="13"/>
  <c r="J475" i="13" s="1"/>
  <c r="X204" i="13"/>
  <c r="J204" i="13" s="1"/>
  <c r="X705" i="13"/>
  <c r="J705" i="13" s="1"/>
  <c r="X424" i="13"/>
  <c r="J424" i="13" s="1"/>
  <c r="X85" i="13"/>
  <c r="J85" i="13" s="1"/>
  <c r="X744" i="13"/>
  <c r="J744" i="13" s="1"/>
  <c r="X394" i="13"/>
  <c r="J394" i="13" s="1"/>
  <c r="X436" i="13"/>
  <c r="J436" i="13" s="1"/>
  <c r="X839" i="13"/>
  <c r="J839" i="13" s="1"/>
  <c r="X280" i="13"/>
  <c r="J280" i="13" s="1"/>
  <c r="X25" i="13"/>
  <c r="J25" i="13" s="1"/>
  <c r="X617" i="13"/>
  <c r="J617" i="13" s="1"/>
  <c r="X422" i="13"/>
  <c r="J422" i="13" s="1"/>
  <c r="X170" i="13"/>
  <c r="J170" i="13" s="1"/>
  <c r="X845" i="13"/>
  <c r="J845" i="13" s="1"/>
  <c r="X634" i="13"/>
  <c r="J634" i="13" s="1"/>
  <c r="X615" i="13"/>
  <c r="J615" i="13" s="1"/>
  <c r="X108" i="13"/>
  <c r="J108" i="13" s="1"/>
  <c r="X80" i="13"/>
  <c r="J80" i="13" s="1"/>
  <c r="X989" i="13"/>
  <c r="J989" i="13" s="1"/>
  <c r="X392" i="13"/>
  <c r="J392" i="13" s="1"/>
  <c r="X19" i="13"/>
  <c r="X853" i="13"/>
  <c r="J853" i="13" s="1"/>
  <c r="X769" i="13"/>
  <c r="J769" i="13" s="1"/>
  <c r="X411" i="13"/>
  <c r="J411" i="13" s="1"/>
  <c r="X324" i="13"/>
  <c r="J324" i="13" s="1"/>
  <c r="X222" i="13"/>
  <c r="J222" i="13" s="1"/>
  <c r="X361" i="13"/>
  <c r="J361" i="13" s="1"/>
  <c r="X119" i="13"/>
  <c r="J119" i="13" s="1"/>
  <c r="X907" i="13"/>
  <c r="J907" i="13" s="1"/>
  <c r="X428" i="13"/>
  <c r="J428" i="13" s="1"/>
  <c r="X18" i="13"/>
  <c r="X523" i="13"/>
  <c r="J523" i="13" s="1"/>
  <c r="X496" i="13"/>
  <c r="J496" i="13" s="1"/>
  <c r="X745" i="13"/>
  <c r="J745" i="13" s="1"/>
  <c r="X557" i="13"/>
  <c r="J557" i="13" s="1"/>
  <c r="X364" i="13"/>
  <c r="J364" i="13" s="1"/>
  <c r="X676" i="13"/>
  <c r="J676" i="13" s="1"/>
  <c r="X225" i="13"/>
  <c r="J225" i="13" s="1"/>
  <c r="X587" i="13"/>
  <c r="J587" i="13" s="1"/>
  <c r="X341" i="13"/>
  <c r="J341" i="13" s="1"/>
  <c r="X261" i="13"/>
  <c r="J261" i="13" s="1"/>
  <c r="X217" i="13"/>
  <c r="J217" i="13" s="1"/>
  <c r="X644" i="13"/>
  <c r="J644" i="13" s="1"/>
  <c r="X246" i="13"/>
  <c r="J246" i="13" s="1"/>
  <c r="X903" i="13"/>
  <c r="J903" i="13" s="1"/>
  <c r="X143" i="13"/>
  <c r="J143" i="13" s="1"/>
  <c r="X377" i="13"/>
  <c r="J377" i="13" s="1"/>
  <c r="X848" i="13"/>
  <c r="J848" i="13" s="1"/>
  <c r="X116" i="13"/>
  <c r="J116" i="13" s="1"/>
  <c r="X35" i="13"/>
  <c r="J35" i="13" s="1"/>
  <c r="X232" i="13"/>
  <c r="J232" i="13" s="1"/>
  <c r="X860" i="13"/>
  <c r="J860" i="13" s="1"/>
  <c r="X213" i="13"/>
  <c r="J213" i="13" s="1"/>
  <c r="X680" i="13"/>
  <c r="J680" i="13" s="1"/>
  <c r="X259" i="13"/>
  <c r="J259" i="13" s="1"/>
  <c r="X724" i="13"/>
  <c r="J724" i="13" s="1"/>
  <c r="X635" i="13"/>
  <c r="J635" i="13" s="1"/>
  <c r="X929" i="13"/>
  <c r="J929" i="13" s="1"/>
  <c r="X718" i="13"/>
  <c r="J718" i="13" s="1"/>
  <c r="X155" i="13"/>
  <c r="J155" i="13" s="1"/>
  <c r="X598" i="13"/>
  <c r="J598" i="13" s="1"/>
  <c r="X538" i="13"/>
  <c r="J538" i="13" s="1"/>
  <c r="X205" i="13"/>
  <c r="J205" i="13" s="1"/>
  <c r="X841" i="13"/>
  <c r="J841" i="13" s="1"/>
  <c r="X434" i="13"/>
  <c r="J434" i="13" s="1"/>
  <c r="X127" i="13"/>
  <c r="J127" i="13" s="1"/>
  <c r="X971" i="13"/>
  <c r="J971" i="13" s="1"/>
  <c r="X602" i="13"/>
  <c r="J602" i="13" s="1"/>
  <c r="X540" i="13"/>
  <c r="J540" i="13" s="1"/>
  <c r="X277" i="13"/>
  <c r="J277" i="13" s="1"/>
  <c r="X56" i="13"/>
  <c r="J56" i="13" s="1"/>
  <c r="X383" i="13"/>
  <c r="J383" i="13" s="1"/>
  <c r="X318" i="13"/>
  <c r="J318" i="13" s="1"/>
  <c r="X856" i="13"/>
  <c r="J856" i="13" s="1"/>
  <c r="X999" i="13"/>
  <c r="J999" i="13" s="1"/>
  <c r="X1008" i="13"/>
  <c r="J1008" i="13" s="1"/>
  <c r="X672" i="13"/>
  <c r="J672" i="13" s="1"/>
  <c r="X501" i="13"/>
  <c r="J501" i="13" s="1"/>
  <c r="X388" i="13"/>
  <c r="J388" i="13" s="1"/>
  <c r="X760" i="13"/>
  <c r="J760" i="13" s="1"/>
  <c r="X304" i="13"/>
  <c r="J304" i="13" s="1"/>
  <c r="X215" i="13"/>
  <c r="J215" i="13" s="1"/>
  <c r="X751" i="13"/>
  <c r="J751" i="13" s="1"/>
  <c r="X783" i="13"/>
  <c r="J783" i="13" s="1"/>
  <c r="X541" i="13"/>
  <c r="J541" i="13" s="1"/>
  <c r="X455" i="13"/>
  <c r="J455" i="13" s="1"/>
  <c r="X387" i="13"/>
  <c r="J387" i="13" s="1"/>
  <c r="X290" i="13"/>
  <c r="J290" i="13" s="1"/>
  <c r="X234" i="13"/>
  <c r="J234" i="13" s="1"/>
  <c r="X928" i="13"/>
  <c r="J928" i="13" s="1"/>
  <c r="X683" i="13"/>
  <c r="J683" i="13" s="1"/>
  <c r="X385" i="13"/>
  <c r="J385" i="13" s="1"/>
  <c r="X284" i="13"/>
  <c r="J284" i="13" s="1"/>
  <c r="X211" i="13"/>
  <c r="J211" i="13" s="1"/>
  <c r="X179" i="13"/>
  <c r="J179" i="13" s="1"/>
  <c r="X545" i="13"/>
  <c r="J545" i="13" s="1"/>
  <c r="X289" i="13"/>
  <c r="J289" i="13" s="1"/>
  <c r="X682" i="13"/>
  <c r="J682" i="13" s="1"/>
  <c r="X627" i="13"/>
  <c r="J627" i="13" s="1"/>
  <c r="X69" i="13"/>
  <c r="J69" i="13" s="1"/>
  <c r="X838" i="13"/>
  <c r="J838" i="13" s="1"/>
  <c r="X93" i="13"/>
  <c r="J93" i="13" s="1"/>
  <c r="X296" i="13"/>
  <c r="J296" i="13" s="1"/>
  <c r="X846" i="13"/>
  <c r="J846" i="13" s="1"/>
  <c r="X995" i="13"/>
  <c r="J995" i="13" s="1"/>
  <c r="X861" i="13"/>
  <c r="J861" i="13" s="1"/>
  <c r="X706" i="13"/>
  <c r="J706" i="13" s="1"/>
  <c r="X708" i="13"/>
  <c r="J708" i="13" s="1"/>
  <c r="X446" i="13"/>
  <c r="J446" i="13" s="1"/>
  <c r="X63" i="13"/>
  <c r="J63" i="13" s="1"/>
  <c r="X61" i="13"/>
  <c r="J61" i="13" s="1"/>
  <c r="X584" i="13"/>
  <c r="J584" i="13" s="1"/>
  <c r="X317" i="13"/>
  <c r="J317" i="13" s="1"/>
  <c r="X310" i="13"/>
  <c r="J310" i="13" s="1"/>
  <c r="X136" i="13"/>
  <c r="J136" i="13" s="1"/>
  <c r="X427" i="13"/>
  <c r="J427" i="13" s="1"/>
  <c r="X957" i="13"/>
  <c r="J957" i="13" s="1"/>
  <c r="X836" i="13"/>
  <c r="J836" i="13" s="1"/>
  <c r="X311" i="13"/>
  <c r="J311" i="13" s="1"/>
  <c r="X904" i="13"/>
  <c r="J904" i="13" s="1"/>
  <c r="X869" i="13"/>
  <c r="J869" i="13" s="1"/>
  <c r="X440" i="13"/>
  <c r="J440" i="13" s="1"/>
  <c r="X982" i="13"/>
  <c r="J982" i="13" s="1"/>
  <c r="X720" i="13"/>
  <c r="J720" i="13" s="1"/>
  <c r="X685" i="13"/>
  <c r="J685" i="13" s="1"/>
  <c r="X651" i="13"/>
  <c r="J651" i="13" s="1"/>
  <c r="X62" i="13"/>
  <c r="J62" i="13" s="1"/>
  <c r="X346" i="13"/>
  <c r="J346" i="13" s="1"/>
  <c r="X502" i="13"/>
  <c r="J502" i="13" s="1"/>
  <c r="X871" i="13"/>
  <c r="X488" i="13"/>
  <c r="J488" i="13" s="1"/>
  <c r="X330" i="13"/>
  <c r="J330" i="13" s="1"/>
  <c r="X668" i="13"/>
  <c r="J668" i="13" s="1"/>
  <c r="X975" i="13"/>
  <c r="J975" i="13" s="1"/>
  <c r="X177" i="13"/>
  <c r="J177" i="13" s="1"/>
  <c r="X504" i="13"/>
  <c r="J504" i="13" s="1"/>
  <c r="X196" i="13"/>
  <c r="J196" i="13" s="1"/>
  <c r="X425" i="13"/>
  <c r="J425" i="13" s="1"/>
  <c r="X902" i="13"/>
  <c r="J902" i="13" s="1"/>
  <c r="X589" i="13"/>
  <c r="J589" i="13" s="1"/>
  <c r="X207" i="13"/>
  <c r="J207" i="13" s="1"/>
  <c r="X206" i="13"/>
  <c r="J206" i="13" s="1"/>
  <c r="X153" i="13"/>
  <c r="J153" i="13" s="1"/>
  <c r="X191" i="13"/>
  <c r="J191" i="13" s="1"/>
  <c r="X497" i="13"/>
  <c r="J497" i="13" s="1"/>
  <c r="X884" i="13"/>
  <c r="J884" i="13" s="1"/>
  <c r="X785" i="13"/>
  <c r="J785" i="13" s="1"/>
  <c r="X459" i="13"/>
  <c r="J459" i="13" s="1"/>
  <c r="X740" i="13"/>
  <c r="J740" i="13" s="1"/>
  <c r="X698" i="13"/>
  <c r="J698" i="13" s="1"/>
  <c r="X82" i="13"/>
  <c r="J82" i="13" s="1"/>
  <c r="X60" i="13"/>
  <c r="J60" i="13" s="1"/>
  <c r="X735" i="13"/>
  <c r="J735" i="13" s="1"/>
  <c r="X874" i="13"/>
  <c r="J874" i="13" s="1"/>
  <c r="X357" i="13"/>
  <c r="J357" i="13" s="1"/>
  <c r="X72" i="13"/>
  <c r="J72" i="13" s="1"/>
  <c r="X784" i="13"/>
  <c r="J784" i="13" s="1"/>
  <c r="X961" i="13"/>
  <c r="J961" i="13" s="1"/>
  <c r="X739" i="13"/>
  <c r="J739" i="13" s="1"/>
  <c r="X671" i="13"/>
  <c r="J671" i="13" s="1"/>
  <c r="X379" i="13"/>
  <c r="J379" i="13" s="1"/>
  <c r="X231" i="13"/>
  <c r="J231" i="13" s="1"/>
  <c r="X462" i="13"/>
  <c r="J462" i="13" s="1"/>
  <c r="X544" i="13"/>
  <c r="J544" i="13" s="1"/>
  <c r="X655" i="13"/>
  <c r="J655" i="13" s="1"/>
  <c r="X624" i="13"/>
  <c r="J624" i="13" s="1"/>
  <c r="X924" i="13"/>
  <c r="J924" i="13" s="1"/>
  <c r="X896" i="13"/>
  <c r="J896" i="13" s="1"/>
  <c r="X799" i="13"/>
  <c r="J799" i="13" s="1"/>
  <c r="X413" i="13"/>
  <c r="J413" i="13" s="1"/>
  <c r="X236" i="13"/>
  <c r="J236" i="13" s="1"/>
  <c r="X583" i="13"/>
  <c r="J583" i="13" s="1"/>
  <c r="X278" i="13"/>
  <c r="J278" i="13" s="1"/>
  <c r="X663" i="13"/>
  <c r="J663" i="13" s="1"/>
  <c r="X1006" i="13"/>
  <c r="J1006" i="13" s="1"/>
  <c r="X244" i="13"/>
  <c r="J244" i="13" s="1"/>
  <c r="X114" i="13"/>
  <c r="J114" i="13" s="1"/>
  <c r="X66" i="13"/>
  <c r="J66" i="13" s="1"/>
  <c r="X15" i="13"/>
  <c r="X375" i="13"/>
  <c r="J375" i="13" s="1"/>
  <c r="X823" i="13"/>
  <c r="J823" i="13" s="1"/>
  <c r="X684" i="13"/>
  <c r="J684" i="13" s="1"/>
  <c r="X792" i="13"/>
  <c r="J792" i="13" s="1"/>
  <c r="X824" i="13"/>
  <c r="J824" i="13" s="1"/>
  <c r="X697" i="13"/>
  <c r="J697" i="13" s="1"/>
  <c r="X288" i="13"/>
  <c r="J288" i="13" s="1"/>
  <c r="X223" i="13"/>
  <c r="J223" i="13" s="1"/>
  <c r="X600" i="13"/>
  <c r="J600" i="13" s="1"/>
  <c r="X802" i="13"/>
  <c r="J802" i="13" s="1"/>
  <c r="X788" i="13"/>
  <c r="J788" i="13" s="1"/>
  <c r="X325" i="13"/>
  <c r="J325" i="13" s="1"/>
  <c r="X216" i="13"/>
  <c r="J216" i="13" s="1"/>
  <c r="X926" i="13"/>
  <c r="J926" i="13" s="1"/>
  <c r="X723" i="13"/>
  <c r="J723" i="13" s="1"/>
  <c r="X616" i="13"/>
  <c r="J616" i="13" s="1"/>
  <c r="X561" i="13"/>
  <c r="J561" i="13" s="1"/>
  <c r="X531" i="13"/>
  <c r="J531" i="13" s="1"/>
  <c r="X358" i="13"/>
  <c r="J358" i="13" s="1"/>
  <c r="X247" i="13"/>
  <c r="J247" i="13" s="1"/>
  <c r="X194" i="13"/>
  <c r="J194" i="13" s="1"/>
  <c r="X139" i="13"/>
  <c r="J139" i="13" s="1"/>
  <c r="X972" i="13"/>
  <c r="J972" i="13" s="1"/>
  <c r="X842" i="13"/>
  <c r="J842" i="13" s="1"/>
  <c r="X807" i="13"/>
  <c r="J807" i="13" s="1"/>
  <c r="X712" i="13"/>
  <c r="J712" i="13" s="1"/>
  <c r="X582" i="13"/>
  <c r="J582" i="13" s="1"/>
  <c r="X564" i="13"/>
  <c r="J564" i="13" s="1"/>
  <c r="X457" i="13"/>
  <c r="J457" i="13" s="1"/>
  <c r="X409" i="13"/>
  <c r="J409" i="13" s="1"/>
  <c r="X117" i="13"/>
  <c r="J117" i="13" s="1"/>
  <c r="X408" i="13"/>
  <c r="J408" i="13" s="1"/>
  <c r="X592" i="13"/>
  <c r="J592" i="13" s="1"/>
  <c r="X967" i="13"/>
  <c r="J967" i="13" s="1"/>
  <c r="X913" i="13"/>
  <c r="J913" i="13" s="1"/>
  <c r="X239" i="13"/>
  <c r="J239" i="13" s="1"/>
  <c r="X956" i="13"/>
  <c r="J956" i="13" s="1"/>
  <c r="X300" i="13"/>
  <c r="J300" i="13" s="1"/>
  <c r="X789" i="13"/>
  <c r="J789" i="13" s="1"/>
  <c r="X699" i="13"/>
  <c r="J699" i="13" s="1"/>
  <c r="X57" i="13"/>
  <c r="J57" i="13" s="1"/>
  <c r="X115" i="13"/>
  <c r="J115" i="13" s="1"/>
  <c r="X335" i="13"/>
  <c r="J335" i="13" s="1"/>
  <c r="X945" i="13"/>
  <c r="J945" i="13" s="1"/>
  <c r="X908" i="13"/>
  <c r="J908" i="13" s="1"/>
  <c r="X748" i="13"/>
  <c r="J748" i="13" s="1"/>
  <c r="X251" i="13"/>
  <c r="J251" i="13" s="1"/>
  <c r="X558" i="13"/>
  <c r="J558" i="13" s="1"/>
  <c r="X729" i="13"/>
  <c r="J729" i="13" s="1"/>
  <c r="X487" i="13"/>
  <c r="J487" i="13" s="1"/>
  <c r="X271" i="13"/>
  <c r="J271" i="13" s="1"/>
  <c r="X107" i="13"/>
  <c r="J107" i="13" s="1"/>
  <c r="X731" i="13"/>
  <c r="J731" i="13" s="1"/>
  <c r="X773" i="13"/>
  <c r="J773" i="13" s="1"/>
  <c r="X421" i="13"/>
  <c r="J421" i="13" s="1"/>
  <c r="X1002" i="13"/>
  <c r="J1002" i="13" s="1"/>
  <c r="X898" i="13"/>
  <c r="J898" i="13" s="1"/>
  <c r="X386" i="13"/>
  <c r="J386" i="13" s="1"/>
  <c r="X171" i="13"/>
  <c r="J171" i="13" s="1"/>
  <c r="X131" i="13"/>
  <c r="J131" i="13" s="1"/>
  <c r="X70" i="13"/>
  <c r="J70" i="13" s="1"/>
  <c r="X41" i="13"/>
  <c r="J41" i="13" s="1"/>
  <c r="X690" i="13"/>
  <c r="J690" i="13" s="1"/>
  <c r="X604" i="13"/>
  <c r="J604" i="13" s="1"/>
  <c r="X575" i="13"/>
  <c r="J575" i="13" s="1"/>
  <c r="X208" i="13"/>
  <c r="J208" i="13" s="1"/>
  <c r="X40" i="13"/>
  <c r="J40" i="13" s="1"/>
  <c r="X293" i="13"/>
  <c r="J293" i="13" s="1"/>
  <c r="X854" i="13"/>
  <c r="J854" i="13" s="1"/>
  <c r="X758" i="13"/>
  <c r="J758" i="13" s="1"/>
  <c r="X511" i="13"/>
  <c r="J511" i="13" s="1"/>
  <c r="X876" i="13"/>
  <c r="J876" i="13" s="1"/>
  <c r="X556" i="13"/>
  <c r="J556" i="13" s="1"/>
  <c r="X868" i="13"/>
  <c r="J868" i="13" s="1"/>
  <c r="X626" i="13"/>
  <c r="J626" i="13" s="1"/>
  <c r="X695" i="13"/>
  <c r="J695" i="13" s="1"/>
  <c r="X654" i="13"/>
  <c r="J654" i="13" s="1"/>
  <c r="X373" i="13"/>
  <c r="J373" i="13" s="1"/>
  <c r="X87" i="13"/>
  <c r="J87" i="13" s="1"/>
  <c r="X1013" i="13"/>
  <c r="J1013" i="13" s="1"/>
  <c r="X875" i="13"/>
  <c r="J875" i="13" s="1"/>
  <c r="X432" i="13"/>
  <c r="J432" i="13" s="1"/>
  <c r="X613" i="13"/>
  <c r="J613" i="13" s="1"/>
  <c r="X73" i="13"/>
  <c r="J73" i="13" s="1"/>
  <c r="X722" i="13"/>
  <c r="J722" i="13" s="1"/>
  <c r="X658" i="13"/>
  <c r="J658" i="13" s="1"/>
  <c r="X414" i="13"/>
  <c r="J414" i="13" s="1"/>
  <c r="X920" i="13"/>
  <c r="J920" i="13" s="1"/>
  <c r="X416" i="13"/>
  <c r="J416" i="13" s="1"/>
  <c r="X1003" i="13"/>
  <c r="J1003" i="13" s="1"/>
  <c r="X927" i="13"/>
  <c r="J927" i="13" s="1"/>
  <c r="X881" i="13"/>
  <c r="J881" i="13" s="1"/>
  <c r="X857" i="13"/>
  <c r="J857" i="13" s="1"/>
  <c r="X786" i="13"/>
  <c r="J786" i="13" s="1"/>
  <c r="X507" i="13"/>
  <c r="J507" i="13" s="1"/>
  <c r="X406" i="13"/>
  <c r="J406" i="13" s="1"/>
  <c r="X345" i="13"/>
  <c r="J345" i="13" s="1"/>
  <c r="X360" i="13"/>
  <c r="J360" i="13" s="1"/>
  <c r="X918" i="13"/>
  <c r="J918" i="13" s="1"/>
  <c r="X243" i="13"/>
  <c r="J243" i="13" s="1"/>
  <c r="X579" i="13"/>
  <c r="J579" i="13" s="1"/>
  <c r="X463" i="13"/>
  <c r="J463" i="13" s="1"/>
  <c r="X351" i="13"/>
  <c r="J351" i="13" s="1"/>
  <c r="X227" i="13"/>
  <c r="J227" i="13" s="1"/>
  <c r="X888" i="13"/>
  <c r="J888" i="13" s="1"/>
  <c r="X863" i="13"/>
  <c r="J863" i="13" s="1"/>
  <c r="X505" i="13"/>
  <c r="J505" i="13" s="1"/>
  <c r="X426" i="13"/>
  <c r="J426" i="13" s="1"/>
  <c r="X390" i="13"/>
  <c r="J390" i="13" s="1"/>
  <c r="X297" i="13"/>
  <c r="J297" i="13" s="1"/>
  <c r="X965" i="13"/>
  <c r="J965" i="13" s="1"/>
  <c r="X398" i="13"/>
  <c r="J398" i="13" s="1"/>
  <c r="X45" i="13"/>
  <c r="J45" i="13" s="1"/>
  <c r="X567" i="13"/>
  <c r="J567" i="13" s="1"/>
  <c r="X986" i="13"/>
  <c r="J986" i="13" s="1"/>
  <c r="X775" i="13"/>
  <c r="J775" i="13" s="1"/>
  <c r="X485" i="13"/>
  <c r="J485" i="13" s="1"/>
  <c r="X316" i="13"/>
  <c r="J316" i="13" s="1"/>
  <c r="X805" i="13"/>
  <c r="J805" i="13" s="1"/>
  <c r="X638" i="13"/>
  <c r="J638" i="13" s="1"/>
  <c r="X400" i="13"/>
  <c r="J400" i="13" s="1"/>
  <c r="X352" i="13"/>
  <c r="J352" i="13" s="1"/>
  <c r="X327" i="13"/>
  <c r="J327" i="13" s="1"/>
  <c r="X688" i="13"/>
  <c r="J688" i="13" s="1"/>
  <c r="X601" i="13"/>
  <c r="J601" i="13" s="1"/>
  <c r="X169" i="13"/>
  <c r="J169" i="13" s="1"/>
  <c r="X109" i="13"/>
  <c r="J109" i="13" s="1"/>
  <c r="X187" i="13"/>
  <c r="J187" i="13" s="1"/>
  <c r="X65" i="13"/>
  <c r="J65" i="13" s="1"/>
  <c r="X969" i="13"/>
  <c r="J969" i="13" s="1"/>
  <c r="X767" i="13"/>
  <c r="J767" i="13" s="1"/>
  <c r="X704" i="13"/>
  <c r="J704" i="13" s="1"/>
  <c r="X566" i="13"/>
  <c r="J566" i="13" s="1"/>
  <c r="X410" i="13"/>
  <c r="J410" i="13" s="1"/>
  <c r="X359" i="13"/>
  <c r="J359" i="13" s="1"/>
  <c r="X736" i="13"/>
  <c r="J736" i="13" s="1"/>
  <c r="X514" i="13"/>
  <c r="J514" i="13" s="1"/>
  <c r="X137" i="13"/>
  <c r="J137" i="13" s="1"/>
  <c r="X29" i="13"/>
  <c r="J29" i="13" s="1"/>
  <c r="X795" i="13"/>
  <c r="J795" i="13" s="1"/>
  <c r="X991" i="13"/>
  <c r="J991" i="13" s="1"/>
  <c r="X1004" i="13"/>
  <c r="J1004" i="13" s="1"/>
  <c r="X765" i="13"/>
  <c r="J765" i="13" s="1"/>
  <c r="X757" i="13"/>
  <c r="J757" i="13" s="1"/>
  <c r="X574" i="13"/>
  <c r="J574" i="13" s="1"/>
  <c r="X323" i="13"/>
  <c r="J323" i="13" s="1"/>
  <c r="X295" i="13"/>
  <c r="J295" i="13" s="1"/>
  <c r="X195" i="13"/>
  <c r="J195" i="13" s="1"/>
  <c r="X106" i="13"/>
  <c r="J106" i="13" s="1"/>
  <c r="X76" i="13"/>
  <c r="J76" i="13" s="1"/>
  <c r="X53" i="13"/>
  <c r="J53" i="13" s="1"/>
  <c r="X976" i="13"/>
  <c r="J976" i="13" s="1"/>
  <c r="X809" i="13"/>
  <c r="J809" i="13" s="1"/>
  <c r="X460" i="13"/>
  <c r="J460" i="13" s="1"/>
  <c r="X52" i="13"/>
  <c r="J52" i="13" s="1"/>
  <c r="X917" i="13"/>
  <c r="J917" i="13" s="1"/>
  <c r="X661" i="13"/>
  <c r="J661" i="13" s="1"/>
  <c r="X404" i="13"/>
  <c r="J404" i="13" s="1"/>
  <c r="X363" i="13"/>
  <c r="J363" i="13" s="1"/>
  <c r="X298" i="13"/>
  <c r="J298" i="13" s="1"/>
  <c r="X51" i="13"/>
  <c r="J51" i="13" s="1"/>
  <c r="X16" i="13"/>
  <c r="X700" i="13"/>
  <c r="J700" i="13" s="1"/>
  <c r="X526" i="13"/>
  <c r="J526" i="13" s="1"/>
  <c r="X916" i="13"/>
  <c r="J916" i="13" s="1"/>
  <c r="X238" i="13"/>
  <c r="J238" i="13" s="1"/>
  <c r="X237" i="13"/>
  <c r="J237" i="13" s="1"/>
  <c r="X445" i="13"/>
  <c r="J445" i="13" s="1"/>
  <c r="X429" i="13"/>
  <c r="J429" i="13" s="1"/>
  <c r="X152" i="13"/>
  <c r="J152" i="13" s="1"/>
  <c r="X44" i="13"/>
  <c r="J44" i="13" s="1"/>
  <c r="X365" i="13"/>
  <c r="J365" i="13" s="1"/>
  <c r="X716" i="13"/>
  <c r="J716" i="13" s="1"/>
  <c r="X407" i="13"/>
  <c r="J407" i="13" s="1"/>
  <c r="X263" i="13"/>
  <c r="J263" i="13" s="1"/>
  <c r="X190" i="13"/>
  <c r="J190" i="13" s="1"/>
  <c r="X164" i="13"/>
  <c r="J164" i="13" s="1"/>
  <c r="X92" i="13"/>
  <c r="J92" i="13" s="1"/>
  <c r="X32" i="13"/>
  <c r="J32" i="13" s="1"/>
  <c r="X267" i="13"/>
  <c r="J267" i="13" s="1"/>
  <c r="X1001" i="13"/>
  <c r="J1001" i="13" s="1"/>
  <c r="X224" i="13"/>
  <c r="J224" i="13" s="1"/>
  <c r="X163" i="13"/>
  <c r="J163" i="13" s="1"/>
  <c r="X133" i="13"/>
  <c r="J133" i="13" s="1"/>
  <c r="X774" i="13"/>
  <c r="J774" i="13" s="1"/>
  <c r="X161" i="13"/>
  <c r="J161" i="13" s="1"/>
  <c r="X798" i="13"/>
  <c r="J798" i="13" s="1"/>
  <c r="X30" i="13"/>
  <c r="J30" i="13" s="1"/>
  <c r="X762" i="13"/>
  <c r="J762" i="13" s="1"/>
  <c r="X721" i="13"/>
  <c r="J721" i="13" s="1"/>
  <c r="X563" i="13"/>
  <c r="J563" i="13" s="1"/>
  <c r="X156" i="13"/>
  <c r="J156" i="13" s="1"/>
  <c r="X140" i="13"/>
  <c r="J140" i="13" s="1"/>
  <c r="X113" i="13"/>
  <c r="J113" i="13" s="1"/>
  <c r="X983" i="13"/>
  <c r="J983" i="13" s="1"/>
  <c r="X934" i="13"/>
  <c r="J934" i="13" s="1"/>
  <c r="X662" i="13"/>
  <c r="J662" i="13" s="1"/>
  <c r="X322" i="13"/>
  <c r="J322" i="13" s="1"/>
  <c r="X193" i="13"/>
  <c r="J193" i="13" s="1"/>
  <c r="X42" i="13"/>
  <c r="J42" i="13" s="1"/>
  <c r="X665" i="13"/>
  <c r="J665" i="13" s="1"/>
  <c r="X55" i="13"/>
  <c r="J55" i="13" s="1"/>
  <c r="X973" i="13"/>
  <c r="J973" i="13" s="1"/>
  <c r="X732" i="13"/>
  <c r="J732" i="13" s="1"/>
  <c r="X962" i="13"/>
  <c r="J962" i="13" s="1"/>
  <c r="X940" i="13"/>
  <c r="J940" i="13" s="1"/>
  <c r="X532" i="13"/>
  <c r="J532" i="13" s="1"/>
  <c r="X790" i="13"/>
  <c r="J790" i="13" s="1"/>
  <c r="X303" i="13"/>
  <c r="J303" i="13" s="1"/>
  <c r="X686" i="13"/>
  <c r="J686" i="13" s="1"/>
  <c r="X292" i="13"/>
  <c r="J292" i="13" s="1"/>
  <c r="X813" i="13"/>
  <c r="J813" i="13" s="1"/>
  <c r="X183" i="13"/>
  <c r="J183" i="13" s="1"/>
  <c r="X883" i="13"/>
  <c r="J883" i="13" s="1"/>
  <c r="X666" i="13"/>
  <c r="J666" i="13" s="1"/>
  <c r="X953" i="13"/>
  <c r="J953" i="13" s="1"/>
  <c r="X936" i="13"/>
  <c r="J936" i="13" s="1"/>
  <c r="X844" i="13"/>
  <c r="J844" i="13" s="1"/>
  <c r="X692" i="13"/>
  <c r="J692" i="13" s="1"/>
  <c r="X506" i="13"/>
  <c r="J506" i="13" s="1"/>
  <c r="X389" i="13"/>
  <c r="J389" i="13" s="1"/>
  <c r="CR17" i="10"/>
  <c r="Z341" i="13" a="1"/>
  <c r="Z499" i="13" a="1"/>
  <c r="Z286" i="13" a="1"/>
  <c r="Z426" i="13" a="1"/>
  <c r="Z479" i="13" a="1"/>
  <c r="Z311" i="13" a="1"/>
  <c r="Z19" i="13" a="1"/>
  <c r="Z529" i="13" a="1"/>
  <c r="Z643" i="13" a="1"/>
  <c r="Z262" i="13" a="1"/>
  <c r="Z261" i="13" a="1"/>
  <c r="Z722" i="13" a="1"/>
  <c r="Z66" i="13" a="1"/>
  <c r="Z891" i="13" a="1"/>
  <c r="Z588" i="13" a="1"/>
  <c r="Z374" i="13" a="1"/>
  <c r="Z136" i="13" a="1"/>
  <c r="Z415" i="13" a="1"/>
  <c r="Z726" i="13" a="1"/>
  <c r="Z430" i="13" a="1"/>
  <c r="Z226" i="13" a="1"/>
  <c r="Z104" i="13" a="1"/>
  <c r="Z694" i="13" a="1"/>
  <c r="Z667" i="13" a="1"/>
  <c r="Z174" i="13" a="1"/>
  <c r="Z246" i="13" a="1"/>
  <c r="Z273" i="13" a="1"/>
  <c r="Z108" i="13" a="1"/>
  <c r="Z635" i="13" a="1"/>
  <c r="Z78" i="13" a="1"/>
  <c r="Z504" i="13" a="1"/>
  <c r="Z143" i="13" a="1"/>
  <c r="Z313" i="13" a="1"/>
  <c r="Z988" i="13" a="1"/>
  <c r="Z568" i="13" a="1"/>
  <c r="Z105" i="13" a="1"/>
  <c r="Z457" i="13" a="1"/>
  <c r="Z610" i="13" a="1"/>
  <c r="Z15" i="13" a="1"/>
  <c r="Z535" i="13" a="1"/>
  <c r="Z356" i="13" a="1"/>
  <c r="Z638" i="13" a="1"/>
  <c r="Z552" i="13" a="1"/>
  <c r="Z730" i="13" a="1"/>
  <c r="Z813" i="13" a="1"/>
  <c r="Z497" i="13" a="1"/>
  <c r="Z62" i="13" a="1"/>
  <c r="Z728" i="13" a="1"/>
  <c r="Z616" i="13" a="1"/>
  <c r="Z146" i="13" a="1"/>
  <c r="Z827" i="13" a="1"/>
  <c r="Z413" i="13" a="1"/>
  <c r="Z725" i="13" a="1"/>
  <c r="Z674" i="13" a="1"/>
  <c r="Z892" i="13" a="1"/>
  <c r="Z773" i="13" a="1"/>
  <c r="Z370" i="13" a="1"/>
  <c r="Z737" i="13" a="1"/>
  <c r="Z887" i="13" a="1"/>
  <c r="Z290" i="13" a="1"/>
  <c r="Z317" i="13" a="1"/>
  <c r="Z624" i="13" a="1"/>
  <c r="Z307" i="13" a="1"/>
  <c r="Z878" i="13" a="1"/>
  <c r="Z540" i="13" a="1"/>
  <c r="Z844" i="13" a="1"/>
  <c r="Z941" i="13" a="1"/>
  <c r="Z376" i="13" a="1"/>
  <c r="Z845" i="13" a="1"/>
  <c r="Z99" i="13" a="1"/>
  <c r="Z97" i="13" a="1"/>
  <c r="Z862" i="13" a="1"/>
  <c r="Z221" i="13" a="1"/>
  <c r="Z824" i="13" a="1"/>
  <c r="Z528" i="13" a="1"/>
  <c r="Z882" i="13" a="1"/>
  <c r="Z191" i="13" a="1"/>
  <c r="Z477" i="13" a="1"/>
  <c r="Z328" i="13" a="1"/>
  <c r="Z924" i="13" a="1"/>
  <c r="Z106" i="13" a="1"/>
  <c r="Z739" i="13" a="1"/>
  <c r="Z618" i="13" a="1"/>
  <c r="Z543" i="13" a="1"/>
  <c r="Z153" i="13" a="1"/>
  <c r="Z562" i="13" a="1"/>
  <c r="Z853" i="13" a="1"/>
  <c r="Z907" i="13" a="1"/>
  <c r="Z774" i="13" a="1"/>
  <c r="Z178" i="13" a="1"/>
  <c r="Z31" i="13" a="1"/>
  <c r="Z660" i="13" a="1"/>
  <c r="Z455" i="13" a="1"/>
  <c r="Z377" i="13" a="1"/>
  <c r="Z548" i="13" a="1"/>
  <c r="Z574" i="13" a="1"/>
  <c r="Z718" i="13" a="1"/>
  <c r="Z163" i="13" a="1"/>
  <c r="Z366" i="13" a="1"/>
  <c r="Z267" i="13" a="1"/>
  <c r="Z331" i="13" a="1"/>
  <c r="Z904" i="13" a="1"/>
  <c r="Z525" i="13" a="1"/>
  <c r="Z992" i="13" a="1"/>
  <c r="Z56" i="13" a="1"/>
  <c r="Z255" i="13" a="1"/>
  <c r="Z833" i="13" a="1"/>
  <c r="Z113" i="13" a="1"/>
  <c r="Z889" i="13" a="1"/>
  <c r="Z151" i="13" a="1"/>
  <c r="Z962" i="13" a="1"/>
  <c r="Z197" i="13" a="1"/>
  <c r="Z490" i="13" a="1"/>
  <c r="Z303" i="13" a="1"/>
  <c r="Z148" i="13" a="1"/>
  <c r="Z1009" i="13" a="1"/>
  <c r="Z85" i="13" a="1"/>
  <c r="Z510" i="13" a="1"/>
  <c r="Z760" i="13" a="1"/>
  <c r="Z704" i="13" a="1"/>
  <c r="Z266" i="13" a="1"/>
  <c r="Z663" i="13" a="1"/>
  <c r="Z498" i="13" a="1"/>
  <c r="Z452" i="13" a="1"/>
  <c r="Z446" i="13" a="1"/>
  <c r="Z763" i="13" a="1"/>
  <c r="Z49" i="13" a="1"/>
  <c r="Z324" i="13" a="1"/>
  <c r="Z828" i="13" a="1"/>
  <c r="Z961" i="13" a="1"/>
  <c r="Z883" i="13" a="1"/>
  <c r="Z830" i="13" a="1"/>
  <c r="Z852" i="13" a="1"/>
  <c r="Z957" i="13" a="1"/>
  <c r="Z236" i="13" a="1"/>
  <c r="Z931" i="13" a="1"/>
  <c r="Z335" i="13" a="1"/>
  <c r="Z505" i="13" a="1"/>
  <c r="Z321" i="13" a="1"/>
  <c r="Z468" i="13" a="1"/>
  <c r="Z816" i="13" a="1"/>
  <c r="Z379" i="13" a="1"/>
  <c r="Z77" i="13" a="1"/>
  <c r="Z783" i="13" a="1"/>
  <c r="Z805" i="13" a="1"/>
  <c r="Z617" i="13" a="1"/>
  <c r="Z494" i="13" a="1"/>
  <c r="Z198" i="13" a="1"/>
  <c r="Z657" i="13" a="1"/>
  <c r="Z531" i="13" a="1"/>
  <c r="Z448" i="13" a="1"/>
  <c r="Z361" i="13" a="1"/>
  <c r="Z225" i="13" a="1"/>
  <c r="Z195" i="13" a="1"/>
  <c r="Z724" i="13" a="1"/>
  <c r="Z500" i="13" a="1"/>
  <c r="Z329" i="13" a="1"/>
  <c r="Z797" i="13" a="1"/>
  <c r="Z434" i="13" a="1"/>
  <c r="Z670" i="13" a="1"/>
  <c r="Z651" i="13" a="1"/>
  <c r="Z429" i="13" a="1"/>
  <c r="Z691" i="13" a="1"/>
  <c r="Z567" i="13" a="1"/>
  <c r="Z681" i="13" a="1"/>
  <c r="Z900" i="13" a="1"/>
  <c r="Z586" i="13" a="1"/>
  <c r="Z599" i="13" a="1"/>
  <c r="Z976" i="13" a="1"/>
  <c r="Z581" i="13" a="1"/>
  <c r="Z435" i="13" a="1"/>
  <c r="Z849" i="13" a="1"/>
  <c r="Z428" i="13" a="1"/>
  <c r="Z359" i="13" a="1"/>
  <c r="Z615" i="13" a="1"/>
  <c r="Z537" i="13" a="1"/>
  <c r="Z980" i="13" a="1"/>
  <c r="Z911" i="13" a="1"/>
  <c r="Z683" i="13" a="1"/>
  <c r="Z22" i="13" a="1"/>
  <c r="Z234" i="13" a="1"/>
  <c r="Z857" i="13" a="1"/>
  <c r="Z419" i="13" a="1"/>
  <c r="Z54" i="13" a="1"/>
  <c r="Z652" i="13" a="1"/>
  <c r="Z53" i="13" a="1"/>
  <c r="Z61" i="13" a="1"/>
  <c r="Z876" i="13" a="1"/>
  <c r="Z284" i="13" a="1"/>
  <c r="Z183" i="13" a="1"/>
  <c r="Z995" i="13" a="1"/>
  <c r="Z213" i="13" a="1"/>
  <c r="Z137" i="13" a="1"/>
  <c r="Z391" i="13" a="1"/>
  <c r="Z829" i="13" a="1"/>
  <c r="Z405" i="13" a="1"/>
  <c r="Z281" i="13" a="1"/>
  <c r="Z762" i="13" a="1"/>
  <c r="Z905" i="13" a="1"/>
  <c r="Z278" i="13" a="1"/>
  <c r="Z820" i="13" a="1"/>
  <c r="Z918" i="13" a="1"/>
  <c r="Z408" i="13" a="1"/>
  <c r="Z885" i="13" a="1"/>
  <c r="Z639" i="13" a="1"/>
  <c r="Z288" i="13" a="1"/>
  <c r="Z208" i="13" a="1"/>
  <c r="Z192" i="13" a="1"/>
  <c r="Z172" i="13" a="1"/>
  <c r="Z875" i="13" a="1"/>
  <c r="Z945" i="13" a="1"/>
  <c r="Z818" i="13" a="1"/>
  <c r="Z920" i="13" a="1"/>
  <c r="Z501" i="13" a="1"/>
  <c r="Z523" i="13" a="1"/>
  <c r="Z576" i="13" a="1"/>
  <c r="Z115" i="13" a="1"/>
  <c r="Z81" i="13" a="1"/>
  <c r="Z951" i="13" a="1"/>
  <c r="Z301" i="13" a="1"/>
  <c r="Z86" i="13" a="1"/>
  <c r="Z620" i="13" a="1"/>
  <c r="Z791" i="13" a="1"/>
  <c r="Z442" i="13" a="1"/>
  <c r="Z37" i="13" a="1"/>
  <c r="Z82" i="13" a="1"/>
  <c r="Z101" i="13" a="1"/>
  <c r="Z895" i="13" a="1"/>
  <c r="Z51" i="13" a="1"/>
  <c r="Z427" i="13" a="1"/>
  <c r="Z437" i="13" a="1"/>
  <c r="Z856" i="13" a="1"/>
  <c r="Z881" i="13" a="1"/>
  <c r="Z485" i="13" a="1"/>
  <c r="Z604" i="13" a="1"/>
  <c r="Z679" i="13" a="1"/>
  <c r="Z154" i="13" a="1"/>
  <c r="Z211" i="13" a="1"/>
  <c r="Z736" i="13" a="1"/>
  <c r="Z516" i="13" a="1"/>
  <c r="Z333" i="13" a="1"/>
  <c r="Z860" i="13" a="1"/>
  <c r="Z687" i="13" a="1"/>
  <c r="Z116" i="13" a="1"/>
  <c r="Z746" i="13" a="1"/>
  <c r="Z733" i="13" a="1"/>
  <c r="Z473" i="13" a="1"/>
  <c r="Z959" i="13" a="1"/>
  <c r="Z879" i="13" a="1"/>
  <c r="Z410" i="13" a="1"/>
  <c r="Z489" i="13" a="1"/>
  <c r="Z239" i="13" a="1"/>
  <c r="Z462" i="13" a="1"/>
  <c r="Z755" i="13" a="1"/>
  <c r="Z803" i="13" a="1"/>
  <c r="Z90" i="13" a="1"/>
  <c r="Z989" i="13" a="1"/>
  <c r="Z675" i="13" a="1"/>
  <c r="Z558" i="13" a="1"/>
  <c r="Z65" i="13" a="1"/>
  <c r="Z839" i="13" a="1"/>
  <c r="Z223" i="13" a="1"/>
  <c r="Z561" i="13" a="1"/>
  <c r="Z64" i="13" a="1"/>
  <c r="Z276" i="13" a="1"/>
  <c r="Z126" i="13" a="1"/>
  <c r="Z460" i="13" a="1"/>
  <c r="Z787" i="13" a="1"/>
  <c r="Z129" i="13" a="1"/>
  <c r="Z241" i="13" a="1"/>
  <c r="Z527" i="13" a="1"/>
  <c r="Z550" i="13" a="1"/>
  <c r="Z412" i="13" a="1"/>
  <c r="Z868" i="13" a="1"/>
  <c r="Z765" i="13" a="1"/>
  <c r="Z257" i="13" a="1"/>
  <c r="Z566" i="13" a="1"/>
  <c r="Z815" i="13" a="1"/>
  <c r="Z712" i="13" a="1"/>
  <c r="Z919" i="13" a="1"/>
  <c r="Z672" i="13" a="1"/>
  <c r="Z161" i="13" a="1"/>
  <c r="Z492" i="13" a="1"/>
  <c r="Z254" i="13" a="1"/>
  <c r="Z305" i="13" a="1"/>
  <c r="Z112" i="13" a="1"/>
  <c r="Z769" i="13" a="1"/>
  <c r="Z740" i="13" a="1"/>
  <c r="Z392" i="13" a="1"/>
  <c r="Z177" i="13" a="1"/>
  <c r="Z735" i="13" a="1"/>
  <c r="Z598" i="13" a="1"/>
  <c r="Z601" i="13" a="1"/>
  <c r="Z873" i="13" a="1"/>
  <c r="Z714" i="13" a="1"/>
  <c r="Z572" i="13" a="1"/>
  <c r="Z399" i="13" a="1"/>
  <c r="Z894" i="13" a="1"/>
  <c r="Z16" i="13" a="1"/>
  <c r="Z355" i="13" a="1"/>
  <c r="Z292" i="13" a="1"/>
  <c r="Z271" i="13" a="1"/>
  <c r="Z258" i="13" a="1"/>
  <c r="Z314" i="13" a="1"/>
  <c r="Z69" i="13" a="1"/>
  <c r="Z1007" i="13" a="1"/>
  <c r="Z949" i="13" a="1"/>
  <c r="Z383" i="13" a="1"/>
  <c r="Z424" i="13" a="1"/>
  <c r="Z753" i="13" a="1"/>
  <c r="Z863" i="13" a="1"/>
  <c r="Z203" i="13" a="1"/>
  <c r="Z367" i="13" a="1"/>
  <c r="Z994" i="13" a="1"/>
  <c r="Z202" i="13" a="1"/>
  <c r="Z75" i="13" a="1"/>
  <c r="Z648" i="13" a="1"/>
  <c r="Z224" i="13" a="1"/>
  <c r="Z633" i="13" a="1"/>
  <c r="Z336" i="13" a="1"/>
  <c r="Z431" i="13" a="1"/>
  <c r="Z922" i="13" a="1"/>
  <c r="Z1006" i="13" a="1"/>
  <c r="Z157" i="13" a="1"/>
  <c r="Z418" i="13" a="1"/>
  <c r="Z279" i="13" a="1"/>
  <c r="Z908" i="13" a="1"/>
  <c r="Z536" i="13" a="1"/>
  <c r="Z322" i="13" a="1"/>
  <c r="Z368" i="13" a="1"/>
  <c r="Z764" i="13" a="1"/>
  <c r="Z46" i="13" a="1"/>
  <c r="Z315" i="13" a="1"/>
  <c r="Z925" i="13" a="1"/>
  <c r="Z777" i="13" a="1"/>
  <c r="Z488" i="13" a="1"/>
  <c r="Z658" i="13" a="1"/>
  <c r="Z1002" i="13" a="1"/>
  <c r="Z35" i="13" a="1"/>
  <c r="Z173" i="13" a="1"/>
  <c r="Z556" i="13" a="1"/>
  <c r="Z140" i="13" a="1"/>
  <c r="Z299" i="13" a="1"/>
  <c r="Z371" i="13" a="1"/>
  <c r="Z287" i="13" a="1"/>
  <c r="Z1010" i="13" a="1"/>
  <c r="Z811" i="13" a="1"/>
  <c r="Z742" i="13" a="1"/>
  <c r="Z607" i="13" a="1"/>
  <c r="Z933" i="13" a="1"/>
  <c r="Z836" i="13" a="1"/>
  <c r="Z134" i="13" a="1"/>
  <c r="Z404" i="13" a="1"/>
  <c r="Z484" i="13" a="1"/>
  <c r="Z590" i="13" a="1"/>
  <c r="Z464" i="13" a="1"/>
  <c r="Z602" i="13" a="1"/>
  <c r="Z57" i="13" a="1"/>
  <c r="Z260" i="13" a="1"/>
  <c r="Z545" i="13" a="1"/>
  <c r="Z716" i="13" a="1"/>
  <c r="Z199" i="13" a="1"/>
  <c r="Z363" i="13" a="1"/>
  <c r="Z822" i="13" a="1"/>
  <c r="Z544" i="13" a="1"/>
  <c r="Z751" i="13" a="1"/>
  <c r="Z943" i="13" a="1"/>
  <c r="Z425" i="13" a="1"/>
  <c r="Z707" i="13" a="1"/>
  <c r="Z326" i="13" a="1"/>
  <c r="Z1014" i="13" a="1"/>
  <c r="Z227" i="13" a="1"/>
  <c r="Z265" i="13" a="1"/>
  <c r="Z698" i="13" a="1"/>
  <c r="Z393" i="13" a="1"/>
  <c r="Z440" i="13" a="1"/>
  <c r="Z622" i="13" a="1"/>
  <c r="Z34" i="13" a="1"/>
  <c r="Z1001" i="13" a="1"/>
  <c r="Z809" i="13" a="1"/>
  <c r="Z147" i="13" a="1"/>
  <c r="Z375" i="13" a="1"/>
  <c r="Z799" i="13" a="1"/>
  <c r="Z459" i="13" a="1"/>
  <c r="Z1011" i="13" a="1"/>
  <c r="Z580" i="13" a="1"/>
  <c r="Z194" i="13" a="1"/>
  <c r="Z792" i="13" a="1"/>
  <c r="Z263" i="13" a="1"/>
  <c r="Z357" i="13" a="1"/>
  <c r="Z947" i="13" a="1"/>
  <c r="Z245" i="13" a="1"/>
  <c r="Z102" i="13" a="1"/>
  <c r="Z625" i="13" a="1"/>
  <c r="Z589" i="13" a="1"/>
  <c r="Z923" i="13" a="1"/>
  <c r="Z310" i="13" a="1"/>
  <c r="Z851" i="13" a="1"/>
  <c r="Z156" i="13" a="1"/>
  <c r="Z966" i="13" a="1"/>
  <c r="Z532" i="13" a="1"/>
  <c r="Z25" i="13" a="1"/>
  <c r="Z859" i="13" a="1"/>
  <c r="Z788" i="13" a="1"/>
  <c r="Z316" i="13" a="1"/>
  <c r="Z934" i="13" a="1"/>
  <c r="Z128" i="13" a="1"/>
  <c r="Z958" i="13" a="1"/>
  <c r="Z30" i="13" a="1"/>
  <c r="Z444" i="13" a="1"/>
  <c r="Z864" i="13" a="1"/>
  <c r="Z296" i="13" a="1"/>
  <c r="Z956" i="13" a="1"/>
  <c r="Z204" i="13" a="1"/>
  <c r="Z565" i="13" a="1"/>
  <c r="Z59" i="13" a="1"/>
  <c r="Z95" i="13" a="1"/>
  <c r="Z332" i="13" a="1"/>
  <c r="Z613" i="13" a="1"/>
  <c r="Z996" i="13" a="1"/>
  <c r="Z461" i="13" a="1"/>
  <c r="Z80" i="13" a="1"/>
  <c r="Z130" i="13" a="1"/>
  <c r="Z219" i="13" a="1"/>
  <c r="Z719" i="13" a="1"/>
  <c r="Z433" i="13" a="1"/>
  <c r="Z744" i="13" a="1"/>
  <c r="Z990" i="13" a="1"/>
  <c r="Z268" i="13" a="1"/>
  <c r="Z107" i="13" a="1"/>
  <c r="Z689" i="13" a="1"/>
  <c r="Z541" i="13" a="1"/>
  <c r="Z373" i="13" a="1"/>
  <c r="Z630" i="13" a="1"/>
  <c r="Z247" i="13" a="1"/>
  <c r="Z776" i="13" a="1"/>
  <c r="Z340" i="13" a="1"/>
  <c r="Z807" i="13" a="1"/>
  <c r="Z233" i="13" a="1"/>
  <c r="Z842" i="13" a="1"/>
  <c r="Z914" i="13" a="1"/>
  <c r="Z325" i="13" a="1"/>
  <c r="Z217" i="13" a="1"/>
  <c r="Z926" i="13" a="1"/>
  <c r="Z60" i="13" a="1"/>
  <c r="Z422" i="13" a="1"/>
  <c r="Z388" i="13" a="1"/>
  <c r="Z186" i="13" a="1"/>
  <c r="Z641" i="13" a="1"/>
  <c r="Z384" i="13" a="1"/>
  <c r="Z228" i="13" a="1"/>
  <c r="Z682" i="13" a="1"/>
  <c r="Z634" i="13" a="1"/>
  <c r="Z171" i="13" a="1"/>
  <c r="Z20" i="13" a="1"/>
  <c r="Z243" i="13" a="1"/>
  <c r="Z467" i="13" a="1"/>
  <c r="Z84" i="13" a="1"/>
  <c r="Z486" i="13" a="1"/>
  <c r="Z661" i="13" a="1"/>
  <c r="Z903" i="13" a="1"/>
  <c r="Z964" i="13" a="1"/>
  <c r="Z495" i="13" a="1"/>
  <c r="Z872" i="13" a="1"/>
  <c r="Z846" i="13" a="1"/>
  <c r="Z970" i="13" a="1"/>
  <c r="Z24" i="13" a="1"/>
  <c r="Z309" i="13" a="1"/>
  <c r="Z991" i="13" a="1"/>
  <c r="Z451" i="13" a="1"/>
  <c r="Z520" i="13" a="1"/>
  <c r="Z93" i="13" a="1"/>
  <c r="Z821" i="13" a="1"/>
  <c r="Z999" i="13" a="1"/>
  <c r="Z978" i="13" a="1"/>
  <c r="Z583" i="13" a="1"/>
  <c r="Z362" i="13" a="1"/>
  <c r="Z411" i="13" a="1"/>
  <c r="Z47" i="13" a="1"/>
  <c r="Z232" i="13" a="1"/>
  <c r="Z775" i="13" a="1"/>
  <c r="Z89" i="13" a="1"/>
  <c r="Z626" i="13" a="1"/>
  <c r="Z389" i="13" a="1"/>
  <c r="Z110" i="13" a="1"/>
  <c r="Z731" i="13" a="1"/>
  <c r="Z656" i="13" a="1"/>
  <c r="Z125" i="13" a="1"/>
  <c r="Z155" i="13" a="1"/>
  <c r="Z302" i="13" a="1"/>
  <c r="Z778" i="13" a="1"/>
  <c r="Z294" i="13" a="1"/>
  <c r="Z693" i="13" a="1"/>
  <c r="Z443" i="13" a="1"/>
  <c r="Z135" i="13" a="1"/>
  <c r="Z752" i="13" a="1"/>
  <c r="Z790" i="13" a="1"/>
  <c r="Z932" i="13" a="1"/>
  <c r="Z507" i="13" a="1"/>
  <c r="Z685" i="13" a="1"/>
  <c r="Z205" i="13" a="1"/>
  <c r="Z655" i="13" a="1"/>
  <c r="Z240" i="13" a="1"/>
  <c r="Z41" i="13" a="1"/>
  <c r="Z906" i="13" a="1"/>
  <c r="Z553" i="13" a="1"/>
  <c r="Z231" i="13" a="1"/>
  <c r="Z619" i="13" a="1"/>
  <c r="Z549" i="13" a="1"/>
  <c r="Z897" i="13" a="1"/>
  <c r="Z825" i="13" a="1"/>
  <c r="Z701" i="13" a="1"/>
  <c r="Z347" i="13" a="1"/>
  <c r="Z519" i="13" a="1"/>
  <c r="Z43" i="13" a="1"/>
  <c r="Z150" i="13" a="1"/>
  <c r="Z327" i="13" a="1"/>
  <c r="Z684" i="13" a="1"/>
  <c r="Z709" i="13" a="1"/>
  <c r="Z70" i="13" a="1"/>
  <c r="Z665" i="13" a="1"/>
  <c r="Z33" i="13" a="1"/>
  <c r="Z123" i="13" a="1"/>
  <c r="Z390" i="13" a="1"/>
  <c r="Z17" i="13" a="1"/>
  <c r="Z478" i="13" a="1"/>
  <c r="Z344" i="13" a="1"/>
  <c r="Z39" i="13" a="1"/>
  <c r="Z987" i="13" a="1"/>
  <c r="Z417" i="13" a="1"/>
  <c r="Z673" i="13" a="1"/>
  <c r="Z48" i="13" a="1"/>
  <c r="Z432" i="13" a="1"/>
  <c r="Z83" i="13" a="1"/>
  <c r="Z103" i="13" a="1"/>
  <c r="Z749" i="13" a="1"/>
  <c r="Z915" i="13" a="1"/>
  <c r="Z162" i="13" a="1"/>
  <c r="Z483" i="13" a="1"/>
  <c r="Z207" i="13" a="1"/>
  <c r="Z138" i="13" a="1"/>
  <c r="Z480" i="13" a="1"/>
  <c r="Z640" i="13" a="1"/>
  <c r="Z518" i="13" a="1"/>
  <c r="Z678" i="13" a="1"/>
  <c r="Z984" i="13" a="1"/>
  <c r="Z416" i="13" a="1"/>
  <c r="Z692" i="13" a="1"/>
  <c r="Z493" i="13" a="1"/>
  <c r="Z785" i="13" a="1"/>
  <c r="Z283" i="13" a="1"/>
  <c r="Z592" i="13" a="1"/>
  <c r="Z870" i="13" a="1"/>
  <c r="Z242" i="13" a="1"/>
  <c r="Z423" i="13" a="1"/>
  <c r="Z521" i="13" a="1"/>
  <c r="Z522" i="13" a="1"/>
  <c r="Z206" i="13" a="1"/>
  <c r="Z272" i="13" a="1"/>
  <c r="Z346" i="13" a="1"/>
  <c r="Z475" i="13" a="1"/>
  <c r="Z184" i="13" a="1"/>
  <c r="Z188" i="13" a="1"/>
  <c r="Z768" i="13" a="1"/>
  <c r="Z526" i="13" a="1"/>
  <c r="Z971" i="13" a="1"/>
  <c r="Z823" i="13" a="1"/>
  <c r="Z445" i="13" a="1"/>
  <c r="Z238" i="13" a="1"/>
  <c r="Z533" i="13" a="1"/>
  <c r="Z215" i="13" a="1"/>
  <c r="Z230" i="13" a="1"/>
  <c r="Z387" i="13" a="1"/>
  <c r="Z808" i="13" a="1"/>
  <c r="Z584" i="13" a="1"/>
  <c r="Z179" i="13" a="1"/>
  <c r="Z950" i="13" a="1"/>
  <c r="Z88" i="13" a="1"/>
  <c r="Z117" i="13" a="1"/>
  <c r="Z50" i="13" a="1"/>
  <c r="Z98" i="13" a="1"/>
  <c r="Z591" i="13" a="1"/>
  <c r="Z396" i="13" a="1"/>
  <c r="Z323" i="13" a="1"/>
  <c r="Z270" i="13" a="1"/>
  <c r="Z345" i="13" a="1"/>
  <c r="Z843" i="13" a="1"/>
  <c r="Z259" i="13" a="1"/>
  <c r="Z210" i="13" a="1"/>
  <c r="Z409" i="13" a="1"/>
  <c r="Z349" i="13" a="1"/>
  <c r="Z896" i="13" a="1"/>
  <c r="Z564" i="13" a="1"/>
  <c r="Z795" i="13" a="1"/>
  <c r="Z441" i="13" a="1"/>
  <c r="Z159" i="13" a="1"/>
  <c r="Z965" i="13" a="1"/>
  <c r="Z124" i="13" a="1"/>
  <c r="Z559" i="13" a="1"/>
  <c r="Z182" i="13" a="1"/>
  <c r="Z52" i="13" a="1"/>
  <c r="Z176" i="13" a="1"/>
  <c r="Z74" i="13" a="1"/>
  <c r="Z1013" i="13" a="1"/>
  <c r="Z794" i="13" a="1"/>
  <c r="Z277" i="13" a="1"/>
  <c r="Z132" i="13" a="1"/>
  <c r="Z348" i="13" a="1"/>
  <c r="Z100" i="13" a="1"/>
  <c r="Z866" i="13" a="1"/>
  <c r="Z669" i="13" a="1"/>
  <c r="Z503" i="13" a="1"/>
  <c r="Z867" i="13" a="1"/>
  <c r="Z975" i="13" a="1"/>
  <c r="Z841" i="13" a="1"/>
  <c r="Z611" i="13" a="1"/>
  <c r="Z547" i="13" a="1"/>
  <c r="Z420" i="13" a="1"/>
  <c r="Z654" i="13" a="1"/>
  <c r="Z222" i="13" a="1"/>
  <c r="Z573" i="13" a="1"/>
  <c r="Z982" i="13" a="1"/>
  <c r="Z491" i="13" a="1"/>
  <c r="Z952" i="13" a="1"/>
  <c r="Z732" i="13" a="1"/>
  <c r="Z385" i="13" a="1"/>
  <c r="Z715" i="13" a="1"/>
  <c r="Z955" i="13" a="1"/>
  <c r="Z111" i="13" a="1"/>
  <c r="Z579" i="13" a="1"/>
  <c r="Z551" i="13" a="1"/>
  <c r="Z381" i="13" a="1"/>
  <c r="Z342" i="13" a="1"/>
  <c r="Z938" i="13" a="1"/>
  <c r="Z571" i="13" a="1"/>
  <c r="Z55" i="13" a="1"/>
  <c r="Z304" i="13" a="1"/>
  <c r="Z796" i="13" a="1"/>
  <c r="Z187" i="13" a="1"/>
  <c r="Z974" i="13" a="1"/>
  <c r="Z511" i="13" a="1"/>
  <c r="Z968" i="13" a="1"/>
  <c r="Z397" i="13" a="1"/>
  <c r="Z149" i="13" a="1"/>
  <c r="Z688" i="13" a="1"/>
  <c r="Z152" i="13" a="1"/>
  <c r="Z539" i="13" a="1"/>
  <c r="Z993" i="13" a="1"/>
  <c r="Z637" i="13" a="1"/>
  <c r="Z372" i="13" a="1"/>
  <c r="Z972" i="13" a="1"/>
  <c r="Z298" i="13" a="1"/>
  <c r="Z838" i="13" a="1"/>
  <c r="Z877" i="13" a="1"/>
  <c r="Z886" i="13" a="1"/>
  <c r="Z578" i="13" a="1"/>
  <c r="Z122" i="13" a="1"/>
  <c r="Z757" i="13" a="1"/>
  <c r="Z546" i="13" a="1"/>
  <c r="Z748" i="13" a="1"/>
  <c r="Z1003" i="13" a="1"/>
  <c r="Z131" i="13" a="1"/>
  <c r="Z967" i="13" a="1"/>
  <c r="Z1000" i="13" a="1"/>
  <c r="Z623" i="13" a="1"/>
  <c r="Z96" i="13" a="1"/>
  <c r="Z939" i="13" a="1"/>
  <c r="Z506" i="13" a="1"/>
  <c r="Z87" i="13" a="1"/>
  <c r="Z38" i="13" a="1"/>
  <c r="Z916" i="13" a="1"/>
  <c r="Z339" i="13" a="1"/>
  <c r="Z766" i="13" a="1"/>
  <c r="Z200" i="13" a="1"/>
  <c r="Z121" i="13" a="1"/>
  <c r="Z220" i="13" a="1"/>
  <c r="Z218" i="13" a="1"/>
  <c r="Z175" i="13" a="1"/>
  <c r="Z977" i="13" a="1"/>
  <c r="Z114" i="13" a="1"/>
  <c r="Z884" i="13" a="1"/>
  <c r="Z899" i="13" a="1"/>
  <c r="Z142" i="13" a="1"/>
  <c r="Z351" i="13" a="1"/>
  <c r="Z509" i="13" a="1"/>
  <c r="Z986" i="13" a="1"/>
  <c r="Z68" i="13" a="1"/>
  <c r="Z819" i="13" a="1"/>
  <c r="Z695" i="13" a="1"/>
  <c r="Z334" i="13" a="1"/>
  <c r="Z593" i="13" a="1"/>
  <c r="Z450" i="13" a="1"/>
  <c r="Z542" i="13" a="1"/>
  <c r="Z662" i="13" a="1"/>
  <c r="Z798" i="13" a="1"/>
  <c r="Z756" i="13" a="1"/>
  <c r="Z73" i="13" a="1"/>
  <c r="Z285" i="13" a="1"/>
  <c r="Z702" i="13" a="1"/>
  <c r="Z743" i="13" a="1"/>
  <c r="Z632" i="13" a="1"/>
  <c r="Z282" i="13" a="1"/>
  <c r="Z782" i="13" a="1"/>
  <c r="Z826" i="13" a="1"/>
  <c r="Z554" i="13" a="1"/>
  <c r="Z264" i="13" a="1"/>
  <c r="Z609" i="13" a="1"/>
  <c r="Z407" i="13" a="1"/>
  <c r="Z727" i="13" a="1"/>
  <c r="Z168" i="13" a="1"/>
  <c r="Z395" i="13" a="1"/>
  <c r="Z605" i="13" a="1"/>
  <c r="Z139" i="13" a="1"/>
  <c r="Z109" i="13" a="1"/>
  <c r="Z979" i="13" a="1"/>
  <c r="Z937" i="13" a="1"/>
  <c r="Z861" i="13" a="1"/>
  <c r="Z720" i="13" a="1"/>
  <c r="Z973" i="13" a="1"/>
  <c r="Z659" i="13" a="1"/>
  <c r="Z92" i="13" a="1"/>
  <c r="Z865" i="13" a="1"/>
  <c r="Z910" i="13" a="1"/>
  <c r="Z193" i="13" a="1"/>
  <c r="Z587" i="13" a="1"/>
  <c r="Z229" i="13" a="1"/>
  <c r="Z888" i="13" a="1"/>
  <c r="Z216" i="13" a="1"/>
  <c r="Z666" i="13" a="1"/>
  <c r="Z471" i="13" a="1"/>
  <c r="Z650" i="13" a="1"/>
  <c r="Z256" i="13" a="1"/>
  <c r="Z214" i="13" a="1"/>
  <c r="Z496" i="13" a="1"/>
  <c r="Z608" i="13" a="1"/>
  <c r="Z963" i="13" a="1"/>
  <c r="Z275" i="13" a="1"/>
  <c r="Z21" i="13" a="1"/>
  <c r="Z917" i="13" a="1"/>
  <c r="Z400" i="13" a="1"/>
  <c r="Z456" i="13" a="1"/>
  <c r="Z814" i="13" a="1"/>
  <c r="Z784" i="13" a="1"/>
  <c r="Z575" i="13" a="1"/>
  <c r="Z158" i="13" a="1"/>
  <c r="Z474" i="13" a="1"/>
  <c r="Z517" i="13" a="1"/>
  <c r="Z646" i="13" a="1"/>
  <c r="Z308" i="13" a="1"/>
  <c r="Z515" i="13" a="1"/>
  <c r="Z343" i="13" a="1"/>
  <c r="Z690" i="13" a="1"/>
  <c r="Z677" i="13" a="1"/>
  <c r="Z614" i="13" a="1"/>
  <c r="Z160" i="13" a="1"/>
  <c r="Z890" i="13" a="1"/>
  <c r="Z847" i="13" a="1"/>
  <c r="Z603" i="13" a="1"/>
  <c r="Z664" i="13" a="1"/>
  <c r="Z705" i="13" a="1"/>
  <c r="Z453" i="13" a="1"/>
  <c r="Z855" i="13" a="1"/>
  <c r="Z189" i="13" a="1"/>
  <c r="Z378" i="13" a="1"/>
  <c r="Z482" i="13" a="1"/>
  <c r="Z902" i="13" a="1"/>
  <c r="Z734" i="13" a="1"/>
  <c r="Z244" i="13" a="1"/>
  <c r="Z680" i="13" a="1"/>
  <c r="Z300" i="13" a="1"/>
  <c r="Z770" i="13" a="1"/>
  <c r="Z141" i="13" a="1"/>
  <c r="Z563" i="13" a="1"/>
  <c r="Z653" i="13" a="1"/>
  <c r="Z166" i="13" a="1"/>
  <c r="Z382" i="13" a="1"/>
  <c r="Z779" i="13" a="1"/>
  <c r="Z350" i="13" a="1"/>
  <c r="Z248" i="13" a="1"/>
  <c r="Z337" i="13" a="1"/>
  <c r="Z181" i="13" a="1"/>
  <c r="Z983" i="13" a="1"/>
  <c r="Z1005" i="13" a="1"/>
  <c r="Z570" i="13" a="1"/>
  <c r="Z606" i="13" a="1"/>
  <c r="Z144" i="13" a="1"/>
  <c r="Z127" i="13" a="1"/>
  <c r="Z320" i="13" a="1"/>
  <c r="Z358" i="13" a="1"/>
  <c r="Z439" i="13" a="1"/>
  <c r="Z817" i="13" a="1"/>
  <c r="Z438" i="13" a="1"/>
  <c r="Z524" i="13" a="1"/>
  <c r="Z703" i="13" a="1"/>
  <c r="Z354" i="13" a="1"/>
  <c r="Z960" i="13" a="1"/>
  <c r="Z145" i="13" a="1"/>
  <c r="Z837" i="13" a="1"/>
  <c r="Z560" i="13" a="1"/>
  <c r="Z29" i="13" a="1"/>
  <c r="Z167" i="13" a="1"/>
  <c r="Z449" i="13" a="1"/>
  <c r="Z729" i="13" a="1"/>
  <c r="Z848" i="13" a="1"/>
  <c r="Z946" i="13" a="1"/>
  <c r="Z713" i="13" a="1"/>
  <c r="Z706" i="13" a="1"/>
  <c r="Z802" i="13" a="1"/>
  <c r="Z969" i="13" a="1"/>
  <c r="Z209" i="13" a="1"/>
  <c r="Z403" i="13" a="1"/>
  <c r="Z119" i="13" a="1"/>
  <c r="Z249" i="13" a="1"/>
  <c r="Z454" i="13" a="1"/>
  <c r="Z458" i="13" a="1"/>
  <c r="Z318" i="13" a="1"/>
  <c r="Z750" i="13" a="1"/>
  <c r="Z94" i="13" a="1"/>
  <c r="Z738" i="13" a="1"/>
  <c r="Z190" i="13" a="1"/>
  <c r="Z800" i="13" a="1"/>
  <c r="Z612" i="13" a="1"/>
  <c r="Z912" i="13" a="1"/>
  <c r="Z921" i="13" a="1"/>
  <c r="Z481" i="13" a="1"/>
  <c r="Z781" i="13" a="1"/>
  <c r="Z402" i="13" a="1"/>
  <c r="Z631" i="13" a="1"/>
  <c r="Z854" i="13" a="1"/>
  <c r="Z269" i="13" a="1"/>
  <c r="Z759" i="13" a="1"/>
  <c r="Z699" i="13" a="1"/>
  <c r="Z63" i="13" a="1"/>
  <c r="Z538" i="13" a="1"/>
  <c r="Z771" i="13" a="1"/>
  <c r="Z723" i="13" a="1"/>
  <c r="Z253" i="13" a="1"/>
  <c r="Z436" i="13" a="1"/>
  <c r="Z686" i="13" a="1"/>
  <c r="Z940" i="13" a="1"/>
  <c r="Z948" i="13" a="1"/>
  <c r="Z629" i="13" a="1"/>
  <c r="Z394" i="13" a="1"/>
  <c r="Z360" i="13" a="1"/>
  <c r="Z671" i="13" a="1"/>
  <c r="Z832" i="13" a="1"/>
  <c r="Z502" i="13" a="1"/>
  <c r="Z812" i="13" a="1"/>
  <c r="Z169" i="13" a="1"/>
  <c r="Z806" i="13" a="1"/>
  <c r="Z237" i="13" a="1"/>
  <c r="Z23" i="13" a="1"/>
  <c r="Z508" i="13" a="1"/>
  <c r="Z621" i="13" a="1"/>
  <c r="Z380" i="13" a="1"/>
  <c r="Z942" i="13" a="1"/>
  <c r="Z582" i="13" a="1"/>
  <c r="Z909" i="13" a="1"/>
  <c r="Z708" i="13" a="1"/>
  <c r="Z780" i="13" a="1"/>
  <c r="Z414" i="13" a="1"/>
  <c r="Z557" i="13" a="1"/>
  <c r="Z295" i="13" a="1"/>
  <c r="Z364" i="13" a="1"/>
  <c r="Z40" i="13" a="1"/>
  <c r="Z421" i="13" a="1"/>
  <c r="Z697" i="13" a="1"/>
  <c r="Z469" i="13" a="1"/>
  <c r="Z645" i="13" a="1"/>
  <c r="Z998" i="13" a="1"/>
  <c r="Z120" i="13" a="1"/>
  <c r="Z470" i="13" a="1"/>
  <c r="Z45" i="13" a="1"/>
  <c r="Z164" i="13" a="1"/>
  <c r="Z569" i="13" a="1"/>
  <c r="Z696" i="13" a="1"/>
  <c r="Z810" i="13" a="1"/>
  <c r="Z913" i="13" a="1"/>
  <c r="Z251" i="13" a="1"/>
  <c r="Z27" i="13" a="1"/>
  <c r="Z627" i="13" a="1"/>
  <c r="Z530" i="13" a="1"/>
  <c r="Z534" i="13" a="1"/>
  <c r="Z235" i="13" a="1"/>
  <c r="Z596" i="13" a="1"/>
  <c r="Z365" i="13" a="1"/>
  <c r="Z44" i="13" a="1"/>
  <c r="Z786" i="13" a="1"/>
  <c r="Z293" i="13" a="1"/>
  <c r="Z585" i="13" a="1"/>
  <c r="Z472" i="13" a="1"/>
  <c r="Z514" i="13" a="1"/>
  <c r="Z801" i="13" a="1"/>
  <c r="Z58" i="13" a="1"/>
  <c r="Z804" i="13" a="1"/>
  <c r="Z252" i="13" a="1"/>
  <c r="Z880" i="13" a="1"/>
  <c r="Z901" i="13" a="1"/>
  <c r="Z289" i="13" a="1"/>
  <c r="Z465" i="13" a="1"/>
  <c r="Z196" i="13" a="1"/>
  <c r="Z212" i="13" a="1"/>
  <c r="Z711" i="13" a="1"/>
  <c r="Z42" i="13" a="1"/>
  <c r="Z398" i="13" a="1"/>
  <c r="Z793" i="13" a="1"/>
  <c r="Z928" i="13" a="1"/>
  <c r="Z352" i="13" a="1"/>
  <c r="Z71" i="13" a="1"/>
  <c r="Z594" i="13" a="1"/>
  <c r="Z953" i="13" a="1"/>
  <c r="Z401" i="13" a="1"/>
  <c r="Z447" i="13" a="1"/>
  <c r="Z463" i="13" a="1"/>
  <c r="Z834" i="13" a="1"/>
  <c r="Z330" i="13" a="1"/>
  <c r="Z642" i="13" a="1"/>
  <c r="Z280" i="13" a="1"/>
  <c r="Z761" i="13" a="1"/>
  <c r="Z869" i="13" a="1"/>
  <c r="Z954" i="13" a="1"/>
  <c r="Z91" i="13" a="1"/>
  <c r="Z201" i="13" a="1"/>
  <c r="Z32" i="13" a="1"/>
  <c r="Z406" i="13" a="1"/>
  <c r="Z76" i="13" a="1"/>
  <c r="Z165" i="13" a="1"/>
  <c r="Z767" i="13" a="1"/>
  <c r="Z513" i="13" a="1"/>
  <c r="Z721" i="13" a="1"/>
  <c r="Z649" i="13" a="1"/>
  <c r="Z831" i="13" a="1"/>
  <c r="Z741" i="13" a="1"/>
  <c r="Z26" i="13" a="1"/>
  <c r="Z555" i="13" a="1"/>
  <c r="Z291" i="13" a="1"/>
  <c r="Z466" i="13" a="1"/>
  <c r="Z644" i="13" a="1"/>
  <c r="Z981" i="13" a="1"/>
  <c r="Z772" i="13" a="1"/>
  <c r="Z628" i="13" a="1"/>
  <c r="Z180" i="13" a="1"/>
  <c r="Z636" i="13" a="1"/>
  <c r="Z476" i="13" a="1"/>
  <c r="Z898" i="13" a="1"/>
  <c r="Z835" i="13" a="1"/>
  <c r="Z871" i="13" a="1"/>
  <c r="Z338" i="13" a="1"/>
  <c r="Z754" i="13" a="1"/>
  <c r="Z306" i="13" a="1"/>
  <c r="Z893" i="13" a="1"/>
  <c r="Z1004" i="13" a="1"/>
  <c r="Z36" i="13" a="1"/>
  <c r="Z935" i="13" a="1"/>
  <c r="Z944" i="13" a="1"/>
  <c r="Z72" i="13" a="1"/>
  <c r="Z840" i="13" a="1"/>
  <c r="Z985" i="13" a="1"/>
  <c r="Z312" i="13" a="1"/>
  <c r="Z997" i="13" a="1"/>
  <c r="Z118" i="13" a="1"/>
  <c r="Z577" i="13" a="1"/>
  <c r="Z18" i="13" a="1"/>
  <c r="Z676" i="13" a="1"/>
  <c r="Z297" i="13" a="1"/>
  <c r="Z850" i="13" a="1"/>
  <c r="Z927" i="13" a="1"/>
  <c r="Z274" i="13" a="1"/>
  <c r="Z28" i="13" a="1"/>
  <c r="Z597" i="13" a="1"/>
  <c r="Z1008" i="13" a="1"/>
  <c r="Z647" i="13" a="1"/>
  <c r="Z1012" i="13" a="1"/>
  <c r="Z936" i="13" a="1"/>
  <c r="Z745" i="13" a="1"/>
  <c r="Z353" i="13" a="1"/>
  <c r="Z79" i="13" a="1"/>
  <c r="Z929" i="13" a="1"/>
  <c r="Z710" i="13" a="1"/>
  <c r="Z319" i="13" a="1"/>
  <c r="Z600" i="13" a="1"/>
  <c r="Z930" i="13" a="1"/>
  <c r="Z133" i="13" a="1"/>
  <c r="Z668" i="13" a="1"/>
  <c r="Z717" i="13" a="1"/>
  <c r="Z858" i="13" a="1"/>
  <c r="Z170" i="13" a="1"/>
  <c r="Z487" i="13" a="1"/>
  <c r="Z747" i="13" a="1"/>
  <c r="Z789" i="13" a="1"/>
  <c r="Z250" i="13" a="1"/>
  <c r="Z67" i="13" a="1"/>
  <c r="Z595" i="13" a="1"/>
  <c r="Z512" i="13" a="1"/>
  <c r="Z874" i="13" a="1"/>
  <c r="Z758" i="13" a="1"/>
  <c r="Z700" i="13" a="1"/>
  <c r="Z185" i="13" a="1"/>
  <c r="Z386" i="13" a="1"/>
  <c r="Z369" i="13" a="1"/>
  <c r="K445" i="13" l="1"/>
  <c r="I445" i="13" s="1"/>
  <c r="R445" i="13"/>
  <c r="H445" i="13" s="1"/>
  <c r="K842" i="13"/>
  <c r="I842" i="13" s="1"/>
  <c r="R842" i="13"/>
  <c r="H842" i="13" s="1"/>
  <c r="K718" i="13"/>
  <c r="I718" i="13" s="1"/>
  <c r="R718" i="13"/>
  <c r="H718" i="13" s="1"/>
  <c r="K258" i="13"/>
  <c r="I258" i="13" s="1"/>
  <c r="R258" i="13"/>
  <c r="H258" i="13" s="1"/>
  <c r="K752" i="13"/>
  <c r="I752" i="13" s="1"/>
  <c r="R752" i="13"/>
  <c r="H752" i="13" s="1"/>
  <c r="K691" i="13"/>
  <c r="I691" i="13" s="1"/>
  <c r="R691" i="13"/>
  <c r="H691" i="13" s="1"/>
  <c r="K835" i="13"/>
  <c r="I835" i="13" s="1"/>
  <c r="R835" i="13"/>
  <c r="H835" i="13" s="1"/>
  <c r="K666" i="13"/>
  <c r="I666" i="13" s="1"/>
  <c r="R666" i="13"/>
  <c r="H666" i="13" s="1"/>
  <c r="K193" i="13"/>
  <c r="I193" i="13" s="1"/>
  <c r="R193" i="13"/>
  <c r="H193" i="13" s="1"/>
  <c r="K163" i="13"/>
  <c r="I163" i="13" s="1"/>
  <c r="R163" i="13"/>
  <c r="H163" i="13" s="1"/>
  <c r="K237" i="13"/>
  <c r="I237" i="13" s="1"/>
  <c r="R237" i="13"/>
  <c r="H237" i="13" s="1"/>
  <c r="K53" i="13"/>
  <c r="I53" i="13" s="1"/>
  <c r="R53" i="13"/>
  <c r="H53" i="13" s="1"/>
  <c r="K359" i="13"/>
  <c r="I359" i="13" s="1"/>
  <c r="R359" i="13"/>
  <c r="H359" i="13" s="1"/>
  <c r="K805" i="13"/>
  <c r="I805" i="13" s="1"/>
  <c r="R805" i="13"/>
  <c r="H805" i="13" s="1"/>
  <c r="K351" i="13"/>
  <c r="I351" i="13" s="1"/>
  <c r="R351" i="13"/>
  <c r="H351" i="13" s="1"/>
  <c r="K414" i="13"/>
  <c r="I414" i="13" s="1"/>
  <c r="R414" i="13"/>
  <c r="H414" i="13" s="1"/>
  <c r="K511" i="13"/>
  <c r="I511" i="13" s="1"/>
  <c r="R511" i="13"/>
  <c r="H511" i="13" s="1"/>
  <c r="K421" i="13"/>
  <c r="I421" i="13" s="1"/>
  <c r="R421" i="13"/>
  <c r="H421" i="13" s="1"/>
  <c r="K789" i="13"/>
  <c r="I789" i="13" s="1"/>
  <c r="R789" i="13"/>
  <c r="H789" i="13" s="1"/>
  <c r="K972" i="13"/>
  <c r="I972" i="13" s="1"/>
  <c r="R972" i="13"/>
  <c r="H972" i="13" s="1"/>
  <c r="K288" i="13"/>
  <c r="I288" i="13" s="1"/>
  <c r="R288" i="13"/>
  <c r="H288" i="13" s="1"/>
  <c r="K413" i="13"/>
  <c r="I413" i="13" s="1"/>
  <c r="R413" i="13"/>
  <c r="H413" i="13" s="1"/>
  <c r="K874" i="13"/>
  <c r="I874" i="13" s="1"/>
  <c r="R874" i="13"/>
  <c r="H874" i="13" s="1"/>
  <c r="K425" i="13"/>
  <c r="I425" i="13" s="1"/>
  <c r="R425" i="13"/>
  <c r="H425" i="13" s="1"/>
  <c r="K440" i="13"/>
  <c r="I440" i="13" s="1"/>
  <c r="R440" i="13"/>
  <c r="H440" i="13" s="1"/>
  <c r="K861" i="13"/>
  <c r="I861" i="13" s="1"/>
  <c r="R861" i="13"/>
  <c r="H861" i="13" s="1"/>
  <c r="K928" i="13"/>
  <c r="I928" i="13" s="1"/>
  <c r="R928" i="13"/>
  <c r="H928" i="13" s="1"/>
  <c r="K856" i="13"/>
  <c r="I856" i="13" s="1"/>
  <c r="R856" i="13"/>
  <c r="H856" i="13" s="1"/>
  <c r="K929" i="13"/>
  <c r="I929" i="13" s="1"/>
  <c r="R929" i="13"/>
  <c r="H929" i="13" s="1"/>
  <c r="K217" i="13"/>
  <c r="I217" i="13" s="1"/>
  <c r="R217" i="13"/>
  <c r="H217" i="13" s="1"/>
  <c r="K222" i="13"/>
  <c r="I222" i="13" s="1"/>
  <c r="R222" i="13"/>
  <c r="H222" i="13" s="1"/>
  <c r="K25" i="13"/>
  <c r="I25" i="13" s="1"/>
  <c r="R25" i="13"/>
  <c r="H25" i="13" s="1"/>
  <c r="K124" i="13"/>
  <c r="I124" i="13" s="1"/>
  <c r="R124" i="13"/>
  <c r="H124" i="13" s="1"/>
  <c r="K182" i="13"/>
  <c r="I182" i="13" s="1"/>
  <c r="R182" i="13"/>
  <c r="H182" i="13" s="1"/>
  <c r="K611" i="13"/>
  <c r="I611" i="13" s="1"/>
  <c r="R611" i="13"/>
  <c r="H611" i="13" s="1"/>
  <c r="K733" i="13"/>
  <c r="I733" i="13" s="1"/>
  <c r="R733" i="13"/>
  <c r="H733" i="13" s="1"/>
  <c r="K332" i="13"/>
  <c r="I332" i="13" s="1"/>
  <c r="R332" i="13"/>
  <c r="H332" i="13" s="1"/>
  <c r="K369" i="13"/>
  <c r="I369" i="13" s="1"/>
  <c r="R369" i="13"/>
  <c r="H369" i="13" s="1"/>
  <c r="K130" i="13"/>
  <c r="I130" i="13" s="1"/>
  <c r="R130" i="13"/>
  <c r="H130" i="13" s="1"/>
  <c r="K380" i="13"/>
  <c r="I380" i="13" s="1"/>
  <c r="R380" i="13"/>
  <c r="H380" i="13" s="1"/>
  <c r="K315" i="13"/>
  <c r="I315" i="13" s="1"/>
  <c r="R315" i="13"/>
  <c r="H315" i="13" s="1"/>
  <c r="K639" i="13"/>
  <c r="I639" i="13" s="1"/>
  <c r="R639" i="13"/>
  <c r="H639" i="13" s="1"/>
  <c r="K932" i="13"/>
  <c r="I932" i="13" s="1"/>
  <c r="R932" i="13"/>
  <c r="H932" i="13" s="1"/>
  <c r="K419" i="13"/>
  <c r="I419" i="13" s="1"/>
  <c r="R419" i="13"/>
  <c r="H419" i="13" s="1"/>
  <c r="K993" i="13"/>
  <c r="I993" i="13" s="1"/>
  <c r="R993" i="13"/>
  <c r="H993" i="13" s="1"/>
  <c r="K252" i="13"/>
  <c r="I252" i="13" s="1"/>
  <c r="R252" i="13"/>
  <c r="H252" i="13" s="1"/>
  <c r="K221" i="13"/>
  <c r="I221" i="13" s="1"/>
  <c r="R221" i="13"/>
  <c r="H221" i="13" s="1"/>
  <c r="K606" i="13"/>
  <c r="I606" i="13" s="1"/>
  <c r="R606" i="13"/>
  <c r="H606" i="13" s="1"/>
  <c r="K820" i="13"/>
  <c r="I820" i="13" s="1"/>
  <c r="R820" i="13"/>
  <c r="H820" i="13" s="1"/>
  <c r="K879" i="13"/>
  <c r="I879" i="13" s="1"/>
  <c r="R879" i="13"/>
  <c r="H879" i="13" s="1"/>
  <c r="K126" i="13"/>
  <c r="I126" i="13" s="1"/>
  <c r="R126" i="13"/>
  <c r="H126" i="13" s="1"/>
  <c r="K449" i="13"/>
  <c r="I449" i="13" s="1"/>
  <c r="R449" i="13"/>
  <c r="H449" i="13" s="1"/>
  <c r="K160" i="13"/>
  <c r="I160" i="13" s="1"/>
  <c r="R160" i="13"/>
  <c r="H160" i="13" s="1"/>
  <c r="K603" i="13"/>
  <c r="I603" i="13" s="1"/>
  <c r="R603" i="13"/>
  <c r="H603" i="13" s="1"/>
  <c r="K867" i="13"/>
  <c r="I867" i="13" s="1"/>
  <c r="R867" i="13"/>
  <c r="H867" i="13" s="1"/>
  <c r="K687" i="13"/>
  <c r="I687" i="13" s="1"/>
  <c r="R687" i="13"/>
  <c r="H687" i="13" s="1"/>
  <c r="K950" i="13"/>
  <c r="I950" i="13" s="1"/>
  <c r="R950" i="13"/>
  <c r="H950" i="13" s="1"/>
  <c r="K200" i="13"/>
  <c r="I200" i="13" s="1"/>
  <c r="R200" i="13"/>
  <c r="H200" i="13" s="1"/>
  <c r="K273" i="13"/>
  <c r="I273" i="13" s="1"/>
  <c r="R273" i="13"/>
  <c r="H273" i="13" s="1"/>
  <c r="K588" i="13"/>
  <c r="I588" i="13" s="1"/>
  <c r="R588" i="13"/>
  <c r="H588" i="13" s="1"/>
  <c r="K743" i="13"/>
  <c r="I743" i="13" s="1"/>
  <c r="R743" i="13"/>
  <c r="H743" i="13" s="1"/>
  <c r="K378" i="13"/>
  <c r="I378" i="13" s="1"/>
  <c r="R378" i="13"/>
  <c r="H378" i="13" s="1"/>
  <c r="K508" i="13"/>
  <c r="I508" i="13" s="1"/>
  <c r="R508" i="13"/>
  <c r="H508" i="13" s="1"/>
  <c r="K681" i="13"/>
  <c r="I681" i="13" s="1"/>
  <c r="R681" i="13"/>
  <c r="H681" i="13" s="1"/>
  <c r="K553" i="13"/>
  <c r="I553" i="13" s="1"/>
  <c r="R553" i="13"/>
  <c r="H553" i="13" s="1"/>
  <c r="K939" i="13"/>
  <c r="I939" i="13" s="1"/>
  <c r="R939" i="13"/>
  <c r="H939" i="13" s="1"/>
  <c r="K230" i="13"/>
  <c r="I230" i="13" s="1"/>
  <c r="R230" i="13"/>
  <c r="H230" i="13" s="1"/>
  <c r="K157" i="13"/>
  <c r="I157" i="13" s="1"/>
  <c r="R157" i="13"/>
  <c r="H157" i="13" s="1"/>
  <c r="K227" i="13"/>
  <c r="I227" i="13" s="1"/>
  <c r="R227" i="13"/>
  <c r="H227" i="13" s="1"/>
  <c r="K999" i="13"/>
  <c r="I999" i="13" s="1"/>
  <c r="R999" i="13"/>
  <c r="H999" i="13" s="1"/>
  <c r="K791" i="13"/>
  <c r="I791" i="13" s="1"/>
  <c r="R791" i="13"/>
  <c r="H791" i="13" s="1"/>
  <c r="K229" i="13"/>
  <c r="I229" i="13" s="1"/>
  <c r="R229" i="13"/>
  <c r="H229" i="13" s="1"/>
  <c r="K83" i="13"/>
  <c r="I83" i="13" s="1"/>
  <c r="R83" i="13"/>
  <c r="H83" i="13" s="1"/>
  <c r="K883" i="13"/>
  <c r="I883" i="13" s="1"/>
  <c r="R883" i="13"/>
  <c r="H883" i="13" s="1"/>
  <c r="K322" i="13"/>
  <c r="I322" i="13" s="1"/>
  <c r="R322" i="13"/>
  <c r="H322" i="13" s="1"/>
  <c r="K224" i="13"/>
  <c r="I224" i="13" s="1"/>
  <c r="R224" i="13"/>
  <c r="H224" i="13" s="1"/>
  <c r="K238" i="13"/>
  <c r="I238" i="13" s="1"/>
  <c r="R238" i="13"/>
  <c r="H238" i="13" s="1"/>
  <c r="K76" i="13"/>
  <c r="I76" i="13" s="1"/>
  <c r="R76" i="13"/>
  <c r="H76" i="13" s="1"/>
  <c r="K410" i="13"/>
  <c r="I410" i="13" s="1"/>
  <c r="R410" i="13"/>
  <c r="H410" i="13" s="1"/>
  <c r="K316" i="13"/>
  <c r="I316" i="13" s="1"/>
  <c r="R316" i="13"/>
  <c r="H316" i="13" s="1"/>
  <c r="K463" i="13"/>
  <c r="I463" i="13" s="1"/>
  <c r="R463" i="13"/>
  <c r="H463" i="13" s="1"/>
  <c r="K658" i="13"/>
  <c r="I658" i="13" s="1"/>
  <c r="R658" i="13"/>
  <c r="H658" i="13" s="1"/>
  <c r="K758" i="13"/>
  <c r="I758" i="13" s="1"/>
  <c r="R758" i="13"/>
  <c r="H758" i="13" s="1"/>
  <c r="K773" i="13"/>
  <c r="I773" i="13" s="1"/>
  <c r="R773" i="13"/>
  <c r="H773" i="13" s="1"/>
  <c r="K300" i="13"/>
  <c r="I300" i="13" s="1"/>
  <c r="R300" i="13"/>
  <c r="H300" i="13" s="1"/>
  <c r="K139" i="13"/>
  <c r="I139" i="13" s="1"/>
  <c r="R139" i="13"/>
  <c r="H139" i="13" s="1"/>
  <c r="K697" i="13"/>
  <c r="I697" i="13" s="1"/>
  <c r="R697" i="13"/>
  <c r="H697" i="13" s="1"/>
  <c r="K799" i="13"/>
  <c r="I799" i="13" s="1"/>
  <c r="R799" i="13"/>
  <c r="H799" i="13" s="1"/>
  <c r="K735" i="13"/>
  <c r="I735" i="13" s="1"/>
  <c r="R735" i="13"/>
  <c r="H735" i="13" s="1"/>
  <c r="K196" i="13"/>
  <c r="I196" i="13" s="1"/>
  <c r="R196" i="13"/>
  <c r="H196" i="13" s="1"/>
  <c r="K869" i="13"/>
  <c r="I869" i="13" s="1"/>
  <c r="R869" i="13"/>
  <c r="H869" i="13" s="1"/>
  <c r="K995" i="13"/>
  <c r="I995" i="13" s="1"/>
  <c r="R995" i="13"/>
  <c r="H995" i="13" s="1"/>
  <c r="K234" i="13"/>
  <c r="I234" i="13" s="1"/>
  <c r="R234" i="13"/>
  <c r="H234" i="13" s="1"/>
  <c r="K318" i="13"/>
  <c r="I318" i="13" s="1"/>
  <c r="R318" i="13"/>
  <c r="H318" i="13" s="1"/>
  <c r="K635" i="13"/>
  <c r="I635" i="13" s="1"/>
  <c r="R635" i="13"/>
  <c r="H635" i="13" s="1"/>
  <c r="K261" i="13"/>
  <c r="I261" i="13" s="1"/>
  <c r="R261" i="13"/>
  <c r="H261" i="13" s="1"/>
  <c r="K324" i="13"/>
  <c r="I324" i="13" s="1"/>
  <c r="R324" i="13"/>
  <c r="H324" i="13" s="1"/>
  <c r="K280" i="13"/>
  <c r="I280" i="13" s="1"/>
  <c r="R280" i="13"/>
  <c r="H280" i="13" s="1"/>
  <c r="K328" i="13"/>
  <c r="I328" i="13" s="1"/>
  <c r="R328" i="13"/>
  <c r="H328" i="13" s="1"/>
  <c r="K519" i="13"/>
  <c r="I519" i="13" s="1"/>
  <c r="R519" i="13"/>
  <c r="H519" i="13" s="1"/>
  <c r="K817" i="13"/>
  <c r="I817" i="13" s="1"/>
  <c r="R817" i="13"/>
  <c r="H817" i="13" s="1"/>
  <c r="K818" i="13"/>
  <c r="I818" i="13" s="1"/>
  <c r="R818" i="13"/>
  <c r="H818" i="13" s="1"/>
  <c r="K312" i="13"/>
  <c r="I312" i="13" s="1"/>
  <c r="R312" i="13"/>
  <c r="H312" i="13" s="1"/>
  <c r="K749" i="13"/>
  <c r="I749" i="13" s="1"/>
  <c r="R749" i="13"/>
  <c r="H749" i="13" s="1"/>
  <c r="K256" i="13"/>
  <c r="I256" i="13" s="1"/>
  <c r="R256" i="13"/>
  <c r="H256" i="13" s="1"/>
  <c r="K443" i="13"/>
  <c r="I443" i="13" s="1"/>
  <c r="R443" i="13"/>
  <c r="H443" i="13" s="1"/>
  <c r="K305" i="13"/>
  <c r="I305" i="13" s="1"/>
  <c r="R305" i="13"/>
  <c r="H305" i="13" s="1"/>
  <c r="K623" i="13"/>
  <c r="I623" i="13" s="1"/>
  <c r="R623" i="13"/>
  <c r="H623" i="13" s="1"/>
  <c r="K977" i="13"/>
  <c r="I977" i="13" s="1"/>
  <c r="R977" i="13"/>
  <c r="H977" i="13" s="1"/>
  <c r="K608" i="13"/>
  <c r="I608" i="13" s="1"/>
  <c r="R608" i="13"/>
  <c r="H608" i="13" s="1"/>
  <c r="K925" i="13"/>
  <c r="I925" i="13" s="1"/>
  <c r="R925" i="13"/>
  <c r="H925" i="13" s="1"/>
  <c r="K630" i="13"/>
  <c r="I630" i="13" s="1"/>
  <c r="R630" i="13"/>
  <c r="H630" i="13" s="1"/>
  <c r="K565" i="13"/>
  <c r="I565" i="13" s="1"/>
  <c r="R565" i="13"/>
  <c r="H565" i="13" s="1"/>
  <c r="K963" i="13"/>
  <c r="I963" i="13" s="1"/>
  <c r="R963" i="13"/>
  <c r="H963" i="13" s="1"/>
  <c r="K569" i="13"/>
  <c r="I569" i="13" s="1"/>
  <c r="R569" i="13"/>
  <c r="H569" i="13" s="1"/>
  <c r="K441" i="13"/>
  <c r="I441" i="13" s="1"/>
  <c r="R441" i="13"/>
  <c r="H441" i="13" s="1"/>
  <c r="K78" i="13"/>
  <c r="I78" i="13" s="1"/>
  <c r="R78" i="13"/>
  <c r="H78" i="13" s="1"/>
  <c r="K512" i="13"/>
  <c r="I512" i="13" s="1"/>
  <c r="R512" i="13"/>
  <c r="H512" i="13" s="1"/>
  <c r="K175" i="13"/>
  <c r="I175" i="13" s="1"/>
  <c r="R175" i="13"/>
  <c r="H175" i="13" s="1"/>
  <c r="K343" i="13"/>
  <c r="I343" i="13" s="1"/>
  <c r="R343" i="13"/>
  <c r="H343" i="13" s="1"/>
  <c r="K405" i="13"/>
  <c r="I405" i="13" s="1"/>
  <c r="R405" i="13"/>
  <c r="H405" i="13" s="1"/>
  <c r="K710" i="13"/>
  <c r="I710" i="13" s="1"/>
  <c r="R710" i="13"/>
  <c r="H710" i="13" s="1"/>
  <c r="K536" i="13"/>
  <c r="I536" i="13" s="1"/>
  <c r="R536" i="13"/>
  <c r="H536" i="13" s="1"/>
  <c r="K821" i="13"/>
  <c r="I821" i="13" s="1"/>
  <c r="R821" i="13"/>
  <c r="H821" i="13" s="1"/>
  <c r="K24" i="13"/>
  <c r="I24" i="13" s="1"/>
  <c r="R24" i="13"/>
  <c r="H24" i="13" s="1"/>
  <c r="K711" i="13"/>
  <c r="I711" i="13" s="1"/>
  <c r="R711" i="13"/>
  <c r="H711" i="13" s="1"/>
  <c r="K412" i="13"/>
  <c r="I412" i="13" s="1"/>
  <c r="R412" i="13"/>
  <c r="H412" i="13" s="1"/>
  <c r="K772" i="13"/>
  <c r="I772" i="13" s="1"/>
  <c r="R772" i="13"/>
  <c r="H772" i="13" s="1"/>
  <c r="K528" i="13"/>
  <c r="I528" i="13" s="1"/>
  <c r="R528" i="13"/>
  <c r="H528" i="13" s="1"/>
  <c r="K715" i="13"/>
  <c r="I715" i="13" s="1"/>
  <c r="R715" i="13"/>
  <c r="H715" i="13" s="1"/>
  <c r="K964" i="13"/>
  <c r="I964" i="13" s="1"/>
  <c r="R964" i="13"/>
  <c r="H964" i="13" s="1"/>
  <c r="K535" i="13"/>
  <c r="I535" i="13" s="1"/>
  <c r="R535" i="13"/>
  <c r="H535" i="13" s="1"/>
  <c r="K458" i="13"/>
  <c r="I458" i="13" s="1"/>
  <c r="R458" i="13"/>
  <c r="H458" i="13" s="1"/>
  <c r="K938" i="13"/>
  <c r="I938" i="13" s="1"/>
  <c r="R938" i="13"/>
  <c r="H938" i="13" s="1"/>
  <c r="K42" i="13"/>
  <c r="I42" i="13" s="1"/>
  <c r="R42" i="13"/>
  <c r="H42" i="13" s="1"/>
  <c r="K223" i="13"/>
  <c r="I223" i="13" s="1"/>
  <c r="R223" i="13"/>
  <c r="H223" i="13" s="1"/>
  <c r="K173" i="13"/>
  <c r="I173" i="13" s="1"/>
  <c r="R173" i="13"/>
  <c r="H173" i="13" s="1"/>
  <c r="K344" i="13"/>
  <c r="I344" i="13" s="1"/>
  <c r="R344" i="13"/>
  <c r="H344" i="13" s="1"/>
  <c r="K586" i="13"/>
  <c r="I586" i="13" s="1"/>
  <c r="R586" i="13"/>
  <c r="H586" i="13" s="1"/>
  <c r="K518" i="13"/>
  <c r="I518" i="13" s="1"/>
  <c r="R518" i="13"/>
  <c r="H518" i="13" s="1"/>
  <c r="K916" i="13"/>
  <c r="I916" i="13" s="1"/>
  <c r="R916" i="13"/>
  <c r="H916" i="13" s="1"/>
  <c r="K731" i="13"/>
  <c r="I731" i="13" s="1"/>
  <c r="R731" i="13"/>
  <c r="H731" i="13" s="1"/>
  <c r="K896" i="13"/>
  <c r="I896" i="13" s="1"/>
  <c r="R896" i="13"/>
  <c r="H896" i="13" s="1"/>
  <c r="K504" i="13"/>
  <c r="I504" i="13" s="1"/>
  <c r="R504" i="13"/>
  <c r="H504" i="13" s="1"/>
  <c r="K290" i="13"/>
  <c r="I290" i="13" s="1"/>
  <c r="R290" i="13"/>
  <c r="H290" i="13" s="1"/>
  <c r="K383" i="13"/>
  <c r="I383" i="13" s="1"/>
  <c r="R383" i="13"/>
  <c r="H383" i="13" s="1"/>
  <c r="K724" i="13"/>
  <c r="I724" i="13" s="1"/>
  <c r="R724" i="13"/>
  <c r="H724" i="13" s="1"/>
  <c r="K341" i="13"/>
  <c r="I341" i="13" s="1"/>
  <c r="R341" i="13"/>
  <c r="H341" i="13" s="1"/>
  <c r="K411" i="13"/>
  <c r="I411" i="13" s="1"/>
  <c r="R411" i="13"/>
  <c r="H411" i="13" s="1"/>
  <c r="K839" i="13"/>
  <c r="I839" i="13" s="1"/>
  <c r="R839" i="13"/>
  <c r="H839" i="13" s="1"/>
  <c r="K806" i="13"/>
  <c r="I806" i="13" s="1"/>
  <c r="R806" i="13"/>
  <c r="H806" i="13" s="1"/>
  <c r="K800" i="13"/>
  <c r="I800" i="13" s="1"/>
  <c r="R800" i="13"/>
  <c r="H800" i="13" s="1"/>
  <c r="K746" i="13"/>
  <c r="I746" i="13" s="1"/>
  <c r="R746" i="13"/>
  <c r="H746" i="13" s="1"/>
  <c r="K951" i="13"/>
  <c r="I951" i="13" s="1"/>
  <c r="R951" i="13"/>
  <c r="H951" i="13" s="1"/>
  <c r="K350" i="13"/>
  <c r="I350" i="13" s="1"/>
  <c r="R350" i="13"/>
  <c r="H350" i="13" s="1"/>
  <c r="K892" i="13"/>
  <c r="I892" i="13" s="1"/>
  <c r="R892" i="13"/>
  <c r="H892" i="13" s="1"/>
  <c r="K395" i="13"/>
  <c r="I395" i="13" s="1"/>
  <c r="R395" i="13"/>
  <c r="H395" i="13" s="1"/>
  <c r="K454" i="13"/>
  <c r="I454" i="13" s="1"/>
  <c r="R454" i="13"/>
  <c r="H454" i="13" s="1"/>
  <c r="K568" i="13"/>
  <c r="I568" i="13" s="1"/>
  <c r="R568" i="13"/>
  <c r="H568" i="13" s="1"/>
  <c r="K539" i="13"/>
  <c r="I539" i="13" s="1"/>
  <c r="R539" i="13"/>
  <c r="H539" i="13" s="1"/>
  <c r="K734" i="13"/>
  <c r="I734" i="13" s="1"/>
  <c r="R734" i="13"/>
  <c r="H734" i="13" s="1"/>
  <c r="K675" i="13"/>
  <c r="I675" i="13" s="1"/>
  <c r="R675" i="13"/>
  <c r="H675" i="13" s="1"/>
  <c r="K180" i="13"/>
  <c r="I180" i="13" s="1"/>
  <c r="R180" i="13"/>
  <c r="H180" i="13" s="1"/>
  <c r="K71" i="13"/>
  <c r="I71" i="13" s="1"/>
  <c r="R71" i="13"/>
  <c r="H71" i="13" s="1"/>
  <c r="K188" i="13"/>
  <c r="I188" i="13" s="1"/>
  <c r="R188" i="13"/>
  <c r="H188" i="13" s="1"/>
  <c r="K84" i="13"/>
  <c r="I84" i="13" s="1"/>
  <c r="R84" i="13"/>
  <c r="H84" i="13" s="1"/>
  <c r="K308" i="13"/>
  <c r="I308" i="13" s="1"/>
  <c r="R308" i="13"/>
  <c r="H308" i="13" s="1"/>
  <c r="K914" i="13"/>
  <c r="I914" i="13" s="1"/>
  <c r="R914" i="13"/>
  <c r="H914" i="13" s="1"/>
  <c r="K241" i="13"/>
  <c r="I241" i="13" s="1"/>
  <c r="R241" i="13"/>
  <c r="H241" i="13" s="1"/>
  <c r="K834" i="13"/>
  <c r="I834" i="13" s="1"/>
  <c r="R834" i="13"/>
  <c r="H834" i="13" s="1"/>
  <c r="K150" i="13"/>
  <c r="I150" i="13" s="1"/>
  <c r="R150" i="13"/>
  <c r="H150" i="13" s="1"/>
  <c r="K384" i="13"/>
  <c r="I384" i="13" s="1"/>
  <c r="R384" i="13"/>
  <c r="H384" i="13" s="1"/>
  <c r="K632" i="13"/>
  <c r="I632" i="13" s="1"/>
  <c r="R632" i="13"/>
  <c r="H632" i="13" s="1"/>
  <c r="K832" i="13"/>
  <c r="I832" i="13" s="1"/>
  <c r="R832" i="13"/>
  <c r="H832" i="13" s="1"/>
  <c r="K97" i="13"/>
  <c r="I97" i="13" s="1"/>
  <c r="R97" i="13"/>
  <c r="H97" i="13" s="1"/>
  <c r="K677" i="13"/>
  <c r="I677" i="13" s="1"/>
  <c r="R677" i="13"/>
  <c r="H677" i="13" s="1"/>
  <c r="K801" i="13"/>
  <c r="I801" i="13" s="1"/>
  <c r="R801" i="13"/>
  <c r="H801" i="13" s="1"/>
  <c r="K128" i="13"/>
  <c r="I128" i="13" s="1"/>
  <c r="R128" i="13"/>
  <c r="H128" i="13" s="1"/>
  <c r="K840" i="13"/>
  <c r="I840" i="13" s="1"/>
  <c r="R840" i="13"/>
  <c r="H840" i="13" s="1"/>
  <c r="K984" i="13"/>
  <c r="I984" i="13" s="1"/>
  <c r="R984" i="13"/>
  <c r="H984" i="13" s="1"/>
  <c r="K781" i="13"/>
  <c r="I781" i="13" s="1"/>
  <c r="R781" i="13"/>
  <c r="H781" i="13" s="1"/>
  <c r="K1011" i="13"/>
  <c r="I1011" i="13" s="1"/>
  <c r="R1011" i="13"/>
  <c r="H1011" i="13" s="1"/>
  <c r="K268" i="13"/>
  <c r="I268" i="13" s="1"/>
  <c r="R268" i="13"/>
  <c r="H268" i="13" s="1"/>
  <c r="K633" i="13"/>
  <c r="I633" i="13" s="1"/>
  <c r="R633" i="13"/>
  <c r="H633" i="13" s="1"/>
  <c r="K816" i="13"/>
  <c r="I816" i="13" s="1"/>
  <c r="R816" i="13"/>
  <c r="H816" i="13" s="1"/>
  <c r="K689" i="13"/>
  <c r="I689" i="13" s="1"/>
  <c r="R689" i="13"/>
  <c r="H689" i="13" s="1"/>
  <c r="K638" i="13"/>
  <c r="I638" i="13" s="1"/>
  <c r="R638" i="13"/>
  <c r="H638" i="13" s="1"/>
  <c r="K699" i="13"/>
  <c r="I699" i="13" s="1"/>
  <c r="R699" i="13"/>
  <c r="H699" i="13" s="1"/>
  <c r="K683" i="13"/>
  <c r="I683" i="13" s="1"/>
  <c r="R683" i="13"/>
  <c r="H683" i="13" s="1"/>
  <c r="K105" i="13"/>
  <c r="I105" i="13" s="1"/>
  <c r="R105" i="13"/>
  <c r="H105" i="13" s="1"/>
  <c r="K158" i="13"/>
  <c r="I158" i="13" s="1"/>
  <c r="R158" i="13"/>
  <c r="H158" i="13" s="1"/>
  <c r="K756" i="13"/>
  <c r="I756" i="13" s="1"/>
  <c r="R756" i="13"/>
  <c r="H756" i="13" s="1"/>
  <c r="K596" i="13"/>
  <c r="I596" i="13" s="1"/>
  <c r="R596" i="13"/>
  <c r="H596" i="13" s="1"/>
  <c r="K183" i="13"/>
  <c r="I183" i="13" s="1"/>
  <c r="R183" i="13"/>
  <c r="H183" i="13" s="1"/>
  <c r="K485" i="13"/>
  <c r="I485" i="13" s="1"/>
  <c r="R485" i="13"/>
  <c r="H485" i="13" s="1"/>
  <c r="K824" i="13"/>
  <c r="I824" i="13" s="1"/>
  <c r="R824" i="13"/>
  <c r="H824" i="13" s="1"/>
  <c r="K704" i="13"/>
  <c r="I704" i="13" s="1"/>
  <c r="R704" i="13"/>
  <c r="H704" i="13" s="1"/>
  <c r="K293" i="13"/>
  <c r="I293" i="13" s="1"/>
  <c r="R293" i="13"/>
  <c r="H293" i="13" s="1"/>
  <c r="K792" i="13"/>
  <c r="I792" i="13" s="1"/>
  <c r="R792" i="13"/>
  <c r="H792" i="13" s="1"/>
  <c r="K177" i="13"/>
  <c r="I177" i="13" s="1"/>
  <c r="R177" i="13"/>
  <c r="H177" i="13" s="1"/>
  <c r="K387" i="13"/>
  <c r="I387" i="13" s="1"/>
  <c r="R387" i="13"/>
  <c r="H387" i="13" s="1"/>
  <c r="K259" i="13"/>
  <c r="I259" i="13" s="1"/>
  <c r="R259" i="13"/>
  <c r="H259" i="13" s="1"/>
  <c r="K769" i="13"/>
  <c r="I769" i="13" s="1"/>
  <c r="R769" i="13"/>
  <c r="H769" i="13" s="1"/>
  <c r="K436" i="13"/>
  <c r="I436" i="13" s="1"/>
  <c r="R436" i="13"/>
  <c r="H436" i="13" s="1"/>
  <c r="K594" i="13"/>
  <c r="I594" i="13" s="1"/>
  <c r="R594" i="13"/>
  <c r="H594" i="13" s="1"/>
  <c r="K510" i="13"/>
  <c r="I510" i="13" s="1"/>
  <c r="R510" i="13"/>
  <c r="H510" i="13" s="1"/>
  <c r="K1010" i="13"/>
  <c r="I1010" i="13" s="1"/>
  <c r="R1010" i="13"/>
  <c r="H1010" i="13" s="1"/>
  <c r="K480" i="13"/>
  <c r="I480" i="13" s="1"/>
  <c r="R480" i="13"/>
  <c r="H480" i="13" s="1"/>
  <c r="K91" i="13"/>
  <c r="I91" i="13" s="1"/>
  <c r="R91" i="13"/>
  <c r="H91" i="13" s="1"/>
  <c r="K336" i="13"/>
  <c r="I336" i="13" s="1"/>
  <c r="R336" i="13"/>
  <c r="H336" i="13" s="1"/>
  <c r="K935" i="13"/>
  <c r="I935" i="13" s="1"/>
  <c r="R935" i="13"/>
  <c r="H935" i="13" s="1"/>
  <c r="K866" i="13"/>
  <c r="I866" i="13" s="1"/>
  <c r="R866" i="13"/>
  <c r="H866" i="13" s="1"/>
  <c r="K766" i="13"/>
  <c r="I766" i="13" s="1"/>
  <c r="R766" i="13"/>
  <c r="H766" i="13" s="1"/>
  <c r="K771" i="13"/>
  <c r="I771" i="13" s="1"/>
  <c r="R771" i="13"/>
  <c r="H771" i="13" s="1"/>
  <c r="K1005" i="13"/>
  <c r="I1005" i="13" s="1"/>
  <c r="R1005" i="13"/>
  <c r="H1005" i="13" s="1"/>
  <c r="K64" i="13"/>
  <c r="I64" i="13" s="1"/>
  <c r="R64" i="13"/>
  <c r="H64" i="13" s="1"/>
  <c r="K509" i="13"/>
  <c r="I509" i="13" s="1"/>
  <c r="R509" i="13"/>
  <c r="H509" i="13" s="1"/>
  <c r="K534" i="13"/>
  <c r="I534" i="13" s="1"/>
  <c r="R534" i="13"/>
  <c r="H534" i="13" s="1"/>
  <c r="K778" i="13"/>
  <c r="I778" i="13" s="1"/>
  <c r="R778" i="13"/>
  <c r="H778" i="13" s="1"/>
  <c r="K149" i="13"/>
  <c r="I149" i="13" s="1"/>
  <c r="R149" i="13"/>
  <c r="H149" i="13" s="1"/>
  <c r="K886" i="13"/>
  <c r="I886" i="13" s="1"/>
  <c r="R886" i="13"/>
  <c r="H886" i="13" s="1"/>
  <c r="K118" i="13"/>
  <c r="I118" i="13" s="1"/>
  <c r="R118" i="13"/>
  <c r="H118" i="13" s="1"/>
  <c r="K571" i="13"/>
  <c r="I571" i="13" s="1"/>
  <c r="R571" i="13"/>
  <c r="H571" i="13" s="1"/>
  <c r="K522" i="13"/>
  <c r="I522" i="13" s="1"/>
  <c r="R522" i="13"/>
  <c r="H522" i="13" s="1"/>
  <c r="K620" i="13"/>
  <c r="I620" i="13" s="1"/>
  <c r="R620" i="13"/>
  <c r="H620" i="13" s="1"/>
  <c r="K814" i="13"/>
  <c r="I814" i="13" s="1"/>
  <c r="R814" i="13"/>
  <c r="H814" i="13" s="1"/>
  <c r="K726" i="13"/>
  <c r="I726" i="13" s="1"/>
  <c r="R726" i="13"/>
  <c r="H726" i="13" s="1"/>
  <c r="K793" i="13"/>
  <c r="I793" i="13" s="1"/>
  <c r="R793" i="13"/>
  <c r="H793" i="13" s="1"/>
  <c r="K808" i="13"/>
  <c r="I808" i="13" s="1"/>
  <c r="R808" i="13"/>
  <c r="H808" i="13" s="1"/>
  <c r="K657" i="13"/>
  <c r="I657" i="13" s="1"/>
  <c r="R657" i="13"/>
  <c r="H657" i="13" s="1"/>
  <c r="K981" i="13"/>
  <c r="I981" i="13" s="1"/>
  <c r="R981" i="13"/>
  <c r="H981" i="13" s="1"/>
  <c r="K338" i="13"/>
  <c r="I338" i="13" s="1"/>
  <c r="R338" i="13"/>
  <c r="H338" i="13" s="1"/>
  <c r="K906" i="13"/>
  <c r="I906" i="13" s="1"/>
  <c r="R906" i="13"/>
  <c r="H906" i="13" s="1"/>
  <c r="K214" i="13"/>
  <c r="I214" i="13" s="1"/>
  <c r="R214" i="13"/>
  <c r="H214" i="13" s="1"/>
  <c r="K423" i="13"/>
  <c r="I423" i="13" s="1"/>
  <c r="R423" i="13"/>
  <c r="H423" i="13" s="1"/>
  <c r="K212" i="13"/>
  <c r="I212" i="13" s="1"/>
  <c r="R212" i="13"/>
  <c r="H212" i="13" s="1"/>
  <c r="K870" i="13"/>
  <c r="I870" i="13" s="1"/>
  <c r="R870" i="13"/>
  <c r="H870" i="13" s="1"/>
  <c r="K796" i="13"/>
  <c r="I796" i="13" s="1"/>
  <c r="R796" i="13"/>
  <c r="H796" i="13" s="1"/>
  <c r="K953" i="13"/>
  <c r="I953" i="13" s="1"/>
  <c r="R953" i="13"/>
  <c r="H953" i="13" s="1"/>
  <c r="K920" i="13"/>
  <c r="I920" i="13" s="1"/>
  <c r="R920" i="13"/>
  <c r="H920" i="13" s="1"/>
  <c r="K357" i="13"/>
  <c r="I357" i="13" s="1"/>
  <c r="R357" i="13"/>
  <c r="H357" i="13" s="1"/>
  <c r="K942" i="13"/>
  <c r="I942" i="13" s="1"/>
  <c r="R942" i="13"/>
  <c r="H942" i="13" s="1"/>
  <c r="K492" i="13"/>
  <c r="I492" i="13" s="1"/>
  <c r="R492" i="13"/>
  <c r="H492" i="13" s="1"/>
  <c r="K533" i="13"/>
  <c r="I533" i="13" s="1"/>
  <c r="R533" i="13"/>
  <c r="H533" i="13" s="1"/>
  <c r="K637" i="13"/>
  <c r="I637" i="13" s="1"/>
  <c r="R637" i="13"/>
  <c r="H637" i="13" s="1"/>
  <c r="K662" i="13"/>
  <c r="I662" i="13" s="1"/>
  <c r="R662" i="13"/>
  <c r="H662" i="13" s="1"/>
  <c r="K566" i="13"/>
  <c r="I566" i="13" s="1"/>
  <c r="R566" i="13"/>
  <c r="H566" i="13" s="1"/>
  <c r="K854" i="13"/>
  <c r="I854" i="13" s="1"/>
  <c r="R854" i="13"/>
  <c r="H854" i="13" s="1"/>
  <c r="K194" i="13"/>
  <c r="I194" i="13" s="1"/>
  <c r="R194" i="13"/>
  <c r="H194" i="13" s="1"/>
  <c r="K60" i="13"/>
  <c r="I60" i="13" s="1"/>
  <c r="R60" i="13"/>
  <c r="H60" i="13" s="1"/>
  <c r="K526" i="13"/>
  <c r="I526" i="13" s="1"/>
  <c r="R526" i="13"/>
  <c r="H526" i="13" s="1"/>
  <c r="K775" i="13"/>
  <c r="I775" i="13" s="1"/>
  <c r="R775" i="13"/>
  <c r="H775" i="13" s="1"/>
  <c r="K243" i="13"/>
  <c r="I243" i="13" s="1"/>
  <c r="R243" i="13"/>
  <c r="H243" i="13" s="1"/>
  <c r="K73" i="13"/>
  <c r="I73" i="13" s="1"/>
  <c r="R73" i="13"/>
  <c r="H73" i="13" s="1"/>
  <c r="K107" i="13"/>
  <c r="I107" i="13" s="1"/>
  <c r="R107" i="13"/>
  <c r="H107" i="13" s="1"/>
  <c r="K239" i="13"/>
  <c r="I239" i="13" s="1"/>
  <c r="R239" i="13"/>
  <c r="H239" i="13" s="1"/>
  <c r="K247" i="13"/>
  <c r="I247" i="13" s="1"/>
  <c r="R247" i="13"/>
  <c r="H247" i="13" s="1"/>
  <c r="K924" i="13"/>
  <c r="I924" i="13" s="1"/>
  <c r="R924" i="13"/>
  <c r="H924" i="13" s="1"/>
  <c r="K82" i="13"/>
  <c r="I82" i="13" s="1"/>
  <c r="R82" i="13"/>
  <c r="H82" i="13" s="1"/>
  <c r="K311" i="13"/>
  <c r="I311" i="13" s="1"/>
  <c r="R311" i="13"/>
  <c r="H311" i="13" s="1"/>
  <c r="K296" i="13"/>
  <c r="I296" i="13" s="1"/>
  <c r="R296" i="13"/>
  <c r="H296" i="13" s="1"/>
  <c r="K56" i="13"/>
  <c r="I56" i="13" s="1"/>
  <c r="R56" i="13"/>
  <c r="H56" i="13" s="1"/>
  <c r="K587" i="13"/>
  <c r="I587" i="13" s="1"/>
  <c r="R587" i="13"/>
  <c r="H587" i="13" s="1"/>
  <c r="K333" i="13"/>
  <c r="I333" i="13" s="1"/>
  <c r="R333" i="13"/>
  <c r="H333" i="13" s="1"/>
  <c r="K285" i="13"/>
  <c r="I285" i="13" s="1"/>
  <c r="R285" i="13"/>
  <c r="H285" i="13" s="1"/>
  <c r="K292" i="13"/>
  <c r="I292" i="13" s="1"/>
  <c r="R292" i="13"/>
  <c r="H292" i="13" s="1"/>
  <c r="K983" i="13"/>
  <c r="I983" i="13" s="1"/>
  <c r="R983" i="13"/>
  <c r="H983" i="13" s="1"/>
  <c r="K32" i="13"/>
  <c r="I32" i="13" s="1"/>
  <c r="R32" i="13"/>
  <c r="H32" i="13" s="1"/>
  <c r="K700" i="13"/>
  <c r="I700" i="13" s="1"/>
  <c r="R700" i="13"/>
  <c r="H700" i="13" s="1"/>
  <c r="K295" i="13"/>
  <c r="I295" i="13" s="1"/>
  <c r="R295" i="13"/>
  <c r="H295" i="13" s="1"/>
  <c r="K767" i="13"/>
  <c r="I767" i="13" s="1"/>
  <c r="R767" i="13"/>
  <c r="H767" i="13" s="1"/>
  <c r="K986" i="13"/>
  <c r="I986" i="13" s="1"/>
  <c r="R986" i="13"/>
  <c r="H986" i="13" s="1"/>
  <c r="K918" i="13"/>
  <c r="I918" i="13" s="1"/>
  <c r="R918" i="13"/>
  <c r="H918" i="13" s="1"/>
  <c r="K613" i="13"/>
  <c r="I613" i="13" s="1"/>
  <c r="R613" i="13"/>
  <c r="H613" i="13" s="1"/>
  <c r="K40" i="13"/>
  <c r="I40" i="13" s="1"/>
  <c r="R40" i="13"/>
  <c r="H40" i="13" s="1"/>
  <c r="K271" i="13"/>
  <c r="I271" i="13" s="1"/>
  <c r="R271" i="13"/>
  <c r="H271" i="13" s="1"/>
  <c r="K913" i="13"/>
  <c r="I913" i="13" s="1"/>
  <c r="R913" i="13"/>
  <c r="H913" i="13" s="1"/>
  <c r="K358" i="13"/>
  <c r="I358" i="13" s="1"/>
  <c r="R358" i="13"/>
  <c r="H358" i="13" s="1"/>
  <c r="K684" i="13"/>
  <c r="I684" i="13" s="1"/>
  <c r="R684" i="13"/>
  <c r="H684" i="13" s="1"/>
  <c r="K624" i="13"/>
  <c r="I624" i="13" s="1"/>
  <c r="R624" i="13"/>
  <c r="H624" i="13" s="1"/>
  <c r="K698" i="13"/>
  <c r="I698" i="13" s="1"/>
  <c r="R698" i="13"/>
  <c r="H698" i="13" s="1"/>
  <c r="K975" i="13"/>
  <c r="I975" i="13" s="1"/>
  <c r="R975" i="13"/>
  <c r="H975" i="13" s="1"/>
  <c r="K836" i="13"/>
  <c r="I836" i="13" s="1"/>
  <c r="R836" i="13"/>
  <c r="H836" i="13" s="1"/>
  <c r="K93" i="13"/>
  <c r="I93" i="13" s="1"/>
  <c r="R93" i="13"/>
  <c r="H93" i="13" s="1"/>
  <c r="K455" i="13"/>
  <c r="I455" i="13" s="1"/>
  <c r="R455" i="13"/>
  <c r="H455" i="13" s="1"/>
  <c r="K277" i="13"/>
  <c r="I277" i="13" s="1"/>
  <c r="R277" i="13"/>
  <c r="H277" i="13" s="1"/>
  <c r="K680" i="13"/>
  <c r="I680" i="13" s="1"/>
  <c r="R680" i="13"/>
  <c r="H680" i="13" s="1"/>
  <c r="K225" i="13"/>
  <c r="I225" i="13" s="1"/>
  <c r="R225" i="13"/>
  <c r="H225" i="13" s="1"/>
  <c r="K853" i="13"/>
  <c r="I853" i="13" s="1"/>
  <c r="R853" i="13"/>
  <c r="H853" i="13" s="1"/>
  <c r="K394" i="13"/>
  <c r="I394" i="13" s="1"/>
  <c r="R394" i="13"/>
  <c r="H394" i="13" s="1"/>
  <c r="K366" i="13"/>
  <c r="I366" i="13" s="1"/>
  <c r="R366" i="13"/>
  <c r="H366" i="13" s="1"/>
  <c r="K452" i="13"/>
  <c r="I452" i="13" s="1"/>
  <c r="R452" i="13"/>
  <c r="H452" i="13" s="1"/>
  <c r="K555" i="13"/>
  <c r="I555" i="13" s="1"/>
  <c r="R555" i="13"/>
  <c r="H555" i="13" s="1"/>
  <c r="K49" i="13"/>
  <c r="I49" i="13" s="1"/>
  <c r="R49" i="13"/>
  <c r="H49" i="13" s="1"/>
  <c r="K467" i="13"/>
  <c r="I467" i="13" s="1"/>
  <c r="R467" i="13"/>
  <c r="H467" i="13" s="1"/>
  <c r="K257" i="13"/>
  <c r="I257" i="13" s="1"/>
  <c r="R257" i="13"/>
  <c r="H257" i="13" s="1"/>
  <c r="K356" i="13"/>
  <c r="I356" i="13" s="1"/>
  <c r="R356" i="13"/>
  <c r="H356" i="13" s="1"/>
  <c r="K980" i="13"/>
  <c r="I980" i="13" s="1"/>
  <c r="R980" i="13"/>
  <c r="H980" i="13" s="1"/>
  <c r="K129" i="13"/>
  <c r="I129" i="13" s="1"/>
  <c r="R129" i="13"/>
  <c r="H129" i="13" s="1"/>
  <c r="K872" i="13"/>
  <c r="I872" i="13" s="1"/>
  <c r="R872" i="13"/>
  <c r="H872" i="13" s="1"/>
  <c r="K86" i="13"/>
  <c r="I86" i="13" s="1"/>
  <c r="R86" i="13"/>
  <c r="H86" i="13" s="1"/>
  <c r="K960" i="13"/>
  <c r="I960" i="13" s="1"/>
  <c r="R960" i="13"/>
  <c r="H960" i="13" s="1"/>
  <c r="K101" i="13"/>
  <c r="I101" i="13" s="1"/>
  <c r="R101" i="13"/>
  <c r="H101" i="13" s="1"/>
  <c r="K89" i="13"/>
  <c r="I89" i="13" s="1"/>
  <c r="R89" i="13"/>
  <c r="H89" i="13" s="1"/>
  <c r="K96" i="13"/>
  <c r="I96" i="13" s="1"/>
  <c r="R96" i="13"/>
  <c r="H96" i="13" s="1"/>
  <c r="K779" i="13"/>
  <c r="I779" i="13" s="1"/>
  <c r="R779" i="13"/>
  <c r="H779" i="13" s="1"/>
  <c r="K254" i="13"/>
  <c r="I254" i="13" s="1"/>
  <c r="R254" i="13"/>
  <c r="H254" i="13" s="1"/>
  <c r="K319" i="13"/>
  <c r="I319" i="13" s="1"/>
  <c r="R319" i="13"/>
  <c r="H319" i="13" s="1"/>
  <c r="K547" i="13"/>
  <c r="I547" i="13" s="1"/>
  <c r="R547" i="13"/>
  <c r="H547" i="13" s="1"/>
  <c r="K941" i="13"/>
  <c r="I941" i="13" s="1"/>
  <c r="R941" i="13"/>
  <c r="H941" i="13" s="1"/>
  <c r="K233" i="13"/>
  <c r="I233" i="13" s="1"/>
  <c r="R233" i="13"/>
  <c r="H233" i="13" s="1"/>
  <c r="K543" i="13"/>
  <c r="I543" i="13" s="1"/>
  <c r="R543" i="13"/>
  <c r="H543" i="13" s="1"/>
  <c r="K996" i="13"/>
  <c r="I996" i="13" s="1"/>
  <c r="R996" i="13"/>
  <c r="H996" i="13" s="1"/>
  <c r="K79" i="13"/>
  <c r="I79" i="13" s="1"/>
  <c r="R79" i="13"/>
  <c r="H79" i="13" s="1"/>
  <c r="K226" i="13"/>
  <c r="I226" i="13" s="1"/>
  <c r="R226" i="13"/>
  <c r="H226" i="13" s="1"/>
  <c r="K850" i="13"/>
  <c r="I850" i="13" s="1"/>
  <c r="R850" i="13"/>
  <c r="H850" i="13" s="1"/>
  <c r="K203" i="13"/>
  <c r="I203" i="13" s="1"/>
  <c r="R203" i="13"/>
  <c r="H203" i="13" s="1"/>
  <c r="K891" i="13"/>
  <c r="I891" i="13" s="1"/>
  <c r="R891" i="13"/>
  <c r="H891" i="13" s="1"/>
  <c r="K551" i="13"/>
  <c r="I551" i="13" s="1"/>
  <c r="R551" i="13"/>
  <c r="H551" i="13" s="1"/>
  <c r="K103" i="13"/>
  <c r="I103" i="13" s="1"/>
  <c r="R103" i="13"/>
  <c r="H103" i="13" s="1"/>
  <c r="K476" i="13"/>
  <c r="I476" i="13" s="1"/>
  <c r="R476" i="13"/>
  <c r="H476" i="13" s="1"/>
  <c r="K619" i="13"/>
  <c r="I619" i="13" s="1"/>
  <c r="R619" i="13"/>
  <c r="H619" i="13" s="1"/>
  <c r="K362" i="13"/>
  <c r="I362" i="13" s="1"/>
  <c r="R362" i="13"/>
  <c r="H362" i="13" s="1"/>
  <c r="K147" i="13"/>
  <c r="I147" i="13" s="1"/>
  <c r="R147" i="13"/>
  <c r="H147" i="13" s="1"/>
  <c r="K486" i="13"/>
  <c r="I486" i="13" s="1"/>
  <c r="R486" i="13"/>
  <c r="H486" i="13" s="1"/>
  <c r="K625" i="13"/>
  <c r="I625" i="13" s="1"/>
  <c r="R625" i="13"/>
  <c r="H625" i="13" s="1"/>
  <c r="K106" i="13"/>
  <c r="I106" i="13" s="1"/>
  <c r="R106" i="13"/>
  <c r="H106" i="13" s="1"/>
  <c r="K579" i="13"/>
  <c r="I579" i="13" s="1"/>
  <c r="R579" i="13"/>
  <c r="H579" i="13" s="1"/>
  <c r="K956" i="13"/>
  <c r="I956" i="13" s="1"/>
  <c r="R956" i="13"/>
  <c r="H956" i="13" s="1"/>
  <c r="K904" i="13"/>
  <c r="I904" i="13" s="1"/>
  <c r="R904" i="13"/>
  <c r="H904" i="13" s="1"/>
  <c r="K934" i="13"/>
  <c r="I934" i="13" s="1"/>
  <c r="R934" i="13"/>
  <c r="H934" i="13" s="1"/>
  <c r="K686" i="13"/>
  <c r="I686" i="13" s="1"/>
  <c r="R686" i="13"/>
  <c r="H686" i="13" s="1"/>
  <c r="K323" i="13"/>
  <c r="I323" i="13" s="1"/>
  <c r="R323" i="13"/>
  <c r="H323" i="13" s="1"/>
  <c r="K969" i="13"/>
  <c r="I969" i="13" s="1"/>
  <c r="R969" i="13"/>
  <c r="H969" i="13" s="1"/>
  <c r="K567" i="13"/>
  <c r="I567" i="13" s="1"/>
  <c r="R567" i="13"/>
  <c r="H567" i="13" s="1"/>
  <c r="K360" i="13"/>
  <c r="I360" i="13" s="1"/>
  <c r="R360" i="13"/>
  <c r="H360" i="13" s="1"/>
  <c r="K432" i="13"/>
  <c r="I432" i="13" s="1"/>
  <c r="R432" i="13"/>
  <c r="H432" i="13" s="1"/>
  <c r="K208" i="13"/>
  <c r="I208" i="13" s="1"/>
  <c r="R208" i="13"/>
  <c r="H208" i="13" s="1"/>
  <c r="K487" i="13"/>
  <c r="I487" i="13" s="1"/>
  <c r="R487" i="13"/>
  <c r="H487" i="13" s="1"/>
  <c r="K967" i="13"/>
  <c r="I967" i="13" s="1"/>
  <c r="R967" i="13"/>
  <c r="H967" i="13" s="1"/>
  <c r="K531" i="13"/>
  <c r="I531" i="13" s="1"/>
  <c r="R531" i="13"/>
  <c r="H531" i="13" s="1"/>
  <c r="K823" i="13"/>
  <c r="I823" i="13" s="1"/>
  <c r="R823" i="13"/>
  <c r="H823" i="13" s="1"/>
  <c r="K655" i="13"/>
  <c r="I655" i="13" s="1"/>
  <c r="R655" i="13"/>
  <c r="H655" i="13" s="1"/>
  <c r="K740" i="13"/>
  <c r="I740" i="13" s="1"/>
  <c r="R740" i="13"/>
  <c r="H740" i="13" s="1"/>
  <c r="K668" i="13"/>
  <c r="I668" i="13" s="1"/>
  <c r="R668" i="13"/>
  <c r="H668" i="13" s="1"/>
  <c r="K957" i="13"/>
  <c r="I957" i="13" s="1"/>
  <c r="R957" i="13"/>
  <c r="H957" i="13" s="1"/>
  <c r="K838" i="13"/>
  <c r="I838" i="13" s="1"/>
  <c r="R838" i="13"/>
  <c r="H838" i="13" s="1"/>
  <c r="K541" i="13"/>
  <c r="I541" i="13" s="1"/>
  <c r="R541" i="13"/>
  <c r="H541" i="13" s="1"/>
  <c r="K540" i="13"/>
  <c r="I540" i="13" s="1"/>
  <c r="R540" i="13"/>
  <c r="H540" i="13" s="1"/>
  <c r="K213" i="13"/>
  <c r="I213" i="13" s="1"/>
  <c r="R213" i="13"/>
  <c r="H213" i="13" s="1"/>
  <c r="K676" i="13"/>
  <c r="I676" i="13" s="1"/>
  <c r="R676" i="13"/>
  <c r="H676" i="13" s="1"/>
  <c r="K744" i="13"/>
  <c r="I744" i="13" s="1"/>
  <c r="R744" i="13"/>
  <c r="H744" i="13" s="1"/>
  <c r="K320" i="13"/>
  <c r="I320" i="13" s="1"/>
  <c r="R320" i="13"/>
  <c r="H320" i="13" s="1"/>
  <c r="K197" i="13"/>
  <c r="I197" i="13" s="1"/>
  <c r="R197" i="13"/>
  <c r="H197" i="13" s="1"/>
  <c r="K815" i="13"/>
  <c r="I815" i="13" s="1"/>
  <c r="R815" i="13"/>
  <c r="H815" i="13" s="1"/>
  <c r="K201" i="13"/>
  <c r="I201" i="13" s="1"/>
  <c r="R201" i="13"/>
  <c r="H201" i="13" s="1"/>
  <c r="K849" i="13"/>
  <c r="I849" i="13" s="1"/>
  <c r="R849" i="13"/>
  <c r="H849" i="13" s="1"/>
  <c r="K307" i="13"/>
  <c r="I307" i="13" s="1"/>
  <c r="R307" i="13"/>
  <c r="H307" i="13" s="1"/>
  <c r="K447" i="13"/>
  <c r="I447" i="13" s="1"/>
  <c r="R447" i="13"/>
  <c r="H447" i="13" s="1"/>
  <c r="K314" i="13"/>
  <c r="I314" i="13" s="1"/>
  <c r="R314" i="13"/>
  <c r="H314" i="13" s="1"/>
  <c r="K28" i="13"/>
  <c r="I28" i="13" s="1"/>
  <c r="R28" i="13"/>
  <c r="H28" i="13" s="1"/>
  <c r="K994" i="13"/>
  <c r="I994" i="13" s="1"/>
  <c r="R994" i="13"/>
  <c r="H994" i="13" s="1"/>
  <c r="K38" i="13"/>
  <c r="I38" i="13" s="1"/>
  <c r="R38" i="13"/>
  <c r="H38" i="13" s="1"/>
  <c r="K181" i="13"/>
  <c r="I181" i="13" s="1"/>
  <c r="R181" i="13"/>
  <c r="H181" i="13" s="1"/>
  <c r="K192" i="13"/>
  <c r="I192" i="13" s="1"/>
  <c r="R192" i="13"/>
  <c r="H192" i="13" s="1"/>
  <c r="K281" i="13"/>
  <c r="I281" i="13" s="1"/>
  <c r="R281" i="13"/>
  <c r="H281" i="13" s="1"/>
  <c r="K67" i="13"/>
  <c r="I67" i="13" s="1"/>
  <c r="R67" i="13"/>
  <c r="H67" i="13" s="1"/>
  <c r="K513" i="13"/>
  <c r="I513" i="13" s="1"/>
  <c r="R513" i="13"/>
  <c r="H513" i="13" s="1"/>
  <c r="K827" i="13"/>
  <c r="I827" i="13" s="1"/>
  <c r="R827" i="13"/>
  <c r="H827" i="13" s="1"/>
  <c r="K893" i="13"/>
  <c r="I893" i="13" s="1"/>
  <c r="R893" i="13"/>
  <c r="H893" i="13" s="1"/>
  <c r="K417" i="13"/>
  <c r="I417" i="13" s="1"/>
  <c r="R417" i="13"/>
  <c r="H417" i="13" s="1"/>
  <c r="K228" i="13"/>
  <c r="I228" i="13" s="1"/>
  <c r="R228" i="13"/>
  <c r="H228" i="13" s="1"/>
  <c r="K381" i="13"/>
  <c r="I381" i="13" s="1"/>
  <c r="R381" i="13"/>
  <c r="H381" i="13" s="1"/>
  <c r="K471" i="13"/>
  <c r="I471" i="13" s="1"/>
  <c r="R471" i="13"/>
  <c r="H471" i="13" s="1"/>
  <c r="K134" i="13"/>
  <c r="I134" i="13" s="1"/>
  <c r="R134" i="13"/>
  <c r="H134" i="13" s="1"/>
  <c r="K474" i="13"/>
  <c r="I474" i="13" s="1"/>
  <c r="R474" i="13"/>
  <c r="H474" i="13" s="1"/>
  <c r="K272" i="13"/>
  <c r="I272" i="13" s="1"/>
  <c r="R272" i="13"/>
  <c r="H272" i="13" s="1"/>
  <c r="K738" i="13"/>
  <c r="I738" i="13" s="1"/>
  <c r="R738" i="13"/>
  <c r="H738" i="13" s="1"/>
  <c r="K489" i="13"/>
  <c r="I489" i="13" s="1"/>
  <c r="R489" i="13"/>
  <c r="H489" i="13" s="1"/>
  <c r="K887" i="13"/>
  <c r="I887" i="13" s="1"/>
  <c r="R887" i="13"/>
  <c r="H887" i="13" s="1"/>
  <c r="K727" i="13"/>
  <c r="I727" i="13" s="1"/>
  <c r="R727" i="13"/>
  <c r="H727" i="13" s="1"/>
  <c r="K301" i="13"/>
  <c r="I301" i="13" s="1"/>
  <c r="R301" i="13"/>
  <c r="H301" i="13" s="1"/>
  <c r="K340" i="13"/>
  <c r="I340" i="13" s="1"/>
  <c r="R340" i="13"/>
  <c r="H340" i="13" s="1"/>
  <c r="K709" i="13"/>
  <c r="I709" i="13" s="1"/>
  <c r="R709" i="13"/>
  <c r="H709" i="13" s="1"/>
  <c r="K275" i="13"/>
  <c r="I275" i="13" s="1"/>
  <c r="R275" i="13"/>
  <c r="H275" i="13" s="1"/>
  <c r="K482" i="13"/>
  <c r="I482" i="13" s="1"/>
  <c r="R482" i="13"/>
  <c r="H482" i="13" s="1"/>
  <c r="K847" i="13"/>
  <c r="I847" i="13" s="1"/>
  <c r="R847" i="13"/>
  <c r="H847" i="13" s="1"/>
  <c r="K279" i="13"/>
  <c r="I279" i="13" s="1"/>
  <c r="R279" i="13"/>
  <c r="H279" i="13" s="1"/>
  <c r="K922" i="13"/>
  <c r="I922" i="13" s="1"/>
  <c r="R922" i="13"/>
  <c r="H922" i="13" s="1"/>
  <c r="K703" i="13"/>
  <c r="I703" i="13" s="1"/>
  <c r="R703" i="13"/>
  <c r="H703" i="13" s="1"/>
  <c r="K1001" i="13"/>
  <c r="I1001" i="13" s="1"/>
  <c r="R1001" i="13"/>
  <c r="H1001" i="13" s="1"/>
  <c r="K722" i="13"/>
  <c r="I722" i="13" s="1"/>
  <c r="R722" i="13"/>
  <c r="H722" i="13" s="1"/>
  <c r="K846" i="13"/>
  <c r="I846" i="13" s="1"/>
  <c r="R846" i="13"/>
  <c r="H846" i="13" s="1"/>
  <c r="K813" i="13"/>
  <c r="I813" i="13" s="1"/>
  <c r="R813" i="13"/>
  <c r="H813" i="13" s="1"/>
  <c r="K267" i="13"/>
  <c r="I267" i="13" s="1"/>
  <c r="R267" i="13"/>
  <c r="H267" i="13" s="1"/>
  <c r="K195" i="13"/>
  <c r="I195" i="13" s="1"/>
  <c r="R195" i="13"/>
  <c r="H195" i="13" s="1"/>
  <c r="K113" i="13"/>
  <c r="I113" i="13" s="1"/>
  <c r="R113" i="13"/>
  <c r="H113" i="13" s="1"/>
  <c r="K92" i="13"/>
  <c r="I92" i="13" s="1"/>
  <c r="R92" i="13"/>
  <c r="H92" i="13" s="1"/>
  <c r="K303" i="13"/>
  <c r="I303" i="13" s="1"/>
  <c r="R303" i="13"/>
  <c r="H303" i="13" s="1"/>
  <c r="K140" i="13"/>
  <c r="I140" i="13" s="1"/>
  <c r="R140" i="13"/>
  <c r="H140" i="13" s="1"/>
  <c r="K164" i="13"/>
  <c r="I164" i="13" s="1"/>
  <c r="R164" i="13"/>
  <c r="H164" i="13" s="1"/>
  <c r="K51" i="13"/>
  <c r="I51" i="13" s="1"/>
  <c r="R51" i="13"/>
  <c r="H51" i="13" s="1"/>
  <c r="K574" i="13"/>
  <c r="I574" i="13" s="1"/>
  <c r="R574" i="13"/>
  <c r="H574" i="13" s="1"/>
  <c r="K65" i="13"/>
  <c r="I65" i="13" s="1"/>
  <c r="R65" i="13"/>
  <c r="H65" i="13" s="1"/>
  <c r="K45" i="13"/>
  <c r="I45" i="13" s="1"/>
  <c r="R45" i="13"/>
  <c r="H45" i="13" s="1"/>
  <c r="K345" i="13"/>
  <c r="I345" i="13" s="1"/>
  <c r="R345" i="13"/>
  <c r="H345" i="13" s="1"/>
  <c r="K875" i="13"/>
  <c r="I875" i="13" s="1"/>
  <c r="R875" i="13"/>
  <c r="H875" i="13" s="1"/>
  <c r="K575" i="13"/>
  <c r="I575" i="13" s="1"/>
  <c r="R575" i="13"/>
  <c r="H575" i="13" s="1"/>
  <c r="K729" i="13"/>
  <c r="I729" i="13" s="1"/>
  <c r="R729" i="13"/>
  <c r="H729" i="13" s="1"/>
  <c r="K592" i="13"/>
  <c r="I592" i="13" s="1"/>
  <c r="R592" i="13"/>
  <c r="H592" i="13" s="1"/>
  <c r="K561" i="13"/>
  <c r="I561" i="13" s="1"/>
  <c r="R561" i="13"/>
  <c r="H561" i="13" s="1"/>
  <c r="K375" i="13"/>
  <c r="I375" i="13" s="1"/>
  <c r="R375" i="13"/>
  <c r="H375" i="13" s="1"/>
  <c r="K544" i="13"/>
  <c r="I544" i="13" s="1"/>
  <c r="R544" i="13"/>
  <c r="H544" i="13" s="1"/>
  <c r="K459" i="13"/>
  <c r="I459" i="13" s="1"/>
  <c r="R459" i="13"/>
  <c r="H459" i="13" s="1"/>
  <c r="K330" i="13"/>
  <c r="I330" i="13" s="1"/>
  <c r="R330" i="13"/>
  <c r="H330" i="13" s="1"/>
  <c r="K427" i="13"/>
  <c r="I427" i="13" s="1"/>
  <c r="R427" i="13"/>
  <c r="H427" i="13" s="1"/>
  <c r="K69" i="13"/>
  <c r="I69" i="13" s="1"/>
  <c r="R69" i="13"/>
  <c r="H69" i="13" s="1"/>
  <c r="K783" i="13"/>
  <c r="I783" i="13" s="1"/>
  <c r="R783" i="13"/>
  <c r="H783" i="13" s="1"/>
  <c r="K602" i="13"/>
  <c r="I602" i="13" s="1"/>
  <c r="R602" i="13"/>
  <c r="H602" i="13" s="1"/>
  <c r="K860" i="13"/>
  <c r="I860" i="13" s="1"/>
  <c r="R860" i="13"/>
  <c r="H860" i="13" s="1"/>
  <c r="K364" i="13"/>
  <c r="I364" i="13" s="1"/>
  <c r="R364" i="13"/>
  <c r="H364" i="13" s="1"/>
  <c r="K392" i="13"/>
  <c r="I392" i="13" s="1"/>
  <c r="R392" i="13"/>
  <c r="H392" i="13" s="1"/>
  <c r="K85" i="13"/>
  <c r="I85" i="13" s="1"/>
  <c r="R85" i="13"/>
  <c r="H85" i="13" s="1"/>
  <c r="K240" i="13"/>
  <c r="I240" i="13" s="1"/>
  <c r="R240" i="13"/>
  <c r="H240" i="13" s="1"/>
  <c r="K763" i="13"/>
  <c r="I763" i="13" s="1"/>
  <c r="R763" i="13"/>
  <c r="H763" i="13" s="1"/>
  <c r="K754" i="13"/>
  <c r="I754" i="13" s="1"/>
  <c r="R754" i="13"/>
  <c r="H754" i="13" s="1"/>
  <c r="K172" i="13"/>
  <c r="I172" i="13" s="1"/>
  <c r="R172" i="13"/>
  <c r="H172" i="13" s="1"/>
  <c r="K974" i="13"/>
  <c r="I974" i="13" s="1"/>
  <c r="R974" i="13"/>
  <c r="H974" i="13" s="1"/>
  <c r="K46" i="13"/>
  <c r="I46" i="13" s="1"/>
  <c r="R46" i="13"/>
  <c r="H46" i="13" s="1"/>
  <c r="K415" i="13"/>
  <c r="I415" i="13" s="1"/>
  <c r="R415" i="13"/>
  <c r="H415" i="13" s="1"/>
  <c r="K287" i="13"/>
  <c r="I287" i="13" s="1"/>
  <c r="R287" i="13"/>
  <c r="H287" i="13" s="1"/>
  <c r="K494" i="13"/>
  <c r="I494" i="13" s="1"/>
  <c r="R494" i="13"/>
  <c r="H494" i="13" s="1"/>
  <c r="K877" i="13"/>
  <c r="I877" i="13" s="1"/>
  <c r="R877" i="13"/>
  <c r="H877" i="13" s="1"/>
  <c r="K198" i="13"/>
  <c r="I198" i="13" s="1"/>
  <c r="R198" i="13"/>
  <c r="H198" i="13" s="1"/>
  <c r="K249" i="13"/>
  <c r="I249" i="13" s="1"/>
  <c r="R249" i="13"/>
  <c r="H249" i="13" s="1"/>
  <c r="K337" i="13"/>
  <c r="I337" i="13" s="1"/>
  <c r="R337" i="13"/>
  <c r="H337" i="13" s="1"/>
  <c r="K132" i="13"/>
  <c r="I132" i="13" s="1"/>
  <c r="R132" i="13"/>
  <c r="H132" i="13" s="1"/>
  <c r="K667" i="13"/>
  <c r="I667" i="13" s="1"/>
  <c r="R667" i="13"/>
  <c r="H667" i="13" s="1"/>
  <c r="K829" i="13"/>
  <c r="I829" i="13" s="1"/>
  <c r="R829" i="13"/>
  <c r="H829" i="13" s="1"/>
  <c r="K144" i="13"/>
  <c r="I144" i="13" s="1"/>
  <c r="R144" i="13"/>
  <c r="H144" i="13" s="1"/>
  <c r="K607" i="13"/>
  <c r="I607" i="13" s="1"/>
  <c r="R607" i="13"/>
  <c r="H607" i="13" s="1"/>
  <c r="K923" i="13"/>
  <c r="I923" i="13" s="1"/>
  <c r="R923" i="13"/>
  <c r="H923" i="13" s="1"/>
  <c r="K1000" i="13"/>
  <c r="I1000" i="13" s="1"/>
  <c r="R1000" i="13"/>
  <c r="H1000" i="13" s="1"/>
  <c r="K469" i="13"/>
  <c r="I469" i="13" s="1"/>
  <c r="R469" i="13"/>
  <c r="H469" i="13" s="1"/>
  <c r="K209" i="13"/>
  <c r="I209" i="13" s="1"/>
  <c r="R209" i="13"/>
  <c r="H209" i="13" s="1"/>
  <c r="K370" i="13"/>
  <c r="I370" i="13" s="1"/>
  <c r="R370" i="13"/>
  <c r="H370" i="13" s="1"/>
  <c r="K882" i="13"/>
  <c r="I882" i="13" s="1"/>
  <c r="R882" i="13"/>
  <c r="H882" i="13" s="1"/>
  <c r="K326" i="13"/>
  <c r="I326" i="13" s="1"/>
  <c r="R326" i="13"/>
  <c r="H326" i="13" s="1"/>
  <c r="K560" i="13"/>
  <c r="I560" i="13" s="1"/>
  <c r="R560" i="13"/>
  <c r="H560" i="13" s="1"/>
  <c r="K610" i="13"/>
  <c r="I610" i="13" s="1"/>
  <c r="R610" i="13"/>
  <c r="H610" i="13" s="1"/>
  <c r="K958" i="13"/>
  <c r="I958" i="13" s="1"/>
  <c r="R958" i="13"/>
  <c r="H958" i="13" s="1"/>
  <c r="K374" i="13"/>
  <c r="I374" i="13" s="1"/>
  <c r="R374" i="13"/>
  <c r="H374" i="13" s="1"/>
  <c r="K430" i="13"/>
  <c r="I430" i="13" s="1"/>
  <c r="R430" i="13"/>
  <c r="H430" i="13" s="1"/>
  <c r="K393" i="13"/>
  <c r="I393" i="13" s="1"/>
  <c r="R393" i="13"/>
  <c r="H393" i="13" s="1"/>
  <c r="K992" i="13"/>
  <c r="I992" i="13" s="1"/>
  <c r="R992" i="13"/>
  <c r="H992" i="13" s="1"/>
  <c r="K199" i="13"/>
  <c r="I199" i="13" s="1"/>
  <c r="R199" i="13"/>
  <c r="H199" i="13" s="1"/>
  <c r="K473" i="13"/>
  <c r="I473" i="13" s="1"/>
  <c r="R473" i="13"/>
  <c r="H473" i="13" s="1"/>
  <c r="K954" i="13"/>
  <c r="I954" i="13" s="1"/>
  <c r="R954" i="13"/>
  <c r="H954" i="13" s="1"/>
  <c r="K361" i="13"/>
  <c r="I361" i="13" s="1"/>
  <c r="R361" i="13"/>
  <c r="H361" i="13" s="1"/>
  <c r="K298" i="13"/>
  <c r="I298" i="13" s="1"/>
  <c r="R298" i="13"/>
  <c r="H298" i="13" s="1"/>
  <c r="K757" i="13"/>
  <c r="I757" i="13" s="1"/>
  <c r="R757" i="13"/>
  <c r="H757" i="13" s="1"/>
  <c r="K187" i="13"/>
  <c r="I187" i="13" s="1"/>
  <c r="R187" i="13"/>
  <c r="H187" i="13" s="1"/>
  <c r="K398" i="13"/>
  <c r="I398" i="13" s="1"/>
  <c r="R398" i="13"/>
  <c r="H398" i="13" s="1"/>
  <c r="K406" i="13"/>
  <c r="I406" i="13" s="1"/>
  <c r="R406" i="13"/>
  <c r="H406" i="13" s="1"/>
  <c r="K1013" i="13"/>
  <c r="I1013" i="13" s="1"/>
  <c r="R1013" i="13"/>
  <c r="H1013" i="13" s="1"/>
  <c r="K604" i="13"/>
  <c r="I604" i="13" s="1"/>
  <c r="R604" i="13"/>
  <c r="H604" i="13" s="1"/>
  <c r="K558" i="13"/>
  <c r="I558" i="13" s="1"/>
  <c r="R558" i="13"/>
  <c r="H558" i="13" s="1"/>
  <c r="K408" i="13"/>
  <c r="I408" i="13" s="1"/>
  <c r="R408" i="13"/>
  <c r="H408" i="13" s="1"/>
  <c r="K616" i="13"/>
  <c r="I616" i="13" s="1"/>
  <c r="R616" i="13"/>
  <c r="H616" i="13" s="1"/>
  <c r="K462" i="13"/>
  <c r="I462" i="13" s="1"/>
  <c r="R462" i="13"/>
  <c r="H462" i="13" s="1"/>
  <c r="K785" i="13"/>
  <c r="I785" i="13" s="1"/>
  <c r="R785" i="13"/>
  <c r="H785" i="13" s="1"/>
  <c r="K488" i="13"/>
  <c r="I488" i="13" s="1"/>
  <c r="R488" i="13"/>
  <c r="H488" i="13" s="1"/>
  <c r="K136" i="13"/>
  <c r="I136" i="13" s="1"/>
  <c r="R136" i="13"/>
  <c r="H136" i="13" s="1"/>
  <c r="K627" i="13"/>
  <c r="I627" i="13" s="1"/>
  <c r="R627" i="13"/>
  <c r="H627" i="13" s="1"/>
  <c r="K751" i="13"/>
  <c r="I751" i="13" s="1"/>
  <c r="R751" i="13"/>
  <c r="H751" i="13" s="1"/>
  <c r="K971" i="13"/>
  <c r="I971" i="13" s="1"/>
  <c r="R971" i="13"/>
  <c r="H971" i="13" s="1"/>
  <c r="K232" i="13"/>
  <c r="I232" i="13" s="1"/>
  <c r="R232" i="13"/>
  <c r="H232" i="13" s="1"/>
  <c r="K557" i="13"/>
  <c r="I557" i="13" s="1"/>
  <c r="R557" i="13"/>
  <c r="H557" i="13" s="1"/>
  <c r="K989" i="13"/>
  <c r="I989" i="13" s="1"/>
  <c r="R989" i="13"/>
  <c r="H989" i="13" s="1"/>
  <c r="K424" i="13"/>
  <c r="I424" i="13" s="1"/>
  <c r="R424" i="13"/>
  <c r="H424" i="13" s="1"/>
  <c r="K262" i="13"/>
  <c r="I262" i="13" s="1"/>
  <c r="R262" i="13"/>
  <c r="H262" i="13" s="1"/>
  <c r="K828" i="13"/>
  <c r="I828" i="13" s="1"/>
  <c r="R828" i="13"/>
  <c r="H828" i="13" s="1"/>
  <c r="K248" i="13"/>
  <c r="I248" i="13" s="1"/>
  <c r="R248" i="13"/>
  <c r="H248" i="13" s="1"/>
  <c r="K218" i="13"/>
  <c r="I218" i="13" s="1"/>
  <c r="R218" i="13"/>
  <c r="H218" i="13" s="1"/>
  <c r="K855" i="13"/>
  <c r="I855" i="13" s="1"/>
  <c r="R855" i="13"/>
  <c r="H855" i="13" s="1"/>
  <c r="K151" i="13"/>
  <c r="I151" i="13" s="1"/>
  <c r="R151" i="13"/>
  <c r="H151" i="13" s="1"/>
  <c r="K577" i="13"/>
  <c r="I577" i="13" s="1"/>
  <c r="R577" i="13"/>
  <c r="H577" i="13" s="1"/>
  <c r="K444" i="13"/>
  <c r="I444" i="13" s="1"/>
  <c r="R444" i="13"/>
  <c r="H444" i="13" s="1"/>
  <c r="K491" i="13"/>
  <c r="I491" i="13" s="1"/>
  <c r="R491" i="13"/>
  <c r="H491" i="13" s="1"/>
  <c r="K23" i="13"/>
  <c r="I23" i="13" s="1"/>
  <c r="R23" i="13"/>
  <c r="H23" i="13" s="1"/>
  <c r="K159" i="13"/>
  <c r="I159" i="13" s="1"/>
  <c r="R159" i="13"/>
  <c r="H159" i="13" s="1"/>
  <c r="K524" i="13"/>
  <c r="I524" i="13" s="1"/>
  <c r="R524" i="13"/>
  <c r="H524" i="13" s="1"/>
  <c r="K50" i="13"/>
  <c r="I50" i="13" s="1"/>
  <c r="R50" i="13"/>
  <c r="H50" i="13" s="1"/>
  <c r="K265" i="13"/>
  <c r="I265" i="13" s="1"/>
  <c r="R265" i="13"/>
  <c r="H265" i="13" s="1"/>
  <c r="K851" i="13"/>
  <c r="I851" i="13" s="1"/>
  <c r="R851" i="13"/>
  <c r="H851" i="13" s="1"/>
  <c r="K68" i="13"/>
  <c r="I68" i="13" s="1"/>
  <c r="R68" i="13"/>
  <c r="H68" i="13" s="1"/>
  <c r="K985" i="13"/>
  <c r="I985" i="13" s="1"/>
  <c r="R985" i="13"/>
  <c r="H985" i="13" s="1"/>
  <c r="K673" i="13"/>
  <c r="I673" i="13" s="1"/>
  <c r="R673" i="13"/>
  <c r="H673" i="13" s="1"/>
  <c r="K250" i="13"/>
  <c r="I250" i="13" s="1"/>
  <c r="R250" i="13"/>
  <c r="H250" i="13" s="1"/>
  <c r="K707" i="13"/>
  <c r="I707" i="13" s="1"/>
  <c r="R707" i="13"/>
  <c r="H707" i="13" s="1"/>
  <c r="K562" i="13"/>
  <c r="I562" i="13" s="1"/>
  <c r="R562" i="13"/>
  <c r="H562" i="13" s="1"/>
  <c r="K313" i="13"/>
  <c r="I313" i="13" s="1"/>
  <c r="R313" i="13"/>
  <c r="H313" i="13" s="1"/>
  <c r="K955" i="13"/>
  <c r="I955" i="13" s="1"/>
  <c r="R955" i="13"/>
  <c r="H955" i="13" s="1"/>
  <c r="K26" i="13"/>
  <c r="I26" i="13" s="1"/>
  <c r="R26" i="13"/>
  <c r="H26" i="13" s="1"/>
  <c r="K636" i="13"/>
  <c r="I636" i="13" s="1"/>
  <c r="R636" i="13"/>
  <c r="H636" i="13" s="1"/>
  <c r="K464" i="13"/>
  <c r="I464" i="13" s="1"/>
  <c r="R464" i="13"/>
  <c r="H464" i="13" s="1"/>
  <c r="K618" i="13"/>
  <c r="I618" i="13" s="1"/>
  <c r="R618" i="13"/>
  <c r="H618" i="13" s="1"/>
  <c r="K659" i="13"/>
  <c r="I659" i="13" s="1"/>
  <c r="R659" i="13"/>
  <c r="H659" i="13" s="1"/>
  <c r="K185" i="13"/>
  <c r="I185" i="13" s="1"/>
  <c r="R185" i="13"/>
  <c r="H185" i="13" s="1"/>
  <c r="K605" i="13"/>
  <c r="I605" i="13" s="1"/>
  <c r="R605" i="13"/>
  <c r="H605" i="13" s="1"/>
  <c r="K629" i="13"/>
  <c r="I629" i="13" s="1"/>
  <c r="R629" i="13"/>
  <c r="H629" i="13" s="1"/>
  <c r="K479" i="13"/>
  <c r="I479" i="13" s="1"/>
  <c r="R479" i="13"/>
  <c r="H479" i="13" s="1"/>
  <c r="K94" i="13"/>
  <c r="I94" i="13" s="1"/>
  <c r="R94" i="13"/>
  <c r="H94" i="13" s="1"/>
  <c r="K803" i="13"/>
  <c r="I803" i="13" s="1"/>
  <c r="R803" i="13"/>
  <c r="H803" i="13" s="1"/>
  <c r="K736" i="13"/>
  <c r="I736" i="13" s="1"/>
  <c r="R736" i="13"/>
  <c r="H736" i="13" s="1"/>
  <c r="K174" i="13"/>
  <c r="I174" i="13" s="1"/>
  <c r="R174" i="13"/>
  <c r="H174" i="13" s="1"/>
  <c r="K921" i="13"/>
  <c r="I921" i="13" s="1"/>
  <c r="R921" i="13"/>
  <c r="H921" i="13" s="1"/>
  <c r="K563" i="13"/>
  <c r="I563" i="13" s="1"/>
  <c r="R563" i="13"/>
  <c r="H563" i="13" s="1"/>
  <c r="K363" i="13"/>
  <c r="I363" i="13" s="1"/>
  <c r="R363" i="13"/>
  <c r="H363" i="13" s="1"/>
  <c r="K765" i="13"/>
  <c r="I765" i="13" s="1"/>
  <c r="R765" i="13"/>
  <c r="H765" i="13" s="1"/>
  <c r="K109" i="13"/>
  <c r="I109" i="13" s="1"/>
  <c r="R109" i="13"/>
  <c r="H109" i="13" s="1"/>
  <c r="K965" i="13"/>
  <c r="I965" i="13" s="1"/>
  <c r="R965" i="13"/>
  <c r="H965" i="13" s="1"/>
  <c r="K507" i="13"/>
  <c r="I507" i="13" s="1"/>
  <c r="R507" i="13"/>
  <c r="H507" i="13" s="1"/>
  <c r="K87" i="13"/>
  <c r="I87" i="13" s="1"/>
  <c r="R87" i="13"/>
  <c r="H87" i="13" s="1"/>
  <c r="K690" i="13"/>
  <c r="I690" i="13" s="1"/>
  <c r="R690" i="13"/>
  <c r="H690" i="13" s="1"/>
  <c r="K251" i="13"/>
  <c r="I251" i="13" s="1"/>
  <c r="R251" i="13"/>
  <c r="H251" i="13" s="1"/>
  <c r="K117" i="13"/>
  <c r="I117" i="13" s="1"/>
  <c r="R117" i="13"/>
  <c r="H117" i="13" s="1"/>
  <c r="K723" i="13"/>
  <c r="I723" i="13" s="1"/>
  <c r="R723" i="13"/>
  <c r="H723" i="13" s="1"/>
  <c r="K66" i="13"/>
  <c r="I66" i="13" s="1"/>
  <c r="R66" i="13"/>
  <c r="H66" i="13" s="1"/>
  <c r="K231" i="13"/>
  <c r="I231" i="13" s="1"/>
  <c r="R231" i="13"/>
  <c r="H231" i="13" s="1"/>
  <c r="K884" i="13"/>
  <c r="I884" i="13" s="1"/>
  <c r="R884" i="13"/>
  <c r="H884" i="13" s="1"/>
  <c r="K310" i="13"/>
  <c r="I310" i="13" s="1"/>
  <c r="R310" i="13"/>
  <c r="H310" i="13" s="1"/>
  <c r="K682" i="13"/>
  <c r="I682" i="13" s="1"/>
  <c r="R682" i="13"/>
  <c r="H682" i="13" s="1"/>
  <c r="K215" i="13"/>
  <c r="I215" i="13" s="1"/>
  <c r="R215" i="13"/>
  <c r="H215" i="13" s="1"/>
  <c r="K127" i="13"/>
  <c r="I127" i="13" s="1"/>
  <c r="R127" i="13"/>
  <c r="H127" i="13" s="1"/>
  <c r="K35" i="13"/>
  <c r="I35" i="13" s="1"/>
  <c r="R35" i="13"/>
  <c r="H35" i="13" s="1"/>
  <c r="K745" i="13"/>
  <c r="I745" i="13" s="1"/>
  <c r="R745" i="13"/>
  <c r="H745" i="13" s="1"/>
  <c r="K80" i="13"/>
  <c r="I80" i="13" s="1"/>
  <c r="R80" i="13"/>
  <c r="H80" i="13" s="1"/>
  <c r="K705" i="13"/>
  <c r="I705" i="13" s="1"/>
  <c r="R705" i="13"/>
  <c r="H705" i="13" s="1"/>
  <c r="K481" i="13"/>
  <c r="I481" i="13" s="1"/>
  <c r="R481" i="13"/>
  <c r="H481" i="13" s="1"/>
  <c r="K737" i="13"/>
  <c r="I737" i="13" s="1"/>
  <c r="R737" i="13"/>
  <c r="H737" i="13" s="1"/>
  <c r="K933" i="13"/>
  <c r="I933" i="13" s="1"/>
  <c r="R933" i="13"/>
  <c r="H933" i="13" s="1"/>
  <c r="K291" i="13"/>
  <c r="I291" i="13" s="1"/>
  <c r="R291" i="13"/>
  <c r="H291" i="13" s="1"/>
  <c r="K542" i="13"/>
  <c r="I542" i="13" s="1"/>
  <c r="R542" i="13"/>
  <c r="H542" i="13" s="1"/>
  <c r="K135" i="13"/>
  <c r="I135" i="13" s="1"/>
  <c r="R135" i="13"/>
  <c r="H135" i="13" s="1"/>
  <c r="K652" i="13"/>
  <c r="I652" i="13" s="1"/>
  <c r="R652" i="13"/>
  <c r="H652" i="13" s="1"/>
  <c r="K477" i="13"/>
  <c r="I477" i="13" s="1"/>
  <c r="R477" i="13"/>
  <c r="H477" i="13" s="1"/>
  <c r="K990" i="13"/>
  <c r="I990" i="13" s="1"/>
  <c r="R990" i="13"/>
  <c r="H990" i="13" s="1"/>
  <c r="K382" i="13"/>
  <c r="I382" i="13" s="1"/>
  <c r="R382" i="13"/>
  <c r="H382" i="13" s="1"/>
  <c r="K146" i="13"/>
  <c r="I146" i="13" s="1"/>
  <c r="R146" i="13"/>
  <c r="H146" i="13" s="1"/>
  <c r="K612" i="13"/>
  <c r="I612" i="13" s="1"/>
  <c r="R612" i="13"/>
  <c r="H612" i="13" s="1"/>
  <c r="K123" i="13"/>
  <c r="I123" i="13" s="1"/>
  <c r="R123" i="13"/>
  <c r="H123" i="13" s="1"/>
  <c r="K483" i="13"/>
  <c r="I483" i="13" s="1"/>
  <c r="R483" i="13"/>
  <c r="H483" i="13" s="1"/>
  <c r="K367" i="13"/>
  <c r="I367" i="13" s="1"/>
  <c r="R367" i="13"/>
  <c r="H367" i="13" s="1"/>
  <c r="K450" i="13"/>
  <c r="I450" i="13" s="1"/>
  <c r="R450" i="13"/>
  <c r="H450" i="13" s="1"/>
  <c r="K90" i="13"/>
  <c r="I90" i="13" s="1"/>
  <c r="R90" i="13"/>
  <c r="H90" i="13" s="1"/>
  <c r="K499" i="13"/>
  <c r="I499" i="13" s="1"/>
  <c r="R499" i="13"/>
  <c r="H499" i="13" s="1"/>
  <c r="K141" i="13"/>
  <c r="I141" i="13" s="1"/>
  <c r="R141" i="13"/>
  <c r="H141" i="13" s="1"/>
  <c r="K431" i="13"/>
  <c r="I431" i="13" s="1"/>
  <c r="R431" i="13"/>
  <c r="H431" i="13" s="1"/>
  <c r="K761" i="13"/>
  <c r="I761" i="13" s="1"/>
  <c r="R761" i="13"/>
  <c r="H761" i="13" s="1"/>
  <c r="K466" i="13"/>
  <c r="I466" i="13" s="1"/>
  <c r="R466" i="13"/>
  <c r="H466" i="13" s="1"/>
  <c r="K643" i="13"/>
  <c r="I643" i="13" s="1"/>
  <c r="R643" i="13"/>
  <c r="H643" i="13" s="1"/>
  <c r="K693" i="13"/>
  <c r="I693" i="13" s="1"/>
  <c r="R693" i="13"/>
  <c r="H693" i="13" s="1"/>
  <c r="K648" i="13"/>
  <c r="I648" i="13" s="1"/>
  <c r="R648" i="13"/>
  <c r="H648" i="13" s="1"/>
  <c r="K593" i="13"/>
  <c r="I593" i="13" s="1"/>
  <c r="R593" i="13"/>
  <c r="H593" i="13" s="1"/>
  <c r="K329" i="13"/>
  <c r="I329" i="13" s="1"/>
  <c r="R329" i="13"/>
  <c r="H329" i="13" s="1"/>
  <c r="K678" i="13"/>
  <c r="I678" i="13" s="1"/>
  <c r="R678" i="13"/>
  <c r="H678" i="13" s="1"/>
  <c r="K245" i="13"/>
  <c r="I245" i="13" s="1"/>
  <c r="R245" i="13"/>
  <c r="H245" i="13" s="1"/>
  <c r="K833" i="13"/>
  <c r="I833" i="13" s="1"/>
  <c r="R833" i="13"/>
  <c r="H833" i="13" s="1"/>
  <c r="K521" i="13"/>
  <c r="I521" i="13" s="1"/>
  <c r="R521" i="13"/>
  <c r="H521" i="13" s="1"/>
  <c r="K43" i="13"/>
  <c r="I43" i="13" s="1"/>
  <c r="R43" i="13"/>
  <c r="H43" i="13" s="1"/>
  <c r="K276" i="13"/>
  <c r="I276" i="13" s="1"/>
  <c r="R276" i="13"/>
  <c r="H276" i="13" s="1"/>
  <c r="K946" i="13"/>
  <c r="I946" i="13" s="1"/>
  <c r="R946" i="13"/>
  <c r="H946" i="13" s="1"/>
  <c r="K694" i="13"/>
  <c r="I694" i="13" s="1"/>
  <c r="R694" i="13"/>
  <c r="H694" i="13" s="1"/>
  <c r="K401" i="13"/>
  <c r="I401" i="13" s="1"/>
  <c r="R401" i="13"/>
  <c r="H401" i="13" s="1"/>
  <c r="K706" i="13"/>
  <c r="I706" i="13" s="1"/>
  <c r="R706" i="13"/>
  <c r="H706" i="13" s="1"/>
  <c r="K1004" i="13"/>
  <c r="I1004" i="13" s="1"/>
  <c r="R1004" i="13"/>
  <c r="H1004" i="13" s="1"/>
  <c r="K786" i="13"/>
  <c r="I786" i="13" s="1"/>
  <c r="R786" i="13"/>
  <c r="H786" i="13" s="1"/>
  <c r="K373" i="13"/>
  <c r="I373" i="13" s="1"/>
  <c r="R373" i="13"/>
  <c r="H373" i="13" s="1"/>
  <c r="K41" i="13"/>
  <c r="I41" i="13" s="1"/>
  <c r="R41" i="13"/>
  <c r="H41" i="13" s="1"/>
  <c r="K748" i="13"/>
  <c r="I748" i="13" s="1"/>
  <c r="R748" i="13"/>
  <c r="H748" i="13" s="1"/>
  <c r="K409" i="13"/>
  <c r="I409" i="13" s="1"/>
  <c r="R409" i="13"/>
  <c r="H409" i="13" s="1"/>
  <c r="K926" i="13"/>
  <c r="I926" i="13" s="1"/>
  <c r="R926" i="13"/>
  <c r="H926" i="13" s="1"/>
  <c r="K114" i="13"/>
  <c r="I114" i="13" s="1"/>
  <c r="R114" i="13"/>
  <c r="H114" i="13" s="1"/>
  <c r="K379" i="13"/>
  <c r="I379" i="13" s="1"/>
  <c r="R379" i="13"/>
  <c r="H379" i="13" s="1"/>
  <c r="K497" i="13"/>
  <c r="I497" i="13" s="1"/>
  <c r="R497" i="13"/>
  <c r="H497" i="13" s="1"/>
  <c r="K502" i="13"/>
  <c r="I502" i="13" s="1"/>
  <c r="R502" i="13"/>
  <c r="H502" i="13" s="1"/>
  <c r="K317" i="13"/>
  <c r="I317" i="13" s="1"/>
  <c r="R317" i="13"/>
  <c r="H317" i="13" s="1"/>
  <c r="K289" i="13"/>
  <c r="I289" i="13" s="1"/>
  <c r="R289" i="13"/>
  <c r="H289" i="13" s="1"/>
  <c r="K304" i="13"/>
  <c r="I304" i="13" s="1"/>
  <c r="R304" i="13"/>
  <c r="H304" i="13" s="1"/>
  <c r="K434" i="13"/>
  <c r="I434" i="13" s="1"/>
  <c r="R434" i="13"/>
  <c r="H434" i="13" s="1"/>
  <c r="K116" i="13"/>
  <c r="I116" i="13" s="1"/>
  <c r="R116" i="13"/>
  <c r="H116" i="13" s="1"/>
  <c r="K496" i="13"/>
  <c r="I496" i="13" s="1"/>
  <c r="R496" i="13"/>
  <c r="H496" i="13" s="1"/>
  <c r="K108" i="13"/>
  <c r="I108" i="13" s="1"/>
  <c r="R108" i="13"/>
  <c r="H108" i="13" s="1"/>
  <c r="K204" i="13"/>
  <c r="I204" i="13" s="1"/>
  <c r="R204" i="13"/>
  <c r="H204" i="13" s="1"/>
  <c r="K37" i="13"/>
  <c r="I37" i="13" s="1"/>
  <c r="R37" i="13"/>
  <c r="H37" i="13" s="1"/>
  <c r="K264" i="13"/>
  <c r="I264" i="13" s="1"/>
  <c r="R264" i="13"/>
  <c r="H264" i="13" s="1"/>
  <c r="K48" i="13"/>
  <c r="I48" i="13" s="1"/>
  <c r="R48" i="13"/>
  <c r="H48" i="13" s="1"/>
  <c r="K730" i="13"/>
  <c r="I730" i="13" s="1"/>
  <c r="R730" i="13"/>
  <c r="H730" i="13" s="1"/>
  <c r="K33" i="13"/>
  <c r="I33" i="13" s="1"/>
  <c r="R33" i="13"/>
  <c r="H33" i="13" s="1"/>
  <c r="K321" i="13"/>
  <c r="I321" i="13" s="1"/>
  <c r="R321" i="13"/>
  <c r="H321" i="13" s="1"/>
  <c r="K852" i="13"/>
  <c r="I852" i="13" s="1"/>
  <c r="R852" i="13"/>
  <c r="H852" i="13" s="1"/>
  <c r="K628" i="13"/>
  <c r="I628" i="13" s="1"/>
  <c r="R628" i="13"/>
  <c r="H628" i="13" s="1"/>
  <c r="K36" i="13"/>
  <c r="I36" i="13" s="1"/>
  <c r="R36" i="13"/>
  <c r="H36" i="13" s="1"/>
  <c r="K641" i="13"/>
  <c r="I641" i="13" s="1"/>
  <c r="R641" i="13"/>
  <c r="H641" i="13" s="1"/>
  <c r="K448" i="13"/>
  <c r="I448" i="13" s="1"/>
  <c r="R448" i="13"/>
  <c r="H448" i="13" s="1"/>
  <c r="K435" i="13"/>
  <c r="I435" i="13" s="1"/>
  <c r="R435" i="13"/>
  <c r="H435" i="13" s="1"/>
  <c r="K210" i="13"/>
  <c r="I210" i="13" s="1"/>
  <c r="R210" i="13"/>
  <c r="H210" i="13" s="1"/>
  <c r="K125" i="13"/>
  <c r="I125" i="13" s="1"/>
  <c r="R125" i="13"/>
  <c r="H125" i="13" s="1"/>
  <c r="K266" i="13"/>
  <c r="I266" i="13" s="1"/>
  <c r="R266" i="13"/>
  <c r="H266" i="13" s="1"/>
  <c r="K889" i="13"/>
  <c r="I889" i="13" s="1"/>
  <c r="R889" i="13"/>
  <c r="H889" i="13" s="1"/>
  <c r="K559" i="13"/>
  <c r="I559" i="13" s="1"/>
  <c r="R559" i="13"/>
  <c r="H559" i="13" s="1"/>
  <c r="K811" i="13"/>
  <c r="I811" i="13" s="1"/>
  <c r="R811" i="13"/>
  <c r="H811" i="13" s="1"/>
  <c r="K830" i="13"/>
  <c r="I830" i="13" s="1"/>
  <c r="R830" i="13"/>
  <c r="H830" i="13" s="1"/>
  <c r="K142" i="13"/>
  <c r="I142" i="13" s="1"/>
  <c r="R142" i="13"/>
  <c r="H142" i="13" s="1"/>
  <c r="K396" i="13"/>
  <c r="I396" i="13" s="1"/>
  <c r="R396" i="13"/>
  <c r="H396" i="13" s="1"/>
  <c r="K674" i="13"/>
  <c r="I674" i="13" s="1"/>
  <c r="R674" i="13"/>
  <c r="H674" i="13" s="1"/>
  <c r="K909" i="13"/>
  <c r="I909" i="13" s="1"/>
  <c r="R909" i="13"/>
  <c r="H909" i="13" s="1"/>
  <c r="K100" i="13"/>
  <c r="I100" i="13" s="1"/>
  <c r="R100" i="13"/>
  <c r="H100" i="13" s="1"/>
  <c r="K930" i="13"/>
  <c r="I930" i="13" s="1"/>
  <c r="R930" i="13"/>
  <c r="H930" i="13" s="1"/>
  <c r="K660" i="13"/>
  <c r="I660" i="13" s="1"/>
  <c r="R660" i="13"/>
  <c r="H660" i="13" s="1"/>
  <c r="K495" i="13"/>
  <c r="I495" i="13" s="1"/>
  <c r="R495" i="13"/>
  <c r="H495" i="13" s="1"/>
  <c r="K348" i="13"/>
  <c r="I348" i="13" s="1"/>
  <c r="R348" i="13"/>
  <c r="H348" i="13" s="1"/>
  <c r="K670" i="13"/>
  <c r="I670" i="13" s="1"/>
  <c r="R670" i="13"/>
  <c r="H670" i="13" s="1"/>
  <c r="K621" i="13"/>
  <c r="I621" i="13" s="1"/>
  <c r="R621" i="13"/>
  <c r="H621" i="13" s="1"/>
  <c r="K647" i="13"/>
  <c r="I647" i="13" s="1"/>
  <c r="R647" i="13"/>
  <c r="H647" i="13" s="1"/>
  <c r="K468" i="13"/>
  <c r="I468" i="13" s="1"/>
  <c r="R468" i="13"/>
  <c r="H468" i="13" s="1"/>
  <c r="K998" i="13"/>
  <c r="I998" i="13" s="1"/>
  <c r="R998" i="13"/>
  <c r="H998" i="13" s="1"/>
  <c r="K753" i="13"/>
  <c r="I753" i="13" s="1"/>
  <c r="R753" i="13"/>
  <c r="H753" i="13" s="1"/>
  <c r="K282" i="13"/>
  <c r="I282" i="13" s="1"/>
  <c r="R282" i="13"/>
  <c r="H282" i="13" s="1"/>
  <c r="K885" i="13"/>
  <c r="I885" i="13" s="1"/>
  <c r="R885" i="13"/>
  <c r="H885" i="13" s="1"/>
  <c r="K585" i="13"/>
  <c r="I585" i="13" s="1"/>
  <c r="R585" i="13"/>
  <c r="H585" i="13" s="1"/>
  <c r="K236" i="13"/>
  <c r="I236" i="13" s="1"/>
  <c r="R236" i="13"/>
  <c r="H236" i="13" s="1"/>
  <c r="K899" i="13"/>
  <c r="I899" i="13" s="1"/>
  <c r="R899" i="13"/>
  <c r="H899" i="13" s="1"/>
  <c r="K390" i="13"/>
  <c r="I390" i="13" s="1"/>
  <c r="R390" i="13"/>
  <c r="H390" i="13" s="1"/>
  <c r="K908" i="13"/>
  <c r="I908" i="13" s="1"/>
  <c r="R908" i="13"/>
  <c r="H908" i="13" s="1"/>
  <c r="K216" i="13"/>
  <c r="I216" i="13" s="1"/>
  <c r="R216" i="13"/>
  <c r="H216" i="13" s="1"/>
  <c r="K671" i="13"/>
  <c r="I671" i="13" s="1"/>
  <c r="R671" i="13"/>
  <c r="H671" i="13" s="1"/>
  <c r="K346" i="13"/>
  <c r="I346" i="13" s="1"/>
  <c r="R346" i="13"/>
  <c r="H346" i="13" s="1"/>
  <c r="K584" i="13"/>
  <c r="I584" i="13" s="1"/>
  <c r="R584" i="13"/>
  <c r="H584" i="13" s="1"/>
  <c r="K545" i="13"/>
  <c r="I545" i="13" s="1"/>
  <c r="R545" i="13"/>
  <c r="H545" i="13" s="1"/>
  <c r="K760" i="13"/>
  <c r="I760" i="13" s="1"/>
  <c r="R760" i="13"/>
  <c r="H760" i="13" s="1"/>
  <c r="K841" i="13"/>
  <c r="I841" i="13" s="1"/>
  <c r="R841" i="13"/>
  <c r="H841" i="13" s="1"/>
  <c r="K848" i="13"/>
  <c r="I848" i="13" s="1"/>
  <c r="R848" i="13"/>
  <c r="H848" i="13" s="1"/>
  <c r="K523" i="13"/>
  <c r="I523" i="13" s="1"/>
  <c r="R523" i="13"/>
  <c r="H523" i="13" s="1"/>
  <c r="K615" i="13"/>
  <c r="I615" i="13" s="1"/>
  <c r="R615" i="13"/>
  <c r="H615" i="13" s="1"/>
  <c r="K475" i="13"/>
  <c r="I475" i="13" s="1"/>
  <c r="R475" i="13"/>
  <c r="H475" i="13" s="1"/>
  <c r="K27" i="13"/>
  <c r="I27" i="13" s="1"/>
  <c r="R27" i="13"/>
  <c r="H27" i="13" s="1"/>
  <c r="K95" i="13"/>
  <c r="I95" i="13" s="1"/>
  <c r="R95" i="13"/>
  <c r="H95" i="13" s="1"/>
  <c r="K176" i="13"/>
  <c r="I176" i="13" s="1"/>
  <c r="R176" i="13"/>
  <c r="H176" i="13" s="1"/>
  <c r="K843" i="13"/>
  <c r="I843" i="13" s="1"/>
  <c r="R843" i="13"/>
  <c r="H843" i="13" s="1"/>
  <c r="K331" i="13"/>
  <c r="I331" i="13" s="1"/>
  <c r="R331" i="13"/>
  <c r="H331" i="13" s="1"/>
  <c r="K299" i="13"/>
  <c r="I299" i="13" s="1"/>
  <c r="R299" i="13"/>
  <c r="H299" i="13" s="1"/>
  <c r="K979" i="13"/>
  <c r="I979" i="13" s="1"/>
  <c r="R979" i="13"/>
  <c r="H979" i="13" s="1"/>
  <c r="K864" i="13"/>
  <c r="I864" i="13" s="1"/>
  <c r="R864" i="13"/>
  <c r="H864" i="13" s="1"/>
  <c r="K165" i="13"/>
  <c r="I165" i="13" s="1"/>
  <c r="R165" i="13"/>
  <c r="H165" i="13" s="1"/>
  <c r="K578" i="13"/>
  <c r="I578" i="13" s="1"/>
  <c r="R578" i="13"/>
  <c r="H578" i="13" s="1"/>
  <c r="K520" i="13"/>
  <c r="I520" i="13" s="1"/>
  <c r="R520" i="13"/>
  <c r="H520" i="13" s="1"/>
  <c r="K597" i="13"/>
  <c r="I597" i="13" s="1"/>
  <c r="R597" i="13"/>
  <c r="H597" i="13" s="1"/>
  <c r="K242" i="13"/>
  <c r="I242" i="13" s="1"/>
  <c r="R242" i="13"/>
  <c r="H242" i="13" s="1"/>
  <c r="K178" i="13"/>
  <c r="I178" i="13" s="1"/>
  <c r="R178" i="13"/>
  <c r="H178" i="13" s="1"/>
  <c r="K490" i="13"/>
  <c r="I490" i="13" s="1"/>
  <c r="R490" i="13"/>
  <c r="H490" i="13" s="1"/>
  <c r="K403" i="13"/>
  <c r="I403" i="13" s="1"/>
  <c r="R403" i="13"/>
  <c r="H403" i="13" s="1"/>
  <c r="K714" i="13"/>
  <c r="I714" i="13" s="1"/>
  <c r="R714" i="13"/>
  <c r="H714" i="13" s="1"/>
  <c r="K862" i="13"/>
  <c r="I862" i="13" s="1"/>
  <c r="R862" i="13"/>
  <c r="H862" i="13" s="1"/>
  <c r="K966" i="13"/>
  <c r="I966" i="13" s="1"/>
  <c r="R966" i="13"/>
  <c r="H966" i="13" s="1"/>
  <c r="K873" i="13"/>
  <c r="I873" i="13" s="1"/>
  <c r="R873" i="13"/>
  <c r="H873" i="13" s="1"/>
  <c r="K202" i="13"/>
  <c r="I202" i="13" s="1"/>
  <c r="R202" i="13"/>
  <c r="H202" i="13" s="1"/>
  <c r="K34" i="13"/>
  <c r="I34" i="13" s="1"/>
  <c r="R34" i="13"/>
  <c r="H34" i="13" s="1"/>
  <c r="K812" i="13"/>
  <c r="I812" i="13" s="1"/>
  <c r="R812" i="13"/>
  <c r="H812" i="13" s="1"/>
  <c r="K653" i="13"/>
  <c r="I653" i="13" s="1"/>
  <c r="R653" i="13"/>
  <c r="H653" i="13" s="1"/>
  <c r="K98" i="13"/>
  <c r="I98" i="13" s="1"/>
  <c r="R98" i="13"/>
  <c r="H98" i="13" s="1"/>
  <c r="K645" i="13"/>
  <c r="I645" i="13" s="1"/>
  <c r="R645" i="13"/>
  <c r="H645" i="13" s="1"/>
  <c r="K915" i="13"/>
  <c r="I915" i="13" s="1"/>
  <c r="R915" i="13"/>
  <c r="H915" i="13" s="1"/>
  <c r="K970" i="13"/>
  <c r="I970" i="13" s="1"/>
  <c r="R970" i="13"/>
  <c r="H970" i="13" s="1"/>
  <c r="K570" i="13"/>
  <c r="I570" i="13" s="1"/>
  <c r="R570" i="13"/>
  <c r="H570" i="13" s="1"/>
  <c r="K750" i="13"/>
  <c r="I750" i="13" s="1"/>
  <c r="R750" i="13"/>
  <c r="H750" i="13" s="1"/>
  <c r="K776" i="13"/>
  <c r="I776" i="13" s="1"/>
  <c r="R776" i="13"/>
  <c r="H776" i="13" s="1"/>
  <c r="K1007" i="13"/>
  <c r="I1007" i="13" s="1"/>
  <c r="R1007" i="13"/>
  <c r="H1007" i="13" s="1"/>
  <c r="K987" i="13"/>
  <c r="I987" i="13" s="1"/>
  <c r="R987" i="13"/>
  <c r="H987" i="13" s="1"/>
  <c r="K133" i="13"/>
  <c r="I133" i="13" s="1"/>
  <c r="R133" i="13"/>
  <c r="H133" i="13" s="1"/>
  <c r="K982" i="13"/>
  <c r="I982" i="13" s="1"/>
  <c r="R982" i="13"/>
  <c r="H982" i="13" s="1"/>
  <c r="K822" i="13"/>
  <c r="I822" i="13" s="1"/>
  <c r="R822" i="13"/>
  <c r="H822" i="13" s="1"/>
  <c r="K858" i="13"/>
  <c r="I858" i="13" s="1"/>
  <c r="R858" i="13"/>
  <c r="H858" i="13" s="1"/>
  <c r="K156" i="13"/>
  <c r="I156" i="13" s="1"/>
  <c r="R156" i="13"/>
  <c r="H156" i="13" s="1"/>
  <c r="K721" i="13"/>
  <c r="I721" i="13" s="1"/>
  <c r="R721" i="13"/>
  <c r="H721" i="13" s="1"/>
  <c r="K297" i="13"/>
  <c r="I297" i="13" s="1"/>
  <c r="R297" i="13"/>
  <c r="H297" i="13" s="1"/>
  <c r="K661" i="13"/>
  <c r="I661" i="13" s="1"/>
  <c r="R661" i="13"/>
  <c r="H661" i="13" s="1"/>
  <c r="K654" i="13"/>
  <c r="I654" i="13" s="1"/>
  <c r="R654" i="13"/>
  <c r="H654" i="13" s="1"/>
  <c r="K191" i="13"/>
  <c r="I191" i="13" s="1"/>
  <c r="R191" i="13"/>
  <c r="H191" i="13" s="1"/>
  <c r="K506" i="13"/>
  <c r="I506" i="13" s="1"/>
  <c r="R506" i="13"/>
  <c r="H506" i="13" s="1"/>
  <c r="K732" i="13"/>
  <c r="I732" i="13" s="1"/>
  <c r="R732" i="13"/>
  <c r="H732" i="13" s="1"/>
  <c r="K30" i="13"/>
  <c r="I30" i="13" s="1"/>
  <c r="R30" i="13"/>
  <c r="H30" i="13" s="1"/>
  <c r="K365" i="13"/>
  <c r="I365" i="13" s="1"/>
  <c r="R365" i="13"/>
  <c r="H365" i="13" s="1"/>
  <c r="K917" i="13"/>
  <c r="I917" i="13" s="1"/>
  <c r="R917" i="13"/>
  <c r="H917" i="13" s="1"/>
  <c r="K795" i="13"/>
  <c r="I795" i="13" s="1"/>
  <c r="R795" i="13"/>
  <c r="H795" i="13" s="1"/>
  <c r="K688" i="13"/>
  <c r="I688" i="13" s="1"/>
  <c r="R688" i="13"/>
  <c r="H688" i="13" s="1"/>
  <c r="K426" i="13"/>
  <c r="I426" i="13" s="1"/>
  <c r="R426" i="13"/>
  <c r="H426" i="13" s="1"/>
  <c r="K881" i="13"/>
  <c r="I881" i="13" s="1"/>
  <c r="R881" i="13"/>
  <c r="H881" i="13" s="1"/>
  <c r="K695" i="13"/>
  <c r="I695" i="13" s="1"/>
  <c r="R695" i="13"/>
  <c r="H695" i="13" s="1"/>
  <c r="K131" i="13"/>
  <c r="I131" i="13" s="1"/>
  <c r="R131" i="13"/>
  <c r="H131" i="13" s="1"/>
  <c r="K945" i="13"/>
  <c r="I945" i="13" s="1"/>
  <c r="R945" i="13"/>
  <c r="H945" i="13" s="1"/>
  <c r="K564" i="13"/>
  <c r="I564" i="13" s="1"/>
  <c r="R564" i="13"/>
  <c r="H564" i="13" s="1"/>
  <c r="K325" i="13"/>
  <c r="I325" i="13" s="1"/>
  <c r="R325" i="13"/>
  <c r="H325" i="13" s="1"/>
  <c r="K1006" i="13"/>
  <c r="I1006" i="13" s="1"/>
  <c r="R1006" i="13"/>
  <c r="H1006" i="13" s="1"/>
  <c r="K739" i="13"/>
  <c r="I739" i="13" s="1"/>
  <c r="R739" i="13"/>
  <c r="H739" i="13" s="1"/>
  <c r="K153" i="13"/>
  <c r="I153" i="13" s="1"/>
  <c r="R153" i="13"/>
  <c r="H153" i="13" s="1"/>
  <c r="K62" i="13"/>
  <c r="I62" i="13" s="1"/>
  <c r="R62" i="13"/>
  <c r="H62" i="13" s="1"/>
  <c r="K61" i="13"/>
  <c r="I61" i="13" s="1"/>
  <c r="R61" i="13"/>
  <c r="H61" i="13" s="1"/>
  <c r="K179" i="13"/>
  <c r="I179" i="13" s="1"/>
  <c r="R179" i="13"/>
  <c r="H179" i="13" s="1"/>
  <c r="K388" i="13"/>
  <c r="I388" i="13" s="1"/>
  <c r="R388" i="13"/>
  <c r="H388" i="13" s="1"/>
  <c r="K205" i="13"/>
  <c r="I205" i="13" s="1"/>
  <c r="R205" i="13"/>
  <c r="H205" i="13" s="1"/>
  <c r="K377" i="13"/>
  <c r="I377" i="13" s="1"/>
  <c r="R377" i="13"/>
  <c r="H377" i="13" s="1"/>
  <c r="K634" i="13"/>
  <c r="I634" i="13" s="1"/>
  <c r="R634" i="13"/>
  <c r="H634" i="13" s="1"/>
  <c r="K166" i="13"/>
  <c r="I166" i="13" s="1"/>
  <c r="R166" i="13"/>
  <c r="H166" i="13" s="1"/>
  <c r="K599" i="13"/>
  <c r="I599" i="13" s="1"/>
  <c r="R599" i="13"/>
  <c r="H599" i="13" s="1"/>
  <c r="K355" i="13"/>
  <c r="I355" i="13" s="1"/>
  <c r="R355" i="13"/>
  <c r="H355" i="13" s="1"/>
  <c r="K148" i="13"/>
  <c r="I148" i="13" s="1"/>
  <c r="R148" i="13"/>
  <c r="H148" i="13" s="1"/>
  <c r="K968" i="13"/>
  <c r="I968" i="13" s="1"/>
  <c r="R968" i="13"/>
  <c r="H968" i="13" s="1"/>
  <c r="K372" i="13"/>
  <c r="I372" i="13" s="1"/>
  <c r="R372" i="13"/>
  <c r="H372" i="13" s="1"/>
  <c r="K437" i="13"/>
  <c r="I437" i="13" s="1"/>
  <c r="R437" i="13"/>
  <c r="H437" i="13" s="1"/>
  <c r="K978" i="13"/>
  <c r="I978" i="13" s="1"/>
  <c r="R978" i="13"/>
  <c r="H978" i="13" s="1"/>
  <c r="K997" i="13"/>
  <c r="I997" i="13" s="1"/>
  <c r="R997" i="13"/>
  <c r="H997" i="13" s="1"/>
  <c r="K145" i="13"/>
  <c r="I145" i="13" s="1"/>
  <c r="R145" i="13"/>
  <c r="H145" i="13" s="1"/>
  <c r="K581" i="13"/>
  <c r="I581" i="13" s="1"/>
  <c r="R581" i="13"/>
  <c r="H581" i="13" s="1"/>
  <c r="K664" i="13"/>
  <c r="I664" i="13" s="1"/>
  <c r="R664" i="13"/>
  <c r="H664" i="13" s="1"/>
  <c r="K959" i="13"/>
  <c r="I959" i="13" s="1"/>
  <c r="R959" i="13"/>
  <c r="H959" i="13" s="1"/>
  <c r="K274" i="13"/>
  <c r="I274" i="13" s="1"/>
  <c r="R274" i="13"/>
  <c r="H274" i="13" s="1"/>
  <c r="K759" i="13"/>
  <c r="I759" i="13" s="1"/>
  <c r="R759" i="13"/>
  <c r="H759" i="13" s="1"/>
  <c r="K552" i="13"/>
  <c r="I552" i="13" s="1"/>
  <c r="R552" i="13"/>
  <c r="H552" i="13" s="1"/>
  <c r="K782" i="13"/>
  <c r="I782" i="13" s="1"/>
  <c r="R782" i="13"/>
  <c r="H782" i="13" s="1"/>
  <c r="K831" i="13"/>
  <c r="I831" i="13" s="1"/>
  <c r="R831" i="13"/>
  <c r="H831" i="13" s="1"/>
  <c r="K646" i="13"/>
  <c r="I646" i="13" s="1"/>
  <c r="R646" i="13"/>
  <c r="H646" i="13" s="1"/>
  <c r="K911" i="13"/>
  <c r="I911" i="13" s="1"/>
  <c r="R911" i="13"/>
  <c r="H911" i="13" s="1"/>
  <c r="K306" i="13"/>
  <c r="I306" i="13" s="1"/>
  <c r="R306" i="13"/>
  <c r="H306" i="13" s="1"/>
  <c r="K269" i="13"/>
  <c r="I269" i="13" s="1"/>
  <c r="R269" i="13"/>
  <c r="H269" i="13" s="1"/>
  <c r="K897" i="13"/>
  <c r="I897" i="13" s="1"/>
  <c r="R897" i="13"/>
  <c r="H897" i="13" s="1"/>
  <c r="K947" i="13"/>
  <c r="I947" i="13" s="1"/>
  <c r="R947" i="13"/>
  <c r="H947" i="13" s="1"/>
  <c r="K186" i="13"/>
  <c r="I186" i="13" s="1"/>
  <c r="R186" i="13"/>
  <c r="H186" i="13" s="1"/>
  <c r="K371" i="13"/>
  <c r="I371" i="13" s="1"/>
  <c r="R371" i="13"/>
  <c r="H371" i="13" s="1"/>
  <c r="K725" i="13"/>
  <c r="I725" i="13" s="1"/>
  <c r="R725" i="13"/>
  <c r="H725" i="13" s="1"/>
  <c r="K949" i="13"/>
  <c r="I949" i="13" s="1"/>
  <c r="R949" i="13"/>
  <c r="H949" i="13" s="1"/>
  <c r="K500" i="13"/>
  <c r="I500" i="13" s="1"/>
  <c r="R500" i="13"/>
  <c r="H500" i="13" s="1"/>
  <c r="K255" i="13"/>
  <c r="I255" i="13" s="1"/>
  <c r="R255" i="13"/>
  <c r="H255" i="13" s="1"/>
  <c r="K900" i="13"/>
  <c r="I900" i="13" s="1"/>
  <c r="R900" i="13"/>
  <c r="H900" i="13" s="1"/>
  <c r="K112" i="13"/>
  <c r="I112" i="13" s="1"/>
  <c r="R112" i="13"/>
  <c r="H112" i="13" s="1"/>
  <c r="K669" i="13"/>
  <c r="I669" i="13" s="1"/>
  <c r="R669" i="13"/>
  <c r="H669" i="13" s="1"/>
  <c r="K931" i="13"/>
  <c r="I931" i="13" s="1"/>
  <c r="R931" i="13"/>
  <c r="H931" i="13" s="1"/>
  <c r="K701" i="13"/>
  <c r="I701" i="13" s="1"/>
  <c r="R701" i="13"/>
  <c r="H701" i="13" s="1"/>
  <c r="K876" i="13"/>
  <c r="I876" i="13" s="1"/>
  <c r="R876" i="13"/>
  <c r="H876" i="13" s="1"/>
  <c r="K644" i="13"/>
  <c r="I644" i="13" s="1"/>
  <c r="R644" i="13"/>
  <c r="H644" i="13" s="1"/>
  <c r="K397" i="13"/>
  <c r="I397" i="13" s="1"/>
  <c r="R397" i="13"/>
  <c r="H397" i="13" s="1"/>
  <c r="K391" i="13"/>
  <c r="I391" i="13" s="1"/>
  <c r="R391" i="13"/>
  <c r="H391" i="13" s="1"/>
  <c r="K190" i="13"/>
  <c r="I190" i="13" s="1"/>
  <c r="R190" i="13"/>
  <c r="H190" i="13" s="1"/>
  <c r="K169" i="13"/>
  <c r="I169" i="13" s="1"/>
  <c r="R169" i="13"/>
  <c r="H169" i="13" s="1"/>
  <c r="K762" i="13"/>
  <c r="I762" i="13" s="1"/>
  <c r="R762" i="13"/>
  <c r="H762" i="13" s="1"/>
  <c r="K991" i="13"/>
  <c r="I991" i="13" s="1"/>
  <c r="R991" i="13"/>
  <c r="H991" i="13" s="1"/>
  <c r="K70" i="13"/>
  <c r="I70" i="13" s="1"/>
  <c r="R70" i="13"/>
  <c r="H70" i="13" s="1"/>
  <c r="K52" i="13"/>
  <c r="I52" i="13" s="1"/>
  <c r="R52" i="13"/>
  <c r="H52" i="13" s="1"/>
  <c r="K927" i="13"/>
  <c r="I927" i="13" s="1"/>
  <c r="R927" i="13"/>
  <c r="H927" i="13" s="1"/>
  <c r="K335" i="13"/>
  <c r="I335" i="13" s="1"/>
  <c r="R335" i="13"/>
  <c r="H335" i="13" s="1"/>
  <c r="K788" i="13"/>
  <c r="I788" i="13" s="1"/>
  <c r="R788" i="13"/>
  <c r="H788" i="13" s="1"/>
  <c r="K206" i="13"/>
  <c r="I206" i="13" s="1"/>
  <c r="R206" i="13"/>
  <c r="H206" i="13" s="1"/>
  <c r="K651" i="13"/>
  <c r="I651" i="13" s="1"/>
  <c r="R651" i="13"/>
  <c r="H651" i="13" s="1"/>
  <c r="K63" i="13"/>
  <c r="I63" i="13" s="1"/>
  <c r="R63" i="13"/>
  <c r="H63" i="13" s="1"/>
  <c r="K211" i="13"/>
  <c r="I211" i="13" s="1"/>
  <c r="R211" i="13"/>
  <c r="H211" i="13" s="1"/>
  <c r="K501" i="13"/>
  <c r="I501" i="13" s="1"/>
  <c r="R501" i="13"/>
  <c r="H501" i="13" s="1"/>
  <c r="K538" i="13"/>
  <c r="I538" i="13" s="1"/>
  <c r="R538" i="13"/>
  <c r="H538" i="13" s="1"/>
  <c r="K143" i="13"/>
  <c r="I143" i="13" s="1"/>
  <c r="R143" i="13"/>
  <c r="H143" i="13" s="1"/>
  <c r="K428" i="13"/>
  <c r="I428" i="13" s="1"/>
  <c r="R428" i="13"/>
  <c r="H428" i="13" s="1"/>
  <c r="K845" i="13"/>
  <c r="I845" i="13" s="1"/>
  <c r="R845" i="13"/>
  <c r="H845" i="13" s="1"/>
  <c r="K342" i="13"/>
  <c r="I342" i="13" s="1"/>
  <c r="R342" i="13"/>
  <c r="H342" i="13" s="1"/>
  <c r="K433" i="13"/>
  <c r="I433" i="13" s="1"/>
  <c r="R433" i="13"/>
  <c r="H433" i="13" s="1"/>
  <c r="K768" i="13"/>
  <c r="I768" i="13" s="1"/>
  <c r="R768" i="13"/>
  <c r="H768" i="13" s="1"/>
  <c r="K286" i="13"/>
  <c r="I286" i="13" s="1"/>
  <c r="R286" i="13"/>
  <c r="H286" i="13" s="1"/>
  <c r="K948" i="13"/>
  <c r="I948" i="13" s="1"/>
  <c r="R948" i="13"/>
  <c r="H948" i="13" s="1"/>
  <c r="K47" i="13"/>
  <c r="I47" i="13" s="1"/>
  <c r="R47" i="13"/>
  <c r="H47" i="13" s="1"/>
  <c r="K717" i="13"/>
  <c r="I717" i="13" s="1"/>
  <c r="R717" i="13"/>
  <c r="H717" i="13" s="1"/>
  <c r="K1009" i="13"/>
  <c r="I1009" i="13" s="1"/>
  <c r="R1009" i="13"/>
  <c r="H1009" i="13" s="1"/>
  <c r="K895" i="13"/>
  <c r="I895" i="13" s="1"/>
  <c r="R895" i="13"/>
  <c r="H895" i="13" s="1"/>
  <c r="K162" i="13"/>
  <c r="I162" i="13" s="1"/>
  <c r="R162" i="13"/>
  <c r="H162" i="13" s="1"/>
  <c r="K640" i="13"/>
  <c r="I640" i="13" s="1"/>
  <c r="R640" i="13"/>
  <c r="H640" i="13" s="1"/>
  <c r="K943" i="13"/>
  <c r="I943" i="13" s="1"/>
  <c r="R943" i="13"/>
  <c r="H943" i="13" s="1"/>
  <c r="K912" i="13"/>
  <c r="I912" i="13" s="1"/>
  <c r="R912" i="13"/>
  <c r="H912" i="13" s="1"/>
  <c r="K21" i="13"/>
  <c r="I21" i="13" s="1"/>
  <c r="R21" i="13"/>
  <c r="H21" i="13" s="1"/>
  <c r="K650" i="13"/>
  <c r="I650" i="13" s="1"/>
  <c r="R650" i="13"/>
  <c r="H650" i="13" s="1"/>
  <c r="K235" i="13"/>
  <c r="I235" i="13" s="1"/>
  <c r="R235" i="13"/>
  <c r="H235" i="13" s="1"/>
  <c r="K442" i="13"/>
  <c r="I442" i="13" s="1"/>
  <c r="R442" i="13"/>
  <c r="H442" i="13" s="1"/>
  <c r="K465" i="13"/>
  <c r="I465" i="13" s="1"/>
  <c r="R465" i="13"/>
  <c r="H465" i="13" s="1"/>
  <c r="K253" i="13"/>
  <c r="I253" i="13" s="1"/>
  <c r="R253" i="13"/>
  <c r="H253" i="13" s="1"/>
  <c r="K777" i="13"/>
  <c r="I777" i="13" s="1"/>
  <c r="R777" i="13"/>
  <c r="H777" i="13" s="1"/>
  <c r="K111" i="13"/>
  <c r="I111" i="13" s="1"/>
  <c r="R111" i="13"/>
  <c r="H111" i="13" s="1"/>
  <c r="K679" i="13"/>
  <c r="I679" i="13" s="1"/>
  <c r="R679" i="13"/>
  <c r="H679" i="13" s="1"/>
  <c r="K988" i="13"/>
  <c r="I988" i="13" s="1"/>
  <c r="R988" i="13"/>
  <c r="H988" i="13" s="1"/>
  <c r="K353" i="13"/>
  <c r="I353" i="13" s="1"/>
  <c r="R353" i="13"/>
  <c r="H353" i="13" s="1"/>
  <c r="K88" i="13"/>
  <c r="I88" i="13" s="1"/>
  <c r="R88" i="13"/>
  <c r="H88" i="13" s="1"/>
  <c r="K439" i="13"/>
  <c r="I439" i="13" s="1"/>
  <c r="R439" i="13"/>
  <c r="H439" i="13" s="1"/>
  <c r="K901" i="13"/>
  <c r="I901" i="13" s="1"/>
  <c r="R901" i="13"/>
  <c r="H901" i="13" s="1"/>
  <c r="K484" i="13"/>
  <c r="I484" i="13" s="1"/>
  <c r="R484" i="13"/>
  <c r="H484" i="13" s="1"/>
  <c r="K420" i="13"/>
  <c r="I420" i="13" s="1"/>
  <c r="R420" i="13"/>
  <c r="H420" i="13" s="1"/>
  <c r="K905" i="13"/>
  <c r="I905" i="13" s="1"/>
  <c r="R905" i="13"/>
  <c r="H905" i="13" s="1"/>
  <c r="K104" i="13"/>
  <c r="I104" i="13" s="1"/>
  <c r="R104" i="13"/>
  <c r="H104" i="13" s="1"/>
  <c r="K742" i="13"/>
  <c r="I742" i="13" s="1"/>
  <c r="R742" i="13"/>
  <c r="H742" i="13" s="1"/>
  <c r="K456" i="13"/>
  <c r="I456" i="13" s="1"/>
  <c r="R456" i="13"/>
  <c r="H456" i="13" s="1"/>
  <c r="K525" i="13"/>
  <c r="I525" i="13" s="1"/>
  <c r="R525" i="13"/>
  <c r="H525" i="13" s="1"/>
  <c r="K614" i="13"/>
  <c r="I614" i="13" s="1"/>
  <c r="R614" i="13"/>
  <c r="H614" i="13" s="1"/>
  <c r="K576" i="13"/>
  <c r="I576" i="13" s="1"/>
  <c r="R576" i="13"/>
  <c r="H576" i="13" s="1"/>
  <c r="K919" i="13"/>
  <c r="I919" i="13" s="1"/>
  <c r="R919" i="13"/>
  <c r="H919" i="13" s="1"/>
  <c r="K976" i="13"/>
  <c r="I976" i="13" s="1"/>
  <c r="R976" i="13"/>
  <c r="H976" i="13" s="1"/>
  <c r="K1002" i="13"/>
  <c r="I1002" i="13" s="1"/>
  <c r="R1002" i="13"/>
  <c r="H1002" i="13" s="1"/>
  <c r="K902" i="13"/>
  <c r="I902" i="13" s="1"/>
  <c r="R902" i="13"/>
  <c r="H902" i="13" s="1"/>
  <c r="K617" i="13"/>
  <c r="I617" i="13" s="1"/>
  <c r="R617" i="13"/>
  <c r="H617" i="13" s="1"/>
  <c r="K302" i="13"/>
  <c r="I302" i="13" s="1"/>
  <c r="R302" i="13"/>
  <c r="H302" i="13" s="1"/>
  <c r="K517" i="13"/>
  <c r="I517" i="13" s="1"/>
  <c r="R517" i="13"/>
  <c r="H517" i="13" s="1"/>
  <c r="K339" i="13"/>
  <c r="I339" i="13" s="1"/>
  <c r="R339" i="13"/>
  <c r="H339" i="13" s="1"/>
  <c r="K790" i="13"/>
  <c r="I790" i="13" s="1"/>
  <c r="R790" i="13"/>
  <c r="H790" i="13" s="1"/>
  <c r="K263" i="13"/>
  <c r="I263" i="13" s="1"/>
  <c r="R263" i="13"/>
  <c r="H263" i="13" s="1"/>
  <c r="K407" i="13"/>
  <c r="I407" i="13" s="1"/>
  <c r="R407" i="13"/>
  <c r="H407" i="13" s="1"/>
  <c r="K389" i="13"/>
  <c r="I389" i="13" s="1"/>
  <c r="R389" i="13"/>
  <c r="H389" i="13" s="1"/>
  <c r="K601" i="13"/>
  <c r="I601" i="13" s="1"/>
  <c r="R601" i="13"/>
  <c r="H601" i="13" s="1"/>
  <c r="K457" i="13"/>
  <c r="I457" i="13" s="1"/>
  <c r="R457" i="13"/>
  <c r="H457" i="13" s="1"/>
  <c r="K692" i="13"/>
  <c r="I692" i="13" s="1"/>
  <c r="R692" i="13"/>
  <c r="H692" i="13" s="1"/>
  <c r="K44" i="13"/>
  <c r="I44" i="13" s="1"/>
  <c r="R44" i="13"/>
  <c r="H44" i="13" s="1"/>
  <c r="K327" i="13"/>
  <c r="I327" i="13" s="1"/>
  <c r="R327" i="13"/>
  <c r="H327" i="13" s="1"/>
  <c r="K626" i="13"/>
  <c r="I626" i="13" s="1"/>
  <c r="R626" i="13"/>
  <c r="H626" i="13" s="1"/>
  <c r="K663" i="13"/>
  <c r="I663" i="13" s="1"/>
  <c r="R663" i="13"/>
  <c r="H663" i="13" s="1"/>
  <c r="K844" i="13"/>
  <c r="I844" i="13" s="1"/>
  <c r="R844" i="13"/>
  <c r="H844" i="13" s="1"/>
  <c r="K161" i="13"/>
  <c r="I161" i="13" s="1"/>
  <c r="R161" i="13"/>
  <c r="H161" i="13" s="1"/>
  <c r="K460" i="13"/>
  <c r="I460" i="13" s="1"/>
  <c r="R460" i="13"/>
  <c r="H460" i="13" s="1"/>
  <c r="K137" i="13"/>
  <c r="I137" i="13" s="1"/>
  <c r="R137" i="13"/>
  <c r="H137" i="13" s="1"/>
  <c r="K863" i="13"/>
  <c r="I863" i="13" s="1"/>
  <c r="R863" i="13"/>
  <c r="H863" i="13" s="1"/>
  <c r="K1003" i="13"/>
  <c r="I1003" i="13" s="1"/>
  <c r="R1003" i="13"/>
  <c r="H1003" i="13" s="1"/>
  <c r="K868" i="13"/>
  <c r="I868" i="13" s="1"/>
  <c r="R868" i="13"/>
  <c r="H868" i="13" s="1"/>
  <c r="K386" i="13"/>
  <c r="I386" i="13" s="1"/>
  <c r="R386" i="13"/>
  <c r="H386" i="13" s="1"/>
  <c r="K115" i="13"/>
  <c r="I115" i="13" s="1"/>
  <c r="R115" i="13"/>
  <c r="H115" i="13" s="1"/>
  <c r="K712" i="13"/>
  <c r="I712" i="13" s="1"/>
  <c r="R712" i="13"/>
  <c r="H712" i="13" s="1"/>
  <c r="K802" i="13"/>
  <c r="I802" i="13" s="1"/>
  <c r="R802" i="13"/>
  <c r="H802" i="13" s="1"/>
  <c r="K278" i="13"/>
  <c r="I278" i="13" s="1"/>
  <c r="R278" i="13"/>
  <c r="H278" i="13" s="1"/>
  <c r="K784" i="13"/>
  <c r="I784" i="13" s="1"/>
  <c r="R784" i="13"/>
  <c r="H784" i="13" s="1"/>
  <c r="K207" i="13"/>
  <c r="I207" i="13" s="1"/>
  <c r="R207" i="13"/>
  <c r="H207" i="13" s="1"/>
  <c r="K685" i="13"/>
  <c r="I685" i="13" s="1"/>
  <c r="R685" i="13"/>
  <c r="H685" i="13" s="1"/>
  <c r="K446" i="13"/>
  <c r="I446" i="13" s="1"/>
  <c r="R446" i="13"/>
  <c r="H446" i="13" s="1"/>
  <c r="K284" i="13"/>
  <c r="I284" i="13" s="1"/>
  <c r="R284" i="13"/>
  <c r="H284" i="13" s="1"/>
  <c r="K672" i="13"/>
  <c r="I672" i="13" s="1"/>
  <c r="R672" i="13"/>
  <c r="H672" i="13" s="1"/>
  <c r="K598" i="13"/>
  <c r="I598" i="13" s="1"/>
  <c r="R598" i="13"/>
  <c r="H598" i="13" s="1"/>
  <c r="K903" i="13"/>
  <c r="I903" i="13" s="1"/>
  <c r="R903" i="13"/>
  <c r="H903" i="13" s="1"/>
  <c r="K907" i="13"/>
  <c r="I907" i="13" s="1"/>
  <c r="R907" i="13"/>
  <c r="H907" i="13" s="1"/>
  <c r="K170" i="13"/>
  <c r="I170" i="13" s="1"/>
  <c r="R170" i="13"/>
  <c r="H170" i="13" s="1"/>
  <c r="K1012" i="13"/>
  <c r="I1012" i="13" s="1"/>
  <c r="R1012" i="13"/>
  <c r="H1012" i="13" s="1"/>
  <c r="K77" i="13"/>
  <c r="I77" i="13" s="1"/>
  <c r="R77" i="13"/>
  <c r="H77" i="13" s="1"/>
  <c r="K461" i="13"/>
  <c r="I461" i="13" s="1"/>
  <c r="R461" i="13"/>
  <c r="H461" i="13" s="1"/>
  <c r="K470" i="13"/>
  <c r="I470" i="13" s="1"/>
  <c r="R470" i="13"/>
  <c r="H470" i="13" s="1"/>
  <c r="K99" i="13"/>
  <c r="I99" i="13" s="1"/>
  <c r="R99" i="13"/>
  <c r="H99" i="13" s="1"/>
  <c r="K31" i="13"/>
  <c r="I31" i="13" s="1"/>
  <c r="R31" i="13"/>
  <c r="H31" i="13" s="1"/>
  <c r="K719" i="13"/>
  <c r="I719" i="13" s="1"/>
  <c r="R719" i="13"/>
  <c r="H719" i="13" s="1"/>
  <c r="K58" i="13"/>
  <c r="I58" i="13" s="1"/>
  <c r="R58" i="13"/>
  <c r="H58" i="13" s="1"/>
  <c r="K22" i="13"/>
  <c r="I22" i="13" s="1"/>
  <c r="R22" i="13"/>
  <c r="H22" i="13" s="1"/>
  <c r="K334" i="13"/>
  <c r="I334" i="13" s="1"/>
  <c r="R334" i="13"/>
  <c r="H334" i="13" s="1"/>
  <c r="K755" i="13"/>
  <c r="I755" i="13" s="1"/>
  <c r="R755" i="13"/>
  <c r="H755" i="13" s="1"/>
  <c r="K167" i="13"/>
  <c r="I167" i="13" s="1"/>
  <c r="R167" i="13"/>
  <c r="H167" i="13" s="1"/>
  <c r="K713" i="13"/>
  <c r="I713" i="13" s="1"/>
  <c r="R713" i="13"/>
  <c r="H713" i="13" s="1"/>
  <c r="K515" i="13"/>
  <c r="I515" i="13" s="1"/>
  <c r="R515" i="13"/>
  <c r="H515" i="13" s="1"/>
  <c r="K944" i="13"/>
  <c r="I944" i="13" s="1"/>
  <c r="R944" i="13"/>
  <c r="H944" i="13" s="1"/>
  <c r="K283" i="13"/>
  <c r="I283" i="13" s="1"/>
  <c r="R283" i="13"/>
  <c r="H283" i="13" s="1"/>
  <c r="K537" i="13"/>
  <c r="I537" i="13" s="1"/>
  <c r="R537" i="13"/>
  <c r="H537" i="13" s="1"/>
  <c r="K825" i="13"/>
  <c r="I825" i="13" s="1"/>
  <c r="R825" i="13"/>
  <c r="H825" i="13" s="1"/>
  <c r="K168" i="13"/>
  <c r="I168" i="13" s="1"/>
  <c r="R168" i="13"/>
  <c r="H168" i="13" s="1"/>
  <c r="K702" i="13"/>
  <c r="I702" i="13" s="1"/>
  <c r="R702" i="13"/>
  <c r="H702" i="13" s="1"/>
  <c r="K309" i="13"/>
  <c r="I309" i="13" s="1"/>
  <c r="R309" i="13"/>
  <c r="H309" i="13" s="1"/>
  <c r="K642" i="13"/>
  <c r="I642" i="13" s="1"/>
  <c r="R642" i="13"/>
  <c r="H642" i="13" s="1"/>
  <c r="K349" i="13"/>
  <c r="I349" i="13" s="1"/>
  <c r="R349" i="13"/>
  <c r="H349" i="13" s="1"/>
  <c r="K184" i="13"/>
  <c r="I184" i="13" s="1"/>
  <c r="R184" i="13"/>
  <c r="H184" i="13" s="1"/>
  <c r="K770" i="13"/>
  <c r="I770" i="13" s="1"/>
  <c r="R770" i="13"/>
  <c r="H770" i="13" s="1"/>
  <c r="K493" i="13"/>
  <c r="I493" i="13" s="1"/>
  <c r="R493" i="13"/>
  <c r="H493" i="13" s="1"/>
  <c r="K572" i="13"/>
  <c r="I572" i="13" s="1"/>
  <c r="R572" i="13"/>
  <c r="H572" i="13" s="1"/>
  <c r="K59" i="13"/>
  <c r="I59" i="13" s="1"/>
  <c r="R59" i="13"/>
  <c r="H59" i="13" s="1"/>
  <c r="K878" i="13"/>
  <c r="I878" i="13" s="1"/>
  <c r="R878" i="13"/>
  <c r="H878" i="13" s="1"/>
  <c r="K453" i="13"/>
  <c r="I453" i="13" s="1"/>
  <c r="R453" i="13"/>
  <c r="H453" i="13" s="1"/>
  <c r="K804" i="13"/>
  <c r="I804" i="13" s="1"/>
  <c r="R804" i="13"/>
  <c r="H804" i="13" s="1"/>
  <c r="K451" i="13"/>
  <c r="I451" i="13" s="1"/>
  <c r="R451" i="13"/>
  <c r="H451" i="13" s="1"/>
  <c r="K347" i="13"/>
  <c r="I347" i="13" s="1"/>
  <c r="R347" i="13"/>
  <c r="H347" i="13" s="1"/>
  <c r="K591" i="13"/>
  <c r="I591" i="13" s="1"/>
  <c r="R591" i="13"/>
  <c r="H591" i="13" s="1"/>
  <c r="K696" i="13"/>
  <c r="I696" i="13" s="1"/>
  <c r="R696" i="13"/>
  <c r="H696" i="13" s="1"/>
  <c r="K75" i="13"/>
  <c r="I75" i="13" s="1"/>
  <c r="R75" i="13"/>
  <c r="H75" i="13" s="1"/>
  <c r="K120" i="13"/>
  <c r="I120" i="13" s="1"/>
  <c r="R120" i="13"/>
  <c r="H120" i="13" s="1"/>
  <c r="K81" i="13"/>
  <c r="I81" i="13" s="1"/>
  <c r="R81" i="13"/>
  <c r="H81" i="13" s="1"/>
  <c r="K764" i="13"/>
  <c r="I764" i="13" s="1"/>
  <c r="R764" i="13"/>
  <c r="H764" i="13" s="1"/>
  <c r="K532" i="13"/>
  <c r="I532" i="13" s="1"/>
  <c r="R532" i="13"/>
  <c r="H532" i="13" s="1"/>
  <c r="K940" i="13"/>
  <c r="I940" i="13" s="1"/>
  <c r="R940" i="13"/>
  <c r="H940" i="13" s="1"/>
  <c r="K404" i="13"/>
  <c r="I404" i="13" s="1"/>
  <c r="R404" i="13"/>
  <c r="H404" i="13" s="1"/>
  <c r="K962" i="13"/>
  <c r="I962" i="13" s="1"/>
  <c r="R962" i="13"/>
  <c r="H962" i="13" s="1"/>
  <c r="K716" i="13"/>
  <c r="I716" i="13" s="1"/>
  <c r="R716" i="13"/>
  <c r="H716" i="13" s="1"/>
  <c r="K857" i="13"/>
  <c r="I857" i="13" s="1"/>
  <c r="R857" i="13"/>
  <c r="H857" i="13" s="1"/>
  <c r="K244" i="13"/>
  <c r="I244" i="13" s="1"/>
  <c r="R244" i="13"/>
  <c r="H244" i="13" s="1"/>
  <c r="K973" i="13"/>
  <c r="I973" i="13" s="1"/>
  <c r="R973" i="13"/>
  <c r="H973" i="13" s="1"/>
  <c r="K798" i="13"/>
  <c r="I798" i="13" s="1"/>
  <c r="R798" i="13"/>
  <c r="H798" i="13" s="1"/>
  <c r="K29" i="13"/>
  <c r="I29" i="13" s="1"/>
  <c r="R29" i="13"/>
  <c r="H29" i="13" s="1"/>
  <c r="K505" i="13"/>
  <c r="I505" i="13" s="1"/>
  <c r="R505" i="13"/>
  <c r="H505" i="13" s="1"/>
  <c r="K171" i="13"/>
  <c r="I171" i="13" s="1"/>
  <c r="R171" i="13"/>
  <c r="H171" i="13" s="1"/>
  <c r="K582" i="13"/>
  <c r="I582" i="13" s="1"/>
  <c r="R582" i="13"/>
  <c r="H582" i="13" s="1"/>
  <c r="K961" i="13"/>
  <c r="I961" i="13" s="1"/>
  <c r="R961" i="13"/>
  <c r="H961" i="13" s="1"/>
  <c r="K55" i="13"/>
  <c r="I55" i="13" s="1"/>
  <c r="R55" i="13"/>
  <c r="H55" i="13" s="1"/>
  <c r="K152" i="13"/>
  <c r="I152" i="13" s="1"/>
  <c r="R152" i="13"/>
  <c r="H152" i="13" s="1"/>
  <c r="K352" i="13"/>
  <c r="I352" i="13" s="1"/>
  <c r="R352" i="13"/>
  <c r="H352" i="13" s="1"/>
  <c r="K936" i="13"/>
  <c r="I936" i="13" s="1"/>
  <c r="R936" i="13"/>
  <c r="H936" i="13" s="1"/>
  <c r="K665" i="13"/>
  <c r="I665" i="13" s="1"/>
  <c r="R665" i="13"/>
  <c r="H665" i="13" s="1"/>
  <c r="K774" i="13"/>
  <c r="I774" i="13" s="1"/>
  <c r="R774" i="13"/>
  <c r="H774" i="13" s="1"/>
  <c r="K429" i="13"/>
  <c r="I429" i="13" s="1"/>
  <c r="R429" i="13"/>
  <c r="H429" i="13" s="1"/>
  <c r="K809" i="13"/>
  <c r="I809" i="13" s="1"/>
  <c r="R809" i="13"/>
  <c r="H809" i="13" s="1"/>
  <c r="K514" i="13"/>
  <c r="I514" i="13" s="1"/>
  <c r="R514" i="13"/>
  <c r="H514" i="13" s="1"/>
  <c r="K400" i="13"/>
  <c r="I400" i="13" s="1"/>
  <c r="R400" i="13"/>
  <c r="H400" i="13" s="1"/>
  <c r="K888" i="13"/>
  <c r="I888" i="13" s="1"/>
  <c r="R888" i="13"/>
  <c r="H888" i="13" s="1"/>
  <c r="K416" i="13"/>
  <c r="I416" i="13" s="1"/>
  <c r="R416" i="13"/>
  <c r="H416" i="13" s="1"/>
  <c r="K556" i="13"/>
  <c r="I556" i="13" s="1"/>
  <c r="R556" i="13"/>
  <c r="H556" i="13" s="1"/>
  <c r="K898" i="13"/>
  <c r="I898" i="13" s="1"/>
  <c r="R898" i="13"/>
  <c r="H898" i="13" s="1"/>
  <c r="K57" i="13"/>
  <c r="I57" i="13" s="1"/>
  <c r="R57" i="13"/>
  <c r="H57" i="13" s="1"/>
  <c r="K807" i="13"/>
  <c r="I807" i="13" s="1"/>
  <c r="R807" i="13"/>
  <c r="H807" i="13" s="1"/>
  <c r="K600" i="13"/>
  <c r="I600" i="13" s="1"/>
  <c r="R600" i="13"/>
  <c r="H600" i="13" s="1"/>
  <c r="K583" i="13"/>
  <c r="I583" i="13" s="1"/>
  <c r="R583" i="13"/>
  <c r="H583" i="13" s="1"/>
  <c r="K72" i="13"/>
  <c r="I72" i="13" s="1"/>
  <c r="R72" i="13"/>
  <c r="H72" i="13" s="1"/>
  <c r="K589" i="13"/>
  <c r="I589" i="13" s="1"/>
  <c r="R589" i="13"/>
  <c r="H589" i="13" s="1"/>
  <c r="K720" i="13"/>
  <c r="I720" i="13" s="1"/>
  <c r="R720" i="13"/>
  <c r="H720" i="13" s="1"/>
  <c r="K708" i="13"/>
  <c r="I708" i="13" s="1"/>
  <c r="R708" i="13"/>
  <c r="H708" i="13" s="1"/>
  <c r="K385" i="13"/>
  <c r="I385" i="13" s="1"/>
  <c r="R385" i="13"/>
  <c r="H385" i="13" s="1"/>
  <c r="K1008" i="13"/>
  <c r="I1008" i="13" s="1"/>
  <c r="R1008" i="13"/>
  <c r="H1008" i="13" s="1"/>
  <c r="K155" i="13"/>
  <c r="I155" i="13" s="1"/>
  <c r="R155" i="13"/>
  <c r="H155" i="13" s="1"/>
  <c r="K246" i="13"/>
  <c r="I246" i="13" s="1"/>
  <c r="R246" i="13"/>
  <c r="H246" i="13" s="1"/>
  <c r="K119" i="13"/>
  <c r="I119" i="13" s="1"/>
  <c r="R119" i="13"/>
  <c r="H119" i="13" s="1"/>
  <c r="K422" i="13"/>
  <c r="I422" i="13" s="1"/>
  <c r="R422" i="13"/>
  <c r="H422" i="13" s="1"/>
  <c r="K399" i="13"/>
  <c r="I399" i="13" s="1"/>
  <c r="R399" i="13"/>
  <c r="H399" i="13" s="1"/>
  <c r="K418" i="13"/>
  <c r="I418" i="13" s="1"/>
  <c r="R418" i="13"/>
  <c r="H418" i="13" s="1"/>
  <c r="K859" i="13"/>
  <c r="I859" i="13" s="1"/>
  <c r="R859" i="13"/>
  <c r="H859" i="13" s="1"/>
  <c r="K472" i="13"/>
  <c r="I472" i="13" s="1"/>
  <c r="R472" i="13"/>
  <c r="H472" i="13" s="1"/>
  <c r="K54" i="13"/>
  <c r="I54" i="13" s="1"/>
  <c r="R54" i="13"/>
  <c r="H54" i="13" s="1"/>
  <c r="K102" i="13"/>
  <c r="I102" i="13" s="1"/>
  <c r="R102" i="13"/>
  <c r="H102" i="13" s="1"/>
  <c r="K826" i="13"/>
  <c r="I826" i="13" s="1"/>
  <c r="R826" i="13"/>
  <c r="H826" i="13" s="1"/>
  <c r="K122" i="13"/>
  <c r="I122" i="13" s="1"/>
  <c r="R122" i="13"/>
  <c r="H122" i="13" s="1"/>
  <c r="K219" i="13"/>
  <c r="I219" i="13" s="1"/>
  <c r="R219" i="13"/>
  <c r="H219" i="13" s="1"/>
  <c r="K516" i="13"/>
  <c r="I516" i="13" s="1"/>
  <c r="R516" i="13"/>
  <c r="H516" i="13" s="1"/>
  <c r="K794" i="13"/>
  <c r="I794" i="13" s="1"/>
  <c r="R794" i="13"/>
  <c r="H794" i="13" s="1"/>
  <c r="K39" i="13"/>
  <c r="I39" i="13" s="1"/>
  <c r="R39" i="13"/>
  <c r="H39" i="13" s="1"/>
  <c r="K354" i="13"/>
  <c r="I354" i="13" s="1"/>
  <c r="R354" i="13"/>
  <c r="H354" i="13" s="1"/>
  <c r="K260" i="13"/>
  <c r="I260" i="13" s="1"/>
  <c r="R260" i="13"/>
  <c r="H260" i="13" s="1"/>
  <c r="K74" i="13"/>
  <c r="I74" i="13" s="1"/>
  <c r="R74" i="13"/>
  <c r="H74" i="13" s="1"/>
  <c r="K527" i="13"/>
  <c r="I527" i="13" s="1"/>
  <c r="R527" i="13"/>
  <c r="H527" i="13" s="1"/>
  <c r="K548" i="13"/>
  <c r="I548" i="13" s="1"/>
  <c r="R548" i="13"/>
  <c r="H548" i="13" s="1"/>
  <c r="K270" i="13"/>
  <c r="I270" i="13" s="1"/>
  <c r="R270" i="13"/>
  <c r="H270" i="13" s="1"/>
  <c r="K503" i="13"/>
  <c r="I503" i="13" s="1"/>
  <c r="R503" i="13"/>
  <c r="H503" i="13" s="1"/>
  <c r="K622" i="13"/>
  <c r="I622" i="13" s="1"/>
  <c r="R622" i="13"/>
  <c r="H622" i="13" s="1"/>
  <c r="K189" i="13"/>
  <c r="I189" i="13" s="1"/>
  <c r="R189" i="13"/>
  <c r="H189" i="13" s="1"/>
  <c r="K220" i="13"/>
  <c r="I220" i="13" s="1"/>
  <c r="R220" i="13"/>
  <c r="H220" i="13" s="1"/>
  <c r="K656" i="13"/>
  <c r="I656" i="13" s="1"/>
  <c r="R656" i="13"/>
  <c r="H656" i="13" s="1"/>
  <c r="K138" i="13"/>
  <c r="I138" i="13" s="1"/>
  <c r="R138" i="13"/>
  <c r="H138" i="13" s="1"/>
  <c r="K498" i="13"/>
  <c r="I498" i="13" s="1"/>
  <c r="R498" i="13"/>
  <c r="H498" i="13" s="1"/>
  <c r="K590" i="13"/>
  <c r="I590" i="13" s="1"/>
  <c r="R590" i="13"/>
  <c r="H590" i="13" s="1"/>
  <c r="K573" i="13"/>
  <c r="I573" i="13" s="1"/>
  <c r="R573" i="13"/>
  <c r="H573" i="13" s="1"/>
  <c r="K649" i="13"/>
  <c r="I649" i="13" s="1"/>
  <c r="R649" i="13"/>
  <c r="H649" i="13" s="1"/>
  <c r="K609" i="13"/>
  <c r="I609" i="13" s="1"/>
  <c r="R609" i="13"/>
  <c r="H609" i="13" s="1"/>
  <c r="K294" i="13"/>
  <c r="I294" i="13" s="1"/>
  <c r="R294" i="13"/>
  <c r="H294" i="13" s="1"/>
  <c r="K554" i="13"/>
  <c r="I554" i="13" s="1"/>
  <c r="R554" i="13"/>
  <c r="H554" i="13" s="1"/>
  <c r="K402" i="13"/>
  <c r="I402" i="13" s="1"/>
  <c r="R402" i="13"/>
  <c r="H402" i="13" s="1"/>
  <c r="K780" i="13"/>
  <c r="I780" i="13" s="1"/>
  <c r="R780" i="13"/>
  <c r="H780" i="13" s="1"/>
  <c r="K438" i="13"/>
  <c r="I438" i="13" s="1"/>
  <c r="R438" i="13"/>
  <c r="H438" i="13" s="1"/>
  <c r="K121" i="13"/>
  <c r="I121" i="13" s="1"/>
  <c r="R121" i="13"/>
  <c r="H121" i="13" s="1"/>
  <c r="AS27" i="10"/>
  <c r="AT27" i="10"/>
  <c r="AW27" i="10"/>
  <c r="AY27" i="10"/>
  <c r="AX27" i="10"/>
  <c r="AU27" i="10"/>
  <c r="AV27" i="10"/>
  <c r="AS20" i="10"/>
  <c r="BP20" i="10" s="1"/>
  <c r="AX20" i="10"/>
  <c r="BU20" i="10" s="1"/>
  <c r="AY20" i="10"/>
  <c r="BV20" i="10" s="1"/>
  <c r="AT20" i="10"/>
  <c r="BQ20" i="10" s="1"/>
  <c r="AV20" i="10"/>
  <c r="BS20" i="10" s="1"/>
  <c r="AW20" i="10"/>
  <c r="BT20" i="10" s="1"/>
  <c r="AU20" i="10"/>
  <c r="BR20" i="10" s="1"/>
  <c r="AU19" i="10"/>
  <c r="BR19" i="10" s="1"/>
  <c r="AX19" i="10"/>
  <c r="BU19" i="10" s="1"/>
  <c r="AY19" i="10"/>
  <c r="BV19" i="10" s="1"/>
  <c r="AV19" i="10"/>
  <c r="BS19" i="10" s="1"/>
  <c r="AS19" i="10"/>
  <c r="BP19" i="10" s="1"/>
  <c r="AW19" i="10"/>
  <c r="BT19" i="10" s="1"/>
  <c r="AT19" i="10"/>
  <c r="BQ19" i="10" s="1"/>
  <c r="AW18" i="10"/>
  <c r="BT18" i="10" s="1"/>
  <c r="AX18" i="10"/>
  <c r="BU18" i="10" s="1"/>
  <c r="AU18" i="10"/>
  <c r="BR18" i="10" s="1"/>
  <c r="AS18" i="10"/>
  <c r="BP18" i="10" s="1"/>
  <c r="AT18" i="10"/>
  <c r="BQ18" i="10" s="1"/>
  <c r="AV18" i="10"/>
  <c r="BS18" i="10" s="1"/>
  <c r="AY18" i="10"/>
  <c r="BV18" i="10" s="1"/>
  <c r="AD191" i="10"/>
  <c r="AD346" i="10"/>
  <c r="AD231" i="10"/>
  <c r="AD481" i="10"/>
  <c r="AD78" i="10"/>
  <c r="AD986" i="10"/>
  <c r="AD629" i="10"/>
  <c r="AD273" i="10"/>
  <c r="AD637" i="10"/>
  <c r="AD329" i="10"/>
  <c r="AD550" i="10"/>
  <c r="AD864" i="10"/>
  <c r="AD763" i="10"/>
  <c r="AD136" i="10"/>
  <c r="AD753" i="10"/>
  <c r="AD334" i="10"/>
  <c r="AD970" i="10"/>
  <c r="AD358" i="10"/>
  <c r="AD434" i="10"/>
  <c r="AD733" i="10"/>
  <c r="AD313" i="10"/>
  <c r="AD739" i="10"/>
  <c r="AD226" i="10"/>
  <c r="AD159" i="10"/>
  <c r="AD651" i="10"/>
  <c r="AD599" i="10"/>
  <c r="AD834" i="10"/>
  <c r="AD63" i="10"/>
  <c r="AD347" i="10"/>
  <c r="AD775" i="10"/>
  <c r="AD323" i="10"/>
  <c r="AD319" i="10"/>
  <c r="AD731" i="10"/>
  <c r="AD966" i="10"/>
  <c r="AD225" i="10"/>
  <c r="AD380" i="10"/>
  <c r="AD297" i="10"/>
  <c r="AD326" i="10"/>
  <c r="AD306" i="10"/>
  <c r="AD813" i="10"/>
  <c r="AD586" i="10"/>
  <c r="AD965" i="10"/>
  <c r="AD194" i="10"/>
  <c r="AD478" i="10"/>
  <c r="AD281" i="10"/>
  <c r="AD802" i="10"/>
  <c r="AD782" i="10"/>
  <c r="AD811" i="10"/>
  <c r="AD360" i="10"/>
  <c r="AD500" i="10"/>
  <c r="AD703" i="10"/>
  <c r="AD219" i="10"/>
  <c r="AD567" i="10"/>
  <c r="AD82" i="10"/>
  <c r="AD77" i="10"/>
  <c r="AD344" i="10"/>
  <c r="AD645" i="10"/>
  <c r="AD576" i="10"/>
  <c r="AD908" i="10"/>
  <c r="AD153" i="10"/>
  <c r="AD341" i="10"/>
  <c r="AD1010" i="10"/>
  <c r="AD654" i="10"/>
  <c r="AD250" i="10"/>
  <c r="AD902" i="10"/>
  <c r="AD369" i="10"/>
  <c r="AD541" i="10"/>
  <c r="AD746" i="10"/>
  <c r="AD325" i="10"/>
  <c r="AD177" i="10"/>
  <c r="AD540" i="10"/>
  <c r="AD41" i="10"/>
  <c r="AD454" i="10"/>
  <c r="AD656" i="10"/>
  <c r="AD667" i="10"/>
  <c r="AD935" i="10"/>
  <c r="AD561" i="10"/>
  <c r="AD62" i="10"/>
  <c r="AD730" i="10"/>
  <c r="AD70" i="10"/>
  <c r="AD338" i="10"/>
  <c r="AD621" i="10"/>
  <c r="AD217" i="10"/>
  <c r="AD870" i="10"/>
  <c r="AD130" i="10"/>
  <c r="AD910" i="10"/>
  <c r="AD555" i="10"/>
  <c r="AD199" i="10"/>
  <c r="AD610" i="10"/>
  <c r="AD867" i="10"/>
  <c r="AD938" i="10"/>
  <c r="AD391" i="10"/>
  <c r="AD946" i="10"/>
  <c r="AD143" i="10"/>
  <c r="AD251" i="10"/>
  <c r="AD422" i="10"/>
  <c r="AD816" i="10"/>
  <c r="AD284" i="10"/>
  <c r="AD185" i="10"/>
  <c r="AD230" i="10"/>
  <c r="AD18" i="10"/>
  <c r="AD685" i="10"/>
  <c r="AD490" i="10"/>
  <c r="AD853" i="10"/>
  <c r="AD98" i="10"/>
  <c r="AD382" i="10"/>
  <c r="AD73" i="10"/>
  <c r="AD578" i="10"/>
  <c r="AD686" i="10"/>
  <c r="AD619" i="10"/>
  <c r="AD88" i="10"/>
  <c r="AD308" i="10"/>
  <c r="AD495" i="10"/>
  <c r="AD27" i="10"/>
  <c r="AD455" i="10"/>
  <c r="AD785" i="10"/>
  <c r="AD307" i="10"/>
  <c r="AD983" i="10"/>
  <c r="AD996" i="10"/>
  <c r="AD480" i="10"/>
  <c r="AD780" i="10"/>
  <c r="AD744" i="10"/>
  <c r="AD245" i="10"/>
  <c r="AD882" i="10"/>
  <c r="AD174" i="10"/>
  <c r="AD58" i="10"/>
  <c r="AD790" i="10"/>
  <c r="AD19" i="10"/>
  <c r="AD445" i="10"/>
  <c r="AD650" i="10"/>
  <c r="AD772" i="10"/>
  <c r="AD752" i="10"/>
  <c r="AD428" i="10"/>
  <c r="AD211" i="10"/>
  <c r="AD262" i="10"/>
  <c r="AD448" i="10"/>
  <c r="AD571" i="10"/>
  <c r="AD807" i="10"/>
  <c r="AD353" i="10"/>
  <c r="AD989" i="10"/>
  <c r="AD634" i="10"/>
  <c r="AD789" i="10"/>
  <c r="AD387" i="10"/>
  <c r="AD732" i="10"/>
  <c r="AD25" i="10"/>
  <c r="AD758" i="10"/>
  <c r="AD833" i="10"/>
  <c r="AD814" i="10"/>
  <c r="AD459" i="10"/>
  <c r="AD982" i="10"/>
  <c r="AD514" i="10"/>
  <c r="AD718" i="10"/>
  <c r="AD810" i="10"/>
  <c r="AD295" i="10"/>
  <c r="AD706" i="10"/>
  <c r="AD894" i="10"/>
  <c r="AD155" i="10"/>
  <c r="AD981" i="10"/>
  <c r="AD735" i="10"/>
  <c r="AD188" i="10"/>
  <c r="AD89" i="10"/>
  <c r="AD134" i="10"/>
  <c r="AD129" i="10"/>
  <c r="AD589" i="10"/>
  <c r="AD378" i="10"/>
  <c r="AD757" i="10"/>
  <c r="AD1009" i="10"/>
  <c r="AD723" i="10"/>
  <c r="AD611" i="10"/>
  <c r="AD482" i="10"/>
  <c r="AD286" i="10"/>
  <c r="AD523" i="10"/>
  <c r="AD999" i="10"/>
  <c r="AD116" i="10"/>
  <c r="AD31" i="10"/>
  <c r="AD890" i="10"/>
  <c r="AD359" i="10"/>
  <c r="AD689" i="10"/>
  <c r="AD348" i="10"/>
  <c r="AD855" i="10"/>
  <c r="AD884" i="10"/>
  <c r="AD288" i="10"/>
  <c r="AD668" i="10"/>
  <c r="AD536" i="10"/>
  <c r="AD53" i="10"/>
  <c r="AD658" i="10"/>
  <c r="AD195" i="10"/>
  <c r="AD905" i="10"/>
  <c r="AD678" i="10"/>
  <c r="AD880" i="10"/>
  <c r="AD349" i="10"/>
  <c r="AD538" i="10"/>
  <c r="AD564" i="10"/>
  <c r="AD560" i="10"/>
  <c r="AD236" i="10"/>
  <c r="AD920" i="10"/>
  <c r="AD179" i="10"/>
  <c r="AD160" i="10"/>
  <c r="AD475" i="10"/>
  <c r="AD327" i="10"/>
  <c r="AD1008" i="10"/>
  <c r="AD861" i="10"/>
  <c r="AD122" i="10"/>
  <c r="AD613" i="10"/>
  <c r="AD929" i="10"/>
  <c r="AD620" i="10"/>
  <c r="AD51" i="10"/>
  <c r="AD646" i="10"/>
  <c r="AD737" i="10"/>
  <c r="AD606" i="10"/>
  <c r="AD419" i="10"/>
  <c r="AD150" i="10"/>
  <c r="AD418" i="10"/>
  <c r="AD222" i="10"/>
  <c r="AD506" i="10"/>
  <c r="AD103" i="10"/>
  <c r="AD114" i="10"/>
  <c r="AD398" i="10"/>
  <c r="AD59" i="10"/>
  <c r="AD869" i="10"/>
  <c r="AD623" i="10"/>
  <c r="AD827" i="10"/>
  <c r="AD787" i="10"/>
  <c r="AD677" i="10"/>
  <c r="AD531" i="10"/>
  <c r="AD397" i="10"/>
  <c r="AD186" i="10"/>
  <c r="AD565" i="10"/>
  <c r="AD897" i="10"/>
  <c r="AD189" i="10"/>
  <c r="AD872" i="10"/>
  <c r="AD609" i="10"/>
  <c r="AD190" i="10"/>
  <c r="AD315" i="10"/>
  <c r="AD871" i="10"/>
  <c r="AD898" i="10"/>
  <c r="AD974" i="10"/>
  <c r="AD362" i="10"/>
  <c r="AD71" i="10"/>
  <c r="AD385" i="10"/>
  <c r="AD252" i="10"/>
  <c r="AD647" i="10"/>
  <c r="AD580" i="10"/>
  <c r="AD176" i="10"/>
  <c r="AD444" i="10"/>
  <c r="AD440" i="10"/>
  <c r="AD788" i="10"/>
  <c r="AD370" i="10"/>
  <c r="AD893" i="10"/>
  <c r="AD777" i="10"/>
  <c r="AD470" i="10"/>
  <c r="AD464" i="10"/>
  <c r="AD157" i="10"/>
  <c r="AD138" i="10"/>
  <c r="AD276" i="10"/>
  <c r="AD64" i="10"/>
  <c r="AD28" i="10"/>
  <c r="AD520" i="10"/>
  <c r="AD805" i="10"/>
  <c r="AD879" i="10"/>
  <c r="AD379" i="10"/>
  <c r="AD215" i="10"/>
  <c r="AD352" i="10"/>
  <c r="AD429" i="10"/>
  <c r="AD1001" i="10"/>
  <c r="AD309" i="10"/>
  <c r="AD449" i="10"/>
  <c r="AD108" i="10"/>
  <c r="AD904" i="10"/>
  <c r="AD438" i="10"/>
  <c r="AD641" i="10"/>
  <c r="AD510" i="10"/>
  <c r="AD714" i="10"/>
  <c r="AD997" i="10"/>
  <c r="AD322" i="10"/>
  <c r="AD701" i="10"/>
  <c r="AD394" i="10"/>
  <c r="AD515" i="10"/>
  <c r="AD83" i="10"/>
  <c r="AD126" i="10"/>
  <c r="AD275" i="10"/>
  <c r="AD773" i="10"/>
  <c r="AD527" i="10"/>
  <c r="AD635" i="10"/>
  <c r="AD792" i="10"/>
  <c r="AD485" i="10"/>
  <c r="AD928" i="10"/>
  <c r="AD301" i="10"/>
  <c r="AD90" i="10"/>
  <c r="AD373" i="10"/>
  <c r="AD801" i="10"/>
  <c r="AD93" i="10"/>
  <c r="AD776" i="10"/>
  <c r="AD513" i="10"/>
  <c r="AD110" i="10"/>
  <c r="AD906" i="10"/>
  <c r="AD743" i="10"/>
  <c r="AD386" i="10"/>
  <c r="AD670" i="10"/>
  <c r="AD170" i="10"/>
  <c r="AD486" i="10"/>
  <c r="AD384" i="10"/>
  <c r="AD795" i="10"/>
  <c r="AD551" i="10"/>
  <c r="AD292" i="10"/>
  <c r="AD80" i="10"/>
  <c r="AD891" i="10"/>
  <c r="AD72" i="10"/>
  <c r="AD676" i="10"/>
  <c r="AD162" i="10"/>
  <c r="AD765" i="10"/>
  <c r="AD665" i="10"/>
  <c r="AD278" i="10"/>
  <c r="AD368" i="10"/>
  <c r="AD147" i="10"/>
  <c r="AD35" i="10"/>
  <c r="AD229" i="10"/>
  <c r="AD1007" i="10"/>
  <c r="AD987" i="10"/>
  <c r="AD424" i="10"/>
  <c r="AD709" i="10"/>
  <c r="AD559" i="10"/>
  <c r="AD187" i="10"/>
  <c r="AD995" i="10"/>
  <c r="AD256" i="10"/>
  <c r="AD333" i="10"/>
  <c r="AD873" i="10"/>
  <c r="AD213" i="10"/>
  <c r="AD257" i="10"/>
  <c r="AD363" i="10"/>
  <c r="AD696" i="10"/>
  <c r="AD246" i="10"/>
  <c r="AD337" i="10"/>
  <c r="AD414" i="10"/>
  <c r="AD618" i="10"/>
  <c r="AD885" i="10"/>
  <c r="AD34" i="10"/>
  <c r="AD605" i="10"/>
  <c r="AD106" i="10"/>
  <c r="AD854" i="10"/>
  <c r="AD913" i="10"/>
  <c r="AD46" i="10"/>
  <c r="AD602" i="10"/>
  <c r="AD581" i="10"/>
  <c r="AD415" i="10"/>
  <c r="AD539" i="10"/>
  <c r="AD664" i="10"/>
  <c r="AD277" i="10"/>
  <c r="AD704" i="10"/>
  <c r="AD771" i="10"/>
  <c r="AD953" i="10"/>
  <c r="AD115" i="10"/>
  <c r="AD705" i="10"/>
  <c r="AD476" i="10"/>
  <c r="AD663" i="10"/>
  <c r="AD401" i="10"/>
  <c r="AD925" i="10"/>
  <c r="AD570" i="10"/>
  <c r="AD263" i="10"/>
  <c r="AD290" i="10"/>
  <c r="AD574" i="10"/>
  <c r="AD74" i="10"/>
  <c r="AD22" i="10"/>
  <c r="AD911" i="10"/>
  <c r="AD699" i="10"/>
  <c r="AD247" i="10"/>
  <c r="AD786" i="10"/>
  <c r="AD687" i="10"/>
  <c r="AD603" i="10"/>
  <c r="AD851" i="10"/>
  <c r="AD484" i="10"/>
  <c r="AD819" i="10"/>
  <c r="AD253" i="10"/>
  <c r="AD345" i="10"/>
  <c r="AD917" i="10"/>
  <c r="AD272" i="10"/>
  <c r="AD892" i="10"/>
  <c r="AD441" i="10"/>
  <c r="AD37" i="10"/>
  <c r="AD783" i="10"/>
  <c r="AD875" i="10"/>
  <c r="AD56" i="10"/>
  <c r="AD899" i="10"/>
  <c r="AD447" i="10"/>
  <c r="AD595" i="10"/>
  <c r="AD774" i="10"/>
  <c r="AD48" i="10"/>
  <c r="AD237" i="10"/>
  <c r="AD633" i="10"/>
  <c r="AD691" i="10"/>
  <c r="AD161" i="10"/>
  <c r="AD267" i="10"/>
  <c r="AD408" i="10"/>
  <c r="AD166" i="10"/>
  <c r="AD992" i="10"/>
  <c r="AD318" i="10"/>
  <c r="AD314" i="10"/>
  <c r="AD501" i="10"/>
  <c r="AD545" i="10"/>
  <c r="AD413" i="10"/>
  <c r="AD835" i="10"/>
  <c r="AD742" i="10"/>
  <c r="AD817" i="10"/>
  <c r="AD957" i="10"/>
  <c r="AD202" i="10"/>
  <c r="AD389" i="10"/>
  <c r="AD47" i="10"/>
  <c r="AD443" i="10"/>
  <c r="AD568" i="10"/>
  <c r="AD181" i="10"/>
  <c r="AD608" i="10"/>
  <c r="AD940" i="10"/>
  <c r="AD585" i="10"/>
  <c r="AD420" i="10"/>
  <c r="AD33" i="10"/>
  <c r="AD364" i="10"/>
  <c r="AD167" i="10"/>
  <c r="AD305" i="10"/>
  <c r="AD797" i="10"/>
  <c r="AD474" i="10"/>
  <c r="AD243" i="10"/>
  <c r="AD178" i="10"/>
  <c r="AD467" i="10"/>
  <c r="AD809" i="10"/>
  <c r="AD675" i="10"/>
  <c r="AD383" i="10"/>
  <c r="AD123" i="10"/>
  <c r="AD151" i="10"/>
  <c r="AD562" i="10"/>
  <c r="AD591" i="10"/>
  <c r="AD507" i="10"/>
  <c r="AD967" i="10"/>
  <c r="AD100" i="10"/>
  <c r="AD865" i="10"/>
  <c r="AD61" i="10"/>
  <c r="AD137" i="10"/>
  <c r="AD437" i="10"/>
  <c r="AD895" i="10"/>
  <c r="AD764" i="10"/>
  <c r="AD728" i="10"/>
  <c r="AD964" i="10"/>
  <c r="AD175" i="10"/>
  <c r="AD283" i="10"/>
  <c r="AD951" i="10"/>
  <c r="AD84" i="10"/>
  <c r="AD79" i="10"/>
  <c r="AD842" i="10"/>
  <c r="AD901" i="10"/>
  <c r="AD991" i="10"/>
  <c r="AD125" i="10"/>
  <c r="AD521" i="10"/>
  <c r="AD948" i="10"/>
  <c r="AD65" i="10"/>
  <c r="AD171" i="10"/>
  <c r="AD216" i="10"/>
  <c r="AD1013" i="10"/>
  <c r="AD640" i="10"/>
  <c r="AD973" i="10"/>
  <c r="AD985" i="10"/>
  <c r="AD293" i="10"/>
  <c r="AD433" i="10"/>
  <c r="AD317" i="10"/>
  <c r="AD857" i="10"/>
  <c r="AD630" i="10"/>
  <c r="AD145" i="10"/>
  <c r="AD829" i="10"/>
  <c r="AD969" i="10"/>
  <c r="AD612" i="10"/>
  <c r="AD1006" i="10"/>
  <c r="AD331" i="10"/>
  <c r="AD472" i="10"/>
  <c r="AD85" i="10"/>
  <c r="AD512" i="10"/>
  <c r="AD812" i="10"/>
  <c r="AD984" i="10"/>
  <c r="AD324" i="10"/>
  <c r="AD800" i="10"/>
  <c r="AD715" i="10"/>
  <c r="AD950" i="10"/>
  <c r="AD209" i="10"/>
  <c r="AD669" i="10"/>
  <c r="AD282" i="10"/>
  <c r="AD934" i="10"/>
  <c r="AD993" i="10"/>
  <c r="AD573" i="10"/>
  <c r="AD681" i="10"/>
  <c r="AD949" i="10"/>
  <c r="AD287" i="10"/>
  <c r="AD762" i="10"/>
  <c r="AD918" i="10"/>
  <c r="AD466" i="10"/>
  <c r="AD958" i="10"/>
  <c r="AD299" i="10"/>
  <c r="AD839" i="10"/>
  <c r="AD533" i="10"/>
  <c r="AD673" i="10"/>
  <c r="AD556" i="10"/>
  <c r="AD291" i="10"/>
  <c r="AD133" i="10"/>
  <c r="AD671" i="10"/>
  <c r="AD652" i="10"/>
  <c r="AD616" i="10"/>
  <c r="AD644" i="10"/>
  <c r="AD95" i="10"/>
  <c r="AD91" i="10"/>
  <c r="AD823" i="10"/>
  <c r="AD738" i="10"/>
  <c r="AD926" i="10"/>
  <c r="AD330" i="10"/>
  <c r="AD517" i="10"/>
  <c r="AD767" i="10"/>
  <c r="AD45" i="10"/>
  <c r="AD425" i="10"/>
  <c r="AD756" i="10"/>
  <c r="AD1011" i="10"/>
  <c r="AD75" i="10"/>
  <c r="AD40" i="10"/>
  <c r="AD693" i="10"/>
  <c r="AD432" i="10"/>
  <c r="AD845" i="10"/>
  <c r="AD617" i="10"/>
  <c r="AD197" i="10"/>
  <c r="AD241" i="10"/>
  <c r="AD221" i="10"/>
  <c r="AD729" i="10"/>
  <c r="AD518" i="10"/>
  <c r="AD49" i="10"/>
  <c r="AD109" i="10"/>
  <c r="AD601" i="10"/>
  <c r="AD180" i="10"/>
  <c r="AD798" i="10"/>
  <c r="AD922" i="10"/>
  <c r="AD376" i="10"/>
  <c r="AD820" i="10"/>
  <c r="AD320" i="10"/>
  <c r="AD700" i="10"/>
  <c r="AD280" i="10"/>
  <c r="AD228" i="10"/>
  <c r="AD400" i="10"/>
  <c r="AD427" i="10"/>
  <c r="AD822" i="10"/>
  <c r="AD912" i="10"/>
  <c r="AD477" i="10"/>
  <c r="AD451" i="10"/>
  <c r="AD710" i="10"/>
  <c r="AD881" i="10"/>
  <c r="AD285" i="10"/>
  <c r="AD569" i="10"/>
  <c r="AD837" i="10"/>
  <c r="AD111" i="10"/>
  <c r="AD666" i="10"/>
  <c r="AD806" i="10"/>
  <c r="AD274" i="10"/>
  <c r="AD558" i="10"/>
  <c r="AD931" i="10"/>
  <c r="AD727" i="10"/>
  <c r="AD980" i="10"/>
  <c r="AD97" i="10"/>
  <c r="AD140" i="10"/>
  <c r="AD936" i="10"/>
  <c r="AD754" i="10"/>
  <c r="AD575" i="10"/>
  <c r="AD332" i="10"/>
  <c r="AD328" i="10"/>
  <c r="AD468" i="10"/>
  <c r="AD942" i="10"/>
  <c r="AD858" i="10"/>
  <c r="AD711" i="10"/>
  <c r="AD354" i="10"/>
  <c r="AD430" i="10"/>
  <c r="AD42" i="10"/>
  <c r="AD421" i="10"/>
  <c r="AD655" i="10"/>
  <c r="AD988" i="10"/>
  <c r="AD504" i="10"/>
  <c r="AD548" i="10"/>
  <c r="AD848" i="10"/>
  <c r="AD954" i="10"/>
  <c r="AD919" i="10"/>
  <c r="AD597" i="10"/>
  <c r="AD975" i="10"/>
  <c r="AD509" i="10"/>
  <c r="AD505" i="10"/>
  <c r="AD101" i="10"/>
  <c r="AD755" i="10"/>
  <c r="AD29" i="10"/>
  <c r="AD409" i="10"/>
  <c r="AD342" i="10"/>
  <c r="AD960" i="10"/>
  <c r="AD979" i="10"/>
  <c r="AD1000" i="10"/>
  <c r="AD498" i="10"/>
  <c r="AD702" i="10"/>
  <c r="AD794" i="10"/>
  <c r="AD104" i="10"/>
  <c r="AD724" i="10"/>
  <c r="AD112" i="10"/>
  <c r="AD588" i="10"/>
  <c r="AD184" i="10"/>
  <c r="AD132" i="10"/>
  <c r="AD208" i="10"/>
  <c r="AD139" i="10"/>
  <c r="AD406" i="10"/>
  <c r="AD592" i="10"/>
  <c r="AD381" i="10"/>
  <c r="AD937" i="10"/>
  <c r="AD598" i="10"/>
  <c r="AD113" i="10"/>
  <c r="AD572" i="10"/>
  <c r="AD361" i="10"/>
  <c r="AD549" i="10"/>
  <c r="AD862" i="10"/>
  <c r="AD458" i="10"/>
  <c r="AD694" i="10"/>
  <c r="AD977" i="10"/>
  <c r="AD270" i="10"/>
  <c r="AD1002" i="10"/>
  <c r="AD439" i="10"/>
  <c r="AD868" i="10"/>
  <c r="AD768" i="10"/>
  <c r="AD44" i="10"/>
  <c r="AD840" i="10"/>
  <c r="AD546" i="10"/>
  <c r="AD367" i="10"/>
  <c r="AD124" i="10"/>
  <c r="AD643" i="10"/>
  <c r="AD372" i="10"/>
  <c r="AD542" i="10"/>
  <c r="AD426" i="10"/>
  <c r="AD519" i="10"/>
  <c r="AD146" i="10"/>
  <c r="AD525" i="10"/>
  <c r="AD233" i="10"/>
  <c r="AD117" i="10"/>
  <c r="AD351" i="10"/>
  <c r="AD524" i="10"/>
  <c r="AD312" i="10"/>
  <c r="AD452" i="10"/>
  <c r="AD736" i="10"/>
  <c r="AD826" i="10"/>
  <c r="AD791" i="10"/>
  <c r="AD405" i="10"/>
  <c r="AD863" i="10"/>
  <c r="AD972" i="10"/>
  <c r="AD201" i="10"/>
  <c r="AD499" i="10"/>
  <c r="AD832" i="10"/>
  <c r="AD604" i="10"/>
  <c r="AD105" i="10"/>
  <c r="AD54" i="10"/>
  <c r="AD624" i="10"/>
  <c r="AD956" i="10"/>
  <c r="AD888" i="10"/>
  <c r="AD210" i="10"/>
  <c r="AD590" i="10"/>
  <c r="AD298" i="10"/>
  <c r="AD887" i="10"/>
  <c r="AD516" i="10"/>
  <c r="AD943" i="10"/>
  <c r="AD76" i="10"/>
  <c r="AD759" i="10"/>
  <c r="AD165" i="10"/>
  <c r="AD831" i="10"/>
  <c r="AD131" i="10"/>
  <c r="AD310" i="10"/>
  <c r="AD496" i="10"/>
  <c r="AD547" i="10"/>
  <c r="AD473" i="10"/>
  <c r="AD661" i="10"/>
  <c r="AD339" i="10"/>
  <c r="AD460" i="10"/>
  <c r="AD265" i="10"/>
  <c r="AD453" i="10"/>
  <c r="AD766" i="10"/>
  <c r="AD266" i="10"/>
  <c r="AD582" i="10"/>
  <c r="AD593" i="10"/>
  <c r="AD653" i="10"/>
  <c r="AD874" i="10"/>
  <c r="AD55" i="10"/>
  <c r="AD388" i="10"/>
  <c r="AD672" i="10"/>
  <c r="AD1003" i="10"/>
  <c r="AD248" i="10"/>
  <c r="AD258" i="10"/>
  <c r="AD846" i="10"/>
  <c r="AD779" i="10"/>
  <c r="AD135" i="10"/>
  <c r="AD994" i="10"/>
  <c r="AD254" i="10"/>
  <c r="AD234" i="10"/>
  <c r="AD423" i="10"/>
  <c r="AD945" i="10"/>
  <c r="AD141" i="10"/>
  <c r="AD121" i="10"/>
  <c r="AD852" i="10"/>
  <c r="AD255" i="10"/>
  <c r="AD412" i="10"/>
  <c r="AD403" i="10"/>
  <c r="AD356" i="10"/>
  <c r="AD544" i="10"/>
  <c r="AD522" i="10"/>
  <c r="AD695" i="10"/>
  <c r="AD21" i="10"/>
  <c r="AD639" i="10"/>
  <c r="AD844" i="10"/>
  <c r="AD808" i="10"/>
  <c r="AD932" i="10"/>
  <c r="AD720" i="10"/>
  <c r="AD396" i="10"/>
  <c r="AD915" i="10"/>
  <c r="AD532" i="10"/>
  <c r="AD416" i="10"/>
  <c r="AD828" i="10"/>
  <c r="AD200" i="10"/>
  <c r="AD721" i="10"/>
  <c r="AD494" i="10"/>
  <c r="AD659" i="10"/>
  <c r="AD583" i="10"/>
  <c r="AD36" i="10"/>
  <c r="AD303" i="10"/>
  <c r="AD355" i="10"/>
  <c r="AD471" i="10"/>
  <c r="AD900" i="10"/>
  <c r="AD719" i="10"/>
  <c r="AD778" i="10"/>
  <c r="AD214" i="10"/>
  <c r="AD304" i="10"/>
  <c r="AD924" i="10"/>
  <c r="AD169" i="10"/>
  <c r="AD357" i="10"/>
  <c r="AD784" i="10"/>
  <c r="AD268" i="10"/>
  <c r="AD435" i="10"/>
  <c r="AD149" i="10"/>
  <c r="AD462" i="10"/>
  <c r="AD259" i="10"/>
  <c r="AD390" i="10"/>
  <c r="AD497" i="10"/>
  <c r="AD557" i="10"/>
  <c r="AD554" i="10"/>
  <c r="AD67" i="10"/>
  <c r="AD196" i="10"/>
  <c r="AD579" i="10"/>
  <c r="AD395" i="10"/>
  <c r="AD152" i="10"/>
  <c r="AD66" i="10"/>
  <c r="AD750" i="10"/>
  <c r="AD683" i="10"/>
  <c r="AD566" i="10"/>
  <c r="AD866" i="10"/>
  <c r="AD158" i="10"/>
  <c r="AD889" i="10"/>
  <c r="AD39" i="10"/>
  <c r="AD849" i="10"/>
  <c r="AD860" i="10"/>
  <c r="AD824" i="10"/>
  <c r="AD978" i="10"/>
  <c r="AD830" i="10"/>
  <c r="AD220" i="10"/>
  <c r="AD615" i="10"/>
  <c r="AD260" i="10"/>
  <c r="AD240" i="10"/>
  <c r="AD410" i="10"/>
  <c r="AD503" i="10"/>
  <c r="AD628" i="10"/>
  <c r="AD543" i="10"/>
  <c r="AD508" i="10"/>
  <c r="AD584" i="10"/>
  <c r="AD836" i="10"/>
  <c r="AD528" i="10"/>
  <c r="AD300" i="10"/>
  <c r="AD680" i="10"/>
  <c r="AD436" i="10"/>
  <c r="AD224" i="10"/>
  <c r="AD716" i="10"/>
  <c r="AD24" i="10"/>
  <c r="AD625" i="10"/>
  <c r="AD206" i="10"/>
  <c r="AD841" i="10"/>
  <c r="AD279" i="10"/>
  <c r="AD930" i="10"/>
  <c r="AD223" i="10"/>
  <c r="AD923" i="10"/>
  <c r="AD375" i="10"/>
  <c r="AD708" i="10"/>
  <c r="AD511" i="10"/>
  <c r="AD682" i="10"/>
  <c r="AD118" i="10"/>
  <c r="AD927" i="10"/>
  <c r="AD796" i="10"/>
  <c r="AD968" i="10"/>
  <c r="AD261" i="10"/>
  <c r="AD688" i="10"/>
  <c r="AD156" i="10"/>
  <c r="AD856" i="10"/>
  <c r="AD692" i="10"/>
  <c r="AD366" i="10"/>
  <c r="AD921" i="10"/>
  <c r="AD294" i="10"/>
  <c r="AD289" i="10"/>
  <c r="AD461" i="10"/>
  <c r="AD154" i="10"/>
  <c r="AD102" i="10"/>
  <c r="AD799" i="10"/>
  <c r="AD203" i="10"/>
  <c r="AD631" i="10"/>
  <c r="AD961" i="10"/>
  <c r="AD638" i="10"/>
  <c r="AD587" i="10"/>
  <c r="AD374" i="10"/>
  <c r="AD642" i="10"/>
  <c r="AD1005" i="10"/>
  <c r="AD761" i="10"/>
  <c r="AD1014" i="10"/>
  <c r="AD657" i="10"/>
  <c r="AD748" i="10"/>
  <c r="AD712" i="10"/>
  <c r="AD626" i="10"/>
  <c r="AD734" i="10"/>
  <c r="AD883" i="10"/>
  <c r="AD119" i="10"/>
  <c r="AD68" i="10"/>
  <c r="AD144" i="10"/>
  <c r="AD218" i="10"/>
  <c r="AD407" i="10"/>
  <c r="AD164" i="10"/>
  <c r="AD431" i="10"/>
  <c r="AD707" i="10"/>
  <c r="AD488" i="10"/>
  <c r="AD740" i="10"/>
  <c r="AD336" i="10"/>
  <c r="AD204" i="10"/>
  <c r="AD392" i="10"/>
  <c r="AD340" i="10"/>
  <c r="AD128" i="10"/>
  <c r="AD492" i="10"/>
  <c r="AD679" i="10"/>
  <c r="AD529" i="10"/>
  <c r="AD963" i="10"/>
  <c r="AD713" i="10"/>
  <c r="AD838" i="10"/>
  <c r="AD818" i="10"/>
  <c r="AD302" i="10"/>
  <c r="AD235" i="10"/>
  <c r="AD87" i="10"/>
  <c r="AD596" i="10"/>
  <c r="AD399" i="10"/>
  <c r="AD825" i="10"/>
  <c r="AD38" i="10"/>
  <c r="AD607" i="10"/>
  <c r="AD684" i="10"/>
  <c r="AD648" i="10"/>
  <c r="AD69" i="10"/>
  <c r="AD192" i="10"/>
  <c r="AD163" i="10"/>
  <c r="AD760" i="10"/>
  <c r="AD404" i="10"/>
  <c r="AD94" i="10"/>
  <c r="AD57" i="10"/>
  <c r="AD198" i="10"/>
  <c r="AD193" i="10"/>
  <c r="AD365" i="10"/>
  <c r="AD553" i="10"/>
  <c r="AD483" i="10"/>
  <c r="AD463" i="10"/>
  <c r="AD107" i="10"/>
  <c r="AD535" i="10"/>
  <c r="AD769" i="10"/>
  <c r="AD446" i="10"/>
  <c r="AD491" i="10"/>
  <c r="AD182" i="10"/>
  <c r="AD450" i="10"/>
  <c r="AD877" i="10"/>
  <c r="AD649" i="10"/>
  <c r="AD886" i="10"/>
  <c r="AD465" i="10"/>
  <c r="AD636" i="10"/>
  <c r="AD600" i="10"/>
  <c r="AD242" i="10"/>
  <c r="AD622" i="10"/>
  <c r="AD971" i="10"/>
  <c r="AD998" i="10"/>
  <c r="AD850" i="10"/>
  <c r="AD238" i="10"/>
  <c r="AD26" i="10"/>
  <c r="AD311" i="10"/>
  <c r="AD962" i="10"/>
  <c r="AD335" i="10"/>
  <c r="AD955" i="10"/>
  <c r="AD120" i="10"/>
  <c r="AD52" i="10"/>
  <c r="AD32" i="10"/>
  <c r="AD92" i="10"/>
  <c r="AD296" i="10"/>
  <c r="AD244" i="10"/>
  <c r="AD959" i="10"/>
  <c r="AD563" i="10"/>
  <c r="AD487" i="10"/>
  <c r="AD417" i="10"/>
  <c r="AD493" i="10"/>
  <c r="AD489" i="10"/>
  <c r="AD726" i="10"/>
  <c r="AD594" i="10"/>
  <c r="AD30" i="10"/>
  <c r="AD43" i="10"/>
  <c r="AD371" i="10"/>
  <c r="AD20" i="10"/>
  <c r="AD990" i="10"/>
  <c r="AD697" i="10"/>
  <c r="AD947" i="10"/>
  <c r="AD207" i="10"/>
  <c r="AD172" i="10"/>
  <c r="AD552" i="10"/>
  <c r="AD1012" i="10"/>
  <c r="AD96" i="10"/>
  <c r="AD907" i="10"/>
  <c r="AD264" i="10"/>
  <c r="AD212" i="10"/>
  <c r="AD909" i="10"/>
  <c r="AD952" i="10"/>
  <c r="AD933" i="10"/>
  <c r="AD227" i="10"/>
  <c r="AD269" i="10"/>
  <c r="AD457" i="10"/>
  <c r="AD821" i="10"/>
  <c r="AD271" i="10"/>
  <c r="AD442" i="10"/>
  <c r="AD343" i="10"/>
  <c r="AD577" i="10"/>
  <c r="AD350" i="10"/>
  <c r="AD803" i="10"/>
  <c r="AD86" i="10"/>
  <c r="AD627" i="10"/>
  <c r="AD749" i="10"/>
  <c r="AD537" i="10"/>
  <c r="AD662" i="10"/>
  <c r="AD81" i="10"/>
  <c r="AD316" i="10"/>
  <c r="AD232" i="10"/>
  <c r="AD50" i="10"/>
  <c r="AD526" i="10"/>
  <c r="AD859" i="10"/>
  <c r="AD534" i="10"/>
  <c r="AD530" i="10"/>
  <c r="AD142" i="10"/>
  <c r="AD745" i="10"/>
  <c r="AD23" i="10"/>
  <c r="AD722" i="10"/>
  <c r="AD239" i="10"/>
  <c r="AD747" i="10"/>
  <c r="AD99" i="10"/>
  <c r="AD916" i="10"/>
  <c r="AD751" i="10"/>
  <c r="AD843" i="10"/>
  <c r="AD903" i="10"/>
  <c r="AD148" i="10"/>
  <c r="AD847" i="10"/>
  <c r="AD939" i="10"/>
  <c r="AD183" i="10"/>
  <c r="AD321" i="10"/>
  <c r="AD205" i="10"/>
  <c r="AD393" i="10"/>
  <c r="AD614" i="10"/>
  <c r="AD402" i="10"/>
  <c r="AD941" i="10"/>
  <c r="AD698" i="10"/>
  <c r="AD502" i="10"/>
  <c r="AD690" i="10"/>
  <c r="AD878" i="10"/>
  <c r="AD377" i="10"/>
  <c r="AD469" i="10"/>
  <c r="AD127" i="10"/>
  <c r="AD60" i="10"/>
  <c r="AD456" i="10"/>
  <c r="AD804" i="10"/>
  <c r="AD815" i="10"/>
  <c r="AD411" i="10"/>
  <c r="AD168" i="10"/>
  <c r="AD674" i="10"/>
  <c r="AD781" i="10"/>
  <c r="AD632" i="10"/>
  <c r="AD741" i="10"/>
  <c r="AD896" i="10"/>
  <c r="AD173" i="10"/>
  <c r="AD249" i="10"/>
  <c r="AD725" i="10"/>
  <c r="AC16" i="10"/>
  <c r="AC17" i="10"/>
  <c r="AD17" i="10" s="1"/>
  <c r="AS17" i="10"/>
  <c r="BP17" i="10" s="1"/>
  <c r="AX17" i="10"/>
  <c r="BU17" i="10" s="1"/>
  <c r="AY17" i="10"/>
  <c r="BV17" i="10" s="1"/>
  <c r="AV17" i="10"/>
  <c r="BS17" i="10" s="1"/>
  <c r="AW17" i="10"/>
  <c r="BT17" i="10" s="1"/>
  <c r="AU17" i="10"/>
  <c r="BR17" i="10" s="1"/>
  <c r="AT17" i="10"/>
  <c r="BQ17" i="10" s="1"/>
  <c r="AS16" i="10"/>
  <c r="AX16" i="10"/>
  <c r="AT16" i="10"/>
  <c r="AV16" i="10"/>
  <c r="AW16" i="10"/>
  <c r="AY16" i="10"/>
  <c r="AU16" i="10"/>
  <c r="Z477" i="13"/>
  <c r="AA477" i="13" s="1"/>
  <c r="Z258" i="13"/>
  <c r="AA258" i="13" s="1"/>
  <c r="Z56" i="13"/>
  <c r="AA56" i="13" s="1"/>
  <c r="Z129" i="13"/>
  <c r="AA129" i="13" s="1"/>
  <c r="Z271" i="13"/>
  <c r="AA271" i="13" s="1"/>
  <c r="Z223" i="13"/>
  <c r="AA223" i="13" s="1"/>
  <c r="Z228" i="13"/>
  <c r="AA228" i="13" s="1"/>
  <c r="Z896" i="13"/>
  <c r="AA896" i="13" s="1"/>
  <c r="Z657" i="13"/>
  <c r="AA657" i="13" s="1"/>
  <c r="Z152" i="13"/>
  <c r="AA152" i="13" s="1"/>
  <c r="Z142" i="13"/>
  <c r="AA142" i="13" s="1"/>
  <c r="Z619" i="13"/>
  <c r="AA619" i="13" s="1"/>
  <c r="Z888" i="13"/>
  <c r="AA888" i="13" s="1"/>
  <c r="Z135" i="13"/>
  <c r="AA135" i="13" s="1"/>
  <c r="Z55" i="13"/>
  <c r="AA55" i="13" s="1"/>
  <c r="Z506" i="13"/>
  <c r="AA506" i="13" s="1"/>
  <c r="Z156" i="13"/>
  <c r="AA156" i="13" s="1"/>
  <c r="Z675" i="13"/>
  <c r="AA675" i="13" s="1"/>
  <c r="Z607" i="13"/>
  <c r="AA607" i="13" s="1"/>
  <c r="Z708" i="13"/>
  <c r="AA708" i="13" s="1"/>
  <c r="Z593" i="13"/>
  <c r="AA593" i="13" s="1"/>
  <c r="Z240" i="13"/>
  <c r="AA240" i="13" s="1"/>
  <c r="Z187" i="13"/>
  <c r="AA187" i="13" s="1"/>
  <c r="Z936" i="13"/>
  <c r="AA936" i="13" s="1"/>
  <c r="Z532" i="13"/>
  <c r="AA532" i="13" s="1"/>
  <c r="Z478" i="13"/>
  <c r="AA478" i="13" s="1"/>
  <c r="Z41" i="13"/>
  <c r="AA41" i="13" s="1"/>
  <c r="Z177" i="13"/>
  <c r="AA177" i="13" s="1"/>
  <c r="Z890" i="13"/>
  <c r="AA890" i="13" s="1"/>
  <c r="Z739" i="13"/>
  <c r="AA739" i="13" s="1"/>
  <c r="Z784" i="13"/>
  <c r="AA784" i="13" s="1"/>
  <c r="Z733" i="13"/>
  <c r="AA733" i="13" s="1"/>
  <c r="Z960" i="13"/>
  <c r="AA960" i="13" s="1"/>
  <c r="Z587" i="13"/>
  <c r="AA587" i="13" s="1"/>
  <c r="Z304" i="13"/>
  <c r="AA304" i="13" s="1"/>
  <c r="Z804" i="13"/>
  <c r="AA804" i="13" s="1"/>
  <c r="Z254" i="13"/>
  <c r="AA254" i="13" s="1"/>
  <c r="Z671" i="13"/>
  <c r="AA671" i="13" s="1"/>
  <c r="Z778" i="13"/>
  <c r="AA778" i="13" s="1"/>
  <c r="Z425" i="13"/>
  <c r="AA425" i="13" s="1"/>
  <c r="Z438" i="13"/>
  <c r="AA438" i="13" s="1"/>
  <c r="Z926" i="13"/>
  <c r="AA926" i="13" s="1"/>
  <c r="Z634" i="13"/>
  <c r="AA634" i="13" s="1"/>
  <c r="Z693" i="13"/>
  <c r="AA693" i="13" s="1"/>
  <c r="Z808" i="13"/>
  <c r="AA808" i="13" s="1"/>
  <c r="Z981" i="13"/>
  <c r="AA981" i="13" s="1"/>
  <c r="Z861" i="13"/>
  <c r="AA861" i="13" s="1"/>
  <c r="Z329" i="13"/>
  <c r="AA329" i="13" s="1"/>
  <c r="Z876" i="13"/>
  <c r="AA876" i="13" s="1"/>
  <c r="Z127" i="13"/>
  <c r="AA127" i="13" s="1"/>
  <c r="Z19" i="13"/>
  <c r="AA19" i="13" s="1"/>
  <c r="AB19" i="13" s="1"/>
  <c r="J19" i="13" s="1"/>
  <c r="Z298" i="13"/>
  <c r="AA298" i="13" s="1"/>
  <c r="Z216" i="13"/>
  <c r="AA216" i="13" s="1"/>
  <c r="Z548" i="13"/>
  <c r="AA548" i="13" s="1"/>
  <c r="Z500" i="13"/>
  <c r="AA500" i="13" s="1"/>
  <c r="Z655" i="13"/>
  <c r="AA655" i="13" s="1"/>
  <c r="Z776" i="13"/>
  <c r="AA776" i="13" s="1"/>
  <c r="Z348" i="13"/>
  <c r="AA348" i="13" s="1"/>
  <c r="Z163" i="13"/>
  <c r="AA163" i="13" s="1"/>
  <c r="Z885" i="13"/>
  <c r="AA885" i="13" s="1"/>
  <c r="Z616" i="13"/>
  <c r="AA616" i="13" s="1"/>
  <c r="Z160" i="13"/>
  <c r="AA160" i="13" s="1"/>
  <c r="Z606" i="13"/>
  <c r="AA606" i="13" s="1"/>
  <c r="Z218" i="13"/>
  <c r="AA218" i="13" s="1"/>
  <c r="Z117" i="13"/>
  <c r="AA117" i="13" s="1"/>
  <c r="Z973" i="13"/>
  <c r="AA973" i="13" s="1"/>
  <c r="Z795" i="13"/>
  <c r="AA795" i="13" s="1"/>
  <c r="Z974" i="13"/>
  <c r="AA974" i="13" s="1"/>
  <c r="Z928" i="13"/>
  <c r="AA928" i="13" s="1"/>
  <c r="Z775" i="13"/>
  <c r="AA775" i="13" s="1"/>
  <c r="Z89" i="13"/>
  <c r="AA89" i="13" s="1"/>
  <c r="Z674" i="13"/>
  <c r="AA674" i="13" s="1"/>
  <c r="Z339" i="13"/>
  <c r="AA339" i="13" s="1"/>
  <c r="Z725" i="13"/>
  <c r="AA725" i="13" s="1"/>
  <c r="Z987" i="13"/>
  <c r="AA987" i="13" s="1"/>
  <c r="Z990" i="13"/>
  <c r="AA990" i="13" s="1"/>
  <c r="Z819" i="13"/>
  <c r="AA819" i="13" s="1"/>
  <c r="Z275" i="13"/>
  <c r="AA275" i="13" s="1"/>
  <c r="Z333" i="13"/>
  <c r="AA333" i="13" s="1"/>
  <c r="Z918" i="13"/>
  <c r="AA918" i="13" s="1"/>
  <c r="Z236" i="13"/>
  <c r="AA236" i="13" s="1"/>
  <c r="Z405" i="13"/>
  <c r="AA405" i="13" s="1"/>
  <c r="Z862" i="13"/>
  <c r="AA862" i="13" s="1"/>
  <c r="Z757" i="13"/>
  <c r="AA757" i="13" s="1"/>
  <c r="Z1002" i="13"/>
  <c r="AA1002" i="13" s="1"/>
  <c r="Z1011" i="13"/>
  <c r="AA1011" i="13" s="1"/>
  <c r="Z632" i="13"/>
  <c r="AA632" i="13" s="1"/>
  <c r="Z193" i="13"/>
  <c r="AA193" i="13" s="1"/>
  <c r="Z84" i="13"/>
  <c r="AA84" i="13" s="1"/>
  <c r="Z572" i="13"/>
  <c r="AA572" i="13" s="1"/>
  <c r="Z565" i="13"/>
  <c r="AA565" i="13" s="1"/>
  <c r="Z658" i="13"/>
  <c r="AA658" i="13" s="1"/>
  <c r="Z710" i="13"/>
  <c r="AA710" i="13" s="1"/>
  <c r="Z762" i="13"/>
  <c r="AA762" i="13" s="1"/>
  <c r="Z312" i="13"/>
  <c r="AA312" i="13" s="1"/>
  <c r="Z630" i="13"/>
  <c r="AA630" i="13" s="1"/>
  <c r="Z595" i="13"/>
  <c r="AA595" i="13" s="1"/>
  <c r="Z389" i="13"/>
  <c r="AA389" i="13" s="1"/>
  <c r="Z256" i="13"/>
  <c r="AA256" i="13" s="1"/>
  <c r="Z314" i="13"/>
  <c r="AA314" i="13" s="1"/>
  <c r="Z829" i="13"/>
  <c r="AA829" i="13" s="1"/>
  <c r="Z820" i="13"/>
  <c r="AA820" i="13" s="1"/>
  <c r="Z921" i="13"/>
  <c r="AA921" i="13" s="1"/>
  <c r="Z494" i="13"/>
  <c r="AA494" i="13" s="1"/>
  <c r="Z740" i="13"/>
  <c r="AA740" i="13" s="1"/>
  <c r="Z907" i="13"/>
  <c r="AA907" i="13" s="1"/>
  <c r="Z654" i="13"/>
  <c r="AA654" i="13" s="1"/>
  <c r="Z268" i="13"/>
  <c r="AA268" i="13" s="1"/>
  <c r="Z423" i="13"/>
  <c r="AA423" i="13" s="1"/>
  <c r="Z622" i="13"/>
  <c r="AA622" i="13" s="1"/>
  <c r="Z486" i="13"/>
  <c r="AA486" i="13" s="1"/>
  <c r="Z609" i="13"/>
  <c r="AA609" i="13" s="1"/>
  <c r="Z535" i="13"/>
  <c r="AA535" i="13" s="1"/>
  <c r="Z233" i="13"/>
  <c r="AA233" i="13" s="1"/>
  <c r="Z881" i="13"/>
  <c r="AA881" i="13" s="1"/>
  <c r="Z807" i="13"/>
  <c r="AA807" i="13" s="1"/>
  <c r="Z105" i="13"/>
  <c r="AA105" i="13" s="1"/>
  <c r="Z753" i="13"/>
  <c r="AA753" i="13" s="1"/>
  <c r="Z642" i="13"/>
  <c r="AA642" i="13" s="1"/>
  <c r="Z540" i="13"/>
  <c r="AA540" i="13" s="1"/>
  <c r="Z302" i="13"/>
  <c r="AA302" i="13" s="1"/>
  <c r="Z986" i="13"/>
  <c r="AA986" i="13" s="1"/>
  <c r="Z149" i="13"/>
  <c r="AA149" i="13" s="1"/>
  <c r="Z716" i="13"/>
  <c r="AA716" i="13" s="1"/>
  <c r="Z279" i="13"/>
  <c r="AA279" i="13" s="1"/>
  <c r="Z763" i="13"/>
  <c r="AA763" i="13" s="1"/>
  <c r="Z81" i="13"/>
  <c r="AA81" i="13" s="1"/>
  <c r="Z501" i="13"/>
  <c r="AA501" i="13" s="1"/>
  <c r="Z137" i="13"/>
  <c r="AA137" i="13" s="1"/>
  <c r="Z574" i="13"/>
  <c r="AA574" i="13" s="1"/>
  <c r="Z870" i="13"/>
  <c r="AA870" i="13" s="1"/>
  <c r="Z291" i="13"/>
  <c r="AA291" i="13" s="1"/>
  <c r="Z15" i="13"/>
  <c r="AA15" i="13" s="1"/>
  <c r="Z715" i="13"/>
  <c r="AA715" i="13" s="1"/>
  <c r="Z456" i="13"/>
  <c r="AA456" i="13" s="1"/>
  <c r="Z43" i="13"/>
  <c r="AA43" i="13" s="1"/>
  <c r="Z631" i="13"/>
  <c r="AA631" i="13" s="1"/>
  <c r="Z58" i="13"/>
  <c r="AA58" i="13" s="1"/>
  <c r="Z224" i="13"/>
  <c r="AA224" i="13" s="1"/>
  <c r="Z969" i="13"/>
  <c r="AA969" i="13" s="1"/>
  <c r="Z245" i="13"/>
  <c r="AA245" i="13" s="1"/>
  <c r="Z205" i="13"/>
  <c r="AA205" i="13" s="1"/>
  <c r="Z147" i="13"/>
  <c r="AA147" i="13" s="1"/>
  <c r="Z139" i="13"/>
  <c r="AA139" i="13" s="1"/>
  <c r="Z520" i="13"/>
  <c r="AA520" i="13" s="1"/>
  <c r="Z482" i="13"/>
  <c r="AA482" i="13" s="1"/>
  <c r="Z707" i="13"/>
  <c r="AA707" i="13" s="1"/>
  <c r="Z412" i="13"/>
  <c r="AA412" i="13" s="1"/>
  <c r="Z765" i="13"/>
  <c r="AA765" i="13" s="1"/>
  <c r="Z816" i="13"/>
  <c r="AA816" i="13" s="1"/>
  <c r="Z79" i="13"/>
  <c r="AA79" i="13" s="1"/>
  <c r="Z140" i="13"/>
  <c r="AA140" i="13" s="1"/>
  <c r="Z591" i="13"/>
  <c r="AA591" i="13" s="1"/>
  <c r="Z442" i="13"/>
  <c r="AA442" i="13" s="1"/>
  <c r="Z397" i="13"/>
  <c r="AA397" i="13" s="1"/>
  <c r="Z662" i="13"/>
  <c r="AA662" i="13" s="1"/>
  <c r="Z321" i="13"/>
  <c r="AA321" i="13" s="1"/>
  <c r="Z835" i="13"/>
  <c r="AA835" i="13" s="1"/>
  <c r="Z780" i="13"/>
  <c r="AA780" i="13" s="1"/>
  <c r="Z325" i="13"/>
  <c r="AA325" i="13" s="1"/>
  <c r="Z487" i="13"/>
  <c r="AA487" i="13" s="1"/>
  <c r="Z822" i="13"/>
  <c r="AA822" i="13" s="1"/>
  <c r="Z751" i="13"/>
  <c r="AA751" i="13" s="1"/>
  <c r="Z159" i="13"/>
  <c r="AA159" i="13" s="1"/>
  <c r="Z895" i="13"/>
  <c r="AA895" i="13" s="1"/>
  <c r="Z613" i="13"/>
  <c r="AA613" i="13" s="1"/>
  <c r="Z1012" i="13"/>
  <c r="AA1012" i="13" s="1"/>
  <c r="Z215" i="13"/>
  <c r="AA215" i="13" s="1"/>
  <c r="Z190" i="13"/>
  <c r="AA190" i="13" s="1"/>
  <c r="Z513" i="13"/>
  <c r="AA513" i="13" s="1"/>
  <c r="Z941" i="13"/>
  <c r="AA941" i="13" s="1"/>
  <c r="Z735" i="13"/>
  <c r="AA735" i="13" s="1"/>
  <c r="Z700" i="13"/>
  <c r="AA700" i="13" s="1"/>
  <c r="Z394" i="13"/>
  <c r="AA394" i="13" s="1"/>
  <c r="Z259" i="13"/>
  <c r="AA259" i="13" s="1"/>
  <c r="Z505" i="13"/>
  <c r="AA505" i="13" s="1"/>
  <c r="Z900" i="13"/>
  <c r="AA900" i="13" s="1"/>
  <c r="Z503" i="13"/>
  <c r="AA503" i="13" s="1"/>
  <c r="Z880" i="13"/>
  <c r="AA880" i="13" s="1"/>
  <c r="Z232" i="13"/>
  <c r="AA232" i="13" s="1"/>
  <c r="Z666" i="13"/>
  <c r="AA666" i="13" s="1"/>
  <c r="Z920" i="13"/>
  <c r="AA920" i="13" s="1"/>
  <c r="Z685" i="13"/>
  <c r="AA685" i="13" s="1"/>
  <c r="Z980" i="13"/>
  <c r="AA980" i="13" s="1"/>
  <c r="Z670" i="13"/>
  <c r="AA670" i="13" s="1"/>
  <c r="Z840" i="13"/>
  <c r="AA840" i="13" s="1"/>
  <c r="Z790" i="13"/>
  <c r="AA790" i="13" s="1"/>
  <c r="Z563" i="13"/>
  <c r="AA563" i="13" s="1"/>
  <c r="Z447" i="13"/>
  <c r="AA447" i="13" s="1"/>
  <c r="Z977" i="13"/>
  <c r="AA977" i="13" s="1"/>
  <c r="Z459" i="13"/>
  <c r="AA459" i="13" s="1"/>
  <c r="Z800" i="13"/>
  <c r="AA800" i="13" s="1"/>
  <c r="Z571" i="13"/>
  <c r="AA571" i="13" s="1"/>
  <c r="Z534" i="13"/>
  <c r="AA534" i="13" s="1"/>
  <c r="Z549" i="13"/>
  <c r="AA549" i="13" s="1"/>
  <c r="Z898" i="13"/>
  <c r="AA898" i="13" s="1"/>
  <c r="Z589" i="13"/>
  <c r="AA589" i="13" s="1"/>
  <c r="Z911" i="13"/>
  <c r="AA911" i="13" s="1"/>
  <c r="Z422" i="13"/>
  <c r="AA422" i="13" s="1"/>
  <c r="Z597" i="13"/>
  <c r="AA597" i="13" s="1"/>
  <c r="Z202" i="13"/>
  <c r="AA202" i="13" s="1"/>
  <c r="Z305" i="13"/>
  <c r="AA305" i="13" s="1"/>
  <c r="Z502" i="13"/>
  <c r="AA502" i="13" s="1"/>
  <c r="Z760" i="13"/>
  <c r="AA760" i="13" s="1"/>
  <c r="Z704" i="13"/>
  <c r="AA704" i="13" s="1"/>
  <c r="Z128" i="13"/>
  <c r="AA128" i="13" s="1"/>
  <c r="Z118" i="13"/>
  <c r="AA118" i="13" s="1"/>
  <c r="Z238" i="13"/>
  <c r="AA238" i="13" s="1"/>
  <c r="Z17" i="13"/>
  <c r="AA17" i="13" s="1"/>
  <c r="AB17" i="13" s="1"/>
  <c r="J17" i="13" s="1"/>
  <c r="Z292" i="13"/>
  <c r="AA292" i="13" s="1"/>
  <c r="Z643" i="13"/>
  <c r="AA643" i="13" s="1"/>
  <c r="Z805" i="13"/>
  <c r="AA805" i="13" s="1"/>
  <c r="Z356" i="13"/>
  <c r="AA356" i="13" s="1"/>
  <c r="Z126" i="13"/>
  <c r="AA126" i="13" s="1"/>
  <c r="Z165" i="13"/>
  <c r="AA165" i="13" s="1"/>
  <c r="Z545" i="13"/>
  <c r="AA545" i="13" s="1"/>
  <c r="Z295" i="13"/>
  <c r="AA295" i="13" s="1"/>
  <c r="Z330" i="13"/>
  <c r="AA330" i="13" s="1"/>
  <c r="Z171" i="13"/>
  <c r="AA171" i="13" s="1"/>
  <c r="Z206" i="13"/>
  <c r="AA206" i="13" s="1"/>
  <c r="Z445" i="13"/>
  <c r="AA445" i="13" s="1"/>
  <c r="Z683" i="13"/>
  <c r="AA683" i="13" s="1"/>
  <c r="Z592" i="13"/>
  <c r="AA592" i="13" s="1"/>
  <c r="Z77" i="13"/>
  <c r="AA77" i="13" s="1"/>
  <c r="Z461" i="13"/>
  <c r="AA461" i="13" s="1"/>
  <c r="Z988" i="13"/>
  <c r="AA988" i="13" s="1"/>
  <c r="Z734" i="13"/>
  <c r="AA734" i="13" s="1"/>
  <c r="Z132" i="13"/>
  <c r="AA132" i="13" s="1"/>
  <c r="Z20" i="13"/>
  <c r="AA20" i="13" s="1"/>
  <c r="AB20" i="13" s="1"/>
  <c r="J20" i="13" s="1"/>
  <c r="Z799" i="13"/>
  <c r="AA799" i="13" s="1"/>
  <c r="Z719" i="13"/>
  <c r="AA719" i="13" s="1"/>
  <c r="Z560" i="13"/>
  <c r="AA560" i="13" s="1"/>
  <c r="Z813" i="13"/>
  <c r="AA813" i="13" s="1"/>
  <c r="Z83" i="13"/>
  <c r="AA83" i="13" s="1"/>
  <c r="Z967" i="13"/>
  <c r="AA967" i="13" s="1"/>
  <c r="Z352" i="13"/>
  <c r="AA352" i="13" s="1"/>
  <c r="Z34" i="13"/>
  <c r="AA34" i="13" s="1"/>
  <c r="Z703" i="13"/>
  <c r="AA703" i="13" s="1"/>
  <c r="Z965" i="13"/>
  <c r="AA965" i="13" s="1"/>
  <c r="Z971" i="13"/>
  <c r="AA971" i="13" s="1"/>
  <c r="Z771" i="13"/>
  <c r="AA771" i="13" s="1"/>
  <c r="Z317" i="13"/>
  <c r="AA317" i="13" s="1"/>
  <c r="Z211" i="13"/>
  <c r="AA211" i="13" s="1"/>
  <c r="Z35" i="13"/>
  <c r="AA35" i="13" s="1"/>
  <c r="Z621" i="13"/>
  <c r="AA621" i="13" s="1"/>
  <c r="Z434" i="13"/>
  <c r="AA434" i="13" s="1"/>
  <c r="Z913" i="13"/>
  <c r="AA913" i="13" s="1"/>
  <c r="Z526" i="13"/>
  <c r="AA526" i="13" s="1"/>
  <c r="Z131" i="13"/>
  <c r="AA131" i="13" s="1"/>
  <c r="Z997" i="13"/>
  <c r="AA997" i="13" s="1"/>
  <c r="Z241" i="13"/>
  <c r="AA241" i="13" s="1"/>
  <c r="Z363" i="13"/>
  <c r="AA363" i="13" s="1"/>
  <c r="Z50" i="13"/>
  <c r="AA50" i="13" s="1"/>
  <c r="Z67" i="13"/>
  <c r="AA67" i="13" s="1"/>
  <c r="Z821" i="13"/>
  <c r="AA821" i="13" s="1"/>
  <c r="Z346" i="13"/>
  <c r="AA346" i="13" s="1"/>
  <c r="Z201" i="13"/>
  <c r="AA201" i="13" s="1"/>
  <c r="Z580" i="13"/>
  <c r="AA580" i="13" s="1"/>
  <c r="Z106" i="13"/>
  <c r="AA106" i="13" s="1"/>
  <c r="Z80" i="13"/>
  <c r="AA80" i="13" s="1"/>
  <c r="Z964" i="13"/>
  <c r="AA964" i="13" s="1"/>
  <c r="Z36" i="13"/>
  <c r="AA36" i="13" s="1"/>
  <c r="Z221" i="13"/>
  <c r="AA221" i="13" s="1"/>
  <c r="Z164" i="13"/>
  <c r="AA164" i="13" s="1"/>
  <c r="Z782" i="13"/>
  <c r="AA782" i="13" s="1"/>
  <c r="Z109" i="13"/>
  <c r="AA109" i="13" s="1"/>
  <c r="Z101" i="13"/>
  <c r="AA101" i="13" s="1"/>
  <c r="Z524" i="13"/>
  <c r="AA524" i="13" s="1"/>
  <c r="Z576" i="13"/>
  <c r="AA576" i="13" s="1"/>
  <c r="Z874" i="13"/>
  <c r="AA874" i="13" s="1"/>
  <c r="Z116" i="13"/>
  <c r="AA116" i="13" s="1"/>
  <c r="Z178" i="13"/>
  <c r="AA178" i="13" s="1"/>
  <c r="Z315" i="13"/>
  <c r="AA315" i="13" s="1"/>
  <c r="Z440" i="13"/>
  <c r="AA440" i="13" s="1"/>
  <c r="Z566" i="13"/>
  <c r="AA566" i="13" s="1"/>
  <c r="Z446" i="13"/>
  <c r="AA446" i="13" s="1"/>
  <c r="Z396" i="13"/>
  <c r="AA396" i="13" s="1"/>
  <c r="Z726" i="13"/>
  <c r="AA726" i="13" s="1"/>
  <c r="Z723" i="13"/>
  <c r="AA723" i="13" s="1"/>
  <c r="Z940" i="13"/>
  <c r="AA940" i="13" s="1"/>
  <c r="Z568" i="13"/>
  <c r="AA568" i="13" s="1"/>
  <c r="Z497" i="13"/>
  <c r="AA497" i="13" s="1"/>
  <c r="Z673" i="13"/>
  <c r="AA673" i="13" s="1"/>
  <c r="Z989" i="13"/>
  <c r="AA989" i="13" s="1"/>
  <c r="Z209" i="13"/>
  <c r="AA209" i="13" s="1"/>
  <c r="Z527" i="13"/>
  <c r="AA527" i="13" s="1"/>
  <c r="Z929" i="13"/>
  <c r="AA929" i="13" s="1"/>
  <c r="Z645" i="13"/>
  <c r="AA645" i="13" s="1"/>
  <c r="Z483" i="13"/>
  <c r="AA483" i="13" s="1"/>
  <c r="Z421" i="13"/>
  <c r="AA421" i="13" s="1"/>
  <c r="Z364" i="13"/>
  <c r="AA364" i="13" s="1"/>
  <c r="Z714" i="13"/>
  <c r="AA714" i="13" s="1"/>
  <c r="Z695" i="13"/>
  <c r="AA695" i="13" s="1"/>
  <c r="Z360" i="13"/>
  <c r="AA360" i="13" s="1"/>
  <c r="Z652" i="13"/>
  <c r="AA652" i="13" s="1"/>
  <c r="Z31" i="13"/>
  <c r="AA31" i="13" s="1"/>
  <c r="Z882" i="13"/>
  <c r="AA882" i="13" s="1"/>
  <c r="Z738" i="13"/>
  <c r="AA738" i="13" s="1"/>
  <c r="Z902" i="13"/>
  <c r="AA902" i="13" s="1"/>
  <c r="Z774" i="13"/>
  <c r="AA774" i="13" s="1"/>
  <c r="Z702" i="13"/>
  <c r="AA702" i="13" s="1"/>
  <c r="Z479" i="13"/>
  <c r="AA479" i="13" s="1"/>
  <c r="Z210" i="13"/>
  <c r="AA210" i="13" s="1"/>
  <c r="Z867" i="13"/>
  <c r="AA867" i="13" s="1"/>
  <c r="Z992" i="13"/>
  <c r="AA992" i="13" s="1"/>
  <c r="Z93" i="13"/>
  <c r="AA93" i="13" s="1"/>
  <c r="Z70" i="13"/>
  <c r="AA70" i="13" s="1"/>
  <c r="Z311" i="13"/>
  <c r="AA311" i="13" s="1"/>
  <c r="Z22" i="13"/>
  <c r="AA22" i="13" s="1"/>
  <c r="Z87" i="13"/>
  <c r="AA87" i="13" s="1"/>
  <c r="Z427" i="13"/>
  <c r="AA427" i="13" s="1"/>
  <c r="Z449" i="13"/>
  <c r="AA449" i="13" s="1"/>
  <c r="Z917" i="13"/>
  <c r="AA917" i="13" s="1"/>
  <c r="Z538" i="13"/>
  <c r="AA538" i="13" s="1"/>
  <c r="Z847" i="13"/>
  <c r="AA847" i="13" s="1"/>
  <c r="Z162" i="13"/>
  <c r="AA162" i="13" s="1"/>
  <c r="Z384" i="13"/>
  <c r="AA384" i="13" s="1"/>
  <c r="Z515" i="13"/>
  <c r="AA515" i="13" s="1"/>
  <c r="Z191" i="13"/>
  <c r="AA191" i="13" s="1"/>
  <c r="Z615" i="13"/>
  <c r="AA615" i="13" s="1"/>
  <c r="Z213" i="13"/>
  <c r="AA213" i="13" s="1"/>
  <c r="Z457" i="13"/>
  <c r="AA457" i="13" s="1"/>
  <c r="Z197" i="13"/>
  <c r="AA197" i="13" s="1"/>
  <c r="Z661" i="13"/>
  <c r="AA661" i="13" s="1"/>
  <c r="Z648" i="13"/>
  <c r="AA648" i="13" s="1"/>
  <c r="Z947" i="13"/>
  <c r="AA947" i="13" s="1"/>
  <c r="Z76" i="13"/>
  <c r="AA76" i="13" s="1"/>
  <c r="Z39" i="13"/>
  <c r="AA39" i="13" s="1"/>
  <c r="Z18" i="13"/>
  <c r="AA18" i="13" s="1"/>
  <c r="AB18" i="13" s="1"/>
  <c r="J18" i="13" s="1"/>
  <c r="Z248" i="13"/>
  <c r="AA248" i="13" s="1"/>
  <c r="Z852" i="13"/>
  <c r="AA852" i="13" s="1"/>
  <c r="Z647" i="13"/>
  <c r="AA647" i="13" s="1"/>
  <c r="Z64" i="13"/>
  <c r="AA64" i="13" s="1"/>
  <c r="Z833" i="13"/>
  <c r="AA833" i="13" s="1"/>
  <c r="Z522" i="13"/>
  <c r="AA522" i="13" s="1"/>
  <c r="Z38" i="13"/>
  <c r="AA38" i="13" s="1"/>
  <c r="Z910" i="13"/>
  <c r="AA910" i="13" s="1"/>
  <c r="Z234" i="13"/>
  <c r="AA234" i="13" s="1"/>
  <c r="Z124" i="13"/>
  <c r="AA124" i="13" s="1"/>
  <c r="Z30" i="13"/>
  <c r="AA30" i="13" s="1"/>
  <c r="Z261" i="13"/>
  <c r="AA261" i="13" s="1"/>
  <c r="Z406" i="13"/>
  <c r="AA406" i="13" s="1"/>
  <c r="Z289" i="13"/>
  <c r="AA289" i="13" s="1"/>
  <c r="Z937" i="13"/>
  <c r="AA937" i="13" s="1"/>
  <c r="Z88" i="13"/>
  <c r="AA88" i="13" s="1"/>
  <c r="Z680" i="13"/>
  <c r="AA680" i="13" s="1"/>
  <c r="Z301" i="13"/>
  <c r="AA301" i="13" s="1"/>
  <c r="Z33" i="13"/>
  <c r="AA33" i="13" s="1"/>
  <c r="Z323" i="13"/>
  <c r="AA323" i="13" s="1"/>
  <c r="Z690" i="13"/>
  <c r="AA690" i="13" s="1"/>
  <c r="Z761" i="13"/>
  <c r="AA761" i="13" s="1"/>
  <c r="Z887" i="13"/>
  <c r="AA887" i="13" s="1"/>
  <c r="Z639" i="13"/>
  <c r="AA639" i="13" s="1"/>
  <c r="Z310" i="13"/>
  <c r="AA310" i="13" s="1"/>
  <c r="Z518" i="13"/>
  <c r="AA518" i="13" s="1"/>
  <c r="Z391" i="13"/>
  <c r="AA391" i="13" s="1"/>
  <c r="Z923" i="13"/>
  <c r="AA923" i="13" s="1"/>
  <c r="Z516" i="13"/>
  <c r="AA516" i="13" s="1"/>
  <c r="Z939" i="13"/>
  <c r="AA939" i="13" s="1"/>
  <c r="Z454" i="13"/>
  <c r="AA454" i="13" s="1"/>
  <c r="Z294" i="13"/>
  <c r="AA294" i="13" s="1"/>
  <c r="Z818" i="13"/>
  <c r="AA818" i="13" s="1"/>
  <c r="Z399" i="13"/>
  <c r="AA399" i="13" s="1"/>
  <c r="Z612" i="13"/>
  <c r="AA612" i="13" s="1"/>
  <c r="Z604" i="13"/>
  <c r="AA604" i="13" s="1"/>
  <c r="Z517" i="13"/>
  <c r="AA517" i="13" s="1"/>
  <c r="Z63" i="13"/>
  <c r="AA63" i="13" s="1"/>
  <c r="Z968" i="13"/>
  <c r="AA968" i="13" s="1"/>
  <c r="Z23" i="13"/>
  <c r="AA23" i="13" s="1"/>
  <c r="Z842" i="13"/>
  <c r="AA842" i="13" s="1"/>
  <c r="Z148" i="13"/>
  <c r="AA148" i="13" s="1"/>
  <c r="Z831" i="13"/>
  <c r="AA831" i="13" s="1"/>
  <c r="Z537" i="13"/>
  <c r="AA537" i="13" s="1"/>
  <c r="Z409" i="13"/>
  <c r="AA409" i="13" s="1"/>
  <c r="Z978" i="13"/>
  <c r="AA978" i="13" s="1"/>
  <c r="Z701" i="13"/>
  <c r="AA701" i="13" s="1"/>
  <c r="Z474" i="13"/>
  <c r="AA474" i="13" s="1"/>
  <c r="Z569" i="13"/>
  <c r="AA569" i="13" s="1"/>
  <c r="Z141" i="13"/>
  <c r="AA141" i="13" s="1"/>
  <c r="Z65" i="13"/>
  <c r="AA65" i="13" s="1"/>
  <c r="Z308" i="13"/>
  <c r="AA308" i="13" s="1"/>
  <c r="Z553" i="13"/>
  <c r="AA553" i="13" s="1"/>
  <c r="Z144" i="13"/>
  <c r="AA144" i="13" s="1"/>
  <c r="Z244" i="13"/>
  <c r="AA244" i="13" s="1"/>
  <c r="Z640" i="13"/>
  <c r="AA640" i="13" s="1"/>
  <c r="Z115" i="13"/>
  <c r="AA115" i="13" s="1"/>
  <c r="Z75" i="13"/>
  <c r="AA75" i="13" s="1"/>
  <c r="Z983" i="13"/>
  <c r="AA983" i="13" s="1"/>
  <c r="Z758" i="13"/>
  <c r="AA758" i="13" s="1"/>
  <c r="Z660" i="13"/>
  <c r="AA660" i="13" s="1"/>
  <c r="Z755" i="13"/>
  <c r="AA755" i="13" s="1"/>
  <c r="Z879" i="13"/>
  <c r="AA879" i="13" s="1"/>
  <c r="Z410" i="13"/>
  <c r="AA410" i="13" s="1"/>
  <c r="Z575" i="13"/>
  <c r="AA575" i="13" s="1"/>
  <c r="Z585" i="13"/>
  <c r="AA585" i="13" s="1"/>
  <c r="Z668" i="13"/>
  <c r="AA668" i="13" s="1"/>
  <c r="Z794" i="13"/>
  <c r="AA794" i="13" s="1"/>
  <c r="Z293" i="13"/>
  <c r="AA293" i="13" s="1"/>
  <c r="Z458" i="13"/>
  <c r="AA458" i="13" s="1"/>
  <c r="Z954" i="13"/>
  <c r="AA954" i="13" s="1"/>
  <c r="Z386" i="13"/>
  <c r="AA386" i="13" s="1"/>
  <c r="Z388" i="13"/>
  <c r="AA388" i="13" s="1"/>
  <c r="Z694" i="13"/>
  <c r="AA694" i="13" s="1"/>
  <c r="Z200" i="13"/>
  <c r="AA200" i="13" s="1"/>
  <c r="Z916" i="13"/>
  <c r="AA916" i="13" s="1"/>
  <c r="Z203" i="13"/>
  <c r="AA203" i="13" s="1"/>
  <c r="Z561" i="13"/>
  <c r="AA561" i="13" s="1"/>
  <c r="Z646" i="13"/>
  <c r="AA646" i="13" s="1"/>
  <c r="Z582" i="13"/>
  <c r="AA582" i="13" s="1"/>
  <c r="Z919" i="13"/>
  <c r="AA919" i="13" s="1"/>
  <c r="Z286" i="13"/>
  <c r="AA286" i="13" s="1"/>
  <c r="Z73" i="13"/>
  <c r="AA73" i="13" s="1"/>
  <c r="Z337" i="13"/>
  <c r="AA337" i="13" s="1"/>
  <c r="Z984" i="13"/>
  <c r="AA984" i="13" s="1"/>
  <c r="Z282" i="13"/>
  <c r="AA282" i="13" s="1"/>
  <c r="Z113" i="13"/>
  <c r="AA113" i="13" s="1"/>
  <c r="Z110" i="13"/>
  <c r="AA110" i="13" s="1"/>
  <c r="Z98" i="13"/>
  <c r="AA98" i="13" s="1"/>
  <c r="Z935" i="13"/>
  <c r="AA935" i="13" s="1"/>
  <c r="Z420" i="13"/>
  <c r="AA420" i="13" s="1"/>
  <c r="Z452" i="13"/>
  <c r="AA452" i="13" s="1"/>
  <c r="Z636" i="13"/>
  <c r="AA636" i="13" s="1"/>
  <c r="Z91" i="13"/>
  <c r="AA91" i="13" s="1"/>
  <c r="Z195" i="13"/>
  <c r="AA195" i="13" s="1"/>
  <c r="Z626" i="13"/>
  <c r="AA626" i="13" s="1"/>
  <c r="Z664" i="13"/>
  <c r="AA664" i="13" s="1"/>
  <c r="Z322" i="13"/>
  <c r="AA322" i="13" s="1"/>
  <c r="Z296" i="13"/>
  <c r="AA296" i="13" s="1"/>
  <c r="Z772" i="13"/>
  <c r="AA772" i="13" s="1"/>
  <c r="Z559" i="13"/>
  <c r="AA559" i="13" s="1"/>
  <c r="Z327" i="13"/>
  <c r="AA327" i="13" s="1"/>
  <c r="Z287" i="13"/>
  <c r="AA287" i="13" s="1"/>
  <c r="Z377" i="13"/>
  <c r="AA377" i="13" s="1"/>
  <c r="Z958" i="13"/>
  <c r="AA958" i="13" s="1"/>
  <c r="Z678" i="13"/>
  <c r="AA678" i="13" s="1"/>
  <c r="Z892" i="13"/>
  <c r="AA892" i="13" s="1"/>
  <c r="Z362" i="13"/>
  <c r="AA362" i="13" s="1"/>
  <c r="Z299" i="13"/>
  <c r="AA299" i="13" s="1"/>
  <c r="Z781" i="13"/>
  <c r="AA781" i="13" s="1"/>
  <c r="Z859" i="13"/>
  <c r="AA859" i="13" s="1"/>
  <c r="Z59" i="13"/>
  <c r="AA59" i="13" s="1"/>
  <c r="Z237" i="13"/>
  <c r="AA237" i="13" s="1"/>
  <c r="Z748" i="13"/>
  <c r="AA748" i="13" s="1"/>
  <c r="Z975" i="13"/>
  <c r="AA975" i="13" s="1"/>
  <c r="Z53" i="13"/>
  <c r="AA53" i="13" s="1"/>
  <c r="Z297" i="13"/>
  <c r="AA297" i="13" s="1"/>
  <c r="Z933" i="13"/>
  <c r="AA933" i="13" s="1"/>
  <c r="Z222" i="13"/>
  <c r="AA222" i="13" s="1"/>
  <c r="Z484" i="13"/>
  <c r="AA484" i="13" s="1"/>
  <c r="Z649" i="13"/>
  <c r="AA649" i="13" s="1"/>
  <c r="Z610" i="13"/>
  <c r="AA610" i="13" s="1"/>
  <c r="Z769" i="13"/>
  <c r="AA769" i="13" s="1"/>
  <c r="Z499" i="13"/>
  <c r="AA499" i="13" s="1"/>
  <c r="Z925" i="13"/>
  <c r="AA925" i="13" s="1"/>
  <c r="Z608" i="13"/>
  <c r="AA608" i="13" s="1"/>
  <c r="Z732" i="13"/>
  <c r="AA732" i="13" s="1"/>
  <c r="Z546" i="13"/>
  <c r="AA546" i="13" s="1"/>
  <c r="Z467" i="13"/>
  <c r="AA467" i="13" s="1"/>
  <c r="Z976" i="13"/>
  <c r="AA976" i="13" s="1"/>
  <c r="Z52" i="13"/>
  <c r="AA52" i="13" s="1"/>
  <c r="Z379" i="13"/>
  <c r="AA379" i="13" s="1"/>
  <c r="Z883" i="13"/>
  <c r="AA883" i="13" s="1"/>
  <c r="Z284" i="13"/>
  <c r="AA284" i="13" s="1"/>
  <c r="Z930" i="13"/>
  <c r="AA930" i="13" s="1"/>
  <c r="Z999" i="13"/>
  <c r="AA999" i="13" s="1"/>
  <c r="Z51" i="13"/>
  <c r="AA51" i="13" s="1"/>
  <c r="Z777" i="13"/>
  <c r="AA777" i="13" s="1"/>
  <c r="Z100" i="13"/>
  <c r="AA100" i="13" s="1"/>
  <c r="Z684" i="13"/>
  <c r="AA684" i="13" s="1"/>
  <c r="Z949" i="13"/>
  <c r="AA949" i="13" s="1"/>
  <c r="Z806" i="13"/>
  <c r="AA806" i="13" s="1"/>
  <c r="Z180" i="13"/>
  <c r="AA180" i="13" s="1"/>
  <c r="Z411" i="13"/>
  <c r="AA411" i="13" s="1"/>
  <c r="Z473" i="13"/>
  <c r="AA473" i="13" s="1"/>
  <c r="Z174" i="13"/>
  <c r="AA174" i="13" s="1"/>
  <c r="Z288" i="13"/>
  <c r="AA288" i="13" s="1"/>
  <c r="Z542" i="13"/>
  <c r="AA542" i="13" s="1"/>
  <c r="Z689" i="13"/>
  <c r="AA689" i="13" s="1"/>
  <c r="Z924" i="13"/>
  <c r="AA924" i="13" s="1"/>
  <c r="Z71" i="13"/>
  <c r="AA71" i="13" s="1"/>
  <c r="Z814" i="13"/>
  <c r="AA814" i="13" s="1"/>
  <c r="Z659" i="13"/>
  <c r="AA659" i="13" s="1"/>
  <c r="Z196" i="13"/>
  <c r="AA196" i="13" s="1"/>
  <c r="Z62" i="13"/>
  <c r="AA62" i="13" s="1"/>
  <c r="Z600" i="13"/>
  <c r="AA600" i="13" s="1"/>
  <c r="Z556" i="13"/>
  <c r="AA556" i="13" s="1"/>
  <c r="Z439" i="13"/>
  <c r="AA439" i="13" s="1"/>
  <c r="Z743" i="13"/>
  <c r="AA743" i="13" s="1"/>
  <c r="Z172" i="13"/>
  <c r="AA172" i="13" s="1"/>
  <c r="Z431" i="13"/>
  <c r="AA431" i="13" s="1"/>
  <c r="Z802" i="13"/>
  <c r="AA802" i="13" s="1"/>
  <c r="Z905" i="13"/>
  <c r="AA905" i="13" s="1"/>
  <c r="Z199" i="13"/>
  <c r="AA199" i="13" s="1"/>
  <c r="Z1010" i="13"/>
  <c r="AA1010" i="13" s="1"/>
  <c r="Z617" i="13"/>
  <c r="AA617" i="13" s="1"/>
  <c r="Z44" i="13"/>
  <c r="AA44" i="13" s="1"/>
  <c r="Z72" i="13"/>
  <c r="AA72" i="13" s="1"/>
  <c r="Z722" i="13"/>
  <c r="AA722" i="13" s="1"/>
  <c r="Z637" i="13"/>
  <c r="AA637" i="13" s="1"/>
  <c r="Z16" i="13"/>
  <c r="AA16" i="13" s="1"/>
  <c r="AB16" i="13" s="1"/>
  <c r="J16" i="13" s="1"/>
  <c r="Z320" i="13"/>
  <c r="AA320" i="13" s="1"/>
  <c r="Z419" i="13"/>
  <c r="AA419" i="13" s="1"/>
  <c r="Z688" i="13"/>
  <c r="AA688" i="13" s="1"/>
  <c r="Z927" i="13"/>
  <c r="AA927" i="13" s="1"/>
  <c r="Z138" i="13"/>
  <c r="AA138" i="13" s="1"/>
  <c r="Z32" i="13"/>
  <c r="AA32" i="13" s="1"/>
  <c r="Z192" i="13"/>
  <c r="AA192" i="13" s="1"/>
  <c r="Z212" i="13"/>
  <c r="AA212" i="13" s="1"/>
  <c r="Z744" i="13"/>
  <c r="AA744" i="13" s="1"/>
  <c r="Z226" i="13"/>
  <c r="AA226" i="13" s="1"/>
  <c r="Z543" i="13"/>
  <c r="AA543" i="13" s="1"/>
  <c r="Z313" i="13"/>
  <c r="AA313" i="13" s="1"/>
  <c r="Z57" i="13"/>
  <c r="AA57" i="13" s="1"/>
  <c r="Z336" i="13"/>
  <c r="AA336" i="13" s="1"/>
  <c r="Z220" i="13"/>
  <c r="AA220" i="13" s="1"/>
  <c r="Z97" i="13"/>
  <c r="AA97" i="13" s="1"/>
  <c r="Z230" i="13"/>
  <c r="AA230" i="13" s="1"/>
  <c r="Z481" i="13"/>
  <c r="AA481" i="13" s="1"/>
  <c r="Z27" i="13"/>
  <c r="AA27" i="13" s="1"/>
  <c r="Z906" i="13"/>
  <c r="AA906" i="13" s="1"/>
  <c r="Z555" i="13"/>
  <c r="AA555" i="13" s="1"/>
  <c r="Z219" i="13"/>
  <c r="AA219" i="13" s="1"/>
  <c r="Z340" i="13"/>
  <c r="AA340" i="13" s="1"/>
  <c r="Z266" i="13"/>
  <c r="AA266" i="13" s="1"/>
  <c r="Z914" i="13"/>
  <c r="AA914" i="13" s="1"/>
  <c r="Z342" i="13"/>
  <c r="AA342" i="13" s="1"/>
  <c r="Z994" i="13"/>
  <c r="AA994" i="13" s="1"/>
  <c r="Z119" i="13"/>
  <c r="AA119" i="13" s="1"/>
  <c r="Z281" i="13"/>
  <c r="AA281" i="13" s="1"/>
  <c r="Z255" i="13"/>
  <c r="AA255" i="13" s="1"/>
  <c r="Z414" i="13"/>
  <c r="AA414" i="13" s="1"/>
  <c r="Z168" i="13"/>
  <c r="AA168" i="13" s="1"/>
  <c r="Z510" i="13"/>
  <c r="AA510" i="13" s="1"/>
  <c r="Z865" i="13"/>
  <c r="AA865" i="13" s="1"/>
  <c r="Z242" i="13"/>
  <c r="AA242" i="13" s="1"/>
  <c r="Z966" i="13"/>
  <c r="AA966" i="13" s="1"/>
  <c r="Z858" i="13"/>
  <c r="AA858" i="13" s="1"/>
  <c r="Z361" i="13"/>
  <c r="AA361" i="13" s="1"/>
  <c r="Z523" i="13"/>
  <c r="AA523" i="13" s="1"/>
  <c r="Z860" i="13"/>
  <c r="AA860" i="13" s="1"/>
  <c r="Z380" i="13"/>
  <c r="AA380" i="13" s="1"/>
  <c r="Z460" i="13"/>
  <c r="AA460" i="13" s="1"/>
  <c r="Z653" i="13"/>
  <c r="AA653" i="13" s="1"/>
  <c r="Z855" i="13"/>
  <c r="AA855" i="13" s="1"/>
  <c r="Z641" i="13"/>
  <c r="AA641" i="13" s="1"/>
  <c r="Z111" i="13"/>
  <c r="AA111" i="13" s="1"/>
  <c r="Z133" i="13"/>
  <c r="AA133" i="13" s="1"/>
  <c r="Z953" i="13"/>
  <c r="AA953" i="13" s="1"/>
  <c r="Z531" i="13"/>
  <c r="AA531" i="13" s="1"/>
  <c r="Z204" i="13"/>
  <c r="AA204" i="13" s="1"/>
  <c r="Z82" i="13"/>
  <c r="AA82" i="13" s="1"/>
  <c r="Z656" i="13"/>
  <c r="AA656" i="13" s="1"/>
  <c r="Z173" i="13"/>
  <c r="AA173" i="13" s="1"/>
  <c r="Z332" i="13"/>
  <c r="AA332" i="13" s="1"/>
  <c r="Z541" i="13"/>
  <c r="AA541" i="13" s="1"/>
  <c r="Z415" i="13"/>
  <c r="AA415" i="13" s="1"/>
  <c r="Z270" i="13"/>
  <c r="AA270" i="13" s="1"/>
  <c r="Z871" i="13"/>
  <c r="AA871" i="13" s="1"/>
  <c r="AB871" i="13" s="1"/>
  <c r="J871" i="13" s="1"/>
  <c r="Z899" i="13"/>
  <c r="AA899" i="13" s="1"/>
  <c r="Z759" i="13"/>
  <c r="AA759" i="13" s="1"/>
  <c r="Z824" i="13"/>
  <c r="AA824" i="13" s="1"/>
  <c r="Z37" i="13"/>
  <c r="AA37" i="13" s="1"/>
  <c r="Z578" i="13"/>
  <c r="AA578" i="13" s="1"/>
  <c r="Z915" i="13"/>
  <c r="AA915" i="13" s="1"/>
  <c r="Z508" i="13"/>
  <c r="AA508" i="13" s="1"/>
  <c r="Z909" i="13"/>
  <c r="AA909" i="13" s="1"/>
  <c r="Z179" i="13"/>
  <c r="AA179" i="13" s="1"/>
  <c r="Z764" i="13"/>
  <c r="AA764" i="13" s="1"/>
  <c r="Z533" i="13"/>
  <c r="AA533" i="13" s="1"/>
  <c r="Z618" i="13"/>
  <c r="AA618" i="13" s="1"/>
  <c r="Z387" i="13"/>
  <c r="AA387" i="13" s="1"/>
  <c r="Z948" i="13"/>
  <c r="AA948" i="13" s="1"/>
  <c r="Z797" i="13"/>
  <c r="AA797" i="13" s="1"/>
  <c r="Z189" i="13"/>
  <c r="AA189" i="13" s="1"/>
  <c r="Z529" i="13"/>
  <c r="AA529" i="13" s="1"/>
  <c r="Z403" i="13"/>
  <c r="AA403" i="13" s="1"/>
  <c r="Z826" i="13"/>
  <c r="AA826" i="13" s="1"/>
  <c r="Z809" i="13"/>
  <c r="AA809" i="13" s="1"/>
  <c r="Z567" i="13"/>
  <c r="AA567" i="13" s="1"/>
  <c r="Z864" i="13"/>
  <c r="AA864" i="13" s="1"/>
  <c r="Z544" i="13"/>
  <c r="AA544" i="13" s="1"/>
  <c r="Z40" i="13"/>
  <c r="AA40" i="13" s="1"/>
  <c r="Z901" i="13"/>
  <c r="AA901" i="13" s="1"/>
  <c r="Z815" i="13"/>
  <c r="AA815" i="13" s="1"/>
  <c r="Z588" i="13"/>
  <c r="AA588" i="13" s="1"/>
  <c r="Z404" i="13"/>
  <c r="AA404" i="13" s="1"/>
  <c r="Z451" i="13"/>
  <c r="AA451" i="13" s="1"/>
  <c r="Z709" i="13"/>
  <c r="AA709" i="13" s="1"/>
  <c r="Z836" i="13"/>
  <c r="AA836" i="13" s="1"/>
  <c r="Z74" i="13"/>
  <c r="AA74" i="13" s="1"/>
  <c r="Z873" i="13"/>
  <c r="AA873" i="13" s="1"/>
  <c r="Z1001" i="13"/>
  <c r="AA1001" i="13" s="1"/>
  <c r="Z184" i="13"/>
  <c r="AA184" i="13" s="1"/>
  <c r="Z418" i="13"/>
  <c r="AA418" i="13" s="1"/>
  <c r="Z86" i="13"/>
  <c r="AA86" i="13" s="1"/>
  <c r="Z603" i="13"/>
  <c r="AA603" i="13" s="1"/>
  <c r="Z943" i="13"/>
  <c r="AA943" i="13" s="1"/>
  <c r="Z253" i="13"/>
  <c r="AA253" i="13" s="1"/>
  <c r="Z393" i="13"/>
  <c r="AA393" i="13" s="1"/>
  <c r="Z811" i="13"/>
  <c r="AA811" i="13" s="1"/>
  <c r="Z130" i="13"/>
  <c r="AA130" i="13" s="1"/>
  <c r="Z347" i="13"/>
  <c r="AA347" i="13" s="1"/>
  <c r="Z768" i="13"/>
  <c r="AA768" i="13" s="1"/>
  <c r="Z793" i="13"/>
  <c r="AA793" i="13" s="1"/>
  <c r="Z564" i="13"/>
  <c r="AA564" i="13" s="1"/>
  <c r="Z817" i="13"/>
  <c r="AA817" i="13" s="1"/>
  <c r="Z972" i="13"/>
  <c r="AA972" i="13" s="1"/>
  <c r="Z455" i="13"/>
  <c r="AA455" i="13" s="1"/>
  <c r="Z677" i="13"/>
  <c r="AA677" i="13" s="1"/>
  <c r="Z370" i="13"/>
  <c r="AA370" i="13" s="1"/>
  <c r="Z1004" i="13"/>
  <c r="AA1004" i="13" s="1"/>
  <c r="Z945" i="13"/>
  <c r="AA945" i="13" s="1"/>
  <c r="Z957" i="13"/>
  <c r="AA957" i="13" s="1"/>
  <c r="Z25" i="13"/>
  <c r="AA25" i="13" s="1"/>
  <c r="Z444" i="13"/>
  <c r="AA444" i="13" s="1"/>
  <c r="Z1013" i="13"/>
  <c r="AA1013" i="13" s="1"/>
  <c r="Z682" i="13"/>
  <c r="AA682" i="13" s="1"/>
  <c r="Z754" i="13"/>
  <c r="AA754" i="13" s="1"/>
  <c r="Z889" i="13"/>
  <c r="AA889" i="13" s="1"/>
  <c r="Z170" i="13"/>
  <c r="AA170" i="13" s="1"/>
  <c r="Z514" i="13"/>
  <c r="AA514" i="13" s="1"/>
  <c r="Z145" i="13"/>
  <c r="AA145" i="13" s="1"/>
  <c r="Z633" i="13"/>
  <c r="AA633" i="13" s="1"/>
  <c r="Z770" i="13"/>
  <c r="AA770" i="13" s="1"/>
  <c r="Z161" i="13"/>
  <c r="AA161" i="13" s="1"/>
  <c r="Z803" i="13"/>
  <c r="AA803" i="13" s="1"/>
  <c r="Z316" i="13"/>
  <c r="AA316" i="13" s="1"/>
  <c r="Z134" i="13"/>
  <c r="AA134" i="13" s="1"/>
  <c r="Z182" i="13"/>
  <c r="AA182" i="13" s="1"/>
  <c r="Z894" i="13"/>
  <c r="AA894" i="13" s="1"/>
  <c r="Z791" i="13"/>
  <c r="AA791" i="13" s="1"/>
  <c r="Z250" i="13"/>
  <c r="AA250" i="13" s="1"/>
  <c r="Z850" i="13"/>
  <c r="AA850" i="13" s="1"/>
  <c r="Z235" i="13"/>
  <c r="AA235" i="13" s="1"/>
  <c r="Z718" i="13"/>
  <c r="AA718" i="13" s="1"/>
  <c r="Z843" i="13"/>
  <c r="AA843" i="13" s="1"/>
  <c r="Z736" i="13"/>
  <c r="AA736" i="13" s="1"/>
  <c r="Z551" i="13"/>
  <c r="AA551" i="13" s="1"/>
  <c r="Z669" i="13"/>
  <c r="AA669" i="13" s="1"/>
  <c r="Z343" i="13"/>
  <c r="AA343" i="13" s="1"/>
  <c r="Z512" i="13"/>
  <c r="AA512" i="13" s="1"/>
  <c r="Z854" i="13"/>
  <c r="AA854" i="13" s="1"/>
  <c r="Z28" i="13"/>
  <c r="AA28" i="13" s="1"/>
  <c r="Z562" i="13"/>
  <c r="AA562" i="13" s="1"/>
  <c r="Z594" i="13"/>
  <c r="AA594" i="13" s="1"/>
  <c r="Z878" i="13"/>
  <c r="AA878" i="13" s="1"/>
  <c r="Z267" i="13"/>
  <c r="AA267" i="13" s="1"/>
  <c r="Z620" i="13"/>
  <c r="AA620" i="13" s="1"/>
  <c r="Z521" i="13"/>
  <c r="AA521" i="13" s="1"/>
  <c r="Z107" i="13"/>
  <c r="AA107" i="13" s="1"/>
  <c r="Z85" i="13"/>
  <c r="AA85" i="13" s="1"/>
  <c r="Z400" i="13"/>
  <c r="AA400" i="13" s="1"/>
  <c r="Z705" i="13"/>
  <c r="AA705" i="13" s="1"/>
  <c r="Z331" i="13"/>
  <c r="AA331" i="13" s="1"/>
  <c r="Z375" i="13"/>
  <c r="AA375" i="13" s="1"/>
  <c r="Z550" i="13"/>
  <c r="AA550" i="13" s="1"/>
  <c r="Z280" i="13"/>
  <c r="AA280" i="13" s="1"/>
  <c r="Z996" i="13"/>
  <c r="AA996" i="13" s="1"/>
  <c r="Z792" i="13"/>
  <c r="AA792" i="13" s="1"/>
  <c r="Z309" i="13"/>
  <c r="AA309" i="13" s="1"/>
  <c r="Z866" i="13"/>
  <c r="AA866" i="13" s="1"/>
  <c r="Z504" i="13"/>
  <c r="AA504" i="13" s="1"/>
  <c r="Z570" i="13"/>
  <c r="AA570" i="13" s="1"/>
  <c r="Z96" i="13"/>
  <c r="AA96" i="13" s="1"/>
  <c r="Z176" i="13"/>
  <c r="AA176" i="13" s="1"/>
  <c r="Z306" i="13"/>
  <c r="AA306" i="13" s="1"/>
  <c r="Z46" i="13"/>
  <c r="AA46" i="13" s="1"/>
  <c r="Z443" i="13"/>
  <c r="AA443" i="13" s="1"/>
  <c r="Z681" i="13"/>
  <c r="AA681" i="13" s="1"/>
  <c r="Z231" i="13"/>
  <c r="AA231" i="13" s="1"/>
  <c r="Z720" i="13"/>
  <c r="AA720" i="13" s="1"/>
  <c r="Z324" i="13"/>
  <c r="AA324" i="13" s="1"/>
  <c r="Z1008" i="13"/>
  <c r="AA1008" i="13" s="1"/>
  <c r="Z558" i="13"/>
  <c r="AA558" i="13" s="1"/>
  <c r="Z696" i="13"/>
  <c r="AA696" i="13" s="1"/>
  <c r="Z665" i="13"/>
  <c r="AA665" i="13" s="1"/>
  <c r="Z469" i="13"/>
  <c r="AA469" i="13" s="1"/>
  <c r="Z598" i="13"/>
  <c r="AA598" i="13" s="1"/>
  <c r="Z625" i="13"/>
  <c r="AA625" i="13" s="1"/>
  <c r="Z956" i="13"/>
  <c r="AA956" i="13" s="1"/>
  <c r="Z1014" i="13"/>
  <c r="AA1014" i="13" s="1"/>
  <c r="Z49" i="13"/>
  <c r="AA49" i="13" s="1"/>
  <c r="Z441" i="13"/>
  <c r="AA441" i="13" s="1"/>
  <c r="Z838" i="13"/>
  <c r="AA838" i="13" s="1"/>
  <c r="Z663" i="13"/>
  <c r="AA663" i="13" s="1"/>
  <c r="Z629" i="13"/>
  <c r="AA629" i="13" s="1"/>
  <c r="Z650" i="13"/>
  <c r="AA650" i="13" s="1"/>
  <c r="Z849" i="13"/>
  <c r="AA849" i="13" s="1"/>
  <c r="Z934" i="13"/>
  <c r="AA934" i="13" s="1"/>
  <c r="Z1007" i="13"/>
  <c r="AA1007" i="13" s="1"/>
  <c r="Z146" i="13"/>
  <c r="AA146" i="13" s="1"/>
  <c r="Z584" i="13"/>
  <c r="AA584" i="13" s="1"/>
  <c r="Z946" i="13"/>
  <c r="AA946" i="13" s="1"/>
  <c r="Z489" i="13"/>
  <c r="AA489" i="13" s="1"/>
  <c r="Z787" i="13"/>
  <c r="AA787" i="13" s="1"/>
  <c r="Z365" i="13"/>
  <c r="AA365" i="13" s="1"/>
  <c r="Z181" i="13"/>
  <c r="AA181" i="13" s="1"/>
  <c r="Z29" i="13"/>
  <c r="AA29" i="13" s="1"/>
  <c r="Z428" i="13"/>
  <c r="AA428" i="13" s="1"/>
  <c r="Z186" i="13"/>
  <c r="AA186" i="13" s="1"/>
  <c r="Z198" i="13"/>
  <c r="AA198" i="13" s="1"/>
  <c r="Z263" i="13"/>
  <c r="AA263" i="13" s="1"/>
  <c r="Z857" i="13"/>
  <c r="AA857" i="13" s="1"/>
  <c r="Z530" i="13"/>
  <c r="AA530" i="13" s="1"/>
  <c r="Z112" i="13"/>
  <c r="AA112" i="13" s="1"/>
  <c r="Z897" i="13"/>
  <c r="AA897" i="13" s="1"/>
  <c r="Z922" i="13"/>
  <c r="AA922" i="13" s="1"/>
  <c r="Z628" i="13"/>
  <c r="AA628" i="13" s="1"/>
  <c r="Z185" i="13"/>
  <c r="AA185" i="13" s="1"/>
  <c r="Z841" i="13"/>
  <c r="AA841" i="13" s="1"/>
  <c r="Z207" i="13"/>
  <c r="AA207" i="13" s="1"/>
  <c r="Z426" i="13"/>
  <c r="AA426" i="13" s="1"/>
  <c r="Z123" i="13"/>
  <c r="AA123" i="13" s="1"/>
  <c r="Z863" i="13"/>
  <c r="AA863" i="13" s="1"/>
  <c r="Z644" i="13"/>
  <c r="AA644" i="13" s="1"/>
  <c r="Z436" i="13"/>
  <c r="AA436" i="13" s="1"/>
  <c r="Z828" i="13"/>
  <c r="AA828" i="13" s="1"/>
  <c r="Z672" i="13"/>
  <c r="AA672" i="13" s="1"/>
  <c r="Z944" i="13"/>
  <c r="AA944" i="13" s="1"/>
  <c r="Z728" i="13"/>
  <c r="AA728" i="13" s="1"/>
  <c r="Z432" i="13"/>
  <c r="AA432" i="13" s="1"/>
  <c r="Z307" i="13"/>
  <c r="AA307" i="13" s="1"/>
  <c r="Z834" i="13"/>
  <c r="AA834" i="13" s="1"/>
  <c r="Z243" i="13"/>
  <c r="AA243" i="13" s="1"/>
  <c r="Z773" i="13"/>
  <c r="AA773" i="13" s="1"/>
  <c r="Z903" i="13"/>
  <c r="AA903" i="13" s="1"/>
  <c r="Z893" i="13"/>
  <c r="AA893" i="13" s="1"/>
  <c r="Z942" i="13"/>
  <c r="AA942" i="13" s="1"/>
  <c r="Z366" i="13"/>
  <c r="AA366" i="13" s="1"/>
  <c r="Z993" i="13"/>
  <c r="AA993" i="13" s="1"/>
  <c r="Z1006" i="13"/>
  <c r="AA1006" i="13" s="1"/>
  <c r="Z285" i="13"/>
  <c r="AA285" i="13" s="1"/>
  <c r="Z962" i="13"/>
  <c r="AA962" i="13" s="1"/>
  <c r="Z341" i="13"/>
  <c r="AA341" i="13" s="1"/>
  <c r="Z274" i="13"/>
  <c r="AA274" i="13" s="1"/>
  <c r="Z713" i="13"/>
  <c r="AA713" i="13" s="1"/>
  <c r="Z638" i="13"/>
  <c r="AA638" i="13" s="1"/>
  <c r="Z853" i="13"/>
  <c r="AA853" i="13" s="1"/>
  <c r="Z408" i="13"/>
  <c r="AA408" i="13" s="1"/>
  <c r="Z470" i="13"/>
  <c r="AA470" i="13" s="1"/>
  <c r="Z837" i="13"/>
  <c r="AA837" i="13" s="1"/>
  <c r="Z868" i="13"/>
  <c r="AA868" i="13" s="1"/>
  <c r="Z472" i="13"/>
  <c r="AA472" i="13" s="1"/>
  <c r="Z783" i="13"/>
  <c r="AA783" i="13" s="1"/>
  <c r="Z392" i="13"/>
  <c r="AA392" i="13" s="1"/>
  <c r="Z463" i="13"/>
  <c r="AA463" i="13" s="1"/>
  <c r="Z416" i="13"/>
  <c r="AA416" i="13" s="1"/>
  <c r="Z686" i="13"/>
  <c r="AA686" i="13" s="1"/>
  <c r="Z376" i="13"/>
  <c r="AA376" i="13" s="1"/>
  <c r="Z214" i="13"/>
  <c r="AA214" i="13" s="1"/>
  <c r="Z872" i="13"/>
  <c r="AA872" i="13" s="1"/>
  <c r="Z982" i="13"/>
  <c r="AA982" i="13" s="1"/>
  <c r="Z453" i="13"/>
  <c r="AA453" i="13" s="1"/>
  <c r="Z465" i="13"/>
  <c r="AA465" i="13" s="1"/>
  <c r="Z264" i="13"/>
  <c r="AA264" i="13" s="1"/>
  <c r="Z601" i="13"/>
  <c r="AA601" i="13" s="1"/>
  <c r="Z786" i="13"/>
  <c r="AA786" i="13" s="1"/>
  <c r="Z103" i="13"/>
  <c r="AA103" i="13" s="1"/>
  <c r="Z687" i="13"/>
  <c r="AA687" i="13" s="1"/>
  <c r="Z78" i="13"/>
  <c r="AA78" i="13" s="1"/>
  <c r="Z491" i="13"/>
  <c r="AA491" i="13" s="1"/>
  <c r="Z698" i="13"/>
  <c r="AA698" i="13" s="1"/>
  <c r="Z303" i="13"/>
  <c r="AA303" i="13" s="1"/>
  <c r="Z676" i="13"/>
  <c r="AA676" i="13" s="1"/>
  <c r="Z448" i="13"/>
  <c r="AA448" i="13" s="1"/>
  <c r="Z717" i="13"/>
  <c r="AA717" i="13" s="1"/>
  <c r="Z227" i="13"/>
  <c r="AA227" i="13" s="1"/>
  <c r="Z611" i="13"/>
  <c r="AA611" i="13" s="1"/>
  <c r="Z721" i="13"/>
  <c r="AA721" i="13" s="1"/>
  <c r="Z355" i="13"/>
  <c r="AA355" i="13" s="1"/>
  <c r="Z462" i="13"/>
  <c r="AA462" i="13" s="1"/>
  <c r="Z712" i="13"/>
  <c r="AA712" i="13" s="1"/>
  <c r="Z108" i="13"/>
  <c r="AA108" i="13" s="1"/>
  <c r="Z488" i="13"/>
  <c r="AA488" i="13" s="1"/>
  <c r="Z729" i="13"/>
  <c r="AA729" i="13" s="1"/>
  <c r="Z767" i="13"/>
  <c r="AA767" i="13" s="1"/>
  <c r="Z383" i="13"/>
  <c r="AA383" i="13" s="1"/>
  <c r="Z92" i="13"/>
  <c r="AA92" i="13" s="1"/>
  <c r="Z407" i="13"/>
  <c r="AA407" i="13" s="1"/>
  <c r="Z747" i="13"/>
  <c r="AA747" i="13" s="1"/>
  <c r="Z692" i="13"/>
  <c r="AA692" i="13" s="1"/>
  <c r="Z970" i="13"/>
  <c r="AA970" i="13" s="1"/>
  <c r="Z373" i="13"/>
  <c r="AA373" i="13" s="1"/>
  <c r="Z358" i="13"/>
  <c r="AA358" i="13" s="1"/>
  <c r="Z429" i="13"/>
  <c r="AA429" i="13" s="1"/>
  <c r="Z844" i="13"/>
  <c r="AA844" i="13" s="1"/>
  <c r="Z950" i="13"/>
  <c r="AA950" i="13" s="1"/>
  <c r="Z985" i="13"/>
  <c r="AA985" i="13" s="1"/>
  <c r="Z912" i="13"/>
  <c r="AA912" i="13" s="1"/>
  <c r="Z350" i="13"/>
  <c r="AA350" i="13" s="1"/>
  <c r="Z269" i="13"/>
  <c r="AA269" i="13" s="1"/>
  <c r="Z779" i="13"/>
  <c r="AA779" i="13" s="1"/>
  <c r="Z194" i="13"/>
  <c r="AA194" i="13" s="1"/>
  <c r="Z68" i="13"/>
  <c r="AA68" i="13" s="1"/>
  <c r="Z602" i="13"/>
  <c r="AA602" i="13" s="1"/>
  <c r="Z908" i="13"/>
  <c r="AA908" i="13" s="1"/>
  <c r="Z737" i="13"/>
  <c r="AA737" i="13" s="1"/>
  <c r="Z856" i="13"/>
  <c r="AA856" i="13" s="1"/>
  <c r="Z579" i="13"/>
  <c r="AA579" i="13" s="1"/>
  <c r="Z262" i="13"/>
  <c r="AA262" i="13" s="1"/>
  <c r="Z742" i="13"/>
  <c r="AA742" i="13" s="1"/>
  <c r="Z372" i="13"/>
  <c r="AA372" i="13" s="1"/>
  <c r="Z495" i="13"/>
  <c r="AA495" i="13" s="1"/>
  <c r="Z334" i="13"/>
  <c r="AA334" i="13" s="1"/>
  <c r="Z466" i="13"/>
  <c r="AA466" i="13" s="1"/>
  <c r="Z752" i="13"/>
  <c r="AA752" i="13" s="1"/>
  <c r="Z796" i="13"/>
  <c r="AA796" i="13" s="1"/>
  <c r="Z26" i="13"/>
  <c r="AA26" i="13" s="1"/>
  <c r="Z586" i="13"/>
  <c r="AA586" i="13" s="1"/>
  <c r="Z114" i="13"/>
  <c r="AA114" i="13" s="1"/>
  <c r="Z328" i="13"/>
  <c r="AA328" i="13" s="1"/>
  <c r="Z509" i="13"/>
  <c r="AA509" i="13" s="1"/>
  <c r="Z832" i="13"/>
  <c r="AA832" i="13" s="1"/>
  <c r="Z827" i="13"/>
  <c r="AA827" i="13" s="1"/>
  <c r="Z810" i="13"/>
  <c r="AA810" i="13" s="1"/>
  <c r="Z69" i="13"/>
  <c r="AA69" i="13" s="1"/>
  <c r="Z229" i="13"/>
  <c r="AA229" i="13" s="1"/>
  <c r="Z727" i="13"/>
  <c r="AA727" i="13" s="1"/>
  <c r="Z300" i="13"/>
  <c r="AA300" i="13" s="1"/>
  <c r="Z492" i="13"/>
  <c r="AA492" i="13" s="1"/>
  <c r="Z464" i="13"/>
  <c r="AA464" i="13" s="1"/>
  <c r="Z225" i="13"/>
  <c r="AA225" i="13" s="1"/>
  <c r="Z450" i="13"/>
  <c r="AA450" i="13" s="1"/>
  <c r="Z785" i="13"/>
  <c r="AA785" i="13" s="1"/>
  <c r="Z398" i="13"/>
  <c r="AA398" i="13" s="1"/>
  <c r="Z624" i="13"/>
  <c r="AA624" i="13" s="1"/>
  <c r="Z1005" i="13"/>
  <c r="AA1005" i="13" s="1"/>
  <c r="Z750" i="13"/>
  <c r="AA750" i="13" s="1"/>
  <c r="Z239" i="13"/>
  <c r="AA239" i="13" s="1"/>
  <c r="Z573" i="13"/>
  <c r="AA573" i="13" s="1"/>
  <c r="Z95" i="13"/>
  <c r="AA95" i="13" s="1"/>
  <c r="Z596" i="13"/>
  <c r="AA596" i="13" s="1"/>
  <c r="Z904" i="13"/>
  <c r="AA904" i="13" s="1"/>
  <c r="Z277" i="13"/>
  <c r="AA277" i="13" s="1"/>
  <c r="Z367" i="13"/>
  <c r="AA367" i="13" s="1"/>
  <c r="Z45" i="13"/>
  <c r="AA45" i="13" s="1"/>
  <c r="Z789" i="13"/>
  <c r="AA789" i="13" s="1"/>
  <c r="Z351" i="13"/>
  <c r="AA351" i="13" s="1"/>
  <c r="Z1000" i="13"/>
  <c r="AA1000" i="13" s="1"/>
  <c r="Z623" i="13"/>
  <c r="AA623" i="13" s="1"/>
  <c r="Z825" i="13"/>
  <c r="AA825" i="13" s="1"/>
  <c r="Z24" i="13"/>
  <c r="AA24" i="13" s="1"/>
  <c r="Z401" i="13"/>
  <c r="AA401" i="13" s="1"/>
  <c r="Z667" i="13"/>
  <c r="AA667" i="13" s="1"/>
  <c r="Z395" i="13"/>
  <c r="AA395" i="13" s="1"/>
  <c r="Z125" i="13"/>
  <c r="AA125" i="13" s="1"/>
  <c r="Z153" i="13"/>
  <c r="AA153" i="13" s="1"/>
  <c r="Z66" i="13"/>
  <c r="AA66" i="13" s="1"/>
  <c r="Z167" i="13"/>
  <c r="AA167" i="13" s="1"/>
  <c r="Z369" i="13"/>
  <c r="AA369" i="13" s="1"/>
  <c r="Z122" i="13"/>
  <c r="AA122" i="13" s="1"/>
  <c r="Z577" i="13"/>
  <c r="AA577" i="13" s="1"/>
  <c r="Z90" i="13"/>
  <c r="AA90" i="13" s="1"/>
  <c r="Z756" i="13"/>
  <c r="AA756" i="13" s="1"/>
  <c r="Z627" i="13"/>
  <c r="AA627" i="13" s="1"/>
  <c r="Z349" i="13"/>
  <c r="AA349" i="13" s="1"/>
  <c r="Z959" i="13"/>
  <c r="AA959" i="13" s="1"/>
  <c r="Z528" i="13"/>
  <c r="AA528" i="13" s="1"/>
  <c r="Z385" i="13"/>
  <c r="AA385" i="13" s="1"/>
  <c r="Z471" i="13"/>
  <c r="AA471" i="13" s="1"/>
  <c r="Z605" i="13"/>
  <c r="AA605" i="13" s="1"/>
  <c r="Z166" i="13"/>
  <c r="AA166" i="13" s="1"/>
  <c r="Z437" i="13"/>
  <c r="AA437" i="13" s="1"/>
  <c r="Z557" i="13"/>
  <c r="AA557" i="13" s="1"/>
  <c r="Z354" i="13"/>
  <c r="AA354" i="13" s="1"/>
  <c r="Z435" i="13"/>
  <c r="AA435" i="13" s="1"/>
  <c r="Z507" i="13"/>
  <c r="AA507" i="13" s="1"/>
  <c r="Z554" i="13"/>
  <c r="AA554" i="13" s="1"/>
  <c r="Z697" i="13"/>
  <c r="AA697" i="13" s="1"/>
  <c r="Z353" i="13"/>
  <c r="AA353" i="13" s="1"/>
  <c r="Z357" i="13"/>
  <c r="AA357" i="13" s="1"/>
  <c r="Z884" i="13"/>
  <c r="AA884" i="13" s="1"/>
  <c r="Z746" i="13"/>
  <c r="AA746" i="13" s="1"/>
  <c r="Z496" i="13"/>
  <c r="AA496" i="13" s="1"/>
  <c r="Z390" i="13"/>
  <c r="AA390" i="13" s="1"/>
  <c r="Z169" i="13"/>
  <c r="AA169" i="13" s="1"/>
  <c r="Z1003" i="13"/>
  <c r="AA1003" i="13" s="1"/>
  <c r="Z150" i="13"/>
  <c r="AA150" i="13" s="1"/>
  <c r="Z368" i="13"/>
  <c r="AA368" i="13" s="1"/>
  <c r="Z961" i="13"/>
  <c r="AA961" i="13" s="1"/>
  <c r="Z102" i="13"/>
  <c r="AA102" i="13" s="1"/>
  <c r="Z519" i="13"/>
  <c r="AA519" i="13" s="1"/>
  <c r="Z848" i="13"/>
  <c r="AA848" i="13" s="1"/>
  <c r="Z61" i="13"/>
  <c r="AA61" i="13" s="1"/>
  <c r="Z265" i="13"/>
  <c r="AA265" i="13" s="1"/>
  <c r="Z249" i="13"/>
  <c r="AA249" i="13" s="1"/>
  <c r="Z290" i="13"/>
  <c r="AA290" i="13" s="1"/>
  <c r="Z493" i="13"/>
  <c r="AA493" i="13" s="1"/>
  <c r="Z476" i="13"/>
  <c r="AA476" i="13" s="1"/>
  <c r="Z252" i="13"/>
  <c r="AA252" i="13" s="1"/>
  <c r="Z539" i="13"/>
  <c r="AA539" i="13" s="1"/>
  <c r="Z183" i="13"/>
  <c r="AA183" i="13" s="1"/>
  <c r="Z581" i="13"/>
  <c r="AA581" i="13" s="1"/>
  <c r="Z47" i="13"/>
  <c r="AA47" i="13" s="1"/>
  <c r="Z749" i="13"/>
  <c r="AA749" i="13" s="1"/>
  <c r="Z468" i="13"/>
  <c r="AA468" i="13" s="1"/>
  <c r="Z344" i="13"/>
  <c r="AA344" i="13" s="1"/>
  <c r="Z374" i="13"/>
  <c r="AA374" i="13" s="1"/>
  <c r="Z599" i="13"/>
  <c r="AA599" i="13" s="1"/>
  <c r="Z247" i="13"/>
  <c r="AA247" i="13" s="1"/>
  <c r="Z741" i="13"/>
  <c r="AA741" i="13" s="1"/>
  <c r="Z877" i="13"/>
  <c r="AA877" i="13" s="1"/>
  <c r="Z846" i="13"/>
  <c r="AA846" i="13" s="1"/>
  <c r="Z823" i="13"/>
  <c r="AA823" i="13" s="1"/>
  <c r="Z511" i="13"/>
  <c r="AA511" i="13" s="1"/>
  <c r="Z42" i="13"/>
  <c r="AA42" i="13" s="1"/>
  <c r="Z121" i="13"/>
  <c r="AA121" i="13" s="1"/>
  <c r="Z730" i="13"/>
  <c r="AA730" i="13" s="1"/>
  <c r="Z157" i="13"/>
  <c r="AA157" i="13" s="1"/>
  <c r="Z246" i="13"/>
  <c r="AA246" i="13" s="1"/>
  <c r="Z402" i="13"/>
  <c r="AA402" i="13" s="1"/>
  <c r="Z151" i="13"/>
  <c r="AA151" i="13" s="1"/>
  <c r="Z691" i="13"/>
  <c r="AA691" i="13" s="1"/>
  <c r="Z335" i="13"/>
  <c r="AA335" i="13" s="1"/>
  <c r="Z1009" i="13"/>
  <c r="AA1009" i="13" s="1"/>
  <c r="Z932" i="13"/>
  <c r="AA932" i="13" s="1"/>
  <c r="Z851" i="13"/>
  <c r="AA851" i="13" s="1"/>
  <c r="Z188" i="13"/>
  <c r="AA188" i="13" s="1"/>
  <c r="Z536" i="13"/>
  <c r="AA536" i="13" s="1"/>
  <c r="Z54" i="13"/>
  <c r="AA54" i="13" s="1"/>
  <c r="Z590" i="13"/>
  <c r="AA590" i="13" s="1"/>
  <c r="Z788" i="13"/>
  <c r="AA788" i="13" s="1"/>
  <c r="Z480" i="13"/>
  <c r="AA480" i="13" s="1"/>
  <c r="Z547" i="13"/>
  <c r="AA547" i="13" s="1"/>
  <c r="Z931" i="13"/>
  <c r="AA931" i="13" s="1"/>
  <c r="Z21" i="13"/>
  <c r="AA21" i="13" s="1"/>
  <c r="Z839" i="13"/>
  <c r="AA839" i="13" s="1"/>
  <c r="Z812" i="13"/>
  <c r="AA812" i="13" s="1"/>
  <c r="Z371" i="13"/>
  <c r="AA371" i="13" s="1"/>
  <c r="Z60" i="13"/>
  <c r="AA60" i="13" s="1"/>
  <c r="Z485" i="13"/>
  <c r="AA485" i="13" s="1"/>
  <c r="Z104" i="13"/>
  <c r="AA104" i="13" s="1"/>
  <c r="Z94" i="13"/>
  <c r="AA94" i="13" s="1"/>
  <c r="Z48" i="13"/>
  <c r="AA48" i="13" s="1"/>
  <c r="Z143" i="13"/>
  <c r="AA143" i="13" s="1"/>
  <c r="Z345" i="13"/>
  <c r="AA345" i="13" s="1"/>
  <c r="Z552" i="13"/>
  <c r="AA552" i="13" s="1"/>
  <c r="Z614" i="13"/>
  <c r="AA614" i="13" s="1"/>
  <c r="Z326" i="13"/>
  <c r="AA326" i="13" s="1"/>
  <c r="Z175" i="13"/>
  <c r="AA175" i="13" s="1"/>
  <c r="Z381" i="13"/>
  <c r="AA381" i="13" s="1"/>
  <c r="Z272" i="13"/>
  <c r="AA272" i="13" s="1"/>
  <c r="Z731" i="13"/>
  <c r="AA731" i="13" s="1"/>
  <c r="Z699" i="13"/>
  <c r="AA699" i="13" s="1"/>
  <c r="Z154" i="13"/>
  <c r="AA154" i="13" s="1"/>
  <c r="Z99" i="13"/>
  <c r="AA99" i="13" s="1"/>
  <c r="Z525" i="13"/>
  <c r="AA525" i="13" s="1"/>
  <c r="Z430" i="13"/>
  <c r="AA430" i="13" s="1"/>
  <c r="Z120" i="13"/>
  <c r="AA120" i="13" s="1"/>
  <c r="Z278" i="13"/>
  <c r="AA278" i="13" s="1"/>
  <c r="Z378" i="13"/>
  <c r="AA378" i="13" s="1"/>
  <c r="Z338" i="13"/>
  <c r="AA338" i="13" s="1"/>
  <c r="Z382" i="13"/>
  <c r="AA382" i="13" s="1"/>
  <c r="Z766" i="13"/>
  <c r="AA766" i="13" s="1"/>
  <c r="Z583" i="13"/>
  <c r="AA583" i="13" s="1"/>
  <c r="Z845" i="13"/>
  <c r="AA845" i="13" s="1"/>
  <c r="Z951" i="13"/>
  <c r="AA951" i="13" s="1"/>
  <c r="Z998" i="13"/>
  <c r="AA998" i="13" s="1"/>
  <c r="Z952" i="13"/>
  <c r="AA952" i="13" s="1"/>
  <c r="Z413" i="13"/>
  <c r="AA413" i="13" s="1"/>
  <c r="Z136" i="13"/>
  <c r="AA136" i="13" s="1"/>
  <c r="Z273" i="13"/>
  <c r="AA273" i="13" s="1"/>
  <c r="Z798" i="13"/>
  <c r="AA798" i="13" s="1"/>
  <c r="Z955" i="13"/>
  <c r="AA955" i="13" s="1"/>
  <c r="Z276" i="13"/>
  <c r="AA276" i="13" s="1"/>
  <c r="Z869" i="13"/>
  <c r="AA869" i="13" s="1"/>
  <c r="Z745" i="13"/>
  <c r="AA745" i="13" s="1"/>
  <c r="Z706" i="13"/>
  <c r="AA706" i="13" s="1"/>
  <c r="Z938" i="13"/>
  <c r="AA938" i="13" s="1"/>
  <c r="Z208" i="13"/>
  <c r="AA208" i="13" s="1"/>
  <c r="Z875" i="13"/>
  <c r="AA875" i="13" s="1"/>
  <c r="Z891" i="13"/>
  <c r="AA891" i="13" s="1"/>
  <c r="Z801" i="13"/>
  <c r="AA801" i="13" s="1"/>
  <c r="Z830" i="13"/>
  <c r="AA830" i="13" s="1"/>
  <c r="Z359" i="13"/>
  <c r="AA359" i="13" s="1"/>
  <c r="Z158" i="13"/>
  <c r="AA158" i="13" s="1"/>
  <c r="Z475" i="13"/>
  <c r="AA475" i="13" s="1"/>
  <c r="Z283" i="13"/>
  <c r="AA283" i="13" s="1"/>
  <c r="Z490" i="13"/>
  <c r="AA490" i="13" s="1"/>
  <c r="Z260" i="13"/>
  <c r="AA260" i="13" s="1"/>
  <c r="Z995" i="13"/>
  <c r="AA995" i="13" s="1"/>
  <c r="Z651" i="13"/>
  <c r="AA651" i="13" s="1"/>
  <c r="Z319" i="13"/>
  <c r="AA319" i="13" s="1"/>
  <c r="Z318" i="13"/>
  <c r="AA318" i="13" s="1"/>
  <c r="Z635" i="13"/>
  <c r="AA635" i="13" s="1"/>
  <c r="Z155" i="13"/>
  <c r="AA155" i="13" s="1"/>
  <c r="Z979" i="13"/>
  <c r="AA979" i="13" s="1"/>
  <c r="Z498" i="13"/>
  <c r="AA498" i="13" s="1"/>
  <c r="Z679" i="13"/>
  <c r="AA679" i="13" s="1"/>
  <c r="Z991" i="13"/>
  <c r="AA991" i="13" s="1"/>
  <c r="Z257" i="13"/>
  <c r="AA257" i="13" s="1"/>
  <c r="Z963" i="13"/>
  <c r="AA963" i="13" s="1"/>
  <c r="Z217" i="13"/>
  <c r="AA217" i="13" s="1"/>
  <c r="Z424" i="13"/>
  <c r="AA424" i="13" s="1"/>
  <c r="Z417" i="13"/>
  <c r="AA417" i="13" s="1"/>
  <c r="Z251" i="13"/>
  <c r="AA251" i="13" s="1"/>
  <c r="Z886" i="13"/>
  <c r="AA886" i="13" s="1"/>
  <c r="Z724" i="13"/>
  <c r="AA724" i="13" s="1"/>
  <c r="Z711" i="13"/>
  <c r="AA711" i="13" s="1"/>
  <c r="Z433" i="13"/>
  <c r="AA433" i="13" s="1"/>
  <c r="AD16" i="10"/>
  <c r="K17" i="13" l="1"/>
  <c r="I17" i="13" s="1"/>
  <c r="R17" i="13"/>
  <c r="H17" i="13" s="1"/>
  <c r="K871" i="13"/>
  <c r="I871" i="13" s="1"/>
  <c r="R871" i="13"/>
  <c r="H871" i="13" s="1"/>
  <c r="K18" i="13"/>
  <c r="I18" i="13" s="1"/>
  <c r="R18" i="13"/>
  <c r="H18" i="13" s="1"/>
  <c r="K20" i="13"/>
  <c r="I20" i="13" s="1"/>
  <c r="R20" i="13"/>
  <c r="H20" i="13" s="1"/>
  <c r="K19" i="13"/>
  <c r="I19" i="13" s="1"/>
  <c r="R19" i="13"/>
  <c r="H19" i="13" s="1"/>
  <c r="AB15" i="13"/>
  <c r="J15" i="13" s="1"/>
  <c r="K16" i="13"/>
  <c r="I16" i="13" s="1"/>
  <c r="R16" i="13"/>
  <c r="H16" i="13" s="1"/>
  <c r="BS27" i="10"/>
  <c r="BI27" i="10"/>
  <c r="BZ27" i="10" s="1"/>
  <c r="BN27" i="10"/>
  <c r="BM27" i="10"/>
  <c r="BR27" i="10"/>
  <c r="BH27" i="10"/>
  <c r="BY27" i="10" s="1"/>
  <c r="BU27" i="10"/>
  <c r="BD27" i="10"/>
  <c r="BK27" i="10"/>
  <c r="CB27" i="10" s="1"/>
  <c r="BV27" i="10"/>
  <c r="BL27" i="10"/>
  <c r="BT27" i="10"/>
  <c r="BJ27" i="10"/>
  <c r="CA27" i="10" s="1"/>
  <c r="BQ27" i="10"/>
  <c r="BG27" i="10"/>
  <c r="BC27" i="10"/>
  <c r="BP27" i="10"/>
  <c r="BF27" i="10"/>
  <c r="BW27" i="10" s="1"/>
  <c r="AI27" i="10"/>
  <c r="BQ16" i="10"/>
  <c r="BU16" i="10"/>
  <c r="BH16" i="10"/>
  <c r="BR16" i="10"/>
  <c r="BI16" i="10"/>
  <c r="BS16" i="10"/>
  <c r="BJ19" i="10"/>
  <c r="CA19" i="10" s="1"/>
  <c r="BF16" i="10"/>
  <c r="BP16" i="10"/>
  <c r="BL19" i="10"/>
  <c r="CC19" i="10" s="1"/>
  <c r="BH17" i="10"/>
  <c r="BY17" i="10" s="1"/>
  <c r="BH19" i="10"/>
  <c r="BY19" i="10" s="1"/>
  <c r="BJ17" i="10"/>
  <c r="CA17" i="10" s="1"/>
  <c r="BH20" i="10"/>
  <c r="BY20" i="10" s="1"/>
  <c r="BJ20" i="10"/>
  <c r="CA20" i="10" s="1"/>
  <c r="BL16" i="10"/>
  <c r="BV16" i="10"/>
  <c r="BJ16" i="10"/>
  <c r="BT16" i="10"/>
  <c r="BL17" i="10"/>
  <c r="CC17" i="10" s="1"/>
  <c r="BL18" i="10"/>
  <c r="CC18" i="10" s="1"/>
  <c r="BJ18" i="10"/>
  <c r="CA18" i="10" s="1"/>
  <c r="BL20" i="10"/>
  <c r="CC20" i="10" s="1"/>
  <c r="BH18" i="10"/>
  <c r="BY18" i="10" s="1"/>
  <c r="BD17" i="10"/>
  <c r="BD20" i="10"/>
  <c r="BD18" i="10"/>
  <c r="BG19" i="10"/>
  <c r="BX19" i="10" s="1"/>
  <c r="BC19" i="10"/>
  <c r="BG17" i="10"/>
  <c r="BX17" i="10" s="1"/>
  <c r="BC17" i="10"/>
  <c r="BD19" i="10"/>
  <c r="BG20" i="10"/>
  <c r="BX20" i="10" s="1"/>
  <c r="BC20" i="10"/>
  <c r="BG18" i="10"/>
  <c r="BX18" i="10" s="1"/>
  <c r="BC18" i="10"/>
  <c r="AC13" i="10"/>
  <c r="BK18" i="10"/>
  <c r="CB18" i="10" s="1"/>
  <c r="BF19" i="10"/>
  <c r="AI19" i="10"/>
  <c r="BI19" i="10"/>
  <c r="BZ19" i="10" s="1"/>
  <c r="BM19" i="10"/>
  <c r="BN19" i="10"/>
  <c r="BK19" i="10"/>
  <c r="CB19" i="10" s="1"/>
  <c r="BI20" i="10"/>
  <c r="BZ20" i="10" s="1"/>
  <c r="BN20" i="10"/>
  <c r="BM20" i="10"/>
  <c r="BI18" i="10"/>
  <c r="BZ18" i="10" s="1"/>
  <c r="BN18" i="10"/>
  <c r="BM18" i="10"/>
  <c r="BF18" i="10"/>
  <c r="AI18" i="10"/>
  <c r="BK20" i="10"/>
  <c r="CB20" i="10" s="1"/>
  <c r="BF20" i="10"/>
  <c r="AI20" i="10"/>
  <c r="BI17" i="10"/>
  <c r="BZ17" i="10" s="1"/>
  <c r="BM17" i="10"/>
  <c r="BN17" i="10"/>
  <c r="BK17" i="10"/>
  <c r="CB17" i="10" s="1"/>
  <c r="BF17" i="10"/>
  <c r="AI17" i="10"/>
  <c r="BC16" i="10"/>
  <c r="BG16" i="10"/>
  <c r="BD16" i="10"/>
  <c r="BK16" i="10"/>
  <c r="BN16" i="10"/>
  <c r="BM16" i="10"/>
  <c r="AI16" i="10"/>
  <c r="R15" i="13" l="1"/>
  <c r="H15" i="13" s="1"/>
  <c r="K15" i="13"/>
  <c r="I15" i="13" s="1"/>
  <c r="J13" i="13"/>
  <c r="BX27" i="10"/>
  <c r="CC27" i="10"/>
  <c r="CB16" i="10"/>
  <c r="BX16" i="10"/>
  <c r="BZ16" i="10"/>
  <c r="BY16" i="10"/>
  <c r="CA16" i="10"/>
  <c r="CC16" i="10"/>
  <c r="BW18" i="10"/>
  <c r="BW17" i="10"/>
  <c r="BW19" i="10"/>
  <c r="BW16" i="10"/>
  <c r="BW20" i="10"/>
  <c r="H10" i="13" l="1"/>
  <c r="I13" i="13"/>
  <c r="CO180" i="10"/>
  <c r="CO287" i="10"/>
  <c r="CO354" i="10"/>
  <c r="CO420" i="10"/>
  <c r="CO488" i="10"/>
  <c r="CO581" i="10"/>
  <c r="CO610" i="10"/>
  <c r="CO617" i="10"/>
  <c r="CO624" i="10"/>
  <c r="CO630" i="10"/>
  <c r="CO637" i="10"/>
  <c r="CO658" i="10"/>
  <c r="CO664" i="10"/>
  <c r="CO670" i="10"/>
  <c r="CO676" i="10"/>
  <c r="CO684" i="10"/>
  <c r="CO690" i="10"/>
  <c r="CO697" i="10"/>
  <c r="CO704" i="10"/>
  <c r="CO710" i="10"/>
  <c r="CO717" i="10"/>
  <c r="CO737" i="10"/>
  <c r="CO743" i="10"/>
  <c r="CO749" i="10"/>
  <c r="CO755" i="10"/>
  <c r="CO761" i="10"/>
  <c r="CO766" i="10"/>
  <c r="CO772" i="10"/>
  <c r="CO784" i="10"/>
  <c r="CO791" i="10"/>
  <c r="CO797" i="10"/>
  <c r="CO804" i="10"/>
  <c r="CO817" i="10"/>
  <c r="CO823" i="10"/>
  <c r="CO829" i="10"/>
  <c r="CO835" i="10"/>
  <c r="CO841" i="10"/>
  <c r="CO847" i="10"/>
  <c r="CO854" i="10"/>
  <c r="CO861" i="10"/>
  <c r="CO868" i="10"/>
  <c r="CO875" i="10"/>
  <c r="CO882" i="10"/>
  <c r="CO888" i="10"/>
  <c r="CO894" i="10"/>
  <c r="CO900" i="10"/>
  <c r="CO907" i="10"/>
  <c r="CO914" i="10"/>
  <c r="CO921" i="10"/>
  <c r="CO929" i="10"/>
  <c r="CO949" i="10"/>
  <c r="CO954" i="10"/>
  <c r="CO955" i="10"/>
  <c r="CO961" i="10"/>
  <c r="CO967" i="10"/>
  <c r="CO969" i="10"/>
  <c r="CO976" i="10"/>
  <c r="CO983" i="10"/>
  <c r="CO986" i="10"/>
  <c r="CO987" i="10"/>
  <c r="CO988" i="10"/>
  <c r="CO989" i="10"/>
  <c r="CO990" i="10"/>
  <c r="CO991" i="10"/>
  <c r="CO992" i="10"/>
  <c r="CO993" i="10"/>
  <c r="CO994" i="10"/>
  <c r="CO995" i="10"/>
  <c r="CO996" i="10"/>
  <c r="CO997" i="10"/>
  <c r="CO998" i="10"/>
  <c r="CO999" i="10"/>
  <c r="CO1000" i="10"/>
  <c r="CO1001" i="10"/>
  <c r="CO1002" i="10"/>
  <c r="CO1003" i="10"/>
  <c r="CO1004" i="10"/>
  <c r="CO1005" i="10"/>
  <c r="CO1006" i="10"/>
  <c r="CO1007" i="10"/>
  <c r="CO1008" i="10"/>
  <c r="CO1009" i="10"/>
  <c r="CO1010" i="10"/>
  <c r="CO1011" i="10"/>
  <c r="CO1012" i="10"/>
  <c r="CO1013" i="10"/>
  <c r="CO1014" i="10"/>
  <c r="AN1015" i="10"/>
  <c r="CO16" i="10"/>
  <c r="AM16" i="10" s="1"/>
  <c r="AN875" i="10" l="1"/>
  <c r="AN630" i="10"/>
  <c r="AN755" i="10"/>
  <c r="AN749" i="10"/>
  <c r="AN1010" i="10"/>
  <c r="AN829" i="10"/>
  <c r="AN704" i="10"/>
  <c r="AN354" i="10"/>
  <c r="AN1009" i="10"/>
  <c r="AN993" i="10"/>
  <c r="AN929" i="10"/>
  <c r="AN823" i="10"/>
  <c r="AN697" i="10"/>
  <c r="AN287" i="10"/>
  <c r="AN1008" i="10"/>
  <c r="AN992" i="10"/>
  <c r="AN921" i="10"/>
  <c r="AN817" i="10"/>
  <c r="AN690" i="10"/>
  <c r="AN180" i="10"/>
  <c r="AN1007" i="10"/>
  <c r="AN991" i="10"/>
  <c r="AN914" i="10"/>
  <c r="AN804" i="10"/>
  <c r="AN684" i="10"/>
  <c r="AN983" i="10"/>
  <c r="AN868" i="10"/>
  <c r="AN969" i="10"/>
  <c r="AN1014" i="10"/>
  <c r="AN949" i="10"/>
  <c r="AN907" i="10"/>
  <c r="AN676" i="10"/>
  <c r="AN989" i="10"/>
  <c r="AN791" i="10"/>
  <c r="AN1004" i="10"/>
  <c r="AN664" i="10"/>
  <c r="AN617" i="10"/>
  <c r="AN994" i="10"/>
  <c r="AN1006" i="10"/>
  <c r="AN990" i="10"/>
  <c r="AN797" i="10"/>
  <c r="AN1005" i="10"/>
  <c r="AN900" i="10"/>
  <c r="AN670" i="10"/>
  <c r="AN988" i="10"/>
  <c r="AN894" i="10"/>
  <c r="AN784" i="10"/>
  <c r="AN1003" i="10"/>
  <c r="AN987" i="10"/>
  <c r="AN888" i="10"/>
  <c r="AN772" i="10"/>
  <c r="AN658" i="10"/>
  <c r="AN1002" i="10"/>
  <c r="AN986" i="10"/>
  <c r="AN882" i="10"/>
  <c r="AN766" i="10"/>
  <c r="AN637" i="10"/>
  <c r="AN624" i="10"/>
  <c r="AN1001" i="10"/>
  <c r="AN761" i="10"/>
  <c r="AN1000" i="10"/>
  <c r="AN999" i="10"/>
  <c r="AN861" i="10"/>
  <c r="AN998" i="10"/>
  <c r="AN967" i="10"/>
  <c r="AN854" i="10"/>
  <c r="AN743" i="10"/>
  <c r="AN610" i="10"/>
  <c r="AN1013" i="10"/>
  <c r="AN997" i="10"/>
  <c r="AN961" i="10"/>
  <c r="AN847" i="10"/>
  <c r="AN737" i="10"/>
  <c r="AN581" i="10"/>
  <c r="AN1012" i="10"/>
  <c r="AN996" i="10"/>
  <c r="AN955" i="10"/>
  <c r="AN841" i="10"/>
  <c r="AN717" i="10"/>
  <c r="AN488" i="10"/>
  <c r="AN1011" i="10"/>
  <c r="AN995" i="10"/>
  <c r="AN954" i="10"/>
  <c r="AN835" i="10"/>
  <c r="AN710" i="10"/>
  <c r="AN420" i="10"/>
  <c r="AN976" i="10"/>
  <c r="AN16" i="10"/>
  <c r="CO956" i="10"/>
  <c r="CO924" i="10"/>
  <c r="CO892" i="10"/>
  <c r="CO876" i="10"/>
  <c r="CO860" i="10"/>
  <c r="CO828" i="10"/>
  <c r="CO812" i="10"/>
  <c r="CO796" i="10"/>
  <c r="CO780" i="10"/>
  <c r="CO764" i="10"/>
  <c r="CO748" i="10"/>
  <c r="CO732" i="10"/>
  <c r="CO716" i="10"/>
  <c r="CO700" i="10"/>
  <c r="CO668" i="10"/>
  <c r="CO652" i="10"/>
  <c r="CO636" i="10"/>
  <c r="CO620" i="10"/>
  <c r="CO604" i="10"/>
  <c r="CO588" i="10"/>
  <c r="CO572" i="10"/>
  <c r="CO556" i="10"/>
  <c r="CO540" i="10"/>
  <c r="CO524" i="10"/>
  <c r="CO508" i="10"/>
  <c r="CO492" i="10"/>
  <c r="CO476" i="10"/>
  <c r="CO460" i="10"/>
  <c r="CO444" i="10"/>
  <c r="CO428" i="10"/>
  <c r="CO412" i="10"/>
  <c r="CO396" i="10"/>
  <c r="CO380" i="10"/>
  <c r="CO364" i="10"/>
  <c r="CO348" i="10"/>
  <c r="CO332" i="10"/>
  <c r="CO316" i="10"/>
  <c r="CO284" i="10"/>
  <c r="CO971" i="10"/>
  <c r="CO939" i="10"/>
  <c r="CO923" i="10"/>
  <c r="CO891" i="10"/>
  <c r="CO859" i="10"/>
  <c r="CO843" i="10"/>
  <c r="CO827" i="10"/>
  <c r="CO811" i="10"/>
  <c r="CO795" i="10"/>
  <c r="CO779" i="10"/>
  <c r="CO763" i="10"/>
  <c r="CO747" i="10"/>
  <c r="CO731" i="10"/>
  <c r="CO715" i="10"/>
  <c r="CO699" i="10"/>
  <c r="CO683" i="10"/>
  <c r="CO667" i="10"/>
  <c r="CO651" i="10"/>
  <c r="CO635" i="10"/>
  <c r="CO619" i="10"/>
  <c r="CO603" i="10"/>
  <c r="CO587" i="10"/>
  <c r="CO571" i="10"/>
  <c r="CO555" i="10"/>
  <c r="CO539" i="10"/>
  <c r="CO523" i="10"/>
  <c r="CO507" i="10"/>
  <c r="CO491" i="10"/>
  <c r="CO475" i="10"/>
  <c r="CO459" i="10"/>
  <c r="CO443" i="10"/>
  <c r="CO427" i="10"/>
  <c r="CO411" i="10"/>
  <c r="CO395" i="10"/>
  <c r="CO379" i="10"/>
  <c r="CO363" i="10"/>
  <c r="CO347" i="10"/>
  <c r="CO331" i="10"/>
  <c r="CO315" i="10"/>
  <c r="CO299" i="10"/>
  <c r="CO283" i="10"/>
  <c r="CO267" i="10"/>
  <c r="CO251" i="10"/>
  <c r="CO235" i="10"/>
  <c r="CO219" i="10"/>
  <c r="CO203" i="10"/>
  <c r="CO187" i="10"/>
  <c r="CO171" i="10"/>
  <c r="CO155" i="10"/>
  <c r="CO139" i="10"/>
  <c r="CO123" i="10"/>
  <c r="CO107" i="10"/>
  <c r="CO91" i="10"/>
  <c r="CO75" i="10"/>
  <c r="CO59" i="10"/>
  <c r="CO43" i="10"/>
  <c r="CO27" i="10"/>
  <c r="CO972" i="10"/>
  <c r="CO940" i="10"/>
  <c r="CO908" i="10"/>
  <c r="CO844" i="10"/>
  <c r="CO300" i="10"/>
  <c r="CO970" i="10"/>
  <c r="CO938" i="10"/>
  <c r="CO922" i="10"/>
  <c r="CO906" i="10"/>
  <c r="CO890" i="10"/>
  <c r="CO874" i="10"/>
  <c r="CO858" i="10"/>
  <c r="CO842" i="10"/>
  <c r="CO826" i="10"/>
  <c r="CO810" i="10"/>
  <c r="CO794" i="10"/>
  <c r="CO778" i="10"/>
  <c r="CO762" i="10"/>
  <c r="CO746" i="10"/>
  <c r="CO730" i="10"/>
  <c r="CO714" i="10"/>
  <c r="CO698" i="10"/>
  <c r="CO682" i="10"/>
  <c r="CO666" i="10"/>
  <c r="CO650" i="10"/>
  <c r="CO634" i="10"/>
  <c r="CO618" i="10"/>
  <c r="CO602" i="10"/>
  <c r="CO586" i="10"/>
  <c r="CO570" i="10"/>
  <c r="CO554" i="10"/>
  <c r="CO538" i="10"/>
  <c r="CO522" i="10"/>
  <c r="CO506" i="10"/>
  <c r="CO490" i="10"/>
  <c r="CO474" i="10"/>
  <c r="CO458" i="10"/>
  <c r="CO442" i="10"/>
  <c r="CO426" i="10"/>
  <c r="CO410" i="10"/>
  <c r="CO394" i="10"/>
  <c r="CO378" i="10"/>
  <c r="CO362" i="10"/>
  <c r="CO346" i="10"/>
  <c r="CO330" i="10"/>
  <c r="CO314" i="10"/>
  <c r="CO298" i="10"/>
  <c r="CO282" i="10"/>
  <c r="CO266" i="10"/>
  <c r="CO250" i="10"/>
  <c r="CO234" i="10"/>
  <c r="CO218" i="10"/>
  <c r="CO202" i="10"/>
  <c r="CO186" i="10"/>
  <c r="CO170" i="10"/>
  <c r="CO154" i="10"/>
  <c r="CO138" i="10"/>
  <c r="CO122" i="10"/>
  <c r="CO106" i="10"/>
  <c r="CO90" i="10"/>
  <c r="CO74" i="10"/>
  <c r="CO58" i="10"/>
  <c r="CO42" i="10"/>
  <c r="CO26" i="10"/>
  <c r="CO265" i="10"/>
  <c r="CO249" i="10"/>
  <c r="CO233" i="10"/>
  <c r="CO217" i="10"/>
  <c r="CO201" i="10"/>
  <c r="CO185" i="10"/>
  <c r="CO169" i="10"/>
  <c r="CO153" i="10"/>
  <c r="CO137" i="10"/>
  <c r="CO121" i="10"/>
  <c r="CO105" i="10"/>
  <c r="CO89" i="10"/>
  <c r="CO73" i="10"/>
  <c r="CO57" i="10"/>
  <c r="CO41" i="10"/>
  <c r="CO25" i="10"/>
  <c r="CO985" i="10"/>
  <c r="CO953" i="10"/>
  <c r="CO937" i="10"/>
  <c r="CO905" i="10"/>
  <c r="CO889" i="10"/>
  <c r="CO873" i="10"/>
  <c r="CO857" i="10"/>
  <c r="CO825" i="10"/>
  <c r="CO809" i="10"/>
  <c r="CO793" i="10"/>
  <c r="CO777" i="10"/>
  <c r="CO745" i="10"/>
  <c r="CO729" i="10"/>
  <c r="CO713" i="10"/>
  <c r="CO681" i="10"/>
  <c r="CO665" i="10"/>
  <c r="CO649" i="10"/>
  <c r="CO633" i="10"/>
  <c r="CO601" i="10"/>
  <c r="CO585" i="10"/>
  <c r="CO569" i="10"/>
  <c r="CO553" i="10"/>
  <c r="CO537" i="10"/>
  <c r="CO521" i="10"/>
  <c r="CO505" i="10"/>
  <c r="CO489" i="10"/>
  <c r="CO473" i="10"/>
  <c r="CO457" i="10"/>
  <c r="CO441" i="10"/>
  <c r="CO425" i="10"/>
  <c r="CO409" i="10"/>
  <c r="CO393" i="10"/>
  <c r="CO377" i="10"/>
  <c r="CO361" i="10"/>
  <c r="CO345" i="10"/>
  <c r="CO329" i="10"/>
  <c r="CO313" i="10"/>
  <c r="CO297" i="10"/>
  <c r="CO281" i="10"/>
  <c r="CO984" i="10"/>
  <c r="CO968" i="10"/>
  <c r="CO952" i="10"/>
  <c r="CO936" i="10"/>
  <c r="CO920" i="10"/>
  <c r="CO904" i="10"/>
  <c r="CO872" i="10"/>
  <c r="CO856" i="10"/>
  <c r="CO840" i="10"/>
  <c r="CO824" i="10"/>
  <c r="CO808" i="10"/>
  <c r="CO792" i="10"/>
  <c r="CO776" i="10"/>
  <c r="CO760" i="10"/>
  <c r="CO744" i="10"/>
  <c r="CO728" i="10"/>
  <c r="CO712" i="10"/>
  <c r="CO696" i="10"/>
  <c r="CO680" i="10"/>
  <c r="CO648" i="10"/>
  <c r="CO632" i="10"/>
  <c r="CO616" i="10"/>
  <c r="CO600" i="10"/>
  <c r="CO584" i="10"/>
  <c r="CO568" i="10"/>
  <c r="CO552" i="10"/>
  <c r="CO536" i="10"/>
  <c r="CO520" i="10"/>
  <c r="CO504" i="10"/>
  <c r="CO472" i="10"/>
  <c r="CO456" i="10"/>
  <c r="CO440" i="10"/>
  <c r="CO424" i="10"/>
  <c r="CO408" i="10"/>
  <c r="CO392" i="10"/>
  <c r="CO376" i="10"/>
  <c r="CO360" i="10"/>
  <c r="CO344" i="10"/>
  <c r="CO328" i="10"/>
  <c r="CO312" i="10"/>
  <c r="CO296" i="10"/>
  <c r="CO280" i="10"/>
  <c r="CO264" i="10"/>
  <c r="CO248" i="10"/>
  <c r="CO232" i="10"/>
  <c r="CO216" i="10"/>
  <c r="CO200" i="10"/>
  <c r="CO184" i="10"/>
  <c r="CO168" i="10"/>
  <c r="CO152" i="10"/>
  <c r="CO136" i="10"/>
  <c r="CO120" i="10"/>
  <c r="CO104" i="10"/>
  <c r="CO88" i="10"/>
  <c r="CO72" i="10"/>
  <c r="CO56" i="10"/>
  <c r="CO40" i="10"/>
  <c r="CO24" i="10"/>
  <c r="CO935" i="10"/>
  <c r="CO903" i="10"/>
  <c r="CO871" i="10"/>
  <c r="CO711" i="10"/>
  <c r="CO679" i="10"/>
  <c r="CO647" i="10"/>
  <c r="CO615" i="10"/>
  <c r="CO583" i="10"/>
  <c r="CO551" i="10"/>
  <c r="CO519" i="10"/>
  <c r="CO487" i="10"/>
  <c r="CO455" i="10"/>
  <c r="CO423" i="10"/>
  <c r="CO391" i="10"/>
  <c r="CO359" i="10"/>
  <c r="CO327" i="10"/>
  <c r="CO295" i="10"/>
  <c r="CO263" i="10"/>
  <c r="CO247" i="10"/>
  <c r="CO231" i="10"/>
  <c r="CO215" i="10"/>
  <c r="CO199" i="10"/>
  <c r="CO183" i="10"/>
  <c r="CO167" i="10"/>
  <c r="CO151" i="10"/>
  <c r="CO135" i="10"/>
  <c r="CO119" i="10"/>
  <c r="CO103" i="10"/>
  <c r="CO87" i="10"/>
  <c r="CO71" i="10"/>
  <c r="CO55" i="10"/>
  <c r="CO39" i="10"/>
  <c r="CO23" i="10"/>
  <c r="CO951" i="10"/>
  <c r="CO919" i="10"/>
  <c r="CO887" i="10"/>
  <c r="CO855" i="10"/>
  <c r="CO839" i="10"/>
  <c r="CO807" i="10"/>
  <c r="CO775" i="10"/>
  <c r="CO759" i="10"/>
  <c r="CO727" i="10"/>
  <c r="CO695" i="10"/>
  <c r="CO663" i="10"/>
  <c r="CO631" i="10"/>
  <c r="CO599" i="10"/>
  <c r="CO567" i="10"/>
  <c r="CO535" i="10"/>
  <c r="CO503" i="10"/>
  <c r="CO471" i="10"/>
  <c r="CO439" i="10"/>
  <c r="CO407" i="10"/>
  <c r="CO375" i="10"/>
  <c r="CO343" i="10"/>
  <c r="CO311" i="10"/>
  <c r="CO279" i="10"/>
  <c r="CO982" i="10"/>
  <c r="CO966" i="10"/>
  <c r="CO950" i="10"/>
  <c r="CO934" i="10"/>
  <c r="CO918" i="10"/>
  <c r="CO902" i="10"/>
  <c r="CO886" i="10"/>
  <c r="CO870" i="10"/>
  <c r="CO838" i="10"/>
  <c r="CO822" i="10"/>
  <c r="CO806" i="10"/>
  <c r="CO790" i="10"/>
  <c r="CO774" i="10"/>
  <c r="CO758" i="10"/>
  <c r="CO742" i="10"/>
  <c r="CO726" i="10"/>
  <c r="CO694" i="10"/>
  <c r="CO678" i="10"/>
  <c r="CO662" i="10"/>
  <c r="CO646" i="10"/>
  <c r="CO614" i="10"/>
  <c r="CO598" i="10"/>
  <c r="CO582" i="10"/>
  <c r="CO566" i="10"/>
  <c r="CO550" i="10"/>
  <c r="CO534" i="10"/>
  <c r="CO518" i="10"/>
  <c r="CO502" i="10"/>
  <c r="CO486" i="10"/>
  <c r="CO470" i="10"/>
  <c r="CO454" i="10"/>
  <c r="CO438" i="10"/>
  <c r="CO422" i="10"/>
  <c r="CO406" i="10"/>
  <c r="CO390" i="10"/>
  <c r="CO374" i="10"/>
  <c r="CO358" i="10"/>
  <c r="CO342" i="10"/>
  <c r="CO326" i="10"/>
  <c r="CO310" i="10"/>
  <c r="CO294" i="10"/>
  <c r="CO278" i="10"/>
  <c r="CO262" i="10"/>
  <c r="CO246" i="10"/>
  <c r="CO230" i="10"/>
  <c r="CO214" i="10"/>
  <c r="CO198" i="10"/>
  <c r="CO182" i="10"/>
  <c r="CO166" i="10"/>
  <c r="CO150" i="10"/>
  <c r="CO134" i="10"/>
  <c r="CO118" i="10"/>
  <c r="CO102" i="10"/>
  <c r="CO86" i="10"/>
  <c r="CO70" i="10"/>
  <c r="CO54" i="10"/>
  <c r="CO38" i="10"/>
  <c r="CO22" i="10"/>
  <c r="CO261" i="10"/>
  <c r="CO245" i="10"/>
  <c r="CO229" i="10"/>
  <c r="CO213" i="10"/>
  <c r="CO197" i="10"/>
  <c r="CO181" i="10"/>
  <c r="CO165" i="10"/>
  <c r="CO149" i="10"/>
  <c r="CO133" i="10"/>
  <c r="CO117" i="10"/>
  <c r="CO101" i="10"/>
  <c r="CO85" i="10"/>
  <c r="CO69" i="10"/>
  <c r="CO53" i="10"/>
  <c r="CO37" i="10"/>
  <c r="CO21" i="10"/>
  <c r="CO981" i="10"/>
  <c r="CO965" i="10"/>
  <c r="CO933" i="10"/>
  <c r="CO917" i="10"/>
  <c r="CO901" i="10"/>
  <c r="CO885" i="10"/>
  <c r="CO869" i="10"/>
  <c r="CO853" i="10"/>
  <c r="CO837" i="10"/>
  <c r="CO821" i="10"/>
  <c r="CO805" i="10"/>
  <c r="CO789" i="10"/>
  <c r="CO773" i="10"/>
  <c r="CO757" i="10"/>
  <c r="CO741" i="10"/>
  <c r="CO725" i="10"/>
  <c r="CO709" i="10"/>
  <c r="CO693" i="10"/>
  <c r="CO677" i="10"/>
  <c r="CO661" i="10"/>
  <c r="CO645" i="10"/>
  <c r="CO629" i="10"/>
  <c r="CO613" i="10"/>
  <c r="CO597" i="10"/>
  <c r="CO565" i="10"/>
  <c r="CO549" i="10"/>
  <c r="CO533" i="10"/>
  <c r="CO517" i="10"/>
  <c r="CO501" i="10"/>
  <c r="CO485" i="10"/>
  <c r="CO469" i="10"/>
  <c r="CO453" i="10"/>
  <c r="CO437" i="10"/>
  <c r="CO421" i="10"/>
  <c r="CO405" i="10"/>
  <c r="CO389" i="10"/>
  <c r="CO373" i="10"/>
  <c r="CO357" i="10"/>
  <c r="CO341" i="10"/>
  <c r="CO325" i="10"/>
  <c r="CO309" i="10"/>
  <c r="CO293" i="10"/>
  <c r="CO277" i="10"/>
  <c r="CO980" i="10"/>
  <c r="CO964" i="10"/>
  <c r="CO948" i="10"/>
  <c r="CO932" i="10"/>
  <c r="CO916" i="10"/>
  <c r="CO884" i="10"/>
  <c r="CO852" i="10"/>
  <c r="CO836" i="10"/>
  <c r="CO820" i="10"/>
  <c r="CO788" i="10"/>
  <c r="CO756" i="10"/>
  <c r="CO740" i="10"/>
  <c r="CO724" i="10"/>
  <c r="CO708" i="10"/>
  <c r="CO692" i="10"/>
  <c r="CO660" i="10"/>
  <c r="CO644" i="10"/>
  <c r="CO628" i="10"/>
  <c r="CO612" i="10"/>
  <c r="CO596" i="10"/>
  <c r="CO580" i="10"/>
  <c r="CO564" i="10"/>
  <c r="CO548" i="10"/>
  <c r="CO532" i="10"/>
  <c r="CO516" i="10"/>
  <c r="CO500" i="10"/>
  <c r="CO484" i="10"/>
  <c r="CO468" i="10"/>
  <c r="CO452" i="10"/>
  <c r="CO436" i="10"/>
  <c r="CO404" i="10"/>
  <c r="CO388" i="10"/>
  <c r="CO372" i="10"/>
  <c r="CO356" i="10"/>
  <c r="CO340" i="10"/>
  <c r="CO324" i="10"/>
  <c r="CO308" i="10"/>
  <c r="CO292" i="10"/>
  <c r="CO276" i="10"/>
  <c r="CO260" i="10"/>
  <c r="CO244" i="10"/>
  <c r="CO228" i="10"/>
  <c r="CO212" i="10"/>
  <c r="CO196" i="10"/>
  <c r="CO164" i="10"/>
  <c r="CO148" i="10"/>
  <c r="CO132" i="10"/>
  <c r="CO116" i="10"/>
  <c r="CO100" i="10"/>
  <c r="CO84" i="10"/>
  <c r="CO68" i="10"/>
  <c r="CO52" i="10"/>
  <c r="CO36" i="10"/>
  <c r="CO20" i="10"/>
  <c r="CO259" i="10"/>
  <c r="CO243" i="10"/>
  <c r="CO227" i="10"/>
  <c r="CO211" i="10"/>
  <c r="CO195" i="10"/>
  <c r="CO179" i="10"/>
  <c r="CO163" i="10"/>
  <c r="CO147" i="10"/>
  <c r="CO131" i="10"/>
  <c r="CO115" i="10"/>
  <c r="CO99" i="10"/>
  <c r="CO83" i="10"/>
  <c r="CO67" i="10"/>
  <c r="CO51" i="10"/>
  <c r="CO35" i="10"/>
  <c r="CO19" i="10"/>
  <c r="CO899" i="10"/>
  <c r="CO803" i="10"/>
  <c r="CO707" i="10"/>
  <c r="CO611" i="10"/>
  <c r="CO515" i="10"/>
  <c r="CO419" i="10"/>
  <c r="CO291" i="10"/>
  <c r="CO978" i="10"/>
  <c r="CO962" i="10"/>
  <c r="CO946" i="10"/>
  <c r="CO930" i="10"/>
  <c r="CO898" i="10"/>
  <c r="CO866" i="10"/>
  <c r="CO850" i="10"/>
  <c r="CO834" i="10"/>
  <c r="CO818" i="10"/>
  <c r="CO802" i="10"/>
  <c r="CO786" i="10"/>
  <c r="CO770" i="10"/>
  <c r="CO754" i="10"/>
  <c r="CO738" i="10"/>
  <c r="CO722" i="10"/>
  <c r="CO706" i="10"/>
  <c r="CO674" i="10"/>
  <c r="CO642" i="10"/>
  <c r="CO626" i="10"/>
  <c r="CO594" i="10"/>
  <c r="CO578" i="10"/>
  <c r="CO562" i="10"/>
  <c r="CO546" i="10"/>
  <c r="CO530" i="10"/>
  <c r="CO514" i="10"/>
  <c r="CO498" i="10"/>
  <c r="CO482" i="10"/>
  <c r="CO466" i="10"/>
  <c r="CO450" i="10"/>
  <c r="CO434" i="10"/>
  <c r="CO418" i="10"/>
  <c r="CO402" i="10"/>
  <c r="CO386" i="10"/>
  <c r="CO370" i="10"/>
  <c r="CO338" i="10"/>
  <c r="CO322" i="10"/>
  <c r="CO306" i="10"/>
  <c r="CO290" i="10"/>
  <c r="CO274" i="10"/>
  <c r="CO258" i="10"/>
  <c r="CO242" i="10"/>
  <c r="CO226" i="10"/>
  <c r="CO210" i="10"/>
  <c r="CO194" i="10"/>
  <c r="CO178" i="10"/>
  <c r="CO162" i="10"/>
  <c r="CO146" i="10"/>
  <c r="CO130" i="10"/>
  <c r="CO114" i="10"/>
  <c r="CO98" i="10"/>
  <c r="CO82" i="10"/>
  <c r="CO66" i="10"/>
  <c r="CO50" i="10"/>
  <c r="CO34" i="10"/>
  <c r="CO18" i="10"/>
  <c r="AM18" i="10" s="1"/>
  <c r="CO979" i="10"/>
  <c r="CO739" i="10"/>
  <c r="CO659" i="10"/>
  <c r="CO547" i="10"/>
  <c r="CO435" i="10"/>
  <c r="CO275" i="10"/>
  <c r="CO977" i="10"/>
  <c r="CO945" i="10"/>
  <c r="CO913" i="10"/>
  <c r="CO897" i="10"/>
  <c r="CO881" i="10"/>
  <c r="CO865" i="10"/>
  <c r="CO849" i="10"/>
  <c r="CO833" i="10"/>
  <c r="CO801" i="10"/>
  <c r="CO785" i="10"/>
  <c r="CO769" i="10"/>
  <c r="CO753" i="10"/>
  <c r="CO721" i="10"/>
  <c r="CO705" i="10"/>
  <c r="CO689" i="10"/>
  <c r="CO673" i="10"/>
  <c r="CO657" i="10"/>
  <c r="CO641" i="10"/>
  <c r="CO625" i="10"/>
  <c r="CO609" i="10"/>
  <c r="CO593" i="10"/>
  <c r="CO577" i="10"/>
  <c r="CO561" i="10"/>
  <c r="CO545" i="10"/>
  <c r="CO529" i="10"/>
  <c r="CO513" i="10"/>
  <c r="CO497" i="10"/>
  <c r="CO481" i="10"/>
  <c r="CO465" i="10"/>
  <c r="CO449" i="10"/>
  <c r="CO433" i="10"/>
  <c r="CO417" i="10"/>
  <c r="CO401" i="10"/>
  <c r="CO385" i="10"/>
  <c r="CO369" i="10"/>
  <c r="CO353" i="10"/>
  <c r="CO337" i="10"/>
  <c r="CO321" i="10"/>
  <c r="CO305" i="10"/>
  <c r="CO289" i="10"/>
  <c r="CO273" i="10"/>
  <c r="CO257" i="10"/>
  <c r="CO241" i="10"/>
  <c r="CO225" i="10"/>
  <c r="CO209" i="10"/>
  <c r="CO193" i="10"/>
  <c r="CO177" i="10"/>
  <c r="CO161" i="10"/>
  <c r="CO145" i="10"/>
  <c r="CO129" i="10"/>
  <c r="CO113" i="10"/>
  <c r="CO97" i="10"/>
  <c r="CO81" i="10"/>
  <c r="CO65" i="10"/>
  <c r="CO49" i="10"/>
  <c r="CO33" i="10"/>
  <c r="CO17" i="10"/>
  <c r="AM17" i="10" s="1"/>
  <c r="CO947" i="10"/>
  <c r="CO851" i="10"/>
  <c r="CO771" i="10"/>
  <c r="CO691" i="10"/>
  <c r="CO595" i="10"/>
  <c r="CO499" i="10"/>
  <c r="CO403" i="10"/>
  <c r="CO307" i="10"/>
  <c r="CO960" i="10"/>
  <c r="CO944" i="10"/>
  <c r="CO928" i="10"/>
  <c r="CO912" i="10"/>
  <c r="CO896" i="10"/>
  <c r="CO880" i="10"/>
  <c r="CO864" i="10"/>
  <c r="CO848" i="10"/>
  <c r="CO832" i="10"/>
  <c r="CO816" i="10"/>
  <c r="CO800" i="10"/>
  <c r="CO768" i="10"/>
  <c r="CO752" i="10"/>
  <c r="CO736" i="10"/>
  <c r="CO720" i="10"/>
  <c r="CO688" i="10"/>
  <c r="CO672" i="10"/>
  <c r="CO656" i="10"/>
  <c r="CO640" i="10"/>
  <c r="CO608" i="10"/>
  <c r="CO592" i="10"/>
  <c r="CO576" i="10"/>
  <c r="CO560" i="10"/>
  <c r="CO544" i="10"/>
  <c r="CO528" i="10"/>
  <c r="CO512" i="10"/>
  <c r="CO496" i="10"/>
  <c r="CO480" i="10"/>
  <c r="CO464" i="10"/>
  <c r="CO448" i="10"/>
  <c r="CO432" i="10"/>
  <c r="CO416" i="10"/>
  <c r="CO400" i="10"/>
  <c r="CO384" i="10"/>
  <c r="CO368" i="10"/>
  <c r="CO352" i="10"/>
  <c r="CO336" i="10"/>
  <c r="CO320" i="10"/>
  <c r="CO304" i="10"/>
  <c r="CO288" i="10"/>
  <c r="CO272" i="10"/>
  <c r="CO256" i="10"/>
  <c r="CO240" i="10"/>
  <c r="CO224" i="10"/>
  <c r="CO208" i="10"/>
  <c r="CO192" i="10"/>
  <c r="CO176" i="10"/>
  <c r="CO160" i="10"/>
  <c r="CO144" i="10"/>
  <c r="CO128" i="10"/>
  <c r="CO112" i="10"/>
  <c r="CO96" i="10"/>
  <c r="CO80" i="10"/>
  <c r="CO64" i="10"/>
  <c r="CO48" i="10"/>
  <c r="CO32" i="10"/>
  <c r="CO963" i="10"/>
  <c r="CO883" i="10"/>
  <c r="CO627" i="10"/>
  <c r="CO531" i="10"/>
  <c r="CO467" i="10"/>
  <c r="CO387" i="10"/>
  <c r="CO323" i="10"/>
  <c r="CO975" i="10"/>
  <c r="CO959" i="10"/>
  <c r="CO943" i="10"/>
  <c r="CO927" i="10"/>
  <c r="CO911" i="10"/>
  <c r="CO895" i="10"/>
  <c r="CO879" i="10"/>
  <c r="CO863" i="10"/>
  <c r="CO831" i="10"/>
  <c r="CO815" i="10"/>
  <c r="CO799" i="10"/>
  <c r="CO783" i="10"/>
  <c r="CO767" i="10"/>
  <c r="CO751" i="10"/>
  <c r="CO735" i="10"/>
  <c r="CO719" i="10"/>
  <c r="CO703" i="10"/>
  <c r="CO687" i="10"/>
  <c r="CO671" i="10"/>
  <c r="CO655" i="10"/>
  <c r="CO639" i="10"/>
  <c r="CO623" i="10"/>
  <c r="CO607" i="10"/>
  <c r="CO591" i="10"/>
  <c r="CO575" i="10"/>
  <c r="CO559" i="10"/>
  <c r="CO543" i="10"/>
  <c r="CO527" i="10"/>
  <c r="CO511" i="10"/>
  <c r="CO495" i="10"/>
  <c r="CO479" i="10"/>
  <c r="CO463" i="10"/>
  <c r="CO447" i="10"/>
  <c r="CO431" i="10"/>
  <c r="CO415" i="10"/>
  <c r="CO399" i="10"/>
  <c r="CO383" i="10"/>
  <c r="CO367" i="10"/>
  <c r="CO351" i="10"/>
  <c r="CO335" i="10"/>
  <c r="CO319" i="10"/>
  <c r="CO303" i="10"/>
  <c r="CO271" i="10"/>
  <c r="CO255" i="10"/>
  <c r="CO239" i="10"/>
  <c r="CO223" i="10"/>
  <c r="CO207" i="10"/>
  <c r="CO191" i="10"/>
  <c r="CO175" i="10"/>
  <c r="CO159" i="10"/>
  <c r="CO143" i="10"/>
  <c r="CO127" i="10"/>
  <c r="CO111" i="10"/>
  <c r="CO95" i="10"/>
  <c r="CO79" i="10"/>
  <c r="CO63" i="10"/>
  <c r="CO47" i="10"/>
  <c r="CO31" i="10"/>
  <c r="CO915" i="10"/>
  <c r="CO819" i="10"/>
  <c r="CO723" i="10"/>
  <c r="CO643" i="10"/>
  <c r="CO563" i="10"/>
  <c r="CO483" i="10"/>
  <c r="CO371" i="10"/>
  <c r="CO339" i="10"/>
  <c r="CO974" i="10"/>
  <c r="CO958" i="10"/>
  <c r="CO942" i="10"/>
  <c r="CO926" i="10"/>
  <c r="CO910" i="10"/>
  <c r="CO878" i="10"/>
  <c r="CO862" i="10"/>
  <c r="CO846" i="10"/>
  <c r="CO830" i="10"/>
  <c r="CO814" i="10"/>
  <c r="CO798" i="10"/>
  <c r="CO782" i="10"/>
  <c r="CO750" i="10"/>
  <c r="CO734" i="10"/>
  <c r="CO718" i="10"/>
  <c r="CO702" i="10"/>
  <c r="CO686" i="10"/>
  <c r="CO654" i="10"/>
  <c r="CO638" i="10"/>
  <c r="CO622" i="10"/>
  <c r="CO606" i="10"/>
  <c r="CO590" i="10"/>
  <c r="CO574" i="10"/>
  <c r="CO558" i="10"/>
  <c r="CO542" i="10"/>
  <c r="CO526" i="10"/>
  <c r="CO510" i="10"/>
  <c r="CO494" i="10"/>
  <c r="CO478" i="10"/>
  <c r="CO462" i="10"/>
  <c r="CO446" i="10"/>
  <c r="CO430" i="10"/>
  <c r="CO414" i="10"/>
  <c r="CO398" i="10"/>
  <c r="CO382" i="10"/>
  <c r="CO366" i="10"/>
  <c r="CO350" i="10"/>
  <c r="CO334" i="10"/>
  <c r="CO318" i="10"/>
  <c r="CO302" i="10"/>
  <c r="CO286" i="10"/>
  <c r="CO270" i="10"/>
  <c r="CO254" i="10"/>
  <c r="CO238" i="10"/>
  <c r="CO222" i="10"/>
  <c r="CO206" i="10"/>
  <c r="CO190" i="10"/>
  <c r="CO174" i="10"/>
  <c r="CO158" i="10"/>
  <c r="CO142" i="10"/>
  <c r="CO126" i="10"/>
  <c r="CO110" i="10"/>
  <c r="CO94" i="10"/>
  <c r="CO78" i="10"/>
  <c r="CO62" i="10"/>
  <c r="CO46" i="10"/>
  <c r="CO30" i="10"/>
  <c r="CO931" i="10"/>
  <c r="CO867" i="10"/>
  <c r="CO787" i="10"/>
  <c r="CO675" i="10"/>
  <c r="CO579" i="10"/>
  <c r="CO451" i="10"/>
  <c r="CO355" i="10"/>
  <c r="CO973" i="10"/>
  <c r="CO957" i="10"/>
  <c r="CO941" i="10"/>
  <c r="CO925" i="10"/>
  <c r="CO909" i="10"/>
  <c r="CO893" i="10"/>
  <c r="CO877" i="10"/>
  <c r="CO845" i="10"/>
  <c r="CO813" i="10"/>
  <c r="CO781" i="10"/>
  <c r="CO765" i="10"/>
  <c r="CO733" i="10"/>
  <c r="CO701" i="10"/>
  <c r="CO685" i="10"/>
  <c r="CO669" i="10"/>
  <c r="CO653" i="10"/>
  <c r="CO621" i="10"/>
  <c r="CO605" i="10"/>
  <c r="CO589" i="10"/>
  <c r="CO573" i="10"/>
  <c r="CO557" i="10"/>
  <c r="CO541" i="10"/>
  <c r="CO525" i="10"/>
  <c r="CO509" i="10"/>
  <c r="CO493" i="10"/>
  <c r="CO477" i="10"/>
  <c r="CO461" i="10"/>
  <c r="CO445" i="10"/>
  <c r="CO429" i="10"/>
  <c r="CO413" i="10"/>
  <c r="CO397" i="10"/>
  <c r="CO381" i="10"/>
  <c r="CO365" i="10"/>
  <c r="CO349" i="10"/>
  <c r="CO333" i="10"/>
  <c r="CO317" i="10"/>
  <c r="CO301" i="10"/>
  <c r="CO285" i="10"/>
  <c r="CO269" i="10"/>
  <c r="CO253" i="10"/>
  <c r="CO237" i="10"/>
  <c r="CO221" i="10"/>
  <c r="CO205" i="10"/>
  <c r="CO189" i="10"/>
  <c r="CO173" i="10"/>
  <c r="CO157" i="10"/>
  <c r="CO141" i="10"/>
  <c r="CO125" i="10"/>
  <c r="CO109" i="10"/>
  <c r="CO93" i="10"/>
  <c r="CO77" i="10"/>
  <c r="CO61" i="10"/>
  <c r="CO45" i="10"/>
  <c r="CO29" i="10"/>
  <c r="CO268" i="10"/>
  <c r="CO252" i="10"/>
  <c r="CO236" i="10"/>
  <c r="CO220" i="10"/>
  <c r="CO204" i="10"/>
  <c r="CO188" i="10"/>
  <c r="CO172" i="10"/>
  <c r="CO156" i="10"/>
  <c r="CO140" i="10"/>
  <c r="CO124" i="10"/>
  <c r="CO108" i="10"/>
  <c r="CO92" i="10"/>
  <c r="CO76" i="10"/>
  <c r="CO60" i="10"/>
  <c r="CO44" i="10"/>
  <c r="CO28" i="10"/>
  <c r="AN17" i="10" l="1"/>
  <c r="AN718" i="10"/>
  <c r="AN579" i="10"/>
  <c r="AN483" i="10"/>
  <c r="AN222" i="10"/>
  <c r="AN735" i="10"/>
  <c r="AN787" i="10"/>
  <c r="AN782" i="10"/>
  <c r="AN208" i="10"/>
  <c r="AN205" i="10"/>
  <c r="AN254" i="10"/>
  <c r="AN511" i="10"/>
  <c r="AN768" i="10"/>
  <c r="AN220" i="10"/>
  <c r="AN781" i="10"/>
  <c r="AN270" i="10"/>
  <c r="AN819" i="10"/>
  <c r="AN527" i="10"/>
  <c r="AN627" i="10"/>
  <c r="AN800" i="10"/>
  <c r="AN225" i="10"/>
  <c r="AN739" i="10"/>
  <c r="AN514" i="10"/>
  <c r="AN20" i="10"/>
  <c r="AN564" i="10"/>
  <c r="AN709" i="10"/>
  <c r="AN981" i="10"/>
  <c r="AN518" i="10"/>
  <c r="AN806" i="10"/>
  <c r="AN247" i="10"/>
  <c r="AN504" i="10"/>
  <c r="AN730" i="10"/>
  <c r="AN236" i="10"/>
  <c r="AN237" i="10"/>
  <c r="AN813" i="10"/>
  <c r="AN286" i="10"/>
  <c r="AN252" i="10"/>
  <c r="AN253" i="10"/>
  <c r="AN509" i="10"/>
  <c r="AN845" i="10"/>
  <c r="AN46" i="10"/>
  <c r="AN302" i="10"/>
  <c r="AN558" i="10"/>
  <c r="AN846" i="10"/>
  <c r="AN31" i="10"/>
  <c r="AN303" i="10"/>
  <c r="AN559" i="10"/>
  <c r="AN815" i="10"/>
  <c r="AN963" i="10"/>
  <c r="AN272" i="10"/>
  <c r="AN528" i="10"/>
  <c r="AN832" i="10"/>
  <c r="AN947" i="10"/>
  <c r="AN257" i="10"/>
  <c r="AN513" i="10"/>
  <c r="AN785" i="10"/>
  <c r="AN18" i="10"/>
  <c r="AN274" i="10"/>
  <c r="AN546" i="10"/>
  <c r="AN850" i="10"/>
  <c r="AN51" i="10"/>
  <c r="AN52" i="10"/>
  <c r="AN324" i="10"/>
  <c r="AN596" i="10"/>
  <c r="AN932" i="10"/>
  <c r="AN469" i="10"/>
  <c r="AN741" i="10"/>
  <c r="AN37" i="10"/>
  <c r="AN38" i="10"/>
  <c r="AN294" i="10"/>
  <c r="AN550" i="10"/>
  <c r="AN838" i="10"/>
  <c r="AN503" i="10"/>
  <c r="AN23" i="10"/>
  <c r="AN295" i="10"/>
  <c r="AN935" i="10"/>
  <c r="AN264" i="10"/>
  <c r="AN536" i="10"/>
  <c r="AN808" i="10"/>
  <c r="AN361" i="10"/>
  <c r="AN633" i="10"/>
  <c r="AN953" i="10"/>
  <c r="AN249" i="10"/>
  <c r="AN250" i="10"/>
  <c r="AN506" i="10"/>
  <c r="AN762" i="10"/>
  <c r="AN940" i="10"/>
  <c r="AN251" i="10"/>
  <c r="AN507" i="10"/>
  <c r="AN763" i="10"/>
  <c r="AN380" i="10"/>
  <c r="AN636" i="10"/>
  <c r="AN956" i="10"/>
  <c r="AN62" i="10"/>
  <c r="AN319" i="10"/>
  <c r="AN32" i="10"/>
  <c r="AN288" i="10"/>
  <c r="AN544" i="10"/>
  <c r="AN848" i="10"/>
  <c r="AN273" i="10"/>
  <c r="AN529" i="10"/>
  <c r="AN801" i="10"/>
  <c r="AN34" i="10"/>
  <c r="AN290" i="10"/>
  <c r="AN562" i="10"/>
  <c r="AN866" i="10"/>
  <c r="AN67" i="10"/>
  <c r="AN68" i="10"/>
  <c r="AN340" i="10"/>
  <c r="AN612" i="10"/>
  <c r="AN948" i="10"/>
  <c r="AN485" i="10"/>
  <c r="AN757" i="10"/>
  <c r="AN53" i="10"/>
  <c r="AN54" i="10"/>
  <c r="AN310" i="10"/>
  <c r="AN566" i="10"/>
  <c r="AN870" i="10"/>
  <c r="AN535" i="10"/>
  <c r="AN39" i="10"/>
  <c r="AN327" i="10"/>
  <c r="AN24" i="10"/>
  <c r="AN280" i="10"/>
  <c r="AN552" i="10"/>
  <c r="AN824" i="10"/>
  <c r="AN377" i="10"/>
  <c r="AN649" i="10"/>
  <c r="AN985" i="10"/>
  <c r="AN265" i="10"/>
  <c r="AN266" i="10"/>
  <c r="AN522" i="10"/>
  <c r="AN778" i="10"/>
  <c r="AN972" i="10"/>
  <c r="AN267" i="10"/>
  <c r="AN523" i="10"/>
  <c r="AN779" i="10"/>
  <c r="AN396" i="10"/>
  <c r="AN652" i="10"/>
  <c r="AN669" i="10"/>
  <c r="AN877" i="10"/>
  <c r="AN878" i="10"/>
  <c r="AN48" i="10"/>
  <c r="AN304" i="10"/>
  <c r="AN560" i="10"/>
  <c r="AN864" i="10"/>
  <c r="AN33" i="10"/>
  <c r="AN289" i="10"/>
  <c r="AN545" i="10"/>
  <c r="AN833" i="10"/>
  <c r="AN50" i="10"/>
  <c r="AN306" i="10"/>
  <c r="AN578" i="10"/>
  <c r="AN898" i="10"/>
  <c r="AN83" i="10"/>
  <c r="AN84" i="10"/>
  <c r="AN356" i="10"/>
  <c r="AN628" i="10"/>
  <c r="AN964" i="10"/>
  <c r="AN501" i="10"/>
  <c r="AN773" i="10"/>
  <c r="AN69" i="10"/>
  <c r="AN70" i="10"/>
  <c r="AN326" i="10"/>
  <c r="AN582" i="10"/>
  <c r="AN886" i="10"/>
  <c r="AN567" i="10"/>
  <c r="AN55" i="10"/>
  <c r="AN359" i="10"/>
  <c r="AN40" i="10"/>
  <c r="AN296" i="10"/>
  <c r="AN568" i="10"/>
  <c r="AN840" i="10"/>
  <c r="AN393" i="10"/>
  <c r="AN665" i="10"/>
  <c r="AN25" i="10"/>
  <c r="AN26" i="10"/>
  <c r="AN282" i="10"/>
  <c r="AN538" i="10"/>
  <c r="AN794" i="10"/>
  <c r="AN27" i="10"/>
  <c r="AN283" i="10"/>
  <c r="AN539" i="10"/>
  <c r="AN795" i="10"/>
  <c r="AN412" i="10"/>
  <c r="AN668" i="10"/>
  <c r="AN381" i="10"/>
  <c r="AN140" i="10"/>
  <c r="AN831" i="10"/>
  <c r="AN541" i="10"/>
  <c r="AN301" i="10"/>
  <c r="AN351" i="10"/>
  <c r="AN320" i="10"/>
  <c r="AN49" i="10"/>
  <c r="AN305" i="10"/>
  <c r="AN561" i="10"/>
  <c r="AN849" i="10"/>
  <c r="AN66" i="10"/>
  <c r="AN322" i="10"/>
  <c r="AN594" i="10"/>
  <c r="AN930" i="10"/>
  <c r="AN99" i="10"/>
  <c r="AN100" i="10"/>
  <c r="AN372" i="10"/>
  <c r="AN644" i="10"/>
  <c r="AN980" i="10"/>
  <c r="AN517" i="10"/>
  <c r="AN789" i="10"/>
  <c r="AN85" i="10"/>
  <c r="AN86" i="10"/>
  <c r="AN342" i="10"/>
  <c r="AN598" i="10"/>
  <c r="AN902" i="10"/>
  <c r="AN599" i="10"/>
  <c r="AN71" i="10"/>
  <c r="AN391" i="10"/>
  <c r="AN56" i="10"/>
  <c r="AN312" i="10"/>
  <c r="AN584" i="10"/>
  <c r="AN856" i="10"/>
  <c r="AN409" i="10"/>
  <c r="AN681" i="10"/>
  <c r="AN41" i="10"/>
  <c r="AN42" i="10"/>
  <c r="AN298" i="10"/>
  <c r="AN554" i="10"/>
  <c r="AN810" i="10"/>
  <c r="AN43" i="10"/>
  <c r="AN299" i="10"/>
  <c r="AN555" i="10"/>
  <c r="AN811" i="10"/>
  <c r="AN428" i="10"/>
  <c r="AN700" i="10"/>
  <c r="AN430" i="10"/>
  <c r="AN525" i="10"/>
  <c r="AN862" i="10"/>
  <c r="AN285" i="10"/>
  <c r="AN590" i="10"/>
  <c r="AN863" i="10"/>
  <c r="AN909" i="10"/>
  <c r="AN79" i="10"/>
  <c r="AN576" i="10"/>
  <c r="AN317" i="10"/>
  <c r="AN110" i="10"/>
  <c r="AN622" i="10"/>
  <c r="AN367" i="10"/>
  <c r="AN895" i="10"/>
  <c r="AN592" i="10"/>
  <c r="AN321" i="10"/>
  <c r="AN865" i="10"/>
  <c r="AN626" i="10"/>
  <c r="AN115" i="10"/>
  <c r="AN660" i="10"/>
  <c r="AN805" i="10"/>
  <c r="AN358" i="10"/>
  <c r="AN918" i="10"/>
  <c r="AN631" i="10"/>
  <c r="AN423" i="10"/>
  <c r="AN72" i="10"/>
  <c r="AN328" i="10"/>
  <c r="AN600" i="10"/>
  <c r="AN872" i="10"/>
  <c r="AN425" i="10"/>
  <c r="AN713" i="10"/>
  <c r="AN57" i="10"/>
  <c r="AN58" i="10"/>
  <c r="AN314" i="10"/>
  <c r="AN570" i="10"/>
  <c r="AN59" i="10"/>
  <c r="AN315" i="10"/>
  <c r="AN571" i="10"/>
  <c r="AN827" i="10"/>
  <c r="AN444" i="10"/>
  <c r="AN716" i="10"/>
  <c r="AN355" i="10"/>
  <c r="AN269" i="10"/>
  <c r="AN47" i="10"/>
  <c r="AN29" i="10"/>
  <c r="AN334" i="10"/>
  <c r="AN63" i="10"/>
  <c r="AN45" i="10"/>
  <c r="AN350" i="10"/>
  <c r="AN607" i="10"/>
  <c r="AN880" i="10"/>
  <c r="AN60" i="10"/>
  <c r="AN61" i="10"/>
  <c r="AN573" i="10"/>
  <c r="AN925" i="10"/>
  <c r="AN366" i="10"/>
  <c r="AN926" i="10"/>
  <c r="AN95" i="10"/>
  <c r="AN623" i="10"/>
  <c r="AN80" i="10"/>
  <c r="AN336" i="10"/>
  <c r="AN896" i="10"/>
  <c r="AN65" i="10"/>
  <c r="AN577" i="10"/>
  <c r="AN82" i="10"/>
  <c r="AN338" i="10"/>
  <c r="AN946" i="10"/>
  <c r="AN116" i="10"/>
  <c r="AN388" i="10"/>
  <c r="AN277" i="10"/>
  <c r="AN533" i="10"/>
  <c r="AN101" i="10"/>
  <c r="AN102" i="10"/>
  <c r="AN614" i="10"/>
  <c r="AN87" i="10"/>
  <c r="AN826" i="10"/>
  <c r="AN76" i="10"/>
  <c r="AN77" i="10"/>
  <c r="AN333" i="10"/>
  <c r="AN589" i="10"/>
  <c r="AN941" i="10"/>
  <c r="AN126" i="10"/>
  <c r="AN382" i="10"/>
  <c r="AN638" i="10"/>
  <c r="AN942" i="10"/>
  <c r="AN111" i="10"/>
  <c r="AN383" i="10"/>
  <c r="AN639" i="10"/>
  <c r="AN911" i="10"/>
  <c r="AN96" i="10"/>
  <c r="AN352" i="10"/>
  <c r="AN608" i="10"/>
  <c r="AN912" i="10"/>
  <c r="AN81" i="10"/>
  <c r="AN337" i="10"/>
  <c r="AN593" i="10"/>
  <c r="AN881" i="10"/>
  <c r="AN98" i="10"/>
  <c r="AN370" i="10"/>
  <c r="AN642" i="10"/>
  <c r="AN962" i="10"/>
  <c r="AN131" i="10"/>
  <c r="AN132" i="10"/>
  <c r="AN404" i="10"/>
  <c r="AN692" i="10"/>
  <c r="AN293" i="10"/>
  <c r="AN549" i="10"/>
  <c r="AN821" i="10"/>
  <c r="AN117" i="10"/>
  <c r="AN118" i="10"/>
  <c r="AN374" i="10"/>
  <c r="AN646" i="10"/>
  <c r="AN934" i="10"/>
  <c r="AN663" i="10"/>
  <c r="AN103" i="10"/>
  <c r="AN455" i="10"/>
  <c r="AN88" i="10"/>
  <c r="AN344" i="10"/>
  <c r="AN616" i="10"/>
  <c r="AN904" i="10"/>
  <c r="AN441" i="10"/>
  <c r="AN729" i="10"/>
  <c r="AN73" i="10"/>
  <c r="AN74" i="10"/>
  <c r="AN330" i="10"/>
  <c r="AN586" i="10"/>
  <c r="AN842" i="10"/>
  <c r="AN75" i="10"/>
  <c r="AN331" i="10"/>
  <c r="AN587" i="10"/>
  <c r="AN843" i="10"/>
  <c r="AN460" i="10"/>
  <c r="AN732" i="10"/>
  <c r="AN174" i="10"/>
  <c r="AN268" i="10"/>
  <c r="AN574" i="10"/>
  <c r="AN28" i="10"/>
  <c r="AN78" i="10"/>
  <c r="AN335" i="10"/>
  <c r="AN44" i="10"/>
  <c r="AN94" i="10"/>
  <c r="AN910" i="10"/>
  <c r="AN64" i="10"/>
  <c r="AN93" i="10"/>
  <c r="AN957" i="10"/>
  <c r="AN398" i="10"/>
  <c r="AN958" i="10"/>
  <c r="AN399" i="10"/>
  <c r="AN927" i="10"/>
  <c r="AN368" i="10"/>
  <c r="AN928" i="10"/>
  <c r="AN609" i="10"/>
  <c r="AN114" i="10"/>
  <c r="AN674" i="10"/>
  <c r="AN147" i="10"/>
  <c r="AN436" i="10"/>
  <c r="AN309" i="10"/>
  <c r="AN837" i="10"/>
  <c r="AN134" i="10"/>
  <c r="AN662" i="10"/>
  <c r="AN695" i="10"/>
  <c r="AN487" i="10"/>
  <c r="AN104" i="10"/>
  <c r="AN360" i="10"/>
  <c r="AN632" i="10"/>
  <c r="AN920" i="10"/>
  <c r="AN457" i="10"/>
  <c r="AN745" i="10"/>
  <c r="AN89" i="10"/>
  <c r="AN346" i="10"/>
  <c r="AN602" i="10"/>
  <c r="AN858" i="10"/>
  <c r="AN91" i="10"/>
  <c r="AN347" i="10"/>
  <c r="AN603" i="10"/>
  <c r="AN859" i="10"/>
  <c r="AN476" i="10"/>
  <c r="AN748" i="10"/>
  <c r="AN702" i="10"/>
  <c r="AN318" i="10"/>
  <c r="AN575" i="10"/>
  <c r="AN893" i="10"/>
  <c r="AN591" i="10"/>
  <c r="AN557" i="10"/>
  <c r="AN606" i="10"/>
  <c r="AN879" i="10"/>
  <c r="AN92" i="10"/>
  <c r="AN349" i="10"/>
  <c r="AN605" i="10"/>
  <c r="AN142" i="10"/>
  <c r="AN654" i="10"/>
  <c r="AN127" i="10"/>
  <c r="AN655" i="10"/>
  <c r="AN112" i="10"/>
  <c r="AN640" i="10"/>
  <c r="AN97" i="10"/>
  <c r="AN353" i="10"/>
  <c r="AN897" i="10"/>
  <c r="AN386" i="10"/>
  <c r="AN978" i="10"/>
  <c r="AN148" i="10"/>
  <c r="AN708" i="10"/>
  <c r="AN565" i="10"/>
  <c r="AN133" i="10"/>
  <c r="AN390" i="10"/>
  <c r="AN950" i="10"/>
  <c r="AN119" i="10"/>
  <c r="AN90" i="10"/>
  <c r="AN108" i="10"/>
  <c r="AN109" i="10"/>
  <c r="AN365" i="10"/>
  <c r="AN621" i="10"/>
  <c r="AN973" i="10"/>
  <c r="AN158" i="10"/>
  <c r="AN414" i="10"/>
  <c r="AN686" i="10"/>
  <c r="AN974" i="10"/>
  <c r="AN143" i="10"/>
  <c r="AN415" i="10"/>
  <c r="AN671" i="10"/>
  <c r="AN943" i="10"/>
  <c r="AN128" i="10"/>
  <c r="AN384" i="10"/>
  <c r="AN656" i="10"/>
  <c r="AN944" i="10"/>
  <c r="AN113" i="10"/>
  <c r="AN369" i="10"/>
  <c r="AN625" i="10"/>
  <c r="AN913" i="10"/>
  <c r="AN130" i="10"/>
  <c r="AN402" i="10"/>
  <c r="AN706" i="10"/>
  <c r="AN291" i="10"/>
  <c r="AN163" i="10"/>
  <c r="AN164" i="10"/>
  <c r="AN452" i="10"/>
  <c r="AN724" i="10"/>
  <c r="AN325" i="10"/>
  <c r="AN597" i="10"/>
  <c r="AN853" i="10"/>
  <c r="AN149" i="10"/>
  <c r="AN150" i="10"/>
  <c r="AN406" i="10"/>
  <c r="AN678" i="10"/>
  <c r="AN966" i="10"/>
  <c r="AN727" i="10"/>
  <c r="AN135" i="10"/>
  <c r="AN519" i="10"/>
  <c r="AN120" i="10"/>
  <c r="AN376" i="10"/>
  <c r="AN648" i="10"/>
  <c r="AN936" i="10"/>
  <c r="AN473" i="10"/>
  <c r="AN777" i="10"/>
  <c r="AN105" i="10"/>
  <c r="AN106" i="10"/>
  <c r="AN362" i="10"/>
  <c r="AN618" i="10"/>
  <c r="AN874" i="10"/>
  <c r="AN107" i="10"/>
  <c r="AN363" i="10"/>
  <c r="AN619" i="10"/>
  <c r="AN891" i="10"/>
  <c r="AN492" i="10"/>
  <c r="AN764" i="10"/>
  <c r="AN653" i="10"/>
  <c r="AN339" i="10"/>
  <c r="AN159" i="10"/>
  <c r="AN431" i="10"/>
  <c r="AN687" i="10"/>
  <c r="AN959" i="10"/>
  <c r="AN144" i="10"/>
  <c r="AN400" i="10"/>
  <c r="AN672" i="10"/>
  <c r="AN960" i="10"/>
  <c r="AN129" i="10"/>
  <c r="AN385" i="10"/>
  <c r="AN641" i="10"/>
  <c r="AN945" i="10"/>
  <c r="AN146" i="10"/>
  <c r="AN418" i="10"/>
  <c r="AN722" i="10"/>
  <c r="AN419" i="10"/>
  <c r="AN179" i="10"/>
  <c r="AN196" i="10"/>
  <c r="AN468" i="10"/>
  <c r="AN740" i="10"/>
  <c r="AN341" i="10"/>
  <c r="AN613" i="10"/>
  <c r="AN869" i="10"/>
  <c r="AN165" i="10"/>
  <c r="AN166" i="10"/>
  <c r="AN422" i="10"/>
  <c r="AN694" i="10"/>
  <c r="AN982" i="10"/>
  <c r="AN759" i="10"/>
  <c r="AN151" i="10"/>
  <c r="AN551" i="10"/>
  <c r="AN136" i="10"/>
  <c r="AN392" i="10"/>
  <c r="AN680" i="10"/>
  <c r="AN952" i="10"/>
  <c r="AN489" i="10"/>
  <c r="AN793" i="10"/>
  <c r="AN121" i="10"/>
  <c r="AN122" i="10"/>
  <c r="AN378" i="10"/>
  <c r="AN634" i="10"/>
  <c r="AN890" i="10"/>
  <c r="AN123" i="10"/>
  <c r="AN379" i="10"/>
  <c r="AN635" i="10"/>
  <c r="AN923" i="10"/>
  <c r="AN508" i="10"/>
  <c r="AN780" i="10"/>
  <c r="AN190" i="10"/>
  <c r="AN175" i="10"/>
  <c r="AN447" i="10"/>
  <c r="AN703" i="10"/>
  <c r="AN975" i="10"/>
  <c r="AN160" i="10"/>
  <c r="AN416" i="10"/>
  <c r="AN688" i="10"/>
  <c r="AN307" i="10"/>
  <c r="AN145" i="10"/>
  <c r="AN401" i="10"/>
  <c r="AN657" i="10"/>
  <c r="AN977" i="10"/>
  <c r="AN162" i="10"/>
  <c r="AN434" i="10"/>
  <c r="AN738" i="10"/>
  <c r="AN515" i="10"/>
  <c r="AN195" i="10"/>
  <c r="AN212" i="10"/>
  <c r="AN484" i="10"/>
  <c r="AN756" i="10"/>
  <c r="AN357" i="10"/>
  <c r="AN629" i="10"/>
  <c r="AN885" i="10"/>
  <c r="AN181" i="10"/>
  <c r="AN182" i="10"/>
  <c r="AN438" i="10"/>
  <c r="AN726" i="10"/>
  <c r="AN279" i="10"/>
  <c r="AN775" i="10"/>
  <c r="AN167" i="10"/>
  <c r="AN583" i="10"/>
  <c r="AN152" i="10"/>
  <c r="AN408" i="10"/>
  <c r="AN696" i="10"/>
  <c r="AN968" i="10"/>
  <c r="AN505" i="10"/>
  <c r="AN809" i="10"/>
  <c r="AN137" i="10"/>
  <c r="AN138" i="10"/>
  <c r="AN394" i="10"/>
  <c r="AN650" i="10"/>
  <c r="AN906" i="10"/>
  <c r="AN139" i="10"/>
  <c r="AN395" i="10"/>
  <c r="AN651" i="10"/>
  <c r="AN939" i="10"/>
  <c r="AN524" i="10"/>
  <c r="AN796" i="10"/>
  <c r="AN462" i="10"/>
  <c r="AN719" i="10"/>
  <c r="AN323" i="10"/>
  <c r="AN176" i="10"/>
  <c r="AN432" i="10"/>
  <c r="AN720" i="10"/>
  <c r="AN403" i="10"/>
  <c r="AN161" i="10"/>
  <c r="AN417" i="10"/>
  <c r="AN673" i="10"/>
  <c r="AN275" i="10"/>
  <c r="AN178" i="10"/>
  <c r="AN450" i="10"/>
  <c r="AN754" i="10"/>
  <c r="AN611" i="10"/>
  <c r="AN211" i="10"/>
  <c r="AN228" i="10"/>
  <c r="AN500" i="10"/>
  <c r="AN788" i="10"/>
  <c r="AN373" i="10"/>
  <c r="AN645" i="10"/>
  <c r="AN901" i="10"/>
  <c r="AN197" i="10"/>
  <c r="AN198" i="10"/>
  <c r="AN454" i="10"/>
  <c r="AN742" i="10"/>
  <c r="AN311" i="10"/>
  <c r="AN807" i="10"/>
  <c r="AN183" i="10"/>
  <c r="AN615" i="10"/>
  <c r="AN168" i="10"/>
  <c r="AN424" i="10"/>
  <c r="AN712" i="10"/>
  <c r="AN984" i="10"/>
  <c r="AN521" i="10"/>
  <c r="AN825" i="10"/>
  <c r="AN153" i="10"/>
  <c r="AN154" i="10"/>
  <c r="AN410" i="10"/>
  <c r="AN666" i="10"/>
  <c r="AN922" i="10"/>
  <c r="AN155" i="10"/>
  <c r="AN411" i="10"/>
  <c r="AN667" i="10"/>
  <c r="AN971" i="10"/>
  <c r="AN540" i="10"/>
  <c r="AN812" i="10"/>
  <c r="AN446" i="10"/>
  <c r="AN156" i="10"/>
  <c r="AN173" i="10"/>
  <c r="AN563" i="10"/>
  <c r="AN387" i="10"/>
  <c r="AN192" i="10"/>
  <c r="AN448" i="10"/>
  <c r="AN736" i="10"/>
  <c r="AN499" i="10"/>
  <c r="AN177" i="10"/>
  <c r="AN433" i="10"/>
  <c r="AN689" i="10"/>
  <c r="AN435" i="10"/>
  <c r="AN194" i="10"/>
  <c r="AN466" i="10"/>
  <c r="AN770" i="10"/>
  <c r="AN707" i="10"/>
  <c r="AN227" i="10"/>
  <c r="AN244" i="10"/>
  <c r="AN516" i="10"/>
  <c r="AN820" i="10"/>
  <c r="AN389" i="10"/>
  <c r="AN661" i="10"/>
  <c r="AN917" i="10"/>
  <c r="AN213" i="10"/>
  <c r="AN214" i="10"/>
  <c r="AN470" i="10"/>
  <c r="AN758" i="10"/>
  <c r="AN343" i="10"/>
  <c r="AN839" i="10"/>
  <c r="AN199" i="10"/>
  <c r="AN647" i="10"/>
  <c r="AN184" i="10"/>
  <c r="AN440" i="10"/>
  <c r="AN728" i="10"/>
  <c r="AN281" i="10"/>
  <c r="AN537" i="10"/>
  <c r="AN857" i="10"/>
  <c r="AN169" i="10"/>
  <c r="AN170" i="10"/>
  <c r="AN426" i="10"/>
  <c r="AN682" i="10"/>
  <c r="AN938" i="10"/>
  <c r="AN171" i="10"/>
  <c r="AN427" i="10"/>
  <c r="AN683" i="10"/>
  <c r="AN284" i="10"/>
  <c r="AN556" i="10"/>
  <c r="AN828" i="10"/>
  <c r="AN125" i="10"/>
  <c r="AN141" i="10"/>
  <c r="AN685" i="10"/>
  <c r="AN463" i="10"/>
  <c r="AN701" i="10"/>
  <c r="AN188" i="10"/>
  <c r="AN643" i="10"/>
  <c r="AN467" i="10"/>
  <c r="AN752" i="10"/>
  <c r="AN595" i="10"/>
  <c r="AN193" i="10"/>
  <c r="AN449" i="10"/>
  <c r="AN705" i="10"/>
  <c r="AN547" i="10"/>
  <c r="AN210" i="10"/>
  <c r="AN482" i="10"/>
  <c r="AN786" i="10"/>
  <c r="AN803" i="10"/>
  <c r="AN243" i="10"/>
  <c r="AN260" i="10"/>
  <c r="AN532" i="10"/>
  <c r="AN836" i="10"/>
  <c r="AN405" i="10"/>
  <c r="AN677" i="10"/>
  <c r="AN933" i="10"/>
  <c r="AN229" i="10"/>
  <c r="AN230" i="10"/>
  <c r="AN486" i="10"/>
  <c r="AN774" i="10"/>
  <c r="AN375" i="10"/>
  <c r="AN855" i="10"/>
  <c r="AN215" i="10"/>
  <c r="AN679" i="10"/>
  <c r="AN200" i="10"/>
  <c r="AN456" i="10"/>
  <c r="AN744" i="10"/>
  <c r="AN297" i="10"/>
  <c r="AN553" i="10"/>
  <c r="AN873" i="10"/>
  <c r="AN185" i="10"/>
  <c r="AN186" i="10"/>
  <c r="AN442" i="10"/>
  <c r="AN698" i="10"/>
  <c r="AN970" i="10"/>
  <c r="AN187" i="10"/>
  <c r="AN443" i="10"/>
  <c r="AN699" i="10"/>
  <c r="AN316" i="10"/>
  <c r="AN572" i="10"/>
  <c r="AN860" i="10"/>
  <c r="AN371" i="10"/>
  <c r="AN206" i="10"/>
  <c r="AN172" i="10"/>
  <c r="AN478" i="10"/>
  <c r="AN479" i="10"/>
  <c r="AN733" i="10"/>
  <c r="AN494" i="10"/>
  <c r="AN751" i="10"/>
  <c r="AN867" i="10"/>
  <c r="AN723" i="10"/>
  <c r="AN767" i="10"/>
  <c r="AN480" i="10"/>
  <c r="AN691" i="10"/>
  <c r="AN465" i="10"/>
  <c r="AN721" i="10"/>
  <c r="AN659" i="10"/>
  <c r="AN226" i="10"/>
  <c r="AN498" i="10"/>
  <c r="AN802" i="10"/>
  <c r="AN899" i="10"/>
  <c r="AN259" i="10"/>
  <c r="AN276" i="10"/>
  <c r="AN548" i="10"/>
  <c r="AN852" i="10"/>
  <c r="AN421" i="10"/>
  <c r="AN693" i="10"/>
  <c r="AN965" i="10"/>
  <c r="AN245" i="10"/>
  <c r="AN246" i="10"/>
  <c r="AN502" i="10"/>
  <c r="AN790" i="10"/>
  <c r="AN407" i="10"/>
  <c r="AN887" i="10"/>
  <c r="AN231" i="10"/>
  <c r="AN711" i="10"/>
  <c r="AN216" i="10"/>
  <c r="AN472" i="10"/>
  <c r="AN760" i="10"/>
  <c r="AN313" i="10"/>
  <c r="AN569" i="10"/>
  <c r="AN889" i="10"/>
  <c r="AN201" i="10"/>
  <c r="AN202" i="10"/>
  <c r="AN458" i="10"/>
  <c r="AN714" i="10"/>
  <c r="AN300" i="10"/>
  <c r="AN203" i="10"/>
  <c r="AN459" i="10"/>
  <c r="AN715" i="10"/>
  <c r="AN332" i="10"/>
  <c r="AN588" i="10"/>
  <c r="AN876" i="10"/>
  <c r="AN124" i="10"/>
  <c r="AN397" i="10"/>
  <c r="AN413" i="10"/>
  <c r="AN191" i="10"/>
  <c r="AN675" i="10"/>
  <c r="AN207" i="10"/>
  <c r="AN189" i="10"/>
  <c r="AN238" i="10"/>
  <c r="AN495" i="10"/>
  <c r="AN204" i="10"/>
  <c r="AN765" i="10"/>
  <c r="AN798" i="10"/>
  <c r="AN224" i="10"/>
  <c r="AN477" i="10"/>
  <c r="AN814" i="10"/>
  <c r="AN240" i="10"/>
  <c r="AN481" i="10"/>
  <c r="AN818" i="10"/>
  <c r="AN884" i="10"/>
  <c r="AN262" i="10"/>
  <c r="AN439" i="10"/>
  <c r="AN871" i="10"/>
  <c r="AN232" i="10"/>
  <c r="AN776" i="10"/>
  <c r="AN329" i="10"/>
  <c r="AN585" i="10"/>
  <c r="AN905" i="10"/>
  <c r="AN217" i="10"/>
  <c r="AN474" i="10"/>
  <c r="AN844" i="10"/>
  <c r="AN219" i="10"/>
  <c r="AN475" i="10"/>
  <c r="AN731" i="10"/>
  <c r="AN348" i="10"/>
  <c r="AN604" i="10"/>
  <c r="AN892" i="10"/>
  <c r="AN451" i="10"/>
  <c r="AN157" i="10"/>
  <c r="AN734" i="10"/>
  <c r="AN429" i="10"/>
  <c r="AN750" i="10"/>
  <c r="AN445" i="10"/>
  <c r="AN223" i="10"/>
  <c r="AN464" i="10"/>
  <c r="AN461" i="10"/>
  <c r="AN510" i="10"/>
  <c r="AN239" i="10"/>
  <c r="AN531" i="10"/>
  <c r="AN209" i="10"/>
  <c r="AN221" i="10"/>
  <c r="AN931" i="10"/>
  <c r="AN526" i="10"/>
  <c r="AN255" i="10"/>
  <c r="AN783" i="10"/>
  <c r="AN496" i="10"/>
  <c r="AN771" i="10"/>
  <c r="AN753" i="10"/>
  <c r="AN242" i="10"/>
  <c r="AN19" i="10"/>
  <c r="AN292" i="10"/>
  <c r="AN437" i="10"/>
  <c r="AN261" i="10"/>
  <c r="AN919" i="10"/>
  <c r="AN218" i="10"/>
  <c r="AN493" i="10"/>
  <c r="AN30" i="10"/>
  <c r="AN542" i="10"/>
  <c r="AN830" i="10"/>
  <c r="AN915" i="10"/>
  <c r="AN271" i="10"/>
  <c r="AN543" i="10"/>
  <c r="AN799" i="10"/>
  <c r="AN883" i="10"/>
  <c r="AN256" i="10"/>
  <c r="AN512" i="10"/>
  <c r="AN816" i="10"/>
  <c r="AN851" i="10"/>
  <c r="AN241" i="10"/>
  <c r="AN497" i="10"/>
  <c r="AN769" i="10"/>
  <c r="AN979" i="10"/>
  <c r="AN258" i="10"/>
  <c r="AN530" i="10"/>
  <c r="AN834" i="10"/>
  <c r="AN35" i="10"/>
  <c r="AN36" i="10"/>
  <c r="AN308" i="10"/>
  <c r="AN580" i="10"/>
  <c r="AN916" i="10"/>
  <c r="AN453" i="10"/>
  <c r="AN725" i="10"/>
  <c r="AN21" i="10"/>
  <c r="AN22" i="10"/>
  <c r="AN278" i="10"/>
  <c r="AN534" i="10"/>
  <c r="AN822" i="10"/>
  <c r="AN471" i="10"/>
  <c r="AN951" i="10"/>
  <c r="AN263" i="10"/>
  <c r="AN903" i="10"/>
  <c r="AN248" i="10"/>
  <c r="AN520" i="10"/>
  <c r="AN792" i="10"/>
  <c r="AN345" i="10"/>
  <c r="AN601" i="10"/>
  <c r="AN937" i="10"/>
  <c r="AN233" i="10"/>
  <c r="AN234" i="10"/>
  <c r="AN490" i="10"/>
  <c r="AN746" i="10"/>
  <c r="AN908" i="10"/>
  <c r="AN235" i="10"/>
  <c r="AN491" i="10"/>
  <c r="AN747" i="10"/>
  <c r="AN364" i="10"/>
  <c r="AN620" i="10"/>
  <c r="AN924" i="10"/>
  <c r="AM13" i="10"/>
  <c r="I2" i="6" l="1"/>
  <c r="Y1015" i="10" l="1"/>
  <c r="Z1015" i="10" s="1"/>
  <c r="CJ1014" i="10"/>
  <c r="CF1014" i="10"/>
  <c r="CE1014" i="10"/>
  <c r="CD1014" i="10"/>
  <c r="Y1014" i="10"/>
  <c r="CJ1013" i="10"/>
  <c r="CF1013" i="10"/>
  <c r="CE1013" i="10"/>
  <c r="CD1013" i="10"/>
  <c r="Y1013" i="10"/>
  <c r="CJ1012" i="10"/>
  <c r="CF1012" i="10"/>
  <c r="CE1012" i="10"/>
  <c r="CD1012" i="10"/>
  <c r="Y1012" i="10"/>
  <c r="CJ1011" i="10"/>
  <c r="CF1011" i="10"/>
  <c r="CE1011" i="10"/>
  <c r="CD1011" i="10"/>
  <c r="BB1011" i="10"/>
  <c r="Y1011" i="10"/>
  <c r="CJ1010" i="10"/>
  <c r="CF1010" i="10"/>
  <c r="CE1010" i="10"/>
  <c r="CD1010" i="10"/>
  <c r="Y1010" i="10"/>
  <c r="CJ1009" i="10"/>
  <c r="CF1009" i="10"/>
  <c r="CE1009" i="10"/>
  <c r="CD1009" i="10"/>
  <c r="BB1009" i="10"/>
  <c r="Y1009" i="10"/>
  <c r="CJ1008" i="10"/>
  <c r="CF1008" i="10"/>
  <c r="CE1008" i="10"/>
  <c r="CD1008" i="10"/>
  <c r="BB1008" i="10"/>
  <c r="Y1008" i="10"/>
  <c r="CJ1007" i="10"/>
  <c r="CF1007" i="10"/>
  <c r="CE1007" i="10"/>
  <c r="CD1007" i="10"/>
  <c r="BB1007" i="10"/>
  <c r="Y1007" i="10"/>
  <c r="CJ1006" i="10"/>
  <c r="CF1006" i="10"/>
  <c r="CE1006" i="10"/>
  <c r="CD1006" i="10"/>
  <c r="Y1006" i="10"/>
  <c r="CJ1005" i="10"/>
  <c r="CF1005" i="10"/>
  <c r="CE1005" i="10"/>
  <c r="CD1005" i="10"/>
  <c r="BB1005" i="10"/>
  <c r="Y1005" i="10"/>
  <c r="CJ1004" i="10"/>
  <c r="CF1004" i="10"/>
  <c r="CE1004" i="10"/>
  <c r="CD1004" i="10"/>
  <c r="BB1004" i="10"/>
  <c r="Y1004" i="10"/>
  <c r="CJ1003" i="10"/>
  <c r="CF1003" i="10"/>
  <c r="CE1003" i="10"/>
  <c r="CD1003" i="10"/>
  <c r="BB1003" i="10"/>
  <c r="Y1003" i="10"/>
  <c r="CJ1002" i="10"/>
  <c r="CF1002" i="10"/>
  <c r="CE1002" i="10"/>
  <c r="CD1002" i="10"/>
  <c r="Y1002" i="10"/>
  <c r="CJ1001" i="10"/>
  <c r="CF1001" i="10"/>
  <c r="CE1001" i="10"/>
  <c r="CD1001" i="10"/>
  <c r="Y1001" i="10"/>
  <c r="CJ1000" i="10"/>
  <c r="CF1000" i="10"/>
  <c r="CE1000" i="10"/>
  <c r="CD1000" i="10"/>
  <c r="Y1000" i="10"/>
  <c r="CJ999" i="10"/>
  <c r="CF999" i="10"/>
  <c r="CE999" i="10"/>
  <c r="CD999" i="10"/>
  <c r="Y999" i="10"/>
  <c r="CJ998" i="10"/>
  <c r="CF998" i="10"/>
  <c r="CE998" i="10"/>
  <c r="CD998" i="10"/>
  <c r="Y998" i="10"/>
  <c r="CJ997" i="10"/>
  <c r="CF997" i="10"/>
  <c r="CE997" i="10"/>
  <c r="CD997" i="10"/>
  <c r="Y997" i="10"/>
  <c r="CJ996" i="10"/>
  <c r="CF996" i="10"/>
  <c r="CE996" i="10"/>
  <c r="CD996" i="10"/>
  <c r="Y996" i="10"/>
  <c r="CJ995" i="10"/>
  <c r="CF995" i="10"/>
  <c r="CE995" i="10"/>
  <c r="CD995" i="10"/>
  <c r="Y995" i="10"/>
  <c r="CJ994" i="10"/>
  <c r="CF994" i="10"/>
  <c r="CE994" i="10"/>
  <c r="CD994" i="10"/>
  <c r="Y994" i="10"/>
  <c r="CJ993" i="10"/>
  <c r="CF993" i="10"/>
  <c r="CE993" i="10"/>
  <c r="CD993" i="10"/>
  <c r="BB993" i="10"/>
  <c r="Y993" i="10"/>
  <c r="CJ992" i="10"/>
  <c r="CF992" i="10"/>
  <c r="CE992" i="10"/>
  <c r="CD992" i="10"/>
  <c r="Y992" i="10"/>
  <c r="CJ991" i="10"/>
  <c r="CF991" i="10"/>
  <c r="CE991" i="10"/>
  <c r="CD991" i="10"/>
  <c r="BB991" i="10"/>
  <c r="Y991" i="10"/>
  <c r="CJ990" i="10"/>
  <c r="CF990" i="10"/>
  <c r="CE990" i="10"/>
  <c r="CD990" i="10"/>
  <c r="Y990" i="10"/>
  <c r="CJ989" i="10"/>
  <c r="CF989" i="10"/>
  <c r="CE989" i="10"/>
  <c r="CD989" i="10"/>
  <c r="Y989" i="10"/>
  <c r="CJ988" i="10"/>
  <c r="CF988" i="10"/>
  <c r="CE988" i="10"/>
  <c r="CD988" i="10"/>
  <c r="Y988" i="10"/>
  <c r="CJ987" i="10"/>
  <c r="CF987" i="10"/>
  <c r="CE987" i="10"/>
  <c r="CD987" i="10"/>
  <c r="BB987" i="10"/>
  <c r="Y987" i="10"/>
  <c r="CJ986" i="10"/>
  <c r="CF986" i="10"/>
  <c r="CE986" i="10"/>
  <c r="CD986" i="10"/>
  <c r="Y986" i="10"/>
  <c r="CJ985" i="10"/>
  <c r="CF985" i="10"/>
  <c r="CE985" i="10"/>
  <c r="CD985" i="10"/>
  <c r="BB985" i="10"/>
  <c r="Y985" i="10"/>
  <c r="CJ984" i="10"/>
  <c r="CF984" i="10"/>
  <c r="CE984" i="10"/>
  <c r="CD984" i="10"/>
  <c r="Y984" i="10"/>
  <c r="CJ983" i="10"/>
  <c r="CF983" i="10"/>
  <c r="CE983" i="10"/>
  <c r="CD983" i="10"/>
  <c r="Y983" i="10"/>
  <c r="CJ982" i="10"/>
  <c r="CF982" i="10"/>
  <c r="CE982" i="10"/>
  <c r="CD982" i="10"/>
  <c r="Y982" i="10"/>
  <c r="CJ981" i="10"/>
  <c r="CF981" i="10"/>
  <c r="CE981" i="10"/>
  <c r="CD981" i="10"/>
  <c r="BB981" i="10"/>
  <c r="Y981" i="10"/>
  <c r="CJ980" i="10"/>
  <c r="CF980" i="10"/>
  <c r="CE980" i="10"/>
  <c r="CD980" i="10"/>
  <c r="Y980" i="10"/>
  <c r="CJ979" i="10"/>
  <c r="CF979" i="10"/>
  <c r="CE979" i="10"/>
  <c r="CD979" i="10"/>
  <c r="BB979" i="10"/>
  <c r="Y979" i="10"/>
  <c r="CJ978" i="10"/>
  <c r="CF978" i="10"/>
  <c r="CE978" i="10"/>
  <c r="CD978" i="10"/>
  <c r="Y978" i="10"/>
  <c r="CJ977" i="10"/>
  <c r="CF977" i="10"/>
  <c r="CE977" i="10"/>
  <c r="CD977" i="10"/>
  <c r="Y977" i="10"/>
  <c r="CJ976" i="10"/>
  <c r="CF976" i="10"/>
  <c r="CE976" i="10"/>
  <c r="CD976" i="10"/>
  <c r="Y976" i="10"/>
  <c r="CJ975" i="10"/>
  <c r="CF975" i="10"/>
  <c r="CE975" i="10"/>
  <c r="CD975" i="10"/>
  <c r="Y975" i="10"/>
  <c r="CJ974" i="10"/>
  <c r="CF974" i="10"/>
  <c r="CE974" i="10"/>
  <c r="CD974" i="10"/>
  <c r="Y974" i="10"/>
  <c r="CJ973" i="10"/>
  <c r="CF973" i="10"/>
  <c r="CE973" i="10"/>
  <c r="CD973" i="10"/>
  <c r="Y973" i="10"/>
  <c r="CJ972" i="10"/>
  <c r="CF972" i="10"/>
  <c r="CE972" i="10"/>
  <c r="CD972" i="10"/>
  <c r="Y972" i="10"/>
  <c r="CJ971" i="10"/>
  <c r="CF971" i="10"/>
  <c r="CE971" i="10"/>
  <c r="CD971" i="10"/>
  <c r="Y971" i="10"/>
  <c r="CJ970" i="10"/>
  <c r="CF970" i="10"/>
  <c r="CE970" i="10"/>
  <c r="CD970" i="10"/>
  <c r="Y970" i="10"/>
  <c r="CJ969" i="10"/>
  <c r="CF969" i="10"/>
  <c r="CE969" i="10"/>
  <c r="CD969" i="10"/>
  <c r="Y969" i="10"/>
  <c r="CJ968" i="10"/>
  <c r="CF968" i="10"/>
  <c r="CE968" i="10"/>
  <c r="CD968" i="10"/>
  <c r="BB968" i="10"/>
  <c r="Y968" i="10"/>
  <c r="CJ967" i="10"/>
  <c r="CF967" i="10"/>
  <c r="CE967" i="10"/>
  <c r="CD967" i="10"/>
  <c r="Y967" i="10"/>
  <c r="CJ966" i="10"/>
  <c r="CF966" i="10"/>
  <c r="CE966" i="10"/>
  <c r="CD966" i="10"/>
  <c r="BB966" i="10"/>
  <c r="Y966" i="10"/>
  <c r="CJ965" i="10"/>
  <c r="CF965" i="10"/>
  <c r="CE965" i="10"/>
  <c r="CD965" i="10"/>
  <c r="Y965" i="10"/>
  <c r="CJ964" i="10"/>
  <c r="CF964" i="10"/>
  <c r="CE964" i="10"/>
  <c r="CD964" i="10"/>
  <c r="Y964" i="10"/>
  <c r="CJ963" i="10"/>
  <c r="CF963" i="10"/>
  <c r="CE963" i="10"/>
  <c r="CD963" i="10"/>
  <c r="Y963" i="10"/>
  <c r="CJ962" i="10"/>
  <c r="CF962" i="10"/>
  <c r="CE962" i="10"/>
  <c r="CD962" i="10"/>
  <c r="Y962" i="10"/>
  <c r="CJ961" i="10"/>
  <c r="CF961" i="10"/>
  <c r="CE961" i="10"/>
  <c r="CD961" i="10"/>
  <c r="BB961" i="10"/>
  <c r="Y961" i="10"/>
  <c r="CJ960" i="10"/>
  <c r="CF960" i="10"/>
  <c r="CE960" i="10"/>
  <c r="CD960" i="10"/>
  <c r="Y960" i="10"/>
  <c r="CJ959" i="10"/>
  <c r="CF959" i="10"/>
  <c r="CE959" i="10"/>
  <c r="CD959" i="10"/>
  <c r="Y959" i="10"/>
  <c r="CJ958" i="10"/>
  <c r="CF958" i="10"/>
  <c r="CE958" i="10"/>
  <c r="CD958" i="10"/>
  <c r="BB958" i="10"/>
  <c r="Y958" i="10"/>
  <c r="CJ957" i="10"/>
  <c r="CF957" i="10"/>
  <c r="CE957" i="10"/>
  <c r="CD957" i="10"/>
  <c r="Y957" i="10"/>
  <c r="CJ956" i="10"/>
  <c r="CF956" i="10"/>
  <c r="CE956" i="10"/>
  <c r="CD956" i="10"/>
  <c r="Y956" i="10"/>
  <c r="CJ955" i="10"/>
  <c r="CF955" i="10"/>
  <c r="CE955" i="10"/>
  <c r="CD955" i="10"/>
  <c r="Y955" i="10"/>
  <c r="CJ954" i="10"/>
  <c r="CF954" i="10"/>
  <c r="CE954" i="10"/>
  <c r="CD954" i="10"/>
  <c r="BB954" i="10"/>
  <c r="Y954" i="10"/>
  <c r="CJ953" i="10"/>
  <c r="CF953" i="10"/>
  <c r="CE953" i="10"/>
  <c r="CD953" i="10"/>
  <c r="Y953" i="10"/>
  <c r="CJ952" i="10"/>
  <c r="CF952" i="10"/>
  <c r="CE952" i="10"/>
  <c r="CD952" i="10"/>
  <c r="Y952" i="10"/>
  <c r="CJ951" i="10"/>
  <c r="CF951" i="10"/>
  <c r="CE951" i="10"/>
  <c r="CD951" i="10"/>
  <c r="Y951" i="10"/>
  <c r="CJ950" i="10"/>
  <c r="CF950" i="10"/>
  <c r="CE950" i="10"/>
  <c r="CD950" i="10"/>
  <c r="Y950" i="10"/>
  <c r="CJ949" i="10"/>
  <c r="CF949" i="10"/>
  <c r="CE949" i="10"/>
  <c r="CD949" i="10"/>
  <c r="BB949" i="10"/>
  <c r="Y949" i="10"/>
  <c r="CJ948" i="10"/>
  <c r="CF948" i="10"/>
  <c r="CE948" i="10"/>
  <c r="CD948" i="10"/>
  <c r="Y948" i="10"/>
  <c r="CJ947" i="10"/>
  <c r="CF947" i="10"/>
  <c r="CE947" i="10"/>
  <c r="CD947" i="10"/>
  <c r="Y947" i="10"/>
  <c r="CJ946" i="10"/>
  <c r="CF946" i="10"/>
  <c r="CE946" i="10"/>
  <c r="CD946" i="10"/>
  <c r="BB946" i="10"/>
  <c r="Y946" i="10"/>
  <c r="CJ945" i="10"/>
  <c r="CF945" i="10"/>
  <c r="CE945" i="10"/>
  <c r="CD945" i="10"/>
  <c r="Y945" i="10"/>
  <c r="CJ944" i="10"/>
  <c r="CF944" i="10"/>
  <c r="CE944" i="10"/>
  <c r="CD944" i="10"/>
  <c r="BB944" i="10"/>
  <c r="Y944" i="10"/>
  <c r="CJ943" i="10"/>
  <c r="CF943" i="10"/>
  <c r="CE943" i="10"/>
  <c r="CD943" i="10"/>
  <c r="Y943" i="10"/>
  <c r="CJ942" i="10"/>
  <c r="CF942" i="10"/>
  <c r="CE942" i="10"/>
  <c r="CD942" i="10"/>
  <c r="Y942" i="10"/>
  <c r="CJ941" i="10"/>
  <c r="CF941" i="10"/>
  <c r="CE941" i="10"/>
  <c r="CD941" i="10"/>
  <c r="Y941" i="10"/>
  <c r="CJ940" i="10"/>
  <c r="CF940" i="10"/>
  <c r="CE940" i="10"/>
  <c r="CD940" i="10"/>
  <c r="BB940" i="10"/>
  <c r="Y940" i="10"/>
  <c r="CJ939" i="10"/>
  <c r="CF939" i="10"/>
  <c r="CE939" i="10"/>
  <c r="CD939" i="10"/>
  <c r="Y939" i="10"/>
  <c r="CJ938" i="10"/>
  <c r="CF938" i="10"/>
  <c r="CE938" i="10"/>
  <c r="CD938" i="10"/>
  <c r="Y938" i="10"/>
  <c r="CJ937" i="10"/>
  <c r="CF937" i="10"/>
  <c r="CE937" i="10"/>
  <c r="CD937" i="10"/>
  <c r="Y937" i="10"/>
  <c r="CJ936" i="10"/>
  <c r="CF936" i="10"/>
  <c r="CE936" i="10"/>
  <c r="CD936" i="10"/>
  <c r="BB936" i="10"/>
  <c r="Y936" i="10"/>
  <c r="CJ935" i="10"/>
  <c r="CF935" i="10"/>
  <c r="CE935" i="10"/>
  <c r="CD935" i="10"/>
  <c r="BB935" i="10"/>
  <c r="Y935" i="10"/>
  <c r="CJ934" i="10"/>
  <c r="CF934" i="10"/>
  <c r="CE934" i="10"/>
  <c r="CD934" i="10"/>
  <c r="Y934" i="10"/>
  <c r="CJ933" i="10"/>
  <c r="CF933" i="10"/>
  <c r="CE933" i="10"/>
  <c r="CD933" i="10"/>
  <c r="Y933" i="10"/>
  <c r="CJ932" i="10"/>
  <c r="CF932" i="10"/>
  <c r="CE932" i="10"/>
  <c r="CD932" i="10"/>
  <c r="Y932" i="10"/>
  <c r="CJ931" i="10"/>
  <c r="CF931" i="10"/>
  <c r="CE931" i="10"/>
  <c r="CD931" i="10"/>
  <c r="Y931" i="10"/>
  <c r="CJ930" i="10"/>
  <c r="CF930" i="10"/>
  <c r="CE930" i="10"/>
  <c r="CD930" i="10"/>
  <c r="Y930" i="10"/>
  <c r="CJ929" i="10"/>
  <c r="CF929" i="10"/>
  <c r="CE929" i="10"/>
  <c r="CD929" i="10"/>
  <c r="Y929" i="10"/>
  <c r="CJ928" i="10"/>
  <c r="CF928" i="10"/>
  <c r="CE928" i="10"/>
  <c r="CD928" i="10"/>
  <c r="BB928" i="10"/>
  <c r="Y928" i="10"/>
  <c r="CJ927" i="10"/>
  <c r="CF927" i="10"/>
  <c r="CE927" i="10"/>
  <c r="CD927" i="10"/>
  <c r="Y927" i="10"/>
  <c r="CJ926" i="10"/>
  <c r="CF926" i="10"/>
  <c r="CE926" i="10"/>
  <c r="CD926" i="10"/>
  <c r="BB926" i="10"/>
  <c r="Y926" i="10"/>
  <c r="CJ925" i="10"/>
  <c r="CF925" i="10"/>
  <c r="CE925" i="10"/>
  <c r="CD925" i="10"/>
  <c r="Y925" i="10"/>
  <c r="CJ924" i="10"/>
  <c r="CF924" i="10"/>
  <c r="CE924" i="10"/>
  <c r="CD924" i="10"/>
  <c r="BB924" i="10"/>
  <c r="Y924" i="10"/>
  <c r="CJ923" i="10"/>
  <c r="CF923" i="10"/>
  <c r="CE923" i="10"/>
  <c r="CD923" i="10"/>
  <c r="Y923" i="10"/>
  <c r="CJ922" i="10"/>
  <c r="CF922" i="10"/>
  <c r="CE922" i="10"/>
  <c r="CD922" i="10"/>
  <c r="Y922" i="10"/>
  <c r="CJ921" i="10"/>
  <c r="CF921" i="10"/>
  <c r="CE921" i="10"/>
  <c r="CD921" i="10"/>
  <c r="Y921" i="10"/>
  <c r="CJ920" i="10"/>
  <c r="CF920" i="10"/>
  <c r="CE920" i="10"/>
  <c r="CD920" i="10"/>
  <c r="Y920" i="10"/>
  <c r="CJ919" i="10"/>
  <c r="CF919" i="10"/>
  <c r="CE919" i="10"/>
  <c r="CD919" i="10"/>
  <c r="Y919" i="10"/>
  <c r="CJ918" i="10"/>
  <c r="CF918" i="10"/>
  <c r="CE918" i="10"/>
  <c r="CD918" i="10"/>
  <c r="Y918" i="10"/>
  <c r="CJ917" i="10"/>
  <c r="CF917" i="10"/>
  <c r="CE917" i="10"/>
  <c r="CD917" i="10"/>
  <c r="Y917" i="10"/>
  <c r="CJ916" i="10"/>
  <c r="CF916" i="10"/>
  <c r="CE916" i="10"/>
  <c r="CD916" i="10"/>
  <c r="BB916" i="10"/>
  <c r="Y916" i="10"/>
  <c r="CJ915" i="10"/>
  <c r="CF915" i="10"/>
  <c r="CE915" i="10"/>
  <c r="CD915" i="10"/>
  <c r="Y915" i="10"/>
  <c r="CJ914" i="10"/>
  <c r="CF914" i="10"/>
  <c r="CE914" i="10"/>
  <c r="CD914" i="10"/>
  <c r="Y914" i="10"/>
  <c r="CJ913" i="10"/>
  <c r="CF913" i="10"/>
  <c r="CE913" i="10"/>
  <c r="CD913" i="10"/>
  <c r="Y913" i="10"/>
  <c r="CJ912" i="10"/>
  <c r="CF912" i="10"/>
  <c r="CE912" i="10"/>
  <c r="CD912" i="10"/>
  <c r="BB912" i="10"/>
  <c r="Y912" i="10"/>
  <c r="CJ911" i="10"/>
  <c r="CF911" i="10"/>
  <c r="CE911" i="10"/>
  <c r="CD911" i="10"/>
  <c r="Y911" i="10"/>
  <c r="CJ910" i="10"/>
  <c r="CF910" i="10"/>
  <c r="CE910" i="10"/>
  <c r="CD910" i="10"/>
  <c r="Y910" i="10"/>
  <c r="CJ909" i="10"/>
  <c r="CF909" i="10"/>
  <c r="CE909" i="10"/>
  <c r="CD909" i="10"/>
  <c r="Y909" i="10"/>
  <c r="CJ908" i="10"/>
  <c r="CF908" i="10"/>
  <c r="CE908" i="10"/>
  <c r="CD908" i="10"/>
  <c r="Y908" i="10"/>
  <c r="CJ907" i="10"/>
  <c r="CF907" i="10"/>
  <c r="CE907" i="10"/>
  <c r="CD907" i="10"/>
  <c r="Y907" i="10"/>
  <c r="CJ906" i="10"/>
  <c r="CF906" i="10"/>
  <c r="CE906" i="10"/>
  <c r="CD906" i="10"/>
  <c r="Y906" i="10"/>
  <c r="CJ905" i="10"/>
  <c r="CF905" i="10"/>
  <c r="CE905" i="10"/>
  <c r="CD905" i="10"/>
  <c r="BB905" i="10"/>
  <c r="Y905" i="10"/>
  <c r="CJ904" i="10"/>
  <c r="CF904" i="10"/>
  <c r="CE904" i="10"/>
  <c r="CD904" i="10"/>
  <c r="Y904" i="10"/>
  <c r="CJ903" i="10"/>
  <c r="CF903" i="10"/>
  <c r="CE903" i="10"/>
  <c r="CD903" i="10"/>
  <c r="Y903" i="10"/>
  <c r="CJ902" i="10"/>
  <c r="CF902" i="10"/>
  <c r="CE902" i="10"/>
  <c r="CD902" i="10"/>
  <c r="Y902" i="10"/>
  <c r="CJ901" i="10"/>
  <c r="CF901" i="10"/>
  <c r="CE901" i="10"/>
  <c r="CD901" i="10"/>
  <c r="Y901" i="10"/>
  <c r="CJ900" i="10"/>
  <c r="CF900" i="10"/>
  <c r="CE900" i="10"/>
  <c r="CD900" i="10"/>
  <c r="Y900" i="10"/>
  <c r="CJ899" i="10"/>
  <c r="CF899" i="10"/>
  <c r="CE899" i="10"/>
  <c r="CD899" i="10"/>
  <c r="BB899" i="10"/>
  <c r="Y899" i="10"/>
  <c r="CJ898" i="10"/>
  <c r="CF898" i="10"/>
  <c r="CE898" i="10"/>
  <c r="CD898" i="10"/>
  <c r="Y898" i="10"/>
  <c r="CJ897" i="10"/>
  <c r="CF897" i="10"/>
  <c r="CE897" i="10"/>
  <c r="CD897" i="10"/>
  <c r="BB897" i="10"/>
  <c r="Y897" i="10"/>
  <c r="CJ896" i="10"/>
  <c r="CF896" i="10"/>
  <c r="CE896" i="10"/>
  <c r="CD896" i="10"/>
  <c r="Y896" i="10"/>
  <c r="CJ895" i="10"/>
  <c r="CF895" i="10"/>
  <c r="CE895" i="10"/>
  <c r="CD895" i="10"/>
  <c r="Y895" i="10"/>
  <c r="CJ894" i="10"/>
  <c r="CF894" i="10"/>
  <c r="CE894" i="10"/>
  <c r="CD894" i="10"/>
  <c r="Y894" i="10"/>
  <c r="CJ893" i="10"/>
  <c r="CF893" i="10"/>
  <c r="CE893" i="10"/>
  <c r="CD893" i="10"/>
  <c r="Y893" i="10"/>
  <c r="CJ892" i="10"/>
  <c r="CF892" i="10"/>
  <c r="CE892" i="10"/>
  <c r="CD892" i="10"/>
  <c r="Y892" i="10"/>
  <c r="CJ891" i="10"/>
  <c r="CF891" i="10"/>
  <c r="CE891" i="10"/>
  <c r="CD891" i="10"/>
  <c r="Y891" i="10"/>
  <c r="CJ890" i="10"/>
  <c r="CF890" i="10"/>
  <c r="CE890" i="10"/>
  <c r="CD890" i="10"/>
  <c r="BB890" i="10"/>
  <c r="Y890" i="10"/>
  <c r="CJ889" i="10"/>
  <c r="CF889" i="10"/>
  <c r="CE889" i="10"/>
  <c r="CD889" i="10"/>
  <c r="Y889" i="10"/>
  <c r="CJ888" i="10"/>
  <c r="CF888" i="10"/>
  <c r="CE888" i="10"/>
  <c r="CD888" i="10"/>
  <c r="Y888" i="10"/>
  <c r="CJ887" i="10"/>
  <c r="CF887" i="10"/>
  <c r="CE887" i="10"/>
  <c r="CD887" i="10"/>
  <c r="Y887" i="10"/>
  <c r="CJ886" i="10"/>
  <c r="CF886" i="10"/>
  <c r="CE886" i="10"/>
  <c r="CD886" i="10"/>
  <c r="Y886" i="10"/>
  <c r="CJ885" i="10"/>
  <c r="CF885" i="10"/>
  <c r="CE885" i="10"/>
  <c r="CD885" i="10"/>
  <c r="BB885" i="10"/>
  <c r="Y885" i="10"/>
  <c r="CJ884" i="10"/>
  <c r="CF884" i="10"/>
  <c r="CE884" i="10"/>
  <c r="CD884" i="10"/>
  <c r="Y884" i="10"/>
  <c r="CJ883" i="10"/>
  <c r="CF883" i="10"/>
  <c r="CE883" i="10"/>
  <c r="CD883" i="10"/>
  <c r="Y883" i="10"/>
  <c r="CJ882" i="10"/>
  <c r="CF882" i="10"/>
  <c r="CE882" i="10"/>
  <c r="CD882" i="10"/>
  <c r="Y882" i="10"/>
  <c r="CJ881" i="10"/>
  <c r="CF881" i="10"/>
  <c r="CE881" i="10"/>
  <c r="CD881" i="10"/>
  <c r="Y881" i="10"/>
  <c r="CJ880" i="10"/>
  <c r="CF880" i="10"/>
  <c r="CE880" i="10"/>
  <c r="CD880" i="10"/>
  <c r="Y880" i="10"/>
  <c r="CJ879" i="10"/>
  <c r="CF879" i="10"/>
  <c r="CE879" i="10"/>
  <c r="CD879" i="10"/>
  <c r="Y879" i="10"/>
  <c r="CJ878" i="10"/>
  <c r="CF878" i="10"/>
  <c r="CE878" i="10"/>
  <c r="CD878" i="10"/>
  <c r="BB878" i="10"/>
  <c r="Y878" i="10"/>
  <c r="CJ877" i="10"/>
  <c r="CF877" i="10"/>
  <c r="CE877" i="10"/>
  <c r="CD877" i="10"/>
  <c r="BB877" i="10"/>
  <c r="Y877" i="10"/>
  <c r="CJ876" i="10"/>
  <c r="CF876" i="10"/>
  <c r="CE876" i="10"/>
  <c r="CD876" i="10"/>
  <c r="Y876" i="10"/>
  <c r="CJ875" i="10"/>
  <c r="CF875" i="10"/>
  <c r="CE875" i="10"/>
  <c r="CD875" i="10"/>
  <c r="BB875" i="10"/>
  <c r="Y875" i="10"/>
  <c r="CJ874" i="10"/>
  <c r="CF874" i="10"/>
  <c r="CE874" i="10"/>
  <c r="CD874" i="10"/>
  <c r="BB874" i="10"/>
  <c r="Y874" i="10"/>
  <c r="CJ873" i="10"/>
  <c r="CF873" i="10"/>
  <c r="CE873" i="10"/>
  <c r="CD873" i="10"/>
  <c r="Y873" i="10"/>
  <c r="CJ872" i="10"/>
  <c r="CF872" i="10"/>
  <c r="CE872" i="10"/>
  <c r="CD872" i="10"/>
  <c r="Y872" i="10"/>
  <c r="CJ871" i="10"/>
  <c r="CF871" i="10"/>
  <c r="CE871" i="10"/>
  <c r="CD871" i="10"/>
  <c r="Y871" i="10"/>
  <c r="CJ870" i="10"/>
  <c r="CF870" i="10"/>
  <c r="CE870" i="10"/>
  <c r="CD870" i="10"/>
  <c r="BB870" i="10"/>
  <c r="Y870" i="10"/>
  <c r="CJ869" i="10"/>
  <c r="CF869" i="10"/>
  <c r="CE869" i="10"/>
  <c r="CD869" i="10"/>
  <c r="Y869" i="10"/>
  <c r="CJ868" i="10"/>
  <c r="CF868" i="10"/>
  <c r="CE868" i="10"/>
  <c r="CD868" i="10"/>
  <c r="BB868" i="10"/>
  <c r="Y868" i="10"/>
  <c r="CJ867" i="10"/>
  <c r="CF867" i="10"/>
  <c r="CE867" i="10"/>
  <c r="CD867" i="10"/>
  <c r="Y867" i="10"/>
  <c r="CJ866" i="10"/>
  <c r="CF866" i="10"/>
  <c r="CE866" i="10"/>
  <c r="CD866" i="10"/>
  <c r="Y866" i="10"/>
  <c r="CJ865" i="10"/>
  <c r="CF865" i="10"/>
  <c r="CE865" i="10"/>
  <c r="CD865" i="10"/>
  <c r="Y865" i="10"/>
  <c r="CJ864" i="10"/>
  <c r="CF864" i="10"/>
  <c r="CE864" i="10"/>
  <c r="CD864" i="10"/>
  <c r="Y864" i="10"/>
  <c r="CJ863" i="10"/>
  <c r="CF863" i="10"/>
  <c r="CE863" i="10"/>
  <c r="CD863" i="10"/>
  <c r="Y863" i="10"/>
  <c r="CJ862" i="10"/>
  <c r="CF862" i="10"/>
  <c r="CE862" i="10"/>
  <c r="CD862" i="10"/>
  <c r="BB862" i="10"/>
  <c r="Y862" i="10"/>
  <c r="CJ861" i="10"/>
  <c r="CF861" i="10"/>
  <c r="CE861" i="10"/>
  <c r="CD861" i="10"/>
  <c r="Y861" i="10"/>
  <c r="CJ860" i="10"/>
  <c r="CF860" i="10"/>
  <c r="CE860" i="10"/>
  <c r="CD860" i="10"/>
  <c r="Y860" i="10"/>
  <c r="CJ859" i="10"/>
  <c r="CF859" i="10"/>
  <c r="CE859" i="10"/>
  <c r="CD859" i="10"/>
  <c r="BB859" i="10"/>
  <c r="Y859" i="10"/>
  <c r="CJ858" i="10"/>
  <c r="CF858" i="10"/>
  <c r="CE858" i="10"/>
  <c r="CD858" i="10"/>
  <c r="Y858" i="10"/>
  <c r="CJ857" i="10"/>
  <c r="CF857" i="10"/>
  <c r="CE857" i="10"/>
  <c r="CD857" i="10"/>
  <c r="Y857" i="10"/>
  <c r="CJ856" i="10"/>
  <c r="CF856" i="10"/>
  <c r="CE856" i="10"/>
  <c r="CD856" i="10"/>
  <c r="Y856" i="10"/>
  <c r="CJ855" i="10"/>
  <c r="CF855" i="10"/>
  <c r="CE855" i="10"/>
  <c r="CD855" i="10"/>
  <c r="BB855" i="10"/>
  <c r="Y855" i="10"/>
  <c r="CJ854" i="10"/>
  <c r="CF854" i="10"/>
  <c r="CE854" i="10"/>
  <c r="CD854" i="10"/>
  <c r="Y854" i="10"/>
  <c r="CJ853" i="10"/>
  <c r="CF853" i="10"/>
  <c r="CE853" i="10"/>
  <c r="CD853" i="10"/>
  <c r="Y853" i="10"/>
  <c r="CJ852" i="10"/>
  <c r="CF852" i="10"/>
  <c r="CE852" i="10"/>
  <c r="CD852" i="10"/>
  <c r="Y852" i="10"/>
  <c r="CJ851" i="10"/>
  <c r="CF851" i="10"/>
  <c r="CE851" i="10"/>
  <c r="CD851" i="10"/>
  <c r="Y851" i="10"/>
  <c r="CJ850" i="10"/>
  <c r="CF850" i="10"/>
  <c r="CE850" i="10"/>
  <c r="CD850" i="10"/>
  <c r="Y850" i="10"/>
  <c r="CJ849" i="10"/>
  <c r="CF849" i="10"/>
  <c r="CE849" i="10"/>
  <c r="CD849" i="10"/>
  <c r="Y849" i="10"/>
  <c r="CJ848" i="10"/>
  <c r="CF848" i="10"/>
  <c r="CE848" i="10"/>
  <c r="CD848" i="10"/>
  <c r="Y848" i="10"/>
  <c r="CJ847" i="10"/>
  <c r="CF847" i="10"/>
  <c r="CE847" i="10"/>
  <c r="CD847" i="10"/>
  <c r="Y847" i="10"/>
  <c r="CJ846" i="10"/>
  <c r="CF846" i="10"/>
  <c r="CE846" i="10"/>
  <c r="CD846" i="10"/>
  <c r="BB846" i="10"/>
  <c r="Y846" i="10"/>
  <c r="CJ845" i="10"/>
  <c r="CF845" i="10"/>
  <c r="CE845" i="10"/>
  <c r="CD845" i="10"/>
  <c r="Y845" i="10"/>
  <c r="CJ844" i="10"/>
  <c r="CF844" i="10"/>
  <c r="CE844" i="10"/>
  <c r="CD844" i="10"/>
  <c r="Y844" i="10"/>
  <c r="CJ843" i="10"/>
  <c r="CF843" i="10"/>
  <c r="CE843" i="10"/>
  <c r="CD843" i="10"/>
  <c r="Y843" i="10"/>
  <c r="CJ842" i="10"/>
  <c r="CF842" i="10"/>
  <c r="CE842" i="10"/>
  <c r="CD842" i="10"/>
  <c r="BB842" i="10"/>
  <c r="Y842" i="10"/>
  <c r="CJ841" i="10"/>
  <c r="CF841" i="10"/>
  <c r="CE841" i="10"/>
  <c r="CD841" i="10"/>
  <c r="Y841" i="10"/>
  <c r="CJ840" i="10"/>
  <c r="CF840" i="10"/>
  <c r="CE840" i="10"/>
  <c r="CD840" i="10"/>
  <c r="Y840" i="10"/>
  <c r="CJ839" i="10"/>
  <c r="CF839" i="10"/>
  <c r="CE839" i="10"/>
  <c r="CD839" i="10"/>
  <c r="Y839" i="10"/>
  <c r="CJ838" i="10"/>
  <c r="CF838" i="10"/>
  <c r="CE838" i="10"/>
  <c r="CD838" i="10"/>
  <c r="Y838" i="10"/>
  <c r="CJ837" i="10"/>
  <c r="CF837" i="10"/>
  <c r="CE837" i="10"/>
  <c r="CD837" i="10"/>
  <c r="Y837" i="10"/>
  <c r="CJ836" i="10"/>
  <c r="CF836" i="10"/>
  <c r="CE836" i="10"/>
  <c r="CD836" i="10"/>
  <c r="Y836" i="10"/>
  <c r="CJ835" i="10"/>
  <c r="CF835" i="10"/>
  <c r="CE835" i="10"/>
  <c r="CD835" i="10"/>
  <c r="Y835" i="10"/>
  <c r="CJ834" i="10"/>
  <c r="CF834" i="10"/>
  <c r="CE834" i="10"/>
  <c r="CD834" i="10"/>
  <c r="BB834" i="10"/>
  <c r="Y834" i="10"/>
  <c r="CJ833" i="10"/>
  <c r="CF833" i="10"/>
  <c r="CE833" i="10"/>
  <c r="CD833" i="10"/>
  <c r="BB833" i="10"/>
  <c r="Y833" i="10"/>
  <c r="CJ832" i="10"/>
  <c r="CF832" i="10"/>
  <c r="CE832" i="10"/>
  <c r="CD832" i="10"/>
  <c r="Y832" i="10"/>
  <c r="CJ831" i="10"/>
  <c r="CF831" i="10"/>
  <c r="CE831" i="10"/>
  <c r="CD831" i="10"/>
  <c r="Y831" i="10"/>
  <c r="CJ830" i="10"/>
  <c r="CF830" i="10"/>
  <c r="CE830" i="10"/>
  <c r="CD830" i="10"/>
  <c r="Y830" i="10"/>
  <c r="CJ829" i="10"/>
  <c r="CF829" i="10"/>
  <c r="CE829" i="10"/>
  <c r="CD829" i="10"/>
  <c r="BB829" i="10"/>
  <c r="Y829" i="10"/>
  <c r="CJ828" i="10"/>
  <c r="CF828" i="10"/>
  <c r="CE828" i="10"/>
  <c r="CD828" i="10"/>
  <c r="Y828" i="10"/>
  <c r="CJ827" i="10"/>
  <c r="CF827" i="10"/>
  <c r="CE827" i="10"/>
  <c r="CD827" i="10"/>
  <c r="Y827" i="10"/>
  <c r="CJ826" i="10"/>
  <c r="CF826" i="10"/>
  <c r="CE826" i="10"/>
  <c r="CD826" i="10"/>
  <c r="Y826" i="10"/>
  <c r="CJ825" i="10"/>
  <c r="CF825" i="10"/>
  <c r="CE825" i="10"/>
  <c r="CD825" i="10"/>
  <c r="Y825" i="10"/>
  <c r="CJ824" i="10"/>
  <c r="CF824" i="10"/>
  <c r="CE824" i="10"/>
  <c r="CD824" i="10"/>
  <c r="Y824" i="10"/>
  <c r="CJ823" i="10"/>
  <c r="CF823" i="10"/>
  <c r="CE823" i="10"/>
  <c r="CD823" i="10"/>
  <c r="Y823" i="10"/>
  <c r="CJ822" i="10"/>
  <c r="CF822" i="10"/>
  <c r="CE822" i="10"/>
  <c r="CD822" i="10"/>
  <c r="Y822" i="10"/>
  <c r="CJ821" i="10"/>
  <c r="CF821" i="10"/>
  <c r="CE821" i="10"/>
  <c r="CD821" i="10"/>
  <c r="BB821" i="10"/>
  <c r="Y821" i="10"/>
  <c r="CJ820" i="10"/>
  <c r="CF820" i="10"/>
  <c r="CE820" i="10"/>
  <c r="CD820" i="10"/>
  <c r="BB820" i="10"/>
  <c r="Y820" i="10"/>
  <c r="CJ819" i="10"/>
  <c r="CF819" i="10"/>
  <c r="CE819" i="10"/>
  <c r="CD819" i="10"/>
  <c r="Y819" i="10"/>
  <c r="CJ818" i="10"/>
  <c r="CF818" i="10"/>
  <c r="CE818" i="10"/>
  <c r="CD818" i="10"/>
  <c r="Y818" i="10"/>
  <c r="CJ817" i="10"/>
  <c r="CF817" i="10"/>
  <c r="CE817" i="10"/>
  <c r="CD817" i="10"/>
  <c r="Y817" i="10"/>
  <c r="CJ816" i="10"/>
  <c r="CF816" i="10"/>
  <c r="CE816" i="10"/>
  <c r="CD816" i="10"/>
  <c r="Y816" i="10"/>
  <c r="CJ815" i="10"/>
  <c r="CF815" i="10"/>
  <c r="CE815" i="10"/>
  <c r="CD815" i="10"/>
  <c r="Y815" i="10"/>
  <c r="CJ814" i="10"/>
  <c r="CF814" i="10"/>
  <c r="CE814" i="10"/>
  <c r="CD814" i="10"/>
  <c r="Y814" i="10"/>
  <c r="CJ813" i="10"/>
  <c r="CF813" i="10"/>
  <c r="CE813" i="10"/>
  <c r="CD813" i="10"/>
  <c r="BB813" i="10"/>
  <c r="Y813" i="10"/>
  <c r="CJ812" i="10"/>
  <c r="CF812" i="10"/>
  <c r="CE812" i="10"/>
  <c r="CD812" i="10"/>
  <c r="Y812" i="10"/>
  <c r="CJ811" i="10"/>
  <c r="CF811" i="10"/>
  <c r="CE811" i="10"/>
  <c r="CD811" i="10"/>
  <c r="Y811" i="10"/>
  <c r="CJ810" i="10"/>
  <c r="CF810" i="10"/>
  <c r="CE810" i="10"/>
  <c r="CD810" i="10"/>
  <c r="Y810" i="10"/>
  <c r="CJ809" i="10"/>
  <c r="CF809" i="10"/>
  <c r="CE809" i="10"/>
  <c r="CD809" i="10"/>
  <c r="BB809" i="10"/>
  <c r="Y809" i="10"/>
  <c r="CJ808" i="10"/>
  <c r="CF808" i="10"/>
  <c r="CE808" i="10"/>
  <c r="CD808" i="10"/>
  <c r="Y808" i="10"/>
  <c r="CJ807" i="10"/>
  <c r="CF807" i="10"/>
  <c r="CE807" i="10"/>
  <c r="CD807" i="10"/>
  <c r="BB807" i="10"/>
  <c r="Y807" i="10"/>
  <c r="CJ806" i="10"/>
  <c r="CF806" i="10"/>
  <c r="CE806" i="10"/>
  <c r="CD806" i="10"/>
  <c r="Y806" i="10"/>
  <c r="CJ805" i="10"/>
  <c r="CF805" i="10"/>
  <c r="CE805" i="10"/>
  <c r="CD805" i="10"/>
  <c r="Y805" i="10"/>
  <c r="CJ804" i="10"/>
  <c r="CF804" i="10"/>
  <c r="CE804" i="10"/>
  <c r="CD804" i="10"/>
  <c r="Y804" i="10"/>
  <c r="CJ803" i="10"/>
  <c r="CF803" i="10"/>
  <c r="CE803" i="10"/>
  <c r="CD803" i="10"/>
  <c r="Y803" i="10"/>
  <c r="CJ802" i="10"/>
  <c r="CF802" i="10"/>
  <c r="CE802" i="10"/>
  <c r="CD802" i="10"/>
  <c r="Y802" i="10"/>
  <c r="CJ801" i="10"/>
  <c r="CF801" i="10"/>
  <c r="CE801" i="10"/>
  <c r="CD801" i="10"/>
  <c r="Y801" i="10"/>
  <c r="CJ800" i="10"/>
  <c r="CF800" i="10"/>
  <c r="CE800" i="10"/>
  <c r="CD800" i="10"/>
  <c r="Y800" i="10"/>
  <c r="CJ799" i="10"/>
  <c r="CF799" i="10"/>
  <c r="CE799" i="10"/>
  <c r="CD799" i="10"/>
  <c r="BB799" i="10"/>
  <c r="Y799" i="10"/>
  <c r="CJ798" i="10"/>
  <c r="CF798" i="10"/>
  <c r="CE798" i="10"/>
  <c r="CD798" i="10"/>
  <c r="Y798" i="10"/>
  <c r="CJ797" i="10"/>
  <c r="CF797" i="10"/>
  <c r="CE797" i="10"/>
  <c r="CD797" i="10"/>
  <c r="Y797" i="10"/>
  <c r="CJ796" i="10"/>
  <c r="CF796" i="10"/>
  <c r="CE796" i="10"/>
  <c r="CD796" i="10"/>
  <c r="BB796" i="10"/>
  <c r="Y796" i="10"/>
  <c r="CJ795" i="10"/>
  <c r="CF795" i="10"/>
  <c r="CE795" i="10"/>
  <c r="CD795" i="10"/>
  <c r="Y795" i="10"/>
  <c r="CJ794" i="10"/>
  <c r="CF794" i="10"/>
  <c r="CE794" i="10"/>
  <c r="CD794" i="10"/>
  <c r="Y794" i="10"/>
  <c r="CJ793" i="10"/>
  <c r="CF793" i="10"/>
  <c r="CE793" i="10"/>
  <c r="CD793" i="10"/>
  <c r="Y793" i="10"/>
  <c r="CJ792" i="10"/>
  <c r="CF792" i="10"/>
  <c r="CE792" i="10"/>
  <c r="CD792" i="10"/>
  <c r="Y792" i="10"/>
  <c r="CJ791" i="10"/>
  <c r="CF791" i="10"/>
  <c r="CE791" i="10"/>
  <c r="CD791" i="10"/>
  <c r="Y791" i="10"/>
  <c r="CJ790" i="10"/>
  <c r="CF790" i="10"/>
  <c r="CE790" i="10"/>
  <c r="CD790" i="10"/>
  <c r="Y790" i="10"/>
  <c r="CJ789" i="10"/>
  <c r="CF789" i="10"/>
  <c r="CE789" i="10"/>
  <c r="CD789" i="10"/>
  <c r="BB789" i="10"/>
  <c r="Y789" i="10"/>
  <c r="CJ788" i="10"/>
  <c r="CF788" i="10"/>
  <c r="CE788" i="10"/>
  <c r="CD788" i="10"/>
  <c r="Y788" i="10"/>
  <c r="CJ787" i="10"/>
  <c r="CF787" i="10"/>
  <c r="CE787" i="10"/>
  <c r="CD787" i="10"/>
  <c r="Y787" i="10"/>
  <c r="CJ786" i="10"/>
  <c r="CF786" i="10"/>
  <c r="CE786" i="10"/>
  <c r="CD786" i="10"/>
  <c r="BB786" i="10"/>
  <c r="Y786" i="10"/>
  <c r="CJ785" i="10"/>
  <c r="CF785" i="10"/>
  <c r="CE785" i="10"/>
  <c r="CD785" i="10"/>
  <c r="BB785" i="10"/>
  <c r="Y785" i="10"/>
  <c r="CJ784" i="10"/>
  <c r="CF784" i="10"/>
  <c r="CE784" i="10"/>
  <c r="CD784" i="10"/>
  <c r="Y784" i="10"/>
  <c r="CJ783" i="10"/>
  <c r="CF783" i="10"/>
  <c r="CE783" i="10"/>
  <c r="CD783" i="10"/>
  <c r="Y783" i="10"/>
  <c r="CJ782" i="10"/>
  <c r="CF782" i="10"/>
  <c r="CE782" i="10"/>
  <c r="CD782" i="10"/>
  <c r="Y782" i="10"/>
  <c r="CJ781" i="10"/>
  <c r="CF781" i="10"/>
  <c r="CE781" i="10"/>
  <c r="CD781" i="10"/>
  <c r="Y781" i="10"/>
  <c r="CJ780" i="10"/>
  <c r="CF780" i="10"/>
  <c r="CE780" i="10"/>
  <c r="CD780" i="10"/>
  <c r="BB780" i="10"/>
  <c r="Y780" i="10"/>
  <c r="CJ779" i="10"/>
  <c r="CF779" i="10"/>
  <c r="CE779" i="10"/>
  <c r="CD779" i="10"/>
  <c r="BB779" i="10"/>
  <c r="Y779" i="10"/>
  <c r="CJ778" i="10"/>
  <c r="CF778" i="10"/>
  <c r="CE778" i="10"/>
  <c r="CD778" i="10"/>
  <c r="Y778" i="10"/>
  <c r="CJ777" i="10"/>
  <c r="CF777" i="10"/>
  <c r="CE777" i="10"/>
  <c r="CD777" i="10"/>
  <c r="Y777" i="10"/>
  <c r="CJ776" i="10"/>
  <c r="CF776" i="10"/>
  <c r="CE776" i="10"/>
  <c r="CD776" i="10"/>
  <c r="Y776" i="10"/>
  <c r="CJ775" i="10"/>
  <c r="CF775" i="10"/>
  <c r="CE775" i="10"/>
  <c r="CD775" i="10"/>
  <c r="BB775" i="10"/>
  <c r="Y775" i="10"/>
  <c r="CJ774" i="10"/>
  <c r="CF774" i="10"/>
  <c r="CE774" i="10"/>
  <c r="CD774" i="10"/>
  <c r="Y774" i="10"/>
  <c r="CJ773" i="10"/>
  <c r="CF773" i="10"/>
  <c r="CE773" i="10"/>
  <c r="CD773" i="10"/>
  <c r="BB773" i="10"/>
  <c r="Y773" i="10"/>
  <c r="CJ772" i="10"/>
  <c r="CF772" i="10"/>
  <c r="CE772" i="10"/>
  <c r="CD772" i="10"/>
  <c r="Y772" i="10"/>
  <c r="CJ771" i="10"/>
  <c r="CF771" i="10"/>
  <c r="CE771" i="10"/>
  <c r="CD771" i="10"/>
  <c r="Y771" i="10"/>
  <c r="CJ770" i="10"/>
  <c r="CF770" i="10"/>
  <c r="CE770" i="10"/>
  <c r="CD770" i="10"/>
  <c r="Y770" i="10"/>
  <c r="CJ769" i="10"/>
  <c r="CF769" i="10"/>
  <c r="CE769" i="10"/>
  <c r="CD769" i="10"/>
  <c r="Y769" i="10"/>
  <c r="CJ768" i="10"/>
  <c r="CF768" i="10"/>
  <c r="CE768" i="10"/>
  <c r="CD768" i="10"/>
  <c r="Y768" i="10"/>
  <c r="CJ767" i="10"/>
  <c r="CF767" i="10"/>
  <c r="CE767" i="10"/>
  <c r="CD767" i="10"/>
  <c r="Y767" i="10"/>
  <c r="CJ766" i="10"/>
  <c r="CF766" i="10"/>
  <c r="CE766" i="10"/>
  <c r="CD766" i="10"/>
  <c r="BB766" i="10"/>
  <c r="Y766" i="10"/>
  <c r="CJ765" i="10"/>
  <c r="CF765" i="10"/>
  <c r="CE765" i="10"/>
  <c r="CD765" i="10"/>
  <c r="BB765" i="10"/>
  <c r="Y765" i="10"/>
  <c r="CJ764" i="10"/>
  <c r="CF764" i="10"/>
  <c r="CE764" i="10"/>
  <c r="CD764" i="10"/>
  <c r="Y764" i="10"/>
  <c r="CJ763" i="10"/>
  <c r="CF763" i="10"/>
  <c r="CE763" i="10"/>
  <c r="CD763" i="10"/>
  <c r="Y763" i="10"/>
  <c r="CJ762" i="10"/>
  <c r="CF762" i="10"/>
  <c r="CE762" i="10"/>
  <c r="CD762" i="10"/>
  <c r="Y762" i="10"/>
  <c r="CJ761" i="10"/>
  <c r="CF761" i="10"/>
  <c r="CE761" i="10"/>
  <c r="CD761" i="10"/>
  <c r="Y761" i="10"/>
  <c r="CJ760" i="10"/>
  <c r="CF760" i="10"/>
  <c r="CE760" i="10"/>
  <c r="CD760" i="10"/>
  <c r="BB760" i="10"/>
  <c r="Y760" i="10"/>
  <c r="CJ759" i="10"/>
  <c r="CF759" i="10"/>
  <c r="CE759" i="10"/>
  <c r="CD759" i="10"/>
  <c r="Y759" i="10"/>
  <c r="CJ758" i="10"/>
  <c r="CF758" i="10"/>
  <c r="CE758" i="10"/>
  <c r="CD758" i="10"/>
  <c r="BB758" i="10"/>
  <c r="Y758" i="10"/>
  <c r="CJ757" i="10"/>
  <c r="CF757" i="10"/>
  <c r="CE757" i="10"/>
  <c r="CD757" i="10"/>
  <c r="Y757" i="10"/>
  <c r="CJ756" i="10"/>
  <c r="CF756" i="10"/>
  <c r="CE756" i="10"/>
  <c r="CD756" i="10"/>
  <c r="Y756" i="10"/>
  <c r="CJ755" i="10"/>
  <c r="CF755" i="10"/>
  <c r="CE755" i="10"/>
  <c r="CD755" i="10"/>
  <c r="Y755" i="10"/>
  <c r="CJ754" i="10"/>
  <c r="CF754" i="10"/>
  <c r="CE754" i="10"/>
  <c r="CD754" i="10"/>
  <c r="BB754" i="10"/>
  <c r="Y754" i="10"/>
  <c r="CJ753" i="10"/>
  <c r="CF753" i="10"/>
  <c r="CE753" i="10"/>
  <c r="CD753" i="10"/>
  <c r="Y753" i="10"/>
  <c r="CJ752" i="10"/>
  <c r="CF752" i="10"/>
  <c r="CE752" i="10"/>
  <c r="CD752" i="10"/>
  <c r="Y752" i="10"/>
  <c r="CJ751" i="10"/>
  <c r="CF751" i="10"/>
  <c r="CE751" i="10"/>
  <c r="CD751" i="10"/>
  <c r="Y751" i="10"/>
  <c r="CJ750" i="10"/>
  <c r="CF750" i="10"/>
  <c r="CE750" i="10"/>
  <c r="CD750" i="10"/>
  <c r="Y750" i="10"/>
  <c r="CJ749" i="10"/>
  <c r="CF749" i="10"/>
  <c r="CE749" i="10"/>
  <c r="CD749" i="10"/>
  <c r="Y749" i="10"/>
  <c r="CJ748" i="10"/>
  <c r="CF748" i="10"/>
  <c r="CE748" i="10"/>
  <c r="CD748" i="10"/>
  <c r="Y748" i="10"/>
  <c r="CJ747" i="10"/>
  <c r="CF747" i="10"/>
  <c r="CE747" i="10"/>
  <c r="CD747" i="10"/>
  <c r="Y747" i="10"/>
  <c r="CJ746" i="10"/>
  <c r="CF746" i="10"/>
  <c r="CE746" i="10"/>
  <c r="CD746" i="10"/>
  <c r="Y746" i="10"/>
  <c r="CJ745" i="10"/>
  <c r="CF745" i="10"/>
  <c r="CE745" i="10"/>
  <c r="CD745" i="10"/>
  <c r="Y745" i="10"/>
  <c r="CJ744" i="10"/>
  <c r="CF744" i="10"/>
  <c r="CE744" i="10"/>
  <c r="CD744" i="10"/>
  <c r="Y744" i="10"/>
  <c r="CJ743" i="10"/>
  <c r="CF743" i="10"/>
  <c r="CE743" i="10"/>
  <c r="CD743" i="10"/>
  <c r="Y743" i="10"/>
  <c r="CJ742" i="10"/>
  <c r="CF742" i="10"/>
  <c r="CE742" i="10"/>
  <c r="CD742" i="10"/>
  <c r="BB742" i="10"/>
  <c r="Y742" i="10"/>
  <c r="CJ741" i="10"/>
  <c r="CF741" i="10"/>
  <c r="CE741" i="10"/>
  <c r="CD741" i="10"/>
  <c r="Y741" i="10"/>
  <c r="CJ740" i="10"/>
  <c r="CF740" i="10"/>
  <c r="CE740" i="10"/>
  <c r="CD740" i="10"/>
  <c r="BB740" i="10"/>
  <c r="Y740" i="10"/>
  <c r="CJ739" i="10"/>
  <c r="CF739" i="10"/>
  <c r="CE739" i="10"/>
  <c r="CD739" i="10"/>
  <c r="Y739" i="10"/>
  <c r="CJ738" i="10"/>
  <c r="CF738" i="10"/>
  <c r="CE738" i="10"/>
  <c r="CD738" i="10"/>
  <c r="BB738" i="10"/>
  <c r="Y738" i="10"/>
  <c r="CJ737" i="10"/>
  <c r="CF737" i="10"/>
  <c r="CE737" i="10"/>
  <c r="CD737" i="10"/>
  <c r="Y737" i="10"/>
  <c r="CJ736" i="10"/>
  <c r="CF736" i="10"/>
  <c r="CE736" i="10"/>
  <c r="CD736" i="10"/>
  <c r="BB736" i="10"/>
  <c r="Y736" i="10"/>
  <c r="CJ735" i="10"/>
  <c r="CF735" i="10"/>
  <c r="CE735" i="10"/>
  <c r="CD735" i="10"/>
  <c r="Y735" i="10"/>
  <c r="CJ734" i="10"/>
  <c r="CF734" i="10"/>
  <c r="CE734" i="10"/>
  <c r="CD734" i="10"/>
  <c r="Y734" i="10"/>
  <c r="CJ733" i="10"/>
  <c r="CF733" i="10"/>
  <c r="CE733" i="10"/>
  <c r="CD733" i="10"/>
  <c r="Y733" i="10"/>
  <c r="CJ732" i="10"/>
  <c r="CF732" i="10"/>
  <c r="CE732" i="10"/>
  <c r="CD732" i="10"/>
  <c r="BB732" i="10"/>
  <c r="Y732" i="10"/>
  <c r="CJ731" i="10"/>
  <c r="CF731" i="10"/>
  <c r="CE731" i="10"/>
  <c r="CD731" i="10"/>
  <c r="Y731" i="10"/>
  <c r="CJ730" i="10"/>
  <c r="CF730" i="10"/>
  <c r="CE730" i="10"/>
  <c r="CD730" i="10"/>
  <c r="Y730" i="10"/>
  <c r="CJ729" i="10"/>
  <c r="CF729" i="10"/>
  <c r="CE729" i="10"/>
  <c r="CD729" i="10"/>
  <c r="BB729" i="10"/>
  <c r="Y729" i="10"/>
  <c r="CJ728" i="10"/>
  <c r="CF728" i="10"/>
  <c r="CE728" i="10"/>
  <c r="CD728" i="10"/>
  <c r="BB728" i="10"/>
  <c r="Y728" i="10"/>
  <c r="CJ727" i="10"/>
  <c r="CF727" i="10"/>
  <c r="CE727" i="10"/>
  <c r="CD727" i="10"/>
  <c r="BB727" i="10"/>
  <c r="Y727" i="10"/>
  <c r="CJ726" i="10"/>
  <c r="CF726" i="10"/>
  <c r="CE726" i="10"/>
  <c r="CD726" i="10"/>
  <c r="Y726" i="10"/>
  <c r="CJ725" i="10"/>
  <c r="CF725" i="10"/>
  <c r="CE725" i="10"/>
  <c r="CD725" i="10"/>
  <c r="Y725" i="10"/>
  <c r="CJ724" i="10"/>
  <c r="CF724" i="10"/>
  <c r="CE724" i="10"/>
  <c r="CD724" i="10"/>
  <c r="Y724" i="10"/>
  <c r="CJ723" i="10"/>
  <c r="CF723" i="10"/>
  <c r="CE723" i="10"/>
  <c r="CD723" i="10"/>
  <c r="Y723" i="10"/>
  <c r="CJ722" i="10"/>
  <c r="CF722" i="10"/>
  <c r="CE722" i="10"/>
  <c r="CD722" i="10"/>
  <c r="BB722" i="10"/>
  <c r="Y722" i="10"/>
  <c r="CJ721" i="10"/>
  <c r="CF721" i="10"/>
  <c r="CE721" i="10"/>
  <c r="CD721" i="10"/>
  <c r="Y721" i="10"/>
  <c r="CJ720" i="10"/>
  <c r="CF720" i="10"/>
  <c r="CE720" i="10"/>
  <c r="CD720" i="10"/>
  <c r="Y720" i="10"/>
  <c r="CJ719" i="10"/>
  <c r="CF719" i="10"/>
  <c r="CE719" i="10"/>
  <c r="CD719" i="10"/>
  <c r="Y719" i="10"/>
  <c r="CJ718" i="10"/>
  <c r="CF718" i="10"/>
  <c r="CE718" i="10"/>
  <c r="CD718" i="10"/>
  <c r="Y718" i="10"/>
  <c r="CJ717" i="10"/>
  <c r="CF717" i="10"/>
  <c r="CE717" i="10"/>
  <c r="CD717" i="10"/>
  <c r="BB717" i="10"/>
  <c r="Y717" i="10"/>
  <c r="CJ716" i="10"/>
  <c r="CF716" i="10"/>
  <c r="CE716" i="10"/>
  <c r="CD716" i="10"/>
  <c r="Y716" i="10"/>
  <c r="CJ715" i="10"/>
  <c r="CF715" i="10"/>
  <c r="CE715" i="10"/>
  <c r="CD715" i="10"/>
  <c r="Y715" i="10"/>
  <c r="CJ714" i="10"/>
  <c r="CF714" i="10"/>
  <c r="CE714" i="10"/>
  <c r="CD714" i="10"/>
  <c r="Y714" i="10"/>
  <c r="CJ713" i="10"/>
  <c r="CF713" i="10"/>
  <c r="CE713" i="10"/>
  <c r="CD713" i="10"/>
  <c r="BB713" i="10"/>
  <c r="Y713" i="10"/>
  <c r="CJ712" i="10"/>
  <c r="CF712" i="10"/>
  <c r="CE712" i="10"/>
  <c r="CD712" i="10"/>
  <c r="BB712" i="10"/>
  <c r="Y712" i="10"/>
  <c r="CJ711" i="10"/>
  <c r="CF711" i="10"/>
  <c r="CE711" i="10"/>
  <c r="CD711" i="10"/>
  <c r="Y711" i="10"/>
  <c r="CJ710" i="10"/>
  <c r="CF710" i="10"/>
  <c r="CE710" i="10"/>
  <c r="CD710" i="10"/>
  <c r="Y710" i="10"/>
  <c r="CJ709" i="10"/>
  <c r="CF709" i="10"/>
  <c r="CE709" i="10"/>
  <c r="CD709" i="10"/>
  <c r="Y709" i="10"/>
  <c r="CJ708" i="10"/>
  <c r="CF708" i="10"/>
  <c r="CE708" i="10"/>
  <c r="CD708" i="10"/>
  <c r="Y708" i="10"/>
  <c r="CJ707" i="10"/>
  <c r="CF707" i="10"/>
  <c r="CE707" i="10"/>
  <c r="CD707" i="10"/>
  <c r="Y707" i="10"/>
  <c r="CJ706" i="10"/>
  <c r="CF706" i="10"/>
  <c r="CE706" i="10"/>
  <c r="CD706" i="10"/>
  <c r="Y706" i="10"/>
  <c r="CJ705" i="10"/>
  <c r="CF705" i="10"/>
  <c r="CE705" i="10"/>
  <c r="CD705" i="10"/>
  <c r="Y705" i="10"/>
  <c r="CJ704" i="10"/>
  <c r="CF704" i="10"/>
  <c r="CE704" i="10"/>
  <c r="CD704" i="10"/>
  <c r="Y704" i="10"/>
  <c r="CJ703" i="10"/>
  <c r="CF703" i="10"/>
  <c r="CE703" i="10"/>
  <c r="CD703" i="10"/>
  <c r="Y703" i="10"/>
  <c r="CJ702" i="10"/>
  <c r="CF702" i="10"/>
  <c r="CE702" i="10"/>
  <c r="CD702" i="10"/>
  <c r="Y702" i="10"/>
  <c r="CJ701" i="10"/>
  <c r="CF701" i="10"/>
  <c r="CE701" i="10"/>
  <c r="CD701" i="10"/>
  <c r="Y701" i="10"/>
  <c r="CJ700" i="10"/>
  <c r="CF700" i="10"/>
  <c r="CE700" i="10"/>
  <c r="CD700" i="10"/>
  <c r="Y700" i="10"/>
  <c r="CJ699" i="10"/>
  <c r="CF699" i="10"/>
  <c r="CE699" i="10"/>
  <c r="CD699" i="10"/>
  <c r="Y699" i="10"/>
  <c r="CJ698" i="10"/>
  <c r="CF698" i="10"/>
  <c r="CE698" i="10"/>
  <c r="CD698" i="10"/>
  <c r="Y698" i="10"/>
  <c r="CJ697" i="10"/>
  <c r="CF697" i="10"/>
  <c r="CE697" i="10"/>
  <c r="CD697" i="10"/>
  <c r="Y697" i="10"/>
  <c r="CJ696" i="10"/>
  <c r="CF696" i="10"/>
  <c r="CE696" i="10"/>
  <c r="CD696" i="10"/>
  <c r="Y696" i="10"/>
  <c r="CJ695" i="10"/>
  <c r="CF695" i="10"/>
  <c r="CE695" i="10"/>
  <c r="CD695" i="10"/>
  <c r="Y695" i="10"/>
  <c r="CJ694" i="10"/>
  <c r="CF694" i="10"/>
  <c r="CE694" i="10"/>
  <c r="CD694" i="10"/>
  <c r="BB694" i="10"/>
  <c r="Y694" i="10"/>
  <c r="CJ693" i="10"/>
  <c r="CF693" i="10"/>
  <c r="CE693" i="10"/>
  <c r="CD693" i="10"/>
  <c r="Y693" i="10"/>
  <c r="CJ692" i="10"/>
  <c r="CF692" i="10"/>
  <c r="CE692" i="10"/>
  <c r="CD692" i="10"/>
  <c r="Y692" i="10"/>
  <c r="CJ691" i="10"/>
  <c r="CF691" i="10"/>
  <c r="CE691" i="10"/>
  <c r="CD691" i="10"/>
  <c r="Y691" i="10"/>
  <c r="CJ690" i="10"/>
  <c r="CF690" i="10"/>
  <c r="CE690" i="10"/>
  <c r="CD690" i="10"/>
  <c r="BB690" i="10"/>
  <c r="Y690" i="10"/>
  <c r="CJ689" i="10"/>
  <c r="CF689" i="10"/>
  <c r="CE689" i="10"/>
  <c r="CD689" i="10"/>
  <c r="Y689" i="10"/>
  <c r="CJ688" i="10"/>
  <c r="CF688" i="10"/>
  <c r="CE688" i="10"/>
  <c r="CD688" i="10"/>
  <c r="Y688" i="10"/>
  <c r="CJ687" i="10"/>
  <c r="CF687" i="10"/>
  <c r="CE687" i="10"/>
  <c r="CD687" i="10"/>
  <c r="BB687" i="10"/>
  <c r="Y687" i="10"/>
  <c r="CJ686" i="10"/>
  <c r="CF686" i="10"/>
  <c r="CE686" i="10"/>
  <c r="CD686" i="10"/>
  <c r="BB686" i="10"/>
  <c r="Y686" i="10"/>
  <c r="CJ685" i="10"/>
  <c r="CF685" i="10"/>
  <c r="CE685" i="10"/>
  <c r="CD685" i="10"/>
  <c r="BB685" i="10"/>
  <c r="Y685" i="10"/>
  <c r="CJ684" i="10"/>
  <c r="CF684" i="10"/>
  <c r="CE684" i="10"/>
  <c r="CD684" i="10"/>
  <c r="Y684" i="10"/>
  <c r="CJ683" i="10"/>
  <c r="CF683" i="10"/>
  <c r="CE683" i="10"/>
  <c r="CD683" i="10"/>
  <c r="Y683" i="10"/>
  <c r="CJ682" i="10"/>
  <c r="CF682" i="10"/>
  <c r="CE682" i="10"/>
  <c r="CD682" i="10"/>
  <c r="Y682" i="10"/>
  <c r="CJ681" i="10"/>
  <c r="CF681" i="10"/>
  <c r="CE681" i="10"/>
  <c r="CD681" i="10"/>
  <c r="Y681" i="10"/>
  <c r="CJ680" i="10"/>
  <c r="CF680" i="10"/>
  <c r="CE680" i="10"/>
  <c r="CD680" i="10"/>
  <c r="BB680" i="10"/>
  <c r="Y680" i="10"/>
  <c r="CJ679" i="10"/>
  <c r="CF679" i="10"/>
  <c r="CE679" i="10"/>
  <c r="CD679" i="10"/>
  <c r="Y679" i="10"/>
  <c r="CJ678" i="10"/>
  <c r="CF678" i="10"/>
  <c r="CE678" i="10"/>
  <c r="CD678" i="10"/>
  <c r="Y678" i="10"/>
  <c r="CJ677" i="10"/>
  <c r="CF677" i="10"/>
  <c r="CE677" i="10"/>
  <c r="CD677" i="10"/>
  <c r="Y677" i="10"/>
  <c r="CJ676" i="10"/>
  <c r="CF676" i="10"/>
  <c r="CE676" i="10"/>
  <c r="CD676" i="10"/>
  <c r="Y676" i="10"/>
  <c r="CJ675" i="10"/>
  <c r="CF675" i="10"/>
  <c r="CE675" i="10"/>
  <c r="CD675" i="10"/>
  <c r="BB675" i="10"/>
  <c r="Y675" i="10"/>
  <c r="CJ674" i="10"/>
  <c r="CF674" i="10"/>
  <c r="CE674" i="10"/>
  <c r="CD674" i="10"/>
  <c r="BB674" i="10"/>
  <c r="Y674" i="10"/>
  <c r="CJ673" i="10"/>
  <c r="CF673" i="10"/>
  <c r="CE673" i="10"/>
  <c r="CD673" i="10"/>
  <c r="Y673" i="10"/>
  <c r="CJ672" i="10"/>
  <c r="CF672" i="10"/>
  <c r="CE672" i="10"/>
  <c r="CD672" i="10"/>
  <c r="Y672" i="10"/>
  <c r="CJ671" i="10"/>
  <c r="CF671" i="10"/>
  <c r="CE671" i="10"/>
  <c r="CD671" i="10"/>
  <c r="BB671" i="10"/>
  <c r="Y671" i="10"/>
  <c r="CJ670" i="10"/>
  <c r="CF670" i="10"/>
  <c r="CE670" i="10"/>
  <c r="CD670" i="10"/>
  <c r="BB670" i="10"/>
  <c r="Y670" i="10"/>
  <c r="CJ669" i="10"/>
  <c r="CF669" i="10"/>
  <c r="CE669" i="10"/>
  <c r="CD669" i="10"/>
  <c r="BB669" i="10"/>
  <c r="Y669" i="10"/>
  <c r="CJ668" i="10"/>
  <c r="CF668" i="10"/>
  <c r="CE668" i="10"/>
  <c r="CD668" i="10"/>
  <c r="BB668" i="10"/>
  <c r="Y668" i="10"/>
  <c r="CJ667" i="10"/>
  <c r="CF667" i="10"/>
  <c r="CE667" i="10"/>
  <c r="CD667" i="10"/>
  <c r="Y667" i="10"/>
  <c r="CJ666" i="10"/>
  <c r="CF666" i="10"/>
  <c r="CE666" i="10"/>
  <c r="CD666" i="10"/>
  <c r="Y666" i="10"/>
  <c r="CJ665" i="10"/>
  <c r="CF665" i="10"/>
  <c r="CE665" i="10"/>
  <c r="CD665" i="10"/>
  <c r="Y665" i="10"/>
  <c r="CJ664" i="10"/>
  <c r="CF664" i="10"/>
  <c r="CE664" i="10"/>
  <c r="CD664" i="10"/>
  <c r="Y664" i="10"/>
  <c r="CJ663" i="10"/>
  <c r="CF663" i="10"/>
  <c r="CE663" i="10"/>
  <c r="CD663" i="10"/>
  <c r="Y663" i="10"/>
  <c r="CJ662" i="10"/>
  <c r="CF662" i="10"/>
  <c r="CE662" i="10"/>
  <c r="CD662" i="10"/>
  <c r="BB662" i="10"/>
  <c r="Y662" i="10"/>
  <c r="CJ661" i="10"/>
  <c r="CF661" i="10"/>
  <c r="CE661" i="10"/>
  <c r="CD661" i="10"/>
  <c r="Y661" i="10"/>
  <c r="CJ660" i="10"/>
  <c r="CF660" i="10"/>
  <c r="CE660" i="10"/>
  <c r="CD660" i="10"/>
  <c r="Y660" i="10"/>
  <c r="CJ659" i="10"/>
  <c r="CF659" i="10"/>
  <c r="CE659" i="10"/>
  <c r="CD659" i="10"/>
  <c r="BB659" i="10"/>
  <c r="Y659" i="10"/>
  <c r="CJ658" i="10"/>
  <c r="CF658" i="10"/>
  <c r="CE658" i="10"/>
  <c r="CD658" i="10"/>
  <c r="BB658" i="10"/>
  <c r="Y658" i="10"/>
  <c r="CJ657" i="10"/>
  <c r="CF657" i="10"/>
  <c r="CE657" i="10"/>
  <c r="CD657" i="10"/>
  <c r="Y657" i="10"/>
  <c r="CJ656" i="10"/>
  <c r="CF656" i="10"/>
  <c r="CE656" i="10"/>
  <c r="CD656" i="10"/>
  <c r="Y656" i="10"/>
  <c r="CJ655" i="10"/>
  <c r="CF655" i="10"/>
  <c r="CE655" i="10"/>
  <c r="CD655" i="10"/>
  <c r="Y655" i="10"/>
  <c r="CJ654" i="10"/>
  <c r="CF654" i="10"/>
  <c r="CE654" i="10"/>
  <c r="CD654" i="10"/>
  <c r="BB654" i="10"/>
  <c r="Y654" i="10"/>
  <c r="CJ653" i="10"/>
  <c r="CF653" i="10"/>
  <c r="CE653" i="10"/>
  <c r="CD653" i="10"/>
  <c r="Y653" i="10"/>
  <c r="CJ652" i="10"/>
  <c r="CF652" i="10"/>
  <c r="CE652" i="10"/>
  <c r="CD652" i="10"/>
  <c r="Y652" i="10"/>
  <c r="CJ651" i="10"/>
  <c r="CF651" i="10"/>
  <c r="CE651" i="10"/>
  <c r="CD651" i="10"/>
  <c r="Y651" i="10"/>
  <c r="CJ650" i="10"/>
  <c r="CF650" i="10"/>
  <c r="CE650" i="10"/>
  <c r="CD650" i="10"/>
  <c r="Y650" i="10"/>
  <c r="CJ649" i="10"/>
  <c r="CF649" i="10"/>
  <c r="CE649" i="10"/>
  <c r="CD649" i="10"/>
  <c r="Y649" i="10"/>
  <c r="CJ648" i="10"/>
  <c r="CF648" i="10"/>
  <c r="CE648" i="10"/>
  <c r="CD648" i="10"/>
  <c r="Y648" i="10"/>
  <c r="CJ647" i="10"/>
  <c r="CF647" i="10"/>
  <c r="CE647" i="10"/>
  <c r="CD647" i="10"/>
  <c r="Y647" i="10"/>
  <c r="CJ646" i="10"/>
  <c r="CF646" i="10"/>
  <c r="CE646" i="10"/>
  <c r="CD646" i="10"/>
  <c r="BB646" i="10"/>
  <c r="Y646" i="10"/>
  <c r="CJ645" i="10"/>
  <c r="CF645" i="10"/>
  <c r="CE645" i="10"/>
  <c r="CD645" i="10"/>
  <c r="Y645" i="10"/>
  <c r="CJ644" i="10"/>
  <c r="CF644" i="10"/>
  <c r="CE644" i="10"/>
  <c r="CD644" i="10"/>
  <c r="Y644" i="10"/>
  <c r="CJ643" i="10"/>
  <c r="CF643" i="10"/>
  <c r="CE643" i="10"/>
  <c r="CD643" i="10"/>
  <c r="Y643" i="10"/>
  <c r="CJ642" i="10"/>
  <c r="CF642" i="10"/>
  <c r="CE642" i="10"/>
  <c r="CD642" i="10"/>
  <c r="BB642" i="10"/>
  <c r="Y642" i="10"/>
  <c r="CJ641" i="10"/>
  <c r="CF641" i="10"/>
  <c r="CE641" i="10"/>
  <c r="CD641" i="10"/>
  <c r="BB641" i="10"/>
  <c r="Y641" i="10"/>
  <c r="CJ640" i="10"/>
  <c r="CF640" i="10"/>
  <c r="CE640" i="10"/>
  <c r="CD640" i="10"/>
  <c r="BB640" i="10"/>
  <c r="Y640" i="10"/>
  <c r="CJ639" i="10"/>
  <c r="CF639" i="10"/>
  <c r="CE639" i="10"/>
  <c r="CD639" i="10"/>
  <c r="Y639" i="10"/>
  <c r="CJ638" i="10"/>
  <c r="CF638" i="10"/>
  <c r="CE638" i="10"/>
  <c r="CD638" i="10"/>
  <c r="BB638" i="10"/>
  <c r="Y638" i="10"/>
  <c r="CJ637" i="10"/>
  <c r="CF637" i="10"/>
  <c r="CE637" i="10"/>
  <c r="CD637" i="10"/>
  <c r="Y637" i="10"/>
  <c r="CJ636" i="10"/>
  <c r="CF636" i="10"/>
  <c r="CE636" i="10"/>
  <c r="CD636" i="10"/>
  <c r="BB636" i="10"/>
  <c r="Y636" i="10"/>
  <c r="CJ635" i="10"/>
  <c r="CF635" i="10"/>
  <c r="CE635" i="10"/>
  <c r="CD635" i="10"/>
  <c r="BB635" i="10"/>
  <c r="Y635" i="10"/>
  <c r="CJ634" i="10"/>
  <c r="CF634" i="10"/>
  <c r="CE634" i="10"/>
  <c r="CD634" i="10"/>
  <c r="Y634" i="10"/>
  <c r="CJ633" i="10"/>
  <c r="CF633" i="10"/>
  <c r="CE633" i="10"/>
  <c r="CD633" i="10"/>
  <c r="Y633" i="10"/>
  <c r="CJ632" i="10"/>
  <c r="CF632" i="10"/>
  <c r="CE632" i="10"/>
  <c r="CD632" i="10"/>
  <c r="Y632" i="10"/>
  <c r="CJ631" i="10"/>
  <c r="CF631" i="10"/>
  <c r="CE631" i="10"/>
  <c r="CD631" i="10"/>
  <c r="Y631" i="10"/>
  <c r="CJ630" i="10"/>
  <c r="CF630" i="10"/>
  <c r="CE630" i="10"/>
  <c r="CD630" i="10"/>
  <c r="BB630" i="10"/>
  <c r="Y630" i="10"/>
  <c r="CJ629" i="10"/>
  <c r="CF629" i="10"/>
  <c r="CE629" i="10"/>
  <c r="CD629" i="10"/>
  <c r="Y629" i="10"/>
  <c r="CJ628" i="10"/>
  <c r="CF628" i="10"/>
  <c r="CE628" i="10"/>
  <c r="CD628" i="10"/>
  <c r="Y628" i="10"/>
  <c r="CJ627" i="10"/>
  <c r="CF627" i="10"/>
  <c r="CE627" i="10"/>
  <c r="CD627" i="10"/>
  <c r="Y627" i="10"/>
  <c r="CJ626" i="10"/>
  <c r="CF626" i="10"/>
  <c r="CE626" i="10"/>
  <c r="CD626" i="10"/>
  <c r="Y626" i="10"/>
  <c r="CJ625" i="10"/>
  <c r="CF625" i="10"/>
  <c r="CE625" i="10"/>
  <c r="CD625" i="10"/>
  <c r="BB625" i="10"/>
  <c r="Y625" i="10"/>
  <c r="CJ624" i="10"/>
  <c r="CF624" i="10"/>
  <c r="CE624" i="10"/>
  <c r="CD624" i="10"/>
  <c r="BB624" i="10"/>
  <c r="Y624" i="10"/>
  <c r="CJ623" i="10"/>
  <c r="CF623" i="10"/>
  <c r="CE623" i="10"/>
  <c r="CD623" i="10"/>
  <c r="Y623" i="10"/>
  <c r="CJ622" i="10"/>
  <c r="CF622" i="10"/>
  <c r="CE622" i="10"/>
  <c r="CD622" i="10"/>
  <c r="Y622" i="10"/>
  <c r="CJ621" i="10"/>
  <c r="CF621" i="10"/>
  <c r="CE621" i="10"/>
  <c r="CD621" i="10"/>
  <c r="Y621" i="10"/>
  <c r="CJ620" i="10"/>
  <c r="CF620" i="10"/>
  <c r="CE620" i="10"/>
  <c r="CD620" i="10"/>
  <c r="BB620" i="10"/>
  <c r="Y620" i="10"/>
  <c r="CJ619" i="10"/>
  <c r="CF619" i="10"/>
  <c r="CE619" i="10"/>
  <c r="CD619" i="10"/>
  <c r="Y619" i="10"/>
  <c r="CJ618" i="10"/>
  <c r="CF618" i="10"/>
  <c r="CE618" i="10"/>
  <c r="CD618" i="10"/>
  <c r="Y618" i="10"/>
  <c r="CJ617" i="10"/>
  <c r="CF617" i="10"/>
  <c r="CE617" i="10"/>
  <c r="CD617" i="10"/>
  <c r="Y617" i="10"/>
  <c r="CJ616" i="10"/>
  <c r="CF616" i="10"/>
  <c r="CE616" i="10"/>
  <c r="CD616" i="10"/>
  <c r="Y616" i="10"/>
  <c r="CJ615" i="10"/>
  <c r="CF615" i="10"/>
  <c r="CE615" i="10"/>
  <c r="CD615" i="10"/>
  <c r="Y615" i="10"/>
  <c r="CJ614" i="10"/>
  <c r="CF614" i="10"/>
  <c r="CE614" i="10"/>
  <c r="CD614" i="10"/>
  <c r="Y614" i="10"/>
  <c r="CJ613" i="10"/>
  <c r="CF613" i="10"/>
  <c r="CE613" i="10"/>
  <c r="CD613" i="10"/>
  <c r="Y613" i="10"/>
  <c r="CJ612" i="10"/>
  <c r="CF612" i="10"/>
  <c r="CE612" i="10"/>
  <c r="CD612" i="10"/>
  <c r="Y612" i="10"/>
  <c r="CJ611" i="10"/>
  <c r="CF611" i="10"/>
  <c r="CE611" i="10"/>
  <c r="CD611" i="10"/>
  <c r="Y611" i="10"/>
  <c r="CJ610" i="10"/>
  <c r="CF610" i="10"/>
  <c r="CE610" i="10"/>
  <c r="CD610" i="10"/>
  <c r="Y610" i="10"/>
  <c r="CJ609" i="10"/>
  <c r="CF609" i="10"/>
  <c r="CE609" i="10"/>
  <c r="CD609" i="10"/>
  <c r="BB609" i="10"/>
  <c r="Y609" i="10"/>
  <c r="CJ608" i="10"/>
  <c r="CF608" i="10"/>
  <c r="CE608" i="10"/>
  <c r="CD608" i="10"/>
  <c r="Y608" i="10"/>
  <c r="CJ607" i="10"/>
  <c r="CF607" i="10"/>
  <c r="CE607" i="10"/>
  <c r="CD607" i="10"/>
  <c r="BB607" i="10"/>
  <c r="Y607" i="10"/>
  <c r="CJ606" i="10"/>
  <c r="CF606" i="10"/>
  <c r="CE606" i="10"/>
  <c r="CD606" i="10"/>
  <c r="Y606" i="10"/>
  <c r="CJ605" i="10"/>
  <c r="CF605" i="10"/>
  <c r="CE605" i="10"/>
  <c r="CD605" i="10"/>
  <c r="Y605" i="10"/>
  <c r="CJ604" i="10"/>
  <c r="CF604" i="10"/>
  <c r="CE604" i="10"/>
  <c r="CD604" i="10"/>
  <c r="Y604" i="10"/>
  <c r="CJ603" i="10"/>
  <c r="CF603" i="10"/>
  <c r="CE603" i="10"/>
  <c r="CD603" i="10"/>
  <c r="Y603" i="10"/>
  <c r="CJ602" i="10"/>
  <c r="CF602" i="10"/>
  <c r="CE602" i="10"/>
  <c r="CD602" i="10"/>
  <c r="Y602" i="10"/>
  <c r="CJ601" i="10"/>
  <c r="CF601" i="10"/>
  <c r="CE601" i="10"/>
  <c r="CD601" i="10"/>
  <c r="Y601" i="10"/>
  <c r="CJ600" i="10"/>
  <c r="CF600" i="10"/>
  <c r="CE600" i="10"/>
  <c r="CD600" i="10"/>
  <c r="Y600" i="10"/>
  <c r="CJ599" i="10"/>
  <c r="CF599" i="10"/>
  <c r="CE599" i="10"/>
  <c r="CD599" i="10"/>
  <c r="Y599" i="10"/>
  <c r="CJ598" i="10"/>
  <c r="CF598" i="10"/>
  <c r="CE598" i="10"/>
  <c r="CD598" i="10"/>
  <c r="BB598" i="10"/>
  <c r="Y598" i="10"/>
  <c r="CJ597" i="10"/>
  <c r="CF597" i="10"/>
  <c r="CE597" i="10"/>
  <c r="CD597" i="10"/>
  <c r="Y597" i="10"/>
  <c r="CJ596" i="10"/>
  <c r="CF596" i="10"/>
  <c r="CE596" i="10"/>
  <c r="CD596" i="10"/>
  <c r="Y596" i="10"/>
  <c r="CJ595" i="10"/>
  <c r="CF595" i="10"/>
  <c r="CE595" i="10"/>
  <c r="CD595" i="10"/>
  <c r="Y595" i="10"/>
  <c r="CJ594" i="10"/>
  <c r="CF594" i="10"/>
  <c r="CE594" i="10"/>
  <c r="CD594" i="10"/>
  <c r="Y594" i="10"/>
  <c r="CJ593" i="10"/>
  <c r="CF593" i="10"/>
  <c r="CE593" i="10"/>
  <c r="CD593" i="10"/>
  <c r="Y593" i="10"/>
  <c r="CJ592" i="10"/>
  <c r="CF592" i="10"/>
  <c r="CE592" i="10"/>
  <c r="CD592" i="10"/>
  <c r="BB592" i="10"/>
  <c r="Y592" i="10"/>
  <c r="CJ591" i="10"/>
  <c r="CF591" i="10"/>
  <c r="CE591" i="10"/>
  <c r="CD591" i="10"/>
  <c r="BB591" i="10"/>
  <c r="Y591" i="10"/>
  <c r="CJ590" i="10"/>
  <c r="CF590" i="10"/>
  <c r="CE590" i="10"/>
  <c r="CD590" i="10"/>
  <c r="BB590" i="10"/>
  <c r="Y590" i="10"/>
  <c r="CJ589" i="10"/>
  <c r="CF589" i="10"/>
  <c r="CE589" i="10"/>
  <c r="CD589" i="10"/>
  <c r="Y589" i="10"/>
  <c r="CJ588" i="10"/>
  <c r="CF588" i="10"/>
  <c r="CE588" i="10"/>
  <c r="CD588" i="10"/>
  <c r="Y588" i="10"/>
  <c r="CJ587" i="10"/>
  <c r="CF587" i="10"/>
  <c r="CE587" i="10"/>
  <c r="CD587" i="10"/>
  <c r="Y587" i="10"/>
  <c r="CJ586" i="10"/>
  <c r="CF586" i="10"/>
  <c r="CE586" i="10"/>
  <c r="CD586" i="10"/>
  <c r="BB586" i="10"/>
  <c r="Y586" i="10"/>
  <c r="CJ585" i="10"/>
  <c r="CF585" i="10"/>
  <c r="CE585" i="10"/>
  <c r="CD585" i="10"/>
  <c r="BB585" i="10"/>
  <c r="Y585" i="10"/>
  <c r="CJ584" i="10"/>
  <c r="CF584" i="10"/>
  <c r="CE584" i="10"/>
  <c r="CD584" i="10"/>
  <c r="Y584" i="10"/>
  <c r="CJ583" i="10"/>
  <c r="CF583" i="10"/>
  <c r="CE583" i="10"/>
  <c r="CD583" i="10"/>
  <c r="Y583" i="10"/>
  <c r="CJ582" i="10"/>
  <c r="CF582" i="10"/>
  <c r="CE582" i="10"/>
  <c r="CD582" i="10"/>
  <c r="Y582" i="10"/>
  <c r="CJ581" i="10"/>
  <c r="CF581" i="10"/>
  <c r="CE581" i="10"/>
  <c r="CD581" i="10"/>
  <c r="Y581" i="10"/>
  <c r="CJ580" i="10"/>
  <c r="CF580" i="10"/>
  <c r="CE580" i="10"/>
  <c r="CD580" i="10"/>
  <c r="Y580" i="10"/>
  <c r="CJ579" i="10"/>
  <c r="CF579" i="10"/>
  <c r="CE579" i="10"/>
  <c r="CD579" i="10"/>
  <c r="Y579" i="10"/>
  <c r="CJ578" i="10"/>
  <c r="CF578" i="10"/>
  <c r="CE578" i="10"/>
  <c r="CD578" i="10"/>
  <c r="Y578" i="10"/>
  <c r="CJ577" i="10"/>
  <c r="CF577" i="10"/>
  <c r="CE577" i="10"/>
  <c r="CD577" i="10"/>
  <c r="Y577" i="10"/>
  <c r="CJ576" i="10"/>
  <c r="CF576" i="10"/>
  <c r="CE576" i="10"/>
  <c r="CD576" i="10"/>
  <c r="BB576" i="10"/>
  <c r="Y576" i="10"/>
  <c r="CJ575" i="10"/>
  <c r="CF575" i="10"/>
  <c r="CE575" i="10"/>
  <c r="CD575" i="10"/>
  <c r="BB575" i="10"/>
  <c r="Y575" i="10"/>
  <c r="CJ574" i="10"/>
  <c r="CF574" i="10"/>
  <c r="CE574" i="10"/>
  <c r="CD574" i="10"/>
  <c r="BB574" i="10"/>
  <c r="Y574" i="10"/>
  <c r="CJ573" i="10"/>
  <c r="CF573" i="10"/>
  <c r="CE573" i="10"/>
  <c r="CD573" i="10"/>
  <c r="Y573" i="10"/>
  <c r="CJ572" i="10"/>
  <c r="CF572" i="10"/>
  <c r="CE572" i="10"/>
  <c r="CD572" i="10"/>
  <c r="Y572" i="10"/>
  <c r="CJ571" i="10"/>
  <c r="CF571" i="10"/>
  <c r="CE571" i="10"/>
  <c r="CD571" i="10"/>
  <c r="BB571" i="10"/>
  <c r="Y571" i="10"/>
  <c r="CJ570" i="10"/>
  <c r="CF570" i="10"/>
  <c r="CE570" i="10"/>
  <c r="CD570" i="10"/>
  <c r="BB570" i="10"/>
  <c r="Y570" i="10"/>
  <c r="CJ569" i="10"/>
  <c r="CF569" i="10"/>
  <c r="CE569" i="10"/>
  <c r="CD569" i="10"/>
  <c r="BB569" i="10"/>
  <c r="Y569" i="10"/>
  <c r="CJ568" i="10"/>
  <c r="CF568" i="10"/>
  <c r="CE568" i="10"/>
  <c r="CD568" i="10"/>
  <c r="Y568" i="10"/>
  <c r="CJ567" i="10"/>
  <c r="CF567" i="10"/>
  <c r="CE567" i="10"/>
  <c r="CD567" i="10"/>
  <c r="Y567" i="10"/>
  <c r="CJ566" i="10"/>
  <c r="CF566" i="10"/>
  <c r="CE566" i="10"/>
  <c r="CD566" i="10"/>
  <c r="Y566" i="10"/>
  <c r="CJ565" i="10"/>
  <c r="CF565" i="10"/>
  <c r="CE565" i="10"/>
  <c r="CD565" i="10"/>
  <c r="Y565" i="10"/>
  <c r="CJ564" i="10"/>
  <c r="CF564" i="10"/>
  <c r="CE564" i="10"/>
  <c r="CD564" i="10"/>
  <c r="Y564" i="10"/>
  <c r="CJ563" i="10"/>
  <c r="CF563" i="10"/>
  <c r="CE563" i="10"/>
  <c r="CD563" i="10"/>
  <c r="Y563" i="10"/>
  <c r="CJ562" i="10"/>
  <c r="CF562" i="10"/>
  <c r="CE562" i="10"/>
  <c r="CD562" i="10"/>
  <c r="Y562" i="10"/>
  <c r="CJ561" i="10"/>
  <c r="CF561" i="10"/>
  <c r="CE561" i="10"/>
  <c r="CD561" i="10"/>
  <c r="Y561" i="10"/>
  <c r="CJ560" i="10"/>
  <c r="CF560" i="10"/>
  <c r="CE560" i="10"/>
  <c r="CD560" i="10"/>
  <c r="BB560" i="10"/>
  <c r="Y560" i="10"/>
  <c r="CJ559" i="10"/>
  <c r="CF559" i="10"/>
  <c r="CE559" i="10"/>
  <c r="CD559" i="10"/>
  <c r="Y559" i="10"/>
  <c r="CJ558" i="10"/>
  <c r="CF558" i="10"/>
  <c r="CE558" i="10"/>
  <c r="CD558" i="10"/>
  <c r="BB558" i="10"/>
  <c r="Y558" i="10"/>
  <c r="CJ557" i="10"/>
  <c r="CF557" i="10"/>
  <c r="CE557" i="10"/>
  <c r="CD557" i="10"/>
  <c r="Y557" i="10"/>
  <c r="CJ556" i="10"/>
  <c r="CF556" i="10"/>
  <c r="CE556" i="10"/>
  <c r="CD556" i="10"/>
  <c r="Y556" i="10"/>
  <c r="CJ555" i="10"/>
  <c r="CF555" i="10"/>
  <c r="CE555" i="10"/>
  <c r="CD555" i="10"/>
  <c r="Y555" i="10"/>
  <c r="CJ554" i="10"/>
  <c r="CF554" i="10"/>
  <c r="CE554" i="10"/>
  <c r="CD554" i="10"/>
  <c r="BB554" i="10"/>
  <c r="Y554" i="10"/>
  <c r="CJ553" i="10"/>
  <c r="CF553" i="10"/>
  <c r="CE553" i="10"/>
  <c r="CD553" i="10"/>
  <c r="BB553" i="10"/>
  <c r="Y553" i="10"/>
  <c r="CJ552" i="10"/>
  <c r="CF552" i="10"/>
  <c r="CE552" i="10"/>
  <c r="CD552" i="10"/>
  <c r="BB552" i="10"/>
  <c r="Y552" i="10"/>
  <c r="CJ551" i="10"/>
  <c r="CF551" i="10"/>
  <c r="CE551" i="10"/>
  <c r="CD551" i="10"/>
  <c r="Y551" i="10"/>
  <c r="CJ550" i="10"/>
  <c r="CF550" i="10"/>
  <c r="CE550" i="10"/>
  <c r="CD550" i="10"/>
  <c r="Y550" i="10"/>
  <c r="CJ549" i="10"/>
  <c r="CF549" i="10"/>
  <c r="CE549" i="10"/>
  <c r="CD549" i="10"/>
  <c r="Y549" i="10"/>
  <c r="CJ548" i="10"/>
  <c r="CF548" i="10"/>
  <c r="CE548" i="10"/>
  <c r="CD548" i="10"/>
  <c r="Y548" i="10"/>
  <c r="CJ547" i="10"/>
  <c r="CF547" i="10"/>
  <c r="CE547" i="10"/>
  <c r="CD547" i="10"/>
  <c r="Y547" i="10"/>
  <c r="CJ546" i="10"/>
  <c r="CF546" i="10"/>
  <c r="CE546" i="10"/>
  <c r="CD546" i="10"/>
  <c r="Y546" i="10"/>
  <c r="CJ545" i="10"/>
  <c r="CF545" i="10"/>
  <c r="CE545" i="10"/>
  <c r="CD545" i="10"/>
  <c r="Y545" i="10"/>
  <c r="CJ544" i="10"/>
  <c r="CF544" i="10"/>
  <c r="CE544" i="10"/>
  <c r="CD544" i="10"/>
  <c r="Y544" i="10"/>
  <c r="CJ543" i="10"/>
  <c r="CF543" i="10"/>
  <c r="CE543" i="10"/>
  <c r="CD543" i="10"/>
  <c r="BB543" i="10"/>
  <c r="Y543" i="10"/>
  <c r="CJ542" i="10"/>
  <c r="CF542" i="10"/>
  <c r="CE542" i="10"/>
  <c r="CD542" i="10"/>
  <c r="BB542" i="10"/>
  <c r="Y542" i="10"/>
  <c r="CJ541" i="10"/>
  <c r="CF541" i="10"/>
  <c r="CE541" i="10"/>
  <c r="CD541" i="10"/>
  <c r="Y541" i="10"/>
  <c r="CJ540" i="10"/>
  <c r="CF540" i="10"/>
  <c r="CE540" i="10"/>
  <c r="CD540" i="10"/>
  <c r="Y540" i="10"/>
  <c r="CJ539" i="10"/>
  <c r="CF539" i="10"/>
  <c r="CE539" i="10"/>
  <c r="CD539" i="10"/>
  <c r="BB539" i="10"/>
  <c r="Y539" i="10"/>
  <c r="CJ538" i="10"/>
  <c r="CF538" i="10"/>
  <c r="CE538" i="10"/>
  <c r="CD538" i="10"/>
  <c r="Y538" i="10"/>
  <c r="CJ537" i="10"/>
  <c r="CF537" i="10"/>
  <c r="CE537" i="10"/>
  <c r="CD537" i="10"/>
  <c r="Y537" i="10"/>
  <c r="CJ536" i="10"/>
  <c r="CF536" i="10"/>
  <c r="CE536" i="10"/>
  <c r="CD536" i="10"/>
  <c r="Y536" i="10"/>
  <c r="CJ535" i="10"/>
  <c r="CF535" i="10"/>
  <c r="CE535" i="10"/>
  <c r="CD535" i="10"/>
  <c r="BB535" i="10"/>
  <c r="Y535" i="10"/>
  <c r="CJ534" i="10"/>
  <c r="CF534" i="10"/>
  <c r="CE534" i="10"/>
  <c r="CD534" i="10"/>
  <c r="BB534" i="10"/>
  <c r="Y534" i="10"/>
  <c r="CJ533" i="10"/>
  <c r="CF533" i="10"/>
  <c r="CE533" i="10"/>
  <c r="CD533" i="10"/>
  <c r="Y533" i="10"/>
  <c r="CJ532" i="10"/>
  <c r="CF532" i="10"/>
  <c r="CE532" i="10"/>
  <c r="CD532" i="10"/>
  <c r="Y532" i="10"/>
  <c r="CJ531" i="10"/>
  <c r="CF531" i="10"/>
  <c r="CE531" i="10"/>
  <c r="CD531" i="10"/>
  <c r="Y531" i="10"/>
  <c r="CJ530" i="10"/>
  <c r="CF530" i="10"/>
  <c r="CE530" i="10"/>
  <c r="CD530" i="10"/>
  <c r="Y530" i="10"/>
  <c r="CJ529" i="10"/>
  <c r="CF529" i="10"/>
  <c r="CE529" i="10"/>
  <c r="CD529" i="10"/>
  <c r="Y529" i="10"/>
  <c r="CJ528" i="10"/>
  <c r="CF528" i="10"/>
  <c r="CE528" i="10"/>
  <c r="CD528" i="10"/>
  <c r="Y528" i="10"/>
  <c r="CJ527" i="10"/>
  <c r="CF527" i="10"/>
  <c r="CE527" i="10"/>
  <c r="CD527" i="10"/>
  <c r="Y527" i="10"/>
  <c r="CJ526" i="10"/>
  <c r="CF526" i="10"/>
  <c r="CE526" i="10"/>
  <c r="CD526" i="10"/>
  <c r="BB526" i="10"/>
  <c r="Y526" i="10"/>
  <c r="CJ525" i="10"/>
  <c r="CF525" i="10"/>
  <c r="CE525" i="10"/>
  <c r="CD525" i="10"/>
  <c r="Y525" i="10"/>
  <c r="CJ524" i="10"/>
  <c r="CF524" i="10"/>
  <c r="CE524" i="10"/>
  <c r="CD524" i="10"/>
  <c r="BB524" i="10"/>
  <c r="Y524" i="10"/>
  <c r="CJ523" i="10"/>
  <c r="CF523" i="10"/>
  <c r="CE523" i="10"/>
  <c r="CD523" i="10"/>
  <c r="Y523" i="10"/>
  <c r="CJ522" i="10"/>
  <c r="CF522" i="10"/>
  <c r="CE522" i="10"/>
  <c r="CD522" i="10"/>
  <c r="BB522" i="10"/>
  <c r="Y522" i="10"/>
  <c r="CJ521" i="10"/>
  <c r="CF521" i="10"/>
  <c r="CE521" i="10"/>
  <c r="CD521" i="10"/>
  <c r="Y521" i="10"/>
  <c r="CJ520" i="10"/>
  <c r="CF520" i="10"/>
  <c r="CE520" i="10"/>
  <c r="CD520" i="10"/>
  <c r="Y520" i="10"/>
  <c r="CJ519" i="10"/>
  <c r="CF519" i="10"/>
  <c r="CE519" i="10"/>
  <c r="CD519" i="10"/>
  <c r="Y519" i="10"/>
  <c r="CJ518" i="10"/>
  <c r="CF518" i="10"/>
  <c r="CE518" i="10"/>
  <c r="CD518" i="10"/>
  <c r="Y518" i="10"/>
  <c r="CJ517" i="10"/>
  <c r="CF517" i="10"/>
  <c r="CE517" i="10"/>
  <c r="CD517" i="10"/>
  <c r="Y517" i="10"/>
  <c r="CJ516" i="10"/>
  <c r="CF516" i="10"/>
  <c r="CE516" i="10"/>
  <c r="CD516" i="10"/>
  <c r="Y516" i="10"/>
  <c r="CJ515" i="10"/>
  <c r="CF515" i="10"/>
  <c r="CE515" i="10"/>
  <c r="CD515" i="10"/>
  <c r="Y515" i="10"/>
  <c r="CJ514" i="10"/>
  <c r="CF514" i="10"/>
  <c r="CE514" i="10"/>
  <c r="CD514" i="10"/>
  <c r="Y514" i="10"/>
  <c r="CJ513" i="10"/>
  <c r="CF513" i="10"/>
  <c r="CE513" i="10"/>
  <c r="CD513" i="10"/>
  <c r="Y513" i="10"/>
  <c r="CJ512" i="10"/>
  <c r="CF512" i="10"/>
  <c r="CE512" i="10"/>
  <c r="CD512" i="10"/>
  <c r="Y512" i="10"/>
  <c r="CJ511" i="10"/>
  <c r="CF511" i="10"/>
  <c r="CE511" i="10"/>
  <c r="CD511" i="10"/>
  <c r="Y511" i="10"/>
  <c r="CJ510" i="10"/>
  <c r="CF510" i="10"/>
  <c r="CE510" i="10"/>
  <c r="CD510" i="10"/>
  <c r="BB510" i="10"/>
  <c r="Y510" i="10"/>
  <c r="CJ509" i="10"/>
  <c r="CF509" i="10"/>
  <c r="CE509" i="10"/>
  <c r="CD509" i="10"/>
  <c r="Y509" i="10"/>
  <c r="CJ508" i="10"/>
  <c r="CF508" i="10"/>
  <c r="CE508" i="10"/>
  <c r="CD508" i="10"/>
  <c r="Y508" i="10"/>
  <c r="CJ507" i="10"/>
  <c r="CF507" i="10"/>
  <c r="CE507" i="10"/>
  <c r="CD507" i="10"/>
  <c r="Y507" i="10"/>
  <c r="CJ506" i="10"/>
  <c r="CF506" i="10"/>
  <c r="CE506" i="10"/>
  <c r="CD506" i="10"/>
  <c r="BB506" i="10"/>
  <c r="Y506" i="10"/>
  <c r="CJ505" i="10"/>
  <c r="CF505" i="10"/>
  <c r="CE505" i="10"/>
  <c r="CD505" i="10"/>
  <c r="BB505" i="10"/>
  <c r="Y505" i="10"/>
  <c r="CJ504" i="10"/>
  <c r="CF504" i="10"/>
  <c r="CE504" i="10"/>
  <c r="CD504" i="10"/>
  <c r="Y504" i="10"/>
  <c r="CJ503" i="10"/>
  <c r="CF503" i="10"/>
  <c r="CE503" i="10"/>
  <c r="CD503" i="10"/>
  <c r="BB503" i="10"/>
  <c r="Y503" i="10"/>
  <c r="CJ502" i="10"/>
  <c r="CF502" i="10"/>
  <c r="CE502" i="10"/>
  <c r="CD502" i="10"/>
  <c r="Y502" i="10"/>
  <c r="CJ501" i="10"/>
  <c r="CF501" i="10"/>
  <c r="CE501" i="10"/>
  <c r="CD501" i="10"/>
  <c r="Y501" i="10"/>
  <c r="CJ500" i="10"/>
  <c r="CF500" i="10"/>
  <c r="CE500" i="10"/>
  <c r="CD500" i="10"/>
  <c r="Y500" i="10"/>
  <c r="CJ499" i="10"/>
  <c r="CF499" i="10"/>
  <c r="CE499" i="10"/>
  <c r="CD499" i="10"/>
  <c r="Y499" i="10"/>
  <c r="CJ498" i="10"/>
  <c r="CF498" i="10"/>
  <c r="CE498" i="10"/>
  <c r="CD498" i="10"/>
  <c r="Y498" i="10"/>
  <c r="CJ497" i="10"/>
  <c r="CF497" i="10"/>
  <c r="CE497" i="10"/>
  <c r="CD497" i="10"/>
  <c r="Y497" i="10"/>
  <c r="CJ496" i="10"/>
  <c r="CF496" i="10"/>
  <c r="CE496" i="10"/>
  <c r="CD496" i="10"/>
  <c r="Y496" i="10"/>
  <c r="CJ495" i="10"/>
  <c r="CF495" i="10"/>
  <c r="CE495" i="10"/>
  <c r="CD495" i="10"/>
  <c r="Y495" i="10"/>
  <c r="CJ494" i="10"/>
  <c r="CF494" i="10"/>
  <c r="CE494" i="10"/>
  <c r="CD494" i="10"/>
  <c r="BB494" i="10"/>
  <c r="Y494" i="10"/>
  <c r="CJ493" i="10"/>
  <c r="CF493" i="10"/>
  <c r="CE493" i="10"/>
  <c r="CD493" i="10"/>
  <c r="Y493" i="10"/>
  <c r="CJ492" i="10"/>
  <c r="CF492" i="10"/>
  <c r="CE492" i="10"/>
  <c r="CD492" i="10"/>
  <c r="Y492" i="10"/>
  <c r="CJ491" i="10"/>
  <c r="CF491" i="10"/>
  <c r="CE491" i="10"/>
  <c r="CD491" i="10"/>
  <c r="Y491" i="10"/>
  <c r="CJ490" i="10"/>
  <c r="CF490" i="10"/>
  <c r="CE490" i="10"/>
  <c r="CD490" i="10"/>
  <c r="BB490" i="10"/>
  <c r="Y490" i="10"/>
  <c r="CJ489" i="10"/>
  <c r="CF489" i="10"/>
  <c r="CE489" i="10"/>
  <c r="CD489" i="10"/>
  <c r="Y489" i="10"/>
  <c r="CJ488" i="10"/>
  <c r="CF488" i="10"/>
  <c r="CE488" i="10"/>
  <c r="CD488" i="10"/>
  <c r="Y488" i="10"/>
  <c r="CJ487" i="10"/>
  <c r="CF487" i="10"/>
  <c r="CE487" i="10"/>
  <c r="CD487" i="10"/>
  <c r="Y487" i="10"/>
  <c r="CJ486" i="10"/>
  <c r="CF486" i="10"/>
  <c r="CE486" i="10"/>
  <c r="CD486" i="10"/>
  <c r="BB486" i="10"/>
  <c r="Y486" i="10"/>
  <c r="CJ485" i="10"/>
  <c r="CF485" i="10"/>
  <c r="CE485" i="10"/>
  <c r="CD485" i="10"/>
  <c r="Y485" i="10"/>
  <c r="CJ484" i="10"/>
  <c r="CF484" i="10"/>
  <c r="CE484" i="10"/>
  <c r="CD484" i="10"/>
  <c r="Y484" i="10"/>
  <c r="CJ483" i="10"/>
  <c r="CF483" i="10"/>
  <c r="CE483" i="10"/>
  <c r="CD483" i="10"/>
  <c r="Y483" i="10"/>
  <c r="CJ482" i="10"/>
  <c r="CF482" i="10"/>
  <c r="CE482" i="10"/>
  <c r="CD482" i="10"/>
  <c r="BB482" i="10"/>
  <c r="Y482" i="10"/>
  <c r="CJ481" i="10"/>
  <c r="CF481" i="10"/>
  <c r="CE481" i="10"/>
  <c r="CD481" i="10"/>
  <c r="Y481" i="10"/>
  <c r="CJ480" i="10"/>
  <c r="CF480" i="10"/>
  <c r="CE480" i="10"/>
  <c r="CD480" i="10"/>
  <c r="Y480" i="10"/>
  <c r="CJ479" i="10"/>
  <c r="CF479" i="10"/>
  <c r="CE479" i="10"/>
  <c r="CD479" i="10"/>
  <c r="Y479" i="10"/>
  <c r="CJ478" i="10"/>
  <c r="CF478" i="10"/>
  <c r="CE478" i="10"/>
  <c r="CD478" i="10"/>
  <c r="Y478" i="10"/>
  <c r="CJ477" i="10"/>
  <c r="CF477" i="10"/>
  <c r="CE477" i="10"/>
  <c r="CD477" i="10"/>
  <c r="BB477" i="10"/>
  <c r="Y477" i="10"/>
  <c r="CJ476" i="10"/>
  <c r="CF476" i="10"/>
  <c r="CE476" i="10"/>
  <c r="CD476" i="10"/>
  <c r="BB476" i="10"/>
  <c r="Y476" i="10"/>
  <c r="CJ475" i="10"/>
  <c r="CF475" i="10"/>
  <c r="CE475" i="10"/>
  <c r="CD475" i="10"/>
  <c r="Y475" i="10"/>
  <c r="CJ474" i="10"/>
  <c r="CF474" i="10"/>
  <c r="CE474" i="10"/>
  <c r="CD474" i="10"/>
  <c r="Y474" i="10"/>
  <c r="CJ473" i="10"/>
  <c r="CF473" i="10"/>
  <c r="CE473" i="10"/>
  <c r="CD473" i="10"/>
  <c r="BB473" i="10"/>
  <c r="Y473" i="10"/>
  <c r="CJ472" i="10"/>
  <c r="CF472" i="10"/>
  <c r="CE472" i="10"/>
  <c r="CD472" i="10"/>
  <c r="BB472" i="10"/>
  <c r="Y472" i="10"/>
  <c r="CJ471" i="10"/>
  <c r="CF471" i="10"/>
  <c r="CE471" i="10"/>
  <c r="CD471" i="10"/>
  <c r="Y471" i="10"/>
  <c r="CJ470" i="10"/>
  <c r="CF470" i="10"/>
  <c r="CE470" i="10"/>
  <c r="CD470" i="10"/>
  <c r="Y470" i="10"/>
  <c r="CJ469" i="10"/>
  <c r="CF469" i="10"/>
  <c r="CE469" i="10"/>
  <c r="CD469" i="10"/>
  <c r="Y469" i="10"/>
  <c r="CJ468" i="10"/>
  <c r="CF468" i="10"/>
  <c r="CE468" i="10"/>
  <c r="CD468" i="10"/>
  <c r="Y468" i="10"/>
  <c r="CJ467" i="10"/>
  <c r="CF467" i="10"/>
  <c r="CE467" i="10"/>
  <c r="CD467" i="10"/>
  <c r="Y467" i="10"/>
  <c r="CJ466" i="10"/>
  <c r="CF466" i="10"/>
  <c r="CE466" i="10"/>
  <c r="CD466" i="10"/>
  <c r="Y466" i="10"/>
  <c r="CJ465" i="10"/>
  <c r="CF465" i="10"/>
  <c r="CE465" i="10"/>
  <c r="CD465" i="10"/>
  <c r="Y465" i="10"/>
  <c r="CJ464" i="10"/>
  <c r="CF464" i="10"/>
  <c r="CE464" i="10"/>
  <c r="CD464" i="10"/>
  <c r="Y464" i="10"/>
  <c r="CJ463" i="10"/>
  <c r="CF463" i="10"/>
  <c r="CE463" i="10"/>
  <c r="CD463" i="10"/>
  <c r="BB463" i="10"/>
  <c r="Y463" i="10"/>
  <c r="CJ462" i="10"/>
  <c r="CF462" i="10"/>
  <c r="CE462" i="10"/>
  <c r="CD462" i="10"/>
  <c r="Y462" i="10"/>
  <c r="CJ461" i="10"/>
  <c r="CF461" i="10"/>
  <c r="CE461" i="10"/>
  <c r="CD461" i="10"/>
  <c r="BB461" i="10"/>
  <c r="Y461" i="10"/>
  <c r="CJ460" i="10"/>
  <c r="CF460" i="10"/>
  <c r="CE460" i="10"/>
  <c r="CD460" i="10"/>
  <c r="Y460" i="10"/>
  <c r="CJ459" i="10"/>
  <c r="CF459" i="10"/>
  <c r="CE459" i="10"/>
  <c r="CD459" i="10"/>
  <c r="Y459" i="10"/>
  <c r="CJ458" i="10"/>
  <c r="CF458" i="10"/>
  <c r="CE458" i="10"/>
  <c r="CD458" i="10"/>
  <c r="Y458" i="10"/>
  <c r="CJ457" i="10"/>
  <c r="CF457" i="10"/>
  <c r="CE457" i="10"/>
  <c r="CD457" i="10"/>
  <c r="Y457" i="10"/>
  <c r="CJ456" i="10"/>
  <c r="CF456" i="10"/>
  <c r="CE456" i="10"/>
  <c r="CD456" i="10"/>
  <c r="Y456" i="10"/>
  <c r="CJ455" i="10"/>
  <c r="CF455" i="10"/>
  <c r="CE455" i="10"/>
  <c r="CD455" i="10"/>
  <c r="Y455" i="10"/>
  <c r="CJ454" i="10"/>
  <c r="CF454" i="10"/>
  <c r="CE454" i="10"/>
  <c r="CD454" i="10"/>
  <c r="Y454" i="10"/>
  <c r="CJ453" i="10"/>
  <c r="CF453" i="10"/>
  <c r="CE453" i="10"/>
  <c r="CD453" i="10"/>
  <c r="Y453" i="10"/>
  <c r="CJ452" i="10"/>
  <c r="CF452" i="10"/>
  <c r="CE452" i="10"/>
  <c r="CD452" i="10"/>
  <c r="BB452" i="10"/>
  <c r="Y452" i="10"/>
  <c r="CJ451" i="10"/>
  <c r="CF451" i="10"/>
  <c r="CE451" i="10"/>
  <c r="CD451" i="10"/>
  <c r="Y451" i="10"/>
  <c r="CJ450" i="10"/>
  <c r="CF450" i="10"/>
  <c r="CE450" i="10"/>
  <c r="CD450" i="10"/>
  <c r="Y450" i="10"/>
  <c r="CJ449" i="10"/>
  <c r="CF449" i="10"/>
  <c r="CE449" i="10"/>
  <c r="CD449" i="10"/>
  <c r="Y449" i="10"/>
  <c r="CJ448" i="10"/>
  <c r="CF448" i="10"/>
  <c r="CE448" i="10"/>
  <c r="CD448" i="10"/>
  <c r="Y448" i="10"/>
  <c r="CJ447" i="10"/>
  <c r="CF447" i="10"/>
  <c r="CE447" i="10"/>
  <c r="CD447" i="10"/>
  <c r="Y447" i="10"/>
  <c r="CJ446" i="10"/>
  <c r="CF446" i="10"/>
  <c r="CE446" i="10"/>
  <c r="CD446" i="10"/>
  <c r="Y446" i="10"/>
  <c r="CJ445" i="10"/>
  <c r="CF445" i="10"/>
  <c r="CE445" i="10"/>
  <c r="CD445" i="10"/>
  <c r="Y445" i="10"/>
  <c r="CJ444" i="10"/>
  <c r="CF444" i="10"/>
  <c r="CE444" i="10"/>
  <c r="CD444" i="10"/>
  <c r="Y444" i="10"/>
  <c r="CJ443" i="10"/>
  <c r="CF443" i="10"/>
  <c r="CE443" i="10"/>
  <c r="CD443" i="10"/>
  <c r="Y443" i="10"/>
  <c r="CJ442" i="10"/>
  <c r="CF442" i="10"/>
  <c r="CE442" i="10"/>
  <c r="CD442" i="10"/>
  <c r="Y442" i="10"/>
  <c r="CJ441" i="10"/>
  <c r="CF441" i="10"/>
  <c r="CE441" i="10"/>
  <c r="CD441" i="10"/>
  <c r="Y441" i="10"/>
  <c r="CJ440" i="10"/>
  <c r="CF440" i="10"/>
  <c r="CE440" i="10"/>
  <c r="CD440" i="10"/>
  <c r="Y440" i="10"/>
  <c r="CJ439" i="10"/>
  <c r="CF439" i="10"/>
  <c r="CE439" i="10"/>
  <c r="CD439" i="10"/>
  <c r="BB439" i="10"/>
  <c r="Y439" i="10"/>
  <c r="CJ438" i="10"/>
  <c r="CF438" i="10"/>
  <c r="CE438" i="10"/>
  <c r="CD438" i="10"/>
  <c r="BB438" i="10"/>
  <c r="Y438" i="10"/>
  <c r="CJ437" i="10"/>
  <c r="CF437" i="10"/>
  <c r="CE437" i="10"/>
  <c r="CD437" i="10"/>
  <c r="BB437" i="10"/>
  <c r="Y437" i="10"/>
  <c r="CJ436" i="10"/>
  <c r="CF436" i="10"/>
  <c r="CE436" i="10"/>
  <c r="CD436" i="10"/>
  <c r="Y436" i="10"/>
  <c r="CJ435" i="10"/>
  <c r="CF435" i="10"/>
  <c r="CE435" i="10"/>
  <c r="CD435" i="10"/>
  <c r="Y435" i="10"/>
  <c r="CJ434" i="10"/>
  <c r="CF434" i="10"/>
  <c r="CE434" i="10"/>
  <c r="CD434" i="10"/>
  <c r="Y434" i="10"/>
  <c r="CJ433" i="10"/>
  <c r="CF433" i="10"/>
  <c r="CE433" i="10"/>
  <c r="CD433" i="10"/>
  <c r="BB433" i="10"/>
  <c r="Y433" i="10"/>
  <c r="CJ432" i="10"/>
  <c r="CF432" i="10"/>
  <c r="CE432" i="10"/>
  <c r="CD432" i="10"/>
  <c r="Y432" i="10"/>
  <c r="CJ431" i="10"/>
  <c r="CF431" i="10"/>
  <c r="CE431" i="10"/>
  <c r="CD431" i="10"/>
  <c r="Y431" i="10"/>
  <c r="CJ430" i="10"/>
  <c r="CF430" i="10"/>
  <c r="CE430" i="10"/>
  <c r="CD430" i="10"/>
  <c r="Y430" i="10"/>
  <c r="CJ429" i="10"/>
  <c r="CF429" i="10"/>
  <c r="CE429" i="10"/>
  <c r="CD429" i="10"/>
  <c r="Y429" i="10"/>
  <c r="CJ428" i="10"/>
  <c r="CF428" i="10"/>
  <c r="CE428" i="10"/>
  <c r="CD428" i="10"/>
  <c r="Y428" i="10"/>
  <c r="CJ427" i="10"/>
  <c r="CF427" i="10"/>
  <c r="CE427" i="10"/>
  <c r="CD427" i="10"/>
  <c r="Y427" i="10"/>
  <c r="CJ426" i="10"/>
  <c r="CF426" i="10"/>
  <c r="CE426" i="10"/>
  <c r="CD426" i="10"/>
  <c r="Y426" i="10"/>
  <c r="CJ425" i="10"/>
  <c r="CF425" i="10"/>
  <c r="CE425" i="10"/>
  <c r="CD425" i="10"/>
  <c r="Y425" i="10"/>
  <c r="CJ424" i="10"/>
  <c r="CF424" i="10"/>
  <c r="CE424" i="10"/>
  <c r="CD424" i="10"/>
  <c r="Y424" i="10"/>
  <c r="CJ423" i="10"/>
  <c r="CF423" i="10"/>
  <c r="CE423" i="10"/>
  <c r="CD423" i="10"/>
  <c r="Y423" i="10"/>
  <c r="CJ422" i="10"/>
  <c r="CF422" i="10"/>
  <c r="CE422" i="10"/>
  <c r="CD422" i="10"/>
  <c r="BB422" i="10"/>
  <c r="Y422" i="10"/>
  <c r="CJ421" i="10"/>
  <c r="CF421" i="10"/>
  <c r="CE421" i="10"/>
  <c r="CD421" i="10"/>
  <c r="Y421" i="10"/>
  <c r="CJ420" i="10"/>
  <c r="CF420" i="10"/>
  <c r="CE420" i="10"/>
  <c r="CD420" i="10"/>
  <c r="Y420" i="10"/>
  <c r="CJ419" i="10"/>
  <c r="CF419" i="10"/>
  <c r="CE419" i="10"/>
  <c r="CD419" i="10"/>
  <c r="Y419" i="10"/>
  <c r="CJ418" i="10"/>
  <c r="CF418" i="10"/>
  <c r="CE418" i="10"/>
  <c r="CD418" i="10"/>
  <c r="Y418" i="10"/>
  <c r="CJ417" i="10"/>
  <c r="CF417" i="10"/>
  <c r="CE417" i="10"/>
  <c r="CD417" i="10"/>
  <c r="Y417" i="10"/>
  <c r="CJ416" i="10"/>
  <c r="CF416" i="10"/>
  <c r="CE416" i="10"/>
  <c r="CD416" i="10"/>
  <c r="Y416" i="10"/>
  <c r="CJ415" i="10"/>
  <c r="CF415" i="10"/>
  <c r="CE415" i="10"/>
  <c r="CD415" i="10"/>
  <c r="Y415" i="10"/>
  <c r="CJ414" i="10"/>
  <c r="CF414" i="10"/>
  <c r="CE414" i="10"/>
  <c r="CD414" i="10"/>
  <c r="BB414" i="10"/>
  <c r="Y414" i="10"/>
  <c r="CJ413" i="10"/>
  <c r="CF413" i="10"/>
  <c r="CE413" i="10"/>
  <c r="CD413" i="10"/>
  <c r="Y413" i="10"/>
  <c r="CJ412" i="10"/>
  <c r="CF412" i="10"/>
  <c r="CE412" i="10"/>
  <c r="CD412" i="10"/>
  <c r="BB412" i="10"/>
  <c r="Y412" i="10"/>
  <c r="CJ411" i="10"/>
  <c r="CF411" i="10"/>
  <c r="CE411" i="10"/>
  <c r="CD411" i="10"/>
  <c r="Y411" i="10"/>
  <c r="CJ410" i="10"/>
  <c r="CF410" i="10"/>
  <c r="CE410" i="10"/>
  <c r="CD410" i="10"/>
  <c r="Y410" i="10"/>
  <c r="CJ409" i="10"/>
  <c r="CF409" i="10"/>
  <c r="CE409" i="10"/>
  <c r="CD409" i="10"/>
  <c r="Y409" i="10"/>
  <c r="CJ408" i="10"/>
  <c r="CF408" i="10"/>
  <c r="CE408" i="10"/>
  <c r="CD408" i="10"/>
  <c r="BB408" i="10"/>
  <c r="Y408" i="10"/>
  <c r="CJ407" i="10"/>
  <c r="CF407" i="10"/>
  <c r="CE407" i="10"/>
  <c r="CD407" i="10"/>
  <c r="Y407" i="10"/>
  <c r="CJ406" i="10"/>
  <c r="CF406" i="10"/>
  <c r="CE406" i="10"/>
  <c r="CD406" i="10"/>
  <c r="Y406" i="10"/>
  <c r="CJ405" i="10"/>
  <c r="CF405" i="10"/>
  <c r="CE405" i="10"/>
  <c r="CD405" i="10"/>
  <c r="Y405" i="10"/>
  <c r="CJ404" i="10"/>
  <c r="CF404" i="10"/>
  <c r="CE404" i="10"/>
  <c r="CD404" i="10"/>
  <c r="Y404" i="10"/>
  <c r="CJ403" i="10"/>
  <c r="CF403" i="10"/>
  <c r="CE403" i="10"/>
  <c r="CD403" i="10"/>
  <c r="Y403" i="10"/>
  <c r="CJ402" i="10"/>
  <c r="CF402" i="10"/>
  <c r="CE402" i="10"/>
  <c r="CD402" i="10"/>
  <c r="Y402" i="10"/>
  <c r="CJ401" i="10"/>
  <c r="CF401" i="10"/>
  <c r="CE401" i="10"/>
  <c r="CD401" i="10"/>
  <c r="Y401" i="10"/>
  <c r="CJ400" i="10"/>
  <c r="CF400" i="10"/>
  <c r="CE400" i="10"/>
  <c r="CD400" i="10"/>
  <c r="BB400" i="10"/>
  <c r="Y400" i="10"/>
  <c r="CJ399" i="10"/>
  <c r="CF399" i="10"/>
  <c r="CE399" i="10"/>
  <c r="CD399" i="10"/>
  <c r="Y399" i="10"/>
  <c r="CJ398" i="10"/>
  <c r="CF398" i="10"/>
  <c r="CE398" i="10"/>
  <c r="CD398" i="10"/>
  <c r="Y398" i="10"/>
  <c r="CJ397" i="10"/>
  <c r="CF397" i="10"/>
  <c r="CE397" i="10"/>
  <c r="CD397" i="10"/>
  <c r="Y397" i="10"/>
  <c r="CJ396" i="10"/>
  <c r="CF396" i="10"/>
  <c r="CE396" i="10"/>
  <c r="CD396" i="10"/>
  <c r="Y396" i="10"/>
  <c r="CJ395" i="10"/>
  <c r="CF395" i="10"/>
  <c r="CE395" i="10"/>
  <c r="CD395" i="10"/>
  <c r="BB395" i="10"/>
  <c r="Y395" i="10"/>
  <c r="CJ394" i="10"/>
  <c r="CF394" i="10"/>
  <c r="CE394" i="10"/>
  <c r="CD394" i="10"/>
  <c r="Y394" i="10"/>
  <c r="CJ393" i="10"/>
  <c r="CF393" i="10"/>
  <c r="CE393" i="10"/>
  <c r="CD393" i="10"/>
  <c r="Y393" i="10"/>
  <c r="CJ392" i="10"/>
  <c r="CF392" i="10"/>
  <c r="CE392" i="10"/>
  <c r="CD392" i="10"/>
  <c r="Y392" i="10"/>
  <c r="CJ391" i="10"/>
  <c r="CF391" i="10"/>
  <c r="CE391" i="10"/>
  <c r="CD391" i="10"/>
  <c r="BB391" i="10"/>
  <c r="Y391" i="10"/>
  <c r="CJ390" i="10"/>
  <c r="CF390" i="10"/>
  <c r="CE390" i="10"/>
  <c r="CD390" i="10"/>
  <c r="Y390" i="10"/>
  <c r="CJ389" i="10"/>
  <c r="CF389" i="10"/>
  <c r="CE389" i="10"/>
  <c r="CD389" i="10"/>
  <c r="BB389" i="10"/>
  <c r="Y389" i="10"/>
  <c r="CJ388" i="10"/>
  <c r="CF388" i="10"/>
  <c r="CE388" i="10"/>
  <c r="CD388" i="10"/>
  <c r="Y388" i="10"/>
  <c r="CJ387" i="10"/>
  <c r="CF387" i="10"/>
  <c r="CE387" i="10"/>
  <c r="CD387" i="10"/>
  <c r="BB387" i="10"/>
  <c r="Y387" i="10"/>
  <c r="CJ386" i="10"/>
  <c r="CF386" i="10"/>
  <c r="CE386" i="10"/>
  <c r="CD386" i="10"/>
  <c r="Y386" i="10"/>
  <c r="CJ385" i="10"/>
  <c r="CF385" i="10"/>
  <c r="CE385" i="10"/>
  <c r="CD385" i="10"/>
  <c r="Y385" i="10"/>
  <c r="CJ384" i="10"/>
  <c r="CF384" i="10"/>
  <c r="CE384" i="10"/>
  <c r="CD384" i="10"/>
  <c r="Y384" i="10"/>
  <c r="CJ383" i="10"/>
  <c r="CF383" i="10"/>
  <c r="CE383" i="10"/>
  <c r="CD383" i="10"/>
  <c r="Y383" i="10"/>
  <c r="CJ382" i="10"/>
  <c r="CF382" i="10"/>
  <c r="CE382" i="10"/>
  <c r="CD382" i="10"/>
  <c r="Y382" i="10"/>
  <c r="CJ381" i="10"/>
  <c r="CF381" i="10"/>
  <c r="CE381" i="10"/>
  <c r="CD381" i="10"/>
  <c r="Y381" i="10"/>
  <c r="CJ380" i="10"/>
  <c r="CF380" i="10"/>
  <c r="CE380" i="10"/>
  <c r="CD380" i="10"/>
  <c r="Y380" i="10"/>
  <c r="CJ379" i="10"/>
  <c r="CF379" i="10"/>
  <c r="CE379" i="10"/>
  <c r="CD379" i="10"/>
  <c r="BB379" i="10"/>
  <c r="Y379" i="10"/>
  <c r="CJ378" i="10"/>
  <c r="CF378" i="10"/>
  <c r="CE378" i="10"/>
  <c r="CD378" i="10"/>
  <c r="Y378" i="10"/>
  <c r="CJ377" i="10"/>
  <c r="CF377" i="10"/>
  <c r="CE377" i="10"/>
  <c r="CD377" i="10"/>
  <c r="Y377" i="10"/>
  <c r="CJ376" i="10"/>
  <c r="CF376" i="10"/>
  <c r="CE376" i="10"/>
  <c r="CD376" i="10"/>
  <c r="Y376" i="10"/>
  <c r="CJ375" i="10"/>
  <c r="CF375" i="10"/>
  <c r="CE375" i="10"/>
  <c r="CD375" i="10"/>
  <c r="Y375" i="10"/>
  <c r="CJ374" i="10"/>
  <c r="CF374" i="10"/>
  <c r="CE374" i="10"/>
  <c r="CD374" i="10"/>
  <c r="BB374" i="10"/>
  <c r="Y374" i="10"/>
  <c r="CJ373" i="10"/>
  <c r="CF373" i="10"/>
  <c r="CE373" i="10"/>
  <c r="CD373" i="10"/>
  <c r="Y373" i="10"/>
  <c r="CJ372" i="10"/>
  <c r="CF372" i="10"/>
  <c r="CE372" i="10"/>
  <c r="CD372" i="10"/>
  <c r="Y372" i="10"/>
  <c r="CJ371" i="10"/>
  <c r="CF371" i="10"/>
  <c r="CE371" i="10"/>
  <c r="CD371" i="10"/>
  <c r="Y371" i="10"/>
  <c r="CJ370" i="10"/>
  <c r="CF370" i="10"/>
  <c r="CE370" i="10"/>
  <c r="CD370" i="10"/>
  <c r="Y370" i="10"/>
  <c r="CJ369" i="10"/>
  <c r="CF369" i="10"/>
  <c r="CE369" i="10"/>
  <c r="CD369" i="10"/>
  <c r="Y369" i="10"/>
  <c r="CJ368" i="10"/>
  <c r="CF368" i="10"/>
  <c r="CE368" i="10"/>
  <c r="CD368" i="10"/>
  <c r="Y368" i="10"/>
  <c r="CJ367" i="10"/>
  <c r="CF367" i="10"/>
  <c r="CE367" i="10"/>
  <c r="CD367" i="10"/>
  <c r="Y367" i="10"/>
  <c r="CJ366" i="10"/>
  <c r="CF366" i="10"/>
  <c r="CE366" i="10"/>
  <c r="CD366" i="10"/>
  <c r="Y366" i="10"/>
  <c r="CJ365" i="10"/>
  <c r="CF365" i="10"/>
  <c r="CE365" i="10"/>
  <c r="CD365" i="10"/>
  <c r="Y365" i="10"/>
  <c r="CJ364" i="10"/>
  <c r="CF364" i="10"/>
  <c r="CE364" i="10"/>
  <c r="CD364" i="10"/>
  <c r="BB364" i="10"/>
  <c r="Y364" i="10"/>
  <c r="CJ363" i="10"/>
  <c r="CF363" i="10"/>
  <c r="CE363" i="10"/>
  <c r="CD363" i="10"/>
  <c r="Y363" i="10"/>
  <c r="CJ362" i="10"/>
  <c r="CF362" i="10"/>
  <c r="CE362" i="10"/>
  <c r="CD362" i="10"/>
  <c r="Y362" i="10"/>
  <c r="CJ361" i="10"/>
  <c r="CF361" i="10"/>
  <c r="CE361" i="10"/>
  <c r="CD361" i="10"/>
  <c r="BB361" i="10"/>
  <c r="Y361" i="10"/>
  <c r="CJ360" i="10"/>
  <c r="CF360" i="10"/>
  <c r="CE360" i="10"/>
  <c r="CD360" i="10"/>
  <c r="Y360" i="10"/>
  <c r="CJ359" i="10"/>
  <c r="CF359" i="10"/>
  <c r="CE359" i="10"/>
  <c r="CD359" i="10"/>
  <c r="Y359" i="10"/>
  <c r="CJ358" i="10"/>
  <c r="CF358" i="10"/>
  <c r="CE358" i="10"/>
  <c r="CD358" i="10"/>
  <c r="Y358" i="10"/>
  <c r="CJ357" i="10"/>
  <c r="CF357" i="10"/>
  <c r="CE357" i="10"/>
  <c r="CD357" i="10"/>
  <c r="Y357" i="10"/>
  <c r="CJ356" i="10"/>
  <c r="CF356" i="10"/>
  <c r="CE356" i="10"/>
  <c r="CD356" i="10"/>
  <c r="Y356" i="10"/>
  <c r="CJ355" i="10"/>
  <c r="CF355" i="10"/>
  <c r="CE355" i="10"/>
  <c r="CD355" i="10"/>
  <c r="Y355" i="10"/>
  <c r="CJ354" i="10"/>
  <c r="CF354" i="10"/>
  <c r="CE354" i="10"/>
  <c r="CD354" i="10"/>
  <c r="BB354" i="10"/>
  <c r="Y354" i="10"/>
  <c r="CJ353" i="10"/>
  <c r="CF353" i="10"/>
  <c r="CE353" i="10"/>
  <c r="CD353" i="10"/>
  <c r="Y353" i="10"/>
  <c r="CJ352" i="10"/>
  <c r="CF352" i="10"/>
  <c r="CE352" i="10"/>
  <c r="CD352" i="10"/>
  <c r="Y352" i="10"/>
  <c r="CJ351" i="10"/>
  <c r="CF351" i="10"/>
  <c r="CE351" i="10"/>
  <c r="CD351" i="10"/>
  <c r="Y351" i="10"/>
  <c r="CJ350" i="10"/>
  <c r="CF350" i="10"/>
  <c r="CE350" i="10"/>
  <c r="CD350" i="10"/>
  <c r="Y350" i="10"/>
  <c r="CJ349" i="10"/>
  <c r="CF349" i="10"/>
  <c r="CE349" i="10"/>
  <c r="CD349" i="10"/>
  <c r="BB349" i="10"/>
  <c r="Y349" i="10"/>
  <c r="CJ348" i="10"/>
  <c r="CF348" i="10"/>
  <c r="CE348" i="10"/>
  <c r="CD348" i="10"/>
  <c r="BB348" i="10"/>
  <c r="Y348" i="10"/>
  <c r="CJ347" i="10"/>
  <c r="CF347" i="10"/>
  <c r="CE347" i="10"/>
  <c r="CD347" i="10"/>
  <c r="Y347" i="10"/>
  <c r="CJ346" i="10"/>
  <c r="CF346" i="10"/>
  <c r="CE346" i="10"/>
  <c r="CD346" i="10"/>
  <c r="Y346" i="10"/>
  <c r="CJ345" i="10"/>
  <c r="CF345" i="10"/>
  <c r="CE345" i="10"/>
  <c r="CD345" i="10"/>
  <c r="Y345" i="10"/>
  <c r="CJ344" i="10"/>
  <c r="CF344" i="10"/>
  <c r="CE344" i="10"/>
  <c r="CD344" i="10"/>
  <c r="Y344" i="10"/>
  <c r="CJ343" i="10"/>
  <c r="CF343" i="10"/>
  <c r="CE343" i="10"/>
  <c r="CD343" i="10"/>
  <c r="BB343" i="10"/>
  <c r="Y343" i="10"/>
  <c r="CJ342" i="10"/>
  <c r="CF342" i="10"/>
  <c r="CE342" i="10"/>
  <c r="CD342" i="10"/>
  <c r="Y342" i="10"/>
  <c r="CJ341" i="10"/>
  <c r="CF341" i="10"/>
  <c r="CE341" i="10"/>
  <c r="CD341" i="10"/>
  <c r="Y341" i="10"/>
  <c r="CJ340" i="10"/>
  <c r="CF340" i="10"/>
  <c r="CE340" i="10"/>
  <c r="CD340" i="10"/>
  <c r="Y340" i="10"/>
  <c r="CJ339" i="10"/>
  <c r="CF339" i="10"/>
  <c r="CE339" i="10"/>
  <c r="CD339" i="10"/>
  <c r="Y339" i="10"/>
  <c r="CJ338" i="10"/>
  <c r="CF338" i="10"/>
  <c r="CE338" i="10"/>
  <c r="CD338" i="10"/>
  <c r="BB338" i="10"/>
  <c r="Y338" i="10"/>
  <c r="CJ337" i="10"/>
  <c r="CF337" i="10"/>
  <c r="CE337" i="10"/>
  <c r="CD337" i="10"/>
  <c r="Y337" i="10"/>
  <c r="CJ336" i="10"/>
  <c r="CF336" i="10"/>
  <c r="CE336" i="10"/>
  <c r="CD336" i="10"/>
  <c r="Y336" i="10"/>
  <c r="CJ335" i="10"/>
  <c r="CF335" i="10"/>
  <c r="CE335" i="10"/>
  <c r="CD335" i="10"/>
  <c r="Y335" i="10"/>
  <c r="CJ334" i="10"/>
  <c r="CF334" i="10"/>
  <c r="CE334" i="10"/>
  <c r="CD334" i="10"/>
  <c r="Y334" i="10"/>
  <c r="CJ333" i="10"/>
  <c r="CF333" i="10"/>
  <c r="CE333" i="10"/>
  <c r="CD333" i="10"/>
  <c r="BB333" i="10"/>
  <c r="Y333" i="10"/>
  <c r="CJ332" i="10"/>
  <c r="CF332" i="10"/>
  <c r="CE332" i="10"/>
  <c r="CD332" i="10"/>
  <c r="BB332" i="10"/>
  <c r="Y332" i="10"/>
  <c r="CJ331" i="10"/>
  <c r="CF331" i="10"/>
  <c r="CE331" i="10"/>
  <c r="CD331" i="10"/>
  <c r="Y331" i="10"/>
  <c r="CJ330" i="10"/>
  <c r="CF330" i="10"/>
  <c r="CE330" i="10"/>
  <c r="CD330" i="10"/>
  <c r="Y330" i="10"/>
  <c r="CJ329" i="10"/>
  <c r="CF329" i="10"/>
  <c r="CE329" i="10"/>
  <c r="CD329" i="10"/>
  <c r="Y329" i="10"/>
  <c r="CJ328" i="10"/>
  <c r="CF328" i="10"/>
  <c r="CE328" i="10"/>
  <c r="CD328" i="10"/>
  <c r="Y328" i="10"/>
  <c r="CJ327" i="10"/>
  <c r="CF327" i="10"/>
  <c r="CE327" i="10"/>
  <c r="CD327" i="10"/>
  <c r="BB327" i="10"/>
  <c r="Y327" i="10"/>
  <c r="CJ326" i="10"/>
  <c r="CF326" i="10"/>
  <c r="CE326" i="10"/>
  <c r="CD326" i="10"/>
  <c r="Y326" i="10"/>
  <c r="CJ325" i="10"/>
  <c r="CF325" i="10"/>
  <c r="CE325" i="10"/>
  <c r="CD325" i="10"/>
  <c r="Y325" i="10"/>
  <c r="CJ324" i="10"/>
  <c r="CF324" i="10"/>
  <c r="CE324" i="10"/>
  <c r="CD324" i="10"/>
  <c r="Y324" i="10"/>
  <c r="CJ323" i="10"/>
  <c r="CF323" i="10"/>
  <c r="CE323" i="10"/>
  <c r="CD323" i="10"/>
  <c r="Y323" i="10"/>
  <c r="CJ322" i="10"/>
  <c r="CF322" i="10"/>
  <c r="CE322" i="10"/>
  <c r="CD322" i="10"/>
  <c r="Y322" i="10"/>
  <c r="CJ321" i="10"/>
  <c r="CF321" i="10"/>
  <c r="CE321" i="10"/>
  <c r="CD321" i="10"/>
  <c r="Y321" i="10"/>
  <c r="CJ320" i="10"/>
  <c r="CF320" i="10"/>
  <c r="CE320" i="10"/>
  <c r="CD320" i="10"/>
  <c r="Y320" i="10"/>
  <c r="CJ319" i="10"/>
  <c r="CF319" i="10"/>
  <c r="CE319" i="10"/>
  <c r="CD319" i="10"/>
  <c r="Y319" i="10"/>
  <c r="CJ318" i="10"/>
  <c r="CF318" i="10"/>
  <c r="CE318" i="10"/>
  <c r="CD318" i="10"/>
  <c r="Y318" i="10"/>
  <c r="CJ317" i="10"/>
  <c r="CF317" i="10"/>
  <c r="CE317" i="10"/>
  <c r="CD317" i="10"/>
  <c r="Y317" i="10"/>
  <c r="CJ316" i="10"/>
  <c r="CF316" i="10"/>
  <c r="CE316" i="10"/>
  <c r="CD316" i="10"/>
  <c r="BB316" i="10"/>
  <c r="Y316" i="10"/>
  <c r="CJ315" i="10"/>
  <c r="CF315" i="10"/>
  <c r="CE315" i="10"/>
  <c r="CD315" i="10"/>
  <c r="Y315" i="10"/>
  <c r="CJ314" i="10"/>
  <c r="CF314" i="10"/>
  <c r="CE314" i="10"/>
  <c r="CD314" i="10"/>
  <c r="Y314" i="10"/>
  <c r="CJ313" i="10"/>
  <c r="CF313" i="10"/>
  <c r="CE313" i="10"/>
  <c r="CD313" i="10"/>
  <c r="Y313" i="10"/>
  <c r="CJ312" i="10"/>
  <c r="CF312" i="10"/>
  <c r="CE312" i="10"/>
  <c r="CD312" i="10"/>
  <c r="Y312" i="10"/>
  <c r="CJ311" i="10"/>
  <c r="CF311" i="10"/>
  <c r="CE311" i="10"/>
  <c r="CD311" i="10"/>
  <c r="Y311" i="10"/>
  <c r="CJ310" i="10"/>
  <c r="CF310" i="10"/>
  <c r="CE310" i="10"/>
  <c r="CD310" i="10"/>
  <c r="BB310" i="10"/>
  <c r="Y310" i="10"/>
  <c r="CJ309" i="10"/>
  <c r="CF309" i="10"/>
  <c r="CE309" i="10"/>
  <c r="CD309" i="10"/>
  <c r="Y309" i="10"/>
  <c r="CJ308" i="10"/>
  <c r="CF308" i="10"/>
  <c r="CE308" i="10"/>
  <c r="CD308" i="10"/>
  <c r="Y308" i="10"/>
  <c r="CJ307" i="10"/>
  <c r="CF307" i="10"/>
  <c r="CE307" i="10"/>
  <c r="CD307" i="10"/>
  <c r="Y307" i="10"/>
  <c r="CJ306" i="10"/>
  <c r="CF306" i="10"/>
  <c r="CE306" i="10"/>
  <c r="CD306" i="10"/>
  <c r="Y306" i="10"/>
  <c r="CJ305" i="10"/>
  <c r="CF305" i="10"/>
  <c r="CE305" i="10"/>
  <c r="CD305" i="10"/>
  <c r="Y305" i="10"/>
  <c r="CJ304" i="10"/>
  <c r="CF304" i="10"/>
  <c r="CE304" i="10"/>
  <c r="CD304" i="10"/>
  <c r="BB304" i="10"/>
  <c r="Y304" i="10"/>
  <c r="CJ303" i="10"/>
  <c r="CF303" i="10"/>
  <c r="CE303" i="10"/>
  <c r="CD303" i="10"/>
  <c r="Y303" i="10"/>
  <c r="CJ302" i="10"/>
  <c r="CF302" i="10"/>
  <c r="CE302" i="10"/>
  <c r="CD302" i="10"/>
  <c r="Y302" i="10"/>
  <c r="CJ301" i="10"/>
  <c r="CF301" i="10"/>
  <c r="CE301" i="10"/>
  <c r="CD301" i="10"/>
  <c r="Y301" i="10"/>
  <c r="CJ300" i="10"/>
  <c r="CF300" i="10"/>
  <c r="CE300" i="10"/>
  <c r="CD300" i="10"/>
  <c r="Y300" i="10"/>
  <c r="CJ299" i="10"/>
  <c r="CF299" i="10"/>
  <c r="CE299" i="10"/>
  <c r="CD299" i="10"/>
  <c r="Y299" i="10"/>
  <c r="CJ298" i="10"/>
  <c r="CF298" i="10"/>
  <c r="CE298" i="10"/>
  <c r="CD298" i="10"/>
  <c r="Y298" i="10"/>
  <c r="CJ297" i="10"/>
  <c r="CF297" i="10"/>
  <c r="CE297" i="10"/>
  <c r="CD297" i="10"/>
  <c r="Y297" i="10"/>
  <c r="CJ296" i="10"/>
  <c r="CF296" i="10"/>
  <c r="CE296" i="10"/>
  <c r="CD296" i="10"/>
  <c r="Y296" i="10"/>
  <c r="CJ295" i="10"/>
  <c r="CF295" i="10"/>
  <c r="CE295" i="10"/>
  <c r="CD295" i="10"/>
  <c r="Y295" i="10"/>
  <c r="CJ294" i="10"/>
  <c r="CF294" i="10"/>
  <c r="CE294" i="10"/>
  <c r="CD294" i="10"/>
  <c r="BB294" i="10"/>
  <c r="Y294" i="10"/>
  <c r="CJ293" i="10"/>
  <c r="CF293" i="10"/>
  <c r="CE293" i="10"/>
  <c r="CD293" i="10"/>
  <c r="BB293" i="10"/>
  <c r="Y293" i="10"/>
  <c r="CJ292" i="10"/>
  <c r="CF292" i="10"/>
  <c r="CE292" i="10"/>
  <c r="CD292" i="10"/>
  <c r="Y292" i="10"/>
  <c r="CJ291" i="10"/>
  <c r="CF291" i="10"/>
  <c r="CE291" i="10"/>
  <c r="CD291" i="10"/>
  <c r="Y291" i="10"/>
  <c r="CJ290" i="10"/>
  <c r="CF290" i="10"/>
  <c r="CE290" i="10"/>
  <c r="CD290" i="10"/>
  <c r="Y290" i="10"/>
  <c r="CJ289" i="10"/>
  <c r="CF289" i="10"/>
  <c r="CE289" i="10"/>
  <c r="CD289" i="10"/>
  <c r="BB289" i="10"/>
  <c r="Y289" i="10"/>
  <c r="CJ288" i="10"/>
  <c r="CF288" i="10"/>
  <c r="CE288" i="10"/>
  <c r="CD288" i="10"/>
  <c r="Y288" i="10"/>
  <c r="CJ287" i="10"/>
  <c r="CF287" i="10"/>
  <c r="CE287" i="10"/>
  <c r="CD287" i="10"/>
  <c r="Y287" i="10"/>
  <c r="CJ286" i="10"/>
  <c r="CF286" i="10"/>
  <c r="CE286" i="10"/>
  <c r="CD286" i="10"/>
  <c r="Y286" i="10"/>
  <c r="CJ285" i="10"/>
  <c r="CF285" i="10"/>
  <c r="CE285" i="10"/>
  <c r="CD285" i="10"/>
  <c r="BB285" i="10"/>
  <c r="Y285" i="10"/>
  <c r="CJ284" i="10"/>
  <c r="CF284" i="10"/>
  <c r="CE284" i="10"/>
  <c r="CD284" i="10"/>
  <c r="Y284" i="10"/>
  <c r="CJ283" i="10"/>
  <c r="CF283" i="10"/>
  <c r="CE283" i="10"/>
  <c r="CD283" i="10"/>
  <c r="BB283" i="10"/>
  <c r="Y283" i="10"/>
  <c r="CJ282" i="10"/>
  <c r="CF282" i="10"/>
  <c r="CE282" i="10"/>
  <c r="CD282" i="10"/>
  <c r="Y282" i="10"/>
  <c r="CJ281" i="10"/>
  <c r="CF281" i="10"/>
  <c r="CE281" i="10"/>
  <c r="CD281" i="10"/>
  <c r="Y281" i="10"/>
  <c r="CJ280" i="10"/>
  <c r="CF280" i="10"/>
  <c r="CE280" i="10"/>
  <c r="CD280" i="10"/>
  <c r="Y280" i="10"/>
  <c r="CJ279" i="10"/>
  <c r="CF279" i="10"/>
  <c r="CE279" i="10"/>
  <c r="CD279" i="10"/>
  <c r="BB279" i="10"/>
  <c r="Y279" i="10"/>
  <c r="CJ278" i="10"/>
  <c r="CF278" i="10"/>
  <c r="CE278" i="10"/>
  <c r="CD278" i="10"/>
  <c r="BB278" i="10"/>
  <c r="Y278" i="10"/>
  <c r="CJ277" i="10"/>
  <c r="CF277" i="10"/>
  <c r="CE277" i="10"/>
  <c r="CD277" i="10"/>
  <c r="BB277" i="10"/>
  <c r="Y277" i="10"/>
  <c r="CJ276" i="10"/>
  <c r="CF276" i="10"/>
  <c r="CE276" i="10"/>
  <c r="CD276" i="10"/>
  <c r="Y276" i="10"/>
  <c r="CJ275" i="10"/>
  <c r="CF275" i="10"/>
  <c r="CE275" i="10"/>
  <c r="CD275" i="10"/>
  <c r="Y275" i="10"/>
  <c r="CJ274" i="10"/>
  <c r="CF274" i="10"/>
  <c r="CE274" i="10"/>
  <c r="CD274" i="10"/>
  <c r="Y274" i="10"/>
  <c r="CJ273" i="10"/>
  <c r="CF273" i="10"/>
  <c r="CE273" i="10"/>
  <c r="CD273" i="10"/>
  <c r="BB273" i="10"/>
  <c r="Y273" i="10"/>
  <c r="CJ272" i="10"/>
  <c r="CF272" i="10"/>
  <c r="CE272" i="10"/>
  <c r="CD272" i="10"/>
  <c r="Y272" i="10"/>
  <c r="CJ271" i="10"/>
  <c r="CF271" i="10"/>
  <c r="CE271" i="10"/>
  <c r="CD271" i="10"/>
  <c r="Y271" i="10"/>
  <c r="CJ270" i="10"/>
  <c r="CF270" i="10"/>
  <c r="CE270" i="10"/>
  <c r="CD270" i="10"/>
  <c r="Y270" i="10"/>
  <c r="CJ269" i="10"/>
  <c r="CF269" i="10"/>
  <c r="CE269" i="10"/>
  <c r="CD269" i="10"/>
  <c r="BB269" i="10"/>
  <c r="Y269" i="10"/>
  <c r="CJ268" i="10"/>
  <c r="CF268" i="10"/>
  <c r="CE268" i="10"/>
  <c r="CD268" i="10"/>
  <c r="Y268" i="10"/>
  <c r="CJ267" i="10"/>
  <c r="CF267" i="10"/>
  <c r="CE267" i="10"/>
  <c r="CD267" i="10"/>
  <c r="BB267" i="10"/>
  <c r="Y267" i="10"/>
  <c r="CJ266" i="10"/>
  <c r="CF266" i="10"/>
  <c r="CE266" i="10"/>
  <c r="CD266" i="10"/>
  <c r="Y266" i="10"/>
  <c r="CJ265" i="10"/>
  <c r="CF265" i="10"/>
  <c r="CE265" i="10"/>
  <c r="CD265" i="10"/>
  <c r="BB265" i="10"/>
  <c r="Y265" i="10"/>
  <c r="CJ264" i="10"/>
  <c r="CF264" i="10"/>
  <c r="CE264" i="10"/>
  <c r="CD264" i="10"/>
  <c r="Y264" i="10"/>
  <c r="CJ263" i="10"/>
  <c r="CF263" i="10"/>
  <c r="CE263" i="10"/>
  <c r="CD263" i="10"/>
  <c r="BB263" i="10"/>
  <c r="Y263" i="10"/>
  <c r="CJ262" i="10"/>
  <c r="CF262" i="10"/>
  <c r="CE262" i="10"/>
  <c r="CD262" i="10"/>
  <c r="Y262" i="10"/>
  <c r="CJ261" i="10"/>
  <c r="CF261" i="10"/>
  <c r="CE261" i="10"/>
  <c r="CD261" i="10"/>
  <c r="BB261" i="10"/>
  <c r="Y261" i="10"/>
  <c r="CJ260" i="10"/>
  <c r="CF260" i="10"/>
  <c r="CE260" i="10"/>
  <c r="CD260" i="10"/>
  <c r="Y260" i="10"/>
  <c r="CJ259" i="10"/>
  <c r="CF259" i="10"/>
  <c r="CE259" i="10"/>
  <c r="CD259" i="10"/>
  <c r="Y259" i="10"/>
  <c r="CJ258" i="10"/>
  <c r="CF258" i="10"/>
  <c r="CE258" i="10"/>
  <c r="CD258" i="10"/>
  <c r="Y258" i="10"/>
  <c r="CJ257" i="10"/>
  <c r="CF257" i="10"/>
  <c r="CE257" i="10"/>
  <c r="CD257" i="10"/>
  <c r="Y257" i="10"/>
  <c r="CJ256" i="10"/>
  <c r="CF256" i="10"/>
  <c r="CE256" i="10"/>
  <c r="CD256" i="10"/>
  <c r="Y256" i="10"/>
  <c r="CJ255" i="10"/>
  <c r="CF255" i="10"/>
  <c r="CE255" i="10"/>
  <c r="CD255" i="10"/>
  <c r="Y255" i="10"/>
  <c r="CJ254" i="10"/>
  <c r="CF254" i="10"/>
  <c r="CE254" i="10"/>
  <c r="CD254" i="10"/>
  <c r="Y254" i="10"/>
  <c r="CJ253" i="10"/>
  <c r="CF253" i="10"/>
  <c r="CE253" i="10"/>
  <c r="CD253" i="10"/>
  <c r="BB253" i="10"/>
  <c r="Y253" i="10"/>
  <c r="CJ252" i="10"/>
  <c r="CF252" i="10"/>
  <c r="CE252" i="10"/>
  <c r="CD252" i="10"/>
  <c r="Y252" i="10"/>
  <c r="CJ251" i="10"/>
  <c r="CF251" i="10"/>
  <c r="CE251" i="10"/>
  <c r="CD251" i="10"/>
  <c r="Y251" i="10"/>
  <c r="CJ250" i="10"/>
  <c r="CF250" i="10"/>
  <c r="CE250" i="10"/>
  <c r="CD250" i="10"/>
  <c r="Y250" i="10"/>
  <c r="CJ249" i="10"/>
  <c r="CF249" i="10"/>
  <c r="CE249" i="10"/>
  <c r="CD249" i="10"/>
  <c r="Y249" i="10"/>
  <c r="CJ248" i="10"/>
  <c r="CF248" i="10"/>
  <c r="CE248" i="10"/>
  <c r="CD248" i="10"/>
  <c r="Y248" i="10"/>
  <c r="CJ247" i="10"/>
  <c r="CF247" i="10"/>
  <c r="CE247" i="10"/>
  <c r="CD247" i="10"/>
  <c r="Y247" i="10"/>
  <c r="CJ246" i="10"/>
  <c r="CF246" i="10"/>
  <c r="CE246" i="10"/>
  <c r="CD246" i="10"/>
  <c r="Y246" i="10"/>
  <c r="CJ245" i="10"/>
  <c r="CF245" i="10"/>
  <c r="CE245" i="10"/>
  <c r="CD245" i="10"/>
  <c r="Y245" i="10"/>
  <c r="CJ244" i="10"/>
  <c r="CF244" i="10"/>
  <c r="CE244" i="10"/>
  <c r="CD244" i="10"/>
  <c r="BB244" i="10"/>
  <c r="Y244" i="10"/>
  <c r="CJ243" i="10"/>
  <c r="CF243" i="10"/>
  <c r="CE243" i="10"/>
  <c r="CD243" i="10"/>
  <c r="Y243" i="10"/>
  <c r="CJ242" i="10"/>
  <c r="CF242" i="10"/>
  <c r="CE242" i="10"/>
  <c r="CD242" i="10"/>
  <c r="BB242" i="10"/>
  <c r="Y242" i="10"/>
  <c r="CJ241" i="10"/>
  <c r="CF241" i="10"/>
  <c r="CE241" i="10"/>
  <c r="CD241" i="10"/>
  <c r="Y241" i="10"/>
  <c r="CJ240" i="10"/>
  <c r="CF240" i="10"/>
  <c r="CE240" i="10"/>
  <c r="CD240" i="10"/>
  <c r="Y240" i="10"/>
  <c r="CJ239" i="10"/>
  <c r="CF239" i="10"/>
  <c r="CE239" i="10"/>
  <c r="CD239" i="10"/>
  <c r="Y239" i="10"/>
  <c r="CJ238" i="10"/>
  <c r="CF238" i="10"/>
  <c r="CE238" i="10"/>
  <c r="CD238" i="10"/>
  <c r="Y238" i="10"/>
  <c r="CJ237" i="10"/>
  <c r="CF237" i="10"/>
  <c r="CE237" i="10"/>
  <c r="CD237" i="10"/>
  <c r="BB237" i="10"/>
  <c r="Y237" i="10"/>
  <c r="CJ236" i="10"/>
  <c r="CF236" i="10"/>
  <c r="CE236" i="10"/>
  <c r="CD236" i="10"/>
  <c r="BB236" i="10"/>
  <c r="Y236" i="10"/>
  <c r="CJ235" i="10"/>
  <c r="CF235" i="10"/>
  <c r="CE235" i="10"/>
  <c r="CD235" i="10"/>
  <c r="Y235" i="10"/>
  <c r="CJ234" i="10"/>
  <c r="CF234" i="10"/>
  <c r="CE234" i="10"/>
  <c r="CD234" i="10"/>
  <c r="Y234" i="10"/>
  <c r="CJ233" i="10"/>
  <c r="CF233" i="10"/>
  <c r="CE233" i="10"/>
  <c r="CD233" i="10"/>
  <c r="Y233" i="10"/>
  <c r="CJ232" i="10"/>
  <c r="CF232" i="10"/>
  <c r="CE232" i="10"/>
  <c r="CD232" i="10"/>
  <c r="Y232" i="10"/>
  <c r="CJ231" i="10"/>
  <c r="CF231" i="10"/>
  <c r="CE231" i="10"/>
  <c r="CD231" i="10"/>
  <c r="Y231" i="10"/>
  <c r="CJ230" i="10"/>
  <c r="CF230" i="10"/>
  <c r="CE230" i="10"/>
  <c r="CD230" i="10"/>
  <c r="Y230" i="10"/>
  <c r="CJ229" i="10"/>
  <c r="CF229" i="10"/>
  <c r="CE229" i="10"/>
  <c r="CD229" i="10"/>
  <c r="Y229" i="10"/>
  <c r="CJ228" i="10"/>
  <c r="CF228" i="10"/>
  <c r="CE228" i="10"/>
  <c r="CD228" i="10"/>
  <c r="BB228" i="10"/>
  <c r="Y228" i="10"/>
  <c r="CJ227" i="10"/>
  <c r="CF227" i="10"/>
  <c r="CE227" i="10"/>
  <c r="CD227" i="10"/>
  <c r="Y227" i="10"/>
  <c r="CJ226" i="10"/>
  <c r="CF226" i="10"/>
  <c r="CE226" i="10"/>
  <c r="CD226" i="10"/>
  <c r="BB226" i="10"/>
  <c r="Y226" i="10"/>
  <c r="CJ225" i="10"/>
  <c r="CF225" i="10"/>
  <c r="CE225" i="10"/>
  <c r="CD225" i="10"/>
  <c r="Y225" i="10"/>
  <c r="CJ224" i="10"/>
  <c r="CF224" i="10"/>
  <c r="CE224" i="10"/>
  <c r="CD224" i="10"/>
  <c r="Y224" i="10"/>
  <c r="CJ223" i="10"/>
  <c r="CF223" i="10"/>
  <c r="CE223" i="10"/>
  <c r="CD223" i="10"/>
  <c r="Y223" i="10"/>
  <c r="CJ222" i="10"/>
  <c r="CF222" i="10"/>
  <c r="CE222" i="10"/>
  <c r="CD222" i="10"/>
  <c r="Y222" i="10"/>
  <c r="CJ221" i="10"/>
  <c r="CF221" i="10"/>
  <c r="CE221" i="10"/>
  <c r="CD221" i="10"/>
  <c r="BB221" i="10"/>
  <c r="Y221" i="10"/>
  <c r="CJ220" i="10"/>
  <c r="CF220" i="10"/>
  <c r="CE220" i="10"/>
  <c r="CD220" i="10"/>
  <c r="BB220" i="10"/>
  <c r="Y220" i="10"/>
  <c r="CJ219" i="10"/>
  <c r="CF219" i="10"/>
  <c r="CE219" i="10"/>
  <c r="CD219" i="10"/>
  <c r="Y219" i="10"/>
  <c r="CJ218" i="10"/>
  <c r="CF218" i="10"/>
  <c r="CE218" i="10"/>
  <c r="CD218" i="10"/>
  <c r="BB218" i="10"/>
  <c r="Y218" i="10"/>
  <c r="CJ217" i="10"/>
  <c r="CF217" i="10"/>
  <c r="CE217" i="10"/>
  <c r="CD217" i="10"/>
  <c r="Y217" i="10"/>
  <c r="CJ216" i="10"/>
  <c r="CF216" i="10"/>
  <c r="CE216" i="10"/>
  <c r="CD216" i="10"/>
  <c r="Y216" i="10"/>
  <c r="CJ215" i="10"/>
  <c r="CF215" i="10"/>
  <c r="CE215" i="10"/>
  <c r="CD215" i="10"/>
  <c r="Y215" i="10"/>
  <c r="CJ214" i="10"/>
  <c r="CF214" i="10"/>
  <c r="CE214" i="10"/>
  <c r="CD214" i="10"/>
  <c r="Y214" i="10"/>
  <c r="CJ213" i="10"/>
  <c r="CF213" i="10"/>
  <c r="CE213" i="10"/>
  <c r="CD213" i="10"/>
  <c r="BB213" i="10"/>
  <c r="Y213" i="10"/>
  <c r="CJ212" i="10"/>
  <c r="CF212" i="10"/>
  <c r="CE212" i="10"/>
  <c r="CD212" i="10"/>
  <c r="Y212" i="10"/>
  <c r="CJ211" i="10"/>
  <c r="CF211" i="10"/>
  <c r="CE211" i="10"/>
  <c r="CD211" i="10"/>
  <c r="Y211" i="10"/>
  <c r="CJ210" i="10"/>
  <c r="CF210" i="10"/>
  <c r="CE210" i="10"/>
  <c r="CD210" i="10"/>
  <c r="Y210" i="10"/>
  <c r="CJ209" i="10"/>
  <c r="CF209" i="10"/>
  <c r="CE209" i="10"/>
  <c r="CD209" i="10"/>
  <c r="BB209" i="10"/>
  <c r="Y209" i="10"/>
  <c r="CJ208" i="10"/>
  <c r="CF208" i="10"/>
  <c r="CE208" i="10"/>
  <c r="CD208" i="10"/>
  <c r="Y208" i="10"/>
  <c r="CJ207" i="10"/>
  <c r="CF207" i="10"/>
  <c r="CE207" i="10"/>
  <c r="CD207" i="10"/>
  <c r="Y207" i="10"/>
  <c r="CJ206" i="10"/>
  <c r="CF206" i="10"/>
  <c r="CE206" i="10"/>
  <c r="CD206" i="10"/>
  <c r="BB206" i="10"/>
  <c r="Y206" i="10"/>
  <c r="CJ205" i="10"/>
  <c r="CF205" i="10"/>
  <c r="CE205" i="10"/>
  <c r="CD205" i="10"/>
  <c r="Y205" i="10"/>
  <c r="CJ204" i="10"/>
  <c r="CF204" i="10"/>
  <c r="CE204" i="10"/>
  <c r="CD204" i="10"/>
  <c r="BB204" i="10"/>
  <c r="Y204" i="10"/>
  <c r="CJ203" i="10"/>
  <c r="CF203" i="10"/>
  <c r="CE203" i="10"/>
  <c r="CD203" i="10"/>
  <c r="Y203" i="10"/>
  <c r="CJ202" i="10"/>
  <c r="CF202" i="10"/>
  <c r="CE202" i="10"/>
  <c r="CD202" i="10"/>
  <c r="Y202" i="10"/>
  <c r="CJ201" i="10"/>
  <c r="CF201" i="10"/>
  <c r="CE201" i="10"/>
  <c r="CD201" i="10"/>
  <c r="BB201" i="10"/>
  <c r="Y201" i="10"/>
  <c r="CJ200" i="10"/>
  <c r="CF200" i="10"/>
  <c r="CE200" i="10"/>
  <c r="CD200" i="10"/>
  <c r="Y200" i="10"/>
  <c r="CJ199" i="10"/>
  <c r="CF199" i="10"/>
  <c r="CE199" i="10"/>
  <c r="CD199" i="10"/>
  <c r="Y199" i="10"/>
  <c r="CJ198" i="10"/>
  <c r="CF198" i="10"/>
  <c r="CE198" i="10"/>
  <c r="CD198" i="10"/>
  <c r="Y198" i="10"/>
  <c r="CJ197" i="10"/>
  <c r="CF197" i="10"/>
  <c r="CE197" i="10"/>
  <c r="CD197" i="10"/>
  <c r="BB197" i="10"/>
  <c r="Y197" i="10"/>
  <c r="CJ196" i="10"/>
  <c r="CF196" i="10"/>
  <c r="CE196" i="10"/>
  <c r="CD196" i="10"/>
  <c r="BB196" i="10"/>
  <c r="Y196" i="10"/>
  <c r="CJ195" i="10"/>
  <c r="CF195" i="10"/>
  <c r="CE195" i="10"/>
  <c r="CD195" i="10"/>
  <c r="Y195" i="10"/>
  <c r="CJ194" i="10"/>
  <c r="CF194" i="10"/>
  <c r="CE194" i="10"/>
  <c r="CD194" i="10"/>
  <c r="Y194" i="10"/>
  <c r="CJ193" i="10"/>
  <c r="CF193" i="10"/>
  <c r="CE193" i="10"/>
  <c r="CD193" i="10"/>
  <c r="Y193" i="10"/>
  <c r="CJ192" i="10"/>
  <c r="CF192" i="10"/>
  <c r="CE192" i="10"/>
  <c r="CD192" i="10"/>
  <c r="Y192" i="10"/>
  <c r="CJ191" i="10"/>
  <c r="CF191" i="10"/>
  <c r="CE191" i="10"/>
  <c r="CD191" i="10"/>
  <c r="BB191" i="10"/>
  <c r="Y191" i="10"/>
  <c r="CJ190" i="10"/>
  <c r="CF190" i="10"/>
  <c r="CE190" i="10"/>
  <c r="CD190" i="10"/>
  <c r="Y190" i="10"/>
  <c r="CJ189" i="10"/>
  <c r="CF189" i="10"/>
  <c r="CE189" i="10"/>
  <c r="CD189" i="10"/>
  <c r="BB189" i="10"/>
  <c r="Y189" i="10"/>
  <c r="CJ188" i="10"/>
  <c r="CF188" i="10"/>
  <c r="CE188" i="10"/>
  <c r="CD188" i="10"/>
  <c r="Y188" i="10"/>
  <c r="CJ187" i="10"/>
  <c r="CF187" i="10"/>
  <c r="CE187" i="10"/>
  <c r="CD187" i="10"/>
  <c r="Y187" i="10"/>
  <c r="CJ186" i="10"/>
  <c r="CF186" i="10"/>
  <c r="CE186" i="10"/>
  <c r="CD186" i="10"/>
  <c r="Y186" i="10"/>
  <c r="CJ185" i="10"/>
  <c r="CF185" i="10"/>
  <c r="CE185" i="10"/>
  <c r="CD185" i="10"/>
  <c r="BB185" i="10"/>
  <c r="Y185" i="10"/>
  <c r="CJ184" i="10"/>
  <c r="CF184" i="10"/>
  <c r="CE184" i="10"/>
  <c r="CD184" i="10"/>
  <c r="Y184" i="10"/>
  <c r="CJ183" i="10"/>
  <c r="CF183" i="10"/>
  <c r="CE183" i="10"/>
  <c r="CD183" i="10"/>
  <c r="Y183" i="10"/>
  <c r="CJ182" i="10"/>
  <c r="CF182" i="10"/>
  <c r="CE182" i="10"/>
  <c r="CD182" i="10"/>
  <c r="Y182" i="10"/>
  <c r="CJ181" i="10"/>
  <c r="CF181" i="10"/>
  <c r="CE181" i="10"/>
  <c r="CD181" i="10"/>
  <c r="BB181" i="10"/>
  <c r="Y181" i="10"/>
  <c r="CJ180" i="10"/>
  <c r="CF180" i="10"/>
  <c r="CE180" i="10"/>
  <c r="CD180" i="10"/>
  <c r="BB180" i="10"/>
  <c r="Y180" i="10"/>
  <c r="CJ179" i="10"/>
  <c r="CF179" i="10"/>
  <c r="CE179" i="10"/>
  <c r="CD179" i="10"/>
  <c r="Y179" i="10"/>
  <c r="CJ178" i="10"/>
  <c r="CF178" i="10"/>
  <c r="CE178" i="10"/>
  <c r="CD178" i="10"/>
  <c r="Y178" i="10"/>
  <c r="CJ177" i="10"/>
  <c r="CF177" i="10"/>
  <c r="CE177" i="10"/>
  <c r="CD177" i="10"/>
  <c r="Y177" i="10"/>
  <c r="CJ176" i="10"/>
  <c r="CF176" i="10"/>
  <c r="CE176" i="10"/>
  <c r="CD176" i="10"/>
  <c r="Y176" i="10"/>
  <c r="CJ175" i="10"/>
  <c r="CF175" i="10"/>
  <c r="CE175" i="10"/>
  <c r="CD175" i="10"/>
  <c r="BB175" i="10"/>
  <c r="Y175" i="10"/>
  <c r="CJ174" i="10"/>
  <c r="CF174" i="10"/>
  <c r="CE174" i="10"/>
  <c r="CD174" i="10"/>
  <c r="Y174" i="10"/>
  <c r="CJ173" i="10"/>
  <c r="CF173" i="10"/>
  <c r="CE173" i="10"/>
  <c r="CD173" i="10"/>
  <c r="BB173" i="10"/>
  <c r="Y173" i="10"/>
  <c r="CJ172" i="10"/>
  <c r="CF172" i="10"/>
  <c r="CE172" i="10"/>
  <c r="CD172" i="10"/>
  <c r="Y172" i="10"/>
  <c r="CJ171" i="10"/>
  <c r="CF171" i="10"/>
  <c r="CE171" i="10"/>
  <c r="CD171" i="10"/>
  <c r="Y171" i="10"/>
  <c r="CJ170" i="10"/>
  <c r="CF170" i="10"/>
  <c r="CE170" i="10"/>
  <c r="CD170" i="10"/>
  <c r="Y170" i="10"/>
  <c r="CJ169" i="10"/>
  <c r="CF169" i="10"/>
  <c r="CE169" i="10"/>
  <c r="CD169" i="10"/>
  <c r="BB169" i="10"/>
  <c r="Y169" i="10"/>
  <c r="CJ168" i="10"/>
  <c r="CF168" i="10"/>
  <c r="CE168" i="10"/>
  <c r="CD168" i="10"/>
  <c r="Y168" i="10"/>
  <c r="CJ167" i="10"/>
  <c r="CF167" i="10"/>
  <c r="CE167" i="10"/>
  <c r="CD167" i="10"/>
  <c r="Y167" i="10"/>
  <c r="CJ166" i="10"/>
  <c r="CF166" i="10"/>
  <c r="CE166" i="10"/>
  <c r="CD166" i="10"/>
  <c r="Y166" i="10"/>
  <c r="CJ165" i="10"/>
  <c r="CF165" i="10"/>
  <c r="CE165" i="10"/>
  <c r="CD165" i="10"/>
  <c r="Y165" i="10"/>
  <c r="CJ164" i="10"/>
  <c r="CF164" i="10"/>
  <c r="CE164" i="10"/>
  <c r="CD164" i="10"/>
  <c r="Y164" i="10"/>
  <c r="CJ163" i="10"/>
  <c r="CF163" i="10"/>
  <c r="CE163" i="10"/>
  <c r="CD163" i="10"/>
  <c r="Y163" i="10"/>
  <c r="CJ162" i="10"/>
  <c r="CF162" i="10"/>
  <c r="CE162" i="10"/>
  <c r="CD162" i="10"/>
  <c r="Y162" i="10"/>
  <c r="CJ161" i="10"/>
  <c r="CF161" i="10"/>
  <c r="CE161" i="10"/>
  <c r="CD161" i="10"/>
  <c r="BB161" i="10"/>
  <c r="Y161" i="10"/>
  <c r="CJ160" i="10"/>
  <c r="CF160" i="10"/>
  <c r="CE160" i="10"/>
  <c r="CD160" i="10"/>
  <c r="Y160" i="10"/>
  <c r="CJ159" i="10"/>
  <c r="CF159" i="10"/>
  <c r="CE159" i="10"/>
  <c r="CD159" i="10"/>
  <c r="BB159" i="10"/>
  <c r="Y159" i="10"/>
  <c r="CJ158" i="10"/>
  <c r="CF158" i="10"/>
  <c r="CE158" i="10"/>
  <c r="CD158" i="10"/>
  <c r="Y158" i="10"/>
  <c r="CJ157" i="10"/>
  <c r="CF157" i="10"/>
  <c r="CE157" i="10"/>
  <c r="CD157" i="10"/>
  <c r="BB157" i="10"/>
  <c r="Y157" i="10"/>
  <c r="CJ156" i="10"/>
  <c r="CF156" i="10"/>
  <c r="CE156" i="10"/>
  <c r="CD156" i="10"/>
  <c r="Y156" i="10"/>
  <c r="CJ155" i="10"/>
  <c r="CF155" i="10"/>
  <c r="CE155" i="10"/>
  <c r="CD155" i="10"/>
  <c r="BB155" i="10"/>
  <c r="Y155" i="10"/>
  <c r="CJ154" i="10"/>
  <c r="CF154" i="10"/>
  <c r="CE154" i="10"/>
  <c r="CD154" i="10"/>
  <c r="Y154" i="10"/>
  <c r="CJ153" i="10"/>
  <c r="CF153" i="10"/>
  <c r="CE153" i="10"/>
  <c r="CD153" i="10"/>
  <c r="Y153" i="10"/>
  <c r="CJ152" i="10"/>
  <c r="CF152" i="10"/>
  <c r="CE152" i="10"/>
  <c r="CD152" i="10"/>
  <c r="Y152" i="10"/>
  <c r="CJ151" i="10"/>
  <c r="CF151" i="10"/>
  <c r="CE151" i="10"/>
  <c r="CD151" i="10"/>
  <c r="Y151" i="10"/>
  <c r="CJ150" i="10"/>
  <c r="CF150" i="10"/>
  <c r="CE150" i="10"/>
  <c r="CD150" i="10"/>
  <c r="BB150" i="10"/>
  <c r="Y150" i="10"/>
  <c r="CJ149" i="10"/>
  <c r="CF149" i="10"/>
  <c r="CE149" i="10"/>
  <c r="CD149" i="10"/>
  <c r="Y149" i="10"/>
  <c r="CJ148" i="10"/>
  <c r="CF148" i="10"/>
  <c r="CE148" i="10"/>
  <c r="CD148" i="10"/>
  <c r="Y148" i="10"/>
  <c r="CJ147" i="10"/>
  <c r="CF147" i="10"/>
  <c r="CE147" i="10"/>
  <c r="CD147" i="10"/>
  <c r="Y147" i="10"/>
  <c r="CJ146" i="10"/>
  <c r="CF146" i="10"/>
  <c r="CE146" i="10"/>
  <c r="CD146" i="10"/>
  <c r="Y146" i="10"/>
  <c r="CJ145" i="10"/>
  <c r="CF145" i="10"/>
  <c r="CE145" i="10"/>
  <c r="CD145" i="10"/>
  <c r="Y145" i="10"/>
  <c r="CJ144" i="10"/>
  <c r="CF144" i="10"/>
  <c r="CE144" i="10"/>
  <c r="CD144" i="10"/>
  <c r="BB144" i="10"/>
  <c r="Y144" i="10"/>
  <c r="CJ143" i="10"/>
  <c r="CF143" i="10"/>
  <c r="CE143" i="10"/>
  <c r="CD143" i="10"/>
  <c r="Y143" i="10"/>
  <c r="CJ142" i="10"/>
  <c r="CF142" i="10"/>
  <c r="CE142" i="10"/>
  <c r="CD142" i="10"/>
  <c r="BB142" i="10"/>
  <c r="Y142" i="10"/>
  <c r="CJ141" i="10"/>
  <c r="CF141" i="10"/>
  <c r="CE141" i="10"/>
  <c r="CD141" i="10"/>
  <c r="Y141" i="10"/>
  <c r="CJ140" i="10"/>
  <c r="CF140" i="10"/>
  <c r="CE140" i="10"/>
  <c r="CD140" i="10"/>
  <c r="BB140" i="10"/>
  <c r="Y140" i="10"/>
  <c r="CJ139" i="10"/>
  <c r="CF139" i="10"/>
  <c r="CE139" i="10"/>
  <c r="CD139" i="10"/>
  <c r="Y139" i="10"/>
  <c r="CJ138" i="10"/>
  <c r="CF138" i="10"/>
  <c r="CE138" i="10"/>
  <c r="CD138" i="10"/>
  <c r="Y138" i="10"/>
  <c r="CJ137" i="10"/>
  <c r="CF137" i="10"/>
  <c r="CE137" i="10"/>
  <c r="CD137" i="10"/>
  <c r="Y137" i="10"/>
  <c r="CJ136" i="10"/>
  <c r="CF136" i="10"/>
  <c r="CE136" i="10"/>
  <c r="CD136" i="10"/>
  <c r="Y136" i="10"/>
  <c r="CJ135" i="10"/>
  <c r="CF135" i="10"/>
  <c r="CE135" i="10"/>
  <c r="CD135" i="10"/>
  <c r="Y135" i="10"/>
  <c r="CJ134" i="10"/>
  <c r="CF134" i="10"/>
  <c r="CE134" i="10"/>
  <c r="CD134" i="10"/>
  <c r="BB134" i="10"/>
  <c r="Y134" i="10"/>
  <c r="CJ133" i="10"/>
  <c r="CF133" i="10"/>
  <c r="CE133" i="10"/>
  <c r="CD133" i="10"/>
  <c r="Y133" i="10"/>
  <c r="CJ132" i="10"/>
  <c r="CF132" i="10"/>
  <c r="CE132" i="10"/>
  <c r="CD132" i="10"/>
  <c r="BB132" i="10"/>
  <c r="Y132" i="10"/>
  <c r="CJ131" i="10"/>
  <c r="CF131" i="10"/>
  <c r="CE131" i="10"/>
  <c r="CD131" i="10"/>
  <c r="Y131" i="10"/>
  <c r="CJ130" i="10"/>
  <c r="CF130" i="10"/>
  <c r="CE130" i="10"/>
  <c r="CD130" i="10"/>
  <c r="Y130" i="10"/>
  <c r="CJ129" i="10"/>
  <c r="CF129" i="10"/>
  <c r="CE129" i="10"/>
  <c r="CD129" i="10"/>
  <c r="BB129" i="10"/>
  <c r="Y129" i="10"/>
  <c r="CJ128" i="10"/>
  <c r="CF128" i="10"/>
  <c r="CE128" i="10"/>
  <c r="CD128" i="10"/>
  <c r="BB128" i="10"/>
  <c r="Y128" i="10"/>
  <c r="CJ127" i="10"/>
  <c r="CF127" i="10"/>
  <c r="CE127" i="10"/>
  <c r="CD127" i="10"/>
  <c r="Y127" i="10"/>
  <c r="CJ126" i="10"/>
  <c r="CF126" i="10"/>
  <c r="CE126" i="10"/>
  <c r="CD126" i="10"/>
  <c r="Y126" i="10"/>
  <c r="CJ125" i="10"/>
  <c r="CF125" i="10"/>
  <c r="CE125" i="10"/>
  <c r="CD125" i="10"/>
  <c r="Y125" i="10"/>
  <c r="CJ124" i="10"/>
  <c r="CF124" i="10"/>
  <c r="CE124" i="10"/>
  <c r="CD124" i="10"/>
  <c r="Y124" i="10"/>
  <c r="CJ123" i="10"/>
  <c r="CF123" i="10"/>
  <c r="CE123" i="10"/>
  <c r="CD123" i="10"/>
  <c r="Y123" i="10"/>
  <c r="CJ122" i="10"/>
  <c r="CF122" i="10"/>
  <c r="CE122" i="10"/>
  <c r="CD122" i="10"/>
  <c r="Y122" i="10"/>
  <c r="CJ121" i="10"/>
  <c r="CF121" i="10"/>
  <c r="CE121" i="10"/>
  <c r="CD121" i="10"/>
  <c r="Y121" i="10"/>
  <c r="CJ120" i="10"/>
  <c r="CF120" i="10"/>
  <c r="CE120" i="10"/>
  <c r="CD120" i="10"/>
  <c r="BB120" i="10"/>
  <c r="Y120" i="10"/>
  <c r="CJ119" i="10"/>
  <c r="CF119" i="10"/>
  <c r="CE119" i="10"/>
  <c r="CD119" i="10"/>
  <c r="Y119" i="10"/>
  <c r="CJ118" i="10"/>
  <c r="CF118" i="10"/>
  <c r="CE118" i="10"/>
  <c r="CD118" i="10"/>
  <c r="Y118" i="10"/>
  <c r="CJ117" i="10"/>
  <c r="CF117" i="10"/>
  <c r="CE117" i="10"/>
  <c r="CD117" i="10"/>
  <c r="Y117" i="10"/>
  <c r="CJ116" i="10"/>
  <c r="CF116" i="10"/>
  <c r="CE116" i="10"/>
  <c r="CD116" i="10"/>
  <c r="Y116" i="10"/>
  <c r="CJ115" i="10"/>
  <c r="CF115" i="10"/>
  <c r="CE115" i="10"/>
  <c r="CD115" i="10"/>
  <c r="Y115" i="10"/>
  <c r="CJ114" i="10"/>
  <c r="CF114" i="10"/>
  <c r="CE114" i="10"/>
  <c r="CD114" i="10"/>
  <c r="BB114" i="10"/>
  <c r="Y114" i="10"/>
  <c r="CJ113" i="10"/>
  <c r="CF113" i="10"/>
  <c r="CE113" i="10"/>
  <c r="CD113" i="10"/>
  <c r="Y113" i="10"/>
  <c r="CJ112" i="10"/>
  <c r="CF112" i="10"/>
  <c r="CE112" i="10"/>
  <c r="CD112" i="10"/>
  <c r="Y112" i="10"/>
  <c r="CJ111" i="10"/>
  <c r="CF111" i="10"/>
  <c r="CE111" i="10"/>
  <c r="CD111" i="10"/>
  <c r="Y111" i="10"/>
  <c r="CJ110" i="10"/>
  <c r="CF110" i="10"/>
  <c r="CE110" i="10"/>
  <c r="CD110" i="10"/>
  <c r="Y110" i="10"/>
  <c r="CJ109" i="10"/>
  <c r="CF109" i="10"/>
  <c r="CE109" i="10"/>
  <c r="CD109" i="10"/>
  <c r="Y109" i="10"/>
  <c r="CJ108" i="10"/>
  <c r="CF108" i="10"/>
  <c r="CE108" i="10"/>
  <c r="CD108" i="10"/>
  <c r="Y108" i="10"/>
  <c r="CJ107" i="10"/>
  <c r="CF107" i="10"/>
  <c r="CE107" i="10"/>
  <c r="CD107" i="10"/>
  <c r="Y107" i="10"/>
  <c r="CJ106" i="10"/>
  <c r="CF106" i="10"/>
  <c r="CE106" i="10"/>
  <c r="CD106" i="10"/>
  <c r="Y106" i="10"/>
  <c r="CJ105" i="10"/>
  <c r="CF105" i="10"/>
  <c r="CE105" i="10"/>
  <c r="CD105" i="10"/>
  <c r="Y105" i="10"/>
  <c r="CJ104" i="10"/>
  <c r="CF104" i="10"/>
  <c r="CE104" i="10"/>
  <c r="CD104" i="10"/>
  <c r="Y104" i="10"/>
  <c r="CJ103" i="10"/>
  <c r="CF103" i="10"/>
  <c r="CE103" i="10"/>
  <c r="CD103" i="10"/>
  <c r="Y103" i="10"/>
  <c r="CJ102" i="10"/>
  <c r="CF102" i="10"/>
  <c r="CE102" i="10"/>
  <c r="CD102" i="10"/>
  <c r="Y102" i="10"/>
  <c r="CJ101" i="10"/>
  <c r="CF101" i="10"/>
  <c r="CE101" i="10"/>
  <c r="CD101" i="10"/>
  <c r="BB101" i="10"/>
  <c r="Y101" i="10"/>
  <c r="CJ100" i="10"/>
  <c r="CF100" i="10"/>
  <c r="CE100" i="10"/>
  <c r="CD100" i="10"/>
  <c r="BB100" i="10"/>
  <c r="Y100" i="10"/>
  <c r="CJ99" i="10"/>
  <c r="CF99" i="10"/>
  <c r="CE99" i="10"/>
  <c r="CD99" i="10"/>
  <c r="Y99" i="10"/>
  <c r="CJ98" i="10"/>
  <c r="CF98" i="10"/>
  <c r="CE98" i="10"/>
  <c r="CD98" i="10"/>
  <c r="Y98" i="10"/>
  <c r="CJ97" i="10"/>
  <c r="CF97" i="10"/>
  <c r="CE97" i="10"/>
  <c r="CD97" i="10"/>
  <c r="Y97" i="10"/>
  <c r="CJ96" i="10"/>
  <c r="CF96" i="10"/>
  <c r="CE96" i="10"/>
  <c r="CD96" i="10"/>
  <c r="Y96" i="10"/>
  <c r="CJ95" i="10"/>
  <c r="CF95" i="10"/>
  <c r="CE95" i="10"/>
  <c r="CD95" i="10"/>
  <c r="Y95" i="10"/>
  <c r="CJ94" i="10"/>
  <c r="CF94" i="10"/>
  <c r="CE94" i="10"/>
  <c r="CD94" i="10"/>
  <c r="Y94" i="10"/>
  <c r="CJ93" i="10"/>
  <c r="CF93" i="10"/>
  <c r="CE93" i="10"/>
  <c r="CD93" i="10"/>
  <c r="Y93" i="10"/>
  <c r="CJ92" i="10"/>
  <c r="CF92" i="10"/>
  <c r="CE92" i="10"/>
  <c r="CD92" i="10"/>
  <c r="Y92" i="10"/>
  <c r="CJ91" i="10"/>
  <c r="CF91" i="10"/>
  <c r="CE91" i="10"/>
  <c r="CD91" i="10"/>
  <c r="Y91" i="10"/>
  <c r="CJ90" i="10"/>
  <c r="CF90" i="10"/>
  <c r="CE90" i="10"/>
  <c r="CD90" i="10"/>
  <c r="Y90" i="10"/>
  <c r="CJ89" i="10"/>
  <c r="CF89" i="10"/>
  <c r="CE89" i="10"/>
  <c r="CD89" i="10"/>
  <c r="Y89" i="10"/>
  <c r="CJ88" i="10"/>
  <c r="CF88" i="10"/>
  <c r="CE88" i="10"/>
  <c r="CD88" i="10"/>
  <c r="Y88" i="10"/>
  <c r="CJ87" i="10"/>
  <c r="CF87" i="10"/>
  <c r="CE87" i="10"/>
  <c r="CD87" i="10"/>
  <c r="Y87" i="10"/>
  <c r="CJ86" i="10"/>
  <c r="CF86" i="10"/>
  <c r="CE86" i="10"/>
  <c r="CD86" i="10"/>
  <c r="Y86" i="10"/>
  <c r="CJ85" i="10"/>
  <c r="CF85" i="10"/>
  <c r="CE85" i="10"/>
  <c r="CD85" i="10"/>
  <c r="BB85" i="10"/>
  <c r="Y85" i="10"/>
  <c r="CJ84" i="10"/>
  <c r="CF84" i="10"/>
  <c r="CE84" i="10"/>
  <c r="CD84" i="10"/>
  <c r="BB84" i="10"/>
  <c r="Y84" i="10"/>
  <c r="CJ83" i="10"/>
  <c r="CF83" i="10"/>
  <c r="CE83" i="10"/>
  <c r="CD83" i="10"/>
  <c r="Y83" i="10"/>
  <c r="CJ82" i="10"/>
  <c r="CF82" i="10"/>
  <c r="CE82" i="10"/>
  <c r="CD82" i="10"/>
  <c r="Y82" i="10"/>
  <c r="CJ81" i="10"/>
  <c r="CF81" i="10"/>
  <c r="CE81" i="10"/>
  <c r="CD81" i="10"/>
  <c r="Y81" i="10"/>
  <c r="CJ80" i="10"/>
  <c r="CF80" i="10"/>
  <c r="CE80" i="10"/>
  <c r="CD80" i="10"/>
  <c r="Y80" i="10"/>
  <c r="CJ79" i="10"/>
  <c r="CF79" i="10"/>
  <c r="CE79" i="10"/>
  <c r="CD79" i="10"/>
  <c r="BB79" i="10"/>
  <c r="Y79" i="10"/>
  <c r="CJ78" i="10"/>
  <c r="CF78" i="10"/>
  <c r="CE78" i="10"/>
  <c r="CD78" i="10"/>
  <c r="Y78" i="10"/>
  <c r="CJ77" i="10"/>
  <c r="CF77" i="10"/>
  <c r="CE77" i="10"/>
  <c r="CD77" i="10"/>
  <c r="Y77" i="10"/>
  <c r="CJ76" i="10"/>
  <c r="CF76" i="10"/>
  <c r="CE76" i="10"/>
  <c r="CD76" i="10"/>
  <c r="Y76" i="10"/>
  <c r="CJ75" i="10"/>
  <c r="CF75" i="10"/>
  <c r="CE75" i="10"/>
  <c r="CD75" i="10"/>
  <c r="Y75" i="10"/>
  <c r="CJ74" i="10"/>
  <c r="CF74" i="10"/>
  <c r="CE74" i="10"/>
  <c r="CD74" i="10"/>
  <c r="BB74" i="10"/>
  <c r="Y74" i="10"/>
  <c r="CJ73" i="10"/>
  <c r="CF73" i="10"/>
  <c r="CE73" i="10"/>
  <c r="CD73" i="10"/>
  <c r="Y73" i="10"/>
  <c r="CJ72" i="10"/>
  <c r="CF72" i="10"/>
  <c r="CE72" i="10"/>
  <c r="CD72" i="10"/>
  <c r="Y72" i="10"/>
  <c r="CJ71" i="10"/>
  <c r="CF71" i="10"/>
  <c r="CE71" i="10"/>
  <c r="CD71" i="10"/>
  <c r="Y71" i="10"/>
  <c r="CJ70" i="10"/>
  <c r="CF70" i="10"/>
  <c r="CE70" i="10"/>
  <c r="CD70" i="10"/>
  <c r="Y70" i="10"/>
  <c r="CJ69" i="10"/>
  <c r="CF69" i="10"/>
  <c r="CE69" i="10"/>
  <c r="CD69" i="10"/>
  <c r="BB69" i="10"/>
  <c r="Y69" i="10"/>
  <c r="CJ68" i="10"/>
  <c r="CF68" i="10"/>
  <c r="CE68" i="10"/>
  <c r="CD68" i="10"/>
  <c r="Y68" i="10"/>
  <c r="CJ67" i="10"/>
  <c r="CF67" i="10"/>
  <c r="CE67" i="10"/>
  <c r="CD67" i="10"/>
  <c r="Y67" i="10"/>
  <c r="CJ66" i="10"/>
  <c r="CF66" i="10"/>
  <c r="CE66" i="10"/>
  <c r="CD66" i="10"/>
  <c r="Y66" i="10"/>
  <c r="CJ65" i="10"/>
  <c r="CF65" i="10"/>
  <c r="CE65" i="10"/>
  <c r="CD65" i="10"/>
  <c r="Y65" i="10"/>
  <c r="CJ64" i="10"/>
  <c r="CF64" i="10"/>
  <c r="CE64" i="10"/>
  <c r="CD64" i="10"/>
  <c r="BB64" i="10"/>
  <c r="Y64" i="10"/>
  <c r="CJ63" i="10"/>
  <c r="CF63" i="10"/>
  <c r="CE63" i="10"/>
  <c r="CD63" i="10"/>
  <c r="BB63" i="10"/>
  <c r="Y63" i="10"/>
  <c r="CJ62" i="10"/>
  <c r="CF62" i="10"/>
  <c r="CE62" i="10"/>
  <c r="CD62" i="10"/>
  <c r="Y62" i="10"/>
  <c r="CJ61" i="10"/>
  <c r="CF61" i="10"/>
  <c r="CE61" i="10"/>
  <c r="CD61" i="10"/>
  <c r="Y61" i="10"/>
  <c r="CJ60" i="10"/>
  <c r="CF60" i="10"/>
  <c r="CE60" i="10"/>
  <c r="CD60" i="10"/>
  <c r="Y60" i="10"/>
  <c r="CJ59" i="10"/>
  <c r="CF59" i="10"/>
  <c r="CE59" i="10"/>
  <c r="CD59" i="10"/>
  <c r="Y59" i="10"/>
  <c r="CJ58" i="10"/>
  <c r="CF58" i="10"/>
  <c r="CE58" i="10"/>
  <c r="CD58" i="10"/>
  <c r="Y58" i="10"/>
  <c r="CJ57" i="10"/>
  <c r="CF57" i="10"/>
  <c r="CE57" i="10"/>
  <c r="CD57" i="10"/>
  <c r="Y57" i="10"/>
  <c r="CJ56" i="10"/>
  <c r="CF56" i="10"/>
  <c r="CE56" i="10"/>
  <c r="CD56" i="10"/>
  <c r="Y56" i="10"/>
  <c r="CJ55" i="10"/>
  <c r="CF55" i="10"/>
  <c r="CE55" i="10"/>
  <c r="CD55" i="10"/>
  <c r="Y55" i="10"/>
  <c r="CJ54" i="10"/>
  <c r="CF54" i="10"/>
  <c r="CE54" i="10"/>
  <c r="CD54" i="10"/>
  <c r="Y54" i="10"/>
  <c r="CJ53" i="10"/>
  <c r="CF53" i="10"/>
  <c r="CE53" i="10"/>
  <c r="CD53" i="10"/>
  <c r="BB53" i="10"/>
  <c r="Y53" i="10"/>
  <c r="CJ52" i="10"/>
  <c r="CF52" i="10"/>
  <c r="CE52" i="10"/>
  <c r="CD52" i="10"/>
  <c r="Y52" i="10"/>
  <c r="CJ51" i="10"/>
  <c r="CF51" i="10"/>
  <c r="CE51" i="10"/>
  <c r="CD51" i="10"/>
  <c r="BB51" i="10"/>
  <c r="Y51" i="10"/>
  <c r="CJ50" i="10"/>
  <c r="CF50" i="10"/>
  <c r="CE50" i="10"/>
  <c r="CD50" i="10"/>
  <c r="Y50" i="10"/>
  <c r="CJ49" i="10"/>
  <c r="CF49" i="10"/>
  <c r="CE49" i="10"/>
  <c r="CD49" i="10"/>
  <c r="Y49" i="10"/>
  <c r="CJ48" i="10"/>
  <c r="CF48" i="10"/>
  <c r="CE48" i="10"/>
  <c r="CD48" i="10"/>
  <c r="Y48" i="10"/>
  <c r="CJ47" i="10"/>
  <c r="CF47" i="10"/>
  <c r="CE47" i="10"/>
  <c r="CD47" i="10"/>
  <c r="BB47" i="10"/>
  <c r="Y47" i="10"/>
  <c r="CJ46" i="10"/>
  <c r="CF46" i="10"/>
  <c r="CE46" i="10"/>
  <c r="CD46" i="10"/>
  <c r="Y46" i="10"/>
  <c r="CJ45" i="10"/>
  <c r="CF45" i="10"/>
  <c r="CE45" i="10"/>
  <c r="CD45" i="10"/>
  <c r="Y45" i="10"/>
  <c r="CJ44" i="10"/>
  <c r="CF44" i="10"/>
  <c r="CE44" i="10"/>
  <c r="CD44" i="10"/>
  <c r="BB44" i="10"/>
  <c r="Y44" i="10"/>
  <c r="CJ43" i="10"/>
  <c r="CF43" i="10"/>
  <c r="CE43" i="10"/>
  <c r="CD43" i="10"/>
  <c r="Y43" i="10"/>
  <c r="CJ42" i="10"/>
  <c r="CF42" i="10"/>
  <c r="CE42" i="10"/>
  <c r="CD42" i="10"/>
  <c r="Y42" i="10"/>
  <c r="CJ41" i="10"/>
  <c r="CF41" i="10"/>
  <c r="CE41" i="10"/>
  <c r="CD41" i="10"/>
  <c r="Y41" i="10"/>
  <c r="CJ40" i="10"/>
  <c r="CF40" i="10"/>
  <c r="CE40" i="10"/>
  <c r="CD40" i="10"/>
  <c r="Y40" i="10"/>
  <c r="CJ39" i="10"/>
  <c r="CF39" i="10"/>
  <c r="CE39" i="10"/>
  <c r="CD39" i="10"/>
  <c r="BB39" i="10"/>
  <c r="Y39" i="10"/>
  <c r="CJ38" i="10"/>
  <c r="CF38" i="10"/>
  <c r="CE38" i="10"/>
  <c r="CD38" i="10"/>
  <c r="BB38" i="10"/>
  <c r="Y38" i="10"/>
  <c r="CJ37" i="10"/>
  <c r="CF37" i="10"/>
  <c r="CE37" i="10"/>
  <c r="CD37" i="10"/>
  <c r="BB37" i="10"/>
  <c r="Y37" i="10"/>
  <c r="CJ36" i="10"/>
  <c r="CF36" i="10"/>
  <c r="CE36" i="10"/>
  <c r="CD36" i="10"/>
  <c r="BB36" i="10"/>
  <c r="Y36" i="10"/>
  <c r="CJ35" i="10"/>
  <c r="CF35" i="10"/>
  <c r="CE35" i="10"/>
  <c r="CD35" i="10"/>
  <c r="Y35" i="10"/>
  <c r="CJ34" i="10"/>
  <c r="CF34" i="10"/>
  <c r="CE34" i="10"/>
  <c r="CD34" i="10"/>
  <c r="BB34" i="10"/>
  <c r="Y34" i="10"/>
  <c r="CJ33" i="10"/>
  <c r="CF33" i="10"/>
  <c r="CE33" i="10"/>
  <c r="CD33" i="10"/>
  <c r="Y33" i="10"/>
  <c r="CJ32" i="10"/>
  <c r="CF32" i="10"/>
  <c r="CE32" i="10"/>
  <c r="CD32" i="10"/>
  <c r="Y32" i="10"/>
  <c r="CJ31" i="10"/>
  <c r="CF31" i="10"/>
  <c r="CE31" i="10"/>
  <c r="CD31" i="10"/>
  <c r="Y31" i="10"/>
  <c r="CJ30" i="10"/>
  <c r="CF30" i="10"/>
  <c r="CE30" i="10"/>
  <c r="CD30" i="10"/>
  <c r="Y30" i="10"/>
  <c r="CJ29" i="10"/>
  <c r="CF29" i="10"/>
  <c r="CE29" i="10"/>
  <c r="CD29" i="10"/>
  <c r="Y29" i="10"/>
  <c r="CJ28" i="10"/>
  <c r="CF28" i="10"/>
  <c r="CE28" i="10"/>
  <c r="CD28" i="10"/>
  <c r="Y28" i="10"/>
  <c r="CJ27" i="10"/>
  <c r="CF27" i="10"/>
  <c r="CE27" i="10"/>
  <c r="CD27" i="10"/>
  <c r="Y27" i="10"/>
  <c r="CJ26" i="10"/>
  <c r="CF26" i="10"/>
  <c r="CE26" i="10"/>
  <c r="CD26" i="10"/>
  <c r="Y26" i="10"/>
  <c r="CJ25" i="10"/>
  <c r="CF25" i="10"/>
  <c r="CE25" i="10"/>
  <c r="CD25" i="10"/>
  <c r="Y25" i="10"/>
  <c r="CJ24" i="10"/>
  <c r="CF24" i="10"/>
  <c r="CE24" i="10"/>
  <c r="CD24" i="10"/>
  <c r="Y24" i="10"/>
  <c r="CJ23" i="10"/>
  <c r="CF23" i="10"/>
  <c r="CE23" i="10"/>
  <c r="CD23" i="10"/>
  <c r="BB23" i="10"/>
  <c r="Y23" i="10"/>
  <c r="CJ22" i="10"/>
  <c r="CF22" i="10"/>
  <c r="CE22" i="10"/>
  <c r="CD22" i="10"/>
  <c r="BB22" i="10"/>
  <c r="Y22" i="10"/>
  <c r="CJ21" i="10"/>
  <c r="CF21" i="10"/>
  <c r="CE21" i="10"/>
  <c r="CD21" i="10"/>
  <c r="Y21" i="10"/>
  <c r="CJ20" i="10"/>
  <c r="CF20" i="10"/>
  <c r="CE20" i="10"/>
  <c r="CD20" i="10"/>
  <c r="Y20" i="10"/>
  <c r="CJ19" i="10"/>
  <c r="CF19" i="10"/>
  <c r="CE19" i="10"/>
  <c r="CD19" i="10"/>
  <c r="Y19" i="10"/>
  <c r="CJ18" i="10"/>
  <c r="CF18" i="10"/>
  <c r="CE18" i="10"/>
  <c r="CD18" i="10"/>
  <c r="BB18" i="10"/>
  <c r="Y18" i="10"/>
  <c r="Z18" i="10" s="1"/>
  <c r="CJ17" i="10"/>
  <c r="CF17" i="10"/>
  <c r="CE17" i="10"/>
  <c r="CD17" i="10"/>
  <c r="Y17" i="10"/>
  <c r="CJ16" i="10"/>
  <c r="CF16" i="10"/>
  <c r="CE16" i="10"/>
  <c r="CD16" i="10"/>
  <c r="Z16" i="10"/>
  <c r="CK841" i="10" a="1"/>
  <c r="CK63" i="10" a="1"/>
  <c r="CK358" i="10" a="1"/>
  <c r="CK230" i="10" a="1"/>
  <c r="CK568" i="10" a="1"/>
  <c r="CK570" i="10" a="1"/>
  <c r="CK659" i="10" a="1"/>
  <c r="CK879" i="10" a="1"/>
  <c r="CK718" i="10" a="1"/>
  <c r="CK915" i="10" a="1"/>
  <c r="CK228" i="10" a="1"/>
  <c r="CK494" i="10" a="1"/>
  <c r="CK91" i="10" a="1"/>
  <c r="CK609" i="10" a="1"/>
  <c r="CK614" i="10" a="1"/>
  <c r="CK846" i="10" a="1"/>
  <c r="CK559" i="10" a="1"/>
  <c r="CK724" i="10" a="1"/>
  <c r="CK118" i="10" a="1"/>
  <c r="CK534" i="10" a="1"/>
  <c r="CK109" i="10" a="1"/>
  <c r="CK215" i="10" a="1"/>
  <c r="CK198" i="10" a="1"/>
  <c r="CK590" i="10" a="1"/>
  <c r="CK125" i="10" a="1"/>
  <c r="CK429" i="10" a="1"/>
  <c r="CK958" i="10" a="1"/>
  <c r="CK864" i="10" a="1"/>
  <c r="CK812" i="10" a="1"/>
  <c r="CK147" i="10" a="1"/>
  <c r="CK618" i="10" a="1"/>
  <c r="CK572" i="10" a="1"/>
  <c r="CK992" i="10" a="1"/>
  <c r="CK38" i="10" a="1"/>
  <c r="CK597" i="10" a="1"/>
  <c r="CK298" i="10" a="1"/>
  <c r="CK90" i="10" a="1"/>
  <c r="CK154" i="10" a="1"/>
  <c r="CK896" i="10" a="1"/>
  <c r="CK58" i="10" a="1"/>
  <c r="CK183" i="10" a="1"/>
  <c r="CK670" i="10" a="1"/>
  <c r="CK129" i="10" a="1"/>
  <c r="CK954" i="10" a="1"/>
  <c r="CK476" i="10" a="1"/>
  <c r="CK651" i="10" a="1"/>
  <c r="CK173" i="10" a="1"/>
  <c r="CK119" i="10" a="1"/>
  <c r="CK882" i="10" a="1"/>
  <c r="CK610" i="10" a="1"/>
  <c r="CK574" i="10" a="1"/>
  <c r="CK764" i="10" a="1"/>
  <c r="CK682" i="10" a="1"/>
  <c r="CK217" i="10" a="1"/>
  <c r="CK113" i="10" a="1"/>
  <c r="CK884" i="10" a="1"/>
  <c r="CK666" i="10" a="1"/>
  <c r="CK696" i="10" a="1"/>
  <c r="CK338" i="10" a="1"/>
  <c r="CK475" i="10" a="1"/>
  <c r="CK408" i="10" a="1"/>
  <c r="CK505" i="10" a="1"/>
  <c r="CK594" i="10" a="1"/>
  <c r="CK537" i="10" a="1"/>
  <c r="CK815" i="10" a="1"/>
  <c r="CK328" i="10" a="1"/>
  <c r="CK415" i="10" a="1"/>
  <c r="CK530" i="10" a="1"/>
  <c r="CK472" i="10" a="1"/>
  <c r="CK59" i="10" a="1"/>
  <c r="CK107" i="10" a="1"/>
  <c r="CK387" i="10" a="1"/>
  <c r="CK640" i="10" a="1"/>
  <c r="CK917" i="10" a="1"/>
  <c r="CK347" i="10" a="1"/>
  <c r="CK37" i="10" a="1"/>
  <c r="CK848" i="10" a="1"/>
  <c r="CK35" i="10" a="1"/>
  <c r="CK441" i="10" a="1"/>
  <c r="CK200" i="10" a="1"/>
  <c r="CK398" i="10" a="1"/>
  <c r="CK111" i="10" a="1"/>
  <c r="CK201" i="10" a="1"/>
  <c r="CK181" i="10" a="1"/>
  <c r="CK487" i="10" a="1"/>
  <c r="CK949" i="10" a="1"/>
  <c r="CK586" i="10" a="1"/>
  <c r="CK603" i="10" a="1"/>
  <c r="CK142" i="10" a="1"/>
  <c r="CK959" i="10" a="1"/>
  <c r="CK620" i="10" a="1"/>
  <c r="CK777" i="10" a="1"/>
  <c r="CK858" i="10" a="1"/>
  <c r="CK29" i="10" a="1"/>
  <c r="CK104" i="10" a="1"/>
  <c r="CK602" i="10" a="1"/>
  <c r="CK681" i="10" a="1"/>
  <c r="CK290" i="10" a="1"/>
  <c r="CK891" i="10" a="1"/>
  <c r="CK488" i="10" a="1"/>
  <c r="CK916" i="10" a="1"/>
  <c r="CK344" i="10" a="1"/>
  <c r="CK481" i="10" a="1"/>
  <c r="CK68" i="10" a="1"/>
  <c r="CK436" i="10" a="1"/>
  <c r="CK199" i="10" a="1"/>
  <c r="CK930" i="10" a="1"/>
  <c r="CK101" i="10" a="1"/>
  <c r="CK936" i="10" a="1"/>
  <c r="CK881" i="10" a="1"/>
  <c r="CK855" i="10" a="1"/>
  <c r="CK500" i="10" a="1"/>
  <c r="CK731" i="10" a="1"/>
  <c r="CK47" i="10" a="1"/>
  <c r="CK74" i="10" a="1"/>
  <c r="CK412" i="10" a="1"/>
  <c r="CK193" i="10" a="1"/>
  <c r="CK22" i="10" a="1"/>
  <c r="CK218" i="10" a="1"/>
  <c r="CK400" i="10" a="1"/>
  <c r="CK760" i="10" a="1"/>
  <c r="CK564" i="10" a="1"/>
  <c r="CK87" i="10" a="1"/>
  <c r="CK928" i="10" a="1"/>
  <c r="CK471" i="10" a="1"/>
  <c r="CK77" i="10" a="1"/>
  <c r="CK591" i="10" a="1"/>
  <c r="CK484" i="10" a="1"/>
  <c r="CK726" i="10" a="1"/>
  <c r="CK551" i="10" a="1"/>
  <c r="CK317" i="10" a="1"/>
  <c r="CK51" i="10" a="1"/>
  <c r="CK402" i="10" a="1"/>
  <c r="CK745" i="10" a="1"/>
  <c r="CK753" i="10" a="1"/>
  <c r="CK895" i="10" a="1"/>
  <c r="CK371" i="10" a="1"/>
  <c r="CK214" i="10" a="1"/>
  <c r="CK925" i="10" a="1"/>
  <c r="CK470" i="10" a="1"/>
  <c r="CK253" i="10" a="1"/>
  <c r="CK689" i="10" a="1"/>
  <c r="CK292" i="10" a="1"/>
  <c r="CK443" i="10" a="1"/>
  <c r="CK781" i="10" a="1"/>
  <c r="CK1008" i="10" a="1"/>
  <c r="CK308" i="10" a="1"/>
  <c r="CK247" i="10" a="1"/>
  <c r="CK187" i="10" a="1"/>
  <c r="CK938" i="10" a="1"/>
  <c r="CK151" i="10" a="1"/>
  <c r="CK44" i="10" a="1"/>
  <c r="CK749" i="10" a="1"/>
  <c r="CK404" i="10" a="1"/>
  <c r="CK388" i="10" a="1"/>
  <c r="CK686" i="10" a="1"/>
  <c r="CK973" i="10" a="1"/>
  <c r="CK747" i="10" a="1"/>
  <c r="CK180" i="10" a="1"/>
  <c r="CK354" i="10" a="1"/>
  <c r="CK702" i="10" a="1"/>
  <c r="CK33" i="10" a="1"/>
  <c r="CK744" i="10" a="1"/>
  <c r="CK462" i="10" a="1"/>
  <c r="CK820" i="10" a="1"/>
  <c r="CK140" i="10" a="1"/>
  <c r="CK239" i="10" a="1"/>
  <c r="CK778" i="10" a="1"/>
  <c r="CK580" i="10" a="1"/>
  <c r="CK957" i="10" a="1"/>
  <c r="CK245" i="10" a="1"/>
  <c r="CK309" i="10" a="1"/>
  <c r="CK652" i="10" a="1"/>
  <c r="CK807" i="10" a="1"/>
  <c r="CK546" i="10" a="1"/>
  <c r="CK931" i="10" a="1"/>
  <c r="CK149" i="10" a="1"/>
  <c r="CK737" i="10" a="1"/>
  <c r="CK944" i="10" a="1"/>
  <c r="CK440" i="10" a="1"/>
  <c r="CK906" i="10" a="1"/>
  <c r="CK495" i="10" a="1"/>
  <c r="CK873" i="10" a="1"/>
  <c r="CK947" i="10" a="1"/>
  <c r="CK988" i="10" a="1"/>
  <c r="CK839" i="10" a="1"/>
  <c r="CK721" i="10" a="1"/>
  <c r="CK525" i="10" a="1"/>
  <c r="CK60" i="10" a="1"/>
  <c r="CK961" i="10" a="1"/>
  <c r="CK542" i="10" a="1"/>
  <c r="CK544" i="10" a="1"/>
  <c r="CK994" i="10" a="1"/>
  <c r="CK507" i="10" a="1"/>
  <c r="CK880" i="10" a="1"/>
  <c r="CK999" i="10" a="1"/>
  <c r="CK1012" i="10" a="1"/>
  <c r="CK626" i="10" a="1"/>
  <c r="CK426" i="10" a="1"/>
  <c r="CK331" i="10" a="1"/>
  <c r="CK562" i="10" a="1"/>
  <c r="CK573" i="10" a="1"/>
  <c r="CK73" i="10" a="1"/>
  <c r="CK399" i="10" a="1"/>
  <c r="CK513" i="10" a="1"/>
  <c r="CK268" i="10" a="1"/>
  <c r="CK567" i="10" a="1"/>
  <c r="CK956" i="10" a="1"/>
  <c r="CK604" i="10" a="1"/>
  <c r="CK143" i="10" a="1"/>
  <c r="CK824" i="10" a="1"/>
  <c r="CK672" i="10" a="1"/>
  <c r="CK908" i="10" a="1"/>
  <c r="CK310" i="10" a="1"/>
  <c r="CK391" i="10" a="1"/>
  <c r="CK39" i="10" a="1"/>
  <c r="CK927" i="10" a="1"/>
  <c r="CK96" i="10" a="1"/>
  <c r="CK126" i="10" a="1"/>
  <c r="CK909" i="10" a="1"/>
  <c r="CK1006" i="10" a="1"/>
  <c r="CK467" i="10" a="1"/>
  <c r="CK631" i="10" a="1"/>
  <c r="CK963" i="10" a="1"/>
  <c r="CK80" i="10" a="1"/>
  <c r="CK676" i="10" a="1"/>
  <c r="CK267" i="10" a="1"/>
  <c r="CK257" i="10" a="1"/>
  <c r="CK978" i="10" a="1"/>
  <c r="CK177" i="10" a="1"/>
  <c r="CK169" i="10" a="1"/>
  <c r="CK849" i="10" a="1"/>
  <c r="CK729" i="10" a="1"/>
  <c r="CK473" i="10" a="1"/>
  <c r="CK93" i="10" a="1"/>
  <c r="CK600" i="10" a="1"/>
  <c r="CK986" i="10" a="1"/>
  <c r="CK730" i="10" a="1"/>
  <c r="CK70" i="10" a="1"/>
  <c r="CK710" i="10" a="1"/>
  <c r="CK900" i="10" a="1"/>
  <c r="CK379" i="10" a="1"/>
  <c r="CK519" i="10" a="1"/>
  <c r="CK303" i="10" a="1"/>
  <c r="CK466" i="10" a="1"/>
  <c r="CK734" i="10" a="1"/>
  <c r="CK522" i="10" a="1"/>
  <c r="CK918" i="10" a="1"/>
  <c r="CK127" i="10" a="1"/>
  <c r="CK638" i="10" a="1"/>
  <c r="CK786" i="10" a="1"/>
  <c r="CK307" i="10" a="1"/>
  <c r="CK94" i="10" a="1"/>
  <c r="CK231" i="10" a="1"/>
  <c r="CK877" i="10" a="1"/>
  <c r="CK123" i="10" a="1"/>
  <c r="CK945" i="10" a="1"/>
  <c r="CK321" i="10" a="1"/>
  <c r="CK352" i="10" a="1"/>
  <c r="CK802" i="10" a="1"/>
  <c r="CK432" i="10" a="1"/>
  <c r="CK694" i="10" a="1"/>
  <c r="CK899" i="10" a="1"/>
  <c r="CK446" i="10" a="1"/>
  <c r="CK57" i="10" a="1"/>
  <c r="CK447" i="10" a="1"/>
  <c r="CK622" i="10" a="1"/>
  <c r="CK452" i="10" a="1"/>
  <c r="CK425" i="10" a="1"/>
  <c r="CK336" i="10" a="1"/>
  <c r="CK818" i="10" a="1"/>
  <c r="CK951" i="10" a="1"/>
  <c r="CK244" i="10" a="1"/>
  <c r="CK712" i="10" a="1"/>
  <c r="CK364" i="10" a="1"/>
  <c r="CK451" i="10" a="1"/>
  <c r="CK770" i="10" a="1"/>
  <c r="CK827" i="10" a="1"/>
  <c r="CK186" i="10" a="1"/>
  <c r="CK482" i="10" a="1"/>
  <c r="CK687" i="10" a="1"/>
  <c r="CK334" i="10" a="1"/>
  <c r="CK392" i="10" a="1"/>
  <c r="CK381" i="10" a="1"/>
  <c r="CK934" i="10" a="1"/>
  <c r="CK830" i="10" a="1"/>
  <c r="CK871" i="10" a="1"/>
  <c r="CK21" i="10" a="1"/>
  <c r="CK124" i="10" a="1"/>
  <c r="CK794" i="10" a="1"/>
  <c r="CK953" i="10" a="1"/>
  <c r="CK468" i="10" a="1"/>
  <c r="CK324" i="10" a="1"/>
  <c r="CK528" i="10" a="1"/>
  <c r="CK791" i="10" a="1"/>
  <c r="CK707" i="10" a="1"/>
  <c r="CK192" i="10" a="1"/>
  <c r="CK677" i="10" a="1"/>
  <c r="CK905" i="10" a="1"/>
  <c r="CK847" i="10" a="1"/>
  <c r="CK633" i="10" a="1"/>
  <c r="CK617" i="10" a="1"/>
  <c r="CK514" i="10" a="1"/>
  <c r="CK872" i="10" a="1"/>
  <c r="CK798" i="10" a="1"/>
  <c r="CK683" i="10" a="1"/>
  <c r="CK783" i="10" a="1"/>
  <c r="CK221" i="10" a="1"/>
  <c r="CK314" i="10" a="1"/>
  <c r="CK821" i="10" a="1"/>
  <c r="CK903" i="10" a="1"/>
  <c r="CK212" i="10" a="1"/>
  <c r="CK671" i="10" a="1"/>
  <c r="CK771" i="10" a="1"/>
  <c r="CK163" i="10" a="1"/>
  <c r="CK962" i="10" a="1"/>
  <c r="CK501" i="10" a="1"/>
  <c r="CK216" i="10" a="1"/>
  <c r="CK453" i="10" a="1"/>
  <c r="CK578" i="10" a="1"/>
  <c r="CK759" i="10" a="1"/>
  <c r="CK975" i="10" a="1"/>
  <c r="CK233" i="10" a="1"/>
  <c r="CK121" i="10" a="1"/>
  <c r="CK860" i="10" a="1"/>
  <c r="CK479" i="10" a="1"/>
  <c r="CK490" i="10" a="1"/>
  <c r="CK800" i="10" a="1"/>
  <c r="CK28" i="10" a="1"/>
  <c r="CK138" i="10" a="1"/>
  <c r="CK205" i="10" a="1"/>
  <c r="CK997" i="10" a="1"/>
  <c r="CK625" i="10" a="1"/>
  <c r="CK339" i="10" a="1"/>
  <c r="CK438" i="10" a="1"/>
  <c r="CK409" i="10" a="1"/>
  <c r="CK465" i="10" a="1"/>
  <c r="CK312" i="10" a="1"/>
  <c r="CK523" i="10" a="1"/>
  <c r="CK1000" i="10" a="1"/>
  <c r="CK576" i="10" a="1"/>
  <c r="CK772" i="10" a="1"/>
  <c r="CK288" i="10" a="1"/>
  <c r="CK67" i="10" a="1"/>
  <c r="CK711" i="10" a="1"/>
  <c r="CK41" i="10" a="1"/>
  <c r="CK190" i="10" a="1"/>
  <c r="CK517" i="10" a="1"/>
  <c r="CK937" i="10" a="1"/>
  <c r="CK382" i="10" a="1"/>
  <c r="CK606" i="10" a="1"/>
  <c r="CK162" i="10" a="1"/>
  <c r="CK723" i="10" a="1"/>
  <c r="CK185" i="10" a="1"/>
  <c r="CK85" i="10" a="1"/>
  <c r="CK277" i="10" a="1"/>
  <c r="CK673" i="10" a="1"/>
  <c r="CK991" i="10" a="1"/>
  <c r="CK874" i="10" a="1"/>
  <c r="CK263" i="10" a="1"/>
  <c r="CK136" i="10" a="1"/>
  <c r="CK422" i="10" a="1"/>
  <c r="CK804" i="10" a="1"/>
  <c r="CK660" i="10" a="1"/>
  <c r="CK255" i="10" a="1"/>
  <c r="CK449" i="10" a="1"/>
  <c r="CK560" i="10" a="1"/>
  <c r="CK585" i="10" a="1"/>
  <c r="CK1003" i="10" a="1"/>
  <c r="CK700" i="10" a="1"/>
  <c r="CK191" i="10" a="1"/>
  <c r="CK367" i="10" a="1"/>
  <c r="CK359" i="10" a="1"/>
  <c r="CK499" i="10" a="1"/>
  <c r="CK890" i="10" a="1"/>
  <c r="CK304" i="10" a="1"/>
  <c r="CK219" i="10" a="1"/>
  <c r="CK165" i="10" a="1"/>
  <c r="CK16" i="10" a="1"/>
  <c r="CK637" i="10" a="1"/>
  <c r="CK75" i="10" a="1"/>
  <c r="CK377" i="10" a="1"/>
  <c r="CK341" i="10" a="1"/>
  <c r="CK701" i="10" a="1"/>
  <c r="CK50" i="10" a="1"/>
  <c r="CK18" i="10" a="1"/>
  <c r="CK1001" i="10" a="1"/>
  <c r="CK941" i="10" a="1"/>
  <c r="CK48" i="10" a="1"/>
  <c r="CK950" i="10" a="1"/>
  <c r="CK264" i="10" a="1"/>
  <c r="CK654" i="10" a="1"/>
  <c r="CK157" i="10" a="1"/>
  <c r="CK417" i="10" a="1"/>
  <c r="CK788" i="10" a="1"/>
  <c r="CK742" i="10" a="1"/>
  <c r="CK516" i="10" a="1"/>
  <c r="CK45" i="10" a="1"/>
  <c r="CK64" i="10" a="1"/>
  <c r="CK88" i="10" a="1"/>
  <c r="CK511" i="10" a="1"/>
  <c r="CK713" i="10" a="1"/>
  <c r="CK593" i="10" a="1"/>
  <c r="CK316" i="10" a="1"/>
  <c r="CK569" i="10" a="1"/>
  <c r="CK203" i="10" a="1"/>
  <c r="CK645" i="10" a="1"/>
  <c r="CK549" i="10" a="1"/>
  <c r="CK943" i="10" a="1"/>
  <c r="CK79" i="10" a="1"/>
  <c r="CK545" i="10" a="1"/>
  <c r="CK167" i="10" a="1"/>
  <c r="CK948" i="10" a="1"/>
  <c r="CK661" i="10" a="1"/>
  <c r="CK112" i="10" a="1"/>
  <c r="CK431" i="10" a="1"/>
  <c r="CK754" i="10" a="1"/>
  <c r="CK346" i="10" a="1"/>
  <c r="CK1010" i="10" a="1"/>
  <c r="CK428" i="10" a="1"/>
  <c r="CK206" i="10" a="1"/>
  <c r="CK23" i="10" a="1"/>
  <c r="CK822" i="10" a="1"/>
  <c r="CK779" i="10" a="1"/>
  <c r="CK450" i="10" a="1"/>
  <c r="CK579" i="10" a="1"/>
  <c r="CK284" i="10" a="1"/>
  <c r="CK393" i="10" a="1"/>
  <c r="CK297" i="10" a="1"/>
  <c r="CK716" i="10" a="1"/>
  <c r="CK464" i="10" a="1"/>
  <c r="CK384" i="10" a="1"/>
  <c r="CK1014" i="10" a="1"/>
  <c r="CK853" i="10" a="1"/>
  <c r="CK242" i="10" a="1"/>
  <c r="CK435" i="10" a="1"/>
  <c r="CK792" i="10" a="1"/>
  <c r="CK964" i="10" a="1"/>
  <c r="CK150" i="10" a="1"/>
  <c r="CK577" i="10" a="1"/>
  <c r="CK829" i="10" a="1"/>
  <c r="CK529" i="10" a="1"/>
  <c r="CK512" i="10" a="1"/>
  <c r="CK865" i="10" a="1"/>
  <c r="CK275" i="10" a="1"/>
  <c r="CK715" i="10" a="1"/>
  <c r="CK1009" i="10" a="1"/>
  <c r="CK843" i="10" a="1"/>
  <c r="CK806" i="10" a="1"/>
  <c r="CK698" i="10" a="1"/>
  <c r="CK241" i="10" a="1"/>
  <c r="CK662" i="10" a="1"/>
  <c r="CK272" i="10" a="1"/>
  <c r="CK708" i="10" a="1"/>
  <c r="CK313" i="10" a="1"/>
  <c r="CK739" i="10" a="1"/>
  <c r="CK489" i="10" a="1"/>
  <c r="CK971" i="10" a="1"/>
  <c r="CK232" i="10" a="1"/>
  <c r="CK851" i="10" a="1"/>
  <c r="CK538" i="10" a="1"/>
  <c r="CK790" i="10" a="1"/>
  <c r="CK235" i="10" a="1"/>
  <c r="CK854" i="10" a="1"/>
  <c r="CK869" i="10" a="1"/>
  <c r="CK497" i="10" a="1"/>
  <c r="CK509" i="10" a="1"/>
  <c r="CK776" i="10" a="1"/>
  <c r="CK433" i="10" a="1"/>
  <c r="CK799" i="10" a="1"/>
  <c r="CK329" i="10" a="1"/>
  <c r="CK510" i="10" a="1"/>
  <c r="CK65" i="10" a="1"/>
  <c r="CK913" i="10" a="1"/>
  <c r="CK434" i="10" a="1"/>
  <c r="CK319" i="10" a="1"/>
  <c r="CK728" i="10" a="1"/>
  <c r="CK907" i="10" a="1"/>
  <c r="CK548" i="10" a="1"/>
  <c r="CK675" i="10" a="1"/>
  <c r="CK679" i="10" a="1"/>
  <c r="CK566" i="10" a="1"/>
  <c r="CK416" i="10" a="1"/>
  <c r="CK774" i="10" a="1"/>
  <c r="CK194" i="10" a="1"/>
  <c r="CK248" i="10" a="1"/>
  <c r="CK952" i="10" a="1"/>
  <c r="CK663" i="10" a="1"/>
  <c r="CK757" i="10" a="1"/>
  <c r="CK397" i="10" a="1"/>
  <c r="CK351" i="10" a="1"/>
  <c r="CK179" i="10" a="1"/>
  <c r="CK485" i="10" a="1"/>
  <c r="CK862" i="10" a="1"/>
  <c r="CK420" i="10" a="1"/>
  <c r="CK535" i="10" a="1"/>
  <c r="CK946" i="10" a="1"/>
  <c r="CK636" i="10" a="1"/>
  <c r="CK84" i="10" a="1"/>
  <c r="CK237" i="10" a="1"/>
  <c r="CK348" i="10" a="1"/>
  <c r="CK904" i="10" a="1"/>
  <c r="CK584" i="10" a="1"/>
  <c r="CK159" i="10" a="1"/>
  <c r="CK337" i="10" a="1"/>
  <c r="CK982" i="10" a="1"/>
  <c r="CK624" i="10" a="1"/>
  <c r="CK302" i="10" a="1"/>
  <c r="CK81" i="10" a="1"/>
  <c r="CK831" i="10" a="1"/>
  <c r="CK153" i="10" a="1"/>
  <c r="CK325" i="10" a="1"/>
  <c r="CK588" i="10" a="1"/>
  <c r="CK550" i="10" a="1"/>
  <c r="CK405" i="10" a="1"/>
  <c r="CK732" i="10" a="1"/>
  <c r="CK372" i="10" a="1"/>
  <c r="CK156" i="10" a="1"/>
  <c r="CK172" i="10" a="1"/>
  <c r="CK817" i="10" a="1"/>
  <c r="CK993" i="10" a="1"/>
  <c r="CK808" i="10" a="1"/>
  <c r="CK641" i="10" a="1"/>
  <c r="CK170" i="10" a="1"/>
  <c r="CK508" i="10" a="1"/>
  <c r="CK688" i="10" a="1"/>
  <c r="CK265" i="10" a="1"/>
  <c r="CK52" i="10" a="1"/>
  <c r="CK144" i="10" a="1"/>
  <c r="CK987" i="10" a="1"/>
  <c r="CK269" i="10" a="1"/>
  <c r="CK866" i="10" a="1"/>
  <c r="CK278" i="10" a="1"/>
  <c r="CK981" i="10" a="1"/>
  <c r="CK719" i="10" a="1"/>
  <c r="CK456" i="10" a="1"/>
  <c r="CK148" i="10" a="1"/>
  <c r="CK867" i="10" a="1"/>
  <c r="CK259" i="10" a="1"/>
  <c r="CK175" i="10" a="1"/>
  <c r="CK813" i="10" a="1"/>
  <c r="CK383" i="10" a="1"/>
  <c r="CK709" i="10" a="1"/>
  <c r="CK229" i="10" a="1"/>
  <c r="CK647" i="10" a="1"/>
  <c r="CK115" i="10" a="1"/>
  <c r="CK592" i="10" a="1"/>
  <c r="CK717" i="10" a="1"/>
  <c r="CK128" i="10" a="1"/>
  <c r="CK552" i="10" a="1"/>
  <c r="CK605" i="10" a="1"/>
  <c r="CK301" i="10" a="1"/>
  <c r="CK883" i="10" a="1"/>
  <c r="CK518" i="10" a="1"/>
  <c r="CK919" i="10" a="1"/>
  <c r="CK95" i="10" a="1"/>
  <c r="CK108" i="10" a="1"/>
  <c r="CK684" i="10" a="1"/>
  <c r="CK407" i="10" a="1"/>
  <c r="CK252" i="10" a="1"/>
  <c r="CK260" i="10" a="1"/>
  <c r="CK571" i="10" a="1"/>
  <c r="CK261" i="10" a="1"/>
  <c r="CK888" i="10" a="1"/>
  <c r="CK809" i="10" a="1"/>
  <c r="CK940" i="10" a="1"/>
  <c r="CK819" i="10" a="1"/>
  <c r="CK419" i="10" a="1"/>
  <c r="CK611" i="10" a="1"/>
  <c r="CK996" i="10" a="1"/>
  <c r="CK823" i="10" a="1"/>
  <c r="CK385" i="10" a="1"/>
  <c r="CK493" i="10" a="1"/>
  <c r="CK463" i="10" a="1"/>
  <c r="CK750" i="10" a="1"/>
  <c r="CK977" i="10" a="1"/>
  <c r="CK293" i="10" a="1"/>
  <c r="CK1005" i="10" a="1"/>
  <c r="CK911" i="10" a="1"/>
  <c r="CK333" i="10" a="1"/>
  <c r="CK152" i="10" a="1"/>
  <c r="CK615" i="10" a="1"/>
  <c r="CK912" i="10" a="1"/>
  <c r="CK979" i="10" a="1"/>
  <c r="CK376" i="10" a="1"/>
  <c r="CK968" i="10" a="1"/>
  <c r="CK340" i="10" a="1"/>
  <c r="CK639" i="10" a="1"/>
  <c r="CK480" i="10" a="1"/>
  <c r="CK363" i="10" a="1"/>
  <c r="CK294" i="10" a="1"/>
  <c r="CK922" i="10" a="1"/>
  <c r="CK607" i="10" a="1"/>
  <c r="CK406" i="10" a="1"/>
  <c r="CK374" i="10" a="1"/>
  <c r="CK845" i="10" a="1"/>
  <c r="CK665" i="10" a="1"/>
  <c r="CK413" i="10" a="1"/>
  <c r="CK110" i="10" a="1"/>
  <c r="CK414" i="10" a="1"/>
  <c r="CK555" i="10" a="1"/>
  <c r="CK196" i="10" a="1"/>
  <c r="CK236" i="10" a="1"/>
  <c r="CK287" i="10" a="1"/>
  <c r="CK833" i="10" a="1"/>
  <c r="CK844" i="10" a="1"/>
  <c r="CK836" i="10" a="1"/>
  <c r="CK139" i="10" a="1"/>
  <c r="CK980" i="10" a="1"/>
  <c r="CK531" i="10" a="1"/>
  <c r="CK43" i="10" a="1"/>
  <c r="CK213" i="10" a="1"/>
  <c r="CK318" i="10" a="1"/>
  <c r="CK1007" i="10" a="1"/>
  <c r="CK437" i="10" a="1"/>
  <c r="CK741" i="10" a="1"/>
  <c r="CK184" i="10" a="1"/>
  <c r="CK369" i="10" a="1"/>
  <c r="CK816" i="10" a="1"/>
  <c r="CK254" i="10" a="1"/>
  <c r="CK238" i="10" a="1"/>
  <c r="CK225" i="10" a="1"/>
  <c r="CK773" i="10" a="1"/>
  <c r="CK642" i="10" a="1"/>
  <c r="CK195" i="10" a="1"/>
  <c r="CK621" i="10" a="1"/>
  <c r="CK582" i="10" a="1"/>
  <c r="CK389" i="10" a="1"/>
  <c r="CK974" i="10" a="1"/>
  <c r="CK365" i="10" a="1"/>
  <c r="CK394" i="10" a="1"/>
  <c r="CK842" i="10" a="1"/>
  <c r="CK780" i="10" a="1"/>
  <c r="CK989" i="10" a="1"/>
  <c r="CK145" i="10" a="1"/>
  <c r="CK616" i="10" a="1"/>
  <c r="CK789" i="10" a="1"/>
  <c r="CK335" i="10" a="1"/>
  <c r="CK960" i="10" a="1"/>
  <c r="CK878" i="10" a="1"/>
  <c r="CK266" i="10" a="1"/>
  <c r="CK503" i="10" a="1"/>
  <c r="CK939" i="10" a="1"/>
  <c r="CK870" i="10" a="1"/>
  <c r="CK942" i="10" a="1"/>
  <c r="CK496" i="10" a="1"/>
  <c r="CK26" i="10" a="1"/>
  <c r="CK315" i="10" a="1"/>
  <c r="CK926" i="10" a="1"/>
  <c r="CK976" i="10" a="1"/>
  <c r="CK258" i="10" a="1"/>
  <c r="CK141" i="10" a="1"/>
  <c r="CK40" i="10" a="1"/>
  <c r="CK271" i="10" a="1"/>
  <c r="CK97" i="10" a="1"/>
  <c r="CK814" i="10" a="1"/>
  <c r="CK587" i="10" a="1"/>
  <c r="CK350" i="10" a="1"/>
  <c r="CK362" i="10" a="1"/>
  <c r="CK291" i="10" a="1"/>
  <c r="CK932" i="10" a="1"/>
  <c r="CK751" i="10" a="1"/>
  <c r="CK250" i="10" a="1"/>
  <c r="CK19" i="10" a="1"/>
  <c r="CK458" i="10" a="1"/>
  <c r="CK984" i="10" a="1"/>
  <c r="CK533" i="10" a="1"/>
  <c r="CK120" i="10" a="1"/>
  <c r="CK857" i="10" a="1"/>
  <c r="CK923" i="10" a="1"/>
  <c r="CK296" i="10" a="1"/>
  <c r="CK31" i="10" a="1"/>
  <c r="CK924" i="10" a="1"/>
  <c r="CK401" i="10" a="1"/>
  <c r="CK985" i="10" a="1"/>
  <c r="CK969" i="10" a="1"/>
  <c r="CK543" i="10" a="1"/>
  <c r="CK135" i="10" a="1"/>
  <c r="CK629" i="10" a="1"/>
  <c r="CK787" i="10" a="1"/>
  <c r="CK299" i="10" a="1"/>
  <c r="CK279" i="10" a="1"/>
  <c r="CK386" i="10" a="1"/>
  <c r="CK769" i="10" a="1"/>
  <c r="CK330" i="10" a="1"/>
  <c r="CK114" i="10" a="1"/>
  <c r="CK283" i="10" a="1"/>
  <c r="CK840" i="10" a="1"/>
  <c r="CK98" i="10" a="1"/>
  <c r="CK355" i="10" a="1"/>
  <c r="CK246" i="10" a="1"/>
  <c r="CK965" i="10" a="1"/>
  <c r="CK733" i="10" a="1"/>
  <c r="CK901" i="10" a="1"/>
  <c r="CK601" i="10" a="1"/>
  <c r="CK208" i="10" a="1"/>
  <c r="CK102" i="10" a="1"/>
  <c r="CK756" i="10" a="1"/>
  <c r="CK521" i="10" a="1"/>
  <c r="CK515" i="10" a="1"/>
  <c r="CK427" i="10" a="1"/>
  <c r="CK454" i="10" a="1"/>
  <c r="CK693" i="10" a="1"/>
  <c r="CK893" i="10" a="1"/>
  <c r="CK477" i="10" a="1"/>
  <c r="CK161" i="10" a="1"/>
  <c r="CK556" i="10" a="1"/>
  <c r="CK486" i="10" a="1"/>
  <c r="CK983" i="10" a="1"/>
  <c r="CK502" i="10" a="1"/>
  <c r="CK557" i="10" a="1"/>
  <c r="CK697" i="10" a="1"/>
  <c r="CK46" i="10" a="1"/>
  <c r="CK353" i="10" a="1"/>
  <c r="CK532" i="10" a="1"/>
  <c r="CK1002" i="10" a="1"/>
  <c r="CK933" i="10" a="1"/>
  <c r="CK810" i="10" a="1"/>
  <c r="CK632" i="10" a="1"/>
  <c r="CK311" i="10" a="1"/>
  <c r="CK685" i="10" a="1"/>
  <c r="CK720" i="10" a="1"/>
  <c r="CK648" i="10" a="1"/>
  <c r="CK690" i="10" a="1"/>
  <c r="CK504" i="10" a="1"/>
  <c r="CK227" i="10" a="1"/>
  <c r="CK589" i="10" a="1"/>
  <c r="CK469" i="10" a="1"/>
  <c r="CK785" i="10" a="1"/>
  <c r="CK782" i="10" a="1"/>
  <c r="CK801" i="10" a="1"/>
  <c r="CK705" i="10" a="1"/>
  <c r="CK285" i="10" a="1"/>
  <c r="CK861" i="10" a="1"/>
  <c r="CK210" i="10" a="1"/>
  <c r="CK223" i="10" a="1"/>
  <c r="CK32" i="10" a="1"/>
  <c r="CK62" i="10" a="1"/>
  <c r="CK680" i="10" a="1"/>
  <c r="CK796" i="10" a="1"/>
  <c r="CK207" i="10" a="1"/>
  <c r="CK885" i="10" a="1"/>
  <c r="CK117" i="10" a="1"/>
  <c r="CK99" i="10" a="1"/>
  <c r="CK897" i="10" a="1"/>
  <c r="CK92" i="10" a="1"/>
  <c r="CK565" i="10" a="1"/>
  <c r="CK755" i="10" a="1"/>
  <c r="CK966" i="10" a="1"/>
  <c r="CK137" i="10" a="1"/>
  <c r="CK455" i="10" a="1"/>
  <c r="CK646" i="10" a="1"/>
  <c r="CK281" i="10" a="1"/>
  <c r="CK613" i="10" a="1"/>
  <c r="CK955" i="10" a="1"/>
  <c r="CK634" i="10" a="1"/>
  <c r="CK366" i="10" a="1"/>
  <c r="CK520" i="10" a="1"/>
  <c r="CK595" i="10" a="1"/>
  <c r="CK27" i="10" a="1"/>
  <c r="CK25" i="10" a="1"/>
  <c r="CK174" i="10" a="1"/>
  <c r="CK706" i="10" a="1"/>
  <c r="CK396" i="10" a="1"/>
  <c r="CK492" i="10" a="1"/>
  <c r="CK762" i="10" a="1"/>
  <c r="CK805" i="10" a="1"/>
  <c r="CK649" i="10" a="1"/>
  <c r="CK100" i="10" a="1"/>
  <c r="CK797" i="10" a="1"/>
  <c r="CK850" i="10" a="1"/>
  <c r="CK357" i="10" a="1"/>
  <c r="CK182" i="10" a="1"/>
  <c r="CK262" i="10" a="1"/>
  <c r="CK171" i="10" a="1"/>
  <c r="CK36" i="10" a="1"/>
  <c r="CK54" i="10" a="1"/>
  <c r="CK921" i="10" a="1"/>
  <c r="CK725" i="10" a="1"/>
  <c r="CK889" i="10" a="1"/>
  <c r="CK327" i="10" a="1"/>
  <c r="CK667" i="10" a="1"/>
  <c r="CK155" i="10" a="1"/>
  <c r="CK368" i="10" a="1"/>
  <c r="CK418" i="10" a="1"/>
  <c r="CK627" i="10" a="1"/>
  <c r="CK628" i="10" a="1"/>
  <c r="CK370" i="10" a="1"/>
  <c r="CK838" i="10" a="1"/>
  <c r="CK990" i="10" a="1"/>
  <c r="CK66" i="10" a="1"/>
  <c r="CK722" i="10" a="1"/>
  <c r="CK226" i="10" a="1"/>
  <c r="CK83" i="10" a="1"/>
  <c r="CK581" i="10" a="1"/>
  <c r="CK868" i="10" a="1"/>
  <c r="CK30" i="10" a="1"/>
  <c r="CK767" i="10" a="1"/>
  <c r="CK116" i="10" a="1"/>
  <c r="CK967" i="10" a="1"/>
  <c r="CK361" i="10" a="1"/>
  <c r="CK474" i="10" a="1"/>
  <c r="CK24" i="10" a="1"/>
  <c r="CK714" i="10" a="1"/>
  <c r="CK209" i="10" a="1"/>
  <c r="CK650" i="10" a="1"/>
  <c r="CK692" i="10" a="1"/>
  <c r="CK204" i="10" a="1"/>
  <c r="CK134" i="10" a="1"/>
  <c r="CK349" i="10" a="1"/>
  <c r="CK390" i="10" a="1"/>
  <c r="CK863" i="10" a="1"/>
  <c r="CK623" i="10" a="1"/>
  <c r="CK82" i="10" a="1"/>
  <c r="CK133" i="10" a="1"/>
  <c r="CK554" i="10" a="1"/>
  <c r="CK828" i="10" a="1"/>
  <c r="CK653" i="10" a="1"/>
  <c r="CK793" i="10" a="1"/>
  <c r="CK898" i="10" a="1"/>
  <c r="CK342" i="10" a="1"/>
  <c r="CK658" i="10" a="1"/>
  <c r="CK643" i="10" a="1"/>
  <c r="CK89" i="10" a="1"/>
  <c r="CK736" i="10" a="1"/>
  <c r="CK189" i="10" a="1"/>
  <c r="CK752" i="10" a="1"/>
  <c r="CK498" i="10" a="1"/>
  <c r="CK886" i="10" a="1"/>
  <c r="CK766" i="10" a="1"/>
  <c r="CK53" i="10" a="1"/>
  <c r="CK575" i="10" a="1"/>
  <c r="CK995" i="10" a="1"/>
  <c r="CK280" i="10" a="1"/>
  <c r="CK448" i="10" a="1"/>
  <c r="CK158" i="10" a="1"/>
  <c r="CK738" i="10" a="1"/>
  <c r="CK746" i="10" a="1"/>
  <c r="CK561" i="10" a="1"/>
  <c r="CK795" i="10" a="1"/>
  <c r="CK727" i="10" a="1"/>
  <c r="CK935" i="10" a="1"/>
  <c r="CK444" i="10" a="1"/>
  <c r="CK86" i="10" a="1"/>
  <c r="CK42" i="10" a="1"/>
  <c r="CK743" i="10" a="1"/>
  <c r="CK758" i="10" a="1"/>
  <c r="CK251" i="10" a="1"/>
  <c r="CK526" i="10" a="1"/>
  <c r="CK735" i="10" a="1"/>
  <c r="CK320" i="10" a="1"/>
  <c r="CK197" i="10" a="1"/>
  <c r="CK539" i="10" a="1"/>
  <c r="CK668" i="10" a="1"/>
  <c r="CK920" i="10" a="1"/>
  <c r="CK256" i="10" a="1"/>
  <c r="CK249" i="10" a="1"/>
  <c r="CK240" i="10" a="1"/>
  <c r="CK832" i="10" a="1"/>
  <c r="CK748" i="10" a="1"/>
  <c r="CK540" i="10" a="1"/>
  <c r="CK541" i="10" a="1"/>
  <c r="CK656" i="10" a="1"/>
  <c r="CK270" i="10" a="1"/>
  <c r="CK164" i="10" a="1"/>
  <c r="CK178" i="10" a="1"/>
  <c r="CK234" i="10" a="1"/>
  <c r="CK132" i="10" a="1"/>
  <c r="CK202" i="10" a="1"/>
  <c r="CK224" i="10" a="1"/>
  <c r="CK78" i="10" a="1"/>
  <c r="CK61" i="10" a="1"/>
  <c r="CK106" i="10" a="1"/>
  <c r="CK105" i="10" a="1"/>
  <c r="CK403" i="10" a="1"/>
  <c r="CK856" i="10" a="1"/>
  <c r="CK1011" i="10" a="1"/>
  <c r="CK380" i="10" a="1"/>
  <c r="CK356" i="10" a="1"/>
  <c r="CK423" i="10" a="1"/>
  <c r="CK619" i="10" a="1"/>
  <c r="CK763" i="10" a="1"/>
  <c r="CK424" i="10" a="1"/>
  <c r="CK442" i="10" a="1"/>
  <c r="CK373" i="10" a="1"/>
  <c r="CK811" i="10" a="1"/>
  <c r="CK273" i="10" a="1"/>
  <c r="CK655" i="10" a="1"/>
  <c r="CK76" i="10" a="1"/>
  <c r="CK674" i="10" a="1"/>
  <c r="CK276" i="10" a="1"/>
  <c r="CK784" i="10" a="1"/>
  <c r="CK775" i="10" a="1"/>
  <c r="CK411" i="10" a="1"/>
  <c r="CK875" i="10" a="1"/>
  <c r="CK286" i="10" a="1"/>
  <c r="CK211" i="10" a="1"/>
  <c r="CK837" i="10" a="1"/>
  <c r="CK1004" i="10" a="1"/>
  <c r="CK445" i="10" a="1"/>
  <c r="CK300" i="10" a="1"/>
  <c r="CK598" i="10" a="1"/>
  <c r="CK439" i="10" a="1"/>
  <c r="CK553" i="10" a="1"/>
  <c r="CK826" i="10" a="1"/>
  <c r="CK72" i="10" a="1"/>
  <c r="CK894" i="10" a="1"/>
  <c r="CK657" i="10" a="1"/>
  <c r="CK669" i="10" a="1"/>
  <c r="CK478" i="10" a="1"/>
  <c r="CK343" i="10" a="1"/>
  <c r="CK524" i="10" a="1"/>
  <c r="CK914" i="10" a="1"/>
  <c r="CK457" i="10" a="1"/>
  <c r="CK56" i="10" a="1"/>
  <c r="CK972" i="10" a="1"/>
  <c r="CK20" i="10" a="1"/>
  <c r="CK483" i="10" a="1"/>
  <c r="CK491" i="10" a="1"/>
  <c r="CK326" i="10" a="1"/>
  <c r="CK910" i="10" a="1"/>
  <c r="CK887" i="10" a="1"/>
  <c r="CK835" i="10" a="1"/>
  <c r="CK220" i="10" a="1"/>
  <c r="CK536" i="10" a="1"/>
  <c r="CK295" i="10" a="1"/>
  <c r="CK612" i="10" a="1"/>
  <c r="CK461" i="10" a="1"/>
  <c r="CK345" i="10" a="1"/>
  <c r="CK765" i="10" a="1"/>
  <c r="CK322" i="10" a="1"/>
  <c r="CK188" i="10" a="1"/>
  <c r="CK583" i="10" a="1"/>
  <c r="CK49" i="10" a="1"/>
  <c r="CK71" i="10" a="1"/>
  <c r="CK55" i="10" a="1"/>
  <c r="CK547" i="10" a="1"/>
  <c r="CK289" i="10" a="1"/>
  <c r="CK323" i="10" a="1"/>
  <c r="CK699" i="10" a="1"/>
  <c r="CK704" i="10" a="1"/>
  <c r="CK460" i="10" a="1"/>
  <c r="CK998" i="10" a="1"/>
  <c r="CK599" i="10" a="1"/>
  <c r="CK360" i="10" a="1"/>
  <c r="CK892" i="10" a="1"/>
  <c r="CK740" i="10" a="1"/>
  <c r="CK859" i="10" a="1"/>
  <c r="CK122" i="10" a="1"/>
  <c r="CK305" i="10" a="1"/>
  <c r="CK644" i="10" a="1"/>
  <c r="CK176" i="10" a="1"/>
  <c r="CK825" i="10" a="1"/>
  <c r="CK130" i="10" a="1"/>
  <c r="CK166" i="10" a="1"/>
  <c r="CK970" i="10" a="1"/>
  <c r="CK630" i="10" a="1"/>
  <c r="CK160" i="10" a="1"/>
  <c r="CK902" i="10" a="1"/>
  <c r="CK282" i="10" a="1"/>
  <c r="CK691" i="10" a="1"/>
  <c r="CK222" i="10" a="1"/>
  <c r="CK168" i="10" a="1"/>
  <c r="CK410" i="10" a="1"/>
  <c r="CK768" i="10" a="1"/>
  <c r="CK69" i="10" a="1"/>
  <c r="CK378" i="10" a="1"/>
  <c r="CK876" i="10" a="1"/>
  <c r="CK527" i="10" a="1"/>
  <c r="CK395" i="10" a="1"/>
  <c r="CK421" i="10" a="1"/>
  <c r="CK834" i="10" a="1"/>
  <c r="CK558" i="10" a="1"/>
  <c r="CK1013" i="10" a="1"/>
  <c r="CK375" i="10" a="1"/>
  <c r="CK761" i="10" a="1"/>
  <c r="CK664" i="10" a="1"/>
  <c r="CK146" i="10" a="1"/>
  <c r="CK131" i="10" a="1"/>
  <c r="CK596" i="10" a="1"/>
  <c r="CK803" i="10" a="1"/>
  <c r="CK103" i="10" a="1"/>
  <c r="CK678" i="10" a="1"/>
  <c r="CK695" i="10" a="1"/>
  <c r="CK306" i="10" a="1"/>
  <c r="CK506" i="10" a="1"/>
  <c r="CK459" i="10" a="1"/>
  <c r="CK17" i="10" a="1"/>
  <c r="CK563" i="10" a="1"/>
  <c r="CK635" i="10" a="1"/>
  <c r="CK274" i="10" a="1"/>
  <c r="CK332" i="10" a="1"/>
  <c r="CK243" i="10" a="1"/>
  <c r="CK703" i="10" a="1"/>
  <c r="CK852" i="10" a="1"/>
  <c r="CK608" i="10" a="1"/>
  <c r="CK34" i="10" a="1"/>
  <c r="CK430" i="10" a="1"/>
  <c r="CK929" i="10" a="1"/>
  <c r="Z19" i="10" l="1"/>
  <c r="Z20" i="10"/>
  <c r="Z23" i="10"/>
  <c r="Z26" i="10"/>
  <c r="Z29" i="10"/>
  <c r="Z25" i="10"/>
  <c r="Z30" i="10"/>
  <c r="Z21" i="10"/>
  <c r="Z27" i="10"/>
  <c r="Z24" i="10"/>
  <c r="Z22" i="10"/>
  <c r="Z28" i="10"/>
  <c r="Z103" i="10"/>
  <c r="Z121" i="10"/>
  <c r="Z264" i="10"/>
  <c r="Z399" i="10"/>
  <c r="Z448" i="10"/>
  <c r="Z839" i="10"/>
  <c r="Z46" i="10"/>
  <c r="Z57" i="10"/>
  <c r="Z68" i="10"/>
  <c r="Z97" i="10"/>
  <c r="Z42" i="10"/>
  <c r="Z53" i="10"/>
  <c r="Z62" i="10"/>
  <c r="Z75" i="10"/>
  <c r="Z84" i="10"/>
  <c r="Z86" i="10"/>
  <c r="Z104" i="10"/>
  <c r="Z122" i="10"/>
  <c r="Z133" i="10"/>
  <c r="Z144" i="10"/>
  <c r="Z166" i="10"/>
  <c r="Z177" i="10"/>
  <c r="Z188" i="10"/>
  <c r="Z212" i="10"/>
  <c r="Z234" i="10"/>
  <c r="Z265" i="10"/>
  <c r="Z278" i="10"/>
  <c r="Z280" i="10"/>
  <c r="Z291" i="10"/>
  <c r="Z311" i="10"/>
  <c r="Z320" i="10"/>
  <c r="Z329" i="10"/>
  <c r="Z340" i="10"/>
  <c r="Z351" i="10"/>
  <c r="Z360" i="10"/>
  <c r="Z380" i="10"/>
  <c r="Z389" i="10"/>
  <c r="Z400" i="10"/>
  <c r="Z420" i="10"/>
  <c r="Z429" i="10"/>
  <c r="Z449" i="10"/>
  <c r="Z458" i="10"/>
  <c r="Z480" i="10"/>
  <c r="Z513" i="10"/>
  <c r="Z581" i="10"/>
  <c r="Z605" i="10"/>
  <c r="Z625" i="10"/>
  <c r="Z636" i="10"/>
  <c r="Z662" i="10"/>
  <c r="Z692" i="10"/>
  <c r="Z710" i="10"/>
  <c r="Z721" i="10"/>
  <c r="Z734" i="10"/>
  <c r="Z754" i="10"/>
  <c r="Z765" i="10"/>
  <c r="Z767" i="10"/>
  <c r="Z789" i="10"/>
  <c r="Z800" i="10"/>
  <c r="Z809" i="10"/>
  <c r="Z829" i="10"/>
  <c r="Z840" i="10"/>
  <c r="Z860" i="10"/>
  <c r="Z871" i="10"/>
  <c r="Z893" i="10"/>
  <c r="Z913" i="10"/>
  <c r="Z922" i="10"/>
  <c r="Z948" i="10"/>
  <c r="Z959" i="10"/>
  <c r="Z979" i="10"/>
  <c r="Z992" i="10"/>
  <c r="Z1001" i="10"/>
  <c r="Z52" i="10"/>
  <c r="Z244" i="10"/>
  <c r="Z359" i="10"/>
  <c r="Z552" i="10"/>
  <c r="Z661" i="10"/>
  <c r="Z733" i="10"/>
  <c r="Z51" i="10"/>
  <c r="Z73" i="10"/>
  <c r="Z93" i="10"/>
  <c r="Z111" i="10"/>
  <c r="Z120" i="10"/>
  <c r="Z131" i="10"/>
  <c r="Z142" i="10"/>
  <c r="Z153" i="10"/>
  <c r="Z175" i="10"/>
  <c r="Z199" i="10"/>
  <c r="Z223" i="10"/>
  <c r="Z245" i="10"/>
  <c r="Z254" i="10"/>
  <c r="Z263" i="10"/>
  <c r="Z276" i="10"/>
  <c r="Z289" i="10"/>
  <c r="Z300" i="10"/>
  <c r="Z309" i="10"/>
  <c r="Z327" i="10"/>
  <c r="Z338" i="10"/>
  <c r="Z349" i="10"/>
  <c r="Z369" i="10"/>
  <c r="Z378" i="10"/>
  <c r="Z387" i="10"/>
  <c r="Z409" i="10"/>
  <c r="Z438" i="10"/>
  <c r="Z440" i="10"/>
  <c r="Z467" i="10"/>
  <c r="Z489" i="10"/>
  <c r="Z491" i="10"/>
  <c r="Z500" i="10"/>
  <c r="Z520" i="10"/>
  <c r="Z531" i="10"/>
  <c r="Z542" i="10"/>
  <c r="Z544" i="10"/>
  <c r="Z553" i="10"/>
  <c r="Z555" i="10"/>
  <c r="Z566" i="10"/>
  <c r="Z594" i="10"/>
  <c r="Z603" i="10"/>
  <c r="Z614" i="10"/>
  <c r="Z623" i="10"/>
  <c r="Z634" i="10"/>
  <c r="Z649" i="10"/>
  <c r="Z677" i="10"/>
  <c r="Z690" i="10"/>
  <c r="Z701" i="10"/>
  <c r="Z732" i="10"/>
  <c r="Z745" i="10"/>
  <c r="Z776" i="10"/>
  <c r="Z798" i="10"/>
  <c r="Z807" i="10"/>
  <c r="Z818" i="10"/>
  <c r="Z849" i="10"/>
  <c r="Z858" i="10"/>
  <c r="Z869" i="10"/>
  <c r="Z882" i="10"/>
  <c r="Z902" i="10"/>
  <c r="Z911" i="10"/>
  <c r="Z933" i="10"/>
  <c r="Z944" i="10"/>
  <c r="Z946" i="10"/>
  <c r="Z957" i="10"/>
  <c r="Z970" i="10"/>
  <c r="Z990" i="10"/>
  <c r="Z143" i="10"/>
  <c r="Z165" i="10"/>
  <c r="Z290" i="10"/>
  <c r="Z439" i="10"/>
  <c r="Z691" i="10"/>
  <c r="Z753" i="10"/>
  <c r="Z36" i="10"/>
  <c r="Z38" i="10"/>
  <c r="Z40" i="10"/>
  <c r="Z60" i="10"/>
  <c r="Z82" i="10"/>
  <c r="Z100" i="10"/>
  <c r="Z102" i="10"/>
  <c r="Z129" i="10"/>
  <c r="Z140" i="10"/>
  <c r="Z164" i="10"/>
  <c r="Z173" i="10"/>
  <c r="Z186" i="10"/>
  <c r="Z197" i="10"/>
  <c r="Z210" i="10"/>
  <c r="Z221" i="10"/>
  <c r="Z232" i="10"/>
  <c r="Z243" i="10"/>
  <c r="Z252" i="10"/>
  <c r="Z261" i="10"/>
  <c r="Z318" i="10"/>
  <c r="Z347" i="10"/>
  <c r="Z358" i="10"/>
  <c r="Z398" i="10"/>
  <c r="Z407" i="10"/>
  <c r="Z418" i="10"/>
  <c r="Z427" i="10"/>
  <c r="Z436" i="10"/>
  <c r="Z447" i="10"/>
  <c r="Z456" i="10"/>
  <c r="Z476" i="10"/>
  <c r="Z478" i="10"/>
  <c r="Z511" i="10"/>
  <c r="Z551" i="10"/>
  <c r="Z579" i="10"/>
  <c r="Z590" i="10"/>
  <c r="Z592" i="10"/>
  <c r="Z658" i="10"/>
  <c r="Z660" i="10"/>
  <c r="Z675" i="10"/>
  <c r="Z699" i="10"/>
  <c r="Z708" i="10"/>
  <c r="Z719" i="10"/>
  <c r="Z752" i="10"/>
  <c r="Z763" i="10"/>
  <c r="Z774" i="10"/>
  <c r="Z785" i="10"/>
  <c r="Z787" i="10"/>
  <c r="Z796" i="10"/>
  <c r="Z827" i="10"/>
  <c r="Z838" i="10"/>
  <c r="Z867" i="10"/>
  <c r="Z891" i="10"/>
  <c r="Z920" i="10"/>
  <c r="Z968" i="10"/>
  <c r="Z977" i="10"/>
  <c r="Z999" i="10"/>
  <c r="Z1014" i="10"/>
  <c r="Z328" i="10"/>
  <c r="Z350" i="10"/>
  <c r="Z428" i="10"/>
  <c r="Z543" i="10"/>
  <c r="Z34" i="10"/>
  <c r="Z49" i="10"/>
  <c r="Z71" i="10"/>
  <c r="Z91" i="10"/>
  <c r="Z109" i="10"/>
  <c r="Z118" i="10"/>
  <c r="Z127" i="10"/>
  <c r="Z151" i="10"/>
  <c r="Z184" i="10"/>
  <c r="Z195" i="10"/>
  <c r="Z208" i="10"/>
  <c r="Z219" i="10"/>
  <c r="Z241" i="10"/>
  <c r="Z274" i="10"/>
  <c r="Z287" i="10"/>
  <c r="Z298" i="10"/>
  <c r="Z307" i="10"/>
  <c r="Z316" i="10"/>
  <c r="Z325" i="10"/>
  <c r="Z336" i="10"/>
  <c r="Z367" i="10"/>
  <c r="Z376" i="10"/>
  <c r="Z385" i="10"/>
  <c r="Z465" i="10"/>
  <c r="Z487" i="10"/>
  <c r="Z498" i="10"/>
  <c r="Z509" i="10"/>
  <c r="Z518" i="10"/>
  <c r="Z529" i="10"/>
  <c r="Z540" i="10"/>
  <c r="Z564" i="10"/>
  <c r="Z588" i="10"/>
  <c r="Z601" i="10"/>
  <c r="Z612" i="10"/>
  <c r="Z621" i="10"/>
  <c r="Z632" i="10"/>
  <c r="Z647" i="10"/>
  <c r="Z673" i="10"/>
  <c r="Z684" i="10"/>
  <c r="Z686" i="10"/>
  <c r="Z688" i="10"/>
  <c r="Z717" i="10"/>
  <c r="Z728" i="10"/>
  <c r="Z730" i="10"/>
  <c r="Z743" i="10"/>
  <c r="Z772" i="10"/>
  <c r="Z805" i="10"/>
  <c r="Z816" i="10"/>
  <c r="Z847" i="10"/>
  <c r="Z856" i="10"/>
  <c r="Z880" i="10"/>
  <c r="Z889" i="10"/>
  <c r="Z900" i="10"/>
  <c r="Z909" i="10"/>
  <c r="Z931" i="10"/>
  <c r="Z942" i="10"/>
  <c r="Z955" i="10"/>
  <c r="Z966" i="10"/>
  <c r="Z988" i="10"/>
  <c r="Z187" i="10"/>
  <c r="Z348" i="10"/>
  <c r="Z388" i="10"/>
  <c r="Z457" i="10"/>
  <c r="Z788" i="10"/>
  <c r="Z828" i="10"/>
  <c r="Z47" i="10"/>
  <c r="Z58" i="10"/>
  <c r="Z69" i="10"/>
  <c r="Z80" i="10"/>
  <c r="Z98" i="10"/>
  <c r="Z138" i="10"/>
  <c r="Z149" i="10"/>
  <c r="Z162" i="10"/>
  <c r="Z171" i="10"/>
  <c r="Z206" i="10"/>
  <c r="Z217" i="10"/>
  <c r="Z230" i="10"/>
  <c r="Z250" i="10"/>
  <c r="Z259" i="10"/>
  <c r="Z272" i="10"/>
  <c r="Z285" i="10"/>
  <c r="Z345" i="10"/>
  <c r="Z356" i="10"/>
  <c r="Z374" i="10"/>
  <c r="Z396" i="10"/>
  <c r="Z405" i="10"/>
  <c r="Z416" i="10"/>
  <c r="Z425" i="10"/>
  <c r="Z434" i="10"/>
  <c r="Z445" i="10"/>
  <c r="Z454" i="10"/>
  <c r="Z463" i="10"/>
  <c r="Z472" i="10"/>
  <c r="Z474" i="10"/>
  <c r="Z485" i="10"/>
  <c r="Z538" i="10"/>
  <c r="Z549" i="10"/>
  <c r="Z562" i="10"/>
  <c r="Z575" i="10"/>
  <c r="Z577" i="10"/>
  <c r="Z586" i="10"/>
  <c r="Z619" i="10"/>
  <c r="Z630" i="10"/>
  <c r="Z645" i="10"/>
  <c r="Z656" i="10"/>
  <c r="Z667" i="10"/>
  <c r="Z669" i="10"/>
  <c r="Z671" i="10"/>
  <c r="Z697" i="10"/>
  <c r="Z706" i="10"/>
  <c r="Z726" i="10"/>
  <c r="Z741" i="10"/>
  <c r="Z750" i="10"/>
  <c r="Z761" i="10"/>
  <c r="Z783" i="10"/>
  <c r="Z794" i="10"/>
  <c r="Z825" i="10"/>
  <c r="Z836" i="10"/>
  <c r="Z845" i="10"/>
  <c r="Z854" i="10"/>
  <c r="Z865" i="10"/>
  <c r="Z878" i="10"/>
  <c r="Z898" i="10"/>
  <c r="Z918" i="10"/>
  <c r="Z940" i="10"/>
  <c r="Z953" i="10"/>
  <c r="Z975" i="10"/>
  <c r="Z986" i="10"/>
  <c r="Z997" i="10"/>
  <c r="Z1012" i="10"/>
  <c r="Z339" i="10"/>
  <c r="Z709" i="10"/>
  <c r="Z775" i="10"/>
  <c r="Z808" i="10"/>
  <c r="Z32" i="10"/>
  <c r="Z67" i="10"/>
  <c r="Z78" i="10"/>
  <c r="Z89" i="10"/>
  <c r="Z107" i="10"/>
  <c r="Z116" i="10"/>
  <c r="Z125" i="10"/>
  <c r="Z160" i="10"/>
  <c r="Z169" i="10"/>
  <c r="Z180" i="10"/>
  <c r="Z182" i="10"/>
  <c r="Z193" i="10"/>
  <c r="Z204" i="10"/>
  <c r="Z228" i="10"/>
  <c r="Z239" i="10"/>
  <c r="Z283" i="10"/>
  <c r="Z296" i="10"/>
  <c r="Z305" i="10"/>
  <c r="Z314" i="10"/>
  <c r="Z323" i="10"/>
  <c r="Z332" i="10"/>
  <c r="Z334" i="10"/>
  <c r="Z343" i="10"/>
  <c r="Z354" i="10"/>
  <c r="Z365" i="10"/>
  <c r="Z383" i="10"/>
  <c r="Z394" i="10"/>
  <c r="Z414" i="10"/>
  <c r="Z432" i="10"/>
  <c r="Z452" i="10"/>
  <c r="Z461" i="10"/>
  <c r="Z496" i="10"/>
  <c r="Z505" i="10"/>
  <c r="Z507" i="10"/>
  <c r="Z516" i="10"/>
  <c r="Z527" i="10"/>
  <c r="Z560" i="10"/>
  <c r="Z573" i="10"/>
  <c r="Z584" i="10"/>
  <c r="Z599" i="10"/>
  <c r="Z610" i="10"/>
  <c r="Z654" i="10"/>
  <c r="Z682" i="10"/>
  <c r="Z715" i="10"/>
  <c r="Z739" i="10"/>
  <c r="Z759" i="10"/>
  <c r="Z770" i="10"/>
  <c r="Z803" i="10"/>
  <c r="Z814" i="10"/>
  <c r="Z834" i="10"/>
  <c r="Z874" i="10"/>
  <c r="Z876" i="10"/>
  <c r="Z887" i="10"/>
  <c r="Z896" i="10"/>
  <c r="Z907" i="10"/>
  <c r="Z916" i="10"/>
  <c r="Z927" i="10"/>
  <c r="Z929" i="10"/>
  <c r="Z964" i="10"/>
  <c r="Z984" i="10"/>
  <c r="Z1008" i="10"/>
  <c r="Z1010" i="10"/>
  <c r="Z56" i="10"/>
  <c r="Z96" i="10"/>
  <c r="Z114" i="10"/>
  <c r="Z136" i="10"/>
  <c r="Z147" i="10"/>
  <c r="Z158" i="10"/>
  <c r="Z191" i="10"/>
  <c r="Z215" i="10"/>
  <c r="Z226" i="10"/>
  <c r="Z237" i="10"/>
  <c r="Z248" i="10"/>
  <c r="Z257" i="10"/>
  <c r="Z270" i="10"/>
  <c r="Z294" i="10"/>
  <c r="Z303" i="10"/>
  <c r="Z363" i="10"/>
  <c r="Z372" i="10"/>
  <c r="Z403" i="10"/>
  <c r="Z412" i="10"/>
  <c r="Z423" i="10"/>
  <c r="Z443" i="10"/>
  <c r="Z470" i="10"/>
  <c r="Z483" i="10"/>
  <c r="Z494" i="10"/>
  <c r="Z503" i="10"/>
  <c r="Z525" i="10"/>
  <c r="Z534" i="10"/>
  <c r="Z536" i="10"/>
  <c r="Z547" i="10"/>
  <c r="Z558" i="10"/>
  <c r="Z569" i="10"/>
  <c r="Z571" i="10"/>
  <c r="Z597" i="10"/>
  <c r="Z608" i="10"/>
  <c r="Z617" i="10"/>
  <c r="Z628" i="10"/>
  <c r="Z641" i="10"/>
  <c r="Z643" i="10"/>
  <c r="Z652" i="10"/>
  <c r="Z665" i="10"/>
  <c r="Z680" i="10"/>
  <c r="Z695" i="10"/>
  <c r="Z704" i="10"/>
  <c r="Z713" i="10"/>
  <c r="Z724" i="10"/>
  <c r="Z737" i="10"/>
  <c r="Z748" i="10"/>
  <c r="Z757" i="10"/>
  <c r="Z779" i="10"/>
  <c r="Z781" i="10"/>
  <c r="Z792" i="10"/>
  <c r="Z812" i="10"/>
  <c r="Z823" i="10"/>
  <c r="Z832" i="10"/>
  <c r="Z843" i="10"/>
  <c r="Z852" i="10"/>
  <c r="Z863" i="10"/>
  <c r="Z885" i="10"/>
  <c r="Z905" i="10"/>
  <c r="Z925" i="10"/>
  <c r="Z938" i="10"/>
  <c r="Z951" i="10"/>
  <c r="Z973" i="10"/>
  <c r="Z995" i="10"/>
  <c r="Z1004" i="10"/>
  <c r="Z1006" i="10"/>
  <c r="Z45" i="10"/>
  <c r="Z43" i="10"/>
  <c r="Z63" i="10"/>
  <c r="Z65" i="10"/>
  <c r="Z76" i="10"/>
  <c r="Z87" i="10"/>
  <c r="Z105" i="10"/>
  <c r="Z123" i="10"/>
  <c r="Z134" i="10"/>
  <c r="Z156" i="10"/>
  <c r="Z167" i="10"/>
  <c r="Z178" i="10"/>
  <c r="Z189" i="10"/>
  <c r="Z202" i="10"/>
  <c r="Z213" i="10"/>
  <c r="Z235" i="10"/>
  <c r="Z268" i="10"/>
  <c r="Z281" i="10"/>
  <c r="Z292" i="10"/>
  <c r="Z312" i="10"/>
  <c r="Z321" i="10"/>
  <c r="Z330" i="10"/>
  <c r="Z341" i="10"/>
  <c r="Z352" i="10"/>
  <c r="Z361" i="10"/>
  <c r="Z381" i="10"/>
  <c r="Z392" i="10"/>
  <c r="Z421" i="10"/>
  <c r="Z430" i="10"/>
  <c r="Z450" i="10"/>
  <c r="Z459" i="10"/>
  <c r="Z481" i="10"/>
  <c r="Z514" i="10"/>
  <c r="Z523" i="10"/>
  <c r="Z582" i="10"/>
  <c r="Z606" i="10"/>
  <c r="Z639" i="10"/>
  <c r="Z693" i="10"/>
  <c r="Z711" i="10"/>
  <c r="Z722" i="10"/>
  <c r="Z735" i="10"/>
  <c r="Z768" i="10"/>
  <c r="Z801" i="10"/>
  <c r="Z821" i="10"/>
  <c r="Z841" i="10"/>
  <c r="Z861" i="10"/>
  <c r="Z872" i="10"/>
  <c r="Z894" i="10"/>
  <c r="Z914" i="10"/>
  <c r="Z923" i="10"/>
  <c r="Z936" i="10"/>
  <c r="Z949" i="10"/>
  <c r="Z960" i="10"/>
  <c r="Z962" i="10"/>
  <c r="Z982" i="10"/>
  <c r="Z993" i="10"/>
  <c r="Z1002" i="10"/>
  <c r="Z54" i="10"/>
  <c r="Z74" i="10"/>
  <c r="Z85" i="10"/>
  <c r="Z94" i="10"/>
  <c r="Z112" i="10"/>
  <c r="Z132" i="10"/>
  <c r="Z145" i="10"/>
  <c r="Z154" i="10"/>
  <c r="Z200" i="10"/>
  <c r="Z224" i="10"/>
  <c r="Z246" i="10"/>
  <c r="Z255" i="10"/>
  <c r="Z266" i="10"/>
  <c r="Z277" i="10"/>
  <c r="Z279" i="10"/>
  <c r="Z301" i="10"/>
  <c r="Z310" i="10"/>
  <c r="Z370" i="10"/>
  <c r="Z379" i="10"/>
  <c r="Z390" i="10"/>
  <c r="Z401" i="10"/>
  <c r="Z410" i="10"/>
  <c r="Z441" i="10"/>
  <c r="Z468" i="10"/>
  <c r="Z492" i="10"/>
  <c r="Z501" i="10"/>
  <c r="Z521" i="10"/>
  <c r="Z532" i="10"/>
  <c r="Z545" i="10"/>
  <c r="Z556" i="10"/>
  <c r="Z567" i="10"/>
  <c r="Z595" i="10"/>
  <c r="Z604" i="10"/>
  <c r="Z615" i="10"/>
  <c r="Z624" i="10"/>
  <c r="Z626" i="10"/>
  <c r="Z635" i="10"/>
  <c r="Z637" i="10"/>
  <c r="Z650" i="10"/>
  <c r="Z663" i="10"/>
  <c r="Z678" i="10"/>
  <c r="Z702" i="10"/>
  <c r="Z746" i="10"/>
  <c r="Z755" i="10"/>
  <c r="Z766" i="10"/>
  <c r="Z777" i="10"/>
  <c r="Z790" i="10"/>
  <c r="Z799" i="10"/>
  <c r="Z810" i="10"/>
  <c r="Z819" i="10"/>
  <c r="Z830" i="10"/>
  <c r="Z850" i="10"/>
  <c r="Z859" i="10"/>
  <c r="Z870" i="10"/>
  <c r="Z883" i="10"/>
  <c r="Z903" i="10"/>
  <c r="Z912" i="10"/>
  <c r="Z934" i="10"/>
  <c r="Z958" i="10"/>
  <c r="Z971" i="10"/>
  <c r="Z980" i="10"/>
  <c r="Z991" i="10"/>
  <c r="Z921" i="10"/>
  <c r="Z947" i="10"/>
  <c r="Z978" i="10"/>
  <c r="Z1000" i="10"/>
  <c r="Z419" i="10"/>
  <c r="Z720" i="10"/>
  <c r="Z764" i="10"/>
  <c r="Z868" i="10"/>
  <c r="Z37" i="10"/>
  <c r="Z39" i="10"/>
  <c r="Z50" i="10"/>
  <c r="Z72" i="10"/>
  <c r="Z92" i="10"/>
  <c r="Z101" i="10"/>
  <c r="Z110" i="10"/>
  <c r="Z119" i="10"/>
  <c r="Z128" i="10"/>
  <c r="Z130" i="10"/>
  <c r="Z141" i="10"/>
  <c r="Z152" i="10"/>
  <c r="Z174" i="10"/>
  <c r="Z185" i="10"/>
  <c r="Z196" i="10"/>
  <c r="Z198" i="10"/>
  <c r="Z209" i="10"/>
  <c r="Z220" i="10"/>
  <c r="Z222" i="10"/>
  <c r="Z242" i="10"/>
  <c r="Z262" i="10"/>
  <c r="Z275" i="10"/>
  <c r="Z288" i="10"/>
  <c r="Z299" i="10"/>
  <c r="Z308" i="10"/>
  <c r="Z326" i="10"/>
  <c r="Z337" i="10"/>
  <c r="Z368" i="10"/>
  <c r="Z377" i="10"/>
  <c r="Z386" i="10"/>
  <c r="Z466" i="10"/>
  <c r="Z477" i="10"/>
  <c r="Z488" i="10"/>
  <c r="Z499" i="10"/>
  <c r="Z510" i="10"/>
  <c r="Z519" i="10"/>
  <c r="Z530" i="10"/>
  <c r="Z541" i="10"/>
  <c r="Z565" i="10"/>
  <c r="Z591" i="10"/>
  <c r="Z593" i="10"/>
  <c r="Z602" i="10"/>
  <c r="Z613" i="10"/>
  <c r="Z622" i="10"/>
  <c r="Z633" i="10"/>
  <c r="Z648" i="10"/>
  <c r="Z659" i="10"/>
  <c r="Z674" i="10"/>
  <c r="Z676" i="10"/>
  <c r="Z689" i="10"/>
  <c r="Z731" i="10"/>
  <c r="Z744" i="10"/>
  <c r="Z773" i="10"/>
  <c r="Z786" i="10"/>
  <c r="Z797" i="10"/>
  <c r="Z806" i="10"/>
  <c r="Z817" i="10"/>
  <c r="Z848" i="10"/>
  <c r="Z857" i="10"/>
  <c r="Z881" i="10"/>
  <c r="Z890" i="10"/>
  <c r="Z901" i="10"/>
  <c r="Z910" i="10"/>
  <c r="Z932" i="10"/>
  <c r="Z943" i="10"/>
  <c r="Z945" i="10"/>
  <c r="Z956" i="10"/>
  <c r="Z969" i="10"/>
  <c r="Z989" i="10"/>
  <c r="Z41" i="10"/>
  <c r="Z211" i="10"/>
  <c r="Z233" i="10"/>
  <c r="Z253" i="10"/>
  <c r="Z408" i="10"/>
  <c r="Z490" i="10"/>
  <c r="Z700" i="10"/>
  <c r="Z892" i="10"/>
  <c r="Z35" i="10"/>
  <c r="Z59" i="10"/>
  <c r="Z81" i="10"/>
  <c r="Z99" i="10"/>
  <c r="Z139" i="10"/>
  <c r="Z150" i="10"/>
  <c r="Z163" i="10"/>
  <c r="Z172" i="10"/>
  <c r="Z218" i="10"/>
  <c r="Z231" i="10"/>
  <c r="Z251" i="10"/>
  <c r="Z260" i="10"/>
  <c r="Z273" i="10"/>
  <c r="Z317" i="10"/>
  <c r="Z346" i="10"/>
  <c r="Z357" i="10"/>
  <c r="Z397" i="10"/>
  <c r="Z406" i="10"/>
  <c r="Z417" i="10"/>
  <c r="Z426" i="10"/>
  <c r="Z435" i="10"/>
  <c r="Z446" i="10"/>
  <c r="Z455" i="10"/>
  <c r="Z475" i="10"/>
  <c r="Z486" i="10"/>
  <c r="Z539" i="10"/>
  <c r="Z550" i="10"/>
  <c r="Z563" i="10"/>
  <c r="Z578" i="10"/>
  <c r="Z589" i="10"/>
  <c r="Z620" i="10"/>
  <c r="Z646" i="10"/>
  <c r="Z657" i="10"/>
  <c r="Z668" i="10"/>
  <c r="Z685" i="10"/>
  <c r="Z687" i="10"/>
  <c r="Z698" i="10"/>
  <c r="Z707" i="10"/>
  <c r="Z718" i="10"/>
  <c r="Z727" i="10"/>
  <c r="Z729" i="10"/>
  <c r="Z742" i="10"/>
  <c r="Z751" i="10"/>
  <c r="Z762" i="10"/>
  <c r="Z784" i="10"/>
  <c r="Z795" i="10"/>
  <c r="Z826" i="10"/>
  <c r="Z837" i="10"/>
  <c r="Z846" i="10"/>
  <c r="Z855" i="10"/>
  <c r="Z866" i="10"/>
  <c r="Z899" i="10"/>
  <c r="Z919" i="10"/>
  <c r="Z954" i="10"/>
  <c r="Z967" i="10"/>
  <c r="Z976" i="10"/>
  <c r="Z987" i="10"/>
  <c r="Z998" i="10"/>
  <c r="Z1013" i="10"/>
  <c r="Z61" i="10"/>
  <c r="Z83" i="10"/>
  <c r="Z176" i="10"/>
  <c r="Z319" i="10"/>
  <c r="Z479" i="10"/>
  <c r="Z580" i="10"/>
  <c r="Z33" i="10"/>
  <c r="Z48" i="10"/>
  <c r="Z70" i="10"/>
  <c r="Z79" i="10"/>
  <c r="Z90" i="10"/>
  <c r="Z108" i="10"/>
  <c r="Z117" i="10"/>
  <c r="Z126" i="10"/>
  <c r="Z161" i="10"/>
  <c r="Z183" i="10"/>
  <c r="Z194" i="10"/>
  <c r="Z207" i="10"/>
  <c r="Z240" i="10"/>
  <c r="Z286" i="10"/>
  <c r="Z297" i="10"/>
  <c r="Z306" i="10"/>
  <c r="Z315" i="10"/>
  <c r="Z324" i="10"/>
  <c r="Z335" i="10"/>
  <c r="Z366" i="10"/>
  <c r="Z375" i="10"/>
  <c r="Z384" i="10"/>
  <c r="Z395" i="10"/>
  <c r="Z433" i="10"/>
  <c r="Z464" i="10"/>
  <c r="Z473" i="10"/>
  <c r="Z497" i="10"/>
  <c r="Z508" i="10"/>
  <c r="Z517" i="10"/>
  <c r="Z528" i="10"/>
  <c r="Z574" i="10"/>
  <c r="Z576" i="10"/>
  <c r="Z585" i="10"/>
  <c r="Z587" i="10"/>
  <c r="Z600" i="10"/>
  <c r="Z611" i="10"/>
  <c r="Z631" i="10"/>
  <c r="Z670" i="10"/>
  <c r="Z672" i="10"/>
  <c r="Z683" i="10"/>
  <c r="Z716" i="10"/>
  <c r="Z740" i="10"/>
  <c r="Z760" i="10"/>
  <c r="Z771" i="10"/>
  <c r="Z804" i="10"/>
  <c r="Z815" i="10"/>
  <c r="Z877" i="10"/>
  <c r="Z879" i="10"/>
  <c r="Z888" i="10"/>
  <c r="Z897" i="10"/>
  <c r="Z908" i="10"/>
  <c r="Z928" i="10"/>
  <c r="Z930" i="10"/>
  <c r="Z941" i="10"/>
  <c r="Z965" i="10"/>
  <c r="Z985" i="10"/>
  <c r="Z1011" i="10"/>
  <c r="Z437" i="10"/>
  <c r="Z554" i="10"/>
  <c r="Z137" i="10"/>
  <c r="Z148" i="10"/>
  <c r="Z159" i="10"/>
  <c r="Z170" i="10"/>
  <c r="Z181" i="10"/>
  <c r="Z205" i="10"/>
  <c r="Z216" i="10"/>
  <c r="Z229" i="10"/>
  <c r="Z249" i="10"/>
  <c r="Z258" i="10"/>
  <c r="Z271" i="10"/>
  <c r="Z284" i="10"/>
  <c r="Z304" i="10"/>
  <c r="Z333" i="10"/>
  <c r="Z344" i="10"/>
  <c r="Z355" i="10"/>
  <c r="Z364" i="10"/>
  <c r="Z373" i="10"/>
  <c r="Z404" i="10"/>
  <c r="Z415" i="10"/>
  <c r="Z424" i="10"/>
  <c r="Z444" i="10"/>
  <c r="Z453" i="10"/>
  <c r="Z462" i="10"/>
  <c r="Z471" i="10"/>
  <c r="Z484" i="10"/>
  <c r="Z506" i="10"/>
  <c r="Z526" i="10"/>
  <c r="Z537" i="10"/>
  <c r="Z548" i="10"/>
  <c r="Z561" i="10"/>
  <c r="Z598" i="10"/>
  <c r="Z609" i="10"/>
  <c r="Z618" i="10"/>
  <c r="Z629" i="10"/>
  <c r="Z644" i="10"/>
  <c r="Z655" i="10"/>
  <c r="Z666" i="10"/>
  <c r="Z696" i="10"/>
  <c r="Z705" i="10"/>
  <c r="Z725" i="10"/>
  <c r="Z738" i="10"/>
  <c r="Z749" i="10"/>
  <c r="Z758" i="10"/>
  <c r="Z782" i="10"/>
  <c r="Z793" i="10"/>
  <c r="Z813" i="10"/>
  <c r="Z824" i="10"/>
  <c r="Z833" i="10"/>
  <c r="Z835" i="10"/>
  <c r="Z844" i="10"/>
  <c r="Z853" i="10"/>
  <c r="Z864" i="10"/>
  <c r="Z875" i="10"/>
  <c r="Z917" i="10"/>
  <c r="Z926" i="10"/>
  <c r="Z939" i="10"/>
  <c r="Z952" i="10"/>
  <c r="Z974" i="10"/>
  <c r="Z996" i="10"/>
  <c r="Z1007" i="10"/>
  <c r="Z1009" i="10"/>
  <c r="Z512" i="10"/>
  <c r="Z31" i="10"/>
  <c r="Z44" i="10"/>
  <c r="Z66" i="10"/>
  <c r="Z77" i="10"/>
  <c r="Z88" i="10"/>
  <c r="Z106" i="10"/>
  <c r="Z115" i="10"/>
  <c r="Z124" i="10"/>
  <c r="Z157" i="10"/>
  <c r="Z168" i="10"/>
  <c r="Z179" i="10"/>
  <c r="Z192" i="10"/>
  <c r="Z203" i="10"/>
  <c r="Z227" i="10"/>
  <c r="Z236" i="10"/>
  <c r="Z238" i="10"/>
  <c r="Z269" i="10"/>
  <c r="Z282" i="10"/>
  <c r="Z293" i="10"/>
  <c r="Z295" i="10"/>
  <c r="Z313" i="10"/>
  <c r="Z322" i="10"/>
  <c r="Z331" i="10"/>
  <c r="Z342" i="10"/>
  <c r="Z353" i="10"/>
  <c r="Z382" i="10"/>
  <c r="Z393" i="10"/>
  <c r="Z413" i="10"/>
  <c r="Z422" i="10"/>
  <c r="Z431" i="10"/>
  <c r="Z451" i="10"/>
  <c r="Z460" i="10"/>
  <c r="Z482" i="10"/>
  <c r="Z495" i="10"/>
  <c r="Z504" i="10"/>
  <c r="Z515" i="10"/>
  <c r="Z524" i="10"/>
  <c r="Z535" i="10"/>
  <c r="Z559" i="10"/>
  <c r="Z570" i="10"/>
  <c r="Z572" i="10"/>
  <c r="Z583" i="10"/>
  <c r="Z607" i="10"/>
  <c r="Z640" i="10"/>
  <c r="Z642" i="10"/>
  <c r="Z653" i="10"/>
  <c r="Z681" i="10"/>
  <c r="Z694" i="10"/>
  <c r="Z712" i="10"/>
  <c r="Z714" i="10"/>
  <c r="Z736" i="10"/>
  <c r="Z769" i="10"/>
  <c r="Z780" i="10"/>
  <c r="Z802" i="10"/>
  <c r="Z842" i="10"/>
  <c r="Z862" i="10"/>
  <c r="Z873" i="10"/>
  <c r="Z886" i="10"/>
  <c r="Z895" i="10"/>
  <c r="Z906" i="10"/>
  <c r="Z915" i="10"/>
  <c r="Z924" i="10"/>
  <c r="Z963" i="10"/>
  <c r="Z983" i="10"/>
  <c r="Z1003" i="10"/>
  <c r="Z1005" i="10"/>
  <c r="Z55" i="10"/>
  <c r="Z64" i="10"/>
  <c r="Z95" i="10"/>
  <c r="Z113" i="10"/>
  <c r="Z135" i="10"/>
  <c r="Z146" i="10"/>
  <c r="Z155" i="10"/>
  <c r="Z190" i="10"/>
  <c r="Z201" i="10"/>
  <c r="Z214" i="10"/>
  <c r="Z225" i="10"/>
  <c r="Z247" i="10"/>
  <c r="Z256" i="10"/>
  <c r="Z267" i="10"/>
  <c r="Z302" i="10"/>
  <c r="Z362" i="10"/>
  <c r="Z371" i="10"/>
  <c r="Z391" i="10"/>
  <c r="Z402" i="10"/>
  <c r="Z411" i="10"/>
  <c r="Z442" i="10"/>
  <c r="Z469" i="10"/>
  <c r="Z493" i="10"/>
  <c r="Z502" i="10"/>
  <c r="Z522" i="10"/>
  <c r="Z533" i="10"/>
  <c r="Z546" i="10"/>
  <c r="Z557" i="10"/>
  <c r="Z568" i="10"/>
  <c r="Z596" i="10"/>
  <c r="Z616" i="10"/>
  <c r="Z627" i="10"/>
  <c r="Z638" i="10"/>
  <c r="Z651" i="10"/>
  <c r="Z664" i="10"/>
  <c r="Z679" i="10"/>
  <c r="Z703" i="10"/>
  <c r="Z723" i="10"/>
  <c r="Z747" i="10"/>
  <c r="Z756" i="10"/>
  <c r="Z778" i="10"/>
  <c r="Z791" i="10"/>
  <c r="Z811" i="10"/>
  <c r="Z820" i="10"/>
  <c r="Z822" i="10"/>
  <c r="Z831" i="10"/>
  <c r="Z851" i="10"/>
  <c r="Z884" i="10"/>
  <c r="Z904" i="10"/>
  <c r="Z935" i="10"/>
  <c r="Z937" i="10"/>
  <c r="Z950" i="10"/>
  <c r="Z961" i="10"/>
  <c r="Z972" i="10"/>
  <c r="Z981" i="10"/>
  <c r="Z994" i="10"/>
  <c r="Z17" i="10"/>
  <c r="Y13" i="10"/>
  <c r="CH639" i="10"/>
  <c r="BB40" i="10"/>
  <c r="BB56" i="10"/>
  <c r="BB72" i="10"/>
  <c r="BB88" i="10"/>
  <c r="BB104" i="10"/>
  <c r="BB136" i="10"/>
  <c r="BB152" i="10"/>
  <c r="BB168" i="10"/>
  <c r="BB184" i="10"/>
  <c r="BB200" i="10"/>
  <c r="BB216" i="10"/>
  <c r="BB232" i="10"/>
  <c r="BB248" i="10"/>
  <c r="BB264" i="10"/>
  <c r="BB280" i="10"/>
  <c r="BB296" i="10"/>
  <c r="BB312" i="10"/>
  <c r="BB328" i="10"/>
  <c r="BB344" i="10"/>
  <c r="BB360" i="10"/>
  <c r="BB376" i="10"/>
  <c r="BB392" i="10"/>
  <c r="BB424" i="10"/>
  <c r="BB440" i="10"/>
  <c r="BB456" i="10"/>
  <c r="BB488" i="10"/>
  <c r="BB504" i="10"/>
  <c r="BB520" i="10"/>
  <c r="BB536" i="10"/>
  <c r="BB568" i="10"/>
  <c r="BB623" i="10"/>
  <c r="BB639" i="10"/>
  <c r="BB655" i="10"/>
  <c r="BB703" i="10"/>
  <c r="BB719" i="10"/>
  <c r="BB735" i="10"/>
  <c r="BB751" i="10"/>
  <c r="BB767" i="10"/>
  <c r="BB783" i="10"/>
  <c r="BB815" i="10"/>
  <c r="BB831" i="10"/>
  <c r="BB847" i="10"/>
  <c r="BB863" i="10"/>
  <c r="BB879" i="10"/>
  <c r="BB902" i="10"/>
  <c r="BB925" i="10"/>
  <c r="BB941" i="10"/>
  <c r="BB957" i="10"/>
  <c r="BB973" i="10"/>
  <c r="BB989" i="10"/>
  <c r="BB24" i="10"/>
  <c r="BB33" i="10"/>
  <c r="BB49" i="10"/>
  <c r="BB65" i="10"/>
  <c r="BB81" i="10"/>
  <c r="BB97" i="10"/>
  <c r="BB113" i="10"/>
  <c r="BB145" i="10"/>
  <c r="BB177" i="10"/>
  <c r="BB193" i="10"/>
  <c r="BB225" i="10"/>
  <c r="BB241" i="10"/>
  <c r="BB257" i="10"/>
  <c r="BB305" i="10"/>
  <c r="BB321" i="10"/>
  <c r="BB337" i="10"/>
  <c r="BB353" i="10"/>
  <c r="BB369" i="10"/>
  <c r="BB385" i="10"/>
  <c r="BB401" i="10"/>
  <c r="BB417" i="10"/>
  <c r="BB449" i="10"/>
  <c r="BB465" i="10"/>
  <c r="BB481" i="10"/>
  <c r="BB497" i="10"/>
  <c r="BB513" i="10"/>
  <c r="BB529" i="10"/>
  <c r="BB545" i="10"/>
  <c r="BB561" i="10"/>
  <c r="BB584" i="10"/>
  <c r="BB600" i="10"/>
  <c r="BB616" i="10"/>
  <c r="BB632" i="10"/>
  <c r="BB648" i="10"/>
  <c r="BB664" i="10"/>
  <c r="BB696" i="10"/>
  <c r="BB744" i="10"/>
  <c r="BB776" i="10"/>
  <c r="BB792" i="10"/>
  <c r="BB808" i="10"/>
  <c r="BB824" i="10"/>
  <c r="BB840" i="10"/>
  <c r="BB856" i="10"/>
  <c r="BB872" i="10"/>
  <c r="BB895" i="10"/>
  <c r="BB911" i="10"/>
  <c r="BB918" i="10"/>
  <c r="BB934" i="10"/>
  <c r="BB950" i="10"/>
  <c r="BB982" i="10"/>
  <c r="BB998" i="10"/>
  <c r="BB1014" i="10"/>
  <c r="BB42" i="10"/>
  <c r="BB58" i="10"/>
  <c r="BB90" i="10"/>
  <c r="BB106" i="10"/>
  <c r="BB122" i="10"/>
  <c r="BB138" i="10"/>
  <c r="BB154" i="10"/>
  <c r="BB170" i="10"/>
  <c r="BB186" i="10"/>
  <c r="BB202" i="10"/>
  <c r="BB234" i="10"/>
  <c r="BB250" i="10"/>
  <c r="BB266" i="10"/>
  <c r="BB282" i="10"/>
  <c r="BB298" i="10"/>
  <c r="BB314" i="10"/>
  <c r="BB330" i="10"/>
  <c r="BB346" i="10"/>
  <c r="BB362" i="10"/>
  <c r="BB378" i="10"/>
  <c r="BB394" i="10"/>
  <c r="BB410" i="10"/>
  <c r="BB426" i="10"/>
  <c r="BB442" i="10"/>
  <c r="BB458" i="10"/>
  <c r="BB474" i="10"/>
  <c r="BB538" i="10"/>
  <c r="BB577" i="10"/>
  <c r="BB593" i="10"/>
  <c r="BB657" i="10"/>
  <c r="BB673" i="10"/>
  <c r="BB689" i="10"/>
  <c r="BB705" i="10"/>
  <c r="BB721" i="10"/>
  <c r="BB737" i="10"/>
  <c r="BB753" i="10"/>
  <c r="BB769" i="10"/>
  <c r="BB801" i="10"/>
  <c r="BB817" i="10"/>
  <c r="BB849" i="10"/>
  <c r="BB865" i="10"/>
  <c r="BB881" i="10"/>
  <c r="BB888" i="10"/>
  <c r="BB904" i="10"/>
  <c r="BB927" i="10"/>
  <c r="BB943" i="10"/>
  <c r="BB959" i="10"/>
  <c r="BB975" i="10"/>
  <c r="BB26" i="10"/>
  <c r="BB35" i="10"/>
  <c r="BB67" i="10"/>
  <c r="BB83" i="10"/>
  <c r="BB99" i="10"/>
  <c r="BB115" i="10"/>
  <c r="BB131" i="10"/>
  <c r="BB147" i="10"/>
  <c r="BB163" i="10"/>
  <c r="BB179" i="10"/>
  <c r="BB195" i="10"/>
  <c r="BB211" i="10"/>
  <c r="BB227" i="10"/>
  <c r="BB243" i="10"/>
  <c r="BB259" i="10"/>
  <c r="BB275" i="10"/>
  <c r="BB291" i="10"/>
  <c r="BB307" i="10"/>
  <c r="BB323" i="10"/>
  <c r="BB339" i="10"/>
  <c r="BB355" i="10"/>
  <c r="BB371" i="10"/>
  <c r="BB403" i="10"/>
  <c r="BB419" i="10"/>
  <c r="BB435" i="10"/>
  <c r="BB451" i="10"/>
  <c r="BB467" i="10"/>
  <c r="BB483" i="10"/>
  <c r="BB499" i="10"/>
  <c r="BB515" i="10"/>
  <c r="BB531" i="10"/>
  <c r="BB547" i="10"/>
  <c r="BB563" i="10"/>
  <c r="BB602" i="10"/>
  <c r="BB618" i="10"/>
  <c r="BB634" i="10"/>
  <c r="BB650" i="10"/>
  <c r="BB666" i="10"/>
  <c r="BB682" i="10"/>
  <c r="BB698" i="10"/>
  <c r="BB714" i="10"/>
  <c r="BB730" i="10"/>
  <c r="BB746" i="10"/>
  <c r="BB762" i="10"/>
  <c r="BB778" i="10"/>
  <c r="BB794" i="10"/>
  <c r="BB810" i="10"/>
  <c r="BB826" i="10"/>
  <c r="BB858" i="10"/>
  <c r="BB913" i="10"/>
  <c r="BB920" i="10"/>
  <c r="BB952" i="10"/>
  <c r="BB984" i="10"/>
  <c r="BB1000" i="10"/>
  <c r="BB17" i="10"/>
  <c r="BB19" i="10"/>
  <c r="BB28" i="10"/>
  <c r="BB60" i="10"/>
  <c r="BB76" i="10"/>
  <c r="BB92" i="10"/>
  <c r="BB108" i="10"/>
  <c r="BB124" i="10"/>
  <c r="BB156" i="10"/>
  <c r="BB172" i="10"/>
  <c r="BB188" i="10"/>
  <c r="BB252" i="10"/>
  <c r="BB268" i="10"/>
  <c r="BB284" i="10"/>
  <c r="BB300" i="10"/>
  <c r="BB380" i="10"/>
  <c r="BB396" i="10"/>
  <c r="BB428" i="10"/>
  <c r="BB444" i="10"/>
  <c r="BB460" i="10"/>
  <c r="BB492" i="10"/>
  <c r="BB508" i="10"/>
  <c r="BB540" i="10"/>
  <c r="BB556" i="10"/>
  <c r="BB572" i="10"/>
  <c r="BB579" i="10"/>
  <c r="BB595" i="10"/>
  <c r="BB611" i="10"/>
  <c r="BB627" i="10"/>
  <c r="BB643" i="10"/>
  <c r="BB691" i="10"/>
  <c r="BB707" i="10"/>
  <c r="BB723" i="10"/>
  <c r="BB739" i="10"/>
  <c r="BB755" i="10"/>
  <c r="BB771" i="10"/>
  <c r="BB787" i="10"/>
  <c r="BB803" i="10"/>
  <c r="BB819" i="10"/>
  <c r="BB835" i="10"/>
  <c r="BB851" i="10"/>
  <c r="BB867" i="10"/>
  <c r="BB883" i="10"/>
  <c r="BB906" i="10"/>
  <c r="BB929" i="10"/>
  <c r="BB945" i="10"/>
  <c r="BB977" i="10"/>
  <c r="BB117" i="10"/>
  <c r="BB133" i="10"/>
  <c r="BB149" i="10"/>
  <c r="BB165" i="10"/>
  <c r="BB229" i="10"/>
  <c r="BB245" i="10"/>
  <c r="BB309" i="10"/>
  <c r="BB325" i="10"/>
  <c r="BB341" i="10"/>
  <c r="BB357" i="10"/>
  <c r="BB373" i="10"/>
  <c r="BB405" i="10"/>
  <c r="BB421" i="10"/>
  <c r="BB453" i="10"/>
  <c r="BB469" i="10"/>
  <c r="BB485" i="10"/>
  <c r="BB501" i="10"/>
  <c r="BB517" i="10"/>
  <c r="BB533" i="10"/>
  <c r="BB549" i="10"/>
  <c r="BB565" i="10"/>
  <c r="BB588" i="10"/>
  <c r="BB604" i="10"/>
  <c r="BB652" i="10"/>
  <c r="BB684" i="10"/>
  <c r="BB700" i="10"/>
  <c r="BB716" i="10"/>
  <c r="BB748" i="10"/>
  <c r="BB764" i="10"/>
  <c r="BB812" i="10"/>
  <c r="BB828" i="10"/>
  <c r="BB844" i="10"/>
  <c r="BB860" i="10"/>
  <c r="BB876" i="10"/>
  <c r="BB922" i="10"/>
  <c r="BB938" i="10"/>
  <c r="BB970" i="10"/>
  <c r="BB986" i="10"/>
  <c r="BB1002" i="10"/>
  <c r="BB21" i="10"/>
  <c r="BB30" i="10"/>
  <c r="BB46" i="10"/>
  <c r="BB62" i="10"/>
  <c r="BB78" i="10"/>
  <c r="BB94" i="10"/>
  <c r="BB110" i="10"/>
  <c r="BB126" i="10"/>
  <c r="BB158" i="10"/>
  <c r="BB174" i="10"/>
  <c r="BB190" i="10"/>
  <c r="BB222" i="10"/>
  <c r="BB238" i="10"/>
  <c r="BB254" i="10"/>
  <c r="BB270" i="10"/>
  <c r="BB286" i="10"/>
  <c r="BB302" i="10"/>
  <c r="BB318" i="10"/>
  <c r="BB334" i="10"/>
  <c r="BB350" i="10"/>
  <c r="BB366" i="10"/>
  <c r="BB382" i="10"/>
  <c r="BB398" i="10"/>
  <c r="BB430" i="10"/>
  <c r="BB446" i="10"/>
  <c r="BB462" i="10"/>
  <c r="BB478" i="10"/>
  <c r="BB581" i="10"/>
  <c r="BB597" i="10"/>
  <c r="BB613" i="10"/>
  <c r="BB629" i="10"/>
  <c r="BB645" i="10"/>
  <c r="BB661" i="10"/>
  <c r="BB677" i="10"/>
  <c r="BB693" i="10"/>
  <c r="BB709" i="10"/>
  <c r="BB725" i="10"/>
  <c r="BB741" i="10"/>
  <c r="BB757" i="10"/>
  <c r="BB805" i="10"/>
  <c r="BB837" i="10"/>
  <c r="BB853" i="10"/>
  <c r="BB869" i="10"/>
  <c r="BB892" i="10"/>
  <c r="BB908" i="10"/>
  <c r="BB915" i="10"/>
  <c r="BB931" i="10"/>
  <c r="BB947" i="10"/>
  <c r="BB963" i="10"/>
  <c r="BB995" i="10"/>
  <c r="BB55" i="10"/>
  <c r="BB71" i="10"/>
  <c r="BB87" i="10"/>
  <c r="BB103" i="10"/>
  <c r="BB119" i="10"/>
  <c r="BB135" i="10"/>
  <c r="BB151" i="10"/>
  <c r="BB167" i="10"/>
  <c r="BB183" i="10"/>
  <c r="BB199" i="10"/>
  <c r="BB215" i="10"/>
  <c r="BB231" i="10"/>
  <c r="BB247" i="10"/>
  <c r="BB295" i="10"/>
  <c r="BB311" i="10"/>
  <c r="BB359" i="10"/>
  <c r="BB375" i="10"/>
  <c r="BB407" i="10"/>
  <c r="BB423" i="10"/>
  <c r="BB455" i="10"/>
  <c r="BB471" i="10"/>
  <c r="BB487" i="10"/>
  <c r="BB519" i="10"/>
  <c r="BB551" i="10"/>
  <c r="BB567" i="10"/>
  <c r="BB606" i="10"/>
  <c r="BB622" i="10"/>
  <c r="BB702" i="10"/>
  <c r="BB718" i="10"/>
  <c r="BB734" i="10"/>
  <c r="BB750" i="10"/>
  <c r="BB782" i="10"/>
  <c r="BB798" i="10"/>
  <c r="BB814" i="10"/>
  <c r="BB830" i="10"/>
  <c r="BB901" i="10"/>
  <c r="BB956" i="10"/>
  <c r="BB972" i="10"/>
  <c r="BB988" i="10"/>
  <c r="BB32" i="10"/>
  <c r="BB48" i="10"/>
  <c r="BB80" i="10"/>
  <c r="BB96" i="10"/>
  <c r="BB112" i="10"/>
  <c r="BB160" i="10"/>
  <c r="BB176" i="10"/>
  <c r="BB192" i="10"/>
  <c r="BB208" i="10"/>
  <c r="BB224" i="10"/>
  <c r="BB240" i="10"/>
  <c r="BB256" i="10"/>
  <c r="BB272" i="10"/>
  <c r="BB288" i="10"/>
  <c r="BB320" i="10"/>
  <c r="BB336" i="10"/>
  <c r="BB352" i="10"/>
  <c r="BB368" i="10"/>
  <c r="BB384" i="10"/>
  <c r="BB416" i="10"/>
  <c r="BB432" i="10"/>
  <c r="BB448" i="10"/>
  <c r="BB464" i="10"/>
  <c r="BB480" i="10"/>
  <c r="BB496" i="10"/>
  <c r="BB512" i="10"/>
  <c r="BB528" i="10"/>
  <c r="BB544" i="10"/>
  <c r="BB583" i="10"/>
  <c r="BB599" i="10"/>
  <c r="BB615" i="10"/>
  <c r="BB631" i="10"/>
  <c r="BB647" i="10"/>
  <c r="BB663" i="10"/>
  <c r="BB679" i="10"/>
  <c r="BB695" i="10"/>
  <c r="BB711" i="10"/>
  <c r="BB743" i="10"/>
  <c r="BB759" i="10"/>
  <c r="BB791" i="10"/>
  <c r="BB823" i="10"/>
  <c r="BB839" i="10"/>
  <c r="BB871" i="10"/>
  <c r="BB894" i="10"/>
  <c r="BB910" i="10"/>
  <c r="BB917" i="10"/>
  <c r="BB933" i="10"/>
  <c r="BB965" i="10"/>
  <c r="BB997" i="10"/>
  <c r="BB1013" i="10"/>
  <c r="BB41" i="10"/>
  <c r="BB57" i="10"/>
  <c r="BB73" i="10"/>
  <c r="BB89" i="10"/>
  <c r="BB105" i="10"/>
  <c r="BB121" i="10"/>
  <c r="BB137" i="10"/>
  <c r="BB153" i="10"/>
  <c r="BB217" i="10"/>
  <c r="BB233" i="10"/>
  <c r="BB249" i="10"/>
  <c r="BB281" i="10"/>
  <c r="BB297" i="10"/>
  <c r="BB313" i="10"/>
  <c r="BB329" i="10"/>
  <c r="BB345" i="10"/>
  <c r="BB377" i="10"/>
  <c r="BB393" i="10"/>
  <c r="BB409" i="10"/>
  <c r="BB425" i="10"/>
  <c r="BB441" i="10"/>
  <c r="BB457" i="10"/>
  <c r="BB489" i="10"/>
  <c r="BB521" i="10"/>
  <c r="BB537" i="10"/>
  <c r="BB608" i="10"/>
  <c r="BB656" i="10"/>
  <c r="BB672" i="10"/>
  <c r="BB688" i="10"/>
  <c r="BB704" i="10"/>
  <c r="BB720" i="10"/>
  <c r="BB752" i="10"/>
  <c r="BB768" i="10"/>
  <c r="BB784" i="10"/>
  <c r="BB800" i="10"/>
  <c r="BB816" i="10"/>
  <c r="BB832" i="10"/>
  <c r="BB848" i="10"/>
  <c r="BB864" i="10"/>
  <c r="BB880" i="10"/>
  <c r="BB887" i="10"/>
  <c r="BB903" i="10"/>
  <c r="BB942" i="10"/>
  <c r="BB974" i="10"/>
  <c r="BB990" i="10"/>
  <c r="BB1006" i="10"/>
  <c r="BB25" i="10"/>
  <c r="BB50" i="10"/>
  <c r="BB66" i="10"/>
  <c r="BB82" i="10"/>
  <c r="BB98" i="10"/>
  <c r="BB130" i="10"/>
  <c r="BB146" i="10"/>
  <c r="BB162" i="10"/>
  <c r="BB178" i="10"/>
  <c r="BB194" i="10"/>
  <c r="BB210" i="10"/>
  <c r="BB258" i="10"/>
  <c r="BB274" i="10"/>
  <c r="BB290" i="10"/>
  <c r="BB306" i="10"/>
  <c r="BB322" i="10"/>
  <c r="BB370" i="10"/>
  <c r="BB386" i="10"/>
  <c r="BB402" i="10"/>
  <c r="BB418" i="10"/>
  <c r="BB434" i="10"/>
  <c r="BB450" i="10"/>
  <c r="BB466" i="10"/>
  <c r="BB498" i="10"/>
  <c r="BB514" i="10"/>
  <c r="BB530" i="10"/>
  <c r="BB546" i="10"/>
  <c r="BB562" i="10"/>
  <c r="BB601" i="10"/>
  <c r="BB617" i="10"/>
  <c r="BB633" i="10"/>
  <c r="BB649" i="10"/>
  <c r="BB665" i="10"/>
  <c r="BB681" i="10"/>
  <c r="BB697" i="10"/>
  <c r="BB745" i="10"/>
  <c r="BB761" i="10"/>
  <c r="BB777" i="10"/>
  <c r="BB793" i="10"/>
  <c r="BB825" i="10"/>
  <c r="BB841" i="10"/>
  <c r="BB857" i="10"/>
  <c r="BB873" i="10"/>
  <c r="BB896" i="10"/>
  <c r="BB919" i="10"/>
  <c r="BB951" i="10"/>
  <c r="BB967" i="10"/>
  <c r="BB983" i="10"/>
  <c r="BB999" i="10"/>
  <c r="BB1015" i="10"/>
  <c r="AJ1015" i="10" s="1"/>
  <c r="BB43" i="10"/>
  <c r="BB59" i="10"/>
  <c r="BB75" i="10"/>
  <c r="BB91" i="10"/>
  <c r="BB107" i="10"/>
  <c r="BB123" i="10"/>
  <c r="BB139" i="10"/>
  <c r="BB171" i="10"/>
  <c r="BB187" i="10"/>
  <c r="BB203" i="10"/>
  <c r="BB219" i="10"/>
  <c r="BB235" i="10"/>
  <c r="BB251" i="10"/>
  <c r="BB299" i="10"/>
  <c r="BB315" i="10"/>
  <c r="BB331" i="10"/>
  <c r="BB347" i="10"/>
  <c r="BB363" i="10"/>
  <c r="BB411" i="10"/>
  <c r="BB427" i="10"/>
  <c r="BB443" i="10"/>
  <c r="BB459" i="10"/>
  <c r="BB475" i="10"/>
  <c r="BB491" i="10"/>
  <c r="BB507" i="10"/>
  <c r="BB523" i="10"/>
  <c r="BB555" i="10"/>
  <c r="BB578" i="10"/>
  <c r="BB594" i="10"/>
  <c r="BB610" i="10"/>
  <c r="BB626" i="10"/>
  <c r="BB706" i="10"/>
  <c r="BB770" i="10"/>
  <c r="BB802" i="10"/>
  <c r="BB818" i="10"/>
  <c r="BB850" i="10"/>
  <c r="BB866" i="10"/>
  <c r="BB882" i="10"/>
  <c r="BB889" i="10"/>
  <c r="BB960" i="10"/>
  <c r="BB976" i="10"/>
  <c r="BB992" i="10"/>
  <c r="BB27" i="10"/>
  <c r="BB52" i="10"/>
  <c r="BB68" i="10"/>
  <c r="BB116" i="10"/>
  <c r="BB148" i="10"/>
  <c r="BB164" i="10"/>
  <c r="BB212" i="10"/>
  <c r="BB260" i="10"/>
  <c r="BB276" i="10"/>
  <c r="BB292" i="10"/>
  <c r="BB308" i="10"/>
  <c r="BB324" i="10"/>
  <c r="BB340" i="10"/>
  <c r="BB356" i="10"/>
  <c r="BB372" i="10"/>
  <c r="BB388" i="10"/>
  <c r="BB404" i="10"/>
  <c r="BB420" i="10"/>
  <c r="BB436" i="10"/>
  <c r="BB468" i="10"/>
  <c r="BB484" i="10"/>
  <c r="BB500" i="10"/>
  <c r="BB516" i="10"/>
  <c r="BB532" i="10"/>
  <c r="BB548" i="10"/>
  <c r="BB564" i="10"/>
  <c r="BB587" i="10"/>
  <c r="BB603" i="10"/>
  <c r="BB619" i="10"/>
  <c r="BB651" i="10"/>
  <c r="BB667" i="10"/>
  <c r="BB683" i="10"/>
  <c r="BB699" i="10"/>
  <c r="BB715" i="10"/>
  <c r="BB731" i="10"/>
  <c r="BB747" i="10"/>
  <c r="BB763" i="10"/>
  <c r="BB795" i="10"/>
  <c r="BB811" i="10"/>
  <c r="BB827" i="10"/>
  <c r="BB843" i="10"/>
  <c r="BB898" i="10"/>
  <c r="BB921" i="10"/>
  <c r="BB937" i="10"/>
  <c r="BB953" i="10"/>
  <c r="BB969" i="10"/>
  <c r="BB1001" i="10"/>
  <c r="BB20" i="10"/>
  <c r="BB29" i="10"/>
  <c r="BB45" i="10"/>
  <c r="BB61" i="10"/>
  <c r="BB77" i="10"/>
  <c r="BB93" i="10"/>
  <c r="BB109" i="10"/>
  <c r="BB125" i="10"/>
  <c r="BB141" i="10"/>
  <c r="BB205" i="10"/>
  <c r="BB301" i="10"/>
  <c r="BB317" i="10"/>
  <c r="BB365" i="10"/>
  <c r="BB381" i="10"/>
  <c r="BB397" i="10"/>
  <c r="BB413" i="10"/>
  <c r="BB429" i="10"/>
  <c r="BB445" i="10"/>
  <c r="BB493" i="10"/>
  <c r="BB509" i="10"/>
  <c r="BB525" i="10"/>
  <c r="BB541" i="10"/>
  <c r="BB557" i="10"/>
  <c r="BB573" i="10"/>
  <c r="BB580" i="10"/>
  <c r="BB596" i="10"/>
  <c r="BB612" i="10"/>
  <c r="BB628" i="10"/>
  <c r="BB644" i="10"/>
  <c r="BB660" i="10"/>
  <c r="BB676" i="10"/>
  <c r="BB692" i="10"/>
  <c r="BB708" i="10"/>
  <c r="BB724" i="10"/>
  <c r="BB756" i="10"/>
  <c r="BB772" i="10"/>
  <c r="BB788" i="10"/>
  <c r="BB804" i="10"/>
  <c r="BB836" i="10"/>
  <c r="BB852" i="10"/>
  <c r="BB884" i="10"/>
  <c r="BB891" i="10"/>
  <c r="BB907" i="10"/>
  <c r="BB914" i="10"/>
  <c r="BB930" i="10"/>
  <c r="BB962" i="10"/>
  <c r="BB978" i="10"/>
  <c r="BB994" i="10"/>
  <c r="BB1010" i="10"/>
  <c r="BB54" i="10"/>
  <c r="BB70" i="10"/>
  <c r="BB86" i="10"/>
  <c r="BB102" i="10"/>
  <c r="BB118" i="10"/>
  <c r="BB166" i="10"/>
  <c r="BB182" i="10"/>
  <c r="BB198" i="10"/>
  <c r="BB214" i="10"/>
  <c r="BB230" i="10"/>
  <c r="BB246" i="10"/>
  <c r="BB262" i="10"/>
  <c r="BB326" i="10"/>
  <c r="BB342" i="10"/>
  <c r="BB358" i="10"/>
  <c r="BB390" i="10"/>
  <c r="BB406" i="10"/>
  <c r="BB454" i="10"/>
  <c r="BB470" i="10"/>
  <c r="BB502" i="10"/>
  <c r="BB518" i="10"/>
  <c r="BB550" i="10"/>
  <c r="BB566" i="10"/>
  <c r="BB589" i="10"/>
  <c r="BB605" i="10"/>
  <c r="BB621" i="10"/>
  <c r="BB637" i="10"/>
  <c r="BB653" i="10"/>
  <c r="BB701" i="10"/>
  <c r="BB733" i="10"/>
  <c r="BB749" i="10"/>
  <c r="BB781" i="10"/>
  <c r="BB797" i="10"/>
  <c r="BB845" i="10"/>
  <c r="BB861" i="10"/>
  <c r="BB900" i="10"/>
  <c r="BB923" i="10"/>
  <c r="BB939" i="10"/>
  <c r="BB955" i="10"/>
  <c r="BB971" i="10"/>
  <c r="BB31" i="10"/>
  <c r="BB95" i="10"/>
  <c r="BB111" i="10"/>
  <c r="BB127" i="10"/>
  <c r="BB143" i="10"/>
  <c r="BB207" i="10"/>
  <c r="BB223" i="10"/>
  <c r="BB239" i="10"/>
  <c r="BB255" i="10"/>
  <c r="BB271" i="10"/>
  <c r="BB287" i="10"/>
  <c r="BB303" i="10"/>
  <c r="BB319" i="10"/>
  <c r="BB335" i="10"/>
  <c r="BB351" i="10"/>
  <c r="BB367" i="10"/>
  <c r="BB383" i="10"/>
  <c r="BB399" i="10"/>
  <c r="BB415" i="10"/>
  <c r="BB431" i="10"/>
  <c r="BB447" i="10"/>
  <c r="BB479" i="10"/>
  <c r="BB495" i="10"/>
  <c r="BB511" i="10"/>
  <c r="BB527" i="10"/>
  <c r="BB559" i="10"/>
  <c r="BB582" i="10"/>
  <c r="BB614" i="10"/>
  <c r="BB678" i="10"/>
  <c r="BB710" i="10"/>
  <c r="BB726" i="10"/>
  <c r="BB774" i="10"/>
  <c r="BB790" i="10"/>
  <c r="BB806" i="10"/>
  <c r="BB822" i="10"/>
  <c r="BB838" i="10"/>
  <c r="BB854" i="10"/>
  <c r="BB886" i="10"/>
  <c r="BB893" i="10"/>
  <c r="BB909" i="10"/>
  <c r="BB932" i="10"/>
  <c r="BB948" i="10"/>
  <c r="BB964" i="10"/>
  <c r="BB980" i="10"/>
  <c r="BB996" i="10"/>
  <c r="BB1012" i="10"/>
  <c r="CH862" i="10"/>
  <c r="CG245" i="10"/>
  <c r="CH956" i="10"/>
  <c r="CH246" i="10"/>
  <c r="CG387" i="10"/>
  <c r="CG536" i="10"/>
  <c r="CH536" i="10"/>
  <c r="CG946" i="10"/>
  <c r="CH32" i="10"/>
  <c r="CG39" i="10"/>
  <c r="BB16" i="10"/>
  <c r="CH261" i="10"/>
  <c r="CG493" i="10"/>
  <c r="CG517" i="10"/>
  <c r="CH851" i="10"/>
  <c r="CH874" i="10"/>
  <c r="CG199" i="10"/>
  <c r="CG424" i="10"/>
  <c r="CH746" i="10"/>
  <c r="CG915" i="10"/>
  <c r="CH295" i="10"/>
  <c r="CG612" i="10"/>
  <c r="CG42" i="10"/>
  <c r="CG145" i="10"/>
  <c r="CH241" i="10"/>
  <c r="CH477" i="10"/>
  <c r="CG862" i="10"/>
  <c r="CG393" i="10"/>
  <c r="CH731" i="10"/>
  <c r="CG916" i="10"/>
  <c r="CG224" i="10"/>
  <c r="CH48" i="10"/>
  <c r="CH50" i="10"/>
  <c r="CG55" i="10"/>
  <c r="CH765" i="10"/>
  <c r="CH800" i="10"/>
  <c r="CG821" i="10"/>
  <c r="CH500" i="10"/>
  <c r="CG515" i="10"/>
  <c r="CH518" i="10"/>
  <c r="CG967" i="10"/>
  <c r="CH525" i="10"/>
  <c r="CH605" i="10"/>
  <c r="CG645" i="10"/>
  <c r="CH697" i="10"/>
  <c r="CG927" i="10"/>
  <c r="CG31" i="10"/>
  <c r="CG53" i="10"/>
  <c r="CH480" i="10"/>
  <c r="CH512" i="10"/>
  <c r="CG994" i="10"/>
  <c r="CH434" i="10"/>
  <c r="CG981" i="10"/>
  <c r="CH83" i="10"/>
  <c r="CH172" i="10"/>
  <c r="CG281" i="10"/>
  <c r="CG346" i="10"/>
  <c r="CH563" i="10"/>
  <c r="CH628" i="10"/>
  <c r="CH650" i="10"/>
  <c r="CG954" i="10"/>
  <c r="CH1008" i="10"/>
  <c r="CH663" i="10"/>
  <c r="CH377" i="10"/>
  <c r="CG392" i="10"/>
  <c r="CG87" i="10"/>
  <c r="CH249" i="10"/>
  <c r="CH514" i="10"/>
  <c r="CH532" i="10"/>
  <c r="CG565" i="10"/>
  <c r="CH579" i="10"/>
  <c r="CH40" i="10"/>
  <c r="CG625" i="10"/>
  <c r="CG990" i="10"/>
  <c r="CH479" i="10"/>
  <c r="CG511" i="10"/>
  <c r="CH516" i="10"/>
  <c r="CG521" i="10"/>
  <c r="CH550" i="10"/>
  <c r="CG581" i="10"/>
  <c r="CH739" i="10"/>
  <c r="CG808" i="10"/>
  <c r="CH399" i="10"/>
  <c r="CG457" i="10"/>
  <c r="CG484" i="10"/>
  <c r="CH723" i="10"/>
  <c r="CH741" i="10"/>
  <c r="CG1007" i="10"/>
  <c r="CG144" i="10"/>
  <c r="CH185" i="10"/>
  <c r="CH287" i="10"/>
  <c r="CG391" i="10"/>
  <c r="CG669" i="10"/>
  <c r="CG720" i="10"/>
  <c r="CH207" i="10"/>
  <c r="CG406" i="10"/>
  <c r="CG508" i="10"/>
  <c r="CH656" i="10"/>
  <c r="CG798" i="10"/>
  <c r="CG955" i="10"/>
  <c r="CG977" i="10"/>
  <c r="CH86" i="10"/>
  <c r="CG600" i="10"/>
  <c r="CG629" i="10"/>
  <c r="CG925" i="10"/>
  <c r="CH962" i="10"/>
  <c r="CG26" i="10"/>
  <c r="CH179" i="10"/>
  <c r="CG213" i="10"/>
  <c r="CG221" i="10"/>
  <c r="CG229" i="10"/>
  <c r="CH42" i="10"/>
  <c r="CH93" i="10"/>
  <c r="CG116" i="10"/>
  <c r="CG204" i="10"/>
  <c r="CH30" i="10"/>
  <c r="CG38" i="10"/>
  <c r="CH136" i="10"/>
  <c r="CG76" i="10"/>
  <c r="CH200" i="10"/>
  <c r="CH72" i="10"/>
  <c r="CG103" i="10"/>
  <c r="CH143" i="10"/>
  <c r="CH225" i="10"/>
  <c r="CH89" i="10"/>
  <c r="CH230" i="10"/>
  <c r="CH37" i="10"/>
  <c r="CG54" i="10"/>
  <c r="CG114" i="10"/>
  <c r="CH111" i="10"/>
  <c r="CG142" i="10"/>
  <c r="CH240" i="10"/>
  <c r="CG325" i="10"/>
  <c r="CG360" i="10"/>
  <c r="CG709" i="10"/>
  <c r="CH728" i="10"/>
  <c r="CH884" i="10"/>
  <c r="CG968" i="10"/>
  <c r="CH998" i="10"/>
  <c r="CH1011" i="10"/>
  <c r="CH341" i="10"/>
  <c r="CH447" i="10"/>
  <c r="CH624" i="10"/>
  <c r="CG873" i="10"/>
  <c r="CG957" i="10"/>
  <c r="CH277" i="10"/>
  <c r="CH282" i="10"/>
  <c r="CH310" i="10"/>
  <c r="CG336" i="10"/>
  <c r="CH460" i="10"/>
  <c r="CH487" i="10"/>
  <c r="CG904" i="10"/>
  <c r="CG913" i="10"/>
  <c r="CG926" i="10"/>
  <c r="CH260" i="10"/>
  <c r="CG419" i="10"/>
  <c r="CH422" i="10"/>
  <c r="CG509" i="10"/>
  <c r="CG551" i="10"/>
  <c r="CH583" i="10"/>
  <c r="CG621" i="10"/>
  <c r="CG683" i="10"/>
  <c r="CH839" i="10"/>
  <c r="CG556" i="10"/>
  <c r="CG785" i="10"/>
  <c r="CG802" i="10"/>
  <c r="CH946" i="10"/>
  <c r="CG413" i="10"/>
  <c r="CH454" i="10"/>
  <c r="CH470" i="10"/>
  <c r="CG883" i="10"/>
  <c r="CG292" i="10"/>
  <c r="CG700" i="10"/>
  <c r="CH804" i="10"/>
  <c r="CH233" i="10"/>
  <c r="CH332" i="10"/>
  <c r="CH410" i="10"/>
  <c r="CG489" i="10"/>
  <c r="CH590" i="10"/>
  <c r="CH634" i="10"/>
  <c r="CG637" i="10"/>
  <c r="CH787" i="10"/>
  <c r="CH846" i="10"/>
  <c r="CG897" i="10"/>
  <c r="CH964" i="10"/>
  <c r="CG991" i="10"/>
  <c r="CG545" i="10"/>
  <c r="CH558" i="10"/>
  <c r="CH601" i="10"/>
  <c r="CH936" i="10"/>
  <c r="CG1010" i="10"/>
  <c r="CH250" i="10"/>
  <c r="CH262" i="10"/>
  <c r="CH281" i="10"/>
  <c r="CH340" i="10"/>
  <c r="CH412" i="10"/>
  <c r="CH715" i="10"/>
  <c r="CH232" i="10"/>
  <c r="CH247" i="10"/>
  <c r="CG286" i="10"/>
  <c r="CG314" i="10"/>
  <c r="CH461" i="10"/>
  <c r="CG518" i="10"/>
  <c r="CG639" i="10"/>
  <c r="CI639" i="10" s="1"/>
  <c r="CG650" i="10"/>
  <c r="CG694" i="10"/>
  <c r="CG819" i="10"/>
  <c r="CH922" i="10"/>
  <c r="CH996" i="10"/>
  <c r="CG241" i="10"/>
  <c r="CG477" i="10"/>
  <c r="CH493" i="10"/>
  <c r="CG676" i="10"/>
  <c r="CG780" i="10"/>
  <c r="CH342" i="10"/>
  <c r="CG398" i="10"/>
  <c r="CH684" i="10"/>
  <c r="CG699" i="10"/>
  <c r="CH947" i="10"/>
  <c r="CG455" i="10"/>
  <c r="CH668" i="10"/>
  <c r="CH686" i="10"/>
  <c r="CG765" i="10"/>
  <c r="CH43" i="10"/>
  <c r="CH39" i="10"/>
  <c r="CH59" i="10"/>
  <c r="CG59" i="10"/>
  <c r="CH75" i="10"/>
  <c r="CG71" i="10"/>
  <c r="CG49" i="10"/>
  <c r="CG74" i="10"/>
  <c r="CG24" i="10"/>
  <c r="CH57" i="10"/>
  <c r="CH27" i="10"/>
  <c r="CH23" i="10"/>
  <c r="CG41" i="10"/>
  <c r="CH81" i="10"/>
  <c r="CH26" i="10"/>
  <c r="CG40" i="10"/>
  <c r="CH47" i="10"/>
  <c r="CH51" i="10"/>
  <c r="CG51" i="10"/>
  <c r="CG64" i="10"/>
  <c r="CG121" i="10"/>
  <c r="CH129" i="10"/>
  <c r="CH153" i="10"/>
  <c r="CG163" i="10"/>
  <c r="CH173" i="10"/>
  <c r="CH353" i="10"/>
  <c r="CH95" i="10"/>
  <c r="CH105" i="10"/>
  <c r="CG179" i="10"/>
  <c r="CG276" i="10"/>
  <c r="CG315" i="10"/>
  <c r="CH125" i="10"/>
  <c r="CH138" i="10"/>
  <c r="CH163" i="10"/>
  <c r="CG288" i="10"/>
  <c r="CH133" i="10"/>
  <c r="CG200" i="10"/>
  <c r="CH248" i="10"/>
  <c r="CH254" i="10"/>
  <c r="CG89" i="10"/>
  <c r="CG105" i="10"/>
  <c r="CH162" i="10"/>
  <c r="CG169" i="10"/>
  <c r="CG248" i="10"/>
  <c r="CG264" i="10"/>
  <c r="CG298" i="10"/>
  <c r="CH347" i="10"/>
  <c r="CG330" i="10"/>
  <c r="CG184" i="10"/>
  <c r="CG189" i="10"/>
  <c r="CG195" i="10"/>
  <c r="CH217" i="10"/>
  <c r="CG225" i="10"/>
  <c r="CH258" i="10"/>
  <c r="CH306" i="10"/>
  <c r="CH337" i="10"/>
  <c r="CG88" i="10"/>
  <c r="CH147" i="10"/>
  <c r="CH177" i="10"/>
  <c r="CH131" i="10"/>
  <c r="CG147" i="10"/>
  <c r="CH154" i="10"/>
  <c r="CG177" i="10"/>
  <c r="CH184" i="10"/>
  <c r="CG212" i="10"/>
  <c r="CH266" i="10"/>
  <c r="CG293" i="10"/>
  <c r="CH324" i="10"/>
  <c r="CG343" i="10"/>
  <c r="CG323" i="10"/>
  <c r="CH114" i="10"/>
  <c r="CH176" i="10"/>
  <c r="CH188" i="10"/>
  <c r="CH219" i="10"/>
  <c r="CG246" i="10"/>
  <c r="CH106" i="10"/>
  <c r="CH204" i="10"/>
  <c r="CH372" i="10"/>
  <c r="CH405" i="10"/>
  <c r="CG564" i="10"/>
  <c r="CH611" i="10"/>
  <c r="CG867" i="10"/>
  <c r="CH867" i="10"/>
  <c r="CH367" i="10"/>
  <c r="CH385" i="10"/>
  <c r="CH404" i="10"/>
  <c r="CG583" i="10"/>
  <c r="CH423" i="10"/>
  <c r="CG414" i="10"/>
  <c r="CG418" i="10"/>
  <c r="CG480" i="10"/>
  <c r="CH485" i="10"/>
  <c r="CH559" i="10"/>
  <c r="CH574" i="10"/>
  <c r="CG582" i="10"/>
  <c r="CH374" i="10"/>
  <c r="CG450" i="10"/>
  <c r="CG463" i="10"/>
  <c r="CH614" i="10"/>
  <c r="CH662" i="10"/>
  <c r="CH589" i="10"/>
  <c r="CH344" i="10"/>
  <c r="CH573" i="10"/>
  <c r="CG593" i="10"/>
  <c r="CH352" i="10"/>
  <c r="CH442" i="10"/>
  <c r="CG470" i="10"/>
  <c r="CI470" i="10" s="1"/>
  <c r="CG479" i="10"/>
  <c r="CG539" i="10"/>
  <c r="CG550" i="10"/>
  <c r="CH551" i="10"/>
  <c r="CG558" i="10"/>
  <c r="CG562" i="10"/>
  <c r="CH566" i="10"/>
  <c r="CH652" i="10"/>
  <c r="CH373" i="10"/>
  <c r="CH376" i="10"/>
  <c r="CG421" i="10"/>
  <c r="CH409" i="10"/>
  <c r="CH431" i="10"/>
  <c r="CG465" i="10"/>
  <c r="CH524" i="10"/>
  <c r="CG379" i="10"/>
  <c r="CH488" i="10"/>
  <c r="CH557" i="10"/>
  <c r="CH588" i="10"/>
  <c r="CH616" i="10"/>
  <c r="CH644" i="10"/>
  <c r="CH390" i="10"/>
  <c r="CG408" i="10"/>
  <c r="CH420" i="10"/>
  <c r="CH498" i="10"/>
  <c r="CG527" i="10"/>
  <c r="CG549" i="10"/>
  <c r="CH599" i="10"/>
  <c r="CH640" i="10"/>
  <c r="CG643" i="10"/>
  <c r="CH967" i="10"/>
  <c r="CH700" i="10"/>
  <c r="CH703" i="10"/>
  <c r="CH721" i="10"/>
  <c r="CH802" i="10"/>
  <c r="CI802" i="10" s="1"/>
  <c r="CH829" i="10"/>
  <c r="CG846" i="10"/>
  <c r="CH878" i="10"/>
  <c r="CG922" i="10"/>
  <c r="CH687" i="10"/>
  <c r="CH699" i="10"/>
  <c r="CG721" i="10"/>
  <c r="CG738" i="10"/>
  <c r="CH768" i="10"/>
  <c r="CH784" i="10"/>
  <c r="CH816" i="10"/>
  <c r="CG829" i="10"/>
  <c r="CH910" i="10"/>
  <c r="CH914" i="10"/>
  <c r="CH931" i="10"/>
  <c r="CH939" i="10"/>
  <c r="CH948" i="10"/>
  <c r="CH955" i="10"/>
  <c r="CH1007" i="10"/>
  <c r="CH753" i="10"/>
  <c r="CH832" i="10"/>
  <c r="CG849" i="10"/>
  <c r="CH901" i="10"/>
  <c r="CG939" i="10"/>
  <c r="CG980" i="10"/>
  <c r="CH763" i="10"/>
  <c r="CH805" i="10"/>
  <c r="CG842" i="10"/>
  <c r="CH909" i="10"/>
  <c r="CG910" i="10"/>
  <c r="CH1000" i="10"/>
  <c r="CG1009" i="10"/>
  <c r="CH1013" i="10"/>
  <c r="CH720" i="10"/>
  <c r="CG815" i="10"/>
  <c r="CH825" i="10"/>
  <c r="CH895" i="10"/>
  <c r="CG943" i="10"/>
  <c r="CH664" i="10"/>
  <c r="CH689" i="10"/>
  <c r="CH796" i="10"/>
  <c r="CH822" i="10"/>
  <c r="CG832" i="10"/>
  <c r="CG901" i="10"/>
  <c r="CH913" i="10"/>
  <c r="CH954" i="10"/>
  <c r="CH975" i="10"/>
  <c r="CG1006" i="10"/>
  <c r="CG723" i="10"/>
  <c r="CI723" i="10" s="1"/>
  <c r="CH773" i="10"/>
  <c r="CH943" i="10"/>
  <c r="CG947" i="10"/>
  <c r="CH986" i="10"/>
  <c r="CH674" i="10"/>
  <c r="CG734" i="10"/>
  <c r="CG737" i="10"/>
  <c r="CG743" i="10"/>
  <c r="CH766" i="10"/>
  <c r="CG796" i="10"/>
  <c r="CG851" i="10"/>
  <c r="CH859" i="10"/>
  <c r="CH905" i="10"/>
  <c r="CH923" i="10"/>
  <c r="CH701" i="10"/>
  <c r="CH704" i="10"/>
  <c r="CH769" i="10"/>
  <c r="CH821" i="10"/>
  <c r="CH941" i="10"/>
  <c r="CH1012" i="10"/>
  <c r="CH927" i="10"/>
  <c r="CG684" i="10"/>
  <c r="CG730" i="10"/>
  <c r="CG739" i="10"/>
  <c r="CH754" i="10"/>
  <c r="CG814" i="10"/>
  <c r="CG837" i="10"/>
  <c r="CG905" i="10"/>
  <c r="CG985" i="10"/>
  <c r="CH1014" i="10"/>
  <c r="CG704" i="10"/>
  <c r="CH757" i="10"/>
  <c r="CH761" i="10"/>
  <c r="CH776" i="10"/>
  <c r="CH820" i="10"/>
  <c r="CH830" i="10"/>
  <c r="CH840" i="10"/>
  <c r="CH926" i="10"/>
  <c r="CH952" i="10"/>
  <c r="CH988" i="10"/>
  <c r="CH1002" i="10"/>
  <c r="CG18" i="10"/>
  <c r="CG22" i="10"/>
  <c r="CH45" i="10"/>
  <c r="CG50" i="10"/>
  <c r="CG75" i="10"/>
  <c r="CH56" i="10"/>
  <c r="CG62" i="10"/>
  <c r="CH66" i="10"/>
  <c r="CH74" i="10"/>
  <c r="CH126" i="10"/>
  <c r="CG126" i="10"/>
  <c r="CH20" i="10"/>
  <c r="CH73" i="10"/>
  <c r="CH85" i="10"/>
  <c r="CH194" i="10"/>
  <c r="CG194" i="10"/>
  <c r="CH104" i="10"/>
  <c r="CG104" i="10"/>
  <c r="CH164" i="10"/>
  <c r="CG20" i="10"/>
  <c r="CG23" i="10"/>
  <c r="CH61" i="10"/>
  <c r="CG67" i="10"/>
  <c r="CH80" i="10"/>
  <c r="CG80" i="10"/>
  <c r="CG57" i="10"/>
  <c r="CG73" i="10"/>
  <c r="CG27" i="10"/>
  <c r="CH28" i="10"/>
  <c r="CH116" i="10"/>
  <c r="CH25" i="10"/>
  <c r="CH29" i="10"/>
  <c r="CH88" i="10"/>
  <c r="CH41" i="10"/>
  <c r="CH24" i="10"/>
  <c r="CG32" i="10"/>
  <c r="CH70" i="10"/>
  <c r="CH137" i="10"/>
  <c r="CG137" i="10"/>
  <c r="CG123" i="10"/>
  <c r="CH123" i="10"/>
  <c r="CG48" i="10"/>
  <c r="CH178" i="10"/>
  <c r="CG178" i="10"/>
  <c r="CG43" i="10"/>
  <c r="CH44" i="10"/>
  <c r="CH195" i="10"/>
  <c r="CH139" i="10"/>
  <c r="CG164" i="10"/>
  <c r="CH285" i="10"/>
  <c r="CG108" i="10"/>
  <c r="CH109" i="10"/>
  <c r="CG110" i="10"/>
  <c r="CH206" i="10"/>
  <c r="CG206" i="10"/>
  <c r="CH82" i="10"/>
  <c r="CH90" i="10"/>
  <c r="CG94" i="10"/>
  <c r="CG115" i="10"/>
  <c r="CG92" i="10"/>
  <c r="CH96" i="10"/>
  <c r="CH112" i="10"/>
  <c r="CH118" i="10"/>
  <c r="CH119" i="10"/>
  <c r="CG154" i="10"/>
  <c r="CH199" i="10"/>
  <c r="CI199" i="10" s="1"/>
  <c r="CH205" i="10"/>
  <c r="CH214" i="10"/>
  <c r="CG272" i="10"/>
  <c r="CG81" i="10"/>
  <c r="CH122" i="10"/>
  <c r="CH169" i="10"/>
  <c r="CG173" i="10"/>
  <c r="CH190" i="10"/>
  <c r="CH224" i="10"/>
  <c r="CH97" i="10"/>
  <c r="CG153" i="10"/>
  <c r="CG160" i="10"/>
  <c r="CG185" i="10"/>
  <c r="CH189" i="10"/>
  <c r="CG270" i="10"/>
  <c r="CH127" i="10"/>
  <c r="CG132" i="10"/>
  <c r="CG148" i="10"/>
  <c r="CG162" i="10"/>
  <c r="CG172" i="10"/>
  <c r="CG209" i="10"/>
  <c r="CH218" i="10"/>
  <c r="CG188" i="10"/>
  <c r="CH320" i="10"/>
  <c r="CG320" i="10"/>
  <c r="CG131" i="10"/>
  <c r="CH145" i="10"/>
  <c r="CH149" i="10"/>
  <c r="CG183" i="10"/>
  <c r="CG208" i="10"/>
  <c r="CH255" i="10"/>
  <c r="CG255" i="10"/>
  <c r="CH128" i="10"/>
  <c r="CH132" i="10"/>
  <c r="CG159" i="10"/>
  <c r="CH209" i="10"/>
  <c r="CG140" i="10"/>
  <c r="CG216" i="10"/>
  <c r="CG217" i="10"/>
  <c r="CG86" i="10"/>
  <c r="CH87" i="10"/>
  <c r="CG133" i="10"/>
  <c r="CG207" i="10"/>
  <c r="CH208" i="10"/>
  <c r="CH216" i="10"/>
  <c r="CH303" i="10"/>
  <c r="CH213" i="10"/>
  <c r="CH272" i="10"/>
  <c r="CH392" i="10"/>
  <c r="CH507" i="10"/>
  <c r="CH245" i="10"/>
  <c r="CH252" i="10"/>
  <c r="CG295" i="10"/>
  <c r="CI295" i="10" s="1"/>
  <c r="CH325" i="10"/>
  <c r="CH329" i="10"/>
  <c r="CH331" i="10"/>
  <c r="CH360" i="10"/>
  <c r="CH237" i="10"/>
  <c r="CH244" i="10"/>
  <c r="CG267" i="10"/>
  <c r="CG268" i="10"/>
  <c r="CH317" i="10"/>
  <c r="CH318" i="10"/>
  <c r="CG321" i="10"/>
  <c r="CG324" i="10"/>
  <c r="CH328" i="10"/>
  <c r="CH378" i="10"/>
  <c r="CG378" i="10"/>
  <c r="CH391" i="10"/>
  <c r="CH506" i="10"/>
  <c r="CH251" i="10"/>
  <c r="CH256" i="10"/>
  <c r="CH257" i="10"/>
  <c r="CG326" i="10"/>
  <c r="CH345" i="10"/>
  <c r="CH364" i="10"/>
  <c r="CH394" i="10"/>
  <c r="CG394" i="10"/>
  <c r="CH211" i="10"/>
  <c r="CG237" i="10"/>
  <c r="CG247" i="10"/>
  <c r="CG260" i="10"/>
  <c r="CI260" i="10" s="1"/>
  <c r="CG280" i="10"/>
  <c r="CG282" i="10"/>
  <c r="CI282" i="10" s="1"/>
  <c r="CG240" i="10"/>
  <c r="CG266" i="10"/>
  <c r="CH326" i="10"/>
  <c r="CH356" i="10"/>
  <c r="CH243" i="10"/>
  <c r="CG249" i="10"/>
  <c r="CI249" i="10" s="1"/>
  <c r="CM249" i="10" s="1"/>
  <c r="AK249" i="10" s="1"/>
  <c r="CH292" i="10"/>
  <c r="CH312" i="10"/>
  <c r="CH313" i="10"/>
  <c r="CH315" i="10"/>
  <c r="CG342" i="10"/>
  <c r="CH210" i="10"/>
  <c r="CH229" i="10"/>
  <c r="CG277" i="10"/>
  <c r="CH293" i="10"/>
  <c r="CH301" i="10"/>
  <c r="CH425" i="10"/>
  <c r="CG222" i="10"/>
  <c r="CH228" i="10"/>
  <c r="CG230" i="10"/>
  <c r="CH231" i="10"/>
  <c r="CG300" i="10"/>
  <c r="CG306" i="10"/>
  <c r="CG341" i="10"/>
  <c r="CG352" i="10"/>
  <c r="CG362" i="10"/>
  <c r="CH366" i="10"/>
  <c r="CG389" i="10"/>
  <c r="CH389" i="10"/>
  <c r="CG287" i="10"/>
  <c r="CI287" i="10" s="1"/>
  <c r="CH302" i="10"/>
  <c r="CG305" i="10"/>
  <c r="CH336" i="10"/>
  <c r="CI336" i="10" s="1"/>
  <c r="CM336" i="10" s="1"/>
  <c r="AK336" i="10" s="1"/>
  <c r="CG475" i="10"/>
  <c r="CG233" i="10"/>
  <c r="CH276" i="10"/>
  <c r="CH288" i="10"/>
  <c r="CH290" i="10"/>
  <c r="CH309" i="10"/>
  <c r="CH222" i="10"/>
  <c r="CG231" i="10"/>
  <c r="CG302" i="10"/>
  <c r="CH305" i="10"/>
  <c r="CG308" i="10"/>
  <c r="CH361" i="10"/>
  <c r="CG361" i="10"/>
  <c r="CH393" i="10"/>
  <c r="CH473" i="10"/>
  <c r="CH733" i="10"/>
  <c r="CI733" i="10" s="1"/>
  <c r="CM733" i="10" s="1"/>
  <c r="AK733" i="10" s="1"/>
  <c r="BO733" i="10" s="1"/>
  <c r="W733" i="10" s="1"/>
  <c r="CG733" i="10"/>
  <c r="CH365" i="10"/>
  <c r="CH368" i="10"/>
  <c r="CH449" i="10"/>
  <c r="CG485" i="10"/>
  <c r="CG499" i="10"/>
  <c r="CH501" i="10"/>
  <c r="CG502" i="10"/>
  <c r="CH505" i="10"/>
  <c r="CG473" i="10"/>
  <c r="CG506" i="10"/>
  <c r="CH387" i="10"/>
  <c r="CH388" i="10"/>
  <c r="CG390" i="10"/>
  <c r="CH408" i="10"/>
  <c r="CG412" i="10"/>
  <c r="CH424" i="10"/>
  <c r="CG523" i="10"/>
  <c r="CH523" i="10"/>
  <c r="CG528" i="10"/>
  <c r="CH348" i="10"/>
  <c r="CG364" i="10"/>
  <c r="CG420" i="10"/>
  <c r="CH435" i="10"/>
  <c r="CG449" i="10"/>
  <c r="CG471" i="10"/>
  <c r="CH499" i="10"/>
  <c r="CG501" i="10"/>
  <c r="CG505" i="10"/>
  <c r="CG409" i="10"/>
  <c r="CH413" i="10"/>
  <c r="CG442" i="10"/>
  <c r="CH496" i="10"/>
  <c r="CG590" i="10"/>
  <c r="CG404" i="10"/>
  <c r="CH406" i="10"/>
  <c r="CH419" i="10"/>
  <c r="CH457" i="10"/>
  <c r="CG495" i="10"/>
  <c r="CG422" i="10"/>
  <c r="CG433" i="10"/>
  <c r="CH459" i="10"/>
  <c r="CG543" i="10"/>
  <c r="CH543" i="10"/>
  <c r="CH384" i="10"/>
  <c r="CH402" i="10"/>
  <c r="CH414" i="10"/>
  <c r="CG416" i="10"/>
  <c r="CH421" i="10"/>
  <c r="CI421" i="10" s="1"/>
  <c r="CM421" i="10" s="1"/>
  <c r="AK421" i="10" s="1"/>
  <c r="BO421" i="10" s="1"/>
  <c r="W421" i="10" s="1"/>
  <c r="CG431" i="10"/>
  <c r="CG432" i="10"/>
  <c r="CG460" i="10"/>
  <c r="CG415" i="10"/>
  <c r="CG490" i="10"/>
  <c r="CG491" i="10"/>
  <c r="CH494" i="10"/>
  <c r="CG510" i="10"/>
  <c r="CH515" i="10"/>
  <c r="CG567" i="10"/>
  <c r="CH567" i="10"/>
  <c r="CH489" i="10"/>
  <c r="CG516" i="10"/>
  <c r="CI516" i="10" s="1"/>
  <c r="CH380" i="10"/>
  <c r="CH397" i="10"/>
  <c r="CH401" i="10"/>
  <c r="CH430" i="10"/>
  <c r="CH432" i="10"/>
  <c r="CH476" i="10"/>
  <c r="CH478" i="10"/>
  <c r="CH483" i="10"/>
  <c r="CH597" i="10"/>
  <c r="CG597" i="10"/>
  <c r="CH633" i="10"/>
  <c r="CG633" i="10"/>
  <c r="CH357" i="10"/>
  <c r="CH359" i="10"/>
  <c r="CG401" i="10"/>
  <c r="CH452" i="10"/>
  <c r="CH481" i="10"/>
  <c r="CG487" i="10"/>
  <c r="CH490" i="10"/>
  <c r="CG494" i="10"/>
  <c r="CH509" i="10"/>
  <c r="CH510" i="10"/>
  <c r="CH517" i="10"/>
  <c r="CG531" i="10"/>
  <c r="CG566" i="10"/>
  <c r="CH426" i="10"/>
  <c r="CG444" i="10"/>
  <c r="CH531" i="10"/>
  <c r="CH564" i="10"/>
  <c r="CG589" i="10"/>
  <c r="CH595" i="10"/>
  <c r="CG598" i="10"/>
  <c r="CG644" i="10"/>
  <c r="CG655" i="10"/>
  <c r="CH654" i="10"/>
  <c r="CG559" i="10"/>
  <c r="CH560" i="10"/>
  <c r="CH587" i="10"/>
  <c r="CG596" i="10"/>
  <c r="CH600" i="10"/>
  <c r="CG605" i="10"/>
  <c r="CH606" i="10"/>
  <c r="CG630" i="10"/>
  <c r="CH632" i="10"/>
  <c r="CH642" i="10"/>
  <c r="CH645" i="10"/>
  <c r="CH669" i="10"/>
  <c r="CG574" i="10"/>
  <c r="CG601" i="10"/>
  <c r="CG603" i="10"/>
  <c r="CG587" i="10"/>
  <c r="CG588" i="10"/>
  <c r="CG628" i="10"/>
  <c r="CI628" i="10" s="1"/>
  <c r="CM628" i="10" s="1"/>
  <c r="AK628" i="10" s="1"/>
  <c r="BO628" i="10" s="1"/>
  <c r="W628" i="10" s="1"/>
  <c r="CH629" i="10"/>
  <c r="CH641" i="10"/>
  <c r="CH688" i="10"/>
  <c r="CG689" i="10"/>
  <c r="CG602" i="10"/>
  <c r="CH617" i="10"/>
  <c r="CG640" i="10"/>
  <c r="CG641" i="10"/>
  <c r="CG664" i="10"/>
  <c r="CH698" i="10"/>
  <c r="CG532" i="10"/>
  <c r="CI532" i="10" s="1"/>
  <c r="CM532" i="10" s="1"/>
  <c r="AK532" i="10" s="1"/>
  <c r="BO532" i="10" s="1"/>
  <c r="W532" i="10" s="1"/>
  <c r="CH602" i="10"/>
  <c r="CG614" i="10"/>
  <c r="CH727" i="10"/>
  <c r="CG727" i="10"/>
  <c r="CH778" i="10"/>
  <c r="CG778" i="10"/>
  <c r="CH570" i="10"/>
  <c r="CH581" i="10"/>
  <c r="CH584" i="10"/>
  <c r="CG611" i="10"/>
  <c r="CH612" i="10"/>
  <c r="CI612" i="10" s="1"/>
  <c r="CG624" i="10"/>
  <c r="CH625" i="10"/>
  <c r="CH626" i="10"/>
  <c r="CG660" i="10"/>
  <c r="CG662" i="10"/>
  <c r="CI662" i="10" s="1"/>
  <c r="CM662" i="10" s="1"/>
  <c r="AK662" i="10" s="1"/>
  <c r="BO662" i="10" s="1"/>
  <c r="W662" i="10" s="1"/>
  <c r="CH533" i="10"/>
  <c r="CH549" i="10"/>
  <c r="CI549" i="10" s="1"/>
  <c r="CM549" i="10" s="1"/>
  <c r="AK549" i="10" s="1"/>
  <c r="BO549" i="10" s="1"/>
  <c r="W549" i="10" s="1"/>
  <c r="CH554" i="10"/>
  <c r="CG616" i="10"/>
  <c r="CG663" i="10"/>
  <c r="CH673" i="10"/>
  <c r="CG674" i="10"/>
  <c r="CH782" i="10"/>
  <c r="CH578" i="10"/>
  <c r="CH658" i="10"/>
  <c r="CH659" i="10"/>
  <c r="CH679" i="10"/>
  <c r="CG533" i="10"/>
  <c r="CH548" i="10"/>
  <c r="CG563" i="10"/>
  <c r="CH565" i="10"/>
  <c r="CG580" i="10"/>
  <c r="CG679" i="10"/>
  <c r="CH562" i="10"/>
  <c r="CH568" i="10"/>
  <c r="CG578" i="10"/>
  <c r="CH580" i="10"/>
  <c r="CH582" i="10"/>
  <c r="CH593" i="10"/>
  <c r="CH623" i="10"/>
  <c r="CG659" i="10"/>
  <c r="CG678" i="10"/>
  <c r="CH824" i="10"/>
  <c r="CH592" i="10"/>
  <c r="CH622" i="10"/>
  <c r="CH678" i="10"/>
  <c r="CH677" i="10"/>
  <c r="CG735" i="10"/>
  <c r="CH903" i="10"/>
  <c r="CG705" i="10"/>
  <c r="CG726" i="10"/>
  <c r="CG732" i="10"/>
  <c r="CH742" i="10"/>
  <c r="CG745" i="10"/>
  <c r="CH775" i="10"/>
  <c r="CH779" i="10"/>
  <c r="CH866" i="10"/>
  <c r="CH705" i="10"/>
  <c r="CH726" i="10"/>
  <c r="CG747" i="10"/>
  <c r="CH756" i="10"/>
  <c r="CG696" i="10"/>
  <c r="CH716" i="10"/>
  <c r="CH738" i="10"/>
  <c r="CG740" i="10"/>
  <c r="CG746" i="10"/>
  <c r="CI746" i="10" s="1"/>
  <c r="CM746" i="10" s="1"/>
  <c r="AK746" i="10" s="1"/>
  <c r="CH755" i="10"/>
  <c r="CG809" i="10"/>
  <c r="CH819" i="10"/>
  <c r="CG1001" i="10"/>
  <c r="CG769" i="10"/>
  <c r="CH937" i="10"/>
  <c r="CH747" i="10"/>
  <c r="CG756" i="10"/>
  <c r="CG764" i="10"/>
  <c r="CG771" i="10"/>
  <c r="CG773" i="10"/>
  <c r="CH808" i="10"/>
  <c r="CH907" i="10"/>
  <c r="CG688" i="10"/>
  <c r="CH737" i="10"/>
  <c r="CG753" i="10"/>
  <c r="CG760" i="10"/>
  <c r="CG762" i="10"/>
  <c r="CG763" i="10"/>
  <c r="CH771" i="10"/>
  <c r="CH789" i="10"/>
  <c r="CG818" i="10"/>
  <c r="CH833" i="10"/>
  <c r="CG864" i="10"/>
  <c r="CG686" i="10"/>
  <c r="CH691" i="10"/>
  <c r="CH712" i="10"/>
  <c r="CH762" i="10"/>
  <c r="CH928" i="10"/>
  <c r="CH799" i="10"/>
  <c r="CH838" i="10"/>
  <c r="CG838" i="10"/>
  <c r="CG685" i="10"/>
  <c r="CH711" i="10"/>
  <c r="CH797" i="10"/>
  <c r="CG804" i="10"/>
  <c r="CH814" i="10"/>
  <c r="CH858" i="10"/>
  <c r="CG858" i="10"/>
  <c r="CG787" i="10"/>
  <c r="CI787" i="10" s="1"/>
  <c r="CH798" i="10"/>
  <c r="CH815" i="10"/>
  <c r="CH982" i="10"/>
  <c r="CG982" i="10"/>
  <c r="CH683" i="10"/>
  <c r="CG698" i="10"/>
  <c r="CH736" i="10"/>
  <c r="CH780" i="10"/>
  <c r="CI780" i="10" s="1"/>
  <c r="CM780" i="10" s="1"/>
  <c r="AK780" i="10" s="1"/>
  <c r="CG786" i="10"/>
  <c r="CG794" i="10"/>
  <c r="CG799" i="10"/>
  <c r="CG824" i="10"/>
  <c r="CG831" i="10"/>
  <c r="CH835" i="10"/>
  <c r="CH853" i="10"/>
  <c r="CG857" i="10"/>
  <c r="CH898" i="10"/>
  <c r="CG995" i="10"/>
  <c r="CH785" i="10"/>
  <c r="CI785" i="10" s="1"/>
  <c r="CH801" i="10"/>
  <c r="CH861" i="10"/>
  <c r="CG830" i="10"/>
  <c r="CG869" i="10"/>
  <c r="CH881" i="10"/>
  <c r="CG907" i="10"/>
  <c r="CH908" i="10"/>
  <c r="CH925" i="10"/>
  <c r="CG938" i="10"/>
  <c r="CH856" i="10"/>
  <c r="CG866" i="10"/>
  <c r="CH868" i="10"/>
  <c r="CH894" i="10"/>
  <c r="CG937" i="10"/>
  <c r="CH981" i="10"/>
  <c r="CI981" i="10" s="1"/>
  <c r="CH841" i="10"/>
  <c r="CH879" i="10"/>
  <c r="CH917" i="10"/>
  <c r="CG921" i="10"/>
  <c r="CH960" i="10"/>
  <c r="CH970" i="10"/>
  <c r="CH834" i="10"/>
  <c r="CG835" i="10"/>
  <c r="CH837" i="10"/>
  <c r="CG839" i="10"/>
  <c r="CG840" i="10"/>
  <c r="CG853" i="10"/>
  <c r="CG978" i="10"/>
  <c r="CH992" i="10"/>
  <c r="CH836" i="10"/>
  <c r="CG841" i="10"/>
  <c r="CH891" i="10"/>
  <c r="CH919" i="10"/>
  <c r="CH920" i="10"/>
  <c r="CH968" i="10"/>
  <c r="CG852" i="10"/>
  <c r="CH887" i="10"/>
  <c r="CG888" i="10"/>
  <c r="CH890" i="10"/>
  <c r="CH958" i="10"/>
  <c r="CH990" i="10"/>
  <c r="CH991" i="10"/>
  <c r="CH877" i="10"/>
  <c r="CH889" i="10"/>
  <c r="CG914" i="10"/>
  <c r="CI914" i="10" s="1"/>
  <c r="CH977" i="10"/>
  <c r="CG1011" i="10"/>
  <c r="CG1012" i="10"/>
  <c r="CG933" i="10"/>
  <c r="CH1010" i="10"/>
  <c r="CH876" i="10"/>
  <c r="CH900" i="10"/>
  <c r="CH902" i="10"/>
  <c r="CG940" i="10"/>
  <c r="CG944" i="10"/>
  <c r="CH1009" i="10"/>
  <c r="CG872" i="10"/>
  <c r="CH873" i="10"/>
  <c r="CG874" i="10"/>
  <c r="CH875" i="10"/>
  <c r="CH883" i="10"/>
  <c r="CI883" i="10" s="1"/>
  <c r="CM883" i="10" s="1"/>
  <c r="AK883" i="10" s="1"/>
  <c r="BO883" i="10" s="1"/>
  <c r="W883" i="10" s="1"/>
  <c r="CH897" i="10"/>
  <c r="CG941" i="10"/>
  <c r="CG974" i="10"/>
  <c r="CH995" i="10"/>
  <c r="CG1008" i="10"/>
  <c r="CH857" i="10"/>
  <c r="CH872" i="10"/>
  <c r="CG928" i="10"/>
  <c r="CH940" i="10"/>
  <c r="CG945" i="10"/>
  <c r="CH985" i="10"/>
  <c r="CH997" i="10"/>
  <c r="CH1001" i="10"/>
  <c r="CG1002" i="10"/>
  <c r="CK25" i="10"/>
  <c r="CL25" i="10" s="1"/>
  <c r="CK86" i="10"/>
  <c r="CL86" i="10" s="1"/>
  <c r="CK24" i="10"/>
  <c r="CL24" i="10" s="1"/>
  <c r="CK41" i="10"/>
  <c r="CL41" i="10" s="1"/>
  <c r="CK126" i="10"/>
  <c r="CL126" i="10" s="1"/>
  <c r="CK19" i="10"/>
  <c r="CL19" i="10" s="1"/>
  <c r="CK29" i="10"/>
  <c r="CL29" i="10" s="1"/>
  <c r="CK26" i="10"/>
  <c r="CL26" i="10" s="1"/>
  <c r="CK91" i="10"/>
  <c r="CL91" i="10" s="1"/>
  <c r="CK81" i="10"/>
  <c r="CL81" i="10" s="1"/>
  <c r="CK42" i="10"/>
  <c r="CL42" i="10" s="1"/>
  <c r="CK107" i="10"/>
  <c r="CL107" i="10" s="1"/>
  <c r="CK27" i="10"/>
  <c r="CL27" i="10" s="1"/>
  <c r="CK40" i="10"/>
  <c r="CL40" i="10" s="1"/>
  <c r="CK75" i="10"/>
  <c r="CL75" i="10" s="1"/>
  <c r="CK43" i="10"/>
  <c r="CL43" i="10" s="1"/>
  <c r="CK51" i="10"/>
  <c r="CL51" i="10" s="1"/>
  <c r="CK53" i="10"/>
  <c r="CL53" i="10" s="1"/>
  <c r="CK59" i="10"/>
  <c r="CL59" i="10" s="1"/>
  <c r="CK63" i="10"/>
  <c r="CL63" i="10" s="1"/>
  <c r="CK131" i="10"/>
  <c r="CL131" i="10" s="1"/>
  <c r="CK39" i="10"/>
  <c r="CL39" i="10" s="1"/>
  <c r="CK70" i="10"/>
  <c r="CL70" i="10" s="1"/>
  <c r="CK73" i="10"/>
  <c r="CL73" i="10" s="1"/>
  <c r="CK23" i="10"/>
  <c r="CL23" i="10" s="1"/>
  <c r="CK22" i="10"/>
  <c r="CL22" i="10" s="1"/>
  <c r="CK38" i="10"/>
  <c r="CL38" i="10" s="1"/>
  <c r="CK50" i="10"/>
  <c r="CL50" i="10" s="1"/>
  <c r="CK57" i="10"/>
  <c r="CL57" i="10" s="1"/>
  <c r="CK108" i="10"/>
  <c r="CL108" i="10" s="1"/>
  <c r="CK21" i="10"/>
  <c r="CL21" i="10" s="1"/>
  <c r="CK37" i="10"/>
  <c r="CL37" i="10" s="1"/>
  <c r="CK47" i="10"/>
  <c r="CL47" i="10" s="1"/>
  <c r="CK54" i="10"/>
  <c r="CL54" i="10" s="1"/>
  <c r="CK89" i="10"/>
  <c r="CL89" i="10" s="1"/>
  <c r="CK20" i="10"/>
  <c r="CL20" i="10" s="1"/>
  <c r="CK36" i="10"/>
  <c r="CL36" i="10" s="1"/>
  <c r="CK60" i="10"/>
  <c r="CL60" i="10" s="1"/>
  <c r="CK69" i="10"/>
  <c r="CL69" i="10" s="1"/>
  <c r="CK35" i="10"/>
  <c r="CL35" i="10" s="1"/>
  <c r="CK65" i="10"/>
  <c r="CL65" i="10" s="1"/>
  <c r="CK84" i="10"/>
  <c r="CL84" i="10" s="1"/>
  <c r="CK92" i="10"/>
  <c r="CL92" i="10" s="1"/>
  <c r="CK34" i="10"/>
  <c r="CL34" i="10" s="1"/>
  <c r="CK52" i="10"/>
  <c r="CL52" i="10" s="1"/>
  <c r="CK58" i="10"/>
  <c r="CL58" i="10" s="1"/>
  <c r="CK18" i="10"/>
  <c r="CL18" i="10" s="1"/>
  <c r="CK17" i="10"/>
  <c r="CL17" i="10" s="1"/>
  <c r="CK33" i="10"/>
  <c r="CL33" i="10" s="1"/>
  <c r="CK46" i="10"/>
  <c r="CL46" i="10" s="1"/>
  <c r="CK68" i="10"/>
  <c r="CL68" i="10" s="1"/>
  <c r="CK16" i="10"/>
  <c r="CL16" i="10" s="1"/>
  <c r="CK32" i="10"/>
  <c r="CL32" i="10" s="1"/>
  <c r="CK105" i="10"/>
  <c r="CL105" i="10" s="1"/>
  <c r="CK31" i="10"/>
  <c r="CL31" i="10" s="1"/>
  <c r="CK49" i="10"/>
  <c r="CL49" i="10" s="1"/>
  <c r="CK55" i="10"/>
  <c r="CL55" i="10" s="1"/>
  <c r="CK61" i="10"/>
  <c r="CL61" i="10" s="1"/>
  <c r="CK30" i="10"/>
  <c r="CL30" i="10" s="1"/>
  <c r="CK62" i="10"/>
  <c r="CL62" i="10" s="1"/>
  <c r="CK76" i="10"/>
  <c r="CL76" i="10" s="1"/>
  <c r="CK118" i="10"/>
  <c r="CL118" i="10" s="1"/>
  <c r="CK130" i="10"/>
  <c r="CL130" i="10" s="1"/>
  <c r="CK45" i="10"/>
  <c r="CL45" i="10" s="1"/>
  <c r="CK28" i="10"/>
  <c r="CL28" i="10" s="1"/>
  <c r="CK44" i="10"/>
  <c r="CL44" i="10" s="1"/>
  <c r="CK115" i="10"/>
  <c r="CL115" i="10" s="1"/>
  <c r="CK204" i="10"/>
  <c r="CL204" i="10" s="1"/>
  <c r="CK74" i="10"/>
  <c r="CL74" i="10" s="1"/>
  <c r="CK90" i="10"/>
  <c r="CL90" i="10" s="1"/>
  <c r="CK106" i="10"/>
  <c r="CL106" i="10" s="1"/>
  <c r="CK56" i="10"/>
  <c r="CL56" i="10" s="1"/>
  <c r="CK72" i="10"/>
  <c r="CL72" i="10" s="1"/>
  <c r="CK88" i="10"/>
  <c r="CL88" i="10" s="1"/>
  <c r="CK104" i="10"/>
  <c r="CL104" i="10" s="1"/>
  <c r="CK163" i="10"/>
  <c r="CL163" i="10" s="1"/>
  <c r="CK166" i="10"/>
  <c r="CL166" i="10" s="1"/>
  <c r="CK71" i="10"/>
  <c r="CL71" i="10" s="1"/>
  <c r="CK87" i="10"/>
  <c r="CL87" i="10" s="1"/>
  <c r="CK103" i="10"/>
  <c r="CL103" i="10" s="1"/>
  <c r="CK114" i="10"/>
  <c r="CL114" i="10" s="1"/>
  <c r="CK135" i="10"/>
  <c r="CL135" i="10" s="1"/>
  <c r="CK102" i="10"/>
  <c r="CL102" i="10" s="1"/>
  <c r="CK117" i="10"/>
  <c r="CL117" i="10" s="1"/>
  <c r="CK123" i="10"/>
  <c r="CL123" i="10" s="1"/>
  <c r="CK128" i="10"/>
  <c r="CL128" i="10" s="1"/>
  <c r="CK134" i="10"/>
  <c r="CL134" i="10" s="1"/>
  <c r="CK176" i="10"/>
  <c r="CL176" i="10" s="1"/>
  <c r="CK85" i="10"/>
  <c r="CL85" i="10" s="1"/>
  <c r="CK101" i="10"/>
  <c r="CL101" i="10" s="1"/>
  <c r="CK120" i="10"/>
  <c r="CL120" i="10" s="1"/>
  <c r="CK151" i="10"/>
  <c r="CL151" i="10" s="1"/>
  <c r="CK156" i="10"/>
  <c r="CL156" i="10" s="1"/>
  <c r="CK100" i="10"/>
  <c r="CL100" i="10" s="1"/>
  <c r="CK139" i="10"/>
  <c r="CL139" i="10" s="1"/>
  <c r="CK147" i="10"/>
  <c r="CL147" i="10" s="1"/>
  <c r="CK159" i="10"/>
  <c r="CL159" i="10" s="1"/>
  <c r="CK67" i="10"/>
  <c r="CL67" i="10" s="1"/>
  <c r="CK83" i="10"/>
  <c r="CL83" i="10" s="1"/>
  <c r="CK99" i="10"/>
  <c r="CL99" i="10" s="1"/>
  <c r="CK149" i="10"/>
  <c r="CL149" i="10" s="1"/>
  <c r="CK66" i="10"/>
  <c r="CL66" i="10" s="1"/>
  <c r="CK82" i="10"/>
  <c r="CL82" i="10" s="1"/>
  <c r="CK98" i="10"/>
  <c r="CL98" i="10" s="1"/>
  <c r="CK113" i="10"/>
  <c r="CL113" i="10" s="1"/>
  <c r="CK97" i="10"/>
  <c r="CL97" i="10" s="1"/>
  <c r="CK116" i="10"/>
  <c r="CL116" i="10" s="1"/>
  <c r="CK125" i="10"/>
  <c r="CL125" i="10" s="1"/>
  <c r="CK48" i="10"/>
  <c r="CL48" i="10" s="1"/>
  <c r="CK64" i="10"/>
  <c r="CL64" i="10" s="1"/>
  <c r="CK80" i="10"/>
  <c r="CL80" i="10" s="1"/>
  <c r="CK96" i="10"/>
  <c r="CL96" i="10" s="1"/>
  <c r="CK112" i="10"/>
  <c r="CL112" i="10" s="1"/>
  <c r="CK119" i="10"/>
  <c r="CL119" i="10" s="1"/>
  <c r="CK122" i="10"/>
  <c r="CL122" i="10" s="1"/>
  <c r="CK127" i="10"/>
  <c r="CL127" i="10" s="1"/>
  <c r="CK141" i="10"/>
  <c r="CL141" i="10" s="1"/>
  <c r="CK146" i="10"/>
  <c r="CL146" i="10" s="1"/>
  <c r="CK79" i="10"/>
  <c r="CL79" i="10" s="1"/>
  <c r="CK95" i="10"/>
  <c r="CL95" i="10" s="1"/>
  <c r="CK111" i="10"/>
  <c r="CL111" i="10" s="1"/>
  <c r="CK78" i="10"/>
  <c r="CL78" i="10" s="1"/>
  <c r="CK94" i="10"/>
  <c r="CL94" i="10" s="1"/>
  <c r="CK110" i="10"/>
  <c r="CL110" i="10" s="1"/>
  <c r="CK133" i="10"/>
  <c r="CL133" i="10" s="1"/>
  <c r="CK77" i="10"/>
  <c r="CL77" i="10" s="1"/>
  <c r="CK93" i="10"/>
  <c r="CL93" i="10" s="1"/>
  <c r="CK109" i="10"/>
  <c r="CL109" i="10" s="1"/>
  <c r="CK143" i="10"/>
  <c r="CL143" i="10" s="1"/>
  <c r="CK157" i="10"/>
  <c r="CL157" i="10" s="1"/>
  <c r="CK165" i="10"/>
  <c r="CL165" i="10" s="1"/>
  <c r="CK171" i="10"/>
  <c r="CL171" i="10" s="1"/>
  <c r="CK124" i="10"/>
  <c r="CL124" i="10" s="1"/>
  <c r="CK140" i="10"/>
  <c r="CL140" i="10" s="1"/>
  <c r="CK155" i="10"/>
  <c r="CL155" i="10" s="1"/>
  <c r="CK172" i="10"/>
  <c r="CL172" i="10" s="1"/>
  <c r="CK138" i="10"/>
  <c r="CL138" i="10" s="1"/>
  <c r="CK154" i="10"/>
  <c r="CL154" i="10" s="1"/>
  <c r="CK121" i="10"/>
  <c r="CL121" i="10" s="1"/>
  <c r="CK137" i="10"/>
  <c r="CL137" i="10" s="1"/>
  <c r="CK153" i="10"/>
  <c r="CL153" i="10" s="1"/>
  <c r="CK136" i="10"/>
  <c r="CL136" i="10" s="1"/>
  <c r="CK152" i="10"/>
  <c r="CL152" i="10" s="1"/>
  <c r="CK188" i="10"/>
  <c r="CL188" i="10" s="1"/>
  <c r="CK150" i="10"/>
  <c r="CL150" i="10" s="1"/>
  <c r="CK160" i="10"/>
  <c r="CL160" i="10" s="1"/>
  <c r="CK164" i="10"/>
  <c r="CL164" i="10" s="1"/>
  <c r="CK182" i="10"/>
  <c r="CL182" i="10" s="1"/>
  <c r="CK132" i="10"/>
  <c r="CL132" i="10" s="1"/>
  <c r="CK148" i="10"/>
  <c r="CL148" i="10" s="1"/>
  <c r="CK192" i="10"/>
  <c r="CL192" i="10" s="1"/>
  <c r="CK201" i="10"/>
  <c r="CL201" i="10" s="1"/>
  <c r="CK187" i="10"/>
  <c r="CL187" i="10" s="1"/>
  <c r="CK198" i="10"/>
  <c r="CL198" i="10" s="1"/>
  <c r="CK129" i="10"/>
  <c r="CL129" i="10" s="1"/>
  <c r="CK145" i="10"/>
  <c r="CL145" i="10" s="1"/>
  <c r="CK158" i="10"/>
  <c r="CL158" i="10" s="1"/>
  <c r="CK180" i="10"/>
  <c r="CL180" i="10" s="1"/>
  <c r="CK144" i="10"/>
  <c r="CL144" i="10" s="1"/>
  <c r="CK142" i="10"/>
  <c r="CL142" i="10" s="1"/>
  <c r="CK170" i="10"/>
  <c r="CL170" i="10" s="1"/>
  <c r="CK186" i="10"/>
  <c r="CL186" i="10" s="1"/>
  <c r="CK249" i="10"/>
  <c r="CL249" i="10" s="1"/>
  <c r="CK169" i="10"/>
  <c r="CL169" i="10" s="1"/>
  <c r="CK185" i="10"/>
  <c r="CL185" i="10" s="1"/>
  <c r="CK209" i="10"/>
  <c r="CL209" i="10" s="1"/>
  <c r="CK168" i="10"/>
  <c r="CL168" i="10" s="1"/>
  <c r="CK184" i="10"/>
  <c r="CL184" i="10" s="1"/>
  <c r="CK200" i="10"/>
  <c r="CL200" i="10" s="1"/>
  <c r="CK227" i="10"/>
  <c r="CL227" i="10" s="1"/>
  <c r="CK167" i="10"/>
  <c r="CL167" i="10" s="1"/>
  <c r="CK183" i="10"/>
  <c r="CL183" i="10" s="1"/>
  <c r="CK199" i="10"/>
  <c r="CL199" i="10" s="1"/>
  <c r="CK206" i="10"/>
  <c r="CL206" i="10" s="1"/>
  <c r="CK228" i="10"/>
  <c r="CL228" i="10" s="1"/>
  <c r="CK203" i="10"/>
  <c r="CL203" i="10" s="1"/>
  <c r="CK181" i="10"/>
  <c r="CL181" i="10" s="1"/>
  <c r="CK197" i="10"/>
  <c r="CL197" i="10" s="1"/>
  <c r="CK196" i="10"/>
  <c r="CL196" i="10" s="1"/>
  <c r="CK210" i="10"/>
  <c r="CL210" i="10" s="1"/>
  <c r="CK219" i="10"/>
  <c r="CL219" i="10" s="1"/>
  <c r="CK179" i="10"/>
  <c r="CL179" i="10" s="1"/>
  <c r="CK195" i="10"/>
  <c r="CL195" i="10" s="1"/>
  <c r="CK162" i="10"/>
  <c r="CL162" i="10" s="1"/>
  <c r="CK178" i="10"/>
  <c r="CL178" i="10" s="1"/>
  <c r="CK194" i="10"/>
  <c r="CL194" i="10" s="1"/>
  <c r="CK161" i="10"/>
  <c r="CL161" i="10" s="1"/>
  <c r="CK177" i="10"/>
  <c r="CL177" i="10" s="1"/>
  <c r="CK193" i="10"/>
  <c r="CL193" i="10" s="1"/>
  <c r="CK211" i="10"/>
  <c r="CL211" i="10" s="1"/>
  <c r="CK225" i="10"/>
  <c r="CL225" i="10" s="1"/>
  <c r="CK233" i="10"/>
  <c r="CL233" i="10" s="1"/>
  <c r="CK244" i="10"/>
  <c r="CL244" i="10" s="1"/>
  <c r="CK175" i="10"/>
  <c r="CL175" i="10" s="1"/>
  <c r="CK191" i="10"/>
  <c r="CL191" i="10" s="1"/>
  <c r="CK202" i="10"/>
  <c r="CL202" i="10" s="1"/>
  <c r="CK212" i="10"/>
  <c r="CL212" i="10" s="1"/>
  <c r="CK243" i="10"/>
  <c r="CL243" i="10" s="1"/>
  <c r="CK174" i="10"/>
  <c r="CL174" i="10" s="1"/>
  <c r="CK190" i="10"/>
  <c r="CL190" i="10" s="1"/>
  <c r="CK217" i="10"/>
  <c r="CL217" i="10" s="1"/>
  <c r="CK173" i="10"/>
  <c r="CL173" i="10" s="1"/>
  <c r="CK189" i="10"/>
  <c r="CL189" i="10" s="1"/>
  <c r="CK207" i="10"/>
  <c r="CL207" i="10" s="1"/>
  <c r="CK213" i="10"/>
  <c r="CL213" i="10" s="1"/>
  <c r="CK216" i="10"/>
  <c r="CL216" i="10" s="1"/>
  <c r="CK232" i="10"/>
  <c r="CL232" i="10" s="1"/>
  <c r="CK248" i="10"/>
  <c r="CL248" i="10" s="1"/>
  <c r="CK308" i="10"/>
  <c r="CL308" i="10" s="1"/>
  <c r="CK215" i="10"/>
  <c r="CL215" i="10" s="1"/>
  <c r="CK231" i="10"/>
  <c r="CL231" i="10" s="1"/>
  <c r="CK247" i="10"/>
  <c r="CL247" i="10" s="1"/>
  <c r="CK255" i="10"/>
  <c r="CL255" i="10" s="1"/>
  <c r="CK313" i="10"/>
  <c r="CL313" i="10" s="1"/>
  <c r="CK214" i="10"/>
  <c r="CL214" i="10" s="1"/>
  <c r="CK230" i="10"/>
  <c r="CL230" i="10" s="1"/>
  <c r="CK246" i="10"/>
  <c r="CL246" i="10" s="1"/>
  <c r="CK274" i="10"/>
  <c r="CL274" i="10" s="1"/>
  <c r="CK285" i="10"/>
  <c r="CL285" i="10" s="1"/>
  <c r="CK229" i="10"/>
  <c r="CL229" i="10" s="1"/>
  <c r="CK245" i="10"/>
  <c r="CL245" i="10" s="1"/>
  <c r="CK280" i="10"/>
  <c r="CL280" i="10" s="1"/>
  <c r="CK254" i="10"/>
  <c r="CL254" i="10" s="1"/>
  <c r="CK257" i="10"/>
  <c r="CL257" i="10" s="1"/>
  <c r="CK290" i="10"/>
  <c r="CL290" i="10" s="1"/>
  <c r="CK226" i="10"/>
  <c r="CL226" i="10" s="1"/>
  <c r="CK242" i="10"/>
  <c r="CL242" i="10" s="1"/>
  <c r="CK241" i="10"/>
  <c r="CL241" i="10" s="1"/>
  <c r="CK260" i="10"/>
  <c r="CL260" i="10" s="1"/>
  <c r="CK264" i="10"/>
  <c r="CL264" i="10" s="1"/>
  <c r="CK268" i="10"/>
  <c r="CL268" i="10" s="1"/>
  <c r="CK270" i="10"/>
  <c r="CL270" i="10" s="1"/>
  <c r="CK208" i="10"/>
  <c r="CL208" i="10" s="1"/>
  <c r="CK224" i="10"/>
  <c r="CL224" i="10" s="1"/>
  <c r="CK240" i="10"/>
  <c r="CL240" i="10" s="1"/>
  <c r="CK223" i="10"/>
  <c r="CL223" i="10" s="1"/>
  <c r="CK239" i="10"/>
  <c r="CL239" i="10" s="1"/>
  <c r="CK253" i="10"/>
  <c r="CL253" i="10" s="1"/>
  <c r="CK222" i="10"/>
  <c r="CL222" i="10" s="1"/>
  <c r="CK238" i="10"/>
  <c r="CL238" i="10" s="1"/>
  <c r="CK205" i="10"/>
  <c r="CL205" i="10" s="1"/>
  <c r="CK221" i="10"/>
  <c r="CL221" i="10" s="1"/>
  <c r="CK237" i="10"/>
  <c r="CL237" i="10" s="1"/>
  <c r="CK269" i="10"/>
  <c r="CL269" i="10" s="1"/>
  <c r="CK303" i="10"/>
  <c r="CL303" i="10" s="1"/>
  <c r="CK220" i="10"/>
  <c r="CL220" i="10" s="1"/>
  <c r="CK236" i="10"/>
  <c r="CL236" i="10" s="1"/>
  <c r="CK252" i="10"/>
  <c r="CL252" i="10" s="1"/>
  <c r="CK256" i="10"/>
  <c r="CL256" i="10" s="1"/>
  <c r="CK235" i="10"/>
  <c r="CL235" i="10" s="1"/>
  <c r="CK251" i="10"/>
  <c r="CL251" i="10" s="1"/>
  <c r="CK218" i="10"/>
  <c r="CL218" i="10" s="1"/>
  <c r="CK234" i="10"/>
  <c r="CL234" i="10" s="1"/>
  <c r="CK250" i="10"/>
  <c r="CL250" i="10" s="1"/>
  <c r="CK258" i="10"/>
  <c r="CL258" i="10" s="1"/>
  <c r="CK286" i="10"/>
  <c r="CL286" i="10" s="1"/>
  <c r="CK298" i="10"/>
  <c r="CL298" i="10" s="1"/>
  <c r="CK284" i="10"/>
  <c r="CL284" i="10" s="1"/>
  <c r="CK322" i="10"/>
  <c r="CL322" i="10" s="1"/>
  <c r="CK267" i="10"/>
  <c r="CL267" i="10" s="1"/>
  <c r="CK283" i="10"/>
  <c r="CL283" i="10" s="1"/>
  <c r="CK300" i="10"/>
  <c r="CL300" i="10" s="1"/>
  <c r="CK327" i="10"/>
  <c r="CL327" i="10" s="1"/>
  <c r="CK345" i="10"/>
  <c r="CL345" i="10" s="1"/>
  <c r="CK266" i="10"/>
  <c r="CL266" i="10" s="1"/>
  <c r="CK282" i="10"/>
  <c r="CL282" i="10" s="1"/>
  <c r="CK295" i="10"/>
  <c r="CL295" i="10" s="1"/>
  <c r="CK265" i="10"/>
  <c r="CL265" i="10" s="1"/>
  <c r="CK281" i="10"/>
  <c r="CL281" i="10" s="1"/>
  <c r="CK302" i="10"/>
  <c r="CL302" i="10" s="1"/>
  <c r="CK263" i="10"/>
  <c r="CL263" i="10" s="1"/>
  <c r="CK279" i="10"/>
  <c r="CL279" i="10" s="1"/>
  <c r="CK315" i="10"/>
  <c r="CL315" i="10" s="1"/>
  <c r="CK262" i="10"/>
  <c r="CL262" i="10" s="1"/>
  <c r="CK278" i="10"/>
  <c r="CL278" i="10" s="1"/>
  <c r="CK297" i="10"/>
  <c r="CL297" i="10" s="1"/>
  <c r="CK305" i="10"/>
  <c r="CL305" i="10" s="1"/>
  <c r="CK316" i="10"/>
  <c r="CL316" i="10" s="1"/>
  <c r="CK317" i="10"/>
  <c r="CL317" i="10" s="1"/>
  <c r="CK318" i="10"/>
  <c r="CL318" i="10" s="1"/>
  <c r="CK340" i="10"/>
  <c r="CL340" i="10" s="1"/>
  <c r="CK261" i="10"/>
  <c r="CL261" i="10" s="1"/>
  <c r="CK277" i="10"/>
  <c r="CL277" i="10" s="1"/>
  <c r="CK293" i="10"/>
  <c r="CL293" i="10" s="1"/>
  <c r="CK320" i="10"/>
  <c r="CL320" i="10" s="1"/>
  <c r="CK276" i="10"/>
  <c r="CL276" i="10" s="1"/>
  <c r="CK292" i="10"/>
  <c r="CL292" i="10" s="1"/>
  <c r="CK307" i="10"/>
  <c r="CL307" i="10" s="1"/>
  <c r="CK311" i="10"/>
  <c r="CL311" i="10" s="1"/>
  <c r="CK319" i="10"/>
  <c r="CL319" i="10" s="1"/>
  <c r="CK324" i="10"/>
  <c r="CL324" i="10" s="1"/>
  <c r="CK259" i="10"/>
  <c r="CL259" i="10" s="1"/>
  <c r="CK275" i="10"/>
  <c r="CL275" i="10" s="1"/>
  <c r="CK291" i="10"/>
  <c r="CL291" i="10" s="1"/>
  <c r="CK299" i="10"/>
  <c r="CL299" i="10" s="1"/>
  <c r="CK304" i="10"/>
  <c r="CL304" i="10" s="1"/>
  <c r="CK379" i="10"/>
  <c r="CL379" i="10" s="1"/>
  <c r="CK309" i="10"/>
  <c r="CL309" i="10" s="1"/>
  <c r="CK356" i="10"/>
  <c r="CL356" i="10" s="1"/>
  <c r="CK273" i="10"/>
  <c r="CL273" i="10" s="1"/>
  <c r="CK289" i="10"/>
  <c r="CL289" i="10" s="1"/>
  <c r="CK301" i="10"/>
  <c r="CL301" i="10" s="1"/>
  <c r="CK406" i="10"/>
  <c r="CL406" i="10" s="1"/>
  <c r="CK272" i="10"/>
  <c r="CL272" i="10" s="1"/>
  <c r="CK288" i="10"/>
  <c r="CL288" i="10" s="1"/>
  <c r="CK323" i="10"/>
  <c r="CL323" i="10" s="1"/>
  <c r="CK271" i="10"/>
  <c r="CL271" i="10" s="1"/>
  <c r="CK287" i="10"/>
  <c r="CL287" i="10" s="1"/>
  <c r="CK306" i="10"/>
  <c r="CL306" i="10" s="1"/>
  <c r="CK329" i="10"/>
  <c r="CL329" i="10" s="1"/>
  <c r="CK314" i="10"/>
  <c r="CL314" i="10" s="1"/>
  <c r="CK330" i="10"/>
  <c r="CL330" i="10" s="1"/>
  <c r="CK346" i="10"/>
  <c r="CL346" i="10" s="1"/>
  <c r="CK360" i="10"/>
  <c r="CL360" i="10" s="1"/>
  <c r="CK380" i="10"/>
  <c r="CL380" i="10" s="1"/>
  <c r="CK296" i="10"/>
  <c r="CL296" i="10" s="1"/>
  <c r="CK312" i="10"/>
  <c r="CL312" i="10" s="1"/>
  <c r="CK328" i="10"/>
  <c r="CL328" i="10" s="1"/>
  <c r="CK344" i="10"/>
  <c r="CL344" i="10" s="1"/>
  <c r="CK386" i="10"/>
  <c r="CL386" i="10" s="1"/>
  <c r="CK343" i="10"/>
  <c r="CL343" i="10" s="1"/>
  <c r="CK362" i="10"/>
  <c r="CL362" i="10" s="1"/>
  <c r="CK294" i="10"/>
  <c r="CL294" i="10" s="1"/>
  <c r="CK310" i="10"/>
  <c r="CL310" i="10" s="1"/>
  <c r="CK326" i="10"/>
  <c r="CL326" i="10" s="1"/>
  <c r="CK342" i="10"/>
  <c r="CL342" i="10" s="1"/>
  <c r="CK364" i="10"/>
  <c r="CL364" i="10" s="1"/>
  <c r="CK367" i="10"/>
  <c r="CL367" i="10" s="1"/>
  <c r="CK377" i="10"/>
  <c r="CL377" i="10" s="1"/>
  <c r="CK325" i="10"/>
  <c r="CL325" i="10" s="1"/>
  <c r="CK341" i="10"/>
  <c r="CL341" i="10" s="1"/>
  <c r="CK371" i="10"/>
  <c r="CL371" i="10" s="1"/>
  <c r="CK378" i="10"/>
  <c r="CL378" i="10" s="1"/>
  <c r="CK339" i="10"/>
  <c r="CL339" i="10" s="1"/>
  <c r="CK355" i="10"/>
  <c r="CL355" i="10" s="1"/>
  <c r="CK359" i="10"/>
  <c r="CL359" i="10" s="1"/>
  <c r="CK369" i="10"/>
  <c r="CL369" i="10" s="1"/>
  <c r="CK338" i="10"/>
  <c r="CL338" i="10" s="1"/>
  <c r="CK354" i="10"/>
  <c r="CL354" i="10" s="1"/>
  <c r="CK321" i="10"/>
  <c r="CL321" i="10" s="1"/>
  <c r="CK337" i="10"/>
  <c r="CL337" i="10" s="1"/>
  <c r="CK353" i="10"/>
  <c r="CL353" i="10" s="1"/>
  <c r="CK366" i="10"/>
  <c r="CL366" i="10" s="1"/>
  <c r="CK336" i="10"/>
  <c r="CL336" i="10" s="1"/>
  <c r="CK352" i="10"/>
  <c r="CL352" i="10" s="1"/>
  <c r="CK361" i="10"/>
  <c r="CL361" i="10" s="1"/>
  <c r="CK335" i="10"/>
  <c r="CL335" i="10" s="1"/>
  <c r="CK351" i="10"/>
  <c r="CL351" i="10" s="1"/>
  <c r="CK363" i="10"/>
  <c r="CL363" i="10" s="1"/>
  <c r="CK375" i="10"/>
  <c r="CL375" i="10" s="1"/>
  <c r="CK403" i="10"/>
  <c r="CL403" i="10" s="1"/>
  <c r="CK411" i="10"/>
  <c r="CL411" i="10" s="1"/>
  <c r="CK334" i="10"/>
  <c r="CL334" i="10" s="1"/>
  <c r="CK350" i="10"/>
  <c r="CL350" i="10" s="1"/>
  <c r="CK333" i="10"/>
  <c r="CL333" i="10" s="1"/>
  <c r="CK349" i="10"/>
  <c r="CL349" i="10" s="1"/>
  <c r="CK370" i="10"/>
  <c r="CL370" i="10" s="1"/>
  <c r="CK372" i="10"/>
  <c r="CL372" i="10" s="1"/>
  <c r="CK391" i="10"/>
  <c r="CL391" i="10" s="1"/>
  <c r="CK332" i="10"/>
  <c r="CL332" i="10" s="1"/>
  <c r="CK348" i="10"/>
  <c r="CL348" i="10" s="1"/>
  <c r="CK365" i="10"/>
  <c r="CL365" i="10" s="1"/>
  <c r="CK331" i="10"/>
  <c r="CL331" i="10" s="1"/>
  <c r="CK347" i="10"/>
  <c r="CL347" i="10" s="1"/>
  <c r="CK376" i="10"/>
  <c r="CL376" i="10" s="1"/>
  <c r="CK392" i="10"/>
  <c r="CL392" i="10" s="1"/>
  <c r="CK412" i="10"/>
  <c r="CL412" i="10" s="1"/>
  <c r="CK435" i="10"/>
  <c r="CL435" i="10" s="1"/>
  <c r="CK358" i="10"/>
  <c r="CL358" i="10" s="1"/>
  <c r="CK374" i="10"/>
  <c r="CL374" i="10" s="1"/>
  <c r="CK390" i="10"/>
  <c r="CL390" i="10" s="1"/>
  <c r="CK401" i="10"/>
  <c r="CL401" i="10" s="1"/>
  <c r="CK357" i="10"/>
  <c r="CL357" i="10" s="1"/>
  <c r="CK373" i="10"/>
  <c r="CL373" i="10" s="1"/>
  <c r="CK389" i="10"/>
  <c r="CL389" i="10" s="1"/>
  <c r="CK408" i="10"/>
  <c r="CL408" i="10" s="1"/>
  <c r="CK414" i="10"/>
  <c r="CL414" i="10" s="1"/>
  <c r="CK417" i="10"/>
  <c r="CL417" i="10" s="1"/>
  <c r="CK388" i="10"/>
  <c r="CL388" i="10" s="1"/>
  <c r="CK419" i="10"/>
  <c r="CL419" i="10" s="1"/>
  <c r="CK387" i="10"/>
  <c r="CL387" i="10" s="1"/>
  <c r="CK433" i="10"/>
  <c r="CL433" i="10" s="1"/>
  <c r="CK385" i="10"/>
  <c r="CL385" i="10" s="1"/>
  <c r="CK430" i="10"/>
  <c r="CL430" i="10" s="1"/>
  <c r="CK368" i="10"/>
  <c r="CL368" i="10" s="1"/>
  <c r="CK384" i="10"/>
  <c r="CL384" i="10" s="1"/>
  <c r="CK383" i="10"/>
  <c r="CL383" i="10" s="1"/>
  <c r="CK399" i="10"/>
  <c r="CL399" i="10" s="1"/>
  <c r="CK405" i="10"/>
  <c r="CL405" i="10" s="1"/>
  <c r="CK410" i="10"/>
  <c r="CL410" i="10" s="1"/>
  <c r="CK428" i="10"/>
  <c r="CL428" i="10" s="1"/>
  <c r="CK382" i="10"/>
  <c r="CL382" i="10" s="1"/>
  <c r="CK398" i="10"/>
  <c r="CL398" i="10" s="1"/>
  <c r="CK424" i="10"/>
  <c r="CL424" i="10" s="1"/>
  <c r="CK426" i="10"/>
  <c r="CL426" i="10" s="1"/>
  <c r="CK381" i="10"/>
  <c r="CL381" i="10" s="1"/>
  <c r="CK397" i="10"/>
  <c r="CL397" i="10" s="1"/>
  <c r="CK407" i="10"/>
  <c r="CL407" i="10" s="1"/>
  <c r="CK396" i="10"/>
  <c r="CL396" i="10" s="1"/>
  <c r="CK413" i="10"/>
  <c r="CL413" i="10" s="1"/>
  <c r="CK395" i="10"/>
  <c r="CL395" i="10" s="1"/>
  <c r="CK394" i="10"/>
  <c r="CL394" i="10" s="1"/>
  <c r="CK404" i="10"/>
  <c r="CL404" i="10" s="1"/>
  <c r="CK415" i="10"/>
  <c r="CL415" i="10" s="1"/>
  <c r="CK447" i="10"/>
  <c r="CL447" i="10" s="1"/>
  <c r="CK393" i="10"/>
  <c r="CL393" i="10" s="1"/>
  <c r="CK409" i="10"/>
  <c r="CL409" i="10" s="1"/>
  <c r="CK423" i="10"/>
  <c r="CL423" i="10" s="1"/>
  <c r="CK526" i="10"/>
  <c r="CL526" i="10" s="1"/>
  <c r="CK420" i="10"/>
  <c r="CL420" i="10" s="1"/>
  <c r="CK436" i="10"/>
  <c r="CL436" i="10" s="1"/>
  <c r="CK402" i="10"/>
  <c r="CL402" i="10" s="1"/>
  <c r="CK418" i="10"/>
  <c r="CL418" i="10" s="1"/>
  <c r="CK434" i="10"/>
  <c r="CL434" i="10" s="1"/>
  <c r="CK444" i="10"/>
  <c r="CL444" i="10" s="1"/>
  <c r="CK456" i="10"/>
  <c r="CL456" i="10" s="1"/>
  <c r="CK452" i="10"/>
  <c r="CL452" i="10" s="1"/>
  <c r="CK457" i="10"/>
  <c r="CL457" i="10" s="1"/>
  <c r="CK400" i="10"/>
  <c r="CL400" i="10" s="1"/>
  <c r="CK416" i="10"/>
  <c r="CL416" i="10" s="1"/>
  <c r="CK432" i="10"/>
  <c r="CL432" i="10" s="1"/>
  <c r="CK458" i="10"/>
  <c r="CL458" i="10" s="1"/>
  <c r="CK468" i="10"/>
  <c r="CL468" i="10" s="1"/>
  <c r="CK431" i="10"/>
  <c r="CL431" i="10" s="1"/>
  <c r="CK449" i="10"/>
  <c r="CL449" i="10" s="1"/>
  <c r="CK467" i="10"/>
  <c r="CL467" i="10" s="1"/>
  <c r="CK479" i="10"/>
  <c r="CL479" i="10" s="1"/>
  <c r="CK519" i="10"/>
  <c r="CL519" i="10" s="1"/>
  <c r="CK429" i="10"/>
  <c r="CL429" i="10" s="1"/>
  <c r="CK499" i="10"/>
  <c r="CL499" i="10" s="1"/>
  <c r="CK443" i="10"/>
  <c r="CL443" i="10" s="1"/>
  <c r="CK473" i="10"/>
  <c r="CL473" i="10" s="1"/>
  <c r="CK427" i="10"/>
  <c r="CL427" i="10" s="1"/>
  <c r="CK461" i="10"/>
  <c r="CL461" i="10" s="1"/>
  <c r="CK477" i="10"/>
  <c r="CL477" i="10" s="1"/>
  <c r="CK487" i="10"/>
  <c r="CL487" i="10" s="1"/>
  <c r="CK442" i="10"/>
  <c r="CL442" i="10" s="1"/>
  <c r="CK450" i="10"/>
  <c r="CL450" i="10" s="1"/>
  <c r="CK425" i="10"/>
  <c r="CL425" i="10" s="1"/>
  <c r="CK441" i="10"/>
  <c r="CL441" i="10" s="1"/>
  <c r="CK464" i="10"/>
  <c r="CL464" i="10" s="1"/>
  <c r="CK440" i="10"/>
  <c r="CL440" i="10" s="1"/>
  <c r="CK445" i="10"/>
  <c r="CL445" i="10" s="1"/>
  <c r="CK448" i="10"/>
  <c r="CL448" i="10" s="1"/>
  <c r="CK463" i="10"/>
  <c r="CL463" i="10" s="1"/>
  <c r="CK472" i="10"/>
  <c r="CL472" i="10" s="1"/>
  <c r="CK439" i="10"/>
  <c r="CL439" i="10" s="1"/>
  <c r="CK422" i="10"/>
  <c r="CL422" i="10" s="1"/>
  <c r="CK438" i="10"/>
  <c r="CL438" i="10" s="1"/>
  <c r="CK451" i="10"/>
  <c r="CL451" i="10" s="1"/>
  <c r="CK421" i="10"/>
  <c r="CL421" i="10" s="1"/>
  <c r="CK437" i="10"/>
  <c r="CL437" i="10" s="1"/>
  <c r="CK454" i="10"/>
  <c r="CL454" i="10" s="1"/>
  <c r="CK493" i="10"/>
  <c r="CL493" i="10" s="1"/>
  <c r="CK515" i="10"/>
  <c r="CL515" i="10" s="1"/>
  <c r="CK446" i="10"/>
  <c r="CL446" i="10" s="1"/>
  <c r="CK462" i="10"/>
  <c r="CL462" i="10" s="1"/>
  <c r="CK478" i="10"/>
  <c r="CL478" i="10" s="1"/>
  <c r="CK505" i="10"/>
  <c r="CL505" i="10" s="1"/>
  <c r="CK460" i="10"/>
  <c r="CL460" i="10" s="1"/>
  <c r="CK476" i="10"/>
  <c r="CL476" i="10" s="1"/>
  <c r="CK459" i="10"/>
  <c r="CL459" i="10" s="1"/>
  <c r="CK475" i="10"/>
  <c r="CL475" i="10" s="1"/>
  <c r="CK489" i="10"/>
  <c r="CL489" i="10" s="1"/>
  <c r="CK494" i="10"/>
  <c r="CL494" i="10" s="1"/>
  <c r="CK474" i="10"/>
  <c r="CL474" i="10" s="1"/>
  <c r="CK509" i="10"/>
  <c r="CL509" i="10" s="1"/>
  <c r="CK510" i="10"/>
  <c r="CL510" i="10" s="1"/>
  <c r="CK486" i="10"/>
  <c r="CL486" i="10" s="1"/>
  <c r="CK455" i="10"/>
  <c r="CL455" i="10" s="1"/>
  <c r="CK471" i="10"/>
  <c r="CL471" i="10" s="1"/>
  <c r="CK490" i="10"/>
  <c r="CL490" i="10" s="1"/>
  <c r="CK531" i="10"/>
  <c r="CL531" i="10" s="1"/>
  <c r="CK470" i="10"/>
  <c r="CL470" i="10" s="1"/>
  <c r="CK501" i="10"/>
  <c r="CL501" i="10" s="1"/>
  <c r="CK453" i="10"/>
  <c r="CL453" i="10" s="1"/>
  <c r="CK469" i="10"/>
  <c r="CL469" i="10" s="1"/>
  <c r="CK485" i="10"/>
  <c r="CL485" i="10" s="1"/>
  <c r="CK496" i="10"/>
  <c r="CL496" i="10" s="1"/>
  <c r="CK502" i="10"/>
  <c r="CL502" i="10" s="1"/>
  <c r="CK484" i="10"/>
  <c r="CL484" i="10" s="1"/>
  <c r="CK497" i="10"/>
  <c r="CL497" i="10" s="1"/>
  <c r="CK513" i="10"/>
  <c r="CL513" i="10" s="1"/>
  <c r="CK540" i="10"/>
  <c r="CL540" i="10" s="1"/>
  <c r="CK483" i="10"/>
  <c r="CL483" i="10" s="1"/>
  <c r="CK466" i="10"/>
  <c r="CL466" i="10" s="1"/>
  <c r="CK482" i="10"/>
  <c r="CL482" i="10" s="1"/>
  <c r="CK498" i="10"/>
  <c r="CL498" i="10" s="1"/>
  <c r="CK503" i="10"/>
  <c r="CL503" i="10" s="1"/>
  <c r="CK512" i="10"/>
  <c r="CL512" i="10" s="1"/>
  <c r="CK525" i="10"/>
  <c r="CL525" i="10" s="1"/>
  <c r="CK465" i="10"/>
  <c r="CL465" i="10" s="1"/>
  <c r="CK481" i="10"/>
  <c r="CL481" i="10" s="1"/>
  <c r="CK480" i="10"/>
  <c r="CL480" i="10" s="1"/>
  <c r="CK517" i="10"/>
  <c r="CL517" i="10" s="1"/>
  <c r="CK528" i="10"/>
  <c r="CL528" i="10" s="1"/>
  <c r="CK495" i="10"/>
  <c r="CL495" i="10" s="1"/>
  <c r="CK511" i="10"/>
  <c r="CL511" i="10" s="1"/>
  <c r="CK527" i="10"/>
  <c r="CL527" i="10" s="1"/>
  <c r="CK566" i="10"/>
  <c r="CL566" i="10" s="1"/>
  <c r="CK492" i="10"/>
  <c r="CL492" i="10" s="1"/>
  <c r="CK508" i="10"/>
  <c r="CL508" i="10" s="1"/>
  <c r="CK524" i="10"/>
  <c r="CL524" i="10" s="1"/>
  <c r="CK491" i="10"/>
  <c r="CL491" i="10" s="1"/>
  <c r="CK507" i="10"/>
  <c r="CL507" i="10" s="1"/>
  <c r="CK523" i="10"/>
  <c r="CL523" i="10" s="1"/>
  <c r="CK582" i="10"/>
  <c r="CL582" i="10" s="1"/>
  <c r="CK592" i="10"/>
  <c r="CL592" i="10" s="1"/>
  <c r="CK506" i="10"/>
  <c r="CL506" i="10" s="1"/>
  <c r="CK522" i="10"/>
  <c r="CL522" i="10" s="1"/>
  <c r="CK536" i="10"/>
  <c r="CL536" i="10" s="1"/>
  <c r="CK538" i="10"/>
  <c r="CL538" i="10" s="1"/>
  <c r="CK546" i="10"/>
  <c r="CL546" i="10" s="1"/>
  <c r="CK521" i="10"/>
  <c r="CL521" i="10" s="1"/>
  <c r="CK488" i="10"/>
  <c r="CL488" i="10" s="1"/>
  <c r="CK504" i="10"/>
  <c r="CL504" i="10" s="1"/>
  <c r="CK520" i="10"/>
  <c r="CL520" i="10" s="1"/>
  <c r="CK553" i="10"/>
  <c r="CL553" i="10" s="1"/>
  <c r="CK535" i="10"/>
  <c r="CL535" i="10" s="1"/>
  <c r="CK544" i="10"/>
  <c r="CL544" i="10" s="1"/>
  <c r="CK560" i="10"/>
  <c r="CL560" i="10" s="1"/>
  <c r="CK576" i="10"/>
  <c r="CL576" i="10" s="1"/>
  <c r="CK518" i="10"/>
  <c r="CL518" i="10" s="1"/>
  <c r="CK534" i="10"/>
  <c r="CL534" i="10" s="1"/>
  <c r="CK543" i="10"/>
  <c r="CL543" i="10" s="1"/>
  <c r="CK533" i="10"/>
  <c r="CL533" i="10" s="1"/>
  <c r="CK539" i="10"/>
  <c r="CL539" i="10" s="1"/>
  <c r="CK545" i="10"/>
  <c r="CL545" i="10" s="1"/>
  <c r="CK500" i="10"/>
  <c r="CL500" i="10" s="1"/>
  <c r="CK516" i="10"/>
  <c r="CL516" i="10" s="1"/>
  <c r="CK532" i="10"/>
  <c r="CL532" i="10" s="1"/>
  <c r="CK595" i="10"/>
  <c r="CL595" i="10" s="1"/>
  <c r="CK514" i="10"/>
  <c r="CL514" i="10" s="1"/>
  <c r="CK530" i="10"/>
  <c r="CL530" i="10" s="1"/>
  <c r="CK537" i="10"/>
  <c r="CL537" i="10" s="1"/>
  <c r="CK529" i="10"/>
  <c r="CL529" i="10" s="1"/>
  <c r="CK562" i="10"/>
  <c r="CL562" i="10" s="1"/>
  <c r="CK550" i="10"/>
  <c r="CL550" i="10" s="1"/>
  <c r="CK561" i="10"/>
  <c r="CL561" i="10" s="1"/>
  <c r="CK577" i="10"/>
  <c r="CL577" i="10" s="1"/>
  <c r="CK608" i="10"/>
  <c r="CL608" i="10" s="1"/>
  <c r="CK559" i="10"/>
  <c r="CL559" i="10" s="1"/>
  <c r="CK575" i="10"/>
  <c r="CL575" i="10" s="1"/>
  <c r="CK591" i="10"/>
  <c r="CL591" i="10" s="1"/>
  <c r="CK542" i="10"/>
  <c r="CL542" i="10" s="1"/>
  <c r="CK558" i="10"/>
  <c r="CL558" i="10" s="1"/>
  <c r="CK574" i="10"/>
  <c r="CL574" i="10" s="1"/>
  <c r="CK590" i="10"/>
  <c r="CL590" i="10" s="1"/>
  <c r="CK599" i="10"/>
  <c r="CL599" i="10" s="1"/>
  <c r="CK541" i="10"/>
  <c r="CL541" i="10" s="1"/>
  <c r="CK557" i="10"/>
  <c r="CL557" i="10" s="1"/>
  <c r="CK573" i="10"/>
  <c r="CL573" i="10" s="1"/>
  <c r="CK589" i="10"/>
  <c r="CL589" i="10" s="1"/>
  <c r="CK556" i="10"/>
  <c r="CL556" i="10" s="1"/>
  <c r="CK572" i="10"/>
  <c r="CL572" i="10" s="1"/>
  <c r="CK588" i="10"/>
  <c r="CL588" i="10" s="1"/>
  <c r="CK596" i="10"/>
  <c r="CL596" i="10" s="1"/>
  <c r="CK600" i="10"/>
  <c r="CL600" i="10" s="1"/>
  <c r="CK555" i="10"/>
  <c r="CL555" i="10" s="1"/>
  <c r="CK571" i="10"/>
  <c r="CL571" i="10" s="1"/>
  <c r="CK587" i="10"/>
  <c r="CL587" i="10" s="1"/>
  <c r="CK554" i="10"/>
  <c r="CL554" i="10" s="1"/>
  <c r="CK570" i="10"/>
  <c r="CL570" i="10" s="1"/>
  <c r="CK586" i="10"/>
  <c r="CL586" i="10" s="1"/>
  <c r="CK614" i="10"/>
  <c r="CL614" i="10" s="1"/>
  <c r="CK569" i="10"/>
  <c r="CL569" i="10" s="1"/>
  <c r="CK585" i="10"/>
  <c r="CL585" i="10" s="1"/>
  <c r="CK603" i="10"/>
  <c r="CL603" i="10" s="1"/>
  <c r="CK552" i="10"/>
  <c r="CL552" i="10" s="1"/>
  <c r="CK568" i="10"/>
  <c r="CL568" i="10" s="1"/>
  <c r="CK584" i="10"/>
  <c r="CL584" i="10" s="1"/>
  <c r="CK551" i="10"/>
  <c r="CL551" i="10" s="1"/>
  <c r="CK567" i="10"/>
  <c r="CL567" i="10" s="1"/>
  <c r="CK583" i="10"/>
  <c r="CL583" i="10" s="1"/>
  <c r="CK602" i="10"/>
  <c r="CL602" i="10" s="1"/>
  <c r="CK597" i="10"/>
  <c r="CL597" i="10" s="1"/>
  <c r="CK549" i="10"/>
  <c r="CL549" i="10" s="1"/>
  <c r="CK565" i="10"/>
  <c r="CL565" i="10" s="1"/>
  <c r="CK581" i="10"/>
  <c r="CL581" i="10" s="1"/>
  <c r="CK593" i="10"/>
  <c r="CL593" i="10" s="1"/>
  <c r="CK548" i="10"/>
  <c r="CL548" i="10" s="1"/>
  <c r="CK564" i="10"/>
  <c r="CL564" i="10" s="1"/>
  <c r="CK580" i="10"/>
  <c r="CL580" i="10" s="1"/>
  <c r="CK547" i="10"/>
  <c r="CL547" i="10" s="1"/>
  <c r="CK563" i="10"/>
  <c r="CL563" i="10" s="1"/>
  <c r="CK579" i="10"/>
  <c r="CL579" i="10" s="1"/>
  <c r="CK626" i="10"/>
  <c r="CL626" i="10" s="1"/>
  <c r="CK578" i="10"/>
  <c r="CL578" i="10" s="1"/>
  <c r="CK594" i="10"/>
  <c r="CL594" i="10" s="1"/>
  <c r="CK605" i="10"/>
  <c r="CL605" i="10" s="1"/>
  <c r="CK616" i="10"/>
  <c r="CL616" i="10" s="1"/>
  <c r="CK655" i="10"/>
  <c r="CL655" i="10" s="1"/>
  <c r="CK617" i="10"/>
  <c r="CL617" i="10" s="1"/>
  <c r="CK642" i="10"/>
  <c r="CL642" i="10" s="1"/>
  <c r="CK662" i="10"/>
  <c r="CL662" i="10" s="1"/>
  <c r="CK601" i="10"/>
  <c r="CL601" i="10" s="1"/>
  <c r="CK637" i="10"/>
  <c r="CL637" i="10" s="1"/>
  <c r="CK661" i="10"/>
  <c r="CL661" i="10" s="1"/>
  <c r="CK618" i="10"/>
  <c r="CL618" i="10" s="1"/>
  <c r="CK627" i="10"/>
  <c r="CL627" i="10" s="1"/>
  <c r="CK604" i="10"/>
  <c r="CL604" i="10" s="1"/>
  <c r="CK624" i="10"/>
  <c r="CL624" i="10" s="1"/>
  <c r="CK611" i="10"/>
  <c r="CL611" i="10" s="1"/>
  <c r="CK610" i="10"/>
  <c r="CL610" i="10" s="1"/>
  <c r="CK598" i="10"/>
  <c r="CL598" i="10" s="1"/>
  <c r="CK606" i="10"/>
  <c r="CL606" i="10" s="1"/>
  <c r="CK613" i="10"/>
  <c r="CL613" i="10" s="1"/>
  <c r="CK621" i="10"/>
  <c r="CL621" i="10" s="1"/>
  <c r="CK615" i="10"/>
  <c r="CL615" i="10" s="1"/>
  <c r="CK643" i="10"/>
  <c r="CL643" i="10" s="1"/>
  <c r="CK650" i="10"/>
  <c r="CL650" i="10" s="1"/>
  <c r="CK657" i="10"/>
  <c r="CL657" i="10" s="1"/>
  <c r="CK609" i="10"/>
  <c r="CL609" i="10" s="1"/>
  <c r="CK625" i="10"/>
  <c r="CL625" i="10" s="1"/>
  <c r="CK641" i="10"/>
  <c r="CL641" i="10" s="1"/>
  <c r="CK658" i="10"/>
  <c r="CL658" i="10" s="1"/>
  <c r="CK640" i="10"/>
  <c r="CL640" i="10" s="1"/>
  <c r="CK607" i="10"/>
  <c r="CL607" i="10" s="1"/>
  <c r="CK623" i="10"/>
  <c r="CL623" i="10" s="1"/>
  <c r="CK639" i="10"/>
  <c r="CL639" i="10" s="1"/>
  <c r="CK622" i="10"/>
  <c r="CL622" i="10" s="1"/>
  <c r="CK638" i="10"/>
  <c r="CL638" i="10" s="1"/>
  <c r="CK671" i="10"/>
  <c r="CL671" i="10" s="1"/>
  <c r="CK676" i="10"/>
  <c r="CL676" i="10" s="1"/>
  <c r="CK620" i="10"/>
  <c r="CL620" i="10" s="1"/>
  <c r="CK636" i="10"/>
  <c r="CL636" i="10" s="1"/>
  <c r="CK649" i="10"/>
  <c r="CL649" i="10" s="1"/>
  <c r="CK619" i="10"/>
  <c r="CL619" i="10" s="1"/>
  <c r="CK635" i="10"/>
  <c r="CL635" i="10" s="1"/>
  <c r="CK663" i="10"/>
  <c r="CL663" i="10" s="1"/>
  <c r="CK634" i="10"/>
  <c r="CL634" i="10" s="1"/>
  <c r="CK693" i="10"/>
  <c r="CL693" i="10" s="1"/>
  <c r="CK633" i="10"/>
  <c r="CL633" i="10" s="1"/>
  <c r="CK659" i="10"/>
  <c r="CL659" i="10" s="1"/>
  <c r="CK632" i="10"/>
  <c r="CL632" i="10" s="1"/>
  <c r="CK631" i="10"/>
  <c r="CL631" i="10" s="1"/>
  <c r="CK647" i="10"/>
  <c r="CL647" i="10" s="1"/>
  <c r="CK651" i="10"/>
  <c r="CL651" i="10" s="1"/>
  <c r="CK653" i="10"/>
  <c r="CL653" i="10" s="1"/>
  <c r="CK660" i="10"/>
  <c r="CL660" i="10" s="1"/>
  <c r="CK666" i="10"/>
  <c r="CL666" i="10" s="1"/>
  <c r="CK630" i="10"/>
  <c r="CL630" i="10" s="1"/>
  <c r="CK646" i="10"/>
  <c r="CL646" i="10" s="1"/>
  <c r="CK629" i="10"/>
  <c r="CL629" i="10" s="1"/>
  <c r="CK645" i="10"/>
  <c r="CL645" i="10" s="1"/>
  <c r="CK665" i="10"/>
  <c r="CL665" i="10" s="1"/>
  <c r="CK612" i="10"/>
  <c r="CL612" i="10" s="1"/>
  <c r="CK628" i="10"/>
  <c r="CL628" i="10" s="1"/>
  <c r="CK644" i="10"/>
  <c r="CL644" i="10" s="1"/>
  <c r="CK656" i="10"/>
  <c r="CL656" i="10" s="1"/>
  <c r="CK672" i="10"/>
  <c r="CL672" i="10" s="1"/>
  <c r="CK690" i="10"/>
  <c r="CL690" i="10" s="1"/>
  <c r="CK697" i="10"/>
  <c r="CL697" i="10" s="1"/>
  <c r="CK654" i="10"/>
  <c r="CL654" i="10" s="1"/>
  <c r="CK670" i="10"/>
  <c r="CL670" i="10" s="1"/>
  <c r="CK686" i="10"/>
  <c r="CL686" i="10" s="1"/>
  <c r="CK701" i="10"/>
  <c r="CL701" i="10" s="1"/>
  <c r="CK669" i="10"/>
  <c r="CL669" i="10" s="1"/>
  <c r="CK685" i="10"/>
  <c r="CL685" i="10" s="1"/>
  <c r="CK723" i="10"/>
  <c r="CL723" i="10" s="1"/>
  <c r="CK652" i="10"/>
  <c r="CL652" i="10" s="1"/>
  <c r="CK668" i="10"/>
  <c r="CL668" i="10" s="1"/>
  <c r="CK684" i="10"/>
  <c r="CL684" i="10" s="1"/>
  <c r="CK698" i="10"/>
  <c r="CL698" i="10" s="1"/>
  <c r="CK667" i="10"/>
  <c r="CL667" i="10" s="1"/>
  <c r="CK683" i="10"/>
  <c r="CL683" i="10" s="1"/>
  <c r="CK692" i="10"/>
  <c r="CL692" i="10" s="1"/>
  <c r="CK695" i="10"/>
  <c r="CL695" i="10" s="1"/>
  <c r="CK704" i="10"/>
  <c r="CL704" i="10" s="1"/>
  <c r="CK682" i="10"/>
  <c r="CL682" i="10" s="1"/>
  <c r="CK689" i="10"/>
  <c r="CL689" i="10" s="1"/>
  <c r="CK713" i="10"/>
  <c r="CL713" i="10" s="1"/>
  <c r="CK681" i="10"/>
  <c r="CL681" i="10" s="1"/>
  <c r="CK702" i="10"/>
  <c r="CL702" i="10" s="1"/>
  <c r="CK648" i="10"/>
  <c r="CL648" i="10" s="1"/>
  <c r="CK664" i="10"/>
  <c r="CL664" i="10" s="1"/>
  <c r="CK680" i="10"/>
  <c r="CL680" i="10" s="1"/>
  <c r="CK679" i="10"/>
  <c r="CL679" i="10" s="1"/>
  <c r="CK688" i="10"/>
  <c r="CL688" i="10" s="1"/>
  <c r="CK678" i="10"/>
  <c r="CL678" i="10" s="1"/>
  <c r="CK705" i="10"/>
  <c r="CL705" i="10" s="1"/>
  <c r="CK677" i="10"/>
  <c r="CL677" i="10" s="1"/>
  <c r="CK726" i="10"/>
  <c r="CL726" i="10" s="1"/>
  <c r="CK691" i="10"/>
  <c r="CL691" i="10" s="1"/>
  <c r="CK714" i="10"/>
  <c r="CL714" i="10" s="1"/>
  <c r="CK675" i="10"/>
  <c r="CL675" i="10" s="1"/>
  <c r="CK706" i="10"/>
  <c r="CL706" i="10" s="1"/>
  <c r="CK674" i="10"/>
  <c r="CL674" i="10" s="1"/>
  <c r="CK700" i="10"/>
  <c r="CL700" i="10" s="1"/>
  <c r="CK673" i="10"/>
  <c r="CL673" i="10" s="1"/>
  <c r="CK687" i="10"/>
  <c r="CL687" i="10" s="1"/>
  <c r="CK703" i="10"/>
  <c r="CL703" i="10" s="1"/>
  <c r="CK707" i="10"/>
  <c r="CL707" i="10" s="1"/>
  <c r="CK708" i="10"/>
  <c r="CL708" i="10" s="1"/>
  <c r="CK722" i="10"/>
  <c r="CL722" i="10" s="1"/>
  <c r="CK699" i="10"/>
  <c r="CL699" i="10" s="1"/>
  <c r="CK715" i="10"/>
  <c r="CL715" i="10" s="1"/>
  <c r="CK734" i="10"/>
  <c r="CL734" i="10" s="1"/>
  <c r="CK696" i="10"/>
  <c r="CL696" i="10" s="1"/>
  <c r="CK712" i="10"/>
  <c r="CL712" i="10" s="1"/>
  <c r="CK730" i="10"/>
  <c r="CL730" i="10" s="1"/>
  <c r="CK741" i="10"/>
  <c r="CL741" i="10" s="1"/>
  <c r="CK711" i="10"/>
  <c r="CL711" i="10" s="1"/>
  <c r="CK728" i="10"/>
  <c r="CL728" i="10" s="1"/>
  <c r="CK747" i="10"/>
  <c r="CL747" i="10" s="1"/>
  <c r="CK694" i="10"/>
  <c r="CL694" i="10" s="1"/>
  <c r="CK710" i="10"/>
  <c r="CL710" i="10" s="1"/>
  <c r="CK709" i="10"/>
  <c r="CL709" i="10" s="1"/>
  <c r="CK740" i="10"/>
  <c r="CL740" i="10" s="1"/>
  <c r="CK725" i="10"/>
  <c r="CL725" i="10" s="1"/>
  <c r="CK739" i="10"/>
  <c r="CL739" i="10" s="1"/>
  <c r="CK721" i="10"/>
  <c r="CL721" i="10" s="1"/>
  <c r="CK731" i="10"/>
  <c r="CL731" i="10" s="1"/>
  <c r="CK720" i="10"/>
  <c r="CL720" i="10" s="1"/>
  <c r="CK736" i="10"/>
  <c r="CL736" i="10" s="1"/>
  <c r="CK771" i="10"/>
  <c r="CL771" i="10" s="1"/>
  <c r="CK719" i="10"/>
  <c r="CL719" i="10" s="1"/>
  <c r="CK727" i="10"/>
  <c r="CL727" i="10" s="1"/>
  <c r="CK729" i="10"/>
  <c r="CL729" i="10" s="1"/>
  <c r="CK718" i="10"/>
  <c r="CL718" i="10" s="1"/>
  <c r="CK724" i="10"/>
  <c r="CL724" i="10" s="1"/>
  <c r="CK717" i="10"/>
  <c r="CL717" i="10" s="1"/>
  <c r="CK716" i="10"/>
  <c r="CL716" i="10" s="1"/>
  <c r="CK737" i="10"/>
  <c r="CL737" i="10" s="1"/>
  <c r="CK738" i="10"/>
  <c r="CL738" i="10" s="1"/>
  <c r="CK742" i="10"/>
  <c r="CL742" i="10" s="1"/>
  <c r="CK744" i="10"/>
  <c r="CL744" i="10" s="1"/>
  <c r="CK750" i="10"/>
  <c r="CL750" i="10" s="1"/>
  <c r="CK756" i="10"/>
  <c r="CL756" i="10" s="1"/>
  <c r="CK735" i="10"/>
  <c r="CL735" i="10" s="1"/>
  <c r="CK746" i="10"/>
  <c r="CL746" i="10" s="1"/>
  <c r="CK733" i="10"/>
  <c r="CL733" i="10" s="1"/>
  <c r="CK732" i="10"/>
  <c r="CL732" i="10" s="1"/>
  <c r="CK755" i="10"/>
  <c r="CL755" i="10" s="1"/>
  <c r="CK768" i="10"/>
  <c r="CL768" i="10" s="1"/>
  <c r="CK743" i="10"/>
  <c r="CL743" i="10" s="1"/>
  <c r="CK745" i="10"/>
  <c r="CL745" i="10" s="1"/>
  <c r="CK749" i="10"/>
  <c r="CL749" i="10" s="1"/>
  <c r="CK784" i="10"/>
  <c r="CL784" i="10" s="1"/>
  <c r="CK754" i="10"/>
  <c r="CL754" i="10" s="1"/>
  <c r="CK791" i="10"/>
  <c r="CL791" i="10" s="1"/>
  <c r="CK753" i="10"/>
  <c r="CL753" i="10" s="1"/>
  <c r="CK776" i="10"/>
  <c r="CL776" i="10" s="1"/>
  <c r="CK752" i="10"/>
  <c r="CL752" i="10" s="1"/>
  <c r="CK763" i="10"/>
  <c r="CL763" i="10" s="1"/>
  <c r="CK773" i="10"/>
  <c r="CL773" i="10" s="1"/>
  <c r="CK787" i="10"/>
  <c r="CL787" i="10" s="1"/>
  <c r="CK751" i="10"/>
  <c r="CL751" i="10" s="1"/>
  <c r="CK760" i="10"/>
  <c r="CL760" i="10" s="1"/>
  <c r="CK765" i="10"/>
  <c r="CL765" i="10" s="1"/>
  <c r="CK777" i="10"/>
  <c r="CL777" i="10" s="1"/>
  <c r="CK748" i="10"/>
  <c r="CL748" i="10" s="1"/>
  <c r="CK767" i="10"/>
  <c r="CL767" i="10" s="1"/>
  <c r="CK770" i="10"/>
  <c r="CL770" i="10" s="1"/>
  <c r="CK772" i="10"/>
  <c r="CL772" i="10" s="1"/>
  <c r="CK782" i="10"/>
  <c r="CL782" i="10" s="1"/>
  <c r="CK764" i="10"/>
  <c r="CL764" i="10" s="1"/>
  <c r="CK789" i="10"/>
  <c r="CL789" i="10" s="1"/>
  <c r="CK769" i="10"/>
  <c r="CL769" i="10" s="1"/>
  <c r="CK779" i="10"/>
  <c r="CL779" i="10" s="1"/>
  <c r="CK758" i="10"/>
  <c r="CL758" i="10" s="1"/>
  <c r="CK757" i="10"/>
  <c r="CL757" i="10" s="1"/>
  <c r="CK761" i="10"/>
  <c r="CL761" i="10" s="1"/>
  <c r="CK766" i="10"/>
  <c r="CL766" i="10" s="1"/>
  <c r="CK796" i="10"/>
  <c r="CL796" i="10" s="1"/>
  <c r="CK762" i="10"/>
  <c r="CL762" i="10" s="1"/>
  <c r="CK778" i="10"/>
  <c r="CL778" i="10" s="1"/>
  <c r="CK799" i="10"/>
  <c r="CL799" i="10" s="1"/>
  <c r="CK805" i="10"/>
  <c r="CL805" i="10" s="1"/>
  <c r="CK812" i="10"/>
  <c r="CL812" i="10" s="1"/>
  <c r="CK797" i="10"/>
  <c r="CL797" i="10" s="1"/>
  <c r="CK801" i="10"/>
  <c r="CL801" i="10" s="1"/>
  <c r="CK834" i="10"/>
  <c r="CL834" i="10" s="1"/>
  <c r="CK809" i="10"/>
  <c r="CL809" i="10" s="1"/>
  <c r="CK759" i="10"/>
  <c r="CL759" i="10" s="1"/>
  <c r="CK775" i="10"/>
  <c r="CL775" i="10" s="1"/>
  <c r="CK785" i="10"/>
  <c r="CL785" i="10" s="1"/>
  <c r="CK774" i="10"/>
  <c r="CL774" i="10" s="1"/>
  <c r="CK788" i="10"/>
  <c r="CL788" i="10" s="1"/>
  <c r="CK794" i="10"/>
  <c r="CL794" i="10" s="1"/>
  <c r="CK803" i="10"/>
  <c r="CL803" i="10" s="1"/>
  <c r="CK833" i="10"/>
  <c r="CL833" i="10" s="1"/>
  <c r="CK806" i="10"/>
  <c r="CL806" i="10" s="1"/>
  <c r="CK798" i="10"/>
  <c r="CL798" i="10" s="1"/>
  <c r="CK800" i="10"/>
  <c r="CL800" i="10" s="1"/>
  <c r="CK790" i="10"/>
  <c r="CL790" i="10" s="1"/>
  <c r="CK793" i="10"/>
  <c r="CL793" i="10" s="1"/>
  <c r="CK783" i="10"/>
  <c r="CL783" i="10" s="1"/>
  <c r="CK802" i="10"/>
  <c r="CL802" i="10" s="1"/>
  <c r="CK804" i="10"/>
  <c r="CL804" i="10" s="1"/>
  <c r="CK781" i="10"/>
  <c r="CL781" i="10" s="1"/>
  <c r="CK780" i="10"/>
  <c r="CL780" i="10" s="1"/>
  <c r="CK786" i="10"/>
  <c r="CL786" i="10" s="1"/>
  <c r="CK795" i="10"/>
  <c r="CL795" i="10" s="1"/>
  <c r="CK811" i="10"/>
  <c r="CL811" i="10" s="1"/>
  <c r="CK820" i="10"/>
  <c r="CL820" i="10" s="1"/>
  <c r="CK826" i="10"/>
  <c r="CL826" i="10" s="1"/>
  <c r="CK843" i="10"/>
  <c r="CL843" i="10" s="1"/>
  <c r="CK810" i="10"/>
  <c r="CL810" i="10" s="1"/>
  <c r="CK824" i="10"/>
  <c r="CL824" i="10" s="1"/>
  <c r="CK832" i="10"/>
  <c r="CL832" i="10" s="1"/>
  <c r="CK838" i="10"/>
  <c r="CL838" i="10" s="1"/>
  <c r="CK792" i="10"/>
  <c r="CL792" i="10" s="1"/>
  <c r="CK808" i="10"/>
  <c r="CL808" i="10" s="1"/>
  <c r="CK819" i="10"/>
  <c r="CL819" i="10" s="1"/>
  <c r="CK893" i="10"/>
  <c r="CL893" i="10" s="1"/>
  <c r="CK807" i="10"/>
  <c r="CL807" i="10" s="1"/>
  <c r="CK827" i="10"/>
  <c r="CL827" i="10" s="1"/>
  <c r="CK839" i="10"/>
  <c r="CL839" i="10" s="1"/>
  <c r="CK861" i="10"/>
  <c r="CL861" i="10" s="1"/>
  <c r="CK823" i="10"/>
  <c r="CL823" i="10" s="1"/>
  <c r="CK818" i="10"/>
  <c r="CL818" i="10" s="1"/>
  <c r="CK825" i="10"/>
  <c r="CL825" i="10" s="1"/>
  <c r="CK817" i="10"/>
  <c r="CL817" i="10" s="1"/>
  <c r="CK822" i="10"/>
  <c r="CL822" i="10" s="1"/>
  <c r="CK816" i="10"/>
  <c r="CL816" i="10" s="1"/>
  <c r="CK815" i="10"/>
  <c r="CL815" i="10" s="1"/>
  <c r="CK821" i="10"/>
  <c r="CL821" i="10" s="1"/>
  <c r="CK814" i="10"/>
  <c r="CL814" i="10" s="1"/>
  <c r="CK837" i="10"/>
  <c r="CL837" i="10" s="1"/>
  <c r="CK848" i="10"/>
  <c r="CL848" i="10" s="1"/>
  <c r="CK813" i="10"/>
  <c r="CL813" i="10" s="1"/>
  <c r="CK836" i="10"/>
  <c r="CL836" i="10" s="1"/>
  <c r="CK831" i="10"/>
  <c r="CL831" i="10" s="1"/>
  <c r="CK852" i="10"/>
  <c r="CL852" i="10" s="1"/>
  <c r="CK830" i="10"/>
  <c r="CL830" i="10" s="1"/>
  <c r="CK829" i="10"/>
  <c r="CL829" i="10" s="1"/>
  <c r="CK846" i="10"/>
  <c r="CL846" i="10" s="1"/>
  <c r="CK828" i="10"/>
  <c r="CL828" i="10" s="1"/>
  <c r="CK850" i="10"/>
  <c r="CL850" i="10" s="1"/>
  <c r="CK877" i="10"/>
  <c r="CL877" i="10" s="1"/>
  <c r="CK853" i="10"/>
  <c r="CL853" i="10" s="1"/>
  <c r="CK840" i="10"/>
  <c r="CL840" i="10" s="1"/>
  <c r="CK854" i="10"/>
  <c r="CL854" i="10" s="1"/>
  <c r="CK845" i="10"/>
  <c r="CL845" i="10" s="1"/>
  <c r="CK842" i="10"/>
  <c r="CL842" i="10" s="1"/>
  <c r="CK847" i="10"/>
  <c r="CL847" i="10" s="1"/>
  <c r="CK835" i="10"/>
  <c r="CL835" i="10" s="1"/>
  <c r="CK851" i="10"/>
  <c r="CL851" i="10" s="1"/>
  <c r="CK859" i="10"/>
  <c r="CL859" i="10" s="1"/>
  <c r="CK849" i="10"/>
  <c r="CL849" i="10" s="1"/>
  <c r="CK855" i="10"/>
  <c r="CL855" i="10" s="1"/>
  <c r="CK844" i="10"/>
  <c r="CL844" i="10" s="1"/>
  <c r="CK860" i="10"/>
  <c r="CL860" i="10" s="1"/>
  <c r="CK876" i="10"/>
  <c r="CL876" i="10" s="1"/>
  <c r="CK913" i="10"/>
  <c r="CL913" i="10" s="1"/>
  <c r="CK875" i="10"/>
  <c r="CL875" i="10" s="1"/>
  <c r="CK884" i="10"/>
  <c r="CL884" i="10" s="1"/>
  <c r="CK858" i="10"/>
  <c r="CL858" i="10" s="1"/>
  <c r="CK874" i="10"/>
  <c r="CL874" i="10" s="1"/>
  <c r="CK841" i="10"/>
  <c r="CL841" i="10" s="1"/>
  <c r="CK857" i="10"/>
  <c r="CL857" i="10" s="1"/>
  <c r="CK873" i="10"/>
  <c r="CL873" i="10" s="1"/>
  <c r="CK886" i="10"/>
  <c r="CL886" i="10" s="1"/>
  <c r="CK856" i="10"/>
  <c r="CL856" i="10" s="1"/>
  <c r="CK872" i="10"/>
  <c r="CL872" i="10" s="1"/>
  <c r="CK899" i="10"/>
  <c r="CL899" i="10" s="1"/>
  <c r="CK871" i="10"/>
  <c r="CL871" i="10" s="1"/>
  <c r="CK880" i="10"/>
  <c r="CL880" i="10" s="1"/>
  <c r="CK883" i="10"/>
  <c r="CL883" i="10" s="1"/>
  <c r="CK870" i="10"/>
  <c r="CL870" i="10" s="1"/>
  <c r="CK869" i="10"/>
  <c r="CL869" i="10" s="1"/>
  <c r="CK868" i="10"/>
  <c r="CL868" i="10" s="1"/>
  <c r="CK879" i="10"/>
  <c r="CL879" i="10" s="1"/>
  <c r="CK897" i="10"/>
  <c r="CL897" i="10" s="1"/>
  <c r="CK867" i="10"/>
  <c r="CL867" i="10" s="1"/>
  <c r="CK866" i="10"/>
  <c r="CL866" i="10" s="1"/>
  <c r="CK885" i="10"/>
  <c r="CL885" i="10" s="1"/>
  <c r="CK865" i="10"/>
  <c r="CL865" i="10" s="1"/>
  <c r="CK891" i="10"/>
  <c r="CL891" i="10" s="1"/>
  <c r="CK864" i="10"/>
  <c r="CL864" i="10" s="1"/>
  <c r="CK882" i="10"/>
  <c r="CL882" i="10" s="1"/>
  <c r="CK894" i="10"/>
  <c r="CL894" i="10" s="1"/>
  <c r="CK863" i="10"/>
  <c r="CL863" i="10" s="1"/>
  <c r="CK878" i="10"/>
  <c r="CL878" i="10" s="1"/>
  <c r="CK862" i="10"/>
  <c r="CL862" i="10" s="1"/>
  <c r="CK888" i="10"/>
  <c r="CL888" i="10" s="1"/>
  <c r="CK890" i="10"/>
  <c r="CL890" i="10" s="1"/>
  <c r="CK889" i="10"/>
  <c r="CL889" i="10" s="1"/>
  <c r="CK904" i="10"/>
  <c r="CL904" i="10" s="1"/>
  <c r="CK910" i="10"/>
  <c r="CL910" i="10" s="1"/>
  <c r="CK905" i="10"/>
  <c r="CL905" i="10" s="1"/>
  <c r="CK916" i="10"/>
  <c r="CL916" i="10" s="1"/>
  <c r="CK887" i="10"/>
  <c r="CL887" i="10" s="1"/>
  <c r="CK896" i="10"/>
  <c r="CL896" i="10" s="1"/>
  <c r="CK906" i="10"/>
  <c r="CL906" i="10" s="1"/>
  <c r="CK898" i="10"/>
  <c r="CL898" i="10" s="1"/>
  <c r="CK901" i="10"/>
  <c r="CL901" i="10" s="1"/>
  <c r="CK881" i="10"/>
  <c r="CL881" i="10" s="1"/>
  <c r="CK895" i="10"/>
  <c r="CL895" i="10" s="1"/>
  <c r="CK908" i="10"/>
  <c r="CL908" i="10" s="1"/>
  <c r="CK892" i="10"/>
  <c r="CL892" i="10" s="1"/>
  <c r="CK909" i="10"/>
  <c r="CL909" i="10" s="1"/>
  <c r="CK903" i="10"/>
  <c r="CL903" i="10" s="1"/>
  <c r="CK940" i="10"/>
  <c r="CL940" i="10" s="1"/>
  <c r="CK902" i="10"/>
  <c r="CL902" i="10" s="1"/>
  <c r="CK920" i="10"/>
  <c r="CL920" i="10" s="1"/>
  <c r="CK923" i="10"/>
  <c r="CL923" i="10" s="1"/>
  <c r="CK900" i="10"/>
  <c r="CL900" i="10" s="1"/>
  <c r="CK915" i="10"/>
  <c r="CL915" i="10" s="1"/>
  <c r="CK912" i="10"/>
  <c r="CL912" i="10" s="1"/>
  <c r="CK917" i="10"/>
  <c r="CL917" i="10" s="1"/>
  <c r="CK937" i="10"/>
  <c r="CL937" i="10" s="1"/>
  <c r="CK926" i="10"/>
  <c r="CL926" i="10" s="1"/>
  <c r="CK935" i="10"/>
  <c r="CL935" i="10" s="1"/>
  <c r="CK919" i="10"/>
  <c r="CL919" i="10" s="1"/>
  <c r="CK922" i="10"/>
  <c r="CL922" i="10" s="1"/>
  <c r="CK951" i="10"/>
  <c r="CL951" i="10" s="1"/>
  <c r="CK931" i="10"/>
  <c r="CL931" i="10" s="1"/>
  <c r="CK936" i="10"/>
  <c r="CL936" i="10" s="1"/>
  <c r="CK907" i="10"/>
  <c r="CL907" i="10" s="1"/>
  <c r="CK921" i="10"/>
  <c r="CL921" i="10" s="1"/>
  <c r="CK927" i="10"/>
  <c r="CL927" i="10" s="1"/>
  <c r="CK928" i="10"/>
  <c r="CL928" i="10" s="1"/>
  <c r="CK929" i="10"/>
  <c r="CL929" i="10" s="1"/>
  <c r="CK924" i="10"/>
  <c r="CL924" i="10" s="1"/>
  <c r="CK918" i="10"/>
  <c r="CL918" i="10" s="1"/>
  <c r="CK914" i="10"/>
  <c r="CL914" i="10" s="1"/>
  <c r="CK957" i="10"/>
  <c r="CL957" i="10" s="1"/>
  <c r="CK955" i="10"/>
  <c r="CL955" i="10" s="1"/>
  <c r="CK911" i="10"/>
  <c r="CL911" i="10" s="1"/>
  <c r="CK925" i="10"/>
  <c r="CL925" i="10" s="1"/>
  <c r="CK953" i="10"/>
  <c r="CL953" i="10" s="1"/>
  <c r="CK947" i="10"/>
  <c r="CL947" i="10" s="1"/>
  <c r="CK950" i="10"/>
  <c r="CL950" i="10" s="1"/>
  <c r="CK941" i="10"/>
  <c r="CL941" i="10" s="1"/>
  <c r="CK942" i="10"/>
  <c r="CL942" i="10" s="1"/>
  <c r="CK945" i="10"/>
  <c r="CL945" i="10" s="1"/>
  <c r="CK959" i="10"/>
  <c r="CL959" i="10" s="1"/>
  <c r="CK943" i="10"/>
  <c r="CL943" i="10" s="1"/>
  <c r="CK934" i="10"/>
  <c r="CL934" i="10" s="1"/>
  <c r="CK954" i="10"/>
  <c r="CL954" i="10" s="1"/>
  <c r="CK933" i="10"/>
  <c r="CL933" i="10" s="1"/>
  <c r="CK948" i="10"/>
  <c r="CL948" i="10" s="1"/>
  <c r="CK932" i="10"/>
  <c r="CL932" i="10" s="1"/>
  <c r="CK963" i="10"/>
  <c r="CL963" i="10" s="1"/>
  <c r="CK967" i="10"/>
  <c r="CL967" i="10" s="1"/>
  <c r="CK972" i="10"/>
  <c r="CL972" i="10" s="1"/>
  <c r="CK930" i="10"/>
  <c r="CL930" i="10" s="1"/>
  <c r="CK974" i="10"/>
  <c r="CL974" i="10" s="1"/>
  <c r="CK962" i="10"/>
  <c r="CL962" i="10" s="1"/>
  <c r="CK939" i="10"/>
  <c r="CL939" i="10" s="1"/>
  <c r="CK949" i="10"/>
  <c r="CL949" i="10" s="1"/>
  <c r="CK938" i="10"/>
  <c r="CL938" i="10" s="1"/>
  <c r="CK946" i="10"/>
  <c r="CL946" i="10" s="1"/>
  <c r="CK956" i="10"/>
  <c r="CL956" i="10" s="1"/>
  <c r="CK978" i="10"/>
  <c r="CL978" i="10" s="1"/>
  <c r="CK952" i="10"/>
  <c r="CL952" i="10" s="1"/>
  <c r="CK969" i="10"/>
  <c r="CL969" i="10" s="1"/>
  <c r="CK970" i="10"/>
  <c r="CL970" i="10" s="1"/>
  <c r="CK979" i="10"/>
  <c r="CL979" i="10" s="1"/>
  <c r="CK965" i="10"/>
  <c r="CL965" i="10" s="1"/>
  <c r="CK966" i="10"/>
  <c r="CL966" i="10" s="1"/>
  <c r="CK975" i="10"/>
  <c r="CL975" i="10" s="1"/>
  <c r="CK971" i="10"/>
  <c r="CL971" i="10" s="1"/>
  <c r="CK944" i="10"/>
  <c r="CL944" i="10" s="1"/>
  <c r="CK958" i="10"/>
  <c r="CL958" i="10" s="1"/>
  <c r="CK964" i="10"/>
  <c r="CL964" i="10" s="1"/>
  <c r="CK980" i="10"/>
  <c r="CL980" i="10" s="1"/>
  <c r="CK986" i="10"/>
  <c r="CL986" i="10" s="1"/>
  <c r="CK961" i="10"/>
  <c r="CL961" i="10" s="1"/>
  <c r="CK977" i="10"/>
  <c r="CL977" i="10" s="1"/>
  <c r="CK982" i="10"/>
  <c r="CL982" i="10" s="1"/>
  <c r="CK960" i="10"/>
  <c r="CL960" i="10" s="1"/>
  <c r="CK976" i="10"/>
  <c r="CL976" i="10" s="1"/>
  <c r="CK995" i="10"/>
  <c r="CL995" i="10" s="1"/>
  <c r="CK989" i="10"/>
  <c r="CL989" i="10" s="1"/>
  <c r="CK984" i="10"/>
  <c r="CL984" i="10" s="1"/>
  <c r="CK973" i="10"/>
  <c r="CL973" i="10" s="1"/>
  <c r="CK992" i="10"/>
  <c r="CL992" i="10" s="1"/>
  <c r="CK1010" i="10"/>
  <c r="CL1010" i="10" s="1"/>
  <c r="CK981" i="10"/>
  <c r="CL981" i="10" s="1"/>
  <c r="CK968" i="10"/>
  <c r="CL968" i="10" s="1"/>
  <c r="CK985" i="10"/>
  <c r="CL985" i="10" s="1"/>
  <c r="CK996" i="10"/>
  <c r="CL996" i="10" s="1"/>
  <c r="CK983" i="10"/>
  <c r="CL983" i="10" s="1"/>
  <c r="CK994" i="10"/>
  <c r="CL994" i="10" s="1"/>
  <c r="CK1011" i="10"/>
  <c r="CL1011" i="10" s="1"/>
  <c r="CK993" i="10"/>
  <c r="CL993" i="10" s="1"/>
  <c r="CK1009" i="10"/>
  <c r="CL1009" i="10" s="1"/>
  <c r="CK1008" i="10"/>
  <c r="CL1008" i="10" s="1"/>
  <c r="CK991" i="10"/>
  <c r="CL991" i="10" s="1"/>
  <c r="CK1007" i="10"/>
  <c r="CL1007" i="10" s="1"/>
  <c r="CK990" i="10"/>
  <c r="CL990" i="10" s="1"/>
  <c r="CK1006" i="10"/>
  <c r="CL1006" i="10" s="1"/>
  <c r="CK1005" i="10"/>
  <c r="CL1005" i="10" s="1"/>
  <c r="CK988" i="10"/>
  <c r="CL988" i="10" s="1"/>
  <c r="CK1004" i="10"/>
  <c r="CL1004" i="10" s="1"/>
  <c r="CK987" i="10"/>
  <c r="CL987" i="10" s="1"/>
  <c r="CK1003" i="10"/>
  <c r="CL1003" i="10" s="1"/>
  <c r="CK1002" i="10"/>
  <c r="CL1002" i="10" s="1"/>
  <c r="CK1001" i="10"/>
  <c r="CL1001" i="10" s="1"/>
  <c r="CK1000" i="10"/>
  <c r="CL1000" i="10" s="1"/>
  <c r="CK999" i="10"/>
  <c r="CL999" i="10" s="1"/>
  <c r="CK998" i="10"/>
  <c r="CL998" i="10" s="1"/>
  <c r="CK1014" i="10"/>
  <c r="CL1014" i="10" s="1"/>
  <c r="CK997" i="10"/>
  <c r="CL997" i="10" s="1"/>
  <c r="CK1013" i="10"/>
  <c r="CL1013" i="10" s="1"/>
  <c r="CK1012" i="10"/>
  <c r="CL1012" i="10" s="1"/>
  <c r="CH84" i="10"/>
  <c r="CG84" i="10"/>
  <c r="CH36" i="10"/>
  <c r="CH54" i="10"/>
  <c r="CH60" i="10"/>
  <c r="CH19" i="10"/>
  <c r="CG19" i="10"/>
  <c r="CH22" i="10"/>
  <c r="CH101" i="10"/>
  <c r="CG101" i="10"/>
  <c r="CG16" i="10"/>
  <c r="CH17" i="10"/>
  <c r="CH18" i="10"/>
  <c r="CH34" i="10"/>
  <c r="CG34" i="10"/>
  <c r="CH100" i="10"/>
  <c r="CG100" i="10"/>
  <c r="CH46" i="10"/>
  <c r="CG46" i="10"/>
  <c r="CH65" i="10"/>
  <c r="CG65" i="10"/>
  <c r="CG36" i="10"/>
  <c r="CH58" i="10"/>
  <c r="CG58" i="10"/>
  <c r="CH69" i="10"/>
  <c r="CG69" i="10"/>
  <c r="CH16" i="10"/>
  <c r="CG17" i="10"/>
  <c r="CH77" i="10"/>
  <c r="CG77" i="10"/>
  <c r="CH135" i="10"/>
  <c r="CG135" i="10"/>
  <c r="CG37" i="10"/>
  <c r="CG47" i="10"/>
  <c r="CG99" i="10"/>
  <c r="AA13" i="10"/>
  <c r="CH99" i="10"/>
  <c r="CG21" i="10"/>
  <c r="CG52" i="10"/>
  <c r="CH52" i="10"/>
  <c r="CG25" i="10"/>
  <c r="CH35" i="10"/>
  <c r="CG35" i="10"/>
  <c r="CH38" i="10"/>
  <c r="CI38" i="10" s="1"/>
  <c r="CH21" i="10"/>
  <c r="CH33" i="10"/>
  <c r="CG33" i="10"/>
  <c r="CG60" i="10"/>
  <c r="CI80" i="10"/>
  <c r="CM80" i="10" s="1"/>
  <c r="AK80" i="10" s="1"/>
  <c r="CG83" i="10"/>
  <c r="CI83" i="10" s="1"/>
  <c r="CM83" i="10" s="1"/>
  <c r="AK83" i="10" s="1"/>
  <c r="CH151" i="10"/>
  <c r="CG151" i="10"/>
  <c r="CH68" i="10"/>
  <c r="CG68" i="10"/>
  <c r="CG128" i="10"/>
  <c r="CI128" i="10" s="1"/>
  <c r="CH79" i="10"/>
  <c r="CG79" i="10"/>
  <c r="CG102" i="10"/>
  <c r="CG66" i="10"/>
  <c r="CG30" i="10"/>
  <c r="CH31" i="10"/>
  <c r="CH49" i="10"/>
  <c r="CI49" i="10" s="1"/>
  <c r="CM49" i="10" s="1"/>
  <c r="AK49" i="10" s="1"/>
  <c r="CH55" i="10"/>
  <c r="CG61" i="10"/>
  <c r="CG82" i="10"/>
  <c r="CH102" i="10"/>
  <c r="CH117" i="10"/>
  <c r="CH175" i="10"/>
  <c r="CG175" i="10"/>
  <c r="CH197" i="10"/>
  <c r="CG197" i="10"/>
  <c r="CG29" i="10"/>
  <c r="CG45" i="10"/>
  <c r="CI45" i="10" s="1"/>
  <c r="CM45" i="10" s="1"/>
  <c r="AK45" i="10" s="1"/>
  <c r="CH103" i="10"/>
  <c r="CG28" i="10"/>
  <c r="CI28" i="10" s="1"/>
  <c r="CG44" i="10"/>
  <c r="CI44" i="10" s="1"/>
  <c r="CM44" i="10" s="1"/>
  <c r="AK44" i="10" s="1"/>
  <c r="BO44" i="10" s="1"/>
  <c r="W44" i="10" s="1"/>
  <c r="CH53" i="10"/>
  <c r="CG56" i="10"/>
  <c r="CH62" i="10"/>
  <c r="CH67" i="10"/>
  <c r="CH76" i="10"/>
  <c r="CG85" i="10"/>
  <c r="CI85" i="10" s="1"/>
  <c r="CM85" i="10" s="1"/>
  <c r="AK85" i="10" s="1"/>
  <c r="BO85" i="10" s="1"/>
  <c r="W85" i="10" s="1"/>
  <c r="CH63" i="10"/>
  <c r="CG63" i="10"/>
  <c r="CG78" i="10"/>
  <c r="CH98" i="10"/>
  <c r="CG98" i="10"/>
  <c r="CH168" i="10"/>
  <c r="CG168" i="10"/>
  <c r="CH64" i="10"/>
  <c r="CI64" i="10" s="1"/>
  <c r="CM64" i="10" s="1"/>
  <c r="AK64" i="10" s="1"/>
  <c r="BO64" i="10" s="1"/>
  <c r="W64" i="10" s="1"/>
  <c r="CH113" i="10"/>
  <c r="CG113" i="10"/>
  <c r="CG70" i="10"/>
  <c r="CH71" i="10"/>
  <c r="CI71" i="10" s="1"/>
  <c r="CM71" i="10" s="1"/>
  <c r="AK71" i="10" s="1"/>
  <c r="BO71" i="10" s="1"/>
  <c r="W71" i="10" s="1"/>
  <c r="CG72" i="10"/>
  <c r="CH78" i="10"/>
  <c r="CG120" i="10"/>
  <c r="CH120" i="10"/>
  <c r="CG117" i="10"/>
  <c r="CH155" i="10"/>
  <c r="CG155" i="10"/>
  <c r="CH191" i="10"/>
  <c r="CG191" i="10"/>
  <c r="CH134" i="10"/>
  <c r="CG134" i="10"/>
  <c r="CG167" i="10"/>
  <c r="CG149" i="10"/>
  <c r="CG139" i="10"/>
  <c r="CH144" i="10"/>
  <c r="CH156" i="10"/>
  <c r="CG156" i="10"/>
  <c r="CG97" i="10"/>
  <c r="CG125" i="10"/>
  <c r="CG138" i="10"/>
  <c r="CH141" i="10"/>
  <c r="CG96" i="10"/>
  <c r="CI96" i="10" s="1"/>
  <c r="CG112" i="10"/>
  <c r="CI112" i="10" s="1"/>
  <c r="CM112" i="10" s="1"/>
  <c r="AK112" i="10" s="1"/>
  <c r="CG127" i="10"/>
  <c r="CG129" i="10"/>
  <c r="CI129" i="10" s="1"/>
  <c r="CG95" i="10"/>
  <c r="CG111" i="10"/>
  <c r="CG119" i="10"/>
  <c r="CG122" i="10"/>
  <c r="CG146" i="10"/>
  <c r="CH150" i="10"/>
  <c r="CG150" i="10"/>
  <c r="CG152" i="10"/>
  <c r="CH146" i="10"/>
  <c r="CH160" i="10"/>
  <c r="CI160" i="10" s="1"/>
  <c r="CM160" i="10" s="1"/>
  <c r="AK160" i="10" s="1"/>
  <c r="CG93" i="10"/>
  <c r="CI93" i="10" s="1"/>
  <c r="CM93" i="10" s="1"/>
  <c r="AK93" i="10" s="1"/>
  <c r="BO93" i="10" s="1"/>
  <c r="W93" i="10" s="1"/>
  <c r="CH94" i="10"/>
  <c r="CG109" i="10"/>
  <c r="CH110" i="10"/>
  <c r="CH157" i="10"/>
  <c r="CG165" i="10"/>
  <c r="CH165" i="10"/>
  <c r="CH121" i="10"/>
  <c r="CG143" i="10"/>
  <c r="CI143" i="10" s="1"/>
  <c r="CM143" i="10" s="1"/>
  <c r="AK143" i="10" s="1"/>
  <c r="BO143" i="10" s="1"/>
  <c r="W143" i="10" s="1"/>
  <c r="CH152" i="10"/>
  <c r="CG91" i="10"/>
  <c r="CH92" i="10"/>
  <c r="CG107" i="10"/>
  <c r="CH108" i="10"/>
  <c r="CH115" i="10"/>
  <c r="CG124" i="10"/>
  <c r="CG130" i="10"/>
  <c r="CH142" i="10"/>
  <c r="CI142" i="10" s="1"/>
  <c r="CM142" i="10" s="1"/>
  <c r="AK142" i="10" s="1"/>
  <c r="BO142" i="10" s="1"/>
  <c r="W142" i="10" s="1"/>
  <c r="CG157" i="10"/>
  <c r="CH161" i="10"/>
  <c r="CG161" i="10"/>
  <c r="CG90" i="10"/>
  <c r="CH91" i="10"/>
  <c r="CG106" i="10"/>
  <c r="CI106" i="10" s="1"/>
  <c r="CM106" i="10" s="1"/>
  <c r="AK106" i="10" s="1"/>
  <c r="CH107" i="10"/>
  <c r="CG118" i="10"/>
  <c r="CH124" i="10"/>
  <c r="CH130" i="10"/>
  <c r="CG136" i="10"/>
  <c r="CI136" i="10" s="1"/>
  <c r="CM136" i="10" s="1"/>
  <c r="AK136" i="10" s="1"/>
  <c r="BO136" i="10" s="1"/>
  <c r="W136" i="10" s="1"/>
  <c r="CH140" i="10"/>
  <c r="CH148" i="10"/>
  <c r="CG158" i="10"/>
  <c r="CH158" i="10"/>
  <c r="CH186" i="10"/>
  <c r="CG186" i="10"/>
  <c r="CH171" i="10"/>
  <c r="CG171" i="10"/>
  <c r="CH182" i="10"/>
  <c r="CH192" i="10"/>
  <c r="CG192" i="10"/>
  <c r="CG170" i="10"/>
  <c r="CH180" i="10"/>
  <c r="CG180" i="10"/>
  <c r="CH198" i="10"/>
  <c r="CH201" i="10"/>
  <c r="CG201" i="10"/>
  <c r="CH227" i="10"/>
  <c r="CH202" i="10"/>
  <c r="CG202" i="10"/>
  <c r="CH170" i="10"/>
  <c r="CG176" i="10"/>
  <c r="CH183" i="10"/>
  <c r="CH187" i="10"/>
  <c r="CG187" i="10"/>
  <c r="CH203" i="10"/>
  <c r="CG203" i="10"/>
  <c r="CH215" i="10"/>
  <c r="CG215" i="10"/>
  <c r="CG141" i="10"/>
  <c r="CH159" i="10"/>
  <c r="CH174" i="10"/>
  <c r="CH166" i="10"/>
  <c r="CG166" i="10"/>
  <c r="CH181" i="10"/>
  <c r="CG181" i="10"/>
  <c r="CH167" i="10"/>
  <c r="CH193" i="10"/>
  <c r="CG193" i="10"/>
  <c r="CH196" i="10"/>
  <c r="CG196" i="10"/>
  <c r="CG182" i="10"/>
  <c r="CG198" i="10"/>
  <c r="CG210" i="10"/>
  <c r="CG219" i="10"/>
  <c r="CH221" i="10"/>
  <c r="CH242" i="10"/>
  <c r="CG242" i="10"/>
  <c r="CG235" i="10"/>
  <c r="CH223" i="10"/>
  <c r="CH235" i="10"/>
  <c r="CH236" i="10"/>
  <c r="CG236" i="10"/>
  <c r="CH259" i="10"/>
  <c r="CG259" i="10"/>
  <c r="CG205" i="10"/>
  <c r="CI205" i="10" s="1"/>
  <c r="CM205" i="10" s="1"/>
  <c r="AK205" i="10" s="1"/>
  <c r="BO205" i="10" s="1"/>
  <c r="W205" i="10" s="1"/>
  <c r="CG223" i="10"/>
  <c r="CH226" i="10"/>
  <c r="CG226" i="10"/>
  <c r="CH239" i="10"/>
  <c r="CH253" i="10"/>
  <c r="CG253" i="10"/>
  <c r="CG211" i="10"/>
  <c r="CG218" i="10"/>
  <c r="CG239" i="10"/>
  <c r="CG174" i="10"/>
  <c r="CG190" i="10"/>
  <c r="CH212" i="10"/>
  <c r="CI212" i="10" s="1"/>
  <c r="CM212" i="10" s="1"/>
  <c r="AK212" i="10" s="1"/>
  <c r="CH220" i="10"/>
  <c r="CG220" i="10"/>
  <c r="CH234" i="10"/>
  <c r="CG234" i="10"/>
  <c r="CG214" i="10"/>
  <c r="CH238" i="10"/>
  <c r="CG238" i="10"/>
  <c r="CH289" i="10"/>
  <c r="CG289" i="10"/>
  <c r="CG228" i="10"/>
  <c r="CI228" i="10" s="1"/>
  <c r="CM228" i="10" s="1"/>
  <c r="AK228" i="10" s="1"/>
  <c r="BO228" i="10" s="1"/>
  <c r="W228" i="10" s="1"/>
  <c r="CG244" i="10"/>
  <c r="CI244" i="10" s="1"/>
  <c r="CM244" i="10" s="1"/>
  <c r="AK244" i="10" s="1"/>
  <c r="BO244" i="10" s="1"/>
  <c r="W244" i="10" s="1"/>
  <c r="CG227" i="10"/>
  <c r="CG243" i="10"/>
  <c r="CG254" i="10"/>
  <c r="CI254" i="10" s="1"/>
  <c r="CM254" i="10" s="1"/>
  <c r="AK254" i="10" s="1"/>
  <c r="BO254" i="10" s="1"/>
  <c r="W254" i="10" s="1"/>
  <c r="CG257" i="10"/>
  <c r="CI257" i="10" s="1"/>
  <c r="CM257" i="10" s="1"/>
  <c r="AK257" i="10" s="1"/>
  <c r="CG261" i="10"/>
  <c r="CH268" i="10"/>
  <c r="CH264" i="10"/>
  <c r="CH270" i="10"/>
  <c r="CH263" i="10"/>
  <c r="CH269" i="10"/>
  <c r="CG269" i="10"/>
  <c r="CH273" i="10"/>
  <c r="CG273" i="10"/>
  <c r="CG252" i="10"/>
  <c r="CG256" i="10"/>
  <c r="CG271" i="10"/>
  <c r="CH278" i="10"/>
  <c r="CG278" i="10"/>
  <c r="CG251" i="10"/>
  <c r="CI251" i="10" s="1"/>
  <c r="CM251" i="10" s="1"/>
  <c r="AK251" i="10" s="1"/>
  <c r="CG263" i="10"/>
  <c r="CH294" i="10"/>
  <c r="CG294" i="10"/>
  <c r="CG250" i="10"/>
  <c r="CG258" i="10"/>
  <c r="CI258" i="10" s="1"/>
  <c r="CM258" i="10" s="1"/>
  <c r="AK258" i="10" s="1"/>
  <c r="BO258" i="10" s="1"/>
  <c r="W258" i="10" s="1"/>
  <c r="CG283" i="10"/>
  <c r="CH283" i="10"/>
  <c r="CH296" i="10"/>
  <c r="CG296" i="10"/>
  <c r="CG265" i="10"/>
  <c r="CH271" i="10"/>
  <c r="CH279" i="10"/>
  <c r="CG232" i="10"/>
  <c r="CI232" i="10" s="1"/>
  <c r="CM232" i="10" s="1"/>
  <c r="AK232" i="10" s="1"/>
  <c r="BO232" i="10" s="1"/>
  <c r="W232" i="10" s="1"/>
  <c r="CH265" i="10"/>
  <c r="CH284" i="10"/>
  <c r="CH297" i="10"/>
  <c r="CG297" i="10"/>
  <c r="CH316" i="10"/>
  <c r="CG316" i="10"/>
  <c r="CG262" i="10"/>
  <c r="CI262" i="10" s="1"/>
  <c r="CM262" i="10" s="1"/>
  <c r="AK262" i="10" s="1"/>
  <c r="BO262" i="10" s="1"/>
  <c r="W262" i="10" s="1"/>
  <c r="CH267" i="10"/>
  <c r="CI267" i="10" s="1"/>
  <c r="CM267" i="10" s="1"/>
  <c r="AK267" i="10" s="1"/>
  <c r="BO267" i="10" s="1"/>
  <c r="W267" i="10" s="1"/>
  <c r="CH274" i="10"/>
  <c r="CH300" i="10"/>
  <c r="CH314" i="10"/>
  <c r="CI314" i="10" s="1"/>
  <c r="CM314" i="10" s="1"/>
  <c r="AK314" i="10" s="1"/>
  <c r="BO314" i="10" s="1"/>
  <c r="W314" i="10" s="1"/>
  <c r="CH351" i="10"/>
  <c r="CG351" i="10"/>
  <c r="CH358" i="10"/>
  <c r="CG358" i="10"/>
  <c r="CG374" i="10"/>
  <c r="CI374" i="10" s="1"/>
  <c r="CM374" i="10" s="1"/>
  <c r="AK374" i="10" s="1"/>
  <c r="BO374" i="10" s="1"/>
  <c r="W374" i="10" s="1"/>
  <c r="CG317" i="10"/>
  <c r="CH339" i="10"/>
  <c r="CG359" i="10"/>
  <c r="CI359" i="10" s="1"/>
  <c r="CM359" i="10" s="1"/>
  <c r="AK359" i="10" s="1"/>
  <c r="BO359" i="10" s="1"/>
  <c r="W359" i="10" s="1"/>
  <c r="CG279" i="10"/>
  <c r="CH280" i="10"/>
  <c r="CG339" i="10"/>
  <c r="CH354" i="10"/>
  <c r="CG354" i="10"/>
  <c r="CI364" i="10"/>
  <c r="CM364" i="10" s="1"/>
  <c r="AK364" i="10" s="1"/>
  <c r="BO364" i="10" s="1"/>
  <c r="W364" i="10" s="1"/>
  <c r="CH307" i="10"/>
  <c r="CH311" i="10"/>
  <c r="CG340" i="10"/>
  <c r="CI340" i="10" s="1"/>
  <c r="CM340" i="10" s="1"/>
  <c r="AK340" i="10" s="1"/>
  <c r="CH371" i="10"/>
  <c r="CG371" i="10"/>
  <c r="CG318" i="10"/>
  <c r="CH321" i="10"/>
  <c r="CH333" i="10"/>
  <c r="CG333" i="10"/>
  <c r="CG369" i="10"/>
  <c r="CH369" i="10"/>
  <c r="CI324" i="10"/>
  <c r="CM324" i="10" s="1"/>
  <c r="AK324" i="10" s="1"/>
  <c r="BO324" i="10" s="1"/>
  <c r="W324" i="10" s="1"/>
  <c r="CH355" i="10"/>
  <c r="CH363" i="10"/>
  <c r="CG363" i="10"/>
  <c r="CG275" i="10"/>
  <c r="CG291" i="10"/>
  <c r="CG299" i="10"/>
  <c r="CG304" i="10"/>
  <c r="CG307" i="10"/>
  <c r="CG311" i="10"/>
  <c r="CG319" i="10"/>
  <c r="CG355" i="10"/>
  <c r="CG274" i="10"/>
  <c r="CH275" i="10"/>
  <c r="CG290" i="10"/>
  <c r="CH291" i="10"/>
  <c r="CH299" i="10"/>
  <c r="CH304" i="10"/>
  <c r="CH319" i="10"/>
  <c r="CG356" i="10"/>
  <c r="CG301" i="10"/>
  <c r="CG309" i="10"/>
  <c r="CI309" i="10" s="1"/>
  <c r="CG312" i="10"/>
  <c r="CI312" i="10" s="1"/>
  <c r="CM312" i="10" s="1"/>
  <c r="AK312" i="10" s="1"/>
  <c r="BO312" i="10" s="1"/>
  <c r="W312" i="10" s="1"/>
  <c r="CH323" i="10"/>
  <c r="CI323" i="10" s="1"/>
  <c r="CM323" i="10" s="1"/>
  <c r="AK323" i="10" s="1"/>
  <c r="BO323" i="10" s="1"/>
  <c r="W323" i="10" s="1"/>
  <c r="CH334" i="10"/>
  <c r="CG334" i="10"/>
  <c r="CH349" i="10"/>
  <c r="CG349" i="10"/>
  <c r="CG285" i="10"/>
  <c r="CH286" i="10"/>
  <c r="CH298" i="10"/>
  <c r="CG303" i="10"/>
  <c r="CG313" i="10"/>
  <c r="CH322" i="10"/>
  <c r="CG322" i="10"/>
  <c r="CH335" i="10"/>
  <c r="CG335" i="10"/>
  <c r="CH350" i="10"/>
  <c r="CG350" i="10"/>
  <c r="CG284" i="10"/>
  <c r="CG310" i="10"/>
  <c r="CI310" i="10" s="1"/>
  <c r="CM310" i="10" s="1"/>
  <c r="AK310" i="10" s="1"/>
  <c r="BO310" i="10" s="1"/>
  <c r="W310" i="10" s="1"/>
  <c r="CG327" i="10"/>
  <c r="CH327" i="10"/>
  <c r="CH308" i="10"/>
  <c r="CH338" i="10"/>
  <c r="CG338" i="10"/>
  <c r="CH343" i="10"/>
  <c r="CH362" i="10"/>
  <c r="CG367" i="10"/>
  <c r="CI367" i="10" s="1"/>
  <c r="CM367" i="10" s="1"/>
  <c r="AK367" i="10" s="1"/>
  <c r="CG377" i="10"/>
  <c r="CI377" i="10" s="1"/>
  <c r="CM377" i="10" s="1"/>
  <c r="AK377" i="10" s="1"/>
  <c r="CG383" i="10"/>
  <c r="CH383" i="10"/>
  <c r="CG385" i="10"/>
  <c r="CI387" i="10"/>
  <c r="CM387" i="10" s="1"/>
  <c r="AK387" i="10" s="1"/>
  <c r="CH400" i="10"/>
  <c r="CG337" i="10"/>
  <c r="CG353" i="10"/>
  <c r="CG366" i="10"/>
  <c r="CG375" i="10"/>
  <c r="CH395" i="10"/>
  <c r="CG395" i="10"/>
  <c r="CH403" i="10"/>
  <c r="CH370" i="10"/>
  <c r="CG370" i="10"/>
  <c r="CH375" i="10"/>
  <c r="CH382" i="10"/>
  <c r="CH381" i="10"/>
  <c r="CG381" i="10"/>
  <c r="CG332" i="10"/>
  <c r="CI332" i="10" s="1"/>
  <c r="CM332" i="10" s="1"/>
  <c r="AK332" i="10" s="1"/>
  <c r="CG348" i="10"/>
  <c r="CG365" i="10"/>
  <c r="CI365" i="10" s="1"/>
  <c r="CG368" i="10"/>
  <c r="CG372" i="10"/>
  <c r="CG382" i="10"/>
  <c r="CG396" i="10"/>
  <c r="CG331" i="10"/>
  <c r="CI331" i="10" s="1"/>
  <c r="CM331" i="10" s="1"/>
  <c r="AK331" i="10" s="1"/>
  <c r="BO331" i="10" s="1"/>
  <c r="W331" i="10" s="1"/>
  <c r="CG347" i="10"/>
  <c r="CG376" i="10"/>
  <c r="CG380" i="10"/>
  <c r="CH396" i="10"/>
  <c r="CG329" i="10"/>
  <c r="CI329" i="10" s="1"/>
  <c r="CM329" i="10" s="1"/>
  <c r="AK329" i="10" s="1"/>
  <c r="BO329" i="10" s="1"/>
  <c r="W329" i="10" s="1"/>
  <c r="CH330" i="10"/>
  <c r="CG345" i="10"/>
  <c r="CI345" i="10" s="1"/>
  <c r="CM345" i="10" s="1"/>
  <c r="AK345" i="10" s="1"/>
  <c r="BO345" i="10" s="1"/>
  <c r="W345" i="10" s="1"/>
  <c r="CH346" i="10"/>
  <c r="CH386" i="10"/>
  <c r="CG328" i="10"/>
  <c r="CG344" i="10"/>
  <c r="CI344" i="10" s="1"/>
  <c r="CM344" i="10" s="1"/>
  <c r="AK344" i="10" s="1"/>
  <c r="CG357" i="10"/>
  <c r="CG373" i="10"/>
  <c r="CG388" i="10"/>
  <c r="CH469" i="10"/>
  <c r="CG469" i="10"/>
  <c r="CH379" i="10"/>
  <c r="CG384" i="10"/>
  <c r="CI392" i="10"/>
  <c r="CM392" i="10" s="1"/>
  <c r="AK392" i="10" s="1"/>
  <c r="BO392" i="10" s="1"/>
  <c r="W392" i="10" s="1"/>
  <c r="CH407" i="10"/>
  <c r="CH416" i="10"/>
  <c r="CH453" i="10"/>
  <c r="CG453" i="10"/>
  <c r="CG386" i="10"/>
  <c r="CG403" i="10"/>
  <c r="CG411" i="10"/>
  <c r="CG430" i="10"/>
  <c r="CG400" i="10"/>
  <c r="CH411" i="10"/>
  <c r="CH428" i="10"/>
  <c r="CG428" i="10"/>
  <c r="CG399" i="10"/>
  <c r="CI399" i="10" s="1"/>
  <c r="CM399" i="10" s="1"/>
  <c r="AK399" i="10" s="1"/>
  <c r="BO399" i="10" s="1"/>
  <c r="W399" i="10" s="1"/>
  <c r="CG405" i="10"/>
  <c r="CG410" i="10"/>
  <c r="CI410" i="10" s="1"/>
  <c r="CH437" i="10"/>
  <c r="CG437" i="10"/>
  <c r="CG397" i="10"/>
  <c r="CH398" i="10"/>
  <c r="CG402" i="10"/>
  <c r="CG407" i="10"/>
  <c r="CG426" i="10"/>
  <c r="CH439" i="10"/>
  <c r="CG439" i="10"/>
  <c r="CH415" i="10"/>
  <c r="CI424" i="10"/>
  <c r="CH438" i="10"/>
  <c r="CG438" i="10"/>
  <c r="CH440" i="10"/>
  <c r="CG440" i="10"/>
  <c r="CG423" i="10"/>
  <c r="CH443" i="10"/>
  <c r="CG443" i="10"/>
  <c r="CH429" i="10"/>
  <c r="CH441" i="10"/>
  <c r="CG441" i="10"/>
  <c r="CH446" i="10"/>
  <c r="CH448" i="10"/>
  <c r="CG448" i="10"/>
  <c r="CH458" i="10"/>
  <c r="CG427" i="10"/>
  <c r="CG446" i="10"/>
  <c r="CG417" i="10"/>
  <c r="CH417" i="10"/>
  <c r="CH418" i="10"/>
  <c r="CH445" i="10"/>
  <c r="CG445" i="10"/>
  <c r="CG425" i="10"/>
  <c r="CH427" i="10"/>
  <c r="CG429" i="10"/>
  <c r="CH474" i="10"/>
  <c r="CH433" i="10"/>
  <c r="CH444" i="10"/>
  <c r="CG452" i="10"/>
  <c r="CG474" i="10"/>
  <c r="CH522" i="10"/>
  <c r="CG522" i="10"/>
  <c r="CH534" i="10"/>
  <c r="CG534" i="10"/>
  <c r="CH535" i="10"/>
  <c r="CG535" i="10"/>
  <c r="CH467" i="10"/>
  <c r="CG467" i="10"/>
  <c r="CG468" i="10"/>
  <c r="CI479" i="10"/>
  <c r="CM479" i="10" s="1"/>
  <c r="AK479" i="10" s="1"/>
  <c r="BO479" i="10" s="1"/>
  <c r="W479" i="10" s="1"/>
  <c r="CH486" i="10"/>
  <c r="CG486" i="10"/>
  <c r="CH520" i="10"/>
  <c r="CG520" i="10"/>
  <c r="CH450" i="10"/>
  <c r="CI450" i="10" s="1"/>
  <c r="CM450" i="10" s="1"/>
  <c r="AK450" i="10" s="1"/>
  <c r="BO450" i="10" s="1"/>
  <c r="W450" i="10" s="1"/>
  <c r="CG459" i="10"/>
  <c r="CG461" i="10"/>
  <c r="CH466" i="10"/>
  <c r="CG462" i="10"/>
  <c r="CH463" i="10"/>
  <c r="CI463" i="10" s="1"/>
  <c r="CM463" i="10" s="1"/>
  <c r="AK463" i="10" s="1"/>
  <c r="CH472" i="10"/>
  <c r="CG472" i="10"/>
  <c r="CH475" i="10"/>
  <c r="CI475" i="10" s="1"/>
  <c r="CM475" i="10" s="1"/>
  <c r="AK475" i="10" s="1"/>
  <c r="CG464" i="10"/>
  <c r="CG466" i="10"/>
  <c r="CH513" i="10"/>
  <c r="CG513" i="10"/>
  <c r="CG451" i="10"/>
  <c r="CH462" i="10"/>
  <c r="CH464" i="10"/>
  <c r="CH465" i="10"/>
  <c r="CH484" i="10"/>
  <c r="CI484" i="10" s="1"/>
  <c r="CM484" i="10" s="1"/>
  <c r="AK484" i="10" s="1"/>
  <c r="BO484" i="10" s="1"/>
  <c r="W484" i="10" s="1"/>
  <c r="CG546" i="10"/>
  <c r="CG454" i="10"/>
  <c r="CG436" i="10"/>
  <c r="CH451" i="10"/>
  <c r="CG435" i="10"/>
  <c r="CH436" i="10"/>
  <c r="CG447" i="10"/>
  <c r="CH456" i="10"/>
  <c r="CG456" i="10"/>
  <c r="CG434" i="10"/>
  <c r="CI434" i="10" s="1"/>
  <c r="CM434" i="10" s="1"/>
  <c r="AK434" i="10" s="1"/>
  <c r="CH471" i="10"/>
  <c r="CG476" i="10"/>
  <c r="CI476" i="10" s="1"/>
  <c r="CM476" i="10" s="1"/>
  <c r="AK476" i="10" s="1"/>
  <c r="BO476" i="10" s="1"/>
  <c r="W476" i="10" s="1"/>
  <c r="CH495" i="10"/>
  <c r="CI495" i="10" s="1"/>
  <c r="CM495" i="10" s="1"/>
  <c r="AK495" i="10" s="1"/>
  <c r="BO495" i="10" s="1"/>
  <c r="W495" i="10" s="1"/>
  <c r="CH497" i="10"/>
  <c r="CG497" i="10"/>
  <c r="CH455" i="10"/>
  <c r="CI457" i="10"/>
  <c r="CM457" i="10" s="1"/>
  <c r="AK457" i="10" s="1"/>
  <c r="CG458" i="10"/>
  <c r="CH468" i="10"/>
  <c r="CH482" i="10"/>
  <c r="CG482" i="10"/>
  <c r="CG514" i="10"/>
  <c r="CI514" i="10" s="1"/>
  <c r="CM514" i="10" s="1"/>
  <c r="AK514" i="10" s="1"/>
  <c r="BO514" i="10" s="1"/>
  <c r="W514" i="10" s="1"/>
  <c r="CH572" i="10"/>
  <c r="CG572" i="10"/>
  <c r="CG524" i="10"/>
  <c r="CG496" i="10"/>
  <c r="CH529" i="10"/>
  <c r="CG529" i="10"/>
  <c r="CG483" i="10"/>
  <c r="CI483" i="10" s="1"/>
  <c r="CM483" i="10" s="1"/>
  <c r="AK483" i="10" s="1"/>
  <c r="BO483" i="10" s="1"/>
  <c r="W483" i="10" s="1"/>
  <c r="CG488" i="10"/>
  <c r="CI488" i="10" s="1"/>
  <c r="CM488" i="10" s="1"/>
  <c r="AK488" i="10" s="1"/>
  <c r="CH502" i="10"/>
  <c r="CH503" i="10"/>
  <c r="CG503" i="10"/>
  <c r="CG512" i="10"/>
  <c r="CI512" i="10" s="1"/>
  <c r="CH540" i="10"/>
  <c r="CG540" i="10"/>
  <c r="CH555" i="10"/>
  <c r="CG555" i="10"/>
  <c r="CG525" i="10"/>
  <c r="CG481" i="10"/>
  <c r="CH491" i="10"/>
  <c r="CI491" i="10" s="1"/>
  <c r="CM491" i="10" s="1"/>
  <c r="AK491" i="10" s="1"/>
  <c r="BO491" i="10" s="1"/>
  <c r="W491" i="10" s="1"/>
  <c r="CH492" i="10"/>
  <c r="CG498" i="10"/>
  <c r="CI498" i="10" s="1"/>
  <c r="CM498" i="10" s="1"/>
  <c r="AK498" i="10" s="1"/>
  <c r="CG530" i="10"/>
  <c r="CH542" i="10"/>
  <c r="CG542" i="10"/>
  <c r="CH504" i="10"/>
  <c r="CG504" i="10"/>
  <c r="CH530" i="10"/>
  <c r="CG478" i="10"/>
  <c r="CG492" i="10"/>
  <c r="CI493" i="10"/>
  <c r="CM493" i="10" s="1"/>
  <c r="AK493" i="10" s="1"/>
  <c r="BO493" i="10" s="1"/>
  <c r="W493" i="10" s="1"/>
  <c r="CH521" i="10"/>
  <c r="CH526" i="10"/>
  <c r="CH541" i="10"/>
  <c r="CG541" i="10"/>
  <c r="CH519" i="10"/>
  <c r="CG519" i="10"/>
  <c r="CH528" i="10"/>
  <c r="CI528" i="10" s="1"/>
  <c r="CM528" i="10" s="1"/>
  <c r="AK528" i="10" s="1"/>
  <c r="BO528" i="10" s="1"/>
  <c r="W528" i="10" s="1"/>
  <c r="CG500" i="10"/>
  <c r="CI500" i="10" s="1"/>
  <c r="CM500" i="10" s="1"/>
  <c r="AK500" i="10" s="1"/>
  <c r="CG507" i="10"/>
  <c r="CH508" i="10"/>
  <c r="CI508" i="10" s="1"/>
  <c r="CM508" i="10" s="1"/>
  <c r="AK508" i="10" s="1"/>
  <c r="BO508" i="10" s="1"/>
  <c r="W508" i="10" s="1"/>
  <c r="CH511" i="10"/>
  <c r="CG547" i="10"/>
  <c r="CH547" i="10"/>
  <c r="CH538" i="10"/>
  <c r="CG538" i="10"/>
  <c r="CH546" i="10"/>
  <c r="CH591" i="10"/>
  <c r="CG591" i="10"/>
  <c r="CH544" i="10"/>
  <c r="CG544" i="10"/>
  <c r="CH553" i="10"/>
  <c r="CG553" i="10"/>
  <c r="CH556" i="10"/>
  <c r="CH575" i="10"/>
  <c r="CG575" i="10"/>
  <c r="CH585" i="10"/>
  <c r="CG585" i="10"/>
  <c r="CH576" i="10"/>
  <c r="CH539" i="10"/>
  <c r="CG557" i="10"/>
  <c r="CH586" i="10"/>
  <c r="CH545" i="10"/>
  <c r="CI545" i="10" s="1"/>
  <c r="CM545" i="10" s="1"/>
  <c r="AK545" i="10" s="1"/>
  <c r="BO545" i="10" s="1"/>
  <c r="W545" i="10" s="1"/>
  <c r="CH594" i="10"/>
  <c r="CG594" i="10"/>
  <c r="CG537" i="10"/>
  <c r="CG548" i="10"/>
  <c r="CH569" i="10"/>
  <c r="CG569" i="10"/>
  <c r="CH537" i="10"/>
  <c r="CI562" i="10"/>
  <c r="CM562" i="10" s="1"/>
  <c r="AK562" i="10" s="1"/>
  <c r="BO562" i="10" s="1"/>
  <c r="W562" i="10" s="1"/>
  <c r="CH571" i="10"/>
  <c r="CG571" i="10"/>
  <c r="CH609" i="10"/>
  <c r="CG526" i="10"/>
  <c r="CH527" i="10"/>
  <c r="CH552" i="10"/>
  <c r="CG552" i="10"/>
  <c r="CG573" i="10"/>
  <c r="CI573" i="10" s="1"/>
  <c r="CM573" i="10" s="1"/>
  <c r="AK573" i="10" s="1"/>
  <c r="CH604" i="10"/>
  <c r="CG604" i="10"/>
  <c r="CG609" i="10"/>
  <c r="CH613" i="10"/>
  <c r="CG613" i="10"/>
  <c r="CG617" i="10"/>
  <c r="CG554" i="10"/>
  <c r="CI554" i="10" s="1"/>
  <c r="CM554" i="10" s="1"/>
  <c r="AK554" i="10" s="1"/>
  <c r="BO554" i="10" s="1"/>
  <c r="W554" i="10" s="1"/>
  <c r="CG570" i="10"/>
  <c r="CG586" i="10"/>
  <c r="CH596" i="10"/>
  <c r="CI596" i="10" s="1"/>
  <c r="CM596" i="10" s="1"/>
  <c r="AK596" i="10" s="1"/>
  <c r="CH648" i="10"/>
  <c r="CG648" i="10"/>
  <c r="CG568" i="10"/>
  <c r="CG584" i="10"/>
  <c r="CH603" i="10"/>
  <c r="CI603" i="10" s="1"/>
  <c r="CM603" i="10" s="1"/>
  <c r="AK603" i="10" s="1"/>
  <c r="BO603" i="10" s="1"/>
  <c r="W603" i="10" s="1"/>
  <c r="CH607" i="10"/>
  <c r="CG607" i="10"/>
  <c r="CG610" i="10"/>
  <c r="CG620" i="10"/>
  <c r="CH635" i="10"/>
  <c r="CG635" i="10"/>
  <c r="CG579" i="10"/>
  <c r="CH610" i="10"/>
  <c r="CH627" i="10"/>
  <c r="CG627" i="10"/>
  <c r="CG561" i="10"/>
  <c r="CG577" i="10"/>
  <c r="CH608" i="10"/>
  <c r="CG608" i="10"/>
  <c r="CG560" i="10"/>
  <c r="CH561" i="10"/>
  <c r="CG576" i="10"/>
  <c r="CH577" i="10"/>
  <c r="CG592" i="10"/>
  <c r="CI592" i="10" s="1"/>
  <c r="CM592" i="10" s="1"/>
  <c r="AK592" i="10" s="1"/>
  <c r="CG595" i="10"/>
  <c r="CI595" i="10" s="1"/>
  <c r="CM595" i="10" s="1"/>
  <c r="AK595" i="10" s="1"/>
  <c r="BO595" i="10" s="1"/>
  <c r="W595" i="10" s="1"/>
  <c r="CH598" i="10"/>
  <c r="CG599" i="10"/>
  <c r="CI599" i="10" s="1"/>
  <c r="CM599" i="10" s="1"/>
  <c r="AK599" i="10" s="1"/>
  <c r="BO599" i="10" s="1"/>
  <c r="W599" i="10" s="1"/>
  <c r="CG606" i="10"/>
  <c r="CH636" i="10"/>
  <c r="CG636" i="10"/>
  <c r="CH671" i="10"/>
  <c r="CG671" i="10"/>
  <c r="CG618" i="10"/>
  <c r="CH637" i="10"/>
  <c r="CI637" i="10" s="1"/>
  <c r="CM637" i="10" s="1"/>
  <c r="AK637" i="10" s="1"/>
  <c r="BO637" i="10" s="1"/>
  <c r="W637" i="10" s="1"/>
  <c r="CH649" i="10"/>
  <c r="CG649" i="10"/>
  <c r="CG632" i="10"/>
  <c r="CH638" i="10"/>
  <c r="CH618" i="10"/>
  <c r="CH619" i="10"/>
  <c r="CG619" i="10"/>
  <c r="CG638" i="10"/>
  <c r="CH620" i="10"/>
  <c r="CH651" i="10"/>
  <c r="CG651" i="10"/>
  <c r="CG615" i="10"/>
  <c r="CH630" i="10"/>
  <c r="CH646" i="10"/>
  <c r="CG646" i="10"/>
  <c r="CH621" i="10"/>
  <c r="CI621" i="10" s="1"/>
  <c r="CM621" i="10" s="1"/>
  <c r="AK621" i="10" s="1"/>
  <c r="CH653" i="10"/>
  <c r="CG653" i="10"/>
  <c r="CH675" i="10"/>
  <c r="CG675" i="10"/>
  <c r="CI605" i="10"/>
  <c r="CM605" i="10" s="1"/>
  <c r="AK605" i="10" s="1"/>
  <c r="BO605" i="10" s="1"/>
  <c r="W605" i="10" s="1"/>
  <c r="CH615" i="10"/>
  <c r="CG623" i="10"/>
  <c r="CG626" i="10"/>
  <c r="CI626" i="10" s="1"/>
  <c r="CM626" i="10" s="1"/>
  <c r="AK626" i="10" s="1"/>
  <c r="BO626" i="10" s="1"/>
  <c r="W626" i="10" s="1"/>
  <c r="CG631" i="10"/>
  <c r="CG622" i="10"/>
  <c r="CH631" i="10"/>
  <c r="CH647" i="10"/>
  <c r="CG647" i="10"/>
  <c r="CH681" i="10"/>
  <c r="CG681" i="10"/>
  <c r="CH655" i="10"/>
  <c r="CH695" i="10"/>
  <c r="CG634" i="10"/>
  <c r="CG656" i="10"/>
  <c r="CH672" i="10"/>
  <c r="CH692" i="10"/>
  <c r="CH702" i="10"/>
  <c r="CG702" i="10"/>
  <c r="CH666" i="10"/>
  <c r="CG666" i="10"/>
  <c r="CG672" i="10"/>
  <c r="CH660" i="10"/>
  <c r="CH710" i="10"/>
  <c r="CG710" i="10"/>
  <c r="CH665" i="10"/>
  <c r="CG665" i="10"/>
  <c r="CG654" i="10"/>
  <c r="CI654" i="10" s="1"/>
  <c r="CM654" i="10" s="1"/>
  <c r="AK654" i="10" s="1"/>
  <c r="BO654" i="10" s="1"/>
  <c r="W654" i="10" s="1"/>
  <c r="CH661" i="10"/>
  <c r="CG668" i="10"/>
  <c r="CH682" i="10"/>
  <c r="CG657" i="10"/>
  <c r="CH667" i="10"/>
  <c r="CG670" i="10"/>
  <c r="CG642" i="10"/>
  <c r="CH643" i="10"/>
  <c r="CH657" i="10"/>
  <c r="CH680" i="10"/>
  <c r="CG680" i="10"/>
  <c r="CG652" i="10"/>
  <c r="CG658" i="10"/>
  <c r="CG661" i="10"/>
  <c r="CG667" i="10"/>
  <c r="CH670" i="10"/>
  <c r="CH685" i="10"/>
  <c r="CI685" i="10" s="1"/>
  <c r="CM685" i="10" s="1"/>
  <c r="AK685" i="10" s="1"/>
  <c r="BO685" i="10" s="1"/>
  <c r="W685" i="10" s="1"/>
  <c r="CG692" i="10"/>
  <c r="CG682" i="10"/>
  <c r="CG713" i="10"/>
  <c r="CH719" i="10"/>
  <c r="CG719" i="10"/>
  <c r="CH724" i="10"/>
  <c r="CG724" i="10"/>
  <c r="CH696" i="10"/>
  <c r="CH713" i="10"/>
  <c r="CH717" i="10"/>
  <c r="CG717" i="10"/>
  <c r="CG725" i="10"/>
  <c r="CH725" i="10"/>
  <c r="CG677" i="10"/>
  <c r="CH714" i="10"/>
  <c r="CG714" i="10"/>
  <c r="CH706" i="10"/>
  <c r="CG706" i="10"/>
  <c r="CH709" i="10"/>
  <c r="CH676" i="10"/>
  <c r="CI676" i="10" s="1"/>
  <c r="CM676" i="10" s="1"/>
  <c r="AK676" i="10" s="1"/>
  <c r="CG691" i="10"/>
  <c r="CH694" i="10"/>
  <c r="CG712" i="10"/>
  <c r="CH718" i="10"/>
  <c r="CG718" i="10"/>
  <c r="CG690" i="10"/>
  <c r="CG673" i="10"/>
  <c r="CI673" i="10" s="1"/>
  <c r="CM673" i="10" s="1"/>
  <c r="AK673" i="10" s="1"/>
  <c r="BO673" i="10" s="1"/>
  <c r="W673" i="10" s="1"/>
  <c r="CG687" i="10"/>
  <c r="CH693" i="10"/>
  <c r="CG703" i="10"/>
  <c r="CI703" i="10" s="1"/>
  <c r="CM703" i="10" s="1"/>
  <c r="AK703" i="10" s="1"/>
  <c r="CH707" i="10"/>
  <c r="CG707" i="10"/>
  <c r="CG708" i="10"/>
  <c r="CG722" i="10"/>
  <c r="CH708" i="10"/>
  <c r="CH722" i="10"/>
  <c r="CH690" i="10"/>
  <c r="CG697" i="10"/>
  <c r="CI697" i="10" s="1"/>
  <c r="CM697" i="10" s="1"/>
  <c r="AK697" i="10" s="1"/>
  <c r="CG711" i="10"/>
  <c r="CI711" i="10" s="1"/>
  <c r="CM711" i="10" s="1"/>
  <c r="AK711" i="10" s="1"/>
  <c r="CH740" i="10"/>
  <c r="CI740" i="10" s="1"/>
  <c r="CM740" i="10" s="1"/>
  <c r="AK740" i="10" s="1"/>
  <c r="BO740" i="10" s="1"/>
  <c r="W740" i="10" s="1"/>
  <c r="CG693" i="10"/>
  <c r="CG701" i="10"/>
  <c r="CG695" i="10"/>
  <c r="CG744" i="10"/>
  <c r="CH744" i="10"/>
  <c r="CH751" i="10"/>
  <c r="CG751" i="10"/>
  <c r="CH767" i="10"/>
  <c r="CG767" i="10"/>
  <c r="CG731" i="10"/>
  <c r="CI731" i="10" s="1"/>
  <c r="CM731" i="10" s="1"/>
  <c r="AK731" i="10" s="1"/>
  <c r="BO731" i="10" s="1"/>
  <c r="W731" i="10" s="1"/>
  <c r="CH729" i="10"/>
  <c r="CG729" i="10"/>
  <c r="CH743" i="10"/>
  <c r="CG748" i="10"/>
  <c r="CH748" i="10"/>
  <c r="CG736" i="10"/>
  <c r="CI736" i="10" s="1"/>
  <c r="CM736" i="10" s="1"/>
  <c r="AK736" i="10" s="1"/>
  <c r="CG716" i="10"/>
  <c r="CG715" i="10"/>
  <c r="CI715" i="10" s="1"/>
  <c r="CM715" i="10" s="1"/>
  <c r="AK715" i="10" s="1"/>
  <c r="CH732" i="10"/>
  <c r="CH734" i="10"/>
  <c r="CI734" i="10" s="1"/>
  <c r="CM734" i="10" s="1"/>
  <c r="AK734" i="10" s="1"/>
  <c r="CG742" i="10"/>
  <c r="CI742" i="10" s="1"/>
  <c r="CM742" i="10" s="1"/>
  <c r="AK742" i="10" s="1"/>
  <c r="BO742" i="10" s="1"/>
  <c r="W742" i="10" s="1"/>
  <c r="CG728" i="10"/>
  <c r="CH730" i="10"/>
  <c r="CI730" i="10" s="1"/>
  <c r="CM730" i="10" s="1"/>
  <c r="AK730" i="10" s="1"/>
  <c r="CH735" i="10"/>
  <c r="CI735" i="10" s="1"/>
  <c r="CG741" i="10"/>
  <c r="CH752" i="10"/>
  <c r="CG752" i="10"/>
  <c r="CH760" i="10"/>
  <c r="CH745" i="10"/>
  <c r="CH793" i="10"/>
  <c r="CG793" i="10"/>
  <c r="CG755" i="10"/>
  <c r="CH777" i="10"/>
  <c r="CG777" i="10"/>
  <c r="CH758" i="10"/>
  <c r="CG758" i="10"/>
  <c r="CH749" i="10"/>
  <c r="CG749" i="10"/>
  <c r="CG754" i="10"/>
  <c r="CH750" i="10"/>
  <c r="CH770" i="10"/>
  <c r="CG770" i="10"/>
  <c r="CH783" i="10"/>
  <c r="CG783" i="10"/>
  <c r="CG750" i="10"/>
  <c r="CG782" i="10"/>
  <c r="CH794" i="10"/>
  <c r="CI794" i="10" s="1"/>
  <c r="CM794" i="10" s="1"/>
  <c r="AK794" i="10" s="1"/>
  <c r="CH759" i="10"/>
  <c r="CH772" i="10"/>
  <c r="CG774" i="10"/>
  <c r="CH788" i="10"/>
  <c r="CG795" i="10"/>
  <c r="CH795" i="10"/>
  <c r="CH803" i="10"/>
  <c r="CG759" i="10"/>
  <c r="CG772" i="10"/>
  <c r="CH774" i="10"/>
  <c r="CH764" i="10"/>
  <c r="CI764" i="10" s="1"/>
  <c r="CM764" i="10" s="1"/>
  <c r="AK764" i="10" s="1"/>
  <c r="BO764" i="10" s="1"/>
  <c r="W764" i="10" s="1"/>
  <c r="CG779" i="10"/>
  <c r="CG781" i="10"/>
  <c r="CH781" i="10"/>
  <c r="CH786" i="10"/>
  <c r="CG789" i="10"/>
  <c r="CG757" i="10"/>
  <c r="CG761" i="10"/>
  <c r="CI761" i="10" s="1"/>
  <c r="CM761" i="10" s="1"/>
  <c r="AK761" i="10" s="1"/>
  <c r="CG766" i="10"/>
  <c r="CH790" i="10"/>
  <c r="CG790" i="10"/>
  <c r="CG791" i="10"/>
  <c r="CH791" i="10"/>
  <c r="CG768" i="10"/>
  <c r="CI768" i="10" s="1"/>
  <c r="CM768" i="10" s="1"/>
  <c r="AK768" i="10" s="1"/>
  <c r="BO768" i="10" s="1"/>
  <c r="W768" i="10" s="1"/>
  <c r="CG776" i="10"/>
  <c r="CI776" i="10" s="1"/>
  <c r="CM776" i="10" s="1"/>
  <c r="AK776" i="10" s="1"/>
  <c r="BO776" i="10" s="1"/>
  <c r="W776" i="10" s="1"/>
  <c r="CG784" i="10"/>
  <c r="CG775" i="10"/>
  <c r="CI798" i="10"/>
  <c r="CM798" i="10" s="1"/>
  <c r="AK798" i="10" s="1"/>
  <c r="BO798" i="10" s="1"/>
  <c r="W798" i="10" s="1"/>
  <c r="CG806" i="10"/>
  <c r="CH809" i="10"/>
  <c r="CG880" i="10"/>
  <c r="CH806" i="10"/>
  <c r="CH807" i="10"/>
  <c r="CG807" i="10"/>
  <c r="CG800" i="10"/>
  <c r="CI800" i="10" s="1"/>
  <c r="CM800" i="10" s="1"/>
  <c r="AK800" i="10" s="1"/>
  <c r="BO800" i="10" s="1"/>
  <c r="W800" i="10" s="1"/>
  <c r="CI830" i="10"/>
  <c r="CM830" i="10" s="1"/>
  <c r="AK830" i="10" s="1"/>
  <c r="BO830" i="10" s="1"/>
  <c r="W830" i="10" s="1"/>
  <c r="CH810" i="10"/>
  <c r="CH792" i="10"/>
  <c r="CH811" i="10"/>
  <c r="CG811" i="10"/>
  <c r="CG813" i="10"/>
  <c r="CH812" i="10"/>
  <c r="CG792" i="10"/>
  <c r="CG797" i="10"/>
  <c r="CG801" i="10"/>
  <c r="CH813" i="10"/>
  <c r="CI821" i="10"/>
  <c r="CM821" i="10" s="1"/>
  <c r="AK821" i="10" s="1"/>
  <c r="CG788" i="10"/>
  <c r="CG803" i="10"/>
  <c r="CG805" i="10"/>
  <c r="CG812" i="10"/>
  <c r="CH827" i="10"/>
  <c r="CG827" i="10"/>
  <c r="CH844" i="10"/>
  <c r="CG844" i="10"/>
  <c r="CG823" i="10"/>
  <c r="CG825" i="10"/>
  <c r="CI825" i="10" s="1"/>
  <c r="CM825" i="10" s="1"/>
  <c r="AK825" i="10" s="1"/>
  <c r="CH823" i="10"/>
  <c r="CH818" i="10"/>
  <c r="CG817" i="10"/>
  <c r="CG822" i="10"/>
  <c r="CH845" i="10"/>
  <c r="CG845" i="10"/>
  <c r="CG816" i="10"/>
  <c r="CH817" i="10"/>
  <c r="CH847" i="10"/>
  <c r="CG847" i="10"/>
  <c r="CG871" i="10"/>
  <c r="CH828" i="10"/>
  <c r="CH842" i="10"/>
  <c r="CH848" i="10"/>
  <c r="CG848" i="10"/>
  <c r="CH870" i="10"/>
  <c r="CG870" i="10"/>
  <c r="CG828" i="10"/>
  <c r="CG836" i="10"/>
  <c r="CH850" i="10"/>
  <c r="CG850" i="10"/>
  <c r="CH826" i="10"/>
  <c r="CG826" i="10"/>
  <c r="CG834" i="10"/>
  <c r="CG820" i="10"/>
  <c r="CG833" i="10"/>
  <c r="CH843" i="10"/>
  <c r="CG843" i="10"/>
  <c r="CG810" i="10"/>
  <c r="CH831" i="10"/>
  <c r="CI862" i="10"/>
  <c r="CM862" i="10" s="1"/>
  <c r="AK862" i="10" s="1"/>
  <c r="BO862" i="10" s="1"/>
  <c r="W862" i="10" s="1"/>
  <c r="CH860" i="10"/>
  <c r="CH854" i="10"/>
  <c r="CG854" i="10"/>
  <c r="CG865" i="10"/>
  <c r="CH865" i="10"/>
  <c r="CG859" i="10"/>
  <c r="CH863" i="10"/>
  <c r="CG863" i="10"/>
  <c r="CH855" i="10"/>
  <c r="CH849" i="10"/>
  <c r="CI849" i="10" s="1"/>
  <c r="CM849" i="10" s="1"/>
  <c r="AK849" i="10" s="1"/>
  <c r="BO849" i="10" s="1"/>
  <c r="W849" i="10" s="1"/>
  <c r="CG855" i="10"/>
  <c r="CG896" i="10"/>
  <c r="CH896" i="10"/>
  <c r="CG856" i="10"/>
  <c r="CG861" i="10"/>
  <c r="CH852" i="10"/>
  <c r="CI852" i="10" s="1"/>
  <c r="CM852" i="10" s="1"/>
  <c r="AK852" i="10" s="1"/>
  <c r="CH864" i="10"/>
  <c r="CH871" i="10"/>
  <c r="CH880" i="10"/>
  <c r="CG886" i="10"/>
  <c r="CH892" i="10"/>
  <c r="CG892" i="10"/>
  <c r="CG895" i="10"/>
  <c r="CG868" i="10"/>
  <c r="CH869" i="10"/>
  <c r="CI869" i="10" s="1"/>
  <c r="CM869" i="10" s="1"/>
  <c r="AK869" i="10" s="1"/>
  <c r="CG879" i="10"/>
  <c r="CG885" i="10"/>
  <c r="CG887" i="10"/>
  <c r="CH885" i="10"/>
  <c r="CG882" i="10"/>
  <c r="CG900" i="10"/>
  <c r="CG878" i="10"/>
  <c r="CI878" i="10" s="1"/>
  <c r="CM878" i="10" s="1"/>
  <c r="AK878" i="10" s="1"/>
  <c r="BO878" i="10" s="1"/>
  <c r="W878" i="10" s="1"/>
  <c r="CH882" i="10"/>
  <c r="CG891" i="10"/>
  <c r="CG894" i="10"/>
  <c r="CI894" i="10" s="1"/>
  <c r="CM894" i="10" s="1"/>
  <c r="AK894" i="10" s="1"/>
  <c r="BO894" i="10" s="1"/>
  <c r="W894" i="10" s="1"/>
  <c r="CG877" i="10"/>
  <c r="CH888" i="10"/>
  <c r="CH893" i="10"/>
  <c r="CG893" i="10"/>
  <c r="CG911" i="10"/>
  <c r="CH911" i="10"/>
  <c r="CG860" i="10"/>
  <c r="CG876" i="10"/>
  <c r="CI876" i="10" s="1"/>
  <c r="CM876" i="10" s="1"/>
  <c r="AK876" i="10" s="1"/>
  <c r="BO876" i="10" s="1"/>
  <c r="W876" i="10" s="1"/>
  <c r="CG881" i="10"/>
  <c r="CI881" i="10" s="1"/>
  <c r="CM881" i="10" s="1"/>
  <c r="AK881" i="10" s="1"/>
  <c r="BO881" i="10" s="1"/>
  <c r="W881" i="10" s="1"/>
  <c r="CG890" i="10"/>
  <c r="CI890" i="10" s="1"/>
  <c r="CM890" i="10" s="1"/>
  <c r="AK890" i="10" s="1"/>
  <c r="BO890" i="10" s="1"/>
  <c r="W890" i="10" s="1"/>
  <c r="CG875" i="10"/>
  <c r="CG884" i="10"/>
  <c r="CH886" i="10"/>
  <c r="CG889" i="10"/>
  <c r="CH906" i="10"/>
  <c r="CG912" i="10"/>
  <c r="CG898" i="10"/>
  <c r="CI898" i="10" s="1"/>
  <c r="CM898" i="10" s="1"/>
  <c r="AK898" i="10" s="1"/>
  <c r="CG906" i="10"/>
  <c r="CH912" i="10"/>
  <c r="CH932" i="10"/>
  <c r="CG932" i="10"/>
  <c r="CI901" i="10"/>
  <c r="CM901" i="10" s="1"/>
  <c r="AK901" i="10" s="1"/>
  <c r="BO901" i="10" s="1"/>
  <c r="W901" i="10" s="1"/>
  <c r="CG908" i="10"/>
  <c r="CI908" i="10" s="1"/>
  <c r="CM908" i="10" s="1"/>
  <c r="AK908" i="10" s="1"/>
  <c r="CH921" i="10"/>
  <c r="CI921" i="10" s="1"/>
  <c r="CM921" i="10" s="1"/>
  <c r="AK921" i="10" s="1"/>
  <c r="BO921" i="10" s="1"/>
  <c r="W921" i="10" s="1"/>
  <c r="CH899" i="10"/>
  <c r="CG899" i="10"/>
  <c r="CG902" i="10"/>
  <c r="CG909" i="10"/>
  <c r="CH918" i="10"/>
  <c r="CG903" i="10"/>
  <c r="CH915" i="10"/>
  <c r="CI915" i="10" s="1"/>
  <c r="CM915" i="10" s="1"/>
  <c r="AK915" i="10" s="1"/>
  <c r="BO915" i="10" s="1"/>
  <c r="W915" i="10" s="1"/>
  <c r="CH904" i="10"/>
  <c r="CH916" i="10"/>
  <c r="CG917" i="10"/>
  <c r="CH933" i="10"/>
  <c r="CH935" i="10"/>
  <c r="CG935" i="10"/>
  <c r="CG919" i="10"/>
  <c r="CH924" i="10"/>
  <c r="CG934" i="10"/>
  <c r="CH934" i="10"/>
  <c r="CH929" i="10"/>
  <c r="CG929" i="10"/>
  <c r="CG931" i="10"/>
  <c r="CG936" i="10"/>
  <c r="CH953" i="10"/>
  <c r="CG953" i="10"/>
  <c r="CG918" i="10"/>
  <c r="CG924" i="10"/>
  <c r="CH938" i="10"/>
  <c r="CG920" i="10"/>
  <c r="CG923" i="10"/>
  <c r="CH930" i="10"/>
  <c r="CG930" i="10"/>
  <c r="CH950" i="10"/>
  <c r="CG950" i="10"/>
  <c r="CH945" i="10"/>
  <c r="CH942" i="10"/>
  <c r="CG942" i="10"/>
  <c r="CH966" i="10"/>
  <c r="CG966" i="10"/>
  <c r="CG963" i="10"/>
  <c r="CH944" i="10"/>
  <c r="CG949" i="10"/>
  <c r="CH951" i="10"/>
  <c r="CG951" i="10"/>
  <c r="CG961" i="10"/>
  <c r="CG965" i="10"/>
  <c r="CG952" i="10"/>
  <c r="CI952" i="10" s="1"/>
  <c r="CM952" i="10" s="1"/>
  <c r="AK952" i="10" s="1"/>
  <c r="CH978" i="10"/>
  <c r="CH971" i="10"/>
  <c r="CG971" i="10"/>
  <c r="CG960" i="10"/>
  <c r="CI960" i="10" s="1"/>
  <c r="CM960" i="10" s="1"/>
  <c r="AK960" i="10" s="1"/>
  <c r="BO960" i="10" s="1"/>
  <c r="W960" i="10" s="1"/>
  <c r="CG969" i="10"/>
  <c r="CH969" i="10"/>
  <c r="CG956" i="10"/>
  <c r="CI956" i="10" s="1"/>
  <c r="CM956" i="10" s="1"/>
  <c r="AK956" i="10" s="1"/>
  <c r="CH957" i="10"/>
  <c r="CI957" i="10" s="1"/>
  <c r="CM957" i="10" s="1"/>
  <c r="AK957" i="10" s="1"/>
  <c r="BO957" i="10" s="1"/>
  <c r="W957" i="10" s="1"/>
  <c r="CG958" i="10"/>
  <c r="CG959" i="10"/>
  <c r="CH949" i="10"/>
  <c r="CH959" i="10"/>
  <c r="CG962" i="10"/>
  <c r="CG948" i="10"/>
  <c r="CI954" i="10"/>
  <c r="CM954" i="10" s="1"/>
  <c r="AK954" i="10" s="1"/>
  <c r="CH963" i="10"/>
  <c r="CH979" i="10"/>
  <c r="CG979" i="10"/>
  <c r="CH984" i="10"/>
  <c r="CG984" i="10"/>
  <c r="CH974" i="10"/>
  <c r="CI977" i="10"/>
  <c r="CM977" i="10" s="1"/>
  <c r="AK977" i="10" s="1"/>
  <c r="CH965" i="10"/>
  <c r="CG970" i="10"/>
  <c r="CH980" i="10"/>
  <c r="CI980" i="10" s="1"/>
  <c r="CM980" i="10" s="1"/>
  <c r="AK980" i="10" s="1"/>
  <c r="BO980" i="10" s="1"/>
  <c r="W980" i="10" s="1"/>
  <c r="CG975" i="10"/>
  <c r="CG976" i="10"/>
  <c r="CG972" i="10"/>
  <c r="CH976" i="10"/>
  <c r="CH983" i="10"/>
  <c r="CG983" i="10"/>
  <c r="CH972" i="10"/>
  <c r="CH961" i="10"/>
  <c r="CG964" i="10"/>
  <c r="CH973" i="10"/>
  <c r="CH993" i="10"/>
  <c r="CG989" i="10"/>
  <c r="CG973" i="10"/>
  <c r="CH989" i="10"/>
  <c r="CG988" i="10"/>
  <c r="CG992" i="10"/>
  <c r="CI992" i="10" s="1"/>
  <c r="CH994" i="10"/>
  <c r="CI994" i="10" s="1"/>
  <c r="CM994" i="10" s="1"/>
  <c r="AK994" i="10" s="1"/>
  <c r="CH1003" i="10"/>
  <c r="CG1003" i="10"/>
  <c r="CH1005" i="10"/>
  <c r="CG1005" i="10"/>
  <c r="CH1004" i="10"/>
  <c r="CG1004" i="10"/>
  <c r="CH1006" i="10"/>
  <c r="CI1006" i="10" s="1"/>
  <c r="CM1006" i="10" s="1"/>
  <c r="AK1006" i="10" s="1"/>
  <c r="CG986" i="10"/>
  <c r="CI986" i="10" s="1"/>
  <c r="CM986" i="10" s="1"/>
  <c r="AK986" i="10" s="1"/>
  <c r="BO986" i="10" s="1"/>
  <c r="W986" i="10" s="1"/>
  <c r="CH987" i="10"/>
  <c r="CG987" i="10"/>
  <c r="CG993" i="10"/>
  <c r="CG1000" i="10"/>
  <c r="CG999" i="10"/>
  <c r="CG998" i="10"/>
  <c r="CI998" i="10" s="1"/>
  <c r="CM998" i="10" s="1"/>
  <c r="AK998" i="10" s="1"/>
  <c r="CH999" i="10"/>
  <c r="CG1014" i="10"/>
  <c r="CG997" i="10"/>
  <c r="CG1013" i="10"/>
  <c r="CG996" i="10"/>
  <c r="CI996" i="10" s="1"/>
  <c r="CM996" i="10" s="1"/>
  <c r="AK996" i="10" s="1"/>
  <c r="CI923" i="10" l="1"/>
  <c r="CM923" i="10" s="1"/>
  <c r="AK923" i="10" s="1"/>
  <c r="BO923" i="10" s="1"/>
  <c r="W923" i="10" s="1"/>
  <c r="CI920" i="10"/>
  <c r="CM920" i="10" s="1"/>
  <c r="AK920" i="10" s="1"/>
  <c r="CI917" i="10"/>
  <c r="CM917" i="10" s="1"/>
  <c r="AK917" i="10" s="1"/>
  <c r="BO917" i="10" s="1"/>
  <c r="W917" i="10" s="1"/>
  <c r="CI861" i="10"/>
  <c r="CI677" i="10"/>
  <c r="CI778" i="10"/>
  <c r="CM778" i="10" s="1"/>
  <c r="AK778" i="10" s="1"/>
  <c r="BO778" i="10" s="1"/>
  <c r="W778" i="10" s="1"/>
  <c r="CI587" i="10"/>
  <c r="CM587" i="10" s="1"/>
  <c r="AK587" i="10" s="1"/>
  <c r="BO587" i="10" s="1"/>
  <c r="W587" i="10" s="1"/>
  <c r="CI716" i="10"/>
  <c r="CM716" i="10" s="1"/>
  <c r="AK716" i="10" s="1"/>
  <c r="BO716" i="10" s="1"/>
  <c r="W716" i="10" s="1"/>
  <c r="CI933" i="10"/>
  <c r="CM933" i="10" s="1"/>
  <c r="AK933" i="10" s="1"/>
  <c r="AL933" i="10" s="1"/>
  <c r="CI801" i="10"/>
  <c r="CM801" i="10" s="1"/>
  <c r="AK801" i="10" s="1"/>
  <c r="BO801" i="10" s="1"/>
  <c r="W801" i="10" s="1"/>
  <c r="CI931" i="10"/>
  <c r="CM931" i="10" s="1"/>
  <c r="AK931" i="10" s="1"/>
  <c r="CI1000" i="10"/>
  <c r="CM1000" i="10" s="1"/>
  <c r="AK1000" i="10" s="1"/>
  <c r="AL1000" i="10" s="1"/>
  <c r="CI879" i="10"/>
  <c r="CM879" i="10" s="1"/>
  <c r="AK879" i="10" s="1"/>
  <c r="BO879" i="10" s="1"/>
  <c r="W879" i="10" s="1"/>
  <c r="CI919" i="10"/>
  <c r="CI696" i="10"/>
  <c r="CM696" i="10" s="1"/>
  <c r="AK696" i="10" s="1"/>
  <c r="BO696" i="10" s="1"/>
  <c r="W696" i="10" s="1"/>
  <c r="CI570" i="10"/>
  <c r="CM570" i="10" s="1"/>
  <c r="AK570" i="10" s="1"/>
  <c r="BO570" i="10" s="1"/>
  <c r="W570" i="10" s="1"/>
  <c r="CI556" i="10"/>
  <c r="CI343" i="10"/>
  <c r="CM343" i="10" s="1"/>
  <c r="AK343" i="10" s="1"/>
  <c r="BO343" i="10" s="1"/>
  <c r="W343" i="10" s="1"/>
  <c r="CI376" i="10"/>
  <c r="CM376" i="10" s="1"/>
  <c r="AK376" i="10" s="1"/>
  <c r="BO376" i="10" s="1"/>
  <c r="W376" i="10" s="1"/>
  <c r="CI97" i="10"/>
  <c r="CI745" i="10"/>
  <c r="CM745" i="10" s="1"/>
  <c r="AK745" i="10" s="1"/>
  <c r="BO745" i="10" s="1"/>
  <c r="W745" i="10" s="1"/>
  <c r="CI32" i="10"/>
  <c r="CI20" i="10"/>
  <c r="CI92" i="10"/>
  <c r="CI30" i="10"/>
  <c r="CI478" i="10"/>
  <c r="CI415" i="10"/>
  <c r="CM415" i="10" s="1"/>
  <c r="AK415" i="10" s="1"/>
  <c r="BO415" i="10" s="1"/>
  <c r="W415" i="10" s="1"/>
  <c r="CI527" i="10"/>
  <c r="CM527" i="10" s="1"/>
  <c r="AK527" i="10" s="1"/>
  <c r="BO527" i="10" s="1"/>
  <c r="W527" i="10" s="1"/>
  <c r="CI121" i="10"/>
  <c r="CI348" i="10"/>
  <c r="CM348" i="10" s="1"/>
  <c r="AK348" i="10" s="1"/>
  <c r="BO348" i="10" s="1"/>
  <c r="W348" i="10" s="1"/>
  <c r="CI300" i="10"/>
  <c r="CM300" i="10" s="1"/>
  <c r="AK300" i="10" s="1"/>
  <c r="BO300" i="10" s="1"/>
  <c r="W300" i="10" s="1"/>
  <c r="CI385" i="10"/>
  <c r="CM385" i="10" s="1"/>
  <c r="AK385" i="10" s="1"/>
  <c r="AL385" i="10" s="1"/>
  <c r="CI420" i="10"/>
  <c r="CI683" i="10"/>
  <c r="CI490" i="10"/>
  <c r="CM490" i="10" s="1"/>
  <c r="AK490" i="10" s="1"/>
  <c r="BO490" i="10" s="1"/>
  <c r="W490" i="10" s="1"/>
  <c r="CI819" i="10"/>
  <c r="CM819" i="10" s="1"/>
  <c r="AK819" i="10" s="1"/>
  <c r="AL819" i="10" s="1"/>
  <c r="CI1010" i="10"/>
  <c r="CM1010" i="10" s="1"/>
  <c r="AK1010" i="10" s="1"/>
  <c r="BO1010" i="10" s="1"/>
  <c r="W1010" i="10" s="1"/>
  <c r="CI229" i="10"/>
  <c r="CM229" i="10" s="1"/>
  <c r="AK229" i="10" s="1"/>
  <c r="BO229" i="10" s="1"/>
  <c r="W229" i="10" s="1"/>
  <c r="CI656" i="10"/>
  <c r="CI663" i="10"/>
  <c r="CI560" i="10"/>
  <c r="CM560" i="10" s="1"/>
  <c r="AK560" i="10" s="1"/>
  <c r="BO560" i="10" s="1"/>
  <c r="W560" i="10" s="1"/>
  <c r="CI190" i="10"/>
  <c r="CM190" i="10" s="1"/>
  <c r="AK190" i="10" s="1"/>
  <c r="BO190" i="10" s="1"/>
  <c r="W190" i="10" s="1"/>
  <c r="CI138" i="10"/>
  <c r="CM138" i="10" s="1"/>
  <c r="AK138" i="10" s="1"/>
  <c r="BO138" i="10" s="1"/>
  <c r="W138" i="10" s="1"/>
  <c r="CI47" i="10"/>
  <c r="CM47" i="10" s="1"/>
  <c r="AK47" i="10" s="1"/>
  <c r="BO47" i="10" s="1"/>
  <c r="W47" i="10" s="1"/>
  <c r="CI655" i="10"/>
  <c r="CM655" i="10" s="1"/>
  <c r="AK655" i="10" s="1"/>
  <c r="BO655" i="10" s="1"/>
  <c r="W655" i="10" s="1"/>
  <c r="CI125" i="10"/>
  <c r="CM125" i="10" s="1"/>
  <c r="AK125" i="10" s="1"/>
  <c r="CI37" i="10"/>
  <c r="CM37" i="10" s="1"/>
  <c r="AK37" i="10" s="1"/>
  <c r="BO37" i="10" s="1"/>
  <c r="W37" i="10" s="1"/>
  <c r="CI820" i="10"/>
  <c r="CM820" i="10" s="1"/>
  <c r="AK820" i="10" s="1"/>
  <c r="BO820" i="10" s="1"/>
  <c r="W820" i="10" s="1"/>
  <c r="CI732" i="10"/>
  <c r="CM732" i="10" s="1"/>
  <c r="AK732" i="10" s="1"/>
  <c r="BO732" i="10" s="1"/>
  <c r="W732" i="10" s="1"/>
  <c r="CI687" i="10"/>
  <c r="CM687" i="10" s="1"/>
  <c r="AK687" i="10" s="1"/>
  <c r="BO687" i="10" s="1"/>
  <c r="W687" i="10" s="1"/>
  <c r="CI368" i="10"/>
  <c r="CM368" i="10" s="1"/>
  <c r="AK368" i="10" s="1"/>
  <c r="BO368" i="10" s="1"/>
  <c r="W368" i="10" s="1"/>
  <c r="CI140" i="10"/>
  <c r="CI834" i="10"/>
  <c r="CM834" i="10" s="1"/>
  <c r="AK834" i="10" s="1"/>
  <c r="AL834" i="10" s="1"/>
  <c r="CI652" i="10"/>
  <c r="CM652" i="10" s="1"/>
  <c r="AK652" i="10" s="1"/>
  <c r="AL652" i="10" s="1"/>
  <c r="CI256" i="10"/>
  <c r="CM256" i="10" s="1"/>
  <c r="AK256" i="10" s="1"/>
  <c r="BO256" i="10" s="1"/>
  <c r="W256" i="10" s="1"/>
  <c r="CI808" i="10"/>
  <c r="CM808" i="10" s="1"/>
  <c r="AK808" i="10" s="1"/>
  <c r="BO808" i="10" s="1"/>
  <c r="W808" i="10" s="1"/>
  <c r="CI757" i="10"/>
  <c r="CI53" i="10"/>
  <c r="CM53" i="10" s="1"/>
  <c r="AK53" i="10" s="1"/>
  <c r="BO53" i="10" s="1"/>
  <c r="W53" i="10" s="1"/>
  <c r="CI31" i="10"/>
  <c r="CM31" i="10" s="1"/>
  <c r="AK31" i="10" s="1"/>
  <c r="BO31" i="10" s="1"/>
  <c r="W31" i="10" s="1"/>
  <c r="CI773" i="10"/>
  <c r="CI401" i="10"/>
  <c r="CM401" i="10" s="1"/>
  <c r="AK401" i="10" s="1"/>
  <c r="BO401" i="10" s="1"/>
  <c r="W401" i="10" s="1"/>
  <c r="CI489" i="10"/>
  <c r="CI905" i="10"/>
  <c r="CI786" i="10"/>
  <c r="CM786" i="10" s="1"/>
  <c r="AK786" i="10" s="1"/>
  <c r="AL786" i="10" s="1"/>
  <c r="CI122" i="10"/>
  <c r="CM122" i="10" s="1"/>
  <c r="AK122" i="10" s="1"/>
  <c r="BO122" i="10" s="1"/>
  <c r="W122" i="10" s="1"/>
  <c r="CI66" i="10"/>
  <c r="CI851" i="10"/>
  <c r="CI888" i="10"/>
  <c r="CM888" i="10" s="1"/>
  <c r="AK888" i="10" s="1"/>
  <c r="BO888" i="10" s="1"/>
  <c r="W888" i="10" s="1"/>
  <c r="CI624" i="10"/>
  <c r="CI330" i="10"/>
  <c r="CM330" i="10" s="1"/>
  <c r="AK330" i="10" s="1"/>
  <c r="BO330" i="10" s="1"/>
  <c r="W330" i="10" s="1"/>
  <c r="CI111" i="10"/>
  <c r="CM111" i="10" s="1"/>
  <c r="AK111" i="10" s="1"/>
  <c r="BO111" i="10" s="1"/>
  <c r="W111" i="10" s="1"/>
  <c r="CI760" i="10"/>
  <c r="CM760" i="10" s="1"/>
  <c r="AK760" i="10" s="1"/>
  <c r="BO760" i="10" s="1"/>
  <c r="W760" i="10" s="1"/>
  <c r="CI397" i="10"/>
  <c r="CM397" i="10" s="1"/>
  <c r="AK397" i="10" s="1"/>
  <c r="BO397" i="10" s="1"/>
  <c r="W397" i="10" s="1"/>
  <c r="CI416" i="10"/>
  <c r="CM416" i="10" s="1"/>
  <c r="AK416" i="10" s="1"/>
  <c r="BO416" i="10" s="1"/>
  <c r="W416" i="10" s="1"/>
  <c r="CI356" i="10"/>
  <c r="CI755" i="10"/>
  <c r="CM755" i="10" s="1"/>
  <c r="AK755" i="10" s="1"/>
  <c r="CI895" i="10"/>
  <c r="CI903" i="10"/>
  <c r="CM903" i="10" s="1"/>
  <c r="AK903" i="10" s="1"/>
  <c r="BO903" i="10" s="1"/>
  <c r="W903" i="10" s="1"/>
  <c r="CI425" i="10"/>
  <c r="CM425" i="10" s="1"/>
  <c r="AK425" i="10" s="1"/>
  <c r="BO425" i="10" s="1"/>
  <c r="W425" i="10" s="1"/>
  <c r="CI250" i="10"/>
  <c r="CM250" i="10" s="1"/>
  <c r="AK250" i="10" s="1"/>
  <c r="BO250" i="10" s="1"/>
  <c r="W250" i="10" s="1"/>
  <c r="CI581" i="10"/>
  <c r="CI726" i="10"/>
  <c r="CM726" i="10" s="1"/>
  <c r="AK726" i="10" s="1"/>
  <c r="BO726" i="10" s="1"/>
  <c r="W726" i="10" s="1"/>
  <c r="CI325" i="10"/>
  <c r="BO746" i="10"/>
  <c r="W746" i="10" s="1"/>
  <c r="AL746" i="10"/>
  <c r="BO920" i="10"/>
  <c r="W920" i="10" s="1"/>
  <c r="AL920" i="10"/>
  <c r="AL736" i="10"/>
  <c r="BO736" i="10"/>
  <c r="W736" i="10" s="1"/>
  <c r="CM683" i="10"/>
  <c r="AK683" i="10" s="1"/>
  <c r="AL488" i="10"/>
  <c r="BO488" i="10"/>
  <c r="W488" i="10" s="1"/>
  <c r="AL348" i="10"/>
  <c r="CM92" i="10"/>
  <c r="AK92" i="10" s="1"/>
  <c r="CM785" i="10"/>
  <c r="AK785" i="10" s="1"/>
  <c r="CM773" i="10"/>
  <c r="AK773" i="10" s="1"/>
  <c r="CM489" i="10"/>
  <c r="AK489" i="10" s="1"/>
  <c r="CM287" i="10"/>
  <c r="AK287" i="10" s="1"/>
  <c r="CM260" i="10"/>
  <c r="AK260" i="10" s="1"/>
  <c r="CM32" i="10"/>
  <c r="AK32" i="10" s="1"/>
  <c r="CM905" i="10"/>
  <c r="AK905" i="10" s="1"/>
  <c r="CM639" i="10"/>
  <c r="AK639" i="10" s="1"/>
  <c r="AL890" i="10"/>
  <c r="AL415" i="10"/>
  <c r="AL143" i="10"/>
  <c r="BO621" i="10"/>
  <c r="W621" i="10" s="1"/>
  <c r="AL621" i="10"/>
  <c r="AL332" i="10"/>
  <c r="BO332" i="10"/>
  <c r="W332" i="10" s="1"/>
  <c r="BO387" i="10"/>
  <c r="W387" i="10" s="1"/>
  <c r="AL387" i="10"/>
  <c r="BO340" i="10"/>
  <c r="W340" i="10" s="1"/>
  <c r="AL340" i="10"/>
  <c r="CM38" i="10"/>
  <c r="AK38" i="10" s="1"/>
  <c r="CM981" i="10"/>
  <c r="AK981" i="10" s="1"/>
  <c r="AL359" i="10"/>
  <c r="AL716" i="10"/>
  <c r="AL901" i="10"/>
  <c r="AL800" i="10"/>
  <c r="AL898" i="10"/>
  <c r="BO898" i="10"/>
  <c r="W898" i="10" s="1"/>
  <c r="AL500" i="10"/>
  <c r="BO500" i="10"/>
  <c r="W500" i="10" s="1"/>
  <c r="CM66" i="10"/>
  <c r="AK66" i="10" s="1"/>
  <c r="CM199" i="10"/>
  <c r="AK199" i="10" s="1"/>
  <c r="CM851" i="10"/>
  <c r="AK851" i="10" s="1"/>
  <c r="CM470" i="10"/>
  <c r="AK470" i="10" s="1"/>
  <c r="AL655" i="10"/>
  <c r="AL476" i="10"/>
  <c r="AL232" i="10"/>
  <c r="BO83" i="10"/>
  <c r="W83" i="10" s="1"/>
  <c r="AL83" i="10"/>
  <c r="CM895" i="10"/>
  <c r="AK895" i="10" s="1"/>
  <c r="BO457" i="10"/>
  <c r="W457" i="10" s="1"/>
  <c r="AL457" i="10"/>
  <c r="AL994" i="10"/>
  <c r="BO994" i="10"/>
  <c r="W994" i="10" s="1"/>
  <c r="BO711" i="10"/>
  <c r="W711" i="10" s="1"/>
  <c r="AL711" i="10"/>
  <c r="CM556" i="10"/>
  <c r="AK556" i="10" s="1"/>
  <c r="AL498" i="10"/>
  <c r="BO498" i="10"/>
  <c r="W498" i="10" s="1"/>
  <c r="CM309" i="10"/>
  <c r="AK309" i="10" s="1"/>
  <c r="CM295" i="10"/>
  <c r="AK295" i="10" s="1"/>
  <c r="CM914" i="10"/>
  <c r="AK914" i="10" s="1"/>
  <c r="CM787" i="10"/>
  <c r="AK787" i="10" s="1"/>
  <c r="CM723" i="10"/>
  <c r="AK723" i="10" s="1"/>
  <c r="CM624" i="10"/>
  <c r="AK624" i="10" s="1"/>
  <c r="AL603" i="10"/>
  <c r="AL142" i="10"/>
  <c r="AL957" i="10"/>
  <c r="AL685" i="10"/>
  <c r="AL136" i="10"/>
  <c r="AL495" i="10"/>
  <c r="AL85" i="10"/>
  <c r="AL554" i="10"/>
  <c r="BO1006" i="10"/>
  <c r="W1006" i="10" s="1"/>
  <c r="AL1006" i="10"/>
  <c r="AL821" i="10"/>
  <c r="BO821" i="10"/>
  <c r="W821" i="10" s="1"/>
  <c r="BO794" i="10"/>
  <c r="W794" i="10" s="1"/>
  <c r="AL794" i="10"/>
  <c r="AL697" i="10"/>
  <c r="BO697" i="10"/>
  <c r="W697" i="10" s="1"/>
  <c r="AL106" i="10"/>
  <c r="BO106" i="10"/>
  <c r="W106" i="10" s="1"/>
  <c r="CM121" i="10"/>
  <c r="AK121" i="10" s="1"/>
  <c r="AL45" i="10"/>
  <c r="BO45" i="10"/>
  <c r="W45" i="10" s="1"/>
  <c r="CM612" i="10"/>
  <c r="AK612" i="10" s="1"/>
  <c r="AL605" i="10"/>
  <c r="AL921" i="10"/>
  <c r="AL662" i="10"/>
  <c r="AL228" i="10"/>
  <c r="AL323" i="10"/>
  <c r="BO998" i="10"/>
  <c r="W998" i="10" s="1"/>
  <c r="AL998" i="10"/>
  <c r="BO825" i="10"/>
  <c r="W825" i="10" s="1"/>
  <c r="AL825" i="10"/>
  <c r="AL416" i="10"/>
  <c r="CM420" i="10"/>
  <c r="AK420" i="10" s="1"/>
  <c r="CM356" i="10"/>
  <c r="AK356" i="10" s="1"/>
  <c r="BO249" i="10"/>
  <c r="W249" i="10" s="1"/>
  <c r="AL249" i="10"/>
  <c r="AL599" i="10"/>
  <c r="AL324" i="10"/>
  <c r="AL392" i="10"/>
  <c r="AL733" i="10"/>
  <c r="AL764" i="10"/>
  <c r="AL514" i="10"/>
  <c r="AL205" i="10"/>
  <c r="AL798" i="10"/>
  <c r="BO852" i="10"/>
  <c r="W852" i="10" s="1"/>
  <c r="AL852" i="10"/>
  <c r="BO676" i="10"/>
  <c r="W676" i="10" s="1"/>
  <c r="AL676" i="10"/>
  <c r="AL434" i="10"/>
  <c r="BO434" i="10"/>
  <c r="W434" i="10" s="1"/>
  <c r="BO377" i="10"/>
  <c r="W377" i="10" s="1"/>
  <c r="AL377" i="10"/>
  <c r="CM129" i="10"/>
  <c r="AK129" i="10" s="1"/>
  <c r="CM128" i="10"/>
  <c r="AK128" i="10" s="1"/>
  <c r="AL801" i="10"/>
  <c r="AL986" i="10"/>
  <c r="AL980" i="10"/>
  <c r="AL374" i="10"/>
  <c r="AL331" i="10"/>
  <c r="AL71" i="10"/>
  <c r="CM919" i="10"/>
  <c r="AK919" i="10" s="1"/>
  <c r="AL869" i="10"/>
  <c r="BO869" i="10"/>
  <c r="W869" i="10" s="1"/>
  <c r="BO755" i="10"/>
  <c r="W755" i="10" s="1"/>
  <c r="AL755" i="10"/>
  <c r="BO956" i="10"/>
  <c r="W956" i="10" s="1"/>
  <c r="AL956" i="10"/>
  <c r="AL931" i="10"/>
  <c r="BO931" i="10"/>
  <c r="W931" i="10" s="1"/>
  <c r="CM861" i="10"/>
  <c r="AK861" i="10" s="1"/>
  <c r="CM735" i="10"/>
  <c r="AK735" i="10" s="1"/>
  <c r="BO592" i="10"/>
  <c r="W592" i="10" s="1"/>
  <c r="AL592" i="10"/>
  <c r="AL367" i="10"/>
  <c r="BO367" i="10"/>
  <c r="W367" i="10" s="1"/>
  <c r="CM581" i="10"/>
  <c r="AK581" i="10" s="1"/>
  <c r="AL830" i="10"/>
  <c r="AL493" i="10"/>
  <c r="AL696" i="10"/>
  <c r="AL508" i="10"/>
  <c r="AL329" i="10"/>
  <c r="AL740" i="10"/>
  <c r="AL780" i="10"/>
  <c r="BO780" i="10"/>
  <c r="W780" i="10" s="1"/>
  <c r="AL954" i="10"/>
  <c r="BO954" i="10"/>
  <c r="W954" i="10" s="1"/>
  <c r="CI430" i="10"/>
  <c r="CM430" i="10" s="1"/>
  <c r="AK430" i="10" s="1"/>
  <c r="CI970" i="10"/>
  <c r="CM970" i="10" s="1"/>
  <c r="AK970" i="10" s="1"/>
  <c r="BO1000" i="10"/>
  <c r="W1000" i="10" s="1"/>
  <c r="BO977" i="10"/>
  <c r="W977" i="10" s="1"/>
  <c r="AL977" i="10"/>
  <c r="CI902" i="10"/>
  <c r="CM902" i="10" s="1"/>
  <c r="AK902" i="10" s="1"/>
  <c r="BO730" i="10"/>
  <c r="W730" i="10" s="1"/>
  <c r="AL730" i="10"/>
  <c r="CM410" i="10"/>
  <c r="AK410" i="10" s="1"/>
  <c r="BO112" i="10"/>
  <c r="W112" i="10" s="1"/>
  <c r="AL112" i="10"/>
  <c r="AL778" i="10"/>
  <c r="AL532" i="10"/>
  <c r="AL628" i="10"/>
  <c r="AL731" i="10"/>
  <c r="AL491" i="10"/>
  <c r="BO761" i="10"/>
  <c r="W761" i="10" s="1"/>
  <c r="AL761" i="10"/>
  <c r="BO996" i="10"/>
  <c r="W996" i="10" s="1"/>
  <c r="AL996" i="10"/>
  <c r="CM992" i="10"/>
  <c r="AK992" i="10" s="1"/>
  <c r="CM656" i="10"/>
  <c r="AK656" i="10" s="1"/>
  <c r="BO573" i="10"/>
  <c r="W573" i="10" s="1"/>
  <c r="AL573" i="10"/>
  <c r="BO475" i="10"/>
  <c r="W475" i="10" s="1"/>
  <c r="AL475" i="10"/>
  <c r="CM96" i="10"/>
  <c r="AK96" i="10" s="1"/>
  <c r="AL776" i="10"/>
  <c r="AL314" i="10"/>
  <c r="AL626" i="10"/>
  <c r="AL742" i="10"/>
  <c r="AL479" i="10"/>
  <c r="AL883" i="10"/>
  <c r="AL257" i="10"/>
  <c r="BO257" i="10"/>
  <c r="W257" i="10" s="1"/>
  <c r="AL212" i="10"/>
  <c r="BO212" i="10"/>
  <c r="W212" i="10" s="1"/>
  <c r="CM663" i="10"/>
  <c r="AK663" i="10" s="1"/>
  <c r="AL528" i="10"/>
  <c r="AL923" i="10"/>
  <c r="AL312" i="10"/>
  <c r="AL244" i="10"/>
  <c r="AL915" i="10"/>
  <c r="AL483" i="10"/>
  <c r="AL1010" i="10"/>
  <c r="AL881" i="10"/>
  <c r="AL310" i="10"/>
  <c r="AL450" i="10"/>
  <c r="AL879" i="10"/>
  <c r="BO908" i="10"/>
  <c r="W908" i="10" s="1"/>
  <c r="AL908" i="10"/>
  <c r="AL732" i="10"/>
  <c r="AL703" i="10"/>
  <c r="BO703" i="10"/>
  <c r="W703" i="10" s="1"/>
  <c r="CM677" i="10"/>
  <c r="AK677" i="10" s="1"/>
  <c r="CI568" i="10"/>
  <c r="CM568" i="10" s="1"/>
  <c r="AK568" i="10" s="1"/>
  <c r="CM478" i="10"/>
  <c r="AK478" i="10" s="1"/>
  <c r="CM512" i="10"/>
  <c r="AK512" i="10" s="1"/>
  <c r="AL463" i="10"/>
  <c r="BO463" i="10"/>
  <c r="W463" i="10" s="1"/>
  <c r="BO336" i="10"/>
  <c r="W336" i="10" s="1"/>
  <c r="AL336" i="10"/>
  <c r="BO160" i="10"/>
  <c r="W160" i="10" s="1"/>
  <c r="AL160" i="10"/>
  <c r="BO125" i="10"/>
  <c r="W125" i="10" s="1"/>
  <c r="AL125" i="10"/>
  <c r="BO80" i="10"/>
  <c r="W80" i="10" s="1"/>
  <c r="AL80" i="10"/>
  <c r="CM325" i="10"/>
  <c r="AK325" i="10" s="1"/>
  <c r="AL262" i="10"/>
  <c r="AL64" i="10"/>
  <c r="AL876" i="10"/>
  <c r="AL549" i="10"/>
  <c r="AL345" i="10"/>
  <c r="AL267" i="10"/>
  <c r="AL862" i="10"/>
  <c r="AL673" i="10"/>
  <c r="AL654" i="10"/>
  <c r="AL399" i="10"/>
  <c r="BO251" i="10"/>
  <c r="W251" i="10" s="1"/>
  <c r="AL251" i="10"/>
  <c r="CM424" i="10"/>
  <c r="AK424" i="10" s="1"/>
  <c r="CM97" i="10"/>
  <c r="AK97" i="10" s="1"/>
  <c r="AL595" i="10"/>
  <c r="AL258" i="10"/>
  <c r="AL421" i="10"/>
  <c r="AL562" i="10"/>
  <c r="AL364" i="10"/>
  <c r="AL960" i="10"/>
  <c r="AL397" i="10"/>
  <c r="BO734" i="10"/>
  <c r="W734" i="10" s="1"/>
  <c r="AL734" i="10"/>
  <c r="AL715" i="10"/>
  <c r="BO715" i="10"/>
  <c r="W715" i="10" s="1"/>
  <c r="CM757" i="10"/>
  <c r="AK757" i="10" s="1"/>
  <c r="CM140" i="10"/>
  <c r="AK140" i="10" s="1"/>
  <c r="CM282" i="10"/>
  <c r="AK282" i="10" s="1"/>
  <c r="AL894" i="10"/>
  <c r="AL484" i="10"/>
  <c r="AL878" i="10"/>
  <c r="AL768" i="10"/>
  <c r="AL545" i="10"/>
  <c r="AL560" i="10"/>
  <c r="BO952" i="10"/>
  <c r="W952" i="10" s="1"/>
  <c r="AL952" i="10"/>
  <c r="BO596" i="10"/>
  <c r="W596" i="10" s="1"/>
  <c r="AL596" i="10"/>
  <c r="AL344" i="10"/>
  <c r="BO344" i="10"/>
  <c r="W344" i="10" s="1"/>
  <c r="CM365" i="10"/>
  <c r="AK365" i="10" s="1"/>
  <c r="AL49" i="10"/>
  <c r="BO49" i="10"/>
  <c r="W49" i="10" s="1"/>
  <c r="CM516" i="10"/>
  <c r="AK516" i="10" s="1"/>
  <c r="CM802" i="10"/>
  <c r="AK802" i="10" s="1"/>
  <c r="AL687" i="10"/>
  <c r="AL254" i="10"/>
  <c r="AL44" i="10"/>
  <c r="AL849" i="10"/>
  <c r="AL93" i="10"/>
  <c r="AL637" i="10"/>
  <c r="CI559" i="10"/>
  <c r="CM559" i="10" s="1"/>
  <c r="AK559" i="10" s="1"/>
  <c r="CI419" i="10"/>
  <c r="CM419" i="10" s="1"/>
  <c r="AK419" i="10" s="1"/>
  <c r="CI214" i="10"/>
  <c r="CM214" i="10" s="1"/>
  <c r="AK214" i="10" s="1"/>
  <c r="CI264" i="10"/>
  <c r="CM264" i="10" s="1"/>
  <c r="AK264" i="10" s="1"/>
  <c r="CI557" i="10"/>
  <c r="CM557" i="10" s="1"/>
  <c r="AK557" i="10" s="1"/>
  <c r="CI539" i="10"/>
  <c r="CM539" i="10" s="1"/>
  <c r="AK539" i="10" s="1"/>
  <c r="CI985" i="10"/>
  <c r="CM985" i="10" s="1"/>
  <c r="AK985" i="10" s="1"/>
  <c r="CI511" i="10"/>
  <c r="CM511" i="10" s="1"/>
  <c r="AK511" i="10" s="1"/>
  <c r="CI388" i="10"/>
  <c r="CM388" i="10" s="1"/>
  <c r="AK388" i="10" s="1"/>
  <c r="CI507" i="10"/>
  <c r="CM507" i="10" s="1"/>
  <c r="AK507" i="10" s="1"/>
  <c r="CI455" i="10"/>
  <c r="CM455" i="10" s="1"/>
  <c r="AK455" i="10" s="1"/>
  <c r="CI148" i="10"/>
  <c r="CM148" i="10" s="1"/>
  <c r="AK148" i="10" s="1"/>
  <c r="CI975" i="10"/>
  <c r="CM975" i="10" s="1"/>
  <c r="AK975" i="10" s="1"/>
  <c r="CI328" i="10"/>
  <c r="CM328" i="10" s="1"/>
  <c r="AK328" i="10" s="1"/>
  <c r="CM30" i="10"/>
  <c r="AK30" i="10" s="1"/>
  <c r="CM20" i="10"/>
  <c r="AK20" i="10" s="1"/>
  <c r="CM28" i="10"/>
  <c r="AK28" i="10" s="1"/>
  <c r="CI26" i="10"/>
  <c r="CM26" i="10" s="1"/>
  <c r="AK26" i="10" s="1"/>
  <c r="BO26" i="10" s="1"/>
  <c r="W26" i="10" s="1"/>
  <c r="CI644" i="10"/>
  <c r="CM644" i="10" s="1"/>
  <c r="AK644" i="10" s="1"/>
  <c r="CI176" i="10"/>
  <c r="CM176" i="10" s="1"/>
  <c r="AK176" i="10" s="1"/>
  <c r="CI94" i="10"/>
  <c r="CM94" i="10" s="1"/>
  <c r="AK94" i="10" s="1"/>
  <c r="CI277" i="10"/>
  <c r="CM277" i="10" s="1"/>
  <c r="AK277" i="10" s="1"/>
  <c r="CI941" i="10"/>
  <c r="CM941" i="10" s="1"/>
  <c r="AK941" i="10" s="1"/>
  <c r="CI207" i="10"/>
  <c r="CM207" i="10" s="1"/>
  <c r="AK207" i="10" s="1"/>
  <c r="CI978" i="10"/>
  <c r="CM978" i="10" s="1"/>
  <c r="AK978" i="10" s="1"/>
  <c r="CI868" i="10"/>
  <c r="CM868" i="10" s="1"/>
  <c r="AK868" i="10" s="1"/>
  <c r="CI889" i="10"/>
  <c r="CM889" i="10" s="1"/>
  <c r="AK889" i="10" s="1"/>
  <c r="CI875" i="10"/>
  <c r="CM875" i="10" s="1"/>
  <c r="AK875" i="10" s="1"/>
  <c r="CI939" i="10"/>
  <c r="CM939" i="10" s="1"/>
  <c r="AK939" i="10" s="1"/>
  <c r="CI588" i="10"/>
  <c r="CM588" i="10" s="1"/>
  <c r="AK588" i="10" s="1"/>
  <c r="CI276" i="10"/>
  <c r="CM276" i="10" s="1"/>
  <c r="AK276" i="10" s="1"/>
  <c r="CI341" i="10"/>
  <c r="CM341" i="10" s="1"/>
  <c r="AK341" i="10" s="1"/>
  <c r="CI1014" i="10"/>
  <c r="CM1014" i="10" s="1"/>
  <c r="AK1014" i="10" s="1"/>
  <c r="CI298" i="10"/>
  <c r="CM298" i="10" s="1"/>
  <c r="AK298" i="10" s="1"/>
  <c r="CI660" i="10"/>
  <c r="CM660" i="10" s="1"/>
  <c r="AK660" i="10" s="1"/>
  <c r="CI110" i="10"/>
  <c r="CM110" i="10" s="1"/>
  <c r="AK110" i="10" s="1"/>
  <c r="CI422" i="10"/>
  <c r="CM422" i="10" s="1"/>
  <c r="AK422" i="10" s="1"/>
  <c r="CI712" i="10"/>
  <c r="CM712" i="10" s="1"/>
  <c r="AK712" i="10" s="1"/>
  <c r="CI372" i="10"/>
  <c r="CM372" i="10" s="1"/>
  <c r="AK372" i="10" s="1"/>
  <c r="CI1009" i="10"/>
  <c r="CM1009" i="10" s="1"/>
  <c r="AK1009" i="10" s="1"/>
  <c r="CI891" i="10"/>
  <c r="CM891" i="10" s="1"/>
  <c r="AK891" i="10" s="1"/>
  <c r="CI598" i="10"/>
  <c r="CM598" i="10" s="1"/>
  <c r="AK598" i="10" s="1"/>
  <c r="CI452" i="10"/>
  <c r="CM452" i="10" s="1"/>
  <c r="AK452" i="10" s="1"/>
  <c r="CI402" i="10"/>
  <c r="CM402" i="10" s="1"/>
  <c r="AK402" i="10" s="1"/>
  <c r="CI70" i="10"/>
  <c r="CM70" i="10" s="1"/>
  <c r="AK70" i="10" s="1"/>
  <c r="CI974" i="10"/>
  <c r="CM974" i="10" s="1"/>
  <c r="AK974" i="10" s="1"/>
  <c r="CI668" i="10"/>
  <c r="CM668" i="10" s="1"/>
  <c r="AK668" i="10" s="1"/>
  <c r="CI601" i="10"/>
  <c r="CM601" i="10" s="1"/>
  <c r="AK601" i="10" s="1"/>
  <c r="CI81" i="10"/>
  <c r="CM81" i="10" s="1"/>
  <c r="AK81" i="10" s="1"/>
  <c r="CI280" i="10"/>
  <c r="CM280" i="10" s="1"/>
  <c r="AK280" i="10" s="1"/>
  <c r="CI947" i="10"/>
  <c r="CM947" i="10" s="1"/>
  <c r="AK947" i="10" s="1"/>
  <c r="CI216" i="10"/>
  <c r="CM216" i="10" s="1"/>
  <c r="AK216" i="10" s="1"/>
  <c r="CI337" i="10"/>
  <c r="CM337" i="10" s="1"/>
  <c r="AK337" i="10" s="1"/>
  <c r="CI741" i="10"/>
  <c r="CM741" i="10" s="1"/>
  <c r="AK741" i="10" s="1"/>
  <c r="CI858" i="10"/>
  <c r="CM858" i="10" s="1"/>
  <c r="AK858" i="10" s="1"/>
  <c r="CI593" i="10"/>
  <c r="CM593" i="10" s="1"/>
  <c r="AK593" i="10" s="1"/>
  <c r="CI600" i="10"/>
  <c r="CM600" i="10" s="1"/>
  <c r="AK600" i="10" s="1"/>
  <c r="CI536" i="10"/>
  <c r="CM536" i="10" s="1"/>
  <c r="AK536" i="10" s="1"/>
  <c r="CI771" i="10"/>
  <c r="CM771" i="10" s="1"/>
  <c r="AK771" i="10" s="1"/>
  <c r="CI709" i="10"/>
  <c r="CM709" i="10" s="1"/>
  <c r="AK709" i="10" s="1"/>
  <c r="CI763" i="10"/>
  <c r="CM763" i="10" s="1"/>
  <c r="AK763" i="10" s="1"/>
  <c r="CI426" i="10"/>
  <c r="CM426" i="10" s="1"/>
  <c r="AK426" i="10" s="1"/>
  <c r="CI76" i="10"/>
  <c r="CM76" i="10" s="1"/>
  <c r="AK76" i="10" s="1"/>
  <c r="CI118" i="10"/>
  <c r="CM118" i="10" s="1"/>
  <c r="AK118" i="10" s="1"/>
  <c r="CI423" i="10"/>
  <c r="CM423" i="10" s="1"/>
  <c r="AK423" i="10" s="1"/>
  <c r="CI172" i="10"/>
  <c r="CM172" i="10" s="1"/>
  <c r="AK172" i="10" s="1"/>
  <c r="CI822" i="10"/>
  <c r="CM822" i="10" s="1"/>
  <c r="AK822" i="10" s="1"/>
  <c r="CI782" i="10"/>
  <c r="CM782" i="10" s="1"/>
  <c r="AK782" i="10" s="1"/>
  <c r="CI313" i="10"/>
  <c r="CM313" i="10" s="1"/>
  <c r="AK313" i="10" s="1"/>
  <c r="CI958" i="10"/>
  <c r="CM958" i="10" s="1"/>
  <c r="AK958" i="10" s="1"/>
  <c r="CI435" i="10"/>
  <c r="CM435" i="10" s="1"/>
  <c r="AK435" i="10" s="1"/>
  <c r="CI25" i="10"/>
  <c r="CM25" i="10" s="1"/>
  <c r="AK25" i="10" s="1"/>
  <c r="BO25" i="10" s="1"/>
  <c r="W25" i="10" s="1"/>
  <c r="CI988" i="10"/>
  <c r="CM988" i="10" s="1"/>
  <c r="AK988" i="10" s="1"/>
  <c r="CI775" i="10"/>
  <c r="CM775" i="10" s="1"/>
  <c r="AK775" i="10" s="1"/>
  <c r="CI743" i="10"/>
  <c r="CM743" i="10" s="1"/>
  <c r="AK743" i="10" s="1"/>
  <c r="CI579" i="10"/>
  <c r="CM579" i="10" s="1"/>
  <c r="AK579" i="10" s="1"/>
  <c r="CI784" i="10"/>
  <c r="CM784" i="10" s="1"/>
  <c r="AK784" i="10" s="1"/>
  <c r="CI502" i="10"/>
  <c r="CM502" i="10" s="1"/>
  <c r="AK502" i="10" s="1"/>
  <c r="CI183" i="10"/>
  <c r="CM183" i="10" s="1"/>
  <c r="AK183" i="10" s="1"/>
  <c r="CI753" i="10"/>
  <c r="CM753" i="10" s="1"/>
  <c r="AK753" i="10" s="1"/>
  <c r="CI616" i="10"/>
  <c r="CM616" i="10" s="1"/>
  <c r="AK616" i="10" s="1"/>
  <c r="CI460" i="10"/>
  <c r="CM460" i="10" s="1"/>
  <c r="AK460" i="10" s="1"/>
  <c r="CI406" i="10"/>
  <c r="CM406" i="10" s="1"/>
  <c r="AK406" i="10" s="1"/>
  <c r="CI841" i="10"/>
  <c r="CM841" i="10" s="1"/>
  <c r="AK841" i="10" s="1"/>
  <c r="CI995" i="10"/>
  <c r="CM995" i="10" s="1"/>
  <c r="AK995" i="10" s="1"/>
  <c r="CI769" i="10"/>
  <c r="CM769" i="10" s="1"/>
  <c r="AK769" i="10" s="1"/>
  <c r="CI444" i="10"/>
  <c r="CM444" i="10" s="1"/>
  <c r="AK444" i="10" s="1"/>
  <c r="CI728" i="10"/>
  <c r="CM728" i="10" s="1"/>
  <c r="AK728" i="10" s="1"/>
  <c r="CI200" i="10"/>
  <c r="CM200" i="10" s="1"/>
  <c r="AK200" i="10" s="1"/>
  <c r="CI838" i="10"/>
  <c r="CM838" i="10" s="1"/>
  <c r="AK838" i="10" s="1"/>
  <c r="CI87" i="10"/>
  <c r="CM87" i="10" s="1"/>
  <c r="AK87" i="10" s="1"/>
  <c r="CI288" i="10"/>
  <c r="CM288" i="10" s="1"/>
  <c r="AK288" i="10" s="1"/>
  <c r="CI900" i="10"/>
  <c r="CM900" i="10" s="1"/>
  <c r="AK900" i="10" s="1"/>
  <c r="CI213" i="10"/>
  <c r="CM213" i="10" s="1"/>
  <c r="AK213" i="10" s="1"/>
  <c r="CI1002" i="10"/>
  <c r="CM1002" i="10" s="1"/>
  <c r="AK1002" i="10" s="1"/>
  <c r="CI1007" i="10"/>
  <c r="CM1007" i="10" s="1"/>
  <c r="AK1007" i="10" s="1"/>
  <c r="CI145" i="10"/>
  <c r="CM145" i="10" s="1"/>
  <c r="AK145" i="10" s="1"/>
  <c r="CI946" i="10"/>
  <c r="CM946" i="10" s="1"/>
  <c r="AK946" i="10" s="1"/>
  <c r="CI754" i="10"/>
  <c r="CM754" i="10" s="1"/>
  <c r="AK754" i="10" s="1"/>
  <c r="CI465" i="10"/>
  <c r="CM465" i="10" s="1"/>
  <c r="AK465" i="10" s="1"/>
  <c r="CI805" i="10"/>
  <c r="CM805" i="10" s="1"/>
  <c r="AK805" i="10" s="1"/>
  <c r="CI433" i="10"/>
  <c r="CM433" i="10" s="1"/>
  <c r="AK433" i="10" s="1"/>
  <c r="CI766" i="10"/>
  <c r="CM766" i="10" s="1"/>
  <c r="AK766" i="10" s="1"/>
  <c r="CI816" i="10"/>
  <c r="CM816" i="10" s="1"/>
  <c r="AK816" i="10" s="1"/>
  <c r="CI398" i="10"/>
  <c r="CM398" i="10" s="1"/>
  <c r="AK398" i="10" s="1"/>
  <c r="CI789" i="10"/>
  <c r="CM789" i="10" s="1"/>
  <c r="AK789" i="10" s="1"/>
  <c r="CI629" i="10"/>
  <c r="CM629" i="10" s="1"/>
  <c r="AK629" i="10" s="1"/>
  <c r="CI510" i="10"/>
  <c r="CM510" i="10" s="1"/>
  <c r="AK510" i="10" s="1"/>
  <c r="CI139" i="10"/>
  <c r="CM139" i="10" s="1"/>
  <c r="AK139" i="10" s="1"/>
  <c r="CI630" i="10"/>
  <c r="CM630" i="10" s="1"/>
  <c r="AK630" i="10" s="1"/>
  <c r="CI119" i="10"/>
  <c r="CM119" i="10" s="1"/>
  <c r="AK119" i="10" s="1"/>
  <c r="CI303" i="10"/>
  <c r="CM303" i="10" s="1"/>
  <c r="AK303" i="10" s="1"/>
  <c r="CI779" i="10"/>
  <c r="CM779" i="10" s="1"/>
  <c r="AK779" i="10" s="1"/>
  <c r="CI414" i="10"/>
  <c r="CM414" i="10" s="1"/>
  <c r="AK414" i="10" s="1"/>
  <c r="CI413" i="10"/>
  <c r="CM413" i="10" s="1"/>
  <c r="AK413" i="10" s="1"/>
  <c r="CI206" i="10"/>
  <c r="CM206" i="10" s="1"/>
  <c r="AK206" i="10" s="1"/>
  <c r="CI686" i="10"/>
  <c r="CM686" i="10" s="1"/>
  <c r="AK686" i="10" s="1"/>
  <c r="CI804" i="10"/>
  <c r="CM804" i="10" s="1"/>
  <c r="AK804" i="10" s="1"/>
  <c r="CI509" i="10"/>
  <c r="CM509" i="10" s="1"/>
  <c r="AK509" i="10" s="1"/>
  <c r="CI286" i="10"/>
  <c r="CM286" i="10" s="1"/>
  <c r="AK286" i="10" s="1"/>
  <c r="CI29" i="10"/>
  <c r="CM29" i="10" s="1"/>
  <c r="AK29" i="10" s="1"/>
  <c r="BO29" i="10" s="1"/>
  <c r="W29" i="10" s="1"/>
  <c r="CI643" i="10"/>
  <c r="CM643" i="10" s="1"/>
  <c r="AK643" i="10" s="1"/>
  <c r="CI317" i="10"/>
  <c r="CM317" i="10" s="1"/>
  <c r="AK317" i="10" s="1"/>
  <c r="CI623" i="10"/>
  <c r="CM623" i="10" s="1"/>
  <c r="AK623" i="10" s="1"/>
  <c r="CI252" i="10"/>
  <c r="CM252" i="10" s="1"/>
  <c r="AK252" i="10" s="1"/>
  <c r="CI473" i="10"/>
  <c r="CM473" i="10" s="1"/>
  <c r="AK473" i="10" s="1"/>
  <c r="CI829" i="10"/>
  <c r="CM829" i="10" s="1"/>
  <c r="AK829" i="10" s="1"/>
  <c r="CI115" i="10"/>
  <c r="CM115" i="10" s="1"/>
  <c r="AK115" i="10" s="1"/>
  <c r="CI839" i="10"/>
  <c r="CM839" i="10" s="1"/>
  <c r="AK839" i="10" s="1"/>
  <c r="CI315" i="10"/>
  <c r="CM315" i="10" s="1"/>
  <c r="AK315" i="10" s="1"/>
  <c r="CI521" i="10"/>
  <c r="CM521" i="10" s="1"/>
  <c r="AK521" i="10" s="1"/>
  <c r="CI301" i="10"/>
  <c r="CM301" i="10" s="1"/>
  <c r="AK301" i="10" s="1"/>
  <c r="CI221" i="10"/>
  <c r="CM221" i="10" s="1"/>
  <c r="AK221" i="10" s="1"/>
  <c r="CI1013" i="10"/>
  <c r="CM1013" i="10" s="1"/>
  <c r="AK1013" i="10" s="1"/>
  <c r="CI694" i="10"/>
  <c r="CM694" i="10" s="1"/>
  <c r="AK694" i="10" s="1"/>
  <c r="CI447" i="10"/>
  <c r="CM447" i="10" s="1"/>
  <c r="AK447" i="10" s="1"/>
  <c r="CI61" i="10"/>
  <c r="CM61" i="10" s="1"/>
  <c r="AK61" i="10" s="1"/>
  <c r="CI582" i="10"/>
  <c r="CM582" i="10" s="1"/>
  <c r="AK582" i="10" s="1"/>
  <c r="CI691" i="10"/>
  <c r="CM691" i="10" s="1"/>
  <c r="AK691" i="10" s="1"/>
  <c r="AK1015" i="10"/>
  <c r="CI380" i="10"/>
  <c r="CM380" i="10" s="1"/>
  <c r="AK380" i="10" s="1"/>
  <c r="CI56" i="10"/>
  <c r="CM56" i="10" s="1"/>
  <c r="AK56" i="10" s="1"/>
  <c r="CI517" i="10"/>
  <c r="CM517" i="10" s="1"/>
  <c r="AK517" i="10" s="1"/>
  <c r="CI133" i="10"/>
  <c r="CM133" i="10" s="1"/>
  <c r="AK133" i="10" s="1"/>
  <c r="CI131" i="10"/>
  <c r="CM131" i="10" s="1"/>
  <c r="AK131" i="10" s="1"/>
  <c r="CI927" i="10"/>
  <c r="CM927" i="10" s="1"/>
  <c r="AK927" i="10" s="1"/>
  <c r="CI347" i="10"/>
  <c r="CM347" i="10" s="1"/>
  <c r="AK347" i="10" s="1"/>
  <c r="CI1008" i="10"/>
  <c r="CM1008" i="10" s="1"/>
  <c r="AK1008" i="10" s="1"/>
  <c r="CI230" i="10"/>
  <c r="CM230" i="10" s="1"/>
  <c r="AK230" i="10" s="1"/>
  <c r="CI590" i="10"/>
  <c r="CM590" i="10" s="1"/>
  <c r="AK590" i="10" s="1"/>
  <c r="CI405" i="10"/>
  <c r="CM405" i="10" s="1"/>
  <c r="AK405" i="10" s="1"/>
  <c r="CI948" i="10"/>
  <c r="CM948" i="10" s="1"/>
  <c r="AK948" i="10" s="1"/>
  <c r="CI614" i="10"/>
  <c r="CM614" i="10" s="1"/>
  <c r="AK614" i="10" s="1"/>
  <c r="CI916" i="10"/>
  <c r="CM916" i="10" s="1"/>
  <c r="AK916" i="10" s="1"/>
  <c r="CI1012" i="10"/>
  <c r="CM1012" i="10" s="1"/>
  <c r="AK1012" i="10" s="1"/>
  <c r="CI720" i="10"/>
  <c r="CM720" i="10" s="1"/>
  <c r="AK720" i="10" s="1"/>
  <c r="CI765" i="10"/>
  <c r="CM765" i="10" s="1"/>
  <c r="AK765" i="10" s="1"/>
  <c r="CI936" i="10"/>
  <c r="CM936" i="10" s="1"/>
  <c r="AK936" i="10" s="1"/>
  <c r="CI243" i="10"/>
  <c r="CM243" i="10" s="1"/>
  <c r="AK243" i="10" s="1"/>
  <c r="CI361" i="10"/>
  <c r="CM361" i="10" s="1"/>
  <c r="AK361" i="10" s="1"/>
  <c r="CI701" i="10"/>
  <c r="CM701" i="10" s="1"/>
  <c r="AK701" i="10" s="1"/>
  <c r="CI481" i="10"/>
  <c r="CM481" i="10" s="1"/>
  <c r="AK481" i="10" s="1"/>
  <c r="CI689" i="10"/>
  <c r="CM689" i="10" s="1"/>
  <c r="AK689" i="10" s="1"/>
  <c r="CI116" i="10"/>
  <c r="CM116" i="10" s="1"/>
  <c r="AK116" i="10" s="1"/>
  <c r="AJ932" i="10"/>
  <c r="AJ399" i="10"/>
  <c r="AJ271" i="10"/>
  <c r="AJ733" i="10"/>
  <c r="AJ198" i="10"/>
  <c r="AJ596" i="10"/>
  <c r="AJ45" i="10"/>
  <c r="AJ651" i="10"/>
  <c r="AJ866" i="10"/>
  <c r="AJ219" i="10"/>
  <c r="AJ514" i="10"/>
  <c r="AJ25" i="10"/>
  <c r="AJ608" i="10"/>
  <c r="AJ336" i="10"/>
  <c r="AJ48" i="10"/>
  <c r="AJ814" i="10"/>
  <c r="AJ542" i="10"/>
  <c r="AJ183" i="10"/>
  <c r="AJ190" i="10"/>
  <c r="AJ764" i="10"/>
  <c r="AJ469" i="10"/>
  <c r="AJ188" i="10"/>
  <c r="AJ920" i="10"/>
  <c r="AJ435" i="10"/>
  <c r="AJ410" i="10"/>
  <c r="AJ58" i="10"/>
  <c r="AJ872" i="10"/>
  <c r="AJ616" i="10"/>
  <c r="AJ65" i="10"/>
  <c r="AJ863" i="10"/>
  <c r="AJ624" i="10"/>
  <c r="AJ226" i="10"/>
  <c r="AJ641" i="10"/>
  <c r="AJ74" i="10"/>
  <c r="AJ101" i="10"/>
  <c r="AJ494" i="10"/>
  <c r="AJ712" i="10"/>
  <c r="AJ909" i="10"/>
  <c r="AJ383" i="10"/>
  <c r="AJ701" i="10"/>
  <c r="AJ182" i="10"/>
  <c r="AJ779" i="10"/>
  <c r="AJ843" i="10"/>
  <c r="AJ619" i="10"/>
  <c r="AJ555" i="10"/>
  <c r="AJ203" i="10"/>
  <c r="AJ759" i="10"/>
  <c r="AJ320" i="10"/>
  <c r="AJ174" i="10"/>
  <c r="AJ453" i="10"/>
  <c r="AJ755" i="10"/>
  <c r="AJ172" i="10"/>
  <c r="AJ913" i="10"/>
  <c r="AJ682" i="10"/>
  <c r="AJ394" i="10"/>
  <c r="AJ42" i="10"/>
  <c r="AJ856" i="10"/>
  <c r="AJ49" i="10"/>
  <c r="X49" i="10" s="1"/>
  <c r="AJ655" i="10"/>
  <c r="AJ625" i="10"/>
  <c r="AJ924" i="10"/>
  <c r="AJ554" i="10"/>
  <c r="X554" i="10" s="1"/>
  <c r="AJ893" i="10"/>
  <c r="AJ582" i="10"/>
  <c r="AJ939" i="10"/>
  <c r="AJ978" i="10"/>
  <c r="AJ365" i="10"/>
  <c r="AJ603" i="10"/>
  <c r="X603" i="10" s="1"/>
  <c r="AJ356" i="10"/>
  <c r="AJ745" i="10"/>
  <c r="AJ965" i="10"/>
  <c r="AJ743" i="10"/>
  <c r="AJ288" i="10"/>
  <c r="AJ32" i="10"/>
  <c r="AJ798" i="10"/>
  <c r="X798" i="10" s="1"/>
  <c r="AJ167" i="10"/>
  <c r="AJ741" i="10"/>
  <c r="AJ462" i="10"/>
  <c r="AJ970" i="10"/>
  <c r="AJ739" i="10"/>
  <c r="AJ156" i="10"/>
  <c r="AJ666" i="10"/>
  <c r="AJ163" i="10"/>
  <c r="AJ959" i="10"/>
  <c r="AJ705" i="10"/>
  <c r="AJ584" i="10"/>
  <c r="AJ337" i="10"/>
  <c r="AJ847" i="10"/>
  <c r="AJ201" i="10"/>
  <c r="AJ437" i="10"/>
  <c r="AJ39" i="10"/>
  <c r="AJ886" i="10"/>
  <c r="AJ559" i="10"/>
  <c r="AJ351" i="10"/>
  <c r="AJ923" i="10"/>
  <c r="AJ653" i="10"/>
  <c r="AJ173" i="10"/>
  <c r="AJ962" i="10"/>
  <c r="AJ573" i="10"/>
  <c r="AJ811" i="10"/>
  <c r="AJ587" i="10"/>
  <c r="AJ802" i="10"/>
  <c r="AJ272" i="10"/>
  <c r="AJ931" i="10"/>
  <c r="X931" i="10" s="1"/>
  <c r="AJ725" i="10"/>
  <c r="AJ126" i="10"/>
  <c r="AJ700" i="10"/>
  <c r="AJ421" i="10"/>
  <c r="AJ723" i="10"/>
  <c r="AJ124" i="10"/>
  <c r="AJ650" i="10"/>
  <c r="AJ371" i="10"/>
  <c r="AJ147" i="10"/>
  <c r="AJ943" i="10"/>
  <c r="AJ689" i="10"/>
  <c r="AJ561" i="10"/>
  <c r="AJ33" i="10"/>
  <c r="AJ623" i="10"/>
  <c r="AJ609" i="10"/>
  <c r="AJ899" i="10"/>
  <c r="AJ524" i="10"/>
  <c r="AJ854" i="10"/>
  <c r="AJ527" i="10"/>
  <c r="AJ406" i="10"/>
  <c r="AJ166" i="10"/>
  <c r="AJ930" i="10"/>
  <c r="AJ301" i="10"/>
  <c r="AJ795" i="10"/>
  <c r="AJ324" i="10"/>
  <c r="X324" i="10" s="1"/>
  <c r="AJ951" i="10"/>
  <c r="AJ681" i="10"/>
  <c r="AJ194" i="10"/>
  <c r="AJ521" i="10"/>
  <c r="AJ217" i="10"/>
  <c r="AJ711" i="10"/>
  <c r="AJ496" i="10"/>
  <c r="AJ256" i="10"/>
  <c r="AJ750" i="10"/>
  <c r="AJ277" i="10"/>
  <c r="AJ684" i="10"/>
  <c r="AJ945" i="10"/>
  <c r="AJ108" i="10"/>
  <c r="AJ634" i="10"/>
  <c r="AJ355" i="10"/>
  <c r="AJ131" i="10"/>
  <c r="AJ673" i="10"/>
  <c r="AJ346" i="10"/>
  <c r="AJ545" i="10"/>
  <c r="AJ185" i="10"/>
  <c r="AJ662" i="10"/>
  <c r="AJ79" i="10"/>
  <c r="AJ120" i="10"/>
  <c r="CI738" i="10"/>
  <c r="CM738" i="10" s="1"/>
  <c r="AK738" i="10" s="1"/>
  <c r="CI217" i="10"/>
  <c r="CM217" i="10" s="1"/>
  <c r="AK217" i="10" s="1"/>
  <c r="AJ838" i="10"/>
  <c r="AJ511" i="10"/>
  <c r="AJ900" i="10"/>
  <c r="AJ621" i="10"/>
  <c r="AJ118" i="10"/>
  <c r="AJ724" i="10"/>
  <c r="AJ205" i="10"/>
  <c r="X205" i="10" s="1"/>
  <c r="AJ308" i="10"/>
  <c r="AJ800" i="10"/>
  <c r="X800" i="10" s="1"/>
  <c r="AJ480" i="10"/>
  <c r="AJ240" i="10"/>
  <c r="AJ455" i="10"/>
  <c r="AJ915" i="10"/>
  <c r="AJ693" i="10"/>
  <c r="AJ94" i="10"/>
  <c r="AJ922" i="10"/>
  <c r="AJ652" i="10"/>
  <c r="AJ373" i="10"/>
  <c r="AJ707" i="10"/>
  <c r="AJ92" i="10"/>
  <c r="AJ794" i="10"/>
  <c r="X794" i="10" s="1"/>
  <c r="AJ339" i="10"/>
  <c r="AJ115" i="10"/>
  <c r="AJ904" i="10"/>
  <c r="AJ543" i="10"/>
  <c r="AJ591" i="10"/>
  <c r="AJ944" i="10"/>
  <c r="AJ38" i="10"/>
  <c r="AJ1012" i="10"/>
  <c r="AJ239" i="10"/>
  <c r="AJ861" i="10"/>
  <c r="AJ605" i="10"/>
  <c r="X605" i="10" s="1"/>
  <c r="AJ390" i="10"/>
  <c r="AJ102" i="10"/>
  <c r="AJ914" i="10"/>
  <c r="AJ708" i="10"/>
  <c r="AJ525" i="10"/>
  <c r="AJ786" i="10"/>
  <c r="AJ292" i="10"/>
  <c r="AJ770" i="10"/>
  <c r="AJ475" i="10"/>
  <c r="X475" i="10" s="1"/>
  <c r="AJ649" i="10"/>
  <c r="AJ434" i="10"/>
  <c r="X434" i="10" s="1"/>
  <c r="AJ162" i="10"/>
  <c r="AJ974" i="10"/>
  <c r="AJ489" i="10"/>
  <c r="AJ894" i="10"/>
  <c r="AJ695" i="10"/>
  <c r="AJ224" i="10"/>
  <c r="AJ423" i="10"/>
  <c r="AJ103" i="10"/>
  <c r="AJ908" i="10"/>
  <c r="X908" i="10" s="1"/>
  <c r="AJ677" i="10"/>
  <c r="AJ382" i="10"/>
  <c r="AJ78" i="10"/>
  <c r="AJ876" i="10"/>
  <c r="AJ906" i="10"/>
  <c r="AJ460" i="10"/>
  <c r="AJ76" i="10"/>
  <c r="AJ602" i="10"/>
  <c r="AJ99" i="10"/>
  <c r="AJ593" i="10"/>
  <c r="AJ792" i="10"/>
  <c r="AJ529" i="10"/>
  <c r="AJ815" i="10"/>
  <c r="AJ875" i="10"/>
  <c r="AJ874" i="10"/>
  <c r="AJ675" i="10"/>
  <c r="AJ490" i="10"/>
  <c r="AJ181" i="10"/>
  <c r="AJ822" i="10"/>
  <c r="AJ495" i="10"/>
  <c r="X495" i="10" s="1"/>
  <c r="AJ319" i="10"/>
  <c r="AJ223" i="10"/>
  <c r="AJ589" i="10"/>
  <c r="AJ907" i="10"/>
  <c r="AJ141" i="10"/>
  <c r="AJ532" i="10"/>
  <c r="AJ276" i="10"/>
  <c r="AJ123" i="10"/>
  <c r="AJ640" i="10"/>
  <c r="AJ137" i="10"/>
  <c r="AJ407" i="10"/>
  <c r="AJ892" i="10"/>
  <c r="AJ661" i="10"/>
  <c r="AJ366" i="10"/>
  <c r="AJ261" i="10"/>
  <c r="AJ62" i="10"/>
  <c r="AJ860" i="10"/>
  <c r="AJ357" i="10"/>
  <c r="AJ883" i="10"/>
  <c r="X883" i="10" s="1"/>
  <c r="AJ691" i="10"/>
  <c r="AJ444" i="10"/>
  <c r="AJ60" i="10"/>
  <c r="AJ778" i="10"/>
  <c r="AJ83" i="10"/>
  <c r="AJ881" i="10"/>
  <c r="X881" i="10" s="1"/>
  <c r="AJ513" i="10"/>
  <c r="AJ193" i="10"/>
  <c r="AJ344" i="10"/>
  <c r="AJ72" i="10"/>
  <c r="AJ878" i="10"/>
  <c r="X878" i="10" s="1"/>
  <c r="AJ868" i="10"/>
  <c r="AJ438" i="10"/>
  <c r="AJ586" i="10"/>
  <c r="AJ928" i="10"/>
  <c r="AJ659" i="10"/>
  <c r="AJ36" i="10"/>
  <c r="AJ1003" i="10"/>
  <c r="AJ806" i="10"/>
  <c r="AJ207" i="10"/>
  <c r="AJ86" i="10"/>
  <c r="AJ891" i="10"/>
  <c r="AJ493" i="10"/>
  <c r="X493" i="10" s="1"/>
  <c r="AJ125" i="10"/>
  <c r="AJ969" i="10"/>
  <c r="AJ763" i="10"/>
  <c r="AJ516" i="10"/>
  <c r="AJ976" i="10"/>
  <c r="AJ459" i="10"/>
  <c r="AJ107" i="10"/>
  <c r="AJ633" i="10"/>
  <c r="AJ418" i="10"/>
  <c r="AJ942" i="10"/>
  <c r="AJ768" i="10"/>
  <c r="X768" i="10" s="1"/>
  <c r="AJ441" i="10"/>
  <c r="AJ663" i="10"/>
  <c r="AJ464" i="10"/>
  <c r="AJ972" i="10"/>
  <c r="AJ46" i="10"/>
  <c r="AJ844" i="10"/>
  <c r="AJ341" i="10"/>
  <c r="AJ867" i="10"/>
  <c r="AJ643" i="10"/>
  <c r="AJ762" i="10"/>
  <c r="AJ547" i="10"/>
  <c r="AJ67" i="10"/>
  <c r="AJ744" i="10"/>
  <c r="AJ497" i="10"/>
  <c r="AJ177" i="10"/>
  <c r="AJ989" i="10"/>
  <c r="AJ783" i="10"/>
  <c r="AJ520" i="10"/>
  <c r="AJ56" i="10"/>
  <c r="AJ129" i="10"/>
  <c r="AJ574" i="10"/>
  <c r="AJ674" i="10"/>
  <c r="AJ479" i="10"/>
  <c r="X479" i="10" s="1"/>
  <c r="AJ310" i="10"/>
  <c r="X310" i="10" s="1"/>
  <c r="AJ143" i="10"/>
  <c r="X143" i="10" s="1"/>
  <c r="AJ566" i="10"/>
  <c r="AJ342" i="10"/>
  <c r="AJ70" i="10"/>
  <c r="AJ884" i="10"/>
  <c r="AJ692" i="10"/>
  <c r="AJ953" i="10"/>
  <c r="AJ747" i="10"/>
  <c r="AJ500" i="10"/>
  <c r="X500" i="10" s="1"/>
  <c r="AJ212" i="10"/>
  <c r="AJ706" i="10"/>
  <c r="AJ443" i="10"/>
  <c r="AJ91" i="10"/>
  <c r="AJ130" i="10"/>
  <c r="AJ846" i="10"/>
  <c r="AJ647" i="10"/>
  <c r="AJ448" i="10"/>
  <c r="AJ192" i="10"/>
  <c r="AJ956" i="10"/>
  <c r="X956" i="10" s="1"/>
  <c r="AJ375" i="10"/>
  <c r="AJ55" i="10"/>
  <c r="AJ30" i="10"/>
  <c r="AJ565" i="10"/>
  <c r="AJ332" i="10"/>
  <c r="X332" i="10" s="1"/>
  <c r="AJ396" i="10"/>
  <c r="AJ531" i="10"/>
  <c r="AJ767" i="10"/>
  <c r="AJ18" i="10"/>
  <c r="AJ862" i="10"/>
  <c r="X862" i="10" s="1"/>
  <c r="AJ569" i="10"/>
  <c r="AJ303" i="10"/>
  <c r="AJ550" i="10"/>
  <c r="AJ852" i="10"/>
  <c r="AJ452" i="10"/>
  <c r="AJ731" i="10"/>
  <c r="X731" i="10" s="1"/>
  <c r="AJ484" i="10"/>
  <c r="X484" i="10" s="1"/>
  <c r="AJ960" i="10"/>
  <c r="X960" i="10" s="1"/>
  <c r="AJ857" i="10"/>
  <c r="AJ617" i="10"/>
  <c r="AJ409" i="10"/>
  <c r="AJ839" i="10"/>
  <c r="AJ631" i="10"/>
  <c r="AJ432" i="10"/>
  <c r="AJ359" i="10"/>
  <c r="X359" i="10" s="1"/>
  <c r="AJ842" i="10"/>
  <c r="AJ627" i="10"/>
  <c r="AJ380" i="10"/>
  <c r="AJ746" i="10"/>
  <c r="X746" i="10" s="1"/>
  <c r="AJ515" i="10"/>
  <c r="AJ35" i="10"/>
  <c r="AJ849" i="10"/>
  <c r="AJ538" i="10"/>
  <c r="AJ170" i="10"/>
  <c r="AJ696" i="10"/>
  <c r="X696" i="10" s="1"/>
  <c r="AJ981" i="10"/>
  <c r="AJ760" i="10"/>
  <c r="AJ987" i="10"/>
  <c r="AJ774" i="10"/>
  <c r="AJ447" i="10"/>
  <c r="AJ127" i="10"/>
  <c r="AJ781" i="10"/>
  <c r="AJ518" i="10"/>
  <c r="AJ54" i="10"/>
  <c r="AJ445" i="10"/>
  <c r="AJ109" i="10"/>
  <c r="AJ921" i="10"/>
  <c r="X921" i="10" s="1"/>
  <c r="AJ715" i="10"/>
  <c r="AJ468" i="10"/>
  <c r="AJ164" i="10"/>
  <c r="AJ626" i="10"/>
  <c r="X626" i="10" s="1"/>
  <c r="AJ411" i="10"/>
  <c r="AJ601" i="10"/>
  <c r="AJ903" i="10"/>
  <c r="AJ720" i="10"/>
  <c r="AJ615" i="10"/>
  <c r="AJ160" i="10"/>
  <c r="AJ620" i="10"/>
  <c r="AJ828" i="10"/>
  <c r="AJ149" i="10"/>
  <c r="AJ611" i="10"/>
  <c r="AJ817" i="10"/>
  <c r="AJ751" i="10"/>
  <c r="AJ51" i="10"/>
  <c r="AJ773" i="10"/>
  <c r="CI705" i="10"/>
  <c r="CM705" i="10" s="1"/>
  <c r="AK705" i="10" s="1"/>
  <c r="AJ431" i="10"/>
  <c r="AJ294" i="10"/>
  <c r="AJ111" i="10"/>
  <c r="AJ660" i="10"/>
  <c r="AJ429" i="10"/>
  <c r="AJ436" i="10"/>
  <c r="AJ148" i="10"/>
  <c r="AJ59" i="10"/>
  <c r="AJ841" i="10"/>
  <c r="AJ265" i="10"/>
  <c r="AJ98" i="10"/>
  <c r="AJ887" i="10"/>
  <c r="AJ377" i="10"/>
  <c r="X377" i="10" s="1"/>
  <c r="AJ57" i="10"/>
  <c r="AJ416" i="10"/>
  <c r="AJ901" i="10"/>
  <c r="AJ567" i="10"/>
  <c r="AJ215" i="10"/>
  <c r="AJ805" i="10"/>
  <c r="AJ316" i="10"/>
  <c r="AJ133" i="10"/>
  <c r="AJ730" i="10"/>
  <c r="X730" i="10" s="1"/>
  <c r="AJ483" i="10"/>
  <c r="AJ227" i="10"/>
  <c r="AJ26" i="10"/>
  <c r="AJ801" i="10"/>
  <c r="AJ138" i="10"/>
  <c r="AJ417" i="10"/>
  <c r="AJ113" i="10"/>
  <c r="AJ941" i="10"/>
  <c r="AJ742" i="10"/>
  <c r="X742" i="10" s="1"/>
  <c r="AJ228" i="10"/>
  <c r="AJ526" i="10"/>
  <c r="AJ964" i="10"/>
  <c r="AJ726" i="10"/>
  <c r="AJ287" i="10"/>
  <c r="AJ95" i="10"/>
  <c r="AJ502" i="10"/>
  <c r="AJ230" i="10"/>
  <c r="AJ413" i="10"/>
  <c r="AJ683" i="10"/>
  <c r="AJ420" i="10"/>
  <c r="AJ825" i="10"/>
  <c r="X825" i="10" s="1"/>
  <c r="AJ562" i="10"/>
  <c r="AJ82" i="10"/>
  <c r="AJ880" i="10"/>
  <c r="AJ688" i="10"/>
  <c r="AJ345" i="10"/>
  <c r="X345" i="10" s="1"/>
  <c r="AJ384" i="10"/>
  <c r="AJ112" i="10"/>
  <c r="X112" i="10" s="1"/>
  <c r="AJ796" i="10"/>
  <c r="AJ597" i="10"/>
  <c r="AJ117" i="10"/>
  <c r="AJ595" i="10"/>
  <c r="X595" i="10" s="1"/>
  <c r="AJ458" i="10"/>
  <c r="AJ122" i="10"/>
  <c r="AJ911" i="10"/>
  <c r="AJ408" i="10"/>
  <c r="AJ97" i="10"/>
  <c r="AJ735" i="10"/>
  <c r="AJ304" i="10"/>
  <c r="AJ668" i="10"/>
  <c r="AJ727" i="10"/>
  <c r="AJ813" i="10"/>
  <c r="AJ132" i="10"/>
  <c r="AJ710" i="10"/>
  <c r="AJ422" i="10"/>
  <c r="AJ31" i="10"/>
  <c r="AJ214" i="10"/>
  <c r="AJ1010" i="10"/>
  <c r="X1010" i="10" s="1"/>
  <c r="AJ804" i="10"/>
  <c r="AJ628" i="10"/>
  <c r="X628" i="10" s="1"/>
  <c r="AJ397" i="10"/>
  <c r="X397" i="10" s="1"/>
  <c r="AJ404" i="10"/>
  <c r="AJ882" i="10"/>
  <c r="AJ242" i="10"/>
  <c r="AJ793" i="10"/>
  <c r="AJ546" i="10"/>
  <c r="AJ66" i="10"/>
  <c r="AJ368" i="10"/>
  <c r="AJ96" i="10"/>
  <c r="AJ199" i="10"/>
  <c r="AJ501" i="10"/>
  <c r="AJ579" i="10"/>
  <c r="AJ769" i="10"/>
  <c r="AJ442" i="10"/>
  <c r="AJ401" i="10"/>
  <c r="AJ719" i="10"/>
  <c r="AJ433" i="10"/>
  <c r="AJ510" i="10"/>
  <c r="AJ948" i="10"/>
  <c r="AJ678" i="10"/>
  <c r="AJ415" i="10"/>
  <c r="X415" i="10" s="1"/>
  <c r="AJ278" i="10"/>
  <c r="AJ612" i="10"/>
  <c r="AJ667" i="10"/>
  <c r="AJ388" i="10"/>
  <c r="AJ235" i="10"/>
  <c r="AJ530" i="10"/>
  <c r="AJ50" i="10"/>
  <c r="AJ864" i="10"/>
  <c r="AJ80" i="10"/>
  <c r="X80" i="10" s="1"/>
  <c r="AJ830" i="10"/>
  <c r="AJ551" i="10"/>
  <c r="AJ963" i="10"/>
  <c r="AJ757" i="10"/>
  <c r="AJ197" i="10"/>
  <c r="AJ993" i="10"/>
  <c r="AJ572" i="10"/>
  <c r="AJ451" i="10"/>
  <c r="AJ426" i="10"/>
  <c r="AJ90" i="10"/>
  <c r="AJ632" i="10"/>
  <c r="AJ385" i="10"/>
  <c r="AJ456" i="10"/>
  <c r="AJ155" i="10"/>
  <c r="AJ22" i="10"/>
  <c r="AJ570" i="10"/>
  <c r="AJ604" i="10"/>
  <c r="AJ865" i="10"/>
  <c r="AJ154" i="10"/>
  <c r="AJ449" i="10"/>
  <c r="AJ957" i="10"/>
  <c r="AJ488" i="10"/>
  <c r="X488" i="10" s="1"/>
  <c r="CI872" i="10"/>
  <c r="CM872" i="10" s="1"/>
  <c r="AK872" i="10" s="1"/>
  <c r="CI684" i="10"/>
  <c r="CM684" i="10" s="1"/>
  <c r="AK684" i="10" s="1"/>
  <c r="CI625" i="10"/>
  <c r="CM625" i="10" s="1"/>
  <c r="AK625" i="10" s="1"/>
  <c r="CI224" i="10"/>
  <c r="CM224" i="10" s="1"/>
  <c r="AK224" i="10" s="1"/>
  <c r="AJ916" i="10"/>
  <c r="CI211" i="10"/>
  <c r="CM211" i="10" s="1"/>
  <c r="AK211" i="10" s="1"/>
  <c r="CI990" i="10"/>
  <c r="CM990" i="10" s="1"/>
  <c r="AK990" i="10" s="1"/>
  <c r="AJ358" i="10"/>
  <c r="AJ260" i="10"/>
  <c r="AJ146" i="10"/>
  <c r="AJ71" i="10"/>
  <c r="X71" i="10" s="1"/>
  <c r="AJ588" i="10"/>
  <c r="AJ950" i="10"/>
  <c r="AJ389" i="10"/>
  <c r="CI925" i="10"/>
  <c r="CM925" i="10" s="1"/>
  <c r="AK925" i="10" s="1"/>
  <c r="AJ996" i="10"/>
  <c r="AJ752" i="10"/>
  <c r="AJ425" i="10"/>
  <c r="AJ645" i="10"/>
  <c r="AJ851" i="10"/>
  <c r="AJ186" i="10"/>
  <c r="AJ481" i="10"/>
  <c r="CI72" i="10"/>
  <c r="CM72" i="10" s="1"/>
  <c r="AK72" i="10" s="1"/>
  <c r="AJ790" i="10"/>
  <c r="AJ676" i="10"/>
  <c r="X676" i="10" s="1"/>
  <c r="AJ937" i="10"/>
  <c r="AJ89" i="10"/>
  <c r="AJ176" i="10"/>
  <c r="AJ465" i="10"/>
  <c r="CI617" i="10"/>
  <c r="CM617" i="10" s="1"/>
  <c r="AK617" i="10" s="1"/>
  <c r="AJ75" i="10"/>
  <c r="AJ73" i="10"/>
  <c r="AJ231" i="10"/>
  <c r="AJ145" i="10"/>
  <c r="AJ738" i="10"/>
  <c r="AJ457" i="10"/>
  <c r="AJ980" i="10"/>
  <c r="AJ898" i="10"/>
  <c r="X898" i="10" s="1"/>
  <c r="AJ823" i="10"/>
  <c r="AJ533" i="10"/>
  <c r="AJ918" i="10"/>
  <c r="AJ664" i="10"/>
  <c r="AJ191" i="10"/>
  <c r="CI454" i="10"/>
  <c r="CM454" i="10" s="1"/>
  <c r="AK454" i="10" s="1"/>
  <c r="CI418" i="10"/>
  <c r="CM418" i="10" s="1"/>
  <c r="AK418" i="10" s="1"/>
  <c r="CI360" i="10"/>
  <c r="CM360" i="10" s="1"/>
  <c r="AK360" i="10" s="1"/>
  <c r="AJ644" i="10"/>
  <c r="AJ610" i="10"/>
  <c r="AJ819" i="10"/>
  <c r="AJ648" i="10"/>
  <c r="CI737" i="10"/>
  <c r="CM737" i="10" s="1"/>
  <c r="AK737" i="10" s="1"/>
  <c r="AJ77" i="10"/>
  <c r="AJ68" i="10"/>
  <c r="AJ347" i="10"/>
  <c r="AJ583" i="10"/>
  <c r="AJ558" i="10"/>
  <c r="AJ222" i="10"/>
  <c r="CI943" i="10"/>
  <c r="CM943" i="10" s="1"/>
  <c r="AK943" i="10" s="1"/>
  <c r="AJ971" i="10"/>
  <c r="AJ749" i="10"/>
  <c r="AJ477" i="10"/>
  <c r="AJ52" i="10"/>
  <c r="AJ656" i="10"/>
  <c r="AJ352" i="10"/>
  <c r="AJ485" i="10"/>
  <c r="AJ879" i="10"/>
  <c r="X879" i="10" s="1"/>
  <c r="CI366" i="10"/>
  <c r="CM366" i="10" s="1"/>
  <c r="AK366" i="10" s="1"/>
  <c r="AJ614" i="10"/>
  <c r="AJ994" i="10"/>
  <c r="X994" i="10" s="1"/>
  <c r="AJ381" i="10"/>
  <c r="AJ578" i="10"/>
  <c r="AJ975" i="10"/>
  <c r="AJ142" i="10"/>
  <c r="X142" i="10" s="1"/>
  <c r="CI884" i="10"/>
  <c r="CM884" i="10" s="1"/>
  <c r="AK884" i="10" s="1"/>
  <c r="CI831" i="10"/>
  <c r="CM831" i="10" s="1"/>
  <c r="AK831" i="10" s="1"/>
  <c r="CI658" i="10"/>
  <c r="CM658" i="10" s="1"/>
  <c r="AK658" i="10" s="1"/>
  <c r="CI459" i="10"/>
  <c r="CM459" i="10" s="1"/>
  <c r="AK459" i="10" s="1"/>
  <c r="CI353" i="10"/>
  <c r="CM353" i="10" s="1"/>
  <c r="AK353" i="10" s="1"/>
  <c r="AJ27" i="10"/>
  <c r="AJ832" i="10"/>
  <c r="AJ528" i="10"/>
  <c r="X528" i="10" s="1"/>
  <c r="AJ293" i="10"/>
  <c r="AJ419" i="10"/>
  <c r="AJ721" i="10"/>
  <c r="AJ353" i="10"/>
  <c r="AJ821" i="10"/>
  <c r="X821" i="10" s="1"/>
  <c r="AJ367" i="10"/>
  <c r="AJ454" i="10"/>
  <c r="AJ772" i="10"/>
  <c r="AJ29" i="10"/>
  <c r="AJ827" i="10"/>
  <c r="AJ818" i="10"/>
  <c r="AJ523" i="10"/>
  <c r="AJ187" i="10"/>
  <c r="AJ512" i="10"/>
  <c r="AJ158" i="10"/>
  <c r="AJ716" i="10"/>
  <c r="X716" i="10" s="1"/>
  <c r="AJ858" i="10"/>
  <c r="AJ378" i="10"/>
  <c r="AJ424" i="10"/>
  <c r="CI964" i="10"/>
  <c r="CM964" i="10" s="1"/>
  <c r="AK964" i="10" s="1"/>
  <c r="CI856" i="10"/>
  <c r="CM856" i="10" s="1"/>
  <c r="AK856" i="10" s="1"/>
  <c r="CI842" i="10"/>
  <c r="CM842" i="10" s="1"/>
  <c r="AK842" i="10" s="1"/>
  <c r="CI318" i="10"/>
  <c r="CM318" i="10" s="1"/>
  <c r="AK318" i="10" s="1"/>
  <c r="CI409" i="10"/>
  <c r="CM409" i="10" s="1"/>
  <c r="AK409" i="10" s="1"/>
  <c r="AJ255" i="10"/>
  <c r="AJ317" i="10"/>
  <c r="AJ340" i="10"/>
  <c r="X340" i="10" s="1"/>
  <c r="AJ697" i="10"/>
  <c r="X697" i="10" s="1"/>
  <c r="AJ537" i="10"/>
  <c r="AJ933" i="10"/>
  <c r="AJ487" i="10"/>
  <c r="AJ151" i="10"/>
  <c r="AJ826" i="10"/>
  <c r="AJ362" i="10"/>
  <c r="AJ335" i="10"/>
  <c r="AJ637" i="10"/>
  <c r="X637" i="10" s="1"/>
  <c r="AJ557" i="10"/>
  <c r="AJ564" i="10"/>
  <c r="AJ171" i="10"/>
  <c r="AJ807" i="10"/>
  <c r="AJ405" i="10"/>
  <c r="AJ492" i="10"/>
  <c r="AJ824" i="10"/>
  <c r="AJ24" i="10"/>
  <c r="AJ568" i="10"/>
  <c r="AJ104" i="10"/>
  <c r="AJ161" i="10"/>
  <c r="AJ522" i="10"/>
  <c r="AJ845" i="10"/>
  <c r="CI997" i="10"/>
  <c r="CM997" i="10" s="1"/>
  <c r="AK997" i="10" s="1"/>
  <c r="CI833" i="10"/>
  <c r="CM833" i="10" s="1"/>
  <c r="AK833" i="10" s="1"/>
  <c r="CI175" i="10"/>
  <c r="CM175" i="10" s="1"/>
  <c r="AK175" i="10" s="1"/>
  <c r="AJ541" i="10"/>
  <c r="AJ1001" i="10"/>
  <c r="AJ548" i="10"/>
  <c r="AJ618" i="10"/>
  <c r="AJ808" i="10"/>
  <c r="AJ376" i="10"/>
  <c r="AJ646" i="10"/>
  <c r="AJ506" i="10"/>
  <c r="CI913" i="10"/>
  <c r="CM913" i="10" s="1"/>
  <c r="AK913" i="10" s="1"/>
  <c r="AJ414" i="10"/>
  <c r="AJ925" i="10"/>
  <c r="CI922" i="10"/>
  <c r="CM922" i="10" s="1"/>
  <c r="AK922" i="10" s="1"/>
  <c r="CI109" i="10"/>
  <c r="CM109" i="10" s="1"/>
  <c r="AK109" i="10" s="1"/>
  <c r="CI506" i="10"/>
  <c r="CM506" i="10" s="1"/>
  <c r="AK506" i="10" s="1"/>
  <c r="CI104" i="10"/>
  <c r="CM104" i="10" s="1"/>
  <c r="AK104" i="10" s="1"/>
  <c r="CI699" i="10"/>
  <c r="CM699" i="10" s="1"/>
  <c r="AK699" i="10" s="1"/>
  <c r="CI991" i="10"/>
  <c r="CM991" i="10" s="1"/>
  <c r="AK991" i="10" s="1"/>
  <c r="CI926" i="10"/>
  <c r="CM926" i="10" s="1"/>
  <c r="AK926" i="10" s="1"/>
  <c r="CI874" i="10"/>
  <c r="CM874" i="10" s="1"/>
  <c r="AK874" i="10" s="1"/>
  <c r="AJ837" i="10"/>
  <c r="AJ829" i="10"/>
  <c r="AJ771" i="10"/>
  <c r="AJ698" i="10"/>
  <c r="AJ249" i="10"/>
  <c r="X249" i="10" s="1"/>
  <c r="AJ140" i="10"/>
  <c r="AJ929" i="10"/>
  <c r="CI937" i="10"/>
  <c r="CM937" i="10" s="1"/>
  <c r="AK937" i="10" s="1"/>
  <c r="CI154" i="10"/>
  <c r="CM154" i="10" s="1"/>
  <c r="AK154" i="10" s="1"/>
  <c r="CI379" i="10"/>
  <c r="CM379" i="10" s="1"/>
  <c r="AK379" i="10" s="1"/>
  <c r="CI248" i="10"/>
  <c r="CM248" i="10" s="1"/>
  <c r="AK248" i="10" s="1"/>
  <c r="CI461" i="10"/>
  <c r="CM461" i="10" s="1"/>
  <c r="AK461" i="10" s="1"/>
  <c r="CI837" i="10"/>
  <c r="CM837" i="10" s="1"/>
  <c r="AK837" i="10" s="1"/>
  <c r="CI285" i="10"/>
  <c r="CM285" i="10" s="1"/>
  <c r="AK285" i="10" s="1"/>
  <c r="CI185" i="10"/>
  <c r="CM185" i="10" s="1"/>
  <c r="AK185" i="10" s="1"/>
  <c r="CI308" i="10"/>
  <c r="CM308" i="10" s="1"/>
  <c r="AK308" i="10" s="1"/>
  <c r="CI938" i="10"/>
  <c r="CM938" i="10" s="1"/>
  <c r="AK938" i="10" s="1"/>
  <c r="CI357" i="10"/>
  <c r="CM357" i="10" s="1"/>
  <c r="AK357" i="10" s="1"/>
  <c r="CI321" i="10"/>
  <c r="CM321" i="10" s="1"/>
  <c r="AK321" i="10" s="1"/>
  <c r="CI95" i="10"/>
  <c r="CM95" i="10" s="1"/>
  <c r="AK95" i="10" s="1"/>
  <c r="CI103" i="10"/>
  <c r="CM103" i="10" s="1"/>
  <c r="AK103" i="10" s="1"/>
  <c r="CI968" i="10"/>
  <c r="CM968" i="10" s="1"/>
  <c r="AK968" i="10" s="1"/>
  <c r="CI525" i="10"/>
  <c r="CM525" i="10" s="1"/>
  <c r="AK525" i="10" s="1"/>
  <c r="CI962" i="10"/>
  <c r="CM962" i="10" s="1"/>
  <c r="AK962" i="10" s="1"/>
  <c r="CI739" i="10"/>
  <c r="CM739" i="10" s="1"/>
  <c r="AK739" i="10" s="1"/>
  <c r="CI944" i="10"/>
  <c r="CM944" i="10" s="1"/>
  <c r="AK944" i="10" s="1"/>
  <c r="CI642" i="10"/>
  <c r="CM642" i="10" s="1"/>
  <c r="AK642" i="10" s="1"/>
  <c r="CI22" i="10"/>
  <c r="CM22" i="10" s="1"/>
  <c r="AK22" i="10" s="1"/>
  <c r="BO22" i="10" s="1"/>
  <c r="W22" i="10" s="1"/>
  <c r="CI563" i="10"/>
  <c r="CM563" i="10" s="1"/>
  <c r="AK563" i="10" s="1"/>
  <c r="CI945" i="10"/>
  <c r="CM945" i="10" s="1"/>
  <c r="AK945" i="10" s="1"/>
  <c r="CI210" i="10"/>
  <c r="CM210" i="10" s="1"/>
  <c r="AK210" i="10" s="1"/>
  <c r="CI505" i="10"/>
  <c r="CM505" i="10" s="1"/>
  <c r="AK505" i="10" s="1"/>
  <c r="CI909" i="10"/>
  <c r="CM909" i="10" s="1"/>
  <c r="AK909" i="10" s="1"/>
  <c r="CI818" i="10"/>
  <c r="CM818" i="10" s="1"/>
  <c r="AK818" i="10" s="1"/>
  <c r="CI290" i="10"/>
  <c r="CM290" i="10" s="1"/>
  <c r="AK290" i="10" s="1"/>
  <c r="CI640" i="10"/>
  <c r="CM640" i="10" s="1"/>
  <c r="AK640" i="10" s="1"/>
  <c r="CI700" i="10"/>
  <c r="CM700" i="10" s="1"/>
  <c r="AK700" i="10" s="1"/>
  <c r="CI246" i="10"/>
  <c r="CM246" i="10" s="1"/>
  <c r="AK246" i="10" s="1"/>
  <c r="AJ888" i="10"/>
  <c r="AJ360" i="10"/>
  <c r="AJ979" i="10"/>
  <c r="AJ482" i="10"/>
  <c r="CI88" i="10"/>
  <c r="CM88" i="10" s="1"/>
  <c r="AK88" i="10" s="1"/>
  <c r="CI162" i="10"/>
  <c r="CM162" i="10" s="1"/>
  <c r="AK162" i="10" s="1"/>
  <c r="CI578" i="10"/>
  <c r="CM578" i="10" s="1"/>
  <c r="AK578" i="10" s="1"/>
  <c r="CI566" i="10"/>
  <c r="CM566" i="10" s="1"/>
  <c r="AK566" i="10" s="1"/>
  <c r="AJ325" i="10"/>
  <c r="AJ934" i="10"/>
  <c r="AJ973" i="10"/>
  <c r="AJ504" i="10"/>
  <c r="AJ686" i="10"/>
  <c r="AJ895" i="10"/>
  <c r="CI266" i="10"/>
  <c r="CM266" i="10" s="1"/>
  <c r="AK266" i="10" s="1"/>
  <c r="CI412" i="10"/>
  <c r="CM412" i="10" s="1"/>
  <c r="AK412" i="10" s="1"/>
  <c r="CI240" i="10"/>
  <c r="CM240" i="10" s="1"/>
  <c r="AK240" i="10" s="1"/>
  <c r="CI955" i="10"/>
  <c r="CM955" i="10" s="1"/>
  <c r="AK955" i="10" s="1"/>
  <c r="CI840" i="10"/>
  <c r="CM840" i="10" s="1"/>
  <c r="AK840" i="10" s="1"/>
  <c r="CI589" i="10"/>
  <c r="CM589" i="10" s="1"/>
  <c r="AK589" i="10" s="1"/>
  <c r="AJ917" i="10"/>
  <c r="AJ938" i="10"/>
  <c r="AJ680" i="10"/>
  <c r="AJ461" i="10"/>
  <c r="AJ216" i="10"/>
  <c r="AJ949" i="10"/>
  <c r="AJ958" i="10"/>
  <c r="AJ765" i="10"/>
  <c r="AJ395" i="10"/>
  <c r="AJ507" i="10"/>
  <c r="AJ450" i="10"/>
  <c r="AJ990" i="10"/>
  <c r="AJ135" i="10"/>
  <c r="AJ110" i="10"/>
  <c r="AJ1005" i="10"/>
  <c r="AJ592" i="10"/>
  <c r="AJ69" i="10"/>
  <c r="AJ327" i="10"/>
  <c r="AJ690" i="10"/>
  <c r="AJ539" i="10"/>
  <c r="AJ870" i="10"/>
  <c r="AJ237" i="10"/>
  <c r="AJ685" i="10"/>
  <c r="X685" i="10" s="1"/>
  <c r="AJ63" i="10"/>
  <c r="AJ855" i="10"/>
  <c r="AJ910" i="10"/>
  <c r="AJ734" i="10"/>
  <c r="X734" i="10" s="1"/>
  <c r="AJ264" i="10"/>
  <c r="AJ636" i="10"/>
  <c r="AJ1008" i="10"/>
  <c r="AJ354" i="10"/>
  <c r="AJ34" i="10"/>
  <c r="AJ379" i="10"/>
  <c r="AJ486" i="10"/>
  <c r="AJ505" i="10"/>
  <c r="AJ169" i="10"/>
  <c r="AJ236" i="10"/>
  <c r="AJ53" i="10"/>
  <c r="AJ503" i="10"/>
  <c r="AJ1007" i="10"/>
  <c r="AJ221" i="10"/>
  <c r="AJ387" i="10"/>
  <c r="AJ669" i="10"/>
  <c r="AJ196" i="10"/>
  <c r="AJ985" i="10"/>
  <c r="AJ535" i="10"/>
  <c r="AJ509" i="10"/>
  <c r="AJ896" i="10"/>
  <c r="AJ784" i="10"/>
  <c r="AJ679" i="10"/>
  <c r="AJ87" i="10"/>
  <c r="AJ563" i="10"/>
  <c r="AJ307" i="10"/>
  <c r="AJ234" i="10"/>
  <c r="AJ982" i="10"/>
  <c r="AJ776" i="10"/>
  <c r="X776" i="10" s="1"/>
  <c r="AJ926" i="10"/>
  <c r="AJ37" i="10"/>
  <c r="AJ736" i="10"/>
  <c r="X736" i="10" s="1"/>
  <c r="AJ64" i="10"/>
  <c r="AJ635" i="10"/>
  <c r="AJ338" i="10"/>
  <c r="AJ607" i="10"/>
  <c r="AJ150" i="10"/>
  <c r="AJ873" i="10"/>
  <c r="AJ871" i="10"/>
  <c r="AJ702" i="10"/>
  <c r="AJ350" i="10"/>
  <c r="AJ229" i="10"/>
  <c r="AJ28" i="10"/>
  <c r="AJ859" i="10"/>
  <c r="AJ476" i="10"/>
  <c r="X476" i="10" s="1"/>
  <c r="AJ220" i="10"/>
  <c r="AJ780" i="10"/>
  <c r="AJ180" i="10"/>
  <c r="AJ463" i="10"/>
  <c r="X463" i="10" s="1"/>
  <c r="AJ553" i="10"/>
  <c r="AJ47" i="10"/>
  <c r="AJ834" i="10"/>
  <c r="AJ552" i="10"/>
  <c r="AJ670" i="10"/>
  <c r="AJ206" i="10"/>
  <c r="AJ439" i="10"/>
  <c r="AJ279" i="10"/>
  <c r="AJ799" i="10"/>
  <c r="AJ134" i="10"/>
  <c r="AJ754" i="10"/>
  <c r="AJ789" i="10"/>
  <c r="AJ204" i="10"/>
  <c r="AJ654" i="10"/>
  <c r="AJ775" i="10"/>
  <c r="AJ23" i="10"/>
  <c r="AJ263" i="10"/>
  <c r="AJ877" i="10"/>
  <c r="AJ694" i="10"/>
  <c r="AJ349" i="10"/>
  <c r="AJ189" i="10"/>
  <c r="AJ575" i="10"/>
  <c r="AJ658" i="10"/>
  <c r="AJ820" i="10"/>
  <c r="AJ1009" i="10"/>
  <c r="AJ213" i="10"/>
  <c r="AJ638" i="10"/>
  <c r="AJ333" i="10"/>
  <c r="AJ961" i="10"/>
  <c r="AJ785" i="10"/>
  <c r="AJ642" i="10"/>
  <c r="AJ309" i="10"/>
  <c r="AJ268" i="10"/>
  <c r="AJ991" i="10"/>
  <c r="AJ289" i="10"/>
  <c r="AJ935" i="10"/>
  <c r="AJ729" i="10"/>
  <c r="AJ114" i="10"/>
  <c r="AJ283" i="10"/>
  <c r="AJ157" i="10"/>
  <c r="AJ809" i="10"/>
  <c r="AJ905" i="10"/>
  <c r="AJ473" i="10"/>
  <c r="AJ253" i="10"/>
  <c r="AJ175" i="10"/>
  <c r="AJ209" i="10"/>
  <c r="AJ412" i="10"/>
  <c r="AJ946" i="10"/>
  <c r="AJ391" i="10"/>
  <c r="AJ585" i="10"/>
  <c r="AJ267" i="10"/>
  <c r="X267" i="10" s="1"/>
  <c r="AJ313" i="10"/>
  <c r="AJ890" i="10"/>
  <c r="X890" i="10" s="1"/>
  <c r="AJ968" i="10"/>
  <c r="AJ940" i="10"/>
  <c r="AJ713" i="10"/>
  <c r="AJ144" i="10"/>
  <c r="AJ740" i="10"/>
  <c r="X740" i="10" s="1"/>
  <c r="AJ630" i="10"/>
  <c r="AJ687" i="10"/>
  <c r="X687" i="10" s="1"/>
  <c r="AJ534" i="10"/>
  <c r="AJ374" i="10"/>
  <c r="X374" i="10" s="1"/>
  <c r="AJ44" i="10"/>
  <c r="X44" i="10" s="1"/>
  <c r="AJ728" i="10"/>
  <c r="AJ159" i="10"/>
  <c r="AJ1004" i="10"/>
  <c r="AJ954" i="10"/>
  <c r="X954" i="10" s="1"/>
  <c r="AJ273" i="10"/>
  <c r="AJ936" i="10"/>
  <c r="AJ833" i="10"/>
  <c r="AJ472" i="10"/>
  <c r="AJ766" i="10"/>
  <c r="AJ400" i="10"/>
  <c r="AJ128" i="10"/>
  <c r="AJ285" i="10"/>
  <c r="AJ717" i="10"/>
  <c r="AJ100" i="10"/>
  <c r="AJ897" i="10"/>
  <c r="AJ732" i="10"/>
  <c r="X732" i="10" s="1"/>
  <c r="AJ912" i="10"/>
  <c r="AJ218" i="10"/>
  <c r="AJ955" i="10"/>
  <c r="AJ966" i="10"/>
  <c r="AJ590" i="10"/>
  <c r="AJ576" i="10"/>
  <c r="AJ560" i="10"/>
  <c r="X560" i="10" s="1"/>
  <c r="AJ722" i="10"/>
  <c r="AJ571" i="10"/>
  <c r="AJ671" i="10"/>
  <c r="AJ361" i="10"/>
  <c r="AJ348" i="10"/>
  <c r="X348" i="10" s="1"/>
  <c r="AJ885" i="10"/>
  <c r="AJ85" i="10"/>
  <c r="X85" i="10" s="1"/>
  <c r="AJ343" i="10"/>
  <c r="AJ598" i="10"/>
  <c r="AJ269" i="10"/>
  <c r="AJ244" i="10"/>
  <c r="X244" i="10" s="1"/>
  <c r="AJ84" i="10"/>
  <c r="AJ758" i="10"/>
  <c r="AJ1011" i="10"/>
  <c r="AJ364" i="10"/>
  <c r="X364" i="10" s="1"/>
  <c r="CI632" i="10"/>
  <c r="CM632" i="10" s="1"/>
  <c r="AK632" i="10" s="1"/>
  <c r="CI384" i="10"/>
  <c r="CM384" i="10" s="1"/>
  <c r="AK384" i="10" s="1"/>
  <c r="CI48" i="10"/>
  <c r="CM48" i="10" s="1"/>
  <c r="AK48" i="10" s="1"/>
  <c r="CI241" i="10"/>
  <c r="CM241" i="10" s="1"/>
  <c r="AK241" i="10" s="1"/>
  <c r="AJ594" i="10"/>
  <c r="AJ672" i="10"/>
  <c r="AJ329" i="10"/>
  <c r="X329" i="10" s="1"/>
  <c r="AJ1013" i="10"/>
  <c r="AJ311" i="10"/>
  <c r="AJ581" i="10"/>
  <c r="AJ803" i="10"/>
  <c r="AJ252" i="10"/>
  <c r="AJ984" i="10"/>
  <c r="AJ714" i="10"/>
  <c r="AJ467" i="10"/>
  <c r="AJ282" i="10"/>
  <c r="AJ106" i="10"/>
  <c r="X106" i="10" s="1"/>
  <c r="AJ902" i="10"/>
  <c r="CI188" i="10"/>
  <c r="CM188" i="10" s="1"/>
  <c r="AK188" i="10" s="1"/>
  <c r="AJ788" i="10"/>
  <c r="AJ61" i="10"/>
  <c r="AJ331" i="10"/>
  <c r="AJ791" i="10"/>
  <c r="AJ544" i="10"/>
  <c r="AJ302" i="10"/>
  <c r="AJ787" i="10"/>
  <c r="AJ952" i="10"/>
  <c r="AJ195" i="10"/>
  <c r="AJ753" i="10"/>
  <c r="AJ257" i="10"/>
  <c r="AJ81" i="10"/>
  <c r="AJ703" i="10"/>
  <c r="X703" i="10" s="1"/>
  <c r="AJ296" i="10"/>
  <c r="AJ200" i="10"/>
  <c r="AJ470" i="10"/>
  <c r="AJ372" i="10"/>
  <c r="AJ777" i="10"/>
  <c r="AJ848" i="10"/>
  <c r="AJ297" i="10"/>
  <c r="AJ478" i="10"/>
  <c r="AJ986" i="10"/>
  <c r="X986" i="10" s="1"/>
  <c r="AJ556" i="10"/>
  <c r="AJ179" i="10"/>
  <c r="AJ737" i="10"/>
  <c r="AJ369" i="10"/>
  <c r="AJ184" i="10"/>
  <c r="CI270" i="10"/>
  <c r="CM270" i="10" s="1"/>
  <c r="AK270" i="10" s="1"/>
  <c r="CI442" i="10"/>
  <c r="CM442" i="10" s="1"/>
  <c r="AK442" i="10" s="1"/>
  <c r="CI391" i="10"/>
  <c r="CM391" i="10" s="1"/>
  <c r="AK391" i="10" s="1"/>
  <c r="AJ850" i="10"/>
  <c r="AJ999" i="10"/>
  <c r="AJ761" i="10"/>
  <c r="X761" i="10" s="1"/>
  <c r="AJ498" i="10"/>
  <c r="AJ322" i="10"/>
  <c r="AJ281" i="10"/>
  <c r="AJ997" i="10"/>
  <c r="AJ519" i="10"/>
  <c r="AJ295" i="10"/>
  <c r="AJ947" i="10"/>
  <c r="AJ748" i="10"/>
  <c r="AJ266" i="10"/>
  <c r="AJ600" i="10"/>
  <c r="AJ440" i="10"/>
  <c r="AJ168" i="10"/>
  <c r="AJ580" i="10"/>
  <c r="AJ315" i="10"/>
  <c r="AJ983" i="10"/>
  <c r="AJ210" i="10"/>
  <c r="AJ1006" i="10"/>
  <c r="AJ816" i="10"/>
  <c r="AJ286" i="10"/>
  <c r="AJ540" i="10"/>
  <c r="AJ403" i="10"/>
  <c r="AJ1014" i="10"/>
  <c r="AJ241" i="10"/>
  <c r="AJ639" i="10"/>
  <c r="AJ280" i="10"/>
  <c r="AJ152" i="10"/>
  <c r="CI144" i="10"/>
  <c r="CM144" i="10" s="1"/>
  <c r="AK144" i="10" s="1"/>
  <c r="CI60" i="10"/>
  <c r="CM60" i="10" s="1"/>
  <c r="AK60" i="10" s="1"/>
  <c r="CI814" i="10"/>
  <c r="CM814" i="10" s="1"/>
  <c r="AK814" i="10" s="1"/>
  <c r="CI245" i="10"/>
  <c r="CM245" i="10" s="1"/>
  <c r="AK245" i="10" s="1"/>
  <c r="CI75" i="10"/>
  <c r="CM75" i="10" s="1"/>
  <c r="AK75" i="10" s="1"/>
  <c r="CI650" i="10"/>
  <c r="CM650" i="10" s="1"/>
  <c r="AK650" i="10" s="1"/>
  <c r="AJ756" i="10"/>
  <c r="AJ20" i="10"/>
  <c r="AJ967" i="10"/>
  <c r="AJ466" i="10"/>
  <c r="AJ233" i="10"/>
  <c r="AJ782" i="10"/>
  <c r="AJ446" i="10"/>
  <c r="AJ977" i="10"/>
  <c r="X977" i="10" s="1"/>
  <c r="AJ508" i="10"/>
  <c r="X508" i="10" s="1"/>
  <c r="AJ840" i="10"/>
  <c r="AJ392" i="10"/>
  <c r="X392" i="10" s="1"/>
  <c r="AJ136" i="10"/>
  <c r="X136" i="10" s="1"/>
  <c r="AJ306" i="10"/>
  <c r="AJ471" i="10"/>
  <c r="AJ709" i="10"/>
  <c r="AJ430" i="10"/>
  <c r="AJ810" i="10"/>
  <c r="AJ927" i="10"/>
  <c r="AJ250" i="10"/>
  <c r="AJ831" i="10"/>
  <c r="CI928" i="10"/>
  <c r="CM928" i="10" s="1"/>
  <c r="AK928" i="10" s="1"/>
  <c r="CI645" i="10"/>
  <c r="CM645" i="10" s="1"/>
  <c r="AK645" i="10" s="1"/>
  <c r="AJ992" i="10"/>
  <c r="AJ491" i="10"/>
  <c r="AJ299" i="10"/>
  <c r="AJ139" i="10"/>
  <c r="AJ665" i="10"/>
  <c r="AJ178" i="10"/>
  <c r="AJ119" i="10"/>
  <c r="AJ398" i="10"/>
  <c r="AJ270" i="10"/>
  <c r="AJ657" i="10"/>
  <c r="AJ330" i="10"/>
  <c r="AJ998" i="10"/>
  <c r="X998" i="10" s="1"/>
  <c r="AJ321" i="10"/>
  <c r="AJ225" i="10"/>
  <c r="CI41" i="10"/>
  <c r="CM41" i="10" s="1"/>
  <c r="AK41" i="10" s="1"/>
  <c r="AJ919" i="10"/>
  <c r="AJ153" i="10"/>
  <c r="AJ988" i="10"/>
  <c r="AJ718" i="10"/>
  <c r="AJ245" i="10"/>
  <c r="AJ323" i="10"/>
  <c r="X323" i="10" s="1"/>
  <c r="AJ536" i="10"/>
  <c r="AJ88" i="10"/>
  <c r="AJ290" i="10"/>
  <c r="AJ121" i="10"/>
  <c r="AJ208" i="10"/>
  <c r="AJ247" i="10"/>
  <c r="AJ869" i="10"/>
  <c r="X869" i="10" s="1"/>
  <c r="AJ254" i="10"/>
  <c r="X254" i="10" s="1"/>
  <c r="AJ428" i="10"/>
  <c r="AJ291" i="10"/>
  <c r="AJ577" i="10"/>
  <c r="AJ314" i="10"/>
  <c r="X314" i="10" s="1"/>
  <c r="AJ202" i="10"/>
  <c r="AJ305" i="10"/>
  <c r="AJ248" i="10"/>
  <c r="AJ797" i="10"/>
  <c r="AJ402" i="10"/>
  <c r="AJ105" i="10"/>
  <c r="AJ622" i="10"/>
  <c r="AJ853" i="10"/>
  <c r="AJ334" i="10"/>
  <c r="AJ19" i="10"/>
  <c r="AJ275" i="10"/>
  <c r="AJ328" i="10"/>
  <c r="CI18" i="10"/>
  <c r="CM18" i="10" s="1"/>
  <c r="AK18" i="10" s="1"/>
  <c r="BO18" i="10" s="1"/>
  <c r="W18" i="10" s="1"/>
  <c r="AJ326" i="10"/>
  <c r="AJ427" i="10"/>
  <c r="AJ274" i="10"/>
  <c r="AJ629" i="10"/>
  <c r="AJ21" i="10"/>
  <c r="AJ165" i="10"/>
  <c r="AJ259" i="10"/>
  <c r="AJ40" i="10"/>
  <c r="CI292" i="10"/>
  <c r="CM292" i="10" s="1"/>
  <c r="AK292" i="10" s="1"/>
  <c r="AJ262" i="10"/>
  <c r="X262" i="10" s="1"/>
  <c r="AJ393" i="10"/>
  <c r="AJ606" i="10"/>
  <c r="AJ238" i="10"/>
  <c r="AJ549" i="10"/>
  <c r="X549" i="10" s="1"/>
  <c r="AJ835" i="10"/>
  <c r="AJ300" i="10"/>
  <c r="AJ499" i="10"/>
  <c r="AJ243" i="10"/>
  <c r="AJ298" i="10"/>
  <c r="AJ232" i="10"/>
  <c r="X232" i="10" s="1"/>
  <c r="AJ246" i="10"/>
  <c r="AJ836" i="10"/>
  <c r="AJ699" i="10"/>
  <c r="AJ251" i="10"/>
  <c r="X251" i="10" s="1"/>
  <c r="AJ386" i="10"/>
  <c r="AJ704" i="10"/>
  <c r="AJ995" i="10"/>
  <c r="AJ613" i="10"/>
  <c r="AJ318" i="10"/>
  <c r="AJ812" i="10"/>
  <c r="AJ284" i="10"/>
  <c r="AJ1000" i="10"/>
  <c r="AJ474" i="10"/>
  <c r="AJ312" i="10"/>
  <c r="X312" i="10" s="1"/>
  <c r="CI1011" i="10"/>
  <c r="CM1011" i="10" s="1"/>
  <c r="AK1011" i="10" s="1"/>
  <c r="AJ93" i="10"/>
  <c r="AJ116" i="10"/>
  <c r="AJ889" i="10"/>
  <c r="AJ363" i="10"/>
  <c r="AJ43" i="10"/>
  <c r="AJ370" i="10"/>
  <c r="AJ258" i="10"/>
  <c r="X258" i="10" s="1"/>
  <c r="AJ41" i="10"/>
  <c r="AJ599" i="10"/>
  <c r="X599" i="10" s="1"/>
  <c r="AJ1002" i="10"/>
  <c r="AJ517" i="10"/>
  <c r="AJ211" i="10"/>
  <c r="CI36" i="10"/>
  <c r="CM36" i="10" s="1"/>
  <c r="AK36" i="10" s="1"/>
  <c r="CI390" i="10"/>
  <c r="CM390" i="10" s="1"/>
  <c r="AK390" i="10" s="1"/>
  <c r="CI39" i="10"/>
  <c r="CM39" i="10" s="1"/>
  <c r="AK39" i="10" s="1"/>
  <c r="CI100" i="10"/>
  <c r="CM100" i="10" s="1"/>
  <c r="AK100" i="10" s="1"/>
  <c r="CI518" i="10"/>
  <c r="CM518" i="10" s="1"/>
  <c r="AK518" i="10" s="1"/>
  <c r="CI101" i="10"/>
  <c r="CM101" i="10" s="1"/>
  <c r="AK101" i="10" s="1"/>
  <c r="CI583" i="10"/>
  <c r="CM583" i="10" s="1"/>
  <c r="AK583" i="10" s="1"/>
  <c r="CI611" i="10"/>
  <c r="CM611" i="10" s="1"/>
  <c r="AK611" i="10" s="1"/>
  <c r="CI293" i="10"/>
  <c r="CM293" i="10" s="1"/>
  <c r="AK293" i="10" s="1"/>
  <c r="CI832" i="10"/>
  <c r="CM832" i="10" s="1"/>
  <c r="AK832" i="10" s="1"/>
  <c r="CI237" i="10"/>
  <c r="CM237" i="10" s="1"/>
  <c r="AK237" i="10" s="1"/>
  <c r="CI24" i="10"/>
  <c r="CM24" i="10" s="1"/>
  <c r="AK24" i="10" s="1"/>
  <c r="BO24" i="10" s="1"/>
  <c r="W24" i="10" s="1"/>
  <c r="CI164" i="10"/>
  <c r="CM164" i="10" s="1"/>
  <c r="AK164" i="10" s="1"/>
  <c r="CI633" i="10"/>
  <c r="CM633" i="10" s="1"/>
  <c r="AK633" i="10" s="1"/>
  <c r="CI873" i="10"/>
  <c r="CM873" i="10" s="1"/>
  <c r="AK873" i="10" s="1"/>
  <c r="CI54" i="10"/>
  <c r="CM54" i="10" s="1"/>
  <c r="AK54" i="10" s="1"/>
  <c r="CI408" i="10"/>
  <c r="CM408" i="10" s="1"/>
  <c r="AK408" i="10" s="1"/>
  <c r="CI352" i="10"/>
  <c r="CM352" i="10" s="1"/>
  <c r="AK352" i="10" s="1"/>
  <c r="CI281" i="10"/>
  <c r="CM281" i="10" s="1"/>
  <c r="AK281" i="10" s="1"/>
  <c r="CI477" i="10"/>
  <c r="CM477" i="10" s="1"/>
  <c r="AK477" i="10" s="1"/>
  <c r="CI904" i="10"/>
  <c r="CM904" i="10" s="1"/>
  <c r="AK904" i="10" s="1"/>
  <c r="CI836" i="10"/>
  <c r="CM836" i="10" s="1"/>
  <c r="AK836" i="10" s="1"/>
  <c r="CI496" i="10"/>
  <c r="CM496" i="10" s="1"/>
  <c r="AK496" i="10" s="1"/>
  <c r="CI342" i="10"/>
  <c r="CM342" i="10" s="1"/>
  <c r="AK342" i="10" s="1"/>
  <c r="CI809" i="10"/>
  <c r="CM809" i="10" s="1"/>
  <c r="AK809" i="10" s="1"/>
  <c r="CI574" i="10"/>
  <c r="CM574" i="10" s="1"/>
  <c r="AK574" i="10" s="1"/>
  <c r="CI877" i="10"/>
  <c r="CM877" i="10" s="1"/>
  <c r="AK877" i="10" s="1"/>
  <c r="CI634" i="10"/>
  <c r="CM634" i="10" s="1"/>
  <c r="AK634" i="10" s="1"/>
  <c r="CI346" i="10"/>
  <c r="CM346" i="10" s="1"/>
  <c r="AK346" i="10" s="1"/>
  <c r="CI55" i="10"/>
  <c r="CM55" i="10" s="1"/>
  <c r="AK55" i="10" s="1"/>
  <c r="CI565" i="10"/>
  <c r="CM565" i="10" s="1"/>
  <c r="AK565" i="10" s="1"/>
  <c r="CI89" i="10"/>
  <c r="CM89" i="10" s="1"/>
  <c r="AK89" i="10" s="1"/>
  <c r="CI471" i="10"/>
  <c r="CM471" i="10" s="1"/>
  <c r="AK471" i="10" s="1"/>
  <c r="CI261" i="10"/>
  <c r="CM261" i="10" s="1"/>
  <c r="AK261" i="10" s="1"/>
  <c r="CI179" i="10"/>
  <c r="CM179" i="10" s="1"/>
  <c r="AK179" i="10" s="1"/>
  <c r="CI887" i="10"/>
  <c r="CM887" i="10" s="1"/>
  <c r="AK887" i="10" s="1"/>
  <c r="CI622" i="10"/>
  <c r="CM622" i="10" s="1"/>
  <c r="AK622" i="10" s="1"/>
  <c r="CI524" i="10"/>
  <c r="CM524" i="10" s="1"/>
  <c r="AK524" i="10" s="1"/>
  <c r="CI82" i="10"/>
  <c r="CM82" i="10" s="1"/>
  <c r="AK82" i="10" s="1"/>
  <c r="CI362" i="10"/>
  <c r="CM362" i="10" s="1"/>
  <c r="AK362" i="10" s="1"/>
  <c r="CI373" i="10"/>
  <c r="CM373" i="10" s="1"/>
  <c r="AK373" i="10" s="1"/>
  <c r="CI62" i="10"/>
  <c r="CM62" i="10" s="1"/>
  <c r="AK62" i="10" s="1"/>
  <c r="CI669" i="10"/>
  <c r="CM669" i="10" s="1"/>
  <c r="AK669" i="10" s="1"/>
  <c r="CI233" i="10"/>
  <c r="CM233" i="10" s="1"/>
  <c r="AK233" i="10" s="1"/>
  <c r="CI864" i="10"/>
  <c r="CM864" i="10" s="1"/>
  <c r="AK864" i="10" s="1"/>
  <c r="CI859" i="10"/>
  <c r="CM859" i="10" s="1"/>
  <c r="AK859" i="10" s="1"/>
  <c r="CI51" i="10"/>
  <c r="CM51" i="10" s="1"/>
  <c r="AK51" i="10" s="1"/>
  <c r="CI797" i="10"/>
  <c r="CM797" i="10" s="1"/>
  <c r="AK797" i="10" s="1"/>
  <c r="CI584" i="10"/>
  <c r="CM584" i="10" s="1"/>
  <c r="AK584" i="10" s="1"/>
  <c r="CI606" i="10"/>
  <c r="CM606" i="10" s="1"/>
  <c r="AK606" i="10" s="1"/>
  <c r="CI897" i="10"/>
  <c r="CM897" i="10" s="1"/>
  <c r="AK897" i="10" s="1"/>
  <c r="CI173" i="10"/>
  <c r="CM173" i="10" s="1"/>
  <c r="AK173" i="10" s="1"/>
  <c r="CI27" i="10"/>
  <c r="CM27" i="10" s="1"/>
  <c r="AK27" i="10" s="1"/>
  <c r="BO27" i="10" s="1"/>
  <c r="W27" i="10" s="1"/>
  <c r="CI515" i="10"/>
  <c r="CM515" i="10" s="1"/>
  <c r="AK515" i="10" s="1"/>
  <c r="CI485" i="10"/>
  <c r="CM485" i="10" s="1"/>
  <c r="AK485" i="10" s="1"/>
  <c r="CI43" i="10"/>
  <c r="CM43" i="10" s="1"/>
  <c r="AK43" i="10" s="1"/>
  <c r="CI564" i="10"/>
  <c r="CM564" i="10" s="1"/>
  <c r="AK564" i="10" s="1"/>
  <c r="CI550" i="10"/>
  <c r="CM550" i="10" s="1"/>
  <c r="AK550" i="10" s="1"/>
  <c r="CI664" i="10"/>
  <c r="CM664" i="10" s="1"/>
  <c r="AK664" i="10" s="1"/>
  <c r="CI189" i="10"/>
  <c r="CM189" i="10" s="1"/>
  <c r="AK189" i="10" s="1"/>
  <c r="CI74" i="10"/>
  <c r="CM74" i="10" s="1"/>
  <c r="AK74" i="10" s="1"/>
  <c r="CI50" i="10"/>
  <c r="CM50" i="10" s="1"/>
  <c r="AK50" i="10" s="1"/>
  <c r="CI198" i="10"/>
  <c r="CM198" i="10" s="1"/>
  <c r="AK198" i="10" s="1"/>
  <c r="CI117" i="10"/>
  <c r="CM117" i="10" s="1"/>
  <c r="AK117" i="10" s="1"/>
  <c r="CI796" i="10"/>
  <c r="CM796" i="10" s="1"/>
  <c r="AK796" i="10" s="1"/>
  <c r="CI184" i="10"/>
  <c r="CM184" i="10" s="1"/>
  <c r="AK184" i="10" s="1"/>
  <c r="CI123" i="10"/>
  <c r="CM123" i="10" s="1"/>
  <c r="AK123" i="10" s="1"/>
  <c r="CI721" i="10"/>
  <c r="CM721" i="10" s="1"/>
  <c r="AK721" i="10" s="1"/>
  <c r="CI169" i="10"/>
  <c r="CM169" i="10" s="1"/>
  <c r="AK169" i="10" s="1"/>
  <c r="CI105" i="10"/>
  <c r="CM105" i="10" s="1"/>
  <c r="AK105" i="10" s="1"/>
  <c r="CI846" i="10"/>
  <c r="CM846" i="10" s="1"/>
  <c r="AK846" i="10" s="1"/>
  <c r="CI86" i="10"/>
  <c r="CM86" i="10" s="1"/>
  <c r="AK86" i="10" s="1"/>
  <c r="CI480" i="10"/>
  <c r="CM480" i="10" s="1"/>
  <c r="AK480" i="10" s="1"/>
  <c r="CI967" i="10"/>
  <c r="CM967" i="10" s="1"/>
  <c r="AK967" i="10" s="1"/>
  <c r="CI108" i="10"/>
  <c r="CM108" i="10" s="1"/>
  <c r="AK108" i="10" s="1"/>
  <c r="CI393" i="10"/>
  <c r="CM393" i="10" s="1"/>
  <c r="AK393" i="10" s="1"/>
  <c r="CI247" i="10"/>
  <c r="CM247" i="10" s="1"/>
  <c r="AK247" i="10" s="1"/>
  <c r="CI153" i="10"/>
  <c r="CM153" i="10" s="1"/>
  <c r="AK153" i="10" s="1"/>
  <c r="CI548" i="10"/>
  <c r="CM548" i="10" s="1"/>
  <c r="AK548" i="10" s="1"/>
  <c r="CI90" i="10"/>
  <c r="CM90" i="10" s="1"/>
  <c r="AK90" i="10" s="1"/>
  <c r="CI218" i="10"/>
  <c r="CM218" i="10" s="1"/>
  <c r="AK218" i="10" s="1"/>
  <c r="CI219" i="10"/>
  <c r="CM219" i="10" s="1"/>
  <c r="AK219" i="10" s="1"/>
  <c r="CI159" i="10"/>
  <c r="CM159" i="10" s="1"/>
  <c r="AK159" i="10" s="1"/>
  <c r="CI487" i="10"/>
  <c r="CM487" i="10" s="1"/>
  <c r="AK487" i="10" s="1"/>
  <c r="CI695" i="10"/>
  <c r="CM695" i="10" s="1"/>
  <c r="AK695" i="10" s="1"/>
  <c r="CI177" i="10"/>
  <c r="CM177" i="10" s="1"/>
  <c r="AK177" i="10" s="1"/>
  <c r="CI458" i="10"/>
  <c r="CM458" i="10" s="1"/>
  <c r="AK458" i="10" s="1"/>
  <c r="CI222" i="10"/>
  <c r="CM222" i="10" s="1"/>
  <c r="AK222" i="10" s="1"/>
  <c r="CI772" i="10"/>
  <c r="CM772" i="10" s="1"/>
  <c r="AK772" i="10" s="1"/>
  <c r="CI16" i="10"/>
  <c r="CI40" i="10"/>
  <c r="CM40" i="10" s="1"/>
  <c r="AK40" i="10" s="1"/>
  <c r="CI42" i="10"/>
  <c r="CM42" i="10" s="1"/>
  <c r="AK42" i="10" s="1"/>
  <c r="CI704" i="10"/>
  <c r="CM704" i="10" s="1"/>
  <c r="AK704" i="10" s="1"/>
  <c r="CI67" i="10"/>
  <c r="CM67" i="10" s="1"/>
  <c r="AK67" i="10" s="1"/>
  <c r="CI302" i="10"/>
  <c r="CM302" i="10" s="1"/>
  <c r="AK302" i="10" s="1"/>
  <c r="CI850" i="10"/>
  <c r="CM850" i="10" s="1"/>
  <c r="AK850" i="10" s="1"/>
  <c r="CI759" i="10"/>
  <c r="CM759" i="10" s="1"/>
  <c r="AK759" i="10" s="1"/>
  <c r="CI23" i="10"/>
  <c r="CM23" i="10" s="1"/>
  <c r="AK23" i="10" s="1"/>
  <c r="BO23" i="10" s="1"/>
  <c r="W23" i="10" s="1"/>
  <c r="CI204" i="10"/>
  <c r="CM204" i="10" s="1"/>
  <c r="AK204" i="10" s="1"/>
  <c r="CI657" i="10"/>
  <c r="CM657" i="10" s="1"/>
  <c r="AK657" i="10" s="1"/>
  <c r="CI149" i="10"/>
  <c r="CM149" i="10" s="1"/>
  <c r="AK149" i="10" s="1"/>
  <c r="CI815" i="10"/>
  <c r="CM815" i="10" s="1"/>
  <c r="AK815" i="10" s="1"/>
  <c r="CI942" i="10"/>
  <c r="CM942" i="10" s="1"/>
  <c r="AK942" i="10" s="1"/>
  <c r="CI174" i="10"/>
  <c r="CM174" i="10" s="1"/>
  <c r="AK174" i="10" s="1"/>
  <c r="CI127" i="10"/>
  <c r="CM127" i="10" s="1"/>
  <c r="AK127" i="10" s="1"/>
  <c r="CI674" i="10"/>
  <c r="CM674" i="10" s="1"/>
  <c r="AK674" i="10" s="1"/>
  <c r="CI268" i="10"/>
  <c r="CM268" i="10" s="1"/>
  <c r="AK268" i="10" s="1"/>
  <c r="CI551" i="10"/>
  <c r="CM551" i="10" s="1"/>
  <c r="AK551" i="10" s="1"/>
  <c r="CI114" i="10"/>
  <c r="CM114" i="10" s="1"/>
  <c r="AK114" i="10" s="1"/>
  <c r="CI272" i="10"/>
  <c r="CM272" i="10" s="1"/>
  <c r="AK272" i="10" s="1"/>
  <c r="CI666" i="10"/>
  <c r="CM666" i="10" s="1"/>
  <c r="AK666" i="10" s="1"/>
  <c r="CI34" i="10"/>
  <c r="CM34" i="10" s="1"/>
  <c r="AK34" i="10" s="1"/>
  <c r="CI57" i="10"/>
  <c r="CM57" i="10" s="1"/>
  <c r="AK57" i="10" s="1"/>
  <c r="CI534" i="10"/>
  <c r="CM534" i="10" s="1"/>
  <c r="AK534" i="10" s="1"/>
  <c r="CI155" i="10"/>
  <c r="CM155" i="10" s="1"/>
  <c r="AK155" i="10" s="1"/>
  <c r="CI63" i="10"/>
  <c r="CM63" i="10" s="1"/>
  <c r="AK63" i="10" s="1"/>
  <c r="CI747" i="10"/>
  <c r="CM747" i="10" s="1"/>
  <c r="AK747" i="10" s="1"/>
  <c r="CI432" i="10"/>
  <c r="CM432" i="10" s="1"/>
  <c r="AK432" i="10" s="1"/>
  <c r="CI403" i="10"/>
  <c r="CM403" i="10" s="1"/>
  <c r="AK403" i="10" s="1"/>
  <c r="CI371" i="10"/>
  <c r="CM371" i="10" s="1"/>
  <c r="AK371" i="10" s="1"/>
  <c r="CI896" i="10"/>
  <c r="CM896" i="10" s="1"/>
  <c r="AK896" i="10" s="1"/>
  <c r="CI698" i="10"/>
  <c r="CM698" i="10" s="1"/>
  <c r="AK698" i="10" s="1"/>
  <c r="CI197" i="10"/>
  <c r="CM197" i="10" s="1"/>
  <c r="AK197" i="10" s="1"/>
  <c r="CI33" i="10"/>
  <c r="CM33" i="10" s="1"/>
  <c r="AK33" i="10" s="1"/>
  <c r="CI719" i="10"/>
  <c r="CM719" i="10" s="1"/>
  <c r="AK719" i="10" s="1"/>
  <c r="CI307" i="10"/>
  <c r="CM307" i="10" s="1"/>
  <c r="AK307" i="10" s="1"/>
  <c r="CI670" i="10"/>
  <c r="CM670" i="10" s="1"/>
  <c r="AK670" i="10" s="1"/>
  <c r="CI647" i="10"/>
  <c r="CM647" i="10" s="1"/>
  <c r="AK647" i="10" s="1"/>
  <c r="CI540" i="10"/>
  <c r="CM540" i="10" s="1"/>
  <c r="AK540" i="10" s="1"/>
  <c r="CI439" i="10"/>
  <c r="CM439" i="10" s="1"/>
  <c r="AK439" i="10" s="1"/>
  <c r="CI870" i="10"/>
  <c r="CM870" i="10" s="1"/>
  <c r="AK870" i="10" s="1"/>
  <c r="CI513" i="10"/>
  <c r="CM513" i="10" s="1"/>
  <c r="AK513" i="10" s="1"/>
  <c r="CI438" i="10"/>
  <c r="CM438" i="10" s="1"/>
  <c r="AK438" i="10" s="1"/>
  <c r="CI1004" i="10"/>
  <c r="CM1004" i="10" s="1"/>
  <c r="AK1004" i="10" s="1"/>
  <c r="CI777" i="10"/>
  <c r="CM777" i="10" s="1"/>
  <c r="AK777" i="10" s="1"/>
  <c r="CI752" i="10"/>
  <c r="CM752" i="10" s="1"/>
  <c r="AK752" i="10" s="1"/>
  <c r="CI486" i="10"/>
  <c r="CM486" i="10" s="1"/>
  <c r="AK486" i="10" s="1"/>
  <c r="CI806" i="10"/>
  <c r="CM806" i="10" s="1"/>
  <c r="AK806" i="10" s="1"/>
  <c r="CI924" i="10"/>
  <c r="CM924" i="10" s="1"/>
  <c r="AK924" i="10" s="1"/>
  <c r="CI979" i="10"/>
  <c r="CM979" i="10" s="1"/>
  <c r="AK979" i="10" s="1"/>
  <c r="CI929" i="10"/>
  <c r="CM929" i="10" s="1"/>
  <c r="AK929" i="10" s="1"/>
  <c r="CI608" i="10"/>
  <c r="CM608" i="10" s="1"/>
  <c r="AK608" i="10" s="1"/>
  <c r="CI279" i="10"/>
  <c r="CM279" i="10" s="1"/>
  <c r="AK279" i="10" s="1"/>
  <c r="CI132" i="10"/>
  <c r="CM132" i="10" s="1"/>
  <c r="AK132" i="10" s="1"/>
  <c r="CI448" i="10"/>
  <c r="CM448" i="10" s="1"/>
  <c r="AK448" i="10" s="1"/>
  <c r="CI253" i="10"/>
  <c r="CM253" i="10" s="1"/>
  <c r="AK253" i="10" s="1"/>
  <c r="CI774" i="10"/>
  <c r="CM774" i="10" s="1"/>
  <c r="AK774" i="10" s="1"/>
  <c r="CI427" i="10"/>
  <c r="CM427" i="10" s="1"/>
  <c r="AK427" i="10" s="1"/>
  <c r="CI203" i="10"/>
  <c r="CM203" i="10" s="1"/>
  <c r="AK203" i="10" s="1"/>
  <c r="CI854" i="10"/>
  <c r="CM854" i="10" s="1"/>
  <c r="AK854" i="10" s="1"/>
  <c r="CI792" i="10"/>
  <c r="CM792" i="10" s="1"/>
  <c r="AK792" i="10" s="1"/>
  <c r="CI52" i="10"/>
  <c r="CM52" i="10" s="1"/>
  <c r="AK52" i="10" s="1"/>
  <c r="CI77" i="10"/>
  <c r="CM77" i="10" s="1"/>
  <c r="AK77" i="10" s="1"/>
  <c r="CI824" i="10"/>
  <c r="CM824" i="10" s="1"/>
  <c r="AK824" i="10" s="1"/>
  <c r="CI501" i="10"/>
  <c r="CM501" i="10" s="1"/>
  <c r="AK501" i="10" s="1"/>
  <c r="CI306" i="10"/>
  <c r="CM306" i="10" s="1"/>
  <c r="AK306" i="10" s="1"/>
  <c r="CI73" i="10"/>
  <c r="CM73" i="10" s="1"/>
  <c r="AK73" i="10" s="1"/>
  <c r="CI886" i="10"/>
  <c r="CM886" i="10" s="1"/>
  <c r="AK886" i="10" s="1"/>
  <c r="CI467" i="10"/>
  <c r="CM467" i="10" s="1"/>
  <c r="AK467" i="10" s="1"/>
  <c r="CI543" i="10"/>
  <c r="CM543" i="10" s="1"/>
  <c r="AK543" i="10" s="1"/>
  <c r="CI163" i="10"/>
  <c r="CM163" i="10" s="1"/>
  <c r="AK163" i="10" s="1"/>
  <c r="CI865" i="10"/>
  <c r="CM865" i="10" s="1"/>
  <c r="AK865" i="10" s="1"/>
  <c r="CI561" i="10"/>
  <c r="CM561" i="10" s="1"/>
  <c r="AK561" i="10" s="1"/>
  <c r="CI407" i="10"/>
  <c r="CM407" i="10" s="1"/>
  <c r="AK407" i="10" s="1"/>
  <c r="CI78" i="10"/>
  <c r="CM78" i="10" s="1"/>
  <c r="AK78" i="10" s="1"/>
  <c r="CI225" i="10"/>
  <c r="CM225" i="10" s="1"/>
  <c r="AK225" i="10" s="1"/>
  <c r="CI813" i="10"/>
  <c r="CM813" i="10" s="1"/>
  <c r="AK813" i="10" s="1"/>
  <c r="CI466" i="10"/>
  <c r="CM466" i="10" s="1"/>
  <c r="AK466" i="10" s="1"/>
  <c r="CI446" i="10"/>
  <c r="CM446" i="10" s="1"/>
  <c r="AK446" i="10" s="1"/>
  <c r="CI770" i="10"/>
  <c r="CM770" i="10" s="1"/>
  <c r="AK770" i="10" s="1"/>
  <c r="CI667" i="10"/>
  <c r="CM667" i="10" s="1"/>
  <c r="AK667" i="10" s="1"/>
  <c r="CI530" i="10"/>
  <c r="CM530" i="10" s="1"/>
  <c r="AK530" i="10" s="1"/>
  <c r="CI333" i="10"/>
  <c r="CM333" i="10" s="1"/>
  <c r="AK333" i="10" s="1"/>
  <c r="CI320" i="10"/>
  <c r="CM320" i="10" s="1"/>
  <c r="AK320" i="10" s="1"/>
  <c r="CI930" i="10"/>
  <c r="CM930" i="10" s="1"/>
  <c r="AK930" i="10" s="1"/>
  <c r="CI84" i="10"/>
  <c r="CM84" i="10" s="1"/>
  <c r="AK84" i="10" s="1"/>
  <c r="CI194" i="10"/>
  <c r="CM194" i="10" s="1"/>
  <c r="AK194" i="10" s="1"/>
  <c r="CI803" i="10"/>
  <c r="CM803" i="10" s="1"/>
  <c r="AK803" i="10" s="1"/>
  <c r="CI722" i="10"/>
  <c r="CM722" i="10" s="1"/>
  <c r="AK722" i="10" s="1"/>
  <c r="CI69" i="10"/>
  <c r="CM69" i="10" s="1"/>
  <c r="AK69" i="10" s="1"/>
  <c r="CI823" i="10"/>
  <c r="CM823" i="10" s="1"/>
  <c r="AK823" i="10" s="1"/>
  <c r="CI707" i="10"/>
  <c r="CM707" i="10" s="1"/>
  <c r="AK707" i="10" s="1"/>
  <c r="CI627" i="10"/>
  <c r="CM627" i="10" s="1"/>
  <c r="AK627" i="10" s="1"/>
  <c r="CI604" i="10"/>
  <c r="CM604" i="10" s="1"/>
  <c r="AK604" i="10" s="1"/>
  <c r="CI591" i="10"/>
  <c r="CM591" i="10" s="1"/>
  <c r="AK591" i="10" s="1"/>
  <c r="CI519" i="10"/>
  <c r="CM519" i="10" s="1"/>
  <c r="AK519" i="10" s="1"/>
  <c r="CI572" i="10"/>
  <c r="CM572" i="10" s="1"/>
  <c r="AK572" i="10" s="1"/>
  <c r="CI445" i="10"/>
  <c r="CM445" i="10" s="1"/>
  <c r="AK445" i="10" s="1"/>
  <c r="CI319" i="10"/>
  <c r="CM319" i="10" s="1"/>
  <c r="AK319" i="10" s="1"/>
  <c r="CI166" i="10"/>
  <c r="CM166" i="10" s="1"/>
  <c r="AK166" i="10" s="1"/>
  <c r="CI580" i="10"/>
  <c r="CM580" i="10" s="1"/>
  <c r="AK580" i="10" s="1"/>
  <c r="CI713" i="10"/>
  <c r="CM713" i="10" s="1"/>
  <c r="AK713" i="10" s="1"/>
  <c r="CI411" i="10"/>
  <c r="CM411" i="10" s="1"/>
  <c r="AK411" i="10" s="1"/>
  <c r="CI910" i="10"/>
  <c r="CM910" i="10" s="1"/>
  <c r="AK910" i="10" s="1"/>
  <c r="CI161" i="10"/>
  <c r="CM161" i="10" s="1"/>
  <c r="AK161" i="10" s="1"/>
  <c r="CI378" i="10"/>
  <c r="CM378" i="10" s="1"/>
  <c r="AK378" i="10" s="1"/>
  <c r="CI558" i="10"/>
  <c r="CM558" i="10" s="1"/>
  <c r="AK558" i="10" s="1"/>
  <c r="CI791" i="10"/>
  <c r="CM791" i="10" s="1"/>
  <c r="AK791" i="10" s="1"/>
  <c r="CI638" i="10"/>
  <c r="CM638" i="10" s="1"/>
  <c r="AK638" i="10" s="1"/>
  <c r="CI215" i="10"/>
  <c r="CM215" i="10" s="1"/>
  <c r="AK215" i="10" s="1"/>
  <c r="CI201" i="10"/>
  <c r="CM201" i="10" s="1"/>
  <c r="AK201" i="10" s="1"/>
  <c r="CI135" i="10"/>
  <c r="CM135" i="10" s="1"/>
  <c r="AK135" i="10" s="1"/>
  <c r="CI953" i="10"/>
  <c r="CM953" i="10" s="1"/>
  <c r="AK953" i="10" s="1"/>
  <c r="CI807" i="10"/>
  <c r="CM807" i="10" s="1"/>
  <c r="AK807" i="10" s="1"/>
  <c r="CI783" i="10"/>
  <c r="CM783" i="10" s="1"/>
  <c r="AK783" i="10" s="1"/>
  <c r="CI238" i="10"/>
  <c r="CM238" i="10" s="1"/>
  <c r="AK238" i="10" s="1"/>
  <c r="CI191" i="10"/>
  <c r="CM191" i="10" s="1"/>
  <c r="AK191" i="10" s="1"/>
  <c r="CI389" i="10"/>
  <c r="CM389" i="10" s="1"/>
  <c r="AK389" i="10" s="1"/>
  <c r="CI59" i="10"/>
  <c r="CM59" i="10" s="1"/>
  <c r="AK59" i="10" s="1"/>
  <c r="CI1005" i="10"/>
  <c r="CM1005" i="10" s="1"/>
  <c r="AK1005" i="10" s="1"/>
  <c r="CI860" i="10"/>
  <c r="CM860" i="10" s="1"/>
  <c r="AK860" i="10" s="1"/>
  <c r="CI152" i="10"/>
  <c r="CM152" i="10" s="1"/>
  <c r="AK152" i="10" s="1"/>
  <c r="CI46" i="10"/>
  <c r="CM46" i="10" s="1"/>
  <c r="AK46" i="10" s="1"/>
  <c r="CI326" i="10"/>
  <c r="CM326" i="10" s="1"/>
  <c r="AK326" i="10" s="1"/>
  <c r="CI976" i="10"/>
  <c r="CM976" i="10" s="1"/>
  <c r="AK976" i="10" s="1"/>
  <c r="CI966" i="10"/>
  <c r="CM966" i="10" s="1"/>
  <c r="AK966" i="10" s="1"/>
  <c r="CI811" i="10"/>
  <c r="CM811" i="10" s="1"/>
  <c r="AK811" i="10" s="1"/>
  <c r="CI195" i="10"/>
  <c r="CM195" i="10" s="1"/>
  <c r="AK195" i="10" s="1"/>
  <c r="CI675" i="10"/>
  <c r="CM675" i="10" s="1"/>
  <c r="AK675" i="10" s="1"/>
  <c r="CI181" i="10"/>
  <c r="CM181" i="10" s="1"/>
  <c r="AK181" i="10" s="1"/>
  <c r="CI631" i="10"/>
  <c r="CM631" i="10" s="1"/>
  <c r="AK631" i="10" s="1"/>
  <c r="CI546" i="10"/>
  <c r="CM546" i="10" s="1"/>
  <c r="AK546" i="10" s="1"/>
  <c r="CI335" i="10"/>
  <c r="CM335" i="10" s="1"/>
  <c r="AK335" i="10" s="1"/>
  <c r="CI234" i="10"/>
  <c r="CM234" i="10" s="1"/>
  <c r="AK234" i="10" s="1"/>
  <c r="CI151" i="10"/>
  <c r="CM151" i="10" s="1"/>
  <c r="AK151" i="10" s="1"/>
  <c r="CI178" i="10"/>
  <c r="CM178" i="10" s="1"/>
  <c r="AK178" i="10" s="1"/>
  <c r="CI147" i="10"/>
  <c r="CM147" i="10" s="1"/>
  <c r="AK147" i="10" s="1"/>
  <c r="CI882" i="10"/>
  <c r="CM882" i="10" s="1"/>
  <c r="AK882" i="10" s="1"/>
  <c r="CI469" i="10"/>
  <c r="CM469" i="10" s="1"/>
  <c r="AK469" i="10" s="1"/>
  <c r="CI239" i="10"/>
  <c r="CM239" i="10" s="1"/>
  <c r="AK239" i="10" s="1"/>
  <c r="CI107" i="10"/>
  <c r="CM107" i="10" s="1"/>
  <c r="AK107" i="10" s="1"/>
  <c r="CI602" i="10"/>
  <c r="CM602" i="10" s="1"/>
  <c r="AK602" i="10" s="1"/>
  <c r="CI126" i="10"/>
  <c r="CM126" i="10" s="1"/>
  <c r="AK126" i="10" s="1"/>
  <c r="CI963" i="10"/>
  <c r="CM963" i="10" s="1"/>
  <c r="AK963" i="10" s="1"/>
  <c r="CI618" i="10"/>
  <c r="CM618" i="10" s="1"/>
  <c r="AK618" i="10" s="1"/>
  <c r="CI453" i="10"/>
  <c r="CM453" i="10" s="1"/>
  <c r="AK453" i="10" s="1"/>
  <c r="CI969" i="10"/>
  <c r="CM969" i="10" s="1"/>
  <c r="AK969" i="10" s="1"/>
  <c r="CI932" i="10"/>
  <c r="CM932" i="10" s="1"/>
  <c r="AK932" i="10" s="1"/>
  <c r="CI826" i="10"/>
  <c r="CM826" i="10" s="1"/>
  <c r="AK826" i="10" s="1"/>
  <c r="CI671" i="10"/>
  <c r="CM671" i="10" s="1"/>
  <c r="AK671" i="10" s="1"/>
  <c r="CI503" i="10"/>
  <c r="CM503" i="10" s="1"/>
  <c r="AK503" i="10" s="1"/>
  <c r="CI91" i="10"/>
  <c r="CM91" i="10" s="1"/>
  <c r="AK91" i="10" s="1"/>
  <c r="CI68" i="10"/>
  <c r="CM68" i="10" s="1"/>
  <c r="AK68" i="10" s="1"/>
  <c r="CI940" i="10"/>
  <c r="CM940" i="10" s="1"/>
  <c r="AK940" i="10" s="1"/>
  <c r="CI918" i="10"/>
  <c r="CM918" i="10" s="1"/>
  <c r="AK918" i="10" s="1"/>
  <c r="CI843" i="10"/>
  <c r="CM843" i="10" s="1"/>
  <c r="AK843" i="10" s="1"/>
  <c r="CI790" i="10"/>
  <c r="CM790" i="10" s="1"/>
  <c r="AK790" i="10" s="1"/>
  <c r="CI795" i="10"/>
  <c r="CM795" i="10" s="1"/>
  <c r="AK795" i="10" s="1"/>
  <c r="CI665" i="10"/>
  <c r="CM665" i="10" s="1"/>
  <c r="AK665" i="10" s="1"/>
  <c r="CI569" i="10"/>
  <c r="CM569" i="10" s="1"/>
  <c r="AK569" i="10" s="1"/>
  <c r="CI474" i="10"/>
  <c r="CM474" i="10" s="1"/>
  <c r="AK474" i="10" s="1"/>
  <c r="CI349" i="10"/>
  <c r="CM349" i="10" s="1"/>
  <c r="AK349" i="10" s="1"/>
  <c r="CI299" i="10"/>
  <c r="CM299" i="10" s="1"/>
  <c r="AK299" i="10" s="1"/>
  <c r="CI296" i="10"/>
  <c r="CM296" i="10" s="1"/>
  <c r="AK296" i="10" s="1"/>
  <c r="CI223" i="10"/>
  <c r="CM223" i="10" s="1"/>
  <c r="AK223" i="10" s="1"/>
  <c r="CI79" i="10"/>
  <c r="CM79" i="10" s="1"/>
  <c r="AK79" i="10" s="1"/>
  <c r="CI99" i="10"/>
  <c r="CM99" i="10" s="1"/>
  <c r="AK99" i="10" s="1"/>
  <c r="CI853" i="10"/>
  <c r="CM853" i="10" s="1"/>
  <c r="AK853" i="10" s="1"/>
  <c r="CI799" i="10"/>
  <c r="CM799" i="10" s="1"/>
  <c r="AK799" i="10" s="1"/>
  <c r="CI999" i="10"/>
  <c r="CM999" i="10" s="1"/>
  <c r="AK999" i="10" s="1"/>
  <c r="CI429" i="10"/>
  <c r="CM429" i="10" s="1"/>
  <c r="AK429" i="10" s="1"/>
  <c r="CI265" i="10"/>
  <c r="CM265" i="10" s="1"/>
  <c r="AK265" i="10" s="1"/>
  <c r="CI983" i="10"/>
  <c r="CM983" i="10" s="1"/>
  <c r="AK983" i="10" s="1"/>
  <c r="CI951" i="10"/>
  <c r="CM951" i="10" s="1"/>
  <c r="AK951" i="10" s="1"/>
  <c r="CI828" i="10"/>
  <c r="CM828" i="10" s="1"/>
  <c r="AK828" i="10" s="1"/>
  <c r="CI871" i="10"/>
  <c r="CM871" i="10" s="1"/>
  <c r="AK871" i="10" s="1"/>
  <c r="CI717" i="10"/>
  <c r="CM717" i="10" s="1"/>
  <c r="AK717" i="10" s="1"/>
  <c r="CI585" i="10"/>
  <c r="CM585" i="10" s="1"/>
  <c r="AK585" i="10" s="1"/>
  <c r="CI492" i="10"/>
  <c r="CM492" i="10" s="1"/>
  <c r="AK492" i="10" s="1"/>
  <c r="CI451" i="10"/>
  <c r="CM451" i="10" s="1"/>
  <c r="AK451" i="10" s="1"/>
  <c r="CI441" i="10"/>
  <c r="CM441" i="10" s="1"/>
  <c r="AK441" i="10" s="1"/>
  <c r="CI227" i="10"/>
  <c r="CM227" i="10" s="1"/>
  <c r="AK227" i="10" s="1"/>
  <c r="CI146" i="10"/>
  <c r="CM146" i="10" s="1"/>
  <c r="AK146" i="10" s="1"/>
  <c r="CI98" i="10"/>
  <c r="CM98" i="10" s="1"/>
  <c r="AK98" i="10" s="1"/>
  <c r="CI866" i="10"/>
  <c r="CM866" i="10" s="1"/>
  <c r="AK866" i="10" s="1"/>
  <c r="CI305" i="10"/>
  <c r="CM305" i="10" s="1"/>
  <c r="AK305" i="10" s="1"/>
  <c r="CI235" i="10"/>
  <c r="CM235" i="10" s="1"/>
  <c r="AK235" i="10" s="1"/>
  <c r="CI141" i="10"/>
  <c r="CM141" i="10" s="1"/>
  <c r="AK141" i="10" s="1"/>
  <c r="CI847" i="10"/>
  <c r="CM847" i="10" s="1"/>
  <c r="AK847" i="10" s="1"/>
  <c r="CI724" i="10"/>
  <c r="CM724" i="10" s="1"/>
  <c r="AK724" i="10" s="1"/>
  <c r="CI553" i="10"/>
  <c r="CM553" i="10" s="1"/>
  <c r="AK553" i="10" s="1"/>
  <c r="CI504" i="10"/>
  <c r="CM504" i="10" s="1"/>
  <c r="AK504" i="10" s="1"/>
  <c r="CI436" i="10"/>
  <c r="CM436" i="10" s="1"/>
  <c r="AK436" i="10" s="1"/>
  <c r="CI187" i="10"/>
  <c r="CM187" i="10" s="1"/>
  <c r="AK187" i="10" s="1"/>
  <c r="CI167" i="10"/>
  <c r="CM167" i="10" s="1"/>
  <c r="AK167" i="10" s="1"/>
  <c r="CI134" i="10"/>
  <c r="CM134" i="10" s="1"/>
  <c r="AK134" i="10" s="1"/>
  <c r="CI21" i="10"/>
  <c r="CM21" i="10" s="1"/>
  <c r="AK21" i="10" s="1"/>
  <c r="BO21" i="10" s="1"/>
  <c r="W21" i="10" s="1"/>
  <c r="CI678" i="10"/>
  <c r="CM678" i="10" s="1"/>
  <c r="AK678" i="10" s="1"/>
  <c r="CI672" i="10"/>
  <c r="CM672" i="10" s="1"/>
  <c r="AK672" i="10" s="1"/>
  <c r="CI17" i="10"/>
  <c r="CI1001" i="10"/>
  <c r="CM1001" i="10" s="1"/>
  <c r="AK1001" i="10" s="1"/>
  <c r="CI727" i="10"/>
  <c r="CM727" i="10" s="1"/>
  <c r="AK727" i="10" s="1"/>
  <c r="CI855" i="10"/>
  <c r="CM855" i="10" s="1"/>
  <c r="AK855" i="10" s="1"/>
  <c r="CI395" i="10"/>
  <c r="CM395" i="10" s="1"/>
  <c r="AK395" i="10" s="1"/>
  <c r="CI334" i="10"/>
  <c r="CM334" i="10" s="1"/>
  <c r="AK334" i="10" s="1"/>
  <c r="CI358" i="10"/>
  <c r="CM358" i="10" s="1"/>
  <c r="AK358" i="10" s="1"/>
  <c r="CI58" i="10"/>
  <c r="CM58" i="10" s="1"/>
  <c r="AK58" i="10" s="1"/>
  <c r="CI756" i="10"/>
  <c r="CM756" i="10" s="1"/>
  <c r="AK756" i="10" s="1"/>
  <c r="CI255" i="10"/>
  <c r="CM255" i="10" s="1"/>
  <c r="AK255" i="10" s="1"/>
  <c r="CI848" i="10"/>
  <c r="CM848" i="10" s="1"/>
  <c r="AK848" i="10" s="1"/>
  <c r="CI571" i="10"/>
  <c r="CM571" i="10" s="1"/>
  <c r="AK571" i="10" s="1"/>
  <c r="CI555" i="10"/>
  <c r="CM555" i="10" s="1"/>
  <c r="AK555" i="10" s="1"/>
  <c r="CI440" i="10"/>
  <c r="CM440" i="10" s="1"/>
  <c r="AK440" i="10" s="1"/>
  <c r="CI284" i="10"/>
  <c r="CM284" i="10" s="1"/>
  <c r="AK284" i="10" s="1"/>
  <c r="CI404" i="10"/>
  <c r="CM404" i="10" s="1"/>
  <c r="AK404" i="10" s="1"/>
  <c r="CI911" i="10"/>
  <c r="CM911" i="10" s="1"/>
  <c r="AK911" i="10" s="1"/>
  <c r="CI690" i="10"/>
  <c r="CM690" i="10" s="1"/>
  <c r="AK690" i="10" s="1"/>
  <c r="CI682" i="10"/>
  <c r="CM682" i="10" s="1"/>
  <c r="AK682" i="10" s="1"/>
  <c r="CI283" i="10"/>
  <c r="CM283" i="10" s="1"/>
  <c r="AK283" i="10" s="1"/>
  <c r="CI202" i="10"/>
  <c r="CM202" i="10" s="1"/>
  <c r="AK202" i="10" s="1"/>
  <c r="CI102" i="10"/>
  <c r="CM102" i="10" s="1"/>
  <c r="AK102" i="10" s="1"/>
  <c r="CI449" i="10"/>
  <c r="CM449" i="10" s="1"/>
  <c r="AK449" i="10" s="1"/>
  <c r="CI993" i="10"/>
  <c r="CM993" i="10" s="1"/>
  <c r="AK993" i="10" s="1"/>
  <c r="CI708" i="10"/>
  <c r="CM708" i="10" s="1"/>
  <c r="AK708" i="10" s="1"/>
  <c r="CI271" i="10"/>
  <c r="CM271" i="10" s="1"/>
  <c r="AK271" i="10" s="1"/>
  <c r="CI269" i="10"/>
  <c r="CM269" i="10" s="1"/>
  <c r="AK269" i="10" s="1"/>
  <c r="CI259" i="10"/>
  <c r="CM259" i="10" s="1"/>
  <c r="AK259" i="10" s="1"/>
  <c r="CI192" i="10"/>
  <c r="CM192" i="10" s="1"/>
  <c r="AK192" i="10" s="1"/>
  <c r="CI171" i="10"/>
  <c r="CM171" i="10" s="1"/>
  <c r="AK171" i="10" s="1"/>
  <c r="CI907" i="10"/>
  <c r="CM907" i="10" s="1"/>
  <c r="AK907" i="10" s="1"/>
  <c r="CI641" i="10"/>
  <c r="CM641" i="10" s="1"/>
  <c r="AK641" i="10" s="1"/>
  <c r="CI867" i="10"/>
  <c r="CM867" i="10" s="1"/>
  <c r="AK867" i="10" s="1"/>
  <c r="CI987" i="10"/>
  <c r="CM987" i="10" s="1"/>
  <c r="AK987" i="10" s="1"/>
  <c r="CI381" i="10"/>
  <c r="CM381" i="10" s="1"/>
  <c r="AK381" i="10" s="1"/>
  <c r="CI431" i="10"/>
  <c r="CM431" i="10" s="1"/>
  <c r="AK431" i="10" s="1"/>
  <c r="CI885" i="10"/>
  <c r="CM885" i="10" s="1"/>
  <c r="AK885" i="10" s="1"/>
  <c r="CI725" i="10"/>
  <c r="CM725" i="10" s="1"/>
  <c r="AK725" i="10" s="1"/>
  <c r="CI692" i="10"/>
  <c r="CM692" i="10" s="1"/>
  <c r="AK692" i="10" s="1"/>
  <c r="CI619" i="10"/>
  <c r="CM619" i="10" s="1"/>
  <c r="AK619" i="10" s="1"/>
  <c r="CI610" i="10"/>
  <c r="CM610" i="10" s="1"/>
  <c r="AK610" i="10" s="1"/>
  <c r="CI168" i="10"/>
  <c r="CM168" i="10" s="1"/>
  <c r="AK168" i="10" s="1"/>
  <c r="CI35" i="10"/>
  <c r="CM35" i="10" s="1"/>
  <c r="AK35" i="10" s="1"/>
  <c r="CI762" i="10"/>
  <c r="CM762" i="10" s="1"/>
  <c r="AK762" i="10" s="1"/>
  <c r="CI137" i="10"/>
  <c r="CM137" i="10" s="1"/>
  <c r="AK137" i="10" s="1"/>
  <c r="CI535" i="10"/>
  <c r="CM535" i="10" s="1"/>
  <c r="AK535" i="10" s="1"/>
  <c r="CI196" i="10"/>
  <c r="CM196" i="10" s="1"/>
  <c r="AK196" i="10" s="1"/>
  <c r="CI499" i="10"/>
  <c r="CM499" i="10" s="1"/>
  <c r="AK499" i="10" s="1"/>
  <c r="CI1003" i="10"/>
  <c r="CM1003" i="10" s="1"/>
  <c r="AK1003" i="10" s="1"/>
  <c r="CI912" i="10"/>
  <c r="CM912" i="10" s="1"/>
  <c r="AK912" i="10" s="1"/>
  <c r="CI880" i="10"/>
  <c r="CM880" i="10" s="1"/>
  <c r="AK880" i="10" s="1"/>
  <c r="CI749" i="10"/>
  <c r="CM749" i="10" s="1"/>
  <c r="AK749" i="10" s="1"/>
  <c r="CI351" i="10"/>
  <c r="CM351" i="10" s="1"/>
  <c r="AK351" i="10" s="1"/>
  <c r="CI220" i="10"/>
  <c r="CM220" i="10" s="1"/>
  <c r="AK220" i="10" s="1"/>
  <c r="CI156" i="10"/>
  <c r="CM156" i="10" s="1"/>
  <c r="AK156" i="10" s="1"/>
  <c r="CI984" i="10"/>
  <c r="CM984" i="10" s="1"/>
  <c r="AK984" i="10" s="1"/>
  <c r="CI949" i="10"/>
  <c r="CM949" i="10" s="1"/>
  <c r="AK949" i="10" s="1"/>
  <c r="CI793" i="10"/>
  <c r="CM793" i="10" s="1"/>
  <c r="AK793" i="10" s="1"/>
  <c r="CI729" i="10"/>
  <c r="CM729" i="10" s="1"/>
  <c r="AK729" i="10" s="1"/>
  <c r="CI607" i="10"/>
  <c r="CM607" i="10" s="1"/>
  <c r="AK607" i="10" s="1"/>
  <c r="CI586" i="10"/>
  <c r="CM586" i="10" s="1"/>
  <c r="AK586" i="10" s="1"/>
  <c r="CI382" i="10"/>
  <c r="CM382" i="10" s="1"/>
  <c r="AK382" i="10" s="1"/>
  <c r="CI350" i="10"/>
  <c r="CM350" i="10" s="1"/>
  <c r="AK350" i="10" s="1"/>
  <c r="CI322" i="10"/>
  <c r="CM322" i="10" s="1"/>
  <c r="AK322" i="10" s="1"/>
  <c r="CI304" i="10"/>
  <c r="CM304" i="10" s="1"/>
  <c r="AK304" i="10" s="1"/>
  <c r="CI263" i="10"/>
  <c r="CM263" i="10" s="1"/>
  <c r="AK263" i="10" s="1"/>
  <c r="CI857" i="10"/>
  <c r="CM857" i="10" s="1"/>
  <c r="AK857" i="10" s="1"/>
  <c r="CI531" i="10"/>
  <c r="CM531" i="10" s="1"/>
  <c r="AK531" i="10" s="1"/>
  <c r="CI812" i="10"/>
  <c r="CM812" i="10" s="1"/>
  <c r="AK812" i="10" s="1"/>
  <c r="CI989" i="10"/>
  <c r="CM989" i="10" s="1"/>
  <c r="AK989" i="10" s="1"/>
  <c r="CI934" i="10"/>
  <c r="CM934" i="10" s="1"/>
  <c r="AK934" i="10" s="1"/>
  <c r="CI906" i="10"/>
  <c r="CM906" i="10" s="1"/>
  <c r="AK906" i="10" s="1"/>
  <c r="CI810" i="10"/>
  <c r="CM810" i="10" s="1"/>
  <c r="AK810" i="10" s="1"/>
  <c r="CI781" i="10"/>
  <c r="CM781" i="10" s="1"/>
  <c r="AK781" i="10" s="1"/>
  <c r="CI788" i="10"/>
  <c r="CM788" i="10" s="1"/>
  <c r="AK788" i="10" s="1"/>
  <c r="CI751" i="10"/>
  <c r="CM751" i="10" s="1"/>
  <c r="AK751" i="10" s="1"/>
  <c r="CI693" i="10"/>
  <c r="CM693" i="10" s="1"/>
  <c r="AK693" i="10" s="1"/>
  <c r="CI706" i="10"/>
  <c r="CM706" i="10" s="1"/>
  <c r="AK706" i="10" s="1"/>
  <c r="CI653" i="10"/>
  <c r="CM653" i="10" s="1"/>
  <c r="AK653" i="10" s="1"/>
  <c r="CI636" i="10"/>
  <c r="CM636" i="10" s="1"/>
  <c r="AK636" i="10" s="1"/>
  <c r="CI648" i="10"/>
  <c r="CM648" i="10" s="1"/>
  <c r="AK648" i="10" s="1"/>
  <c r="CI428" i="10"/>
  <c r="CM428" i="10" s="1"/>
  <c r="AK428" i="10" s="1"/>
  <c r="CI327" i="10"/>
  <c r="CM327" i="10" s="1"/>
  <c r="AK327" i="10" s="1"/>
  <c r="CI182" i="10"/>
  <c r="CM182" i="10" s="1"/>
  <c r="AK182" i="10" s="1"/>
  <c r="CI193" i="10"/>
  <c r="CM193" i="10" s="1"/>
  <c r="AK193" i="10" s="1"/>
  <c r="CI291" i="10"/>
  <c r="CM291" i="10" s="1"/>
  <c r="AK291" i="10" s="1"/>
  <c r="CI679" i="10"/>
  <c r="CM679" i="10" s="1"/>
  <c r="AK679" i="10" s="1"/>
  <c r="CI973" i="10"/>
  <c r="CM973" i="10" s="1"/>
  <c r="AK973" i="10" s="1"/>
  <c r="CI965" i="10"/>
  <c r="CM965" i="10" s="1"/>
  <c r="AK965" i="10" s="1"/>
  <c r="CI935" i="10"/>
  <c r="CM935" i="10" s="1"/>
  <c r="AK935" i="10" s="1"/>
  <c r="CI892" i="10"/>
  <c r="CM892" i="10" s="1"/>
  <c r="AK892" i="10" s="1"/>
  <c r="CI863" i="10"/>
  <c r="CM863" i="10" s="1"/>
  <c r="AK863" i="10" s="1"/>
  <c r="CI827" i="10"/>
  <c r="CM827" i="10" s="1"/>
  <c r="AK827" i="10" s="1"/>
  <c r="CI710" i="10"/>
  <c r="CM710" i="10" s="1"/>
  <c r="AK710" i="10" s="1"/>
  <c r="CI552" i="10"/>
  <c r="CM552" i="10" s="1"/>
  <c r="AK552" i="10" s="1"/>
  <c r="CI544" i="10"/>
  <c r="CM544" i="10" s="1"/>
  <c r="AK544" i="10" s="1"/>
  <c r="CI396" i="10"/>
  <c r="CM396" i="10" s="1"/>
  <c r="AK396" i="10" s="1"/>
  <c r="CI355" i="10"/>
  <c r="CM355" i="10" s="1"/>
  <c r="AK355" i="10" s="1"/>
  <c r="CI289" i="10"/>
  <c r="CM289" i="10" s="1"/>
  <c r="AK289" i="10" s="1"/>
  <c r="CI226" i="10"/>
  <c r="CM226" i="10" s="1"/>
  <c r="AK226" i="10" s="1"/>
  <c r="CI236" i="10"/>
  <c r="CM236" i="10" s="1"/>
  <c r="AK236" i="10" s="1"/>
  <c r="CI165" i="10"/>
  <c r="CM165" i="10" s="1"/>
  <c r="AK165" i="10" s="1"/>
  <c r="CI959" i="10"/>
  <c r="CM959" i="10" s="1"/>
  <c r="AK959" i="10" s="1"/>
  <c r="CI961" i="10"/>
  <c r="CM961" i="10" s="1"/>
  <c r="AK961" i="10" s="1"/>
  <c r="CI231" i="10"/>
  <c r="CM231" i="10" s="1"/>
  <c r="AK231" i="10" s="1"/>
  <c r="CI472" i="10"/>
  <c r="CM472" i="10" s="1"/>
  <c r="AK472" i="10" s="1"/>
  <c r="CI400" i="10"/>
  <c r="CM400" i="10" s="1"/>
  <c r="AK400" i="10" s="1"/>
  <c r="CI130" i="10"/>
  <c r="CM130" i="10" s="1"/>
  <c r="AK130" i="10" s="1"/>
  <c r="CI120" i="10"/>
  <c r="CM120" i="10" s="1"/>
  <c r="AK120" i="10" s="1"/>
  <c r="CI494" i="10"/>
  <c r="CM494" i="10" s="1"/>
  <c r="AK494" i="10" s="1"/>
  <c r="CI275" i="10"/>
  <c r="CM275" i="10" s="1"/>
  <c r="AK275" i="10" s="1"/>
  <c r="CI157" i="10"/>
  <c r="CM157" i="10" s="1"/>
  <c r="AK157" i="10" s="1"/>
  <c r="CI533" i="10"/>
  <c r="CM533" i="10" s="1"/>
  <c r="AK533" i="10" s="1"/>
  <c r="CI567" i="10"/>
  <c r="CM567" i="10" s="1"/>
  <c r="AK567" i="10" s="1"/>
  <c r="CI394" i="10"/>
  <c r="CM394" i="10" s="1"/>
  <c r="AK394" i="10" s="1"/>
  <c r="CI208" i="10"/>
  <c r="CM208" i="10" s="1"/>
  <c r="AK208" i="10" s="1"/>
  <c r="CI893" i="10"/>
  <c r="CM893" i="10" s="1"/>
  <c r="AK893" i="10" s="1"/>
  <c r="CI718" i="10"/>
  <c r="CM718" i="10" s="1"/>
  <c r="AK718" i="10" s="1"/>
  <c r="CI649" i="10"/>
  <c r="CM649" i="10" s="1"/>
  <c r="AK649" i="10" s="1"/>
  <c r="CI613" i="10"/>
  <c r="CM613" i="10" s="1"/>
  <c r="AK613" i="10" s="1"/>
  <c r="CI497" i="10"/>
  <c r="CM497" i="10" s="1"/>
  <c r="AK497" i="10" s="1"/>
  <c r="CI316" i="10"/>
  <c r="CM316" i="10" s="1"/>
  <c r="AK316" i="10" s="1"/>
  <c r="CI124" i="10"/>
  <c r="CM124" i="10" s="1"/>
  <c r="AK124" i="10" s="1"/>
  <c r="CI523" i="10"/>
  <c r="CM523" i="10" s="1"/>
  <c r="AK523" i="10" s="1"/>
  <c r="CI383" i="10"/>
  <c r="CM383" i="10" s="1"/>
  <c r="AK383" i="10" s="1"/>
  <c r="CI748" i="10"/>
  <c r="CM748" i="10" s="1"/>
  <c r="AK748" i="10" s="1"/>
  <c r="CI538" i="10"/>
  <c r="CM538" i="10" s="1"/>
  <c r="AK538" i="10" s="1"/>
  <c r="CI437" i="10"/>
  <c r="CM437" i="10" s="1"/>
  <c r="AK437" i="10" s="1"/>
  <c r="CI386" i="10"/>
  <c r="CM386" i="10" s="1"/>
  <c r="AK386" i="10" s="1"/>
  <c r="CI150" i="10"/>
  <c r="CM150" i="10" s="1"/>
  <c r="AK150" i="10" s="1"/>
  <c r="CI597" i="10"/>
  <c r="CM597" i="10" s="1"/>
  <c r="AK597" i="10" s="1"/>
  <c r="CI209" i="10"/>
  <c r="CM209" i="10" s="1"/>
  <c r="AK209" i="10" s="1"/>
  <c r="CI767" i="10"/>
  <c r="CM767" i="10" s="1"/>
  <c r="AK767" i="10" s="1"/>
  <c r="CI609" i="10"/>
  <c r="CM609" i="10" s="1"/>
  <c r="AK609" i="10" s="1"/>
  <c r="CI537" i="10"/>
  <c r="CM537" i="10" s="1"/>
  <c r="AK537" i="10" s="1"/>
  <c r="CI520" i="10"/>
  <c r="CM520" i="10" s="1"/>
  <c r="AK520" i="10" s="1"/>
  <c r="CI339" i="10"/>
  <c r="CM339" i="10" s="1"/>
  <c r="AK339" i="10" s="1"/>
  <c r="CI186" i="10"/>
  <c r="CM186" i="10" s="1"/>
  <c r="AK186" i="10" s="1"/>
  <c r="CI982" i="10"/>
  <c r="CM982" i="10" s="1"/>
  <c r="AK982" i="10" s="1"/>
  <c r="CI688" i="10"/>
  <c r="CM688" i="10" s="1"/>
  <c r="AK688" i="10" s="1"/>
  <c r="CI817" i="10"/>
  <c r="CM817" i="10" s="1"/>
  <c r="AK817" i="10" s="1"/>
  <c r="CI744" i="10"/>
  <c r="CM744" i="10" s="1"/>
  <c r="AK744" i="10" s="1"/>
  <c r="CI577" i="10"/>
  <c r="CM577" i="10" s="1"/>
  <c r="AK577" i="10" s="1"/>
  <c r="CI541" i="10"/>
  <c r="CM541" i="10" s="1"/>
  <c r="AK541" i="10" s="1"/>
  <c r="CI375" i="10"/>
  <c r="CM375" i="10" s="1"/>
  <c r="AK375" i="10" s="1"/>
  <c r="CI311" i="10"/>
  <c r="CM311" i="10" s="1"/>
  <c r="AK311" i="10" s="1"/>
  <c r="CI835" i="10"/>
  <c r="CM835" i="10" s="1"/>
  <c r="AK835" i="10" s="1"/>
  <c r="CI659" i="10"/>
  <c r="CM659" i="10" s="1"/>
  <c r="AK659" i="10" s="1"/>
  <c r="CI950" i="10"/>
  <c r="CM950" i="10" s="1"/>
  <c r="AK950" i="10" s="1"/>
  <c r="CI845" i="10"/>
  <c r="CM845" i="10" s="1"/>
  <c r="AK845" i="10" s="1"/>
  <c r="CI750" i="10"/>
  <c r="CM750" i="10" s="1"/>
  <c r="AK750" i="10" s="1"/>
  <c r="CI547" i="10"/>
  <c r="CM547" i="10" s="1"/>
  <c r="AK547" i="10" s="1"/>
  <c r="CI482" i="10"/>
  <c r="CM482" i="10" s="1"/>
  <c r="AK482" i="10" s="1"/>
  <c r="CI462" i="10"/>
  <c r="CM462" i="10" s="1"/>
  <c r="AK462" i="10" s="1"/>
  <c r="CI468" i="10"/>
  <c r="CM468" i="10" s="1"/>
  <c r="AK468" i="10" s="1"/>
  <c r="CI522" i="10"/>
  <c r="CM522" i="10" s="1"/>
  <c r="AK522" i="10" s="1"/>
  <c r="CI363" i="10"/>
  <c r="CM363" i="10" s="1"/>
  <c r="AK363" i="10" s="1"/>
  <c r="CI369" i="10"/>
  <c r="CM369" i="10" s="1"/>
  <c r="AK369" i="10" s="1"/>
  <c r="CI278" i="10"/>
  <c r="CM278" i="10" s="1"/>
  <c r="AK278" i="10" s="1"/>
  <c r="CI273" i="10"/>
  <c r="CM273" i="10" s="1"/>
  <c r="AK273" i="10" s="1"/>
  <c r="CI65" i="10"/>
  <c r="CM65" i="10" s="1"/>
  <c r="AK65" i="10" s="1"/>
  <c r="CI19" i="10"/>
  <c r="CM19" i="10" s="1"/>
  <c r="AK19" i="10" s="1"/>
  <c r="BO19" i="10" s="1"/>
  <c r="W19" i="10" s="1"/>
  <c r="CI844" i="10"/>
  <c r="CM844" i="10" s="1"/>
  <c r="AK844" i="10" s="1"/>
  <c r="CI758" i="10"/>
  <c r="CM758" i="10" s="1"/>
  <c r="AK758" i="10" s="1"/>
  <c r="CI681" i="10"/>
  <c r="CM681" i="10" s="1"/>
  <c r="AK681" i="10" s="1"/>
  <c r="CI615" i="10"/>
  <c r="CM615" i="10" s="1"/>
  <c r="AK615" i="10" s="1"/>
  <c r="CI661" i="10"/>
  <c r="CM661" i="10" s="1"/>
  <c r="AK661" i="10" s="1"/>
  <c r="CI972" i="10"/>
  <c r="CM972" i="10" s="1"/>
  <c r="AK972" i="10" s="1"/>
  <c r="CI680" i="10"/>
  <c r="CM680" i="10" s="1"/>
  <c r="AK680" i="10" s="1"/>
  <c r="CI456" i="10"/>
  <c r="CM456" i="10" s="1"/>
  <c r="AK456" i="10" s="1"/>
  <c r="CI464" i="10"/>
  <c r="CM464" i="10" s="1"/>
  <c r="AK464" i="10" s="1"/>
  <c r="CI274" i="10"/>
  <c r="CM274" i="10" s="1"/>
  <c r="AK274" i="10" s="1"/>
  <c r="CI714" i="10"/>
  <c r="CM714" i="10" s="1"/>
  <c r="AK714" i="10" s="1"/>
  <c r="CI594" i="10"/>
  <c r="CM594" i="10" s="1"/>
  <c r="AK594" i="10" s="1"/>
  <c r="CI899" i="10"/>
  <c r="CM899" i="10" s="1"/>
  <c r="AK899" i="10" s="1"/>
  <c r="CI702" i="10"/>
  <c r="CM702" i="10" s="1"/>
  <c r="AK702" i="10" s="1"/>
  <c r="CI651" i="10"/>
  <c r="CM651" i="10" s="1"/>
  <c r="AK651" i="10" s="1"/>
  <c r="CI620" i="10"/>
  <c r="CM620" i="10" s="1"/>
  <c r="AK620" i="10" s="1"/>
  <c r="CI971" i="10"/>
  <c r="CM971" i="10" s="1"/>
  <c r="AK971" i="10" s="1"/>
  <c r="CI576" i="10"/>
  <c r="CM576" i="10" s="1"/>
  <c r="AK576" i="10" s="1"/>
  <c r="CI575" i="10"/>
  <c r="CM575" i="10" s="1"/>
  <c r="AK575" i="10" s="1"/>
  <c r="CI542" i="10"/>
  <c r="CM542" i="10" s="1"/>
  <c r="AK542" i="10" s="1"/>
  <c r="CI526" i="10"/>
  <c r="CM526" i="10" s="1"/>
  <c r="AK526" i="10" s="1"/>
  <c r="CI417" i="10"/>
  <c r="CM417" i="10" s="1"/>
  <c r="AK417" i="10" s="1"/>
  <c r="CI354" i="10"/>
  <c r="CM354" i="10" s="1"/>
  <c r="AK354" i="10" s="1"/>
  <c r="CI180" i="10"/>
  <c r="CM180" i="10" s="1"/>
  <c r="AK180" i="10" s="1"/>
  <c r="CI635" i="10"/>
  <c r="CM635" i="10" s="1"/>
  <c r="AK635" i="10" s="1"/>
  <c r="CI297" i="10"/>
  <c r="CM297" i="10" s="1"/>
  <c r="AK297" i="10" s="1"/>
  <c r="CI529" i="10"/>
  <c r="CM529" i="10" s="1"/>
  <c r="AK529" i="10" s="1"/>
  <c r="CI370" i="10"/>
  <c r="CM370" i="10" s="1"/>
  <c r="AK370" i="10" s="1"/>
  <c r="CI158" i="10"/>
  <c r="CM158" i="10" s="1"/>
  <c r="AK158" i="10" s="1"/>
  <c r="CI113" i="10"/>
  <c r="CM113" i="10" s="1"/>
  <c r="AK113" i="10" s="1"/>
  <c r="CI443" i="10"/>
  <c r="CM443" i="10" s="1"/>
  <c r="AK443" i="10" s="1"/>
  <c r="CI242" i="10"/>
  <c r="CM242" i="10" s="1"/>
  <c r="AK242" i="10" s="1"/>
  <c r="CI170" i="10"/>
  <c r="CM170" i="10" s="1"/>
  <c r="AK170" i="10" s="1"/>
  <c r="CI646" i="10"/>
  <c r="CM646" i="10" s="1"/>
  <c r="AK646" i="10" s="1"/>
  <c r="CI338" i="10"/>
  <c r="CM338" i="10" s="1"/>
  <c r="AK338" i="10" s="1"/>
  <c r="CI294" i="10"/>
  <c r="CM294" i="10" s="1"/>
  <c r="AK294" i="10" s="1"/>
  <c r="X573" i="10" l="1"/>
  <c r="X755" i="10"/>
  <c r="AL917" i="10"/>
  <c r="X917" i="10" s="1"/>
  <c r="AL53" i="10"/>
  <c r="X53" i="10" s="1"/>
  <c r="X592" i="10"/>
  <c r="X257" i="10"/>
  <c r="BO385" i="10"/>
  <c r="W385" i="10" s="1"/>
  <c r="AL190" i="10"/>
  <c r="AL587" i="10"/>
  <c r="X587" i="10" s="1"/>
  <c r="AL570" i="10"/>
  <c r="X450" i="10"/>
  <c r="X160" i="10"/>
  <c r="X514" i="10"/>
  <c r="X570" i="10"/>
  <c r="X1006" i="10"/>
  <c r="X980" i="10"/>
  <c r="AL1015" i="10"/>
  <c r="X1015" i="10" s="1"/>
  <c r="BO1015" i="10"/>
  <c r="W1015" i="10" s="1"/>
  <c r="X901" i="10"/>
  <c r="X416" i="10"/>
  <c r="BO933" i="10"/>
  <c r="W933" i="10" s="1"/>
  <c r="AL122" i="10"/>
  <c r="X122" i="10" s="1"/>
  <c r="AL138" i="10"/>
  <c r="X138" i="10" s="1"/>
  <c r="X933" i="10"/>
  <c r="X125" i="10"/>
  <c r="X1000" i="10"/>
  <c r="X83" i="10"/>
  <c r="X256" i="10"/>
  <c r="AL256" i="10"/>
  <c r="X920" i="10"/>
  <c r="X778" i="10"/>
  <c r="AL111" i="10"/>
  <c r="X111" i="10" s="1"/>
  <c r="X915" i="10"/>
  <c r="X662" i="10"/>
  <c r="X596" i="10"/>
  <c r="X228" i="10"/>
  <c r="X764" i="10"/>
  <c r="AL760" i="10"/>
  <c r="X760" i="10" s="1"/>
  <c r="AL250" i="10"/>
  <c r="X250" i="10" s="1"/>
  <c r="AL903" i="10"/>
  <c r="X876" i="10"/>
  <c r="AL368" i="10"/>
  <c r="BO786" i="10"/>
  <c r="W786" i="10" s="1"/>
  <c r="X801" i="10"/>
  <c r="X780" i="10"/>
  <c r="X387" i="10"/>
  <c r="X996" i="10"/>
  <c r="X957" i="10"/>
  <c r="X344" i="10"/>
  <c r="X336" i="10"/>
  <c r="BO834" i="10"/>
  <c r="W834" i="10" s="1"/>
  <c r="X654" i="10"/>
  <c r="X830" i="10"/>
  <c r="X385" i="10"/>
  <c r="X457" i="10"/>
  <c r="X368" i="10"/>
  <c r="X715" i="10"/>
  <c r="AL37" i="10"/>
  <c r="AL490" i="10"/>
  <c r="X367" i="10"/>
  <c r="AL229" i="10"/>
  <c r="X229" i="10" s="1"/>
  <c r="BO819" i="10"/>
  <c r="W819" i="10" s="1"/>
  <c r="X733" i="10"/>
  <c r="AL527" i="10"/>
  <c r="X527" i="10" s="1"/>
  <c r="AL376" i="10"/>
  <c r="X376" i="10" s="1"/>
  <c r="X673" i="10"/>
  <c r="X834" i="10"/>
  <c r="X819" i="10"/>
  <c r="AL300" i="10"/>
  <c r="X300" i="10" s="1"/>
  <c r="X491" i="10"/>
  <c r="X64" i="10"/>
  <c r="X621" i="10"/>
  <c r="X37" i="10"/>
  <c r="AL745" i="10"/>
  <c r="X745" i="10" s="1"/>
  <c r="AL343" i="10"/>
  <c r="X343" i="10" s="1"/>
  <c r="AL425" i="10"/>
  <c r="X421" i="10"/>
  <c r="AL47" i="10"/>
  <c r="X47" i="10" s="1"/>
  <c r="AL808" i="10"/>
  <c r="X808" i="10" s="1"/>
  <c r="X786" i="10"/>
  <c r="X923" i="10"/>
  <c r="X331" i="10"/>
  <c r="BO652" i="10"/>
  <c r="W652" i="10" s="1"/>
  <c r="AL401" i="10"/>
  <c r="X401" i="10" s="1"/>
  <c r="X45" i="10"/>
  <c r="AL330" i="10"/>
  <c r="X330" i="10" s="1"/>
  <c r="X545" i="10"/>
  <c r="AL820" i="10"/>
  <c r="X820" i="10" s="1"/>
  <c r="AL31" i="10"/>
  <c r="AL888" i="10"/>
  <c r="X888" i="10" s="1"/>
  <c r="X425" i="10"/>
  <c r="X849" i="10"/>
  <c r="X399" i="10"/>
  <c r="X190" i="10"/>
  <c r="AL726" i="10"/>
  <c r="X726" i="10" s="1"/>
  <c r="AL983" i="10"/>
  <c r="X983" i="10" s="1"/>
  <c r="BO983" i="10"/>
  <c r="W983" i="10" s="1"/>
  <c r="AL86" i="10"/>
  <c r="BO86" i="10"/>
  <c r="W86" i="10" s="1"/>
  <c r="BO379" i="10"/>
  <c r="W379" i="10" s="1"/>
  <c r="AL379" i="10"/>
  <c r="BO265" i="10"/>
  <c r="W265" i="10" s="1"/>
  <c r="AL265" i="10"/>
  <c r="BO583" i="10"/>
  <c r="W583" i="10" s="1"/>
  <c r="AL583" i="10"/>
  <c r="X583" i="10" s="1"/>
  <c r="BO221" i="10"/>
  <c r="W221" i="10" s="1"/>
  <c r="AL221" i="10"/>
  <c r="X221" i="10" s="1"/>
  <c r="BO383" i="10"/>
  <c r="W383" i="10" s="1"/>
  <c r="AL383" i="10"/>
  <c r="X383" i="10" s="1"/>
  <c r="BO693" i="10"/>
  <c r="W693" i="10" s="1"/>
  <c r="AL693" i="10"/>
  <c r="BO192" i="10"/>
  <c r="W192" i="10" s="1"/>
  <c r="AL192" i="10"/>
  <c r="BO451" i="10"/>
  <c r="W451" i="10" s="1"/>
  <c r="AL451" i="10"/>
  <c r="AL546" i="10"/>
  <c r="X546" i="10" s="1"/>
  <c r="BO546" i="10"/>
  <c r="W546" i="10" s="1"/>
  <c r="BO320" i="10"/>
  <c r="W320" i="10" s="1"/>
  <c r="AL320" i="10"/>
  <c r="BO307" i="10"/>
  <c r="W307" i="10" s="1"/>
  <c r="AL307" i="10"/>
  <c r="AL548" i="10"/>
  <c r="BO548" i="10"/>
  <c r="W548" i="10" s="1"/>
  <c r="BO51" i="10"/>
  <c r="W51" i="10" s="1"/>
  <c r="AL51" i="10"/>
  <c r="X51" i="10" s="1"/>
  <c r="BO635" i="10"/>
  <c r="W635" i="10" s="1"/>
  <c r="AL635" i="10"/>
  <c r="BO464" i="10"/>
  <c r="W464" i="10" s="1"/>
  <c r="AL464" i="10"/>
  <c r="BO468" i="10"/>
  <c r="W468" i="10" s="1"/>
  <c r="AL468" i="10"/>
  <c r="BO982" i="10"/>
  <c r="W982" i="10" s="1"/>
  <c r="AL982" i="10"/>
  <c r="BO124" i="10"/>
  <c r="W124" i="10" s="1"/>
  <c r="AL124" i="10"/>
  <c r="BO400" i="10"/>
  <c r="W400" i="10" s="1"/>
  <c r="AL400" i="10"/>
  <c r="X400" i="10" s="1"/>
  <c r="BO892" i="10"/>
  <c r="W892" i="10" s="1"/>
  <c r="AL892" i="10"/>
  <c r="BO788" i="10"/>
  <c r="W788" i="10" s="1"/>
  <c r="AL788" i="10"/>
  <c r="X788" i="10" s="1"/>
  <c r="BO729" i="10"/>
  <c r="W729" i="10" s="1"/>
  <c r="AL729" i="10"/>
  <c r="X729" i="10" s="1"/>
  <c r="BO35" i="10"/>
  <c r="W35" i="10" s="1"/>
  <c r="AL35" i="10"/>
  <c r="BO269" i="10"/>
  <c r="W269" i="10" s="1"/>
  <c r="AL269" i="10"/>
  <c r="AL848" i="10"/>
  <c r="BO848" i="10"/>
  <c r="W848" i="10" s="1"/>
  <c r="AL187" i="10"/>
  <c r="X187" i="10" s="1"/>
  <c r="BO187" i="10"/>
  <c r="W187" i="10" s="1"/>
  <c r="BO585" i="10"/>
  <c r="W585" i="10" s="1"/>
  <c r="AL585" i="10"/>
  <c r="BO349" i="10"/>
  <c r="W349" i="10" s="1"/>
  <c r="AL349" i="10"/>
  <c r="AL453" i="10"/>
  <c r="X453" i="10" s="1"/>
  <c r="BO453" i="10"/>
  <c r="W453" i="10" s="1"/>
  <c r="BO181" i="10"/>
  <c r="W181" i="10" s="1"/>
  <c r="AL181" i="10"/>
  <c r="BO807" i="10"/>
  <c r="W807" i="10" s="1"/>
  <c r="AL807" i="10"/>
  <c r="BO445" i="10"/>
  <c r="W445" i="10" s="1"/>
  <c r="AL445" i="10"/>
  <c r="BO530" i="10"/>
  <c r="W530" i="10" s="1"/>
  <c r="AL530" i="10"/>
  <c r="BO306" i="10"/>
  <c r="W306" i="10" s="1"/>
  <c r="AL306" i="10"/>
  <c r="X306" i="10" s="1"/>
  <c r="BO979" i="10"/>
  <c r="W979" i="10" s="1"/>
  <c r="AL979" i="10"/>
  <c r="BO33" i="10"/>
  <c r="W33" i="10" s="1"/>
  <c r="AL33" i="10"/>
  <c r="BO551" i="10"/>
  <c r="W551" i="10" s="1"/>
  <c r="AL551" i="10"/>
  <c r="X551" i="10" s="1"/>
  <c r="BO42" i="10"/>
  <c r="W42" i="10" s="1"/>
  <c r="AL42" i="10"/>
  <c r="AL247" i="10"/>
  <c r="X247" i="10" s="1"/>
  <c r="BO247" i="10"/>
  <c r="W247" i="10" s="1"/>
  <c r="AL74" i="10"/>
  <c r="BO74" i="10"/>
  <c r="W74" i="10" s="1"/>
  <c r="BO864" i="10"/>
  <c r="W864" i="10" s="1"/>
  <c r="AL864" i="10"/>
  <c r="AL346" i="10"/>
  <c r="X346" i="10" s="1"/>
  <c r="BO346" i="10"/>
  <c r="W346" i="10" s="1"/>
  <c r="AL164" i="10"/>
  <c r="BO164" i="10"/>
  <c r="W164" i="10" s="1"/>
  <c r="AL650" i="10"/>
  <c r="BO650" i="10"/>
  <c r="W650" i="10" s="1"/>
  <c r="BO241" i="10"/>
  <c r="W241" i="10" s="1"/>
  <c r="AL241" i="10"/>
  <c r="X241" i="10" s="1"/>
  <c r="X307" i="10"/>
  <c r="BO210" i="10"/>
  <c r="W210" i="10" s="1"/>
  <c r="AL210" i="10"/>
  <c r="X210" i="10" s="1"/>
  <c r="BO185" i="10"/>
  <c r="W185" i="10" s="1"/>
  <c r="AL185" i="10"/>
  <c r="BO926" i="10"/>
  <c r="W926" i="10" s="1"/>
  <c r="AL926" i="10"/>
  <c r="AL842" i="10"/>
  <c r="BO842" i="10"/>
  <c r="W842" i="10" s="1"/>
  <c r="BO72" i="10"/>
  <c r="W72" i="10" s="1"/>
  <c r="AL72" i="10"/>
  <c r="X72" i="10" s="1"/>
  <c r="BO990" i="10"/>
  <c r="W990" i="10" s="1"/>
  <c r="AL990" i="10"/>
  <c r="AL365" i="10"/>
  <c r="X365" i="10" s="1"/>
  <c r="BO365" i="10"/>
  <c r="W365" i="10" s="1"/>
  <c r="BO202" i="10"/>
  <c r="W202" i="10" s="1"/>
  <c r="AL202" i="10"/>
  <c r="X202" i="10" s="1"/>
  <c r="BO485" i="10"/>
  <c r="W485" i="10" s="1"/>
  <c r="AL485" i="10"/>
  <c r="BO154" i="10"/>
  <c r="W154" i="10" s="1"/>
  <c r="AL154" i="10"/>
  <c r="AL686" i="10"/>
  <c r="BO686" i="10"/>
  <c r="W686" i="10" s="1"/>
  <c r="BO363" i="10"/>
  <c r="W363" i="10" s="1"/>
  <c r="AL363" i="10"/>
  <c r="BO462" i="10"/>
  <c r="W462" i="10" s="1"/>
  <c r="AL462" i="10"/>
  <c r="X462" i="10" s="1"/>
  <c r="BO472" i="10"/>
  <c r="W472" i="10" s="1"/>
  <c r="AL472" i="10"/>
  <c r="X472" i="10" s="1"/>
  <c r="BO793" i="10"/>
  <c r="W793" i="10" s="1"/>
  <c r="AL793" i="10"/>
  <c r="BO436" i="10"/>
  <c r="W436" i="10" s="1"/>
  <c r="AL436" i="10"/>
  <c r="X436" i="10" s="1"/>
  <c r="BO618" i="10"/>
  <c r="W618" i="10" s="1"/>
  <c r="AL618" i="10"/>
  <c r="BO572" i="10"/>
  <c r="W572" i="10" s="1"/>
  <c r="AL572" i="10"/>
  <c r="BO924" i="10"/>
  <c r="W924" i="10" s="1"/>
  <c r="AL924" i="10"/>
  <c r="BO40" i="10"/>
  <c r="W40" i="10" s="1"/>
  <c r="AL40" i="10"/>
  <c r="BO48" i="10"/>
  <c r="W48" i="10" s="1"/>
  <c r="AL48" i="10"/>
  <c r="X48" i="10" s="1"/>
  <c r="BO566" i="10"/>
  <c r="W566" i="10" s="1"/>
  <c r="AL566" i="10"/>
  <c r="BO945" i="10"/>
  <c r="W945" i="10" s="1"/>
  <c r="AL945" i="10"/>
  <c r="AL285" i="10"/>
  <c r="X285" i="10" s="1"/>
  <c r="BO285" i="10"/>
  <c r="W285" i="10" s="1"/>
  <c r="BO991" i="10"/>
  <c r="W991" i="10" s="1"/>
  <c r="AL991" i="10"/>
  <c r="AL856" i="10"/>
  <c r="BO856" i="10"/>
  <c r="W856" i="10" s="1"/>
  <c r="BO211" i="10"/>
  <c r="W211" i="10" s="1"/>
  <c r="AL211" i="10"/>
  <c r="BO845" i="10"/>
  <c r="W845" i="10" s="1"/>
  <c r="AL845" i="10"/>
  <c r="BO976" i="10"/>
  <c r="W976" i="10" s="1"/>
  <c r="AL976" i="10"/>
  <c r="X976" i="10" s="1"/>
  <c r="BO893" i="10"/>
  <c r="W893" i="10" s="1"/>
  <c r="AL893" i="10"/>
  <c r="BO843" i="10"/>
  <c r="W843" i="10" s="1"/>
  <c r="AL843" i="10"/>
  <c r="AL846" i="10"/>
  <c r="X846" i="10" s="1"/>
  <c r="BO846" i="10"/>
  <c r="W846" i="10" s="1"/>
  <c r="BO230" i="10"/>
  <c r="W230" i="10" s="1"/>
  <c r="AL230" i="10"/>
  <c r="BO529" i="10"/>
  <c r="W529" i="10" s="1"/>
  <c r="AL529" i="10"/>
  <c r="BO456" i="10"/>
  <c r="W456" i="10" s="1"/>
  <c r="AL456" i="10"/>
  <c r="X456" i="10" s="1"/>
  <c r="BO316" i="10"/>
  <c r="W316" i="10" s="1"/>
  <c r="AL316" i="10"/>
  <c r="BO781" i="10"/>
  <c r="W781" i="10" s="1"/>
  <c r="AL781" i="10"/>
  <c r="X781" i="10" s="1"/>
  <c r="BO271" i="10"/>
  <c r="W271" i="10" s="1"/>
  <c r="AL271" i="10"/>
  <c r="AL717" i="10"/>
  <c r="BO717" i="10"/>
  <c r="W717" i="10" s="1"/>
  <c r="BO675" i="10"/>
  <c r="W675" i="10" s="1"/>
  <c r="AL675" i="10"/>
  <c r="X675" i="10" s="1"/>
  <c r="AL667" i="10"/>
  <c r="X667" i="10" s="1"/>
  <c r="BO667" i="10"/>
  <c r="W667" i="10" s="1"/>
  <c r="BO197" i="10"/>
  <c r="W197" i="10" s="1"/>
  <c r="AL197" i="10"/>
  <c r="BO393" i="10"/>
  <c r="W393" i="10" s="1"/>
  <c r="AL393" i="10"/>
  <c r="X393" i="10" s="1"/>
  <c r="BO233" i="10"/>
  <c r="W233" i="10" s="1"/>
  <c r="AL233" i="10"/>
  <c r="BO75" i="10"/>
  <c r="W75" i="10" s="1"/>
  <c r="AL75" i="10"/>
  <c r="X75" i="10" s="1"/>
  <c r="BO680" i="10"/>
  <c r="W680" i="10" s="1"/>
  <c r="AL680" i="10"/>
  <c r="X680" i="10" s="1"/>
  <c r="BO482" i="10"/>
  <c r="W482" i="10" s="1"/>
  <c r="AL482" i="10"/>
  <c r="BO339" i="10"/>
  <c r="W339" i="10" s="1"/>
  <c r="AL339" i="10"/>
  <c r="X339" i="10" s="1"/>
  <c r="BO497" i="10"/>
  <c r="W497" i="10" s="1"/>
  <c r="AL497" i="10"/>
  <c r="BO231" i="10"/>
  <c r="W231" i="10" s="1"/>
  <c r="AL231" i="10"/>
  <c r="BO965" i="10"/>
  <c r="W965" i="10" s="1"/>
  <c r="AL965" i="10"/>
  <c r="BO810" i="10"/>
  <c r="W810" i="10" s="1"/>
  <c r="AL810" i="10"/>
  <c r="BO949" i="10"/>
  <c r="W949" i="10" s="1"/>
  <c r="AL949" i="10"/>
  <c r="X949" i="10" s="1"/>
  <c r="BO610" i="10"/>
  <c r="W610" i="10" s="1"/>
  <c r="AL610" i="10"/>
  <c r="X610" i="10" s="1"/>
  <c r="BO708" i="10"/>
  <c r="W708" i="10" s="1"/>
  <c r="AL708" i="10"/>
  <c r="BO756" i="10"/>
  <c r="W756" i="10" s="1"/>
  <c r="AL756" i="10"/>
  <c r="X756" i="10" s="1"/>
  <c r="BO504" i="10"/>
  <c r="W504" i="10" s="1"/>
  <c r="AL504" i="10"/>
  <c r="BO871" i="10"/>
  <c r="W871" i="10" s="1"/>
  <c r="AL871" i="10"/>
  <c r="X871" i="10" s="1"/>
  <c r="AL569" i="10"/>
  <c r="BO569" i="10"/>
  <c r="W569" i="10" s="1"/>
  <c r="BO963" i="10"/>
  <c r="W963" i="10" s="1"/>
  <c r="AL963" i="10"/>
  <c r="AL195" i="10"/>
  <c r="X195" i="10" s="1"/>
  <c r="BO195" i="10"/>
  <c r="W195" i="10" s="1"/>
  <c r="BO135" i="10"/>
  <c r="W135" i="10" s="1"/>
  <c r="AL135" i="10"/>
  <c r="BO519" i="10"/>
  <c r="W519" i="10" s="1"/>
  <c r="AL519" i="10"/>
  <c r="BO770" i="10"/>
  <c r="W770" i="10" s="1"/>
  <c r="AL770" i="10"/>
  <c r="X770" i="10" s="1"/>
  <c r="BO824" i="10"/>
  <c r="W824" i="10" s="1"/>
  <c r="AL824" i="10"/>
  <c r="BO806" i="10"/>
  <c r="W806" i="10" s="1"/>
  <c r="AL806" i="10"/>
  <c r="BO698" i="10"/>
  <c r="W698" i="10" s="1"/>
  <c r="AL698" i="10"/>
  <c r="BO674" i="10"/>
  <c r="W674" i="10" s="1"/>
  <c r="AL674" i="10"/>
  <c r="AL108" i="10"/>
  <c r="BO108" i="10"/>
  <c r="W108" i="10" s="1"/>
  <c r="BO664" i="10"/>
  <c r="W664" i="10" s="1"/>
  <c r="AL664" i="10"/>
  <c r="BO669" i="10"/>
  <c r="W669" i="10" s="1"/>
  <c r="AL669" i="10"/>
  <c r="AL877" i="10"/>
  <c r="X877" i="10" s="1"/>
  <c r="BO877" i="10"/>
  <c r="W877" i="10" s="1"/>
  <c r="BO237" i="10"/>
  <c r="W237" i="10" s="1"/>
  <c r="AL237" i="10"/>
  <c r="AL245" i="10"/>
  <c r="BO245" i="10"/>
  <c r="W245" i="10" s="1"/>
  <c r="BO384" i="10"/>
  <c r="W384" i="10" s="1"/>
  <c r="AL384" i="10"/>
  <c r="BO578" i="10"/>
  <c r="W578" i="10" s="1"/>
  <c r="AL578" i="10"/>
  <c r="X578" i="10" s="1"/>
  <c r="AL563" i="10"/>
  <c r="X563" i="10" s="1"/>
  <c r="BO563" i="10"/>
  <c r="W563" i="10" s="1"/>
  <c r="BO837" i="10"/>
  <c r="W837" i="10" s="1"/>
  <c r="AL837" i="10"/>
  <c r="BO699" i="10"/>
  <c r="W699" i="10" s="1"/>
  <c r="AL699" i="10"/>
  <c r="X699" i="10" s="1"/>
  <c r="BO175" i="10"/>
  <c r="W175" i="10" s="1"/>
  <c r="AL175" i="10"/>
  <c r="X175" i="10" s="1"/>
  <c r="BO964" i="10"/>
  <c r="W964" i="10" s="1"/>
  <c r="AL964" i="10"/>
  <c r="BO328" i="10"/>
  <c r="W328" i="10" s="1"/>
  <c r="AL328" i="10"/>
  <c r="X328" i="10" s="1"/>
  <c r="BO847" i="10"/>
  <c r="W847" i="10" s="1"/>
  <c r="AL847" i="10"/>
  <c r="BO342" i="10"/>
  <c r="W342" i="10" s="1"/>
  <c r="AL342" i="10"/>
  <c r="X342" i="10" s="1"/>
  <c r="BO590" i="10"/>
  <c r="W590" i="10" s="1"/>
  <c r="AL590" i="10"/>
  <c r="AL950" i="10"/>
  <c r="X950" i="10" s="1"/>
  <c r="BO950" i="10"/>
  <c r="W950" i="10" s="1"/>
  <c r="BO326" i="10"/>
  <c r="W326" i="10" s="1"/>
  <c r="AL326" i="10"/>
  <c r="X326" i="10" s="1"/>
  <c r="BO840" i="10"/>
  <c r="W840" i="10" s="1"/>
  <c r="AL840" i="10"/>
  <c r="X840" i="10" s="1"/>
  <c r="BO94" i="10"/>
  <c r="W94" i="10" s="1"/>
  <c r="AL94" i="10"/>
  <c r="BO180" i="10"/>
  <c r="W180" i="10" s="1"/>
  <c r="AL180" i="10"/>
  <c r="BO186" i="10"/>
  <c r="W186" i="10" s="1"/>
  <c r="AL186" i="10"/>
  <c r="X186" i="10" s="1"/>
  <c r="AL935" i="10"/>
  <c r="BO935" i="10"/>
  <c r="W935" i="10" s="1"/>
  <c r="AL168" i="10"/>
  <c r="X168" i="10" s="1"/>
  <c r="BO168" i="10"/>
  <c r="W168" i="10" s="1"/>
  <c r="AL255" i="10"/>
  <c r="BO255" i="10"/>
  <c r="W255" i="10" s="1"/>
  <c r="BO474" i="10"/>
  <c r="W474" i="10" s="1"/>
  <c r="AL474" i="10"/>
  <c r="X474" i="10" s="1"/>
  <c r="BO953" i="10"/>
  <c r="W953" i="10" s="1"/>
  <c r="AL953" i="10"/>
  <c r="X953" i="10" s="1"/>
  <c r="BO501" i="10"/>
  <c r="W501" i="10" s="1"/>
  <c r="AL501" i="10"/>
  <c r="AL268" i="10"/>
  <c r="X268" i="10" s="1"/>
  <c r="BO268" i="10"/>
  <c r="W268" i="10" s="1"/>
  <c r="AL189" i="10"/>
  <c r="X189" i="10" s="1"/>
  <c r="BO189" i="10"/>
  <c r="W189" i="10" s="1"/>
  <c r="BO634" i="10"/>
  <c r="W634" i="10" s="1"/>
  <c r="AL634" i="10"/>
  <c r="BO188" i="10"/>
  <c r="W188" i="10" s="1"/>
  <c r="AL188" i="10"/>
  <c r="BO354" i="10"/>
  <c r="W354" i="10" s="1"/>
  <c r="AL354" i="10"/>
  <c r="BO417" i="10"/>
  <c r="W417" i="10" s="1"/>
  <c r="AL417" i="10"/>
  <c r="BO972" i="10"/>
  <c r="W972" i="10" s="1"/>
  <c r="AL972" i="10"/>
  <c r="X972" i="10" s="1"/>
  <c r="BO547" i="10"/>
  <c r="W547" i="10" s="1"/>
  <c r="AL547" i="10"/>
  <c r="BO520" i="10"/>
  <c r="W520" i="10" s="1"/>
  <c r="AL520" i="10"/>
  <c r="AL613" i="10"/>
  <c r="X613" i="10" s="1"/>
  <c r="BO613" i="10"/>
  <c r="W613" i="10" s="1"/>
  <c r="BO961" i="10"/>
  <c r="W961" i="10" s="1"/>
  <c r="AL961" i="10"/>
  <c r="AL973" i="10"/>
  <c r="X973" i="10" s="1"/>
  <c r="BO973" i="10"/>
  <c r="W973" i="10" s="1"/>
  <c r="BO906" i="10"/>
  <c r="W906" i="10" s="1"/>
  <c r="AL906" i="10"/>
  <c r="X906" i="10" s="1"/>
  <c r="BO984" i="10"/>
  <c r="W984" i="10" s="1"/>
  <c r="AL984" i="10"/>
  <c r="X984" i="10" s="1"/>
  <c r="BO619" i="10"/>
  <c r="W619" i="10" s="1"/>
  <c r="AL619" i="10"/>
  <c r="X619" i="10" s="1"/>
  <c r="BO993" i="10"/>
  <c r="W993" i="10" s="1"/>
  <c r="AL993" i="10"/>
  <c r="BO58" i="10"/>
  <c r="W58" i="10" s="1"/>
  <c r="AL58" i="10"/>
  <c r="BO553" i="10"/>
  <c r="W553" i="10" s="1"/>
  <c r="AL553" i="10"/>
  <c r="X553" i="10" s="1"/>
  <c r="BO828" i="10"/>
  <c r="W828" i="10" s="1"/>
  <c r="AL828" i="10"/>
  <c r="AL665" i="10"/>
  <c r="X665" i="10" s="1"/>
  <c r="BO665" i="10"/>
  <c r="W665" i="10" s="1"/>
  <c r="BO126" i="10"/>
  <c r="W126" i="10" s="1"/>
  <c r="AL126" i="10"/>
  <c r="BO811" i="10"/>
  <c r="W811" i="10" s="1"/>
  <c r="AL811" i="10"/>
  <c r="X811" i="10" s="1"/>
  <c r="BO201" i="10"/>
  <c r="W201" i="10" s="1"/>
  <c r="AL201" i="10"/>
  <c r="X201" i="10" s="1"/>
  <c r="BO591" i="10"/>
  <c r="W591" i="10" s="1"/>
  <c r="AL591" i="10"/>
  <c r="BO446" i="10"/>
  <c r="W446" i="10" s="1"/>
  <c r="AL446" i="10"/>
  <c r="X446" i="10" s="1"/>
  <c r="BO77" i="10"/>
  <c r="W77" i="10" s="1"/>
  <c r="AL77" i="10"/>
  <c r="X77" i="10" s="1"/>
  <c r="AL486" i="10"/>
  <c r="X486" i="10" s="1"/>
  <c r="BO486" i="10"/>
  <c r="W486" i="10" s="1"/>
  <c r="BO896" i="10"/>
  <c r="W896" i="10" s="1"/>
  <c r="AL896" i="10"/>
  <c r="X896" i="10" s="1"/>
  <c r="BO127" i="10"/>
  <c r="W127" i="10" s="1"/>
  <c r="AL127" i="10"/>
  <c r="BO772" i="10"/>
  <c r="W772" i="10" s="1"/>
  <c r="AL772" i="10"/>
  <c r="X772" i="10" s="1"/>
  <c r="AL967" i="10"/>
  <c r="X967" i="10" s="1"/>
  <c r="BO967" i="10"/>
  <c r="W967" i="10" s="1"/>
  <c r="BO550" i="10"/>
  <c r="W550" i="10" s="1"/>
  <c r="AL550" i="10"/>
  <c r="BO62" i="10"/>
  <c r="W62" i="10" s="1"/>
  <c r="AL62" i="10"/>
  <c r="X62" i="10" s="1"/>
  <c r="BO574" i="10"/>
  <c r="W574" i="10" s="1"/>
  <c r="AL574" i="10"/>
  <c r="X574" i="10" s="1"/>
  <c r="BO832" i="10"/>
  <c r="W832" i="10" s="1"/>
  <c r="AL832" i="10"/>
  <c r="BO292" i="10"/>
  <c r="W292" i="10" s="1"/>
  <c r="AL292" i="10"/>
  <c r="BO814" i="10"/>
  <c r="W814" i="10" s="1"/>
  <c r="AL814" i="10"/>
  <c r="BO391" i="10"/>
  <c r="W391" i="10" s="1"/>
  <c r="AL391" i="10"/>
  <c r="X391" i="10" s="1"/>
  <c r="BO632" i="10"/>
  <c r="W632" i="10" s="1"/>
  <c r="AL632" i="10"/>
  <c r="X632" i="10" s="1"/>
  <c r="AL162" i="10"/>
  <c r="BO162" i="10"/>
  <c r="W162" i="10" s="1"/>
  <c r="AL461" i="10"/>
  <c r="X461" i="10" s="1"/>
  <c r="BO461" i="10"/>
  <c r="W461" i="10" s="1"/>
  <c r="AL104" i="10"/>
  <c r="X104" i="10" s="1"/>
  <c r="BO104" i="10"/>
  <c r="W104" i="10" s="1"/>
  <c r="BO833" i="10"/>
  <c r="W833" i="10" s="1"/>
  <c r="AL833" i="10"/>
  <c r="X833" i="10" s="1"/>
  <c r="BO224" i="10"/>
  <c r="W224" i="10" s="1"/>
  <c r="AL224" i="10"/>
  <c r="BO325" i="10"/>
  <c r="W325" i="10" s="1"/>
  <c r="AL325" i="10"/>
  <c r="X325" i="10" s="1"/>
  <c r="BO725" i="10"/>
  <c r="W725" i="10" s="1"/>
  <c r="AL725" i="10"/>
  <c r="X725" i="10" s="1"/>
  <c r="BO792" i="10"/>
  <c r="W792" i="10" s="1"/>
  <c r="AL792" i="10"/>
  <c r="X792" i="10" s="1"/>
  <c r="BO589" i="10"/>
  <c r="W589" i="10" s="1"/>
  <c r="AL589" i="10"/>
  <c r="BO684" i="10"/>
  <c r="W684" i="10" s="1"/>
  <c r="AL684" i="10"/>
  <c r="BO1013" i="10"/>
  <c r="W1013" i="10" s="1"/>
  <c r="AL1013" i="10"/>
  <c r="BO338" i="10"/>
  <c r="W338" i="10" s="1"/>
  <c r="AL338" i="10"/>
  <c r="X338" i="10" s="1"/>
  <c r="BO885" i="10"/>
  <c r="W885" i="10" s="1"/>
  <c r="AL885" i="10"/>
  <c r="X885" i="10" s="1"/>
  <c r="AL707" i="10"/>
  <c r="BO707" i="10"/>
  <c r="W707" i="10" s="1"/>
  <c r="BO526" i="10"/>
  <c r="W526" i="10" s="1"/>
  <c r="AL526" i="10"/>
  <c r="X526" i="10" s="1"/>
  <c r="AL661" i="10"/>
  <c r="X661" i="10" s="1"/>
  <c r="BO661" i="10"/>
  <c r="W661" i="10" s="1"/>
  <c r="BO750" i="10"/>
  <c r="W750" i="10" s="1"/>
  <c r="AL750" i="10"/>
  <c r="BO537" i="10"/>
  <c r="W537" i="10" s="1"/>
  <c r="AL537" i="10"/>
  <c r="BO649" i="10"/>
  <c r="W649" i="10" s="1"/>
  <c r="AL649" i="10"/>
  <c r="BO959" i="10"/>
  <c r="W959" i="10" s="1"/>
  <c r="AL959" i="10"/>
  <c r="X959" i="10" s="1"/>
  <c r="BO679" i="10"/>
  <c r="W679" i="10" s="1"/>
  <c r="AL679" i="10"/>
  <c r="X679" i="10" s="1"/>
  <c r="BO934" i="10"/>
  <c r="W934" i="10" s="1"/>
  <c r="AL934" i="10"/>
  <c r="AL156" i="10"/>
  <c r="X156" i="10" s="1"/>
  <c r="BO156" i="10"/>
  <c r="W156" i="10" s="1"/>
  <c r="BO692" i="10"/>
  <c r="W692" i="10" s="1"/>
  <c r="AL692" i="10"/>
  <c r="BO449" i="10"/>
  <c r="W449" i="10" s="1"/>
  <c r="AL449" i="10"/>
  <c r="BO358" i="10"/>
  <c r="W358" i="10" s="1"/>
  <c r="AL358" i="10"/>
  <c r="BO724" i="10"/>
  <c r="W724" i="10" s="1"/>
  <c r="AL724" i="10"/>
  <c r="BO951" i="10"/>
  <c r="W951" i="10" s="1"/>
  <c r="AL951" i="10"/>
  <c r="X951" i="10" s="1"/>
  <c r="BO795" i="10"/>
  <c r="W795" i="10" s="1"/>
  <c r="AL795" i="10"/>
  <c r="BO602" i="10"/>
  <c r="W602" i="10" s="1"/>
  <c r="AL602" i="10"/>
  <c r="BO966" i="10"/>
  <c r="W966" i="10" s="1"/>
  <c r="AL966" i="10"/>
  <c r="X966" i="10" s="1"/>
  <c r="BO215" i="10"/>
  <c r="W215" i="10" s="1"/>
  <c r="AL215" i="10"/>
  <c r="BO604" i="10"/>
  <c r="W604" i="10" s="1"/>
  <c r="AL604" i="10"/>
  <c r="BO466" i="10"/>
  <c r="W466" i="10" s="1"/>
  <c r="AL466" i="10"/>
  <c r="BO52" i="10"/>
  <c r="W52" i="10" s="1"/>
  <c r="AL52" i="10"/>
  <c r="BO752" i="10"/>
  <c r="W752" i="10" s="1"/>
  <c r="AL752" i="10"/>
  <c r="X752" i="10" s="1"/>
  <c r="BO371" i="10"/>
  <c r="W371" i="10" s="1"/>
  <c r="AL371" i="10"/>
  <c r="BO174" i="10"/>
  <c r="W174" i="10" s="1"/>
  <c r="AL174" i="10"/>
  <c r="X174" i="10" s="1"/>
  <c r="BO222" i="10"/>
  <c r="W222" i="10" s="1"/>
  <c r="AL222" i="10"/>
  <c r="X222" i="10" s="1"/>
  <c r="BO480" i="10"/>
  <c r="W480" i="10" s="1"/>
  <c r="AL480" i="10"/>
  <c r="BO564" i="10"/>
  <c r="W564" i="10" s="1"/>
  <c r="AL564" i="10"/>
  <c r="X564" i="10" s="1"/>
  <c r="AL373" i="10"/>
  <c r="BO373" i="10"/>
  <c r="W373" i="10" s="1"/>
  <c r="BO809" i="10"/>
  <c r="W809" i="10" s="1"/>
  <c r="AL809" i="10"/>
  <c r="X809" i="10" s="1"/>
  <c r="AL293" i="10"/>
  <c r="X293" i="10" s="1"/>
  <c r="BO293" i="10"/>
  <c r="W293" i="10" s="1"/>
  <c r="X40" i="10"/>
  <c r="BO60" i="10"/>
  <c r="W60" i="10" s="1"/>
  <c r="AL60" i="10"/>
  <c r="BO442" i="10"/>
  <c r="W442" i="10" s="1"/>
  <c r="AL442" i="10"/>
  <c r="X379" i="10"/>
  <c r="AL88" i="10"/>
  <c r="X88" i="10" s="1"/>
  <c r="BO88" i="10"/>
  <c r="W88" i="10" s="1"/>
  <c r="BO642" i="10"/>
  <c r="W642" i="10" s="1"/>
  <c r="AL642" i="10"/>
  <c r="BO248" i="10"/>
  <c r="W248" i="10" s="1"/>
  <c r="AL248" i="10"/>
  <c r="X248" i="10" s="1"/>
  <c r="BO506" i="10"/>
  <c r="W506" i="10" s="1"/>
  <c r="AL506" i="10"/>
  <c r="BO997" i="10"/>
  <c r="W997" i="10" s="1"/>
  <c r="AL997" i="10"/>
  <c r="X997" i="10" s="1"/>
  <c r="BO366" i="10"/>
  <c r="W366" i="10" s="1"/>
  <c r="AL366" i="10"/>
  <c r="X366" i="10" s="1"/>
  <c r="BO737" i="10"/>
  <c r="W737" i="10" s="1"/>
  <c r="AL737" i="10"/>
  <c r="X737" i="10" s="1"/>
  <c r="BO625" i="10"/>
  <c r="W625" i="10" s="1"/>
  <c r="AL625" i="10"/>
  <c r="X625" i="10" s="1"/>
  <c r="X468" i="10"/>
  <c r="X271" i="10"/>
  <c r="BO405" i="10"/>
  <c r="W405" i="10" s="1"/>
  <c r="AL405" i="10"/>
  <c r="X405" i="10" s="1"/>
  <c r="BO694" i="10"/>
  <c r="W694" i="10" s="1"/>
  <c r="AL694" i="10"/>
  <c r="BO509" i="10"/>
  <c r="W509" i="10" s="1"/>
  <c r="AL509" i="10"/>
  <c r="BO766" i="10"/>
  <c r="W766" i="10" s="1"/>
  <c r="AL766" i="10"/>
  <c r="X766" i="10" s="1"/>
  <c r="BO444" i="10"/>
  <c r="W444" i="10" s="1"/>
  <c r="AL444" i="10"/>
  <c r="BO435" i="10"/>
  <c r="W435" i="10" s="1"/>
  <c r="AL435" i="10"/>
  <c r="BO858" i="10"/>
  <c r="W858" i="10" s="1"/>
  <c r="AL858" i="10"/>
  <c r="X858" i="10" s="1"/>
  <c r="BO372" i="10"/>
  <c r="W372" i="10" s="1"/>
  <c r="AL372" i="10"/>
  <c r="X372" i="10" s="1"/>
  <c r="BO941" i="10"/>
  <c r="W941" i="10" s="1"/>
  <c r="AL941" i="10"/>
  <c r="X941" i="10" s="1"/>
  <c r="BO559" i="10"/>
  <c r="W559" i="10" s="1"/>
  <c r="AL559" i="10"/>
  <c r="AL615" i="10"/>
  <c r="X615" i="10" s="1"/>
  <c r="BO615" i="10"/>
  <c r="W615" i="10" s="1"/>
  <c r="BO107" i="10"/>
  <c r="W107" i="10" s="1"/>
  <c r="AL107" i="10"/>
  <c r="X107" i="10" s="1"/>
  <c r="BO433" i="10"/>
  <c r="W433" i="10" s="1"/>
  <c r="AL433" i="10"/>
  <c r="BO712" i="10"/>
  <c r="W712" i="10" s="1"/>
  <c r="AL712" i="10"/>
  <c r="BO277" i="10"/>
  <c r="W277" i="10" s="1"/>
  <c r="AL277" i="10"/>
  <c r="X277" i="10" s="1"/>
  <c r="BO165" i="10"/>
  <c r="W165" i="10" s="1"/>
  <c r="AL165" i="10"/>
  <c r="BO362" i="10"/>
  <c r="W362" i="10" s="1"/>
  <c r="AL362" i="10"/>
  <c r="X362" i="10" s="1"/>
  <c r="BO109" i="10"/>
  <c r="W109" i="10" s="1"/>
  <c r="AL109" i="10"/>
  <c r="BO177" i="10"/>
  <c r="W177" i="10" s="1"/>
  <c r="AL177" i="10"/>
  <c r="BO294" i="10"/>
  <c r="W294" i="10" s="1"/>
  <c r="AL294" i="10"/>
  <c r="X294" i="10" s="1"/>
  <c r="AL790" i="10"/>
  <c r="X790" i="10" s="1"/>
  <c r="BO790" i="10"/>
  <c r="W790" i="10" s="1"/>
  <c r="BO611" i="10"/>
  <c r="W611" i="10" s="1"/>
  <c r="AL611" i="10"/>
  <c r="BO141" i="10"/>
  <c r="W141" i="10" s="1"/>
  <c r="AL141" i="10"/>
  <c r="X141" i="10" s="1"/>
  <c r="BO496" i="10"/>
  <c r="W496" i="10" s="1"/>
  <c r="AL496" i="10"/>
  <c r="BO337" i="10"/>
  <c r="W337" i="10" s="1"/>
  <c r="AL337" i="10"/>
  <c r="X337" i="10" s="1"/>
  <c r="BO646" i="10"/>
  <c r="W646" i="10" s="1"/>
  <c r="AL646" i="10"/>
  <c r="BO576" i="10"/>
  <c r="W576" i="10" s="1"/>
  <c r="AL576" i="10"/>
  <c r="X576" i="10" s="1"/>
  <c r="BO758" i="10"/>
  <c r="W758" i="10" s="1"/>
  <c r="AL758" i="10"/>
  <c r="X758" i="10" s="1"/>
  <c r="BO659" i="10"/>
  <c r="W659" i="10" s="1"/>
  <c r="AL659" i="10"/>
  <c r="BO209" i="10"/>
  <c r="W209" i="10" s="1"/>
  <c r="AL209" i="10"/>
  <c r="AL208" i="10"/>
  <c r="X208" i="10" s="1"/>
  <c r="BO208" i="10"/>
  <c r="W208" i="10" s="1"/>
  <c r="BO226" i="10"/>
  <c r="W226" i="10" s="1"/>
  <c r="AL226" i="10"/>
  <c r="BO182" i="10"/>
  <c r="W182" i="10" s="1"/>
  <c r="AL182" i="10"/>
  <c r="X182" i="10" s="1"/>
  <c r="BO531" i="10"/>
  <c r="W531" i="10" s="1"/>
  <c r="AL531" i="10"/>
  <c r="BO749" i="10"/>
  <c r="W749" i="10" s="1"/>
  <c r="AL749" i="10"/>
  <c r="BO431" i="10"/>
  <c r="W431" i="10" s="1"/>
  <c r="AL431" i="10"/>
  <c r="X431" i="10" s="1"/>
  <c r="BO283" i="10"/>
  <c r="W283" i="10" s="1"/>
  <c r="AL283" i="10"/>
  <c r="X283" i="10" s="1"/>
  <c r="BO855" i="10"/>
  <c r="W855" i="10" s="1"/>
  <c r="AL855" i="10"/>
  <c r="AL235" i="10"/>
  <c r="X235" i="10" s="1"/>
  <c r="BO235" i="10"/>
  <c r="W235" i="10" s="1"/>
  <c r="BO429" i="10"/>
  <c r="W429" i="10" s="1"/>
  <c r="AL429" i="10"/>
  <c r="BO918" i="10"/>
  <c r="W918" i="10" s="1"/>
  <c r="AL918" i="10"/>
  <c r="X918" i="10" s="1"/>
  <c r="BO469" i="10"/>
  <c r="W469" i="10" s="1"/>
  <c r="AL469" i="10"/>
  <c r="BO46" i="10"/>
  <c r="W46" i="10" s="1"/>
  <c r="AL46" i="10"/>
  <c r="BO558" i="10"/>
  <c r="W558" i="10" s="1"/>
  <c r="AL558" i="10"/>
  <c r="X558" i="10" s="1"/>
  <c r="BO823" i="10"/>
  <c r="W823" i="10" s="1"/>
  <c r="AL823" i="10"/>
  <c r="X823" i="10" s="1"/>
  <c r="BO78" i="10"/>
  <c r="W78" i="10" s="1"/>
  <c r="AL78" i="10"/>
  <c r="X78" i="10" s="1"/>
  <c r="BO203" i="10"/>
  <c r="W203" i="10" s="1"/>
  <c r="AL203" i="10"/>
  <c r="X203" i="10" s="1"/>
  <c r="BO438" i="10"/>
  <c r="W438" i="10" s="1"/>
  <c r="AL438" i="10"/>
  <c r="X438" i="10" s="1"/>
  <c r="BO747" i="10"/>
  <c r="W747" i="10" s="1"/>
  <c r="AL747" i="10"/>
  <c r="X747" i="10" s="1"/>
  <c r="BO149" i="10"/>
  <c r="W149" i="10" s="1"/>
  <c r="AL149" i="10"/>
  <c r="AL695" i="10"/>
  <c r="X695" i="10" s="1"/>
  <c r="BO695" i="10"/>
  <c r="W695" i="10" s="1"/>
  <c r="BO105" i="10"/>
  <c r="W105" i="10" s="1"/>
  <c r="AL105" i="10"/>
  <c r="X105" i="10" s="1"/>
  <c r="BO515" i="10"/>
  <c r="W515" i="10" s="1"/>
  <c r="AL515" i="10"/>
  <c r="BO524" i="10"/>
  <c r="W524" i="10" s="1"/>
  <c r="AL524" i="10"/>
  <c r="AL836" i="10"/>
  <c r="X836" i="10" s="1"/>
  <c r="BO836" i="10"/>
  <c r="W836" i="10" s="1"/>
  <c r="BO101" i="10"/>
  <c r="W101" i="10" s="1"/>
  <c r="AL101" i="10"/>
  <c r="X101" i="10" s="1"/>
  <c r="X585" i="10"/>
  <c r="X991" i="10"/>
  <c r="BO955" i="10"/>
  <c r="W955" i="10" s="1"/>
  <c r="AL955" i="10"/>
  <c r="X955" i="10" s="1"/>
  <c r="BO962" i="10"/>
  <c r="W962" i="10" s="1"/>
  <c r="AL962" i="10"/>
  <c r="X962" i="10" s="1"/>
  <c r="BO937" i="10"/>
  <c r="W937" i="10" s="1"/>
  <c r="AL937" i="10"/>
  <c r="X832" i="10"/>
  <c r="BO388" i="10"/>
  <c r="W388" i="10" s="1"/>
  <c r="AL388" i="10"/>
  <c r="X388" i="10" s="1"/>
  <c r="BO291" i="10"/>
  <c r="W291" i="10" s="1"/>
  <c r="AL291" i="10"/>
  <c r="X291" i="10" s="1"/>
  <c r="BO942" i="10"/>
  <c r="W942" i="10" s="1"/>
  <c r="AL942" i="10"/>
  <c r="X942" i="10" s="1"/>
  <c r="X482" i="10"/>
  <c r="X451" i="10"/>
  <c r="BO681" i="10"/>
  <c r="W681" i="10" s="1"/>
  <c r="AL681" i="10"/>
  <c r="X681" i="10" s="1"/>
  <c r="BO225" i="10"/>
  <c r="W225" i="10" s="1"/>
  <c r="AL225" i="10"/>
  <c r="X225" i="10" s="1"/>
  <c r="X245" i="10"/>
  <c r="X354" i="10"/>
  <c r="X485" i="10"/>
  <c r="X793" i="10"/>
  <c r="X35" i="10"/>
  <c r="BO805" i="10"/>
  <c r="W805" i="10" s="1"/>
  <c r="AL805" i="10"/>
  <c r="BO971" i="10"/>
  <c r="W971" i="10" s="1"/>
  <c r="AL971" i="10"/>
  <c r="X971" i="10" s="1"/>
  <c r="BO394" i="10"/>
  <c r="W394" i="10" s="1"/>
  <c r="AL394" i="10"/>
  <c r="BO880" i="10"/>
  <c r="W880" i="10" s="1"/>
  <c r="AL880" i="10"/>
  <c r="BO682" i="10"/>
  <c r="W682" i="10" s="1"/>
  <c r="AL682" i="10"/>
  <c r="BO999" i="10"/>
  <c r="W999" i="10" s="1"/>
  <c r="AL999" i="10"/>
  <c r="X999" i="10" s="1"/>
  <c r="BO940" i="10"/>
  <c r="W940" i="10" s="1"/>
  <c r="AL940" i="10"/>
  <c r="X940" i="10" s="1"/>
  <c r="BO882" i="10"/>
  <c r="W882" i="10" s="1"/>
  <c r="AL882" i="10"/>
  <c r="X882" i="10" s="1"/>
  <c r="BO152" i="10"/>
  <c r="W152" i="10" s="1"/>
  <c r="AL152" i="10"/>
  <c r="BO378" i="10"/>
  <c r="W378" i="10" s="1"/>
  <c r="AL378" i="10"/>
  <c r="X378" i="10" s="1"/>
  <c r="BO69" i="10"/>
  <c r="W69" i="10" s="1"/>
  <c r="AL69" i="10"/>
  <c r="X69" i="10" s="1"/>
  <c r="BO407" i="10"/>
  <c r="W407" i="10" s="1"/>
  <c r="AL407" i="10"/>
  <c r="X407" i="10" s="1"/>
  <c r="BO427" i="10"/>
  <c r="W427" i="10" s="1"/>
  <c r="AL427" i="10"/>
  <c r="BO513" i="10"/>
  <c r="W513" i="10" s="1"/>
  <c r="AL513" i="10"/>
  <c r="AL63" i="10"/>
  <c r="BO63" i="10"/>
  <c r="W63" i="10" s="1"/>
  <c r="BO657" i="10"/>
  <c r="W657" i="10" s="1"/>
  <c r="AL657" i="10"/>
  <c r="X657" i="10" s="1"/>
  <c r="BO169" i="10"/>
  <c r="W169" i="10" s="1"/>
  <c r="AL169" i="10"/>
  <c r="X169" i="10" s="1"/>
  <c r="BO622" i="10"/>
  <c r="W622" i="10" s="1"/>
  <c r="AL622" i="10"/>
  <c r="X622" i="10" s="1"/>
  <c r="AL904" i="10"/>
  <c r="X904" i="10" s="1"/>
  <c r="BO904" i="10"/>
  <c r="W904" i="10" s="1"/>
  <c r="BO518" i="10"/>
  <c r="W518" i="10" s="1"/>
  <c r="AL518" i="10"/>
  <c r="X518" i="10" s="1"/>
  <c r="X93" i="10"/>
  <c r="X635" i="10"/>
  <c r="X135" i="10"/>
  <c r="BO240" i="10"/>
  <c r="W240" i="10" s="1"/>
  <c r="AL240" i="10"/>
  <c r="BO525" i="10"/>
  <c r="W525" i="10" s="1"/>
  <c r="AL525" i="10"/>
  <c r="X525" i="10" s="1"/>
  <c r="BO925" i="10"/>
  <c r="W925" i="10" s="1"/>
  <c r="AL925" i="10"/>
  <c r="X925" i="10" s="1"/>
  <c r="BO102" i="10"/>
  <c r="W102" i="10" s="1"/>
  <c r="AL102" i="10"/>
  <c r="X102" i="10" s="1"/>
  <c r="BO777" i="10"/>
  <c r="W777" i="10" s="1"/>
  <c r="AL777" i="10"/>
  <c r="BO144" i="10"/>
  <c r="W144" i="10" s="1"/>
  <c r="AL144" i="10"/>
  <c r="X144" i="10" s="1"/>
  <c r="BO944" i="10"/>
  <c r="W944" i="10" s="1"/>
  <c r="AL944" i="10"/>
  <c r="BO958" i="10"/>
  <c r="W958" i="10" s="1"/>
  <c r="AL958" i="10"/>
  <c r="BO812" i="10"/>
  <c r="W812" i="10" s="1"/>
  <c r="AL812" i="10"/>
  <c r="X812" i="10" s="1"/>
  <c r="BO791" i="10"/>
  <c r="W791" i="10" s="1"/>
  <c r="AL791" i="10"/>
  <c r="X791" i="10" s="1"/>
  <c r="X979" i="10"/>
  <c r="BO872" i="10"/>
  <c r="W872" i="10" s="1"/>
  <c r="AL872" i="10"/>
  <c r="BO313" i="10"/>
  <c r="W313" i="10" s="1"/>
  <c r="AL313" i="10"/>
  <c r="X313" i="10" s="1"/>
  <c r="AL170" i="10"/>
  <c r="BO170" i="10"/>
  <c r="W170" i="10" s="1"/>
  <c r="BO844" i="10"/>
  <c r="W844" i="10" s="1"/>
  <c r="AL844" i="10"/>
  <c r="BO597" i="10"/>
  <c r="W597" i="10" s="1"/>
  <c r="AL597" i="10"/>
  <c r="BO327" i="10"/>
  <c r="W327" i="10" s="1"/>
  <c r="AL327" i="10"/>
  <c r="X327" i="10" s="1"/>
  <c r="BO381" i="10"/>
  <c r="W381" i="10" s="1"/>
  <c r="AL381" i="10"/>
  <c r="X381" i="10" s="1"/>
  <c r="BO305" i="10"/>
  <c r="W305" i="10" s="1"/>
  <c r="AL305" i="10"/>
  <c r="X305" i="10" s="1"/>
  <c r="BO620" i="10"/>
  <c r="W620" i="10" s="1"/>
  <c r="AL620" i="10"/>
  <c r="AL311" i="10"/>
  <c r="X311" i="10" s="1"/>
  <c r="BO311" i="10"/>
  <c r="W311" i="10" s="1"/>
  <c r="BO150" i="10"/>
  <c r="W150" i="10" s="1"/>
  <c r="AL150" i="10"/>
  <c r="X150" i="10" s="1"/>
  <c r="BO567" i="10"/>
  <c r="W567" i="10" s="1"/>
  <c r="AL567" i="10"/>
  <c r="BO355" i="10"/>
  <c r="W355" i="10" s="1"/>
  <c r="AL355" i="10"/>
  <c r="BO428" i="10"/>
  <c r="W428" i="10" s="1"/>
  <c r="AL428" i="10"/>
  <c r="X428" i="10" s="1"/>
  <c r="BO263" i="10"/>
  <c r="W263" i="10" s="1"/>
  <c r="AL263" i="10"/>
  <c r="X263" i="10" s="1"/>
  <c r="BO912" i="10"/>
  <c r="W912" i="10" s="1"/>
  <c r="AL912" i="10"/>
  <c r="X912" i="10" s="1"/>
  <c r="BO987" i="10"/>
  <c r="W987" i="10" s="1"/>
  <c r="AL987" i="10"/>
  <c r="BO690" i="10"/>
  <c r="W690" i="10" s="1"/>
  <c r="AL690" i="10"/>
  <c r="X690" i="10" s="1"/>
  <c r="BO1001" i="10"/>
  <c r="W1001" i="10" s="1"/>
  <c r="AL1001" i="10"/>
  <c r="X1001" i="10" s="1"/>
  <c r="BO866" i="10"/>
  <c r="W866" i="10" s="1"/>
  <c r="AL866" i="10"/>
  <c r="BO799" i="10"/>
  <c r="W799" i="10" s="1"/>
  <c r="AL799" i="10"/>
  <c r="X799" i="10" s="1"/>
  <c r="BO68" i="10"/>
  <c r="W68" i="10" s="1"/>
  <c r="AL68" i="10"/>
  <c r="X68" i="10" s="1"/>
  <c r="BO147" i="10"/>
  <c r="W147" i="10" s="1"/>
  <c r="AL147" i="10"/>
  <c r="BO860" i="10"/>
  <c r="W860" i="10" s="1"/>
  <c r="AL860" i="10"/>
  <c r="X860" i="10" s="1"/>
  <c r="BO161" i="10"/>
  <c r="W161" i="10" s="1"/>
  <c r="AL161" i="10"/>
  <c r="X161" i="10" s="1"/>
  <c r="BO722" i="10"/>
  <c r="W722" i="10" s="1"/>
  <c r="AL722" i="10"/>
  <c r="X722" i="10" s="1"/>
  <c r="AL561" i="10"/>
  <c r="BO561" i="10"/>
  <c r="W561" i="10" s="1"/>
  <c r="BO774" i="10"/>
  <c r="W774" i="10" s="1"/>
  <c r="AL774" i="10"/>
  <c r="BO870" i="10"/>
  <c r="W870" i="10" s="1"/>
  <c r="AL870" i="10"/>
  <c r="X870" i="10" s="1"/>
  <c r="BO155" i="10"/>
  <c r="W155" i="10" s="1"/>
  <c r="AL155" i="10"/>
  <c r="X155" i="10" s="1"/>
  <c r="AL204" i="10"/>
  <c r="X204" i="10" s="1"/>
  <c r="BO204" i="10"/>
  <c r="W204" i="10" s="1"/>
  <c r="BO487" i="10"/>
  <c r="W487" i="10" s="1"/>
  <c r="AL487" i="10"/>
  <c r="X487" i="10" s="1"/>
  <c r="BO721" i="10"/>
  <c r="W721" i="10" s="1"/>
  <c r="AL721" i="10"/>
  <c r="X721" i="10" s="1"/>
  <c r="BO173" i="10"/>
  <c r="W173" i="10" s="1"/>
  <c r="AL173" i="10"/>
  <c r="X173" i="10" s="1"/>
  <c r="BO887" i="10"/>
  <c r="W887" i="10" s="1"/>
  <c r="AL887" i="10"/>
  <c r="BO477" i="10"/>
  <c r="W477" i="10" s="1"/>
  <c r="AL477" i="10"/>
  <c r="X477" i="10" s="1"/>
  <c r="BO100" i="10"/>
  <c r="W100" i="10" s="1"/>
  <c r="AL100" i="10"/>
  <c r="X100" i="10" s="1"/>
  <c r="BO1011" i="10"/>
  <c r="W1011" i="10" s="1"/>
  <c r="AL1011" i="10"/>
  <c r="X1011" i="10" s="1"/>
  <c r="X952" i="10"/>
  <c r="X269" i="10"/>
  <c r="X990" i="10"/>
  <c r="AL412" i="10"/>
  <c r="X412" i="10" s="1"/>
  <c r="BO412" i="10"/>
  <c r="W412" i="10" s="1"/>
  <c r="BO246" i="10"/>
  <c r="W246" i="10" s="1"/>
  <c r="AL246" i="10"/>
  <c r="X246" i="10" s="1"/>
  <c r="BO968" i="10"/>
  <c r="W968" i="10" s="1"/>
  <c r="AL968" i="10"/>
  <c r="X968" i="10" s="1"/>
  <c r="BO913" i="10"/>
  <c r="W913" i="10" s="1"/>
  <c r="AL913" i="10"/>
  <c r="X913" i="10" s="1"/>
  <c r="X537" i="10"/>
  <c r="BO353" i="10"/>
  <c r="W353" i="10" s="1"/>
  <c r="AL353" i="10"/>
  <c r="X353" i="10" s="1"/>
  <c r="X52" i="10"/>
  <c r="BO360" i="10"/>
  <c r="W360" i="10" s="1"/>
  <c r="AL360" i="10"/>
  <c r="X360" i="10" s="1"/>
  <c r="AL617" i="10"/>
  <c r="BO617" i="10"/>
  <c r="W617" i="10" s="1"/>
  <c r="BO356" i="10"/>
  <c r="W356" i="10" s="1"/>
  <c r="AL356" i="10"/>
  <c r="AL609" i="10"/>
  <c r="BO609" i="10"/>
  <c r="W609" i="10" s="1"/>
  <c r="BO403" i="10"/>
  <c r="W403" i="10" s="1"/>
  <c r="AL403" i="10"/>
  <c r="X403" i="10" s="1"/>
  <c r="AL270" i="10"/>
  <c r="X270" i="10" s="1"/>
  <c r="BO270" i="10"/>
  <c r="W270" i="10" s="1"/>
  <c r="X547" i="10"/>
  <c r="X74" i="10"/>
  <c r="AL193" i="10"/>
  <c r="X193" i="10" s="1"/>
  <c r="BO193" i="10"/>
  <c r="W193" i="10" s="1"/>
  <c r="BO854" i="10"/>
  <c r="W854" i="10" s="1"/>
  <c r="AL854" i="10"/>
  <c r="BO922" i="10"/>
  <c r="W922" i="10" s="1"/>
  <c r="AL922" i="10"/>
  <c r="X192" i="10"/>
  <c r="X292" i="10"/>
  <c r="BO422" i="10"/>
  <c r="W422" i="10" s="1"/>
  <c r="AL422" i="10"/>
  <c r="X422" i="10" s="1"/>
  <c r="BO835" i="10"/>
  <c r="W835" i="10" s="1"/>
  <c r="AL835" i="10"/>
  <c r="BO289" i="10"/>
  <c r="W289" i="10" s="1"/>
  <c r="AL289" i="10"/>
  <c r="X289" i="10" s="1"/>
  <c r="BO857" i="10"/>
  <c r="W857" i="10" s="1"/>
  <c r="AL857" i="10"/>
  <c r="BO727" i="10"/>
  <c r="W727" i="10" s="1"/>
  <c r="AL727" i="10"/>
  <c r="X727" i="10" s="1"/>
  <c r="BO242" i="10"/>
  <c r="W242" i="10" s="1"/>
  <c r="AL242" i="10"/>
  <c r="X242" i="10" s="1"/>
  <c r="BO443" i="10"/>
  <c r="W443" i="10" s="1"/>
  <c r="AL443" i="10"/>
  <c r="X443" i="10" s="1"/>
  <c r="BO651" i="10"/>
  <c r="W651" i="10" s="1"/>
  <c r="AL651" i="10"/>
  <c r="BO65" i="10"/>
  <c r="W65" i="10" s="1"/>
  <c r="AL65" i="10"/>
  <c r="X65" i="10" s="1"/>
  <c r="AL375" i="10"/>
  <c r="X375" i="10" s="1"/>
  <c r="BO375" i="10"/>
  <c r="W375" i="10" s="1"/>
  <c r="BO386" i="10"/>
  <c r="W386" i="10" s="1"/>
  <c r="AL386" i="10"/>
  <c r="X386" i="10" s="1"/>
  <c r="BO533" i="10"/>
  <c r="W533" i="10" s="1"/>
  <c r="AL533" i="10"/>
  <c r="BO396" i="10"/>
  <c r="W396" i="10" s="1"/>
  <c r="AL396" i="10"/>
  <c r="AL648" i="10"/>
  <c r="X648" i="10" s="1"/>
  <c r="BO648" i="10"/>
  <c r="W648" i="10" s="1"/>
  <c r="BO304" i="10"/>
  <c r="W304" i="10" s="1"/>
  <c r="AL304" i="10"/>
  <c r="X304" i="10" s="1"/>
  <c r="BO1003" i="10"/>
  <c r="W1003" i="10" s="1"/>
  <c r="AL1003" i="10"/>
  <c r="BO867" i="10"/>
  <c r="W867" i="10" s="1"/>
  <c r="AL867" i="10"/>
  <c r="X867" i="10" s="1"/>
  <c r="BO911" i="10"/>
  <c r="W911" i="10" s="1"/>
  <c r="AL911" i="10"/>
  <c r="BO98" i="10"/>
  <c r="W98" i="10" s="1"/>
  <c r="AL98" i="10"/>
  <c r="BO853" i="10"/>
  <c r="W853" i="10" s="1"/>
  <c r="AL853" i="10"/>
  <c r="X853" i="10" s="1"/>
  <c r="BO91" i="10"/>
  <c r="W91" i="10" s="1"/>
  <c r="AL91" i="10"/>
  <c r="X91" i="10" s="1"/>
  <c r="BO178" i="10"/>
  <c r="W178" i="10" s="1"/>
  <c r="AL178" i="10"/>
  <c r="X178" i="10" s="1"/>
  <c r="BO1005" i="10"/>
  <c r="W1005" i="10" s="1"/>
  <c r="AL1005" i="10"/>
  <c r="X1005" i="10" s="1"/>
  <c r="BO910" i="10"/>
  <c r="W910" i="10" s="1"/>
  <c r="AL910" i="10"/>
  <c r="X910" i="10" s="1"/>
  <c r="BO803" i="10"/>
  <c r="W803" i="10" s="1"/>
  <c r="AL803" i="10"/>
  <c r="X803" i="10" s="1"/>
  <c r="BO865" i="10"/>
  <c r="W865" i="10" s="1"/>
  <c r="AL865" i="10"/>
  <c r="AL253" i="10"/>
  <c r="X253" i="10" s="1"/>
  <c r="BO253" i="10"/>
  <c r="W253" i="10" s="1"/>
  <c r="BO439" i="10"/>
  <c r="W439" i="10" s="1"/>
  <c r="AL439" i="10"/>
  <c r="X439" i="10" s="1"/>
  <c r="BO534" i="10"/>
  <c r="W534" i="10" s="1"/>
  <c r="AL534" i="10"/>
  <c r="X534" i="10" s="1"/>
  <c r="BO159" i="10"/>
  <c r="W159" i="10" s="1"/>
  <c r="AL159" i="10"/>
  <c r="X159" i="10" s="1"/>
  <c r="AL123" i="10"/>
  <c r="BO123" i="10"/>
  <c r="W123" i="10" s="1"/>
  <c r="BO897" i="10"/>
  <c r="W897" i="10" s="1"/>
  <c r="AL897" i="10"/>
  <c r="X897" i="10" s="1"/>
  <c r="BO179" i="10"/>
  <c r="W179" i="10" s="1"/>
  <c r="AL179" i="10"/>
  <c r="X179" i="10" s="1"/>
  <c r="BO281" i="10"/>
  <c r="W281" i="10" s="1"/>
  <c r="AL281" i="10"/>
  <c r="X281" i="10" s="1"/>
  <c r="BO39" i="10"/>
  <c r="W39" i="10" s="1"/>
  <c r="AL39" i="10"/>
  <c r="X427" i="10"/>
  <c r="BO645" i="10"/>
  <c r="W645" i="10" s="1"/>
  <c r="AL645" i="10"/>
  <c r="X645" i="10" s="1"/>
  <c r="X642" i="10"/>
  <c r="X180" i="10"/>
  <c r="X669" i="10"/>
  <c r="AL266" i="10"/>
  <c r="X266" i="10" s="1"/>
  <c r="BO266" i="10"/>
  <c r="W266" i="10" s="1"/>
  <c r="BO700" i="10"/>
  <c r="W700" i="10" s="1"/>
  <c r="AL700" i="10"/>
  <c r="X700" i="10" s="1"/>
  <c r="BO103" i="10"/>
  <c r="W103" i="10" s="1"/>
  <c r="AL103" i="10"/>
  <c r="X103" i="10" s="1"/>
  <c r="X506" i="10"/>
  <c r="BO459" i="10"/>
  <c r="W459" i="10" s="1"/>
  <c r="AL459" i="10"/>
  <c r="X459" i="10" s="1"/>
  <c r="BO418" i="10"/>
  <c r="W418" i="10" s="1"/>
  <c r="AL418" i="10"/>
  <c r="X418" i="10" s="1"/>
  <c r="X154" i="10"/>
  <c r="BO334" i="10"/>
  <c r="W334" i="10" s="1"/>
  <c r="AL334" i="10"/>
  <c r="X334" i="10" s="1"/>
  <c r="BO43" i="10"/>
  <c r="W43" i="10" s="1"/>
  <c r="AL43" i="10"/>
  <c r="X43" i="10" s="1"/>
  <c r="AL769" i="10"/>
  <c r="X769" i="10" s="1"/>
  <c r="BO769" i="10"/>
  <c r="W769" i="10" s="1"/>
  <c r="AL767" i="10"/>
  <c r="BO767" i="10"/>
  <c r="W767" i="10" s="1"/>
  <c r="AL239" i="10"/>
  <c r="BO239" i="10"/>
  <c r="W239" i="10" s="1"/>
  <c r="AL82" i="10"/>
  <c r="X82" i="10" s="1"/>
  <c r="BO82" i="10"/>
  <c r="W82" i="10" s="1"/>
  <c r="X694" i="10"/>
  <c r="BO739" i="10"/>
  <c r="W739" i="10" s="1"/>
  <c r="AL739" i="10"/>
  <c r="X231" i="10"/>
  <c r="X566" i="10"/>
  <c r="BO113" i="10"/>
  <c r="W113" i="10" s="1"/>
  <c r="AL113" i="10"/>
  <c r="X113" i="10" s="1"/>
  <c r="BO437" i="10"/>
  <c r="W437" i="10" s="1"/>
  <c r="AL437" i="10"/>
  <c r="BO636" i="10"/>
  <c r="W636" i="10" s="1"/>
  <c r="AL636" i="10"/>
  <c r="X636" i="10" s="1"/>
  <c r="BO641" i="10"/>
  <c r="W641" i="10" s="1"/>
  <c r="AL641" i="10"/>
  <c r="X641" i="10" s="1"/>
  <c r="BO99" i="10"/>
  <c r="W99" i="10" s="1"/>
  <c r="AL99" i="10"/>
  <c r="X99" i="10" s="1"/>
  <c r="BO59" i="10"/>
  <c r="W59" i="10" s="1"/>
  <c r="AL59" i="10"/>
  <c r="X59" i="10" s="1"/>
  <c r="BO163" i="10"/>
  <c r="W163" i="10" s="1"/>
  <c r="AL163" i="10"/>
  <c r="X163" i="10" s="1"/>
  <c r="BO57" i="10"/>
  <c r="W57" i="10" s="1"/>
  <c r="AL57" i="10"/>
  <c r="X57" i="10" s="1"/>
  <c r="AL759" i="10"/>
  <c r="BO759" i="10"/>
  <c r="W759" i="10" s="1"/>
  <c r="BO184" i="10"/>
  <c r="W184" i="10" s="1"/>
  <c r="AL184" i="10"/>
  <c r="X184" i="10" s="1"/>
  <c r="BO606" i="10"/>
  <c r="W606" i="10" s="1"/>
  <c r="AL606" i="10"/>
  <c r="X606" i="10" s="1"/>
  <c r="BO352" i="10"/>
  <c r="W352" i="10" s="1"/>
  <c r="AL352" i="10"/>
  <c r="X352" i="10" s="1"/>
  <c r="BO390" i="10"/>
  <c r="W390" i="10" s="1"/>
  <c r="AL390" i="10"/>
  <c r="X390" i="10" s="1"/>
  <c r="AL41" i="10"/>
  <c r="X41" i="10" s="1"/>
  <c r="BO41" i="10"/>
  <c r="W41" i="10" s="1"/>
  <c r="BO928" i="10"/>
  <c r="W928" i="10" s="1"/>
  <c r="AL928" i="10"/>
  <c r="X928" i="10" s="1"/>
  <c r="X233" i="10"/>
  <c r="X519" i="10"/>
  <c r="X209" i="10"/>
  <c r="BO640" i="10"/>
  <c r="W640" i="10" s="1"/>
  <c r="AL640" i="10"/>
  <c r="BO95" i="10"/>
  <c r="W95" i="10" s="1"/>
  <c r="AL95" i="10"/>
  <c r="X698" i="10"/>
  <c r="X646" i="10"/>
  <c r="X824" i="10"/>
  <c r="BO658" i="10"/>
  <c r="W658" i="10" s="1"/>
  <c r="AL658" i="10"/>
  <c r="X658" i="10" s="1"/>
  <c r="X749" i="10"/>
  <c r="BO454" i="10"/>
  <c r="W454" i="10" s="1"/>
  <c r="AL454" i="10"/>
  <c r="X865" i="10"/>
  <c r="X620" i="10"/>
  <c r="X842" i="10"/>
  <c r="X46" i="10"/>
  <c r="X513" i="10"/>
  <c r="X373" i="10"/>
  <c r="X684" i="10"/>
  <c r="BO361" i="10"/>
  <c r="W361" i="10" s="1"/>
  <c r="AL361" i="10"/>
  <c r="AL133" i="10"/>
  <c r="BO133" i="10"/>
  <c r="W133" i="10" s="1"/>
  <c r="BO115" i="10"/>
  <c r="W115" i="10" s="1"/>
  <c r="AL115" i="10"/>
  <c r="X115" i="10" s="1"/>
  <c r="AL303" i="10"/>
  <c r="X303" i="10" s="1"/>
  <c r="BO303" i="10"/>
  <c r="W303" i="10" s="1"/>
  <c r="BO1007" i="10"/>
  <c r="W1007" i="10" s="1"/>
  <c r="AL1007" i="10"/>
  <c r="X1007" i="10" s="1"/>
  <c r="BO753" i="10"/>
  <c r="W753" i="10" s="1"/>
  <c r="AL753" i="10"/>
  <c r="X753" i="10" s="1"/>
  <c r="BO118" i="10"/>
  <c r="W118" i="10" s="1"/>
  <c r="AL118" i="10"/>
  <c r="BO601" i="10"/>
  <c r="W601" i="10" s="1"/>
  <c r="AL601" i="10"/>
  <c r="X601" i="10" s="1"/>
  <c r="BO341" i="10"/>
  <c r="W341" i="10" s="1"/>
  <c r="AL341" i="10"/>
  <c r="BO542" i="10"/>
  <c r="W542" i="10" s="1"/>
  <c r="AL542" i="10"/>
  <c r="X542" i="10" s="1"/>
  <c r="BO627" i="10"/>
  <c r="W627" i="10" s="1"/>
  <c r="AL627" i="10"/>
  <c r="X935" i="10"/>
  <c r="X880" i="10"/>
  <c r="BO741" i="10"/>
  <c r="W741" i="10" s="1"/>
  <c r="AL741" i="10"/>
  <c r="BO575" i="10"/>
  <c r="W575" i="10" s="1"/>
  <c r="AL575" i="10"/>
  <c r="X575" i="10" s="1"/>
  <c r="BO395" i="10"/>
  <c r="W395" i="10" s="1"/>
  <c r="AL395" i="10"/>
  <c r="X395" i="10" s="1"/>
  <c r="AL815" i="10"/>
  <c r="X815" i="10" s="1"/>
  <c r="BO815" i="10"/>
  <c r="W815" i="10" s="1"/>
  <c r="X152" i="10"/>
  <c r="X572" i="10"/>
  <c r="BO273" i="10"/>
  <c r="W273" i="10" s="1"/>
  <c r="AL273" i="10"/>
  <c r="X273" i="10" s="1"/>
  <c r="BO157" i="10"/>
  <c r="W157" i="10" s="1"/>
  <c r="AL157" i="10"/>
  <c r="X157" i="10" s="1"/>
  <c r="BO322" i="10"/>
  <c r="W322" i="10" s="1"/>
  <c r="AL322" i="10"/>
  <c r="X322" i="10" s="1"/>
  <c r="BO404" i="10"/>
  <c r="W404" i="10" s="1"/>
  <c r="AL404" i="10"/>
  <c r="BO146" i="10"/>
  <c r="W146" i="10" s="1"/>
  <c r="AL146" i="10"/>
  <c r="BO151" i="10"/>
  <c r="W151" i="10" s="1"/>
  <c r="AL151" i="10"/>
  <c r="X151" i="10" s="1"/>
  <c r="BO194" i="10"/>
  <c r="W194" i="10" s="1"/>
  <c r="AL194" i="10"/>
  <c r="X194" i="10" s="1"/>
  <c r="AL540" i="10"/>
  <c r="X540" i="10" s="1"/>
  <c r="BO540" i="10"/>
  <c r="W540" i="10" s="1"/>
  <c r="BO261" i="10"/>
  <c r="W261" i="10" s="1"/>
  <c r="AL261" i="10"/>
  <c r="X261" i="10" s="1"/>
  <c r="BO158" i="10"/>
  <c r="W158" i="10" s="1"/>
  <c r="AL158" i="10"/>
  <c r="X158" i="10" s="1"/>
  <c r="BO899" i="10"/>
  <c r="W899" i="10" s="1"/>
  <c r="AL899" i="10"/>
  <c r="BO278" i="10"/>
  <c r="W278" i="10" s="1"/>
  <c r="AL278" i="10"/>
  <c r="X278" i="10" s="1"/>
  <c r="BO577" i="10"/>
  <c r="W577" i="10" s="1"/>
  <c r="AL577" i="10"/>
  <c r="X577" i="10" s="1"/>
  <c r="AL538" i="10"/>
  <c r="X538" i="10" s="1"/>
  <c r="BO538" i="10"/>
  <c r="W538" i="10" s="1"/>
  <c r="BO275" i="10"/>
  <c r="W275" i="10" s="1"/>
  <c r="AL275" i="10"/>
  <c r="X275" i="10" s="1"/>
  <c r="BO552" i="10"/>
  <c r="W552" i="10" s="1"/>
  <c r="AL552" i="10"/>
  <c r="X552" i="10" s="1"/>
  <c r="BO653" i="10"/>
  <c r="W653" i="10" s="1"/>
  <c r="AL653" i="10"/>
  <c r="X653" i="10" s="1"/>
  <c r="BO350" i="10"/>
  <c r="W350" i="10" s="1"/>
  <c r="AL350" i="10"/>
  <c r="X350" i="10" s="1"/>
  <c r="BO196" i="10"/>
  <c r="W196" i="10" s="1"/>
  <c r="AL196" i="10"/>
  <c r="X196" i="10" s="1"/>
  <c r="BO907" i="10"/>
  <c r="W907" i="10" s="1"/>
  <c r="AL907" i="10"/>
  <c r="BO284" i="10"/>
  <c r="W284" i="10" s="1"/>
  <c r="AL284" i="10"/>
  <c r="X284" i="10" s="1"/>
  <c r="BO678" i="10"/>
  <c r="W678" i="10" s="1"/>
  <c r="AL678" i="10"/>
  <c r="BO227" i="10"/>
  <c r="W227" i="10" s="1"/>
  <c r="AL227" i="10"/>
  <c r="X227" i="10" s="1"/>
  <c r="BO79" i="10"/>
  <c r="W79" i="10" s="1"/>
  <c r="AL79" i="10"/>
  <c r="X79" i="10" s="1"/>
  <c r="BO671" i="10"/>
  <c r="W671" i="10" s="1"/>
  <c r="AL671" i="10"/>
  <c r="X671" i="10" s="1"/>
  <c r="BO234" i="10"/>
  <c r="W234" i="10" s="1"/>
  <c r="AL234" i="10"/>
  <c r="AL389" i="10"/>
  <c r="X389" i="10" s="1"/>
  <c r="BO389" i="10"/>
  <c r="W389" i="10" s="1"/>
  <c r="BO713" i="10"/>
  <c r="W713" i="10" s="1"/>
  <c r="AL713" i="10"/>
  <c r="X713" i="10" s="1"/>
  <c r="BO84" i="10"/>
  <c r="W84" i="10" s="1"/>
  <c r="AL84" i="10"/>
  <c r="X84" i="10" s="1"/>
  <c r="BO543" i="10"/>
  <c r="W543" i="10" s="1"/>
  <c r="AL543" i="10"/>
  <c r="X543" i="10" s="1"/>
  <c r="BO132" i="10"/>
  <c r="W132" i="10" s="1"/>
  <c r="AL132" i="10"/>
  <c r="X132" i="10" s="1"/>
  <c r="BO647" i="10"/>
  <c r="W647" i="10" s="1"/>
  <c r="AL647" i="10"/>
  <c r="X647" i="10" s="1"/>
  <c r="AL34" i="10"/>
  <c r="X34" i="10" s="1"/>
  <c r="BO34" i="10"/>
  <c r="W34" i="10" s="1"/>
  <c r="BO850" i="10"/>
  <c r="W850" i="10" s="1"/>
  <c r="AL850" i="10"/>
  <c r="X850" i="10" s="1"/>
  <c r="BO218" i="10"/>
  <c r="W218" i="10" s="1"/>
  <c r="AL218" i="10"/>
  <c r="X218" i="10" s="1"/>
  <c r="AL796" i="10"/>
  <c r="BO796" i="10"/>
  <c r="W796" i="10" s="1"/>
  <c r="BO584" i="10"/>
  <c r="W584" i="10" s="1"/>
  <c r="AL584" i="10"/>
  <c r="BO471" i="10"/>
  <c r="W471" i="10" s="1"/>
  <c r="AL471" i="10"/>
  <c r="X471" i="10" s="1"/>
  <c r="AL408" i="10"/>
  <c r="X408" i="10" s="1"/>
  <c r="BO408" i="10"/>
  <c r="W408" i="10" s="1"/>
  <c r="AL36" i="10"/>
  <c r="BO36" i="10"/>
  <c r="W36" i="10" s="1"/>
  <c r="X466" i="10"/>
  <c r="X1013" i="10"/>
  <c r="X961" i="10"/>
  <c r="X926" i="10"/>
  <c r="X855" i="10"/>
  <c r="X686" i="10"/>
  <c r="BO290" i="10"/>
  <c r="W290" i="10" s="1"/>
  <c r="AL290" i="10"/>
  <c r="X290" i="10" s="1"/>
  <c r="BO321" i="10"/>
  <c r="W321" i="10" s="1"/>
  <c r="AL321" i="10"/>
  <c r="X321" i="10" s="1"/>
  <c r="BO831" i="10"/>
  <c r="W831" i="10" s="1"/>
  <c r="AL831" i="10"/>
  <c r="X831" i="10" s="1"/>
  <c r="X604" i="10"/>
  <c r="BO663" i="10"/>
  <c r="W663" i="10" s="1"/>
  <c r="AL663" i="10"/>
  <c r="BO220" i="10"/>
  <c r="W220" i="10" s="1"/>
  <c r="AL220" i="10"/>
  <c r="X220" i="10" s="1"/>
  <c r="AL813" i="10"/>
  <c r="X813" i="10" s="1"/>
  <c r="BO813" i="10"/>
  <c r="W813" i="10" s="1"/>
  <c r="X845" i="10"/>
  <c r="BO804" i="10"/>
  <c r="W804" i="10" s="1"/>
  <c r="AL804" i="10"/>
  <c r="X804" i="10" s="1"/>
  <c r="BO351" i="10"/>
  <c r="W351" i="10" s="1"/>
  <c r="AL351" i="10"/>
  <c r="X351" i="10" s="1"/>
  <c r="AL1004" i="10"/>
  <c r="X1004" i="10" s="1"/>
  <c r="BO1004" i="10"/>
  <c r="W1004" i="10" s="1"/>
  <c r="X509" i="10"/>
  <c r="X147" i="10"/>
  <c r="BO702" i="10"/>
  <c r="W702" i="10" s="1"/>
  <c r="AL702" i="10"/>
  <c r="X702" i="10" s="1"/>
  <c r="BO541" i="10"/>
  <c r="W541" i="10" s="1"/>
  <c r="AL541" i="10"/>
  <c r="X541" i="10" s="1"/>
  <c r="BO544" i="10"/>
  <c r="W544" i="10" s="1"/>
  <c r="AL544" i="10"/>
  <c r="X544" i="10" s="1"/>
  <c r="BO499" i="10"/>
  <c r="W499" i="10" s="1"/>
  <c r="AL499" i="10"/>
  <c r="X499" i="10" s="1"/>
  <c r="BO672" i="10"/>
  <c r="W672" i="10" s="1"/>
  <c r="AL672" i="10"/>
  <c r="X672" i="10" s="1"/>
  <c r="BO503" i="10"/>
  <c r="W503" i="10" s="1"/>
  <c r="AL503" i="10"/>
  <c r="X503" i="10" s="1"/>
  <c r="BO411" i="10"/>
  <c r="W411" i="10" s="1"/>
  <c r="AL411" i="10"/>
  <c r="X411" i="10" s="1"/>
  <c r="BO448" i="10"/>
  <c r="W448" i="10" s="1"/>
  <c r="AL448" i="10"/>
  <c r="X448" i="10" s="1"/>
  <c r="BO219" i="10"/>
  <c r="W219" i="10" s="1"/>
  <c r="AL219" i="10"/>
  <c r="BO370" i="10"/>
  <c r="W370" i="10" s="1"/>
  <c r="AL370" i="10"/>
  <c r="X370" i="10" s="1"/>
  <c r="BO594" i="10"/>
  <c r="W594" i="10" s="1"/>
  <c r="AL594" i="10"/>
  <c r="X594" i="10" s="1"/>
  <c r="BO369" i="10"/>
  <c r="W369" i="10" s="1"/>
  <c r="AL369" i="10"/>
  <c r="X369" i="10" s="1"/>
  <c r="BO744" i="10"/>
  <c r="W744" i="10" s="1"/>
  <c r="AL744" i="10"/>
  <c r="X744" i="10" s="1"/>
  <c r="BO748" i="10"/>
  <c r="W748" i="10" s="1"/>
  <c r="AL748" i="10"/>
  <c r="X748" i="10" s="1"/>
  <c r="BO494" i="10"/>
  <c r="W494" i="10" s="1"/>
  <c r="AL494" i="10"/>
  <c r="X494" i="10" s="1"/>
  <c r="BO710" i="10"/>
  <c r="W710" i="10" s="1"/>
  <c r="AL710" i="10"/>
  <c r="BO706" i="10"/>
  <c r="W706" i="10" s="1"/>
  <c r="AL706" i="10"/>
  <c r="BO382" i="10"/>
  <c r="W382" i="10" s="1"/>
  <c r="AL382" i="10"/>
  <c r="X382" i="10" s="1"/>
  <c r="BO535" i="10"/>
  <c r="W535" i="10" s="1"/>
  <c r="AL535" i="10"/>
  <c r="X535" i="10" s="1"/>
  <c r="BO171" i="10"/>
  <c r="W171" i="10" s="1"/>
  <c r="AL171" i="10"/>
  <c r="X171" i="10" s="1"/>
  <c r="BO440" i="10"/>
  <c r="W440" i="10" s="1"/>
  <c r="AL440" i="10"/>
  <c r="X440" i="10" s="1"/>
  <c r="BO441" i="10"/>
  <c r="W441" i="10" s="1"/>
  <c r="AL441" i="10"/>
  <c r="BO223" i="10"/>
  <c r="W223" i="10" s="1"/>
  <c r="AL223" i="10"/>
  <c r="X223" i="10" s="1"/>
  <c r="BO826" i="10"/>
  <c r="W826" i="10" s="1"/>
  <c r="AL826" i="10"/>
  <c r="X826" i="10" s="1"/>
  <c r="BO335" i="10"/>
  <c r="W335" i="10" s="1"/>
  <c r="AL335" i="10"/>
  <c r="X335" i="10" s="1"/>
  <c r="BO191" i="10"/>
  <c r="W191" i="10" s="1"/>
  <c r="AL191" i="10"/>
  <c r="X191" i="10" s="1"/>
  <c r="BO580" i="10"/>
  <c r="W580" i="10" s="1"/>
  <c r="AL580" i="10"/>
  <c r="X580" i="10" s="1"/>
  <c r="BO930" i="10"/>
  <c r="W930" i="10" s="1"/>
  <c r="AL930" i="10"/>
  <c r="X930" i="10" s="1"/>
  <c r="AL467" i="10"/>
  <c r="X467" i="10" s="1"/>
  <c r="BO467" i="10"/>
  <c r="W467" i="10" s="1"/>
  <c r="BO279" i="10"/>
  <c r="W279" i="10" s="1"/>
  <c r="AL279" i="10"/>
  <c r="X279" i="10" s="1"/>
  <c r="BO670" i="10"/>
  <c r="W670" i="10" s="1"/>
  <c r="AL670" i="10"/>
  <c r="X670" i="10" s="1"/>
  <c r="BO666" i="10"/>
  <c r="W666" i="10" s="1"/>
  <c r="AL666" i="10"/>
  <c r="X666" i="10" s="1"/>
  <c r="BO302" i="10"/>
  <c r="W302" i="10" s="1"/>
  <c r="AL302" i="10"/>
  <c r="X302" i="10" s="1"/>
  <c r="AL90" i="10"/>
  <c r="X90" i="10" s="1"/>
  <c r="BO90" i="10"/>
  <c r="W90" i="10" s="1"/>
  <c r="BO117" i="10"/>
  <c r="W117" i="10" s="1"/>
  <c r="AL117" i="10"/>
  <c r="X117" i="10" s="1"/>
  <c r="BO797" i="10"/>
  <c r="W797" i="10" s="1"/>
  <c r="AL797" i="10"/>
  <c r="X797" i="10" s="1"/>
  <c r="BO89" i="10"/>
  <c r="W89" i="10" s="1"/>
  <c r="AL89" i="10"/>
  <c r="X89" i="10" s="1"/>
  <c r="BO54" i="10"/>
  <c r="W54" i="10" s="1"/>
  <c r="AL54" i="10"/>
  <c r="X211" i="10"/>
  <c r="X835" i="10"/>
  <c r="X717" i="10"/>
  <c r="X63" i="10"/>
  <c r="X504" i="10"/>
  <c r="BO818" i="10"/>
  <c r="W818" i="10" s="1"/>
  <c r="AL818" i="10"/>
  <c r="X818" i="10" s="1"/>
  <c r="BO357" i="10"/>
  <c r="W357" i="10" s="1"/>
  <c r="AL357" i="10"/>
  <c r="X357" i="10" s="1"/>
  <c r="X255" i="10"/>
  <c r="BO884" i="10"/>
  <c r="W884" i="10" s="1"/>
  <c r="AL884" i="10"/>
  <c r="X884" i="10" s="1"/>
  <c r="BO943" i="10"/>
  <c r="W943" i="10" s="1"/>
  <c r="AL943" i="10"/>
  <c r="X943" i="10" s="1"/>
  <c r="X664" i="10"/>
  <c r="X937" i="10"/>
  <c r="X146" i="10"/>
  <c r="BO718" i="10"/>
  <c r="W718" i="10" s="1"/>
  <c r="AL718" i="10"/>
  <c r="X718" i="10" s="1"/>
  <c r="BO458" i="10"/>
  <c r="W458" i="10" s="1"/>
  <c r="AL458" i="10"/>
  <c r="X349" i="10"/>
  <c r="BO714" i="10"/>
  <c r="W714" i="10" s="1"/>
  <c r="AL714" i="10"/>
  <c r="X714" i="10" s="1"/>
  <c r="BO120" i="10"/>
  <c r="W120" i="10" s="1"/>
  <c r="AL120" i="10"/>
  <c r="X120" i="10" s="1"/>
  <c r="AL586" i="10"/>
  <c r="X586" i="10" s="1"/>
  <c r="BO586" i="10"/>
  <c r="W586" i="10" s="1"/>
  <c r="BO555" i="10"/>
  <c r="W555" i="10" s="1"/>
  <c r="AL555" i="10"/>
  <c r="BO296" i="10"/>
  <c r="W296" i="10" s="1"/>
  <c r="AL296" i="10"/>
  <c r="X296" i="10" s="1"/>
  <c r="BO238" i="10"/>
  <c r="W238" i="10" s="1"/>
  <c r="AL238" i="10"/>
  <c r="X238" i="10" s="1"/>
  <c r="BO608" i="10"/>
  <c r="W608" i="10" s="1"/>
  <c r="AL608" i="10"/>
  <c r="BO67" i="10"/>
  <c r="W67" i="10" s="1"/>
  <c r="AL67" i="10"/>
  <c r="X67" i="10" s="1"/>
  <c r="AL565" i="10"/>
  <c r="BO565" i="10"/>
  <c r="W565" i="10" s="1"/>
  <c r="X982" i="10"/>
  <c r="X958" i="10"/>
  <c r="BO909" i="10"/>
  <c r="W909" i="10" s="1"/>
  <c r="AL909" i="10"/>
  <c r="BO938" i="10"/>
  <c r="W938" i="10" s="1"/>
  <c r="AL938" i="10"/>
  <c r="X938" i="10" s="1"/>
  <c r="X837" i="10"/>
  <c r="X618" i="10"/>
  <c r="X807" i="10"/>
  <c r="BO409" i="10"/>
  <c r="W409" i="10" s="1"/>
  <c r="AL409" i="10"/>
  <c r="BO512" i="10"/>
  <c r="W512" i="10" s="1"/>
  <c r="AL512" i="10"/>
  <c r="X512" i="10" s="1"/>
  <c r="BO989" i="10"/>
  <c r="W989" i="10" s="1"/>
  <c r="AL989" i="10"/>
  <c r="X989" i="10" s="1"/>
  <c r="BO638" i="10"/>
  <c r="W638" i="10" s="1"/>
  <c r="AL638" i="10"/>
  <c r="X638" i="10" s="1"/>
  <c r="X363" i="10"/>
  <c r="X590" i="10"/>
  <c r="BO236" i="10"/>
  <c r="W236" i="10" s="1"/>
  <c r="AL236" i="10"/>
  <c r="X236" i="10" s="1"/>
  <c r="BO432" i="10"/>
  <c r="W432" i="10" s="1"/>
  <c r="AL432" i="10"/>
  <c r="X432" i="10" s="1"/>
  <c r="X165" i="10"/>
  <c r="BO995" i="10"/>
  <c r="W995" i="10" s="1"/>
  <c r="AL995" i="10"/>
  <c r="X995" i="10" s="1"/>
  <c r="AL817" i="10"/>
  <c r="X817" i="10" s="1"/>
  <c r="BO817" i="10"/>
  <c r="W817" i="10" s="1"/>
  <c r="AL827" i="10"/>
  <c r="X827" i="10" s="1"/>
  <c r="BO827" i="10"/>
  <c r="W827" i="10" s="1"/>
  <c r="AL137" i="10"/>
  <c r="X137" i="10" s="1"/>
  <c r="BO137" i="10"/>
  <c r="W137" i="10" s="1"/>
  <c r="BO134" i="10"/>
  <c r="W134" i="10" s="1"/>
  <c r="AL134" i="10"/>
  <c r="X134" i="10" s="1"/>
  <c r="BO932" i="10"/>
  <c r="W932" i="10" s="1"/>
  <c r="AL932" i="10"/>
  <c r="X932" i="10" s="1"/>
  <c r="AL166" i="10"/>
  <c r="BO166" i="10"/>
  <c r="W166" i="10" s="1"/>
  <c r="BO886" i="10"/>
  <c r="W886" i="10" s="1"/>
  <c r="AL886" i="10"/>
  <c r="X886" i="10" s="1"/>
  <c r="AL272" i="10"/>
  <c r="BO272" i="10"/>
  <c r="W272" i="10" s="1"/>
  <c r="BO198" i="10"/>
  <c r="W198" i="10" s="1"/>
  <c r="AL198" i="10"/>
  <c r="X198" i="10" s="1"/>
  <c r="AL873" i="10"/>
  <c r="X873" i="10" s="1"/>
  <c r="BO873" i="10"/>
  <c r="W873" i="10" s="1"/>
  <c r="X848" i="10"/>
  <c r="AL297" i="10"/>
  <c r="X297" i="10" s="1"/>
  <c r="BO297" i="10"/>
  <c r="W297" i="10" s="1"/>
  <c r="BO274" i="10"/>
  <c r="W274" i="10" s="1"/>
  <c r="AL274" i="10"/>
  <c r="X274" i="10" s="1"/>
  <c r="BO522" i="10"/>
  <c r="W522" i="10" s="1"/>
  <c r="AL522" i="10"/>
  <c r="X522" i="10" s="1"/>
  <c r="BO688" i="10"/>
  <c r="W688" i="10" s="1"/>
  <c r="AL688" i="10"/>
  <c r="X688" i="10" s="1"/>
  <c r="AL523" i="10"/>
  <c r="X523" i="10" s="1"/>
  <c r="BO523" i="10"/>
  <c r="W523" i="10" s="1"/>
  <c r="BO130" i="10"/>
  <c r="W130" i="10" s="1"/>
  <c r="AL130" i="10"/>
  <c r="BO863" i="10"/>
  <c r="W863" i="10" s="1"/>
  <c r="AL863" i="10"/>
  <c r="BO751" i="10"/>
  <c r="W751" i="10" s="1"/>
  <c r="AL751" i="10"/>
  <c r="X751" i="10" s="1"/>
  <c r="AL607" i="10"/>
  <c r="X607" i="10" s="1"/>
  <c r="BO607" i="10"/>
  <c r="W607" i="10" s="1"/>
  <c r="BO762" i="10"/>
  <c r="W762" i="10" s="1"/>
  <c r="AL762" i="10"/>
  <c r="X762" i="10" s="1"/>
  <c r="AL259" i="10"/>
  <c r="X259" i="10" s="1"/>
  <c r="BO259" i="10"/>
  <c r="W259" i="10" s="1"/>
  <c r="BO571" i="10"/>
  <c r="W571" i="10" s="1"/>
  <c r="AL571" i="10"/>
  <c r="X571" i="10" s="1"/>
  <c r="BO167" i="10"/>
  <c r="W167" i="10" s="1"/>
  <c r="AL167" i="10"/>
  <c r="X167" i="10" s="1"/>
  <c r="BO492" i="10"/>
  <c r="W492" i="10" s="1"/>
  <c r="AL492" i="10"/>
  <c r="X492" i="10" s="1"/>
  <c r="AL299" i="10"/>
  <c r="X299" i="10" s="1"/>
  <c r="BO299" i="10"/>
  <c r="W299" i="10" s="1"/>
  <c r="BO969" i="10"/>
  <c r="W969" i="10" s="1"/>
  <c r="AL969" i="10"/>
  <c r="X969" i="10" s="1"/>
  <c r="AL631" i="10"/>
  <c r="BO631" i="10"/>
  <c r="W631" i="10" s="1"/>
  <c r="BO783" i="10"/>
  <c r="W783" i="10" s="1"/>
  <c r="AL783" i="10"/>
  <c r="X783" i="10" s="1"/>
  <c r="BO319" i="10"/>
  <c r="W319" i="10" s="1"/>
  <c r="AL319" i="10"/>
  <c r="X319" i="10" s="1"/>
  <c r="BO333" i="10"/>
  <c r="W333" i="10" s="1"/>
  <c r="AL333" i="10"/>
  <c r="X333" i="10" s="1"/>
  <c r="BO73" i="10"/>
  <c r="W73" i="10" s="1"/>
  <c r="AL73" i="10"/>
  <c r="X73" i="10" s="1"/>
  <c r="AL929" i="10"/>
  <c r="X929" i="10" s="1"/>
  <c r="BO929" i="10"/>
  <c r="W929" i="10" s="1"/>
  <c r="AL719" i="10"/>
  <c r="X719" i="10" s="1"/>
  <c r="BO719" i="10"/>
  <c r="W719" i="10" s="1"/>
  <c r="BO114" i="10"/>
  <c r="W114" i="10" s="1"/>
  <c r="AL114" i="10"/>
  <c r="X114" i="10" s="1"/>
  <c r="BO704" i="10"/>
  <c r="W704" i="10" s="1"/>
  <c r="AL704" i="10"/>
  <c r="X704" i="10" s="1"/>
  <c r="BO153" i="10"/>
  <c r="W153" i="10" s="1"/>
  <c r="AL153" i="10"/>
  <c r="X153" i="10" s="1"/>
  <c r="BO50" i="10"/>
  <c r="W50" i="10" s="1"/>
  <c r="AL50" i="10"/>
  <c r="BO859" i="10"/>
  <c r="W859" i="10" s="1"/>
  <c r="AL859" i="10"/>
  <c r="X859" i="10" s="1"/>
  <c r="BO55" i="10"/>
  <c r="W55" i="10" s="1"/>
  <c r="AL55" i="10"/>
  <c r="X55" i="10" s="1"/>
  <c r="AL633" i="10"/>
  <c r="X633" i="10" s="1"/>
  <c r="BO633" i="10"/>
  <c r="W633" i="10" s="1"/>
  <c r="X810" i="10"/>
  <c r="X498" i="10"/>
  <c r="X777" i="10"/>
  <c r="X361" i="10"/>
  <c r="X234" i="10"/>
  <c r="X237" i="10"/>
  <c r="X934" i="10"/>
  <c r="BO505" i="10"/>
  <c r="W505" i="10" s="1"/>
  <c r="AL505" i="10"/>
  <c r="X505" i="10" s="1"/>
  <c r="BO308" i="10"/>
  <c r="W308" i="10" s="1"/>
  <c r="AL308" i="10"/>
  <c r="X308" i="10" s="1"/>
  <c r="BO874" i="10"/>
  <c r="W874" i="10" s="1"/>
  <c r="AL874" i="10"/>
  <c r="X874" i="10" s="1"/>
  <c r="X548" i="10"/>
  <c r="BO318" i="10"/>
  <c r="W318" i="10" s="1"/>
  <c r="AL318" i="10"/>
  <c r="X318" i="10" s="1"/>
  <c r="X454" i="10"/>
  <c r="X533" i="10"/>
  <c r="X358" i="10"/>
  <c r="AL705" i="10"/>
  <c r="BO705" i="10"/>
  <c r="W705" i="10" s="1"/>
  <c r="X164" i="10"/>
  <c r="X170" i="10"/>
  <c r="X649" i="10"/>
  <c r="X591" i="10"/>
  <c r="X480" i="10"/>
  <c r="X561" i="10"/>
  <c r="BO948" i="10"/>
  <c r="W948" i="10" s="1"/>
  <c r="AL948" i="10"/>
  <c r="X948" i="10" s="1"/>
  <c r="BO447" i="10"/>
  <c r="W447" i="10" s="1"/>
  <c r="AL447" i="10"/>
  <c r="BO286" i="10"/>
  <c r="W286" i="10" s="1"/>
  <c r="AL286" i="10"/>
  <c r="X286" i="10" s="1"/>
  <c r="BO816" i="10"/>
  <c r="W816" i="10" s="1"/>
  <c r="AL816" i="10"/>
  <c r="X816" i="10" s="1"/>
  <c r="AL728" i="10"/>
  <c r="X728" i="10" s="1"/>
  <c r="BO728" i="10"/>
  <c r="W728" i="10" s="1"/>
  <c r="BO593" i="10"/>
  <c r="W593" i="10" s="1"/>
  <c r="AL593" i="10"/>
  <c r="BO1009" i="10"/>
  <c r="W1009" i="10" s="1"/>
  <c r="AL1009" i="10"/>
  <c r="X1009" i="10" s="1"/>
  <c r="BO207" i="10"/>
  <c r="W207" i="10" s="1"/>
  <c r="AL207" i="10"/>
  <c r="BO516" i="10"/>
  <c r="W516" i="10" s="1"/>
  <c r="AL516" i="10"/>
  <c r="X516" i="10" s="1"/>
  <c r="BO96" i="10"/>
  <c r="W96" i="10" s="1"/>
  <c r="AL96" i="10"/>
  <c r="AL92" i="10"/>
  <c r="X92" i="10" s="1"/>
  <c r="BO92" i="10"/>
  <c r="W92" i="10" s="1"/>
  <c r="BO419" i="10"/>
  <c r="W419" i="10" s="1"/>
  <c r="AL419" i="10"/>
  <c r="X419" i="10" s="1"/>
  <c r="AL420" i="10"/>
  <c r="X420" i="10" s="1"/>
  <c r="BO420" i="10"/>
  <c r="W420" i="10" s="1"/>
  <c r="BO612" i="10"/>
  <c r="W612" i="10" s="1"/>
  <c r="AL612" i="10"/>
  <c r="X612" i="10" s="1"/>
  <c r="BO556" i="10"/>
  <c r="W556" i="10" s="1"/>
  <c r="AL556" i="10"/>
  <c r="X556" i="10" s="1"/>
  <c r="X993" i="10"/>
  <c r="X678" i="10"/>
  <c r="X562" i="10"/>
  <c r="X417" i="10"/>
  <c r="X887" i="10"/>
  <c r="X109" i="10"/>
  <c r="X515" i="10"/>
  <c r="X852" i="10"/>
  <c r="X181" i="10"/>
  <c r="X724" i="10"/>
  <c r="X355" i="10"/>
  <c r="X795" i="10"/>
  <c r="X371" i="10"/>
  <c r="X739" i="10"/>
  <c r="X320" i="10"/>
  <c r="X226" i="10"/>
  <c r="X814" i="10"/>
  <c r="BO116" i="10"/>
  <c r="W116" i="10" s="1"/>
  <c r="AL116" i="10"/>
  <c r="X116" i="10" s="1"/>
  <c r="BO1008" i="10"/>
  <c r="W1008" i="10" s="1"/>
  <c r="AL1008" i="10"/>
  <c r="X1008" i="10" s="1"/>
  <c r="AL301" i="10"/>
  <c r="X301" i="10" s="1"/>
  <c r="BO301" i="10"/>
  <c r="W301" i="10" s="1"/>
  <c r="AL206" i="10"/>
  <c r="X206" i="10" s="1"/>
  <c r="BO206" i="10"/>
  <c r="W206" i="10" s="1"/>
  <c r="AL465" i="10"/>
  <c r="X465" i="10" s="1"/>
  <c r="BO465" i="10"/>
  <c r="W465" i="10" s="1"/>
  <c r="BO841" i="10"/>
  <c r="W841" i="10" s="1"/>
  <c r="AL841" i="10"/>
  <c r="X841" i="10" s="1"/>
  <c r="BO782" i="10"/>
  <c r="W782" i="10" s="1"/>
  <c r="AL782" i="10"/>
  <c r="X782" i="10" s="1"/>
  <c r="AL216" i="10"/>
  <c r="X216" i="10" s="1"/>
  <c r="BO216" i="10"/>
  <c r="W216" i="10" s="1"/>
  <c r="AL110" i="10"/>
  <c r="X110" i="10" s="1"/>
  <c r="BO110" i="10"/>
  <c r="W110" i="10" s="1"/>
  <c r="BO176" i="10"/>
  <c r="W176" i="10" s="1"/>
  <c r="AL176" i="10"/>
  <c r="X176" i="10" s="1"/>
  <c r="BO975" i="10"/>
  <c r="W975" i="10" s="1"/>
  <c r="AL975" i="10"/>
  <c r="X975" i="10" s="1"/>
  <c r="BO478" i="10"/>
  <c r="W478" i="10" s="1"/>
  <c r="AL478" i="10"/>
  <c r="X478" i="10" s="1"/>
  <c r="BO735" i="10"/>
  <c r="W735" i="10" s="1"/>
  <c r="AL735" i="10"/>
  <c r="X735" i="10" s="1"/>
  <c r="X197" i="10"/>
  <c r="X98" i="10"/>
  <c r="X611" i="10"/>
  <c r="X445" i="10"/>
  <c r="X550" i="10"/>
  <c r="X490" i="10"/>
  <c r="X118" i="10"/>
  <c r="X634" i="10"/>
  <c r="X650" i="10"/>
  <c r="X893" i="10"/>
  <c r="X759" i="10"/>
  <c r="BO689" i="10"/>
  <c r="W689" i="10" s="1"/>
  <c r="AL689" i="10"/>
  <c r="X689" i="10" s="1"/>
  <c r="BO347" i="10"/>
  <c r="W347" i="10" s="1"/>
  <c r="AL347" i="10"/>
  <c r="X347" i="10" s="1"/>
  <c r="AL521" i="10"/>
  <c r="X521" i="10" s="1"/>
  <c r="BO521" i="10"/>
  <c r="W521" i="10" s="1"/>
  <c r="BO413" i="10"/>
  <c r="W413" i="10" s="1"/>
  <c r="AL413" i="10"/>
  <c r="X413" i="10" s="1"/>
  <c r="BO754" i="10"/>
  <c r="W754" i="10" s="1"/>
  <c r="AL754" i="10"/>
  <c r="X754" i="10" s="1"/>
  <c r="BO406" i="10"/>
  <c r="W406" i="10" s="1"/>
  <c r="AL406" i="10"/>
  <c r="X406" i="10" s="1"/>
  <c r="BO822" i="10"/>
  <c r="W822" i="10" s="1"/>
  <c r="AL822" i="10"/>
  <c r="X822" i="10" s="1"/>
  <c r="BO947" i="10"/>
  <c r="W947" i="10" s="1"/>
  <c r="AL947" i="10"/>
  <c r="X947" i="10" s="1"/>
  <c r="BO660" i="10"/>
  <c r="W660" i="10" s="1"/>
  <c r="AL660" i="10"/>
  <c r="X660" i="10" s="1"/>
  <c r="AL644" i="10"/>
  <c r="X644" i="10" s="1"/>
  <c r="BO644" i="10"/>
  <c r="W644" i="10" s="1"/>
  <c r="BO148" i="10"/>
  <c r="W148" i="10" s="1"/>
  <c r="AL148" i="10"/>
  <c r="X148" i="10" s="1"/>
  <c r="BO282" i="10"/>
  <c r="W282" i="10" s="1"/>
  <c r="AL282" i="10"/>
  <c r="X282" i="10" s="1"/>
  <c r="BO568" i="10"/>
  <c r="W568" i="10" s="1"/>
  <c r="AL568" i="10"/>
  <c r="X568" i="10" s="1"/>
  <c r="BO656" i="10"/>
  <c r="W656" i="10" s="1"/>
  <c r="AL656" i="10"/>
  <c r="X656" i="10" s="1"/>
  <c r="BO861" i="10"/>
  <c r="W861" i="10" s="1"/>
  <c r="AL861" i="10"/>
  <c r="X861" i="10" s="1"/>
  <c r="BO121" i="10"/>
  <c r="W121" i="10" s="1"/>
  <c r="AL121" i="10"/>
  <c r="X121" i="10" s="1"/>
  <c r="BO683" i="10"/>
  <c r="W683" i="10" s="1"/>
  <c r="AL683" i="10"/>
  <c r="X683" i="10" s="1"/>
  <c r="X449" i="10"/>
  <c r="X404" i="10"/>
  <c r="X265" i="10"/>
  <c r="X149" i="10"/>
  <c r="X54" i="10"/>
  <c r="X341" i="10"/>
  <c r="X892" i="10"/>
  <c r="X708" i="10"/>
  <c r="X108" i="10"/>
  <c r="X124" i="10"/>
  <c r="X863" i="10"/>
  <c r="BO481" i="10"/>
  <c r="W481" i="10" s="1"/>
  <c r="AL481" i="10"/>
  <c r="X481" i="10" s="1"/>
  <c r="BO927" i="10"/>
  <c r="W927" i="10" s="1"/>
  <c r="AL927" i="10"/>
  <c r="X927" i="10" s="1"/>
  <c r="AL315" i="10"/>
  <c r="X315" i="10" s="1"/>
  <c r="BO315" i="10"/>
  <c r="W315" i="10" s="1"/>
  <c r="AL414" i="10"/>
  <c r="X414" i="10" s="1"/>
  <c r="BO414" i="10"/>
  <c r="W414" i="10" s="1"/>
  <c r="BO946" i="10"/>
  <c r="W946" i="10" s="1"/>
  <c r="AL946" i="10"/>
  <c r="X946" i="10" s="1"/>
  <c r="BO460" i="10"/>
  <c r="W460" i="10" s="1"/>
  <c r="AL460" i="10"/>
  <c r="X460" i="10" s="1"/>
  <c r="BO172" i="10"/>
  <c r="W172" i="10" s="1"/>
  <c r="AL172" i="10"/>
  <c r="X172" i="10" s="1"/>
  <c r="BO280" i="10"/>
  <c r="W280" i="10" s="1"/>
  <c r="AL280" i="10"/>
  <c r="X280" i="10" s="1"/>
  <c r="BO298" i="10"/>
  <c r="W298" i="10" s="1"/>
  <c r="AL298" i="10"/>
  <c r="X298" i="10" s="1"/>
  <c r="AL455" i="10"/>
  <c r="X455" i="10" s="1"/>
  <c r="BO455" i="10"/>
  <c r="W455" i="10" s="1"/>
  <c r="BO140" i="10"/>
  <c r="W140" i="10" s="1"/>
  <c r="AL140" i="10"/>
  <c r="X140" i="10" s="1"/>
  <c r="BO677" i="10"/>
  <c r="W677" i="10" s="1"/>
  <c r="AL677" i="10"/>
  <c r="X677" i="10" s="1"/>
  <c r="BO992" i="10"/>
  <c r="W992" i="10" s="1"/>
  <c r="AL992" i="10"/>
  <c r="X992" i="10" s="1"/>
  <c r="AL410" i="10"/>
  <c r="BO410" i="10"/>
  <c r="W410" i="10" s="1"/>
  <c r="BO470" i="10"/>
  <c r="W470" i="10" s="1"/>
  <c r="AL470" i="10"/>
  <c r="X470" i="10" s="1"/>
  <c r="BO639" i="10"/>
  <c r="W639" i="10" s="1"/>
  <c r="AL639" i="10"/>
  <c r="X639" i="10" s="1"/>
  <c r="X963" i="10"/>
  <c r="X433" i="10"/>
  <c r="X911" i="10"/>
  <c r="X828" i="10"/>
  <c r="X627" i="10"/>
  <c r="X569" i="10"/>
  <c r="X130" i="10"/>
  <c r="X674" i="10"/>
  <c r="X844" i="10"/>
  <c r="X707" i="10"/>
  <c r="X945" i="10"/>
  <c r="X166" i="10"/>
  <c r="X559" i="10"/>
  <c r="X741" i="10"/>
  <c r="X924" i="10"/>
  <c r="X555" i="10"/>
  <c r="X608" i="10"/>
  <c r="AL701" i="10"/>
  <c r="X701" i="10" s="1"/>
  <c r="BO701" i="10"/>
  <c r="W701" i="10" s="1"/>
  <c r="BO131" i="10"/>
  <c r="W131" i="10" s="1"/>
  <c r="AL131" i="10"/>
  <c r="X131" i="10" s="1"/>
  <c r="BO839" i="10"/>
  <c r="W839" i="10" s="1"/>
  <c r="AL839" i="10"/>
  <c r="X839" i="10" s="1"/>
  <c r="BO779" i="10"/>
  <c r="W779" i="10" s="1"/>
  <c r="AL779" i="10"/>
  <c r="X779" i="10" s="1"/>
  <c r="BO145" i="10"/>
  <c r="W145" i="10" s="1"/>
  <c r="AL145" i="10"/>
  <c r="X145" i="10" s="1"/>
  <c r="BO616" i="10"/>
  <c r="W616" i="10" s="1"/>
  <c r="AL616" i="10"/>
  <c r="X616" i="10" s="1"/>
  <c r="BO423" i="10"/>
  <c r="W423" i="10" s="1"/>
  <c r="AL423" i="10"/>
  <c r="X423" i="10" s="1"/>
  <c r="BO81" i="10"/>
  <c r="W81" i="10" s="1"/>
  <c r="AL81" i="10"/>
  <c r="X81" i="10" s="1"/>
  <c r="BO1014" i="10"/>
  <c r="W1014" i="10" s="1"/>
  <c r="AL1014" i="10"/>
  <c r="X1014" i="10" s="1"/>
  <c r="BO507" i="10"/>
  <c r="W507" i="10" s="1"/>
  <c r="AL507" i="10"/>
  <c r="X507" i="10" s="1"/>
  <c r="BO851" i="10"/>
  <c r="W851" i="10" s="1"/>
  <c r="AL851" i="10"/>
  <c r="X851" i="10" s="1"/>
  <c r="BO905" i="10"/>
  <c r="W905" i="10" s="1"/>
  <c r="AL905" i="10"/>
  <c r="X905" i="10" s="1"/>
  <c r="BO199" i="10"/>
  <c r="W199" i="10" s="1"/>
  <c r="AL199" i="10"/>
  <c r="X199" i="10" s="1"/>
  <c r="AL981" i="10"/>
  <c r="X981" i="10" s="1"/>
  <c r="BO981" i="10"/>
  <c r="W981" i="10" s="1"/>
  <c r="BO32" i="10"/>
  <c r="W32" i="10" s="1"/>
  <c r="AL32" i="10"/>
  <c r="X458" i="10"/>
  <c r="X230" i="10"/>
  <c r="X483" i="10"/>
  <c r="X127" i="10"/>
  <c r="X640" i="10"/>
  <c r="X224" i="10"/>
  <c r="X652" i="10"/>
  <c r="X39" i="10"/>
  <c r="X655" i="10"/>
  <c r="X843" i="10"/>
  <c r="X872" i="10"/>
  <c r="BO243" i="10"/>
  <c r="W243" i="10" s="1"/>
  <c r="AL243" i="10"/>
  <c r="X243" i="10" s="1"/>
  <c r="BO517" i="10"/>
  <c r="W517" i="10" s="1"/>
  <c r="AL517" i="10"/>
  <c r="X517" i="10" s="1"/>
  <c r="BO829" i="10"/>
  <c r="W829" i="10" s="1"/>
  <c r="AL829" i="10"/>
  <c r="X829" i="10" s="1"/>
  <c r="BO119" i="10"/>
  <c r="W119" i="10" s="1"/>
  <c r="AL119" i="10"/>
  <c r="X119" i="10" s="1"/>
  <c r="BO1002" i="10"/>
  <c r="W1002" i="10" s="1"/>
  <c r="AL1002" i="10"/>
  <c r="X1002" i="10" s="1"/>
  <c r="BO183" i="10"/>
  <c r="W183" i="10" s="1"/>
  <c r="AL183" i="10"/>
  <c r="X183" i="10" s="1"/>
  <c r="BO76" i="10"/>
  <c r="W76" i="10" s="1"/>
  <c r="AL76" i="10"/>
  <c r="BO668" i="10"/>
  <c r="W668" i="10" s="1"/>
  <c r="AL668" i="10"/>
  <c r="X668" i="10" s="1"/>
  <c r="BO276" i="10"/>
  <c r="W276" i="10" s="1"/>
  <c r="AL276" i="10"/>
  <c r="X276" i="10" s="1"/>
  <c r="BO511" i="10"/>
  <c r="W511" i="10" s="1"/>
  <c r="AL511" i="10"/>
  <c r="X511" i="10" s="1"/>
  <c r="BO757" i="10"/>
  <c r="W757" i="10" s="1"/>
  <c r="AL757" i="10"/>
  <c r="X757" i="10" s="1"/>
  <c r="BO97" i="10"/>
  <c r="W97" i="10" s="1"/>
  <c r="AL97" i="10"/>
  <c r="X97" i="10" s="1"/>
  <c r="AL902" i="10"/>
  <c r="X902" i="10" s="1"/>
  <c r="BO902" i="10"/>
  <c r="W902" i="10" s="1"/>
  <c r="BO128" i="10"/>
  <c r="W128" i="10" s="1"/>
  <c r="AL128" i="10"/>
  <c r="X128" i="10" s="1"/>
  <c r="BO895" i="10"/>
  <c r="W895" i="10" s="1"/>
  <c r="AL895" i="10"/>
  <c r="X895" i="10" s="1"/>
  <c r="BO66" i="10"/>
  <c r="W66" i="10" s="1"/>
  <c r="AL66" i="10"/>
  <c r="X66" i="10" s="1"/>
  <c r="BO38" i="10"/>
  <c r="W38" i="10" s="1"/>
  <c r="AL38" i="10"/>
  <c r="BO260" i="10"/>
  <c r="W260" i="10" s="1"/>
  <c r="AL260" i="10"/>
  <c r="X260" i="10" s="1"/>
  <c r="X442" i="10"/>
  <c r="X447" i="10"/>
  <c r="X767" i="10"/>
  <c r="X706" i="10"/>
  <c r="X464" i="10"/>
  <c r="X86" i="10"/>
  <c r="X123" i="10"/>
  <c r="X529" i="10"/>
  <c r="X922" i="10"/>
  <c r="BO217" i="10"/>
  <c r="W217" i="10" s="1"/>
  <c r="AL217" i="10"/>
  <c r="X750" i="10"/>
  <c r="X854" i="10"/>
  <c r="X126" i="10"/>
  <c r="X437" i="10"/>
  <c r="X32" i="10"/>
  <c r="X58" i="10"/>
  <c r="X219" i="10"/>
  <c r="BO936" i="10"/>
  <c r="W936" i="10" s="1"/>
  <c r="AL936" i="10"/>
  <c r="X936" i="10" s="1"/>
  <c r="BO56" i="10"/>
  <c r="W56" i="10" s="1"/>
  <c r="AL56" i="10"/>
  <c r="X56" i="10" s="1"/>
  <c r="BO473" i="10"/>
  <c r="W473" i="10" s="1"/>
  <c r="AL473" i="10"/>
  <c r="X473" i="10" s="1"/>
  <c r="BO630" i="10"/>
  <c r="W630" i="10" s="1"/>
  <c r="AL630" i="10"/>
  <c r="X630" i="10" s="1"/>
  <c r="BO213" i="10"/>
  <c r="W213" i="10" s="1"/>
  <c r="AL213" i="10"/>
  <c r="X213" i="10" s="1"/>
  <c r="BO502" i="10"/>
  <c r="W502" i="10" s="1"/>
  <c r="AL502" i="10"/>
  <c r="X502" i="10" s="1"/>
  <c r="AL426" i="10"/>
  <c r="X426" i="10" s="1"/>
  <c r="BO426" i="10"/>
  <c r="W426" i="10" s="1"/>
  <c r="BO974" i="10"/>
  <c r="W974" i="10" s="1"/>
  <c r="AL974" i="10"/>
  <c r="X974" i="10" s="1"/>
  <c r="AL588" i="10"/>
  <c r="X588" i="10" s="1"/>
  <c r="BO588" i="10"/>
  <c r="W588" i="10" s="1"/>
  <c r="BO985" i="10"/>
  <c r="W985" i="10" s="1"/>
  <c r="AL985" i="10"/>
  <c r="X985" i="10" s="1"/>
  <c r="AL424" i="10"/>
  <c r="X424" i="10" s="1"/>
  <c r="BO424" i="10"/>
  <c r="W424" i="10" s="1"/>
  <c r="BO129" i="10"/>
  <c r="W129" i="10" s="1"/>
  <c r="AL129" i="10"/>
  <c r="X129" i="10" s="1"/>
  <c r="BO624" i="10"/>
  <c r="W624" i="10" s="1"/>
  <c r="AL624" i="10"/>
  <c r="X624" i="10" s="1"/>
  <c r="BO287" i="10"/>
  <c r="W287" i="10" s="1"/>
  <c r="AL287" i="10"/>
  <c r="X287" i="10" s="1"/>
  <c r="X864" i="10"/>
  <c r="X95" i="10"/>
  <c r="X133" i="10"/>
  <c r="X429" i="10"/>
  <c r="X774" i="10"/>
  <c r="X631" i="10"/>
  <c r="X531" i="10"/>
  <c r="X212" i="10"/>
  <c r="X520" i="10"/>
  <c r="X663" i="10"/>
  <c r="X207" i="10"/>
  <c r="X894" i="10"/>
  <c r="X94" i="10"/>
  <c r="BO738" i="10"/>
  <c r="W738" i="10" s="1"/>
  <c r="AL738" i="10"/>
  <c r="X738" i="10" s="1"/>
  <c r="X524" i="10"/>
  <c r="X856" i="10"/>
  <c r="X410" i="10"/>
  <c r="X866" i="10"/>
  <c r="BO765" i="10"/>
  <c r="W765" i="10" s="1"/>
  <c r="AL765" i="10"/>
  <c r="X765" i="10" s="1"/>
  <c r="BO380" i="10"/>
  <c r="W380" i="10" s="1"/>
  <c r="AL380" i="10"/>
  <c r="X380" i="10" s="1"/>
  <c r="BO252" i="10"/>
  <c r="W252" i="10" s="1"/>
  <c r="AL252" i="10"/>
  <c r="X252" i="10" s="1"/>
  <c r="AL139" i="10"/>
  <c r="X139" i="10" s="1"/>
  <c r="BO139" i="10"/>
  <c r="W139" i="10" s="1"/>
  <c r="BO900" i="10"/>
  <c r="W900" i="10" s="1"/>
  <c r="AL900" i="10"/>
  <c r="X900" i="10" s="1"/>
  <c r="BO784" i="10"/>
  <c r="W784" i="10" s="1"/>
  <c r="AL784" i="10"/>
  <c r="X784" i="10" s="1"/>
  <c r="BO763" i="10"/>
  <c r="W763" i="10" s="1"/>
  <c r="AL763" i="10"/>
  <c r="X763" i="10" s="1"/>
  <c r="BO70" i="10"/>
  <c r="W70" i="10" s="1"/>
  <c r="AL70" i="10"/>
  <c r="X70" i="10" s="1"/>
  <c r="AL939" i="10"/>
  <c r="X939" i="10" s="1"/>
  <c r="BO939" i="10"/>
  <c r="W939" i="10" s="1"/>
  <c r="BO539" i="10"/>
  <c r="W539" i="10" s="1"/>
  <c r="AL539" i="10"/>
  <c r="X539" i="10" s="1"/>
  <c r="BO723" i="10"/>
  <c r="W723" i="10" s="1"/>
  <c r="AL723" i="10"/>
  <c r="X723" i="10" s="1"/>
  <c r="BO489" i="10"/>
  <c r="W489" i="10" s="1"/>
  <c r="AL489" i="10"/>
  <c r="X489" i="10" s="1"/>
  <c r="X50" i="10"/>
  <c r="X31" i="10"/>
  <c r="X597" i="10"/>
  <c r="X316" i="10"/>
  <c r="X903" i="10"/>
  <c r="X987" i="10"/>
  <c r="X396" i="10"/>
  <c r="X441" i="10"/>
  <c r="X806" i="10"/>
  <c r="X60" i="10"/>
  <c r="X532" i="10"/>
  <c r="X593" i="10"/>
  <c r="X239" i="10"/>
  <c r="X693" i="10"/>
  <c r="X496" i="10"/>
  <c r="X899" i="10"/>
  <c r="X847" i="10"/>
  <c r="X42" i="10"/>
  <c r="X435" i="10"/>
  <c r="X651" i="10"/>
  <c r="BO720" i="10"/>
  <c r="W720" i="10" s="1"/>
  <c r="AL720" i="10"/>
  <c r="X720" i="10" s="1"/>
  <c r="AL623" i="10"/>
  <c r="X623" i="10" s="1"/>
  <c r="BO623" i="10"/>
  <c r="W623" i="10" s="1"/>
  <c r="BO510" i="10"/>
  <c r="W510" i="10" s="1"/>
  <c r="AL510" i="10"/>
  <c r="X510" i="10" s="1"/>
  <c r="BO288" i="10"/>
  <c r="W288" i="10" s="1"/>
  <c r="AL288" i="10"/>
  <c r="X288" i="10" s="1"/>
  <c r="BO579" i="10"/>
  <c r="W579" i="10" s="1"/>
  <c r="AL579" i="10"/>
  <c r="X579" i="10" s="1"/>
  <c r="AL709" i="10"/>
  <c r="X709" i="10" s="1"/>
  <c r="BO709" i="10"/>
  <c r="W709" i="10" s="1"/>
  <c r="BO402" i="10"/>
  <c r="W402" i="10" s="1"/>
  <c r="AL402" i="10"/>
  <c r="X402" i="10" s="1"/>
  <c r="AL875" i="10"/>
  <c r="X875" i="10" s="1"/>
  <c r="BO875" i="10"/>
  <c r="W875" i="10" s="1"/>
  <c r="BO787" i="10"/>
  <c r="W787" i="10" s="1"/>
  <c r="AL787" i="10"/>
  <c r="X787" i="10" s="1"/>
  <c r="BO773" i="10"/>
  <c r="W773" i="10" s="1"/>
  <c r="AL773" i="10"/>
  <c r="X773" i="10" s="1"/>
  <c r="X530" i="10"/>
  <c r="X501" i="10"/>
  <c r="X796" i="10"/>
  <c r="X805" i="10"/>
  <c r="X409" i="10"/>
  <c r="X1003" i="10"/>
  <c r="X444" i="10"/>
  <c r="X711" i="10"/>
  <c r="X609" i="10"/>
  <c r="X272" i="10"/>
  <c r="X965" i="10"/>
  <c r="X394" i="10"/>
  <c r="BO1012" i="10"/>
  <c r="W1012" i="10" s="1"/>
  <c r="AL1012" i="10"/>
  <c r="X1012" i="10" s="1"/>
  <c r="BO691" i="10"/>
  <c r="W691" i="10" s="1"/>
  <c r="AL691" i="10"/>
  <c r="X691" i="10" s="1"/>
  <c r="BO317" i="10"/>
  <c r="W317" i="10" s="1"/>
  <c r="AL317" i="10"/>
  <c r="X317" i="10" s="1"/>
  <c r="BO629" i="10"/>
  <c r="W629" i="10" s="1"/>
  <c r="AL629" i="10"/>
  <c r="X629" i="10" s="1"/>
  <c r="BO87" i="10"/>
  <c r="W87" i="10" s="1"/>
  <c r="AL87" i="10"/>
  <c r="X87" i="10" s="1"/>
  <c r="BO743" i="10"/>
  <c r="W743" i="10" s="1"/>
  <c r="AL743" i="10"/>
  <c r="X743" i="10" s="1"/>
  <c r="AL771" i="10"/>
  <c r="X771" i="10" s="1"/>
  <c r="BO771" i="10"/>
  <c r="W771" i="10" s="1"/>
  <c r="BO452" i="10"/>
  <c r="W452" i="10" s="1"/>
  <c r="AL452" i="10"/>
  <c r="X452" i="10" s="1"/>
  <c r="BO889" i="10"/>
  <c r="W889" i="10" s="1"/>
  <c r="AL889" i="10"/>
  <c r="X889" i="10" s="1"/>
  <c r="BO557" i="10"/>
  <c r="W557" i="10" s="1"/>
  <c r="AL557" i="10"/>
  <c r="X557" i="10" s="1"/>
  <c r="BO581" i="10"/>
  <c r="W581" i="10" s="1"/>
  <c r="AL581" i="10"/>
  <c r="X581" i="10" s="1"/>
  <c r="BO914" i="10"/>
  <c r="W914" i="10" s="1"/>
  <c r="AL914" i="10"/>
  <c r="X914" i="10" s="1"/>
  <c r="BO785" i="10"/>
  <c r="W785" i="10" s="1"/>
  <c r="AL785" i="10"/>
  <c r="X785" i="10" s="1"/>
  <c r="X710" i="10"/>
  <c r="X964" i="10"/>
  <c r="X215" i="10"/>
  <c r="X617" i="10"/>
  <c r="X565" i="10"/>
  <c r="X177" i="10"/>
  <c r="X36" i="10"/>
  <c r="X907" i="10"/>
  <c r="X602" i="10"/>
  <c r="X162" i="10"/>
  <c r="X38" i="10"/>
  <c r="X217" i="10"/>
  <c r="X584" i="10"/>
  <c r="X682" i="10"/>
  <c r="X909" i="10"/>
  <c r="X188" i="10"/>
  <c r="BO916" i="10"/>
  <c r="W916" i="10" s="1"/>
  <c r="AL916" i="10"/>
  <c r="X916" i="10" s="1"/>
  <c r="BO582" i="10"/>
  <c r="W582" i="10" s="1"/>
  <c r="AL582" i="10"/>
  <c r="X582" i="10" s="1"/>
  <c r="BO643" i="10"/>
  <c r="W643" i="10" s="1"/>
  <c r="AL643" i="10"/>
  <c r="X643" i="10" s="1"/>
  <c r="BO789" i="10"/>
  <c r="W789" i="10" s="1"/>
  <c r="AL789" i="10"/>
  <c r="X789" i="10" s="1"/>
  <c r="BO838" i="10"/>
  <c r="W838" i="10" s="1"/>
  <c r="AL838" i="10"/>
  <c r="X838" i="10" s="1"/>
  <c r="BO775" i="10"/>
  <c r="W775" i="10" s="1"/>
  <c r="AL775" i="10"/>
  <c r="X775" i="10" s="1"/>
  <c r="AL536" i="10"/>
  <c r="X536" i="10" s="1"/>
  <c r="BO536" i="10"/>
  <c r="W536" i="10" s="1"/>
  <c r="BO598" i="10"/>
  <c r="W598" i="10" s="1"/>
  <c r="AL598" i="10"/>
  <c r="X598" i="10" s="1"/>
  <c r="BO868" i="10"/>
  <c r="W868" i="10" s="1"/>
  <c r="AL868" i="10"/>
  <c r="X868" i="10" s="1"/>
  <c r="BO264" i="10"/>
  <c r="W264" i="10" s="1"/>
  <c r="AL264" i="10"/>
  <c r="X264" i="10" s="1"/>
  <c r="BO970" i="10"/>
  <c r="W970" i="10" s="1"/>
  <c r="AL970" i="10"/>
  <c r="X970" i="10" s="1"/>
  <c r="BO919" i="10"/>
  <c r="W919" i="10" s="1"/>
  <c r="AL919" i="10"/>
  <c r="X919" i="10" s="1"/>
  <c r="AL295" i="10"/>
  <c r="X295" i="10" s="1"/>
  <c r="BO295" i="10"/>
  <c r="W295" i="10" s="1"/>
  <c r="X96" i="10"/>
  <c r="X384" i="10"/>
  <c r="X567" i="10"/>
  <c r="X857" i="10"/>
  <c r="X692" i="10"/>
  <c r="X497" i="10"/>
  <c r="X659" i="10"/>
  <c r="X589" i="10"/>
  <c r="X76" i="10"/>
  <c r="X944" i="10"/>
  <c r="X240" i="10"/>
  <c r="X185" i="10"/>
  <c r="X33" i="10"/>
  <c r="X705" i="10"/>
  <c r="X356" i="10"/>
  <c r="X712" i="10"/>
  <c r="X469" i="10"/>
  <c r="BO614" i="10"/>
  <c r="W614" i="10" s="1"/>
  <c r="AL614" i="10"/>
  <c r="X614" i="10" s="1"/>
  <c r="BO61" i="10"/>
  <c r="W61" i="10" s="1"/>
  <c r="AL61" i="10"/>
  <c r="X61" i="10" s="1"/>
  <c r="BO398" i="10"/>
  <c r="W398" i="10" s="1"/>
  <c r="AL398" i="10"/>
  <c r="X398" i="10" s="1"/>
  <c r="BO200" i="10"/>
  <c r="W200" i="10" s="1"/>
  <c r="AL200" i="10"/>
  <c r="X200" i="10" s="1"/>
  <c r="BO988" i="10"/>
  <c r="W988" i="10" s="1"/>
  <c r="AL988" i="10"/>
  <c r="X988" i="10" s="1"/>
  <c r="BO600" i="10"/>
  <c r="W600" i="10" s="1"/>
  <c r="AL600" i="10"/>
  <c r="X600" i="10" s="1"/>
  <c r="BO891" i="10"/>
  <c r="W891" i="10" s="1"/>
  <c r="AL891" i="10"/>
  <c r="X891" i="10" s="1"/>
  <c r="BO978" i="10"/>
  <c r="W978" i="10" s="1"/>
  <c r="AL978" i="10"/>
  <c r="X978" i="10" s="1"/>
  <c r="BO214" i="10"/>
  <c r="W214" i="10" s="1"/>
  <c r="AL214" i="10"/>
  <c r="X214" i="10" s="1"/>
  <c r="BO802" i="10"/>
  <c r="W802" i="10" s="1"/>
  <c r="AL802" i="10"/>
  <c r="X802" i="10" s="1"/>
  <c r="BO430" i="10"/>
  <c r="W430" i="10" s="1"/>
  <c r="AL430" i="10"/>
  <c r="X430" i="10" s="1"/>
  <c r="AL309" i="10"/>
  <c r="X309" i="10" s="1"/>
  <c r="BO309" i="10"/>
  <c r="W309" i="10" s="1"/>
  <c r="BO30" i="10"/>
  <c r="W30" i="10" s="1"/>
  <c r="BO28" i="10"/>
  <c r="W28" i="10" s="1"/>
  <c r="BO20" i="10"/>
  <c r="W20" i="10" s="1"/>
  <c r="AL30" i="10"/>
  <c r="X30" i="10" s="1"/>
  <c r="AL20" i="10"/>
  <c r="X20" i="10" s="1"/>
  <c r="AL28" i="10"/>
  <c r="X28" i="10" s="1"/>
  <c r="AL27" i="10"/>
  <c r="X27" i="10" s="1"/>
  <c r="AL19" i="10"/>
  <c r="X19" i="10" s="1"/>
  <c r="AL23" i="10"/>
  <c r="X23" i="10" s="1"/>
  <c r="AL21" i="10"/>
  <c r="X21" i="10" s="1"/>
  <c r="AL24" i="10"/>
  <c r="X24" i="10" s="1"/>
  <c r="AL29" i="10"/>
  <c r="X29" i="10" s="1"/>
  <c r="AL22" i="10"/>
  <c r="X22" i="10" s="1"/>
  <c r="AL25" i="10"/>
  <c r="X25" i="10" s="1"/>
  <c r="AL26" i="10"/>
  <c r="X26" i="10" s="1"/>
  <c r="AJ17" i="10"/>
  <c r="AL18" i="10"/>
  <c r="X18" i="10" s="1"/>
  <c r="CM17" i="10"/>
  <c r="AK17" i="10" s="1"/>
  <c r="BO17" i="10" s="1"/>
  <c r="W17" i="10" s="1"/>
  <c r="CM16" i="10"/>
  <c r="AK16" i="10" s="1"/>
  <c r="BO16" i="10" s="1"/>
  <c r="W16" i="10" s="1"/>
  <c r="AL17" i="10" l="1"/>
  <c r="X17" i="10" s="1"/>
  <c r="AL16" i="10"/>
  <c r="AK13" i="10"/>
  <c r="AI13" i="10"/>
  <c r="AJ16" i="10"/>
  <c r="W10" i="10" l="1"/>
  <c r="X13" i="10"/>
  <c r="X16" i="10"/>
  <c r="H3" i="3" l="1" a="1"/>
  <c r="H3" i="3" s="1"/>
  <c r="I3" i="3" s="1"/>
  <c r="H2" i="3" a="1"/>
  <c r="H2" i="3" s="1"/>
  <c r="I2" i="3" s="1"/>
  <c r="K2" i="3" l="1"/>
  <c r="R29" i="3"/>
  <c r="N28" i="3"/>
  <c r="I14" i="3"/>
  <c r="I6" i="3"/>
  <c r="E37" i="3" a="1"/>
  <c r="E37" i="3" s="1"/>
  <c r="Q29" i="3"/>
  <c r="M28" i="3"/>
  <c r="L22" i="3" a="1"/>
  <c r="L22" i="3" s="1"/>
  <c r="P29" i="3"/>
  <c r="L28" i="3"/>
  <c r="I13" i="3"/>
  <c r="E36" i="3" a="1"/>
  <c r="E36" i="3" s="1"/>
  <c r="O29" i="3"/>
  <c r="K28" i="3"/>
  <c r="K22" i="3" a="1"/>
  <c r="K22" i="3" s="1"/>
  <c r="L20" i="3" a="1"/>
  <c r="L20" i="3" s="1"/>
  <c r="N29" i="3"/>
  <c r="J28" i="3"/>
  <c r="I12" i="3"/>
  <c r="E35" i="3" a="1"/>
  <c r="E35" i="3" s="1"/>
  <c r="M29" i="3"/>
  <c r="R27" i="3"/>
  <c r="J22" i="3" a="1"/>
  <c r="J22" i="3" s="1"/>
  <c r="K20" i="3" a="1"/>
  <c r="K20" i="3" s="1"/>
  <c r="L29" i="3"/>
  <c r="Q27" i="3"/>
  <c r="I11" i="3"/>
  <c r="E34" i="3" a="1"/>
  <c r="E34" i="3" s="1"/>
  <c r="K29" i="3"/>
  <c r="P27" i="3"/>
  <c r="I22" i="3" a="1"/>
  <c r="I22" i="3" s="1"/>
  <c r="J29" i="3"/>
  <c r="O27" i="3"/>
  <c r="I10" i="3"/>
  <c r="E33" i="3" a="1"/>
  <c r="E33" i="3" s="1"/>
  <c r="I29" i="3"/>
  <c r="N27" i="3"/>
  <c r="M21" i="3" a="1"/>
  <c r="M21" i="3" s="1"/>
  <c r="M27" i="3"/>
  <c r="I9" i="3"/>
  <c r="E32" i="3" a="1"/>
  <c r="E32" i="3" s="1"/>
  <c r="E29" i="3" a="1"/>
  <c r="E29" i="3" s="1"/>
  <c r="L27" i="3"/>
  <c r="L21" i="3" a="1"/>
  <c r="L21" i="3" s="1"/>
  <c r="R28" i="3"/>
  <c r="K27" i="3"/>
  <c r="B16" i="3" a="1"/>
  <c r="B16" i="3" s="1"/>
  <c r="I8" i="3"/>
  <c r="E31" i="3" a="1"/>
  <c r="E31" i="3" s="1"/>
  <c r="Q28" i="3"/>
  <c r="J27" i="3"/>
  <c r="K21" i="3" a="1"/>
  <c r="K21" i="3" s="1"/>
  <c r="P28" i="3"/>
  <c r="I15" i="3"/>
  <c r="I7" i="3"/>
  <c r="E30" i="3" a="1"/>
  <c r="E30" i="3" s="1"/>
  <c r="O28" i="3"/>
  <c r="M22" i="3" a="1"/>
  <c r="M22" i="3" s="1"/>
  <c r="I21" i="3" l="1" a="1"/>
  <c r="I21" i="3" s="1"/>
  <c r="J11" i="3"/>
  <c r="J13" i="3"/>
  <c r="J9" i="3"/>
  <c r="J7" i="3"/>
  <c r="I20" i="3" a="1"/>
  <c r="I20" i="3" s="1"/>
  <c r="J10" i="3"/>
  <c r="J12" i="3"/>
  <c r="J8" i="3"/>
  <c r="J14" i="3"/>
  <c r="J15" i="3" l="1"/>
  <c r="J6" i="3"/>
  <c r="J16" i="3" l="1"/>
  <c r="J20" i="3" a="1"/>
  <c r="J20" i="3" s="1"/>
  <c r="J21" i="3" a="1"/>
  <c r="J2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 Åslund</author>
    <author>Selmir Fazlic</author>
    <author>Anders Apelgren</author>
  </authors>
  <commentList>
    <comment ref="A10" authorId="0" shapeId="0" xr:uid="{C155FDA3-6F5B-45B5-B807-9704D7FF94DA}">
      <text>
        <r>
          <rPr>
            <sz val="9"/>
            <color indexed="81"/>
            <rFont val="Tahoma"/>
            <family val="2"/>
          </rPr>
          <t>Under stödet 2021 är det inte möjligt för en anställd att ha olika nivåer av arbetstidsminskning under en och samma avtalsperiod. Arbetstiden kan fortfarande förläggas fritt under hela avtalsperioden, men perioden kan alltså inte omfatta flera olika nivåer av korttidsarbete för en och samma anställd.</t>
        </r>
      </text>
    </comment>
    <comment ref="B11" authorId="1" shapeId="0" xr:uid="{9EAD70B1-E024-4FCB-AF28-EDCC6785133F}">
      <text>
        <r>
          <rPr>
            <sz val="9"/>
            <color indexed="81"/>
            <rFont val="Tahoma"/>
            <family val="2"/>
          </rPr>
          <t xml:space="preserve">En arbetsgivare som är bunden av ett centralt kollektivavtal om korttidsarbete ska även ingå ett lokalt kollektivavtal med den lokala fackklubben. 
Avtalet ska reglera förutsättningarna för korttidsarbetet och vilka anställda som deltar. Om lokal fackklubb saknas på arbetsplatsen kan arbetsgivaren istället ingå ett sådant avtal direkt med den centrala arbetstagarorganisation som slutit eller godkänt det centrala kollektivavtal som arbetsgivaren är bunden av. 
Om en arbetsgivare saknar kollektivavtal kan enskilt avtal slutas mellan arbetsgivaren och var och en av de arbetstagare som deltar i korttidsarbetet. Minst 70 procent av medarbetarna på driftsenheten måste godkänna och delta i korttidsarbetet. Den arbetstids- och löneminskning som avtalas ska vara densamma för alla deltagande arbetstagare inom driftsenheten.
</t>
        </r>
      </text>
    </comment>
    <comment ref="C11" authorId="0" shapeId="0" xr:uid="{1389FB4B-C0AA-46A9-A612-730FABC10548}">
      <text>
        <r>
          <rPr>
            <sz val="9"/>
            <color indexed="81"/>
            <rFont val="Tahoma"/>
            <family val="2"/>
          </rPr>
          <t xml:space="preserve">Avtal om korttidsstöd kan skrivas retroaktivt fram till dess att ansökan öppnar för stödet 2021, det vill säga den 29 mars 2021. 
Befintliga avtal om korttidsarbete kan retroaktivt ersättas med andra nya avtal fram till avstämningstidpunkten för avstämningen i juli 2021.
Läs mer om avtal på tillvaxtverket.se/avtal2021
</t>
        </r>
      </text>
    </comment>
    <comment ref="D11" authorId="2" shapeId="0" xr:uid="{21E1AFC8-9248-4239-BC57-A2410FD49524}">
      <text>
        <r>
          <rPr>
            <sz val="9"/>
            <color indexed="81"/>
            <rFont val="Tahoma"/>
            <family val="2"/>
          </rPr>
          <t xml:space="preserve">Ange hur mycket arbetstiden minskar
dec 2020: 20%, 40% eller 60% 
jan – juni 2021: 20%, 40%, 60% eller 80%
</t>
        </r>
      </text>
    </comment>
    <comment ref="G11" authorId="2" shapeId="0" xr:uid="{134D4320-6996-4290-B463-96A26A80EA96}">
      <text>
        <r>
          <rPr>
            <sz val="9"/>
            <color indexed="81"/>
            <rFont val="Tahoma"/>
            <family val="2"/>
          </rPr>
          <t>Referensen är en benämning på avtalsperioden som du själv får ange. Den hjälper dig i fliken "Anställda och korttidsarbete" när du kopplar de anställda till en specifik avtalsperiod.
Referensen måste vara unik.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Författare</author>
    <author>Hanna Åslund</author>
  </authors>
  <commentList>
    <comment ref="C11" authorId="0" shapeId="0" xr:uid="{C6B807CC-8656-4275-9476-1AB9FAA61FDC}">
      <text>
        <r>
          <rPr>
            <sz val="9"/>
            <color indexed="81"/>
            <rFont val="Tahoma"/>
            <family val="2"/>
          </rPr>
          <t>Det datum du skickar in din ansökan om stöd</t>
        </r>
      </text>
    </comment>
    <comment ref="I13" authorId="1" shapeId="0" xr:uid="{9A927DBA-E8B0-4C1F-B279-9A36746119CE}">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P13" authorId="1" shapeId="0" xr:uid="{2A232FE7-80EB-43E6-9157-9697C273A0E5}">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D14" authorId="1" shapeId="0" xr:uid="{D9F6FA48-56ED-4FFE-AFC3-546F5A4F222B}">
      <text>
        <r>
          <rPr>
            <sz val="9"/>
            <color indexed="81"/>
            <rFont val="Tahoma"/>
            <family val="2"/>
          </rPr>
          <t xml:space="preserve">Referensen anger du i fliken avtal för korttidsarbete </t>
        </r>
      </text>
    </comment>
    <comment ref="F14" authorId="1" shapeId="0" xr:uid="{DF9D04BD-0AFA-4081-8D50-1F291DD47237}">
      <text>
        <r>
          <rPr>
            <sz val="9"/>
            <color indexed="81"/>
            <rFont val="Tahoma"/>
            <family val="2"/>
          </rPr>
          <t xml:space="preserve">Startdatum för kortidsarbetet måste hålla sig inom avtalsperioden.
Om du har beviljats stöd för december 2020 kan du </t>
        </r>
        <r>
          <rPr>
            <u/>
            <sz val="9"/>
            <color indexed="81"/>
            <rFont val="Tahoma"/>
            <family val="2"/>
          </rPr>
          <t>inte</t>
        </r>
        <r>
          <rPr>
            <sz val="9"/>
            <color indexed="81"/>
            <rFont val="Tahoma"/>
            <family val="2"/>
          </rPr>
          <t xml:space="preserve"> få stöd för december igen. Väljer du ändå att ansöka om december kommer handläggningstiden för din ansökan att förlängas.</t>
        </r>
      </text>
    </comment>
    <comment ref="G14" authorId="1" shapeId="0" xr:uid="{4FFE1727-765A-40A9-A73F-025D08682276}">
      <text>
        <r>
          <rPr>
            <sz val="9"/>
            <color indexed="81"/>
            <rFont val="Tahoma"/>
            <family val="2"/>
          </rPr>
          <t>Slutdatum för korttidsarbetet måste hålla sig inom avtalsperioden.</t>
        </r>
      </text>
    </comment>
    <comment ref="H14" authorId="0" shapeId="0" xr:uid="{CF1BE80E-CAE8-49F1-A08A-DB2FAC08ACC2}">
      <text>
        <r>
          <rPr>
            <sz val="9"/>
            <color indexed="81"/>
            <rFont val="Tahoma"/>
            <family val="2"/>
          </rPr>
          <t xml:space="preserve">Ordinarie månadslön är lönen den anställda skulle haft om du inte hade fått stöd för korttidsarbete. I den ordinarie lönen ingår inte löneökningar som den anställda fått efter jämförelsemånaden.
Om ditt företag inte har fått korttidsstöd från oss tidigare blir er jämförelsemånad september 2020. Om ditt företag fått korttidsstöd tidigare är jämförelsemånaden samma som ni hade under 2020. Om ditt företag inte har fått korttidsstöd tidigare är jämförelsemånaden september 2020. 
Om ordinarie månadslön är högre än 44 000 kronor kommer stödet ändå att beräknas på 44 000 kronor, eftersom det är maxbeloppet. Ange ordinarie lön även om ordinarie månadslön överstiger 44 000 kronor.
Läs mer om till exempel timlön, oregelbunden lön, ob med mera på tillvaxtverket.se/ansok2021.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Hanna Åslund</author>
    <author>Selmir Fazlic</author>
  </authors>
  <commentList>
    <comment ref="A13" authorId="0" shapeId="0" xr:uid="{F4C77637-A6AC-4FA4-89EA-B9FD559A1B37}">
      <text>
        <r>
          <rPr>
            <sz val="9"/>
            <color indexed="81"/>
            <rFont val="Tahoma"/>
            <family val="2"/>
          </rPr>
          <t xml:space="preserve">Det går endast att få stöd för varslad personal. Det vill säga  stöd får lämnas under en arbetstagares uppsägningstid.
</t>
        </r>
      </text>
    </comment>
    <comment ref="G14" authorId="1" shapeId="0" xr:uid="{3ADFC894-40BB-4B49-B7E7-1E057E9C5E81}">
      <text>
        <r>
          <rPr>
            <sz val="9"/>
            <color indexed="81"/>
            <rFont val="Tahoma"/>
            <family val="2"/>
          </rPr>
          <t>Här ska ni uppge den uppsagda arbetstagarens ordinarie lön. Med ordinarie lön menas den regelmässigt utgående kontanta lön som den anställde skulle ha haft under stödmånaden om han eller hon inte hade deltagit i korttidsarbete.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Apelgren</author>
    <author>Hanna Åslund</author>
  </authors>
  <commentList>
    <comment ref="B14" authorId="0" shapeId="0" xr:uid="{D45FFD66-8811-4F81-822E-13404A003675}">
      <text>
        <r>
          <rPr>
            <sz val="9"/>
            <color indexed="81"/>
            <rFont val="Tahoma"/>
            <family val="2"/>
          </rPr>
          <t xml:space="preserve">En rad per anställd och kompetensinsats
</t>
        </r>
      </text>
    </comment>
    <comment ref="E14" authorId="1" shapeId="0" xr:uid="{3F21437D-B2ED-41D0-B8F2-E2385074E505}">
      <text>
        <r>
          <rPr>
            <sz val="9"/>
            <color indexed="81"/>
            <rFont val="Tahoma"/>
            <family val="2"/>
          </rPr>
          <t xml:space="preserve">* </t>
        </r>
        <r>
          <rPr>
            <b/>
            <sz val="9"/>
            <color indexed="81"/>
            <rFont val="Tahoma"/>
            <family val="2"/>
          </rPr>
          <t>Grundutbildning:</t>
        </r>
        <r>
          <rPr>
            <sz val="9"/>
            <color indexed="81"/>
            <rFont val="Tahoma"/>
            <family val="2"/>
          </rPr>
          <t xml:space="preserve"> avser utbildning på grundläggande nivå och kan till exempelvis vara ett nytt kompetensområde för den anställda.
* </t>
        </r>
        <r>
          <rPr>
            <b/>
            <sz val="9"/>
            <color indexed="81"/>
            <rFont val="Tahoma"/>
            <family val="2"/>
          </rPr>
          <t>Fördjupningsutbildning:</t>
        </r>
        <r>
          <rPr>
            <sz val="9"/>
            <color indexed="81"/>
            <rFont val="Tahoma"/>
            <family val="2"/>
          </rPr>
          <t xml:space="preserve"> avser vidareutbildning inom befintligt kompetensområde för den anställda.
* </t>
        </r>
        <r>
          <rPr>
            <b/>
            <sz val="9"/>
            <color indexed="81"/>
            <rFont val="Tahoma"/>
            <family val="2"/>
          </rPr>
          <t>Specialistutbildning:</t>
        </r>
        <r>
          <rPr>
            <sz val="9"/>
            <color indexed="81"/>
            <rFont val="Tahoma"/>
            <family val="2"/>
          </rPr>
          <t xml:space="preserve"> avser vidareutbildning inom befintligt kompetensområde för den anställde. Insatsen ger exempelvis spetskompetens eller särskilda behörigheter i form av strategisk certifiering.
</t>
        </r>
        <r>
          <rPr>
            <b/>
            <sz val="9"/>
            <color indexed="81"/>
            <rFont val="Tahoma"/>
            <family val="2"/>
          </rPr>
          <t>Validering:</t>
        </r>
        <r>
          <rPr>
            <sz val="9"/>
            <color indexed="81"/>
            <rFont val="Tahoma"/>
            <family val="2"/>
          </rPr>
          <t xml:space="preserve"> att validera kompetens innebär att strukturerat bedöma, värdera, dokumentera och erkänna kunskaper och kompetens som en person har.
Välj det alternativ som bäst beskriver kompetensinsatsen.
</t>
        </r>
      </text>
    </comment>
    <comment ref="F14" authorId="1" shapeId="0" xr:uid="{AD716F38-08BE-4D75-A3E0-CA612BAF4770}">
      <text>
        <r>
          <rPr>
            <sz val="9"/>
            <color indexed="81"/>
            <rFont val="Tahoma"/>
            <family val="2"/>
          </rPr>
          <t xml:space="preserve">Ange om insatsen genomförs externt av ett annat företag/organisation eller internt i företaget/ koncernen.
</t>
        </r>
        <r>
          <rPr>
            <b/>
            <sz val="9"/>
            <color indexed="81"/>
            <rFont val="Tahoma"/>
            <family val="2"/>
          </rPr>
          <t>Med extern kompetensinsats menas</t>
        </r>
        <r>
          <rPr>
            <sz val="9"/>
            <color indexed="81"/>
            <rFont val="Tahoma"/>
            <family val="2"/>
          </rPr>
          <t xml:space="preserve"> köp av tjänst från extern utbildningsleverantör. Det kan exempelvis vara ämnes- eller yrkesspecifika insatser, kurser inom högskola, yrkeshögskola, kommunal vuxenutbildning eller folkhögskola. Insatserna kan vara både teoretiska och praktiska. 
</t>
        </r>
        <r>
          <rPr>
            <b/>
            <sz val="9"/>
            <color indexed="81"/>
            <rFont val="Tahoma"/>
            <family val="2"/>
          </rPr>
          <t xml:space="preserve">Med intern kompetensinsats </t>
        </r>
        <r>
          <rPr>
            <sz val="9"/>
            <color indexed="81"/>
            <rFont val="Tahoma"/>
            <family val="2"/>
          </rPr>
          <t xml:space="preserve">menas insatser som genomförs av arbetsgivaren själv eller av företag i samma koncern. 
</t>
        </r>
        <r>
          <rPr>
            <b/>
            <sz val="9"/>
            <color indexed="81"/>
            <rFont val="Tahoma"/>
            <family val="2"/>
          </rPr>
          <t>En kompetensinsats kan i vissa fall vara både extern och intern</t>
        </r>
        <r>
          <rPr>
            <sz val="9"/>
            <color indexed="81"/>
            <rFont val="Tahoma"/>
            <family val="2"/>
          </rPr>
          <t xml:space="preserve">. Det kan till exempel vara en insats där en del av utbildningen köps in av ett annat företag inom koncernen och den andra delen köps in externt av ett utbildningsföretag utanför koncernen. Om du vill ansöka om ersättning för en insats som är både intern och extern ska du välja alternativet "intern och extern".
.
</t>
        </r>
      </text>
    </comment>
    <comment ref="G14" authorId="0" shapeId="0" xr:uid="{19B8BBD6-3211-43DB-820D-AD9E98B61B91}">
      <text>
        <r>
          <rPr>
            <sz val="9"/>
            <color indexed="81"/>
            <rFont val="Tahoma"/>
            <family val="2"/>
          </rPr>
          <t xml:space="preserve">Om företaget är momspliktigt redovisar du kostnaden exklusive moms. Om inte, redovisar du det totala beloppet inklusive moms.
</t>
        </r>
      </text>
    </comment>
    <comment ref="H14" authorId="0" shapeId="0" xr:uid="{1C084666-9CE0-4DBF-8032-31111FEE5139}">
      <text>
        <r>
          <rPr>
            <sz val="9"/>
            <color indexed="81"/>
            <rFont val="Tahoma"/>
            <family val="2"/>
          </rPr>
          <t>Ersättningen är 60% av kostnaden  men max
10 000 kr/anställd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H33" authorId="0" shapeId="0" xr:uid="{827159B0-1ED2-4EDA-9092-5D193A2DA5E0}">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I33" authorId="0" shapeId="0" xr:uid="{C7059FA2-20A3-4AAC-BA61-002CA8E95A00}">
      <text>
        <r>
          <rPr>
            <b/>
            <sz val="9"/>
            <color indexed="81"/>
            <rFont val="Tahoma"/>
            <family val="2"/>
          </rPr>
          <t xml:space="preserve">Arbetstid under korttidsarbete
</t>
        </r>
        <r>
          <rPr>
            <sz val="9"/>
            <color indexed="81"/>
            <rFont val="Tahoma"/>
            <family val="2"/>
          </rPr>
          <t xml:space="preserve">Arbetstiden (timmar) den anställda har arbetat under tiden hen deltagit i korttidsarbete. Om det gäller en del av månad t.ex. 16 mars - 31 mars, ska du fylla i arbetstiden för den delen. 
Läs mer på tillvaxtverket.se/avstamning
</t>
        </r>
        <r>
          <rPr>
            <b/>
            <sz val="9"/>
            <color indexed="81"/>
            <rFont val="Tahoma"/>
            <family val="2"/>
          </rPr>
          <t xml:space="preserve">
</t>
        </r>
      </text>
    </comment>
    <comment ref="J33" authorId="0" shapeId="0" xr:uid="{A48A0739-8A30-4493-BA92-5ADB765E7171}">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tillvaxtverket.se/ordinarie</t>
        </r>
      </text>
    </comment>
    <comment ref="K33" authorId="0" shapeId="0" xr:uid="{28455704-EC7F-4DED-B6AB-0C4904C109DF}">
      <text>
        <r>
          <rPr>
            <b/>
            <sz val="9"/>
            <color indexed="81"/>
            <rFont val="Tahoma"/>
            <family val="2"/>
          </rPr>
          <t>Månadslön under korttidsarbete</t>
        </r>
        <r>
          <rPr>
            <sz val="9"/>
            <color indexed="81"/>
            <rFont val="Tahoma"/>
            <family val="2"/>
          </rPr>
          <t xml:space="preserve">
Fyll i lönen som den anställde haft under korttidsarbetat. Om den anställda korttidsarbetat under del av månad t.ex. 16 mars - 31 mars, ska du ändå  fylla i lönen för hela månaden.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L33" authorId="0" shapeId="0" xr:uid="{40F4210C-D855-468B-8A38-26F4594DCCA9}">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<sst xmlns="http://schemas.openxmlformats.org/spreadsheetml/2006/main" count="475" uniqueCount="304">
  <si>
    <t>Här finner du 
information om GDPR</t>
  </si>
  <si>
    <t>Företag/organisation</t>
  </si>
  <si>
    <t>Organisationsnummer</t>
  </si>
  <si>
    <t>Kontaktperson</t>
  </si>
  <si>
    <t>Telefon-/mobilnummer</t>
  </si>
  <si>
    <t>Mars</t>
  </si>
  <si>
    <t>April</t>
  </si>
  <si>
    <t>Maj</t>
  </si>
  <si>
    <t>Juni</t>
  </si>
  <si>
    <t>Juli</t>
  </si>
  <si>
    <t>Augusti</t>
  </si>
  <si>
    <t>September</t>
  </si>
  <si>
    <t>Oktober</t>
  </si>
  <si>
    <t>November</t>
  </si>
  <si>
    <t>December</t>
  </si>
  <si>
    <t>E-post</t>
  </si>
  <si>
    <t>start</t>
  </si>
  <si>
    <t>slut</t>
  </si>
  <si>
    <t>Dagar summa</t>
  </si>
  <si>
    <t>Kontroll personnummer</t>
  </si>
  <si>
    <t xml:space="preserve">
Nr</t>
  </si>
  <si>
    <t xml:space="preserve">
För- och efternamn</t>
  </si>
  <si>
    <r>
      <t xml:space="preserve">Person- eller samordnings-
nummer
</t>
    </r>
    <r>
      <rPr>
        <b/>
        <sz val="8"/>
        <color theme="0"/>
        <rFont val="Calibri"/>
        <family val="2"/>
        <scheme val="minor"/>
      </rPr>
      <t>(ÅÅMMDD-NNNN)</t>
    </r>
  </si>
  <si>
    <t>Start&gt;Slut</t>
  </si>
  <si>
    <t>Startdatum
Stöd</t>
  </si>
  <si>
    <t>Slutdatum
Stöd</t>
  </si>
  <si>
    <t>n.a</t>
  </si>
  <si>
    <t>År</t>
  </si>
  <si>
    <t>Månad</t>
  </si>
  <si>
    <t>DagKorr</t>
  </si>
  <si>
    <t>Datumvärde1</t>
  </si>
  <si>
    <t>Datumväde2</t>
  </si>
  <si>
    <t>DatumOK</t>
  </si>
  <si>
    <t>ChkSiffra
Från inmatning</t>
  </si>
  <si>
    <t>ChkSiffra
beräknad</t>
  </si>
  <si>
    <t>ChkSiffraOK</t>
  </si>
  <si>
    <t>Felkod P-nr
(SANT=Ej giltigt personnummer)</t>
  </si>
  <si>
    <t>Vald startmånad:</t>
  </si>
  <si>
    <t>AntalMån</t>
  </si>
  <si>
    <t>Vald slutmånad:</t>
  </si>
  <si>
    <t>KortTidPrc1</t>
  </si>
  <si>
    <t>KortTidPrc2</t>
  </si>
  <si>
    <t>Kol 1 Pr1&amp;2</t>
  </si>
  <si>
    <t>FelInmVärden</t>
  </si>
  <si>
    <t>KortidsPrctyp</t>
  </si>
  <si>
    <t>MinStart Pr 1&amp;2</t>
  </si>
  <si>
    <t>Max slut Pr2</t>
  </si>
  <si>
    <t>MinStart Avst</t>
  </si>
  <si>
    <t>Max slut avst</t>
  </si>
  <si>
    <t>MånStart</t>
  </si>
  <si>
    <t>MånSlut</t>
  </si>
  <si>
    <t>Måm</t>
  </si>
  <si>
    <t>AnledningTillAvvikelseFrånFakLöneMinsksning</t>
  </si>
  <si>
    <t>mar</t>
  </si>
  <si>
    <t>G1</t>
  </si>
  <si>
    <t>apr</t>
  </si>
  <si>
    <t>G2</t>
  </si>
  <si>
    <t>maj</t>
  </si>
  <si>
    <t>G3</t>
  </si>
  <si>
    <t>jun</t>
  </si>
  <si>
    <t>U1</t>
  </si>
  <si>
    <t>jul</t>
  </si>
  <si>
    <t>U2</t>
  </si>
  <si>
    <t>aug</t>
  </si>
  <si>
    <t>sep</t>
  </si>
  <si>
    <t>okt</t>
  </si>
  <si>
    <t>nov</t>
  </si>
  <si>
    <t>Exempel Validering</t>
  </si>
  <si>
    <t>Avstämingsdatum</t>
  </si>
  <si>
    <t>dec</t>
  </si>
  <si>
    <t>Start</t>
  </si>
  <si>
    <t>Slut</t>
  </si>
  <si>
    <t>N/A</t>
  </si>
  <si>
    <t>jan</t>
  </si>
  <si>
    <t>Kol 1</t>
  </si>
  <si>
    <t>Kol 2</t>
  </si>
  <si>
    <t>Kol 3</t>
  </si>
  <si>
    <t>MinStart</t>
  </si>
  <si>
    <t>MaxSlut</t>
  </si>
  <si>
    <t>Prelstöd 1</t>
  </si>
  <si>
    <t>Prelstöd 2</t>
  </si>
  <si>
    <t>Avstämning</t>
  </si>
  <si>
    <r>
      <t xml:space="preserve">Ta </t>
    </r>
    <r>
      <rPr>
        <b/>
        <u/>
        <sz val="11"/>
        <color theme="1"/>
        <rFont val="Calibri"/>
        <family val="2"/>
      </rPr>
      <t>inte</t>
    </r>
    <r>
      <rPr>
        <b/>
        <sz val="11"/>
        <color theme="1"/>
        <rFont val="Calibri"/>
        <family val="2"/>
        <scheme val="minor"/>
      </rPr>
      <t xml:space="preserve"> med dagar</t>
    </r>
  </si>
  <si>
    <t>ListEndMonthValid</t>
  </si>
  <si>
    <t>Ordinarie arbetstid
(timmar)</t>
  </si>
  <si>
    <t>Arbetstid
under
korttids-
arbete
(timmar)</t>
  </si>
  <si>
    <t>Ordinarie (i)
månadslön
(kronor)</t>
  </si>
  <si>
    <t xml:space="preserve">Månadslön
under
korttids-
arbete
(kronor)
</t>
  </si>
  <si>
    <t xml:space="preserve">Frånvaro, t.ex. sjukdom, vab, semester 
(dagar)
</t>
  </si>
  <si>
    <t>Nr</t>
  </si>
  <si>
    <t>Avtalstyp</t>
  </si>
  <si>
    <t>TblAvtalstyp</t>
  </si>
  <si>
    <t>Lokalt kollektivavtal</t>
  </si>
  <si>
    <t xml:space="preserve">Felkod 4: Ogiltigt personnummer. </t>
  </si>
  <si>
    <t>Här fyller du i information om de anställda som omfattas av korttidsarbete</t>
  </si>
  <si>
    <r>
      <t xml:space="preserve">Ordinarie </t>
    </r>
    <r>
      <rPr>
        <b/>
        <sz val="14"/>
        <color theme="0"/>
        <rFont val="Calibri"/>
        <family val="2"/>
        <scheme val="minor"/>
      </rPr>
      <t>(</t>
    </r>
    <r>
      <rPr>
        <b/>
        <sz val="14"/>
        <color theme="0"/>
        <rFont val="Calibri"/>
        <family val="2"/>
      </rPr>
      <t xml:space="preserve">i)
</t>
    </r>
    <r>
      <rPr>
        <b/>
        <sz val="10"/>
        <color theme="0"/>
        <rFont val="Calibri"/>
        <family val="2"/>
        <scheme val="minor"/>
      </rPr>
      <t>månadslön exklusive arbetsgivar-
avgifter</t>
    </r>
  </si>
  <si>
    <t>Startdatum
(ÅÅÅÅ-MM-DD)</t>
  </si>
  <si>
    <t>Slutdatum
(gör en uppskattning)
(ÅÅÅÅ-MM-DD)</t>
  </si>
  <si>
    <t>Antal ifylda rader</t>
  </si>
  <si>
    <t>Fel i avtalsperiod</t>
  </si>
  <si>
    <t>Avtalsrad</t>
  </si>
  <si>
    <t>Fel avtals ID</t>
  </si>
  <si>
    <t>Korttidsarbete utanför avtalsperiod</t>
  </si>
  <si>
    <t>Avtal Start</t>
  </si>
  <si>
    <t>Avtal slut</t>
  </si>
  <si>
    <t>Slutdatum saknas</t>
  </si>
  <si>
    <t>Infokod 1: Slutdatum för avtal saknas</t>
  </si>
  <si>
    <t>Min Start</t>
  </si>
  <si>
    <t>Min slut</t>
  </si>
  <si>
    <t>Max start</t>
  </si>
  <si>
    <t>Max slut</t>
  </si>
  <si>
    <t xml:space="preserve">Felkod 1: Ogiltigt personnummer. </t>
  </si>
  <si>
    <r>
      <t xml:space="preserve">Lön under
uppsägnings-
tiden
</t>
    </r>
    <r>
      <rPr>
        <sz val="10"/>
        <color theme="0"/>
        <rFont val="Calibri"/>
        <family val="2"/>
      </rPr>
      <t>(kr/månad)</t>
    </r>
  </si>
  <si>
    <t>Felkod 5: Avtalsreferens saknas eller är ogiltig</t>
  </si>
  <si>
    <t>Datum utanför avtalsperiod</t>
  </si>
  <si>
    <t>Välj
kompetensinsats</t>
  </si>
  <si>
    <t>TblKompetensinsatser</t>
  </si>
  <si>
    <t>Affärsutveckling</t>
  </si>
  <si>
    <t>Produktion och produktionsteknik</t>
  </si>
  <si>
    <t>Annan yrkesspecifik utbildning eller annan specialistutbildning</t>
  </si>
  <si>
    <t>Intern</t>
  </si>
  <si>
    <t>Antal dag dec</t>
  </si>
  <si>
    <t>feb</t>
  </si>
  <si>
    <t>Här ska du ange vilka avtal du har för korttidsarbete och vilka nivåer för arbetstidsminskning som du avtalat under olika avtalsperioder.</t>
  </si>
  <si>
    <t>Dina avtal ska bifogas när du skickar in din ansökan.</t>
  </si>
  <si>
    <t xml:space="preserve">Här ska du ange information om de anställda på företaget som ingår i korttidsarbetet. </t>
  </si>
  <si>
    <t xml:space="preserve">Du ska koppla ihop dina anställda mot de avtalsperioder du angav i flik 1 och ange under vilken period just de ingått i korttidsarbetet. </t>
  </si>
  <si>
    <t>Flik 1, Avtal för korttidsarbete</t>
  </si>
  <si>
    <t xml:space="preserve">Juridik / arbetsrätt / personalfrågor </t>
  </si>
  <si>
    <t xml:space="preserve">Hållbarhet </t>
  </si>
  <si>
    <t>Övrig utbildning</t>
  </si>
  <si>
    <t xml:space="preserve">Språk </t>
  </si>
  <si>
    <t xml:space="preserve">Arbetsmiljö/ hälsa/ säkerhet </t>
  </si>
  <si>
    <t xml:space="preserve">Ekonomi / administration </t>
  </si>
  <si>
    <t xml:space="preserve">Inköp / logistik </t>
  </si>
  <si>
    <t xml:space="preserve">Ledarskap </t>
  </si>
  <si>
    <t xml:space="preserve">It /digitalisering </t>
  </si>
  <si>
    <t xml:space="preserve">Marknadsföring / design / försäljning </t>
  </si>
  <si>
    <r>
      <t>Datum avtalet signerades</t>
    </r>
    <r>
      <rPr>
        <sz val="11"/>
        <color theme="0"/>
        <rFont val="Calibri"/>
        <family val="2"/>
        <scheme val="minor"/>
      </rPr>
      <t xml:space="preserve">
</t>
    </r>
    <r>
      <rPr>
        <sz val="10"/>
        <color theme="0"/>
        <rFont val="Calibri"/>
        <family val="2"/>
      </rPr>
      <t>(ÅÅÅÅ-MM-DD)</t>
    </r>
  </si>
  <si>
    <r>
      <t>Startdatum för
avtal</t>
    </r>
    <r>
      <rPr>
        <sz val="11"/>
        <color theme="0"/>
        <rFont val="Calibri"/>
        <family val="2"/>
        <scheme val="minor"/>
      </rPr>
      <t xml:space="preserve">
</t>
    </r>
    <r>
      <rPr>
        <sz val="10"/>
        <color theme="0"/>
        <rFont val="Calibri"/>
        <family val="2"/>
      </rPr>
      <t>(ÅÅÅÅ-MM-DD)</t>
    </r>
  </si>
  <si>
    <r>
      <t>Slutdatum för avtal</t>
    </r>
    <r>
      <rPr>
        <sz val="11"/>
        <color theme="0"/>
        <rFont val="Calibri"/>
        <family val="2"/>
      </rPr>
      <t xml:space="preserve">
</t>
    </r>
    <r>
      <rPr>
        <sz val="10"/>
        <color theme="0"/>
        <rFont val="Calibri"/>
        <family val="2"/>
      </rPr>
      <t>(ÅÅÅÅ-MM-DD)</t>
    </r>
  </si>
  <si>
    <t>Nivå
Arbetstids-
minskning</t>
  </si>
  <si>
    <t>Nivå</t>
  </si>
  <si>
    <t>Nivå 1 - 20%</t>
  </si>
  <si>
    <t>Nivå 2 - 40%</t>
  </si>
  <si>
    <t>Nivå 3 - 60%</t>
  </si>
  <si>
    <t>Nivå 4 - 80%</t>
  </si>
  <si>
    <t>Egen unik referens för avtalsperiod</t>
  </si>
  <si>
    <t>Fel egen ref</t>
  </si>
  <si>
    <t>Används ej fönv</t>
  </si>
  <si>
    <t>Fel Upsägningstid tid</t>
  </si>
  <si>
    <t>Dagar till månader</t>
  </si>
  <si>
    <t>Min intervall</t>
  </si>
  <si>
    <t>Max interval</t>
  </si>
  <si>
    <t>Felaktig uppsägningstid</t>
  </si>
  <si>
    <t>Felkod 1</t>
  </si>
  <si>
    <t>Felkod 3</t>
  </si>
  <si>
    <t>Felkod 4</t>
  </si>
  <si>
    <t>Felkod 5</t>
  </si>
  <si>
    <t>Felkod 6</t>
  </si>
  <si>
    <t>Felkod 2</t>
  </si>
  <si>
    <t>Frånvaro &gt; antal dagar i period</t>
  </si>
  <si>
    <t>Felkod 3: Angiven frånvaro är negativ eller är högre än antal dagar i avtalsperioden.</t>
  </si>
  <si>
    <t>Felkod 2: Du kan inte söka stöd utanför vald avtalsperiod.</t>
  </si>
  <si>
    <t>Ogiltigt personnummer</t>
  </si>
  <si>
    <t>Ogiltig avtalsreferens</t>
  </si>
  <si>
    <r>
      <t xml:space="preserve">Sista dag som
anställd
</t>
    </r>
    <r>
      <rPr>
        <sz val="11"/>
        <color theme="0"/>
        <rFont val="Calibri"/>
        <family val="2"/>
      </rPr>
      <t xml:space="preserve">
</t>
    </r>
    <r>
      <rPr>
        <sz val="8"/>
        <color theme="0"/>
        <rFont val="Calibri"/>
        <family val="2"/>
      </rPr>
      <t>(ÅÅÅÅ-MM-DD)</t>
    </r>
  </si>
  <si>
    <r>
      <t xml:space="preserve">Startdatum för
uppsägning
</t>
    </r>
    <r>
      <rPr>
        <sz val="8"/>
        <color theme="0"/>
        <rFont val="Calibri"/>
        <family val="2"/>
      </rPr>
      <t>(ÅÅÅÅ-MM-DD)</t>
    </r>
  </si>
  <si>
    <r>
      <t xml:space="preserve">Uppsägnings-
tid
</t>
    </r>
    <r>
      <rPr>
        <b/>
        <sz val="8"/>
        <color theme="0"/>
        <rFont val="Calibri"/>
        <family val="2"/>
        <scheme val="minor"/>
      </rPr>
      <t xml:space="preserve">
</t>
    </r>
    <r>
      <rPr>
        <sz val="8"/>
        <color theme="0"/>
        <rFont val="Calibri"/>
        <family val="2"/>
      </rPr>
      <t>(månader)</t>
    </r>
  </si>
  <si>
    <t>Total kostnad
(kr)</t>
  </si>
  <si>
    <t>DROPLISTOR</t>
  </si>
  <si>
    <t>Typ av kompetensinsats (innehåll)</t>
  </si>
  <si>
    <t>Grundutbildning</t>
  </si>
  <si>
    <t>Fördjupningsutbildning</t>
  </si>
  <si>
    <t>Specialistutbildning</t>
  </si>
  <si>
    <t>Validering</t>
  </si>
  <si>
    <t>Välj genomförande(innehåll)</t>
  </si>
  <si>
    <t>Extern</t>
  </si>
  <si>
    <t>Intern och extern</t>
  </si>
  <si>
    <t>TblGeomfKompetens</t>
  </si>
  <si>
    <t>TblTypKompetens</t>
  </si>
  <si>
    <t>Välj utbildningsnivå eller valideringsprocess</t>
  </si>
  <si>
    <t>Välj
genomförande</t>
  </si>
  <si>
    <t>Flik 2, Anställda och korttidsarbete</t>
  </si>
  <si>
    <t>TblAvtalsRef</t>
  </si>
  <si>
    <t>TblAnstKortTid</t>
  </si>
  <si>
    <t>TblKompData</t>
  </si>
  <si>
    <t>Ansökan om stöd för korttidsarbete</t>
  </si>
  <si>
    <t>Ansökan om ersättning för kompetensinsatser</t>
  </si>
  <si>
    <t>Felkod 1: Startdatum &gt; slutdatum.</t>
  </si>
  <si>
    <t>Felkod 1: Avtalet får inte löpa över månadsskiftet april/maj. Läs mer på tillvaxtverket.se/avtal2021</t>
  </si>
  <si>
    <t>Fel avtalsnivå</t>
  </si>
  <si>
    <t>Brytdatum för ersättningsnivå</t>
  </si>
  <si>
    <t>Felkod 3: Egen referens är inte unik</t>
  </si>
  <si>
    <t>Infokod 1</t>
  </si>
  <si>
    <t>Antal dagar</t>
  </si>
  <si>
    <t>Max löneunderlag</t>
  </si>
  <si>
    <t>Faktor</t>
  </si>
  <si>
    <t>Lön med hänsyn till antalet dagar per månad</t>
  </si>
  <si>
    <t>Närvarokvot</t>
  </si>
  <si>
    <t>Stödbelopp</t>
  </si>
  <si>
    <t>Löne-
underlag</t>
  </si>
  <si>
    <t>Texter</t>
  </si>
  <si>
    <t>Min period</t>
  </si>
  <si>
    <t>Min</t>
  </si>
  <si>
    <t>Max</t>
  </si>
  <si>
    <t>Ansökningsdatum</t>
  </si>
  <si>
    <t>Min start</t>
  </si>
  <si>
    <t>Max period</t>
  </si>
  <si>
    <t>Anökningsperiod</t>
  </si>
  <si>
    <t>Korttidsarbete utanför ansökningsperiod</t>
  </si>
  <si>
    <t>Kollektivavtal träffat direkt med central arbetstagarorganisation</t>
  </si>
  <si>
    <t>Avtal mellan arbetsgivare och arbetstagare (där kollektivavtal saknas)</t>
  </si>
  <si>
    <t>Beräknat belopp för stöd (kr)</t>
  </si>
  <si>
    <t xml:space="preserve">dec
2020
</t>
  </si>
  <si>
    <t xml:space="preserve">jan
2021
</t>
  </si>
  <si>
    <t xml:space="preserve">feb
2021
</t>
  </si>
  <si>
    <t xml:space="preserve">mar
2021
</t>
  </si>
  <si>
    <t xml:space="preserve">apr
2021
</t>
  </si>
  <si>
    <t xml:space="preserve">maj
2021
</t>
  </si>
  <si>
    <t xml:space="preserve">jun
2021
</t>
  </si>
  <si>
    <t>Frånvarodagar, betald frånvaro
Hela dagar
(gör en uppskattning)</t>
  </si>
  <si>
    <t>Frånvarodagar, obetald frånvaro
Hela dagar
(gör en uppskattning)</t>
  </si>
  <si>
    <t>Nivå
Arbetstids-
minskning
(%)</t>
  </si>
  <si>
    <t>Inom ansökningsperiod:</t>
  </si>
  <si>
    <t>Antal dagar per månad med stöd (exkl frånvaro)</t>
  </si>
  <si>
    <t>Om din ansökan skickas in i juli 2021 så kan du ansöka om stöd för perioden mars 2021 - juni 2021</t>
  </si>
  <si>
    <t>Om din ansökan skickas in i juni 2021 så kan du ansöka om stöd för perioden februari 2021 - juni 2021</t>
  </si>
  <si>
    <t>Om din ansökan skickas in i maj 2021 så kan du ansöka om stöd för perioden januari 2021 - juni 2021</t>
  </si>
  <si>
    <t>Om din ansökan skickas in i april 2021 så kan du ansöka om stöd för perioden december 2020 - maj 2021</t>
  </si>
  <si>
    <t>Om din ansökan skickas in i mars 2021 så kan du ansöka om stöd för perioden december 2020 - maj 2021</t>
  </si>
  <si>
    <t>Datum utanför ansökningsperiod</t>
  </si>
  <si>
    <t>dec 2020 - maj 2021</t>
  </si>
  <si>
    <t>jan 2021 - jun 2021</t>
  </si>
  <si>
    <t>feb 2021 - jun 2021</t>
  </si>
  <si>
    <t>mar 2021 - jun 2021</t>
  </si>
  <si>
    <t>Antal dag maj-jun</t>
  </si>
  <si>
    <t>Antal dag jan-apr</t>
  </si>
  <si>
    <t>Fel i avtal</t>
  </si>
  <si>
    <t xml:space="preserve">Antal anställda </t>
  </si>
  <si>
    <t xml:space="preserve">Det här är beloppet du söker stöd för 
Det fyller du i när du gör din ansökan </t>
  </si>
  <si>
    <t>Ogiltigt datum för ansökan. Datum ska anges i formatet ÅÅÅÅ-MM-DD, tidigast 2021-03-29</t>
  </si>
  <si>
    <t>Felkod 2: Uppsägningstid stämmer inte med startdatum för uppsägning och sista arbetsdag.</t>
  </si>
  <si>
    <t>Ansökan om stöd för korttidsarbete, uppsägningar</t>
  </si>
  <si>
    <t>Här fyller du i information om de anställda som är uppsagda</t>
  </si>
  <si>
    <t>TblUppsagningar</t>
  </si>
  <si>
    <t>Flik 3, Uppsägningar</t>
  </si>
  <si>
    <r>
      <t xml:space="preserve">På </t>
    </r>
    <r>
      <rPr>
        <u/>
        <sz val="11"/>
        <color rgb="FF0070C0"/>
        <rFont val="Calibri"/>
        <family val="2"/>
        <scheme val="minor"/>
      </rPr>
      <t>tillvaxtverket.se/avtal2021</t>
    </r>
    <r>
      <rPr>
        <sz val="11"/>
        <color rgb="FF0070C0"/>
        <rFont val="Calibri"/>
        <family val="2"/>
        <scheme val="minor"/>
      </rPr>
      <t xml:space="preserve"> </t>
    </r>
    <r>
      <rPr>
        <sz val="11"/>
        <color theme="1"/>
        <rFont val="Calibri"/>
        <family val="2"/>
        <scheme val="minor"/>
      </rPr>
      <t>hittar du mer information om vilka regler som gäller för avtal och mallar.</t>
    </r>
  </si>
  <si>
    <t>Flik 4, Ersättning för kompetensinsats</t>
  </si>
  <si>
    <t>Ersättning
(60%)
max
10 tkr/anställd</t>
  </si>
  <si>
    <t>Felkod 2: Ersättning kan inte sökas för person som inte omfattas av korttidsarbete</t>
  </si>
  <si>
    <t>Ej med i KTA</t>
  </si>
  <si>
    <t>&gt;10000</t>
  </si>
  <si>
    <t>Tot belopp Ovan denna rad</t>
  </si>
  <si>
    <t>Kvar att utnytja på denna rad</t>
  </si>
  <si>
    <t>Erättning</t>
  </si>
  <si>
    <t>Infokod 1: Erättningen reducerad, max totalt 10 000 kr/anställd</t>
  </si>
  <si>
    <t>Felkod 7</t>
  </si>
  <si>
    <t xml:space="preserve">Det här är beloppet du söker erättning för 
Det fyller du i när du gör din ansökan </t>
  </si>
  <si>
    <t>Här uppger du om någon av de anställda som korttidsarbetar har sagts upp.</t>
  </si>
  <si>
    <r>
      <t xml:space="preserve">Har den anställda deltagit i flera olika kompetensinsatser ska du lägga till den anställda igen på en ny rad.
För att du ska få ersättning krävs att de närmare förutsättningarna för kompetensinsatsen regleras i ett lokalt kollektivavtal eller ett skriftligt avtal mellan arbetsgivaren och arbetstagaren. De närmare förutsättningarna kan också framgå av hängavtal eller underavtal kopplade till avtalet för korttidsarbete. Av detta avtal ska det framgå att det finns avsikt att använda delar av den arbetsbefriade tiden till kompetensinsatser och en beskrivning av kompetensinsatserna för respektive anställd. 
På </t>
    </r>
    <r>
      <rPr>
        <u/>
        <sz val="11"/>
        <color theme="9"/>
        <rFont val="Calibri"/>
        <family val="2"/>
        <scheme val="minor"/>
      </rPr>
      <t>tillvaxtverket.se/kompetens</t>
    </r>
    <r>
      <rPr>
        <sz val="11"/>
        <color theme="1"/>
        <rFont val="Calibri"/>
        <family val="2"/>
        <scheme val="minor"/>
      </rPr>
      <t xml:space="preserve"> kan du läsa mer om kompetensinsatser</t>
    </r>
  </si>
  <si>
    <t>Information om avtalen med de anställda</t>
  </si>
  <si>
    <t>Felkod 2: Ogiltig avtalsnivå, 80% gäller endast jan-jun 2021</t>
  </si>
  <si>
    <t>Ansökningsdatum ej ifyllt</t>
  </si>
  <si>
    <t>Infokod 1: Obligatoriskt uppgift är ej ifylld</t>
  </si>
  <si>
    <t>Datum då ansökan skickas in</t>
  </si>
  <si>
    <t>Felkod 7: Fyll först i "Datum då ansökan skickas in"</t>
  </si>
  <si>
    <t>Obligatoriskt uppgift är ej ifylld</t>
  </si>
  <si>
    <t>Sista anställningsdag</t>
  </si>
  <si>
    <t>Felkod 8</t>
  </si>
  <si>
    <t>Stöd efter sista anställningsdatum</t>
  </si>
  <si>
    <t>Felkod 8: Du kan inte söka stöd för uppsagd anställd efter sista arbetsdag</t>
  </si>
  <si>
    <t>Nolla rad summa</t>
  </si>
  <si>
    <t>Du kan söka stöd för kompetensinsatser från och med januari till och med juni 2021. Stödet kan endast sökas under tiden den anställde är permitterad och uppgår till max 10 000 kr per anställd och för 60 procent av kostnaden.</t>
  </si>
  <si>
    <r>
      <t xml:space="preserve">OBS! </t>
    </r>
    <r>
      <rPr>
        <sz val="11"/>
        <color theme="1"/>
        <rFont val="Calibri"/>
        <family val="2"/>
      </rPr>
      <t>Fyll först i det datum du kommer att skicka in din ansökan. Det påverkar vilka månader du kan söka stöd för.</t>
    </r>
  </si>
  <si>
    <t>Sök stöd i förskott</t>
  </si>
  <si>
    <t>Exempel 1:</t>
  </si>
  <si>
    <t>Om du skickar in ansökan i mars eller april kan du ansöka om stöd fram till 31 maj. Du kan därefter söka stöd för juni i samband med avstämningen som sker efter 1 juli.</t>
  </si>
  <si>
    <t>Exempel 2:</t>
  </si>
  <si>
    <t>Om du skickar in ansökan i maj kan du ansöka om stöd fram till 30 juni.</t>
  </si>
  <si>
    <t>Sök stöd retroaktivt</t>
  </si>
  <si>
    <t>Du kan ansöka om stöd för fyra månader bakåt i tiden räknat från ansökningstidpunkten. Som längst kan du ansöka om stöd från 1 december 2020.</t>
  </si>
  <si>
    <t>Dec</t>
  </si>
  <si>
    <t>Jan</t>
  </si>
  <si>
    <t>Feb</t>
  </si>
  <si>
    <t>Mar</t>
  </si>
  <si>
    <t>Apr</t>
  </si>
  <si>
    <t>Jun</t>
  </si>
  <si>
    <t>Du ska även ange en egen unik referens för dina avtalsperioder. Denna behöver du i fliken "Anställda och korttidsarbete" för att länka ihop de anställda med rätt avtalsperiod.</t>
  </si>
  <si>
    <t>Du kan ansöka om stöd framåt i tiden. Som längst kan du ansöka om stöd till 30 juni 2021.</t>
  </si>
  <si>
    <t>Ingår den anställda i olika avtalsperioder får du lägga till den anställda igen på en ny rad.</t>
  </si>
  <si>
    <t>Om du skickar in ansökan i mars eller april kan du söka stöd med start i december 2020.</t>
  </si>
  <si>
    <t>Exempel:</t>
  </si>
  <si>
    <t>Om du har beviljats stöd för december 2020 kan du inte få stöd för december igen. Väljer du ändå att ansöka om december kommer handläggningstiden för din ansökan att förlängas.</t>
  </si>
  <si>
    <t>Här fyller du i information om de anställda som omfattas av stödet (endast anställda som korttidsarbetar) 
Om en anställd omfattas av flera kompetensinsatser så fyller man i en rad per anställd och kompetensinsats</t>
  </si>
  <si>
    <t>Infokod 2</t>
  </si>
  <si>
    <t>Släck radsumma</t>
  </si>
  <si>
    <t>Infokod 2: Obligatoriskt uppgift är ej ifylld</t>
  </si>
  <si>
    <t>Används ej</t>
  </si>
  <si>
    <t>Viktig information innan du börjar fylla i Excelen</t>
  </si>
  <si>
    <t>Om ni som företag har avtalat om olika avtalsperioder i samma avtal (oavsett om det gäller avtal mellan arbetsgivare och arbetstagare eller de företag som är anslutna till kollektivavtal) behöver ni fylla i dessa olika avtalsperioder (nivåer) med start och slutdatum i fliken avtal för korttidsarbete.</t>
  </si>
  <si>
    <t>Detta så att ni får en referens att använda er av när ni sedan går vidare till fliken Anställda och korttidsarbete. I fliken Anställda och korttidsarbete använder ni referensen från fliken Avtal för korttidsarbete för att se att nivån för arbetstidsminskningen automatiskt fylls i för den individuella avtalsperioden.</t>
  </si>
  <si>
    <t>Fyll i uppgifter om dina avtal. En rad per avtalsperiod.</t>
  </si>
  <si>
    <t>V 2021-04-30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</si>
</sst>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0\ &quot;kr&quot;_-;\-* #,##0\ &quot;kr&quot;_-;_-* &quot;-&quot;\ &quot;kr&quot;_-;_-@_-"/>
    <numFmt numFmtId="44" formatCode="_-* #,##0.00\ &quot;kr&quot;_-;\-* #,##0.00\ &quot;kr&quot;_-;_-* &quot;-&quot;??\ &quot;kr&quot;_-;_-@_-"/>
    <numFmt numFmtId="43" formatCode="_-* #,##0.00_-;\-* #,##0.00_-;_-* &quot;-&quot;??_-;_-@_-"/>
    <numFmt numFmtId="164" formatCode="_-* #,##0_-;\-* #,##0_-;_-* &quot;-&quot;??_-;_-@_-"/>
    <numFmt numFmtId="165" formatCode="#,##0;\-#,##0;"/>
    <numFmt numFmtId="166" formatCode="yyyy/mm/dd;;"/>
    <numFmt numFmtId="167" formatCode="0_ ;[Red]\-0\ "/>
    <numFmt numFmtId="168" formatCode="yyyy/mm/dd;0;0"/>
    <numFmt numFmtId="169" formatCode="_-* #,##0.0000_-;\-* #,##0.0000_-;_-* &quot;-&quot;??_-;_-@_-"/>
    <numFmt numFmtId="170" formatCode="0.000"/>
    <numFmt numFmtId="171" formatCode="0%;\-0%;"/>
    <numFmt numFmtId="172" formatCode="0;\-0;"/>
    <numFmt numFmtId="173" formatCode="#,##0_K;\-#,##0_K;"/>
    <numFmt numFmtId="174" formatCode="#,##0_K;\-#,##0_K\ "/>
    <numFmt numFmtId="175" formatCode="#,##0_K"/>
  </numFmts>
  <fonts count="50" x14ac:knownFonts="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Calibri"/>
      <family val="2"/>
      <scheme val="minor"/>
    </font>
    <font>
      <b/>
      <sz val="16"/>
      <name val="Calibri"/>
      <family val="2"/>
      <scheme val="minor"/>
    </font>
    <font>
      <i/>
      <sz val="10"/>
      <name val="Calibri"/>
      <family val="2"/>
      <scheme val="minor"/>
    </font>
    <font>
      <sz val="8"/>
      <name val="Calibri"/>
      <family val="2"/>
      <scheme val="minor"/>
    </font>
    <font>
      <b/>
      <sz val="8"/>
      <color theme="0"/>
      <name val="Calibri"/>
      <family val="2"/>
      <scheme val="minor"/>
    </font>
    <font>
      <b/>
      <sz val="11"/>
      <name val="Calibri"/>
      <family val="2"/>
      <scheme val="minor"/>
    </font>
    <font>
      <b/>
      <sz val="18"/>
      <name val="Calibri"/>
      <family val="2"/>
      <scheme val="minor"/>
    </font>
    <font>
      <u/>
      <sz val="11"/>
      <color theme="9"/>
      <name val="Calibri"/>
      <family val="2"/>
      <scheme val="minor"/>
    </font>
    <font>
      <b/>
      <sz val="14"/>
      <color theme="0"/>
      <name val="Calibri"/>
      <family val="2"/>
      <scheme val="minor"/>
    </font>
    <font>
      <b/>
      <sz val="11"/>
      <color theme="1"/>
      <name val="Calibri"/>
      <family val="2"/>
      <scheme val="minor"/>
    </font>
    <font>
      <sz val="9"/>
      <color indexed="81"/>
      <name val="Tahoma"/>
      <family val="2"/>
    </font>
    <font>
      <b/>
      <sz val="9"/>
      <color indexed="81"/>
      <name val="Tahoma"/>
      <family val="2"/>
    </font>
    <font>
      <b/>
      <sz val="10"/>
      <color rgb="FFFF0000"/>
      <name val="Calibri"/>
      <family val="2"/>
      <scheme val="minor"/>
    </font>
    <font>
      <b/>
      <u/>
      <sz val="11"/>
      <color theme="1"/>
      <name val="Calibri"/>
      <family val="2"/>
    </font>
    <font>
      <sz val="9"/>
      <name val="Calibri"/>
      <family val="2"/>
      <scheme val="minor"/>
    </font>
    <font>
      <sz val="10"/>
      <color theme="0"/>
      <name val="Calibri"/>
      <family val="2"/>
    </font>
    <font>
      <sz val="11"/>
      <color theme="0"/>
      <name val="Calibri"/>
      <family val="2"/>
    </font>
    <font>
      <u/>
      <sz val="11"/>
      <color theme="0"/>
      <name val="Calibri"/>
      <family val="2"/>
      <scheme val="minor"/>
    </font>
    <font>
      <b/>
      <sz val="14"/>
      <color theme="0"/>
      <name val="Calibri"/>
      <family val="2"/>
    </font>
    <font>
      <sz val="11"/>
      <color rgb="FFC00000"/>
      <name val="Calibri"/>
      <family val="2"/>
      <scheme val="minor"/>
    </font>
    <font>
      <sz val="10"/>
      <color rgb="FFC00000"/>
      <name val="Calibri"/>
      <family val="2"/>
      <scheme val="minor"/>
    </font>
    <font>
      <b/>
      <i/>
      <sz val="10"/>
      <color rgb="FFC00000"/>
      <name val="Calibri"/>
      <family val="2"/>
      <scheme val="minor"/>
    </font>
    <font>
      <i/>
      <sz val="11"/>
      <color rgb="FFC00000"/>
      <name val="Calibri"/>
      <family val="2"/>
      <scheme val="minor"/>
    </font>
    <font>
      <u/>
      <sz val="11"/>
      <color theme="4"/>
      <name val="Calibri"/>
      <family val="2"/>
      <scheme val="minor"/>
    </font>
    <font>
      <sz val="8"/>
      <color theme="0"/>
      <name val="Calibri"/>
      <family val="2"/>
    </font>
    <font>
      <sz val="10"/>
      <color theme="0"/>
      <name val="Calibri"/>
      <family val="2"/>
      <scheme val="minor"/>
    </font>
    <font>
      <sz val="10.5"/>
      <color theme="1"/>
      <name val="Calibri"/>
      <family val="2"/>
      <scheme val="minor"/>
    </font>
    <font>
      <b/>
      <sz val="20"/>
      <color theme="1"/>
      <name val="Calibri"/>
      <family val="2"/>
      <scheme val="minor"/>
    </font>
    <font>
      <sz val="11"/>
      <color theme="0" tint="-4.9989318521683403E-2"/>
      <name val="Calibri"/>
      <family val="2"/>
      <scheme val="minor"/>
    </font>
    <font>
      <u/>
      <sz val="11"/>
      <color rgb="FF0070C0"/>
      <name val="Calibri"/>
      <family val="2"/>
      <scheme val="minor"/>
    </font>
    <font>
      <sz val="11"/>
      <color rgb="FF0070C0"/>
      <name val="Calibri"/>
      <family val="2"/>
      <scheme val="minor"/>
    </font>
    <font>
      <b/>
      <sz val="11"/>
      <color theme="1"/>
      <name val="Calibri"/>
      <family val="2"/>
    </font>
    <font>
      <sz val="11"/>
      <color theme="1"/>
      <name val="Calibri"/>
      <family val="2"/>
    </font>
    <font>
      <u/>
      <sz val="9"/>
      <color indexed="81"/>
      <name val="Tahoma"/>
      <family val="2"/>
    </font>
  </fonts>
  <fills count="25">
    <fill>
      <patternFill patternType="none"/>
    </fill>
    <fill>
      <patternFill patternType="gray125"/>
    </fill>
    <fill>
      <patternFill patternType="solid">
        <fgColor rgb="FFFFC7CE"/>
      </patternFill>
    </fill>
    <fill>
      <patternFill patternType="solid">
        <fgColor rgb="FFFFFFCC"/>
      </patternFill>
    </fill>
    <fill>
      <patternFill patternType="solid">
        <fgColor rgb="FF004376"/>
        <bgColor indexed="64"/>
      </patternFill>
    </fill>
    <fill>
      <patternFill patternType="solid">
        <fgColor theme="0" tint="-0.14999847407452621"/>
        <bgColor indexed="64"/>
      </patternFill>
    </fill>
    <fill>
      <patternFill patternType="solid">
        <fgColor theme="0"/>
        <bgColor indexed="64"/>
      </patternFill>
    </fill>
    <fill>
      <patternFill patternType="solid">
        <fgColor rgb="FFDADADA"/>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3"/>
        <bgColor indexed="64"/>
      </patternFill>
    </fill>
    <fill>
      <patternFill patternType="solid">
        <fgColor theme="8"/>
        <bgColor indexed="64"/>
      </patternFill>
    </fill>
    <fill>
      <patternFill patternType="solid">
        <fgColor theme="4"/>
      </patternFill>
    </fill>
    <fill>
      <patternFill patternType="solid">
        <fgColor rgb="FFFFFF00"/>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rgb="FF492069"/>
        <bgColor indexed="64"/>
      </patternFill>
    </fill>
    <fill>
      <patternFill patternType="solid">
        <fgColor rgb="FFC9B8E1"/>
        <bgColor indexed="64"/>
      </patternFill>
    </fill>
  </fills>
  <borders count="36">
    <border>
      <left/>
      <right/>
      <top/>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bottom/>
      <diagonal/>
    </border>
    <border>
      <left/>
      <right/>
      <top/>
      <bottom style="thin">
        <color theme="0" tint="-0.499984740745262"/>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medium">
        <color indexed="64"/>
      </right>
      <top style="thin">
        <color theme="0" tint="-0.499984740745262"/>
      </top>
      <bottom style="thin">
        <color theme="0" tint="-0.499984740745262"/>
      </bottom>
      <diagonal/>
    </border>
    <border>
      <left/>
      <right style="thin">
        <color theme="0" tint="-0.499984740745262"/>
      </right>
      <top style="thin">
        <color theme="0" tint="-0.499984740745262"/>
      </top>
      <bottom style="medium">
        <color indexed="64"/>
      </bottom>
      <diagonal/>
    </border>
    <border>
      <left/>
      <right style="medium">
        <color indexed="64"/>
      </right>
      <top style="thin">
        <color theme="0" tint="-0.499984740745262"/>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s>
  <cellStyleXfs count="17">
    <xf numFmtId="0" fontId="0" fillId="0" borderId="0"/>
    <xf numFmtId="0" fontId="2" fillId="2" borderId="0" applyNumberFormat="0" applyBorder="0" applyAlignment="0" applyProtection="0"/>
    <xf numFmtId="0" fontId="1" fillId="3" borderId="1" applyNumberFormat="0" applyFont="0" applyAlignment="0" applyProtection="0"/>
    <xf numFmtId="0" fontId="23" fillId="0" borderId="0" applyNumberFormat="0" applyFill="0" applyBorder="0" applyAlignment="0" applyProtection="0"/>
    <xf numFmtId="43" fontId="1" fillId="0" borderId="0" applyFont="0" applyFill="0" applyBorder="0" applyAlignment="0" applyProtection="0"/>
    <xf numFmtId="0" fontId="8" fillId="8" borderId="0" applyNumberFormat="0" applyBorder="0" applyAlignment="0" applyProtection="0"/>
    <xf numFmtId="0" fontId="9" fillId="9" borderId="0" applyNumberFormat="0" applyBorder="0" applyAlignment="0" applyProtection="0"/>
    <xf numFmtId="0" fontId="10" fillId="10" borderId="6" applyNumberFormat="0" applyAlignment="0" applyProtection="0"/>
    <xf numFmtId="0" fontId="11" fillId="11" borderId="6" applyNumberFormat="0" applyAlignment="0" applyProtection="0"/>
    <xf numFmtId="0" fontId="12" fillId="0" borderId="7" applyNumberFormat="0" applyFill="0" applyAlignment="0" applyProtection="0"/>
    <xf numFmtId="0" fontId="3" fillId="12"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0" fontId="15" fillId="15" borderId="0" applyNumberFormat="0" applyBorder="0" applyAlignment="0" applyProtection="0"/>
    <xf numFmtId="44" fontId="1" fillId="0" borderId="0" applyFont="0" applyFill="0" applyBorder="0" applyAlignment="0" applyProtection="0"/>
  </cellStyleXfs>
  <cellXfs count="267">
    <xf numFmtId="0" fontId="0" fillId="0" borderId="0" xfId="0"/>
    <xf numFmtId="14" fontId="4" fillId="6" borderId="2" xfId="0" applyNumberFormat="1" applyFont="1" applyFill="1" applyBorder="1" applyAlignment="1" applyProtection="1">
      <alignment horizontal="center" vertical="center"/>
      <protection locked="0"/>
    </xf>
    <xf numFmtId="0" fontId="17" fillId="5" borderId="0" xfId="0" applyFont="1" applyFill="1" applyAlignment="1" applyProtection="1">
      <alignment horizontal="left" vertical="center" indent="11"/>
      <protection hidden="1"/>
    </xf>
    <xf numFmtId="0" fontId="17" fillId="5" borderId="0" xfId="0" applyFont="1" applyFill="1" applyAlignment="1" applyProtection="1">
      <alignment vertical="center"/>
      <protection hidden="1"/>
    </xf>
    <xf numFmtId="0" fontId="4" fillId="5" borderId="0" xfId="0" applyFont="1" applyFill="1" applyAlignment="1" applyProtection="1">
      <alignment horizontal="left" indent="1"/>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0" fontId="4" fillId="5" borderId="0" xfId="0" applyFont="1" applyFill="1" applyAlignment="1" applyProtection="1">
      <alignment vertical="center"/>
      <protection hidden="1"/>
    </xf>
    <xf numFmtId="0" fontId="4" fillId="5" borderId="2" xfId="0" applyFont="1" applyFill="1" applyBorder="1" applyAlignment="1" applyProtection="1">
      <alignment horizontal="center" vertical="center"/>
      <protection hidden="1"/>
    </xf>
    <xf numFmtId="0" fontId="4" fillId="5" borderId="2" xfId="0" applyFont="1" applyFill="1" applyBorder="1" applyAlignment="1" applyProtection="1">
      <alignment vertical="center"/>
      <protection hidden="1"/>
    </xf>
    <xf numFmtId="0" fontId="5" fillId="4" borderId="2" xfId="0" applyFont="1" applyFill="1" applyBorder="1" applyAlignment="1" applyProtection="1">
      <alignment horizontal="left" vertical="top" wrapText="1" indent="1"/>
      <protection hidden="1"/>
    </xf>
    <xf numFmtId="0" fontId="7" fillId="5" borderId="2" xfId="0" applyFont="1" applyFill="1" applyBorder="1" applyAlignment="1" applyProtection="1">
      <alignment horizontal="right" vertical="top" wrapText="1"/>
      <protection hidden="1"/>
    </xf>
    <xf numFmtId="0" fontId="6" fillId="0" borderId="0" xfId="0" applyFont="1" applyAlignment="1" applyProtection="1">
      <alignment vertical="top"/>
      <protection hidden="1"/>
    </xf>
    <xf numFmtId="1" fontId="18" fillId="7" borderId="2" xfId="0" applyNumberFormat="1" applyFont="1" applyFill="1" applyBorder="1" applyAlignment="1" applyProtection="1">
      <alignment horizontal="center" vertical="center"/>
      <protection hidden="1"/>
    </xf>
    <xf numFmtId="166" fontId="18" fillId="7" borderId="2" xfId="0" applyNumberFormat="1" applyFont="1" applyFill="1" applyBorder="1" applyAlignment="1" applyProtection="1">
      <alignment horizontal="left" vertical="center" indent="1"/>
      <protection hidden="1"/>
    </xf>
    <xf numFmtId="0" fontId="7" fillId="0" borderId="0" xfId="0" applyFont="1" applyProtection="1">
      <protection hidden="1"/>
    </xf>
    <xf numFmtId="165" fontId="18" fillId="7" borderId="2" xfId="0" applyNumberFormat="1" applyFont="1" applyFill="1" applyBorder="1" applyAlignment="1" applyProtection="1">
      <alignment vertical="center"/>
      <protection hidden="1"/>
    </xf>
    <xf numFmtId="0" fontId="16" fillId="5" borderId="0" xfId="0" applyFont="1" applyFill="1" applyAlignment="1" applyProtection="1">
      <alignment horizontal="right" vertical="center"/>
      <protection hidden="1"/>
    </xf>
    <xf numFmtId="0" fontId="21" fillId="5" borderId="0" xfId="0" applyFont="1" applyFill="1" applyAlignment="1" applyProtection="1">
      <alignment vertical="center"/>
      <protection hidden="1"/>
    </xf>
    <xf numFmtId="167" fontId="4" fillId="5" borderId="2" xfId="0" applyNumberFormat="1" applyFont="1" applyFill="1" applyBorder="1" applyAlignment="1" applyProtection="1">
      <alignment vertical="center"/>
      <protection hidden="1"/>
    </xf>
    <xf numFmtId="49" fontId="4" fillId="6" borderId="2" xfId="0" applyNumberFormat="1" applyFont="1" applyFill="1" applyBorder="1" applyAlignment="1" applyProtection="1">
      <alignment horizontal="left" vertical="center" wrapText="1"/>
      <protection locked="0"/>
    </xf>
    <xf numFmtId="0" fontId="23" fillId="5" borderId="0" xfId="3" applyFill="1" applyAlignment="1" applyProtection="1">
      <alignment horizontal="left" vertical="center" indent="4"/>
      <protection hidden="1"/>
    </xf>
    <xf numFmtId="0" fontId="4" fillId="5" borderId="0" xfId="0" applyFont="1" applyFill="1" applyAlignment="1" applyProtection="1">
      <alignment horizontal="left" vertical="top" wrapText="1"/>
      <protection hidden="1"/>
    </xf>
    <xf numFmtId="0" fontId="4" fillId="5" borderId="0" xfId="0" applyFont="1" applyFill="1" applyAlignment="1" applyProtection="1">
      <alignment horizontal="center" vertical="center"/>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protection hidden="1"/>
    </xf>
    <xf numFmtId="0" fontId="0" fillId="5" borderId="2" xfId="0" applyFill="1" applyBorder="1" applyAlignment="1">
      <alignment horizontal="center"/>
    </xf>
    <xf numFmtId="14" fontId="0" fillId="5" borderId="2" xfId="0" applyNumberFormat="1" applyFill="1" applyBorder="1"/>
    <xf numFmtId="0" fontId="0" fillId="5" borderId="2" xfId="0" applyFill="1" applyBorder="1"/>
    <xf numFmtId="0" fontId="0" fillId="0" borderId="0" xfId="0" applyProtection="1">
      <protection hidden="1"/>
    </xf>
    <xf numFmtId="0" fontId="5" fillId="15" borderId="11" xfId="15" applyFont="1" applyBorder="1" applyAlignment="1" applyProtection="1">
      <alignment horizontal="left" vertical="top" wrapText="1"/>
      <protection hidden="1"/>
    </xf>
    <xf numFmtId="0" fontId="5" fillId="4" borderId="2" xfId="0" applyFont="1" applyFill="1" applyBorder="1" applyAlignment="1" applyProtection="1">
      <alignment horizontal="center" vertical="top" wrapText="1"/>
      <protection hidden="1"/>
    </xf>
    <xf numFmtId="14" fontId="0" fillId="5" borderId="0" xfId="0" applyNumberFormat="1" applyFill="1" applyAlignment="1" applyProtection="1">
      <alignment horizontal="center"/>
      <protection hidden="1"/>
    </xf>
    <xf numFmtId="14" fontId="0" fillId="19" borderId="0" xfId="0" applyNumberFormat="1" applyFill="1" applyAlignment="1" applyProtection="1">
      <alignment horizontal="center"/>
      <protection hidden="1"/>
    </xf>
    <xf numFmtId="0" fontId="18" fillId="7" borderId="2" xfId="0" applyFont="1" applyFill="1" applyBorder="1" applyAlignment="1" applyProtection="1">
      <alignment horizontal="left" vertical="center" indent="1"/>
      <protection hidden="1"/>
    </xf>
    <xf numFmtId="14" fontId="0" fillId="16" borderId="0" xfId="0" applyNumberFormat="1" applyFill="1" applyAlignment="1" applyProtection="1">
      <alignment horizontal="center"/>
      <protection hidden="1"/>
    </xf>
    <xf numFmtId="0" fontId="3" fillId="17" borderId="0" xfId="0" applyFont="1" applyFill="1" applyAlignment="1" applyProtection="1">
      <alignment horizontal="centerContinuous" vertical="center"/>
      <protection hidden="1"/>
    </xf>
    <xf numFmtId="0" fontId="3" fillId="17" borderId="0" xfId="0" applyFont="1" applyFill="1" applyAlignment="1" applyProtection="1">
      <alignment horizontal="centerContinuous" vertical="top" wrapText="1"/>
      <protection hidden="1"/>
    </xf>
    <xf numFmtId="0" fontId="5" fillId="14" borderId="3" xfId="0" applyFont="1" applyFill="1" applyBorder="1" applyAlignment="1" applyProtection="1">
      <alignment horizontal="left" vertical="center" indent="1"/>
      <protection hidden="1"/>
    </xf>
    <xf numFmtId="0" fontId="15" fillId="14" borderId="4" xfId="0" applyFont="1" applyFill="1" applyBorder="1" applyAlignment="1" applyProtection="1">
      <alignment vertical="center"/>
      <protection hidden="1"/>
    </xf>
    <xf numFmtId="0" fontId="0" fillId="0" borderId="2" xfId="0" applyBorder="1" applyAlignment="1">
      <alignment horizontal="right"/>
    </xf>
    <xf numFmtId="0" fontId="0" fillId="0" borderId="2" xfId="0" applyBorder="1" applyAlignment="1">
      <alignment horizontal="center"/>
    </xf>
    <xf numFmtId="0" fontId="0" fillId="0" borderId="2" xfId="0" applyBorder="1"/>
    <xf numFmtId="0" fontId="25" fillId="0" borderId="2" xfId="0" applyFont="1" applyBorder="1"/>
    <xf numFmtId="14" fontId="0" fillId="0" borderId="2" xfId="0" applyNumberFormat="1" applyBorder="1"/>
    <xf numFmtId="0" fontId="0" fillId="20" borderId="2" xfId="0" applyFill="1" applyBorder="1"/>
    <xf numFmtId="0" fontId="0" fillId="0" borderId="3" xfId="0" applyBorder="1"/>
    <xf numFmtId="0" fontId="0" fillId="0" borderId="2" xfId="0" quotePrefix="1" applyBorder="1"/>
    <xf numFmtId="0" fontId="0" fillId="0" borderId="0" xfId="0" applyAlignment="1">
      <alignment horizontal="center"/>
    </xf>
    <xf numFmtId="0" fontId="25" fillId="0" borderId="0" xfId="0" applyFont="1"/>
    <xf numFmtId="0" fontId="0" fillId="0" borderId="12" xfId="0" applyBorder="1"/>
    <xf numFmtId="0" fontId="25" fillId="0" borderId="0" xfId="0" applyFont="1" applyAlignment="1">
      <alignment horizontal="right"/>
    </xf>
    <xf numFmtId="0" fontId="0" fillId="20" borderId="2" xfId="0" quotePrefix="1" applyFill="1" applyBorder="1"/>
    <xf numFmtId="14" fontId="0" fillId="20" borderId="2" xfId="0" applyNumberFormat="1" applyFill="1" applyBorder="1"/>
    <xf numFmtId="0" fontId="22" fillId="5" borderId="0" xfId="0" applyFont="1" applyFill="1" applyAlignment="1" applyProtection="1">
      <alignment horizontal="left" vertical="center" indent="10"/>
      <protection hidden="1"/>
    </xf>
    <xf numFmtId="0" fontId="0" fillId="13" borderId="2" xfId="0" applyFill="1" applyBorder="1" applyAlignment="1">
      <alignment horizontal="right"/>
    </xf>
    <xf numFmtId="0" fontId="25" fillId="0" borderId="2" xfId="0" applyFont="1" applyBorder="1" applyAlignment="1">
      <alignment horizontal="left"/>
    </xf>
    <xf numFmtId="164" fontId="4" fillId="6" borderId="10" xfId="4" applyNumberFormat="1" applyFont="1" applyFill="1" applyBorder="1" applyAlignment="1" applyProtection="1">
      <alignment horizontal="center" vertical="center"/>
      <protection locked="0"/>
    </xf>
    <xf numFmtId="1" fontId="0" fillId="0" borderId="2" xfId="0" applyNumberFormat="1" applyBorder="1" applyAlignment="1">
      <alignment horizontal="center" vertical="center"/>
    </xf>
    <xf numFmtId="0" fontId="4" fillId="0" borderId="0" xfId="0" applyFont="1" applyProtection="1">
      <protection hidden="1"/>
    </xf>
    <xf numFmtId="0" fontId="4" fillId="0" borderId="4" xfId="0" applyFont="1" applyBorder="1" applyAlignment="1" applyProtection="1">
      <alignment vertical="center"/>
      <protection locked="0"/>
    </xf>
    <xf numFmtId="0" fontId="4" fillId="0" borderId="0" xfId="0" applyFont="1" applyAlignment="1" applyProtection="1">
      <alignment vertical="center"/>
      <protection hidden="1"/>
    </xf>
    <xf numFmtId="0" fontId="30" fillId="5" borderId="0" xfId="0" applyFont="1" applyFill="1" applyAlignment="1" applyProtection="1">
      <alignment horizontal="left" vertical="top" wrapText="1"/>
      <protection hidden="1"/>
    </xf>
    <xf numFmtId="0" fontId="4" fillId="5" borderId="0" xfId="0" applyFont="1" applyFill="1" applyAlignment="1" applyProtection="1">
      <alignment horizontal="left" vertical="center"/>
      <protection hidden="1"/>
    </xf>
    <xf numFmtId="0" fontId="28" fillId="5" borderId="0" xfId="0" applyFont="1" applyFill="1" applyAlignment="1" applyProtection="1">
      <alignment horizontal="left" vertical="center" wrapText="1"/>
      <protection hidden="1"/>
    </xf>
    <xf numFmtId="0" fontId="0" fillId="0" borderId="0" xfId="0" applyAlignment="1" applyProtection="1">
      <alignment vertical="center"/>
      <protection hidden="1"/>
    </xf>
    <xf numFmtId="0" fontId="3" fillId="4" borderId="2" xfId="0" applyFont="1" applyFill="1" applyBorder="1" applyAlignment="1" applyProtection="1">
      <alignment horizontal="left" vertical="top" wrapText="1" indent="1"/>
      <protection hidden="1"/>
    </xf>
    <xf numFmtId="0" fontId="3" fillId="4" borderId="2" xfId="0" applyFont="1" applyFill="1" applyBorder="1" applyAlignment="1" applyProtection="1">
      <alignment horizontal="center" vertical="top" wrapText="1"/>
      <protection hidden="1"/>
    </xf>
    <xf numFmtId="164" fontId="4" fillId="6" borderId="10" xfId="4" applyNumberFormat="1" applyFont="1" applyFill="1" applyBorder="1" applyAlignment="1" applyProtection="1">
      <alignment horizontal="left" vertical="center"/>
      <protection locked="0"/>
    </xf>
    <xf numFmtId="0" fontId="22" fillId="5" borderId="0" xfId="0" applyFont="1" applyFill="1" applyAlignment="1" applyProtection="1">
      <alignment horizontal="left" vertical="center" indent="11"/>
      <protection hidden="1"/>
    </xf>
    <xf numFmtId="0" fontId="4" fillId="5" borderId="0" xfId="0" applyFont="1" applyFill="1" applyAlignment="1" applyProtection="1">
      <alignment horizontal="left" vertical="top"/>
      <protection hidden="1"/>
    </xf>
    <xf numFmtId="0" fontId="4" fillId="5" borderId="0" xfId="0" applyFont="1" applyFill="1" applyAlignment="1" applyProtection="1">
      <alignment horizontal="center" vertical="top" wrapText="1"/>
      <protection hidden="1"/>
    </xf>
    <xf numFmtId="0" fontId="21" fillId="5" borderId="0" xfId="0" applyFont="1" applyFill="1" applyAlignment="1" applyProtection="1">
      <alignment horizontal="center" vertical="top" wrapText="1"/>
      <protection hidden="1"/>
    </xf>
    <xf numFmtId="0" fontId="13" fillId="5" borderId="0" xfId="0" applyFont="1" applyFill="1" applyAlignment="1" applyProtection="1">
      <alignment horizontal="left" vertical="center"/>
      <protection hidden="1"/>
    </xf>
    <xf numFmtId="0" fontId="7" fillId="5" borderId="0" xfId="0" applyFont="1" applyFill="1" applyAlignment="1" applyProtection="1">
      <alignment horizontal="left" vertical="top" wrapText="1" indent="1"/>
      <protection hidden="1"/>
    </xf>
    <xf numFmtId="14" fontId="0" fillId="5" borderId="2" xfId="0" applyNumberFormat="1" applyFill="1" applyBorder="1" applyAlignment="1" applyProtection="1">
      <alignment horizontal="center"/>
      <protection hidden="1"/>
    </xf>
    <xf numFmtId="0" fontId="16" fillId="5" borderId="0" xfId="0" applyFont="1" applyFill="1" applyAlignment="1" applyProtection="1">
      <alignment horizontal="left" vertical="center" wrapText="1"/>
      <protection hidden="1"/>
    </xf>
    <xf numFmtId="14" fontId="4" fillId="5" borderId="0" xfId="0" applyNumberFormat="1" applyFont="1" applyFill="1" applyAlignment="1" applyProtection="1">
      <alignment vertical="center"/>
      <protection hidden="1"/>
    </xf>
    <xf numFmtId="0" fontId="33" fillId="14" borderId="5" xfId="3" applyFont="1" applyFill="1" applyBorder="1" applyAlignment="1" applyProtection="1">
      <alignment horizontal="center" vertical="center"/>
      <protection hidden="1"/>
    </xf>
    <xf numFmtId="0" fontId="0" fillId="19" borderId="0" xfId="0" applyFill="1" applyAlignment="1" applyProtection="1">
      <alignment horizontal="center"/>
      <protection hidden="1"/>
    </xf>
    <xf numFmtId="43" fontId="0" fillId="5" borderId="0" xfId="4" applyFont="1" applyFill="1" applyBorder="1" applyAlignment="1" applyProtection="1">
      <alignment horizontal="center"/>
      <protection hidden="1"/>
    </xf>
    <xf numFmtId="0" fontId="0" fillId="5" borderId="0" xfId="0" applyFill="1" applyAlignment="1" applyProtection="1">
      <alignment vertical="center"/>
      <protection hidden="1"/>
    </xf>
    <xf numFmtId="0" fontId="3" fillId="17" borderId="13" xfId="0" applyFont="1" applyFill="1" applyBorder="1" applyAlignment="1" applyProtection="1">
      <alignment horizontal="centerContinuous" vertical="center"/>
      <protection hidden="1"/>
    </xf>
    <xf numFmtId="0" fontId="3" fillId="17" borderId="14" xfId="0" applyFont="1" applyFill="1" applyBorder="1" applyAlignment="1" applyProtection="1">
      <alignment horizontal="centerContinuous" vertical="top" wrapText="1"/>
      <protection hidden="1"/>
    </xf>
    <xf numFmtId="0" fontId="3" fillId="17" borderId="14" xfId="0" applyFont="1" applyFill="1" applyBorder="1" applyAlignment="1" applyProtection="1">
      <alignment horizontal="centerContinuous" vertical="center"/>
      <protection hidden="1"/>
    </xf>
    <xf numFmtId="0" fontId="3" fillId="17" borderId="15" xfId="0" applyFont="1" applyFill="1" applyBorder="1" applyAlignment="1" applyProtection="1">
      <alignment horizontal="centerContinuous" vertical="top" wrapText="1"/>
      <protection hidden="1"/>
    </xf>
    <xf numFmtId="0" fontId="5" fillId="4" borderId="2" xfId="0" applyFont="1" applyFill="1" applyBorder="1" applyAlignment="1" applyProtection="1">
      <alignment horizontal="left" vertical="top" wrapText="1"/>
      <protection hidden="1"/>
    </xf>
    <xf numFmtId="3" fontId="5" fillId="4" borderId="2" xfId="0" applyNumberFormat="1" applyFont="1" applyFill="1" applyBorder="1" applyAlignment="1" applyProtection="1">
      <alignment horizontal="left" vertical="top" wrapText="1"/>
      <protection hidden="1"/>
    </xf>
    <xf numFmtId="0" fontId="7" fillId="5" borderId="10" xfId="0" applyFont="1" applyFill="1" applyBorder="1" applyAlignment="1" applyProtection="1">
      <alignment horizontal="right" vertical="top" wrapText="1"/>
      <protection hidden="1"/>
    </xf>
    <xf numFmtId="164" fontId="4" fillId="0" borderId="2" xfId="4" applyNumberFormat="1" applyFont="1" applyBorder="1" applyAlignment="1" applyProtection="1">
      <alignment horizontal="right" vertical="center"/>
      <protection locked="0"/>
    </xf>
    <xf numFmtId="1" fontId="4" fillId="6" borderId="2" xfId="0" applyNumberFormat="1" applyFont="1" applyFill="1" applyBorder="1" applyAlignment="1" applyProtection="1">
      <alignment horizontal="center" vertical="center"/>
      <protection locked="0"/>
    </xf>
    <xf numFmtId="0" fontId="18" fillId="7" borderId="2" xfId="0" applyFont="1" applyFill="1" applyBorder="1" applyAlignment="1" applyProtection="1">
      <alignment vertical="center"/>
      <protection hidden="1"/>
    </xf>
    <xf numFmtId="1" fontId="4" fillId="5" borderId="2" xfId="14" applyNumberFormat="1" applyFont="1" applyFill="1" applyBorder="1" applyAlignment="1" applyProtection="1">
      <alignment vertical="center"/>
      <protection hidden="1"/>
    </xf>
    <xf numFmtId="0" fontId="0" fillId="5" borderId="2" xfId="0" applyFill="1" applyBorder="1" applyAlignment="1" applyProtection="1">
      <alignment horizontal="center"/>
      <protection hidden="1"/>
    </xf>
    <xf numFmtId="14" fontId="0" fillId="5" borderId="2" xfId="0" applyNumberFormat="1" applyFill="1" applyBorder="1" applyProtection="1">
      <protection hidden="1"/>
    </xf>
    <xf numFmtId="0" fontId="0" fillId="5" borderId="2" xfId="0" applyFill="1" applyBorder="1" applyProtection="1">
      <protection hidden="1"/>
    </xf>
    <xf numFmtId="14" fontId="4" fillId="5" borderId="2" xfId="0" applyNumberFormat="1" applyFont="1" applyFill="1" applyBorder="1" applyAlignment="1" applyProtection="1">
      <alignment vertical="center"/>
      <protection hidden="1"/>
    </xf>
    <xf numFmtId="0" fontId="3" fillId="17" borderId="18" xfId="0" applyFont="1" applyFill="1" applyBorder="1" applyAlignment="1" applyProtection="1">
      <alignment horizontal="centerContinuous" vertical="center" wrapText="1"/>
      <protection hidden="1"/>
    </xf>
    <xf numFmtId="0" fontId="0" fillId="18" borderId="2" xfId="0" applyFill="1" applyBorder="1" applyAlignment="1" applyProtection="1">
      <alignment horizontal="center" vertical="top" wrapText="1"/>
      <protection hidden="1"/>
    </xf>
    <xf numFmtId="0" fontId="13" fillId="5" borderId="0" xfId="0" applyFont="1" applyFill="1"/>
    <xf numFmtId="0" fontId="3" fillId="17" borderId="19" xfId="0" applyFont="1" applyFill="1" applyBorder="1" applyAlignment="1" applyProtection="1">
      <alignment horizontal="centerContinuous" vertical="center" wrapText="1"/>
      <protection hidden="1"/>
    </xf>
    <xf numFmtId="0" fontId="3" fillId="17" borderId="20" xfId="0" applyFont="1" applyFill="1" applyBorder="1" applyAlignment="1" applyProtection="1">
      <alignment horizontal="centerContinuous" vertical="center" wrapText="1"/>
      <protection hidden="1"/>
    </xf>
    <xf numFmtId="0" fontId="0" fillId="18" borderId="2" xfId="0" applyFill="1" applyBorder="1" applyAlignment="1" applyProtection="1">
      <alignment horizontal="center" vertical="top"/>
      <protection hidden="1"/>
    </xf>
    <xf numFmtId="0" fontId="0" fillId="18" borderId="2" xfId="0" applyFill="1" applyBorder="1" applyAlignment="1" applyProtection="1">
      <alignment vertical="top"/>
      <protection hidden="1"/>
    </xf>
    <xf numFmtId="0" fontId="0" fillId="18" borderId="2" xfId="0" applyFill="1" applyBorder="1" applyAlignment="1" applyProtection="1">
      <alignment vertical="top" wrapText="1"/>
      <protection hidden="1"/>
    </xf>
    <xf numFmtId="0" fontId="0" fillId="16" borderId="2" xfId="0" applyFill="1" applyBorder="1" applyAlignment="1" applyProtection="1">
      <alignment vertical="top" wrapText="1"/>
      <protection hidden="1"/>
    </xf>
    <xf numFmtId="0" fontId="30" fillId="5" borderId="0" xfId="0" applyFont="1" applyFill="1" applyAlignment="1" applyProtection="1">
      <alignment horizontal="left" wrapText="1"/>
      <protection hidden="1"/>
    </xf>
    <xf numFmtId="0" fontId="0" fillId="19" borderId="2" xfId="0" applyFill="1" applyBorder="1" applyAlignment="1" applyProtection="1">
      <alignment horizontal="center" vertical="top" wrapText="1"/>
      <protection hidden="1"/>
    </xf>
    <xf numFmtId="0" fontId="0" fillId="16" borderId="2" xfId="0" applyFill="1" applyBorder="1" applyAlignment="1" applyProtection="1">
      <alignment horizontal="center" vertical="top" wrapText="1"/>
      <protection hidden="1"/>
    </xf>
    <xf numFmtId="0" fontId="0" fillId="5" borderId="2" xfId="0" applyFill="1" applyBorder="1" applyAlignment="1" applyProtection="1">
      <alignment horizontal="center" vertical="top" wrapText="1"/>
      <protection hidden="1"/>
    </xf>
    <xf numFmtId="49" fontId="4" fillId="0" borderId="3" xfId="0" applyNumberFormat="1" applyFont="1" applyBorder="1" applyAlignment="1" applyProtection="1">
      <alignment vertical="center"/>
      <protection locked="0"/>
    </xf>
    <xf numFmtId="0" fontId="0" fillId="5" borderId="5" xfId="0" applyFill="1" applyBorder="1" applyAlignment="1" applyProtection="1">
      <alignment horizontal="center" vertical="top" wrapText="1"/>
      <protection hidden="1"/>
    </xf>
    <xf numFmtId="0" fontId="3" fillId="4" borderId="3" xfId="0" applyFont="1" applyFill="1" applyBorder="1" applyAlignment="1" applyProtection="1">
      <alignment horizontal="left" vertical="top" wrapText="1" indent="1"/>
      <protection hidden="1"/>
    </xf>
    <xf numFmtId="0" fontId="4" fillId="0" borderId="5" xfId="0" applyFont="1" applyBorder="1" applyAlignment="1" applyProtection="1">
      <alignment vertical="center"/>
      <protection locked="0"/>
    </xf>
    <xf numFmtId="0" fontId="0" fillId="0" borderId="2" xfId="0" applyBorder="1" applyProtection="1">
      <protection hidden="1"/>
    </xf>
    <xf numFmtId="0" fontId="4" fillId="19" borderId="2" xfId="0" applyFont="1" applyFill="1" applyBorder="1" applyAlignment="1" applyProtection="1">
      <alignment horizontal="center" vertical="center"/>
      <protection hidden="1"/>
    </xf>
    <xf numFmtId="14" fontId="0" fillId="19" borderId="2" xfId="0" applyNumberFormat="1" applyFill="1" applyBorder="1" applyAlignment="1" applyProtection="1">
      <alignment horizontal="center"/>
      <protection hidden="1"/>
    </xf>
    <xf numFmtId="0" fontId="7" fillId="19" borderId="10" xfId="0" applyFont="1" applyFill="1" applyBorder="1" applyAlignment="1" applyProtection="1">
      <alignment horizontal="right" vertical="top" wrapText="1"/>
      <protection hidden="1"/>
    </xf>
    <xf numFmtId="49" fontId="4" fillId="6" borderId="2" xfId="0" applyNumberFormat="1" applyFont="1" applyFill="1" applyBorder="1" applyAlignment="1" applyProtection="1">
      <alignment horizontal="left" vertical="center"/>
      <protection locked="0"/>
    </xf>
    <xf numFmtId="0" fontId="35" fillId="5" borderId="0" xfId="0" applyFont="1" applyFill="1" applyAlignment="1" applyProtection="1">
      <alignment horizontal="left" indent="1"/>
      <protection hidden="1"/>
    </xf>
    <xf numFmtId="0" fontId="36" fillId="5" borderId="16" xfId="0" applyFont="1" applyFill="1" applyBorder="1" applyAlignment="1" applyProtection="1">
      <alignment horizontal="left" vertical="center" wrapText="1"/>
      <protection hidden="1"/>
    </xf>
    <xf numFmtId="0" fontId="35" fillId="0" borderId="0" xfId="0" applyFont="1"/>
    <xf numFmtId="0" fontId="4" fillId="6" borderId="2" xfId="0" applyNumberFormat="1" applyFont="1" applyFill="1" applyBorder="1" applyAlignment="1" applyProtection="1">
      <alignment horizontal="center" vertical="center"/>
      <protection locked="0" hidden="1"/>
    </xf>
    <xf numFmtId="0" fontId="36" fillId="5" borderId="0" xfId="0" applyFont="1" applyFill="1" applyAlignment="1" applyProtection="1">
      <alignment horizontal="left" vertical="top" wrapText="1" indent="1"/>
      <protection hidden="1"/>
    </xf>
    <xf numFmtId="0" fontId="35" fillId="5" borderId="0" xfId="0" applyFont="1" applyFill="1" applyAlignment="1" applyProtection="1">
      <alignment horizontal="left" vertical="center"/>
      <protection hidden="1"/>
    </xf>
    <xf numFmtId="0" fontId="39" fillId="5" borderId="0" xfId="3" applyFont="1" applyFill="1" applyAlignment="1" applyProtection="1">
      <alignment horizontal="left" vertical="center" indent="4"/>
      <protection hidden="1"/>
    </xf>
    <xf numFmtId="49" fontId="4" fillId="0" borderId="4" xfId="0" applyNumberFormat="1" applyFont="1" applyBorder="1" applyAlignment="1" applyProtection="1">
      <alignment vertical="center"/>
      <protection locked="0"/>
    </xf>
    <xf numFmtId="49" fontId="4" fillId="5" borderId="0" xfId="0" quotePrefix="1" applyNumberFormat="1" applyFont="1" applyFill="1" applyAlignment="1" applyProtection="1">
      <alignment vertical="top" wrapText="1"/>
      <protection hidden="1"/>
    </xf>
    <xf numFmtId="0" fontId="13" fillId="5" borderId="0" xfId="0" applyFont="1" applyFill="1" applyAlignment="1" applyProtection="1">
      <alignment horizontal="left" vertical="top"/>
      <protection hidden="1"/>
    </xf>
    <xf numFmtId="0" fontId="7" fillId="21" borderId="2" xfId="0" applyFont="1" applyFill="1" applyBorder="1" applyProtection="1">
      <protection hidden="1"/>
    </xf>
    <xf numFmtId="168" fontId="7" fillId="21" borderId="2" xfId="0" applyNumberFormat="1" applyFont="1" applyFill="1" applyBorder="1" applyProtection="1">
      <protection hidden="1"/>
    </xf>
    <xf numFmtId="169" fontId="7" fillId="21" borderId="2" xfId="0" applyNumberFormat="1" applyFont="1" applyFill="1" applyBorder="1" applyProtection="1">
      <protection hidden="1"/>
    </xf>
    <xf numFmtId="164" fontId="7" fillId="21" borderId="2" xfId="0" applyNumberFormat="1" applyFont="1" applyFill="1" applyBorder="1" applyProtection="1">
      <protection hidden="1"/>
    </xf>
    <xf numFmtId="0" fontId="38" fillId="7" borderId="2" xfId="0" applyFont="1" applyFill="1" applyBorder="1" applyAlignment="1" applyProtection="1">
      <alignment horizontal="left" vertical="center" wrapText="1" indent="1"/>
      <protection hidden="1"/>
    </xf>
    <xf numFmtId="0" fontId="38" fillId="7" borderId="2" xfId="0" applyFont="1" applyFill="1" applyBorder="1" applyAlignment="1" applyProtection="1">
      <alignment horizontal="left" vertical="center" indent="1"/>
      <protection hidden="1"/>
    </xf>
    <xf numFmtId="14" fontId="37" fillId="5" borderId="2" xfId="0" applyNumberFormat="1" applyFont="1" applyFill="1" applyBorder="1" applyAlignment="1" applyProtection="1">
      <alignment horizontal="left" vertical="top" wrapText="1" indent="1"/>
      <protection hidden="1"/>
    </xf>
    <xf numFmtId="0" fontId="0" fillId="0" borderId="0" xfId="0" applyAlignment="1">
      <alignment vertical="center"/>
    </xf>
    <xf numFmtId="0" fontId="25" fillId="0" borderId="0" xfId="0" applyFont="1" applyAlignment="1">
      <alignment vertical="center"/>
    </xf>
    <xf numFmtId="0" fontId="25" fillId="0" borderId="2" xfId="0" applyFont="1" applyBorder="1" applyProtection="1">
      <protection hidden="1"/>
    </xf>
    <xf numFmtId="3" fontId="4" fillId="6" borderId="2" xfId="0" applyNumberFormat="1" applyFont="1" applyFill="1" applyBorder="1" applyAlignment="1" applyProtection="1">
      <alignment horizontal="right" vertical="center"/>
      <protection locked="0"/>
    </xf>
    <xf numFmtId="0" fontId="41" fillId="4" borderId="2" xfId="0" applyFont="1" applyFill="1" applyBorder="1" applyAlignment="1" applyProtection="1">
      <alignment horizontal="center" vertical="top" wrapText="1"/>
      <protection hidden="1"/>
    </xf>
    <xf numFmtId="0" fontId="4" fillId="5" borderId="0" xfId="0" applyFont="1" applyFill="1" applyAlignment="1" applyProtection="1">
      <alignment horizontal="left"/>
      <protection hidden="1"/>
    </xf>
    <xf numFmtId="0" fontId="0" fillId="0" borderId="0" xfId="0" applyFont="1"/>
    <xf numFmtId="0" fontId="0" fillId="0" borderId="0" xfId="0" applyFont="1" applyAlignment="1">
      <alignment wrapText="1"/>
    </xf>
    <xf numFmtId="0" fontId="0" fillId="0" borderId="0" xfId="0" applyFont="1" applyAlignment="1">
      <alignment vertical="top" wrapText="1"/>
    </xf>
    <xf numFmtId="0" fontId="43" fillId="0" borderId="0" xfId="0" applyFont="1"/>
    <xf numFmtId="14" fontId="4" fillId="5" borderId="2" xfId="0" applyNumberFormat="1" applyFont="1" applyFill="1" applyBorder="1" applyAlignment="1" applyProtection="1">
      <alignment horizontal="left" vertical="center"/>
      <protection hidden="1"/>
    </xf>
    <xf numFmtId="0" fontId="21" fillId="5" borderId="0" xfId="0" applyFont="1" applyFill="1" applyProtection="1">
      <protection hidden="1"/>
    </xf>
    <xf numFmtId="14" fontId="4" fillId="5" borderId="5" xfId="0" applyNumberFormat="1" applyFont="1" applyFill="1" applyBorder="1" applyAlignment="1" applyProtection="1">
      <alignment vertical="center"/>
      <protection hidden="1"/>
    </xf>
    <xf numFmtId="0" fontId="44" fillId="17" borderId="3" xfId="0" applyFont="1" applyFill="1" applyBorder="1" applyAlignment="1" applyProtection="1">
      <alignment horizontal="centerContinuous" vertical="center"/>
      <protection hidden="1"/>
    </xf>
    <xf numFmtId="0" fontId="44" fillId="17" borderId="4" xfId="0" applyFont="1" applyFill="1" applyBorder="1" applyAlignment="1" applyProtection="1">
      <alignment horizontal="centerContinuous" vertical="center"/>
      <protection hidden="1"/>
    </xf>
    <xf numFmtId="0" fontId="44" fillId="17" borderId="0" xfId="0" applyFont="1" applyFill="1" applyAlignment="1" applyProtection="1">
      <alignment horizontal="centerContinuous" vertical="center"/>
      <protection hidden="1"/>
    </xf>
    <xf numFmtId="164" fontId="4" fillId="5" borderId="2" xfId="4" applyNumberFormat="1" applyFont="1" applyFill="1" applyBorder="1" applyAlignment="1" applyProtection="1">
      <alignment vertical="center"/>
      <protection hidden="1"/>
    </xf>
    <xf numFmtId="1" fontId="0" fillId="5" borderId="2" xfId="0" applyNumberFormat="1" applyFill="1" applyBorder="1" applyAlignment="1" applyProtection="1">
      <alignment horizontal="center"/>
      <protection hidden="1"/>
    </xf>
    <xf numFmtId="164" fontId="4" fillId="5" borderId="0" xfId="4" applyNumberFormat="1" applyFont="1" applyFill="1" applyBorder="1" applyAlignment="1" applyProtection="1">
      <alignment vertical="center"/>
      <protection hidden="1"/>
    </xf>
    <xf numFmtId="43" fontId="4" fillId="5" borderId="0" xfId="4" applyFont="1" applyFill="1" applyAlignment="1" applyProtection="1">
      <alignment vertical="center"/>
      <protection hidden="1"/>
    </xf>
    <xf numFmtId="0" fontId="4" fillId="5" borderId="2" xfId="0" applyFont="1" applyFill="1" applyBorder="1" applyAlignment="1" applyProtection="1">
      <alignment horizontal="right" vertical="top" wrapText="1"/>
      <protection hidden="1"/>
    </xf>
    <xf numFmtId="165" fontId="4" fillId="5" borderId="2" xfId="4" applyNumberFormat="1" applyFont="1" applyFill="1" applyBorder="1" applyAlignment="1" applyProtection="1">
      <alignment vertical="center"/>
      <protection hidden="1"/>
    </xf>
    <xf numFmtId="165" fontId="4" fillId="5" borderId="2" xfId="14" applyNumberFormat="1" applyFont="1" applyFill="1" applyBorder="1" applyAlignment="1" applyProtection="1">
      <alignment vertical="center"/>
      <protection hidden="1"/>
    </xf>
    <xf numFmtId="171" fontId="4" fillId="5" borderId="2" xfId="14" applyNumberFormat="1" applyFont="1" applyFill="1" applyBorder="1" applyAlignment="1" applyProtection="1">
      <alignment vertical="center"/>
      <protection hidden="1"/>
    </xf>
    <xf numFmtId="0" fontId="3" fillId="22" borderId="4" xfId="0" applyFont="1" applyFill="1" applyBorder="1" applyAlignment="1" applyProtection="1">
      <alignment vertical="center"/>
      <protection hidden="1"/>
    </xf>
    <xf numFmtId="14" fontId="4" fillId="5" borderId="0" xfId="0" applyNumberFormat="1" applyFont="1" applyFill="1" applyAlignment="1" applyProtection="1">
      <alignment horizontal="left" vertical="center"/>
      <protection hidden="1"/>
    </xf>
    <xf numFmtId="14" fontId="21" fillId="5" borderId="0" xfId="0" applyNumberFormat="1" applyFont="1" applyFill="1" applyAlignment="1" applyProtection="1">
      <alignment horizontal="left" vertical="center"/>
      <protection hidden="1"/>
    </xf>
    <xf numFmtId="0" fontId="0" fillId="0" borderId="0" xfId="0" applyAlignment="1" applyProtection="1">
      <alignment horizontal="left"/>
      <protection hidden="1"/>
    </xf>
    <xf numFmtId="168" fontId="7" fillId="21" borderId="2" xfId="0" applyNumberFormat="1" applyFont="1" applyFill="1" applyBorder="1" applyAlignment="1" applyProtection="1">
      <alignment horizontal="left"/>
      <protection hidden="1"/>
    </xf>
    <xf numFmtId="0" fontId="25" fillId="0" borderId="0" xfId="0" applyFont="1" applyProtection="1">
      <protection hidden="1"/>
    </xf>
    <xf numFmtId="0" fontId="0" fillId="13" borderId="2" xfId="0" applyFill="1" applyBorder="1" applyAlignment="1" applyProtection="1">
      <alignment vertical="top" wrapText="1"/>
      <protection hidden="1"/>
    </xf>
    <xf numFmtId="14" fontId="17" fillId="5" borderId="0" xfId="0" applyNumberFormat="1" applyFont="1" applyFill="1" applyAlignment="1" applyProtection="1">
      <alignment vertical="center"/>
      <protection hidden="1"/>
    </xf>
    <xf numFmtId="0" fontId="0" fillId="0" borderId="0" xfId="0" applyAlignment="1">
      <alignment horizontal="left" vertical="center" indent="1"/>
    </xf>
    <xf numFmtId="0" fontId="5" fillId="23" borderId="2" xfId="0" applyFont="1" applyFill="1" applyBorder="1" applyAlignment="1" applyProtection="1">
      <alignment horizontal="center" vertical="top" wrapText="1"/>
      <protection hidden="1"/>
    </xf>
    <xf numFmtId="172" fontId="4" fillId="5" borderId="2" xfId="0" applyNumberFormat="1" applyFont="1" applyFill="1" applyBorder="1" applyAlignment="1" applyProtection="1">
      <alignment horizontal="center" vertical="center"/>
      <protection hidden="1"/>
    </xf>
    <xf numFmtId="0" fontId="4" fillId="5" borderId="0" xfId="0" applyFont="1" applyFill="1" applyAlignment="1" applyProtection="1">
      <alignment horizontal="right" vertical="center"/>
      <protection hidden="1"/>
    </xf>
    <xf numFmtId="0" fontId="0" fillId="0" borderId="12" xfId="0" applyBorder="1" applyAlignment="1">
      <alignment horizontal="center"/>
    </xf>
    <xf numFmtId="0" fontId="0" fillId="5" borderId="12" xfId="0" applyFill="1" applyBorder="1" applyAlignment="1">
      <alignment horizontal="center"/>
    </xf>
    <xf numFmtId="14" fontId="0" fillId="0" borderId="12" xfId="0" applyNumberFormat="1" applyBorder="1"/>
    <xf numFmtId="14" fontId="0" fillId="0" borderId="12" xfId="0" applyNumberFormat="1" applyBorder="1" applyAlignment="1">
      <alignment horizontal="left"/>
    </xf>
    <xf numFmtId="0" fontId="0" fillId="0" borderId="24" xfId="0" applyBorder="1"/>
    <xf numFmtId="0" fontId="21" fillId="19" borderId="0" xfId="0" applyFont="1" applyFill="1" applyAlignment="1" applyProtection="1">
      <alignment horizontal="center" vertical="top" wrapText="1"/>
      <protection hidden="1"/>
    </xf>
    <xf numFmtId="1" fontId="0" fillId="19" borderId="2" xfId="0" applyNumberFormat="1" applyFill="1" applyBorder="1" applyAlignment="1" applyProtection="1">
      <alignment horizontal="center"/>
      <protection hidden="1"/>
    </xf>
    <xf numFmtId="0" fontId="4" fillId="19" borderId="2" xfId="0" applyFont="1" applyFill="1" applyBorder="1" applyAlignment="1" applyProtection="1">
      <alignment horizontal="right" vertical="top" wrapText="1"/>
      <protection hidden="1"/>
    </xf>
    <xf numFmtId="0" fontId="4" fillId="5" borderId="0" xfId="0" quotePrefix="1" applyNumberFormat="1" applyFont="1" applyFill="1" applyAlignment="1" applyProtection="1">
      <alignment vertical="top" wrapText="1"/>
      <protection hidden="1"/>
    </xf>
    <xf numFmtId="0" fontId="4" fillId="0" borderId="0" xfId="0" applyFont="1" applyAlignment="1" applyProtection="1">
      <alignment horizontal="center"/>
      <protection hidden="1"/>
    </xf>
    <xf numFmtId="0" fontId="4" fillId="0" borderId="0" xfId="0" applyFont="1"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center" vertical="center"/>
      <protection hidden="1"/>
    </xf>
    <xf numFmtId="168" fontId="7" fillId="21" borderId="2" xfId="0" applyNumberFormat="1" applyFont="1" applyFill="1" applyBorder="1" applyAlignment="1" applyProtection="1">
      <alignment horizontal="center"/>
      <protection hidden="1"/>
    </xf>
    <xf numFmtId="0" fontId="3" fillId="22" borderId="3" xfId="0" applyFont="1" applyFill="1" applyBorder="1" applyAlignment="1" applyProtection="1">
      <alignment horizontal="left" vertical="center" indent="1"/>
      <protection hidden="1"/>
    </xf>
    <xf numFmtId="2" fontId="4" fillId="5" borderId="0" xfId="0" quotePrefix="1" applyNumberFormat="1" applyFont="1" applyFill="1" applyAlignment="1" applyProtection="1">
      <alignment vertical="top" wrapText="1"/>
      <protection hidden="1"/>
    </xf>
    <xf numFmtId="0" fontId="4" fillId="6" borderId="2" xfId="0" applyNumberFormat="1" applyFont="1" applyFill="1" applyBorder="1" applyAlignment="1" applyProtection="1">
      <alignment horizontal="center" vertical="center"/>
      <protection locked="0"/>
    </xf>
    <xf numFmtId="0" fontId="25" fillId="0" borderId="0" xfId="0" applyFont="1" applyAlignment="1">
      <alignment vertical="center" wrapText="1"/>
    </xf>
    <xf numFmtId="0" fontId="0" fillId="0" borderId="0" xfId="0" applyFont="1" applyAlignment="1">
      <alignment vertical="center" wrapText="1"/>
    </xf>
    <xf numFmtId="49" fontId="13" fillId="5" borderId="0" xfId="0" quotePrefix="1" applyNumberFormat="1" applyFont="1" applyFill="1" applyAlignment="1" applyProtection="1">
      <alignment vertical="top"/>
      <protection hidden="1"/>
    </xf>
    <xf numFmtId="0" fontId="13" fillId="0" borderId="0" xfId="0" applyFont="1" applyAlignment="1" applyProtection="1">
      <alignment vertical="center"/>
      <protection hidden="1"/>
    </xf>
    <xf numFmtId="0" fontId="0" fillId="16" borderId="0" xfId="0" applyFill="1" applyAlignment="1" applyProtection="1">
      <alignment horizontal="center"/>
      <protection hidden="1"/>
    </xf>
    <xf numFmtId="3" fontId="7" fillId="0" borderId="0" xfId="0" applyNumberFormat="1" applyFont="1" applyProtection="1">
      <protection hidden="1"/>
    </xf>
    <xf numFmtId="9" fontId="0" fillId="16" borderId="2" xfId="0" applyNumberFormat="1" applyFill="1" applyBorder="1" applyAlignment="1" applyProtection="1">
      <alignment vertical="top" wrapText="1"/>
      <protection hidden="1"/>
    </xf>
    <xf numFmtId="165" fontId="4" fillId="5" borderId="2" xfId="0" applyNumberFormat="1" applyFont="1" applyFill="1" applyBorder="1" applyAlignment="1" applyProtection="1">
      <alignment horizontal="right" vertical="center"/>
      <protection hidden="1"/>
    </xf>
    <xf numFmtId="0" fontId="0" fillId="5" borderId="17" xfId="0" quotePrefix="1" applyFill="1" applyBorder="1" applyAlignment="1">
      <alignment horizontal="center"/>
    </xf>
    <xf numFmtId="14" fontId="0" fillId="5" borderId="17" xfId="0" quotePrefix="1" applyNumberFormat="1" applyFill="1" applyBorder="1"/>
    <xf numFmtId="0" fontId="4" fillId="5" borderId="0" xfId="0" quotePrefix="1" applyFont="1" applyFill="1" applyAlignment="1" applyProtection="1">
      <alignment horizontal="left" indent="1"/>
      <protection hidden="1"/>
    </xf>
    <xf numFmtId="0" fontId="36" fillId="5" borderId="2" xfId="0" applyFont="1" applyFill="1" applyBorder="1" applyAlignment="1" applyProtection="1">
      <alignment horizontal="left" vertical="center" wrapText="1"/>
      <protection hidden="1"/>
    </xf>
    <xf numFmtId="0" fontId="47" fillId="0" borderId="0" xfId="0" applyFont="1" applyAlignment="1">
      <alignment vertical="center" wrapText="1"/>
    </xf>
    <xf numFmtId="0" fontId="18" fillId="7" borderId="5" xfId="0" quotePrefix="1" applyFont="1" applyFill="1" applyBorder="1" applyAlignment="1" applyProtection="1">
      <alignment horizontal="center" vertical="center" wrapText="1"/>
      <protection hidden="1"/>
    </xf>
    <xf numFmtId="0" fontId="13" fillId="5" borderId="0" xfId="0" applyFont="1" applyFill="1" applyProtection="1">
      <protection hidden="1"/>
    </xf>
    <xf numFmtId="165" fontId="4" fillId="5" borderId="3" xfId="4" applyNumberFormat="1" applyFont="1" applyFill="1" applyBorder="1" applyAlignment="1" applyProtection="1">
      <alignment vertical="center"/>
      <protection hidden="1"/>
    </xf>
    <xf numFmtId="165" fontId="4" fillId="5" borderId="5" xfId="14" applyNumberFormat="1" applyFont="1" applyFill="1" applyBorder="1" applyAlignment="1" applyProtection="1">
      <alignment vertical="center"/>
      <protection hidden="1"/>
    </xf>
    <xf numFmtId="170" fontId="4" fillId="5" borderId="9" xfId="4" applyNumberFormat="1" applyFont="1" applyFill="1" applyBorder="1" applyAlignment="1" applyProtection="1">
      <alignment horizontal="center" vertical="center"/>
      <protection hidden="1"/>
    </xf>
    <xf numFmtId="0" fontId="3" fillId="17" borderId="25" xfId="0" applyFont="1" applyFill="1" applyBorder="1" applyAlignment="1" applyProtection="1">
      <alignment horizontal="centerContinuous" vertical="center"/>
      <protection hidden="1"/>
    </xf>
    <xf numFmtId="0" fontId="3" fillId="17" borderId="26" xfId="0" applyFont="1" applyFill="1" applyBorder="1" applyAlignment="1" applyProtection="1">
      <alignment horizontal="centerContinuous" vertical="center"/>
      <protection hidden="1"/>
    </xf>
    <xf numFmtId="0" fontId="3" fillId="17" borderId="26" xfId="0" applyFont="1" applyFill="1" applyBorder="1" applyAlignment="1" applyProtection="1">
      <alignment horizontal="centerContinuous" vertical="top" wrapText="1"/>
      <protection hidden="1"/>
    </xf>
    <xf numFmtId="0" fontId="3" fillId="17" borderId="27" xfId="0" applyFont="1" applyFill="1" applyBorder="1" applyAlignment="1" applyProtection="1">
      <alignment horizontal="centerContinuous" vertical="top" wrapText="1"/>
      <protection hidden="1"/>
    </xf>
    <xf numFmtId="0" fontId="7" fillId="5" borderId="28" xfId="0" applyFont="1" applyFill="1" applyBorder="1" applyAlignment="1" applyProtection="1">
      <alignment horizontal="right" vertical="top" wrapText="1"/>
      <protection hidden="1"/>
    </xf>
    <xf numFmtId="0" fontId="7" fillId="5" borderId="29" xfId="0" applyFont="1" applyFill="1" applyBorder="1" applyAlignment="1" applyProtection="1">
      <alignment horizontal="right" vertical="top" wrapText="1"/>
      <protection hidden="1"/>
    </xf>
    <xf numFmtId="171" fontId="4" fillId="5" borderId="28" xfId="14" applyNumberFormat="1" applyFont="1" applyFill="1" applyBorder="1" applyAlignment="1" applyProtection="1">
      <alignment vertical="center"/>
      <protection hidden="1"/>
    </xf>
    <xf numFmtId="171" fontId="4" fillId="5" borderId="29" xfId="14" applyNumberFormat="1" applyFont="1" applyFill="1" applyBorder="1" applyAlignment="1" applyProtection="1">
      <alignment vertical="center"/>
      <protection hidden="1"/>
    </xf>
    <xf numFmtId="0" fontId="0" fillId="5" borderId="5" xfId="0" applyFill="1" applyBorder="1" applyAlignment="1" applyProtection="1">
      <alignment horizontal="center"/>
      <protection hidden="1"/>
    </xf>
    <xf numFmtId="165" fontId="4" fillId="5" borderId="28" xfId="14" applyNumberFormat="1" applyFont="1" applyFill="1" applyBorder="1" applyAlignment="1" applyProtection="1">
      <alignment vertical="center"/>
      <protection hidden="1"/>
    </xf>
    <xf numFmtId="165" fontId="4" fillId="5" borderId="31" xfId="14" applyNumberFormat="1" applyFont="1" applyFill="1" applyBorder="1" applyAlignment="1" applyProtection="1">
      <alignment vertical="center"/>
      <protection hidden="1"/>
    </xf>
    <xf numFmtId="165" fontId="4" fillId="5" borderId="30" xfId="14" applyNumberFormat="1" applyFont="1" applyFill="1" applyBorder="1" applyAlignment="1" applyProtection="1">
      <alignment vertical="center"/>
      <protection hidden="1"/>
    </xf>
    <xf numFmtId="165" fontId="4" fillId="5" borderId="32" xfId="14" applyNumberFormat="1" applyFont="1" applyFill="1" applyBorder="1" applyAlignment="1" applyProtection="1">
      <alignment vertical="center"/>
      <protection hidden="1"/>
    </xf>
    <xf numFmtId="165" fontId="4" fillId="5" borderId="33" xfId="14" applyNumberFormat="1" applyFont="1" applyFill="1" applyBorder="1" applyAlignment="1" applyProtection="1">
      <alignment vertical="center"/>
      <protection hidden="1"/>
    </xf>
    <xf numFmtId="0" fontId="0" fillId="18" borderId="5" xfId="0" applyFill="1" applyBorder="1" applyAlignment="1" applyProtection="1">
      <alignment horizontal="center" vertical="top" wrapText="1"/>
      <protection hidden="1"/>
    </xf>
    <xf numFmtId="165" fontId="4" fillId="5" borderId="29" xfId="14" applyNumberFormat="1" applyFont="1" applyFill="1" applyBorder="1" applyAlignment="1" applyProtection="1">
      <alignment vertical="center"/>
      <protection hidden="1"/>
    </xf>
    <xf numFmtId="0" fontId="4" fillId="16" borderId="3" xfId="0" applyFont="1" applyFill="1" applyBorder="1" applyAlignment="1" applyProtection="1">
      <alignment horizontal="right" vertical="top" wrapText="1"/>
      <protection hidden="1"/>
    </xf>
    <xf numFmtId="173" fontId="4" fillId="5" borderId="10" xfId="4" applyNumberFormat="1" applyFont="1" applyFill="1" applyBorder="1" applyAlignment="1" applyProtection="1">
      <alignment horizontal="right" vertical="center"/>
      <protection hidden="1"/>
    </xf>
    <xf numFmtId="175" fontId="21" fillId="13" borderId="22" xfId="4" quotePrefix="1" applyNumberFormat="1" applyFont="1" applyFill="1" applyBorder="1" applyAlignment="1" applyProtection="1">
      <alignment vertical="center"/>
      <protection hidden="1"/>
    </xf>
    <xf numFmtId="0" fontId="43" fillId="0" borderId="0" xfId="0" applyFont="1" applyAlignment="1">
      <alignment vertical="center" wrapText="1"/>
    </xf>
    <xf numFmtId="0" fontId="42"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horizontal="left" vertical="center" wrapText="1"/>
    </xf>
    <xf numFmtId="0" fontId="0" fillId="19" borderId="0" xfId="0" applyFill="1" applyAlignment="1" applyProtection="1">
      <alignment vertical="center"/>
      <protection hidden="1"/>
    </xf>
    <xf numFmtId="14" fontId="4" fillId="6" borderId="10" xfId="0" applyNumberFormat="1" applyFont="1" applyFill="1" applyBorder="1" applyAlignment="1" applyProtection="1">
      <alignment horizontal="center" vertical="center"/>
      <protection locked="0"/>
    </xf>
    <xf numFmtId="3" fontId="4" fillId="6" borderId="10" xfId="0" applyNumberFormat="1" applyFont="1" applyFill="1" applyBorder="1" applyAlignment="1" applyProtection="1">
      <alignment horizontal="center" vertical="center"/>
      <protection locked="0"/>
    </xf>
    <xf numFmtId="0" fontId="35" fillId="5" borderId="9" xfId="0" applyFont="1" applyFill="1" applyBorder="1" applyAlignment="1" applyProtection="1">
      <alignment horizontal="left" vertical="top" wrapText="1"/>
      <protection hidden="1"/>
    </xf>
    <xf numFmtId="0" fontId="35" fillId="5" borderId="21" xfId="0" applyFont="1" applyFill="1" applyBorder="1" applyAlignment="1" applyProtection="1">
      <alignment horizontal="left" vertical="top" wrapText="1"/>
      <protection hidden="1"/>
    </xf>
    <xf numFmtId="0" fontId="35" fillId="5" borderId="10" xfId="0" applyFont="1" applyFill="1" applyBorder="1" applyAlignment="1" applyProtection="1">
      <alignment horizontal="left" vertical="top" wrapText="1"/>
      <protection hidden="1"/>
    </xf>
    <xf numFmtId="0" fontId="35" fillId="5" borderId="3" xfId="0" applyFont="1" applyFill="1" applyBorder="1" applyAlignment="1" applyProtection="1">
      <alignment horizontal="left"/>
      <protection hidden="1"/>
    </xf>
    <xf numFmtId="0" fontId="35" fillId="5" borderId="4" xfId="0" applyFont="1" applyFill="1" applyBorder="1" applyAlignment="1" applyProtection="1">
      <alignment horizontal="left"/>
      <protection hidden="1"/>
    </xf>
    <xf numFmtId="0" fontId="3" fillId="14" borderId="2" xfId="0" applyFont="1" applyFill="1" applyBorder="1" applyAlignment="1" applyProtection="1">
      <alignment horizontal="left" vertical="center" indent="1"/>
      <protection hidden="1"/>
    </xf>
    <xf numFmtId="0" fontId="3" fillId="14" borderId="3" xfId="0" applyFont="1" applyFill="1" applyBorder="1" applyAlignment="1" applyProtection="1">
      <alignment horizontal="left" vertical="center" indent="1"/>
      <protection hidden="1"/>
    </xf>
    <xf numFmtId="0" fontId="4" fillId="5" borderId="2" xfId="0" applyFont="1" applyFill="1" applyBorder="1" applyAlignment="1" applyProtection="1">
      <alignment horizontal="left" vertical="center" indent="1"/>
      <protection hidden="1"/>
    </xf>
    <xf numFmtId="0" fontId="18" fillId="7" borderId="3" xfId="0" quotePrefix="1" applyFont="1" applyFill="1" applyBorder="1" applyAlignment="1" applyProtection="1">
      <alignment horizontal="center" vertical="center" wrapText="1"/>
      <protection hidden="1"/>
    </xf>
    <xf numFmtId="0" fontId="18" fillId="7" borderId="5" xfId="0" quotePrefix="1" applyFont="1" applyFill="1" applyBorder="1" applyAlignment="1" applyProtection="1">
      <alignment horizontal="center" vertical="center" wrapText="1"/>
      <protection hidden="1"/>
    </xf>
    <xf numFmtId="0" fontId="18" fillId="7" borderId="3" xfId="0" quotePrefix="1" applyFont="1" applyFill="1" applyBorder="1" applyAlignment="1" applyProtection="1">
      <alignment horizontal="center" vertical="center"/>
      <protection hidden="1"/>
    </xf>
    <xf numFmtId="0" fontId="18" fillId="7" borderId="5" xfId="0" quotePrefix="1" applyFont="1" applyFill="1" applyBorder="1" applyAlignment="1" applyProtection="1">
      <alignment horizontal="center" vertical="center"/>
      <protection hidden="1"/>
    </xf>
    <xf numFmtId="14" fontId="37" fillId="5" borderId="9" xfId="0" applyNumberFormat="1" applyFont="1" applyFill="1" applyBorder="1" applyAlignment="1" applyProtection="1">
      <alignment horizontal="left" vertical="top" wrapText="1"/>
      <protection hidden="1"/>
    </xf>
    <xf numFmtId="14" fontId="37" fillId="5" borderId="10" xfId="0" applyNumberFormat="1" applyFont="1" applyFill="1" applyBorder="1" applyAlignment="1" applyProtection="1">
      <alignment horizontal="left" vertical="top" wrapText="1"/>
      <protection hidden="1"/>
    </xf>
    <xf numFmtId="174" fontId="25" fillId="24" borderId="22" xfId="16" applyNumberFormat="1" applyFont="1" applyFill="1" applyBorder="1" applyAlignment="1" applyProtection="1">
      <alignment horizontal="right" vertical="center"/>
      <protection hidden="1"/>
    </xf>
    <xf numFmtId="174" fontId="25" fillId="24" borderId="23" xfId="16" applyNumberFormat="1" applyFont="1" applyFill="1" applyBorder="1" applyAlignment="1" applyProtection="1">
      <alignment horizontal="right" vertical="center"/>
      <protection hidden="1"/>
    </xf>
    <xf numFmtId="0" fontId="3" fillId="22" borderId="0" xfId="0" applyFont="1" applyFill="1" applyBorder="1" applyAlignment="1" applyProtection="1">
      <alignment horizontal="right"/>
      <protection hidden="1"/>
    </xf>
    <xf numFmtId="0" fontId="3" fillId="23" borderId="0" xfId="0" applyFont="1" applyFill="1" applyBorder="1" applyAlignment="1" applyProtection="1">
      <alignment horizontal="right" vertical="center" wrapText="1"/>
      <protection hidden="1"/>
    </xf>
    <xf numFmtId="0" fontId="5" fillId="4" borderId="2" xfId="0" applyFont="1" applyFill="1" applyBorder="1" applyAlignment="1" applyProtection="1">
      <alignment horizontal="center" vertical="center" wrapText="1"/>
      <protection hidden="1"/>
    </xf>
    <xf numFmtId="0" fontId="5" fillId="14" borderId="3" xfId="0" applyFont="1" applyFill="1" applyBorder="1" applyAlignment="1" applyProtection="1">
      <alignment horizontal="left" vertical="center" indent="1"/>
      <protection hidden="1"/>
    </xf>
    <xf numFmtId="0" fontId="5" fillId="14" borderId="4" xfId="0" applyFont="1" applyFill="1" applyBorder="1" applyAlignment="1" applyProtection="1">
      <alignment horizontal="left" vertical="center" indent="1"/>
      <protection hidden="1"/>
    </xf>
    <xf numFmtId="0" fontId="5" fillId="14" borderId="5" xfId="0" applyFont="1" applyFill="1" applyBorder="1" applyAlignment="1" applyProtection="1">
      <alignment horizontal="left" vertical="center" indent="1"/>
      <protection hidden="1"/>
    </xf>
    <xf numFmtId="42" fontId="25" fillId="24" borderId="22" xfId="16" applyNumberFormat="1" applyFont="1" applyFill="1" applyBorder="1" applyAlignment="1" applyProtection="1">
      <alignment horizontal="center" vertical="center"/>
      <protection hidden="1"/>
    </xf>
    <xf numFmtId="42" fontId="25" fillId="24" borderId="23" xfId="16" applyNumberFormat="1" applyFont="1" applyFill="1" applyBorder="1" applyAlignment="1" applyProtection="1">
      <alignment horizontal="center" vertical="center"/>
      <protection hidden="1"/>
    </xf>
    <xf numFmtId="0" fontId="3" fillId="23" borderId="34" xfId="0" applyFont="1" applyFill="1" applyBorder="1" applyAlignment="1" applyProtection="1">
      <alignment horizontal="right" vertical="top" wrapText="1"/>
      <protection hidden="1"/>
    </xf>
    <xf numFmtId="0" fontId="3" fillId="23" borderId="35" xfId="0" applyFont="1" applyFill="1" applyBorder="1" applyAlignment="1" applyProtection="1">
      <alignment horizontal="right" vertical="top" wrapText="1"/>
      <protection hidden="1"/>
    </xf>
    <xf numFmtId="0" fontId="3" fillId="23" borderId="22" xfId="0" applyFont="1" applyFill="1" applyBorder="1" applyAlignment="1" applyProtection="1">
      <alignment horizontal="right" vertical="top" wrapText="1"/>
      <protection hidden="1"/>
    </xf>
    <xf numFmtId="0" fontId="3" fillId="23" borderId="11" xfId="0" applyFont="1" applyFill="1" applyBorder="1" applyAlignment="1" applyProtection="1">
      <alignment horizontal="right" vertical="top" wrapText="1"/>
      <protection hidden="1"/>
    </xf>
    <xf numFmtId="0" fontId="3" fillId="23" borderId="17" xfId="0" applyFont="1" applyFill="1" applyBorder="1" applyAlignment="1" applyProtection="1">
      <alignment horizontal="right" vertical="top" wrapText="1"/>
      <protection hidden="1"/>
    </xf>
    <xf numFmtId="0" fontId="3" fillId="23" borderId="23" xfId="0" applyFont="1" applyFill="1" applyBorder="1" applyAlignment="1" applyProtection="1">
      <alignment horizontal="right" vertical="top" wrapText="1"/>
      <protection hidden="1"/>
    </xf>
    <xf numFmtId="0" fontId="3" fillId="14" borderId="3" xfId="0" applyFont="1" applyFill="1" applyBorder="1" applyAlignment="1" applyProtection="1">
      <alignment horizontal="left" vertical="center" wrapText="1"/>
      <protection hidden="1"/>
    </xf>
    <xf numFmtId="0" fontId="3" fillId="14" borderId="4" xfId="0" applyFont="1" applyFill="1" applyBorder="1" applyAlignment="1" applyProtection="1">
      <alignment horizontal="left" vertical="center" wrapText="1"/>
      <protection hidden="1"/>
    </xf>
    <xf numFmtId="0" fontId="3" fillId="14" borderId="5" xfId="0" applyFont="1" applyFill="1" applyBorder="1" applyAlignment="1" applyProtection="1">
      <alignment horizontal="left" vertical="center" wrapText="1"/>
      <protection hidden="1"/>
    </xf>
  </cellXfs>
  <cellStyles count="17">
    <cellStyle name="Anteckning" xfId="2" builtinId="10" hidden="1"/>
    <cellStyle name="Beräkning" xfId="8" builtinId="22" hidden="1"/>
    <cellStyle name="Bra" xfId="5" builtinId="26" hidden="1"/>
    <cellStyle name="Dekorfärg1" xfId="15" builtinId="29"/>
    <cellStyle name="Dålig" xfId="1" builtinId="27" hidden="1"/>
    <cellStyle name="Följd hyperlänk" xfId="13" builtinId="9" customBuiltin="1"/>
    <cellStyle name="Förklarande text" xfId="12" builtinId="53" hidden="1"/>
    <cellStyle name="Hyperlänk" xfId="3" builtinId="8" customBuiltin="1"/>
    <cellStyle name="Indata" xfId="7" builtinId="20" hidden="1"/>
    <cellStyle name="Kontrollcell" xfId="10" builtinId="23" hidden="1"/>
    <cellStyle name="Länkad cell" xfId="9" builtinId="24" hidden="1"/>
    <cellStyle name="Neutral" xfId="6" builtinId="28" hidden="1"/>
    <cellStyle name="Normal" xfId="0" builtinId="0"/>
    <cellStyle name="Procent" xfId="14" builtinId="5"/>
    <cellStyle name="Tusental" xfId="4" builtinId="3"/>
    <cellStyle name="Valuta" xfId="16" builtinId="4"/>
    <cellStyle name="Varningstext" xfId="11" builtinId="11" hidden="1"/>
  </cellStyles>
  <dxfs count="3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s>
  <tableStyles count="0" defaultTableStyle="TableStyleMedium2" defaultPivotStyle="PivotStyleLight16"/>
  <colors>
    <mruColors>
      <color rgb="FFDADADA"/>
      <color rgb="FFC9B8E1"/>
      <color rgb="FF492069"/>
      <color rgb="FF92C8EF"/>
      <color rgb="FFA5DDE1"/>
      <color rgb="FFFFFDF2"/>
      <color rgb="FF006D71"/>
      <color rgb="FF004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765944</xdr:colOff>
      <xdr:row>1</xdr:row>
      <xdr:rowOff>172906</xdr:rowOff>
    </xdr:to>
    <xdr:pic>
      <xdr:nvPicPr>
        <xdr:cNvPr id="2" name="Bildobjekt 1">
          <a:extLst>
            <a:ext uri="{FF2B5EF4-FFF2-40B4-BE49-F238E27FC236}">
              <a16:creationId xmlns:a16="http://schemas.microsoft.com/office/drawing/2014/main" id="{3C80C71E-C242-46A4-980F-7E896CB0C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45632" cy="495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14937</xdr:colOff>
      <xdr:row>0</xdr:row>
      <xdr:rowOff>106075</xdr:rowOff>
    </xdr:from>
    <xdr:to>
      <xdr:col>12</xdr:col>
      <xdr:colOff>27274</xdr:colOff>
      <xdr:row>0</xdr:row>
      <xdr:rowOff>468932</xdr:rowOff>
    </xdr:to>
    <xdr:pic>
      <xdr:nvPicPr>
        <xdr:cNvPr id="5" name="Bild 4">
          <a:extLst>
            <a:ext uri="{FF2B5EF4-FFF2-40B4-BE49-F238E27FC236}">
              <a16:creationId xmlns:a16="http://schemas.microsoft.com/office/drawing/2014/main" id="{50C9E4D0-4293-4172-ABE6-53A8898CC47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873812" y="106075"/>
          <a:ext cx="369525" cy="362857"/>
        </a:xfrm>
        <a:prstGeom prst="rect">
          <a:avLst/>
        </a:prstGeom>
      </xdr:spPr>
    </xdr:pic>
    <xdr:clientData/>
  </xdr:twoCellAnchor>
  <xdr:twoCellAnchor editAs="oneCell">
    <xdr:from>
      <xdr:col>0</xdr:col>
      <xdr:colOff>129887</xdr:colOff>
      <xdr:row>0</xdr:row>
      <xdr:rowOff>77931</xdr:rowOff>
    </xdr:from>
    <xdr:to>
      <xdr:col>1</xdr:col>
      <xdr:colOff>758800</xdr:colOff>
      <xdr:row>1</xdr:row>
      <xdr:rowOff>60035</xdr:rowOff>
    </xdr:to>
    <xdr:pic>
      <xdr:nvPicPr>
        <xdr:cNvPr id="3" name="Bildobjekt 2">
          <a:extLst>
            <a:ext uri="{FF2B5EF4-FFF2-40B4-BE49-F238E27FC236}">
              <a16:creationId xmlns:a16="http://schemas.microsoft.com/office/drawing/2014/main" id="{680E2446-2BDA-4C85-A3F6-3439F39576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14937</xdr:colOff>
      <xdr:row>1</xdr:row>
      <xdr:rowOff>106075</xdr:rowOff>
    </xdr:from>
    <xdr:to>
      <xdr:col>6</xdr:col>
      <xdr:colOff>384462</xdr:colOff>
      <xdr:row>1</xdr:row>
      <xdr:rowOff>468932</xdr:rowOff>
    </xdr:to>
    <xdr:pic>
      <xdr:nvPicPr>
        <xdr:cNvPr id="2" name="Bild 1">
          <a:extLst>
            <a:ext uri="{FF2B5EF4-FFF2-40B4-BE49-F238E27FC236}">
              <a16:creationId xmlns:a16="http://schemas.microsoft.com/office/drawing/2014/main" id="{4473377D-32EB-44B2-842B-03635710BB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807137" y="106075"/>
          <a:ext cx="369525" cy="362857"/>
        </a:xfrm>
        <a:prstGeom prst="rect">
          <a:avLst/>
        </a:prstGeom>
      </xdr:spPr>
    </xdr:pic>
    <xdr:clientData/>
  </xdr:twoCellAnchor>
  <xdr:twoCellAnchor editAs="oneCell">
    <xdr:from>
      <xdr:col>0</xdr:col>
      <xdr:colOff>129887</xdr:colOff>
      <xdr:row>0</xdr:row>
      <xdr:rowOff>77931</xdr:rowOff>
    </xdr:from>
    <xdr:to>
      <xdr:col>1</xdr:col>
      <xdr:colOff>758800</xdr:colOff>
      <xdr:row>1</xdr:row>
      <xdr:rowOff>60035</xdr:rowOff>
    </xdr:to>
    <xdr:pic>
      <xdr:nvPicPr>
        <xdr:cNvPr id="3" name="Bildobjekt 2">
          <a:extLst>
            <a:ext uri="{FF2B5EF4-FFF2-40B4-BE49-F238E27FC236}">
              <a16:creationId xmlns:a16="http://schemas.microsoft.com/office/drawing/2014/main" id="{942D266E-4FD1-4D56-AC6D-1CFA83A0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758800</xdr:colOff>
      <xdr:row>1</xdr:row>
      <xdr:rowOff>60035</xdr:rowOff>
    </xdr:to>
    <xdr:pic>
      <xdr:nvPicPr>
        <xdr:cNvPr id="2" name="Bildobjekt 1">
          <a:extLst>
            <a:ext uri="{FF2B5EF4-FFF2-40B4-BE49-F238E27FC236}">
              <a16:creationId xmlns:a16="http://schemas.microsoft.com/office/drawing/2014/main" id="{D850F976-7EDE-49E6-A76D-D2F347F92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twoCellAnchor editAs="oneCell">
    <xdr:from>
      <xdr:col>6</xdr:col>
      <xdr:colOff>26843</xdr:colOff>
      <xdr:row>0</xdr:row>
      <xdr:rowOff>34637</xdr:rowOff>
    </xdr:from>
    <xdr:to>
      <xdr:col>6</xdr:col>
      <xdr:colOff>396368</xdr:colOff>
      <xdr:row>0</xdr:row>
      <xdr:rowOff>402257</xdr:rowOff>
    </xdr:to>
    <xdr:pic>
      <xdr:nvPicPr>
        <xdr:cNvPr id="3" name="Bild 2">
          <a:extLst>
            <a:ext uri="{FF2B5EF4-FFF2-40B4-BE49-F238E27FC236}">
              <a16:creationId xmlns:a16="http://schemas.microsoft.com/office/drawing/2014/main" id="{0C9F66AF-247A-49A8-9B99-2785AC05A6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95393" y="548987"/>
          <a:ext cx="369525" cy="36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illvaxten.sharepoint.com/Users/AndersApelgren/Datto%20Workplace/Tillv&#228;xtverket/FIL/2004_EX_AA%20-%20Ber&#228;kningshj&#228;lp%20korttidsarbete%20(6979)/Arbetsmapp/2020-06-17/Berakningshjalp%20(2020-06-23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äkningshjälp"/>
      <sheetName val="Admin"/>
    </sheetNames>
    <sheetDataSet>
      <sheetData sheetId="0">
        <row r="10">
          <cell r="C10">
            <v>43952</v>
          </cell>
        </row>
        <row r="11">
          <cell r="AE11">
            <v>43952</v>
          </cell>
        </row>
      </sheetData>
      <sheetData sheetId="1" refreshError="1"/>
    </sheetDataSet>
  </externalBook>
</externalLink>
</file>

<file path=xl/theme/theme1.xml><?xml version="1.0" encoding="utf-8"?>
<a:theme xmlns:a="http://schemas.openxmlformats.org/drawingml/2006/main" name="Office-tema">
  <a:themeElements>
    <a:clrScheme name="Tillväxtverket">
      <a:dk1>
        <a:sysClr val="windowText" lastClr="000000"/>
      </a:dk1>
      <a:lt1>
        <a:sysClr val="window" lastClr="FFFFFF"/>
      </a:lt1>
      <a:dk2>
        <a:srgbClr val="C9B8E1"/>
      </a:dk2>
      <a:lt2>
        <a:srgbClr val="FFEBFF"/>
      </a:lt2>
      <a:accent1>
        <a:srgbClr val="492069"/>
      </a:accent1>
      <a:accent2>
        <a:srgbClr val="7854BD"/>
      </a:accent2>
      <a:accent3>
        <a:srgbClr val="006D71"/>
      </a:accent3>
      <a:accent4>
        <a:srgbClr val="02A6A4"/>
      </a:accent4>
      <a:accent5>
        <a:srgbClr val="004376"/>
      </a:accent5>
      <a:accent6>
        <a:srgbClr val="0076C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minansokan.se/ma2020clien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minansokan.se/ma2020cli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minansokan.se/ma2020client/"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9982-79CC-4810-95B5-C4019EEA7910}">
  <sheetPr codeName="Blad3"/>
  <dimension ref="B1:O41"/>
  <sheetViews>
    <sheetView showGridLines="0" tabSelected="1" zoomScale="79" zoomScaleNormal="79" zoomScaleSheetLayoutView="136" workbookViewId="0">
      <selection activeCell="B9" sqref="B9"/>
    </sheetView>
  </sheetViews>
  <sheetFormatPr defaultColWidth="9.140625" defaultRowHeight="15" x14ac:dyDescent="0.25"/>
  <cols>
    <col min="1" max="1" width="3.7109375" style="143" customWidth="1"/>
    <col min="2" max="2" width="114.7109375" style="144" customWidth="1"/>
    <col min="3" max="16384" width="9.140625" style="143"/>
  </cols>
  <sheetData>
    <row r="1" spans="2:2" s="146" customFormat="1" ht="26.25" x14ac:dyDescent="0.4">
      <c r="B1" s="227" t="s">
        <v>299</v>
      </c>
    </row>
    <row r="2" spans="2:2" x14ac:dyDescent="0.25">
      <c r="B2" s="228"/>
    </row>
    <row r="3" spans="2:2" x14ac:dyDescent="0.25">
      <c r="B3" s="190" t="s">
        <v>127</v>
      </c>
    </row>
    <row r="4" spans="2:2" ht="30" x14ac:dyDescent="0.25">
      <c r="B4" s="191" t="s">
        <v>123</v>
      </c>
    </row>
    <row r="5" spans="2:2" ht="36" customHeight="1" x14ac:dyDescent="0.25">
      <c r="B5" s="191" t="s">
        <v>288</v>
      </c>
    </row>
    <row r="6" spans="2:2" ht="48.75" customHeight="1" x14ac:dyDescent="0.25">
      <c r="B6" s="191" t="s">
        <v>300</v>
      </c>
    </row>
    <row r="7" spans="2:2" ht="45" x14ac:dyDescent="0.25">
      <c r="B7" s="191" t="s">
        <v>301</v>
      </c>
    </row>
    <row r="8" spans="2:2" ht="25.5" customHeight="1" x14ac:dyDescent="0.25">
      <c r="B8" s="191" t="s">
        <v>247</v>
      </c>
    </row>
    <row r="9" spans="2:2" x14ac:dyDescent="0.25">
      <c r="B9" s="191"/>
    </row>
    <row r="10" spans="2:2" ht="30" x14ac:dyDescent="0.25">
      <c r="B10" s="191" t="s">
        <v>293</v>
      </c>
    </row>
    <row r="11" spans="2:2" x14ac:dyDescent="0.25">
      <c r="B11" s="191"/>
    </row>
    <row r="12" spans="2:2" x14ac:dyDescent="0.25">
      <c r="B12" s="190" t="s">
        <v>124</v>
      </c>
    </row>
    <row r="13" spans="2:2" x14ac:dyDescent="0.25">
      <c r="B13" s="191"/>
    </row>
    <row r="14" spans="2:2" x14ac:dyDescent="0.25">
      <c r="B14" s="190" t="s">
        <v>183</v>
      </c>
    </row>
    <row r="15" spans="2:2" x14ac:dyDescent="0.25">
      <c r="B15" s="191" t="s">
        <v>125</v>
      </c>
    </row>
    <row r="16" spans="2:2" x14ac:dyDescent="0.25">
      <c r="B16" s="202" t="s">
        <v>274</v>
      </c>
    </row>
    <row r="17" spans="2:15" x14ac:dyDescent="0.25">
      <c r="B17" s="191"/>
    </row>
    <row r="18" spans="2:15" x14ac:dyDescent="0.25">
      <c r="B18" s="229" t="s">
        <v>275</v>
      </c>
      <c r="C18" s="145"/>
      <c r="D18" s="145"/>
      <c r="E18" s="145"/>
      <c r="F18" s="145"/>
      <c r="G18" s="145"/>
      <c r="H18" s="145"/>
      <c r="I18" s="145"/>
      <c r="J18" s="145"/>
      <c r="K18" s="145"/>
      <c r="L18" s="145"/>
      <c r="M18" s="145"/>
      <c r="N18" s="145"/>
      <c r="O18" s="145"/>
    </row>
    <row r="19" spans="2:15" x14ac:dyDescent="0.25">
      <c r="B19" s="230" t="s">
        <v>289</v>
      </c>
      <c r="C19" s="145"/>
      <c r="D19" s="145"/>
      <c r="E19" s="145"/>
      <c r="F19" s="145"/>
      <c r="G19" s="145"/>
      <c r="H19" s="145"/>
      <c r="I19" s="145"/>
      <c r="J19" s="145"/>
      <c r="K19" s="145"/>
      <c r="L19" s="145"/>
      <c r="M19" s="145"/>
      <c r="N19" s="145"/>
      <c r="O19" s="145"/>
    </row>
    <row r="20" spans="2:15" x14ac:dyDescent="0.25">
      <c r="B20" s="230" t="s">
        <v>276</v>
      </c>
      <c r="C20" s="145"/>
      <c r="D20" s="145"/>
      <c r="E20" s="145"/>
      <c r="F20" s="145"/>
      <c r="G20" s="145"/>
      <c r="H20" s="145"/>
      <c r="I20" s="145"/>
      <c r="J20" s="145"/>
      <c r="K20" s="145"/>
      <c r="L20" s="145"/>
      <c r="M20" s="145"/>
      <c r="N20" s="145"/>
      <c r="O20" s="145"/>
    </row>
    <row r="21" spans="2:15" ht="30" x14ac:dyDescent="0.25">
      <c r="B21" s="230" t="s">
        <v>277</v>
      </c>
    </row>
    <row r="22" spans="2:15" x14ac:dyDescent="0.25">
      <c r="B22" s="230" t="s">
        <v>278</v>
      </c>
    </row>
    <row r="23" spans="2:15" x14ac:dyDescent="0.25">
      <c r="B23" s="230" t="s">
        <v>279</v>
      </c>
    </row>
    <row r="24" spans="2:15" x14ac:dyDescent="0.25">
      <c r="B24" s="230"/>
    </row>
    <row r="25" spans="2:15" x14ac:dyDescent="0.25">
      <c r="B25" s="229" t="s">
        <v>280</v>
      </c>
    </row>
    <row r="26" spans="2:15" ht="30" x14ac:dyDescent="0.25">
      <c r="B26" s="230" t="s">
        <v>281</v>
      </c>
    </row>
    <row r="27" spans="2:15" x14ac:dyDescent="0.25">
      <c r="B27" s="230" t="s">
        <v>292</v>
      </c>
    </row>
    <row r="28" spans="2:15" x14ac:dyDescent="0.25">
      <c r="B28" s="230" t="s">
        <v>291</v>
      </c>
    </row>
    <row r="29" spans="2:15" x14ac:dyDescent="0.25">
      <c r="B29" s="191"/>
    </row>
    <row r="30" spans="2:15" ht="30" x14ac:dyDescent="0.25">
      <c r="B30" s="191" t="s">
        <v>126</v>
      </c>
    </row>
    <row r="31" spans="2:15" x14ac:dyDescent="0.25">
      <c r="B31" s="144" t="s">
        <v>290</v>
      </c>
    </row>
    <row r="33" spans="2:15" x14ac:dyDescent="0.25">
      <c r="B33" s="190" t="s">
        <v>246</v>
      </c>
    </row>
    <row r="34" spans="2:15" x14ac:dyDescent="0.25">
      <c r="B34" s="144" t="s">
        <v>259</v>
      </c>
    </row>
    <row r="36" spans="2:15" x14ac:dyDescent="0.25">
      <c r="B36" s="190" t="s">
        <v>248</v>
      </c>
    </row>
    <row r="37" spans="2:15" ht="40.5" customHeight="1" x14ac:dyDescent="0.25">
      <c r="B37" s="144" t="s">
        <v>273</v>
      </c>
    </row>
    <row r="38" spans="2:15" ht="159" customHeight="1" x14ac:dyDescent="0.25">
      <c r="B38" s="145" t="s">
        <v>260</v>
      </c>
    </row>
    <row r="39" spans="2:15" x14ac:dyDescent="0.25">
      <c r="B39" s="145"/>
      <c r="C39" s="145"/>
      <c r="D39" s="145"/>
      <c r="E39" s="145"/>
      <c r="F39" s="145"/>
      <c r="G39" s="145"/>
      <c r="H39" s="145"/>
      <c r="I39" s="145"/>
      <c r="J39" s="145"/>
      <c r="K39" s="145"/>
      <c r="L39" s="145"/>
      <c r="M39" s="145"/>
      <c r="N39" s="145"/>
      <c r="O39" s="145"/>
    </row>
    <row r="40" spans="2:15" x14ac:dyDescent="0.25">
      <c r="B40" s="145"/>
      <c r="C40" s="145"/>
      <c r="D40" s="145"/>
      <c r="E40" s="145"/>
      <c r="F40" s="145"/>
      <c r="G40" s="145"/>
      <c r="H40" s="145"/>
      <c r="I40" s="145"/>
      <c r="J40" s="145"/>
      <c r="K40" s="145"/>
      <c r="L40" s="145"/>
      <c r="M40" s="145"/>
      <c r="N40" s="145"/>
      <c r="O40" s="145"/>
    </row>
    <row r="41" spans="2:15" x14ac:dyDescent="0.25">
      <c r="B41" s="145"/>
      <c r="C41" s="145"/>
      <c r="D41" s="145"/>
      <c r="E41" s="145"/>
      <c r="F41" s="145"/>
      <c r="G41" s="145"/>
      <c r="H41" s="145"/>
      <c r="I41" s="145"/>
      <c r="J41" s="145"/>
      <c r="K41" s="145"/>
      <c r="L41" s="145"/>
      <c r="M41" s="145"/>
      <c r="N41" s="145"/>
      <c r="O41" s="145"/>
    </row>
  </sheetData>
  <sheetProtection algorithmName="SHA-512" hashValue="jB/SzF52EGcUTem5xK/ToKzcDaIVu2lCsQtX9u1ArhAWFBRK0Gz5TQ2eF/3zLWoWQEHer/9lAn8cgeAIxRCdjg==" saltValue="j+yac92M6G3G7mpt0uA8/g==" spinCount="100000" sheet="1" objects="1" scenarios="1" formatCells="0"/>
  <pageMargins left="0.70866141732283472" right="0.70866141732283472" top="0.74803149606299213" bottom="0.74803149606299213" header="0.31496062992125984" footer="0.31496062992125984"/>
  <pageSetup paperSize="9" orientation="portrait" horizontalDpi="1200" verticalDpi="1200" r:id="rId1"/>
  <rowBreaks count="1" manualBreakCount="1">
    <brk id="35" min="1" max="1"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F83C-D215-4D3F-9B44-B2F4D37CFA25}">
  <sheetPr codeName="Blad6"/>
  <dimension ref="A1:V1012"/>
  <sheetViews>
    <sheetView showGridLines="0" zoomScale="90" zoomScaleNormal="90" workbookViewId="0">
      <selection activeCell="C3" sqref="C3"/>
    </sheetView>
  </sheetViews>
  <sheetFormatPr defaultColWidth="8.85546875" defaultRowHeight="15" x14ac:dyDescent="0.25"/>
  <cols>
    <col min="1" max="1" width="6.140625" customWidth="1"/>
    <col min="2" max="2" width="43.42578125" customWidth="1"/>
    <col min="3" max="3" width="18.140625" customWidth="1"/>
    <col min="4" max="4" width="13.7109375" customWidth="1"/>
    <col min="5" max="5" width="16.7109375" customWidth="1"/>
    <col min="6" max="6" width="17" customWidth="1"/>
    <col min="7" max="7" width="18.28515625" customWidth="1"/>
    <col min="8" max="8" width="39" style="122" customWidth="1"/>
    <col min="9" max="11" width="12.28515625" hidden="1" customWidth="1"/>
    <col min="12" max="12" width="14.28515625" hidden="1" customWidth="1"/>
    <col min="13" max="13" width="13.42578125" hidden="1" customWidth="1"/>
    <col min="14" max="14" width="11.140625" hidden="1" customWidth="1"/>
    <col min="15" max="15" width="12" hidden="1" customWidth="1"/>
    <col min="16" max="17" width="12.28515625" hidden="1" customWidth="1"/>
    <col min="18" max="18" width="9.7109375" hidden="1" customWidth="1"/>
    <col min="19" max="20" width="8.85546875" hidden="1" customWidth="1"/>
    <col min="21" max="21" width="8.85546875" customWidth="1"/>
  </cols>
  <sheetData>
    <row r="1" spans="1:22" s="60" customFormat="1" ht="31.5" customHeight="1" x14ac:dyDescent="0.25">
      <c r="A1" s="2"/>
      <c r="B1" s="55" t="s">
        <v>261</v>
      </c>
      <c r="C1" s="3"/>
      <c r="D1" s="3"/>
      <c r="E1" s="3"/>
      <c r="F1" s="3"/>
      <c r="G1" s="4"/>
      <c r="H1" s="120"/>
      <c r="I1" s="5" t="s">
        <v>98</v>
      </c>
      <c r="J1" s="5"/>
      <c r="K1" s="5"/>
      <c r="L1" s="5"/>
      <c r="M1" s="5"/>
      <c r="N1" s="5"/>
      <c r="O1" s="6"/>
      <c r="P1" s="6"/>
      <c r="Q1" s="5"/>
      <c r="R1" s="5"/>
    </row>
    <row r="2" spans="1:22" s="60" customFormat="1" ht="31.5" customHeight="1" x14ac:dyDescent="0.25">
      <c r="A2" s="2"/>
      <c r="B2" s="17"/>
      <c r="C2" s="18"/>
      <c r="D2" s="18"/>
      <c r="E2" s="3"/>
      <c r="F2" s="3"/>
      <c r="G2" s="4"/>
      <c r="H2" s="120"/>
      <c r="I2" s="9">
        <f>COUNTA($G$13:$G$1012)</f>
        <v>0</v>
      </c>
      <c r="J2" s="9" t="s">
        <v>184</v>
      </c>
      <c r="K2" s="5"/>
      <c r="L2" s="5"/>
      <c r="M2" s="5"/>
      <c r="N2" s="5"/>
      <c r="O2" s="6"/>
      <c r="P2" s="6"/>
      <c r="Q2" s="5"/>
      <c r="R2" s="5"/>
    </row>
    <row r="3" spans="1:22" s="62" customFormat="1" ht="18.75" customHeight="1" x14ac:dyDescent="0.25">
      <c r="A3" s="241" t="s">
        <v>1</v>
      </c>
      <c r="B3" s="241"/>
      <c r="C3" s="111"/>
      <c r="D3" s="127"/>
      <c r="E3" s="61"/>
      <c r="F3" s="61"/>
      <c r="G3" s="114"/>
      <c r="H3" s="120"/>
      <c r="I3" s="24" t="s">
        <v>190</v>
      </c>
      <c r="J3" s="5"/>
      <c r="K3" s="7"/>
      <c r="L3" s="5"/>
      <c r="M3" s="7"/>
      <c r="N3" s="7"/>
      <c r="O3" s="23"/>
      <c r="P3" s="6"/>
      <c r="Q3" s="7"/>
      <c r="R3" s="7"/>
      <c r="S3" s="60"/>
      <c r="T3" s="60"/>
    </row>
    <row r="4" spans="1:22" s="62" customFormat="1" ht="18.75" customHeight="1" x14ac:dyDescent="0.25">
      <c r="A4" s="241" t="s">
        <v>2</v>
      </c>
      <c r="B4" s="241"/>
      <c r="C4" s="119"/>
      <c r="D4" s="237" t="str" cm="1">
        <f t="array" ref="D4">IF(C4="","",IFERROR(IF(RIGHT(C4,1)*1=MOD(10-MOD(SUM(MOD(MID(SUBSTITUTE(C4,"-",""),{1;2;3;4;5;6;7;8;9},1)*{2;1;2;1;2;1;2;1;2},10),TRUNC(MID(SUBSTITUTE(C4,"-",""),{1;3;5;7;9},1)*{2;2;2;2;2}/10,0)),10),10)*1,"","Ogiltigt organisationsnummer"),"Ogiltigt organisationsnummer"))</f>
        <v/>
      </c>
      <c r="E4" s="238"/>
      <c r="F4" s="238"/>
      <c r="G4" s="238"/>
      <c r="H4" s="120"/>
      <c r="I4" s="24" t="s">
        <v>262</v>
      </c>
      <c r="J4" s="78"/>
      <c r="K4" s="24"/>
      <c r="L4" s="24"/>
      <c r="M4" s="24"/>
      <c r="N4" s="24"/>
      <c r="O4" s="24"/>
      <c r="P4" s="24"/>
      <c r="Q4" s="24"/>
      <c r="R4" s="24"/>
      <c r="S4" s="60"/>
      <c r="T4" s="60"/>
    </row>
    <row r="5" spans="1:22" s="62" customFormat="1" ht="18.75" customHeight="1" x14ac:dyDescent="0.25">
      <c r="A5" s="241" t="s">
        <v>3</v>
      </c>
      <c r="B5" s="241"/>
      <c r="C5" s="111"/>
      <c r="D5" s="127"/>
      <c r="E5" s="61"/>
      <c r="F5" s="61"/>
      <c r="G5" s="114"/>
      <c r="H5" s="120"/>
      <c r="I5" s="24" t="s">
        <v>193</v>
      </c>
      <c r="J5" s="24"/>
      <c r="K5" s="24"/>
      <c r="L5" s="100"/>
      <c r="M5" s="107" t="s">
        <v>107</v>
      </c>
      <c r="N5" s="107" t="s">
        <v>109</v>
      </c>
      <c r="O5" s="26"/>
      <c r="P5" s="26"/>
      <c r="Q5" s="24"/>
      <c r="R5" s="24"/>
      <c r="S5" s="60"/>
      <c r="T5" s="60"/>
    </row>
    <row r="6" spans="1:22" s="62" customFormat="1" ht="18.75" customHeight="1" x14ac:dyDescent="0.25">
      <c r="A6" s="241" t="s">
        <v>4</v>
      </c>
      <c r="B6" s="241"/>
      <c r="C6" s="111"/>
      <c r="D6" s="127"/>
      <c r="E6" s="61"/>
      <c r="F6" s="61"/>
      <c r="G6" s="114"/>
      <c r="H6" s="120"/>
      <c r="I6" s="24" t="s">
        <v>106</v>
      </c>
      <c r="J6" s="24"/>
      <c r="K6" s="24"/>
      <c r="L6" s="24"/>
      <c r="M6" s="97">
        <v>44166</v>
      </c>
      <c r="N6" s="97">
        <v>44377</v>
      </c>
      <c r="O6" s="26"/>
      <c r="P6" s="26"/>
      <c r="Q6" s="24"/>
      <c r="R6" s="24"/>
      <c r="S6" s="60"/>
      <c r="T6" s="60"/>
    </row>
    <row r="7" spans="1:22" s="62" customFormat="1" ht="18.75" customHeight="1" x14ac:dyDescent="0.25">
      <c r="A7" s="241" t="s">
        <v>15</v>
      </c>
      <c r="B7" s="241"/>
      <c r="C7" s="111"/>
      <c r="D7" s="127"/>
      <c r="E7" s="61"/>
      <c r="F7" s="61"/>
      <c r="G7" s="114"/>
      <c r="H7" s="120"/>
      <c r="I7" s="148" t="s">
        <v>192</v>
      </c>
      <c r="J7" s="63"/>
      <c r="K7" s="5"/>
      <c r="L7" s="63"/>
      <c r="M7" s="107" t="s">
        <v>108</v>
      </c>
      <c r="N7" s="107" t="s">
        <v>110</v>
      </c>
      <c r="O7" s="26"/>
      <c r="P7" s="26"/>
      <c r="Q7" s="63"/>
      <c r="R7" s="63"/>
      <c r="S7" s="60"/>
      <c r="T7" s="60"/>
    </row>
    <row r="8" spans="1:22" s="62" customFormat="1" ht="18.75" customHeight="1" x14ac:dyDescent="0.25">
      <c r="A8" s="25"/>
      <c r="B8" s="25"/>
      <c r="C8" s="25"/>
      <c r="D8" s="25"/>
      <c r="E8" s="65"/>
      <c r="F8" s="65"/>
      <c r="G8" s="25"/>
      <c r="H8" s="234" t="str">
        <f>IF($I$10,$I$3&amp;".","")&amp;IF($K$10,CHAR(10)&amp;$I$4&amp;".","")&amp;IF($O$10,CHAR(10)&amp;$I$5&amp;".","")&amp;IF($M$10,CHAR(10)&amp;$I$6&amp;".","")</f>
        <v/>
      </c>
      <c r="I8" s="149">
        <v>44316</v>
      </c>
      <c r="J8" s="7"/>
      <c r="K8" s="147">
        <v>44197</v>
      </c>
      <c r="L8" s="7"/>
      <c r="M8" s="97">
        <f>M6</f>
        <v>44166</v>
      </c>
      <c r="N8" s="97">
        <f>N6</f>
        <v>44377</v>
      </c>
      <c r="O8" s="26"/>
      <c r="P8" s="26"/>
      <c r="Q8" s="7"/>
      <c r="R8" s="7"/>
      <c r="S8" s="60"/>
      <c r="T8" s="60"/>
    </row>
    <row r="9" spans="1:22" s="30" customFormat="1" ht="18" customHeight="1" x14ac:dyDescent="0.25">
      <c r="A9" s="25"/>
      <c r="B9" s="25"/>
      <c r="C9" s="25"/>
      <c r="D9" s="25"/>
      <c r="E9" s="65"/>
      <c r="F9" s="65"/>
      <c r="G9" s="25"/>
      <c r="H9" s="235"/>
      <c r="I9" s="149">
        <v>44196</v>
      </c>
      <c r="J9" s="25"/>
      <c r="K9" s="25"/>
      <c r="L9" s="25"/>
      <c r="M9" s="25"/>
      <c r="N9" s="25"/>
      <c r="O9" s="26"/>
      <c r="P9" s="26"/>
      <c r="Q9" s="25"/>
      <c r="R9" s="25"/>
      <c r="S9" s="60"/>
      <c r="T9" s="60"/>
    </row>
    <row r="10" spans="1:22" s="66" customFormat="1" ht="27" customHeight="1" x14ac:dyDescent="0.25">
      <c r="A10" s="239" t="s">
        <v>302</v>
      </c>
      <c r="B10" s="239"/>
      <c r="C10" s="239"/>
      <c r="D10" s="239"/>
      <c r="E10" s="239"/>
      <c r="F10" s="239"/>
      <c r="G10" s="240"/>
      <c r="H10" s="235"/>
      <c r="I10" s="4" t="b">
        <f>OR(I13:I1012)</f>
        <v>0</v>
      </c>
      <c r="J10" s="4"/>
      <c r="K10" s="4" t="b">
        <f>OR(K13:K1012)</f>
        <v>0</v>
      </c>
      <c r="L10" s="4"/>
      <c r="M10" s="4" t="b">
        <f>OR(M13:M1012)</f>
        <v>0</v>
      </c>
      <c r="N10" s="4"/>
      <c r="O10" s="4" t="b">
        <f>OR(O13:O1012)</f>
        <v>0</v>
      </c>
      <c r="P10" s="4"/>
      <c r="Q10" s="4"/>
      <c r="R10" s="4"/>
      <c r="S10" s="4"/>
      <c r="T10" s="4"/>
      <c r="U10" s="60"/>
      <c r="V10" s="60"/>
    </row>
    <row r="11" spans="1:22" s="12" customFormat="1" ht="50.25" customHeight="1" x14ac:dyDescent="0.25">
      <c r="A11" s="67" t="s">
        <v>89</v>
      </c>
      <c r="B11" s="67" t="s">
        <v>90</v>
      </c>
      <c r="C11" s="67" t="s">
        <v>138</v>
      </c>
      <c r="D11" s="67" t="s">
        <v>141</v>
      </c>
      <c r="E11" s="67" t="s">
        <v>139</v>
      </c>
      <c r="F11" s="67" t="s">
        <v>140</v>
      </c>
      <c r="G11" s="113" t="s">
        <v>147</v>
      </c>
      <c r="H11" s="236"/>
      <c r="I11" s="112" t="s">
        <v>99</v>
      </c>
      <c r="J11" s="108" t="s">
        <v>155</v>
      </c>
      <c r="K11" s="112" t="s">
        <v>191</v>
      </c>
      <c r="L11" s="108" t="s">
        <v>160</v>
      </c>
      <c r="M11" s="110" t="s">
        <v>105</v>
      </c>
      <c r="N11" s="109" t="s">
        <v>194</v>
      </c>
      <c r="O11" s="112" t="s">
        <v>148</v>
      </c>
      <c r="P11" s="108" t="s">
        <v>156</v>
      </c>
      <c r="Q11" s="110" t="s">
        <v>108</v>
      </c>
      <c r="R11" s="110" t="s">
        <v>238</v>
      </c>
      <c r="S11" s="4"/>
      <c r="T11" s="4"/>
    </row>
    <row r="12" spans="1:22" s="15" customFormat="1" hidden="1" x14ac:dyDescent="0.25">
      <c r="A12" s="19"/>
      <c r="B12" s="20"/>
      <c r="C12" s="1"/>
      <c r="D12" s="1"/>
      <c r="E12" s="1"/>
      <c r="F12" s="1"/>
      <c r="G12" s="20"/>
      <c r="H12" s="121"/>
      <c r="I12" s="198" t="s">
        <v>72</v>
      </c>
      <c r="J12" s="198" t="s">
        <v>72</v>
      </c>
      <c r="K12" s="198" t="s">
        <v>72</v>
      </c>
      <c r="L12" s="198" t="s">
        <v>72</v>
      </c>
      <c r="M12" s="198" t="s">
        <v>72</v>
      </c>
      <c r="N12" s="199" t="s">
        <v>72</v>
      </c>
      <c r="O12" s="200" t="s">
        <v>72</v>
      </c>
      <c r="P12" s="198" t="s">
        <v>72</v>
      </c>
      <c r="Q12" s="199" t="s">
        <v>72</v>
      </c>
      <c r="R12" s="200" t="s">
        <v>72</v>
      </c>
      <c r="S12" s="4"/>
      <c r="T12" s="4"/>
    </row>
    <row r="13" spans="1:22" s="15" customFormat="1" x14ac:dyDescent="0.25">
      <c r="A13" s="19">
        <v>1</v>
      </c>
      <c r="B13" s="20"/>
      <c r="C13" s="1"/>
      <c r="D13" s="91"/>
      <c r="E13" s="1"/>
      <c r="F13" s="1"/>
      <c r="G13" s="20"/>
      <c r="H13" s="201" t="str">
        <f>IF(I13,J13&amp;". ","")&amp;IF(K13,L13&amp;". ","")&amp;IF(O13,P13&amp;". ","")&amp;IF(M13,N13&amp;". ","")</f>
        <v/>
      </c>
      <c r="I13" s="27" t="b">
        <v>0</v>
      </c>
      <c r="J13" s="92" t="str">
        <f>IF(I13,J$11,"")</f>
        <v/>
      </c>
      <c r="K13" s="27" t="b">
        <f t="shared" ref="K13:K76" si="0">IF(E13&gt;0,AND(D13=NivText80,E13&lt;$K$8),FALSE)</f>
        <v>0</v>
      </c>
      <c r="L13" s="92" t="str">
        <f>IF(K13,$L$11,"")</f>
        <v/>
      </c>
      <c r="M13" s="27" t="b">
        <f t="shared" ref="M13:M76" si="1">IF(AND(G13&lt;&gt;"",F13=""),TRUE,FALSE)</f>
        <v>0</v>
      </c>
      <c r="N13" s="92" t="str">
        <f>IF(M13,N$11,"")</f>
        <v/>
      </c>
      <c r="O13" s="27" t="b">
        <f>IF(COUNTIF($G$13:G13,G13)&gt;1,TRUE,FALSE)</f>
        <v>0</v>
      </c>
      <c r="P13" s="92" t="str">
        <f>IF(O13,P$11,"")</f>
        <v/>
      </c>
      <c r="Q13" s="28">
        <f t="shared" ref="Q13:Q76" si="2">MAX(E13,$M$8)</f>
        <v>44166</v>
      </c>
      <c r="R13" s="27" t="b">
        <f>OR(I13,K13,M13,O13)</f>
        <v>0</v>
      </c>
      <c r="S13" s="4"/>
      <c r="T13" s="4"/>
    </row>
    <row r="14" spans="1:22" s="15" customFormat="1" x14ac:dyDescent="0.25">
      <c r="A14" s="19">
        <v>2</v>
      </c>
      <c r="B14" s="20"/>
      <c r="C14" s="1"/>
      <c r="D14" s="91"/>
      <c r="E14" s="1"/>
      <c r="F14" s="1"/>
      <c r="G14" s="20"/>
      <c r="H14" s="201" t="str">
        <f t="shared" ref="H14:H77" si="3">IF(I14,J14&amp;". ","")&amp;IF(K14,L14&amp;". ","")&amp;IF(O14,P14&amp;". ","")&amp;IF(M14,N14&amp;". ","")</f>
        <v/>
      </c>
      <c r="I14" s="27" t="b">
        <v>0</v>
      </c>
      <c r="J14" s="92" t="str">
        <f t="shared" ref="J14:J77" si="4">IF(I14,J$11,"")</f>
        <v/>
      </c>
      <c r="K14" s="27" t="b">
        <f t="shared" si="0"/>
        <v>0</v>
      </c>
      <c r="L14" s="92" t="str">
        <f t="shared" ref="L14:L77" si="5">IF(K14,$L$11,"")</f>
        <v/>
      </c>
      <c r="M14" s="27" t="b">
        <f t="shared" si="1"/>
        <v>0</v>
      </c>
      <c r="N14" s="92" t="str">
        <f t="shared" ref="N14:N77" si="6">IF(M14,N$11,"")</f>
        <v/>
      </c>
      <c r="O14" s="27" t="b">
        <f>IF(COUNTIF($G$13:G14,G14)&gt;1,TRUE,FALSE)</f>
        <v>0</v>
      </c>
      <c r="P14" s="92" t="str">
        <f t="shared" ref="P14:P77" si="7">IF(O14,P$11,"")</f>
        <v/>
      </c>
      <c r="Q14" s="28">
        <f t="shared" si="2"/>
        <v>44166</v>
      </c>
      <c r="R14" s="27" t="b">
        <f t="shared" ref="R14:R77" si="8">OR(I14,K14,M14,O14)</f>
        <v>0</v>
      </c>
      <c r="S14" s="4"/>
      <c r="T14" s="4"/>
    </row>
    <row r="15" spans="1:22" s="15" customFormat="1" x14ac:dyDescent="0.25">
      <c r="A15" s="19">
        <v>3</v>
      </c>
      <c r="B15" s="20"/>
      <c r="C15" s="1"/>
      <c r="D15" s="91"/>
      <c r="E15" s="1"/>
      <c r="F15" s="1"/>
      <c r="G15" s="20"/>
      <c r="H15" s="201" t="str">
        <f t="shared" si="3"/>
        <v/>
      </c>
      <c r="I15" s="27" t="b">
        <v>0</v>
      </c>
      <c r="J15" s="92" t="str">
        <f t="shared" si="4"/>
        <v/>
      </c>
      <c r="K15" s="27" t="b">
        <f t="shared" si="0"/>
        <v>0</v>
      </c>
      <c r="L15" s="92" t="str">
        <f t="shared" si="5"/>
        <v/>
      </c>
      <c r="M15" s="27" t="b">
        <f t="shared" si="1"/>
        <v>0</v>
      </c>
      <c r="N15" s="92" t="str">
        <f t="shared" si="6"/>
        <v/>
      </c>
      <c r="O15" s="27" t="b">
        <f>IF(COUNTIF($G$13:G15,G15)&gt;1,TRUE,FALSE)</f>
        <v>0</v>
      </c>
      <c r="P15" s="92" t="str">
        <f t="shared" si="7"/>
        <v/>
      </c>
      <c r="Q15" s="28">
        <f t="shared" si="2"/>
        <v>44166</v>
      </c>
      <c r="R15" s="27" t="b">
        <f t="shared" si="8"/>
        <v>0</v>
      </c>
      <c r="S15" s="4"/>
      <c r="T15" s="4"/>
    </row>
    <row r="16" spans="1:22" s="15" customFormat="1" x14ac:dyDescent="0.25">
      <c r="A16" s="19">
        <v>4</v>
      </c>
      <c r="B16" s="20"/>
      <c r="C16" s="1"/>
      <c r="D16" s="91"/>
      <c r="E16" s="1"/>
      <c r="F16" s="1"/>
      <c r="G16" s="20"/>
      <c r="H16" s="201" t="str">
        <f t="shared" si="3"/>
        <v/>
      </c>
      <c r="I16" s="27" t="b">
        <v>0</v>
      </c>
      <c r="J16" s="92" t="str">
        <f t="shared" si="4"/>
        <v/>
      </c>
      <c r="K16" s="27" t="b">
        <f t="shared" si="0"/>
        <v>0</v>
      </c>
      <c r="L16" s="92" t="str">
        <f t="shared" si="5"/>
        <v/>
      </c>
      <c r="M16" s="27" t="b">
        <f t="shared" si="1"/>
        <v>0</v>
      </c>
      <c r="N16" s="92" t="str">
        <f t="shared" si="6"/>
        <v/>
      </c>
      <c r="O16" s="27" t="b">
        <f>IF(COUNTIF($G$13:G16,G16)&gt;1,TRUE,FALSE)</f>
        <v>0</v>
      </c>
      <c r="P16" s="92" t="str">
        <f t="shared" si="7"/>
        <v/>
      </c>
      <c r="Q16" s="28">
        <f t="shared" si="2"/>
        <v>44166</v>
      </c>
      <c r="R16" s="27" t="b">
        <f t="shared" si="8"/>
        <v>0</v>
      </c>
      <c r="S16" s="4"/>
      <c r="T16" s="4"/>
    </row>
    <row r="17" spans="1:20" s="15" customFormat="1" x14ac:dyDescent="0.25">
      <c r="A17" s="19">
        <v>5</v>
      </c>
      <c r="B17" s="20"/>
      <c r="C17" s="1"/>
      <c r="D17" s="91"/>
      <c r="E17" s="1"/>
      <c r="F17" s="1"/>
      <c r="G17" s="20"/>
      <c r="H17" s="201" t="str">
        <f t="shared" si="3"/>
        <v/>
      </c>
      <c r="I17" s="27" t="b">
        <v>0</v>
      </c>
      <c r="J17" s="92" t="str">
        <f t="shared" si="4"/>
        <v/>
      </c>
      <c r="K17" s="27" t="b">
        <f t="shared" si="0"/>
        <v>0</v>
      </c>
      <c r="L17" s="92" t="str">
        <f t="shared" si="5"/>
        <v/>
      </c>
      <c r="M17" s="27" t="b">
        <f t="shared" si="1"/>
        <v>0</v>
      </c>
      <c r="N17" s="92" t="str">
        <f t="shared" si="6"/>
        <v/>
      </c>
      <c r="O17" s="27" t="b">
        <f>IF(COUNTIF($G$13:G17,G17)&gt;1,TRUE,FALSE)</f>
        <v>0</v>
      </c>
      <c r="P17" s="92" t="str">
        <f t="shared" si="7"/>
        <v/>
      </c>
      <c r="Q17" s="28">
        <f t="shared" si="2"/>
        <v>44166</v>
      </c>
      <c r="R17" s="27" t="b">
        <f t="shared" si="8"/>
        <v>0</v>
      </c>
      <c r="S17" s="4"/>
      <c r="T17" s="4"/>
    </row>
    <row r="18" spans="1:20" s="15" customFormat="1" x14ac:dyDescent="0.25">
      <c r="A18" s="19">
        <v>6</v>
      </c>
      <c r="B18" s="20"/>
      <c r="C18" s="1"/>
      <c r="D18" s="91"/>
      <c r="E18" s="1"/>
      <c r="F18" s="1"/>
      <c r="G18" s="20"/>
      <c r="H18" s="201" t="str">
        <f t="shared" si="3"/>
        <v/>
      </c>
      <c r="I18" s="27" t="b">
        <v>0</v>
      </c>
      <c r="J18" s="92" t="str">
        <f t="shared" si="4"/>
        <v/>
      </c>
      <c r="K18" s="27" t="b">
        <f t="shared" si="0"/>
        <v>0</v>
      </c>
      <c r="L18" s="92" t="str">
        <f t="shared" si="5"/>
        <v/>
      </c>
      <c r="M18" s="27" t="b">
        <f t="shared" si="1"/>
        <v>0</v>
      </c>
      <c r="N18" s="92" t="str">
        <f t="shared" si="6"/>
        <v/>
      </c>
      <c r="O18" s="27" t="b">
        <f>IF(COUNTIF($G$13:G18,G18)&gt;1,TRUE,FALSE)</f>
        <v>0</v>
      </c>
      <c r="P18" s="92" t="str">
        <f t="shared" si="7"/>
        <v/>
      </c>
      <c r="Q18" s="28">
        <f t="shared" si="2"/>
        <v>44166</v>
      </c>
      <c r="R18" s="27" t="b">
        <f t="shared" si="8"/>
        <v>0</v>
      </c>
      <c r="S18" s="4"/>
      <c r="T18" s="4"/>
    </row>
    <row r="19" spans="1:20" s="30" customFormat="1" x14ac:dyDescent="0.25">
      <c r="A19" s="19">
        <v>7</v>
      </c>
      <c r="B19" s="20"/>
      <c r="C19" s="1"/>
      <c r="D19" s="91"/>
      <c r="E19" s="1"/>
      <c r="F19" s="1"/>
      <c r="G19" s="20"/>
      <c r="H19" s="201" t="str">
        <f t="shared" si="3"/>
        <v/>
      </c>
      <c r="I19" s="27" t="b">
        <v>0</v>
      </c>
      <c r="J19" s="92" t="str">
        <f t="shared" si="4"/>
        <v/>
      </c>
      <c r="K19" s="27" t="b">
        <f t="shared" si="0"/>
        <v>0</v>
      </c>
      <c r="L19" s="92" t="str">
        <f t="shared" si="5"/>
        <v/>
      </c>
      <c r="M19" s="27" t="b">
        <f t="shared" si="1"/>
        <v>0</v>
      </c>
      <c r="N19" s="92" t="str">
        <f t="shared" si="6"/>
        <v/>
      </c>
      <c r="O19" s="27" t="b">
        <f>IF(COUNTIF($G$13:G19,G19)&gt;1,TRUE,FALSE)</f>
        <v>0</v>
      </c>
      <c r="P19" s="92" t="str">
        <f t="shared" si="7"/>
        <v/>
      </c>
      <c r="Q19" s="28">
        <f t="shared" si="2"/>
        <v>44166</v>
      </c>
      <c r="R19" s="27" t="b">
        <f t="shared" si="8"/>
        <v>0</v>
      </c>
      <c r="S19" s="4"/>
      <c r="T19" s="4"/>
    </row>
    <row r="20" spans="1:20" s="30" customFormat="1" x14ac:dyDescent="0.25">
      <c r="A20" s="19">
        <v>8</v>
      </c>
      <c r="B20" s="20"/>
      <c r="C20" s="1"/>
      <c r="D20" s="91"/>
      <c r="E20" s="1"/>
      <c r="F20" s="1"/>
      <c r="G20" s="20"/>
      <c r="H20" s="201" t="str">
        <f t="shared" si="3"/>
        <v/>
      </c>
      <c r="I20" s="27" t="b">
        <v>0</v>
      </c>
      <c r="J20" s="92" t="str">
        <f t="shared" si="4"/>
        <v/>
      </c>
      <c r="K20" s="27" t="b">
        <f t="shared" si="0"/>
        <v>0</v>
      </c>
      <c r="L20" s="92" t="str">
        <f t="shared" si="5"/>
        <v/>
      </c>
      <c r="M20" s="27" t="b">
        <f t="shared" si="1"/>
        <v>0</v>
      </c>
      <c r="N20" s="92" t="str">
        <f t="shared" si="6"/>
        <v/>
      </c>
      <c r="O20" s="27" t="b">
        <f>IF(COUNTIF($G$13:G20,G20)&gt;1,TRUE,FALSE)</f>
        <v>0</v>
      </c>
      <c r="P20" s="92" t="str">
        <f t="shared" si="7"/>
        <v/>
      </c>
      <c r="Q20" s="28">
        <f t="shared" si="2"/>
        <v>44166</v>
      </c>
      <c r="R20" s="27" t="b">
        <f t="shared" si="8"/>
        <v>0</v>
      </c>
      <c r="S20" s="4"/>
      <c r="T20" s="4"/>
    </row>
    <row r="21" spans="1:20" s="30" customFormat="1" x14ac:dyDescent="0.25">
      <c r="A21" s="19">
        <v>9</v>
      </c>
      <c r="B21" s="20"/>
      <c r="C21" s="1"/>
      <c r="D21" s="91"/>
      <c r="E21" s="1"/>
      <c r="F21" s="1"/>
      <c r="G21" s="20"/>
      <c r="H21" s="201" t="str">
        <f t="shared" si="3"/>
        <v/>
      </c>
      <c r="I21" s="27" t="b">
        <v>0</v>
      </c>
      <c r="J21" s="92" t="str">
        <f t="shared" si="4"/>
        <v/>
      </c>
      <c r="K21" s="27" t="b">
        <f t="shared" si="0"/>
        <v>0</v>
      </c>
      <c r="L21" s="92" t="str">
        <f t="shared" si="5"/>
        <v/>
      </c>
      <c r="M21" s="27" t="b">
        <f t="shared" si="1"/>
        <v>0</v>
      </c>
      <c r="N21" s="92" t="str">
        <f t="shared" si="6"/>
        <v/>
      </c>
      <c r="O21" s="27" t="b">
        <f>IF(COUNTIF($G$13:G21,G21)&gt;1,TRUE,FALSE)</f>
        <v>0</v>
      </c>
      <c r="P21" s="92" t="str">
        <f t="shared" si="7"/>
        <v/>
      </c>
      <c r="Q21" s="28">
        <f t="shared" si="2"/>
        <v>44166</v>
      </c>
      <c r="R21" s="27" t="b">
        <f t="shared" si="8"/>
        <v>0</v>
      </c>
      <c r="S21" s="4"/>
      <c r="T21" s="4"/>
    </row>
    <row r="22" spans="1:20" s="30" customFormat="1" x14ac:dyDescent="0.25">
      <c r="A22" s="19">
        <v>10</v>
      </c>
      <c r="B22" s="20"/>
      <c r="C22" s="1"/>
      <c r="D22" s="91"/>
      <c r="E22" s="1"/>
      <c r="F22" s="1"/>
      <c r="G22" s="20"/>
      <c r="H22" s="201" t="str">
        <f t="shared" si="3"/>
        <v/>
      </c>
      <c r="I22" s="27" t="b">
        <v>0</v>
      </c>
      <c r="J22" s="92" t="str">
        <f t="shared" si="4"/>
        <v/>
      </c>
      <c r="K22" s="27" t="b">
        <f t="shared" si="0"/>
        <v>0</v>
      </c>
      <c r="L22" s="92" t="str">
        <f t="shared" si="5"/>
        <v/>
      </c>
      <c r="M22" s="27" t="b">
        <f t="shared" si="1"/>
        <v>0</v>
      </c>
      <c r="N22" s="92" t="str">
        <f t="shared" si="6"/>
        <v/>
      </c>
      <c r="O22" s="27" t="b">
        <f>IF(COUNTIF($G$13:G22,G22)&gt;1,TRUE,FALSE)</f>
        <v>0</v>
      </c>
      <c r="P22" s="92" t="str">
        <f t="shared" si="7"/>
        <v/>
      </c>
      <c r="Q22" s="28">
        <f t="shared" si="2"/>
        <v>44166</v>
      </c>
      <c r="R22" s="27" t="b">
        <f t="shared" si="8"/>
        <v>0</v>
      </c>
      <c r="S22" s="4"/>
      <c r="T22" s="4"/>
    </row>
    <row r="23" spans="1:20" s="30" customFormat="1" x14ac:dyDescent="0.25">
      <c r="A23" s="19">
        <v>11</v>
      </c>
      <c r="B23" s="20"/>
      <c r="C23" s="1"/>
      <c r="D23" s="91"/>
      <c r="E23" s="1"/>
      <c r="F23" s="1"/>
      <c r="G23" s="20"/>
      <c r="H23" s="201" t="str">
        <f t="shared" si="3"/>
        <v/>
      </c>
      <c r="I23" s="27" t="b">
        <v>0</v>
      </c>
      <c r="J23" s="92" t="str">
        <f t="shared" si="4"/>
        <v/>
      </c>
      <c r="K23" s="27" t="b">
        <f t="shared" si="0"/>
        <v>0</v>
      </c>
      <c r="L23" s="92" t="str">
        <f t="shared" si="5"/>
        <v/>
      </c>
      <c r="M23" s="27" t="b">
        <f t="shared" si="1"/>
        <v>0</v>
      </c>
      <c r="N23" s="92" t="str">
        <f t="shared" si="6"/>
        <v/>
      </c>
      <c r="O23" s="27" t="b">
        <f>IF(COUNTIF($G$13:G23,G23)&gt;1,TRUE,FALSE)</f>
        <v>0</v>
      </c>
      <c r="P23" s="92" t="str">
        <f t="shared" si="7"/>
        <v/>
      </c>
      <c r="Q23" s="28">
        <f t="shared" si="2"/>
        <v>44166</v>
      </c>
      <c r="R23" s="27" t="b">
        <f t="shared" si="8"/>
        <v>0</v>
      </c>
      <c r="S23" s="4"/>
      <c r="T23" s="4"/>
    </row>
    <row r="24" spans="1:20" s="30" customFormat="1" x14ac:dyDescent="0.25">
      <c r="A24" s="19">
        <v>12</v>
      </c>
      <c r="B24" s="20"/>
      <c r="C24" s="1"/>
      <c r="D24" s="91"/>
      <c r="E24" s="1"/>
      <c r="F24" s="1"/>
      <c r="G24" s="20"/>
      <c r="H24" s="201" t="str">
        <f t="shared" si="3"/>
        <v/>
      </c>
      <c r="I24" s="27" t="b">
        <v>0</v>
      </c>
      <c r="J24" s="92" t="str">
        <f t="shared" si="4"/>
        <v/>
      </c>
      <c r="K24" s="27" t="b">
        <f t="shared" si="0"/>
        <v>0</v>
      </c>
      <c r="L24" s="92" t="str">
        <f t="shared" si="5"/>
        <v/>
      </c>
      <c r="M24" s="27" t="b">
        <f t="shared" si="1"/>
        <v>0</v>
      </c>
      <c r="N24" s="92" t="str">
        <f t="shared" si="6"/>
        <v/>
      </c>
      <c r="O24" s="27" t="b">
        <f>IF(COUNTIF($G$13:G24,G24)&gt;1,TRUE,FALSE)</f>
        <v>0</v>
      </c>
      <c r="P24" s="92" t="str">
        <f t="shared" si="7"/>
        <v/>
      </c>
      <c r="Q24" s="28">
        <f t="shared" si="2"/>
        <v>44166</v>
      </c>
      <c r="R24" s="27" t="b">
        <f t="shared" si="8"/>
        <v>0</v>
      </c>
      <c r="S24" s="4"/>
      <c r="T24" s="4"/>
    </row>
    <row r="25" spans="1:20" s="30" customFormat="1" x14ac:dyDescent="0.25">
      <c r="A25" s="19">
        <v>13</v>
      </c>
      <c r="B25" s="20"/>
      <c r="C25" s="1"/>
      <c r="D25" s="91"/>
      <c r="E25" s="1"/>
      <c r="F25" s="1"/>
      <c r="G25" s="20"/>
      <c r="H25" s="201" t="str">
        <f t="shared" si="3"/>
        <v/>
      </c>
      <c r="I25" s="27" t="b">
        <v>0</v>
      </c>
      <c r="J25" s="92" t="str">
        <f t="shared" si="4"/>
        <v/>
      </c>
      <c r="K25" s="27" t="b">
        <f t="shared" si="0"/>
        <v>0</v>
      </c>
      <c r="L25" s="92" t="str">
        <f t="shared" si="5"/>
        <v/>
      </c>
      <c r="M25" s="27" t="b">
        <f t="shared" si="1"/>
        <v>0</v>
      </c>
      <c r="N25" s="92" t="str">
        <f t="shared" si="6"/>
        <v/>
      </c>
      <c r="O25" s="27" t="b">
        <f>IF(COUNTIF($G$13:G25,G25)&gt;1,TRUE,FALSE)</f>
        <v>0</v>
      </c>
      <c r="P25" s="92" t="str">
        <f t="shared" si="7"/>
        <v/>
      </c>
      <c r="Q25" s="28">
        <f t="shared" si="2"/>
        <v>44166</v>
      </c>
      <c r="R25" s="27" t="b">
        <f t="shared" si="8"/>
        <v>0</v>
      </c>
      <c r="S25" s="4"/>
      <c r="T25" s="4"/>
    </row>
    <row r="26" spans="1:20" s="30" customFormat="1" x14ac:dyDescent="0.25">
      <c r="A26" s="19">
        <v>14</v>
      </c>
      <c r="B26" s="20"/>
      <c r="C26" s="1"/>
      <c r="D26" s="91"/>
      <c r="E26" s="1"/>
      <c r="F26" s="1"/>
      <c r="G26" s="20"/>
      <c r="H26" s="201" t="str">
        <f t="shared" si="3"/>
        <v/>
      </c>
      <c r="I26" s="27" t="b">
        <v>0</v>
      </c>
      <c r="J26" s="92" t="str">
        <f t="shared" si="4"/>
        <v/>
      </c>
      <c r="K26" s="27" t="b">
        <f t="shared" si="0"/>
        <v>0</v>
      </c>
      <c r="L26" s="92" t="str">
        <f t="shared" si="5"/>
        <v/>
      </c>
      <c r="M26" s="27" t="b">
        <f t="shared" si="1"/>
        <v>0</v>
      </c>
      <c r="N26" s="92" t="str">
        <f t="shared" si="6"/>
        <v/>
      </c>
      <c r="O26" s="27" t="b">
        <f>IF(COUNTIF($G$13:G26,G26)&gt;1,TRUE,FALSE)</f>
        <v>0</v>
      </c>
      <c r="P26" s="92" t="str">
        <f t="shared" si="7"/>
        <v/>
      </c>
      <c r="Q26" s="28">
        <f t="shared" si="2"/>
        <v>44166</v>
      </c>
      <c r="R26" s="27" t="b">
        <f t="shared" si="8"/>
        <v>0</v>
      </c>
      <c r="S26" s="4"/>
      <c r="T26" s="4"/>
    </row>
    <row r="27" spans="1:20" s="30" customFormat="1" x14ac:dyDescent="0.25">
      <c r="A27" s="19">
        <v>15</v>
      </c>
      <c r="B27" s="20"/>
      <c r="C27" s="1"/>
      <c r="D27" s="91"/>
      <c r="E27" s="1"/>
      <c r="F27" s="1"/>
      <c r="G27" s="20"/>
      <c r="H27" s="201" t="str">
        <f t="shared" si="3"/>
        <v/>
      </c>
      <c r="I27" s="27" t="b">
        <v>0</v>
      </c>
      <c r="J27" s="92" t="str">
        <f t="shared" si="4"/>
        <v/>
      </c>
      <c r="K27" s="27" t="b">
        <f t="shared" si="0"/>
        <v>0</v>
      </c>
      <c r="L27" s="92" t="str">
        <f t="shared" si="5"/>
        <v/>
      </c>
      <c r="M27" s="27" t="b">
        <f t="shared" si="1"/>
        <v>0</v>
      </c>
      <c r="N27" s="92" t="str">
        <f t="shared" si="6"/>
        <v/>
      </c>
      <c r="O27" s="27" t="b">
        <f>IF(COUNTIF($G$13:G27,G27)&gt;1,TRUE,FALSE)</f>
        <v>0</v>
      </c>
      <c r="P27" s="92" t="str">
        <f t="shared" si="7"/>
        <v/>
      </c>
      <c r="Q27" s="28">
        <f t="shared" si="2"/>
        <v>44166</v>
      </c>
      <c r="R27" s="27" t="b">
        <f t="shared" si="8"/>
        <v>0</v>
      </c>
      <c r="S27" s="4"/>
      <c r="T27" s="4"/>
    </row>
    <row r="28" spans="1:20" s="30" customFormat="1" x14ac:dyDescent="0.25">
      <c r="A28" s="19">
        <v>16</v>
      </c>
      <c r="B28" s="20"/>
      <c r="C28" s="1"/>
      <c r="D28" s="91"/>
      <c r="E28" s="1"/>
      <c r="F28" s="1"/>
      <c r="G28" s="20"/>
      <c r="H28" s="201" t="str">
        <f t="shared" si="3"/>
        <v/>
      </c>
      <c r="I28" s="27" t="b">
        <v>0</v>
      </c>
      <c r="J28" s="92" t="str">
        <f t="shared" si="4"/>
        <v/>
      </c>
      <c r="K28" s="27" t="b">
        <f t="shared" si="0"/>
        <v>0</v>
      </c>
      <c r="L28" s="92" t="str">
        <f t="shared" si="5"/>
        <v/>
      </c>
      <c r="M28" s="27" t="b">
        <f t="shared" si="1"/>
        <v>0</v>
      </c>
      <c r="N28" s="92" t="str">
        <f t="shared" si="6"/>
        <v/>
      </c>
      <c r="O28" s="27" t="b">
        <f>IF(COUNTIF($G$13:G28,G28)&gt;1,TRUE,FALSE)</f>
        <v>0</v>
      </c>
      <c r="P28" s="92" t="str">
        <f t="shared" si="7"/>
        <v/>
      </c>
      <c r="Q28" s="28">
        <f t="shared" si="2"/>
        <v>44166</v>
      </c>
      <c r="R28" s="27" t="b">
        <f t="shared" si="8"/>
        <v>0</v>
      </c>
      <c r="S28" s="4"/>
      <c r="T28" s="4"/>
    </row>
    <row r="29" spans="1:20" s="30" customFormat="1" x14ac:dyDescent="0.25">
      <c r="A29" s="19">
        <v>17</v>
      </c>
      <c r="B29" s="20"/>
      <c r="C29" s="1"/>
      <c r="D29" s="91"/>
      <c r="E29" s="1"/>
      <c r="F29" s="1"/>
      <c r="G29" s="20"/>
      <c r="H29" s="201" t="str">
        <f t="shared" si="3"/>
        <v/>
      </c>
      <c r="I29" s="27" t="b">
        <v>0</v>
      </c>
      <c r="J29" s="92" t="str">
        <f t="shared" si="4"/>
        <v/>
      </c>
      <c r="K29" s="27" t="b">
        <f t="shared" si="0"/>
        <v>0</v>
      </c>
      <c r="L29" s="92" t="str">
        <f t="shared" si="5"/>
        <v/>
      </c>
      <c r="M29" s="27" t="b">
        <f t="shared" si="1"/>
        <v>0</v>
      </c>
      <c r="N29" s="92" t="str">
        <f t="shared" si="6"/>
        <v/>
      </c>
      <c r="O29" s="27" t="b">
        <f>IF(COUNTIF($G$13:G29,G29)&gt;1,TRUE,FALSE)</f>
        <v>0</v>
      </c>
      <c r="P29" s="92" t="str">
        <f t="shared" si="7"/>
        <v/>
      </c>
      <c r="Q29" s="28">
        <f t="shared" si="2"/>
        <v>44166</v>
      </c>
      <c r="R29" s="27" t="b">
        <f t="shared" si="8"/>
        <v>0</v>
      </c>
      <c r="S29" s="4"/>
      <c r="T29" s="4"/>
    </row>
    <row r="30" spans="1:20" s="30" customFormat="1" x14ac:dyDescent="0.25">
      <c r="A30" s="19">
        <v>18</v>
      </c>
      <c r="B30" s="20"/>
      <c r="C30" s="1"/>
      <c r="D30" s="91"/>
      <c r="E30" s="1"/>
      <c r="F30" s="1"/>
      <c r="G30" s="20"/>
      <c r="H30" s="201" t="str">
        <f t="shared" si="3"/>
        <v/>
      </c>
      <c r="I30" s="27" t="b">
        <v>0</v>
      </c>
      <c r="J30" s="92" t="str">
        <f t="shared" si="4"/>
        <v/>
      </c>
      <c r="K30" s="27" t="b">
        <f t="shared" si="0"/>
        <v>0</v>
      </c>
      <c r="L30" s="92" t="str">
        <f t="shared" si="5"/>
        <v/>
      </c>
      <c r="M30" s="27" t="b">
        <f t="shared" si="1"/>
        <v>0</v>
      </c>
      <c r="N30" s="92" t="str">
        <f t="shared" si="6"/>
        <v/>
      </c>
      <c r="O30" s="27" t="b">
        <f>IF(COUNTIF($G$13:G30,G30)&gt;1,TRUE,FALSE)</f>
        <v>0</v>
      </c>
      <c r="P30" s="92" t="str">
        <f t="shared" si="7"/>
        <v/>
      </c>
      <c r="Q30" s="28">
        <f t="shared" si="2"/>
        <v>44166</v>
      </c>
      <c r="R30" s="27" t="b">
        <f t="shared" si="8"/>
        <v>0</v>
      </c>
      <c r="S30" s="4"/>
      <c r="T30" s="4"/>
    </row>
    <row r="31" spans="1:20" s="30" customFormat="1" x14ac:dyDescent="0.25">
      <c r="A31" s="19">
        <v>19</v>
      </c>
      <c r="B31" s="20"/>
      <c r="C31" s="1"/>
      <c r="D31" s="91"/>
      <c r="E31" s="1"/>
      <c r="F31" s="1"/>
      <c r="G31" s="20"/>
      <c r="H31" s="201" t="str">
        <f t="shared" si="3"/>
        <v/>
      </c>
      <c r="I31" s="27" t="b">
        <v>0</v>
      </c>
      <c r="J31" s="92" t="str">
        <f t="shared" si="4"/>
        <v/>
      </c>
      <c r="K31" s="27" t="b">
        <f t="shared" si="0"/>
        <v>0</v>
      </c>
      <c r="L31" s="92" t="str">
        <f t="shared" si="5"/>
        <v/>
      </c>
      <c r="M31" s="27" t="b">
        <f t="shared" si="1"/>
        <v>0</v>
      </c>
      <c r="N31" s="92" t="str">
        <f t="shared" si="6"/>
        <v/>
      </c>
      <c r="O31" s="27" t="b">
        <f>IF(COUNTIF($G$13:G31,G31)&gt;1,TRUE,FALSE)</f>
        <v>0</v>
      </c>
      <c r="P31" s="92" t="str">
        <f t="shared" si="7"/>
        <v/>
      </c>
      <c r="Q31" s="28">
        <f t="shared" si="2"/>
        <v>44166</v>
      </c>
      <c r="R31" s="27" t="b">
        <f t="shared" si="8"/>
        <v>0</v>
      </c>
      <c r="S31" s="4"/>
      <c r="T31" s="4"/>
    </row>
    <row r="32" spans="1:20" s="30" customFormat="1" x14ac:dyDescent="0.25">
      <c r="A32" s="19">
        <v>20</v>
      </c>
      <c r="B32" s="20"/>
      <c r="C32" s="1"/>
      <c r="D32" s="91"/>
      <c r="E32" s="1"/>
      <c r="F32" s="1"/>
      <c r="G32" s="20"/>
      <c r="H32" s="201" t="str">
        <f t="shared" si="3"/>
        <v/>
      </c>
      <c r="I32" s="27" t="b">
        <v>0</v>
      </c>
      <c r="J32" s="92" t="str">
        <f t="shared" si="4"/>
        <v/>
      </c>
      <c r="K32" s="27" t="b">
        <f t="shared" si="0"/>
        <v>0</v>
      </c>
      <c r="L32" s="92" t="str">
        <f t="shared" si="5"/>
        <v/>
      </c>
      <c r="M32" s="27" t="b">
        <f t="shared" si="1"/>
        <v>0</v>
      </c>
      <c r="N32" s="92" t="str">
        <f t="shared" si="6"/>
        <v/>
      </c>
      <c r="O32" s="27" t="b">
        <f>IF(COUNTIF($G$13:G32,G32)&gt;1,TRUE,FALSE)</f>
        <v>0</v>
      </c>
      <c r="P32" s="92" t="str">
        <f t="shared" si="7"/>
        <v/>
      </c>
      <c r="Q32" s="28">
        <f t="shared" si="2"/>
        <v>44166</v>
      </c>
      <c r="R32" s="27" t="b">
        <f t="shared" si="8"/>
        <v>0</v>
      </c>
      <c r="S32" s="4"/>
      <c r="T32" s="4"/>
    </row>
    <row r="33" spans="1:20" s="30" customFormat="1" x14ac:dyDescent="0.25">
      <c r="A33" s="19">
        <v>21</v>
      </c>
      <c r="B33" s="20"/>
      <c r="C33" s="1"/>
      <c r="D33" s="91"/>
      <c r="E33" s="1"/>
      <c r="F33" s="1"/>
      <c r="G33" s="20"/>
      <c r="H33" s="201" t="str">
        <f t="shared" si="3"/>
        <v/>
      </c>
      <c r="I33" s="27" t="b">
        <v>0</v>
      </c>
      <c r="J33" s="92" t="str">
        <f t="shared" si="4"/>
        <v/>
      </c>
      <c r="K33" s="27" t="b">
        <f t="shared" si="0"/>
        <v>0</v>
      </c>
      <c r="L33" s="92" t="str">
        <f t="shared" si="5"/>
        <v/>
      </c>
      <c r="M33" s="27" t="b">
        <f t="shared" si="1"/>
        <v>0</v>
      </c>
      <c r="N33" s="92" t="str">
        <f t="shared" si="6"/>
        <v/>
      </c>
      <c r="O33" s="27" t="b">
        <f>IF(COUNTIF($G$13:G33,G33)&gt;1,TRUE,FALSE)</f>
        <v>0</v>
      </c>
      <c r="P33" s="92" t="str">
        <f t="shared" si="7"/>
        <v/>
      </c>
      <c r="Q33" s="28">
        <f t="shared" si="2"/>
        <v>44166</v>
      </c>
      <c r="R33" s="27" t="b">
        <f t="shared" si="8"/>
        <v>0</v>
      </c>
      <c r="S33" s="4"/>
      <c r="T33" s="4"/>
    </row>
    <row r="34" spans="1:20" s="30" customFormat="1" x14ac:dyDescent="0.25">
      <c r="A34" s="19">
        <v>22</v>
      </c>
      <c r="B34" s="20"/>
      <c r="C34" s="1"/>
      <c r="D34" s="91"/>
      <c r="E34" s="1"/>
      <c r="F34" s="1"/>
      <c r="G34" s="20"/>
      <c r="H34" s="201" t="str">
        <f t="shared" si="3"/>
        <v/>
      </c>
      <c r="I34" s="27" t="b">
        <v>0</v>
      </c>
      <c r="J34" s="92" t="str">
        <f t="shared" si="4"/>
        <v/>
      </c>
      <c r="K34" s="27" t="b">
        <f t="shared" si="0"/>
        <v>0</v>
      </c>
      <c r="L34" s="92" t="str">
        <f t="shared" si="5"/>
        <v/>
      </c>
      <c r="M34" s="27" t="b">
        <f t="shared" si="1"/>
        <v>0</v>
      </c>
      <c r="N34" s="92" t="str">
        <f t="shared" si="6"/>
        <v/>
      </c>
      <c r="O34" s="27" t="b">
        <f>IF(COUNTIF($G$13:G34,G34)&gt;1,TRUE,FALSE)</f>
        <v>0</v>
      </c>
      <c r="P34" s="92" t="str">
        <f t="shared" si="7"/>
        <v/>
      </c>
      <c r="Q34" s="28">
        <f t="shared" si="2"/>
        <v>44166</v>
      </c>
      <c r="R34" s="27" t="b">
        <f t="shared" si="8"/>
        <v>0</v>
      </c>
      <c r="S34" s="4"/>
      <c r="T34" s="4"/>
    </row>
    <row r="35" spans="1:20" s="30" customFormat="1" x14ac:dyDescent="0.25">
      <c r="A35" s="19">
        <v>23</v>
      </c>
      <c r="B35" s="20"/>
      <c r="C35" s="1"/>
      <c r="D35" s="91"/>
      <c r="E35" s="1"/>
      <c r="F35" s="1"/>
      <c r="G35" s="20"/>
      <c r="H35" s="201" t="str">
        <f t="shared" si="3"/>
        <v/>
      </c>
      <c r="I35" s="27" t="b">
        <v>0</v>
      </c>
      <c r="J35" s="92" t="str">
        <f t="shared" si="4"/>
        <v/>
      </c>
      <c r="K35" s="27" t="b">
        <f t="shared" si="0"/>
        <v>0</v>
      </c>
      <c r="L35" s="92" t="str">
        <f t="shared" si="5"/>
        <v/>
      </c>
      <c r="M35" s="27" t="b">
        <f t="shared" si="1"/>
        <v>0</v>
      </c>
      <c r="N35" s="92" t="str">
        <f t="shared" si="6"/>
        <v/>
      </c>
      <c r="O35" s="27" t="b">
        <f>IF(COUNTIF($G$13:G35,G35)&gt;1,TRUE,FALSE)</f>
        <v>0</v>
      </c>
      <c r="P35" s="92" t="str">
        <f t="shared" si="7"/>
        <v/>
      </c>
      <c r="Q35" s="28">
        <f t="shared" si="2"/>
        <v>44166</v>
      </c>
      <c r="R35" s="27" t="b">
        <f t="shared" si="8"/>
        <v>0</v>
      </c>
      <c r="S35" s="4"/>
      <c r="T35" s="4"/>
    </row>
    <row r="36" spans="1:20" s="30" customFormat="1" x14ac:dyDescent="0.25">
      <c r="A36" s="19">
        <v>24</v>
      </c>
      <c r="B36" s="20"/>
      <c r="C36" s="1"/>
      <c r="D36" s="91"/>
      <c r="E36" s="1"/>
      <c r="F36" s="1"/>
      <c r="G36" s="20"/>
      <c r="H36" s="201" t="str">
        <f t="shared" si="3"/>
        <v/>
      </c>
      <c r="I36" s="27" t="b">
        <v>0</v>
      </c>
      <c r="J36" s="92" t="str">
        <f t="shared" si="4"/>
        <v/>
      </c>
      <c r="K36" s="27" t="b">
        <f t="shared" si="0"/>
        <v>0</v>
      </c>
      <c r="L36" s="92" t="str">
        <f t="shared" si="5"/>
        <v/>
      </c>
      <c r="M36" s="27" t="b">
        <f t="shared" si="1"/>
        <v>0</v>
      </c>
      <c r="N36" s="92" t="str">
        <f t="shared" si="6"/>
        <v/>
      </c>
      <c r="O36" s="27" t="b">
        <f>IF(COUNTIF($G$13:G36,G36)&gt;1,TRUE,FALSE)</f>
        <v>0</v>
      </c>
      <c r="P36" s="92" t="str">
        <f t="shared" si="7"/>
        <v/>
      </c>
      <c r="Q36" s="28">
        <f t="shared" si="2"/>
        <v>44166</v>
      </c>
      <c r="R36" s="27" t="b">
        <f t="shared" si="8"/>
        <v>0</v>
      </c>
      <c r="S36" s="4"/>
      <c r="T36" s="4"/>
    </row>
    <row r="37" spans="1:20" s="30" customFormat="1" x14ac:dyDescent="0.25">
      <c r="A37" s="19">
        <v>25</v>
      </c>
      <c r="B37" s="20"/>
      <c r="C37" s="1"/>
      <c r="D37" s="91"/>
      <c r="E37" s="1"/>
      <c r="F37" s="1"/>
      <c r="G37" s="20"/>
      <c r="H37" s="201" t="str">
        <f t="shared" si="3"/>
        <v/>
      </c>
      <c r="I37" s="27" t="b">
        <v>0</v>
      </c>
      <c r="J37" s="92" t="str">
        <f t="shared" si="4"/>
        <v/>
      </c>
      <c r="K37" s="27" t="b">
        <f t="shared" si="0"/>
        <v>0</v>
      </c>
      <c r="L37" s="92" t="str">
        <f t="shared" si="5"/>
        <v/>
      </c>
      <c r="M37" s="27" t="b">
        <f t="shared" si="1"/>
        <v>0</v>
      </c>
      <c r="N37" s="92" t="str">
        <f t="shared" si="6"/>
        <v/>
      </c>
      <c r="O37" s="27" t="b">
        <f>IF(COUNTIF($G$13:G37,G37)&gt;1,TRUE,FALSE)</f>
        <v>0</v>
      </c>
      <c r="P37" s="92" t="str">
        <f t="shared" si="7"/>
        <v/>
      </c>
      <c r="Q37" s="28">
        <f t="shared" si="2"/>
        <v>44166</v>
      </c>
      <c r="R37" s="27" t="b">
        <f t="shared" si="8"/>
        <v>0</v>
      </c>
      <c r="S37" s="4"/>
      <c r="T37" s="4"/>
    </row>
    <row r="38" spans="1:20" s="30" customFormat="1" x14ac:dyDescent="0.25">
      <c r="A38" s="19">
        <v>26</v>
      </c>
      <c r="B38" s="20"/>
      <c r="C38" s="1"/>
      <c r="D38" s="91"/>
      <c r="E38" s="1"/>
      <c r="F38" s="1"/>
      <c r="G38" s="20"/>
      <c r="H38" s="201" t="str">
        <f t="shared" si="3"/>
        <v/>
      </c>
      <c r="I38" s="27" t="b">
        <v>0</v>
      </c>
      <c r="J38" s="92" t="str">
        <f t="shared" si="4"/>
        <v/>
      </c>
      <c r="K38" s="27" t="b">
        <f t="shared" si="0"/>
        <v>0</v>
      </c>
      <c r="L38" s="92" t="str">
        <f t="shared" si="5"/>
        <v/>
      </c>
      <c r="M38" s="27" t="b">
        <f t="shared" si="1"/>
        <v>0</v>
      </c>
      <c r="N38" s="92" t="str">
        <f t="shared" si="6"/>
        <v/>
      </c>
      <c r="O38" s="27" t="b">
        <f>IF(COUNTIF($G$13:G38,G38)&gt;1,TRUE,FALSE)</f>
        <v>0</v>
      </c>
      <c r="P38" s="92" t="str">
        <f t="shared" si="7"/>
        <v/>
      </c>
      <c r="Q38" s="28">
        <f t="shared" si="2"/>
        <v>44166</v>
      </c>
      <c r="R38" s="27" t="b">
        <f t="shared" si="8"/>
        <v>0</v>
      </c>
      <c r="S38" s="4"/>
      <c r="T38" s="4"/>
    </row>
    <row r="39" spans="1:20" s="30" customFormat="1" x14ac:dyDescent="0.25">
      <c r="A39" s="19">
        <v>27</v>
      </c>
      <c r="B39" s="20"/>
      <c r="C39" s="1"/>
      <c r="D39" s="91"/>
      <c r="E39" s="1"/>
      <c r="F39" s="1"/>
      <c r="G39" s="20"/>
      <c r="H39" s="201" t="str">
        <f t="shared" si="3"/>
        <v/>
      </c>
      <c r="I39" s="27" t="b">
        <v>0</v>
      </c>
      <c r="J39" s="92" t="str">
        <f t="shared" si="4"/>
        <v/>
      </c>
      <c r="K39" s="27" t="b">
        <f t="shared" si="0"/>
        <v>0</v>
      </c>
      <c r="L39" s="92" t="str">
        <f t="shared" si="5"/>
        <v/>
      </c>
      <c r="M39" s="27" t="b">
        <f t="shared" si="1"/>
        <v>0</v>
      </c>
      <c r="N39" s="92" t="str">
        <f t="shared" si="6"/>
        <v/>
      </c>
      <c r="O39" s="27" t="b">
        <f>IF(COUNTIF($G$13:G39,G39)&gt;1,TRUE,FALSE)</f>
        <v>0</v>
      </c>
      <c r="P39" s="92" t="str">
        <f t="shared" si="7"/>
        <v/>
      </c>
      <c r="Q39" s="28">
        <f t="shared" si="2"/>
        <v>44166</v>
      </c>
      <c r="R39" s="27" t="b">
        <f t="shared" si="8"/>
        <v>0</v>
      </c>
      <c r="S39" s="4"/>
      <c r="T39" s="4"/>
    </row>
    <row r="40" spans="1:20" s="30" customFormat="1" x14ac:dyDescent="0.25">
      <c r="A40" s="19">
        <v>28</v>
      </c>
      <c r="B40" s="20"/>
      <c r="C40" s="1"/>
      <c r="D40" s="91"/>
      <c r="E40" s="1"/>
      <c r="F40" s="1"/>
      <c r="G40" s="20"/>
      <c r="H40" s="201" t="str">
        <f t="shared" si="3"/>
        <v/>
      </c>
      <c r="I40" s="27" t="b">
        <v>0</v>
      </c>
      <c r="J40" s="92" t="str">
        <f t="shared" si="4"/>
        <v/>
      </c>
      <c r="K40" s="27" t="b">
        <f t="shared" si="0"/>
        <v>0</v>
      </c>
      <c r="L40" s="92" t="str">
        <f t="shared" si="5"/>
        <v/>
      </c>
      <c r="M40" s="27" t="b">
        <f t="shared" si="1"/>
        <v>0</v>
      </c>
      <c r="N40" s="92" t="str">
        <f t="shared" si="6"/>
        <v/>
      </c>
      <c r="O40" s="27" t="b">
        <f>IF(COUNTIF($G$13:G40,G40)&gt;1,TRUE,FALSE)</f>
        <v>0</v>
      </c>
      <c r="P40" s="92" t="str">
        <f t="shared" si="7"/>
        <v/>
      </c>
      <c r="Q40" s="28">
        <f t="shared" si="2"/>
        <v>44166</v>
      </c>
      <c r="R40" s="27" t="b">
        <f t="shared" si="8"/>
        <v>0</v>
      </c>
      <c r="S40" s="4"/>
      <c r="T40" s="4"/>
    </row>
    <row r="41" spans="1:20" s="30" customFormat="1" x14ac:dyDescent="0.25">
      <c r="A41" s="19">
        <v>29</v>
      </c>
      <c r="B41" s="20"/>
      <c r="C41" s="1"/>
      <c r="D41" s="91"/>
      <c r="E41" s="1"/>
      <c r="F41" s="1"/>
      <c r="G41" s="20"/>
      <c r="H41" s="201" t="str">
        <f t="shared" si="3"/>
        <v/>
      </c>
      <c r="I41" s="27" t="b">
        <v>0</v>
      </c>
      <c r="J41" s="92" t="str">
        <f t="shared" si="4"/>
        <v/>
      </c>
      <c r="K41" s="27" t="b">
        <f t="shared" si="0"/>
        <v>0</v>
      </c>
      <c r="L41" s="92" t="str">
        <f t="shared" si="5"/>
        <v/>
      </c>
      <c r="M41" s="27" t="b">
        <f t="shared" si="1"/>
        <v>0</v>
      </c>
      <c r="N41" s="92" t="str">
        <f t="shared" si="6"/>
        <v/>
      </c>
      <c r="O41" s="27" t="b">
        <f>IF(COUNTIF($G$13:G41,G41)&gt;1,TRUE,FALSE)</f>
        <v>0</v>
      </c>
      <c r="P41" s="92" t="str">
        <f t="shared" si="7"/>
        <v/>
      </c>
      <c r="Q41" s="28">
        <f t="shared" si="2"/>
        <v>44166</v>
      </c>
      <c r="R41" s="27" t="b">
        <f t="shared" si="8"/>
        <v>0</v>
      </c>
      <c r="S41" s="4"/>
      <c r="T41" s="4"/>
    </row>
    <row r="42" spans="1:20" s="30" customFormat="1" x14ac:dyDescent="0.25">
      <c r="A42" s="19">
        <v>30</v>
      </c>
      <c r="B42" s="20"/>
      <c r="C42" s="1"/>
      <c r="D42" s="91"/>
      <c r="E42" s="1"/>
      <c r="F42" s="1"/>
      <c r="G42" s="20"/>
      <c r="H42" s="201" t="str">
        <f t="shared" si="3"/>
        <v/>
      </c>
      <c r="I42" s="27" t="b">
        <v>0</v>
      </c>
      <c r="J42" s="92" t="str">
        <f t="shared" si="4"/>
        <v/>
      </c>
      <c r="K42" s="27" t="b">
        <f t="shared" si="0"/>
        <v>0</v>
      </c>
      <c r="L42" s="92" t="str">
        <f t="shared" si="5"/>
        <v/>
      </c>
      <c r="M42" s="27" t="b">
        <f t="shared" si="1"/>
        <v>0</v>
      </c>
      <c r="N42" s="92" t="str">
        <f t="shared" si="6"/>
        <v/>
      </c>
      <c r="O42" s="27" t="b">
        <f>IF(COUNTIF($G$13:G42,G42)&gt;1,TRUE,FALSE)</f>
        <v>0</v>
      </c>
      <c r="P42" s="92" t="str">
        <f t="shared" si="7"/>
        <v/>
      </c>
      <c r="Q42" s="28">
        <f t="shared" si="2"/>
        <v>44166</v>
      </c>
      <c r="R42" s="27" t="b">
        <f t="shared" si="8"/>
        <v>0</v>
      </c>
      <c r="S42" s="4"/>
      <c r="T42" s="4"/>
    </row>
    <row r="43" spans="1:20" s="30" customFormat="1" x14ac:dyDescent="0.25">
      <c r="A43" s="19">
        <v>31</v>
      </c>
      <c r="B43" s="20"/>
      <c r="C43" s="1"/>
      <c r="D43" s="91"/>
      <c r="E43" s="1"/>
      <c r="F43" s="1"/>
      <c r="G43" s="20"/>
      <c r="H43" s="201" t="str">
        <f t="shared" si="3"/>
        <v/>
      </c>
      <c r="I43" s="27" t="b">
        <v>0</v>
      </c>
      <c r="J43" s="92" t="str">
        <f t="shared" si="4"/>
        <v/>
      </c>
      <c r="K43" s="27" t="b">
        <f t="shared" si="0"/>
        <v>0</v>
      </c>
      <c r="L43" s="92" t="str">
        <f t="shared" si="5"/>
        <v/>
      </c>
      <c r="M43" s="27" t="b">
        <f t="shared" si="1"/>
        <v>0</v>
      </c>
      <c r="N43" s="92" t="str">
        <f t="shared" si="6"/>
        <v/>
      </c>
      <c r="O43" s="27" t="b">
        <f>IF(COUNTIF($G$13:G43,G43)&gt;1,TRUE,FALSE)</f>
        <v>0</v>
      </c>
      <c r="P43" s="92" t="str">
        <f t="shared" si="7"/>
        <v/>
      </c>
      <c r="Q43" s="28">
        <f t="shared" si="2"/>
        <v>44166</v>
      </c>
      <c r="R43" s="27" t="b">
        <f t="shared" si="8"/>
        <v>0</v>
      </c>
      <c r="S43" s="4"/>
      <c r="T43" s="4"/>
    </row>
    <row r="44" spans="1:20" s="30" customFormat="1" x14ac:dyDescent="0.25">
      <c r="A44" s="19">
        <v>32</v>
      </c>
      <c r="B44" s="20"/>
      <c r="C44" s="1"/>
      <c r="D44" s="91"/>
      <c r="E44" s="1"/>
      <c r="F44" s="1"/>
      <c r="G44" s="20"/>
      <c r="H44" s="201" t="str">
        <f t="shared" si="3"/>
        <v/>
      </c>
      <c r="I44" s="27" t="b">
        <v>0</v>
      </c>
      <c r="J44" s="92" t="str">
        <f t="shared" si="4"/>
        <v/>
      </c>
      <c r="K44" s="27" t="b">
        <f t="shared" si="0"/>
        <v>0</v>
      </c>
      <c r="L44" s="92" t="str">
        <f t="shared" si="5"/>
        <v/>
      </c>
      <c r="M44" s="27" t="b">
        <f t="shared" si="1"/>
        <v>0</v>
      </c>
      <c r="N44" s="92" t="str">
        <f t="shared" si="6"/>
        <v/>
      </c>
      <c r="O44" s="27" t="b">
        <f>IF(COUNTIF($G$13:G44,G44)&gt;1,TRUE,FALSE)</f>
        <v>0</v>
      </c>
      <c r="P44" s="92" t="str">
        <f t="shared" si="7"/>
        <v/>
      </c>
      <c r="Q44" s="28">
        <f t="shared" si="2"/>
        <v>44166</v>
      </c>
      <c r="R44" s="27" t="b">
        <f t="shared" si="8"/>
        <v>0</v>
      </c>
      <c r="S44" s="4"/>
      <c r="T44" s="4"/>
    </row>
    <row r="45" spans="1:20" s="30" customFormat="1" x14ac:dyDescent="0.25">
      <c r="A45" s="19">
        <v>33</v>
      </c>
      <c r="B45" s="20"/>
      <c r="C45" s="1"/>
      <c r="D45" s="91"/>
      <c r="E45" s="1"/>
      <c r="F45" s="1"/>
      <c r="G45" s="20"/>
      <c r="H45" s="201" t="str">
        <f t="shared" si="3"/>
        <v/>
      </c>
      <c r="I45" s="27" t="b">
        <v>0</v>
      </c>
      <c r="J45" s="92" t="str">
        <f t="shared" si="4"/>
        <v/>
      </c>
      <c r="K45" s="27" t="b">
        <f t="shared" si="0"/>
        <v>0</v>
      </c>
      <c r="L45" s="92" t="str">
        <f t="shared" si="5"/>
        <v/>
      </c>
      <c r="M45" s="27" t="b">
        <f t="shared" si="1"/>
        <v>0</v>
      </c>
      <c r="N45" s="92" t="str">
        <f t="shared" si="6"/>
        <v/>
      </c>
      <c r="O45" s="27" t="b">
        <f>IF(COUNTIF($G$13:G45,G45)&gt;1,TRUE,FALSE)</f>
        <v>0</v>
      </c>
      <c r="P45" s="92" t="str">
        <f t="shared" si="7"/>
        <v/>
      </c>
      <c r="Q45" s="28">
        <f t="shared" si="2"/>
        <v>44166</v>
      </c>
      <c r="R45" s="27" t="b">
        <f t="shared" si="8"/>
        <v>0</v>
      </c>
      <c r="S45" s="4"/>
      <c r="T45" s="4"/>
    </row>
    <row r="46" spans="1:20" s="30" customFormat="1" x14ac:dyDescent="0.25">
      <c r="A46" s="19">
        <v>34</v>
      </c>
      <c r="B46" s="20"/>
      <c r="C46" s="1"/>
      <c r="D46" s="91"/>
      <c r="E46" s="1"/>
      <c r="F46" s="1"/>
      <c r="G46" s="20"/>
      <c r="H46" s="201" t="str">
        <f t="shared" si="3"/>
        <v/>
      </c>
      <c r="I46" s="27" t="b">
        <v>0</v>
      </c>
      <c r="J46" s="92" t="str">
        <f t="shared" si="4"/>
        <v/>
      </c>
      <c r="K46" s="27" t="b">
        <f t="shared" si="0"/>
        <v>0</v>
      </c>
      <c r="L46" s="92" t="str">
        <f t="shared" si="5"/>
        <v/>
      </c>
      <c r="M46" s="27" t="b">
        <f t="shared" si="1"/>
        <v>0</v>
      </c>
      <c r="N46" s="92" t="str">
        <f t="shared" si="6"/>
        <v/>
      </c>
      <c r="O46" s="27" t="b">
        <f>IF(COUNTIF($G$13:G46,G46)&gt;1,TRUE,FALSE)</f>
        <v>0</v>
      </c>
      <c r="P46" s="92" t="str">
        <f t="shared" si="7"/>
        <v/>
      </c>
      <c r="Q46" s="28">
        <f t="shared" si="2"/>
        <v>44166</v>
      </c>
      <c r="R46" s="27" t="b">
        <f t="shared" si="8"/>
        <v>0</v>
      </c>
      <c r="S46" s="4"/>
      <c r="T46" s="4"/>
    </row>
    <row r="47" spans="1:20" s="30" customFormat="1" x14ac:dyDescent="0.25">
      <c r="A47" s="19">
        <v>35</v>
      </c>
      <c r="B47" s="20"/>
      <c r="C47" s="1"/>
      <c r="D47" s="91"/>
      <c r="E47" s="1"/>
      <c r="F47" s="1"/>
      <c r="G47" s="20"/>
      <c r="H47" s="201" t="str">
        <f t="shared" si="3"/>
        <v/>
      </c>
      <c r="I47" s="27" t="b">
        <v>0</v>
      </c>
      <c r="J47" s="92" t="str">
        <f t="shared" si="4"/>
        <v/>
      </c>
      <c r="K47" s="27" t="b">
        <f t="shared" si="0"/>
        <v>0</v>
      </c>
      <c r="L47" s="92" t="str">
        <f t="shared" si="5"/>
        <v/>
      </c>
      <c r="M47" s="27" t="b">
        <f t="shared" si="1"/>
        <v>0</v>
      </c>
      <c r="N47" s="92" t="str">
        <f t="shared" si="6"/>
        <v/>
      </c>
      <c r="O47" s="27" t="b">
        <f>IF(COUNTIF($G$13:G47,G47)&gt;1,TRUE,FALSE)</f>
        <v>0</v>
      </c>
      <c r="P47" s="92" t="str">
        <f t="shared" si="7"/>
        <v/>
      </c>
      <c r="Q47" s="28">
        <f t="shared" si="2"/>
        <v>44166</v>
      </c>
      <c r="R47" s="27" t="b">
        <f t="shared" si="8"/>
        <v>0</v>
      </c>
      <c r="S47" s="4"/>
      <c r="T47" s="4"/>
    </row>
    <row r="48" spans="1:20" s="30" customFormat="1" x14ac:dyDescent="0.25">
      <c r="A48" s="19">
        <v>36</v>
      </c>
      <c r="B48" s="20"/>
      <c r="C48" s="1"/>
      <c r="D48" s="91"/>
      <c r="E48" s="1"/>
      <c r="F48" s="1"/>
      <c r="G48" s="20"/>
      <c r="H48" s="201" t="str">
        <f t="shared" si="3"/>
        <v/>
      </c>
      <c r="I48" s="27" t="b">
        <v>0</v>
      </c>
      <c r="J48" s="92" t="str">
        <f t="shared" si="4"/>
        <v/>
      </c>
      <c r="K48" s="27" t="b">
        <f t="shared" si="0"/>
        <v>0</v>
      </c>
      <c r="L48" s="92" t="str">
        <f t="shared" si="5"/>
        <v/>
      </c>
      <c r="M48" s="27" t="b">
        <f t="shared" si="1"/>
        <v>0</v>
      </c>
      <c r="N48" s="92" t="str">
        <f t="shared" si="6"/>
        <v/>
      </c>
      <c r="O48" s="27" t="b">
        <f>IF(COUNTIF($G$13:G48,G48)&gt;1,TRUE,FALSE)</f>
        <v>0</v>
      </c>
      <c r="P48" s="92" t="str">
        <f t="shared" si="7"/>
        <v/>
      </c>
      <c r="Q48" s="28">
        <f t="shared" si="2"/>
        <v>44166</v>
      </c>
      <c r="R48" s="27" t="b">
        <f t="shared" si="8"/>
        <v>0</v>
      </c>
      <c r="S48" s="4"/>
      <c r="T48" s="4"/>
    </row>
    <row r="49" spans="1:20" s="30" customFormat="1" x14ac:dyDescent="0.25">
      <c r="A49" s="19">
        <v>37</v>
      </c>
      <c r="B49" s="20"/>
      <c r="C49" s="1"/>
      <c r="D49" s="91"/>
      <c r="E49" s="1"/>
      <c r="F49" s="1"/>
      <c r="G49" s="20"/>
      <c r="H49" s="201" t="str">
        <f t="shared" si="3"/>
        <v/>
      </c>
      <c r="I49" s="27" t="b">
        <v>0</v>
      </c>
      <c r="J49" s="92" t="str">
        <f t="shared" si="4"/>
        <v/>
      </c>
      <c r="K49" s="27" t="b">
        <f t="shared" si="0"/>
        <v>0</v>
      </c>
      <c r="L49" s="92" t="str">
        <f t="shared" si="5"/>
        <v/>
      </c>
      <c r="M49" s="27" t="b">
        <f t="shared" si="1"/>
        <v>0</v>
      </c>
      <c r="N49" s="92" t="str">
        <f t="shared" si="6"/>
        <v/>
      </c>
      <c r="O49" s="27" t="b">
        <f>IF(COUNTIF($G$13:G49,G49)&gt;1,TRUE,FALSE)</f>
        <v>0</v>
      </c>
      <c r="P49" s="92" t="str">
        <f t="shared" si="7"/>
        <v/>
      </c>
      <c r="Q49" s="28">
        <f t="shared" si="2"/>
        <v>44166</v>
      </c>
      <c r="R49" s="27" t="b">
        <f t="shared" si="8"/>
        <v>0</v>
      </c>
      <c r="S49" s="4"/>
      <c r="T49" s="4"/>
    </row>
    <row r="50" spans="1:20" s="30" customFormat="1" x14ac:dyDescent="0.25">
      <c r="A50" s="19">
        <v>38</v>
      </c>
      <c r="B50" s="20"/>
      <c r="C50" s="1"/>
      <c r="D50" s="91"/>
      <c r="E50" s="1"/>
      <c r="F50" s="1"/>
      <c r="G50" s="20"/>
      <c r="H50" s="201" t="str">
        <f t="shared" si="3"/>
        <v/>
      </c>
      <c r="I50" s="27" t="b">
        <v>0</v>
      </c>
      <c r="J50" s="92" t="str">
        <f t="shared" si="4"/>
        <v/>
      </c>
      <c r="K50" s="27" t="b">
        <f t="shared" si="0"/>
        <v>0</v>
      </c>
      <c r="L50" s="92" t="str">
        <f t="shared" si="5"/>
        <v/>
      </c>
      <c r="M50" s="27" t="b">
        <f t="shared" si="1"/>
        <v>0</v>
      </c>
      <c r="N50" s="92" t="str">
        <f t="shared" si="6"/>
        <v/>
      </c>
      <c r="O50" s="27" t="b">
        <f>IF(COUNTIF($G$13:G50,G50)&gt;1,TRUE,FALSE)</f>
        <v>0</v>
      </c>
      <c r="P50" s="92" t="str">
        <f t="shared" si="7"/>
        <v/>
      </c>
      <c r="Q50" s="28">
        <f t="shared" si="2"/>
        <v>44166</v>
      </c>
      <c r="R50" s="27" t="b">
        <f t="shared" si="8"/>
        <v>0</v>
      </c>
      <c r="S50" s="4"/>
      <c r="T50" s="4"/>
    </row>
    <row r="51" spans="1:20" s="30" customFormat="1" x14ac:dyDescent="0.25">
      <c r="A51" s="19">
        <v>39</v>
      </c>
      <c r="B51" s="20"/>
      <c r="C51" s="1"/>
      <c r="D51" s="91"/>
      <c r="E51" s="1"/>
      <c r="F51" s="1"/>
      <c r="G51" s="20"/>
      <c r="H51" s="201" t="str">
        <f t="shared" si="3"/>
        <v/>
      </c>
      <c r="I51" s="27" t="b">
        <v>0</v>
      </c>
      <c r="J51" s="92" t="str">
        <f t="shared" si="4"/>
        <v/>
      </c>
      <c r="K51" s="27" t="b">
        <f t="shared" si="0"/>
        <v>0</v>
      </c>
      <c r="L51" s="92" t="str">
        <f t="shared" si="5"/>
        <v/>
      </c>
      <c r="M51" s="27" t="b">
        <f t="shared" si="1"/>
        <v>0</v>
      </c>
      <c r="N51" s="92" t="str">
        <f t="shared" si="6"/>
        <v/>
      </c>
      <c r="O51" s="27" t="b">
        <f>IF(COUNTIF($G$13:G51,G51)&gt;1,TRUE,FALSE)</f>
        <v>0</v>
      </c>
      <c r="P51" s="92" t="str">
        <f t="shared" si="7"/>
        <v/>
      </c>
      <c r="Q51" s="28">
        <f t="shared" si="2"/>
        <v>44166</v>
      </c>
      <c r="R51" s="27" t="b">
        <f t="shared" si="8"/>
        <v>0</v>
      </c>
      <c r="S51" s="4"/>
      <c r="T51" s="4"/>
    </row>
    <row r="52" spans="1:20" s="30" customFormat="1" x14ac:dyDescent="0.25">
      <c r="A52" s="19">
        <v>40</v>
      </c>
      <c r="B52" s="20"/>
      <c r="C52" s="1"/>
      <c r="D52" s="91"/>
      <c r="E52" s="1"/>
      <c r="F52" s="1"/>
      <c r="G52" s="20"/>
      <c r="H52" s="201" t="str">
        <f t="shared" si="3"/>
        <v/>
      </c>
      <c r="I52" s="27" t="b">
        <v>0</v>
      </c>
      <c r="J52" s="92" t="str">
        <f t="shared" si="4"/>
        <v/>
      </c>
      <c r="K52" s="27" t="b">
        <f t="shared" si="0"/>
        <v>0</v>
      </c>
      <c r="L52" s="92" t="str">
        <f t="shared" si="5"/>
        <v/>
      </c>
      <c r="M52" s="27" t="b">
        <f t="shared" si="1"/>
        <v>0</v>
      </c>
      <c r="N52" s="92" t="str">
        <f t="shared" si="6"/>
        <v/>
      </c>
      <c r="O52" s="27" t="b">
        <f>IF(COUNTIF($G$13:G52,G52)&gt;1,TRUE,FALSE)</f>
        <v>0</v>
      </c>
      <c r="P52" s="92" t="str">
        <f t="shared" si="7"/>
        <v/>
      </c>
      <c r="Q52" s="28">
        <f t="shared" si="2"/>
        <v>44166</v>
      </c>
      <c r="R52" s="27" t="b">
        <f t="shared" si="8"/>
        <v>0</v>
      </c>
      <c r="S52" s="4"/>
      <c r="T52" s="4"/>
    </row>
    <row r="53" spans="1:20" s="30" customFormat="1" x14ac:dyDescent="0.25">
      <c r="A53" s="19">
        <v>41</v>
      </c>
      <c r="B53" s="20"/>
      <c r="C53" s="1"/>
      <c r="D53" s="91"/>
      <c r="E53" s="1"/>
      <c r="F53" s="1"/>
      <c r="G53" s="20"/>
      <c r="H53" s="201" t="str">
        <f t="shared" si="3"/>
        <v/>
      </c>
      <c r="I53" s="27" t="b">
        <v>0</v>
      </c>
      <c r="J53" s="92" t="str">
        <f t="shared" si="4"/>
        <v/>
      </c>
      <c r="K53" s="27" t="b">
        <f t="shared" si="0"/>
        <v>0</v>
      </c>
      <c r="L53" s="92" t="str">
        <f t="shared" si="5"/>
        <v/>
      </c>
      <c r="M53" s="27" t="b">
        <f t="shared" si="1"/>
        <v>0</v>
      </c>
      <c r="N53" s="92" t="str">
        <f t="shared" si="6"/>
        <v/>
      </c>
      <c r="O53" s="27" t="b">
        <f>IF(COUNTIF($G$13:G53,G53)&gt;1,TRUE,FALSE)</f>
        <v>0</v>
      </c>
      <c r="P53" s="92" t="str">
        <f t="shared" si="7"/>
        <v/>
      </c>
      <c r="Q53" s="28">
        <f t="shared" si="2"/>
        <v>44166</v>
      </c>
      <c r="R53" s="27" t="b">
        <f t="shared" si="8"/>
        <v>0</v>
      </c>
      <c r="S53" s="4"/>
      <c r="T53" s="4"/>
    </row>
    <row r="54" spans="1:20" s="30" customFormat="1" x14ac:dyDescent="0.25">
      <c r="A54" s="19">
        <v>42</v>
      </c>
      <c r="B54" s="20"/>
      <c r="C54" s="1"/>
      <c r="D54" s="91"/>
      <c r="E54" s="1"/>
      <c r="F54" s="1"/>
      <c r="G54" s="20"/>
      <c r="H54" s="201" t="str">
        <f t="shared" si="3"/>
        <v/>
      </c>
      <c r="I54" s="27" t="b">
        <v>0</v>
      </c>
      <c r="J54" s="92" t="str">
        <f t="shared" si="4"/>
        <v/>
      </c>
      <c r="K54" s="27" t="b">
        <f t="shared" si="0"/>
        <v>0</v>
      </c>
      <c r="L54" s="92" t="str">
        <f t="shared" si="5"/>
        <v/>
      </c>
      <c r="M54" s="27" t="b">
        <f t="shared" si="1"/>
        <v>0</v>
      </c>
      <c r="N54" s="92" t="str">
        <f t="shared" si="6"/>
        <v/>
      </c>
      <c r="O54" s="27" t="b">
        <f>IF(COUNTIF($G$13:G54,G54)&gt;1,TRUE,FALSE)</f>
        <v>0</v>
      </c>
      <c r="P54" s="92" t="str">
        <f t="shared" si="7"/>
        <v/>
      </c>
      <c r="Q54" s="28">
        <f t="shared" si="2"/>
        <v>44166</v>
      </c>
      <c r="R54" s="27" t="b">
        <f t="shared" si="8"/>
        <v>0</v>
      </c>
      <c r="S54" s="4"/>
      <c r="T54" s="4"/>
    </row>
    <row r="55" spans="1:20" s="30" customFormat="1" x14ac:dyDescent="0.25">
      <c r="A55" s="19">
        <v>43</v>
      </c>
      <c r="B55" s="20"/>
      <c r="C55" s="1"/>
      <c r="D55" s="91"/>
      <c r="E55" s="1"/>
      <c r="F55" s="1"/>
      <c r="G55" s="20"/>
      <c r="H55" s="201" t="str">
        <f t="shared" si="3"/>
        <v/>
      </c>
      <c r="I55" s="27" t="b">
        <v>0</v>
      </c>
      <c r="J55" s="92" t="str">
        <f t="shared" si="4"/>
        <v/>
      </c>
      <c r="K55" s="27" t="b">
        <f t="shared" si="0"/>
        <v>0</v>
      </c>
      <c r="L55" s="92" t="str">
        <f t="shared" si="5"/>
        <v/>
      </c>
      <c r="M55" s="27" t="b">
        <f t="shared" si="1"/>
        <v>0</v>
      </c>
      <c r="N55" s="92" t="str">
        <f t="shared" si="6"/>
        <v/>
      </c>
      <c r="O55" s="27" t="b">
        <f>IF(COUNTIF($G$13:G55,G55)&gt;1,TRUE,FALSE)</f>
        <v>0</v>
      </c>
      <c r="P55" s="92" t="str">
        <f t="shared" si="7"/>
        <v/>
      </c>
      <c r="Q55" s="28">
        <f t="shared" si="2"/>
        <v>44166</v>
      </c>
      <c r="R55" s="27" t="b">
        <f t="shared" si="8"/>
        <v>0</v>
      </c>
      <c r="S55" s="4"/>
      <c r="T55" s="4"/>
    </row>
    <row r="56" spans="1:20" s="30" customFormat="1" x14ac:dyDescent="0.25">
      <c r="A56" s="19">
        <v>44</v>
      </c>
      <c r="B56" s="20"/>
      <c r="C56" s="1"/>
      <c r="D56" s="91"/>
      <c r="E56" s="1"/>
      <c r="F56" s="1"/>
      <c r="G56" s="20"/>
      <c r="H56" s="201" t="str">
        <f t="shared" si="3"/>
        <v/>
      </c>
      <c r="I56" s="27" t="b">
        <v>0</v>
      </c>
      <c r="J56" s="92" t="str">
        <f t="shared" si="4"/>
        <v/>
      </c>
      <c r="K56" s="27" t="b">
        <f t="shared" si="0"/>
        <v>0</v>
      </c>
      <c r="L56" s="92" t="str">
        <f t="shared" si="5"/>
        <v/>
      </c>
      <c r="M56" s="27" t="b">
        <f t="shared" si="1"/>
        <v>0</v>
      </c>
      <c r="N56" s="92" t="str">
        <f t="shared" si="6"/>
        <v/>
      </c>
      <c r="O56" s="27" t="b">
        <f>IF(COUNTIF($G$13:G56,G56)&gt;1,TRUE,FALSE)</f>
        <v>0</v>
      </c>
      <c r="P56" s="92" t="str">
        <f t="shared" si="7"/>
        <v/>
      </c>
      <c r="Q56" s="28">
        <f t="shared" si="2"/>
        <v>44166</v>
      </c>
      <c r="R56" s="27" t="b">
        <f t="shared" si="8"/>
        <v>0</v>
      </c>
      <c r="S56" s="4"/>
      <c r="T56" s="4"/>
    </row>
    <row r="57" spans="1:20" s="30" customFormat="1" x14ac:dyDescent="0.25">
      <c r="A57" s="19">
        <v>45</v>
      </c>
      <c r="B57" s="20"/>
      <c r="C57" s="1"/>
      <c r="D57" s="91"/>
      <c r="E57" s="1"/>
      <c r="F57" s="1"/>
      <c r="G57" s="20"/>
      <c r="H57" s="201" t="str">
        <f t="shared" si="3"/>
        <v/>
      </c>
      <c r="I57" s="27" t="b">
        <v>0</v>
      </c>
      <c r="J57" s="92" t="str">
        <f t="shared" si="4"/>
        <v/>
      </c>
      <c r="K57" s="27" t="b">
        <f t="shared" si="0"/>
        <v>0</v>
      </c>
      <c r="L57" s="92" t="str">
        <f t="shared" si="5"/>
        <v/>
      </c>
      <c r="M57" s="27" t="b">
        <f t="shared" si="1"/>
        <v>0</v>
      </c>
      <c r="N57" s="92" t="str">
        <f t="shared" si="6"/>
        <v/>
      </c>
      <c r="O57" s="27" t="b">
        <f>IF(COUNTIF($G$13:G57,G57)&gt;1,TRUE,FALSE)</f>
        <v>0</v>
      </c>
      <c r="P57" s="92" t="str">
        <f t="shared" si="7"/>
        <v/>
      </c>
      <c r="Q57" s="28">
        <f t="shared" si="2"/>
        <v>44166</v>
      </c>
      <c r="R57" s="27" t="b">
        <f t="shared" si="8"/>
        <v>0</v>
      </c>
      <c r="S57" s="4"/>
      <c r="T57" s="4"/>
    </row>
    <row r="58" spans="1:20" s="30" customFormat="1" x14ac:dyDescent="0.25">
      <c r="A58" s="19">
        <v>46</v>
      </c>
      <c r="B58" s="20"/>
      <c r="C58" s="1"/>
      <c r="D58" s="91"/>
      <c r="E58" s="1"/>
      <c r="F58" s="1"/>
      <c r="G58" s="20"/>
      <c r="H58" s="201" t="str">
        <f t="shared" si="3"/>
        <v/>
      </c>
      <c r="I58" s="27" t="b">
        <v>0</v>
      </c>
      <c r="J58" s="92" t="str">
        <f t="shared" si="4"/>
        <v/>
      </c>
      <c r="K58" s="27" t="b">
        <f t="shared" si="0"/>
        <v>0</v>
      </c>
      <c r="L58" s="92" t="str">
        <f t="shared" si="5"/>
        <v/>
      </c>
      <c r="M58" s="27" t="b">
        <f t="shared" si="1"/>
        <v>0</v>
      </c>
      <c r="N58" s="92" t="str">
        <f t="shared" si="6"/>
        <v/>
      </c>
      <c r="O58" s="27" t="b">
        <f>IF(COUNTIF($G$13:G58,G58)&gt;1,TRUE,FALSE)</f>
        <v>0</v>
      </c>
      <c r="P58" s="92" t="str">
        <f t="shared" si="7"/>
        <v/>
      </c>
      <c r="Q58" s="28">
        <f t="shared" si="2"/>
        <v>44166</v>
      </c>
      <c r="R58" s="27" t="b">
        <f t="shared" si="8"/>
        <v>0</v>
      </c>
      <c r="S58" s="4"/>
      <c r="T58" s="4"/>
    </row>
    <row r="59" spans="1:20" s="30" customFormat="1" x14ac:dyDescent="0.25">
      <c r="A59" s="19">
        <v>47</v>
      </c>
      <c r="B59" s="20"/>
      <c r="C59" s="1"/>
      <c r="D59" s="91"/>
      <c r="E59" s="1"/>
      <c r="F59" s="1"/>
      <c r="G59" s="20"/>
      <c r="H59" s="201" t="str">
        <f t="shared" si="3"/>
        <v/>
      </c>
      <c r="I59" s="27" t="b">
        <v>0</v>
      </c>
      <c r="J59" s="92" t="str">
        <f t="shared" si="4"/>
        <v/>
      </c>
      <c r="K59" s="27" t="b">
        <f t="shared" si="0"/>
        <v>0</v>
      </c>
      <c r="L59" s="92" t="str">
        <f t="shared" si="5"/>
        <v/>
      </c>
      <c r="M59" s="27" t="b">
        <f t="shared" si="1"/>
        <v>0</v>
      </c>
      <c r="N59" s="92" t="str">
        <f t="shared" si="6"/>
        <v/>
      </c>
      <c r="O59" s="27" t="b">
        <f>IF(COUNTIF($G$13:G59,G59)&gt;1,TRUE,FALSE)</f>
        <v>0</v>
      </c>
      <c r="P59" s="92" t="str">
        <f t="shared" si="7"/>
        <v/>
      </c>
      <c r="Q59" s="28">
        <f t="shared" si="2"/>
        <v>44166</v>
      </c>
      <c r="R59" s="27" t="b">
        <f t="shared" si="8"/>
        <v>0</v>
      </c>
      <c r="S59" s="4"/>
      <c r="T59" s="4"/>
    </row>
    <row r="60" spans="1:20" s="30" customFormat="1" x14ac:dyDescent="0.25">
      <c r="A60" s="19">
        <v>48</v>
      </c>
      <c r="B60" s="20"/>
      <c r="C60" s="1"/>
      <c r="D60" s="91"/>
      <c r="E60" s="1"/>
      <c r="F60" s="1"/>
      <c r="G60" s="20"/>
      <c r="H60" s="201" t="str">
        <f t="shared" si="3"/>
        <v/>
      </c>
      <c r="I60" s="27" t="b">
        <v>0</v>
      </c>
      <c r="J60" s="92" t="str">
        <f t="shared" si="4"/>
        <v/>
      </c>
      <c r="K60" s="27" t="b">
        <f t="shared" si="0"/>
        <v>0</v>
      </c>
      <c r="L60" s="92" t="str">
        <f t="shared" si="5"/>
        <v/>
      </c>
      <c r="M60" s="27" t="b">
        <f t="shared" si="1"/>
        <v>0</v>
      </c>
      <c r="N60" s="92" t="str">
        <f t="shared" si="6"/>
        <v/>
      </c>
      <c r="O60" s="27" t="b">
        <f>IF(COUNTIF($G$13:G60,G60)&gt;1,TRUE,FALSE)</f>
        <v>0</v>
      </c>
      <c r="P60" s="92" t="str">
        <f t="shared" si="7"/>
        <v/>
      </c>
      <c r="Q60" s="28">
        <f t="shared" si="2"/>
        <v>44166</v>
      </c>
      <c r="R60" s="27" t="b">
        <f t="shared" si="8"/>
        <v>0</v>
      </c>
      <c r="S60" s="4"/>
      <c r="T60" s="4"/>
    </row>
    <row r="61" spans="1:20" s="30" customFormat="1" x14ac:dyDescent="0.25">
      <c r="A61" s="19">
        <v>49</v>
      </c>
      <c r="B61" s="20"/>
      <c r="C61" s="1"/>
      <c r="D61" s="91"/>
      <c r="E61" s="1"/>
      <c r="F61" s="1"/>
      <c r="G61" s="20"/>
      <c r="H61" s="201" t="str">
        <f t="shared" si="3"/>
        <v/>
      </c>
      <c r="I61" s="27" t="b">
        <v>0</v>
      </c>
      <c r="J61" s="92" t="str">
        <f t="shared" si="4"/>
        <v/>
      </c>
      <c r="K61" s="27" t="b">
        <f t="shared" si="0"/>
        <v>0</v>
      </c>
      <c r="L61" s="92" t="str">
        <f t="shared" si="5"/>
        <v/>
      </c>
      <c r="M61" s="27" t="b">
        <f t="shared" si="1"/>
        <v>0</v>
      </c>
      <c r="N61" s="92" t="str">
        <f t="shared" si="6"/>
        <v/>
      </c>
      <c r="O61" s="27" t="b">
        <f>IF(COUNTIF($G$13:G61,G61)&gt;1,TRUE,FALSE)</f>
        <v>0</v>
      </c>
      <c r="P61" s="92" t="str">
        <f t="shared" si="7"/>
        <v/>
      </c>
      <c r="Q61" s="28">
        <f t="shared" si="2"/>
        <v>44166</v>
      </c>
      <c r="R61" s="27" t="b">
        <f t="shared" si="8"/>
        <v>0</v>
      </c>
      <c r="S61" s="4"/>
      <c r="T61" s="4"/>
    </row>
    <row r="62" spans="1:20" s="30" customFormat="1" x14ac:dyDescent="0.25">
      <c r="A62" s="19">
        <v>50</v>
      </c>
      <c r="B62" s="20"/>
      <c r="C62" s="1"/>
      <c r="D62" s="91"/>
      <c r="E62" s="1"/>
      <c r="F62" s="1"/>
      <c r="G62" s="20"/>
      <c r="H62" s="201" t="str">
        <f t="shared" si="3"/>
        <v/>
      </c>
      <c r="I62" s="27" t="b">
        <v>0</v>
      </c>
      <c r="J62" s="92" t="str">
        <f t="shared" si="4"/>
        <v/>
      </c>
      <c r="K62" s="27" t="b">
        <f t="shared" si="0"/>
        <v>0</v>
      </c>
      <c r="L62" s="92" t="str">
        <f t="shared" si="5"/>
        <v/>
      </c>
      <c r="M62" s="27" t="b">
        <f t="shared" si="1"/>
        <v>0</v>
      </c>
      <c r="N62" s="92" t="str">
        <f t="shared" si="6"/>
        <v/>
      </c>
      <c r="O62" s="27" t="b">
        <f>IF(COUNTIF($G$13:G62,G62)&gt;1,TRUE,FALSE)</f>
        <v>0</v>
      </c>
      <c r="P62" s="92" t="str">
        <f t="shared" si="7"/>
        <v/>
      </c>
      <c r="Q62" s="28">
        <f t="shared" si="2"/>
        <v>44166</v>
      </c>
      <c r="R62" s="27" t="b">
        <f t="shared" si="8"/>
        <v>0</v>
      </c>
      <c r="S62" s="4"/>
      <c r="T62" s="4"/>
    </row>
    <row r="63" spans="1:20" s="30" customFormat="1" x14ac:dyDescent="0.25">
      <c r="A63" s="19">
        <v>51</v>
      </c>
      <c r="B63" s="20"/>
      <c r="C63" s="1"/>
      <c r="D63" s="91"/>
      <c r="E63" s="1"/>
      <c r="F63" s="1"/>
      <c r="G63" s="20"/>
      <c r="H63" s="201" t="str">
        <f t="shared" si="3"/>
        <v/>
      </c>
      <c r="I63" s="27" t="b">
        <v>0</v>
      </c>
      <c r="J63" s="92" t="str">
        <f t="shared" si="4"/>
        <v/>
      </c>
      <c r="K63" s="27" t="b">
        <f t="shared" si="0"/>
        <v>0</v>
      </c>
      <c r="L63" s="92" t="str">
        <f t="shared" si="5"/>
        <v/>
      </c>
      <c r="M63" s="27" t="b">
        <f t="shared" si="1"/>
        <v>0</v>
      </c>
      <c r="N63" s="92" t="str">
        <f t="shared" si="6"/>
        <v/>
      </c>
      <c r="O63" s="27" t="b">
        <f>IF(COUNTIF($G$13:G63,G63)&gt;1,TRUE,FALSE)</f>
        <v>0</v>
      </c>
      <c r="P63" s="92" t="str">
        <f t="shared" si="7"/>
        <v/>
      </c>
      <c r="Q63" s="28">
        <f t="shared" si="2"/>
        <v>44166</v>
      </c>
      <c r="R63" s="27" t="b">
        <f t="shared" si="8"/>
        <v>0</v>
      </c>
      <c r="S63" s="4"/>
      <c r="T63" s="4"/>
    </row>
    <row r="64" spans="1:20" s="30" customFormat="1" x14ac:dyDescent="0.25">
      <c r="A64" s="19">
        <v>52</v>
      </c>
      <c r="B64" s="20"/>
      <c r="C64" s="1"/>
      <c r="D64" s="91"/>
      <c r="E64" s="1"/>
      <c r="F64" s="1"/>
      <c r="G64" s="20"/>
      <c r="H64" s="201" t="str">
        <f t="shared" si="3"/>
        <v/>
      </c>
      <c r="I64" s="27" t="b">
        <v>0</v>
      </c>
      <c r="J64" s="92" t="str">
        <f t="shared" si="4"/>
        <v/>
      </c>
      <c r="K64" s="27" t="b">
        <f t="shared" si="0"/>
        <v>0</v>
      </c>
      <c r="L64" s="92" t="str">
        <f t="shared" si="5"/>
        <v/>
      </c>
      <c r="M64" s="27" t="b">
        <f t="shared" si="1"/>
        <v>0</v>
      </c>
      <c r="N64" s="92" t="str">
        <f t="shared" si="6"/>
        <v/>
      </c>
      <c r="O64" s="27" t="b">
        <f>IF(COUNTIF($G$13:G64,G64)&gt;1,TRUE,FALSE)</f>
        <v>0</v>
      </c>
      <c r="P64" s="92" t="str">
        <f t="shared" si="7"/>
        <v/>
      </c>
      <c r="Q64" s="28">
        <f t="shared" si="2"/>
        <v>44166</v>
      </c>
      <c r="R64" s="27" t="b">
        <f t="shared" si="8"/>
        <v>0</v>
      </c>
      <c r="S64" s="4"/>
      <c r="T64" s="4"/>
    </row>
    <row r="65" spans="1:20" s="30" customFormat="1" x14ac:dyDescent="0.25">
      <c r="A65" s="19">
        <v>53</v>
      </c>
      <c r="B65" s="20"/>
      <c r="C65" s="1"/>
      <c r="D65" s="91"/>
      <c r="E65" s="1"/>
      <c r="F65" s="1"/>
      <c r="G65" s="20"/>
      <c r="H65" s="201" t="str">
        <f t="shared" si="3"/>
        <v/>
      </c>
      <c r="I65" s="27" t="b">
        <v>0</v>
      </c>
      <c r="J65" s="92" t="str">
        <f t="shared" si="4"/>
        <v/>
      </c>
      <c r="K65" s="27" t="b">
        <f t="shared" si="0"/>
        <v>0</v>
      </c>
      <c r="L65" s="92" t="str">
        <f t="shared" si="5"/>
        <v/>
      </c>
      <c r="M65" s="27" t="b">
        <f t="shared" si="1"/>
        <v>0</v>
      </c>
      <c r="N65" s="92" t="str">
        <f t="shared" si="6"/>
        <v/>
      </c>
      <c r="O65" s="27" t="b">
        <f>IF(COUNTIF($G$13:G65,G65)&gt;1,TRUE,FALSE)</f>
        <v>0</v>
      </c>
      <c r="P65" s="92" t="str">
        <f t="shared" si="7"/>
        <v/>
      </c>
      <c r="Q65" s="28">
        <f t="shared" si="2"/>
        <v>44166</v>
      </c>
      <c r="R65" s="27" t="b">
        <f t="shared" si="8"/>
        <v>0</v>
      </c>
      <c r="S65" s="4"/>
      <c r="T65" s="4"/>
    </row>
    <row r="66" spans="1:20" s="30" customFormat="1" x14ac:dyDescent="0.25">
      <c r="A66" s="19">
        <v>54</v>
      </c>
      <c r="B66" s="20"/>
      <c r="C66" s="1"/>
      <c r="D66" s="91"/>
      <c r="E66" s="1"/>
      <c r="F66" s="1"/>
      <c r="G66" s="20"/>
      <c r="H66" s="201" t="str">
        <f t="shared" si="3"/>
        <v/>
      </c>
      <c r="I66" s="27" t="b">
        <v>0</v>
      </c>
      <c r="J66" s="92" t="str">
        <f t="shared" si="4"/>
        <v/>
      </c>
      <c r="K66" s="27" t="b">
        <f t="shared" si="0"/>
        <v>0</v>
      </c>
      <c r="L66" s="92" t="str">
        <f t="shared" si="5"/>
        <v/>
      </c>
      <c r="M66" s="27" t="b">
        <f t="shared" si="1"/>
        <v>0</v>
      </c>
      <c r="N66" s="92" t="str">
        <f t="shared" si="6"/>
        <v/>
      </c>
      <c r="O66" s="27" t="b">
        <f>IF(COUNTIF($G$13:G66,G66)&gt;1,TRUE,FALSE)</f>
        <v>0</v>
      </c>
      <c r="P66" s="92" t="str">
        <f t="shared" si="7"/>
        <v/>
      </c>
      <c r="Q66" s="28">
        <f t="shared" si="2"/>
        <v>44166</v>
      </c>
      <c r="R66" s="27" t="b">
        <f t="shared" si="8"/>
        <v>0</v>
      </c>
      <c r="S66" s="4"/>
      <c r="T66" s="4"/>
    </row>
    <row r="67" spans="1:20" s="30" customFormat="1" x14ac:dyDescent="0.25">
      <c r="A67" s="19">
        <v>55</v>
      </c>
      <c r="B67" s="20"/>
      <c r="C67" s="1"/>
      <c r="D67" s="91"/>
      <c r="E67" s="1"/>
      <c r="F67" s="1"/>
      <c r="G67" s="20"/>
      <c r="H67" s="201" t="str">
        <f t="shared" si="3"/>
        <v/>
      </c>
      <c r="I67" s="27" t="b">
        <v>0</v>
      </c>
      <c r="J67" s="92" t="str">
        <f t="shared" si="4"/>
        <v/>
      </c>
      <c r="K67" s="27" t="b">
        <f t="shared" si="0"/>
        <v>0</v>
      </c>
      <c r="L67" s="92" t="str">
        <f t="shared" si="5"/>
        <v/>
      </c>
      <c r="M67" s="27" t="b">
        <f t="shared" si="1"/>
        <v>0</v>
      </c>
      <c r="N67" s="92" t="str">
        <f t="shared" si="6"/>
        <v/>
      </c>
      <c r="O67" s="27" t="b">
        <f>IF(COUNTIF($G$13:G67,G67)&gt;1,TRUE,FALSE)</f>
        <v>0</v>
      </c>
      <c r="P67" s="92" t="str">
        <f t="shared" si="7"/>
        <v/>
      </c>
      <c r="Q67" s="28">
        <f t="shared" si="2"/>
        <v>44166</v>
      </c>
      <c r="R67" s="27" t="b">
        <f t="shared" si="8"/>
        <v>0</v>
      </c>
      <c r="S67" s="4"/>
      <c r="T67" s="4"/>
    </row>
    <row r="68" spans="1:20" s="30" customFormat="1" x14ac:dyDescent="0.25">
      <c r="A68" s="19">
        <v>56</v>
      </c>
      <c r="B68" s="20"/>
      <c r="C68" s="1"/>
      <c r="D68" s="91"/>
      <c r="E68" s="1"/>
      <c r="F68" s="1"/>
      <c r="G68" s="20"/>
      <c r="H68" s="201" t="str">
        <f t="shared" si="3"/>
        <v/>
      </c>
      <c r="I68" s="27" t="b">
        <v>0</v>
      </c>
      <c r="J68" s="92" t="str">
        <f t="shared" si="4"/>
        <v/>
      </c>
      <c r="K68" s="27" t="b">
        <f t="shared" si="0"/>
        <v>0</v>
      </c>
      <c r="L68" s="92" t="str">
        <f t="shared" si="5"/>
        <v/>
      </c>
      <c r="M68" s="27" t="b">
        <f t="shared" si="1"/>
        <v>0</v>
      </c>
      <c r="N68" s="92" t="str">
        <f t="shared" si="6"/>
        <v/>
      </c>
      <c r="O68" s="27" t="b">
        <f>IF(COUNTIF($G$13:G68,G68)&gt;1,TRUE,FALSE)</f>
        <v>0</v>
      </c>
      <c r="P68" s="92" t="str">
        <f t="shared" si="7"/>
        <v/>
      </c>
      <c r="Q68" s="28">
        <f t="shared" si="2"/>
        <v>44166</v>
      </c>
      <c r="R68" s="27" t="b">
        <f t="shared" si="8"/>
        <v>0</v>
      </c>
      <c r="S68" s="4"/>
      <c r="T68" s="4"/>
    </row>
    <row r="69" spans="1:20" s="30" customFormat="1" x14ac:dyDescent="0.25">
      <c r="A69" s="19">
        <v>57</v>
      </c>
      <c r="B69" s="20"/>
      <c r="C69" s="1"/>
      <c r="D69" s="91"/>
      <c r="E69" s="1"/>
      <c r="F69" s="1"/>
      <c r="G69" s="20"/>
      <c r="H69" s="201" t="str">
        <f t="shared" si="3"/>
        <v/>
      </c>
      <c r="I69" s="27" t="b">
        <v>0</v>
      </c>
      <c r="J69" s="92" t="str">
        <f t="shared" si="4"/>
        <v/>
      </c>
      <c r="K69" s="27" t="b">
        <f t="shared" si="0"/>
        <v>0</v>
      </c>
      <c r="L69" s="92" t="str">
        <f t="shared" si="5"/>
        <v/>
      </c>
      <c r="M69" s="27" t="b">
        <f t="shared" si="1"/>
        <v>0</v>
      </c>
      <c r="N69" s="92" t="str">
        <f t="shared" si="6"/>
        <v/>
      </c>
      <c r="O69" s="27" t="b">
        <f>IF(COUNTIF($G$13:G69,G69)&gt;1,TRUE,FALSE)</f>
        <v>0</v>
      </c>
      <c r="P69" s="92" t="str">
        <f t="shared" si="7"/>
        <v/>
      </c>
      <c r="Q69" s="28">
        <f t="shared" si="2"/>
        <v>44166</v>
      </c>
      <c r="R69" s="27" t="b">
        <f t="shared" si="8"/>
        <v>0</v>
      </c>
      <c r="S69" s="4"/>
      <c r="T69" s="4"/>
    </row>
    <row r="70" spans="1:20" s="30" customFormat="1" x14ac:dyDescent="0.25">
      <c r="A70" s="19">
        <v>58</v>
      </c>
      <c r="B70" s="20"/>
      <c r="C70" s="1"/>
      <c r="D70" s="91"/>
      <c r="E70" s="1"/>
      <c r="F70" s="1"/>
      <c r="G70" s="20"/>
      <c r="H70" s="201" t="str">
        <f t="shared" si="3"/>
        <v/>
      </c>
      <c r="I70" s="27" t="b">
        <v>0</v>
      </c>
      <c r="J70" s="92" t="str">
        <f t="shared" si="4"/>
        <v/>
      </c>
      <c r="K70" s="27" t="b">
        <f t="shared" si="0"/>
        <v>0</v>
      </c>
      <c r="L70" s="92" t="str">
        <f t="shared" si="5"/>
        <v/>
      </c>
      <c r="M70" s="27" t="b">
        <f t="shared" si="1"/>
        <v>0</v>
      </c>
      <c r="N70" s="92" t="str">
        <f t="shared" si="6"/>
        <v/>
      </c>
      <c r="O70" s="27" t="b">
        <f>IF(COUNTIF($G$13:G70,G70)&gt;1,TRUE,FALSE)</f>
        <v>0</v>
      </c>
      <c r="P70" s="92" t="str">
        <f t="shared" si="7"/>
        <v/>
      </c>
      <c r="Q70" s="28">
        <f t="shared" si="2"/>
        <v>44166</v>
      </c>
      <c r="R70" s="27" t="b">
        <f t="shared" si="8"/>
        <v>0</v>
      </c>
      <c r="S70" s="4"/>
      <c r="T70" s="4"/>
    </row>
    <row r="71" spans="1:20" s="30" customFormat="1" x14ac:dyDescent="0.25">
      <c r="A71" s="19">
        <v>59</v>
      </c>
      <c r="B71" s="20"/>
      <c r="C71" s="1"/>
      <c r="D71" s="91"/>
      <c r="E71" s="1"/>
      <c r="F71" s="1"/>
      <c r="G71" s="20"/>
      <c r="H71" s="201" t="str">
        <f t="shared" si="3"/>
        <v/>
      </c>
      <c r="I71" s="27" t="b">
        <v>0</v>
      </c>
      <c r="J71" s="92" t="str">
        <f t="shared" si="4"/>
        <v/>
      </c>
      <c r="K71" s="27" t="b">
        <f t="shared" si="0"/>
        <v>0</v>
      </c>
      <c r="L71" s="92" t="str">
        <f t="shared" si="5"/>
        <v/>
      </c>
      <c r="M71" s="27" t="b">
        <f t="shared" si="1"/>
        <v>0</v>
      </c>
      <c r="N71" s="92" t="str">
        <f t="shared" si="6"/>
        <v/>
      </c>
      <c r="O71" s="27" t="b">
        <f>IF(COUNTIF($G$13:G71,G71)&gt;1,TRUE,FALSE)</f>
        <v>0</v>
      </c>
      <c r="P71" s="92" t="str">
        <f t="shared" si="7"/>
        <v/>
      </c>
      <c r="Q71" s="28">
        <f t="shared" si="2"/>
        <v>44166</v>
      </c>
      <c r="R71" s="27" t="b">
        <f t="shared" si="8"/>
        <v>0</v>
      </c>
      <c r="S71" s="4"/>
      <c r="T71" s="4"/>
    </row>
    <row r="72" spans="1:20" s="30" customFormat="1" x14ac:dyDescent="0.25">
      <c r="A72" s="19">
        <v>60</v>
      </c>
      <c r="B72" s="20"/>
      <c r="C72" s="1"/>
      <c r="D72" s="91"/>
      <c r="E72" s="1"/>
      <c r="F72" s="1"/>
      <c r="G72" s="20"/>
      <c r="H72" s="201" t="str">
        <f t="shared" si="3"/>
        <v/>
      </c>
      <c r="I72" s="27" t="b">
        <v>0</v>
      </c>
      <c r="J72" s="92" t="str">
        <f t="shared" si="4"/>
        <v/>
      </c>
      <c r="K72" s="27" t="b">
        <f t="shared" si="0"/>
        <v>0</v>
      </c>
      <c r="L72" s="92" t="str">
        <f t="shared" si="5"/>
        <v/>
      </c>
      <c r="M72" s="27" t="b">
        <f t="shared" si="1"/>
        <v>0</v>
      </c>
      <c r="N72" s="92" t="str">
        <f t="shared" si="6"/>
        <v/>
      </c>
      <c r="O72" s="27" t="b">
        <f>IF(COUNTIF($G$13:G72,G72)&gt;1,TRUE,FALSE)</f>
        <v>0</v>
      </c>
      <c r="P72" s="92" t="str">
        <f t="shared" si="7"/>
        <v/>
      </c>
      <c r="Q72" s="28">
        <f t="shared" si="2"/>
        <v>44166</v>
      </c>
      <c r="R72" s="27" t="b">
        <f t="shared" si="8"/>
        <v>0</v>
      </c>
      <c r="S72" s="4"/>
      <c r="T72" s="4"/>
    </row>
    <row r="73" spans="1:20" s="30" customFormat="1" x14ac:dyDescent="0.25">
      <c r="A73" s="19">
        <v>61</v>
      </c>
      <c r="B73" s="20"/>
      <c r="C73" s="1"/>
      <c r="D73" s="91"/>
      <c r="E73" s="1"/>
      <c r="F73" s="1"/>
      <c r="G73" s="20"/>
      <c r="H73" s="201" t="str">
        <f t="shared" si="3"/>
        <v/>
      </c>
      <c r="I73" s="27" t="b">
        <v>0</v>
      </c>
      <c r="J73" s="92" t="str">
        <f t="shared" si="4"/>
        <v/>
      </c>
      <c r="K73" s="27" t="b">
        <f t="shared" si="0"/>
        <v>0</v>
      </c>
      <c r="L73" s="92" t="str">
        <f t="shared" si="5"/>
        <v/>
      </c>
      <c r="M73" s="27" t="b">
        <f t="shared" si="1"/>
        <v>0</v>
      </c>
      <c r="N73" s="92" t="str">
        <f t="shared" si="6"/>
        <v/>
      </c>
      <c r="O73" s="27" t="b">
        <f>IF(COUNTIF($G$13:G73,G73)&gt;1,TRUE,FALSE)</f>
        <v>0</v>
      </c>
      <c r="P73" s="92" t="str">
        <f t="shared" si="7"/>
        <v/>
      </c>
      <c r="Q73" s="28">
        <f t="shared" si="2"/>
        <v>44166</v>
      </c>
      <c r="R73" s="27" t="b">
        <f t="shared" si="8"/>
        <v>0</v>
      </c>
      <c r="S73" s="4"/>
      <c r="T73" s="4"/>
    </row>
    <row r="74" spans="1:20" s="30" customFormat="1" x14ac:dyDescent="0.25">
      <c r="A74" s="19">
        <v>62</v>
      </c>
      <c r="B74" s="20"/>
      <c r="C74" s="1"/>
      <c r="D74" s="91"/>
      <c r="E74" s="1"/>
      <c r="F74" s="1"/>
      <c r="G74" s="20"/>
      <c r="H74" s="201" t="str">
        <f t="shared" si="3"/>
        <v/>
      </c>
      <c r="I74" s="27" t="b">
        <v>0</v>
      </c>
      <c r="J74" s="92" t="str">
        <f t="shared" si="4"/>
        <v/>
      </c>
      <c r="K74" s="27" t="b">
        <f t="shared" si="0"/>
        <v>0</v>
      </c>
      <c r="L74" s="92" t="str">
        <f t="shared" si="5"/>
        <v/>
      </c>
      <c r="M74" s="27" t="b">
        <f t="shared" si="1"/>
        <v>0</v>
      </c>
      <c r="N74" s="92" t="str">
        <f t="shared" si="6"/>
        <v/>
      </c>
      <c r="O74" s="27" t="b">
        <f>IF(COUNTIF($G$13:G74,G74)&gt;1,TRUE,FALSE)</f>
        <v>0</v>
      </c>
      <c r="P74" s="92" t="str">
        <f t="shared" si="7"/>
        <v/>
      </c>
      <c r="Q74" s="28">
        <f t="shared" si="2"/>
        <v>44166</v>
      </c>
      <c r="R74" s="27" t="b">
        <f t="shared" si="8"/>
        <v>0</v>
      </c>
      <c r="S74" s="4"/>
      <c r="T74" s="4"/>
    </row>
    <row r="75" spans="1:20" s="30" customFormat="1" x14ac:dyDescent="0.25">
      <c r="A75" s="19">
        <v>63</v>
      </c>
      <c r="B75" s="20"/>
      <c r="C75" s="1"/>
      <c r="D75" s="91"/>
      <c r="E75" s="1"/>
      <c r="F75" s="1"/>
      <c r="G75" s="20"/>
      <c r="H75" s="201" t="str">
        <f t="shared" si="3"/>
        <v/>
      </c>
      <c r="I75" s="27" t="b">
        <v>0</v>
      </c>
      <c r="J75" s="92" t="str">
        <f t="shared" si="4"/>
        <v/>
      </c>
      <c r="K75" s="27" t="b">
        <f t="shared" si="0"/>
        <v>0</v>
      </c>
      <c r="L75" s="92" t="str">
        <f t="shared" si="5"/>
        <v/>
      </c>
      <c r="M75" s="27" t="b">
        <f t="shared" si="1"/>
        <v>0</v>
      </c>
      <c r="N75" s="92" t="str">
        <f t="shared" si="6"/>
        <v/>
      </c>
      <c r="O75" s="27" t="b">
        <f>IF(COUNTIF($G$13:G75,G75)&gt;1,TRUE,FALSE)</f>
        <v>0</v>
      </c>
      <c r="P75" s="92" t="str">
        <f t="shared" si="7"/>
        <v/>
      </c>
      <c r="Q75" s="28">
        <f t="shared" si="2"/>
        <v>44166</v>
      </c>
      <c r="R75" s="27" t="b">
        <f t="shared" si="8"/>
        <v>0</v>
      </c>
      <c r="S75" s="4"/>
      <c r="T75" s="4"/>
    </row>
    <row r="76" spans="1:20" s="30" customFormat="1" x14ac:dyDescent="0.25">
      <c r="A76" s="19">
        <v>64</v>
      </c>
      <c r="B76" s="20"/>
      <c r="C76" s="1"/>
      <c r="D76" s="91"/>
      <c r="E76" s="1"/>
      <c r="F76" s="1"/>
      <c r="G76" s="20"/>
      <c r="H76" s="201" t="str">
        <f t="shared" si="3"/>
        <v/>
      </c>
      <c r="I76" s="27" t="b">
        <v>0</v>
      </c>
      <c r="J76" s="92" t="str">
        <f t="shared" si="4"/>
        <v/>
      </c>
      <c r="K76" s="27" t="b">
        <f t="shared" si="0"/>
        <v>0</v>
      </c>
      <c r="L76" s="92" t="str">
        <f t="shared" si="5"/>
        <v/>
      </c>
      <c r="M76" s="27" t="b">
        <f t="shared" si="1"/>
        <v>0</v>
      </c>
      <c r="N76" s="92" t="str">
        <f t="shared" si="6"/>
        <v/>
      </c>
      <c r="O76" s="27" t="b">
        <f>IF(COUNTIF($G$13:G76,G76)&gt;1,TRUE,FALSE)</f>
        <v>0</v>
      </c>
      <c r="P76" s="92" t="str">
        <f t="shared" si="7"/>
        <v/>
      </c>
      <c r="Q76" s="28">
        <f t="shared" si="2"/>
        <v>44166</v>
      </c>
      <c r="R76" s="27" t="b">
        <f t="shared" si="8"/>
        <v>0</v>
      </c>
      <c r="S76" s="4"/>
      <c r="T76" s="4"/>
    </row>
    <row r="77" spans="1:20" s="30" customFormat="1" x14ac:dyDescent="0.25">
      <c r="A77" s="19">
        <v>65</v>
      </c>
      <c r="B77" s="20"/>
      <c r="C77" s="1"/>
      <c r="D77" s="91"/>
      <c r="E77" s="1"/>
      <c r="F77" s="1"/>
      <c r="G77" s="20"/>
      <c r="H77" s="201" t="str">
        <f t="shared" si="3"/>
        <v/>
      </c>
      <c r="I77" s="27" t="b">
        <v>0</v>
      </c>
      <c r="J77" s="92" t="str">
        <f t="shared" si="4"/>
        <v/>
      </c>
      <c r="K77" s="27" t="b">
        <f t="shared" ref="K77:K140" si="9">IF(E77&gt;0,AND(D77=NivText80,E77&lt;$K$8),FALSE)</f>
        <v>0</v>
      </c>
      <c r="L77" s="92" t="str">
        <f t="shared" si="5"/>
        <v/>
      </c>
      <c r="M77" s="27" t="b">
        <f t="shared" ref="M77:M140" si="10">IF(AND(G77&lt;&gt;"",F77=""),TRUE,FALSE)</f>
        <v>0</v>
      </c>
      <c r="N77" s="92" t="str">
        <f t="shared" si="6"/>
        <v/>
      </c>
      <c r="O77" s="27" t="b">
        <f>IF(COUNTIF($G$13:G77,G77)&gt;1,TRUE,FALSE)</f>
        <v>0</v>
      </c>
      <c r="P77" s="92" t="str">
        <f t="shared" si="7"/>
        <v/>
      </c>
      <c r="Q77" s="28">
        <f t="shared" ref="Q77:Q140" si="11">MAX(E77,$M$8)</f>
        <v>44166</v>
      </c>
      <c r="R77" s="27" t="b">
        <f t="shared" si="8"/>
        <v>0</v>
      </c>
      <c r="S77" s="4"/>
      <c r="T77" s="4"/>
    </row>
    <row r="78" spans="1:20" s="30" customFormat="1" x14ac:dyDescent="0.25">
      <c r="A78" s="19">
        <v>66</v>
      </c>
      <c r="B78" s="20"/>
      <c r="C78" s="1"/>
      <c r="D78" s="91"/>
      <c r="E78" s="1"/>
      <c r="F78" s="1"/>
      <c r="G78" s="20"/>
      <c r="H78" s="201" t="str">
        <f t="shared" ref="H78:H141" si="12">IF(I78,J78&amp;". ","")&amp;IF(K78,L78&amp;". ","")&amp;IF(O78,P78&amp;". ","")&amp;IF(M78,N78&amp;". ","")</f>
        <v/>
      </c>
      <c r="I78" s="27" t="b">
        <v>0</v>
      </c>
      <c r="J78" s="92" t="str">
        <f t="shared" ref="J78:J141" si="13">IF(I78,J$11,"")</f>
        <v/>
      </c>
      <c r="K78" s="27" t="b">
        <f t="shared" si="9"/>
        <v>0</v>
      </c>
      <c r="L78" s="92" t="str">
        <f t="shared" ref="L78:L141" si="14">IF(K78,$L$11,"")</f>
        <v/>
      </c>
      <c r="M78" s="27" t="b">
        <f t="shared" si="10"/>
        <v>0</v>
      </c>
      <c r="N78" s="92" t="str">
        <f t="shared" ref="N78:N141" si="15">IF(M78,N$11,"")</f>
        <v/>
      </c>
      <c r="O78" s="27" t="b">
        <f>IF(COUNTIF($G$13:G78,G78)&gt;1,TRUE,FALSE)</f>
        <v>0</v>
      </c>
      <c r="P78" s="92" t="str">
        <f t="shared" ref="P78:P141" si="16">IF(O78,P$11,"")</f>
        <v/>
      </c>
      <c r="Q78" s="28">
        <f t="shared" si="11"/>
        <v>44166</v>
      </c>
      <c r="R78" s="27" t="b">
        <f t="shared" ref="R78:R141" si="17">OR(I78,K78,M78,O78)</f>
        <v>0</v>
      </c>
      <c r="S78" s="4"/>
      <c r="T78" s="4"/>
    </row>
    <row r="79" spans="1:20" s="30" customFormat="1" x14ac:dyDescent="0.25">
      <c r="A79" s="19">
        <v>67</v>
      </c>
      <c r="B79" s="20"/>
      <c r="C79" s="1"/>
      <c r="D79" s="91"/>
      <c r="E79" s="1"/>
      <c r="F79" s="1"/>
      <c r="G79" s="20"/>
      <c r="H79" s="201" t="str">
        <f t="shared" si="12"/>
        <v/>
      </c>
      <c r="I79" s="27" t="b">
        <v>0</v>
      </c>
      <c r="J79" s="92" t="str">
        <f t="shared" si="13"/>
        <v/>
      </c>
      <c r="K79" s="27" t="b">
        <f t="shared" si="9"/>
        <v>0</v>
      </c>
      <c r="L79" s="92" t="str">
        <f t="shared" si="14"/>
        <v/>
      </c>
      <c r="M79" s="27" t="b">
        <f t="shared" si="10"/>
        <v>0</v>
      </c>
      <c r="N79" s="92" t="str">
        <f t="shared" si="15"/>
        <v/>
      </c>
      <c r="O79" s="27" t="b">
        <f>IF(COUNTIF($G$13:G79,G79)&gt;1,TRUE,FALSE)</f>
        <v>0</v>
      </c>
      <c r="P79" s="92" t="str">
        <f t="shared" si="16"/>
        <v/>
      </c>
      <c r="Q79" s="28">
        <f t="shared" si="11"/>
        <v>44166</v>
      </c>
      <c r="R79" s="27" t="b">
        <f t="shared" si="17"/>
        <v>0</v>
      </c>
      <c r="S79" s="4"/>
      <c r="T79" s="4"/>
    </row>
    <row r="80" spans="1:20" s="30" customFormat="1" x14ac:dyDescent="0.25">
      <c r="A80" s="19">
        <v>68</v>
      </c>
      <c r="B80" s="20"/>
      <c r="C80" s="1"/>
      <c r="D80" s="91"/>
      <c r="E80" s="1"/>
      <c r="F80" s="1"/>
      <c r="G80" s="20"/>
      <c r="H80" s="201" t="str">
        <f t="shared" si="12"/>
        <v/>
      </c>
      <c r="I80" s="27" t="b">
        <v>0</v>
      </c>
      <c r="J80" s="92" t="str">
        <f t="shared" si="13"/>
        <v/>
      </c>
      <c r="K80" s="27" t="b">
        <f t="shared" si="9"/>
        <v>0</v>
      </c>
      <c r="L80" s="92" t="str">
        <f t="shared" si="14"/>
        <v/>
      </c>
      <c r="M80" s="27" t="b">
        <f t="shared" si="10"/>
        <v>0</v>
      </c>
      <c r="N80" s="92" t="str">
        <f t="shared" si="15"/>
        <v/>
      </c>
      <c r="O80" s="27" t="b">
        <f>IF(COUNTIF($G$13:G80,G80)&gt;1,TRUE,FALSE)</f>
        <v>0</v>
      </c>
      <c r="P80" s="92" t="str">
        <f t="shared" si="16"/>
        <v/>
      </c>
      <c r="Q80" s="28">
        <f t="shared" si="11"/>
        <v>44166</v>
      </c>
      <c r="R80" s="27" t="b">
        <f t="shared" si="17"/>
        <v>0</v>
      </c>
      <c r="S80" s="4"/>
      <c r="T80" s="4"/>
    </row>
    <row r="81" spans="1:20" s="30" customFormat="1" x14ac:dyDescent="0.25">
      <c r="A81" s="19">
        <v>69</v>
      </c>
      <c r="B81" s="20"/>
      <c r="C81" s="1"/>
      <c r="D81" s="91"/>
      <c r="E81" s="1"/>
      <c r="F81" s="1"/>
      <c r="G81" s="20"/>
      <c r="H81" s="201" t="str">
        <f t="shared" si="12"/>
        <v/>
      </c>
      <c r="I81" s="27" t="b">
        <v>0</v>
      </c>
      <c r="J81" s="92" t="str">
        <f t="shared" si="13"/>
        <v/>
      </c>
      <c r="K81" s="27" t="b">
        <f t="shared" si="9"/>
        <v>0</v>
      </c>
      <c r="L81" s="92" t="str">
        <f t="shared" si="14"/>
        <v/>
      </c>
      <c r="M81" s="27" t="b">
        <f t="shared" si="10"/>
        <v>0</v>
      </c>
      <c r="N81" s="92" t="str">
        <f t="shared" si="15"/>
        <v/>
      </c>
      <c r="O81" s="27" t="b">
        <f>IF(COUNTIF($G$13:G81,G81)&gt;1,TRUE,FALSE)</f>
        <v>0</v>
      </c>
      <c r="P81" s="92" t="str">
        <f t="shared" si="16"/>
        <v/>
      </c>
      <c r="Q81" s="28">
        <f t="shared" si="11"/>
        <v>44166</v>
      </c>
      <c r="R81" s="27" t="b">
        <f t="shared" si="17"/>
        <v>0</v>
      </c>
      <c r="S81" s="4"/>
      <c r="T81" s="4"/>
    </row>
    <row r="82" spans="1:20" s="30" customFormat="1" x14ac:dyDescent="0.25">
      <c r="A82" s="19">
        <v>70</v>
      </c>
      <c r="B82" s="20"/>
      <c r="C82" s="1"/>
      <c r="D82" s="91"/>
      <c r="E82" s="1"/>
      <c r="F82" s="1"/>
      <c r="G82" s="20"/>
      <c r="H82" s="201" t="str">
        <f t="shared" si="12"/>
        <v/>
      </c>
      <c r="I82" s="27" t="b">
        <v>0</v>
      </c>
      <c r="J82" s="92" t="str">
        <f t="shared" si="13"/>
        <v/>
      </c>
      <c r="K82" s="27" t="b">
        <f t="shared" si="9"/>
        <v>0</v>
      </c>
      <c r="L82" s="92" t="str">
        <f t="shared" si="14"/>
        <v/>
      </c>
      <c r="M82" s="27" t="b">
        <f t="shared" si="10"/>
        <v>0</v>
      </c>
      <c r="N82" s="92" t="str">
        <f t="shared" si="15"/>
        <v/>
      </c>
      <c r="O82" s="27" t="b">
        <f>IF(COUNTIF($G$13:G82,G82)&gt;1,TRUE,FALSE)</f>
        <v>0</v>
      </c>
      <c r="P82" s="92" t="str">
        <f t="shared" si="16"/>
        <v/>
      </c>
      <c r="Q82" s="28">
        <f t="shared" si="11"/>
        <v>44166</v>
      </c>
      <c r="R82" s="27" t="b">
        <f t="shared" si="17"/>
        <v>0</v>
      </c>
      <c r="S82" s="4"/>
      <c r="T82" s="4"/>
    </row>
    <row r="83" spans="1:20" s="30" customFormat="1" x14ac:dyDescent="0.25">
      <c r="A83" s="19">
        <v>71</v>
      </c>
      <c r="B83" s="20"/>
      <c r="C83" s="1"/>
      <c r="D83" s="91"/>
      <c r="E83" s="1"/>
      <c r="F83" s="1"/>
      <c r="G83" s="20"/>
      <c r="H83" s="201" t="str">
        <f t="shared" si="12"/>
        <v/>
      </c>
      <c r="I83" s="27" t="b">
        <v>0</v>
      </c>
      <c r="J83" s="92" t="str">
        <f t="shared" si="13"/>
        <v/>
      </c>
      <c r="K83" s="27" t="b">
        <f t="shared" si="9"/>
        <v>0</v>
      </c>
      <c r="L83" s="92" t="str">
        <f t="shared" si="14"/>
        <v/>
      </c>
      <c r="M83" s="27" t="b">
        <f t="shared" si="10"/>
        <v>0</v>
      </c>
      <c r="N83" s="92" t="str">
        <f t="shared" si="15"/>
        <v/>
      </c>
      <c r="O83" s="27" t="b">
        <f>IF(COUNTIF($G$13:G83,G83)&gt;1,TRUE,FALSE)</f>
        <v>0</v>
      </c>
      <c r="P83" s="92" t="str">
        <f t="shared" si="16"/>
        <v/>
      </c>
      <c r="Q83" s="28">
        <f t="shared" si="11"/>
        <v>44166</v>
      </c>
      <c r="R83" s="27" t="b">
        <f t="shared" si="17"/>
        <v>0</v>
      </c>
      <c r="S83" s="4"/>
      <c r="T83" s="4"/>
    </row>
    <row r="84" spans="1:20" s="30" customFormat="1" x14ac:dyDescent="0.25">
      <c r="A84" s="19">
        <v>72</v>
      </c>
      <c r="B84" s="20"/>
      <c r="C84" s="1"/>
      <c r="D84" s="91"/>
      <c r="E84" s="1"/>
      <c r="F84" s="1"/>
      <c r="G84" s="20"/>
      <c r="H84" s="201" t="str">
        <f t="shared" si="12"/>
        <v/>
      </c>
      <c r="I84" s="27" t="b">
        <v>0</v>
      </c>
      <c r="J84" s="92" t="str">
        <f t="shared" si="13"/>
        <v/>
      </c>
      <c r="K84" s="27" t="b">
        <f t="shared" si="9"/>
        <v>0</v>
      </c>
      <c r="L84" s="92" t="str">
        <f t="shared" si="14"/>
        <v/>
      </c>
      <c r="M84" s="27" t="b">
        <f t="shared" si="10"/>
        <v>0</v>
      </c>
      <c r="N84" s="92" t="str">
        <f t="shared" si="15"/>
        <v/>
      </c>
      <c r="O84" s="27" t="b">
        <f>IF(COUNTIF($G$13:G84,G84)&gt;1,TRUE,FALSE)</f>
        <v>0</v>
      </c>
      <c r="P84" s="92" t="str">
        <f t="shared" si="16"/>
        <v/>
      </c>
      <c r="Q84" s="28">
        <f t="shared" si="11"/>
        <v>44166</v>
      </c>
      <c r="R84" s="27" t="b">
        <f t="shared" si="17"/>
        <v>0</v>
      </c>
      <c r="S84" s="4"/>
      <c r="T84" s="4"/>
    </row>
    <row r="85" spans="1:20" s="30" customFormat="1" x14ac:dyDescent="0.25">
      <c r="A85" s="19">
        <v>73</v>
      </c>
      <c r="B85" s="20"/>
      <c r="C85" s="1"/>
      <c r="D85" s="91"/>
      <c r="E85" s="1"/>
      <c r="F85" s="1"/>
      <c r="G85" s="20"/>
      <c r="H85" s="201" t="str">
        <f t="shared" si="12"/>
        <v/>
      </c>
      <c r="I85" s="27" t="b">
        <v>0</v>
      </c>
      <c r="J85" s="92" t="str">
        <f t="shared" si="13"/>
        <v/>
      </c>
      <c r="K85" s="27" t="b">
        <f t="shared" si="9"/>
        <v>0</v>
      </c>
      <c r="L85" s="92" t="str">
        <f t="shared" si="14"/>
        <v/>
      </c>
      <c r="M85" s="27" t="b">
        <f t="shared" si="10"/>
        <v>0</v>
      </c>
      <c r="N85" s="92" t="str">
        <f t="shared" si="15"/>
        <v/>
      </c>
      <c r="O85" s="27" t="b">
        <f>IF(COUNTIF($G$13:G85,G85)&gt;1,TRUE,FALSE)</f>
        <v>0</v>
      </c>
      <c r="P85" s="92" t="str">
        <f t="shared" si="16"/>
        <v/>
      </c>
      <c r="Q85" s="28">
        <f t="shared" si="11"/>
        <v>44166</v>
      </c>
      <c r="R85" s="27" t="b">
        <f t="shared" si="17"/>
        <v>0</v>
      </c>
      <c r="S85" s="4"/>
      <c r="T85" s="4"/>
    </row>
    <row r="86" spans="1:20" s="30" customFormat="1" x14ac:dyDescent="0.25">
      <c r="A86" s="19">
        <v>74</v>
      </c>
      <c r="B86" s="20"/>
      <c r="C86" s="1"/>
      <c r="D86" s="91"/>
      <c r="E86" s="1"/>
      <c r="F86" s="1"/>
      <c r="G86" s="20"/>
      <c r="H86" s="201" t="str">
        <f t="shared" si="12"/>
        <v/>
      </c>
      <c r="I86" s="27" t="b">
        <v>0</v>
      </c>
      <c r="J86" s="92" t="str">
        <f t="shared" si="13"/>
        <v/>
      </c>
      <c r="K86" s="27" t="b">
        <f t="shared" si="9"/>
        <v>0</v>
      </c>
      <c r="L86" s="92" t="str">
        <f t="shared" si="14"/>
        <v/>
      </c>
      <c r="M86" s="27" t="b">
        <f t="shared" si="10"/>
        <v>0</v>
      </c>
      <c r="N86" s="92" t="str">
        <f t="shared" si="15"/>
        <v/>
      </c>
      <c r="O86" s="27" t="b">
        <f>IF(COUNTIF($G$13:G86,G86)&gt;1,TRUE,FALSE)</f>
        <v>0</v>
      </c>
      <c r="P86" s="92" t="str">
        <f t="shared" si="16"/>
        <v/>
      </c>
      <c r="Q86" s="28">
        <f t="shared" si="11"/>
        <v>44166</v>
      </c>
      <c r="R86" s="27" t="b">
        <f t="shared" si="17"/>
        <v>0</v>
      </c>
      <c r="S86" s="4"/>
      <c r="T86" s="4"/>
    </row>
    <row r="87" spans="1:20" s="30" customFormat="1" x14ac:dyDescent="0.25">
      <c r="A87" s="19">
        <v>75</v>
      </c>
      <c r="B87" s="20"/>
      <c r="C87" s="1"/>
      <c r="D87" s="91"/>
      <c r="E87" s="1"/>
      <c r="F87" s="1"/>
      <c r="G87" s="20"/>
      <c r="H87" s="201" t="str">
        <f t="shared" si="12"/>
        <v/>
      </c>
      <c r="I87" s="27" t="b">
        <v>0</v>
      </c>
      <c r="J87" s="92" t="str">
        <f t="shared" si="13"/>
        <v/>
      </c>
      <c r="K87" s="27" t="b">
        <f t="shared" si="9"/>
        <v>0</v>
      </c>
      <c r="L87" s="92" t="str">
        <f t="shared" si="14"/>
        <v/>
      </c>
      <c r="M87" s="27" t="b">
        <f t="shared" si="10"/>
        <v>0</v>
      </c>
      <c r="N87" s="92" t="str">
        <f t="shared" si="15"/>
        <v/>
      </c>
      <c r="O87" s="27" t="b">
        <f>IF(COUNTIF($G$13:G87,G87)&gt;1,TRUE,FALSE)</f>
        <v>0</v>
      </c>
      <c r="P87" s="92" t="str">
        <f t="shared" si="16"/>
        <v/>
      </c>
      <c r="Q87" s="28">
        <f t="shared" si="11"/>
        <v>44166</v>
      </c>
      <c r="R87" s="27" t="b">
        <f t="shared" si="17"/>
        <v>0</v>
      </c>
      <c r="S87" s="4"/>
      <c r="T87" s="4"/>
    </row>
    <row r="88" spans="1:20" s="30" customFormat="1" x14ac:dyDescent="0.25">
      <c r="A88" s="19">
        <v>76</v>
      </c>
      <c r="B88" s="20"/>
      <c r="C88" s="1"/>
      <c r="D88" s="91"/>
      <c r="E88" s="1"/>
      <c r="F88" s="1"/>
      <c r="G88" s="20"/>
      <c r="H88" s="201" t="str">
        <f t="shared" si="12"/>
        <v/>
      </c>
      <c r="I88" s="27" t="b">
        <v>0</v>
      </c>
      <c r="J88" s="92" t="str">
        <f t="shared" si="13"/>
        <v/>
      </c>
      <c r="K88" s="27" t="b">
        <f t="shared" si="9"/>
        <v>0</v>
      </c>
      <c r="L88" s="92" t="str">
        <f t="shared" si="14"/>
        <v/>
      </c>
      <c r="M88" s="27" t="b">
        <f t="shared" si="10"/>
        <v>0</v>
      </c>
      <c r="N88" s="92" t="str">
        <f t="shared" si="15"/>
        <v/>
      </c>
      <c r="O88" s="27" t="b">
        <f>IF(COUNTIF($G$13:G88,G88)&gt;1,TRUE,FALSE)</f>
        <v>0</v>
      </c>
      <c r="P88" s="92" t="str">
        <f t="shared" si="16"/>
        <v/>
      </c>
      <c r="Q88" s="28">
        <f t="shared" si="11"/>
        <v>44166</v>
      </c>
      <c r="R88" s="27" t="b">
        <f t="shared" si="17"/>
        <v>0</v>
      </c>
      <c r="S88" s="4"/>
      <c r="T88" s="4"/>
    </row>
    <row r="89" spans="1:20" s="30" customFormat="1" x14ac:dyDescent="0.25">
      <c r="A89" s="19">
        <v>77</v>
      </c>
      <c r="B89" s="20"/>
      <c r="C89" s="1"/>
      <c r="D89" s="91"/>
      <c r="E89" s="1"/>
      <c r="F89" s="1"/>
      <c r="G89" s="20"/>
      <c r="H89" s="201" t="str">
        <f t="shared" si="12"/>
        <v/>
      </c>
      <c r="I89" s="27" t="b">
        <v>0</v>
      </c>
      <c r="J89" s="92" t="str">
        <f t="shared" si="13"/>
        <v/>
      </c>
      <c r="K89" s="27" t="b">
        <f t="shared" si="9"/>
        <v>0</v>
      </c>
      <c r="L89" s="92" t="str">
        <f t="shared" si="14"/>
        <v/>
      </c>
      <c r="M89" s="27" t="b">
        <f t="shared" si="10"/>
        <v>0</v>
      </c>
      <c r="N89" s="92" t="str">
        <f t="shared" si="15"/>
        <v/>
      </c>
      <c r="O89" s="27" t="b">
        <f>IF(COUNTIF($G$13:G89,G89)&gt;1,TRUE,FALSE)</f>
        <v>0</v>
      </c>
      <c r="P89" s="92" t="str">
        <f t="shared" si="16"/>
        <v/>
      </c>
      <c r="Q89" s="28">
        <f t="shared" si="11"/>
        <v>44166</v>
      </c>
      <c r="R89" s="27" t="b">
        <f t="shared" si="17"/>
        <v>0</v>
      </c>
      <c r="S89" s="4"/>
      <c r="T89" s="4"/>
    </row>
    <row r="90" spans="1:20" s="30" customFormat="1" x14ac:dyDescent="0.25">
      <c r="A90" s="19">
        <v>78</v>
      </c>
      <c r="B90" s="20"/>
      <c r="C90" s="1"/>
      <c r="D90" s="91"/>
      <c r="E90" s="1"/>
      <c r="F90" s="1"/>
      <c r="G90" s="20"/>
      <c r="H90" s="201" t="str">
        <f t="shared" si="12"/>
        <v/>
      </c>
      <c r="I90" s="27" t="b">
        <v>0</v>
      </c>
      <c r="J90" s="92" t="str">
        <f t="shared" si="13"/>
        <v/>
      </c>
      <c r="K90" s="27" t="b">
        <f t="shared" si="9"/>
        <v>0</v>
      </c>
      <c r="L90" s="92" t="str">
        <f t="shared" si="14"/>
        <v/>
      </c>
      <c r="M90" s="27" t="b">
        <f t="shared" si="10"/>
        <v>0</v>
      </c>
      <c r="N90" s="92" t="str">
        <f t="shared" si="15"/>
        <v/>
      </c>
      <c r="O90" s="27" t="b">
        <f>IF(COUNTIF($G$13:G90,G90)&gt;1,TRUE,FALSE)</f>
        <v>0</v>
      </c>
      <c r="P90" s="92" t="str">
        <f t="shared" si="16"/>
        <v/>
      </c>
      <c r="Q90" s="28">
        <f t="shared" si="11"/>
        <v>44166</v>
      </c>
      <c r="R90" s="27" t="b">
        <f t="shared" si="17"/>
        <v>0</v>
      </c>
      <c r="S90" s="4"/>
      <c r="T90" s="4"/>
    </row>
    <row r="91" spans="1:20" s="30" customFormat="1" x14ac:dyDescent="0.25">
      <c r="A91" s="19">
        <v>79</v>
      </c>
      <c r="B91" s="20"/>
      <c r="C91" s="1"/>
      <c r="D91" s="91"/>
      <c r="E91" s="1"/>
      <c r="F91" s="1"/>
      <c r="G91" s="20"/>
      <c r="H91" s="201" t="str">
        <f t="shared" si="12"/>
        <v/>
      </c>
      <c r="I91" s="27" t="b">
        <v>0</v>
      </c>
      <c r="J91" s="92" t="str">
        <f t="shared" si="13"/>
        <v/>
      </c>
      <c r="K91" s="27" t="b">
        <f t="shared" si="9"/>
        <v>0</v>
      </c>
      <c r="L91" s="92" t="str">
        <f t="shared" si="14"/>
        <v/>
      </c>
      <c r="M91" s="27" t="b">
        <f t="shared" si="10"/>
        <v>0</v>
      </c>
      <c r="N91" s="92" t="str">
        <f t="shared" si="15"/>
        <v/>
      </c>
      <c r="O91" s="27" t="b">
        <f>IF(COUNTIF($G$13:G91,G91)&gt;1,TRUE,FALSE)</f>
        <v>0</v>
      </c>
      <c r="P91" s="92" t="str">
        <f t="shared" si="16"/>
        <v/>
      </c>
      <c r="Q91" s="28">
        <f t="shared" si="11"/>
        <v>44166</v>
      </c>
      <c r="R91" s="27" t="b">
        <f t="shared" si="17"/>
        <v>0</v>
      </c>
      <c r="S91" s="4"/>
      <c r="T91" s="4"/>
    </row>
    <row r="92" spans="1:20" s="30" customFormat="1" x14ac:dyDescent="0.25">
      <c r="A92" s="19">
        <v>80</v>
      </c>
      <c r="B92" s="20"/>
      <c r="C92" s="1"/>
      <c r="D92" s="91"/>
      <c r="E92" s="1"/>
      <c r="F92" s="1"/>
      <c r="G92" s="20"/>
      <c r="H92" s="201" t="str">
        <f t="shared" si="12"/>
        <v/>
      </c>
      <c r="I92" s="27" t="b">
        <v>0</v>
      </c>
      <c r="J92" s="92" t="str">
        <f t="shared" si="13"/>
        <v/>
      </c>
      <c r="K92" s="27" t="b">
        <f t="shared" si="9"/>
        <v>0</v>
      </c>
      <c r="L92" s="92" t="str">
        <f t="shared" si="14"/>
        <v/>
      </c>
      <c r="M92" s="27" t="b">
        <f t="shared" si="10"/>
        <v>0</v>
      </c>
      <c r="N92" s="92" t="str">
        <f t="shared" si="15"/>
        <v/>
      </c>
      <c r="O92" s="27" t="b">
        <f>IF(COUNTIF($G$13:G92,G92)&gt;1,TRUE,FALSE)</f>
        <v>0</v>
      </c>
      <c r="P92" s="92" t="str">
        <f t="shared" si="16"/>
        <v/>
      </c>
      <c r="Q92" s="28">
        <f t="shared" si="11"/>
        <v>44166</v>
      </c>
      <c r="R92" s="27" t="b">
        <f t="shared" si="17"/>
        <v>0</v>
      </c>
      <c r="S92" s="4"/>
      <c r="T92" s="4"/>
    </row>
    <row r="93" spans="1:20" s="30" customFormat="1" x14ac:dyDescent="0.25">
      <c r="A93" s="19">
        <v>81</v>
      </c>
      <c r="B93" s="20"/>
      <c r="C93" s="1"/>
      <c r="D93" s="91"/>
      <c r="E93" s="1"/>
      <c r="F93" s="1"/>
      <c r="G93" s="20"/>
      <c r="H93" s="201" t="str">
        <f t="shared" si="12"/>
        <v/>
      </c>
      <c r="I93" s="27" t="b">
        <v>0</v>
      </c>
      <c r="J93" s="92" t="str">
        <f t="shared" si="13"/>
        <v/>
      </c>
      <c r="K93" s="27" t="b">
        <f t="shared" si="9"/>
        <v>0</v>
      </c>
      <c r="L93" s="92" t="str">
        <f t="shared" si="14"/>
        <v/>
      </c>
      <c r="M93" s="27" t="b">
        <f t="shared" si="10"/>
        <v>0</v>
      </c>
      <c r="N93" s="92" t="str">
        <f t="shared" si="15"/>
        <v/>
      </c>
      <c r="O93" s="27" t="b">
        <f>IF(COUNTIF($G$13:G93,G93)&gt;1,TRUE,FALSE)</f>
        <v>0</v>
      </c>
      <c r="P93" s="92" t="str">
        <f t="shared" si="16"/>
        <v/>
      </c>
      <c r="Q93" s="28">
        <f t="shared" si="11"/>
        <v>44166</v>
      </c>
      <c r="R93" s="27" t="b">
        <f t="shared" si="17"/>
        <v>0</v>
      </c>
      <c r="S93" s="4"/>
      <c r="T93" s="4"/>
    </row>
    <row r="94" spans="1:20" s="30" customFormat="1" x14ac:dyDescent="0.25">
      <c r="A94" s="19">
        <v>82</v>
      </c>
      <c r="B94" s="20"/>
      <c r="C94" s="1"/>
      <c r="D94" s="91"/>
      <c r="E94" s="1"/>
      <c r="F94" s="1"/>
      <c r="G94" s="20"/>
      <c r="H94" s="201" t="str">
        <f t="shared" si="12"/>
        <v/>
      </c>
      <c r="I94" s="27" t="b">
        <v>0</v>
      </c>
      <c r="J94" s="92" t="str">
        <f t="shared" si="13"/>
        <v/>
      </c>
      <c r="K94" s="27" t="b">
        <f t="shared" si="9"/>
        <v>0</v>
      </c>
      <c r="L94" s="92" t="str">
        <f t="shared" si="14"/>
        <v/>
      </c>
      <c r="M94" s="27" t="b">
        <f t="shared" si="10"/>
        <v>0</v>
      </c>
      <c r="N94" s="92" t="str">
        <f t="shared" si="15"/>
        <v/>
      </c>
      <c r="O94" s="27" t="b">
        <f>IF(COUNTIF($G$13:G94,G94)&gt;1,TRUE,FALSE)</f>
        <v>0</v>
      </c>
      <c r="P94" s="92" t="str">
        <f t="shared" si="16"/>
        <v/>
      </c>
      <c r="Q94" s="28">
        <f t="shared" si="11"/>
        <v>44166</v>
      </c>
      <c r="R94" s="27" t="b">
        <f t="shared" si="17"/>
        <v>0</v>
      </c>
      <c r="S94" s="4"/>
      <c r="T94" s="4"/>
    </row>
    <row r="95" spans="1:20" s="30" customFormat="1" x14ac:dyDescent="0.25">
      <c r="A95" s="19">
        <v>83</v>
      </c>
      <c r="B95" s="20"/>
      <c r="C95" s="1"/>
      <c r="D95" s="91"/>
      <c r="E95" s="1"/>
      <c r="F95" s="1"/>
      <c r="G95" s="20"/>
      <c r="H95" s="201" t="str">
        <f t="shared" si="12"/>
        <v/>
      </c>
      <c r="I95" s="27" t="b">
        <v>0</v>
      </c>
      <c r="J95" s="92" t="str">
        <f t="shared" si="13"/>
        <v/>
      </c>
      <c r="K95" s="27" t="b">
        <f t="shared" si="9"/>
        <v>0</v>
      </c>
      <c r="L95" s="92" t="str">
        <f t="shared" si="14"/>
        <v/>
      </c>
      <c r="M95" s="27" t="b">
        <f t="shared" si="10"/>
        <v>0</v>
      </c>
      <c r="N95" s="92" t="str">
        <f t="shared" si="15"/>
        <v/>
      </c>
      <c r="O95" s="27" t="b">
        <f>IF(COUNTIF($G$13:G95,G95)&gt;1,TRUE,FALSE)</f>
        <v>0</v>
      </c>
      <c r="P95" s="92" t="str">
        <f t="shared" si="16"/>
        <v/>
      </c>
      <c r="Q95" s="28">
        <f t="shared" si="11"/>
        <v>44166</v>
      </c>
      <c r="R95" s="27" t="b">
        <f t="shared" si="17"/>
        <v>0</v>
      </c>
      <c r="S95" s="4"/>
      <c r="T95" s="4"/>
    </row>
    <row r="96" spans="1:20" s="30" customFormat="1" x14ac:dyDescent="0.25">
      <c r="A96" s="19">
        <v>84</v>
      </c>
      <c r="B96" s="20"/>
      <c r="C96" s="1"/>
      <c r="D96" s="91"/>
      <c r="E96" s="1"/>
      <c r="F96" s="1"/>
      <c r="G96" s="20"/>
      <c r="H96" s="201" t="str">
        <f t="shared" si="12"/>
        <v/>
      </c>
      <c r="I96" s="27" t="b">
        <v>0</v>
      </c>
      <c r="J96" s="92" t="str">
        <f t="shared" si="13"/>
        <v/>
      </c>
      <c r="K96" s="27" t="b">
        <f t="shared" si="9"/>
        <v>0</v>
      </c>
      <c r="L96" s="92" t="str">
        <f t="shared" si="14"/>
        <v/>
      </c>
      <c r="M96" s="27" t="b">
        <f t="shared" si="10"/>
        <v>0</v>
      </c>
      <c r="N96" s="92" t="str">
        <f t="shared" si="15"/>
        <v/>
      </c>
      <c r="O96" s="27" t="b">
        <f>IF(COUNTIF($G$13:G96,G96)&gt;1,TRUE,FALSE)</f>
        <v>0</v>
      </c>
      <c r="P96" s="92" t="str">
        <f t="shared" si="16"/>
        <v/>
      </c>
      <c r="Q96" s="28">
        <f t="shared" si="11"/>
        <v>44166</v>
      </c>
      <c r="R96" s="27" t="b">
        <f t="shared" si="17"/>
        <v>0</v>
      </c>
      <c r="S96" s="4"/>
      <c r="T96" s="4"/>
    </row>
    <row r="97" spans="1:20" s="30" customFormat="1" x14ac:dyDescent="0.25">
      <c r="A97" s="19">
        <v>85</v>
      </c>
      <c r="B97" s="20"/>
      <c r="C97" s="1"/>
      <c r="D97" s="91"/>
      <c r="E97" s="1"/>
      <c r="F97" s="1"/>
      <c r="G97" s="20"/>
      <c r="H97" s="201" t="str">
        <f t="shared" si="12"/>
        <v/>
      </c>
      <c r="I97" s="27" t="b">
        <v>0</v>
      </c>
      <c r="J97" s="92" t="str">
        <f t="shared" si="13"/>
        <v/>
      </c>
      <c r="K97" s="27" t="b">
        <f t="shared" si="9"/>
        <v>0</v>
      </c>
      <c r="L97" s="92" t="str">
        <f t="shared" si="14"/>
        <v/>
      </c>
      <c r="M97" s="27" t="b">
        <f t="shared" si="10"/>
        <v>0</v>
      </c>
      <c r="N97" s="92" t="str">
        <f t="shared" si="15"/>
        <v/>
      </c>
      <c r="O97" s="27" t="b">
        <f>IF(COUNTIF($G$13:G97,G97)&gt;1,TRUE,FALSE)</f>
        <v>0</v>
      </c>
      <c r="P97" s="92" t="str">
        <f t="shared" si="16"/>
        <v/>
      </c>
      <c r="Q97" s="28">
        <f t="shared" si="11"/>
        <v>44166</v>
      </c>
      <c r="R97" s="27" t="b">
        <f t="shared" si="17"/>
        <v>0</v>
      </c>
      <c r="S97" s="4"/>
      <c r="T97" s="4"/>
    </row>
    <row r="98" spans="1:20" s="30" customFormat="1" x14ac:dyDescent="0.25">
      <c r="A98" s="19">
        <v>86</v>
      </c>
      <c r="B98" s="20"/>
      <c r="C98" s="1"/>
      <c r="D98" s="91"/>
      <c r="E98" s="1"/>
      <c r="F98" s="1"/>
      <c r="G98" s="20"/>
      <c r="H98" s="201" t="str">
        <f t="shared" si="12"/>
        <v/>
      </c>
      <c r="I98" s="27" t="b">
        <v>0</v>
      </c>
      <c r="J98" s="92" t="str">
        <f t="shared" si="13"/>
        <v/>
      </c>
      <c r="K98" s="27" t="b">
        <f t="shared" si="9"/>
        <v>0</v>
      </c>
      <c r="L98" s="92" t="str">
        <f t="shared" si="14"/>
        <v/>
      </c>
      <c r="M98" s="27" t="b">
        <f t="shared" si="10"/>
        <v>0</v>
      </c>
      <c r="N98" s="92" t="str">
        <f t="shared" si="15"/>
        <v/>
      </c>
      <c r="O98" s="27" t="b">
        <f>IF(COUNTIF($G$13:G98,G98)&gt;1,TRUE,FALSE)</f>
        <v>0</v>
      </c>
      <c r="P98" s="92" t="str">
        <f t="shared" si="16"/>
        <v/>
      </c>
      <c r="Q98" s="28">
        <f t="shared" si="11"/>
        <v>44166</v>
      </c>
      <c r="R98" s="27" t="b">
        <f t="shared" si="17"/>
        <v>0</v>
      </c>
      <c r="S98" s="4"/>
      <c r="T98" s="4"/>
    </row>
    <row r="99" spans="1:20" s="30" customFormat="1" x14ac:dyDescent="0.25">
      <c r="A99" s="19">
        <v>87</v>
      </c>
      <c r="B99" s="20"/>
      <c r="C99" s="1"/>
      <c r="D99" s="91"/>
      <c r="E99" s="1"/>
      <c r="F99" s="1"/>
      <c r="G99" s="20"/>
      <c r="H99" s="201" t="str">
        <f t="shared" si="12"/>
        <v/>
      </c>
      <c r="I99" s="27" t="b">
        <v>0</v>
      </c>
      <c r="J99" s="92" t="str">
        <f t="shared" si="13"/>
        <v/>
      </c>
      <c r="K99" s="27" t="b">
        <f t="shared" si="9"/>
        <v>0</v>
      </c>
      <c r="L99" s="92" t="str">
        <f t="shared" si="14"/>
        <v/>
      </c>
      <c r="M99" s="27" t="b">
        <f t="shared" si="10"/>
        <v>0</v>
      </c>
      <c r="N99" s="92" t="str">
        <f t="shared" si="15"/>
        <v/>
      </c>
      <c r="O99" s="27" t="b">
        <f>IF(COUNTIF($G$13:G99,G99)&gt;1,TRUE,FALSE)</f>
        <v>0</v>
      </c>
      <c r="P99" s="92" t="str">
        <f t="shared" si="16"/>
        <v/>
      </c>
      <c r="Q99" s="28">
        <f t="shared" si="11"/>
        <v>44166</v>
      </c>
      <c r="R99" s="27" t="b">
        <f t="shared" si="17"/>
        <v>0</v>
      </c>
      <c r="S99" s="4"/>
      <c r="T99" s="4"/>
    </row>
    <row r="100" spans="1:20" s="30" customFormat="1" x14ac:dyDescent="0.25">
      <c r="A100" s="19">
        <v>88</v>
      </c>
      <c r="B100" s="20"/>
      <c r="C100" s="1"/>
      <c r="D100" s="91"/>
      <c r="E100" s="1"/>
      <c r="F100" s="1"/>
      <c r="G100" s="20"/>
      <c r="H100" s="201" t="str">
        <f t="shared" si="12"/>
        <v/>
      </c>
      <c r="I100" s="27" t="b">
        <v>0</v>
      </c>
      <c r="J100" s="92" t="str">
        <f t="shared" si="13"/>
        <v/>
      </c>
      <c r="K100" s="27" t="b">
        <f t="shared" si="9"/>
        <v>0</v>
      </c>
      <c r="L100" s="92" t="str">
        <f t="shared" si="14"/>
        <v/>
      </c>
      <c r="M100" s="27" t="b">
        <f t="shared" si="10"/>
        <v>0</v>
      </c>
      <c r="N100" s="92" t="str">
        <f t="shared" si="15"/>
        <v/>
      </c>
      <c r="O100" s="27" t="b">
        <f>IF(COUNTIF($G$13:G100,G100)&gt;1,TRUE,FALSE)</f>
        <v>0</v>
      </c>
      <c r="P100" s="92" t="str">
        <f t="shared" si="16"/>
        <v/>
      </c>
      <c r="Q100" s="28">
        <f t="shared" si="11"/>
        <v>44166</v>
      </c>
      <c r="R100" s="27" t="b">
        <f t="shared" si="17"/>
        <v>0</v>
      </c>
      <c r="S100" s="4"/>
      <c r="T100" s="4"/>
    </row>
    <row r="101" spans="1:20" s="30" customFormat="1" x14ac:dyDescent="0.25">
      <c r="A101" s="19">
        <v>89</v>
      </c>
      <c r="B101" s="20"/>
      <c r="C101" s="1"/>
      <c r="D101" s="91"/>
      <c r="E101" s="1"/>
      <c r="F101" s="1"/>
      <c r="G101" s="20"/>
      <c r="H101" s="201" t="str">
        <f t="shared" si="12"/>
        <v/>
      </c>
      <c r="I101" s="27" t="b">
        <v>0</v>
      </c>
      <c r="J101" s="92" t="str">
        <f t="shared" si="13"/>
        <v/>
      </c>
      <c r="K101" s="27" t="b">
        <f t="shared" si="9"/>
        <v>0</v>
      </c>
      <c r="L101" s="92" t="str">
        <f t="shared" si="14"/>
        <v/>
      </c>
      <c r="M101" s="27" t="b">
        <f t="shared" si="10"/>
        <v>0</v>
      </c>
      <c r="N101" s="92" t="str">
        <f t="shared" si="15"/>
        <v/>
      </c>
      <c r="O101" s="27" t="b">
        <f>IF(COUNTIF($G$13:G101,G101)&gt;1,TRUE,FALSE)</f>
        <v>0</v>
      </c>
      <c r="P101" s="92" t="str">
        <f t="shared" si="16"/>
        <v/>
      </c>
      <c r="Q101" s="28">
        <f t="shared" si="11"/>
        <v>44166</v>
      </c>
      <c r="R101" s="27" t="b">
        <f t="shared" si="17"/>
        <v>0</v>
      </c>
      <c r="S101" s="4"/>
      <c r="T101" s="4"/>
    </row>
    <row r="102" spans="1:20" s="30" customFormat="1" x14ac:dyDescent="0.25">
      <c r="A102" s="19">
        <v>90</v>
      </c>
      <c r="B102" s="20"/>
      <c r="C102" s="1"/>
      <c r="D102" s="91"/>
      <c r="E102" s="1"/>
      <c r="F102" s="1"/>
      <c r="G102" s="20"/>
      <c r="H102" s="201" t="str">
        <f t="shared" si="12"/>
        <v/>
      </c>
      <c r="I102" s="27" t="b">
        <v>0</v>
      </c>
      <c r="J102" s="92" t="str">
        <f t="shared" si="13"/>
        <v/>
      </c>
      <c r="K102" s="27" t="b">
        <f t="shared" si="9"/>
        <v>0</v>
      </c>
      <c r="L102" s="92" t="str">
        <f t="shared" si="14"/>
        <v/>
      </c>
      <c r="M102" s="27" t="b">
        <f t="shared" si="10"/>
        <v>0</v>
      </c>
      <c r="N102" s="92" t="str">
        <f t="shared" si="15"/>
        <v/>
      </c>
      <c r="O102" s="27" t="b">
        <f>IF(COUNTIF($G$13:G102,G102)&gt;1,TRUE,FALSE)</f>
        <v>0</v>
      </c>
      <c r="P102" s="92" t="str">
        <f t="shared" si="16"/>
        <v/>
      </c>
      <c r="Q102" s="28">
        <f t="shared" si="11"/>
        <v>44166</v>
      </c>
      <c r="R102" s="27" t="b">
        <f t="shared" si="17"/>
        <v>0</v>
      </c>
      <c r="S102" s="4"/>
      <c r="T102" s="4"/>
    </row>
    <row r="103" spans="1:20" s="30" customFormat="1" x14ac:dyDescent="0.25">
      <c r="A103" s="19">
        <v>91</v>
      </c>
      <c r="B103" s="20"/>
      <c r="C103" s="1"/>
      <c r="D103" s="91"/>
      <c r="E103" s="1"/>
      <c r="F103" s="1"/>
      <c r="G103" s="20"/>
      <c r="H103" s="201" t="str">
        <f t="shared" si="12"/>
        <v/>
      </c>
      <c r="I103" s="27" t="b">
        <v>0</v>
      </c>
      <c r="J103" s="92" t="str">
        <f t="shared" si="13"/>
        <v/>
      </c>
      <c r="K103" s="27" t="b">
        <f t="shared" si="9"/>
        <v>0</v>
      </c>
      <c r="L103" s="92" t="str">
        <f t="shared" si="14"/>
        <v/>
      </c>
      <c r="M103" s="27" t="b">
        <f t="shared" si="10"/>
        <v>0</v>
      </c>
      <c r="N103" s="92" t="str">
        <f t="shared" si="15"/>
        <v/>
      </c>
      <c r="O103" s="27" t="b">
        <f>IF(COUNTIF($G$13:G103,G103)&gt;1,TRUE,FALSE)</f>
        <v>0</v>
      </c>
      <c r="P103" s="92" t="str">
        <f t="shared" si="16"/>
        <v/>
      </c>
      <c r="Q103" s="28">
        <f t="shared" si="11"/>
        <v>44166</v>
      </c>
      <c r="R103" s="27" t="b">
        <f t="shared" si="17"/>
        <v>0</v>
      </c>
      <c r="S103" s="4"/>
      <c r="T103" s="4"/>
    </row>
    <row r="104" spans="1:20" s="30" customFormat="1" x14ac:dyDescent="0.25">
      <c r="A104" s="19">
        <v>92</v>
      </c>
      <c r="B104" s="20"/>
      <c r="C104" s="1"/>
      <c r="D104" s="91"/>
      <c r="E104" s="1"/>
      <c r="F104" s="1"/>
      <c r="G104" s="20"/>
      <c r="H104" s="201" t="str">
        <f t="shared" si="12"/>
        <v/>
      </c>
      <c r="I104" s="27" t="b">
        <v>0</v>
      </c>
      <c r="J104" s="92" t="str">
        <f t="shared" si="13"/>
        <v/>
      </c>
      <c r="K104" s="27" t="b">
        <f t="shared" si="9"/>
        <v>0</v>
      </c>
      <c r="L104" s="92" t="str">
        <f t="shared" si="14"/>
        <v/>
      </c>
      <c r="M104" s="27" t="b">
        <f t="shared" si="10"/>
        <v>0</v>
      </c>
      <c r="N104" s="92" t="str">
        <f t="shared" si="15"/>
        <v/>
      </c>
      <c r="O104" s="27" t="b">
        <f>IF(COUNTIF($G$13:G104,G104)&gt;1,TRUE,FALSE)</f>
        <v>0</v>
      </c>
      <c r="P104" s="92" t="str">
        <f t="shared" si="16"/>
        <v/>
      </c>
      <c r="Q104" s="28">
        <f t="shared" si="11"/>
        <v>44166</v>
      </c>
      <c r="R104" s="27" t="b">
        <f t="shared" si="17"/>
        <v>0</v>
      </c>
      <c r="S104" s="4"/>
      <c r="T104" s="4"/>
    </row>
    <row r="105" spans="1:20" s="30" customFormat="1" x14ac:dyDescent="0.25">
      <c r="A105" s="19">
        <v>93</v>
      </c>
      <c r="B105" s="20"/>
      <c r="C105" s="1"/>
      <c r="D105" s="91"/>
      <c r="E105" s="1"/>
      <c r="F105" s="1"/>
      <c r="G105" s="20"/>
      <c r="H105" s="201" t="str">
        <f t="shared" si="12"/>
        <v/>
      </c>
      <c r="I105" s="27" t="b">
        <v>0</v>
      </c>
      <c r="J105" s="92" t="str">
        <f t="shared" si="13"/>
        <v/>
      </c>
      <c r="K105" s="27" t="b">
        <f t="shared" si="9"/>
        <v>0</v>
      </c>
      <c r="L105" s="92" t="str">
        <f t="shared" si="14"/>
        <v/>
      </c>
      <c r="M105" s="27" t="b">
        <f t="shared" si="10"/>
        <v>0</v>
      </c>
      <c r="N105" s="92" t="str">
        <f t="shared" si="15"/>
        <v/>
      </c>
      <c r="O105" s="27" t="b">
        <f>IF(COUNTIF($G$13:G105,G105)&gt;1,TRUE,FALSE)</f>
        <v>0</v>
      </c>
      <c r="P105" s="92" t="str">
        <f t="shared" si="16"/>
        <v/>
      </c>
      <c r="Q105" s="28">
        <f t="shared" si="11"/>
        <v>44166</v>
      </c>
      <c r="R105" s="27" t="b">
        <f t="shared" si="17"/>
        <v>0</v>
      </c>
      <c r="S105" s="4"/>
      <c r="T105" s="4"/>
    </row>
    <row r="106" spans="1:20" s="30" customFormat="1" x14ac:dyDescent="0.25">
      <c r="A106" s="19">
        <v>94</v>
      </c>
      <c r="B106" s="20"/>
      <c r="C106" s="1"/>
      <c r="D106" s="91"/>
      <c r="E106" s="1"/>
      <c r="F106" s="1"/>
      <c r="G106" s="20"/>
      <c r="H106" s="201" t="str">
        <f t="shared" si="12"/>
        <v/>
      </c>
      <c r="I106" s="27" t="b">
        <v>0</v>
      </c>
      <c r="J106" s="92" t="str">
        <f t="shared" si="13"/>
        <v/>
      </c>
      <c r="K106" s="27" t="b">
        <f t="shared" si="9"/>
        <v>0</v>
      </c>
      <c r="L106" s="92" t="str">
        <f t="shared" si="14"/>
        <v/>
      </c>
      <c r="M106" s="27" t="b">
        <f t="shared" si="10"/>
        <v>0</v>
      </c>
      <c r="N106" s="92" t="str">
        <f t="shared" si="15"/>
        <v/>
      </c>
      <c r="O106" s="27" t="b">
        <f>IF(COUNTIF($G$13:G106,G106)&gt;1,TRUE,FALSE)</f>
        <v>0</v>
      </c>
      <c r="P106" s="92" t="str">
        <f t="shared" si="16"/>
        <v/>
      </c>
      <c r="Q106" s="28">
        <f t="shared" si="11"/>
        <v>44166</v>
      </c>
      <c r="R106" s="27" t="b">
        <f t="shared" si="17"/>
        <v>0</v>
      </c>
      <c r="S106" s="4"/>
      <c r="T106" s="4"/>
    </row>
    <row r="107" spans="1:20" s="30" customFormat="1" x14ac:dyDescent="0.25">
      <c r="A107" s="19">
        <v>95</v>
      </c>
      <c r="B107" s="20"/>
      <c r="C107" s="1"/>
      <c r="D107" s="91"/>
      <c r="E107" s="1"/>
      <c r="F107" s="1"/>
      <c r="G107" s="20"/>
      <c r="H107" s="201" t="str">
        <f t="shared" si="12"/>
        <v/>
      </c>
      <c r="I107" s="27" t="b">
        <v>0</v>
      </c>
      <c r="J107" s="92" t="str">
        <f t="shared" si="13"/>
        <v/>
      </c>
      <c r="K107" s="27" t="b">
        <f t="shared" si="9"/>
        <v>0</v>
      </c>
      <c r="L107" s="92" t="str">
        <f t="shared" si="14"/>
        <v/>
      </c>
      <c r="M107" s="27" t="b">
        <f t="shared" si="10"/>
        <v>0</v>
      </c>
      <c r="N107" s="92" t="str">
        <f t="shared" si="15"/>
        <v/>
      </c>
      <c r="O107" s="27" t="b">
        <f>IF(COUNTIF($G$13:G107,G107)&gt;1,TRUE,FALSE)</f>
        <v>0</v>
      </c>
      <c r="P107" s="92" t="str">
        <f t="shared" si="16"/>
        <v/>
      </c>
      <c r="Q107" s="28">
        <f t="shared" si="11"/>
        <v>44166</v>
      </c>
      <c r="R107" s="27" t="b">
        <f t="shared" si="17"/>
        <v>0</v>
      </c>
      <c r="S107" s="4"/>
      <c r="T107" s="4"/>
    </row>
    <row r="108" spans="1:20" s="30" customFormat="1" x14ac:dyDescent="0.25">
      <c r="A108" s="19">
        <v>96</v>
      </c>
      <c r="B108" s="20"/>
      <c r="C108" s="1"/>
      <c r="D108" s="91"/>
      <c r="E108" s="1"/>
      <c r="F108" s="1"/>
      <c r="G108" s="20"/>
      <c r="H108" s="201" t="str">
        <f t="shared" si="12"/>
        <v/>
      </c>
      <c r="I108" s="27" t="b">
        <v>0</v>
      </c>
      <c r="J108" s="92" t="str">
        <f t="shared" si="13"/>
        <v/>
      </c>
      <c r="K108" s="27" t="b">
        <f t="shared" si="9"/>
        <v>0</v>
      </c>
      <c r="L108" s="92" t="str">
        <f t="shared" si="14"/>
        <v/>
      </c>
      <c r="M108" s="27" t="b">
        <f t="shared" si="10"/>
        <v>0</v>
      </c>
      <c r="N108" s="92" t="str">
        <f t="shared" si="15"/>
        <v/>
      </c>
      <c r="O108" s="27" t="b">
        <f>IF(COUNTIF($G$13:G108,G108)&gt;1,TRUE,FALSE)</f>
        <v>0</v>
      </c>
      <c r="P108" s="92" t="str">
        <f t="shared" si="16"/>
        <v/>
      </c>
      <c r="Q108" s="28">
        <f t="shared" si="11"/>
        <v>44166</v>
      </c>
      <c r="R108" s="27" t="b">
        <f t="shared" si="17"/>
        <v>0</v>
      </c>
      <c r="S108" s="4"/>
      <c r="T108" s="4"/>
    </row>
    <row r="109" spans="1:20" s="30" customFormat="1" x14ac:dyDescent="0.25">
      <c r="A109" s="19">
        <v>97</v>
      </c>
      <c r="B109" s="20"/>
      <c r="C109" s="1"/>
      <c r="D109" s="91"/>
      <c r="E109" s="1"/>
      <c r="F109" s="1"/>
      <c r="G109" s="20"/>
      <c r="H109" s="201" t="str">
        <f t="shared" si="12"/>
        <v/>
      </c>
      <c r="I109" s="27" t="b">
        <v>0</v>
      </c>
      <c r="J109" s="92" t="str">
        <f t="shared" si="13"/>
        <v/>
      </c>
      <c r="K109" s="27" t="b">
        <f t="shared" si="9"/>
        <v>0</v>
      </c>
      <c r="L109" s="92" t="str">
        <f t="shared" si="14"/>
        <v/>
      </c>
      <c r="M109" s="27" t="b">
        <f t="shared" si="10"/>
        <v>0</v>
      </c>
      <c r="N109" s="92" t="str">
        <f t="shared" si="15"/>
        <v/>
      </c>
      <c r="O109" s="27" t="b">
        <f>IF(COUNTIF($G$13:G109,G109)&gt;1,TRUE,FALSE)</f>
        <v>0</v>
      </c>
      <c r="P109" s="92" t="str">
        <f t="shared" si="16"/>
        <v/>
      </c>
      <c r="Q109" s="28">
        <f t="shared" si="11"/>
        <v>44166</v>
      </c>
      <c r="R109" s="27" t="b">
        <f t="shared" si="17"/>
        <v>0</v>
      </c>
      <c r="S109" s="4"/>
      <c r="T109" s="4"/>
    </row>
    <row r="110" spans="1:20" s="30" customFormat="1" x14ac:dyDescent="0.25">
      <c r="A110" s="19">
        <v>98</v>
      </c>
      <c r="B110" s="20"/>
      <c r="C110" s="1"/>
      <c r="D110" s="91"/>
      <c r="E110" s="1"/>
      <c r="F110" s="1"/>
      <c r="G110" s="20"/>
      <c r="H110" s="201" t="str">
        <f t="shared" si="12"/>
        <v/>
      </c>
      <c r="I110" s="27" t="b">
        <v>0</v>
      </c>
      <c r="J110" s="92" t="str">
        <f t="shared" si="13"/>
        <v/>
      </c>
      <c r="K110" s="27" t="b">
        <f t="shared" si="9"/>
        <v>0</v>
      </c>
      <c r="L110" s="92" t="str">
        <f t="shared" si="14"/>
        <v/>
      </c>
      <c r="M110" s="27" t="b">
        <f t="shared" si="10"/>
        <v>0</v>
      </c>
      <c r="N110" s="92" t="str">
        <f t="shared" si="15"/>
        <v/>
      </c>
      <c r="O110" s="27" t="b">
        <f>IF(COUNTIF($G$13:G110,G110)&gt;1,TRUE,FALSE)</f>
        <v>0</v>
      </c>
      <c r="P110" s="92" t="str">
        <f t="shared" si="16"/>
        <v/>
      </c>
      <c r="Q110" s="28">
        <f t="shared" si="11"/>
        <v>44166</v>
      </c>
      <c r="R110" s="27" t="b">
        <f t="shared" si="17"/>
        <v>0</v>
      </c>
      <c r="S110" s="4"/>
      <c r="T110" s="4"/>
    </row>
    <row r="111" spans="1:20" s="30" customFormat="1" x14ac:dyDescent="0.25">
      <c r="A111" s="19">
        <v>99</v>
      </c>
      <c r="B111" s="20"/>
      <c r="C111" s="1"/>
      <c r="D111" s="91"/>
      <c r="E111" s="1"/>
      <c r="F111" s="1"/>
      <c r="G111" s="20"/>
      <c r="H111" s="201" t="str">
        <f t="shared" si="12"/>
        <v/>
      </c>
      <c r="I111" s="27" t="b">
        <v>0</v>
      </c>
      <c r="J111" s="92" t="str">
        <f t="shared" si="13"/>
        <v/>
      </c>
      <c r="K111" s="27" t="b">
        <f t="shared" si="9"/>
        <v>0</v>
      </c>
      <c r="L111" s="92" t="str">
        <f t="shared" si="14"/>
        <v/>
      </c>
      <c r="M111" s="27" t="b">
        <f t="shared" si="10"/>
        <v>0</v>
      </c>
      <c r="N111" s="92" t="str">
        <f t="shared" si="15"/>
        <v/>
      </c>
      <c r="O111" s="27" t="b">
        <f>IF(COUNTIF($G$13:G111,G111)&gt;1,TRUE,FALSE)</f>
        <v>0</v>
      </c>
      <c r="P111" s="92" t="str">
        <f t="shared" si="16"/>
        <v/>
      </c>
      <c r="Q111" s="28">
        <f t="shared" si="11"/>
        <v>44166</v>
      </c>
      <c r="R111" s="27" t="b">
        <f t="shared" si="17"/>
        <v>0</v>
      </c>
      <c r="S111" s="4"/>
      <c r="T111" s="4"/>
    </row>
    <row r="112" spans="1:20" s="30" customFormat="1" x14ac:dyDescent="0.25">
      <c r="A112" s="19">
        <v>100</v>
      </c>
      <c r="B112" s="20"/>
      <c r="C112" s="1"/>
      <c r="D112" s="91"/>
      <c r="E112" s="1"/>
      <c r="F112" s="1"/>
      <c r="G112" s="20"/>
      <c r="H112" s="201" t="str">
        <f t="shared" si="12"/>
        <v/>
      </c>
      <c r="I112" s="27" t="b">
        <v>0</v>
      </c>
      <c r="J112" s="92" t="str">
        <f t="shared" si="13"/>
        <v/>
      </c>
      <c r="K112" s="27" t="b">
        <f t="shared" si="9"/>
        <v>0</v>
      </c>
      <c r="L112" s="92" t="str">
        <f t="shared" si="14"/>
        <v/>
      </c>
      <c r="M112" s="27" t="b">
        <f t="shared" si="10"/>
        <v>0</v>
      </c>
      <c r="N112" s="92" t="str">
        <f t="shared" si="15"/>
        <v/>
      </c>
      <c r="O112" s="27" t="b">
        <f>IF(COUNTIF($G$13:G112,G112)&gt;1,TRUE,FALSE)</f>
        <v>0</v>
      </c>
      <c r="P112" s="92" t="str">
        <f t="shared" si="16"/>
        <v/>
      </c>
      <c r="Q112" s="28">
        <f t="shared" si="11"/>
        <v>44166</v>
      </c>
      <c r="R112" s="27" t="b">
        <f t="shared" si="17"/>
        <v>0</v>
      </c>
      <c r="S112" s="4"/>
      <c r="T112" s="4"/>
    </row>
    <row r="113" spans="1:20" s="30" customFormat="1" x14ac:dyDescent="0.25">
      <c r="A113" s="19">
        <v>101</v>
      </c>
      <c r="B113" s="20"/>
      <c r="C113" s="1"/>
      <c r="D113" s="91"/>
      <c r="E113" s="1"/>
      <c r="F113" s="1"/>
      <c r="G113" s="20"/>
      <c r="H113" s="201" t="str">
        <f t="shared" si="12"/>
        <v/>
      </c>
      <c r="I113" s="27" t="b">
        <v>0</v>
      </c>
      <c r="J113" s="92" t="str">
        <f t="shared" si="13"/>
        <v/>
      </c>
      <c r="K113" s="27" t="b">
        <f t="shared" si="9"/>
        <v>0</v>
      </c>
      <c r="L113" s="92" t="str">
        <f t="shared" si="14"/>
        <v/>
      </c>
      <c r="M113" s="27" t="b">
        <f t="shared" si="10"/>
        <v>0</v>
      </c>
      <c r="N113" s="92" t="str">
        <f t="shared" si="15"/>
        <v/>
      </c>
      <c r="O113" s="27" t="b">
        <f>IF(COUNTIF($G$13:G113,G113)&gt;1,TRUE,FALSE)</f>
        <v>0</v>
      </c>
      <c r="P113" s="92" t="str">
        <f t="shared" si="16"/>
        <v/>
      </c>
      <c r="Q113" s="28">
        <f t="shared" si="11"/>
        <v>44166</v>
      </c>
      <c r="R113" s="27" t="b">
        <f t="shared" si="17"/>
        <v>0</v>
      </c>
      <c r="S113" s="4"/>
      <c r="T113" s="4"/>
    </row>
    <row r="114" spans="1:20" s="30" customFormat="1" x14ac:dyDescent="0.25">
      <c r="A114" s="19">
        <v>102</v>
      </c>
      <c r="B114" s="20"/>
      <c r="C114" s="1"/>
      <c r="D114" s="91"/>
      <c r="E114" s="1"/>
      <c r="F114" s="1"/>
      <c r="G114" s="20"/>
      <c r="H114" s="201" t="str">
        <f t="shared" si="12"/>
        <v/>
      </c>
      <c r="I114" s="27" t="b">
        <v>0</v>
      </c>
      <c r="J114" s="92" t="str">
        <f t="shared" si="13"/>
        <v/>
      </c>
      <c r="K114" s="27" t="b">
        <f t="shared" si="9"/>
        <v>0</v>
      </c>
      <c r="L114" s="92" t="str">
        <f t="shared" si="14"/>
        <v/>
      </c>
      <c r="M114" s="27" t="b">
        <f t="shared" si="10"/>
        <v>0</v>
      </c>
      <c r="N114" s="92" t="str">
        <f t="shared" si="15"/>
        <v/>
      </c>
      <c r="O114" s="27" t="b">
        <f>IF(COUNTIF($G$13:G114,G114)&gt;1,TRUE,FALSE)</f>
        <v>0</v>
      </c>
      <c r="P114" s="92" t="str">
        <f t="shared" si="16"/>
        <v/>
      </c>
      <c r="Q114" s="28">
        <f t="shared" si="11"/>
        <v>44166</v>
      </c>
      <c r="R114" s="27" t="b">
        <f t="shared" si="17"/>
        <v>0</v>
      </c>
      <c r="S114" s="4"/>
      <c r="T114" s="4"/>
    </row>
    <row r="115" spans="1:20" s="30" customFormat="1" x14ac:dyDescent="0.25">
      <c r="A115" s="19">
        <v>103</v>
      </c>
      <c r="B115" s="20"/>
      <c r="C115" s="1"/>
      <c r="D115" s="91"/>
      <c r="E115" s="1"/>
      <c r="F115" s="1"/>
      <c r="G115" s="20"/>
      <c r="H115" s="201" t="str">
        <f t="shared" si="12"/>
        <v/>
      </c>
      <c r="I115" s="27" t="b">
        <v>0</v>
      </c>
      <c r="J115" s="92" t="str">
        <f t="shared" si="13"/>
        <v/>
      </c>
      <c r="K115" s="27" t="b">
        <f t="shared" si="9"/>
        <v>0</v>
      </c>
      <c r="L115" s="92" t="str">
        <f t="shared" si="14"/>
        <v/>
      </c>
      <c r="M115" s="27" t="b">
        <f t="shared" si="10"/>
        <v>0</v>
      </c>
      <c r="N115" s="92" t="str">
        <f t="shared" si="15"/>
        <v/>
      </c>
      <c r="O115" s="27" t="b">
        <f>IF(COUNTIF($G$13:G115,G115)&gt;1,TRUE,FALSE)</f>
        <v>0</v>
      </c>
      <c r="P115" s="92" t="str">
        <f t="shared" si="16"/>
        <v/>
      </c>
      <c r="Q115" s="28">
        <f t="shared" si="11"/>
        <v>44166</v>
      </c>
      <c r="R115" s="27" t="b">
        <f t="shared" si="17"/>
        <v>0</v>
      </c>
      <c r="S115" s="4"/>
      <c r="T115" s="4"/>
    </row>
    <row r="116" spans="1:20" s="30" customFormat="1" x14ac:dyDescent="0.25">
      <c r="A116" s="19">
        <v>104</v>
      </c>
      <c r="B116" s="20"/>
      <c r="C116" s="1"/>
      <c r="D116" s="91"/>
      <c r="E116" s="1"/>
      <c r="F116" s="1"/>
      <c r="G116" s="20"/>
      <c r="H116" s="201" t="str">
        <f t="shared" si="12"/>
        <v/>
      </c>
      <c r="I116" s="27" t="b">
        <v>0</v>
      </c>
      <c r="J116" s="92" t="str">
        <f t="shared" si="13"/>
        <v/>
      </c>
      <c r="K116" s="27" t="b">
        <f t="shared" si="9"/>
        <v>0</v>
      </c>
      <c r="L116" s="92" t="str">
        <f t="shared" si="14"/>
        <v/>
      </c>
      <c r="M116" s="27" t="b">
        <f t="shared" si="10"/>
        <v>0</v>
      </c>
      <c r="N116" s="92" t="str">
        <f t="shared" si="15"/>
        <v/>
      </c>
      <c r="O116" s="27" t="b">
        <f>IF(COUNTIF($G$13:G116,G116)&gt;1,TRUE,FALSE)</f>
        <v>0</v>
      </c>
      <c r="P116" s="92" t="str">
        <f t="shared" si="16"/>
        <v/>
      </c>
      <c r="Q116" s="28">
        <f t="shared" si="11"/>
        <v>44166</v>
      </c>
      <c r="R116" s="27" t="b">
        <f t="shared" si="17"/>
        <v>0</v>
      </c>
      <c r="S116" s="4"/>
      <c r="T116" s="4"/>
    </row>
    <row r="117" spans="1:20" s="30" customFormat="1" x14ac:dyDescent="0.25">
      <c r="A117" s="19">
        <v>105</v>
      </c>
      <c r="B117" s="20"/>
      <c r="C117" s="1"/>
      <c r="D117" s="91"/>
      <c r="E117" s="1"/>
      <c r="F117" s="1"/>
      <c r="G117" s="20"/>
      <c r="H117" s="201" t="str">
        <f t="shared" si="12"/>
        <v/>
      </c>
      <c r="I117" s="27" t="b">
        <v>0</v>
      </c>
      <c r="J117" s="92" t="str">
        <f t="shared" si="13"/>
        <v/>
      </c>
      <c r="K117" s="27" t="b">
        <f t="shared" si="9"/>
        <v>0</v>
      </c>
      <c r="L117" s="92" t="str">
        <f t="shared" si="14"/>
        <v/>
      </c>
      <c r="M117" s="27" t="b">
        <f t="shared" si="10"/>
        <v>0</v>
      </c>
      <c r="N117" s="92" t="str">
        <f t="shared" si="15"/>
        <v/>
      </c>
      <c r="O117" s="27" t="b">
        <f>IF(COUNTIF($G$13:G117,G117)&gt;1,TRUE,FALSE)</f>
        <v>0</v>
      </c>
      <c r="P117" s="92" t="str">
        <f t="shared" si="16"/>
        <v/>
      </c>
      <c r="Q117" s="28">
        <f t="shared" si="11"/>
        <v>44166</v>
      </c>
      <c r="R117" s="27" t="b">
        <f t="shared" si="17"/>
        <v>0</v>
      </c>
      <c r="S117" s="4"/>
      <c r="T117" s="4"/>
    </row>
    <row r="118" spans="1:20" s="30" customFormat="1" x14ac:dyDescent="0.25">
      <c r="A118" s="19">
        <v>106</v>
      </c>
      <c r="B118" s="20"/>
      <c r="C118" s="1"/>
      <c r="D118" s="91"/>
      <c r="E118" s="1"/>
      <c r="F118" s="1"/>
      <c r="G118" s="20"/>
      <c r="H118" s="201" t="str">
        <f t="shared" si="12"/>
        <v/>
      </c>
      <c r="I118" s="27" t="b">
        <v>0</v>
      </c>
      <c r="J118" s="92" t="str">
        <f t="shared" si="13"/>
        <v/>
      </c>
      <c r="K118" s="27" t="b">
        <f t="shared" si="9"/>
        <v>0</v>
      </c>
      <c r="L118" s="92" t="str">
        <f t="shared" si="14"/>
        <v/>
      </c>
      <c r="M118" s="27" t="b">
        <f t="shared" si="10"/>
        <v>0</v>
      </c>
      <c r="N118" s="92" t="str">
        <f t="shared" si="15"/>
        <v/>
      </c>
      <c r="O118" s="27" t="b">
        <f>IF(COUNTIF($G$13:G118,G118)&gt;1,TRUE,FALSE)</f>
        <v>0</v>
      </c>
      <c r="P118" s="92" t="str">
        <f t="shared" si="16"/>
        <v/>
      </c>
      <c r="Q118" s="28">
        <f t="shared" si="11"/>
        <v>44166</v>
      </c>
      <c r="R118" s="27" t="b">
        <f t="shared" si="17"/>
        <v>0</v>
      </c>
      <c r="S118" s="4"/>
      <c r="T118" s="4"/>
    </row>
    <row r="119" spans="1:20" s="30" customFormat="1" x14ac:dyDescent="0.25">
      <c r="A119" s="19">
        <v>107</v>
      </c>
      <c r="B119" s="20"/>
      <c r="C119" s="1"/>
      <c r="D119" s="91"/>
      <c r="E119" s="1"/>
      <c r="F119" s="1"/>
      <c r="G119" s="20"/>
      <c r="H119" s="201" t="str">
        <f t="shared" si="12"/>
        <v/>
      </c>
      <c r="I119" s="27" t="b">
        <v>0</v>
      </c>
      <c r="J119" s="92" t="str">
        <f t="shared" si="13"/>
        <v/>
      </c>
      <c r="K119" s="27" t="b">
        <f t="shared" si="9"/>
        <v>0</v>
      </c>
      <c r="L119" s="92" t="str">
        <f t="shared" si="14"/>
        <v/>
      </c>
      <c r="M119" s="27" t="b">
        <f t="shared" si="10"/>
        <v>0</v>
      </c>
      <c r="N119" s="92" t="str">
        <f t="shared" si="15"/>
        <v/>
      </c>
      <c r="O119" s="27" t="b">
        <f>IF(COUNTIF($G$13:G119,G119)&gt;1,TRUE,FALSE)</f>
        <v>0</v>
      </c>
      <c r="P119" s="92" t="str">
        <f t="shared" si="16"/>
        <v/>
      </c>
      <c r="Q119" s="28">
        <f t="shared" si="11"/>
        <v>44166</v>
      </c>
      <c r="R119" s="27" t="b">
        <f t="shared" si="17"/>
        <v>0</v>
      </c>
      <c r="S119" s="4"/>
      <c r="T119" s="4"/>
    </row>
    <row r="120" spans="1:20" s="30" customFormat="1" x14ac:dyDescent="0.25">
      <c r="A120" s="19">
        <v>108</v>
      </c>
      <c r="B120" s="20"/>
      <c r="C120" s="1"/>
      <c r="D120" s="91"/>
      <c r="E120" s="1"/>
      <c r="F120" s="1"/>
      <c r="G120" s="20"/>
      <c r="H120" s="201" t="str">
        <f t="shared" si="12"/>
        <v/>
      </c>
      <c r="I120" s="27" t="b">
        <v>0</v>
      </c>
      <c r="J120" s="92" t="str">
        <f t="shared" si="13"/>
        <v/>
      </c>
      <c r="K120" s="27" t="b">
        <f t="shared" si="9"/>
        <v>0</v>
      </c>
      <c r="L120" s="92" t="str">
        <f t="shared" si="14"/>
        <v/>
      </c>
      <c r="M120" s="27" t="b">
        <f t="shared" si="10"/>
        <v>0</v>
      </c>
      <c r="N120" s="92" t="str">
        <f t="shared" si="15"/>
        <v/>
      </c>
      <c r="O120" s="27" t="b">
        <f>IF(COUNTIF($G$13:G120,G120)&gt;1,TRUE,FALSE)</f>
        <v>0</v>
      </c>
      <c r="P120" s="92" t="str">
        <f t="shared" si="16"/>
        <v/>
      </c>
      <c r="Q120" s="28">
        <f t="shared" si="11"/>
        <v>44166</v>
      </c>
      <c r="R120" s="27" t="b">
        <f t="shared" si="17"/>
        <v>0</v>
      </c>
      <c r="S120" s="4"/>
      <c r="T120" s="4"/>
    </row>
    <row r="121" spans="1:20" s="30" customFormat="1" x14ac:dyDescent="0.25">
      <c r="A121" s="19">
        <v>109</v>
      </c>
      <c r="B121" s="20"/>
      <c r="C121" s="1"/>
      <c r="D121" s="91"/>
      <c r="E121" s="1"/>
      <c r="F121" s="1"/>
      <c r="G121" s="20"/>
      <c r="H121" s="201" t="str">
        <f t="shared" si="12"/>
        <v/>
      </c>
      <c r="I121" s="27" t="b">
        <v>0</v>
      </c>
      <c r="J121" s="92" t="str">
        <f t="shared" si="13"/>
        <v/>
      </c>
      <c r="K121" s="27" t="b">
        <f t="shared" si="9"/>
        <v>0</v>
      </c>
      <c r="L121" s="92" t="str">
        <f t="shared" si="14"/>
        <v/>
      </c>
      <c r="M121" s="27" t="b">
        <f t="shared" si="10"/>
        <v>0</v>
      </c>
      <c r="N121" s="92" t="str">
        <f t="shared" si="15"/>
        <v/>
      </c>
      <c r="O121" s="27" t="b">
        <f>IF(COUNTIF($G$13:G121,G121)&gt;1,TRUE,FALSE)</f>
        <v>0</v>
      </c>
      <c r="P121" s="92" t="str">
        <f t="shared" si="16"/>
        <v/>
      </c>
      <c r="Q121" s="28">
        <f t="shared" si="11"/>
        <v>44166</v>
      </c>
      <c r="R121" s="27" t="b">
        <f t="shared" si="17"/>
        <v>0</v>
      </c>
      <c r="S121" s="4"/>
      <c r="T121" s="4"/>
    </row>
    <row r="122" spans="1:20" s="30" customFormat="1" x14ac:dyDescent="0.25">
      <c r="A122" s="19">
        <v>110</v>
      </c>
      <c r="B122" s="20"/>
      <c r="C122" s="1"/>
      <c r="D122" s="91"/>
      <c r="E122" s="1"/>
      <c r="F122" s="1"/>
      <c r="G122" s="20"/>
      <c r="H122" s="201" t="str">
        <f t="shared" si="12"/>
        <v/>
      </c>
      <c r="I122" s="27" t="b">
        <v>0</v>
      </c>
      <c r="J122" s="92" t="str">
        <f t="shared" si="13"/>
        <v/>
      </c>
      <c r="K122" s="27" t="b">
        <f t="shared" si="9"/>
        <v>0</v>
      </c>
      <c r="L122" s="92" t="str">
        <f t="shared" si="14"/>
        <v/>
      </c>
      <c r="M122" s="27" t="b">
        <f t="shared" si="10"/>
        <v>0</v>
      </c>
      <c r="N122" s="92" t="str">
        <f t="shared" si="15"/>
        <v/>
      </c>
      <c r="O122" s="27" t="b">
        <f>IF(COUNTIF($G$13:G122,G122)&gt;1,TRUE,FALSE)</f>
        <v>0</v>
      </c>
      <c r="P122" s="92" t="str">
        <f t="shared" si="16"/>
        <v/>
      </c>
      <c r="Q122" s="28">
        <f t="shared" si="11"/>
        <v>44166</v>
      </c>
      <c r="R122" s="27" t="b">
        <f t="shared" si="17"/>
        <v>0</v>
      </c>
      <c r="S122" s="4"/>
      <c r="T122" s="4"/>
    </row>
    <row r="123" spans="1:20" s="30" customFormat="1" x14ac:dyDescent="0.25">
      <c r="A123" s="19">
        <v>111</v>
      </c>
      <c r="B123" s="20"/>
      <c r="C123" s="1"/>
      <c r="D123" s="91"/>
      <c r="E123" s="1"/>
      <c r="F123" s="1"/>
      <c r="G123" s="20"/>
      <c r="H123" s="201" t="str">
        <f t="shared" si="12"/>
        <v/>
      </c>
      <c r="I123" s="27" t="b">
        <v>0</v>
      </c>
      <c r="J123" s="92" t="str">
        <f t="shared" si="13"/>
        <v/>
      </c>
      <c r="K123" s="27" t="b">
        <f t="shared" si="9"/>
        <v>0</v>
      </c>
      <c r="L123" s="92" t="str">
        <f t="shared" si="14"/>
        <v/>
      </c>
      <c r="M123" s="27" t="b">
        <f t="shared" si="10"/>
        <v>0</v>
      </c>
      <c r="N123" s="92" t="str">
        <f t="shared" si="15"/>
        <v/>
      </c>
      <c r="O123" s="27" t="b">
        <f>IF(COUNTIF($G$13:G123,G123)&gt;1,TRUE,FALSE)</f>
        <v>0</v>
      </c>
      <c r="P123" s="92" t="str">
        <f t="shared" si="16"/>
        <v/>
      </c>
      <c r="Q123" s="28">
        <f t="shared" si="11"/>
        <v>44166</v>
      </c>
      <c r="R123" s="27" t="b">
        <f t="shared" si="17"/>
        <v>0</v>
      </c>
      <c r="S123" s="4"/>
      <c r="T123" s="4"/>
    </row>
    <row r="124" spans="1:20" s="30" customFormat="1" x14ac:dyDescent="0.25">
      <c r="A124" s="19">
        <v>112</v>
      </c>
      <c r="B124" s="20"/>
      <c r="C124" s="1"/>
      <c r="D124" s="91"/>
      <c r="E124" s="1"/>
      <c r="F124" s="1"/>
      <c r="G124" s="20"/>
      <c r="H124" s="201" t="str">
        <f t="shared" si="12"/>
        <v/>
      </c>
      <c r="I124" s="27" t="b">
        <v>0</v>
      </c>
      <c r="J124" s="92" t="str">
        <f t="shared" si="13"/>
        <v/>
      </c>
      <c r="K124" s="27" t="b">
        <f t="shared" si="9"/>
        <v>0</v>
      </c>
      <c r="L124" s="92" t="str">
        <f t="shared" si="14"/>
        <v/>
      </c>
      <c r="M124" s="27" t="b">
        <f t="shared" si="10"/>
        <v>0</v>
      </c>
      <c r="N124" s="92" t="str">
        <f t="shared" si="15"/>
        <v/>
      </c>
      <c r="O124" s="27" t="b">
        <f>IF(COUNTIF($G$13:G124,G124)&gt;1,TRUE,FALSE)</f>
        <v>0</v>
      </c>
      <c r="P124" s="92" t="str">
        <f t="shared" si="16"/>
        <v/>
      </c>
      <c r="Q124" s="28">
        <f t="shared" si="11"/>
        <v>44166</v>
      </c>
      <c r="R124" s="27" t="b">
        <f t="shared" si="17"/>
        <v>0</v>
      </c>
      <c r="S124" s="4"/>
      <c r="T124" s="4"/>
    </row>
    <row r="125" spans="1:20" s="30" customFormat="1" x14ac:dyDescent="0.25">
      <c r="A125" s="19">
        <v>113</v>
      </c>
      <c r="B125" s="20"/>
      <c r="C125" s="1"/>
      <c r="D125" s="91"/>
      <c r="E125" s="1"/>
      <c r="F125" s="1"/>
      <c r="G125" s="20"/>
      <c r="H125" s="201" t="str">
        <f t="shared" si="12"/>
        <v/>
      </c>
      <c r="I125" s="27" t="b">
        <v>0</v>
      </c>
      <c r="J125" s="92" t="str">
        <f t="shared" si="13"/>
        <v/>
      </c>
      <c r="K125" s="27" t="b">
        <f t="shared" si="9"/>
        <v>0</v>
      </c>
      <c r="L125" s="92" t="str">
        <f t="shared" si="14"/>
        <v/>
      </c>
      <c r="M125" s="27" t="b">
        <f t="shared" si="10"/>
        <v>0</v>
      </c>
      <c r="N125" s="92" t="str">
        <f t="shared" si="15"/>
        <v/>
      </c>
      <c r="O125" s="27" t="b">
        <f>IF(COUNTIF($G$13:G125,G125)&gt;1,TRUE,FALSE)</f>
        <v>0</v>
      </c>
      <c r="P125" s="92" t="str">
        <f t="shared" si="16"/>
        <v/>
      </c>
      <c r="Q125" s="28">
        <f t="shared" si="11"/>
        <v>44166</v>
      </c>
      <c r="R125" s="27" t="b">
        <f t="shared" si="17"/>
        <v>0</v>
      </c>
      <c r="S125" s="4"/>
      <c r="T125" s="4"/>
    </row>
    <row r="126" spans="1:20" s="30" customFormat="1" x14ac:dyDescent="0.25">
      <c r="A126" s="19">
        <v>114</v>
      </c>
      <c r="B126" s="20"/>
      <c r="C126" s="1"/>
      <c r="D126" s="91"/>
      <c r="E126" s="1"/>
      <c r="F126" s="1"/>
      <c r="G126" s="20"/>
      <c r="H126" s="201" t="str">
        <f t="shared" si="12"/>
        <v/>
      </c>
      <c r="I126" s="27" t="b">
        <v>0</v>
      </c>
      <c r="J126" s="92" t="str">
        <f t="shared" si="13"/>
        <v/>
      </c>
      <c r="K126" s="27" t="b">
        <f t="shared" si="9"/>
        <v>0</v>
      </c>
      <c r="L126" s="92" t="str">
        <f t="shared" si="14"/>
        <v/>
      </c>
      <c r="M126" s="27" t="b">
        <f t="shared" si="10"/>
        <v>0</v>
      </c>
      <c r="N126" s="92" t="str">
        <f t="shared" si="15"/>
        <v/>
      </c>
      <c r="O126" s="27" t="b">
        <f>IF(COUNTIF($G$13:G126,G126)&gt;1,TRUE,FALSE)</f>
        <v>0</v>
      </c>
      <c r="P126" s="92" t="str">
        <f t="shared" si="16"/>
        <v/>
      </c>
      <c r="Q126" s="28">
        <f t="shared" si="11"/>
        <v>44166</v>
      </c>
      <c r="R126" s="27" t="b">
        <f t="shared" si="17"/>
        <v>0</v>
      </c>
      <c r="S126" s="4"/>
      <c r="T126" s="4"/>
    </row>
    <row r="127" spans="1:20" s="30" customFormat="1" x14ac:dyDescent="0.25">
      <c r="A127" s="19">
        <v>115</v>
      </c>
      <c r="B127" s="20"/>
      <c r="C127" s="1"/>
      <c r="D127" s="91"/>
      <c r="E127" s="1"/>
      <c r="F127" s="1"/>
      <c r="G127" s="20"/>
      <c r="H127" s="201" t="str">
        <f t="shared" si="12"/>
        <v/>
      </c>
      <c r="I127" s="27" t="b">
        <v>0</v>
      </c>
      <c r="J127" s="92" t="str">
        <f t="shared" si="13"/>
        <v/>
      </c>
      <c r="K127" s="27" t="b">
        <f t="shared" si="9"/>
        <v>0</v>
      </c>
      <c r="L127" s="92" t="str">
        <f t="shared" si="14"/>
        <v/>
      </c>
      <c r="M127" s="27" t="b">
        <f t="shared" si="10"/>
        <v>0</v>
      </c>
      <c r="N127" s="92" t="str">
        <f t="shared" si="15"/>
        <v/>
      </c>
      <c r="O127" s="27" t="b">
        <f>IF(COUNTIF($G$13:G127,G127)&gt;1,TRUE,FALSE)</f>
        <v>0</v>
      </c>
      <c r="P127" s="92" t="str">
        <f t="shared" si="16"/>
        <v/>
      </c>
      <c r="Q127" s="28">
        <f t="shared" si="11"/>
        <v>44166</v>
      </c>
      <c r="R127" s="27" t="b">
        <f t="shared" si="17"/>
        <v>0</v>
      </c>
      <c r="S127" s="4"/>
      <c r="T127" s="4"/>
    </row>
    <row r="128" spans="1:20" s="30" customFormat="1" x14ac:dyDescent="0.25">
      <c r="A128" s="19">
        <v>116</v>
      </c>
      <c r="B128" s="20"/>
      <c r="C128" s="1"/>
      <c r="D128" s="91"/>
      <c r="E128" s="1"/>
      <c r="F128" s="1"/>
      <c r="G128" s="20"/>
      <c r="H128" s="201" t="str">
        <f t="shared" si="12"/>
        <v/>
      </c>
      <c r="I128" s="27" t="b">
        <v>0</v>
      </c>
      <c r="J128" s="92" t="str">
        <f t="shared" si="13"/>
        <v/>
      </c>
      <c r="K128" s="27" t="b">
        <f t="shared" si="9"/>
        <v>0</v>
      </c>
      <c r="L128" s="92" t="str">
        <f t="shared" si="14"/>
        <v/>
      </c>
      <c r="M128" s="27" t="b">
        <f t="shared" si="10"/>
        <v>0</v>
      </c>
      <c r="N128" s="92" t="str">
        <f t="shared" si="15"/>
        <v/>
      </c>
      <c r="O128" s="27" t="b">
        <f>IF(COUNTIF($G$13:G128,G128)&gt;1,TRUE,FALSE)</f>
        <v>0</v>
      </c>
      <c r="P128" s="92" t="str">
        <f t="shared" si="16"/>
        <v/>
      </c>
      <c r="Q128" s="28">
        <f t="shared" si="11"/>
        <v>44166</v>
      </c>
      <c r="R128" s="27" t="b">
        <f t="shared" si="17"/>
        <v>0</v>
      </c>
      <c r="S128" s="4"/>
      <c r="T128" s="4"/>
    </row>
    <row r="129" spans="1:20" s="30" customFormat="1" x14ac:dyDescent="0.25">
      <c r="A129" s="19">
        <v>117</v>
      </c>
      <c r="B129" s="20"/>
      <c r="C129" s="1"/>
      <c r="D129" s="91"/>
      <c r="E129" s="1"/>
      <c r="F129" s="1"/>
      <c r="G129" s="20"/>
      <c r="H129" s="201" t="str">
        <f t="shared" si="12"/>
        <v/>
      </c>
      <c r="I129" s="27" t="b">
        <v>0</v>
      </c>
      <c r="J129" s="92" t="str">
        <f t="shared" si="13"/>
        <v/>
      </c>
      <c r="K129" s="27" t="b">
        <f t="shared" si="9"/>
        <v>0</v>
      </c>
      <c r="L129" s="92" t="str">
        <f t="shared" si="14"/>
        <v/>
      </c>
      <c r="M129" s="27" t="b">
        <f t="shared" si="10"/>
        <v>0</v>
      </c>
      <c r="N129" s="92" t="str">
        <f t="shared" si="15"/>
        <v/>
      </c>
      <c r="O129" s="27" t="b">
        <f>IF(COUNTIF($G$13:G129,G129)&gt;1,TRUE,FALSE)</f>
        <v>0</v>
      </c>
      <c r="P129" s="92" t="str">
        <f t="shared" si="16"/>
        <v/>
      </c>
      <c r="Q129" s="28">
        <f t="shared" si="11"/>
        <v>44166</v>
      </c>
      <c r="R129" s="27" t="b">
        <f t="shared" si="17"/>
        <v>0</v>
      </c>
      <c r="S129" s="4"/>
      <c r="T129" s="4"/>
    </row>
    <row r="130" spans="1:20" s="30" customFormat="1" x14ac:dyDescent="0.25">
      <c r="A130" s="19">
        <v>118</v>
      </c>
      <c r="B130" s="20"/>
      <c r="C130" s="1"/>
      <c r="D130" s="91"/>
      <c r="E130" s="1"/>
      <c r="F130" s="1"/>
      <c r="G130" s="20"/>
      <c r="H130" s="201" t="str">
        <f t="shared" si="12"/>
        <v/>
      </c>
      <c r="I130" s="27" t="b">
        <v>0</v>
      </c>
      <c r="J130" s="92" t="str">
        <f t="shared" si="13"/>
        <v/>
      </c>
      <c r="K130" s="27" t="b">
        <f t="shared" si="9"/>
        <v>0</v>
      </c>
      <c r="L130" s="92" t="str">
        <f t="shared" si="14"/>
        <v/>
      </c>
      <c r="M130" s="27" t="b">
        <f t="shared" si="10"/>
        <v>0</v>
      </c>
      <c r="N130" s="92" t="str">
        <f t="shared" si="15"/>
        <v/>
      </c>
      <c r="O130" s="27" t="b">
        <f>IF(COUNTIF($G$13:G130,G130)&gt;1,TRUE,FALSE)</f>
        <v>0</v>
      </c>
      <c r="P130" s="92" t="str">
        <f t="shared" si="16"/>
        <v/>
      </c>
      <c r="Q130" s="28">
        <f t="shared" si="11"/>
        <v>44166</v>
      </c>
      <c r="R130" s="27" t="b">
        <f t="shared" si="17"/>
        <v>0</v>
      </c>
      <c r="S130" s="4"/>
      <c r="T130" s="4"/>
    </row>
    <row r="131" spans="1:20" s="30" customFormat="1" x14ac:dyDescent="0.25">
      <c r="A131" s="19">
        <v>119</v>
      </c>
      <c r="B131" s="20"/>
      <c r="C131" s="1"/>
      <c r="D131" s="91"/>
      <c r="E131" s="1"/>
      <c r="F131" s="1"/>
      <c r="G131" s="20"/>
      <c r="H131" s="201" t="str">
        <f t="shared" si="12"/>
        <v/>
      </c>
      <c r="I131" s="27" t="b">
        <v>0</v>
      </c>
      <c r="J131" s="92" t="str">
        <f t="shared" si="13"/>
        <v/>
      </c>
      <c r="K131" s="27" t="b">
        <f t="shared" si="9"/>
        <v>0</v>
      </c>
      <c r="L131" s="92" t="str">
        <f t="shared" si="14"/>
        <v/>
      </c>
      <c r="M131" s="27" t="b">
        <f t="shared" si="10"/>
        <v>0</v>
      </c>
      <c r="N131" s="92" t="str">
        <f t="shared" si="15"/>
        <v/>
      </c>
      <c r="O131" s="27" t="b">
        <f>IF(COUNTIF($G$13:G131,G131)&gt;1,TRUE,FALSE)</f>
        <v>0</v>
      </c>
      <c r="P131" s="92" t="str">
        <f t="shared" si="16"/>
        <v/>
      </c>
      <c r="Q131" s="28">
        <f t="shared" si="11"/>
        <v>44166</v>
      </c>
      <c r="R131" s="27" t="b">
        <f t="shared" si="17"/>
        <v>0</v>
      </c>
      <c r="S131" s="4"/>
      <c r="T131" s="4"/>
    </row>
    <row r="132" spans="1:20" s="30" customFormat="1" x14ac:dyDescent="0.25">
      <c r="A132" s="19">
        <v>120</v>
      </c>
      <c r="B132" s="20"/>
      <c r="C132" s="1"/>
      <c r="D132" s="91"/>
      <c r="E132" s="1"/>
      <c r="F132" s="1"/>
      <c r="G132" s="20"/>
      <c r="H132" s="201" t="str">
        <f t="shared" si="12"/>
        <v/>
      </c>
      <c r="I132" s="27" t="b">
        <v>0</v>
      </c>
      <c r="J132" s="92" t="str">
        <f t="shared" si="13"/>
        <v/>
      </c>
      <c r="K132" s="27" t="b">
        <f t="shared" si="9"/>
        <v>0</v>
      </c>
      <c r="L132" s="92" t="str">
        <f t="shared" si="14"/>
        <v/>
      </c>
      <c r="M132" s="27" t="b">
        <f t="shared" si="10"/>
        <v>0</v>
      </c>
      <c r="N132" s="92" t="str">
        <f t="shared" si="15"/>
        <v/>
      </c>
      <c r="O132" s="27" t="b">
        <f>IF(COUNTIF($G$13:G132,G132)&gt;1,TRUE,FALSE)</f>
        <v>0</v>
      </c>
      <c r="P132" s="92" t="str">
        <f t="shared" si="16"/>
        <v/>
      </c>
      <c r="Q132" s="28">
        <f t="shared" si="11"/>
        <v>44166</v>
      </c>
      <c r="R132" s="27" t="b">
        <f t="shared" si="17"/>
        <v>0</v>
      </c>
      <c r="S132" s="4"/>
      <c r="T132" s="4"/>
    </row>
    <row r="133" spans="1:20" s="30" customFormat="1" x14ac:dyDescent="0.25">
      <c r="A133" s="19">
        <v>121</v>
      </c>
      <c r="B133" s="20"/>
      <c r="C133" s="1"/>
      <c r="D133" s="91"/>
      <c r="E133" s="1"/>
      <c r="F133" s="1"/>
      <c r="G133" s="20"/>
      <c r="H133" s="201" t="str">
        <f t="shared" si="12"/>
        <v/>
      </c>
      <c r="I133" s="27" t="b">
        <v>0</v>
      </c>
      <c r="J133" s="92" t="str">
        <f t="shared" si="13"/>
        <v/>
      </c>
      <c r="K133" s="27" t="b">
        <f t="shared" si="9"/>
        <v>0</v>
      </c>
      <c r="L133" s="92" t="str">
        <f t="shared" si="14"/>
        <v/>
      </c>
      <c r="M133" s="27" t="b">
        <f t="shared" si="10"/>
        <v>0</v>
      </c>
      <c r="N133" s="92" t="str">
        <f t="shared" si="15"/>
        <v/>
      </c>
      <c r="O133" s="27" t="b">
        <f>IF(COUNTIF($G$13:G133,G133)&gt;1,TRUE,FALSE)</f>
        <v>0</v>
      </c>
      <c r="P133" s="92" t="str">
        <f t="shared" si="16"/>
        <v/>
      </c>
      <c r="Q133" s="28">
        <f t="shared" si="11"/>
        <v>44166</v>
      </c>
      <c r="R133" s="27" t="b">
        <f t="shared" si="17"/>
        <v>0</v>
      </c>
      <c r="S133" s="4"/>
      <c r="T133" s="4"/>
    </row>
    <row r="134" spans="1:20" s="30" customFormat="1" x14ac:dyDescent="0.25">
      <c r="A134" s="19">
        <v>122</v>
      </c>
      <c r="B134" s="20"/>
      <c r="C134" s="1"/>
      <c r="D134" s="91"/>
      <c r="E134" s="1"/>
      <c r="F134" s="1"/>
      <c r="G134" s="20"/>
      <c r="H134" s="201" t="str">
        <f t="shared" si="12"/>
        <v/>
      </c>
      <c r="I134" s="27" t="b">
        <v>0</v>
      </c>
      <c r="J134" s="92" t="str">
        <f t="shared" si="13"/>
        <v/>
      </c>
      <c r="K134" s="27" t="b">
        <f t="shared" si="9"/>
        <v>0</v>
      </c>
      <c r="L134" s="92" t="str">
        <f t="shared" si="14"/>
        <v/>
      </c>
      <c r="M134" s="27" t="b">
        <f t="shared" si="10"/>
        <v>0</v>
      </c>
      <c r="N134" s="92" t="str">
        <f t="shared" si="15"/>
        <v/>
      </c>
      <c r="O134" s="27" t="b">
        <f>IF(COUNTIF($G$13:G134,G134)&gt;1,TRUE,FALSE)</f>
        <v>0</v>
      </c>
      <c r="P134" s="92" t="str">
        <f t="shared" si="16"/>
        <v/>
      </c>
      <c r="Q134" s="28">
        <f t="shared" si="11"/>
        <v>44166</v>
      </c>
      <c r="R134" s="27" t="b">
        <f t="shared" si="17"/>
        <v>0</v>
      </c>
      <c r="S134" s="4"/>
      <c r="T134" s="4"/>
    </row>
    <row r="135" spans="1:20" s="30" customFormat="1" x14ac:dyDescent="0.25">
      <c r="A135" s="19">
        <v>123</v>
      </c>
      <c r="B135" s="20"/>
      <c r="C135" s="1"/>
      <c r="D135" s="91"/>
      <c r="E135" s="1"/>
      <c r="F135" s="1"/>
      <c r="G135" s="20"/>
      <c r="H135" s="201" t="str">
        <f t="shared" si="12"/>
        <v/>
      </c>
      <c r="I135" s="27" t="b">
        <v>0</v>
      </c>
      <c r="J135" s="92" t="str">
        <f t="shared" si="13"/>
        <v/>
      </c>
      <c r="K135" s="27" t="b">
        <f t="shared" si="9"/>
        <v>0</v>
      </c>
      <c r="L135" s="92" t="str">
        <f t="shared" si="14"/>
        <v/>
      </c>
      <c r="M135" s="27" t="b">
        <f t="shared" si="10"/>
        <v>0</v>
      </c>
      <c r="N135" s="92" t="str">
        <f t="shared" si="15"/>
        <v/>
      </c>
      <c r="O135" s="27" t="b">
        <f>IF(COUNTIF($G$13:G135,G135)&gt;1,TRUE,FALSE)</f>
        <v>0</v>
      </c>
      <c r="P135" s="92" t="str">
        <f t="shared" si="16"/>
        <v/>
      </c>
      <c r="Q135" s="28">
        <f t="shared" si="11"/>
        <v>44166</v>
      </c>
      <c r="R135" s="27" t="b">
        <f t="shared" si="17"/>
        <v>0</v>
      </c>
      <c r="S135" s="4"/>
      <c r="T135" s="4"/>
    </row>
    <row r="136" spans="1:20" s="30" customFormat="1" x14ac:dyDescent="0.25">
      <c r="A136" s="19">
        <v>124</v>
      </c>
      <c r="B136" s="20"/>
      <c r="C136" s="1"/>
      <c r="D136" s="91"/>
      <c r="E136" s="1"/>
      <c r="F136" s="1"/>
      <c r="G136" s="20"/>
      <c r="H136" s="201" t="str">
        <f t="shared" si="12"/>
        <v/>
      </c>
      <c r="I136" s="27" t="b">
        <v>0</v>
      </c>
      <c r="J136" s="92" t="str">
        <f t="shared" si="13"/>
        <v/>
      </c>
      <c r="K136" s="27" t="b">
        <f t="shared" si="9"/>
        <v>0</v>
      </c>
      <c r="L136" s="92" t="str">
        <f t="shared" si="14"/>
        <v/>
      </c>
      <c r="M136" s="27" t="b">
        <f t="shared" si="10"/>
        <v>0</v>
      </c>
      <c r="N136" s="92" t="str">
        <f t="shared" si="15"/>
        <v/>
      </c>
      <c r="O136" s="27" t="b">
        <f>IF(COUNTIF($G$13:G136,G136)&gt;1,TRUE,FALSE)</f>
        <v>0</v>
      </c>
      <c r="P136" s="92" t="str">
        <f t="shared" si="16"/>
        <v/>
      </c>
      <c r="Q136" s="28">
        <f t="shared" si="11"/>
        <v>44166</v>
      </c>
      <c r="R136" s="27" t="b">
        <f t="shared" si="17"/>
        <v>0</v>
      </c>
      <c r="S136" s="4"/>
      <c r="T136" s="4"/>
    </row>
    <row r="137" spans="1:20" s="30" customFormat="1" x14ac:dyDescent="0.25">
      <c r="A137" s="19">
        <v>125</v>
      </c>
      <c r="B137" s="20"/>
      <c r="C137" s="1"/>
      <c r="D137" s="91"/>
      <c r="E137" s="1"/>
      <c r="F137" s="1"/>
      <c r="G137" s="20"/>
      <c r="H137" s="201" t="str">
        <f t="shared" si="12"/>
        <v/>
      </c>
      <c r="I137" s="27" t="b">
        <v>0</v>
      </c>
      <c r="J137" s="92" t="str">
        <f t="shared" si="13"/>
        <v/>
      </c>
      <c r="K137" s="27" t="b">
        <f t="shared" si="9"/>
        <v>0</v>
      </c>
      <c r="L137" s="92" t="str">
        <f t="shared" si="14"/>
        <v/>
      </c>
      <c r="M137" s="27" t="b">
        <f t="shared" si="10"/>
        <v>0</v>
      </c>
      <c r="N137" s="92" t="str">
        <f t="shared" si="15"/>
        <v/>
      </c>
      <c r="O137" s="27" t="b">
        <f>IF(COUNTIF($G$13:G137,G137)&gt;1,TRUE,FALSE)</f>
        <v>0</v>
      </c>
      <c r="P137" s="92" t="str">
        <f t="shared" si="16"/>
        <v/>
      </c>
      <c r="Q137" s="28">
        <f t="shared" si="11"/>
        <v>44166</v>
      </c>
      <c r="R137" s="27" t="b">
        <f t="shared" si="17"/>
        <v>0</v>
      </c>
      <c r="S137" s="4"/>
      <c r="T137" s="4"/>
    </row>
    <row r="138" spans="1:20" s="30" customFormat="1" x14ac:dyDescent="0.25">
      <c r="A138" s="19">
        <v>126</v>
      </c>
      <c r="B138" s="20"/>
      <c r="C138" s="1"/>
      <c r="D138" s="91"/>
      <c r="E138" s="1"/>
      <c r="F138" s="1"/>
      <c r="G138" s="20"/>
      <c r="H138" s="201" t="str">
        <f t="shared" si="12"/>
        <v/>
      </c>
      <c r="I138" s="27" t="b">
        <v>0</v>
      </c>
      <c r="J138" s="92" t="str">
        <f t="shared" si="13"/>
        <v/>
      </c>
      <c r="K138" s="27" t="b">
        <f t="shared" si="9"/>
        <v>0</v>
      </c>
      <c r="L138" s="92" t="str">
        <f t="shared" si="14"/>
        <v/>
      </c>
      <c r="M138" s="27" t="b">
        <f t="shared" si="10"/>
        <v>0</v>
      </c>
      <c r="N138" s="92" t="str">
        <f t="shared" si="15"/>
        <v/>
      </c>
      <c r="O138" s="27" t="b">
        <f>IF(COUNTIF($G$13:G138,G138)&gt;1,TRUE,FALSE)</f>
        <v>0</v>
      </c>
      <c r="P138" s="92" t="str">
        <f t="shared" si="16"/>
        <v/>
      </c>
      <c r="Q138" s="28">
        <f t="shared" si="11"/>
        <v>44166</v>
      </c>
      <c r="R138" s="27" t="b">
        <f t="shared" si="17"/>
        <v>0</v>
      </c>
      <c r="S138" s="4"/>
      <c r="T138" s="4"/>
    </row>
    <row r="139" spans="1:20" s="30" customFormat="1" x14ac:dyDescent="0.25">
      <c r="A139" s="19">
        <v>127</v>
      </c>
      <c r="B139" s="20"/>
      <c r="C139" s="1"/>
      <c r="D139" s="91"/>
      <c r="E139" s="1"/>
      <c r="F139" s="1"/>
      <c r="G139" s="20"/>
      <c r="H139" s="201" t="str">
        <f t="shared" si="12"/>
        <v/>
      </c>
      <c r="I139" s="27" t="b">
        <v>0</v>
      </c>
      <c r="J139" s="92" t="str">
        <f t="shared" si="13"/>
        <v/>
      </c>
      <c r="K139" s="27" t="b">
        <f t="shared" si="9"/>
        <v>0</v>
      </c>
      <c r="L139" s="92" t="str">
        <f t="shared" si="14"/>
        <v/>
      </c>
      <c r="M139" s="27" t="b">
        <f t="shared" si="10"/>
        <v>0</v>
      </c>
      <c r="N139" s="92" t="str">
        <f t="shared" si="15"/>
        <v/>
      </c>
      <c r="O139" s="27" t="b">
        <f>IF(COUNTIF($G$13:G139,G139)&gt;1,TRUE,FALSE)</f>
        <v>0</v>
      </c>
      <c r="P139" s="92" t="str">
        <f t="shared" si="16"/>
        <v/>
      </c>
      <c r="Q139" s="28">
        <f t="shared" si="11"/>
        <v>44166</v>
      </c>
      <c r="R139" s="27" t="b">
        <f t="shared" si="17"/>
        <v>0</v>
      </c>
      <c r="S139" s="4"/>
      <c r="T139" s="4"/>
    </row>
    <row r="140" spans="1:20" s="30" customFormat="1" x14ac:dyDescent="0.25">
      <c r="A140" s="19">
        <v>128</v>
      </c>
      <c r="B140" s="20"/>
      <c r="C140" s="1"/>
      <c r="D140" s="91"/>
      <c r="E140" s="1"/>
      <c r="F140" s="1"/>
      <c r="G140" s="20"/>
      <c r="H140" s="201" t="str">
        <f t="shared" si="12"/>
        <v/>
      </c>
      <c r="I140" s="27" t="b">
        <v>0</v>
      </c>
      <c r="J140" s="92" t="str">
        <f t="shared" si="13"/>
        <v/>
      </c>
      <c r="K140" s="27" t="b">
        <f t="shared" si="9"/>
        <v>0</v>
      </c>
      <c r="L140" s="92" t="str">
        <f t="shared" si="14"/>
        <v/>
      </c>
      <c r="M140" s="27" t="b">
        <f t="shared" si="10"/>
        <v>0</v>
      </c>
      <c r="N140" s="92" t="str">
        <f t="shared" si="15"/>
        <v/>
      </c>
      <c r="O140" s="27" t="b">
        <f>IF(COUNTIF($G$13:G140,G140)&gt;1,TRUE,FALSE)</f>
        <v>0</v>
      </c>
      <c r="P140" s="92" t="str">
        <f t="shared" si="16"/>
        <v/>
      </c>
      <c r="Q140" s="28">
        <f t="shared" si="11"/>
        <v>44166</v>
      </c>
      <c r="R140" s="27" t="b">
        <f t="shared" si="17"/>
        <v>0</v>
      </c>
      <c r="S140" s="4"/>
      <c r="T140" s="4"/>
    </row>
    <row r="141" spans="1:20" s="30" customFormat="1" x14ac:dyDescent="0.25">
      <c r="A141" s="19">
        <v>129</v>
      </c>
      <c r="B141" s="20"/>
      <c r="C141" s="1"/>
      <c r="D141" s="91"/>
      <c r="E141" s="1"/>
      <c r="F141" s="1"/>
      <c r="G141" s="20"/>
      <c r="H141" s="201" t="str">
        <f t="shared" si="12"/>
        <v/>
      </c>
      <c r="I141" s="27" t="b">
        <v>0</v>
      </c>
      <c r="J141" s="92" t="str">
        <f t="shared" si="13"/>
        <v/>
      </c>
      <c r="K141" s="27" t="b">
        <f t="shared" ref="K141:K204" si="18">IF(E141&gt;0,AND(D141=NivText80,E141&lt;$K$8),FALSE)</f>
        <v>0</v>
      </c>
      <c r="L141" s="92" t="str">
        <f t="shared" si="14"/>
        <v/>
      </c>
      <c r="M141" s="27" t="b">
        <f t="shared" ref="M141:M204" si="19">IF(AND(G141&lt;&gt;"",F141=""),TRUE,FALSE)</f>
        <v>0</v>
      </c>
      <c r="N141" s="92" t="str">
        <f t="shared" si="15"/>
        <v/>
      </c>
      <c r="O141" s="27" t="b">
        <f>IF(COUNTIF($G$13:G141,G141)&gt;1,TRUE,FALSE)</f>
        <v>0</v>
      </c>
      <c r="P141" s="92" t="str">
        <f t="shared" si="16"/>
        <v/>
      </c>
      <c r="Q141" s="28">
        <f t="shared" ref="Q141:Q204" si="20">MAX(E141,$M$8)</f>
        <v>44166</v>
      </c>
      <c r="R141" s="27" t="b">
        <f t="shared" si="17"/>
        <v>0</v>
      </c>
      <c r="S141" s="4"/>
      <c r="T141" s="4"/>
    </row>
    <row r="142" spans="1:20" s="30" customFormat="1" x14ac:dyDescent="0.25">
      <c r="A142" s="19">
        <v>130</v>
      </c>
      <c r="B142" s="20"/>
      <c r="C142" s="1"/>
      <c r="D142" s="91"/>
      <c r="E142" s="1"/>
      <c r="F142" s="1"/>
      <c r="G142" s="20"/>
      <c r="H142" s="201" t="str">
        <f t="shared" ref="H142:H205" si="21">IF(I142,J142&amp;". ","")&amp;IF(K142,L142&amp;". ","")&amp;IF(O142,P142&amp;". ","")&amp;IF(M142,N142&amp;". ","")</f>
        <v/>
      </c>
      <c r="I142" s="27" t="b">
        <v>0</v>
      </c>
      <c r="J142" s="92" t="str">
        <f t="shared" ref="J142:J205" si="22">IF(I142,J$11,"")</f>
        <v/>
      </c>
      <c r="K142" s="27" t="b">
        <f t="shared" si="18"/>
        <v>0</v>
      </c>
      <c r="L142" s="92" t="str">
        <f t="shared" ref="L142:L205" si="23">IF(K142,$L$11,"")</f>
        <v/>
      </c>
      <c r="M142" s="27" t="b">
        <f t="shared" si="19"/>
        <v>0</v>
      </c>
      <c r="N142" s="92" t="str">
        <f t="shared" ref="N142:N205" si="24">IF(M142,N$11,"")</f>
        <v/>
      </c>
      <c r="O142" s="27" t="b">
        <f>IF(COUNTIF($G$13:G142,G142)&gt;1,TRUE,FALSE)</f>
        <v>0</v>
      </c>
      <c r="P142" s="92" t="str">
        <f t="shared" ref="P142:P205" si="25">IF(O142,P$11,"")</f>
        <v/>
      </c>
      <c r="Q142" s="28">
        <f t="shared" si="20"/>
        <v>44166</v>
      </c>
      <c r="R142" s="27" t="b">
        <f t="shared" ref="R142:R205" si="26">OR(I142,K142,M142,O142)</f>
        <v>0</v>
      </c>
      <c r="S142" s="4"/>
      <c r="T142" s="4"/>
    </row>
    <row r="143" spans="1:20" s="30" customFormat="1" x14ac:dyDescent="0.25">
      <c r="A143" s="19">
        <v>131</v>
      </c>
      <c r="B143" s="20"/>
      <c r="C143" s="1"/>
      <c r="D143" s="91"/>
      <c r="E143" s="1"/>
      <c r="F143" s="1"/>
      <c r="G143" s="20"/>
      <c r="H143" s="201" t="str">
        <f t="shared" si="21"/>
        <v/>
      </c>
      <c r="I143" s="27" t="b">
        <v>0</v>
      </c>
      <c r="J143" s="92" t="str">
        <f t="shared" si="22"/>
        <v/>
      </c>
      <c r="K143" s="27" t="b">
        <f t="shared" si="18"/>
        <v>0</v>
      </c>
      <c r="L143" s="92" t="str">
        <f t="shared" si="23"/>
        <v/>
      </c>
      <c r="M143" s="27" t="b">
        <f t="shared" si="19"/>
        <v>0</v>
      </c>
      <c r="N143" s="92" t="str">
        <f t="shared" si="24"/>
        <v/>
      </c>
      <c r="O143" s="27" t="b">
        <f>IF(COUNTIF($G$13:G143,G143)&gt;1,TRUE,FALSE)</f>
        <v>0</v>
      </c>
      <c r="P143" s="92" t="str">
        <f t="shared" si="25"/>
        <v/>
      </c>
      <c r="Q143" s="28">
        <f t="shared" si="20"/>
        <v>44166</v>
      </c>
      <c r="R143" s="27" t="b">
        <f t="shared" si="26"/>
        <v>0</v>
      </c>
      <c r="S143" s="4"/>
      <c r="T143" s="4"/>
    </row>
    <row r="144" spans="1:20" s="30" customFormat="1" x14ac:dyDescent="0.25">
      <c r="A144" s="19">
        <v>132</v>
      </c>
      <c r="B144" s="20"/>
      <c r="C144" s="1"/>
      <c r="D144" s="91"/>
      <c r="E144" s="1"/>
      <c r="F144" s="1"/>
      <c r="G144" s="20"/>
      <c r="H144" s="201" t="str">
        <f t="shared" si="21"/>
        <v/>
      </c>
      <c r="I144" s="27" t="b">
        <v>0</v>
      </c>
      <c r="J144" s="92" t="str">
        <f t="shared" si="22"/>
        <v/>
      </c>
      <c r="K144" s="27" t="b">
        <f t="shared" si="18"/>
        <v>0</v>
      </c>
      <c r="L144" s="92" t="str">
        <f t="shared" si="23"/>
        <v/>
      </c>
      <c r="M144" s="27" t="b">
        <f t="shared" si="19"/>
        <v>0</v>
      </c>
      <c r="N144" s="92" t="str">
        <f t="shared" si="24"/>
        <v/>
      </c>
      <c r="O144" s="27" t="b">
        <f>IF(COUNTIF($G$13:G144,G144)&gt;1,TRUE,FALSE)</f>
        <v>0</v>
      </c>
      <c r="P144" s="92" t="str">
        <f t="shared" si="25"/>
        <v/>
      </c>
      <c r="Q144" s="28">
        <f t="shared" si="20"/>
        <v>44166</v>
      </c>
      <c r="R144" s="27" t="b">
        <f t="shared" si="26"/>
        <v>0</v>
      </c>
      <c r="S144" s="4"/>
      <c r="T144" s="4"/>
    </row>
    <row r="145" spans="1:20" s="30" customFormat="1" x14ac:dyDescent="0.25">
      <c r="A145" s="19">
        <v>133</v>
      </c>
      <c r="B145" s="20"/>
      <c r="C145" s="1"/>
      <c r="D145" s="91"/>
      <c r="E145" s="1"/>
      <c r="F145" s="1"/>
      <c r="G145" s="20"/>
      <c r="H145" s="201" t="str">
        <f t="shared" si="21"/>
        <v/>
      </c>
      <c r="I145" s="27" t="b">
        <v>0</v>
      </c>
      <c r="J145" s="92" t="str">
        <f t="shared" si="22"/>
        <v/>
      </c>
      <c r="K145" s="27" t="b">
        <f t="shared" si="18"/>
        <v>0</v>
      </c>
      <c r="L145" s="92" t="str">
        <f t="shared" si="23"/>
        <v/>
      </c>
      <c r="M145" s="27" t="b">
        <f t="shared" si="19"/>
        <v>0</v>
      </c>
      <c r="N145" s="92" t="str">
        <f t="shared" si="24"/>
        <v/>
      </c>
      <c r="O145" s="27" t="b">
        <f>IF(COUNTIF($G$13:G145,G145)&gt;1,TRUE,FALSE)</f>
        <v>0</v>
      </c>
      <c r="P145" s="92" t="str">
        <f t="shared" si="25"/>
        <v/>
      </c>
      <c r="Q145" s="28">
        <f t="shared" si="20"/>
        <v>44166</v>
      </c>
      <c r="R145" s="27" t="b">
        <f t="shared" si="26"/>
        <v>0</v>
      </c>
      <c r="S145" s="4"/>
      <c r="T145" s="4"/>
    </row>
    <row r="146" spans="1:20" s="30" customFormat="1" x14ac:dyDescent="0.25">
      <c r="A146" s="19">
        <v>134</v>
      </c>
      <c r="B146" s="20"/>
      <c r="C146" s="1"/>
      <c r="D146" s="91"/>
      <c r="E146" s="1"/>
      <c r="F146" s="1"/>
      <c r="G146" s="20"/>
      <c r="H146" s="201" t="str">
        <f t="shared" si="21"/>
        <v/>
      </c>
      <c r="I146" s="27" t="b">
        <v>0</v>
      </c>
      <c r="J146" s="92" t="str">
        <f t="shared" si="22"/>
        <v/>
      </c>
      <c r="K146" s="27" t="b">
        <f t="shared" si="18"/>
        <v>0</v>
      </c>
      <c r="L146" s="92" t="str">
        <f t="shared" si="23"/>
        <v/>
      </c>
      <c r="M146" s="27" t="b">
        <f t="shared" si="19"/>
        <v>0</v>
      </c>
      <c r="N146" s="92" t="str">
        <f t="shared" si="24"/>
        <v/>
      </c>
      <c r="O146" s="27" t="b">
        <f>IF(COUNTIF($G$13:G146,G146)&gt;1,TRUE,FALSE)</f>
        <v>0</v>
      </c>
      <c r="P146" s="92" t="str">
        <f t="shared" si="25"/>
        <v/>
      </c>
      <c r="Q146" s="28">
        <f t="shared" si="20"/>
        <v>44166</v>
      </c>
      <c r="R146" s="27" t="b">
        <f t="shared" si="26"/>
        <v>0</v>
      </c>
      <c r="S146" s="4"/>
      <c r="T146" s="4"/>
    </row>
    <row r="147" spans="1:20" s="30" customFormat="1" x14ac:dyDescent="0.25">
      <c r="A147" s="19">
        <v>135</v>
      </c>
      <c r="B147" s="20"/>
      <c r="C147" s="1"/>
      <c r="D147" s="91"/>
      <c r="E147" s="1"/>
      <c r="F147" s="1"/>
      <c r="G147" s="20"/>
      <c r="H147" s="201" t="str">
        <f t="shared" si="21"/>
        <v/>
      </c>
      <c r="I147" s="27" t="b">
        <v>0</v>
      </c>
      <c r="J147" s="92" t="str">
        <f t="shared" si="22"/>
        <v/>
      </c>
      <c r="K147" s="27" t="b">
        <f t="shared" si="18"/>
        <v>0</v>
      </c>
      <c r="L147" s="92" t="str">
        <f t="shared" si="23"/>
        <v/>
      </c>
      <c r="M147" s="27" t="b">
        <f t="shared" si="19"/>
        <v>0</v>
      </c>
      <c r="N147" s="92" t="str">
        <f t="shared" si="24"/>
        <v/>
      </c>
      <c r="O147" s="27" t="b">
        <f>IF(COUNTIF($G$13:G147,G147)&gt;1,TRUE,FALSE)</f>
        <v>0</v>
      </c>
      <c r="P147" s="92" t="str">
        <f t="shared" si="25"/>
        <v/>
      </c>
      <c r="Q147" s="28">
        <f t="shared" si="20"/>
        <v>44166</v>
      </c>
      <c r="R147" s="27" t="b">
        <f t="shared" si="26"/>
        <v>0</v>
      </c>
      <c r="S147" s="4"/>
      <c r="T147" s="4"/>
    </row>
    <row r="148" spans="1:20" s="30" customFormat="1" x14ac:dyDescent="0.25">
      <c r="A148" s="19">
        <v>136</v>
      </c>
      <c r="B148" s="20"/>
      <c r="C148" s="1"/>
      <c r="D148" s="91"/>
      <c r="E148" s="1"/>
      <c r="F148" s="1"/>
      <c r="G148" s="20"/>
      <c r="H148" s="201" t="str">
        <f t="shared" si="21"/>
        <v/>
      </c>
      <c r="I148" s="27" t="b">
        <v>0</v>
      </c>
      <c r="J148" s="92" t="str">
        <f t="shared" si="22"/>
        <v/>
      </c>
      <c r="K148" s="27" t="b">
        <f t="shared" si="18"/>
        <v>0</v>
      </c>
      <c r="L148" s="92" t="str">
        <f t="shared" si="23"/>
        <v/>
      </c>
      <c r="M148" s="27" t="b">
        <f t="shared" si="19"/>
        <v>0</v>
      </c>
      <c r="N148" s="92" t="str">
        <f t="shared" si="24"/>
        <v/>
      </c>
      <c r="O148" s="27" t="b">
        <f>IF(COUNTIF($G$13:G148,G148)&gt;1,TRUE,FALSE)</f>
        <v>0</v>
      </c>
      <c r="P148" s="92" t="str">
        <f t="shared" si="25"/>
        <v/>
      </c>
      <c r="Q148" s="28">
        <f t="shared" si="20"/>
        <v>44166</v>
      </c>
      <c r="R148" s="27" t="b">
        <f t="shared" si="26"/>
        <v>0</v>
      </c>
      <c r="S148" s="4"/>
      <c r="T148" s="4"/>
    </row>
    <row r="149" spans="1:20" s="30" customFormat="1" x14ac:dyDescent="0.25">
      <c r="A149" s="19">
        <v>137</v>
      </c>
      <c r="B149" s="20"/>
      <c r="C149" s="1"/>
      <c r="D149" s="91"/>
      <c r="E149" s="1"/>
      <c r="F149" s="1"/>
      <c r="G149" s="20"/>
      <c r="H149" s="201" t="str">
        <f t="shared" si="21"/>
        <v/>
      </c>
      <c r="I149" s="27" t="b">
        <v>0</v>
      </c>
      <c r="J149" s="92" t="str">
        <f t="shared" si="22"/>
        <v/>
      </c>
      <c r="K149" s="27" t="b">
        <f t="shared" si="18"/>
        <v>0</v>
      </c>
      <c r="L149" s="92" t="str">
        <f t="shared" si="23"/>
        <v/>
      </c>
      <c r="M149" s="27" t="b">
        <f t="shared" si="19"/>
        <v>0</v>
      </c>
      <c r="N149" s="92" t="str">
        <f t="shared" si="24"/>
        <v/>
      </c>
      <c r="O149" s="27" t="b">
        <f>IF(COUNTIF($G$13:G149,G149)&gt;1,TRUE,FALSE)</f>
        <v>0</v>
      </c>
      <c r="P149" s="92" t="str">
        <f t="shared" si="25"/>
        <v/>
      </c>
      <c r="Q149" s="28">
        <f t="shared" si="20"/>
        <v>44166</v>
      </c>
      <c r="R149" s="27" t="b">
        <f t="shared" si="26"/>
        <v>0</v>
      </c>
      <c r="S149" s="4"/>
      <c r="T149" s="4"/>
    </row>
    <row r="150" spans="1:20" s="30" customFormat="1" x14ac:dyDescent="0.25">
      <c r="A150" s="19">
        <v>138</v>
      </c>
      <c r="B150" s="20"/>
      <c r="C150" s="1"/>
      <c r="D150" s="91"/>
      <c r="E150" s="1"/>
      <c r="F150" s="1"/>
      <c r="G150" s="20"/>
      <c r="H150" s="201" t="str">
        <f t="shared" si="21"/>
        <v/>
      </c>
      <c r="I150" s="27" t="b">
        <v>0</v>
      </c>
      <c r="J150" s="92" t="str">
        <f t="shared" si="22"/>
        <v/>
      </c>
      <c r="K150" s="27" t="b">
        <f t="shared" si="18"/>
        <v>0</v>
      </c>
      <c r="L150" s="92" t="str">
        <f t="shared" si="23"/>
        <v/>
      </c>
      <c r="M150" s="27" t="b">
        <f t="shared" si="19"/>
        <v>0</v>
      </c>
      <c r="N150" s="92" t="str">
        <f t="shared" si="24"/>
        <v/>
      </c>
      <c r="O150" s="27" t="b">
        <f>IF(COUNTIF($G$13:G150,G150)&gt;1,TRUE,FALSE)</f>
        <v>0</v>
      </c>
      <c r="P150" s="92" t="str">
        <f t="shared" si="25"/>
        <v/>
      </c>
      <c r="Q150" s="28">
        <f t="shared" si="20"/>
        <v>44166</v>
      </c>
      <c r="R150" s="27" t="b">
        <f t="shared" si="26"/>
        <v>0</v>
      </c>
      <c r="S150" s="4"/>
      <c r="T150" s="4"/>
    </row>
    <row r="151" spans="1:20" s="30" customFormat="1" x14ac:dyDescent="0.25">
      <c r="A151" s="19">
        <v>139</v>
      </c>
      <c r="B151" s="20"/>
      <c r="C151" s="1"/>
      <c r="D151" s="91"/>
      <c r="E151" s="1"/>
      <c r="F151" s="1"/>
      <c r="G151" s="20"/>
      <c r="H151" s="201" t="str">
        <f t="shared" si="21"/>
        <v/>
      </c>
      <c r="I151" s="27" t="b">
        <v>0</v>
      </c>
      <c r="J151" s="92" t="str">
        <f t="shared" si="22"/>
        <v/>
      </c>
      <c r="K151" s="27" t="b">
        <f t="shared" si="18"/>
        <v>0</v>
      </c>
      <c r="L151" s="92" t="str">
        <f t="shared" si="23"/>
        <v/>
      </c>
      <c r="M151" s="27" t="b">
        <f t="shared" si="19"/>
        <v>0</v>
      </c>
      <c r="N151" s="92" t="str">
        <f t="shared" si="24"/>
        <v/>
      </c>
      <c r="O151" s="27" t="b">
        <f>IF(COUNTIF($G$13:G151,G151)&gt;1,TRUE,FALSE)</f>
        <v>0</v>
      </c>
      <c r="P151" s="92" t="str">
        <f t="shared" si="25"/>
        <v/>
      </c>
      <c r="Q151" s="28">
        <f t="shared" si="20"/>
        <v>44166</v>
      </c>
      <c r="R151" s="27" t="b">
        <f t="shared" si="26"/>
        <v>0</v>
      </c>
      <c r="S151" s="4"/>
      <c r="T151" s="4"/>
    </row>
    <row r="152" spans="1:20" s="30" customFormat="1" x14ac:dyDescent="0.25">
      <c r="A152" s="19">
        <v>140</v>
      </c>
      <c r="B152" s="20"/>
      <c r="C152" s="1"/>
      <c r="D152" s="91"/>
      <c r="E152" s="1"/>
      <c r="F152" s="1"/>
      <c r="G152" s="20"/>
      <c r="H152" s="201" t="str">
        <f t="shared" si="21"/>
        <v/>
      </c>
      <c r="I152" s="27" t="b">
        <v>0</v>
      </c>
      <c r="J152" s="92" t="str">
        <f t="shared" si="22"/>
        <v/>
      </c>
      <c r="K152" s="27" t="b">
        <f t="shared" si="18"/>
        <v>0</v>
      </c>
      <c r="L152" s="92" t="str">
        <f t="shared" si="23"/>
        <v/>
      </c>
      <c r="M152" s="27" t="b">
        <f t="shared" si="19"/>
        <v>0</v>
      </c>
      <c r="N152" s="92" t="str">
        <f t="shared" si="24"/>
        <v/>
      </c>
      <c r="O152" s="27" t="b">
        <f>IF(COUNTIF($G$13:G152,G152)&gt;1,TRUE,FALSE)</f>
        <v>0</v>
      </c>
      <c r="P152" s="92" t="str">
        <f t="shared" si="25"/>
        <v/>
      </c>
      <c r="Q152" s="28">
        <f t="shared" si="20"/>
        <v>44166</v>
      </c>
      <c r="R152" s="27" t="b">
        <f t="shared" si="26"/>
        <v>0</v>
      </c>
      <c r="S152" s="4"/>
      <c r="T152" s="4"/>
    </row>
    <row r="153" spans="1:20" s="30" customFormat="1" x14ac:dyDescent="0.25">
      <c r="A153" s="19">
        <v>141</v>
      </c>
      <c r="B153" s="20"/>
      <c r="C153" s="1"/>
      <c r="D153" s="91"/>
      <c r="E153" s="1"/>
      <c r="F153" s="1"/>
      <c r="G153" s="20"/>
      <c r="H153" s="201" t="str">
        <f t="shared" si="21"/>
        <v/>
      </c>
      <c r="I153" s="27" t="b">
        <v>0</v>
      </c>
      <c r="J153" s="92" t="str">
        <f t="shared" si="22"/>
        <v/>
      </c>
      <c r="K153" s="27" t="b">
        <f t="shared" si="18"/>
        <v>0</v>
      </c>
      <c r="L153" s="92" t="str">
        <f t="shared" si="23"/>
        <v/>
      </c>
      <c r="M153" s="27" t="b">
        <f t="shared" si="19"/>
        <v>0</v>
      </c>
      <c r="N153" s="92" t="str">
        <f t="shared" si="24"/>
        <v/>
      </c>
      <c r="O153" s="27" t="b">
        <f>IF(COUNTIF($G$13:G153,G153)&gt;1,TRUE,FALSE)</f>
        <v>0</v>
      </c>
      <c r="P153" s="92" t="str">
        <f t="shared" si="25"/>
        <v/>
      </c>
      <c r="Q153" s="28">
        <f t="shared" si="20"/>
        <v>44166</v>
      </c>
      <c r="R153" s="27" t="b">
        <f t="shared" si="26"/>
        <v>0</v>
      </c>
      <c r="S153" s="4"/>
      <c r="T153" s="4"/>
    </row>
    <row r="154" spans="1:20" s="30" customFormat="1" x14ac:dyDescent="0.25">
      <c r="A154" s="19">
        <v>142</v>
      </c>
      <c r="B154" s="20"/>
      <c r="C154" s="1"/>
      <c r="D154" s="91"/>
      <c r="E154" s="1"/>
      <c r="F154" s="1"/>
      <c r="G154" s="20"/>
      <c r="H154" s="201" t="str">
        <f t="shared" si="21"/>
        <v/>
      </c>
      <c r="I154" s="27" t="b">
        <v>0</v>
      </c>
      <c r="J154" s="92" t="str">
        <f t="shared" si="22"/>
        <v/>
      </c>
      <c r="K154" s="27" t="b">
        <f t="shared" si="18"/>
        <v>0</v>
      </c>
      <c r="L154" s="92" t="str">
        <f t="shared" si="23"/>
        <v/>
      </c>
      <c r="M154" s="27" t="b">
        <f t="shared" si="19"/>
        <v>0</v>
      </c>
      <c r="N154" s="92" t="str">
        <f t="shared" si="24"/>
        <v/>
      </c>
      <c r="O154" s="27" t="b">
        <f>IF(COUNTIF($G$13:G154,G154)&gt;1,TRUE,FALSE)</f>
        <v>0</v>
      </c>
      <c r="P154" s="92" t="str">
        <f t="shared" si="25"/>
        <v/>
      </c>
      <c r="Q154" s="28">
        <f t="shared" si="20"/>
        <v>44166</v>
      </c>
      <c r="R154" s="27" t="b">
        <f t="shared" si="26"/>
        <v>0</v>
      </c>
      <c r="S154" s="4"/>
      <c r="T154" s="4"/>
    </row>
    <row r="155" spans="1:20" s="30" customFormat="1" x14ac:dyDescent="0.25">
      <c r="A155" s="19">
        <v>143</v>
      </c>
      <c r="B155" s="20"/>
      <c r="C155" s="1"/>
      <c r="D155" s="91"/>
      <c r="E155" s="1"/>
      <c r="F155" s="1"/>
      <c r="G155" s="20"/>
      <c r="H155" s="201" t="str">
        <f t="shared" si="21"/>
        <v/>
      </c>
      <c r="I155" s="27" t="b">
        <v>0</v>
      </c>
      <c r="J155" s="92" t="str">
        <f t="shared" si="22"/>
        <v/>
      </c>
      <c r="K155" s="27" t="b">
        <f t="shared" si="18"/>
        <v>0</v>
      </c>
      <c r="L155" s="92" t="str">
        <f t="shared" si="23"/>
        <v/>
      </c>
      <c r="M155" s="27" t="b">
        <f t="shared" si="19"/>
        <v>0</v>
      </c>
      <c r="N155" s="92" t="str">
        <f t="shared" si="24"/>
        <v/>
      </c>
      <c r="O155" s="27" t="b">
        <f>IF(COUNTIF($G$13:G155,G155)&gt;1,TRUE,FALSE)</f>
        <v>0</v>
      </c>
      <c r="P155" s="92" t="str">
        <f t="shared" si="25"/>
        <v/>
      </c>
      <c r="Q155" s="28">
        <f t="shared" si="20"/>
        <v>44166</v>
      </c>
      <c r="R155" s="27" t="b">
        <f t="shared" si="26"/>
        <v>0</v>
      </c>
      <c r="S155" s="4"/>
      <c r="T155" s="4"/>
    </row>
    <row r="156" spans="1:20" s="30" customFormat="1" x14ac:dyDescent="0.25">
      <c r="A156" s="19">
        <v>144</v>
      </c>
      <c r="B156" s="20"/>
      <c r="C156" s="1"/>
      <c r="D156" s="91"/>
      <c r="E156" s="1"/>
      <c r="F156" s="1"/>
      <c r="G156" s="20"/>
      <c r="H156" s="201" t="str">
        <f t="shared" si="21"/>
        <v/>
      </c>
      <c r="I156" s="27" t="b">
        <v>0</v>
      </c>
      <c r="J156" s="92" t="str">
        <f t="shared" si="22"/>
        <v/>
      </c>
      <c r="K156" s="27" t="b">
        <f t="shared" si="18"/>
        <v>0</v>
      </c>
      <c r="L156" s="92" t="str">
        <f t="shared" si="23"/>
        <v/>
      </c>
      <c r="M156" s="27" t="b">
        <f t="shared" si="19"/>
        <v>0</v>
      </c>
      <c r="N156" s="92" t="str">
        <f t="shared" si="24"/>
        <v/>
      </c>
      <c r="O156" s="27" t="b">
        <f>IF(COUNTIF($G$13:G156,G156)&gt;1,TRUE,FALSE)</f>
        <v>0</v>
      </c>
      <c r="P156" s="92" t="str">
        <f t="shared" si="25"/>
        <v/>
      </c>
      <c r="Q156" s="28">
        <f t="shared" si="20"/>
        <v>44166</v>
      </c>
      <c r="R156" s="27" t="b">
        <f t="shared" si="26"/>
        <v>0</v>
      </c>
      <c r="S156" s="4"/>
      <c r="T156" s="4"/>
    </row>
    <row r="157" spans="1:20" s="30" customFormat="1" x14ac:dyDescent="0.25">
      <c r="A157" s="19">
        <v>145</v>
      </c>
      <c r="B157" s="20"/>
      <c r="C157" s="1"/>
      <c r="D157" s="91"/>
      <c r="E157" s="1"/>
      <c r="F157" s="1"/>
      <c r="G157" s="20"/>
      <c r="H157" s="201" t="str">
        <f t="shared" si="21"/>
        <v/>
      </c>
      <c r="I157" s="27" t="b">
        <v>0</v>
      </c>
      <c r="J157" s="92" t="str">
        <f t="shared" si="22"/>
        <v/>
      </c>
      <c r="K157" s="27" t="b">
        <f t="shared" si="18"/>
        <v>0</v>
      </c>
      <c r="L157" s="92" t="str">
        <f t="shared" si="23"/>
        <v/>
      </c>
      <c r="M157" s="27" t="b">
        <f t="shared" si="19"/>
        <v>0</v>
      </c>
      <c r="N157" s="92" t="str">
        <f t="shared" si="24"/>
        <v/>
      </c>
      <c r="O157" s="27" t="b">
        <f>IF(COUNTIF($G$13:G157,G157)&gt;1,TRUE,FALSE)</f>
        <v>0</v>
      </c>
      <c r="P157" s="92" t="str">
        <f t="shared" si="25"/>
        <v/>
      </c>
      <c r="Q157" s="28">
        <f t="shared" si="20"/>
        <v>44166</v>
      </c>
      <c r="R157" s="27" t="b">
        <f t="shared" si="26"/>
        <v>0</v>
      </c>
      <c r="S157" s="4"/>
      <c r="T157" s="4"/>
    </row>
    <row r="158" spans="1:20" s="30" customFormat="1" x14ac:dyDescent="0.25">
      <c r="A158" s="19">
        <v>146</v>
      </c>
      <c r="B158" s="20"/>
      <c r="C158" s="1"/>
      <c r="D158" s="91"/>
      <c r="E158" s="1"/>
      <c r="F158" s="1"/>
      <c r="G158" s="20"/>
      <c r="H158" s="201" t="str">
        <f t="shared" si="21"/>
        <v/>
      </c>
      <c r="I158" s="27" t="b">
        <v>0</v>
      </c>
      <c r="J158" s="92" t="str">
        <f t="shared" si="22"/>
        <v/>
      </c>
      <c r="K158" s="27" t="b">
        <f t="shared" si="18"/>
        <v>0</v>
      </c>
      <c r="L158" s="92" t="str">
        <f t="shared" si="23"/>
        <v/>
      </c>
      <c r="M158" s="27" t="b">
        <f t="shared" si="19"/>
        <v>0</v>
      </c>
      <c r="N158" s="92" t="str">
        <f t="shared" si="24"/>
        <v/>
      </c>
      <c r="O158" s="27" t="b">
        <f>IF(COUNTIF($G$13:G158,G158)&gt;1,TRUE,FALSE)</f>
        <v>0</v>
      </c>
      <c r="P158" s="92" t="str">
        <f t="shared" si="25"/>
        <v/>
      </c>
      <c r="Q158" s="28">
        <f t="shared" si="20"/>
        <v>44166</v>
      </c>
      <c r="R158" s="27" t="b">
        <f t="shared" si="26"/>
        <v>0</v>
      </c>
      <c r="S158" s="4"/>
      <c r="T158" s="4"/>
    </row>
    <row r="159" spans="1:20" s="30" customFormat="1" x14ac:dyDescent="0.25">
      <c r="A159" s="19">
        <v>147</v>
      </c>
      <c r="B159" s="20"/>
      <c r="C159" s="1"/>
      <c r="D159" s="91"/>
      <c r="E159" s="1"/>
      <c r="F159" s="1"/>
      <c r="G159" s="20"/>
      <c r="H159" s="201" t="str">
        <f t="shared" si="21"/>
        <v/>
      </c>
      <c r="I159" s="27" t="b">
        <v>0</v>
      </c>
      <c r="J159" s="92" t="str">
        <f t="shared" si="22"/>
        <v/>
      </c>
      <c r="K159" s="27" t="b">
        <f t="shared" si="18"/>
        <v>0</v>
      </c>
      <c r="L159" s="92" t="str">
        <f t="shared" si="23"/>
        <v/>
      </c>
      <c r="M159" s="27" t="b">
        <f t="shared" si="19"/>
        <v>0</v>
      </c>
      <c r="N159" s="92" t="str">
        <f t="shared" si="24"/>
        <v/>
      </c>
      <c r="O159" s="27" t="b">
        <f>IF(COUNTIF($G$13:G159,G159)&gt;1,TRUE,FALSE)</f>
        <v>0</v>
      </c>
      <c r="P159" s="92" t="str">
        <f t="shared" si="25"/>
        <v/>
      </c>
      <c r="Q159" s="28">
        <f t="shared" si="20"/>
        <v>44166</v>
      </c>
      <c r="R159" s="27" t="b">
        <f t="shared" si="26"/>
        <v>0</v>
      </c>
      <c r="S159" s="4"/>
      <c r="T159" s="4"/>
    </row>
    <row r="160" spans="1:20" s="30" customFormat="1" x14ac:dyDescent="0.25">
      <c r="A160" s="19">
        <v>148</v>
      </c>
      <c r="B160" s="20"/>
      <c r="C160" s="1"/>
      <c r="D160" s="91"/>
      <c r="E160" s="1"/>
      <c r="F160" s="1"/>
      <c r="G160" s="20"/>
      <c r="H160" s="201" t="str">
        <f t="shared" si="21"/>
        <v/>
      </c>
      <c r="I160" s="27" t="b">
        <v>0</v>
      </c>
      <c r="J160" s="92" t="str">
        <f t="shared" si="22"/>
        <v/>
      </c>
      <c r="K160" s="27" t="b">
        <f t="shared" si="18"/>
        <v>0</v>
      </c>
      <c r="L160" s="92" t="str">
        <f t="shared" si="23"/>
        <v/>
      </c>
      <c r="M160" s="27" t="b">
        <f t="shared" si="19"/>
        <v>0</v>
      </c>
      <c r="N160" s="92" t="str">
        <f t="shared" si="24"/>
        <v/>
      </c>
      <c r="O160" s="27" t="b">
        <f>IF(COUNTIF($G$13:G160,G160)&gt;1,TRUE,FALSE)</f>
        <v>0</v>
      </c>
      <c r="P160" s="92" t="str">
        <f t="shared" si="25"/>
        <v/>
      </c>
      <c r="Q160" s="28">
        <f t="shared" si="20"/>
        <v>44166</v>
      </c>
      <c r="R160" s="27" t="b">
        <f t="shared" si="26"/>
        <v>0</v>
      </c>
      <c r="S160" s="4"/>
      <c r="T160" s="4"/>
    </row>
    <row r="161" spans="1:20" s="30" customFormat="1" x14ac:dyDescent="0.25">
      <c r="A161" s="19">
        <v>149</v>
      </c>
      <c r="B161" s="20"/>
      <c r="C161" s="1"/>
      <c r="D161" s="91"/>
      <c r="E161" s="1"/>
      <c r="F161" s="1"/>
      <c r="G161" s="20"/>
      <c r="H161" s="201" t="str">
        <f t="shared" si="21"/>
        <v/>
      </c>
      <c r="I161" s="27" t="b">
        <v>0</v>
      </c>
      <c r="J161" s="92" t="str">
        <f t="shared" si="22"/>
        <v/>
      </c>
      <c r="K161" s="27" t="b">
        <f t="shared" si="18"/>
        <v>0</v>
      </c>
      <c r="L161" s="92" t="str">
        <f t="shared" si="23"/>
        <v/>
      </c>
      <c r="M161" s="27" t="b">
        <f t="shared" si="19"/>
        <v>0</v>
      </c>
      <c r="N161" s="92" t="str">
        <f t="shared" si="24"/>
        <v/>
      </c>
      <c r="O161" s="27" t="b">
        <f>IF(COUNTIF($G$13:G161,G161)&gt;1,TRUE,FALSE)</f>
        <v>0</v>
      </c>
      <c r="P161" s="92" t="str">
        <f t="shared" si="25"/>
        <v/>
      </c>
      <c r="Q161" s="28">
        <f t="shared" si="20"/>
        <v>44166</v>
      </c>
      <c r="R161" s="27" t="b">
        <f t="shared" si="26"/>
        <v>0</v>
      </c>
      <c r="S161" s="4"/>
      <c r="T161" s="4"/>
    </row>
    <row r="162" spans="1:20" s="30" customFormat="1" x14ac:dyDescent="0.25">
      <c r="A162" s="19">
        <v>150</v>
      </c>
      <c r="B162" s="20"/>
      <c r="C162" s="1"/>
      <c r="D162" s="91"/>
      <c r="E162" s="1"/>
      <c r="F162" s="1"/>
      <c r="G162" s="20"/>
      <c r="H162" s="201" t="str">
        <f t="shared" si="21"/>
        <v/>
      </c>
      <c r="I162" s="27" t="b">
        <v>0</v>
      </c>
      <c r="J162" s="92" t="str">
        <f t="shared" si="22"/>
        <v/>
      </c>
      <c r="K162" s="27" t="b">
        <f t="shared" si="18"/>
        <v>0</v>
      </c>
      <c r="L162" s="92" t="str">
        <f t="shared" si="23"/>
        <v/>
      </c>
      <c r="M162" s="27" t="b">
        <f t="shared" si="19"/>
        <v>0</v>
      </c>
      <c r="N162" s="92" t="str">
        <f t="shared" si="24"/>
        <v/>
      </c>
      <c r="O162" s="27" t="b">
        <f>IF(COUNTIF($G$13:G162,G162)&gt;1,TRUE,FALSE)</f>
        <v>0</v>
      </c>
      <c r="P162" s="92" t="str">
        <f t="shared" si="25"/>
        <v/>
      </c>
      <c r="Q162" s="28">
        <f t="shared" si="20"/>
        <v>44166</v>
      </c>
      <c r="R162" s="27" t="b">
        <f t="shared" si="26"/>
        <v>0</v>
      </c>
      <c r="S162" s="4"/>
      <c r="T162" s="4"/>
    </row>
    <row r="163" spans="1:20" s="30" customFormat="1" x14ac:dyDescent="0.25">
      <c r="A163" s="19">
        <v>151</v>
      </c>
      <c r="B163" s="20"/>
      <c r="C163" s="1"/>
      <c r="D163" s="91"/>
      <c r="E163" s="1"/>
      <c r="F163" s="1"/>
      <c r="G163" s="20"/>
      <c r="H163" s="201" t="str">
        <f t="shared" si="21"/>
        <v/>
      </c>
      <c r="I163" s="27" t="b">
        <v>0</v>
      </c>
      <c r="J163" s="92" t="str">
        <f t="shared" si="22"/>
        <v/>
      </c>
      <c r="K163" s="27" t="b">
        <f t="shared" si="18"/>
        <v>0</v>
      </c>
      <c r="L163" s="92" t="str">
        <f t="shared" si="23"/>
        <v/>
      </c>
      <c r="M163" s="27" t="b">
        <f t="shared" si="19"/>
        <v>0</v>
      </c>
      <c r="N163" s="92" t="str">
        <f t="shared" si="24"/>
        <v/>
      </c>
      <c r="O163" s="27" t="b">
        <f>IF(COUNTIF($G$13:G163,G163)&gt;1,TRUE,FALSE)</f>
        <v>0</v>
      </c>
      <c r="P163" s="92" t="str">
        <f t="shared" si="25"/>
        <v/>
      </c>
      <c r="Q163" s="28">
        <f t="shared" si="20"/>
        <v>44166</v>
      </c>
      <c r="R163" s="27" t="b">
        <f t="shared" si="26"/>
        <v>0</v>
      </c>
      <c r="S163" s="4"/>
      <c r="T163" s="4"/>
    </row>
    <row r="164" spans="1:20" s="30" customFormat="1" x14ac:dyDescent="0.25">
      <c r="A164" s="19">
        <v>152</v>
      </c>
      <c r="B164" s="20"/>
      <c r="C164" s="1"/>
      <c r="D164" s="91"/>
      <c r="E164" s="1"/>
      <c r="F164" s="1"/>
      <c r="G164" s="20"/>
      <c r="H164" s="201" t="str">
        <f t="shared" si="21"/>
        <v/>
      </c>
      <c r="I164" s="27" t="b">
        <v>0</v>
      </c>
      <c r="J164" s="92" t="str">
        <f t="shared" si="22"/>
        <v/>
      </c>
      <c r="K164" s="27" t="b">
        <f t="shared" si="18"/>
        <v>0</v>
      </c>
      <c r="L164" s="92" t="str">
        <f t="shared" si="23"/>
        <v/>
      </c>
      <c r="M164" s="27" t="b">
        <f t="shared" si="19"/>
        <v>0</v>
      </c>
      <c r="N164" s="92" t="str">
        <f t="shared" si="24"/>
        <v/>
      </c>
      <c r="O164" s="27" t="b">
        <f>IF(COUNTIF($G$13:G164,G164)&gt;1,TRUE,FALSE)</f>
        <v>0</v>
      </c>
      <c r="P164" s="92" t="str">
        <f t="shared" si="25"/>
        <v/>
      </c>
      <c r="Q164" s="28">
        <f t="shared" si="20"/>
        <v>44166</v>
      </c>
      <c r="R164" s="27" t="b">
        <f t="shared" si="26"/>
        <v>0</v>
      </c>
      <c r="S164" s="4"/>
      <c r="T164" s="4"/>
    </row>
    <row r="165" spans="1:20" s="30" customFormat="1" x14ac:dyDescent="0.25">
      <c r="A165" s="19">
        <v>153</v>
      </c>
      <c r="B165" s="20"/>
      <c r="C165" s="1"/>
      <c r="D165" s="91"/>
      <c r="E165" s="1"/>
      <c r="F165" s="1"/>
      <c r="G165" s="20"/>
      <c r="H165" s="201" t="str">
        <f t="shared" si="21"/>
        <v/>
      </c>
      <c r="I165" s="27" t="b">
        <v>0</v>
      </c>
      <c r="J165" s="92" t="str">
        <f t="shared" si="22"/>
        <v/>
      </c>
      <c r="K165" s="27" t="b">
        <f t="shared" si="18"/>
        <v>0</v>
      </c>
      <c r="L165" s="92" t="str">
        <f t="shared" si="23"/>
        <v/>
      </c>
      <c r="M165" s="27" t="b">
        <f t="shared" si="19"/>
        <v>0</v>
      </c>
      <c r="N165" s="92" t="str">
        <f t="shared" si="24"/>
        <v/>
      </c>
      <c r="O165" s="27" t="b">
        <f>IF(COUNTIF($G$13:G165,G165)&gt;1,TRUE,FALSE)</f>
        <v>0</v>
      </c>
      <c r="P165" s="92" t="str">
        <f t="shared" si="25"/>
        <v/>
      </c>
      <c r="Q165" s="28">
        <f t="shared" si="20"/>
        <v>44166</v>
      </c>
      <c r="R165" s="27" t="b">
        <f t="shared" si="26"/>
        <v>0</v>
      </c>
      <c r="S165" s="4"/>
      <c r="T165" s="4"/>
    </row>
    <row r="166" spans="1:20" s="30" customFormat="1" x14ac:dyDescent="0.25">
      <c r="A166" s="19">
        <v>154</v>
      </c>
      <c r="B166" s="20"/>
      <c r="C166" s="1"/>
      <c r="D166" s="91"/>
      <c r="E166" s="1"/>
      <c r="F166" s="1"/>
      <c r="G166" s="20"/>
      <c r="H166" s="201" t="str">
        <f t="shared" si="21"/>
        <v/>
      </c>
      <c r="I166" s="27" t="b">
        <v>0</v>
      </c>
      <c r="J166" s="92" t="str">
        <f t="shared" si="22"/>
        <v/>
      </c>
      <c r="K166" s="27" t="b">
        <f t="shared" si="18"/>
        <v>0</v>
      </c>
      <c r="L166" s="92" t="str">
        <f t="shared" si="23"/>
        <v/>
      </c>
      <c r="M166" s="27" t="b">
        <f t="shared" si="19"/>
        <v>0</v>
      </c>
      <c r="N166" s="92" t="str">
        <f t="shared" si="24"/>
        <v/>
      </c>
      <c r="O166" s="27" t="b">
        <f>IF(COUNTIF($G$13:G166,G166)&gt;1,TRUE,FALSE)</f>
        <v>0</v>
      </c>
      <c r="P166" s="92" t="str">
        <f t="shared" si="25"/>
        <v/>
      </c>
      <c r="Q166" s="28">
        <f t="shared" si="20"/>
        <v>44166</v>
      </c>
      <c r="R166" s="27" t="b">
        <f t="shared" si="26"/>
        <v>0</v>
      </c>
      <c r="S166" s="4"/>
      <c r="T166" s="4"/>
    </row>
    <row r="167" spans="1:20" s="30" customFormat="1" x14ac:dyDescent="0.25">
      <c r="A167" s="19">
        <v>155</v>
      </c>
      <c r="B167" s="20"/>
      <c r="C167" s="1"/>
      <c r="D167" s="91"/>
      <c r="E167" s="1"/>
      <c r="F167" s="1"/>
      <c r="G167" s="20"/>
      <c r="H167" s="201" t="str">
        <f t="shared" si="21"/>
        <v/>
      </c>
      <c r="I167" s="27" t="b">
        <v>0</v>
      </c>
      <c r="J167" s="92" t="str">
        <f t="shared" si="22"/>
        <v/>
      </c>
      <c r="K167" s="27" t="b">
        <f t="shared" si="18"/>
        <v>0</v>
      </c>
      <c r="L167" s="92" t="str">
        <f t="shared" si="23"/>
        <v/>
      </c>
      <c r="M167" s="27" t="b">
        <f t="shared" si="19"/>
        <v>0</v>
      </c>
      <c r="N167" s="92" t="str">
        <f t="shared" si="24"/>
        <v/>
      </c>
      <c r="O167" s="27" t="b">
        <f>IF(COUNTIF($G$13:G167,G167)&gt;1,TRUE,FALSE)</f>
        <v>0</v>
      </c>
      <c r="P167" s="92" t="str">
        <f t="shared" si="25"/>
        <v/>
      </c>
      <c r="Q167" s="28">
        <f t="shared" si="20"/>
        <v>44166</v>
      </c>
      <c r="R167" s="27" t="b">
        <f t="shared" si="26"/>
        <v>0</v>
      </c>
      <c r="S167" s="4"/>
      <c r="T167" s="4"/>
    </row>
    <row r="168" spans="1:20" s="30" customFormat="1" x14ac:dyDescent="0.25">
      <c r="A168" s="19">
        <v>156</v>
      </c>
      <c r="B168" s="20"/>
      <c r="C168" s="1"/>
      <c r="D168" s="91"/>
      <c r="E168" s="1"/>
      <c r="F168" s="1"/>
      <c r="G168" s="20"/>
      <c r="H168" s="201" t="str">
        <f t="shared" si="21"/>
        <v/>
      </c>
      <c r="I168" s="27" t="b">
        <v>0</v>
      </c>
      <c r="J168" s="92" t="str">
        <f t="shared" si="22"/>
        <v/>
      </c>
      <c r="K168" s="27" t="b">
        <f t="shared" si="18"/>
        <v>0</v>
      </c>
      <c r="L168" s="92" t="str">
        <f t="shared" si="23"/>
        <v/>
      </c>
      <c r="M168" s="27" t="b">
        <f t="shared" si="19"/>
        <v>0</v>
      </c>
      <c r="N168" s="92" t="str">
        <f t="shared" si="24"/>
        <v/>
      </c>
      <c r="O168" s="27" t="b">
        <f>IF(COUNTIF($G$13:G168,G168)&gt;1,TRUE,FALSE)</f>
        <v>0</v>
      </c>
      <c r="P168" s="92" t="str">
        <f t="shared" si="25"/>
        <v/>
      </c>
      <c r="Q168" s="28">
        <f t="shared" si="20"/>
        <v>44166</v>
      </c>
      <c r="R168" s="27" t="b">
        <f t="shared" si="26"/>
        <v>0</v>
      </c>
      <c r="S168" s="4"/>
      <c r="T168" s="4"/>
    </row>
    <row r="169" spans="1:20" s="30" customFormat="1" x14ac:dyDescent="0.25">
      <c r="A169" s="19">
        <v>157</v>
      </c>
      <c r="B169" s="20"/>
      <c r="C169" s="1"/>
      <c r="D169" s="91"/>
      <c r="E169" s="1"/>
      <c r="F169" s="1"/>
      <c r="G169" s="20"/>
      <c r="H169" s="201" t="str">
        <f t="shared" si="21"/>
        <v/>
      </c>
      <c r="I169" s="27" t="b">
        <v>0</v>
      </c>
      <c r="J169" s="92" t="str">
        <f t="shared" si="22"/>
        <v/>
      </c>
      <c r="K169" s="27" t="b">
        <f t="shared" si="18"/>
        <v>0</v>
      </c>
      <c r="L169" s="92" t="str">
        <f t="shared" si="23"/>
        <v/>
      </c>
      <c r="M169" s="27" t="b">
        <f t="shared" si="19"/>
        <v>0</v>
      </c>
      <c r="N169" s="92" t="str">
        <f t="shared" si="24"/>
        <v/>
      </c>
      <c r="O169" s="27" t="b">
        <f>IF(COUNTIF($G$13:G169,G169)&gt;1,TRUE,FALSE)</f>
        <v>0</v>
      </c>
      <c r="P169" s="92" t="str">
        <f t="shared" si="25"/>
        <v/>
      </c>
      <c r="Q169" s="28">
        <f t="shared" si="20"/>
        <v>44166</v>
      </c>
      <c r="R169" s="27" t="b">
        <f t="shared" si="26"/>
        <v>0</v>
      </c>
      <c r="S169" s="4"/>
      <c r="T169" s="4"/>
    </row>
    <row r="170" spans="1:20" s="30" customFormat="1" x14ac:dyDescent="0.25">
      <c r="A170" s="19">
        <v>158</v>
      </c>
      <c r="B170" s="20"/>
      <c r="C170" s="1"/>
      <c r="D170" s="91"/>
      <c r="E170" s="1"/>
      <c r="F170" s="1"/>
      <c r="G170" s="20"/>
      <c r="H170" s="201" t="str">
        <f t="shared" si="21"/>
        <v/>
      </c>
      <c r="I170" s="27" t="b">
        <v>0</v>
      </c>
      <c r="J170" s="92" t="str">
        <f t="shared" si="22"/>
        <v/>
      </c>
      <c r="K170" s="27" t="b">
        <f t="shared" si="18"/>
        <v>0</v>
      </c>
      <c r="L170" s="92" t="str">
        <f t="shared" si="23"/>
        <v/>
      </c>
      <c r="M170" s="27" t="b">
        <f t="shared" si="19"/>
        <v>0</v>
      </c>
      <c r="N170" s="92" t="str">
        <f t="shared" si="24"/>
        <v/>
      </c>
      <c r="O170" s="27" t="b">
        <f>IF(COUNTIF($G$13:G170,G170)&gt;1,TRUE,FALSE)</f>
        <v>0</v>
      </c>
      <c r="P170" s="92" t="str">
        <f t="shared" si="25"/>
        <v/>
      </c>
      <c r="Q170" s="28">
        <f t="shared" si="20"/>
        <v>44166</v>
      </c>
      <c r="R170" s="27" t="b">
        <f t="shared" si="26"/>
        <v>0</v>
      </c>
      <c r="S170" s="4"/>
      <c r="T170" s="4"/>
    </row>
    <row r="171" spans="1:20" s="30" customFormat="1" x14ac:dyDescent="0.25">
      <c r="A171" s="19">
        <v>159</v>
      </c>
      <c r="B171" s="20"/>
      <c r="C171" s="1"/>
      <c r="D171" s="91"/>
      <c r="E171" s="1"/>
      <c r="F171" s="1"/>
      <c r="G171" s="20"/>
      <c r="H171" s="201" t="str">
        <f t="shared" si="21"/>
        <v/>
      </c>
      <c r="I171" s="27" t="b">
        <v>0</v>
      </c>
      <c r="J171" s="92" t="str">
        <f t="shared" si="22"/>
        <v/>
      </c>
      <c r="K171" s="27" t="b">
        <f t="shared" si="18"/>
        <v>0</v>
      </c>
      <c r="L171" s="92" t="str">
        <f t="shared" si="23"/>
        <v/>
      </c>
      <c r="M171" s="27" t="b">
        <f t="shared" si="19"/>
        <v>0</v>
      </c>
      <c r="N171" s="92" t="str">
        <f t="shared" si="24"/>
        <v/>
      </c>
      <c r="O171" s="27" t="b">
        <f>IF(COUNTIF($G$13:G171,G171)&gt;1,TRUE,FALSE)</f>
        <v>0</v>
      </c>
      <c r="P171" s="92" t="str">
        <f t="shared" si="25"/>
        <v/>
      </c>
      <c r="Q171" s="28">
        <f t="shared" si="20"/>
        <v>44166</v>
      </c>
      <c r="R171" s="27" t="b">
        <f t="shared" si="26"/>
        <v>0</v>
      </c>
      <c r="S171" s="4"/>
      <c r="T171" s="4"/>
    </row>
    <row r="172" spans="1:20" s="30" customFormat="1" x14ac:dyDescent="0.25">
      <c r="A172" s="19">
        <v>160</v>
      </c>
      <c r="B172" s="20"/>
      <c r="C172" s="1"/>
      <c r="D172" s="91"/>
      <c r="E172" s="1"/>
      <c r="F172" s="1"/>
      <c r="G172" s="20"/>
      <c r="H172" s="201" t="str">
        <f t="shared" si="21"/>
        <v/>
      </c>
      <c r="I172" s="27" t="b">
        <v>0</v>
      </c>
      <c r="J172" s="92" t="str">
        <f t="shared" si="22"/>
        <v/>
      </c>
      <c r="K172" s="27" t="b">
        <f t="shared" si="18"/>
        <v>0</v>
      </c>
      <c r="L172" s="92" t="str">
        <f t="shared" si="23"/>
        <v/>
      </c>
      <c r="M172" s="27" t="b">
        <f t="shared" si="19"/>
        <v>0</v>
      </c>
      <c r="N172" s="92" t="str">
        <f t="shared" si="24"/>
        <v/>
      </c>
      <c r="O172" s="27" t="b">
        <f>IF(COUNTIF($G$13:G172,G172)&gt;1,TRUE,FALSE)</f>
        <v>0</v>
      </c>
      <c r="P172" s="92" t="str">
        <f t="shared" si="25"/>
        <v/>
      </c>
      <c r="Q172" s="28">
        <f t="shared" si="20"/>
        <v>44166</v>
      </c>
      <c r="R172" s="27" t="b">
        <f t="shared" si="26"/>
        <v>0</v>
      </c>
      <c r="S172" s="4"/>
      <c r="T172" s="4"/>
    </row>
    <row r="173" spans="1:20" s="30" customFormat="1" x14ac:dyDescent="0.25">
      <c r="A173" s="19">
        <v>161</v>
      </c>
      <c r="B173" s="20"/>
      <c r="C173" s="1"/>
      <c r="D173" s="91"/>
      <c r="E173" s="1"/>
      <c r="F173" s="1"/>
      <c r="G173" s="20"/>
      <c r="H173" s="201" t="str">
        <f t="shared" si="21"/>
        <v/>
      </c>
      <c r="I173" s="27" t="b">
        <v>0</v>
      </c>
      <c r="J173" s="92" t="str">
        <f t="shared" si="22"/>
        <v/>
      </c>
      <c r="K173" s="27" t="b">
        <f t="shared" si="18"/>
        <v>0</v>
      </c>
      <c r="L173" s="92" t="str">
        <f t="shared" si="23"/>
        <v/>
      </c>
      <c r="M173" s="27" t="b">
        <f t="shared" si="19"/>
        <v>0</v>
      </c>
      <c r="N173" s="92" t="str">
        <f t="shared" si="24"/>
        <v/>
      </c>
      <c r="O173" s="27" t="b">
        <f>IF(COUNTIF($G$13:G173,G173)&gt;1,TRUE,FALSE)</f>
        <v>0</v>
      </c>
      <c r="P173" s="92" t="str">
        <f t="shared" si="25"/>
        <v/>
      </c>
      <c r="Q173" s="28">
        <f t="shared" si="20"/>
        <v>44166</v>
      </c>
      <c r="R173" s="27" t="b">
        <f t="shared" si="26"/>
        <v>0</v>
      </c>
      <c r="S173" s="4"/>
      <c r="T173" s="4"/>
    </row>
    <row r="174" spans="1:20" s="30" customFormat="1" x14ac:dyDescent="0.25">
      <c r="A174" s="19">
        <v>162</v>
      </c>
      <c r="B174" s="20"/>
      <c r="C174" s="1"/>
      <c r="D174" s="91"/>
      <c r="E174" s="1"/>
      <c r="F174" s="1"/>
      <c r="G174" s="20"/>
      <c r="H174" s="201" t="str">
        <f t="shared" si="21"/>
        <v/>
      </c>
      <c r="I174" s="27" t="b">
        <v>0</v>
      </c>
      <c r="J174" s="92" t="str">
        <f t="shared" si="22"/>
        <v/>
      </c>
      <c r="K174" s="27" t="b">
        <f t="shared" si="18"/>
        <v>0</v>
      </c>
      <c r="L174" s="92" t="str">
        <f t="shared" si="23"/>
        <v/>
      </c>
      <c r="M174" s="27" t="b">
        <f t="shared" si="19"/>
        <v>0</v>
      </c>
      <c r="N174" s="92" t="str">
        <f t="shared" si="24"/>
        <v/>
      </c>
      <c r="O174" s="27" t="b">
        <f>IF(COUNTIF($G$13:G174,G174)&gt;1,TRUE,FALSE)</f>
        <v>0</v>
      </c>
      <c r="P174" s="92" t="str">
        <f t="shared" si="25"/>
        <v/>
      </c>
      <c r="Q174" s="28">
        <f t="shared" si="20"/>
        <v>44166</v>
      </c>
      <c r="R174" s="27" t="b">
        <f t="shared" si="26"/>
        <v>0</v>
      </c>
      <c r="S174" s="4"/>
      <c r="T174" s="4"/>
    </row>
    <row r="175" spans="1:20" s="30" customFormat="1" x14ac:dyDescent="0.25">
      <c r="A175" s="19">
        <v>163</v>
      </c>
      <c r="B175" s="20"/>
      <c r="C175" s="1"/>
      <c r="D175" s="91"/>
      <c r="E175" s="1"/>
      <c r="F175" s="1"/>
      <c r="G175" s="20"/>
      <c r="H175" s="201" t="str">
        <f t="shared" si="21"/>
        <v/>
      </c>
      <c r="I175" s="27" t="b">
        <v>0</v>
      </c>
      <c r="J175" s="92" t="str">
        <f t="shared" si="22"/>
        <v/>
      </c>
      <c r="K175" s="27" t="b">
        <f t="shared" si="18"/>
        <v>0</v>
      </c>
      <c r="L175" s="92" t="str">
        <f t="shared" si="23"/>
        <v/>
      </c>
      <c r="M175" s="27" t="b">
        <f t="shared" si="19"/>
        <v>0</v>
      </c>
      <c r="N175" s="92" t="str">
        <f t="shared" si="24"/>
        <v/>
      </c>
      <c r="O175" s="27" t="b">
        <f>IF(COUNTIF($G$13:G175,G175)&gt;1,TRUE,FALSE)</f>
        <v>0</v>
      </c>
      <c r="P175" s="92" t="str">
        <f t="shared" si="25"/>
        <v/>
      </c>
      <c r="Q175" s="28">
        <f t="shared" si="20"/>
        <v>44166</v>
      </c>
      <c r="R175" s="27" t="b">
        <f t="shared" si="26"/>
        <v>0</v>
      </c>
      <c r="S175" s="4"/>
      <c r="T175" s="4"/>
    </row>
    <row r="176" spans="1:20" s="30" customFormat="1" x14ac:dyDescent="0.25">
      <c r="A176" s="19">
        <v>164</v>
      </c>
      <c r="B176" s="20"/>
      <c r="C176" s="1"/>
      <c r="D176" s="91"/>
      <c r="E176" s="1"/>
      <c r="F176" s="1"/>
      <c r="G176" s="20"/>
      <c r="H176" s="201" t="str">
        <f t="shared" si="21"/>
        <v/>
      </c>
      <c r="I176" s="27" t="b">
        <v>0</v>
      </c>
      <c r="J176" s="92" t="str">
        <f t="shared" si="22"/>
        <v/>
      </c>
      <c r="K176" s="27" t="b">
        <f t="shared" si="18"/>
        <v>0</v>
      </c>
      <c r="L176" s="92" t="str">
        <f t="shared" si="23"/>
        <v/>
      </c>
      <c r="M176" s="27" t="b">
        <f t="shared" si="19"/>
        <v>0</v>
      </c>
      <c r="N176" s="92" t="str">
        <f t="shared" si="24"/>
        <v/>
      </c>
      <c r="O176" s="27" t="b">
        <f>IF(COUNTIF($G$13:G176,G176)&gt;1,TRUE,FALSE)</f>
        <v>0</v>
      </c>
      <c r="P176" s="92" t="str">
        <f t="shared" si="25"/>
        <v/>
      </c>
      <c r="Q176" s="28">
        <f t="shared" si="20"/>
        <v>44166</v>
      </c>
      <c r="R176" s="27" t="b">
        <f t="shared" si="26"/>
        <v>0</v>
      </c>
      <c r="S176" s="4"/>
      <c r="T176" s="4"/>
    </row>
    <row r="177" spans="1:20" s="30" customFormat="1" x14ac:dyDescent="0.25">
      <c r="A177" s="19">
        <v>165</v>
      </c>
      <c r="B177" s="20"/>
      <c r="C177" s="1"/>
      <c r="D177" s="91"/>
      <c r="E177" s="1"/>
      <c r="F177" s="1"/>
      <c r="G177" s="20"/>
      <c r="H177" s="201" t="str">
        <f t="shared" si="21"/>
        <v/>
      </c>
      <c r="I177" s="27" t="b">
        <v>0</v>
      </c>
      <c r="J177" s="92" t="str">
        <f t="shared" si="22"/>
        <v/>
      </c>
      <c r="K177" s="27" t="b">
        <f t="shared" si="18"/>
        <v>0</v>
      </c>
      <c r="L177" s="92" t="str">
        <f t="shared" si="23"/>
        <v/>
      </c>
      <c r="M177" s="27" t="b">
        <f t="shared" si="19"/>
        <v>0</v>
      </c>
      <c r="N177" s="92" t="str">
        <f t="shared" si="24"/>
        <v/>
      </c>
      <c r="O177" s="27" t="b">
        <f>IF(COUNTIF($G$13:G177,G177)&gt;1,TRUE,FALSE)</f>
        <v>0</v>
      </c>
      <c r="P177" s="92" t="str">
        <f t="shared" si="25"/>
        <v/>
      </c>
      <c r="Q177" s="28">
        <f t="shared" si="20"/>
        <v>44166</v>
      </c>
      <c r="R177" s="27" t="b">
        <f t="shared" si="26"/>
        <v>0</v>
      </c>
      <c r="S177" s="4"/>
      <c r="T177" s="4"/>
    </row>
    <row r="178" spans="1:20" s="30" customFormat="1" x14ac:dyDescent="0.25">
      <c r="A178" s="19">
        <v>166</v>
      </c>
      <c r="B178" s="20"/>
      <c r="C178" s="1"/>
      <c r="D178" s="91"/>
      <c r="E178" s="1"/>
      <c r="F178" s="1"/>
      <c r="G178" s="20"/>
      <c r="H178" s="201" t="str">
        <f t="shared" si="21"/>
        <v/>
      </c>
      <c r="I178" s="27" t="b">
        <v>0</v>
      </c>
      <c r="J178" s="92" t="str">
        <f t="shared" si="22"/>
        <v/>
      </c>
      <c r="K178" s="27" t="b">
        <f t="shared" si="18"/>
        <v>0</v>
      </c>
      <c r="L178" s="92" t="str">
        <f t="shared" si="23"/>
        <v/>
      </c>
      <c r="M178" s="27" t="b">
        <f t="shared" si="19"/>
        <v>0</v>
      </c>
      <c r="N178" s="92" t="str">
        <f t="shared" si="24"/>
        <v/>
      </c>
      <c r="O178" s="27" t="b">
        <f>IF(COUNTIF($G$13:G178,G178)&gt;1,TRUE,FALSE)</f>
        <v>0</v>
      </c>
      <c r="P178" s="92" t="str">
        <f t="shared" si="25"/>
        <v/>
      </c>
      <c r="Q178" s="28">
        <f t="shared" si="20"/>
        <v>44166</v>
      </c>
      <c r="R178" s="27" t="b">
        <f t="shared" si="26"/>
        <v>0</v>
      </c>
      <c r="S178" s="4"/>
      <c r="T178" s="4"/>
    </row>
    <row r="179" spans="1:20" s="30" customFormat="1" x14ac:dyDescent="0.25">
      <c r="A179" s="19">
        <v>167</v>
      </c>
      <c r="B179" s="20"/>
      <c r="C179" s="1"/>
      <c r="D179" s="91"/>
      <c r="E179" s="1"/>
      <c r="F179" s="1"/>
      <c r="G179" s="20"/>
      <c r="H179" s="201" t="str">
        <f t="shared" si="21"/>
        <v/>
      </c>
      <c r="I179" s="27" t="b">
        <v>0</v>
      </c>
      <c r="J179" s="92" t="str">
        <f t="shared" si="22"/>
        <v/>
      </c>
      <c r="K179" s="27" t="b">
        <f t="shared" si="18"/>
        <v>0</v>
      </c>
      <c r="L179" s="92" t="str">
        <f t="shared" si="23"/>
        <v/>
      </c>
      <c r="M179" s="27" t="b">
        <f t="shared" si="19"/>
        <v>0</v>
      </c>
      <c r="N179" s="92" t="str">
        <f t="shared" si="24"/>
        <v/>
      </c>
      <c r="O179" s="27" t="b">
        <f>IF(COUNTIF($G$13:G179,G179)&gt;1,TRUE,FALSE)</f>
        <v>0</v>
      </c>
      <c r="P179" s="92" t="str">
        <f t="shared" si="25"/>
        <v/>
      </c>
      <c r="Q179" s="28">
        <f t="shared" si="20"/>
        <v>44166</v>
      </c>
      <c r="R179" s="27" t="b">
        <f t="shared" si="26"/>
        <v>0</v>
      </c>
      <c r="S179" s="4"/>
      <c r="T179" s="4"/>
    </row>
    <row r="180" spans="1:20" s="30" customFormat="1" x14ac:dyDescent="0.25">
      <c r="A180" s="19">
        <v>168</v>
      </c>
      <c r="B180" s="20"/>
      <c r="C180" s="1"/>
      <c r="D180" s="91"/>
      <c r="E180" s="1"/>
      <c r="F180" s="1"/>
      <c r="G180" s="20"/>
      <c r="H180" s="201" t="str">
        <f t="shared" si="21"/>
        <v/>
      </c>
      <c r="I180" s="27" t="b">
        <v>0</v>
      </c>
      <c r="J180" s="92" t="str">
        <f t="shared" si="22"/>
        <v/>
      </c>
      <c r="K180" s="27" t="b">
        <f t="shared" si="18"/>
        <v>0</v>
      </c>
      <c r="L180" s="92" t="str">
        <f t="shared" si="23"/>
        <v/>
      </c>
      <c r="M180" s="27" t="b">
        <f t="shared" si="19"/>
        <v>0</v>
      </c>
      <c r="N180" s="92" t="str">
        <f t="shared" si="24"/>
        <v/>
      </c>
      <c r="O180" s="27" t="b">
        <f>IF(COUNTIF($G$13:G180,G180)&gt;1,TRUE,FALSE)</f>
        <v>0</v>
      </c>
      <c r="P180" s="92" t="str">
        <f t="shared" si="25"/>
        <v/>
      </c>
      <c r="Q180" s="28">
        <f t="shared" si="20"/>
        <v>44166</v>
      </c>
      <c r="R180" s="27" t="b">
        <f t="shared" si="26"/>
        <v>0</v>
      </c>
      <c r="S180" s="4"/>
      <c r="T180" s="4"/>
    </row>
    <row r="181" spans="1:20" s="30" customFormat="1" x14ac:dyDescent="0.25">
      <c r="A181" s="19">
        <v>169</v>
      </c>
      <c r="B181" s="20"/>
      <c r="C181" s="1"/>
      <c r="D181" s="91"/>
      <c r="E181" s="1"/>
      <c r="F181" s="1"/>
      <c r="G181" s="20"/>
      <c r="H181" s="201" t="str">
        <f t="shared" si="21"/>
        <v/>
      </c>
      <c r="I181" s="27" t="b">
        <v>0</v>
      </c>
      <c r="J181" s="92" t="str">
        <f t="shared" si="22"/>
        <v/>
      </c>
      <c r="K181" s="27" t="b">
        <f t="shared" si="18"/>
        <v>0</v>
      </c>
      <c r="L181" s="92" t="str">
        <f t="shared" si="23"/>
        <v/>
      </c>
      <c r="M181" s="27" t="b">
        <f t="shared" si="19"/>
        <v>0</v>
      </c>
      <c r="N181" s="92" t="str">
        <f t="shared" si="24"/>
        <v/>
      </c>
      <c r="O181" s="27" t="b">
        <f>IF(COUNTIF($G$13:G181,G181)&gt;1,TRUE,FALSE)</f>
        <v>0</v>
      </c>
      <c r="P181" s="92" t="str">
        <f t="shared" si="25"/>
        <v/>
      </c>
      <c r="Q181" s="28">
        <f t="shared" si="20"/>
        <v>44166</v>
      </c>
      <c r="R181" s="27" t="b">
        <f t="shared" si="26"/>
        <v>0</v>
      </c>
      <c r="S181" s="4"/>
      <c r="T181" s="4"/>
    </row>
    <row r="182" spans="1:20" s="30" customFormat="1" x14ac:dyDescent="0.25">
      <c r="A182" s="19">
        <v>170</v>
      </c>
      <c r="B182" s="20"/>
      <c r="C182" s="1"/>
      <c r="D182" s="91"/>
      <c r="E182" s="1"/>
      <c r="F182" s="1"/>
      <c r="G182" s="20"/>
      <c r="H182" s="201" t="str">
        <f t="shared" si="21"/>
        <v/>
      </c>
      <c r="I182" s="27" t="b">
        <v>0</v>
      </c>
      <c r="J182" s="92" t="str">
        <f t="shared" si="22"/>
        <v/>
      </c>
      <c r="K182" s="27" t="b">
        <f t="shared" si="18"/>
        <v>0</v>
      </c>
      <c r="L182" s="92" t="str">
        <f t="shared" si="23"/>
        <v/>
      </c>
      <c r="M182" s="27" t="b">
        <f t="shared" si="19"/>
        <v>0</v>
      </c>
      <c r="N182" s="92" t="str">
        <f t="shared" si="24"/>
        <v/>
      </c>
      <c r="O182" s="27" t="b">
        <f>IF(COUNTIF($G$13:G182,G182)&gt;1,TRUE,FALSE)</f>
        <v>0</v>
      </c>
      <c r="P182" s="92" t="str">
        <f t="shared" si="25"/>
        <v/>
      </c>
      <c r="Q182" s="28">
        <f t="shared" si="20"/>
        <v>44166</v>
      </c>
      <c r="R182" s="27" t="b">
        <f t="shared" si="26"/>
        <v>0</v>
      </c>
      <c r="S182" s="4"/>
      <c r="T182" s="4"/>
    </row>
    <row r="183" spans="1:20" s="30" customFormat="1" x14ac:dyDescent="0.25">
      <c r="A183" s="19">
        <v>171</v>
      </c>
      <c r="B183" s="20"/>
      <c r="C183" s="1"/>
      <c r="D183" s="91"/>
      <c r="E183" s="1"/>
      <c r="F183" s="1"/>
      <c r="G183" s="20"/>
      <c r="H183" s="201" t="str">
        <f t="shared" si="21"/>
        <v/>
      </c>
      <c r="I183" s="27" t="b">
        <v>0</v>
      </c>
      <c r="J183" s="92" t="str">
        <f t="shared" si="22"/>
        <v/>
      </c>
      <c r="K183" s="27" t="b">
        <f t="shared" si="18"/>
        <v>0</v>
      </c>
      <c r="L183" s="92" t="str">
        <f t="shared" si="23"/>
        <v/>
      </c>
      <c r="M183" s="27" t="b">
        <f t="shared" si="19"/>
        <v>0</v>
      </c>
      <c r="N183" s="92" t="str">
        <f t="shared" si="24"/>
        <v/>
      </c>
      <c r="O183" s="27" t="b">
        <f>IF(COUNTIF($G$13:G183,G183)&gt;1,TRUE,FALSE)</f>
        <v>0</v>
      </c>
      <c r="P183" s="92" t="str">
        <f t="shared" si="25"/>
        <v/>
      </c>
      <c r="Q183" s="28">
        <f t="shared" si="20"/>
        <v>44166</v>
      </c>
      <c r="R183" s="27" t="b">
        <f t="shared" si="26"/>
        <v>0</v>
      </c>
      <c r="S183" s="4"/>
      <c r="T183" s="4"/>
    </row>
    <row r="184" spans="1:20" s="30" customFormat="1" x14ac:dyDescent="0.25">
      <c r="A184" s="19">
        <v>172</v>
      </c>
      <c r="B184" s="20"/>
      <c r="C184" s="1"/>
      <c r="D184" s="91"/>
      <c r="E184" s="1"/>
      <c r="F184" s="1"/>
      <c r="G184" s="20"/>
      <c r="H184" s="201" t="str">
        <f t="shared" si="21"/>
        <v/>
      </c>
      <c r="I184" s="27" t="b">
        <v>0</v>
      </c>
      <c r="J184" s="92" t="str">
        <f t="shared" si="22"/>
        <v/>
      </c>
      <c r="K184" s="27" t="b">
        <f t="shared" si="18"/>
        <v>0</v>
      </c>
      <c r="L184" s="92" t="str">
        <f t="shared" si="23"/>
        <v/>
      </c>
      <c r="M184" s="27" t="b">
        <f t="shared" si="19"/>
        <v>0</v>
      </c>
      <c r="N184" s="92" t="str">
        <f t="shared" si="24"/>
        <v/>
      </c>
      <c r="O184" s="27" t="b">
        <f>IF(COUNTIF($G$13:G184,G184)&gt;1,TRUE,FALSE)</f>
        <v>0</v>
      </c>
      <c r="P184" s="92" t="str">
        <f t="shared" si="25"/>
        <v/>
      </c>
      <c r="Q184" s="28">
        <f t="shared" si="20"/>
        <v>44166</v>
      </c>
      <c r="R184" s="27" t="b">
        <f t="shared" si="26"/>
        <v>0</v>
      </c>
      <c r="S184" s="4"/>
      <c r="T184" s="4"/>
    </row>
    <row r="185" spans="1:20" s="30" customFormat="1" x14ac:dyDescent="0.25">
      <c r="A185" s="19">
        <v>173</v>
      </c>
      <c r="B185" s="20"/>
      <c r="C185" s="1"/>
      <c r="D185" s="91"/>
      <c r="E185" s="1"/>
      <c r="F185" s="1"/>
      <c r="G185" s="20"/>
      <c r="H185" s="201" t="str">
        <f t="shared" si="21"/>
        <v/>
      </c>
      <c r="I185" s="27" t="b">
        <v>0</v>
      </c>
      <c r="J185" s="92" t="str">
        <f t="shared" si="22"/>
        <v/>
      </c>
      <c r="K185" s="27" t="b">
        <f t="shared" si="18"/>
        <v>0</v>
      </c>
      <c r="L185" s="92" t="str">
        <f t="shared" si="23"/>
        <v/>
      </c>
      <c r="M185" s="27" t="b">
        <f t="shared" si="19"/>
        <v>0</v>
      </c>
      <c r="N185" s="92" t="str">
        <f t="shared" si="24"/>
        <v/>
      </c>
      <c r="O185" s="27" t="b">
        <f>IF(COUNTIF($G$13:G185,G185)&gt;1,TRUE,FALSE)</f>
        <v>0</v>
      </c>
      <c r="P185" s="92" t="str">
        <f t="shared" si="25"/>
        <v/>
      </c>
      <c r="Q185" s="28">
        <f t="shared" si="20"/>
        <v>44166</v>
      </c>
      <c r="R185" s="27" t="b">
        <f t="shared" si="26"/>
        <v>0</v>
      </c>
      <c r="S185" s="4"/>
      <c r="T185" s="4"/>
    </row>
    <row r="186" spans="1:20" s="30" customFormat="1" x14ac:dyDescent="0.25">
      <c r="A186" s="19">
        <v>174</v>
      </c>
      <c r="B186" s="20"/>
      <c r="C186" s="1"/>
      <c r="D186" s="91"/>
      <c r="E186" s="1"/>
      <c r="F186" s="1"/>
      <c r="G186" s="20"/>
      <c r="H186" s="201" t="str">
        <f t="shared" si="21"/>
        <v/>
      </c>
      <c r="I186" s="27" t="b">
        <v>0</v>
      </c>
      <c r="J186" s="92" t="str">
        <f t="shared" si="22"/>
        <v/>
      </c>
      <c r="K186" s="27" t="b">
        <f t="shared" si="18"/>
        <v>0</v>
      </c>
      <c r="L186" s="92" t="str">
        <f t="shared" si="23"/>
        <v/>
      </c>
      <c r="M186" s="27" t="b">
        <f t="shared" si="19"/>
        <v>0</v>
      </c>
      <c r="N186" s="92" t="str">
        <f t="shared" si="24"/>
        <v/>
      </c>
      <c r="O186" s="27" t="b">
        <f>IF(COUNTIF($G$13:G186,G186)&gt;1,TRUE,FALSE)</f>
        <v>0</v>
      </c>
      <c r="P186" s="92" t="str">
        <f t="shared" si="25"/>
        <v/>
      </c>
      <c r="Q186" s="28">
        <f t="shared" si="20"/>
        <v>44166</v>
      </c>
      <c r="R186" s="27" t="b">
        <f t="shared" si="26"/>
        <v>0</v>
      </c>
      <c r="S186" s="4"/>
      <c r="T186" s="4"/>
    </row>
    <row r="187" spans="1:20" s="30" customFormat="1" x14ac:dyDescent="0.25">
      <c r="A187" s="19">
        <v>175</v>
      </c>
      <c r="B187" s="20"/>
      <c r="C187" s="1"/>
      <c r="D187" s="91"/>
      <c r="E187" s="1"/>
      <c r="F187" s="1"/>
      <c r="G187" s="20"/>
      <c r="H187" s="201" t="str">
        <f t="shared" si="21"/>
        <v/>
      </c>
      <c r="I187" s="27" t="b">
        <v>0</v>
      </c>
      <c r="J187" s="92" t="str">
        <f t="shared" si="22"/>
        <v/>
      </c>
      <c r="K187" s="27" t="b">
        <f t="shared" si="18"/>
        <v>0</v>
      </c>
      <c r="L187" s="92" t="str">
        <f t="shared" si="23"/>
        <v/>
      </c>
      <c r="M187" s="27" t="b">
        <f t="shared" si="19"/>
        <v>0</v>
      </c>
      <c r="N187" s="92" t="str">
        <f t="shared" si="24"/>
        <v/>
      </c>
      <c r="O187" s="27" t="b">
        <f>IF(COUNTIF($G$13:G187,G187)&gt;1,TRUE,FALSE)</f>
        <v>0</v>
      </c>
      <c r="P187" s="92" t="str">
        <f t="shared" si="25"/>
        <v/>
      </c>
      <c r="Q187" s="28">
        <f t="shared" si="20"/>
        <v>44166</v>
      </c>
      <c r="R187" s="27" t="b">
        <f t="shared" si="26"/>
        <v>0</v>
      </c>
      <c r="S187" s="4"/>
      <c r="T187" s="4"/>
    </row>
    <row r="188" spans="1:20" s="30" customFormat="1" x14ac:dyDescent="0.25">
      <c r="A188" s="19">
        <v>176</v>
      </c>
      <c r="B188" s="20"/>
      <c r="C188" s="1"/>
      <c r="D188" s="91"/>
      <c r="E188" s="1"/>
      <c r="F188" s="1"/>
      <c r="G188" s="20"/>
      <c r="H188" s="201" t="str">
        <f t="shared" si="21"/>
        <v/>
      </c>
      <c r="I188" s="27" t="b">
        <v>0</v>
      </c>
      <c r="J188" s="92" t="str">
        <f t="shared" si="22"/>
        <v/>
      </c>
      <c r="K188" s="27" t="b">
        <f t="shared" si="18"/>
        <v>0</v>
      </c>
      <c r="L188" s="92" t="str">
        <f t="shared" si="23"/>
        <v/>
      </c>
      <c r="M188" s="27" t="b">
        <f t="shared" si="19"/>
        <v>0</v>
      </c>
      <c r="N188" s="92" t="str">
        <f t="shared" si="24"/>
        <v/>
      </c>
      <c r="O188" s="27" t="b">
        <f>IF(COUNTIF($G$13:G188,G188)&gt;1,TRUE,FALSE)</f>
        <v>0</v>
      </c>
      <c r="P188" s="92" t="str">
        <f t="shared" si="25"/>
        <v/>
      </c>
      <c r="Q188" s="28">
        <f t="shared" si="20"/>
        <v>44166</v>
      </c>
      <c r="R188" s="27" t="b">
        <f t="shared" si="26"/>
        <v>0</v>
      </c>
      <c r="S188" s="4"/>
      <c r="T188" s="4"/>
    </row>
    <row r="189" spans="1:20" s="30" customFormat="1" x14ac:dyDescent="0.25">
      <c r="A189" s="19">
        <v>177</v>
      </c>
      <c r="B189" s="20"/>
      <c r="C189" s="1"/>
      <c r="D189" s="91"/>
      <c r="E189" s="1"/>
      <c r="F189" s="1"/>
      <c r="G189" s="20"/>
      <c r="H189" s="201" t="str">
        <f t="shared" si="21"/>
        <v/>
      </c>
      <c r="I189" s="27" t="b">
        <v>0</v>
      </c>
      <c r="J189" s="92" t="str">
        <f t="shared" si="22"/>
        <v/>
      </c>
      <c r="K189" s="27" t="b">
        <f t="shared" si="18"/>
        <v>0</v>
      </c>
      <c r="L189" s="92" t="str">
        <f t="shared" si="23"/>
        <v/>
      </c>
      <c r="M189" s="27" t="b">
        <f t="shared" si="19"/>
        <v>0</v>
      </c>
      <c r="N189" s="92" t="str">
        <f t="shared" si="24"/>
        <v/>
      </c>
      <c r="O189" s="27" t="b">
        <f>IF(COUNTIF($G$13:G189,G189)&gt;1,TRUE,FALSE)</f>
        <v>0</v>
      </c>
      <c r="P189" s="92" t="str">
        <f t="shared" si="25"/>
        <v/>
      </c>
      <c r="Q189" s="28">
        <f t="shared" si="20"/>
        <v>44166</v>
      </c>
      <c r="R189" s="27" t="b">
        <f t="shared" si="26"/>
        <v>0</v>
      </c>
      <c r="S189" s="4"/>
      <c r="T189" s="4"/>
    </row>
    <row r="190" spans="1:20" s="30" customFormat="1" x14ac:dyDescent="0.25">
      <c r="A190" s="19">
        <v>178</v>
      </c>
      <c r="B190" s="20"/>
      <c r="C190" s="1"/>
      <c r="D190" s="91"/>
      <c r="E190" s="1"/>
      <c r="F190" s="1"/>
      <c r="G190" s="20"/>
      <c r="H190" s="201" t="str">
        <f t="shared" si="21"/>
        <v/>
      </c>
      <c r="I190" s="27" t="b">
        <v>0</v>
      </c>
      <c r="J190" s="92" t="str">
        <f t="shared" si="22"/>
        <v/>
      </c>
      <c r="K190" s="27" t="b">
        <f t="shared" si="18"/>
        <v>0</v>
      </c>
      <c r="L190" s="92" t="str">
        <f t="shared" si="23"/>
        <v/>
      </c>
      <c r="M190" s="27" t="b">
        <f t="shared" si="19"/>
        <v>0</v>
      </c>
      <c r="N190" s="92" t="str">
        <f t="shared" si="24"/>
        <v/>
      </c>
      <c r="O190" s="27" t="b">
        <f>IF(COUNTIF($G$13:G190,G190)&gt;1,TRUE,FALSE)</f>
        <v>0</v>
      </c>
      <c r="P190" s="92" t="str">
        <f t="shared" si="25"/>
        <v/>
      </c>
      <c r="Q190" s="28">
        <f t="shared" si="20"/>
        <v>44166</v>
      </c>
      <c r="R190" s="27" t="b">
        <f t="shared" si="26"/>
        <v>0</v>
      </c>
      <c r="S190" s="4"/>
      <c r="T190" s="4"/>
    </row>
    <row r="191" spans="1:20" s="30" customFormat="1" x14ac:dyDescent="0.25">
      <c r="A191" s="19">
        <v>179</v>
      </c>
      <c r="B191" s="20"/>
      <c r="C191" s="1"/>
      <c r="D191" s="91"/>
      <c r="E191" s="1"/>
      <c r="F191" s="1"/>
      <c r="G191" s="20"/>
      <c r="H191" s="201" t="str">
        <f t="shared" si="21"/>
        <v/>
      </c>
      <c r="I191" s="27" t="b">
        <v>0</v>
      </c>
      <c r="J191" s="92" t="str">
        <f t="shared" si="22"/>
        <v/>
      </c>
      <c r="K191" s="27" t="b">
        <f t="shared" si="18"/>
        <v>0</v>
      </c>
      <c r="L191" s="92" t="str">
        <f t="shared" si="23"/>
        <v/>
      </c>
      <c r="M191" s="27" t="b">
        <f t="shared" si="19"/>
        <v>0</v>
      </c>
      <c r="N191" s="92" t="str">
        <f t="shared" si="24"/>
        <v/>
      </c>
      <c r="O191" s="27" t="b">
        <f>IF(COUNTIF($G$13:G191,G191)&gt;1,TRUE,FALSE)</f>
        <v>0</v>
      </c>
      <c r="P191" s="92" t="str">
        <f t="shared" si="25"/>
        <v/>
      </c>
      <c r="Q191" s="28">
        <f t="shared" si="20"/>
        <v>44166</v>
      </c>
      <c r="R191" s="27" t="b">
        <f t="shared" si="26"/>
        <v>0</v>
      </c>
      <c r="S191" s="4"/>
      <c r="T191" s="4"/>
    </row>
    <row r="192" spans="1:20" s="30" customFormat="1" x14ac:dyDescent="0.25">
      <c r="A192" s="19">
        <v>180</v>
      </c>
      <c r="B192" s="20"/>
      <c r="C192" s="1"/>
      <c r="D192" s="91"/>
      <c r="E192" s="1"/>
      <c r="F192" s="1"/>
      <c r="G192" s="20"/>
      <c r="H192" s="201" t="str">
        <f t="shared" si="21"/>
        <v/>
      </c>
      <c r="I192" s="27" t="b">
        <v>0</v>
      </c>
      <c r="J192" s="92" t="str">
        <f t="shared" si="22"/>
        <v/>
      </c>
      <c r="K192" s="27" t="b">
        <f t="shared" si="18"/>
        <v>0</v>
      </c>
      <c r="L192" s="92" t="str">
        <f t="shared" si="23"/>
        <v/>
      </c>
      <c r="M192" s="27" t="b">
        <f t="shared" si="19"/>
        <v>0</v>
      </c>
      <c r="N192" s="92" t="str">
        <f t="shared" si="24"/>
        <v/>
      </c>
      <c r="O192" s="27" t="b">
        <f>IF(COUNTIF($G$13:G192,G192)&gt;1,TRUE,FALSE)</f>
        <v>0</v>
      </c>
      <c r="P192" s="92" t="str">
        <f t="shared" si="25"/>
        <v/>
      </c>
      <c r="Q192" s="28">
        <f t="shared" si="20"/>
        <v>44166</v>
      </c>
      <c r="R192" s="27" t="b">
        <f t="shared" si="26"/>
        <v>0</v>
      </c>
      <c r="S192" s="4"/>
      <c r="T192" s="4"/>
    </row>
    <row r="193" spans="1:20" s="30" customFormat="1" x14ac:dyDescent="0.25">
      <c r="A193" s="19">
        <v>181</v>
      </c>
      <c r="B193" s="20"/>
      <c r="C193" s="1"/>
      <c r="D193" s="91"/>
      <c r="E193" s="1"/>
      <c r="F193" s="1"/>
      <c r="G193" s="20"/>
      <c r="H193" s="201" t="str">
        <f t="shared" si="21"/>
        <v/>
      </c>
      <c r="I193" s="27" t="b">
        <v>0</v>
      </c>
      <c r="J193" s="92" t="str">
        <f t="shared" si="22"/>
        <v/>
      </c>
      <c r="K193" s="27" t="b">
        <f t="shared" si="18"/>
        <v>0</v>
      </c>
      <c r="L193" s="92" t="str">
        <f t="shared" si="23"/>
        <v/>
      </c>
      <c r="M193" s="27" t="b">
        <f t="shared" si="19"/>
        <v>0</v>
      </c>
      <c r="N193" s="92" t="str">
        <f t="shared" si="24"/>
        <v/>
      </c>
      <c r="O193" s="27" t="b">
        <f>IF(COUNTIF($G$13:G193,G193)&gt;1,TRUE,FALSE)</f>
        <v>0</v>
      </c>
      <c r="P193" s="92" t="str">
        <f t="shared" si="25"/>
        <v/>
      </c>
      <c r="Q193" s="28">
        <f t="shared" si="20"/>
        <v>44166</v>
      </c>
      <c r="R193" s="27" t="b">
        <f t="shared" si="26"/>
        <v>0</v>
      </c>
      <c r="S193" s="4"/>
      <c r="T193" s="4"/>
    </row>
    <row r="194" spans="1:20" s="30" customFormat="1" x14ac:dyDescent="0.25">
      <c r="A194" s="19">
        <v>182</v>
      </c>
      <c r="B194" s="20"/>
      <c r="C194" s="1"/>
      <c r="D194" s="91"/>
      <c r="E194" s="1"/>
      <c r="F194" s="1"/>
      <c r="G194" s="20"/>
      <c r="H194" s="201" t="str">
        <f t="shared" si="21"/>
        <v/>
      </c>
      <c r="I194" s="27" t="b">
        <v>0</v>
      </c>
      <c r="J194" s="92" t="str">
        <f t="shared" si="22"/>
        <v/>
      </c>
      <c r="K194" s="27" t="b">
        <f t="shared" si="18"/>
        <v>0</v>
      </c>
      <c r="L194" s="92" t="str">
        <f t="shared" si="23"/>
        <v/>
      </c>
      <c r="M194" s="27" t="b">
        <f t="shared" si="19"/>
        <v>0</v>
      </c>
      <c r="N194" s="92" t="str">
        <f t="shared" si="24"/>
        <v/>
      </c>
      <c r="O194" s="27" t="b">
        <f>IF(COUNTIF($G$13:G194,G194)&gt;1,TRUE,FALSE)</f>
        <v>0</v>
      </c>
      <c r="P194" s="92" t="str">
        <f t="shared" si="25"/>
        <v/>
      </c>
      <c r="Q194" s="28">
        <f t="shared" si="20"/>
        <v>44166</v>
      </c>
      <c r="R194" s="27" t="b">
        <f t="shared" si="26"/>
        <v>0</v>
      </c>
      <c r="S194" s="4"/>
      <c r="T194" s="4"/>
    </row>
    <row r="195" spans="1:20" s="30" customFormat="1" x14ac:dyDescent="0.25">
      <c r="A195" s="19">
        <v>183</v>
      </c>
      <c r="B195" s="20"/>
      <c r="C195" s="1"/>
      <c r="D195" s="91"/>
      <c r="E195" s="1"/>
      <c r="F195" s="1"/>
      <c r="G195" s="20"/>
      <c r="H195" s="201" t="str">
        <f t="shared" si="21"/>
        <v/>
      </c>
      <c r="I195" s="27" t="b">
        <v>0</v>
      </c>
      <c r="J195" s="92" t="str">
        <f t="shared" si="22"/>
        <v/>
      </c>
      <c r="K195" s="27" t="b">
        <f t="shared" si="18"/>
        <v>0</v>
      </c>
      <c r="L195" s="92" t="str">
        <f t="shared" si="23"/>
        <v/>
      </c>
      <c r="M195" s="27" t="b">
        <f t="shared" si="19"/>
        <v>0</v>
      </c>
      <c r="N195" s="92" t="str">
        <f t="shared" si="24"/>
        <v/>
      </c>
      <c r="O195" s="27" t="b">
        <f>IF(COUNTIF($G$13:G195,G195)&gt;1,TRUE,FALSE)</f>
        <v>0</v>
      </c>
      <c r="P195" s="92" t="str">
        <f t="shared" si="25"/>
        <v/>
      </c>
      <c r="Q195" s="28">
        <f t="shared" si="20"/>
        <v>44166</v>
      </c>
      <c r="R195" s="27" t="b">
        <f t="shared" si="26"/>
        <v>0</v>
      </c>
      <c r="S195" s="4"/>
      <c r="T195" s="4"/>
    </row>
    <row r="196" spans="1:20" s="30" customFormat="1" x14ac:dyDescent="0.25">
      <c r="A196" s="19">
        <v>184</v>
      </c>
      <c r="B196" s="20"/>
      <c r="C196" s="1"/>
      <c r="D196" s="91"/>
      <c r="E196" s="1"/>
      <c r="F196" s="1"/>
      <c r="G196" s="20"/>
      <c r="H196" s="201" t="str">
        <f t="shared" si="21"/>
        <v/>
      </c>
      <c r="I196" s="27" t="b">
        <v>0</v>
      </c>
      <c r="J196" s="92" t="str">
        <f t="shared" si="22"/>
        <v/>
      </c>
      <c r="K196" s="27" t="b">
        <f t="shared" si="18"/>
        <v>0</v>
      </c>
      <c r="L196" s="92" t="str">
        <f t="shared" si="23"/>
        <v/>
      </c>
      <c r="M196" s="27" t="b">
        <f t="shared" si="19"/>
        <v>0</v>
      </c>
      <c r="N196" s="92" t="str">
        <f t="shared" si="24"/>
        <v/>
      </c>
      <c r="O196" s="27" t="b">
        <f>IF(COUNTIF($G$13:G196,G196)&gt;1,TRUE,FALSE)</f>
        <v>0</v>
      </c>
      <c r="P196" s="92" t="str">
        <f t="shared" si="25"/>
        <v/>
      </c>
      <c r="Q196" s="28">
        <f t="shared" si="20"/>
        <v>44166</v>
      </c>
      <c r="R196" s="27" t="b">
        <f t="shared" si="26"/>
        <v>0</v>
      </c>
      <c r="S196" s="4"/>
      <c r="T196" s="4"/>
    </row>
    <row r="197" spans="1:20" s="30" customFormat="1" x14ac:dyDescent="0.25">
      <c r="A197" s="19">
        <v>185</v>
      </c>
      <c r="B197" s="20"/>
      <c r="C197" s="1"/>
      <c r="D197" s="91"/>
      <c r="E197" s="1"/>
      <c r="F197" s="1"/>
      <c r="G197" s="20"/>
      <c r="H197" s="201" t="str">
        <f t="shared" si="21"/>
        <v/>
      </c>
      <c r="I197" s="27" t="b">
        <v>0</v>
      </c>
      <c r="J197" s="92" t="str">
        <f t="shared" si="22"/>
        <v/>
      </c>
      <c r="K197" s="27" t="b">
        <f t="shared" si="18"/>
        <v>0</v>
      </c>
      <c r="L197" s="92" t="str">
        <f t="shared" si="23"/>
        <v/>
      </c>
      <c r="M197" s="27" t="b">
        <f t="shared" si="19"/>
        <v>0</v>
      </c>
      <c r="N197" s="92" t="str">
        <f t="shared" si="24"/>
        <v/>
      </c>
      <c r="O197" s="27" t="b">
        <f>IF(COUNTIF($G$13:G197,G197)&gt;1,TRUE,FALSE)</f>
        <v>0</v>
      </c>
      <c r="P197" s="92" t="str">
        <f t="shared" si="25"/>
        <v/>
      </c>
      <c r="Q197" s="28">
        <f t="shared" si="20"/>
        <v>44166</v>
      </c>
      <c r="R197" s="27" t="b">
        <f t="shared" si="26"/>
        <v>0</v>
      </c>
      <c r="S197" s="4"/>
      <c r="T197" s="4"/>
    </row>
    <row r="198" spans="1:20" s="30" customFormat="1" x14ac:dyDescent="0.25">
      <c r="A198" s="19">
        <v>186</v>
      </c>
      <c r="B198" s="20"/>
      <c r="C198" s="1"/>
      <c r="D198" s="91"/>
      <c r="E198" s="1"/>
      <c r="F198" s="1"/>
      <c r="G198" s="20"/>
      <c r="H198" s="201" t="str">
        <f t="shared" si="21"/>
        <v/>
      </c>
      <c r="I198" s="27" t="b">
        <v>0</v>
      </c>
      <c r="J198" s="92" t="str">
        <f t="shared" si="22"/>
        <v/>
      </c>
      <c r="K198" s="27" t="b">
        <f t="shared" si="18"/>
        <v>0</v>
      </c>
      <c r="L198" s="92" t="str">
        <f t="shared" si="23"/>
        <v/>
      </c>
      <c r="M198" s="27" t="b">
        <f t="shared" si="19"/>
        <v>0</v>
      </c>
      <c r="N198" s="92" t="str">
        <f t="shared" si="24"/>
        <v/>
      </c>
      <c r="O198" s="27" t="b">
        <f>IF(COUNTIF($G$13:G198,G198)&gt;1,TRUE,FALSE)</f>
        <v>0</v>
      </c>
      <c r="P198" s="92" t="str">
        <f t="shared" si="25"/>
        <v/>
      </c>
      <c r="Q198" s="28">
        <f t="shared" si="20"/>
        <v>44166</v>
      </c>
      <c r="R198" s="27" t="b">
        <f t="shared" si="26"/>
        <v>0</v>
      </c>
      <c r="S198" s="4"/>
      <c r="T198" s="4"/>
    </row>
    <row r="199" spans="1:20" s="30" customFormat="1" x14ac:dyDescent="0.25">
      <c r="A199" s="19">
        <v>187</v>
      </c>
      <c r="B199" s="20"/>
      <c r="C199" s="1"/>
      <c r="D199" s="91"/>
      <c r="E199" s="1"/>
      <c r="F199" s="1"/>
      <c r="G199" s="20"/>
      <c r="H199" s="201" t="str">
        <f t="shared" si="21"/>
        <v/>
      </c>
      <c r="I199" s="27" t="b">
        <v>0</v>
      </c>
      <c r="J199" s="92" t="str">
        <f t="shared" si="22"/>
        <v/>
      </c>
      <c r="K199" s="27" t="b">
        <f t="shared" si="18"/>
        <v>0</v>
      </c>
      <c r="L199" s="92" t="str">
        <f t="shared" si="23"/>
        <v/>
      </c>
      <c r="M199" s="27" t="b">
        <f t="shared" si="19"/>
        <v>0</v>
      </c>
      <c r="N199" s="92" t="str">
        <f t="shared" si="24"/>
        <v/>
      </c>
      <c r="O199" s="27" t="b">
        <f>IF(COUNTIF($G$13:G199,G199)&gt;1,TRUE,FALSE)</f>
        <v>0</v>
      </c>
      <c r="P199" s="92" t="str">
        <f t="shared" si="25"/>
        <v/>
      </c>
      <c r="Q199" s="28">
        <f t="shared" si="20"/>
        <v>44166</v>
      </c>
      <c r="R199" s="27" t="b">
        <f t="shared" si="26"/>
        <v>0</v>
      </c>
      <c r="S199" s="4"/>
      <c r="T199" s="4"/>
    </row>
    <row r="200" spans="1:20" s="30" customFormat="1" x14ac:dyDescent="0.25">
      <c r="A200" s="19">
        <v>188</v>
      </c>
      <c r="B200" s="20"/>
      <c r="C200" s="1"/>
      <c r="D200" s="91"/>
      <c r="E200" s="1"/>
      <c r="F200" s="1"/>
      <c r="G200" s="20"/>
      <c r="H200" s="201" t="str">
        <f t="shared" si="21"/>
        <v/>
      </c>
      <c r="I200" s="27" t="b">
        <v>0</v>
      </c>
      <c r="J200" s="92" t="str">
        <f t="shared" si="22"/>
        <v/>
      </c>
      <c r="K200" s="27" t="b">
        <f t="shared" si="18"/>
        <v>0</v>
      </c>
      <c r="L200" s="92" t="str">
        <f t="shared" si="23"/>
        <v/>
      </c>
      <c r="M200" s="27" t="b">
        <f t="shared" si="19"/>
        <v>0</v>
      </c>
      <c r="N200" s="92" t="str">
        <f t="shared" si="24"/>
        <v/>
      </c>
      <c r="O200" s="27" t="b">
        <f>IF(COUNTIF($G$13:G200,G200)&gt;1,TRUE,FALSE)</f>
        <v>0</v>
      </c>
      <c r="P200" s="92" t="str">
        <f t="shared" si="25"/>
        <v/>
      </c>
      <c r="Q200" s="28">
        <f t="shared" si="20"/>
        <v>44166</v>
      </c>
      <c r="R200" s="27" t="b">
        <f t="shared" si="26"/>
        <v>0</v>
      </c>
      <c r="S200" s="4"/>
      <c r="T200" s="4"/>
    </row>
    <row r="201" spans="1:20" s="30" customFormat="1" x14ac:dyDescent="0.25">
      <c r="A201" s="19">
        <v>189</v>
      </c>
      <c r="B201" s="20"/>
      <c r="C201" s="1"/>
      <c r="D201" s="91"/>
      <c r="E201" s="1"/>
      <c r="F201" s="1"/>
      <c r="G201" s="20"/>
      <c r="H201" s="201" t="str">
        <f t="shared" si="21"/>
        <v/>
      </c>
      <c r="I201" s="27" t="b">
        <v>0</v>
      </c>
      <c r="J201" s="92" t="str">
        <f t="shared" si="22"/>
        <v/>
      </c>
      <c r="K201" s="27" t="b">
        <f t="shared" si="18"/>
        <v>0</v>
      </c>
      <c r="L201" s="92" t="str">
        <f t="shared" si="23"/>
        <v/>
      </c>
      <c r="M201" s="27" t="b">
        <f t="shared" si="19"/>
        <v>0</v>
      </c>
      <c r="N201" s="92" t="str">
        <f t="shared" si="24"/>
        <v/>
      </c>
      <c r="O201" s="27" t="b">
        <f>IF(COUNTIF($G$13:G201,G201)&gt;1,TRUE,FALSE)</f>
        <v>0</v>
      </c>
      <c r="P201" s="92" t="str">
        <f t="shared" si="25"/>
        <v/>
      </c>
      <c r="Q201" s="28">
        <f t="shared" si="20"/>
        <v>44166</v>
      </c>
      <c r="R201" s="27" t="b">
        <f t="shared" si="26"/>
        <v>0</v>
      </c>
      <c r="S201" s="4"/>
      <c r="T201" s="4"/>
    </row>
    <row r="202" spans="1:20" s="30" customFormat="1" x14ac:dyDescent="0.25">
      <c r="A202" s="19">
        <v>190</v>
      </c>
      <c r="B202" s="20"/>
      <c r="C202" s="1"/>
      <c r="D202" s="91"/>
      <c r="E202" s="1"/>
      <c r="F202" s="1"/>
      <c r="G202" s="20"/>
      <c r="H202" s="201" t="str">
        <f t="shared" si="21"/>
        <v/>
      </c>
      <c r="I202" s="27" t="b">
        <v>0</v>
      </c>
      <c r="J202" s="92" t="str">
        <f t="shared" si="22"/>
        <v/>
      </c>
      <c r="K202" s="27" t="b">
        <f t="shared" si="18"/>
        <v>0</v>
      </c>
      <c r="L202" s="92" t="str">
        <f t="shared" si="23"/>
        <v/>
      </c>
      <c r="M202" s="27" t="b">
        <f t="shared" si="19"/>
        <v>0</v>
      </c>
      <c r="N202" s="92" t="str">
        <f t="shared" si="24"/>
        <v/>
      </c>
      <c r="O202" s="27" t="b">
        <f>IF(COUNTIF($G$13:G202,G202)&gt;1,TRUE,FALSE)</f>
        <v>0</v>
      </c>
      <c r="P202" s="92" t="str">
        <f t="shared" si="25"/>
        <v/>
      </c>
      <c r="Q202" s="28">
        <f t="shared" si="20"/>
        <v>44166</v>
      </c>
      <c r="R202" s="27" t="b">
        <f t="shared" si="26"/>
        <v>0</v>
      </c>
      <c r="S202" s="4"/>
      <c r="T202" s="4"/>
    </row>
    <row r="203" spans="1:20" s="30" customFormat="1" x14ac:dyDescent="0.25">
      <c r="A203" s="19">
        <v>191</v>
      </c>
      <c r="B203" s="20"/>
      <c r="C203" s="1"/>
      <c r="D203" s="91"/>
      <c r="E203" s="1"/>
      <c r="F203" s="1"/>
      <c r="G203" s="20"/>
      <c r="H203" s="201" t="str">
        <f t="shared" si="21"/>
        <v/>
      </c>
      <c r="I203" s="27" t="b">
        <v>0</v>
      </c>
      <c r="J203" s="92" t="str">
        <f t="shared" si="22"/>
        <v/>
      </c>
      <c r="K203" s="27" t="b">
        <f t="shared" si="18"/>
        <v>0</v>
      </c>
      <c r="L203" s="92" t="str">
        <f t="shared" si="23"/>
        <v/>
      </c>
      <c r="M203" s="27" t="b">
        <f t="shared" si="19"/>
        <v>0</v>
      </c>
      <c r="N203" s="92" t="str">
        <f t="shared" si="24"/>
        <v/>
      </c>
      <c r="O203" s="27" t="b">
        <f>IF(COUNTIF($G$13:G203,G203)&gt;1,TRUE,FALSE)</f>
        <v>0</v>
      </c>
      <c r="P203" s="92" t="str">
        <f t="shared" si="25"/>
        <v/>
      </c>
      <c r="Q203" s="28">
        <f t="shared" si="20"/>
        <v>44166</v>
      </c>
      <c r="R203" s="27" t="b">
        <f t="shared" si="26"/>
        <v>0</v>
      </c>
      <c r="S203" s="4"/>
      <c r="T203" s="4"/>
    </row>
    <row r="204" spans="1:20" s="30" customFormat="1" x14ac:dyDescent="0.25">
      <c r="A204" s="19">
        <v>192</v>
      </c>
      <c r="B204" s="20"/>
      <c r="C204" s="1"/>
      <c r="D204" s="91"/>
      <c r="E204" s="1"/>
      <c r="F204" s="1"/>
      <c r="G204" s="20"/>
      <c r="H204" s="201" t="str">
        <f t="shared" si="21"/>
        <v/>
      </c>
      <c r="I204" s="27" t="b">
        <v>0</v>
      </c>
      <c r="J204" s="92" t="str">
        <f t="shared" si="22"/>
        <v/>
      </c>
      <c r="K204" s="27" t="b">
        <f t="shared" si="18"/>
        <v>0</v>
      </c>
      <c r="L204" s="92" t="str">
        <f t="shared" si="23"/>
        <v/>
      </c>
      <c r="M204" s="27" t="b">
        <f t="shared" si="19"/>
        <v>0</v>
      </c>
      <c r="N204" s="92" t="str">
        <f t="shared" si="24"/>
        <v/>
      </c>
      <c r="O204" s="27" t="b">
        <f>IF(COUNTIF($G$13:G204,G204)&gt;1,TRUE,FALSE)</f>
        <v>0</v>
      </c>
      <c r="P204" s="92" t="str">
        <f t="shared" si="25"/>
        <v/>
      </c>
      <c r="Q204" s="28">
        <f t="shared" si="20"/>
        <v>44166</v>
      </c>
      <c r="R204" s="27" t="b">
        <f t="shared" si="26"/>
        <v>0</v>
      </c>
      <c r="S204" s="4"/>
      <c r="T204" s="4"/>
    </row>
    <row r="205" spans="1:20" s="30" customFormat="1" x14ac:dyDescent="0.25">
      <c r="A205" s="19">
        <v>193</v>
      </c>
      <c r="B205" s="20"/>
      <c r="C205" s="1"/>
      <c r="D205" s="91"/>
      <c r="E205" s="1"/>
      <c r="F205" s="1"/>
      <c r="G205" s="20"/>
      <c r="H205" s="201" t="str">
        <f t="shared" si="21"/>
        <v/>
      </c>
      <c r="I205" s="27" t="b">
        <v>0</v>
      </c>
      <c r="J205" s="92" t="str">
        <f t="shared" si="22"/>
        <v/>
      </c>
      <c r="K205" s="27" t="b">
        <f t="shared" ref="K205:K268" si="27">IF(E205&gt;0,AND(D205=NivText80,E205&lt;$K$8),FALSE)</f>
        <v>0</v>
      </c>
      <c r="L205" s="92" t="str">
        <f t="shared" si="23"/>
        <v/>
      </c>
      <c r="M205" s="27" t="b">
        <f t="shared" ref="M205:M268" si="28">IF(AND(G205&lt;&gt;"",F205=""),TRUE,FALSE)</f>
        <v>0</v>
      </c>
      <c r="N205" s="92" t="str">
        <f t="shared" si="24"/>
        <v/>
      </c>
      <c r="O205" s="27" t="b">
        <f>IF(COUNTIF($G$13:G205,G205)&gt;1,TRUE,FALSE)</f>
        <v>0</v>
      </c>
      <c r="P205" s="92" t="str">
        <f t="shared" si="25"/>
        <v/>
      </c>
      <c r="Q205" s="28">
        <f t="shared" ref="Q205:Q268" si="29">MAX(E205,$M$8)</f>
        <v>44166</v>
      </c>
      <c r="R205" s="27" t="b">
        <f t="shared" si="26"/>
        <v>0</v>
      </c>
      <c r="S205" s="4"/>
      <c r="T205" s="4"/>
    </row>
    <row r="206" spans="1:20" s="30" customFormat="1" x14ac:dyDescent="0.25">
      <c r="A206" s="19">
        <v>194</v>
      </c>
      <c r="B206" s="20"/>
      <c r="C206" s="1"/>
      <c r="D206" s="91"/>
      <c r="E206" s="1"/>
      <c r="F206" s="1"/>
      <c r="G206" s="20"/>
      <c r="H206" s="201" t="str">
        <f t="shared" ref="H206:H269" si="30">IF(I206,J206&amp;". ","")&amp;IF(K206,L206&amp;". ","")&amp;IF(O206,P206&amp;". ","")&amp;IF(M206,N206&amp;". ","")</f>
        <v/>
      </c>
      <c r="I206" s="27" t="b">
        <v>0</v>
      </c>
      <c r="J206" s="92" t="str">
        <f t="shared" ref="J206:J269" si="31">IF(I206,J$11,"")</f>
        <v/>
      </c>
      <c r="K206" s="27" t="b">
        <f t="shared" si="27"/>
        <v>0</v>
      </c>
      <c r="L206" s="92" t="str">
        <f t="shared" ref="L206:L269" si="32">IF(K206,$L$11,"")</f>
        <v/>
      </c>
      <c r="M206" s="27" t="b">
        <f t="shared" si="28"/>
        <v>0</v>
      </c>
      <c r="N206" s="92" t="str">
        <f t="shared" ref="N206:N269" si="33">IF(M206,N$11,"")</f>
        <v/>
      </c>
      <c r="O206" s="27" t="b">
        <f>IF(COUNTIF($G$13:G206,G206)&gt;1,TRUE,FALSE)</f>
        <v>0</v>
      </c>
      <c r="P206" s="92" t="str">
        <f t="shared" ref="P206:P269" si="34">IF(O206,P$11,"")</f>
        <v/>
      </c>
      <c r="Q206" s="28">
        <f t="shared" si="29"/>
        <v>44166</v>
      </c>
      <c r="R206" s="27" t="b">
        <f t="shared" ref="R206:R269" si="35">OR(I206,K206,M206,O206)</f>
        <v>0</v>
      </c>
      <c r="S206" s="4"/>
      <c r="T206" s="4"/>
    </row>
    <row r="207" spans="1:20" s="30" customFormat="1" x14ac:dyDescent="0.25">
      <c r="A207" s="19">
        <v>195</v>
      </c>
      <c r="B207" s="20"/>
      <c r="C207" s="1"/>
      <c r="D207" s="91"/>
      <c r="E207" s="1"/>
      <c r="F207" s="1"/>
      <c r="G207" s="20"/>
      <c r="H207" s="201" t="str">
        <f t="shared" si="30"/>
        <v/>
      </c>
      <c r="I207" s="27" t="b">
        <v>0</v>
      </c>
      <c r="J207" s="92" t="str">
        <f t="shared" si="31"/>
        <v/>
      </c>
      <c r="K207" s="27" t="b">
        <f t="shared" si="27"/>
        <v>0</v>
      </c>
      <c r="L207" s="92" t="str">
        <f t="shared" si="32"/>
        <v/>
      </c>
      <c r="M207" s="27" t="b">
        <f t="shared" si="28"/>
        <v>0</v>
      </c>
      <c r="N207" s="92" t="str">
        <f t="shared" si="33"/>
        <v/>
      </c>
      <c r="O207" s="27" t="b">
        <f>IF(COUNTIF($G$13:G207,G207)&gt;1,TRUE,FALSE)</f>
        <v>0</v>
      </c>
      <c r="P207" s="92" t="str">
        <f t="shared" si="34"/>
        <v/>
      </c>
      <c r="Q207" s="28">
        <f t="shared" si="29"/>
        <v>44166</v>
      </c>
      <c r="R207" s="27" t="b">
        <f t="shared" si="35"/>
        <v>0</v>
      </c>
      <c r="S207" s="4"/>
      <c r="T207" s="4"/>
    </row>
    <row r="208" spans="1:20" s="30" customFormat="1" x14ac:dyDescent="0.25">
      <c r="A208" s="19">
        <v>196</v>
      </c>
      <c r="B208" s="20"/>
      <c r="C208" s="1"/>
      <c r="D208" s="91"/>
      <c r="E208" s="1"/>
      <c r="F208" s="1"/>
      <c r="G208" s="20"/>
      <c r="H208" s="201" t="str">
        <f t="shared" si="30"/>
        <v/>
      </c>
      <c r="I208" s="27" t="b">
        <v>0</v>
      </c>
      <c r="J208" s="92" t="str">
        <f t="shared" si="31"/>
        <v/>
      </c>
      <c r="K208" s="27" t="b">
        <f t="shared" si="27"/>
        <v>0</v>
      </c>
      <c r="L208" s="92" t="str">
        <f t="shared" si="32"/>
        <v/>
      </c>
      <c r="M208" s="27" t="b">
        <f t="shared" si="28"/>
        <v>0</v>
      </c>
      <c r="N208" s="92" t="str">
        <f t="shared" si="33"/>
        <v/>
      </c>
      <c r="O208" s="27" t="b">
        <f>IF(COUNTIF($G$13:G208,G208)&gt;1,TRUE,FALSE)</f>
        <v>0</v>
      </c>
      <c r="P208" s="92" t="str">
        <f t="shared" si="34"/>
        <v/>
      </c>
      <c r="Q208" s="28">
        <f t="shared" si="29"/>
        <v>44166</v>
      </c>
      <c r="R208" s="27" t="b">
        <f t="shared" si="35"/>
        <v>0</v>
      </c>
      <c r="S208" s="4"/>
      <c r="T208" s="4"/>
    </row>
    <row r="209" spans="1:20" s="30" customFormat="1" x14ac:dyDescent="0.25">
      <c r="A209" s="19">
        <v>197</v>
      </c>
      <c r="B209" s="20"/>
      <c r="C209" s="1"/>
      <c r="D209" s="91"/>
      <c r="E209" s="1"/>
      <c r="F209" s="1"/>
      <c r="G209" s="20"/>
      <c r="H209" s="201" t="str">
        <f t="shared" si="30"/>
        <v/>
      </c>
      <c r="I209" s="27" t="b">
        <v>0</v>
      </c>
      <c r="J209" s="92" t="str">
        <f t="shared" si="31"/>
        <v/>
      </c>
      <c r="K209" s="27" t="b">
        <f t="shared" si="27"/>
        <v>0</v>
      </c>
      <c r="L209" s="92" t="str">
        <f t="shared" si="32"/>
        <v/>
      </c>
      <c r="M209" s="27" t="b">
        <f t="shared" si="28"/>
        <v>0</v>
      </c>
      <c r="N209" s="92" t="str">
        <f t="shared" si="33"/>
        <v/>
      </c>
      <c r="O209" s="27" t="b">
        <f>IF(COUNTIF($G$13:G209,G209)&gt;1,TRUE,FALSE)</f>
        <v>0</v>
      </c>
      <c r="P209" s="92" t="str">
        <f t="shared" si="34"/>
        <v/>
      </c>
      <c r="Q209" s="28">
        <f t="shared" si="29"/>
        <v>44166</v>
      </c>
      <c r="R209" s="27" t="b">
        <f t="shared" si="35"/>
        <v>0</v>
      </c>
      <c r="S209" s="4"/>
      <c r="T209" s="4"/>
    </row>
    <row r="210" spans="1:20" s="30" customFormat="1" x14ac:dyDescent="0.25">
      <c r="A210" s="19">
        <v>198</v>
      </c>
      <c r="B210" s="20"/>
      <c r="C210" s="1"/>
      <c r="D210" s="91"/>
      <c r="E210" s="1"/>
      <c r="F210" s="1"/>
      <c r="G210" s="20"/>
      <c r="H210" s="201" t="str">
        <f t="shared" si="30"/>
        <v/>
      </c>
      <c r="I210" s="27" t="b">
        <v>0</v>
      </c>
      <c r="J210" s="92" t="str">
        <f t="shared" si="31"/>
        <v/>
      </c>
      <c r="K210" s="27" t="b">
        <f t="shared" si="27"/>
        <v>0</v>
      </c>
      <c r="L210" s="92" t="str">
        <f t="shared" si="32"/>
        <v/>
      </c>
      <c r="M210" s="27" t="b">
        <f t="shared" si="28"/>
        <v>0</v>
      </c>
      <c r="N210" s="92" t="str">
        <f t="shared" si="33"/>
        <v/>
      </c>
      <c r="O210" s="27" t="b">
        <f>IF(COUNTIF($G$13:G210,G210)&gt;1,TRUE,FALSE)</f>
        <v>0</v>
      </c>
      <c r="P210" s="92" t="str">
        <f t="shared" si="34"/>
        <v/>
      </c>
      <c r="Q210" s="28">
        <f t="shared" si="29"/>
        <v>44166</v>
      </c>
      <c r="R210" s="27" t="b">
        <f t="shared" si="35"/>
        <v>0</v>
      </c>
      <c r="S210" s="4"/>
      <c r="T210" s="4"/>
    </row>
    <row r="211" spans="1:20" s="30" customFormat="1" x14ac:dyDescent="0.25">
      <c r="A211" s="19">
        <v>199</v>
      </c>
      <c r="B211" s="20"/>
      <c r="C211" s="1"/>
      <c r="D211" s="91"/>
      <c r="E211" s="1"/>
      <c r="F211" s="1"/>
      <c r="G211" s="20"/>
      <c r="H211" s="201" t="str">
        <f t="shared" si="30"/>
        <v/>
      </c>
      <c r="I211" s="27" t="b">
        <v>0</v>
      </c>
      <c r="J211" s="92" t="str">
        <f t="shared" si="31"/>
        <v/>
      </c>
      <c r="K211" s="27" t="b">
        <f t="shared" si="27"/>
        <v>0</v>
      </c>
      <c r="L211" s="92" t="str">
        <f t="shared" si="32"/>
        <v/>
      </c>
      <c r="M211" s="27" t="b">
        <f t="shared" si="28"/>
        <v>0</v>
      </c>
      <c r="N211" s="92" t="str">
        <f t="shared" si="33"/>
        <v/>
      </c>
      <c r="O211" s="27" t="b">
        <f>IF(COUNTIF($G$13:G211,G211)&gt;1,TRUE,FALSE)</f>
        <v>0</v>
      </c>
      <c r="P211" s="92" t="str">
        <f t="shared" si="34"/>
        <v/>
      </c>
      <c r="Q211" s="28">
        <f t="shared" si="29"/>
        <v>44166</v>
      </c>
      <c r="R211" s="27" t="b">
        <f t="shared" si="35"/>
        <v>0</v>
      </c>
      <c r="S211" s="4"/>
      <c r="T211" s="4"/>
    </row>
    <row r="212" spans="1:20" s="30" customFormat="1" x14ac:dyDescent="0.25">
      <c r="A212" s="19">
        <v>200</v>
      </c>
      <c r="B212" s="20"/>
      <c r="C212" s="1"/>
      <c r="D212" s="91"/>
      <c r="E212" s="1"/>
      <c r="F212" s="1"/>
      <c r="G212" s="20"/>
      <c r="H212" s="201" t="str">
        <f t="shared" si="30"/>
        <v/>
      </c>
      <c r="I212" s="27" t="b">
        <v>0</v>
      </c>
      <c r="J212" s="92" t="str">
        <f t="shared" si="31"/>
        <v/>
      </c>
      <c r="K212" s="27" t="b">
        <f t="shared" si="27"/>
        <v>0</v>
      </c>
      <c r="L212" s="92" t="str">
        <f t="shared" si="32"/>
        <v/>
      </c>
      <c r="M212" s="27" t="b">
        <f t="shared" si="28"/>
        <v>0</v>
      </c>
      <c r="N212" s="92" t="str">
        <f t="shared" si="33"/>
        <v/>
      </c>
      <c r="O212" s="27" t="b">
        <f>IF(COUNTIF($G$13:G212,G212)&gt;1,TRUE,FALSE)</f>
        <v>0</v>
      </c>
      <c r="P212" s="92" t="str">
        <f t="shared" si="34"/>
        <v/>
      </c>
      <c r="Q212" s="28">
        <f t="shared" si="29"/>
        <v>44166</v>
      </c>
      <c r="R212" s="27" t="b">
        <f t="shared" si="35"/>
        <v>0</v>
      </c>
      <c r="S212" s="4"/>
      <c r="T212" s="4"/>
    </row>
    <row r="213" spans="1:20" s="30" customFormat="1" x14ac:dyDescent="0.25">
      <c r="A213" s="19">
        <v>201</v>
      </c>
      <c r="B213" s="20"/>
      <c r="C213" s="1"/>
      <c r="D213" s="91"/>
      <c r="E213" s="1"/>
      <c r="F213" s="1"/>
      <c r="G213" s="20"/>
      <c r="H213" s="201" t="str">
        <f t="shared" si="30"/>
        <v/>
      </c>
      <c r="I213" s="27" t="b">
        <v>0</v>
      </c>
      <c r="J213" s="92" t="str">
        <f t="shared" si="31"/>
        <v/>
      </c>
      <c r="K213" s="27" t="b">
        <f t="shared" si="27"/>
        <v>0</v>
      </c>
      <c r="L213" s="92" t="str">
        <f t="shared" si="32"/>
        <v/>
      </c>
      <c r="M213" s="27" t="b">
        <f t="shared" si="28"/>
        <v>0</v>
      </c>
      <c r="N213" s="92" t="str">
        <f t="shared" si="33"/>
        <v/>
      </c>
      <c r="O213" s="27" t="b">
        <f>IF(COUNTIF($G$13:G213,G213)&gt;1,TRUE,FALSE)</f>
        <v>0</v>
      </c>
      <c r="P213" s="92" t="str">
        <f t="shared" si="34"/>
        <v/>
      </c>
      <c r="Q213" s="28">
        <f t="shared" si="29"/>
        <v>44166</v>
      </c>
      <c r="R213" s="27" t="b">
        <f t="shared" si="35"/>
        <v>0</v>
      </c>
      <c r="S213" s="4"/>
      <c r="T213" s="4"/>
    </row>
    <row r="214" spans="1:20" s="30" customFormat="1" x14ac:dyDescent="0.25">
      <c r="A214" s="19">
        <v>202</v>
      </c>
      <c r="B214" s="20"/>
      <c r="C214" s="1"/>
      <c r="D214" s="91"/>
      <c r="E214" s="1"/>
      <c r="F214" s="1"/>
      <c r="G214" s="20"/>
      <c r="H214" s="201" t="str">
        <f t="shared" si="30"/>
        <v/>
      </c>
      <c r="I214" s="27" t="b">
        <v>0</v>
      </c>
      <c r="J214" s="92" t="str">
        <f t="shared" si="31"/>
        <v/>
      </c>
      <c r="K214" s="27" t="b">
        <f t="shared" si="27"/>
        <v>0</v>
      </c>
      <c r="L214" s="92" t="str">
        <f t="shared" si="32"/>
        <v/>
      </c>
      <c r="M214" s="27" t="b">
        <f t="shared" si="28"/>
        <v>0</v>
      </c>
      <c r="N214" s="92" t="str">
        <f t="shared" si="33"/>
        <v/>
      </c>
      <c r="O214" s="27" t="b">
        <f>IF(COUNTIF($G$13:G214,G214)&gt;1,TRUE,FALSE)</f>
        <v>0</v>
      </c>
      <c r="P214" s="92" t="str">
        <f t="shared" si="34"/>
        <v/>
      </c>
      <c r="Q214" s="28">
        <f t="shared" si="29"/>
        <v>44166</v>
      </c>
      <c r="R214" s="27" t="b">
        <f t="shared" si="35"/>
        <v>0</v>
      </c>
      <c r="S214" s="4"/>
      <c r="T214" s="4"/>
    </row>
    <row r="215" spans="1:20" s="30" customFormat="1" x14ac:dyDescent="0.25">
      <c r="A215" s="19">
        <v>203</v>
      </c>
      <c r="B215" s="20"/>
      <c r="C215" s="1"/>
      <c r="D215" s="91"/>
      <c r="E215" s="1"/>
      <c r="F215" s="1"/>
      <c r="G215" s="20"/>
      <c r="H215" s="201" t="str">
        <f t="shared" si="30"/>
        <v/>
      </c>
      <c r="I215" s="27" t="b">
        <v>0</v>
      </c>
      <c r="J215" s="92" t="str">
        <f t="shared" si="31"/>
        <v/>
      </c>
      <c r="K215" s="27" t="b">
        <f t="shared" si="27"/>
        <v>0</v>
      </c>
      <c r="L215" s="92" t="str">
        <f t="shared" si="32"/>
        <v/>
      </c>
      <c r="M215" s="27" t="b">
        <f t="shared" si="28"/>
        <v>0</v>
      </c>
      <c r="N215" s="92" t="str">
        <f t="shared" si="33"/>
        <v/>
      </c>
      <c r="O215" s="27" t="b">
        <f>IF(COUNTIF($G$13:G215,G215)&gt;1,TRUE,FALSE)</f>
        <v>0</v>
      </c>
      <c r="P215" s="92" t="str">
        <f t="shared" si="34"/>
        <v/>
      </c>
      <c r="Q215" s="28">
        <f t="shared" si="29"/>
        <v>44166</v>
      </c>
      <c r="R215" s="27" t="b">
        <f t="shared" si="35"/>
        <v>0</v>
      </c>
      <c r="S215" s="4"/>
      <c r="T215" s="4"/>
    </row>
    <row r="216" spans="1:20" s="30" customFormat="1" x14ac:dyDescent="0.25">
      <c r="A216" s="19">
        <v>204</v>
      </c>
      <c r="B216" s="20"/>
      <c r="C216" s="1"/>
      <c r="D216" s="91"/>
      <c r="E216" s="1"/>
      <c r="F216" s="1"/>
      <c r="G216" s="20"/>
      <c r="H216" s="201" t="str">
        <f t="shared" si="30"/>
        <v/>
      </c>
      <c r="I216" s="27" t="b">
        <v>0</v>
      </c>
      <c r="J216" s="92" t="str">
        <f t="shared" si="31"/>
        <v/>
      </c>
      <c r="K216" s="27" t="b">
        <f t="shared" si="27"/>
        <v>0</v>
      </c>
      <c r="L216" s="92" t="str">
        <f t="shared" si="32"/>
        <v/>
      </c>
      <c r="M216" s="27" t="b">
        <f t="shared" si="28"/>
        <v>0</v>
      </c>
      <c r="N216" s="92" t="str">
        <f t="shared" si="33"/>
        <v/>
      </c>
      <c r="O216" s="27" t="b">
        <f>IF(COUNTIF($G$13:G216,G216)&gt;1,TRUE,FALSE)</f>
        <v>0</v>
      </c>
      <c r="P216" s="92" t="str">
        <f t="shared" si="34"/>
        <v/>
      </c>
      <c r="Q216" s="28">
        <f t="shared" si="29"/>
        <v>44166</v>
      </c>
      <c r="R216" s="27" t="b">
        <f t="shared" si="35"/>
        <v>0</v>
      </c>
      <c r="S216" s="4"/>
      <c r="T216" s="4"/>
    </row>
    <row r="217" spans="1:20" s="30" customFormat="1" x14ac:dyDescent="0.25">
      <c r="A217" s="19">
        <v>205</v>
      </c>
      <c r="B217" s="20"/>
      <c r="C217" s="1"/>
      <c r="D217" s="91"/>
      <c r="E217" s="1"/>
      <c r="F217" s="1"/>
      <c r="G217" s="20"/>
      <c r="H217" s="201" t="str">
        <f t="shared" si="30"/>
        <v/>
      </c>
      <c r="I217" s="27" t="b">
        <v>0</v>
      </c>
      <c r="J217" s="92" t="str">
        <f t="shared" si="31"/>
        <v/>
      </c>
      <c r="K217" s="27" t="b">
        <f t="shared" si="27"/>
        <v>0</v>
      </c>
      <c r="L217" s="92" t="str">
        <f t="shared" si="32"/>
        <v/>
      </c>
      <c r="M217" s="27" t="b">
        <f t="shared" si="28"/>
        <v>0</v>
      </c>
      <c r="N217" s="92" t="str">
        <f t="shared" si="33"/>
        <v/>
      </c>
      <c r="O217" s="27" t="b">
        <f>IF(COUNTIF($G$13:G217,G217)&gt;1,TRUE,FALSE)</f>
        <v>0</v>
      </c>
      <c r="P217" s="92" t="str">
        <f t="shared" si="34"/>
        <v/>
      </c>
      <c r="Q217" s="28">
        <f t="shared" si="29"/>
        <v>44166</v>
      </c>
      <c r="R217" s="27" t="b">
        <f t="shared" si="35"/>
        <v>0</v>
      </c>
      <c r="S217" s="4"/>
      <c r="T217" s="4"/>
    </row>
    <row r="218" spans="1:20" s="30" customFormat="1" x14ac:dyDescent="0.25">
      <c r="A218" s="19">
        <v>206</v>
      </c>
      <c r="B218" s="20"/>
      <c r="C218" s="1"/>
      <c r="D218" s="91"/>
      <c r="E218" s="1"/>
      <c r="F218" s="1"/>
      <c r="G218" s="20"/>
      <c r="H218" s="201" t="str">
        <f t="shared" si="30"/>
        <v/>
      </c>
      <c r="I218" s="27" t="b">
        <v>0</v>
      </c>
      <c r="J218" s="92" t="str">
        <f t="shared" si="31"/>
        <v/>
      </c>
      <c r="K218" s="27" t="b">
        <f t="shared" si="27"/>
        <v>0</v>
      </c>
      <c r="L218" s="92" t="str">
        <f t="shared" si="32"/>
        <v/>
      </c>
      <c r="M218" s="27" t="b">
        <f t="shared" si="28"/>
        <v>0</v>
      </c>
      <c r="N218" s="92" t="str">
        <f t="shared" si="33"/>
        <v/>
      </c>
      <c r="O218" s="27" t="b">
        <f>IF(COUNTIF($G$13:G218,G218)&gt;1,TRUE,FALSE)</f>
        <v>0</v>
      </c>
      <c r="P218" s="92" t="str">
        <f t="shared" si="34"/>
        <v/>
      </c>
      <c r="Q218" s="28">
        <f t="shared" si="29"/>
        <v>44166</v>
      </c>
      <c r="R218" s="27" t="b">
        <f t="shared" si="35"/>
        <v>0</v>
      </c>
      <c r="S218" s="4"/>
      <c r="T218" s="4"/>
    </row>
    <row r="219" spans="1:20" s="30" customFormat="1" x14ac:dyDescent="0.25">
      <c r="A219" s="19">
        <v>207</v>
      </c>
      <c r="B219" s="20"/>
      <c r="C219" s="1"/>
      <c r="D219" s="91"/>
      <c r="E219" s="1"/>
      <c r="F219" s="1"/>
      <c r="G219" s="20"/>
      <c r="H219" s="201" t="str">
        <f t="shared" si="30"/>
        <v/>
      </c>
      <c r="I219" s="27" t="b">
        <v>0</v>
      </c>
      <c r="J219" s="92" t="str">
        <f t="shared" si="31"/>
        <v/>
      </c>
      <c r="K219" s="27" t="b">
        <f t="shared" si="27"/>
        <v>0</v>
      </c>
      <c r="L219" s="92" t="str">
        <f t="shared" si="32"/>
        <v/>
      </c>
      <c r="M219" s="27" t="b">
        <f t="shared" si="28"/>
        <v>0</v>
      </c>
      <c r="N219" s="92" t="str">
        <f t="shared" si="33"/>
        <v/>
      </c>
      <c r="O219" s="27" t="b">
        <f>IF(COUNTIF($G$13:G219,G219)&gt;1,TRUE,FALSE)</f>
        <v>0</v>
      </c>
      <c r="P219" s="92" t="str">
        <f t="shared" si="34"/>
        <v/>
      </c>
      <c r="Q219" s="28">
        <f t="shared" si="29"/>
        <v>44166</v>
      </c>
      <c r="R219" s="27" t="b">
        <f t="shared" si="35"/>
        <v>0</v>
      </c>
      <c r="S219" s="4"/>
      <c r="T219" s="4"/>
    </row>
    <row r="220" spans="1:20" s="30" customFormat="1" x14ac:dyDescent="0.25">
      <c r="A220" s="19">
        <v>208</v>
      </c>
      <c r="B220" s="20"/>
      <c r="C220" s="1"/>
      <c r="D220" s="91"/>
      <c r="E220" s="1"/>
      <c r="F220" s="1"/>
      <c r="G220" s="20"/>
      <c r="H220" s="201" t="str">
        <f t="shared" si="30"/>
        <v/>
      </c>
      <c r="I220" s="27" t="b">
        <v>0</v>
      </c>
      <c r="J220" s="92" t="str">
        <f t="shared" si="31"/>
        <v/>
      </c>
      <c r="K220" s="27" t="b">
        <f t="shared" si="27"/>
        <v>0</v>
      </c>
      <c r="L220" s="92" t="str">
        <f t="shared" si="32"/>
        <v/>
      </c>
      <c r="M220" s="27" t="b">
        <f t="shared" si="28"/>
        <v>0</v>
      </c>
      <c r="N220" s="92" t="str">
        <f t="shared" si="33"/>
        <v/>
      </c>
      <c r="O220" s="27" t="b">
        <f>IF(COUNTIF($G$13:G220,G220)&gt;1,TRUE,FALSE)</f>
        <v>0</v>
      </c>
      <c r="P220" s="92" t="str">
        <f t="shared" si="34"/>
        <v/>
      </c>
      <c r="Q220" s="28">
        <f t="shared" si="29"/>
        <v>44166</v>
      </c>
      <c r="R220" s="27" t="b">
        <f t="shared" si="35"/>
        <v>0</v>
      </c>
      <c r="S220" s="4"/>
      <c r="T220" s="4"/>
    </row>
    <row r="221" spans="1:20" s="30" customFormat="1" x14ac:dyDescent="0.25">
      <c r="A221" s="19">
        <v>209</v>
      </c>
      <c r="B221" s="20"/>
      <c r="C221" s="1"/>
      <c r="D221" s="91"/>
      <c r="E221" s="1"/>
      <c r="F221" s="1"/>
      <c r="G221" s="20"/>
      <c r="H221" s="201" t="str">
        <f t="shared" si="30"/>
        <v/>
      </c>
      <c r="I221" s="27" t="b">
        <v>0</v>
      </c>
      <c r="J221" s="92" t="str">
        <f t="shared" si="31"/>
        <v/>
      </c>
      <c r="K221" s="27" t="b">
        <f t="shared" si="27"/>
        <v>0</v>
      </c>
      <c r="L221" s="92" t="str">
        <f t="shared" si="32"/>
        <v/>
      </c>
      <c r="M221" s="27" t="b">
        <f t="shared" si="28"/>
        <v>0</v>
      </c>
      <c r="N221" s="92" t="str">
        <f t="shared" si="33"/>
        <v/>
      </c>
      <c r="O221" s="27" t="b">
        <f>IF(COUNTIF($G$13:G221,G221)&gt;1,TRUE,FALSE)</f>
        <v>0</v>
      </c>
      <c r="P221" s="92" t="str">
        <f t="shared" si="34"/>
        <v/>
      </c>
      <c r="Q221" s="28">
        <f t="shared" si="29"/>
        <v>44166</v>
      </c>
      <c r="R221" s="27" t="b">
        <f t="shared" si="35"/>
        <v>0</v>
      </c>
      <c r="S221" s="4"/>
      <c r="T221" s="4"/>
    </row>
    <row r="222" spans="1:20" s="30" customFormat="1" x14ac:dyDescent="0.25">
      <c r="A222" s="19">
        <v>210</v>
      </c>
      <c r="B222" s="20"/>
      <c r="C222" s="1"/>
      <c r="D222" s="91"/>
      <c r="E222" s="1"/>
      <c r="F222" s="1"/>
      <c r="G222" s="20"/>
      <c r="H222" s="201" t="str">
        <f t="shared" si="30"/>
        <v/>
      </c>
      <c r="I222" s="27" t="b">
        <v>0</v>
      </c>
      <c r="J222" s="92" t="str">
        <f t="shared" si="31"/>
        <v/>
      </c>
      <c r="K222" s="27" t="b">
        <f t="shared" si="27"/>
        <v>0</v>
      </c>
      <c r="L222" s="92" t="str">
        <f t="shared" si="32"/>
        <v/>
      </c>
      <c r="M222" s="27" t="b">
        <f t="shared" si="28"/>
        <v>0</v>
      </c>
      <c r="N222" s="92" t="str">
        <f t="shared" si="33"/>
        <v/>
      </c>
      <c r="O222" s="27" t="b">
        <f>IF(COUNTIF($G$13:G222,G222)&gt;1,TRUE,FALSE)</f>
        <v>0</v>
      </c>
      <c r="P222" s="92" t="str">
        <f t="shared" si="34"/>
        <v/>
      </c>
      <c r="Q222" s="28">
        <f t="shared" si="29"/>
        <v>44166</v>
      </c>
      <c r="R222" s="27" t="b">
        <f t="shared" si="35"/>
        <v>0</v>
      </c>
      <c r="S222" s="4"/>
      <c r="T222" s="4"/>
    </row>
    <row r="223" spans="1:20" s="30" customFormat="1" x14ac:dyDescent="0.25">
      <c r="A223" s="19">
        <v>211</v>
      </c>
      <c r="B223" s="20"/>
      <c r="C223" s="1"/>
      <c r="D223" s="91"/>
      <c r="E223" s="1"/>
      <c r="F223" s="1"/>
      <c r="G223" s="20"/>
      <c r="H223" s="201" t="str">
        <f t="shared" si="30"/>
        <v/>
      </c>
      <c r="I223" s="27" t="b">
        <v>0</v>
      </c>
      <c r="J223" s="92" t="str">
        <f t="shared" si="31"/>
        <v/>
      </c>
      <c r="K223" s="27" t="b">
        <f t="shared" si="27"/>
        <v>0</v>
      </c>
      <c r="L223" s="92" t="str">
        <f t="shared" si="32"/>
        <v/>
      </c>
      <c r="M223" s="27" t="b">
        <f t="shared" si="28"/>
        <v>0</v>
      </c>
      <c r="N223" s="92" t="str">
        <f t="shared" si="33"/>
        <v/>
      </c>
      <c r="O223" s="27" t="b">
        <f>IF(COUNTIF($G$13:G223,G223)&gt;1,TRUE,FALSE)</f>
        <v>0</v>
      </c>
      <c r="P223" s="92" t="str">
        <f t="shared" si="34"/>
        <v/>
      </c>
      <c r="Q223" s="28">
        <f t="shared" si="29"/>
        <v>44166</v>
      </c>
      <c r="R223" s="27" t="b">
        <f t="shared" si="35"/>
        <v>0</v>
      </c>
      <c r="S223" s="4"/>
      <c r="T223" s="4"/>
    </row>
    <row r="224" spans="1:20" s="30" customFormat="1" x14ac:dyDescent="0.25">
      <c r="A224" s="19">
        <v>212</v>
      </c>
      <c r="B224" s="20"/>
      <c r="C224" s="1"/>
      <c r="D224" s="91"/>
      <c r="E224" s="1"/>
      <c r="F224" s="1"/>
      <c r="G224" s="20"/>
      <c r="H224" s="201" t="str">
        <f t="shared" si="30"/>
        <v/>
      </c>
      <c r="I224" s="27" t="b">
        <v>0</v>
      </c>
      <c r="J224" s="92" t="str">
        <f t="shared" si="31"/>
        <v/>
      </c>
      <c r="K224" s="27" t="b">
        <f t="shared" si="27"/>
        <v>0</v>
      </c>
      <c r="L224" s="92" t="str">
        <f t="shared" si="32"/>
        <v/>
      </c>
      <c r="M224" s="27" t="b">
        <f t="shared" si="28"/>
        <v>0</v>
      </c>
      <c r="N224" s="92" t="str">
        <f t="shared" si="33"/>
        <v/>
      </c>
      <c r="O224" s="27" t="b">
        <f>IF(COUNTIF($G$13:G224,G224)&gt;1,TRUE,FALSE)</f>
        <v>0</v>
      </c>
      <c r="P224" s="92" t="str">
        <f t="shared" si="34"/>
        <v/>
      </c>
      <c r="Q224" s="28">
        <f t="shared" si="29"/>
        <v>44166</v>
      </c>
      <c r="R224" s="27" t="b">
        <f t="shared" si="35"/>
        <v>0</v>
      </c>
      <c r="S224" s="4"/>
      <c r="T224" s="4"/>
    </row>
    <row r="225" spans="1:20" s="30" customFormat="1" x14ac:dyDescent="0.25">
      <c r="A225" s="19">
        <v>213</v>
      </c>
      <c r="B225" s="20"/>
      <c r="C225" s="1"/>
      <c r="D225" s="91"/>
      <c r="E225" s="1"/>
      <c r="F225" s="1"/>
      <c r="G225" s="20"/>
      <c r="H225" s="201" t="str">
        <f t="shared" si="30"/>
        <v/>
      </c>
      <c r="I225" s="27" t="b">
        <v>0</v>
      </c>
      <c r="J225" s="92" t="str">
        <f t="shared" si="31"/>
        <v/>
      </c>
      <c r="K225" s="27" t="b">
        <f t="shared" si="27"/>
        <v>0</v>
      </c>
      <c r="L225" s="92" t="str">
        <f t="shared" si="32"/>
        <v/>
      </c>
      <c r="M225" s="27" t="b">
        <f t="shared" si="28"/>
        <v>0</v>
      </c>
      <c r="N225" s="92" t="str">
        <f t="shared" si="33"/>
        <v/>
      </c>
      <c r="O225" s="27" t="b">
        <f>IF(COUNTIF($G$13:G225,G225)&gt;1,TRUE,FALSE)</f>
        <v>0</v>
      </c>
      <c r="P225" s="92" t="str">
        <f t="shared" si="34"/>
        <v/>
      </c>
      <c r="Q225" s="28">
        <f t="shared" si="29"/>
        <v>44166</v>
      </c>
      <c r="R225" s="27" t="b">
        <f t="shared" si="35"/>
        <v>0</v>
      </c>
      <c r="S225" s="4"/>
      <c r="T225" s="4"/>
    </row>
    <row r="226" spans="1:20" s="30" customFormat="1" x14ac:dyDescent="0.25">
      <c r="A226" s="19">
        <v>214</v>
      </c>
      <c r="B226" s="20"/>
      <c r="C226" s="1"/>
      <c r="D226" s="91"/>
      <c r="E226" s="1"/>
      <c r="F226" s="1"/>
      <c r="G226" s="20"/>
      <c r="H226" s="201" t="str">
        <f t="shared" si="30"/>
        <v/>
      </c>
      <c r="I226" s="27" t="b">
        <v>0</v>
      </c>
      <c r="J226" s="92" t="str">
        <f t="shared" si="31"/>
        <v/>
      </c>
      <c r="K226" s="27" t="b">
        <f t="shared" si="27"/>
        <v>0</v>
      </c>
      <c r="L226" s="92" t="str">
        <f t="shared" si="32"/>
        <v/>
      </c>
      <c r="M226" s="27" t="b">
        <f t="shared" si="28"/>
        <v>0</v>
      </c>
      <c r="N226" s="92" t="str">
        <f t="shared" si="33"/>
        <v/>
      </c>
      <c r="O226" s="27" t="b">
        <f>IF(COUNTIF($G$13:G226,G226)&gt;1,TRUE,FALSE)</f>
        <v>0</v>
      </c>
      <c r="P226" s="92" t="str">
        <f t="shared" si="34"/>
        <v/>
      </c>
      <c r="Q226" s="28">
        <f t="shared" si="29"/>
        <v>44166</v>
      </c>
      <c r="R226" s="27" t="b">
        <f t="shared" si="35"/>
        <v>0</v>
      </c>
      <c r="S226" s="4"/>
      <c r="T226" s="4"/>
    </row>
    <row r="227" spans="1:20" s="30" customFormat="1" x14ac:dyDescent="0.25">
      <c r="A227" s="19">
        <v>215</v>
      </c>
      <c r="B227" s="20"/>
      <c r="C227" s="1"/>
      <c r="D227" s="91"/>
      <c r="E227" s="1"/>
      <c r="F227" s="1"/>
      <c r="G227" s="20"/>
      <c r="H227" s="201" t="str">
        <f t="shared" si="30"/>
        <v/>
      </c>
      <c r="I227" s="27" t="b">
        <v>0</v>
      </c>
      <c r="J227" s="92" t="str">
        <f t="shared" si="31"/>
        <v/>
      </c>
      <c r="K227" s="27" t="b">
        <f t="shared" si="27"/>
        <v>0</v>
      </c>
      <c r="L227" s="92" t="str">
        <f t="shared" si="32"/>
        <v/>
      </c>
      <c r="M227" s="27" t="b">
        <f t="shared" si="28"/>
        <v>0</v>
      </c>
      <c r="N227" s="92" t="str">
        <f t="shared" si="33"/>
        <v/>
      </c>
      <c r="O227" s="27" t="b">
        <f>IF(COUNTIF($G$13:G227,G227)&gt;1,TRUE,FALSE)</f>
        <v>0</v>
      </c>
      <c r="P227" s="92" t="str">
        <f t="shared" si="34"/>
        <v/>
      </c>
      <c r="Q227" s="28">
        <f t="shared" si="29"/>
        <v>44166</v>
      </c>
      <c r="R227" s="27" t="b">
        <f t="shared" si="35"/>
        <v>0</v>
      </c>
      <c r="S227" s="4"/>
      <c r="T227" s="4"/>
    </row>
    <row r="228" spans="1:20" s="30" customFormat="1" x14ac:dyDescent="0.25">
      <c r="A228" s="19">
        <v>216</v>
      </c>
      <c r="B228" s="20"/>
      <c r="C228" s="1"/>
      <c r="D228" s="91"/>
      <c r="E228" s="1"/>
      <c r="F228" s="1"/>
      <c r="G228" s="20"/>
      <c r="H228" s="201" t="str">
        <f t="shared" si="30"/>
        <v/>
      </c>
      <c r="I228" s="27" t="b">
        <v>0</v>
      </c>
      <c r="J228" s="92" t="str">
        <f t="shared" si="31"/>
        <v/>
      </c>
      <c r="K228" s="27" t="b">
        <f t="shared" si="27"/>
        <v>0</v>
      </c>
      <c r="L228" s="92" t="str">
        <f t="shared" si="32"/>
        <v/>
      </c>
      <c r="M228" s="27" t="b">
        <f t="shared" si="28"/>
        <v>0</v>
      </c>
      <c r="N228" s="92" t="str">
        <f t="shared" si="33"/>
        <v/>
      </c>
      <c r="O228" s="27" t="b">
        <f>IF(COUNTIF($G$13:G228,G228)&gt;1,TRUE,FALSE)</f>
        <v>0</v>
      </c>
      <c r="P228" s="92" t="str">
        <f t="shared" si="34"/>
        <v/>
      </c>
      <c r="Q228" s="28">
        <f t="shared" si="29"/>
        <v>44166</v>
      </c>
      <c r="R228" s="27" t="b">
        <f t="shared" si="35"/>
        <v>0</v>
      </c>
      <c r="S228" s="4"/>
      <c r="T228" s="4"/>
    </row>
    <row r="229" spans="1:20" s="30" customFormat="1" x14ac:dyDescent="0.25">
      <c r="A229" s="19">
        <v>217</v>
      </c>
      <c r="B229" s="20"/>
      <c r="C229" s="1"/>
      <c r="D229" s="91"/>
      <c r="E229" s="1"/>
      <c r="F229" s="1"/>
      <c r="G229" s="20"/>
      <c r="H229" s="201" t="str">
        <f t="shared" si="30"/>
        <v/>
      </c>
      <c r="I229" s="27" t="b">
        <v>0</v>
      </c>
      <c r="J229" s="92" t="str">
        <f t="shared" si="31"/>
        <v/>
      </c>
      <c r="K229" s="27" t="b">
        <f t="shared" si="27"/>
        <v>0</v>
      </c>
      <c r="L229" s="92" t="str">
        <f t="shared" si="32"/>
        <v/>
      </c>
      <c r="M229" s="27" t="b">
        <f t="shared" si="28"/>
        <v>0</v>
      </c>
      <c r="N229" s="92" t="str">
        <f t="shared" si="33"/>
        <v/>
      </c>
      <c r="O229" s="27" t="b">
        <f>IF(COUNTIF($G$13:G229,G229)&gt;1,TRUE,FALSE)</f>
        <v>0</v>
      </c>
      <c r="P229" s="92" t="str">
        <f t="shared" si="34"/>
        <v/>
      </c>
      <c r="Q229" s="28">
        <f t="shared" si="29"/>
        <v>44166</v>
      </c>
      <c r="R229" s="27" t="b">
        <f t="shared" si="35"/>
        <v>0</v>
      </c>
      <c r="S229" s="4"/>
      <c r="T229" s="4"/>
    </row>
    <row r="230" spans="1:20" s="30" customFormat="1" x14ac:dyDescent="0.25">
      <c r="A230" s="19">
        <v>218</v>
      </c>
      <c r="B230" s="20"/>
      <c r="C230" s="1"/>
      <c r="D230" s="91"/>
      <c r="E230" s="1"/>
      <c r="F230" s="1"/>
      <c r="G230" s="20"/>
      <c r="H230" s="201" t="str">
        <f t="shared" si="30"/>
        <v/>
      </c>
      <c r="I230" s="27" t="b">
        <v>0</v>
      </c>
      <c r="J230" s="92" t="str">
        <f t="shared" si="31"/>
        <v/>
      </c>
      <c r="K230" s="27" t="b">
        <f t="shared" si="27"/>
        <v>0</v>
      </c>
      <c r="L230" s="92" t="str">
        <f t="shared" si="32"/>
        <v/>
      </c>
      <c r="M230" s="27" t="b">
        <f t="shared" si="28"/>
        <v>0</v>
      </c>
      <c r="N230" s="92" t="str">
        <f t="shared" si="33"/>
        <v/>
      </c>
      <c r="O230" s="27" t="b">
        <f>IF(COUNTIF($G$13:G230,G230)&gt;1,TRUE,FALSE)</f>
        <v>0</v>
      </c>
      <c r="P230" s="92" t="str">
        <f t="shared" si="34"/>
        <v/>
      </c>
      <c r="Q230" s="28">
        <f t="shared" si="29"/>
        <v>44166</v>
      </c>
      <c r="R230" s="27" t="b">
        <f t="shared" si="35"/>
        <v>0</v>
      </c>
      <c r="S230" s="4"/>
      <c r="T230" s="4"/>
    </row>
    <row r="231" spans="1:20" s="30" customFormat="1" x14ac:dyDescent="0.25">
      <c r="A231" s="19">
        <v>219</v>
      </c>
      <c r="B231" s="20"/>
      <c r="C231" s="1"/>
      <c r="D231" s="91"/>
      <c r="E231" s="1"/>
      <c r="F231" s="1"/>
      <c r="G231" s="20"/>
      <c r="H231" s="201" t="str">
        <f t="shared" si="30"/>
        <v/>
      </c>
      <c r="I231" s="27" t="b">
        <v>0</v>
      </c>
      <c r="J231" s="92" t="str">
        <f t="shared" si="31"/>
        <v/>
      </c>
      <c r="K231" s="27" t="b">
        <f t="shared" si="27"/>
        <v>0</v>
      </c>
      <c r="L231" s="92" t="str">
        <f t="shared" si="32"/>
        <v/>
      </c>
      <c r="M231" s="27" t="b">
        <f t="shared" si="28"/>
        <v>0</v>
      </c>
      <c r="N231" s="92" t="str">
        <f t="shared" si="33"/>
        <v/>
      </c>
      <c r="O231" s="27" t="b">
        <f>IF(COUNTIF($G$13:G231,G231)&gt;1,TRUE,FALSE)</f>
        <v>0</v>
      </c>
      <c r="P231" s="92" t="str">
        <f t="shared" si="34"/>
        <v/>
      </c>
      <c r="Q231" s="28">
        <f t="shared" si="29"/>
        <v>44166</v>
      </c>
      <c r="R231" s="27" t="b">
        <f t="shared" si="35"/>
        <v>0</v>
      </c>
      <c r="S231" s="4"/>
      <c r="T231" s="4"/>
    </row>
    <row r="232" spans="1:20" s="30" customFormat="1" x14ac:dyDescent="0.25">
      <c r="A232" s="19">
        <v>220</v>
      </c>
      <c r="B232" s="20"/>
      <c r="C232" s="1"/>
      <c r="D232" s="91"/>
      <c r="E232" s="1"/>
      <c r="F232" s="1"/>
      <c r="G232" s="20"/>
      <c r="H232" s="201" t="str">
        <f t="shared" si="30"/>
        <v/>
      </c>
      <c r="I232" s="27" t="b">
        <v>0</v>
      </c>
      <c r="J232" s="92" t="str">
        <f t="shared" si="31"/>
        <v/>
      </c>
      <c r="K232" s="27" t="b">
        <f t="shared" si="27"/>
        <v>0</v>
      </c>
      <c r="L232" s="92" t="str">
        <f t="shared" si="32"/>
        <v/>
      </c>
      <c r="M232" s="27" t="b">
        <f t="shared" si="28"/>
        <v>0</v>
      </c>
      <c r="N232" s="92" t="str">
        <f t="shared" si="33"/>
        <v/>
      </c>
      <c r="O232" s="27" t="b">
        <f>IF(COUNTIF($G$13:G232,G232)&gt;1,TRUE,FALSE)</f>
        <v>0</v>
      </c>
      <c r="P232" s="92" t="str">
        <f t="shared" si="34"/>
        <v/>
      </c>
      <c r="Q232" s="28">
        <f t="shared" si="29"/>
        <v>44166</v>
      </c>
      <c r="R232" s="27" t="b">
        <f t="shared" si="35"/>
        <v>0</v>
      </c>
      <c r="S232" s="4"/>
      <c r="T232" s="4"/>
    </row>
    <row r="233" spans="1:20" s="30" customFormat="1" x14ac:dyDescent="0.25">
      <c r="A233" s="19">
        <v>221</v>
      </c>
      <c r="B233" s="20"/>
      <c r="C233" s="1"/>
      <c r="D233" s="91"/>
      <c r="E233" s="1"/>
      <c r="F233" s="1"/>
      <c r="G233" s="20"/>
      <c r="H233" s="201" t="str">
        <f t="shared" si="30"/>
        <v/>
      </c>
      <c r="I233" s="27" t="b">
        <v>0</v>
      </c>
      <c r="J233" s="92" t="str">
        <f t="shared" si="31"/>
        <v/>
      </c>
      <c r="K233" s="27" t="b">
        <f t="shared" si="27"/>
        <v>0</v>
      </c>
      <c r="L233" s="92" t="str">
        <f t="shared" si="32"/>
        <v/>
      </c>
      <c r="M233" s="27" t="b">
        <f t="shared" si="28"/>
        <v>0</v>
      </c>
      <c r="N233" s="92" t="str">
        <f t="shared" si="33"/>
        <v/>
      </c>
      <c r="O233" s="27" t="b">
        <f>IF(COUNTIF($G$13:G233,G233)&gt;1,TRUE,FALSE)</f>
        <v>0</v>
      </c>
      <c r="P233" s="92" t="str">
        <f t="shared" si="34"/>
        <v/>
      </c>
      <c r="Q233" s="28">
        <f t="shared" si="29"/>
        <v>44166</v>
      </c>
      <c r="R233" s="27" t="b">
        <f t="shared" si="35"/>
        <v>0</v>
      </c>
      <c r="S233" s="4"/>
      <c r="T233" s="4"/>
    </row>
    <row r="234" spans="1:20" s="30" customFormat="1" x14ac:dyDescent="0.25">
      <c r="A234" s="19">
        <v>222</v>
      </c>
      <c r="B234" s="20"/>
      <c r="C234" s="1"/>
      <c r="D234" s="91"/>
      <c r="E234" s="1"/>
      <c r="F234" s="1"/>
      <c r="G234" s="20"/>
      <c r="H234" s="201" t="str">
        <f t="shared" si="30"/>
        <v/>
      </c>
      <c r="I234" s="27" t="b">
        <v>0</v>
      </c>
      <c r="J234" s="92" t="str">
        <f t="shared" si="31"/>
        <v/>
      </c>
      <c r="K234" s="27" t="b">
        <f t="shared" si="27"/>
        <v>0</v>
      </c>
      <c r="L234" s="92" t="str">
        <f t="shared" si="32"/>
        <v/>
      </c>
      <c r="M234" s="27" t="b">
        <f t="shared" si="28"/>
        <v>0</v>
      </c>
      <c r="N234" s="92" t="str">
        <f t="shared" si="33"/>
        <v/>
      </c>
      <c r="O234" s="27" t="b">
        <f>IF(COUNTIF($G$13:G234,G234)&gt;1,TRUE,FALSE)</f>
        <v>0</v>
      </c>
      <c r="P234" s="92" t="str">
        <f t="shared" si="34"/>
        <v/>
      </c>
      <c r="Q234" s="28">
        <f t="shared" si="29"/>
        <v>44166</v>
      </c>
      <c r="R234" s="27" t="b">
        <f t="shared" si="35"/>
        <v>0</v>
      </c>
      <c r="S234" s="4"/>
      <c r="T234" s="4"/>
    </row>
    <row r="235" spans="1:20" s="30" customFormat="1" x14ac:dyDescent="0.25">
      <c r="A235" s="19">
        <v>223</v>
      </c>
      <c r="B235" s="20"/>
      <c r="C235" s="1"/>
      <c r="D235" s="91"/>
      <c r="E235" s="1"/>
      <c r="F235" s="1"/>
      <c r="G235" s="20"/>
      <c r="H235" s="201" t="str">
        <f t="shared" si="30"/>
        <v/>
      </c>
      <c r="I235" s="27" t="b">
        <v>0</v>
      </c>
      <c r="J235" s="92" t="str">
        <f t="shared" si="31"/>
        <v/>
      </c>
      <c r="K235" s="27" t="b">
        <f t="shared" si="27"/>
        <v>0</v>
      </c>
      <c r="L235" s="92" t="str">
        <f t="shared" si="32"/>
        <v/>
      </c>
      <c r="M235" s="27" t="b">
        <f t="shared" si="28"/>
        <v>0</v>
      </c>
      <c r="N235" s="92" t="str">
        <f t="shared" si="33"/>
        <v/>
      </c>
      <c r="O235" s="27" t="b">
        <f>IF(COUNTIF($G$13:G235,G235)&gt;1,TRUE,FALSE)</f>
        <v>0</v>
      </c>
      <c r="P235" s="92" t="str">
        <f t="shared" si="34"/>
        <v/>
      </c>
      <c r="Q235" s="28">
        <f t="shared" si="29"/>
        <v>44166</v>
      </c>
      <c r="R235" s="27" t="b">
        <f t="shared" si="35"/>
        <v>0</v>
      </c>
      <c r="S235" s="4"/>
      <c r="T235" s="4"/>
    </row>
    <row r="236" spans="1:20" s="30" customFormat="1" x14ac:dyDescent="0.25">
      <c r="A236" s="19">
        <v>224</v>
      </c>
      <c r="B236" s="20"/>
      <c r="C236" s="1"/>
      <c r="D236" s="91"/>
      <c r="E236" s="1"/>
      <c r="F236" s="1"/>
      <c r="G236" s="20"/>
      <c r="H236" s="201" t="str">
        <f t="shared" si="30"/>
        <v/>
      </c>
      <c r="I236" s="27" t="b">
        <v>0</v>
      </c>
      <c r="J236" s="92" t="str">
        <f t="shared" si="31"/>
        <v/>
      </c>
      <c r="K236" s="27" t="b">
        <f t="shared" si="27"/>
        <v>0</v>
      </c>
      <c r="L236" s="92" t="str">
        <f t="shared" si="32"/>
        <v/>
      </c>
      <c r="M236" s="27" t="b">
        <f t="shared" si="28"/>
        <v>0</v>
      </c>
      <c r="N236" s="92" t="str">
        <f t="shared" si="33"/>
        <v/>
      </c>
      <c r="O236" s="27" t="b">
        <f>IF(COUNTIF($G$13:G236,G236)&gt;1,TRUE,FALSE)</f>
        <v>0</v>
      </c>
      <c r="P236" s="92" t="str">
        <f t="shared" si="34"/>
        <v/>
      </c>
      <c r="Q236" s="28">
        <f t="shared" si="29"/>
        <v>44166</v>
      </c>
      <c r="R236" s="27" t="b">
        <f t="shared" si="35"/>
        <v>0</v>
      </c>
      <c r="S236" s="4"/>
      <c r="T236" s="4"/>
    </row>
    <row r="237" spans="1:20" s="30" customFormat="1" x14ac:dyDescent="0.25">
      <c r="A237" s="19">
        <v>225</v>
      </c>
      <c r="B237" s="20"/>
      <c r="C237" s="1"/>
      <c r="D237" s="91"/>
      <c r="E237" s="1"/>
      <c r="F237" s="1"/>
      <c r="G237" s="20"/>
      <c r="H237" s="201" t="str">
        <f t="shared" si="30"/>
        <v/>
      </c>
      <c r="I237" s="27" t="b">
        <v>0</v>
      </c>
      <c r="J237" s="92" t="str">
        <f t="shared" si="31"/>
        <v/>
      </c>
      <c r="K237" s="27" t="b">
        <f t="shared" si="27"/>
        <v>0</v>
      </c>
      <c r="L237" s="92" t="str">
        <f t="shared" si="32"/>
        <v/>
      </c>
      <c r="M237" s="27" t="b">
        <f t="shared" si="28"/>
        <v>0</v>
      </c>
      <c r="N237" s="92" t="str">
        <f t="shared" si="33"/>
        <v/>
      </c>
      <c r="O237" s="27" t="b">
        <f>IF(COUNTIF($G$13:G237,G237)&gt;1,TRUE,FALSE)</f>
        <v>0</v>
      </c>
      <c r="P237" s="92" t="str">
        <f t="shared" si="34"/>
        <v/>
      </c>
      <c r="Q237" s="28">
        <f t="shared" si="29"/>
        <v>44166</v>
      </c>
      <c r="R237" s="27" t="b">
        <f t="shared" si="35"/>
        <v>0</v>
      </c>
      <c r="S237" s="4"/>
      <c r="T237" s="4"/>
    </row>
    <row r="238" spans="1:20" s="30" customFormat="1" x14ac:dyDescent="0.25">
      <c r="A238" s="19">
        <v>226</v>
      </c>
      <c r="B238" s="20"/>
      <c r="C238" s="1"/>
      <c r="D238" s="91"/>
      <c r="E238" s="1"/>
      <c r="F238" s="1"/>
      <c r="G238" s="20"/>
      <c r="H238" s="201" t="str">
        <f t="shared" si="30"/>
        <v/>
      </c>
      <c r="I238" s="27" t="b">
        <v>0</v>
      </c>
      <c r="J238" s="92" t="str">
        <f t="shared" si="31"/>
        <v/>
      </c>
      <c r="K238" s="27" t="b">
        <f t="shared" si="27"/>
        <v>0</v>
      </c>
      <c r="L238" s="92" t="str">
        <f t="shared" si="32"/>
        <v/>
      </c>
      <c r="M238" s="27" t="b">
        <f t="shared" si="28"/>
        <v>0</v>
      </c>
      <c r="N238" s="92" t="str">
        <f t="shared" si="33"/>
        <v/>
      </c>
      <c r="O238" s="27" t="b">
        <f>IF(COUNTIF($G$13:G238,G238)&gt;1,TRUE,FALSE)</f>
        <v>0</v>
      </c>
      <c r="P238" s="92" t="str">
        <f t="shared" si="34"/>
        <v/>
      </c>
      <c r="Q238" s="28">
        <f t="shared" si="29"/>
        <v>44166</v>
      </c>
      <c r="R238" s="27" t="b">
        <f t="shared" si="35"/>
        <v>0</v>
      </c>
      <c r="S238" s="4"/>
      <c r="T238" s="4"/>
    </row>
    <row r="239" spans="1:20" s="30" customFormat="1" x14ac:dyDescent="0.25">
      <c r="A239" s="19">
        <v>227</v>
      </c>
      <c r="B239" s="20"/>
      <c r="C239" s="1"/>
      <c r="D239" s="91"/>
      <c r="E239" s="1"/>
      <c r="F239" s="1"/>
      <c r="G239" s="20"/>
      <c r="H239" s="201" t="str">
        <f t="shared" si="30"/>
        <v/>
      </c>
      <c r="I239" s="27" t="b">
        <v>0</v>
      </c>
      <c r="J239" s="92" t="str">
        <f t="shared" si="31"/>
        <v/>
      </c>
      <c r="K239" s="27" t="b">
        <f t="shared" si="27"/>
        <v>0</v>
      </c>
      <c r="L239" s="92" t="str">
        <f t="shared" si="32"/>
        <v/>
      </c>
      <c r="M239" s="27" t="b">
        <f t="shared" si="28"/>
        <v>0</v>
      </c>
      <c r="N239" s="92" t="str">
        <f t="shared" si="33"/>
        <v/>
      </c>
      <c r="O239" s="27" t="b">
        <f>IF(COUNTIF($G$13:G239,G239)&gt;1,TRUE,FALSE)</f>
        <v>0</v>
      </c>
      <c r="P239" s="92" t="str">
        <f t="shared" si="34"/>
        <v/>
      </c>
      <c r="Q239" s="28">
        <f t="shared" si="29"/>
        <v>44166</v>
      </c>
      <c r="R239" s="27" t="b">
        <f t="shared" si="35"/>
        <v>0</v>
      </c>
      <c r="S239" s="4"/>
      <c r="T239" s="4"/>
    </row>
    <row r="240" spans="1:20" s="30" customFormat="1" x14ac:dyDescent="0.25">
      <c r="A240" s="19">
        <v>228</v>
      </c>
      <c r="B240" s="20"/>
      <c r="C240" s="1"/>
      <c r="D240" s="91"/>
      <c r="E240" s="1"/>
      <c r="F240" s="1"/>
      <c r="G240" s="20"/>
      <c r="H240" s="201" t="str">
        <f t="shared" si="30"/>
        <v/>
      </c>
      <c r="I240" s="27" t="b">
        <v>0</v>
      </c>
      <c r="J240" s="92" t="str">
        <f t="shared" si="31"/>
        <v/>
      </c>
      <c r="K240" s="27" t="b">
        <f t="shared" si="27"/>
        <v>0</v>
      </c>
      <c r="L240" s="92" t="str">
        <f t="shared" si="32"/>
        <v/>
      </c>
      <c r="M240" s="27" t="b">
        <f t="shared" si="28"/>
        <v>0</v>
      </c>
      <c r="N240" s="92" t="str">
        <f t="shared" si="33"/>
        <v/>
      </c>
      <c r="O240" s="27" t="b">
        <f>IF(COUNTIF($G$13:G240,G240)&gt;1,TRUE,FALSE)</f>
        <v>0</v>
      </c>
      <c r="P240" s="92" t="str">
        <f t="shared" si="34"/>
        <v/>
      </c>
      <c r="Q240" s="28">
        <f t="shared" si="29"/>
        <v>44166</v>
      </c>
      <c r="R240" s="27" t="b">
        <f t="shared" si="35"/>
        <v>0</v>
      </c>
      <c r="S240" s="4"/>
      <c r="T240" s="4"/>
    </row>
    <row r="241" spans="1:20" s="30" customFormat="1" x14ac:dyDescent="0.25">
      <c r="A241" s="19">
        <v>229</v>
      </c>
      <c r="B241" s="20"/>
      <c r="C241" s="1"/>
      <c r="D241" s="91"/>
      <c r="E241" s="1"/>
      <c r="F241" s="1"/>
      <c r="G241" s="20"/>
      <c r="H241" s="201" t="str">
        <f t="shared" si="30"/>
        <v/>
      </c>
      <c r="I241" s="27" t="b">
        <v>0</v>
      </c>
      <c r="J241" s="92" t="str">
        <f t="shared" si="31"/>
        <v/>
      </c>
      <c r="K241" s="27" t="b">
        <f t="shared" si="27"/>
        <v>0</v>
      </c>
      <c r="L241" s="92" t="str">
        <f t="shared" si="32"/>
        <v/>
      </c>
      <c r="M241" s="27" t="b">
        <f t="shared" si="28"/>
        <v>0</v>
      </c>
      <c r="N241" s="92" t="str">
        <f t="shared" si="33"/>
        <v/>
      </c>
      <c r="O241" s="27" t="b">
        <f>IF(COUNTIF($G$13:G241,G241)&gt;1,TRUE,FALSE)</f>
        <v>0</v>
      </c>
      <c r="P241" s="92" t="str">
        <f t="shared" si="34"/>
        <v/>
      </c>
      <c r="Q241" s="28">
        <f t="shared" si="29"/>
        <v>44166</v>
      </c>
      <c r="R241" s="27" t="b">
        <f t="shared" si="35"/>
        <v>0</v>
      </c>
      <c r="S241" s="4"/>
      <c r="T241" s="4"/>
    </row>
    <row r="242" spans="1:20" s="30" customFormat="1" x14ac:dyDescent="0.25">
      <c r="A242" s="19">
        <v>230</v>
      </c>
      <c r="B242" s="20"/>
      <c r="C242" s="1"/>
      <c r="D242" s="91"/>
      <c r="E242" s="1"/>
      <c r="F242" s="1"/>
      <c r="G242" s="20"/>
      <c r="H242" s="201" t="str">
        <f t="shared" si="30"/>
        <v/>
      </c>
      <c r="I242" s="27" t="b">
        <v>0</v>
      </c>
      <c r="J242" s="92" t="str">
        <f t="shared" si="31"/>
        <v/>
      </c>
      <c r="K242" s="27" t="b">
        <f t="shared" si="27"/>
        <v>0</v>
      </c>
      <c r="L242" s="92" t="str">
        <f t="shared" si="32"/>
        <v/>
      </c>
      <c r="M242" s="27" t="b">
        <f t="shared" si="28"/>
        <v>0</v>
      </c>
      <c r="N242" s="92" t="str">
        <f t="shared" si="33"/>
        <v/>
      </c>
      <c r="O242" s="27" t="b">
        <f>IF(COUNTIF($G$13:G242,G242)&gt;1,TRUE,FALSE)</f>
        <v>0</v>
      </c>
      <c r="P242" s="92" t="str">
        <f t="shared" si="34"/>
        <v/>
      </c>
      <c r="Q242" s="28">
        <f t="shared" si="29"/>
        <v>44166</v>
      </c>
      <c r="R242" s="27" t="b">
        <f t="shared" si="35"/>
        <v>0</v>
      </c>
      <c r="S242" s="4"/>
      <c r="T242" s="4"/>
    </row>
    <row r="243" spans="1:20" s="30" customFormat="1" x14ac:dyDescent="0.25">
      <c r="A243" s="19">
        <v>231</v>
      </c>
      <c r="B243" s="20"/>
      <c r="C243" s="1"/>
      <c r="D243" s="91"/>
      <c r="E243" s="1"/>
      <c r="F243" s="1"/>
      <c r="G243" s="20"/>
      <c r="H243" s="201" t="str">
        <f t="shared" si="30"/>
        <v/>
      </c>
      <c r="I243" s="27" t="b">
        <v>0</v>
      </c>
      <c r="J243" s="92" t="str">
        <f t="shared" si="31"/>
        <v/>
      </c>
      <c r="K243" s="27" t="b">
        <f t="shared" si="27"/>
        <v>0</v>
      </c>
      <c r="L243" s="92" t="str">
        <f t="shared" si="32"/>
        <v/>
      </c>
      <c r="M243" s="27" t="b">
        <f t="shared" si="28"/>
        <v>0</v>
      </c>
      <c r="N243" s="92" t="str">
        <f t="shared" si="33"/>
        <v/>
      </c>
      <c r="O243" s="27" t="b">
        <f>IF(COUNTIF($G$13:G243,G243)&gt;1,TRUE,FALSE)</f>
        <v>0</v>
      </c>
      <c r="P243" s="92" t="str">
        <f t="shared" si="34"/>
        <v/>
      </c>
      <c r="Q243" s="28">
        <f t="shared" si="29"/>
        <v>44166</v>
      </c>
      <c r="R243" s="27" t="b">
        <f t="shared" si="35"/>
        <v>0</v>
      </c>
      <c r="S243" s="4"/>
      <c r="T243" s="4"/>
    </row>
    <row r="244" spans="1:20" s="30" customFormat="1" x14ac:dyDescent="0.25">
      <c r="A244" s="19">
        <v>232</v>
      </c>
      <c r="B244" s="20"/>
      <c r="C244" s="1"/>
      <c r="D244" s="91"/>
      <c r="E244" s="1"/>
      <c r="F244" s="1"/>
      <c r="G244" s="20"/>
      <c r="H244" s="201" t="str">
        <f t="shared" si="30"/>
        <v/>
      </c>
      <c r="I244" s="27" t="b">
        <v>0</v>
      </c>
      <c r="J244" s="92" t="str">
        <f t="shared" si="31"/>
        <v/>
      </c>
      <c r="K244" s="27" t="b">
        <f t="shared" si="27"/>
        <v>0</v>
      </c>
      <c r="L244" s="92" t="str">
        <f t="shared" si="32"/>
        <v/>
      </c>
      <c r="M244" s="27" t="b">
        <f t="shared" si="28"/>
        <v>0</v>
      </c>
      <c r="N244" s="92" t="str">
        <f t="shared" si="33"/>
        <v/>
      </c>
      <c r="O244" s="27" t="b">
        <f>IF(COUNTIF($G$13:G244,G244)&gt;1,TRUE,FALSE)</f>
        <v>0</v>
      </c>
      <c r="P244" s="92" t="str">
        <f t="shared" si="34"/>
        <v/>
      </c>
      <c r="Q244" s="28">
        <f t="shared" si="29"/>
        <v>44166</v>
      </c>
      <c r="R244" s="27" t="b">
        <f t="shared" si="35"/>
        <v>0</v>
      </c>
      <c r="S244" s="4"/>
      <c r="T244" s="4"/>
    </row>
    <row r="245" spans="1:20" s="30" customFormat="1" x14ac:dyDescent="0.25">
      <c r="A245" s="19">
        <v>233</v>
      </c>
      <c r="B245" s="20"/>
      <c r="C245" s="1"/>
      <c r="D245" s="91"/>
      <c r="E245" s="1"/>
      <c r="F245" s="1"/>
      <c r="G245" s="20"/>
      <c r="H245" s="201" t="str">
        <f t="shared" si="30"/>
        <v/>
      </c>
      <c r="I245" s="27" t="b">
        <v>0</v>
      </c>
      <c r="J245" s="92" t="str">
        <f t="shared" si="31"/>
        <v/>
      </c>
      <c r="K245" s="27" t="b">
        <f t="shared" si="27"/>
        <v>0</v>
      </c>
      <c r="L245" s="92" t="str">
        <f t="shared" si="32"/>
        <v/>
      </c>
      <c r="M245" s="27" t="b">
        <f t="shared" si="28"/>
        <v>0</v>
      </c>
      <c r="N245" s="92" t="str">
        <f t="shared" si="33"/>
        <v/>
      </c>
      <c r="O245" s="27" t="b">
        <f>IF(COUNTIF($G$13:G245,G245)&gt;1,TRUE,FALSE)</f>
        <v>0</v>
      </c>
      <c r="P245" s="92" t="str">
        <f t="shared" si="34"/>
        <v/>
      </c>
      <c r="Q245" s="28">
        <f t="shared" si="29"/>
        <v>44166</v>
      </c>
      <c r="R245" s="27" t="b">
        <f t="shared" si="35"/>
        <v>0</v>
      </c>
      <c r="S245" s="4"/>
      <c r="T245" s="4"/>
    </row>
    <row r="246" spans="1:20" s="30" customFormat="1" x14ac:dyDescent="0.25">
      <c r="A246" s="19">
        <v>234</v>
      </c>
      <c r="B246" s="20"/>
      <c r="C246" s="1"/>
      <c r="D246" s="91"/>
      <c r="E246" s="1"/>
      <c r="F246" s="1"/>
      <c r="G246" s="20"/>
      <c r="H246" s="201" t="str">
        <f t="shared" si="30"/>
        <v/>
      </c>
      <c r="I246" s="27" t="b">
        <v>0</v>
      </c>
      <c r="J246" s="92" t="str">
        <f t="shared" si="31"/>
        <v/>
      </c>
      <c r="K246" s="27" t="b">
        <f t="shared" si="27"/>
        <v>0</v>
      </c>
      <c r="L246" s="92" t="str">
        <f t="shared" si="32"/>
        <v/>
      </c>
      <c r="M246" s="27" t="b">
        <f t="shared" si="28"/>
        <v>0</v>
      </c>
      <c r="N246" s="92" t="str">
        <f t="shared" si="33"/>
        <v/>
      </c>
      <c r="O246" s="27" t="b">
        <f>IF(COUNTIF($G$13:G246,G246)&gt;1,TRUE,FALSE)</f>
        <v>0</v>
      </c>
      <c r="P246" s="92" t="str">
        <f t="shared" si="34"/>
        <v/>
      </c>
      <c r="Q246" s="28">
        <f t="shared" si="29"/>
        <v>44166</v>
      </c>
      <c r="R246" s="27" t="b">
        <f t="shared" si="35"/>
        <v>0</v>
      </c>
      <c r="S246" s="4"/>
      <c r="T246" s="4"/>
    </row>
    <row r="247" spans="1:20" s="30" customFormat="1" x14ac:dyDescent="0.25">
      <c r="A247" s="19">
        <v>235</v>
      </c>
      <c r="B247" s="20"/>
      <c r="C247" s="1"/>
      <c r="D247" s="91"/>
      <c r="E247" s="1"/>
      <c r="F247" s="1"/>
      <c r="G247" s="20"/>
      <c r="H247" s="201" t="str">
        <f t="shared" si="30"/>
        <v/>
      </c>
      <c r="I247" s="27" t="b">
        <v>0</v>
      </c>
      <c r="J247" s="92" t="str">
        <f t="shared" si="31"/>
        <v/>
      </c>
      <c r="K247" s="27" t="b">
        <f t="shared" si="27"/>
        <v>0</v>
      </c>
      <c r="L247" s="92" t="str">
        <f t="shared" si="32"/>
        <v/>
      </c>
      <c r="M247" s="27" t="b">
        <f t="shared" si="28"/>
        <v>0</v>
      </c>
      <c r="N247" s="92" t="str">
        <f t="shared" si="33"/>
        <v/>
      </c>
      <c r="O247" s="27" t="b">
        <f>IF(COUNTIF($G$13:G247,G247)&gt;1,TRUE,FALSE)</f>
        <v>0</v>
      </c>
      <c r="P247" s="92" t="str">
        <f t="shared" si="34"/>
        <v/>
      </c>
      <c r="Q247" s="28">
        <f t="shared" si="29"/>
        <v>44166</v>
      </c>
      <c r="R247" s="27" t="b">
        <f t="shared" si="35"/>
        <v>0</v>
      </c>
      <c r="S247" s="4"/>
      <c r="T247" s="4"/>
    </row>
    <row r="248" spans="1:20" s="30" customFormat="1" x14ac:dyDescent="0.25">
      <c r="A248" s="19">
        <v>236</v>
      </c>
      <c r="B248" s="20"/>
      <c r="C248" s="1"/>
      <c r="D248" s="91"/>
      <c r="E248" s="1"/>
      <c r="F248" s="1"/>
      <c r="G248" s="20"/>
      <c r="H248" s="201" t="str">
        <f t="shared" si="30"/>
        <v/>
      </c>
      <c r="I248" s="27" t="b">
        <v>0</v>
      </c>
      <c r="J248" s="92" t="str">
        <f t="shared" si="31"/>
        <v/>
      </c>
      <c r="K248" s="27" t="b">
        <f t="shared" si="27"/>
        <v>0</v>
      </c>
      <c r="L248" s="92" t="str">
        <f t="shared" si="32"/>
        <v/>
      </c>
      <c r="M248" s="27" t="b">
        <f t="shared" si="28"/>
        <v>0</v>
      </c>
      <c r="N248" s="92" t="str">
        <f t="shared" si="33"/>
        <v/>
      </c>
      <c r="O248" s="27" t="b">
        <f>IF(COUNTIF($G$13:G248,G248)&gt;1,TRUE,FALSE)</f>
        <v>0</v>
      </c>
      <c r="P248" s="92" t="str">
        <f t="shared" si="34"/>
        <v/>
      </c>
      <c r="Q248" s="28">
        <f t="shared" si="29"/>
        <v>44166</v>
      </c>
      <c r="R248" s="27" t="b">
        <f t="shared" si="35"/>
        <v>0</v>
      </c>
      <c r="S248" s="4"/>
      <c r="T248" s="4"/>
    </row>
    <row r="249" spans="1:20" s="30" customFormat="1" x14ac:dyDescent="0.25">
      <c r="A249" s="19">
        <v>237</v>
      </c>
      <c r="B249" s="20"/>
      <c r="C249" s="1"/>
      <c r="D249" s="91"/>
      <c r="E249" s="1"/>
      <c r="F249" s="1"/>
      <c r="G249" s="20"/>
      <c r="H249" s="201" t="str">
        <f t="shared" si="30"/>
        <v/>
      </c>
      <c r="I249" s="27" t="b">
        <v>0</v>
      </c>
      <c r="J249" s="92" t="str">
        <f t="shared" si="31"/>
        <v/>
      </c>
      <c r="K249" s="27" t="b">
        <f t="shared" si="27"/>
        <v>0</v>
      </c>
      <c r="L249" s="92" t="str">
        <f t="shared" si="32"/>
        <v/>
      </c>
      <c r="M249" s="27" t="b">
        <f t="shared" si="28"/>
        <v>0</v>
      </c>
      <c r="N249" s="92" t="str">
        <f t="shared" si="33"/>
        <v/>
      </c>
      <c r="O249" s="27" t="b">
        <f>IF(COUNTIF($G$13:G249,G249)&gt;1,TRUE,FALSE)</f>
        <v>0</v>
      </c>
      <c r="P249" s="92" t="str">
        <f t="shared" si="34"/>
        <v/>
      </c>
      <c r="Q249" s="28">
        <f t="shared" si="29"/>
        <v>44166</v>
      </c>
      <c r="R249" s="27" t="b">
        <f t="shared" si="35"/>
        <v>0</v>
      </c>
      <c r="S249" s="4"/>
      <c r="T249" s="4"/>
    </row>
    <row r="250" spans="1:20" s="30" customFormat="1" x14ac:dyDescent="0.25">
      <c r="A250" s="19">
        <v>238</v>
      </c>
      <c r="B250" s="20"/>
      <c r="C250" s="1"/>
      <c r="D250" s="91"/>
      <c r="E250" s="1"/>
      <c r="F250" s="1"/>
      <c r="G250" s="20"/>
      <c r="H250" s="201" t="str">
        <f t="shared" si="30"/>
        <v/>
      </c>
      <c r="I250" s="27" t="b">
        <v>0</v>
      </c>
      <c r="J250" s="92" t="str">
        <f t="shared" si="31"/>
        <v/>
      </c>
      <c r="K250" s="27" t="b">
        <f t="shared" si="27"/>
        <v>0</v>
      </c>
      <c r="L250" s="92" t="str">
        <f t="shared" si="32"/>
        <v/>
      </c>
      <c r="M250" s="27" t="b">
        <f t="shared" si="28"/>
        <v>0</v>
      </c>
      <c r="N250" s="92" t="str">
        <f t="shared" si="33"/>
        <v/>
      </c>
      <c r="O250" s="27" t="b">
        <f>IF(COUNTIF($G$13:G250,G250)&gt;1,TRUE,FALSE)</f>
        <v>0</v>
      </c>
      <c r="P250" s="92" t="str">
        <f t="shared" si="34"/>
        <v/>
      </c>
      <c r="Q250" s="28">
        <f t="shared" si="29"/>
        <v>44166</v>
      </c>
      <c r="R250" s="27" t="b">
        <f t="shared" si="35"/>
        <v>0</v>
      </c>
      <c r="S250" s="4"/>
      <c r="T250" s="4"/>
    </row>
    <row r="251" spans="1:20" s="30" customFormat="1" x14ac:dyDescent="0.25">
      <c r="A251" s="19">
        <v>239</v>
      </c>
      <c r="B251" s="20"/>
      <c r="C251" s="1"/>
      <c r="D251" s="91"/>
      <c r="E251" s="1"/>
      <c r="F251" s="1"/>
      <c r="G251" s="20"/>
      <c r="H251" s="201" t="str">
        <f t="shared" si="30"/>
        <v/>
      </c>
      <c r="I251" s="27" t="b">
        <v>0</v>
      </c>
      <c r="J251" s="92" t="str">
        <f t="shared" si="31"/>
        <v/>
      </c>
      <c r="K251" s="27" t="b">
        <f t="shared" si="27"/>
        <v>0</v>
      </c>
      <c r="L251" s="92" t="str">
        <f t="shared" si="32"/>
        <v/>
      </c>
      <c r="M251" s="27" t="b">
        <f t="shared" si="28"/>
        <v>0</v>
      </c>
      <c r="N251" s="92" t="str">
        <f t="shared" si="33"/>
        <v/>
      </c>
      <c r="O251" s="27" t="b">
        <f>IF(COUNTIF($G$13:G251,G251)&gt;1,TRUE,FALSE)</f>
        <v>0</v>
      </c>
      <c r="P251" s="92" t="str">
        <f t="shared" si="34"/>
        <v/>
      </c>
      <c r="Q251" s="28">
        <f t="shared" si="29"/>
        <v>44166</v>
      </c>
      <c r="R251" s="27" t="b">
        <f t="shared" si="35"/>
        <v>0</v>
      </c>
      <c r="S251" s="4"/>
      <c r="T251" s="4"/>
    </row>
    <row r="252" spans="1:20" s="30" customFormat="1" x14ac:dyDescent="0.25">
      <c r="A252" s="19">
        <v>240</v>
      </c>
      <c r="B252" s="20"/>
      <c r="C252" s="1"/>
      <c r="D252" s="91"/>
      <c r="E252" s="1"/>
      <c r="F252" s="1"/>
      <c r="G252" s="20"/>
      <c r="H252" s="201" t="str">
        <f t="shared" si="30"/>
        <v/>
      </c>
      <c r="I252" s="27" t="b">
        <v>0</v>
      </c>
      <c r="J252" s="92" t="str">
        <f t="shared" si="31"/>
        <v/>
      </c>
      <c r="K252" s="27" t="b">
        <f t="shared" si="27"/>
        <v>0</v>
      </c>
      <c r="L252" s="92" t="str">
        <f t="shared" si="32"/>
        <v/>
      </c>
      <c r="M252" s="27" t="b">
        <f t="shared" si="28"/>
        <v>0</v>
      </c>
      <c r="N252" s="92" t="str">
        <f t="shared" si="33"/>
        <v/>
      </c>
      <c r="O252" s="27" t="b">
        <f>IF(COUNTIF($G$13:G252,G252)&gt;1,TRUE,FALSE)</f>
        <v>0</v>
      </c>
      <c r="P252" s="92" t="str">
        <f t="shared" si="34"/>
        <v/>
      </c>
      <c r="Q252" s="28">
        <f t="shared" si="29"/>
        <v>44166</v>
      </c>
      <c r="R252" s="27" t="b">
        <f t="shared" si="35"/>
        <v>0</v>
      </c>
      <c r="S252" s="4"/>
      <c r="T252" s="4"/>
    </row>
    <row r="253" spans="1:20" s="30" customFormat="1" x14ac:dyDescent="0.25">
      <c r="A253" s="19">
        <v>241</v>
      </c>
      <c r="B253" s="20"/>
      <c r="C253" s="1"/>
      <c r="D253" s="91"/>
      <c r="E253" s="1"/>
      <c r="F253" s="1"/>
      <c r="G253" s="20"/>
      <c r="H253" s="201" t="str">
        <f t="shared" si="30"/>
        <v/>
      </c>
      <c r="I253" s="27" t="b">
        <v>0</v>
      </c>
      <c r="J253" s="92" t="str">
        <f t="shared" si="31"/>
        <v/>
      </c>
      <c r="K253" s="27" t="b">
        <f t="shared" si="27"/>
        <v>0</v>
      </c>
      <c r="L253" s="92" t="str">
        <f t="shared" si="32"/>
        <v/>
      </c>
      <c r="M253" s="27" t="b">
        <f t="shared" si="28"/>
        <v>0</v>
      </c>
      <c r="N253" s="92" t="str">
        <f t="shared" si="33"/>
        <v/>
      </c>
      <c r="O253" s="27" t="b">
        <f>IF(COUNTIF($G$13:G253,G253)&gt;1,TRUE,FALSE)</f>
        <v>0</v>
      </c>
      <c r="P253" s="92" t="str">
        <f t="shared" si="34"/>
        <v/>
      </c>
      <c r="Q253" s="28">
        <f t="shared" si="29"/>
        <v>44166</v>
      </c>
      <c r="R253" s="27" t="b">
        <f t="shared" si="35"/>
        <v>0</v>
      </c>
      <c r="S253" s="4"/>
      <c r="T253" s="4"/>
    </row>
    <row r="254" spans="1:20" s="30" customFormat="1" x14ac:dyDescent="0.25">
      <c r="A254" s="19">
        <v>242</v>
      </c>
      <c r="B254" s="20"/>
      <c r="C254" s="1"/>
      <c r="D254" s="91"/>
      <c r="E254" s="1"/>
      <c r="F254" s="1"/>
      <c r="G254" s="20"/>
      <c r="H254" s="201" t="str">
        <f t="shared" si="30"/>
        <v/>
      </c>
      <c r="I254" s="27" t="b">
        <v>0</v>
      </c>
      <c r="J254" s="92" t="str">
        <f t="shared" si="31"/>
        <v/>
      </c>
      <c r="K254" s="27" t="b">
        <f t="shared" si="27"/>
        <v>0</v>
      </c>
      <c r="L254" s="92" t="str">
        <f t="shared" si="32"/>
        <v/>
      </c>
      <c r="M254" s="27" t="b">
        <f t="shared" si="28"/>
        <v>0</v>
      </c>
      <c r="N254" s="92" t="str">
        <f t="shared" si="33"/>
        <v/>
      </c>
      <c r="O254" s="27" t="b">
        <f>IF(COUNTIF($G$13:G254,G254)&gt;1,TRUE,FALSE)</f>
        <v>0</v>
      </c>
      <c r="P254" s="92" t="str">
        <f t="shared" si="34"/>
        <v/>
      </c>
      <c r="Q254" s="28">
        <f t="shared" si="29"/>
        <v>44166</v>
      </c>
      <c r="R254" s="27" t="b">
        <f t="shared" si="35"/>
        <v>0</v>
      </c>
      <c r="S254" s="4"/>
      <c r="T254" s="4"/>
    </row>
    <row r="255" spans="1:20" s="30" customFormat="1" x14ac:dyDescent="0.25">
      <c r="A255" s="19">
        <v>243</v>
      </c>
      <c r="B255" s="20"/>
      <c r="C255" s="1"/>
      <c r="D255" s="91"/>
      <c r="E255" s="1"/>
      <c r="F255" s="1"/>
      <c r="G255" s="20"/>
      <c r="H255" s="201" t="str">
        <f t="shared" si="30"/>
        <v/>
      </c>
      <c r="I255" s="27" t="b">
        <v>0</v>
      </c>
      <c r="J255" s="92" t="str">
        <f t="shared" si="31"/>
        <v/>
      </c>
      <c r="K255" s="27" t="b">
        <f t="shared" si="27"/>
        <v>0</v>
      </c>
      <c r="L255" s="92" t="str">
        <f t="shared" si="32"/>
        <v/>
      </c>
      <c r="M255" s="27" t="b">
        <f t="shared" si="28"/>
        <v>0</v>
      </c>
      <c r="N255" s="92" t="str">
        <f t="shared" si="33"/>
        <v/>
      </c>
      <c r="O255" s="27" t="b">
        <f>IF(COUNTIF($G$13:G255,G255)&gt;1,TRUE,FALSE)</f>
        <v>0</v>
      </c>
      <c r="P255" s="92" t="str">
        <f t="shared" si="34"/>
        <v/>
      </c>
      <c r="Q255" s="28">
        <f t="shared" si="29"/>
        <v>44166</v>
      </c>
      <c r="R255" s="27" t="b">
        <f t="shared" si="35"/>
        <v>0</v>
      </c>
      <c r="S255" s="4"/>
      <c r="T255" s="4"/>
    </row>
    <row r="256" spans="1:20" s="30" customFormat="1" x14ac:dyDescent="0.25">
      <c r="A256" s="19">
        <v>244</v>
      </c>
      <c r="B256" s="20"/>
      <c r="C256" s="1"/>
      <c r="D256" s="91"/>
      <c r="E256" s="1"/>
      <c r="F256" s="1"/>
      <c r="G256" s="20"/>
      <c r="H256" s="201" t="str">
        <f t="shared" si="30"/>
        <v/>
      </c>
      <c r="I256" s="27" t="b">
        <v>0</v>
      </c>
      <c r="J256" s="92" t="str">
        <f t="shared" si="31"/>
        <v/>
      </c>
      <c r="K256" s="27" t="b">
        <f t="shared" si="27"/>
        <v>0</v>
      </c>
      <c r="L256" s="92" t="str">
        <f t="shared" si="32"/>
        <v/>
      </c>
      <c r="M256" s="27" t="b">
        <f t="shared" si="28"/>
        <v>0</v>
      </c>
      <c r="N256" s="92" t="str">
        <f t="shared" si="33"/>
        <v/>
      </c>
      <c r="O256" s="27" t="b">
        <f>IF(COUNTIF($G$13:G256,G256)&gt;1,TRUE,FALSE)</f>
        <v>0</v>
      </c>
      <c r="P256" s="92" t="str">
        <f t="shared" si="34"/>
        <v/>
      </c>
      <c r="Q256" s="28">
        <f t="shared" si="29"/>
        <v>44166</v>
      </c>
      <c r="R256" s="27" t="b">
        <f t="shared" si="35"/>
        <v>0</v>
      </c>
      <c r="S256" s="4"/>
      <c r="T256" s="4"/>
    </row>
    <row r="257" spans="1:20" s="30" customFormat="1" x14ac:dyDescent="0.25">
      <c r="A257" s="19">
        <v>245</v>
      </c>
      <c r="B257" s="20"/>
      <c r="C257" s="1"/>
      <c r="D257" s="91"/>
      <c r="E257" s="1"/>
      <c r="F257" s="1"/>
      <c r="G257" s="20"/>
      <c r="H257" s="201" t="str">
        <f t="shared" si="30"/>
        <v/>
      </c>
      <c r="I257" s="27" t="b">
        <v>0</v>
      </c>
      <c r="J257" s="92" t="str">
        <f t="shared" si="31"/>
        <v/>
      </c>
      <c r="K257" s="27" t="b">
        <f t="shared" si="27"/>
        <v>0</v>
      </c>
      <c r="L257" s="92" t="str">
        <f t="shared" si="32"/>
        <v/>
      </c>
      <c r="M257" s="27" t="b">
        <f t="shared" si="28"/>
        <v>0</v>
      </c>
      <c r="N257" s="92" t="str">
        <f t="shared" si="33"/>
        <v/>
      </c>
      <c r="O257" s="27" t="b">
        <f>IF(COUNTIF($G$13:G257,G257)&gt;1,TRUE,FALSE)</f>
        <v>0</v>
      </c>
      <c r="P257" s="92" t="str">
        <f t="shared" si="34"/>
        <v/>
      </c>
      <c r="Q257" s="28">
        <f t="shared" si="29"/>
        <v>44166</v>
      </c>
      <c r="R257" s="27" t="b">
        <f t="shared" si="35"/>
        <v>0</v>
      </c>
      <c r="S257" s="4"/>
      <c r="T257" s="4"/>
    </row>
    <row r="258" spans="1:20" s="30" customFormat="1" x14ac:dyDescent="0.25">
      <c r="A258" s="19">
        <v>246</v>
      </c>
      <c r="B258" s="20"/>
      <c r="C258" s="1"/>
      <c r="D258" s="91"/>
      <c r="E258" s="1"/>
      <c r="F258" s="1"/>
      <c r="G258" s="20"/>
      <c r="H258" s="201" t="str">
        <f t="shared" si="30"/>
        <v/>
      </c>
      <c r="I258" s="27" t="b">
        <v>0</v>
      </c>
      <c r="J258" s="92" t="str">
        <f t="shared" si="31"/>
        <v/>
      </c>
      <c r="K258" s="27" t="b">
        <f t="shared" si="27"/>
        <v>0</v>
      </c>
      <c r="L258" s="92" t="str">
        <f t="shared" si="32"/>
        <v/>
      </c>
      <c r="M258" s="27" t="b">
        <f t="shared" si="28"/>
        <v>0</v>
      </c>
      <c r="N258" s="92" t="str">
        <f t="shared" si="33"/>
        <v/>
      </c>
      <c r="O258" s="27" t="b">
        <f>IF(COUNTIF($G$13:G258,G258)&gt;1,TRUE,FALSE)</f>
        <v>0</v>
      </c>
      <c r="P258" s="92" t="str">
        <f t="shared" si="34"/>
        <v/>
      </c>
      <c r="Q258" s="28">
        <f t="shared" si="29"/>
        <v>44166</v>
      </c>
      <c r="R258" s="27" t="b">
        <f t="shared" si="35"/>
        <v>0</v>
      </c>
      <c r="S258" s="4"/>
      <c r="T258" s="4"/>
    </row>
    <row r="259" spans="1:20" s="30" customFormat="1" x14ac:dyDescent="0.25">
      <c r="A259" s="19">
        <v>247</v>
      </c>
      <c r="B259" s="20"/>
      <c r="C259" s="1"/>
      <c r="D259" s="91"/>
      <c r="E259" s="1"/>
      <c r="F259" s="1"/>
      <c r="G259" s="20"/>
      <c r="H259" s="201" t="str">
        <f t="shared" si="30"/>
        <v/>
      </c>
      <c r="I259" s="27" t="b">
        <v>0</v>
      </c>
      <c r="J259" s="92" t="str">
        <f t="shared" si="31"/>
        <v/>
      </c>
      <c r="K259" s="27" t="b">
        <f t="shared" si="27"/>
        <v>0</v>
      </c>
      <c r="L259" s="92" t="str">
        <f t="shared" si="32"/>
        <v/>
      </c>
      <c r="M259" s="27" t="b">
        <f t="shared" si="28"/>
        <v>0</v>
      </c>
      <c r="N259" s="92" t="str">
        <f t="shared" si="33"/>
        <v/>
      </c>
      <c r="O259" s="27" t="b">
        <f>IF(COUNTIF($G$13:G259,G259)&gt;1,TRUE,FALSE)</f>
        <v>0</v>
      </c>
      <c r="P259" s="92" t="str">
        <f t="shared" si="34"/>
        <v/>
      </c>
      <c r="Q259" s="28">
        <f t="shared" si="29"/>
        <v>44166</v>
      </c>
      <c r="R259" s="27" t="b">
        <f t="shared" si="35"/>
        <v>0</v>
      </c>
      <c r="S259" s="4"/>
      <c r="T259" s="4"/>
    </row>
    <row r="260" spans="1:20" s="30" customFormat="1" x14ac:dyDescent="0.25">
      <c r="A260" s="19">
        <v>248</v>
      </c>
      <c r="B260" s="20"/>
      <c r="C260" s="1"/>
      <c r="D260" s="91"/>
      <c r="E260" s="1"/>
      <c r="F260" s="1"/>
      <c r="G260" s="20"/>
      <c r="H260" s="201" t="str">
        <f t="shared" si="30"/>
        <v/>
      </c>
      <c r="I260" s="27" t="b">
        <v>0</v>
      </c>
      <c r="J260" s="92" t="str">
        <f t="shared" si="31"/>
        <v/>
      </c>
      <c r="K260" s="27" t="b">
        <f t="shared" si="27"/>
        <v>0</v>
      </c>
      <c r="L260" s="92" t="str">
        <f t="shared" si="32"/>
        <v/>
      </c>
      <c r="M260" s="27" t="b">
        <f t="shared" si="28"/>
        <v>0</v>
      </c>
      <c r="N260" s="92" t="str">
        <f t="shared" si="33"/>
        <v/>
      </c>
      <c r="O260" s="27" t="b">
        <f>IF(COUNTIF($G$13:G260,G260)&gt;1,TRUE,FALSE)</f>
        <v>0</v>
      </c>
      <c r="P260" s="92" t="str">
        <f t="shared" si="34"/>
        <v/>
      </c>
      <c r="Q260" s="28">
        <f t="shared" si="29"/>
        <v>44166</v>
      </c>
      <c r="R260" s="27" t="b">
        <f t="shared" si="35"/>
        <v>0</v>
      </c>
      <c r="S260" s="4"/>
      <c r="T260" s="4"/>
    </row>
    <row r="261" spans="1:20" s="30" customFormat="1" x14ac:dyDescent="0.25">
      <c r="A261" s="19">
        <v>249</v>
      </c>
      <c r="B261" s="20"/>
      <c r="C261" s="1"/>
      <c r="D261" s="91"/>
      <c r="E261" s="1"/>
      <c r="F261" s="1"/>
      <c r="G261" s="20"/>
      <c r="H261" s="201" t="str">
        <f t="shared" si="30"/>
        <v/>
      </c>
      <c r="I261" s="27" t="b">
        <v>0</v>
      </c>
      <c r="J261" s="92" t="str">
        <f t="shared" si="31"/>
        <v/>
      </c>
      <c r="K261" s="27" t="b">
        <f t="shared" si="27"/>
        <v>0</v>
      </c>
      <c r="L261" s="92" t="str">
        <f t="shared" si="32"/>
        <v/>
      </c>
      <c r="M261" s="27" t="b">
        <f t="shared" si="28"/>
        <v>0</v>
      </c>
      <c r="N261" s="92" t="str">
        <f t="shared" si="33"/>
        <v/>
      </c>
      <c r="O261" s="27" t="b">
        <f>IF(COUNTIF($G$13:G261,G261)&gt;1,TRUE,FALSE)</f>
        <v>0</v>
      </c>
      <c r="P261" s="92" t="str">
        <f t="shared" si="34"/>
        <v/>
      </c>
      <c r="Q261" s="28">
        <f t="shared" si="29"/>
        <v>44166</v>
      </c>
      <c r="R261" s="27" t="b">
        <f t="shared" si="35"/>
        <v>0</v>
      </c>
      <c r="S261" s="4"/>
      <c r="T261" s="4"/>
    </row>
    <row r="262" spans="1:20" s="30" customFormat="1" x14ac:dyDescent="0.25">
      <c r="A262" s="19">
        <v>250</v>
      </c>
      <c r="B262" s="20"/>
      <c r="C262" s="1"/>
      <c r="D262" s="91"/>
      <c r="E262" s="1"/>
      <c r="F262" s="1"/>
      <c r="G262" s="20"/>
      <c r="H262" s="201" t="str">
        <f t="shared" si="30"/>
        <v/>
      </c>
      <c r="I262" s="27" t="b">
        <v>0</v>
      </c>
      <c r="J262" s="92" t="str">
        <f t="shared" si="31"/>
        <v/>
      </c>
      <c r="K262" s="27" t="b">
        <f t="shared" si="27"/>
        <v>0</v>
      </c>
      <c r="L262" s="92" t="str">
        <f t="shared" si="32"/>
        <v/>
      </c>
      <c r="M262" s="27" t="b">
        <f t="shared" si="28"/>
        <v>0</v>
      </c>
      <c r="N262" s="92" t="str">
        <f t="shared" si="33"/>
        <v/>
      </c>
      <c r="O262" s="27" t="b">
        <f>IF(COUNTIF($G$13:G262,G262)&gt;1,TRUE,FALSE)</f>
        <v>0</v>
      </c>
      <c r="P262" s="92" t="str">
        <f t="shared" si="34"/>
        <v/>
      </c>
      <c r="Q262" s="28">
        <f t="shared" si="29"/>
        <v>44166</v>
      </c>
      <c r="R262" s="27" t="b">
        <f t="shared" si="35"/>
        <v>0</v>
      </c>
      <c r="S262" s="4"/>
      <c r="T262" s="4"/>
    </row>
    <row r="263" spans="1:20" s="30" customFormat="1" x14ac:dyDescent="0.25">
      <c r="A263" s="19">
        <v>251</v>
      </c>
      <c r="B263" s="20"/>
      <c r="C263" s="1"/>
      <c r="D263" s="91"/>
      <c r="E263" s="1"/>
      <c r="F263" s="1"/>
      <c r="G263" s="20"/>
      <c r="H263" s="201" t="str">
        <f t="shared" si="30"/>
        <v/>
      </c>
      <c r="I263" s="27" t="b">
        <v>0</v>
      </c>
      <c r="J263" s="92" t="str">
        <f t="shared" si="31"/>
        <v/>
      </c>
      <c r="K263" s="27" t="b">
        <f t="shared" si="27"/>
        <v>0</v>
      </c>
      <c r="L263" s="92" t="str">
        <f t="shared" si="32"/>
        <v/>
      </c>
      <c r="M263" s="27" t="b">
        <f t="shared" si="28"/>
        <v>0</v>
      </c>
      <c r="N263" s="92" t="str">
        <f t="shared" si="33"/>
        <v/>
      </c>
      <c r="O263" s="27" t="b">
        <f>IF(COUNTIF($G$13:G263,G263)&gt;1,TRUE,FALSE)</f>
        <v>0</v>
      </c>
      <c r="P263" s="92" t="str">
        <f t="shared" si="34"/>
        <v/>
      </c>
      <c r="Q263" s="28">
        <f t="shared" si="29"/>
        <v>44166</v>
      </c>
      <c r="R263" s="27" t="b">
        <f t="shared" si="35"/>
        <v>0</v>
      </c>
      <c r="S263" s="4"/>
      <c r="T263" s="4"/>
    </row>
    <row r="264" spans="1:20" s="30" customFormat="1" x14ac:dyDescent="0.25">
      <c r="A264" s="19">
        <v>252</v>
      </c>
      <c r="B264" s="20"/>
      <c r="C264" s="1"/>
      <c r="D264" s="91"/>
      <c r="E264" s="1"/>
      <c r="F264" s="1"/>
      <c r="G264" s="20"/>
      <c r="H264" s="201" t="str">
        <f t="shared" si="30"/>
        <v/>
      </c>
      <c r="I264" s="27" t="b">
        <v>0</v>
      </c>
      <c r="J264" s="92" t="str">
        <f t="shared" si="31"/>
        <v/>
      </c>
      <c r="K264" s="27" t="b">
        <f t="shared" si="27"/>
        <v>0</v>
      </c>
      <c r="L264" s="92" t="str">
        <f t="shared" si="32"/>
        <v/>
      </c>
      <c r="M264" s="27" t="b">
        <f t="shared" si="28"/>
        <v>0</v>
      </c>
      <c r="N264" s="92" t="str">
        <f t="shared" si="33"/>
        <v/>
      </c>
      <c r="O264" s="27" t="b">
        <f>IF(COUNTIF($G$13:G264,G264)&gt;1,TRUE,FALSE)</f>
        <v>0</v>
      </c>
      <c r="P264" s="92" t="str">
        <f t="shared" si="34"/>
        <v/>
      </c>
      <c r="Q264" s="28">
        <f t="shared" si="29"/>
        <v>44166</v>
      </c>
      <c r="R264" s="27" t="b">
        <f t="shared" si="35"/>
        <v>0</v>
      </c>
      <c r="S264" s="4"/>
      <c r="T264" s="4"/>
    </row>
    <row r="265" spans="1:20" s="30" customFormat="1" x14ac:dyDescent="0.25">
      <c r="A265" s="19">
        <v>253</v>
      </c>
      <c r="B265" s="20"/>
      <c r="C265" s="1"/>
      <c r="D265" s="91"/>
      <c r="E265" s="1"/>
      <c r="F265" s="1"/>
      <c r="G265" s="20"/>
      <c r="H265" s="201" t="str">
        <f t="shared" si="30"/>
        <v/>
      </c>
      <c r="I265" s="27" t="b">
        <v>0</v>
      </c>
      <c r="J265" s="92" t="str">
        <f t="shared" si="31"/>
        <v/>
      </c>
      <c r="K265" s="27" t="b">
        <f t="shared" si="27"/>
        <v>0</v>
      </c>
      <c r="L265" s="92" t="str">
        <f t="shared" si="32"/>
        <v/>
      </c>
      <c r="M265" s="27" t="b">
        <f t="shared" si="28"/>
        <v>0</v>
      </c>
      <c r="N265" s="92" t="str">
        <f t="shared" si="33"/>
        <v/>
      </c>
      <c r="O265" s="27" t="b">
        <f>IF(COUNTIF($G$13:G265,G265)&gt;1,TRUE,FALSE)</f>
        <v>0</v>
      </c>
      <c r="P265" s="92" t="str">
        <f t="shared" si="34"/>
        <v/>
      </c>
      <c r="Q265" s="28">
        <f t="shared" si="29"/>
        <v>44166</v>
      </c>
      <c r="R265" s="27" t="b">
        <f t="shared" si="35"/>
        <v>0</v>
      </c>
      <c r="S265" s="4"/>
      <c r="T265" s="4"/>
    </row>
    <row r="266" spans="1:20" s="30" customFormat="1" x14ac:dyDescent="0.25">
      <c r="A266" s="19">
        <v>254</v>
      </c>
      <c r="B266" s="20"/>
      <c r="C266" s="1"/>
      <c r="D266" s="91"/>
      <c r="E266" s="1"/>
      <c r="F266" s="1"/>
      <c r="G266" s="20"/>
      <c r="H266" s="201" t="str">
        <f t="shared" si="30"/>
        <v/>
      </c>
      <c r="I266" s="27" t="b">
        <v>0</v>
      </c>
      <c r="J266" s="92" t="str">
        <f t="shared" si="31"/>
        <v/>
      </c>
      <c r="K266" s="27" t="b">
        <f t="shared" si="27"/>
        <v>0</v>
      </c>
      <c r="L266" s="92" t="str">
        <f t="shared" si="32"/>
        <v/>
      </c>
      <c r="M266" s="27" t="b">
        <f t="shared" si="28"/>
        <v>0</v>
      </c>
      <c r="N266" s="92" t="str">
        <f t="shared" si="33"/>
        <v/>
      </c>
      <c r="O266" s="27" t="b">
        <f>IF(COUNTIF($G$13:G266,G266)&gt;1,TRUE,FALSE)</f>
        <v>0</v>
      </c>
      <c r="P266" s="92" t="str">
        <f t="shared" si="34"/>
        <v/>
      </c>
      <c r="Q266" s="28">
        <f t="shared" si="29"/>
        <v>44166</v>
      </c>
      <c r="R266" s="27" t="b">
        <f t="shared" si="35"/>
        <v>0</v>
      </c>
      <c r="S266" s="4"/>
      <c r="T266" s="4"/>
    </row>
    <row r="267" spans="1:20" s="30" customFormat="1" x14ac:dyDescent="0.25">
      <c r="A267" s="19">
        <v>255</v>
      </c>
      <c r="B267" s="20"/>
      <c r="C267" s="1"/>
      <c r="D267" s="91"/>
      <c r="E267" s="1"/>
      <c r="F267" s="1"/>
      <c r="G267" s="20"/>
      <c r="H267" s="201" t="str">
        <f t="shared" si="30"/>
        <v/>
      </c>
      <c r="I267" s="27" t="b">
        <v>0</v>
      </c>
      <c r="J267" s="92" t="str">
        <f t="shared" si="31"/>
        <v/>
      </c>
      <c r="K267" s="27" t="b">
        <f t="shared" si="27"/>
        <v>0</v>
      </c>
      <c r="L267" s="92" t="str">
        <f t="shared" si="32"/>
        <v/>
      </c>
      <c r="M267" s="27" t="b">
        <f t="shared" si="28"/>
        <v>0</v>
      </c>
      <c r="N267" s="92" t="str">
        <f t="shared" si="33"/>
        <v/>
      </c>
      <c r="O267" s="27" t="b">
        <f>IF(COUNTIF($G$13:G267,G267)&gt;1,TRUE,FALSE)</f>
        <v>0</v>
      </c>
      <c r="P267" s="92" t="str">
        <f t="shared" si="34"/>
        <v/>
      </c>
      <c r="Q267" s="28">
        <f t="shared" si="29"/>
        <v>44166</v>
      </c>
      <c r="R267" s="27" t="b">
        <f t="shared" si="35"/>
        <v>0</v>
      </c>
      <c r="S267" s="4"/>
      <c r="T267" s="4"/>
    </row>
    <row r="268" spans="1:20" s="30" customFormat="1" x14ac:dyDescent="0.25">
      <c r="A268" s="19">
        <v>256</v>
      </c>
      <c r="B268" s="20"/>
      <c r="C268" s="1"/>
      <c r="D268" s="91"/>
      <c r="E268" s="1"/>
      <c r="F268" s="1"/>
      <c r="G268" s="20"/>
      <c r="H268" s="201" t="str">
        <f t="shared" si="30"/>
        <v/>
      </c>
      <c r="I268" s="27" t="b">
        <v>0</v>
      </c>
      <c r="J268" s="92" t="str">
        <f t="shared" si="31"/>
        <v/>
      </c>
      <c r="K268" s="27" t="b">
        <f t="shared" si="27"/>
        <v>0</v>
      </c>
      <c r="L268" s="92" t="str">
        <f t="shared" si="32"/>
        <v/>
      </c>
      <c r="M268" s="27" t="b">
        <f t="shared" si="28"/>
        <v>0</v>
      </c>
      <c r="N268" s="92" t="str">
        <f t="shared" si="33"/>
        <v/>
      </c>
      <c r="O268" s="27" t="b">
        <f>IF(COUNTIF($G$13:G268,G268)&gt;1,TRUE,FALSE)</f>
        <v>0</v>
      </c>
      <c r="P268" s="92" t="str">
        <f t="shared" si="34"/>
        <v/>
      </c>
      <c r="Q268" s="28">
        <f t="shared" si="29"/>
        <v>44166</v>
      </c>
      <c r="R268" s="27" t="b">
        <f t="shared" si="35"/>
        <v>0</v>
      </c>
      <c r="S268" s="4"/>
      <c r="T268" s="4"/>
    </row>
    <row r="269" spans="1:20" s="30" customFormat="1" x14ac:dyDescent="0.25">
      <c r="A269" s="19">
        <v>257</v>
      </c>
      <c r="B269" s="20"/>
      <c r="C269" s="1"/>
      <c r="D269" s="91"/>
      <c r="E269" s="1"/>
      <c r="F269" s="1"/>
      <c r="G269" s="20"/>
      <c r="H269" s="201" t="str">
        <f t="shared" si="30"/>
        <v/>
      </c>
      <c r="I269" s="27" t="b">
        <v>0</v>
      </c>
      <c r="J269" s="92" t="str">
        <f t="shared" si="31"/>
        <v/>
      </c>
      <c r="K269" s="27" t="b">
        <f t="shared" ref="K269:K332" si="36">IF(E269&gt;0,AND(D269=NivText80,E269&lt;$K$8),FALSE)</f>
        <v>0</v>
      </c>
      <c r="L269" s="92" t="str">
        <f t="shared" si="32"/>
        <v/>
      </c>
      <c r="M269" s="27" t="b">
        <f t="shared" ref="M269:M332" si="37">IF(AND(G269&lt;&gt;"",F269=""),TRUE,FALSE)</f>
        <v>0</v>
      </c>
      <c r="N269" s="92" t="str">
        <f t="shared" si="33"/>
        <v/>
      </c>
      <c r="O269" s="27" t="b">
        <f>IF(COUNTIF($G$13:G269,G269)&gt;1,TRUE,FALSE)</f>
        <v>0</v>
      </c>
      <c r="P269" s="92" t="str">
        <f t="shared" si="34"/>
        <v/>
      </c>
      <c r="Q269" s="28">
        <f t="shared" ref="Q269:Q332" si="38">MAX(E269,$M$8)</f>
        <v>44166</v>
      </c>
      <c r="R269" s="27" t="b">
        <f t="shared" si="35"/>
        <v>0</v>
      </c>
      <c r="S269" s="4"/>
      <c r="T269" s="4"/>
    </row>
    <row r="270" spans="1:20" s="30" customFormat="1" x14ac:dyDescent="0.25">
      <c r="A270" s="19">
        <v>258</v>
      </c>
      <c r="B270" s="20"/>
      <c r="C270" s="1"/>
      <c r="D270" s="91"/>
      <c r="E270" s="1"/>
      <c r="F270" s="1"/>
      <c r="G270" s="20"/>
      <c r="H270" s="201" t="str">
        <f t="shared" ref="H270:H333" si="39">IF(I270,J270&amp;". ","")&amp;IF(K270,L270&amp;". ","")&amp;IF(O270,P270&amp;". ","")&amp;IF(M270,N270&amp;". ","")</f>
        <v/>
      </c>
      <c r="I270" s="27" t="b">
        <v>0</v>
      </c>
      <c r="J270" s="92" t="str">
        <f t="shared" ref="J270:J333" si="40">IF(I270,J$11,"")</f>
        <v/>
      </c>
      <c r="K270" s="27" t="b">
        <f t="shared" si="36"/>
        <v>0</v>
      </c>
      <c r="L270" s="92" t="str">
        <f t="shared" ref="L270:L333" si="41">IF(K270,$L$11,"")</f>
        <v/>
      </c>
      <c r="M270" s="27" t="b">
        <f t="shared" si="37"/>
        <v>0</v>
      </c>
      <c r="N270" s="92" t="str">
        <f t="shared" ref="N270:N333" si="42">IF(M270,N$11,"")</f>
        <v/>
      </c>
      <c r="O270" s="27" t="b">
        <f>IF(COUNTIF($G$13:G270,G270)&gt;1,TRUE,FALSE)</f>
        <v>0</v>
      </c>
      <c r="P270" s="92" t="str">
        <f t="shared" ref="P270:P333" si="43">IF(O270,P$11,"")</f>
        <v/>
      </c>
      <c r="Q270" s="28">
        <f t="shared" si="38"/>
        <v>44166</v>
      </c>
      <c r="R270" s="27" t="b">
        <f t="shared" ref="R270:R333" si="44">OR(I270,K270,M270,O270)</f>
        <v>0</v>
      </c>
      <c r="S270" s="4"/>
      <c r="T270" s="4"/>
    </row>
    <row r="271" spans="1:20" s="30" customFormat="1" x14ac:dyDescent="0.25">
      <c r="A271" s="19">
        <v>259</v>
      </c>
      <c r="B271" s="20"/>
      <c r="C271" s="1"/>
      <c r="D271" s="91"/>
      <c r="E271" s="1"/>
      <c r="F271" s="1"/>
      <c r="G271" s="20"/>
      <c r="H271" s="201" t="str">
        <f t="shared" si="39"/>
        <v/>
      </c>
      <c r="I271" s="27" t="b">
        <v>0</v>
      </c>
      <c r="J271" s="92" t="str">
        <f t="shared" si="40"/>
        <v/>
      </c>
      <c r="K271" s="27" t="b">
        <f t="shared" si="36"/>
        <v>0</v>
      </c>
      <c r="L271" s="92" t="str">
        <f t="shared" si="41"/>
        <v/>
      </c>
      <c r="M271" s="27" t="b">
        <f t="shared" si="37"/>
        <v>0</v>
      </c>
      <c r="N271" s="92" t="str">
        <f t="shared" si="42"/>
        <v/>
      </c>
      <c r="O271" s="27" t="b">
        <f>IF(COUNTIF($G$13:G271,G271)&gt;1,TRUE,FALSE)</f>
        <v>0</v>
      </c>
      <c r="P271" s="92" t="str">
        <f t="shared" si="43"/>
        <v/>
      </c>
      <c r="Q271" s="28">
        <f t="shared" si="38"/>
        <v>44166</v>
      </c>
      <c r="R271" s="27" t="b">
        <f t="shared" si="44"/>
        <v>0</v>
      </c>
      <c r="S271" s="4"/>
      <c r="T271" s="4"/>
    </row>
    <row r="272" spans="1:20" s="30" customFormat="1" x14ac:dyDescent="0.25">
      <c r="A272" s="19">
        <v>260</v>
      </c>
      <c r="B272" s="20"/>
      <c r="C272" s="1"/>
      <c r="D272" s="91"/>
      <c r="E272" s="1"/>
      <c r="F272" s="1"/>
      <c r="G272" s="20"/>
      <c r="H272" s="201" t="str">
        <f t="shared" si="39"/>
        <v/>
      </c>
      <c r="I272" s="27" t="b">
        <v>0</v>
      </c>
      <c r="J272" s="92" t="str">
        <f t="shared" si="40"/>
        <v/>
      </c>
      <c r="K272" s="27" t="b">
        <f t="shared" si="36"/>
        <v>0</v>
      </c>
      <c r="L272" s="92" t="str">
        <f t="shared" si="41"/>
        <v/>
      </c>
      <c r="M272" s="27" t="b">
        <f t="shared" si="37"/>
        <v>0</v>
      </c>
      <c r="N272" s="92" t="str">
        <f t="shared" si="42"/>
        <v/>
      </c>
      <c r="O272" s="27" t="b">
        <f>IF(COUNTIF($G$13:G272,G272)&gt;1,TRUE,FALSE)</f>
        <v>0</v>
      </c>
      <c r="P272" s="92" t="str">
        <f t="shared" si="43"/>
        <v/>
      </c>
      <c r="Q272" s="28">
        <f t="shared" si="38"/>
        <v>44166</v>
      </c>
      <c r="R272" s="27" t="b">
        <f t="shared" si="44"/>
        <v>0</v>
      </c>
      <c r="S272" s="4"/>
      <c r="T272" s="4"/>
    </row>
    <row r="273" spans="1:20" s="30" customFormat="1" x14ac:dyDescent="0.25">
      <c r="A273" s="19">
        <v>261</v>
      </c>
      <c r="B273" s="20"/>
      <c r="C273" s="1"/>
      <c r="D273" s="91"/>
      <c r="E273" s="1"/>
      <c r="F273" s="1"/>
      <c r="G273" s="20"/>
      <c r="H273" s="201" t="str">
        <f t="shared" si="39"/>
        <v/>
      </c>
      <c r="I273" s="27" t="b">
        <v>0</v>
      </c>
      <c r="J273" s="92" t="str">
        <f t="shared" si="40"/>
        <v/>
      </c>
      <c r="K273" s="27" t="b">
        <f t="shared" si="36"/>
        <v>0</v>
      </c>
      <c r="L273" s="92" t="str">
        <f t="shared" si="41"/>
        <v/>
      </c>
      <c r="M273" s="27" t="b">
        <f t="shared" si="37"/>
        <v>0</v>
      </c>
      <c r="N273" s="92" t="str">
        <f t="shared" si="42"/>
        <v/>
      </c>
      <c r="O273" s="27" t="b">
        <f>IF(COUNTIF($G$13:G273,G273)&gt;1,TRUE,FALSE)</f>
        <v>0</v>
      </c>
      <c r="P273" s="92" t="str">
        <f t="shared" si="43"/>
        <v/>
      </c>
      <c r="Q273" s="28">
        <f t="shared" si="38"/>
        <v>44166</v>
      </c>
      <c r="R273" s="27" t="b">
        <f t="shared" si="44"/>
        <v>0</v>
      </c>
      <c r="S273" s="4"/>
      <c r="T273" s="4"/>
    </row>
    <row r="274" spans="1:20" s="30" customFormat="1" x14ac:dyDescent="0.25">
      <c r="A274" s="19">
        <v>262</v>
      </c>
      <c r="B274" s="20"/>
      <c r="C274" s="1"/>
      <c r="D274" s="91"/>
      <c r="E274" s="1"/>
      <c r="F274" s="1"/>
      <c r="G274" s="20"/>
      <c r="H274" s="201" t="str">
        <f t="shared" si="39"/>
        <v/>
      </c>
      <c r="I274" s="27" t="b">
        <v>0</v>
      </c>
      <c r="J274" s="92" t="str">
        <f t="shared" si="40"/>
        <v/>
      </c>
      <c r="K274" s="27" t="b">
        <f t="shared" si="36"/>
        <v>0</v>
      </c>
      <c r="L274" s="92" t="str">
        <f t="shared" si="41"/>
        <v/>
      </c>
      <c r="M274" s="27" t="b">
        <f t="shared" si="37"/>
        <v>0</v>
      </c>
      <c r="N274" s="92" t="str">
        <f t="shared" si="42"/>
        <v/>
      </c>
      <c r="O274" s="27" t="b">
        <f>IF(COUNTIF($G$13:G274,G274)&gt;1,TRUE,FALSE)</f>
        <v>0</v>
      </c>
      <c r="P274" s="92" t="str">
        <f t="shared" si="43"/>
        <v/>
      </c>
      <c r="Q274" s="28">
        <f t="shared" si="38"/>
        <v>44166</v>
      </c>
      <c r="R274" s="27" t="b">
        <f t="shared" si="44"/>
        <v>0</v>
      </c>
      <c r="S274" s="4"/>
      <c r="T274" s="4"/>
    </row>
    <row r="275" spans="1:20" s="30" customFormat="1" x14ac:dyDescent="0.25">
      <c r="A275" s="19">
        <v>263</v>
      </c>
      <c r="B275" s="20"/>
      <c r="C275" s="1"/>
      <c r="D275" s="91"/>
      <c r="E275" s="1"/>
      <c r="F275" s="1"/>
      <c r="G275" s="20"/>
      <c r="H275" s="201" t="str">
        <f t="shared" si="39"/>
        <v/>
      </c>
      <c r="I275" s="27" t="b">
        <v>0</v>
      </c>
      <c r="J275" s="92" t="str">
        <f t="shared" si="40"/>
        <v/>
      </c>
      <c r="K275" s="27" t="b">
        <f t="shared" si="36"/>
        <v>0</v>
      </c>
      <c r="L275" s="92" t="str">
        <f t="shared" si="41"/>
        <v/>
      </c>
      <c r="M275" s="27" t="b">
        <f t="shared" si="37"/>
        <v>0</v>
      </c>
      <c r="N275" s="92" t="str">
        <f t="shared" si="42"/>
        <v/>
      </c>
      <c r="O275" s="27" t="b">
        <f>IF(COUNTIF($G$13:G275,G275)&gt;1,TRUE,FALSE)</f>
        <v>0</v>
      </c>
      <c r="P275" s="92" t="str">
        <f t="shared" si="43"/>
        <v/>
      </c>
      <c r="Q275" s="28">
        <f t="shared" si="38"/>
        <v>44166</v>
      </c>
      <c r="R275" s="27" t="b">
        <f t="shared" si="44"/>
        <v>0</v>
      </c>
      <c r="S275" s="4"/>
      <c r="T275" s="4"/>
    </row>
    <row r="276" spans="1:20" s="30" customFormat="1" x14ac:dyDescent="0.25">
      <c r="A276" s="19">
        <v>264</v>
      </c>
      <c r="B276" s="20"/>
      <c r="C276" s="1"/>
      <c r="D276" s="91"/>
      <c r="E276" s="1"/>
      <c r="F276" s="1"/>
      <c r="G276" s="20"/>
      <c r="H276" s="201" t="str">
        <f t="shared" si="39"/>
        <v/>
      </c>
      <c r="I276" s="27" t="b">
        <v>0</v>
      </c>
      <c r="J276" s="92" t="str">
        <f t="shared" si="40"/>
        <v/>
      </c>
      <c r="K276" s="27" t="b">
        <f t="shared" si="36"/>
        <v>0</v>
      </c>
      <c r="L276" s="92" t="str">
        <f t="shared" si="41"/>
        <v/>
      </c>
      <c r="M276" s="27" t="b">
        <f t="shared" si="37"/>
        <v>0</v>
      </c>
      <c r="N276" s="92" t="str">
        <f t="shared" si="42"/>
        <v/>
      </c>
      <c r="O276" s="27" t="b">
        <f>IF(COUNTIF($G$13:G276,G276)&gt;1,TRUE,FALSE)</f>
        <v>0</v>
      </c>
      <c r="P276" s="92" t="str">
        <f t="shared" si="43"/>
        <v/>
      </c>
      <c r="Q276" s="28">
        <f t="shared" si="38"/>
        <v>44166</v>
      </c>
      <c r="R276" s="27" t="b">
        <f t="shared" si="44"/>
        <v>0</v>
      </c>
      <c r="S276" s="4"/>
      <c r="T276" s="4"/>
    </row>
    <row r="277" spans="1:20" s="30" customFormat="1" x14ac:dyDescent="0.25">
      <c r="A277" s="19">
        <v>265</v>
      </c>
      <c r="B277" s="20"/>
      <c r="C277" s="1"/>
      <c r="D277" s="91"/>
      <c r="E277" s="1"/>
      <c r="F277" s="1"/>
      <c r="G277" s="20"/>
      <c r="H277" s="201" t="str">
        <f t="shared" si="39"/>
        <v/>
      </c>
      <c r="I277" s="27" t="b">
        <v>0</v>
      </c>
      <c r="J277" s="92" t="str">
        <f t="shared" si="40"/>
        <v/>
      </c>
      <c r="K277" s="27" t="b">
        <f t="shared" si="36"/>
        <v>0</v>
      </c>
      <c r="L277" s="92" t="str">
        <f t="shared" si="41"/>
        <v/>
      </c>
      <c r="M277" s="27" t="b">
        <f t="shared" si="37"/>
        <v>0</v>
      </c>
      <c r="N277" s="92" t="str">
        <f t="shared" si="42"/>
        <v/>
      </c>
      <c r="O277" s="27" t="b">
        <f>IF(COUNTIF($G$13:G277,G277)&gt;1,TRUE,FALSE)</f>
        <v>0</v>
      </c>
      <c r="P277" s="92" t="str">
        <f t="shared" si="43"/>
        <v/>
      </c>
      <c r="Q277" s="28">
        <f t="shared" si="38"/>
        <v>44166</v>
      </c>
      <c r="R277" s="27" t="b">
        <f t="shared" si="44"/>
        <v>0</v>
      </c>
      <c r="S277" s="4"/>
      <c r="T277" s="4"/>
    </row>
    <row r="278" spans="1:20" s="30" customFormat="1" x14ac:dyDescent="0.25">
      <c r="A278" s="19">
        <v>266</v>
      </c>
      <c r="B278" s="20"/>
      <c r="C278" s="1"/>
      <c r="D278" s="91"/>
      <c r="E278" s="1"/>
      <c r="F278" s="1"/>
      <c r="G278" s="20"/>
      <c r="H278" s="201" t="str">
        <f t="shared" si="39"/>
        <v/>
      </c>
      <c r="I278" s="27" t="b">
        <v>0</v>
      </c>
      <c r="J278" s="92" t="str">
        <f t="shared" si="40"/>
        <v/>
      </c>
      <c r="K278" s="27" t="b">
        <f t="shared" si="36"/>
        <v>0</v>
      </c>
      <c r="L278" s="92" t="str">
        <f t="shared" si="41"/>
        <v/>
      </c>
      <c r="M278" s="27" t="b">
        <f t="shared" si="37"/>
        <v>0</v>
      </c>
      <c r="N278" s="92" t="str">
        <f t="shared" si="42"/>
        <v/>
      </c>
      <c r="O278" s="27" t="b">
        <f>IF(COUNTIF($G$13:G278,G278)&gt;1,TRUE,FALSE)</f>
        <v>0</v>
      </c>
      <c r="P278" s="92" t="str">
        <f t="shared" si="43"/>
        <v/>
      </c>
      <c r="Q278" s="28">
        <f t="shared" si="38"/>
        <v>44166</v>
      </c>
      <c r="R278" s="27" t="b">
        <f t="shared" si="44"/>
        <v>0</v>
      </c>
      <c r="S278" s="4"/>
      <c r="T278" s="4"/>
    </row>
    <row r="279" spans="1:20" s="30" customFormat="1" x14ac:dyDescent="0.25">
      <c r="A279" s="19">
        <v>267</v>
      </c>
      <c r="B279" s="20"/>
      <c r="C279" s="1"/>
      <c r="D279" s="91"/>
      <c r="E279" s="1"/>
      <c r="F279" s="1"/>
      <c r="G279" s="20"/>
      <c r="H279" s="201" t="str">
        <f t="shared" si="39"/>
        <v/>
      </c>
      <c r="I279" s="27" t="b">
        <v>0</v>
      </c>
      <c r="J279" s="92" t="str">
        <f t="shared" si="40"/>
        <v/>
      </c>
      <c r="K279" s="27" t="b">
        <f t="shared" si="36"/>
        <v>0</v>
      </c>
      <c r="L279" s="92" t="str">
        <f t="shared" si="41"/>
        <v/>
      </c>
      <c r="M279" s="27" t="b">
        <f t="shared" si="37"/>
        <v>0</v>
      </c>
      <c r="N279" s="92" t="str">
        <f t="shared" si="42"/>
        <v/>
      </c>
      <c r="O279" s="27" t="b">
        <f>IF(COUNTIF($G$13:G279,G279)&gt;1,TRUE,FALSE)</f>
        <v>0</v>
      </c>
      <c r="P279" s="92" t="str">
        <f t="shared" si="43"/>
        <v/>
      </c>
      <c r="Q279" s="28">
        <f t="shared" si="38"/>
        <v>44166</v>
      </c>
      <c r="R279" s="27" t="b">
        <f t="shared" si="44"/>
        <v>0</v>
      </c>
      <c r="S279" s="4"/>
      <c r="T279" s="4"/>
    </row>
    <row r="280" spans="1:20" s="30" customFormat="1" x14ac:dyDescent="0.25">
      <c r="A280" s="19">
        <v>268</v>
      </c>
      <c r="B280" s="20"/>
      <c r="C280" s="1"/>
      <c r="D280" s="91"/>
      <c r="E280" s="1"/>
      <c r="F280" s="1"/>
      <c r="G280" s="20"/>
      <c r="H280" s="201" t="str">
        <f t="shared" si="39"/>
        <v/>
      </c>
      <c r="I280" s="27" t="b">
        <v>0</v>
      </c>
      <c r="J280" s="92" t="str">
        <f t="shared" si="40"/>
        <v/>
      </c>
      <c r="K280" s="27" t="b">
        <f t="shared" si="36"/>
        <v>0</v>
      </c>
      <c r="L280" s="92" t="str">
        <f t="shared" si="41"/>
        <v/>
      </c>
      <c r="M280" s="27" t="b">
        <f t="shared" si="37"/>
        <v>0</v>
      </c>
      <c r="N280" s="92" t="str">
        <f t="shared" si="42"/>
        <v/>
      </c>
      <c r="O280" s="27" t="b">
        <f>IF(COUNTIF($G$13:G280,G280)&gt;1,TRUE,FALSE)</f>
        <v>0</v>
      </c>
      <c r="P280" s="92" t="str">
        <f t="shared" si="43"/>
        <v/>
      </c>
      <c r="Q280" s="28">
        <f t="shared" si="38"/>
        <v>44166</v>
      </c>
      <c r="R280" s="27" t="b">
        <f t="shared" si="44"/>
        <v>0</v>
      </c>
      <c r="S280" s="4"/>
      <c r="T280" s="4"/>
    </row>
    <row r="281" spans="1:20" s="30" customFormat="1" x14ac:dyDescent="0.25">
      <c r="A281" s="19">
        <v>269</v>
      </c>
      <c r="B281" s="20"/>
      <c r="C281" s="1"/>
      <c r="D281" s="91"/>
      <c r="E281" s="1"/>
      <c r="F281" s="1"/>
      <c r="G281" s="20"/>
      <c r="H281" s="201" t="str">
        <f t="shared" si="39"/>
        <v/>
      </c>
      <c r="I281" s="27" t="b">
        <v>0</v>
      </c>
      <c r="J281" s="92" t="str">
        <f t="shared" si="40"/>
        <v/>
      </c>
      <c r="K281" s="27" t="b">
        <f t="shared" si="36"/>
        <v>0</v>
      </c>
      <c r="L281" s="92" t="str">
        <f t="shared" si="41"/>
        <v/>
      </c>
      <c r="M281" s="27" t="b">
        <f t="shared" si="37"/>
        <v>0</v>
      </c>
      <c r="N281" s="92" t="str">
        <f t="shared" si="42"/>
        <v/>
      </c>
      <c r="O281" s="27" t="b">
        <f>IF(COUNTIF($G$13:G281,G281)&gt;1,TRUE,FALSE)</f>
        <v>0</v>
      </c>
      <c r="P281" s="92" t="str">
        <f t="shared" si="43"/>
        <v/>
      </c>
      <c r="Q281" s="28">
        <f t="shared" si="38"/>
        <v>44166</v>
      </c>
      <c r="R281" s="27" t="b">
        <f t="shared" si="44"/>
        <v>0</v>
      </c>
      <c r="S281" s="4"/>
      <c r="T281" s="4"/>
    </row>
    <row r="282" spans="1:20" s="30" customFormat="1" x14ac:dyDescent="0.25">
      <c r="A282" s="19">
        <v>270</v>
      </c>
      <c r="B282" s="20"/>
      <c r="C282" s="1"/>
      <c r="D282" s="91"/>
      <c r="E282" s="1"/>
      <c r="F282" s="1"/>
      <c r="G282" s="20"/>
      <c r="H282" s="201" t="str">
        <f t="shared" si="39"/>
        <v/>
      </c>
      <c r="I282" s="27" t="b">
        <v>0</v>
      </c>
      <c r="J282" s="92" t="str">
        <f t="shared" si="40"/>
        <v/>
      </c>
      <c r="K282" s="27" t="b">
        <f t="shared" si="36"/>
        <v>0</v>
      </c>
      <c r="L282" s="92" t="str">
        <f t="shared" si="41"/>
        <v/>
      </c>
      <c r="M282" s="27" t="b">
        <f t="shared" si="37"/>
        <v>0</v>
      </c>
      <c r="N282" s="92" t="str">
        <f t="shared" si="42"/>
        <v/>
      </c>
      <c r="O282" s="27" t="b">
        <f>IF(COUNTIF($G$13:G282,G282)&gt;1,TRUE,FALSE)</f>
        <v>0</v>
      </c>
      <c r="P282" s="92" t="str">
        <f t="shared" si="43"/>
        <v/>
      </c>
      <c r="Q282" s="28">
        <f t="shared" si="38"/>
        <v>44166</v>
      </c>
      <c r="R282" s="27" t="b">
        <f t="shared" si="44"/>
        <v>0</v>
      </c>
      <c r="S282" s="4"/>
      <c r="T282" s="4"/>
    </row>
    <row r="283" spans="1:20" s="30" customFormat="1" x14ac:dyDescent="0.25">
      <c r="A283" s="19">
        <v>271</v>
      </c>
      <c r="B283" s="20"/>
      <c r="C283" s="1"/>
      <c r="D283" s="91"/>
      <c r="E283" s="1"/>
      <c r="F283" s="1"/>
      <c r="G283" s="20"/>
      <c r="H283" s="201" t="str">
        <f t="shared" si="39"/>
        <v/>
      </c>
      <c r="I283" s="27" t="b">
        <v>0</v>
      </c>
      <c r="J283" s="92" t="str">
        <f t="shared" si="40"/>
        <v/>
      </c>
      <c r="K283" s="27" t="b">
        <f t="shared" si="36"/>
        <v>0</v>
      </c>
      <c r="L283" s="92" t="str">
        <f t="shared" si="41"/>
        <v/>
      </c>
      <c r="M283" s="27" t="b">
        <f t="shared" si="37"/>
        <v>0</v>
      </c>
      <c r="N283" s="92" t="str">
        <f t="shared" si="42"/>
        <v/>
      </c>
      <c r="O283" s="27" t="b">
        <f>IF(COUNTIF($G$13:G283,G283)&gt;1,TRUE,FALSE)</f>
        <v>0</v>
      </c>
      <c r="P283" s="92" t="str">
        <f t="shared" si="43"/>
        <v/>
      </c>
      <c r="Q283" s="28">
        <f t="shared" si="38"/>
        <v>44166</v>
      </c>
      <c r="R283" s="27" t="b">
        <f t="shared" si="44"/>
        <v>0</v>
      </c>
      <c r="S283" s="4"/>
      <c r="T283" s="4"/>
    </row>
    <row r="284" spans="1:20" s="30" customFormat="1" x14ac:dyDescent="0.25">
      <c r="A284" s="19">
        <v>272</v>
      </c>
      <c r="B284" s="20"/>
      <c r="C284" s="1"/>
      <c r="D284" s="91"/>
      <c r="E284" s="1"/>
      <c r="F284" s="1"/>
      <c r="G284" s="20"/>
      <c r="H284" s="201" t="str">
        <f t="shared" si="39"/>
        <v/>
      </c>
      <c r="I284" s="27" t="b">
        <v>0</v>
      </c>
      <c r="J284" s="92" t="str">
        <f t="shared" si="40"/>
        <v/>
      </c>
      <c r="K284" s="27" t="b">
        <f t="shared" si="36"/>
        <v>0</v>
      </c>
      <c r="L284" s="92" t="str">
        <f t="shared" si="41"/>
        <v/>
      </c>
      <c r="M284" s="27" t="b">
        <f t="shared" si="37"/>
        <v>0</v>
      </c>
      <c r="N284" s="92" t="str">
        <f t="shared" si="42"/>
        <v/>
      </c>
      <c r="O284" s="27" t="b">
        <f>IF(COUNTIF($G$13:G284,G284)&gt;1,TRUE,FALSE)</f>
        <v>0</v>
      </c>
      <c r="P284" s="92" t="str">
        <f t="shared" si="43"/>
        <v/>
      </c>
      <c r="Q284" s="28">
        <f t="shared" si="38"/>
        <v>44166</v>
      </c>
      <c r="R284" s="27" t="b">
        <f t="shared" si="44"/>
        <v>0</v>
      </c>
      <c r="S284" s="4"/>
      <c r="T284" s="4"/>
    </row>
    <row r="285" spans="1:20" s="30" customFormat="1" x14ac:dyDescent="0.25">
      <c r="A285" s="19">
        <v>273</v>
      </c>
      <c r="B285" s="20"/>
      <c r="C285" s="1"/>
      <c r="D285" s="91"/>
      <c r="E285" s="1"/>
      <c r="F285" s="1"/>
      <c r="G285" s="20"/>
      <c r="H285" s="201" t="str">
        <f t="shared" si="39"/>
        <v/>
      </c>
      <c r="I285" s="27" t="b">
        <v>0</v>
      </c>
      <c r="J285" s="92" t="str">
        <f t="shared" si="40"/>
        <v/>
      </c>
      <c r="K285" s="27" t="b">
        <f t="shared" si="36"/>
        <v>0</v>
      </c>
      <c r="L285" s="92" t="str">
        <f t="shared" si="41"/>
        <v/>
      </c>
      <c r="M285" s="27" t="b">
        <f t="shared" si="37"/>
        <v>0</v>
      </c>
      <c r="N285" s="92" t="str">
        <f t="shared" si="42"/>
        <v/>
      </c>
      <c r="O285" s="27" t="b">
        <f>IF(COUNTIF($G$13:G285,G285)&gt;1,TRUE,FALSE)</f>
        <v>0</v>
      </c>
      <c r="P285" s="92" t="str">
        <f t="shared" si="43"/>
        <v/>
      </c>
      <c r="Q285" s="28">
        <f t="shared" si="38"/>
        <v>44166</v>
      </c>
      <c r="R285" s="27" t="b">
        <f t="shared" si="44"/>
        <v>0</v>
      </c>
      <c r="S285" s="4"/>
      <c r="T285" s="4"/>
    </row>
    <row r="286" spans="1:20" s="30" customFormat="1" x14ac:dyDescent="0.25">
      <c r="A286" s="19">
        <v>274</v>
      </c>
      <c r="B286" s="20"/>
      <c r="C286" s="1"/>
      <c r="D286" s="91"/>
      <c r="E286" s="1"/>
      <c r="F286" s="1"/>
      <c r="G286" s="20"/>
      <c r="H286" s="201" t="str">
        <f t="shared" si="39"/>
        <v/>
      </c>
      <c r="I286" s="27" t="b">
        <v>0</v>
      </c>
      <c r="J286" s="92" t="str">
        <f t="shared" si="40"/>
        <v/>
      </c>
      <c r="K286" s="27" t="b">
        <f t="shared" si="36"/>
        <v>0</v>
      </c>
      <c r="L286" s="92" t="str">
        <f t="shared" si="41"/>
        <v/>
      </c>
      <c r="M286" s="27" t="b">
        <f t="shared" si="37"/>
        <v>0</v>
      </c>
      <c r="N286" s="92" t="str">
        <f t="shared" si="42"/>
        <v/>
      </c>
      <c r="O286" s="27" t="b">
        <f>IF(COUNTIF($G$13:G286,G286)&gt;1,TRUE,FALSE)</f>
        <v>0</v>
      </c>
      <c r="P286" s="92" t="str">
        <f t="shared" si="43"/>
        <v/>
      </c>
      <c r="Q286" s="28">
        <f t="shared" si="38"/>
        <v>44166</v>
      </c>
      <c r="R286" s="27" t="b">
        <f t="shared" si="44"/>
        <v>0</v>
      </c>
      <c r="S286" s="4"/>
      <c r="T286" s="4"/>
    </row>
    <row r="287" spans="1:20" s="30" customFormat="1" x14ac:dyDescent="0.25">
      <c r="A287" s="19">
        <v>275</v>
      </c>
      <c r="B287" s="20"/>
      <c r="C287" s="1"/>
      <c r="D287" s="91"/>
      <c r="E287" s="1"/>
      <c r="F287" s="1"/>
      <c r="G287" s="20"/>
      <c r="H287" s="201" t="str">
        <f t="shared" si="39"/>
        <v/>
      </c>
      <c r="I287" s="27" t="b">
        <v>0</v>
      </c>
      <c r="J287" s="92" t="str">
        <f t="shared" si="40"/>
        <v/>
      </c>
      <c r="K287" s="27" t="b">
        <f t="shared" si="36"/>
        <v>0</v>
      </c>
      <c r="L287" s="92" t="str">
        <f t="shared" si="41"/>
        <v/>
      </c>
      <c r="M287" s="27" t="b">
        <f t="shared" si="37"/>
        <v>0</v>
      </c>
      <c r="N287" s="92" t="str">
        <f t="shared" si="42"/>
        <v/>
      </c>
      <c r="O287" s="27" t="b">
        <f>IF(COUNTIF($G$13:G287,G287)&gt;1,TRUE,FALSE)</f>
        <v>0</v>
      </c>
      <c r="P287" s="92" t="str">
        <f t="shared" si="43"/>
        <v/>
      </c>
      <c r="Q287" s="28">
        <f t="shared" si="38"/>
        <v>44166</v>
      </c>
      <c r="R287" s="27" t="b">
        <f t="shared" si="44"/>
        <v>0</v>
      </c>
      <c r="S287" s="4"/>
      <c r="T287" s="4"/>
    </row>
    <row r="288" spans="1:20" s="30" customFormat="1" x14ac:dyDescent="0.25">
      <c r="A288" s="19">
        <v>276</v>
      </c>
      <c r="B288" s="20"/>
      <c r="C288" s="1"/>
      <c r="D288" s="91"/>
      <c r="E288" s="1"/>
      <c r="F288" s="1"/>
      <c r="G288" s="20"/>
      <c r="H288" s="201" t="str">
        <f t="shared" si="39"/>
        <v/>
      </c>
      <c r="I288" s="27" t="b">
        <v>0</v>
      </c>
      <c r="J288" s="92" t="str">
        <f t="shared" si="40"/>
        <v/>
      </c>
      <c r="K288" s="27" t="b">
        <f t="shared" si="36"/>
        <v>0</v>
      </c>
      <c r="L288" s="92" t="str">
        <f t="shared" si="41"/>
        <v/>
      </c>
      <c r="M288" s="27" t="b">
        <f t="shared" si="37"/>
        <v>0</v>
      </c>
      <c r="N288" s="92" t="str">
        <f t="shared" si="42"/>
        <v/>
      </c>
      <c r="O288" s="27" t="b">
        <f>IF(COUNTIF($G$13:G288,G288)&gt;1,TRUE,FALSE)</f>
        <v>0</v>
      </c>
      <c r="P288" s="92" t="str">
        <f t="shared" si="43"/>
        <v/>
      </c>
      <c r="Q288" s="28">
        <f t="shared" si="38"/>
        <v>44166</v>
      </c>
      <c r="R288" s="27" t="b">
        <f t="shared" si="44"/>
        <v>0</v>
      </c>
      <c r="S288" s="4"/>
      <c r="T288" s="4"/>
    </row>
    <row r="289" spans="1:20" s="30" customFormat="1" x14ac:dyDescent="0.25">
      <c r="A289" s="19">
        <v>277</v>
      </c>
      <c r="B289" s="20"/>
      <c r="C289" s="1"/>
      <c r="D289" s="91"/>
      <c r="E289" s="1"/>
      <c r="F289" s="1"/>
      <c r="G289" s="20"/>
      <c r="H289" s="201" t="str">
        <f t="shared" si="39"/>
        <v/>
      </c>
      <c r="I289" s="27" t="b">
        <v>0</v>
      </c>
      <c r="J289" s="92" t="str">
        <f t="shared" si="40"/>
        <v/>
      </c>
      <c r="K289" s="27" t="b">
        <f t="shared" si="36"/>
        <v>0</v>
      </c>
      <c r="L289" s="92" t="str">
        <f t="shared" si="41"/>
        <v/>
      </c>
      <c r="M289" s="27" t="b">
        <f t="shared" si="37"/>
        <v>0</v>
      </c>
      <c r="N289" s="92" t="str">
        <f t="shared" si="42"/>
        <v/>
      </c>
      <c r="O289" s="27" t="b">
        <f>IF(COUNTIF($G$13:G289,G289)&gt;1,TRUE,FALSE)</f>
        <v>0</v>
      </c>
      <c r="P289" s="92" t="str">
        <f t="shared" si="43"/>
        <v/>
      </c>
      <c r="Q289" s="28">
        <f t="shared" si="38"/>
        <v>44166</v>
      </c>
      <c r="R289" s="27" t="b">
        <f t="shared" si="44"/>
        <v>0</v>
      </c>
      <c r="S289" s="4"/>
      <c r="T289" s="4"/>
    </row>
    <row r="290" spans="1:20" s="30" customFormat="1" x14ac:dyDescent="0.25">
      <c r="A290" s="19">
        <v>278</v>
      </c>
      <c r="B290" s="20"/>
      <c r="C290" s="1"/>
      <c r="D290" s="91"/>
      <c r="E290" s="1"/>
      <c r="F290" s="1"/>
      <c r="G290" s="20"/>
      <c r="H290" s="201" t="str">
        <f t="shared" si="39"/>
        <v/>
      </c>
      <c r="I290" s="27" t="b">
        <v>0</v>
      </c>
      <c r="J290" s="92" t="str">
        <f t="shared" si="40"/>
        <v/>
      </c>
      <c r="K290" s="27" t="b">
        <f t="shared" si="36"/>
        <v>0</v>
      </c>
      <c r="L290" s="92" t="str">
        <f t="shared" si="41"/>
        <v/>
      </c>
      <c r="M290" s="27" t="b">
        <f t="shared" si="37"/>
        <v>0</v>
      </c>
      <c r="N290" s="92" t="str">
        <f t="shared" si="42"/>
        <v/>
      </c>
      <c r="O290" s="27" t="b">
        <f>IF(COUNTIF($G$13:G290,G290)&gt;1,TRUE,FALSE)</f>
        <v>0</v>
      </c>
      <c r="P290" s="92" t="str">
        <f t="shared" si="43"/>
        <v/>
      </c>
      <c r="Q290" s="28">
        <f t="shared" si="38"/>
        <v>44166</v>
      </c>
      <c r="R290" s="27" t="b">
        <f t="shared" si="44"/>
        <v>0</v>
      </c>
      <c r="S290" s="4"/>
      <c r="T290" s="4"/>
    </row>
    <row r="291" spans="1:20" s="30" customFormat="1" x14ac:dyDescent="0.25">
      <c r="A291" s="19">
        <v>279</v>
      </c>
      <c r="B291" s="20"/>
      <c r="C291" s="1"/>
      <c r="D291" s="91"/>
      <c r="E291" s="1"/>
      <c r="F291" s="1"/>
      <c r="G291" s="20"/>
      <c r="H291" s="201" t="str">
        <f t="shared" si="39"/>
        <v/>
      </c>
      <c r="I291" s="27" t="b">
        <v>0</v>
      </c>
      <c r="J291" s="92" t="str">
        <f t="shared" si="40"/>
        <v/>
      </c>
      <c r="K291" s="27" t="b">
        <f t="shared" si="36"/>
        <v>0</v>
      </c>
      <c r="L291" s="92" t="str">
        <f t="shared" si="41"/>
        <v/>
      </c>
      <c r="M291" s="27" t="b">
        <f t="shared" si="37"/>
        <v>0</v>
      </c>
      <c r="N291" s="92" t="str">
        <f t="shared" si="42"/>
        <v/>
      </c>
      <c r="O291" s="27" t="b">
        <f>IF(COUNTIF($G$13:G291,G291)&gt;1,TRUE,FALSE)</f>
        <v>0</v>
      </c>
      <c r="P291" s="92" t="str">
        <f t="shared" si="43"/>
        <v/>
      </c>
      <c r="Q291" s="28">
        <f t="shared" si="38"/>
        <v>44166</v>
      </c>
      <c r="R291" s="27" t="b">
        <f t="shared" si="44"/>
        <v>0</v>
      </c>
      <c r="S291" s="4"/>
      <c r="T291" s="4"/>
    </row>
    <row r="292" spans="1:20" s="30" customFormat="1" x14ac:dyDescent="0.25">
      <c r="A292" s="19">
        <v>280</v>
      </c>
      <c r="B292" s="20"/>
      <c r="C292" s="1"/>
      <c r="D292" s="91"/>
      <c r="E292" s="1"/>
      <c r="F292" s="1"/>
      <c r="G292" s="20"/>
      <c r="H292" s="201" t="str">
        <f t="shared" si="39"/>
        <v/>
      </c>
      <c r="I292" s="27" t="b">
        <v>0</v>
      </c>
      <c r="J292" s="92" t="str">
        <f t="shared" si="40"/>
        <v/>
      </c>
      <c r="K292" s="27" t="b">
        <f t="shared" si="36"/>
        <v>0</v>
      </c>
      <c r="L292" s="92" t="str">
        <f t="shared" si="41"/>
        <v/>
      </c>
      <c r="M292" s="27" t="b">
        <f t="shared" si="37"/>
        <v>0</v>
      </c>
      <c r="N292" s="92" t="str">
        <f t="shared" si="42"/>
        <v/>
      </c>
      <c r="O292" s="27" t="b">
        <f>IF(COUNTIF($G$13:G292,G292)&gt;1,TRUE,FALSE)</f>
        <v>0</v>
      </c>
      <c r="P292" s="92" t="str">
        <f t="shared" si="43"/>
        <v/>
      </c>
      <c r="Q292" s="28">
        <f t="shared" si="38"/>
        <v>44166</v>
      </c>
      <c r="R292" s="27" t="b">
        <f t="shared" si="44"/>
        <v>0</v>
      </c>
      <c r="S292" s="4"/>
      <c r="T292" s="4"/>
    </row>
    <row r="293" spans="1:20" s="30" customFormat="1" x14ac:dyDescent="0.25">
      <c r="A293" s="19">
        <v>281</v>
      </c>
      <c r="B293" s="20"/>
      <c r="C293" s="1"/>
      <c r="D293" s="91"/>
      <c r="E293" s="1"/>
      <c r="F293" s="1"/>
      <c r="G293" s="20"/>
      <c r="H293" s="201" t="str">
        <f t="shared" si="39"/>
        <v/>
      </c>
      <c r="I293" s="27" t="b">
        <v>0</v>
      </c>
      <c r="J293" s="92" t="str">
        <f t="shared" si="40"/>
        <v/>
      </c>
      <c r="K293" s="27" t="b">
        <f t="shared" si="36"/>
        <v>0</v>
      </c>
      <c r="L293" s="92" t="str">
        <f t="shared" si="41"/>
        <v/>
      </c>
      <c r="M293" s="27" t="b">
        <f t="shared" si="37"/>
        <v>0</v>
      </c>
      <c r="N293" s="92" t="str">
        <f t="shared" si="42"/>
        <v/>
      </c>
      <c r="O293" s="27" t="b">
        <f>IF(COUNTIF($G$13:G293,G293)&gt;1,TRUE,FALSE)</f>
        <v>0</v>
      </c>
      <c r="P293" s="92" t="str">
        <f t="shared" si="43"/>
        <v/>
      </c>
      <c r="Q293" s="28">
        <f t="shared" si="38"/>
        <v>44166</v>
      </c>
      <c r="R293" s="27" t="b">
        <f t="shared" si="44"/>
        <v>0</v>
      </c>
      <c r="S293" s="4"/>
      <c r="T293" s="4"/>
    </row>
    <row r="294" spans="1:20" s="30" customFormat="1" x14ac:dyDescent="0.25">
      <c r="A294" s="19">
        <v>282</v>
      </c>
      <c r="B294" s="20"/>
      <c r="C294" s="1"/>
      <c r="D294" s="91"/>
      <c r="E294" s="1"/>
      <c r="F294" s="1"/>
      <c r="G294" s="20"/>
      <c r="H294" s="201" t="str">
        <f t="shared" si="39"/>
        <v/>
      </c>
      <c r="I294" s="27" t="b">
        <v>0</v>
      </c>
      <c r="J294" s="92" t="str">
        <f t="shared" si="40"/>
        <v/>
      </c>
      <c r="K294" s="27" t="b">
        <f t="shared" si="36"/>
        <v>0</v>
      </c>
      <c r="L294" s="92" t="str">
        <f t="shared" si="41"/>
        <v/>
      </c>
      <c r="M294" s="27" t="b">
        <f t="shared" si="37"/>
        <v>0</v>
      </c>
      <c r="N294" s="92" t="str">
        <f t="shared" si="42"/>
        <v/>
      </c>
      <c r="O294" s="27" t="b">
        <f>IF(COUNTIF($G$13:G294,G294)&gt;1,TRUE,FALSE)</f>
        <v>0</v>
      </c>
      <c r="P294" s="92" t="str">
        <f t="shared" si="43"/>
        <v/>
      </c>
      <c r="Q294" s="28">
        <f t="shared" si="38"/>
        <v>44166</v>
      </c>
      <c r="R294" s="27" t="b">
        <f t="shared" si="44"/>
        <v>0</v>
      </c>
      <c r="S294" s="4"/>
      <c r="T294" s="4"/>
    </row>
    <row r="295" spans="1:20" s="30" customFormat="1" x14ac:dyDescent="0.25">
      <c r="A295" s="19">
        <v>283</v>
      </c>
      <c r="B295" s="20"/>
      <c r="C295" s="1"/>
      <c r="D295" s="91"/>
      <c r="E295" s="1"/>
      <c r="F295" s="1"/>
      <c r="G295" s="20"/>
      <c r="H295" s="201" t="str">
        <f t="shared" si="39"/>
        <v/>
      </c>
      <c r="I295" s="27" t="b">
        <v>0</v>
      </c>
      <c r="J295" s="92" t="str">
        <f t="shared" si="40"/>
        <v/>
      </c>
      <c r="K295" s="27" t="b">
        <f t="shared" si="36"/>
        <v>0</v>
      </c>
      <c r="L295" s="92" t="str">
        <f t="shared" si="41"/>
        <v/>
      </c>
      <c r="M295" s="27" t="b">
        <f t="shared" si="37"/>
        <v>0</v>
      </c>
      <c r="N295" s="92" t="str">
        <f t="shared" si="42"/>
        <v/>
      </c>
      <c r="O295" s="27" t="b">
        <f>IF(COUNTIF($G$13:G295,G295)&gt;1,TRUE,FALSE)</f>
        <v>0</v>
      </c>
      <c r="P295" s="92" t="str">
        <f t="shared" si="43"/>
        <v/>
      </c>
      <c r="Q295" s="28">
        <f t="shared" si="38"/>
        <v>44166</v>
      </c>
      <c r="R295" s="27" t="b">
        <f t="shared" si="44"/>
        <v>0</v>
      </c>
      <c r="S295" s="4"/>
      <c r="T295" s="4"/>
    </row>
    <row r="296" spans="1:20" s="30" customFormat="1" x14ac:dyDescent="0.25">
      <c r="A296" s="19">
        <v>284</v>
      </c>
      <c r="B296" s="20"/>
      <c r="C296" s="1"/>
      <c r="D296" s="91"/>
      <c r="E296" s="1"/>
      <c r="F296" s="1"/>
      <c r="G296" s="20"/>
      <c r="H296" s="201" t="str">
        <f t="shared" si="39"/>
        <v/>
      </c>
      <c r="I296" s="27" t="b">
        <v>0</v>
      </c>
      <c r="J296" s="92" t="str">
        <f t="shared" si="40"/>
        <v/>
      </c>
      <c r="K296" s="27" t="b">
        <f t="shared" si="36"/>
        <v>0</v>
      </c>
      <c r="L296" s="92" t="str">
        <f t="shared" si="41"/>
        <v/>
      </c>
      <c r="M296" s="27" t="b">
        <f t="shared" si="37"/>
        <v>0</v>
      </c>
      <c r="N296" s="92" t="str">
        <f t="shared" si="42"/>
        <v/>
      </c>
      <c r="O296" s="27" t="b">
        <f>IF(COUNTIF($G$13:G296,G296)&gt;1,TRUE,FALSE)</f>
        <v>0</v>
      </c>
      <c r="P296" s="92" t="str">
        <f t="shared" si="43"/>
        <v/>
      </c>
      <c r="Q296" s="28">
        <f t="shared" si="38"/>
        <v>44166</v>
      </c>
      <c r="R296" s="27" t="b">
        <f t="shared" si="44"/>
        <v>0</v>
      </c>
      <c r="S296" s="4"/>
      <c r="T296" s="4"/>
    </row>
    <row r="297" spans="1:20" s="30" customFormat="1" x14ac:dyDescent="0.25">
      <c r="A297" s="19">
        <v>285</v>
      </c>
      <c r="B297" s="20"/>
      <c r="C297" s="1"/>
      <c r="D297" s="91"/>
      <c r="E297" s="1"/>
      <c r="F297" s="1"/>
      <c r="G297" s="20"/>
      <c r="H297" s="201" t="str">
        <f t="shared" si="39"/>
        <v/>
      </c>
      <c r="I297" s="27" t="b">
        <v>0</v>
      </c>
      <c r="J297" s="92" t="str">
        <f t="shared" si="40"/>
        <v/>
      </c>
      <c r="K297" s="27" t="b">
        <f t="shared" si="36"/>
        <v>0</v>
      </c>
      <c r="L297" s="92" t="str">
        <f t="shared" si="41"/>
        <v/>
      </c>
      <c r="M297" s="27" t="b">
        <f t="shared" si="37"/>
        <v>0</v>
      </c>
      <c r="N297" s="92" t="str">
        <f t="shared" si="42"/>
        <v/>
      </c>
      <c r="O297" s="27" t="b">
        <f>IF(COUNTIF($G$13:G297,G297)&gt;1,TRUE,FALSE)</f>
        <v>0</v>
      </c>
      <c r="P297" s="92" t="str">
        <f t="shared" si="43"/>
        <v/>
      </c>
      <c r="Q297" s="28">
        <f t="shared" si="38"/>
        <v>44166</v>
      </c>
      <c r="R297" s="27" t="b">
        <f t="shared" si="44"/>
        <v>0</v>
      </c>
      <c r="S297" s="4"/>
      <c r="T297" s="4"/>
    </row>
    <row r="298" spans="1:20" s="30" customFormat="1" x14ac:dyDescent="0.25">
      <c r="A298" s="19">
        <v>286</v>
      </c>
      <c r="B298" s="20"/>
      <c r="C298" s="1"/>
      <c r="D298" s="91"/>
      <c r="E298" s="1"/>
      <c r="F298" s="1"/>
      <c r="G298" s="20"/>
      <c r="H298" s="201" t="str">
        <f t="shared" si="39"/>
        <v/>
      </c>
      <c r="I298" s="27" t="b">
        <v>0</v>
      </c>
      <c r="J298" s="92" t="str">
        <f t="shared" si="40"/>
        <v/>
      </c>
      <c r="K298" s="27" t="b">
        <f t="shared" si="36"/>
        <v>0</v>
      </c>
      <c r="L298" s="92" t="str">
        <f t="shared" si="41"/>
        <v/>
      </c>
      <c r="M298" s="27" t="b">
        <f t="shared" si="37"/>
        <v>0</v>
      </c>
      <c r="N298" s="92" t="str">
        <f t="shared" si="42"/>
        <v/>
      </c>
      <c r="O298" s="27" t="b">
        <f>IF(COUNTIF($G$13:G298,G298)&gt;1,TRUE,FALSE)</f>
        <v>0</v>
      </c>
      <c r="P298" s="92" t="str">
        <f t="shared" si="43"/>
        <v/>
      </c>
      <c r="Q298" s="28">
        <f t="shared" si="38"/>
        <v>44166</v>
      </c>
      <c r="R298" s="27" t="b">
        <f t="shared" si="44"/>
        <v>0</v>
      </c>
      <c r="S298" s="4"/>
      <c r="T298" s="4"/>
    </row>
    <row r="299" spans="1:20" s="30" customFormat="1" x14ac:dyDescent="0.25">
      <c r="A299" s="19">
        <v>287</v>
      </c>
      <c r="B299" s="20"/>
      <c r="C299" s="1"/>
      <c r="D299" s="91"/>
      <c r="E299" s="1"/>
      <c r="F299" s="1"/>
      <c r="G299" s="20"/>
      <c r="H299" s="201" t="str">
        <f t="shared" si="39"/>
        <v/>
      </c>
      <c r="I299" s="27" t="b">
        <v>0</v>
      </c>
      <c r="J299" s="92" t="str">
        <f t="shared" si="40"/>
        <v/>
      </c>
      <c r="K299" s="27" t="b">
        <f t="shared" si="36"/>
        <v>0</v>
      </c>
      <c r="L299" s="92" t="str">
        <f t="shared" si="41"/>
        <v/>
      </c>
      <c r="M299" s="27" t="b">
        <f t="shared" si="37"/>
        <v>0</v>
      </c>
      <c r="N299" s="92" t="str">
        <f t="shared" si="42"/>
        <v/>
      </c>
      <c r="O299" s="27" t="b">
        <f>IF(COUNTIF($G$13:G299,G299)&gt;1,TRUE,FALSE)</f>
        <v>0</v>
      </c>
      <c r="P299" s="92" t="str">
        <f t="shared" si="43"/>
        <v/>
      </c>
      <c r="Q299" s="28">
        <f t="shared" si="38"/>
        <v>44166</v>
      </c>
      <c r="R299" s="27" t="b">
        <f t="shared" si="44"/>
        <v>0</v>
      </c>
      <c r="S299" s="4"/>
      <c r="T299" s="4"/>
    </row>
    <row r="300" spans="1:20" s="30" customFormat="1" x14ac:dyDescent="0.25">
      <c r="A300" s="19">
        <v>288</v>
      </c>
      <c r="B300" s="20"/>
      <c r="C300" s="1"/>
      <c r="D300" s="91"/>
      <c r="E300" s="1"/>
      <c r="F300" s="1"/>
      <c r="G300" s="20"/>
      <c r="H300" s="201" t="str">
        <f t="shared" si="39"/>
        <v/>
      </c>
      <c r="I300" s="27" t="b">
        <v>0</v>
      </c>
      <c r="J300" s="92" t="str">
        <f t="shared" si="40"/>
        <v/>
      </c>
      <c r="K300" s="27" t="b">
        <f t="shared" si="36"/>
        <v>0</v>
      </c>
      <c r="L300" s="92" t="str">
        <f t="shared" si="41"/>
        <v/>
      </c>
      <c r="M300" s="27" t="b">
        <f t="shared" si="37"/>
        <v>0</v>
      </c>
      <c r="N300" s="92" t="str">
        <f t="shared" si="42"/>
        <v/>
      </c>
      <c r="O300" s="27" t="b">
        <f>IF(COUNTIF($G$13:G300,G300)&gt;1,TRUE,FALSE)</f>
        <v>0</v>
      </c>
      <c r="P300" s="92" t="str">
        <f t="shared" si="43"/>
        <v/>
      </c>
      <c r="Q300" s="28">
        <f t="shared" si="38"/>
        <v>44166</v>
      </c>
      <c r="R300" s="27" t="b">
        <f t="shared" si="44"/>
        <v>0</v>
      </c>
      <c r="S300" s="4"/>
      <c r="T300" s="4"/>
    </row>
    <row r="301" spans="1:20" s="30" customFormat="1" x14ac:dyDescent="0.25">
      <c r="A301" s="19">
        <v>289</v>
      </c>
      <c r="B301" s="20"/>
      <c r="C301" s="1"/>
      <c r="D301" s="91"/>
      <c r="E301" s="1"/>
      <c r="F301" s="1"/>
      <c r="G301" s="20"/>
      <c r="H301" s="201" t="str">
        <f t="shared" si="39"/>
        <v/>
      </c>
      <c r="I301" s="27" t="b">
        <v>0</v>
      </c>
      <c r="J301" s="92" t="str">
        <f t="shared" si="40"/>
        <v/>
      </c>
      <c r="K301" s="27" t="b">
        <f t="shared" si="36"/>
        <v>0</v>
      </c>
      <c r="L301" s="92" t="str">
        <f t="shared" si="41"/>
        <v/>
      </c>
      <c r="M301" s="27" t="b">
        <f t="shared" si="37"/>
        <v>0</v>
      </c>
      <c r="N301" s="92" t="str">
        <f t="shared" si="42"/>
        <v/>
      </c>
      <c r="O301" s="27" t="b">
        <f>IF(COUNTIF($G$13:G301,G301)&gt;1,TRUE,FALSE)</f>
        <v>0</v>
      </c>
      <c r="P301" s="92" t="str">
        <f t="shared" si="43"/>
        <v/>
      </c>
      <c r="Q301" s="28">
        <f t="shared" si="38"/>
        <v>44166</v>
      </c>
      <c r="R301" s="27" t="b">
        <f t="shared" si="44"/>
        <v>0</v>
      </c>
      <c r="S301" s="4"/>
      <c r="T301" s="4"/>
    </row>
    <row r="302" spans="1:20" s="30" customFormat="1" x14ac:dyDescent="0.25">
      <c r="A302" s="19">
        <v>290</v>
      </c>
      <c r="B302" s="20"/>
      <c r="C302" s="1"/>
      <c r="D302" s="91"/>
      <c r="E302" s="1"/>
      <c r="F302" s="1"/>
      <c r="G302" s="20"/>
      <c r="H302" s="201" t="str">
        <f t="shared" si="39"/>
        <v/>
      </c>
      <c r="I302" s="27" t="b">
        <v>0</v>
      </c>
      <c r="J302" s="92" t="str">
        <f t="shared" si="40"/>
        <v/>
      </c>
      <c r="K302" s="27" t="b">
        <f t="shared" si="36"/>
        <v>0</v>
      </c>
      <c r="L302" s="92" t="str">
        <f t="shared" si="41"/>
        <v/>
      </c>
      <c r="M302" s="27" t="b">
        <f t="shared" si="37"/>
        <v>0</v>
      </c>
      <c r="N302" s="92" t="str">
        <f t="shared" si="42"/>
        <v/>
      </c>
      <c r="O302" s="27" t="b">
        <f>IF(COUNTIF($G$13:G302,G302)&gt;1,TRUE,FALSE)</f>
        <v>0</v>
      </c>
      <c r="P302" s="92" t="str">
        <f t="shared" si="43"/>
        <v/>
      </c>
      <c r="Q302" s="28">
        <f t="shared" si="38"/>
        <v>44166</v>
      </c>
      <c r="R302" s="27" t="b">
        <f t="shared" si="44"/>
        <v>0</v>
      </c>
      <c r="S302" s="4"/>
      <c r="T302" s="4"/>
    </row>
    <row r="303" spans="1:20" s="30" customFormat="1" x14ac:dyDescent="0.25">
      <c r="A303" s="19">
        <v>291</v>
      </c>
      <c r="B303" s="20"/>
      <c r="C303" s="1"/>
      <c r="D303" s="91"/>
      <c r="E303" s="1"/>
      <c r="F303" s="1"/>
      <c r="G303" s="20"/>
      <c r="H303" s="201" t="str">
        <f t="shared" si="39"/>
        <v/>
      </c>
      <c r="I303" s="27" t="b">
        <v>0</v>
      </c>
      <c r="J303" s="92" t="str">
        <f t="shared" si="40"/>
        <v/>
      </c>
      <c r="K303" s="27" t="b">
        <f t="shared" si="36"/>
        <v>0</v>
      </c>
      <c r="L303" s="92" t="str">
        <f t="shared" si="41"/>
        <v/>
      </c>
      <c r="M303" s="27" t="b">
        <f t="shared" si="37"/>
        <v>0</v>
      </c>
      <c r="N303" s="92" t="str">
        <f t="shared" si="42"/>
        <v/>
      </c>
      <c r="O303" s="27" t="b">
        <f>IF(COUNTIF($G$13:G303,G303)&gt;1,TRUE,FALSE)</f>
        <v>0</v>
      </c>
      <c r="P303" s="92" t="str">
        <f t="shared" si="43"/>
        <v/>
      </c>
      <c r="Q303" s="28">
        <f t="shared" si="38"/>
        <v>44166</v>
      </c>
      <c r="R303" s="27" t="b">
        <f t="shared" si="44"/>
        <v>0</v>
      </c>
      <c r="S303" s="4"/>
      <c r="T303" s="4"/>
    </row>
    <row r="304" spans="1:20" s="30" customFormat="1" x14ac:dyDescent="0.25">
      <c r="A304" s="19">
        <v>292</v>
      </c>
      <c r="B304" s="20"/>
      <c r="C304" s="1"/>
      <c r="D304" s="91"/>
      <c r="E304" s="1"/>
      <c r="F304" s="1"/>
      <c r="G304" s="20"/>
      <c r="H304" s="201" t="str">
        <f t="shared" si="39"/>
        <v/>
      </c>
      <c r="I304" s="27" t="b">
        <v>0</v>
      </c>
      <c r="J304" s="92" t="str">
        <f t="shared" si="40"/>
        <v/>
      </c>
      <c r="K304" s="27" t="b">
        <f t="shared" si="36"/>
        <v>0</v>
      </c>
      <c r="L304" s="92" t="str">
        <f t="shared" si="41"/>
        <v/>
      </c>
      <c r="M304" s="27" t="b">
        <f t="shared" si="37"/>
        <v>0</v>
      </c>
      <c r="N304" s="92" t="str">
        <f t="shared" si="42"/>
        <v/>
      </c>
      <c r="O304" s="27" t="b">
        <f>IF(COUNTIF($G$13:G304,G304)&gt;1,TRUE,FALSE)</f>
        <v>0</v>
      </c>
      <c r="P304" s="92" t="str">
        <f t="shared" si="43"/>
        <v/>
      </c>
      <c r="Q304" s="28">
        <f t="shared" si="38"/>
        <v>44166</v>
      </c>
      <c r="R304" s="27" t="b">
        <f t="shared" si="44"/>
        <v>0</v>
      </c>
      <c r="S304" s="4"/>
      <c r="T304" s="4"/>
    </row>
    <row r="305" spans="1:20" s="30" customFormat="1" x14ac:dyDescent="0.25">
      <c r="A305" s="19">
        <v>293</v>
      </c>
      <c r="B305" s="20"/>
      <c r="C305" s="1"/>
      <c r="D305" s="91"/>
      <c r="E305" s="1"/>
      <c r="F305" s="1"/>
      <c r="G305" s="20"/>
      <c r="H305" s="201" t="str">
        <f t="shared" si="39"/>
        <v/>
      </c>
      <c r="I305" s="27" t="b">
        <v>0</v>
      </c>
      <c r="J305" s="92" t="str">
        <f t="shared" si="40"/>
        <v/>
      </c>
      <c r="K305" s="27" t="b">
        <f t="shared" si="36"/>
        <v>0</v>
      </c>
      <c r="L305" s="92" t="str">
        <f t="shared" si="41"/>
        <v/>
      </c>
      <c r="M305" s="27" t="b">
        <f t="shared" si="37"/>
        <v>0</v>
      </c>
      <c r="N305" s="92" t="str">
        <f t="shared" si="42"/>
        <v/>
      </c>
      <c r="O305" s="27" t="b">
        <f>IF(COUNTIF($G$13:G305,G305)&gt;1,TRUE,FALSE)</f>
        <v>0</v>
      </c>
      <c r="P305" s="92" t="str">
        <f t="shared" si="43"/>
        <v/>
      </c>
      <c r="Q305" s="28">
        <f t="shared" si="38"/>
        <v>44166</v>
      </c>
      <c r="R305" s="27" t="b">
        <f t="shared" si="44"/>
        <v>0</v>
      </c>
      <c r="S305" s="4"/>
      <c r="T305" s="4"/>
    </row>
    <row r="306" spans="1:20" s="30" customFormat="1" x14ac:dyDescent="0.25">
      <c r="A306" s="19">
        <v>294</v>
      </c>
      <c r="B306" s="20"/>
      <c r="C306" s="1"/>
      <c r="D306" s="91"/>
      <c r="E306" s="1"/>
      <c r="F306" s="1"/>
      <c r="G306" s="20"/>
      <c r="H306" s="201" t="str">
        <f t="shared" si="39"/>
        <v/>
      </c>
      <c r="I306" s="27" t="b">
        <v>0</v>
      </c>
      <c r="J306" s="92" t="str">
        <f t="shared" si="40"/>
        <v/>
      </c>
      <c r="K306" s="27" t="b">
        <f t="shared" si="36"/>
        <v>0</v>
      </c>
      <c r="L306" s="92" t="str">
        <f t="shared" si="41"/>
        <v/>
      </c>
      <c r="M306" s="27" t="b">
        <f t="shared" si="37"/>
        <v>0</v>
      </c>
      <c r="N306" s="92" t="str">
        <f t="shared" si="42"/>
        <v/>
      </c>
      <c r="O306" s="27" t="b">
        <f>IF(COUNTIF($G$13:G306,G306)&gt;1,TRUE,FALSE)</f>
        <v>0</v>
      </c>
      <c r="P306" s="92" t="str">
        <f t="shared" si="43"/>
        <v/>
      </c>
      <c r="Q306" s="28">
        <f t="shared" si="38"/>
        <v>44166</v>
      </c>
      <c r="R306" s="27" t="b">
        <f t="shared" si="44"/>
        <v>0</v>
      </c>
      <c r="S306" s="4"/>
      <c r="T306" s="4"/>
    </row>
    <row r="307" spans="1:20" s="30" customFormat="1" x14ac:dyDescent="0.25">
      <c r="A307" s="19">
        <v>295</v>
      </c>
      <c r="B307" s="20"/>
      <c r="C307" s="1"/>
      <c r="D307" s="91"/>
      <c r="E307" s="1"/>
      <c r="F307" s="1"/>
      <c r="G307" s="20"/>
      <c r="H307" s="201" t="str">
        <f t="shared" si="39"/>
        <v/>
      </c>
      <c r="I307" s="27" t="b">
        <v>0</v>
      </c>
      <c r="J307" s="92" t="str">
        <f t="shared" si="40"/>
        <v/>
      </c>
      <c r="K307" s="27" t="b">
        <f t="shared" si="36"/>
        <v>0</v>
      </c>
      <c r="L307" s="92" t="str">
        <f t="shared" si="41"/>
        <v/>
      </c>
      <c r="M307" s="27" t="b">
        <f t="shared" si="37"/>
        <v>0</v>
      </c>
      <c r="N307" s="92" t="str">
        <f t="shared" si="42"/>
        <v/>
      </c>
      <c r="O307" s="27" t="b">
        <f>IF(COUNTIF($G$13:G307,G307)&gt;1,TRUE,FALSE)</f>
        <v>0</v>
      </c>
      <c r="P307" s="92" t="str">
        <f t="shared" si="43"/>
        <v/>
      </c>
      <c r="Q307" s="28">
        <f t="shared" si="38"/>
        <v>44166</v>
      </c>
      <c r="R307" s="27" t="b">
        <f t="shared" si="44"/>
        <v>0</v>
      </c>
      <c r="S307" s="4"/>
      <c r="T307" s="4"/>
    </row>
    <row r="308" spans="1:20" s="30" customFormat="1" x14ac:dyDescent="0.25">
      <c r="A308" s="19">
        <v>296</v>
      </c>
      <c r="B308" s="20"/>
      <c r="C308" s="1"/>
      <c r="D308" s="91"/>
      <c r="E308" s="1"/>
      <c r="F308" s="1"/>
      <c r="G308" s="20"/>
      <c r="H308" s="201" t="str">
        <f t="shared" si="39"/>
        <v/>
      </c>
      <c r="I308" s="27" t="b">
        <v>0</v>
      </c>
      <c r="J308" s="92" t="str">
        <f t="shared" si="40"/>
        <v/>
      </c>
      <c r="K308" s="27" t="b">
        <f t="shared" si="36"/>
        <v>0</v>
      </c>
      <c r="L308" s="92" t="str">
        <f t="shared" si="41"/>
        <v/>
      </c>
      <c r="M308" s="27" t="b">
        <f t="shared" si="37"/>
        <v>0</v>
      </c>
      <c r="N308" s="92" t="str">
        <f t="shared" si="42"/>
        <v/>
      </c>
      <c r="O308" s="27" t="b">
        <f>IF(COUNTIF($G$13:G308,G308)&gt;1,TRUE,FALSE)</f>
        <v>0</v>
      </c>
      <c r="P308" s="92" t="str">
        <f t="shared" si="43"/>
        <v/>
      </c>
      <c r="Q308" s="28">
        <f t="shared" si="38"/>
        <v>44166</v>
      </c>
      <c r="R308" s="27" t="b">
        <f t="shared" si="44"/>
        <v>0</v>
      </c>
      <c r="S308" s="4"/>
      <c r="T308" s="4"/>
    </row>
    <row r="309" spans="1:20" s="30" customFormat="1" x14ac:dyDescent="0.25">
      <c r="A309" s="19">
        <v>297</v>
      </c>
      <c r="B309" s="20"/>
      <c r="C309" s="1"/>
      <c r="D309" s="91"/>
      <c r="E309" s="1"/>
      <c r="F309" s="1"/>
      <c r="G309" s="20"/>
      <c r="H309" s="201" t="str">
        <f t="shared" si="39"/>
        <v/>
      </c>
      <c r="I309" s="27" t="b">
        <v>0</v>
      </c>
      <c r="J309" s="92" t="str">
        <f t="shared" si="40"/>
        <v/>
      </c>
      <c r="K309" s="27" t="b">
        <f t="shared" si="36"/>
        <v>0</v>
      </c>
      <c r="L309" s="92" t="str">
        <f t="shared" si="41"/>
        <v/>
      </c>
      <c r="M309" s="27" t="b">
        <f t="shared" si="37"/>
        <v>0</v>
      </c>
      <c r="N309" s="92" t="str">
        <f t="shared" si="42"/>
        <v/>
      </c>
      <c r="O309" s="27" t="b">
        <f>IF(COUNTIF($G$13:G309,G309)&gt;1,TRUE,FALSE)</f>
        <v>0</v>
      </c>
      <c r="P309" s="92" t="str">
        <f t="shared" si="43"/>
        <v/>
      </c>
      <c r="Q309" s="28">
        <f t="shared" si="38"/>
        <v>44166</v>
      </c>
      <c r="R309" s="27" t="b">
        <f t="shared" si="44"/>
        <v>0</v>
      </c>
      <c r="S309" s="4"/>
      <c r="T309" s="4"/>
    </row>
    <row r="310" spans="1:20" s="30" customFormat="1" x14ac:dyDescent="0.25">
      <c r="A310" s="19">
        <v>298</v>
      </c>
      <c r="B310" s="20"/>
      <c r="C310" s="1"/>
      <c r="D310" s="91"/>
      <c r="E310" s="1"/>
      <c r="F310" s="1"/>
      <c r="G310" s="20"/>
      <c r="H310" s="201" t="str">
        <f t="shared" si="39"/>
        <v/>
      </c>
      <c r="I310" s="27" t="b">
        <v>0</v>
      </c>
      <c r="J310" s="92" t="str">
        <f t="shared" si="40"/>
        <v/>
      </c>
      <c r="K310" s="27" t="b">
        <f t="shared" si="36"/>
        <v>0</v>
      </c>
      <c r="L310" s="92" t="str">
        <f t="shared" si="41"/>
        <v/>
      </c>
      <c r="M310" s="27" t="b">
        <f t="shared" si="37"/>
        <v>0</v>
      </c>
      <c r="N310" s="92" t="str">
        <f t="shared" si="42"/>
        <v/>
      </c>
      <c r="O310" s="27" t="b">
        <f>IF(COUNTIF($G$13:G310,G310)&gt;1,TRUE,FALSE)</f>
        <v>0</v>
      </c>
      <c r="P310" s="92" t="str">
        <f t="shared" si="43"/>
        <v/>
      </c>
      <c r="Q310" s="28">
        <f t="shared" si="38"/>
        <v>44166</v>
      </c>
      <c r="R310" s="27" t="b">
        <f t="shared" si="44"/>
        <v>0</v>
      </c>
      <c r="S310" s="4"/>
      <c r="T310" s="4"/>
    </row>
    <row r="311" spans="1:20" s="30" customFormat="1" x14ac:dyDescent="0.25">
      <c r="A311" s="19">
        <v>299</v>
      </c>
      <c r="B311" s="20"/>
      <c r="C311" s="1"/>
      <c r="D311" s="91"/>
      <c r="E311" s="1"/>
      <c r="F311" s="1"/>
      <c r="G311" s="20"/>
      <c r="H311" s="201" t="str">
        <f t="shared" si="39"/>
        <v/>
      </c>
      <c r="I311" s="27" t="b">
        <v>0</v>
      </c>
      <c r="J311" s="92" t="str">
        <f t="shared" si="40"/>
        <v/>
      </c>
      <c r="K311" s="27" t="b">
        <f t="shared" si="36"/>
        <v>0</v>
      </c>
      <c r="L311" s="92" t="str">
        <f t="shared" si="41"/>
        <v/>
      </c>
      <c r="M311" s="27" t="b">
        <f t="shared" si="37"/>
        <v>0</v>
      </c>
      <c r="N311" s="92" t="str">
        <f t="shared" si="42"/>
        <v/>
      </c>
      <c r="O311" s="27" t="b">
        <f>IF(COUNTIF($G$13:G311,G311)&gt;1,TRUE,FALSE)</f>
        <v>0</v>
      </c>
      <c r="P311" s="92" t="str">
        <f t="shared" si="43"/>
        <v/>
      </c>
      <c r="Q311" s="28">
        <f t="shared" si="38"/>
        <v>44166</v>
      </c>
      <c r="R311" s="27" t="b">
        <f t="shared" si="44"/>
        <v>0</v>
      </c>
      <c r="S311" s="4"/>
      <c r="T311" s="4"/>
    </row>
    <row r="312" spans="1:20" s="30" customFormat="1" x14ac:dyDescent="0.25">
      <c r="A312" s="19">
        <v>300</v>
      </c>
      <c r="B312" s="20"/>
      <c r="C312" s="1"/>
      <c r="D312" s="91"/>
      <c r="E312" s="1"/>
      <c r="F312" s="1"/>
      <c r="G312" s="20"/>
      <c r="H312" s="201" t="str">
        <f t="shared" si="39"/>
        <v/>
      </c>
      <c r="I312" s="27" t="b">
        <v>0</v>
      </c>
      <c r="J312" s="92" t="str">
        <f t="shared" si="40"/>
        <v/>
      </c>
      <c r="K312" s="27" t="b">
        <f t="shared" si="36"/>
        <v>0</v>
      </c>
      <c r="L312" s="92" t="str">
        <f t="shared" si="41"/>
        <v/>
      </c>
      <c r="M312" s="27" t="b">
        <f t="shared" si="37"/>
        <v>0</v>
      </c>
      <c r="N312" s="92" t="str">
        <f t="shared" si="42"/>
        <v/>
      </c>
      <c r="O312" s="27" t="b">
        <f>IF(COUNTIF($G$13:G312,G312)&gt;1,TRUE,FALSE)</f>
        <v>0</v>
      </c>
      <c r="P312" s="92" t="str">
        <f t="shared" si="43"/>
        <v/>
      </c>
      <c r="Q312" s="28">
        <f t="shared" si="38"/>
        <v>44166</v>
      </c>
      <c r="R312" s="27" t="b">
        <f t="shared" si="44"/>
        <v>0</v>
      </c>
      <c r="S312" s="4"/>
      <c r="T312" s="4"/>
    </row>
    <row r="313" spans="1:20" s="30" customFormat="1" x14ac:dyDescent="0.25">
      <c r="A313" s="19">
        <v>301</v>
      </c>
      <c r="B313" s="20"/>
      <c r="C313" s="1"/>
      <c r="D313" s="91"/>
      <c r="E313" s="1"/>
      <c r="F313" s="1"/>
      <c r="G313" s="20"/>
      <c r="H313" s="201" t="str">
        <f t="shared" si="39"/>
        <v/>
      </c>
      <c r="I313" s="27" t="b">
        <v>0</v>
      </c>
      <c r="J313" s="92" t="str">
        <f t="shared" si="40"/>
        <v/>
      </c>
      <c r="K313" s="27" t="b">
        <f t="shared" si="36"/>
        <v>0</v>
      </c>
      <c r="L313" s="92" t="str">
        <f t="shared" si="41"/>
        <v/>
      </c>
      <c r="M313" s="27" t="b">
        <f t="shared" si="37"/>
        <v>0</v>
      </c>
      <c r="N313" s="92" t="str">
        <f t="shared" si="42"/>
        <v/>
      </c>
      <c r="O313" s="27" t="b">
        <f>IF(COUNTIF($G$13:G313,G313)&gt;1,TRUE,FALSE)</f>
        <v>0</v>
      </c>
      <c r="P313" s="92" t="str">
        <f t="shared" si="43"/>
        <v/>
      </c>
      <c r="Q313" s="28">
        <f t="shared" si="38"/>
        <v>44166</v>
      </c>
      <c r="R313" s="27" t="b">
        <f t="shared" si="44"/>
        <v>0</v>
      </c>
      <c r="S313" s="4"/>
      <c r="T313" s="4"/>
    </row>
    <row r="314" spans="1:20" s="30" customFormat="1" x14ac:dyDescent="0.25">
      <c r="A314" s="19">
        <v>302</v>
      </c>
      <c r="B314" s="20"/>
      <c r="C314" s="1"/>
      <c r="D314" s="91"/>
      <c r="E314" s="1"/>
      <c r="F314" s="1"/>
      <c r="G314" s="20"/>
      <c r="H314" s="201" t="str">
        <f t="shared" si="39"/>
        <v/>
      </c>
      <c r="I314" s="27" t="b">
        <v>0</v>
      </c>
      <c r="J314" s="92" t="str">
        <f t="shared" si="40"/>
        <v/>
      </c>
      <c r="K314" s="27" t="b">
        <f t="shared" si="36"/>
        <v>0</v>
      </c>
      <c r="L314" s="92" t="str">
        <f t="shared" si="41"/>
        <v/>
      </c>
      <c r="M314" s="27" t="b">
        <f t="shared" si="37"/>
        <v>0</v>
      </c>
      <c r="N314" s="92" t="str">
        <f t="shared" si="42"/>
        <v/>
      </c>
      <c r="O314" s="27" t="b">
        <f>IF(COUNTIF($G$13:G314,G314)&gt;1,TRUE,FALSE)</f>
        <v>0</v>
      </c>
      <c r="P314" s="92" t="str">
        <f t="shared" si="43"/>
        <v/>
      </c>
      <c r="Q314" s="28">
        <f t="shared" si="38"/>
        <v>44166</v>
      </c>
      <c r="R314" s="27" t="b">
        <f t="shared" si="44"/>
        <v>0</v>
      </c>
      <c r="S314" s="4"/>
      <c r="T314" s="4"/>
    </row>
    <row r="315" spans="1:20" s="30" customFormat="1" x14ac:dyDescent="0.25">
      <c r="A315" s="19">
        <v>303</v>
      </c>
      <c r="B315" s="20"/>
      <c r="C315" s="1"/>
      <c r="D315" s="91"/>
      <c r="E315" s="1"/>
      <c r="F315" s="1"/>
      <c r="G315" s="20"/>
      <c r="H315" s="201" t="str">
        <f t="shared" si="39"/>
        <v/>
      </c>
      <c r="I315" s="27" t="b">
        <v>0</v>
      </c>
      <c r="J315" s="92" t="str">
        <f t="shared" si="40"/>
        <v/>
      </c>
      <c r="K315" s="27" t="b">
        <f t="shared" si="36"/>
        <v>0</v>
      </c>
      <c r="L315" s="92" t="str">
        <f t="shared" si="41"/>
        <v/>
      </c>
      <c r="M315" s="27" t="b">
        <f t="shared" si="37"/>
        <v>0</v>
      </c>
      <c r="N315" s="92" t="str">
        <f t="shared" si="42"/>
        <v/>
      </c>
      <c r="O315" s="27" t="b">
        <f>IF(COUNTIF($G$13:G315,G315)&gt;1,TRUE,FALSE)</f>
        <v>0</v>
      </c>
      <c r="P315" s="92" t="str">
        <f t="shared" si="43"/>
        <v/>
      </c>
      <c r="Q315" s="28">
        <f t="shared" si="38"/>
        <v>44166</v>
      </c>
      <c r="R315" s="27" t="b">
        <f t="shared" si="44"/>
        <v>0</v>
      </c>
      <c r="S315" s="4"/>
      <c r="T315" s="4"/>
    </row>
    <row r="316" spans="1:20" s="30" customFormat="1" x14ac:dyDescent="0.25">
      <c r="A316" s="19">
        <v>304</v>
      </c>
      <c r="B316" s="20"/>
      <c r="C316" s="1"/>
      <c r="D316" s="91"/>
      <c r="E316" s="1"/>
      <c r="F316" s="1"/>
      <c r="G316" s="20"/>
      <c r="H316" s="201" t="str">
        <f t="shared" si="39"/>
        <v/>
      </c>
      <c r="I316" s="27" t="b">
        <v>0</v>
      </c>
      <c r="J316" s="92" t="str">
        <f t="shared" si="40"/>
        <v/>
      </c>
      <c r="K316" s="27" t="b">
        <f t="shared" si="36"/>
        <v>0</v>
      </c>
      <c r="L316" s="92" t="str">
        <f t="shared" si="41"/>
        <v/>
      </c>
      <c r="M316" s="27" t="b">
        <f t="shared" si="37"/>
        <v>0</v>
      </c>
      <c r="N316" s="92" t="str">
        <f t="shared" si="42"/>
        <v/>
      </c>
      <c r="O316" s="27" t="b">
        <f>IF(COUNTIF($G$13:G316,G316)&gt;1,TRUE,FALSE)</f>
        <v>0</v>
      </c>
      <c r="P316" s="92" t="str">
        <f t="shared" si="43"/>
        <v/>
      </c>
      <c r="Q316" s="28">
        <f t="shared" si="38"/>
        <v>44166</v>
      </c>
      <c r="R316" s="27" t="b">
        <f t="shared" si="44"/>
        <v>0</v>
      </c>
      <c r="S316" s="4"/>
      <c r="T316" s="4"/>
    </row>
    <row r="317" spans="1:20" s="30" customFormat="1" x14ac:dyDescent="0.25">
      <c r="A317" s="19">
        <v>305</v>
      </c>
      <c r="B317" s="20"/>
      <c r="C317" s="1"/>
      <c r="D317" s="91"/>
      <c r="E317" s="1"/>
      <c r="F317" s="1"/>
      <c r="G317" s="20"/>
      <c r="H317" s="201" t="str">
        <f t="shared" si="39"/>
        <v/>
      </c>
      <c r="I317" s="27" t="b">
        <v>0</v>
      </c>
      <c r="J317" s="92" t="str">
        <f t="shared" si="40"/>
        <v/>
      </c>
      <c r="K317" s="27" t="b">
        <f t="shared" si="36"/>
        <v>0</v>
      </c>
      <c r="L317" s="92" t="str">
        <f t="shared" si="41"/>
        <v/>
      </c>
      <c r="M317" s="27" t="b">
        <f t="shared" si="37"/>
        <v>0</v>
      </c>
      <c r="N317" s="92" t="str">
        <f t="shared" si="42"/>
        <v/>
      </c>
      <c r="O317" s="27" t="b">
        <f>IF(COUNTIF($G$13:G317,G317)&gt;1,TRUE,FALSE)</f>
        <v>0</v>
      </c>
      <c r="P317" s="92" t="str">
        <f t="shared" si="43"/>
        <v/>
      </c>
      <c r="Q317" s="28">
        <f t="shared" si="38"/>
        <v>44166</v>
      </c>
      <c r="R317" s="27" t="b">
        <f t="shared" si="44"/>
        <v>0</v>
      </c>
      <c r="S317" s="4"/>
      <c r="T317" s="4"/>
    </row>
    <row r="318" spans="1:20" s="30" customFormat="1" x14ac:dyDescent="0.25">
      <c r="A318" s="19">
        <v>306</v>
      </c>
      <c r="B318" s="20"/>
      <c r="C318" s="1"/>
      <c r="D318" s="91"/>
      <c r="E318" s="1"/>
      <c r="F318" s="1"/>
      <c r="G318" s="20"/>
      <c r="H318" s="201" t="str">
        <f t="shared" si="39"/>
        <v/>
      </c>
      <c r="I318" s="27" t="b">
        <v>0</v>
      </c>
      <c r="J318" s="92" t="str">
        <f t="shared" si="40"/>
        <v/>
      </c>
      <c r="K318" s="27" t="b">
        <f t="shared" si="36"/>
        <v>0</v>
      </c>
      <c r="L318" s="92" t="str">
        <f t="shared" si="41"/>
        <v/>
      </c>
      <c r="M318" s="27" t="b">
        <f t="shared" si="37"/>
        <v>0</v>
      </c>
      <c r="N318" s="92" t="str">
        <f t="shared" si="42"/>
        <v/>
      </c>
      <c r="O318" s="27" t="b">
        <f>IF(COUNTIF($G$13:G318,G318)&gt;1,TRUE,FALSE)</f>
        <v>0</v>
      </c>
      <c r="P318" s="92" t="str">
        <f t="shared" si="43"/>
        <v/>
      </c>
      <c r="Q318" s="28">
        <f t="shared" si="38"/>
        <v>44166</v>
      </c>
      <c r="R318" s="27" t="b">
        <f t="shared" si="44"/>
        <v>0</v>
      </c>
      <c r="S318" s="4"/>
      <c r="T318" s="4"/>
    </row>
    <row r="319" spans="1:20" s="30" customFormat="1" x14ac:dyDescent="0.25">
      <c r="A319" s="19">
        <v>307</v>
      </c>
      <c r="B319" s="20"/>
      <c r="C319" s="1"/>
      <c r="D319" s="91"/>
      <c r="E319" s="1"/>
      <c r="F319" s="1"/>
      <c r="G319" s="20"/>
      <c r="H319" s="201" t="str">
        <f t="shared" si="39"/>
        <v/>
      </c>
      <c r="I319" s="27" t="b">
        <v>0</v>
      </c>
      <c r="J319" s="92" t="str">
        <f t="shared" si="40"/>
        <v/>
      </c>
      <c r="K319" s="27" t="b">
        <f t="shared" si="36"/>
        <v>0</v>
      </c>
      <c r="L319" s="92" t="str">
        <f t="shared" si="41"/>
        <v/>
      </c>
      <c r="M319" s="27" t="b">
        <f t="shared" si="37"/>
        <v>0</v>
      </c>
      <c r="N319" s="92" t="str">
        <f t="shared" si="42"/>
        <v/>
      </c>
      <c r="O319" s="27" t="b">
        <f>IF(COUNTIF($G$13:G319,G319)&gt;1,TRUE,FALSE)</f>
        <v>0</v>
      </c>
      <c r="P319" s="92" t="str">
        <f t="shared" si="43"/>
        <v/>
      </c>
      <c r="Q319" s="28">
        <f t="shared" si="38"/>
        <v>44166</v>
      </c>
      <c r="R319" s="27" t="b">
        <f t="shared" si="44"/>
        <v>0</v>
      </c>
      <c r="S319" s="4"/>
      <c r="T319" s="4"/>
    </row>
    <row r="320" spans="1:20" s="30" customFormat="1" x14ac:dyDescent="0.25">
      <c r="A320" s="19">
        <v>308</v>
      </c>
      <c r="B320" s="20"/>
      <c r="C320" s="1"/>
      <c r="D320" s="91"/>
      <c r="E320" s="1"/>
      <c r="F320" s="1"/>
      <c r="G320" s="20"/>
      <c r="H320" s="201" t="str">
        <f t="shared" si="39"/>
        <v/>
      </c>
      <c r="I320" s="27" t="b">
        <v>0</v>
      </c>
      <c r="J320" s="92" t="str">
        <f t="shared" si="40"/>
        <v/>
      </c>
      <c r="K320" s="27" t="b">
        <f t="shared" si="36"/>
        <v>0</v>
      </c>
      <c r="L320" s="92" t="str">
        <f t="shared" si="41"/>
        <v/>
      </c>
      <c r="M320" s="27" t="b">
        <f t="shared" si="37"/>
        <v>0</v>
      </c>
      <c r="N320" s="92" t="str">
        <f t="shared" si="42"/>
        <v/>
      </c>
      <c r="O320" s="27" t="b">
        <f>IF(COUNTIF($G$13:G320,G320)&gt;1,TRUE,FALSE)</f>
        <v>0</v>
      </c>
      <c r="P320" s="92" t="str">
        <f t="shared" si="43"/>
        <v/>
      </c>
      <c r="Q320" s="28">
        <f t="shared" si="38"/>
        <v>44166</v>
      </c>
      <c r="R320" s="27" t="b">
        <f t="shared" si="44"/>
        <v>0</v>
      </c>
      <c r="S320" s="4"/>
      <c r="T320" s="4"/>
    </row>
    <row r="321" spans="1:20" s="30" customFormat="1" x14ac:dyDescent="0.25">
      <c r="A321" s="19">
        <v>309</v>
      </c>
      <c r="B321" s="20"/>
      <c r="C321" s="1"/>
      <c r="D321" s="91"/>
      <c r="E321" s="1"/>
      <c r="F321" s="1"/>
      <c r="G321" s="20"/>
      <c r="H321" s="201" t="str">
        <f t="shared" si="39"/>
        <v/>
      </c>
      <c r="I321" s="27" t="b">
        <v>0</v>
      </c>
      <c r="J321" s="92" t="str">
        <f t="shared" si="40"/>
        <v/>
      </c>
      <c r="K321" s="27" t="b">
        <f t="shared" si="36"/>
        <v>0</v>
      </c>
      <c r="L321" s="92" t="str">
        <f t="shared" si="41"/>
        <v/>
      </c>
      <c r="M321" s="27" t="b">
        <f t="shared" si="37"/>
        <v>0</v>
      </c>
      <c r="N321" s="92" t="str">
        <f t="shared" si="42"/>
        <v/>
      </c>
      <c r="O321" s="27" t="b">
        <f>IF(COUNTIF($G$13:G321,G321)&gt;1,TRUE,FALSE)</f>
        <v>0</v>
      </c>
      <c r="P321" s="92" t="str">
        <f t="shared" si="43"/>
        <v/>
      </c>
      <c r="Q321" s="28">
        <f t="shared" si="38"/>
        <v>44166</v>
      </c>
      <c r="R321" s="27" t="b">
        <f t="shared" si="44"/>
        <v>0</v>
      </c>
      <c r="S321" s="4"/>
      <c r="T321" s="4"/>
    </row>
    <row r="322" spans="1:20" s="30" customFormat="1" x14ac:dyDescent="0.25">
      <c r="A322" s="19">
        <v>310</v>
      </c>
      <c r="B322" s="20"/>
      <c r="C322" s="1"/>
      <c r="D322" s="91"/>
      <c r="E322" s="1"/>
      <c r="F322" s="1"/>
      <c r="G322" s="20"/>
      <c r="H322" s="201" t="str">
        <f t="shared" si="39"/>
        <v/>
      </c>
      <c r="I322" s="27" t="b">
        <v>0</v>
      </c>
      <c r="J322" s="92" t="str">
        <f t="shared" si="40"/>
        <v/>
      </c>
      <c r="K322" s="27" t="b">
        <f t="shared" si="36"/>
        <v>0</v>
      </c>
      <c r="L322" s="92" t="str">
        <f t="shared" si="41"/>
        <v/>
      </c>
      <c r="M322" s="27" t="b">
        <f t="shared" si="37"/>
        <v>0</v>
      </c>
      <c r="N322" s="92" t="str">
        <f t="shared" si="42"/>
        <v/>
      </c>
      <c r="O322" s="27" t="b">
        <f>IF(COUNTIF($G$13:G322,G322)&gt;1,TRUE,FALSE)</f>
        <v>0</v>
      </c>
      <c r="P322" s="92" t="str">
        <f t="shared" si="43"/>
        <v/>
      </c>
      <c r="Q322" s="28">
        <f t="shared" si="38"/>
        <v>44166</v>
      </c>
      <c r="R322" s="27" t="b">
        <f t="shared" si="44"/>
        <v>0</v>
      </c>
      <c r="S322" s="4"/>
      <c r="T322" s="4"/>
    </row>
    <row r="323" spans="1:20" s="30" customFormat="1" x14ac:dyDescent="0.25">
      <c r="A323" s="19">
        <v>311</v>
      </c>
      <c r="B323" s="20"/>
      <c r="C323" s="1"/>
      <c r="D323" s="91"/>
      <c r="E323" s="1"/>
      <c r="F323" s="1"/>
      <c r="G323" s="20"/>
      <c r="H323" s="201" t="str">
        <f t="shared" si="39"/>
        <v/>
      </c>
      <c r="I323" s="27" t="b">
        <v>0</v>
      </c>
      <c r="J323" s="92" t="str">
        <f t="shared" si="40"/>
        <v/>
      </c>
      <c r="K323" s="27" t="b">
        <f t="shared" si="36"/>
        <v>0</v>
      </c>
      <c r="L323" s="92" t="str">
        <f t="shared" si="41"/>
        <v/>
      </c>
      <c r="M323" s="27" t="b">
        <f t="shared" si="37"/>
        <v>0</v>
      </c>
      <c r="N323" s="92" t="str">
        <f t="shared" si="42"/>
        <v/>
      </c>
      <c r="O323" s="27" t="b">
        <f>IF(COUNTIF($G$13:G323,G323)&gt;1,TRUE,FALSE)</f>
        <v>0</v>
      </c>
      <c r="P323" s="92" t="str">
        <f t="shared" si="43"/>
        <v/>
      </c>
      <c r="Q323" s="28">
        <f t="shared" si="38"/>
        <v>44166</v>
      </c>
      <c r="R323" s="27" t="b">
        <f t="shared" si="44"/>
        <v>0</v>
      </c>
      <c r="S323" s="4"/>
      <c r="T323" s="4"/>
    </row>
    <row r="324" spans="1:20" s="30" customFormat="1" x14ac:dyDescent="0.25">
      <c r="A324" s="19">
        <v>312</v>
      </c>
      <c r="B324" s="20"/>
      <c r="C324" s="1"/>
      <c r="D324" s="91"/>
      <c r="E324" s="1"/>
      <c r="F324" s="1"/>
      <c r="G324" s="20"/>
      <c r="H324" s="201" t="str">
        <f t="shared" si="39"/>
        <v/>
      </c>
      <c r="I324" s="27" t="b">
        <v>0</v>
      </c>
      <c r="J324" s="92" t="str">
        <f t="shared" si="40"/>
        <v/>
      </c>
      <c r="K324" s="27" t="b">
        <f t="shared" si="36"/>
        <v>0</v>
      </c>
      <c r="L324" s="92" t="str">
        <f t="shared" si="41"/>
        <v/>
      </c>
      <c r="M324" s="27" t="b">
        <f t="shared" si="37"/>
        <v>0</v>
      </c>
      <c r="N324" s="92" t="str">
        <f t="shared" si="42"/>
        <v/>
      </c>
      <c r="O324" s="27" t="b">
        <f>IF(COUNTIF($G$13:G324,G324)&gt;1,TRUE,FALSE)</f>
        <v>0</v>
      </c>
      <c r="P324" s="92" t="str">
        <f t="shared" si="43"/>
        <v/>
      </c>
      <c r="Q324" s="28">
        <f t="shared" si="38"/>
        <v>44166</v>
      </c>
      <c r="R324" s="27" t="b">
        <f t="shared" si="44"/>
        <v>0</v>
      </c>
      <c r="S324" s="4"/>
      <c r="T324" s="4"/>
    </row>
    <row r="325" spans="1:20" s="30" customFormat="1" x14ac:dyDescent="0.25">
      <c r="A325" s="19">
        <v>313</v>
      </c>
      <c r="B325" s="20"/>
      <c r="C325" s="1"/>
      <c r="D325" s="91"/>
      <c r="E325" s="1"/>
      <c r="F325" s="1"/>
      <c r="G325" s="20"/>
      <c r="H325" s="201" t="str">
        <f t="shared" si="39"/>
        <v/>
      </c>
      <c r="I325" s="27" t="b">
        <v>0</v>
      </c>
      <c r="J325" s="92" t="str">
        <f t="shared" si="40"/>
        <v/>
      </c>
      <c r="K325" s="27" t="b">
        <f t="shared" si="36"/>
        <v>0</v>
      </c>
      <c r="L325" s="92" t="str">
        <f t="shared" si="41"/>
        <v/>
      </c>
      <c r="M325" s="27" t="b">
        <f t="shared" si="37"/>
        <v>0</v>
      </c>
      <c r="N325" s="92" t="str">
        <f t="shared" si="42"/>
        <v/>
      </c>
      <c r="O325" s="27" t="b">
        <f>IF(COUNTIF($G$13:G325,G325)&gt;1,TRUE,FALSE)</f>
        <v>0</v>
      </c>
      <c r="P325" s="92" t="str">
        <f t="shared" si="43"/>
        <v/>
      </c>
      <c r="Q325" s="28">
        <f t="shared" si="38"/>
        <v>44166</v>
      </c>
      <c r="R325" s="27" t="b">
        <f t="shared" si="44"/>
        <v>0</v>
      </c>
      <c r="S325" s="4"/>
      <c r="T325" s="4"/>
    </row>
    <row r="326" spans="1:20" s="30" customFormat="1" x14ac:dyDescent="0.25">
      <c r="A326" s="19">
        <v>314</v>
      </c>
      <c r="B326" s="20"/>
      <c r="C326" s="1"/>
      <c r="D326" s="91"/>
      <c r="E326" s="1"/>
      <c r="F326" s="1"/>
      <c r="G326" s="20"/>
      <c r="H326" s="201" t="str">
        <f t="shared" si="39"/>
        <v/>
      </c>
      <c r="I326" s="27" t="b">
        <v>0</v>
      </c>
      <c r="J326" s="92" t="str">
        <f t="shared" si="40"/>
        <v/>
      </c>
      <c r="K326" s="27" t="b">
        <f t="shared" si="36"/>
        <v>0</v>
      </c>
      <c r="L326" s="92" t="str">
        <f t="shared" si="41"/>
        <v/>
      </c>
      <c r="M326" s="27" t="b">
        <f t="shared" si="37"/>
        <v>0</v>
      </c>
      <c r="N326" s="92" t="str">
        <f t="shared" si="42"/>
        <v/>
      </c>
      <c r="O326" s="27" t="b">
        <f>IF(COUNTIF($G$13:G326,G326)&gt;1,TRUE,FALSE)</f>
        <v>0</v>
      </c>
      <c r="P326" s="92" t="str">
        <f t="shared" si="43"/>
        <v/>
      </c>
      <c r="Q326" s="28">
        <f t="shared" si="38"/>
        <v>44166</v>
      </c>
      <c r="R326" s="27" t="b">
        <f t="shared" si="44"/>
        <v>0</v>
      </c>
      <c r="S326" s="4"/>
      <c r="T326" s="4"/>
    </row>
    <row r="327" spans="1:20" s="30" customFormat="1" x14ac:dyDescent="0.25">
      <c r="A327" s="19">
        <v>315</v>
      </c>
      <c r="B327" s="20"/>
      <c r="C327" s="1"/>
      <c r="D327" s="91"/>
      <c r="E327" s="1"/>
      <c r="F327" s="1"/>
      <c r="G327" s="20"/>
      <c r="H327" s="201" t="str">
        <f t="shared" si="39"/>
        <v/>
      </c>
      <c r="I327" s="27" t="b">
        <v>0</v>
      </c>
      <c r="J327" s="92" t="str">
        <f t="shared" si="40"/>
        <v/>
      </c>
      <c r="K327" s="27" t="b">
        <f t="shared" si="36"/>
        <v>0</v>
      </c>
      <c r="L327" s="92" t="str">
        <f t="shared" si="41"/>
        <v/>
      </c>
      <c r="M327" s="27" t="b">
        <f t="shared" si="37"/>
        <v>0</v>
      </c>
      <c r="N327" s="92" t="str">
        <f t="shared" si="42"/>
        <v/>
      </c>
      <c r="O327" s="27" t="b">
        <f>IF(COUNTIF($G$13:G327,G327)&gt;1,TRUE,FALSE)</f>
        <v>0</v>
      </c>
      <c r="P327" s="92" t="str">
        <f t="shared" si="43"/>
        <v/>
      </c>
      <c r="Q327" s="28">
        <f t="shared" si="38"/>
        <v>44166</v>
      </c>
      <c r="R327" s="27" t="b">
        <f t="shared" si="44"/>
        <v>0</v>
      </c>
      <c r="S327" s="4"/>
      <c r="T327" s="4"/>
    </row>
    <row r="328" spans="1:20" s="30" customFormat="1" x14ac:dyDescent="0.25">
      <c r="A328" s="19">
        <v>316</v>
      </c>
      <c r="B328" s="20"/>
      <c r="C328" s="1"/>
      <c r="D328" s="91"/>
      <c r="E328" s="1"/>
      <c r="F328" s="1"/>
      <c r="G328" s="20"/>
      <c r="H328" s="201" t="str">
        <f t="shared" si="39"/>
        <v/>
      </c>
      <c r="I328" s="27" t="b">
        <v>0</v>
      </c>
      <c r="J328" s="92" t="str">
        <f t="shared" si="40"/>
        <v/>
      </c>
      <c r="K328" s="27" t="b">
        <f t="shared" si="36"/>
        <v>0</v>
      </c>
      <c r="L328" s="92" t="str">
        <f t="shared" si="41"/>
        <v/>
      </c>
      <c r="M328" s="27" t="b">
        <f t="shared" si="37"/>
        <v>0</v>
      </c>
      <c r="N328" s="92" t="str">
        <f t="shared" si="42"/>
        <v/>
      </c>
      <c r="O328" s="27" t="b">
        <f>IF(COUNTIF($G$13:G328,G328)&gt;1,TRUE,FALSE)</f>
        <v>0</v>
      </c>
      <c r="P328" s="92" t="str">
        <f t="shared" si="43"/>
        <v/>
      </c>
      <c r="Q328" s="28">
        <f t="shared" si="38"/>
        <v>44166</v>
      </c>
      <c r="R328" s="27" t="b">
        <f t="shared" si="44"/>
        <v>0</v>
      </c>
      <c r="S328" s="4"/>
      <c r="T328" s="4"/>
    </row>
    <row r="329" spans="1:20" s="30" customFormat="1" x14ac:dyDescent="0.25">
      <c r="A329" s="19">
        <v>317</v>
      </c>
      <c r="B329" s="20"/>
      <c r="C329" s="1"/>
      <c r="D329" s="91"/>
      <c r="E329" s="1"/>
      <c r="F329" s="1"/>
      <c r="G329" s="20"/>
      <c r="H329" s="201" t="str">
        <f t="shared" si="39"/>
        <v/>
      </c>
      <c r="I329" s="27" t="b">
        <v>0</v>
      </c>
      <c r="J329" s="92" t="str">
        <f t="shared" si="40"/>
        <v/>
      </c>
      <c r="K329" s="27" t="b">
        <f t="shared" si="36"/>
        <v>0</v>
      </c>
      <c r="L329" s="92" t="str">
        <f t="shared" si="41"/>
        <v/>
      </c>
      <c r="M329" s="27" t="b">
        <f t="shared" si="37"/>
        <v>0</v>
      </c>
      <c r="N329" s="92" t="str">
        <f t="shared" si="42"/>
        <v/>
      </c>
      <c r="O329" s="27" t="b">
        <f>IF(COUNTIF($G$13:G329,G329)&gt;1,TRUE,FALSE)</f>
        <v>0</v>
      </c>
      <c r="P329" s="92" t="str">
        <f t="shared" si="43"/>
        <v/>
      </c>
      <c r="Q329" s="28">
        <f t="shared" si="38"/>
        <v>44166</v>
      </c>
      <c r="R329" s="27" t="b">
        <f t="shared" si="44"/>
        <v>0</v>
      </c>
      <c r="S329" s="4"/>
      <c r="T329" s="4"/>
    </row>
    <row r="330" spans="1:20" s="30" customFormat="1" x14ac:dyDescent="0.25">
      <c r="A330" s="19">
        <v>318</v>
      </c>
      <c r="B330" s="20"/>
      <c r="C330" s="1"/>
      <c r="D330" s="91"/>
      <c r="E330" s="1"/>
      <c r="F330" s="1"/>
      <c r="G330" s="20"/>
      <c r="H330" s="201" t="str">
        <f t="shared" si="39"/>
        <v/>
      </c>
      <c r="I330" s="27" t="b">
        <v>0</v>
      </c>
      <c r="J330" s="92" t="str">
        <f t="shared" si="40"/>
        <v/>
      </c>
      <c r="K330" s="27" t="b">
        <f t="shared" si="36"/>
        <v>0</v>
      </c>
      <c r="L330" s="92" t="str">
        <f t="shared" si="41"/>
        <v/>
      </c>
      <c r="M330" s="27" t="b">
        <f t="shared" si="37"/>
        <v>0</v>
      </c>
      <c r="N330" s="92" t="str">
        <f t="shared" si="42"/>
        <v/>
      </c>
      <c r="O330" s="27" t="b">
        <f>IF(COUNTIF($G$13:G330,G330)&gt;1,TRUE,FALSE)</f>
        <v>0</v>
      </c>
      <c r="P330" s="92" t="str">
        <f t="shared" si="43"/>
        <v/>
      </c>
      <c r="Q330" s="28">
        <f t="shared" si="38"/>
        <v>44166</v>
      </c>
      <c r="R330" s="27" t="b">
        <f t="shared" si="44"/>
        <v>0</v>
      </c>
      <c r="S330" s="4"/>
      <c r="T330" s="4"/>
    </row>
    <row r="331" spans="1:20" s="30" customFormat="1" x14ac:dyDescent="0.25">
      <c r="A331" s="19">
        <v>319</v>
      </c>
      <c r="B331" s="20"/>
      <c r="C331" s="1"/>
      <c r="D331" s="91"/>
      <c r="E331" s="1"/>
      <c r="F331" s="1"/>
      <c r="G331" s="20"/>
      <c r="H331" s="201" t="str">
        <f t="shared" si="39"/>
        <v/>
      </c>
      <c r="I331" s="27" t="b">
        <v>0</v>
      </c>
      <c r="J331" s="92" t="str">
        <f t="shared" si="40"/>
        <v/>
      </c>
      <c r="K331" s="27" t="b">
        <f t="shared" si="36"/>
        <v>0</v>
      </c>
      <c r="L331" s="92" t="str">
        <f t="shared" si="41"/>
        <v/>
      </c>
      <c r="M331" s="27" t="b">
        <f t="shared" si="37"/>
        <v>0</v>
      </c>
      <c r="N331" s="92" t="str">
        <f t="shared" si="42"/>
        <v/>
      </c>
      <c r="O331" s="27" t="b">
        <f>IF(COUNTIF($G$13:G331,G331)&gt;1,TRUE,FALSE)</f>
        <v>0</v>
      </c>
      <c r="P331" s="92" t="str">
        <f t="shared" si="43"/>
        <v/>
      </c>
      <c r="Q331" s="28">
        <f t="shared" si="38"/>
        <v>44166</v>
      </c>
      <c r="R331" s="27" t="b">
        <f t="shared" si="44"/>
        <v>0</v>
      </c>
      <c r="S331" s="4"/>
      <c r="T331" s="4"/>
    </row>
    <row r="332" spans="1:20" s="30" customFormat="1" x14ac:dyDescent="0.25">
      <c r="A332" s="19">
        <v>320</v>
      </c>
      <c r="B332" s="20"/>
      <c r="C332" s="1"/>
      <c r="D332" s="91"/>
      <c r="E332" s="1"/>
      <c r="F332" s="1"/>
      <c r="G332" s="20"/>
      <c r="H332" s="201" t="str">
        <f t="shared" si="39"/>
        <v/>
      </c>
      <c r="I332" s="27" t="b">
        <v>0</v>
      </c>
      <c r="J332" s="92" t="str">
        <f t="shared" si="40"/>
        <v/>
      </c>
      <c r="K332" s="27" t="b">
        <f t="shared" si="36"/>
        <v>0</v>
      </c>
      <c r="L332" s="92" t="str">
        <f t="shared" si="41"/>
        <v/>
      </c>
      <c r="M332" s="27" t="b">
        <f t="shared" si="37"/>
        <v>0</v>
      </c>
      <c r="N332" s="92" t="str">
        <f t="shared" si="42"/>
        <v/>
      </c>
      <c r="O332" s="27" t="b">
        <f>IF(COUNTIF($G$13:G332,G332)&gt;1,TRUE,FALSE)</f>
        <v>0</v>
      </c>
      <c r="P332" s="92" t="str">
        <f t="shared" si="43"/>
        <v/>
      </c>
      <c r="Q332" s="28">
        <f t="shared" si="38"/>
        <v>44166</v>
      </c>
      <c r="R332" s="27" t="b">
        <f t="shared" si="44"/>
        <v>0</v>
      </c>
      <c r="S332" s="4"/>
      <c r="T332" s="4"/>
    </row>
    <row r="333" spans="1:20" s="30" customFormat="1" x14ac:dyDescent="0.25">
      <c r="A333" s="19">
        <v>321</v>
      </c>
      <c r="B333" s="20"/>
      <c r="C333" s="1"/>
      <c r="D333" s="91"/>
      <c r="E333" s="1"/>
      <c r="F333" s="1"/>
      <c r="G333" s="20"/>
      <c r="H333" s="201" t="str">
        <f t="shared" si="39"/>
        <v/>
      </c>
      <c r="I333" s="27" t="b">
        <v>0</v>
      </c>
      <c r="J333" s="92" t="str">
        <f t="shared" si="40"/>
        <v/>
      </c>
      <c r="K333" s="27" t="b">
        <f t="shared" ref="K333:K396" si="45">IF(E333&gt;0,AND(D333=NivText80,E333&lt;$K$8),FALSE)</f>
        <v>0</v>
      </c>
      <c r="L333" s="92" t="str">
        <f t="shared" si="41"/>
        <v/>
      </c>
      <c r="M333" s="27" t="b">
        <f t="shared" ref="M333:M396" si="46">IF(AND(G333&lt;&gt;"",F333=""),TRUE,FALSE)</f>
        <v>0</v>
      </c>
      <c r="N333" s="92" t="str">
        <f t="shared" si="42"/>
        <v/>
      </c>
      <c r="O333" s="27" t="b">
        <f>IF(COUNTIF($G$13:G333,G333)&gt;1,TRUE,FALSE)</f>
        <v>0</v>
      </c>
      <c r="P333" s="92" t="str">
        <f t="shared" si="43"/>
        <v/>
      </c>
      <c r="Q333" s="28">
        <f t="shared" ref="Q333:Q396" si="47">MAX(E333,$M$8)</f>
        <v>44166</v>
      </c>
      <c r="R333" s="27" t="b">
        <f t="shared" si="44"/>
        <v>0</v>
      </c>
      <c r="S333" s="4"/>
      <c r="T333" s="4"/>
    </row>
    <row r="334" spans="1:20" s="30" customFormat="1" x14ac:dyDescent="0.25">
      <c r="A334" s="19">
        <v>322</v>
      </c>
      <c r="B334" s="20"/>
      <c r="C334" s="1"/>
      <c r="D334" s="91"/>
      <c r="E334" s="1"/>
      <c r="F334" s="1"/>
      <c r="G334" s="20"/>
      <c r="H334" s="201" t="str">
        <f t="shared" ref="H334:H397" si="48">IF(I334,J334&amp;". ","")&amp;IF(K334,L334&amp;". ","")&amp;IF(O334,P334&amp;". ","")&amp;IF(M334,N334&amp;". ","")</f>
        <v/>
      </c>
      <c r="I334" s="27" t="b">
        <v>0</v>
      </c>
      <c r="J334" s="92" t="str">
        <f t="shared" ref="J334:J397" si="49">IF(I334,J$11,"")</f>
        <v/>
      </c>
      <c r="K334" s="27" t="b">
        <f t="shared" si="45"/>
        <v>0</v>
      </c>
      <c r="L334" s="92" t="str">
        <f t="shared" ref="L334:L397" si="50">IF(K334,$L$11,"")</f>
        <v/>
      </c>
      <c r="M334" s="27" t="b">
        <f t="shared" si="46"/>
        <v>0</v>
      </c>
      <c r="N334" s="92" t="str">
        <f t="shared" ref="N334:N397" si="51">IF(M334,N$11,"")</f>
        <v/>
      </c>
      <c r="O334" s="27" t="b">
        <f>IF(COUNTIF($G$13:G334,G334)&gt;1,TRUE,FALSE)</f>
        <v>0</v>
      </c>
      <c r="P334" s="92" t="str">
        <f t="shared" ref="P334:P397" si="52">IF(O334,P$11,"")</f>
        <v/>
      </c>
      <c r="Q334" s="28">
        <f t="shared" si="47"/>
        <v>44166</v>
      </c>
      <c r="R334" s="27" t="b">
        <f t="shared" ref="R334:R397" si="53">OR(I334,K334,M334,O334)</f>
        <v>0</v>
      </c>
      <c r="S334" s="4"/>
      <c r="T334" s="4"/>
    </row>
    <row r="335" spans="1:20" s="30" customFormat="1" x14ac:dyDescent="0.25">
      <c r="A335" s="19">
        <v>323</v>
      </c>
      <c r="B335" s="20"/>
      <c r="C335" s="1"/>
      <c r="D335" s="91"/>
      <c r="E335" s="1"/>
      <c r="F335" s="1"/>
      <c r="G335" s="20"/>
      <c r="H335" s="201" t="str">
        <f t="shared" si="48"/>
        <v/>
      </c>
      <c r="I335" s="27" t="b">
        <v>0</v>
      </c>
      <c r="J335" s="92" t="str">
        <f t="shared" si="49"/>
        <v/>
      </c>
      <c r="K335" s="27" t="b">
        <f t="shared" si="45"/>
        <v>0</v>
      </c>
      <c r="L335" s="92" t="str">
        <f t="shared" si="50"/>
        <v/>
      </c>
      <c r="M335" s="27" t="b">
        <f t="shared" si="46"/>
        <v>0</v>
      </c>
      <c r="N335" s="92" t="str">
        <f t="shared" si="51"/>
        <v/>
      </c>
      <c r="O335" s="27" t="b">
        <f>IF(COUNTIF($G$13:G335,G335)&gt;1,TRUE,FALSE)</f>
        <v>0</v>
      </c>
      <c r="P335" s="92" t="str">
        <f t="shared" si="52"/>
        <v/>
      </c>
      <c r="Q335" s="28">
        <f t="shared" si="47"/>
        <v>44166</v>
      </c>
      <c r="R335" s="27" t="b">
        <f t="shared" si="53"/>
        <v>0</v>
      </c>
      <c r="S335" s="4"/>
      <c r="T335" s="4"/>
    </row>
    <row r="336" spans="1:20" s="30" customFormat="1" x14ac:dyDescent="0.25">
      <c r="A336" s="19">
        <v>324</v>
      </c>
      <c r="B336" s="20"/>
      <c r="C336" s="1"/>
      <c r="D336" s="91"/>
      <c r="E336" s="1"/>
      <c r="F336" s="1"/>
      <c r="G336" s="20"/>
      <c r="H336" s="201" t="str">
        <f t="shared" si="48"/>
        <v/>
      </c>
      <c r="I336" s="27" t="b">
        <v>0</v>
      </c>
      <c r="J336" s="92" t="str">
        <f t="shared" si="49"/>
        <v/>
      </c>
      <c r="K336" s="27" t="b">
        <f t="shared" si="45"/>
        <v>0</v>
      </c>
      <c r="L336" s="92" t="str">
        <f t="shared" si="50"/>
        <v/>
      </c>
      <c r="M336" s="27" t="b">
        <f t="shared" si="46"/>
        <v>0</v>
      </c>
      <c r="N336" s="92" t="str">
        <f t="shared" si="51"/>
        <v/>
      </c>
      <c r="O336" s="27" t="b">
        <f>IF(COUNTIF($G$13:G336,G336)&gt;1,TRUE,FALSE)</f>
        <v>0</v>
      </c>
      <c r="P336" s="92" t="str">
        <f t="shared" si="52"/>
        <v/>
      </c>
      <c r="Q336" s="28">
        <f t="shared" si="47"/>
        <v>44166</v>
      </c>
      <c r="R336" s="27" t="b">
        <f t="shared" si="53"/>
        <v>0</v>
      </c>
      <c r="S336" s="4"/>
      <c r="T336" s="4"/>
    </row>
    <row r="337" spans="1:20" s="30" customFormat="1" x14ac:dyDescent="0.25">
      <c r="A337" s="19">
        <v>325</v>
      </c>
      <c r="B337" s="20"/>
      <c r="C337" s="1"/>
      <c r="D337" s="91"/>
      <c r="E337" s="1"/>
      <c r="F337" s="1"/>
      <c r="G337" s="20"/>
      <c r="H337" s="201" t="str">
        <f t="shared" si="48"/>
        <v/>
      </c>
      <c r="I337" s="27" t="b">
        <v>0</v>
      </c>
      <c r="J337" s="92" t="str">
        <f t="shared" si="49"/>
        <v/>
      </c>
      <c r="K337" s="27" t="b">
        <f t="shared" si="45"/>
        <v>0</v>
      </c>
      <c r="L337" s="92" t="str">
        <f t="shared" si="50"/>
        <v/>
      </c>
      <c r="M337" s="27" t="b">
        <f t="shared" si="46"/>
        <v>0</v>
      </c>
      <c r="N337" s="92" t="str">
        <f t="shared" si="51"/>
        <v/>
      </c>
      <c r="O337" s="27" t="b">
        <f>IF(COUNTIF($G$13:G337,G337)&gt;1,TRUE,FALSE)</f>
        <v>0</v>
      </c>
      <c r="P337" s="92" t="str">
        <f t="shared" si="52"/>
        <v/>
      </c>
      <c r="Q337" s="28">
        <f t="shared" si="47"/>
        <v>44166</v>
      </c>
      <c r="R337" s="27" t="b">
        <f t="shared" si="53"/>
        <v>0</v>
      </c>
      <c r="S337" s="4"/>
      <c r="T337" s="4"/>
    </row>
    <row r="338" spans="1:20" s="30" customFormat="1" x14ac:dyDescent="0.25">
      <c r="A338" s="19">
        <v>326</v>
      </c>
      <c r="B338" s="20"/>
      <c r="C338" s="1"/>
      <c r="D338" s="91"/>
      <c r="E338" s="1"/>
      <c r="F338" s="1"/>
      <c r="G338" s="20"/>
      <c r="H338" s="201" t="str">
        <f t="shared" si="48"/>
        <v/>
      </c>
      <c r="I338" s="27" t="b">
        <v>0</v>
      </c>
      <c r="J338" s="92" t="str">
        <f t="shared" si="49"/>
        <v/>
      </c>
      <c r="K338" s="27" t="b">
        <f t="shared" si="45"/>
        <v>0</v>
      </c>
      <c r="L338" s="92" t="str">
        <f t="shared" si="50"/>
        <v/>
      </c>
      <c r="M338" s="27" t="b">
        <f t="shared" si="46"/>
        <v>0</v>
      </c>
      <c r="N338" s="92" t="str">
        <f t="shared" si="51"/>
        <v/>
      </c>
      <c r="O338" s="27" t="b">
        <f>IF(COUNTIF($G$13:G338,G338)&gt;1,TRUE,FALSE)</f>
        <v>0</v>
      </c>
      <c r="P338" s="92" t="str">
        <f t="shared" si="52"/>
        <v/>
      </c>
      <c r="Q338" s="28">
        <f t="shared" si="47"/>
        <v>44166</v>
      </c>
      <c r="R338" s="27" t="b">
        <f t="shared" si="53"/>
        <v>0</v>
      </c>
      <c r="S338" s="4"/>
      <c r="T338" s="4"/>
    </row>
    <row r="339" spans="1:20" s="30" customFormat="1" x14ac:dyDescent="0.25">
      <c r="A339" s="19">
        <v>327</v>
      </c>
      <c r="B339" s="20"/>
      <c r="C339" s="1"/>
      <c r="D339" s="91"/>
      <c r="E339" s="1"/>
      <c r="F339" s="1"/>
      <c r="G339" s="20"/>
      <c r="H339" s="201" t="str">
        <f t="shared" si="48"/>
        <v/>
      </c>
      <c r="I339" s="27" t="b">
        <v>0</v>
      </c>
      <c r="J339" s="92" t="str">
        <f t="shared" si="49"/>
        <v/>
      </c>
      <c r="K339" s="27" t="b">
        <f t="shared" si="45"/>
        <v>0</v>
      </c>
      <c r="L339" s="92" t="str">
        <f t="shared" si="50"/>
        <v/>
      </c>
      <c r="M339" s="27" t="b">
        <f t="shared" si="46"/>
        <v>0</v>
      </c>
      <c r="N339" s="92" t="str">
        <f t="shared" si="51"/>
        <v/>
      </c>
      <c r="O339" s="27" t="b">
        <f>IF(COUNTIF($G$13:G339,G339)&gt;1,TRUE,FALSE)</f>
        <v>0</v>
      </c>
      <c r="P339" s="92" t="str">
        <f t="shared" si="52"/>
        <v/>
      </c>
      <c r="Q339" s="28">
        <f t="shared" si="47"/>
        <v>44166</v>
      </c>
      <c r="R339" s="27" t="b">
        <f t="shared" si="53"/>
        <v>0</v>
      </c>
      <c r="S339" s="4"/>
      <c r="T339" s="4"/>
    </row>
    <row r="340" spans="1:20" s="30" customFormat="1" x14ac:dyDescent="0.25">
      <c r="A340" s="19">
        <v>328</v>
      </c>
      <c r="B340" s="20"/>
      <c r="C340" s="1"/>
      <c r="D340" s="91"/>
      <c r="E340" s="1"/>
      <c r="F340" s="1"/>
      <c r="G340" s="20"/>
      <c r="H340" s="201" t="str">
        <f t="shared" si="48"/>
        <v/>
      </c>
      <c r="I340" s="27" t="b">
        <v>0</v>
      </c>
      <c r="J340" s="92" t="str">
        <f t="shared" si="49"/>
        <v/>
      </c>
      <c r="K340" s="27" t="b">
        <f t="shared" si="45"/>
        <v>0</v>
      </c>
      <c r="L340" s="92" t="str">
        <f t="shared" si="50"/>
        <v/>
      </c>
      <c r="M340" s="27" t="b">
        <f t="shared" si="46"/>
        <v>0</v>
      </c>
      <c r="N340" s="92" t="str">
        <f t="shared" si="51"/>
        <v/>
      </c>
      <c r="O340" s="27" t="b">
        <f>IF(COUNTIF($G$13:G340,G340)&gt;1,TRUE,FALSE)</f>
        <v>0</v>
      </c>
      <c r="P340" s="92" t="str">
        <f t="shared" si="52"/>
        <v/>
      </c>
      <c r="Q340" s="28">
        <f t="shared" si="47"/>
        <v>44166</v>
      </c>
      <c r="R340" s="27" t="b">
        <f t="shared" si="53"/>
        <v>0</v>
      </c>
      <c r="S340" s="4"/>
      <c r="T340" s="4"/>
    </row>
    <row r="341" spans="1:20" s="30" customFormat="1" x14ac:dyDescent="0.25">
      <c r="A341" s="19">
        <v>329</v>
      </c>
      <c r="B341" s="20"/>
      <c r="C341" s="1"/>
      <c r="D341" s="91"/>
      <c r="E341" s="1"/>
      <c r="F341" s="1"/>
      <c r="G341" s="20"/>
      <c r="H341" s="201" t="str">
        <f t="shared" si="48"/>
        <v/>
      </c>
      <c r="I341" s="27" t="b">
        <v>0</v>
      </c>
      <c r="J341" s="92" t="str">
        <f t="shared" si="49"/>
        <v/>
      </c>
      <c r="K341" s="27" t="b">
        <f t="shared" si="45"/>
        <v>0</v>
      </c>
      <c r="L341" s="92" t="str">
        <f t="shared" si="50"/>
        <v/>
      </c>
      <c r="M341" s="27" t="b">
        <f t="shared" si="46"/>
        <v>0</v>
      </c>
      <c r="N341" s="92" t="str">
        <f t="shared" si="51"/>
        <v/>
      </c>
      <c r="O341" s="27" t="b">
        <f>IF(COUNTIF($G$13:G341,G341)&gt;1,TRUE,FALSE)</f>
        <v>0</v>
      </c>
      <c r="P341" s="92" t="str">
        <f t="shared" si="52"/>
        <v/>
      </c>
      <c r="Q341" s="28">
        <f t="shared" si="47"/>
        <v>44166</v>
      </c>
      <c r="R341" s="27" t="b">
        <f t="shared" si="53"/>
        <v>0</v>
      </c>
      <c r="S341" s="4"/>
      <c r="T341" s="4"/>
    </row>
    <row r="342" spans="1:20" s="30" customFormat="1" x14ac:dyDescent="0.25">
      <c r="A342" s="19">
        <v>330</v>
      </c>
      <c r="B342" s="20"/>
      <c r="C342" s="1"/>
      <c r="D342" s="91"/>
      <c r="E342" s="1"/>
      <c r="F342" s="1"/>
      <c r="G342" s="20"/>
      <c r="H342" s="201" t="str">
        <f t="shared" si="48"/>
        <v/>
      </c>
      <c r="I342" s="27" t="b">
        <v>0</v>
      </c>
      <c r="J342" s="92" t="str">
        <f t="shared" si="49"/>
        <v/>
      </c>
      <c r="K342" s="27" t="b">
        <f t="shared" si="45"/>
        <v>0</v>
      </c>
      <c r="L342" s="92" t="str">
        <f t="shared" si="50"/>
        <v/>
      </c>
      <c r="M342" s="27" t="b">
        <f t="shared" si="46"/>
        <v>0</v>
      </c>
      <c r="N342" s="92" t="str">
        <f t="shared" si="51"/>
        <v/>
      </c>
      <c r="O342" s="27" t="b">
        <f>IF(COUNTIF($G$13:G342,G342)&gt;1,TRUE,FALSE)</f>
        <v>0</v>
      </c>
      <c r="P342" s="92" t="str">
        <f t="shared" si="52"/>
        <v/>
      </c>
      <c r="Q342" s="28">
        <f t="shared" si="47"/>
        <v>44166</v>
      </c>
      <c r="R342" s="27" t="b">
        <f t="shared" si="53"/>
        <v>0</v>
      </c>
      <c r="S342" s="4"/>
      <c r="T342" s="4"/>
    </row>
    <row r="343" spans="1:20" s="30" customFormat="1" x14ac:dyDescent="0.25">
      <c r="A343" s="19">
        <v>331</v>
      </c>
      <c r="B343" s="20"/>
      <c r="C343" s="1"/>
      <c r="D343" s="91"/>
      <c r="E343" s="1"/>
      <c r="F343" s="1"/>
      <c r="G343" s="20"/>
      <c r="H343" s="201" t="str">
        <f t="shared" si="48"/>
        <v/>
      </c>
      <c r="I343" s="27" t="b">
        <v>0</v>
      </c>
      <c r="J343" s="92" t="str">
        <f t="shared" si="49"/>
        <v/>
      </c>
      <c r="K343" s="27" t="b">
        <f t="shared" si="45"/>
        <v>0</v>
      </c>
      <c r="L343" s="92" t="str">
        <f t="shared" si="50"/>
        <v/>
      </c>
      <c r="M343" s="27" t="b">
        <f t="shared" si="46"/>
        <v>0</v>
      </c>
      <c r="N343" s="92" t="str">
        <f t="shared" si="51"/>
        <v/>
      </c>
      <c r="O343" s="27" t="b">
        <f>IF(COUNTIF($G$13:G343,G343)&gt;1,TRUE,FALSE)</f>
        <v>0</v>
      </c>
      <c r="P343" s="92" t="str">
        <f t="shared" si="52"/>
        <v/>
      </c>
      <c r="Q343" s="28">
        <f t="shared" si="47"/>
        <v>44166</v>
      </c>
      <c r="R343" s="27" t="b">
        <f t="shared" si="53"/>
        <v>0</v>
      </c>
      <c r="S343" s="4"/>
      <c r="T343" s="4"/>
    </row>
    <row r="344" spans="1:20" s="30" customFormat="1" x14ac:dyDescent="0.25">
      <c r="A344" s="19">
        <v>332</v>
      </c>
      <c r="B344" s="20"/>
      <c r="C344" s="1"/>
      <c r="D344" s="91"/>
      <c r="E344" s="1"/>
      <c r="F344" s="1"/>
      <c r="G344" s="20"/>
      <c r="H344" s="201" t="str">
        <f t="shared" si="48"/>
        <v/>
      </c>
      <c r="I344" s="27" t="b">
        <v>0</v>
      </c>
      <c r="J344" s="92" t="str">
        <f t="shared" si="49"/>
        <v/>
      </c>
      <c r="K344" s="27" t="b">
        <f t="shared" si="45"/>
        <v>0</v>
      </c>
      <c r="L344" s="92" t="str">
        <f t="shared" si="50"/>
        <v/>
      </c>
      <c r="M344" s="27" t="b">
        <f t="shared" si="46"/>
        <v>0</v>
      </c>
      <c r="N344" s="92" t="str">
        <f t="shared" si="51"/>
        <v/>
      </c>
      <c r="O344" s="27" t="b">
        <f>IF(COUNTIF($G$13:G344,G344)&gt;1,TRUE,FALSE)</f>
        <v>0</v>
      </c>
      <c r="P344" s="92" t="str">
        <f t="shared" si="52"/>
        <v/>
      </c>
      <c r="Q344" s="28">
        <f t="shared" si="47"/>
        <v>44166</v>
      </c>
      <c r="R344" s="27" t="b">
        <f t="shared" si="53"/>
        <v>0</v>
      </c>
      <c r="S344" s="4"/>
      <c r="T344" s="4"/>
    </row>
    <row r="345" spans="1:20" s="30" customFormat="1" x14ac:dyDescent="0.25">
      <c r="A345" s="19">
        <v>333</v>
      </c>
      <c r="B345" s="20"/>
      <c r="C345" s="1"/>
      <c r="D345" s="91"/>
      <c r="E345" s="1"/>
      <c r="F345" s="1"/>
      <c r="G345" s="20"/>
      <c r="H345" s="201" t="str">
        <f t="shared" si="48"/>
        <v/>
      </c>
      <c r="I345" s="27" t="b">
        <v>0</v>
      </c>
      <c r="J345" s="92" t="str">
        <f t="shared" si="49"/>
        <v/>
      </c>
      <c r="K345" s="27" t="b">
        <f t="shared" si="45"/>
        <v>0</v>
      </c>
      <c r="L345" s="92" t="str">
        <f t="shared" si="50"/>
        <v/>
      </c>
      <c r="M345" s="27" t="b">
        <f t="shared" si="46"/>
        <v>0</v>
      </c>
      <c r="N345" s="92" t="str">
        <f t="shared" si="51"/>
        <v/>
      </c>
      <c r="O345" s="27" t="b">
        <f>IF(COUNTIF($G$13:G345,G345)&gt;1,TRUE,FALSE)</f>
        <v>0</v>
      </c>
      <c r="P345" s="92" t="str">
        <f t="shared" si="52"/>
        <v/>
      </c>
      <c r="Q345" s="28">
        <f t="shared" si="47"/>
        <v>44166</v>
      </c>
      <c r="R345" s="27" t="b">
        <f t="shared" si="53"/>
        <v>0</v>
      </c>
      <c r="S345" s="4"/>
      <c r="T345" s="4"/>
    </row>
    <row r="346" spans="1:20" s="30" customFormat="1" x14ac:dyDescent="0.25">
      <c r="A346" s="19">
        <v>334</v>
      </c>
      <c r="B346" s="20"/>
      <c r="C346" s="1"/>
      <c r="D346" s="91"/>
      <c r="E346" s="1"/>
      <c r="F346" s="1"/>
      <c r="G346" s="20"/>
      <c r="H346" s="201" t="str">
        <f t="shared" si="48"/>
        <v/>
      </c>
      <c r="I346" s="27" t="b">
        <v>0</v>
      </c>
      <c r="J346" s="92" t="str">
        <f t="shared" si="49"/>
        <v/>
      </c>
      <c r="K346" s="27" t="b">
        <f t="shared" si="45"/>
        <v>0</v>
      </c>
      <c r="L346" s="92" t="str">
        <f t="shared" si="50"/>
        <v/>
      </c>
      <c r="M346" s="27" t="b">
        <f t="shared" si="46"/>
        <v>0</v>
      </c>
      <c r="N346" s="92" t="str">
        <f t="shared" si="51"/>
        <v/>
      </c>
      <c r="O346" s="27" t="b">
        <f>IF(COUNTIF($G$13:G346,G346)&gt;1,TRUE,FALSE)</f>
        <v>0</v>
      </c>
      <c r="P346" s="92" t="str">
        <f t="shared" si="52"/>
        <v/>
      </c>
      <c r="Q346" s="28">
        <f t="shared" si="47"/>
        <v>44166</v>
      </c>
      <c r="R346" s="27" t="b">
        <f t="shared" si="53"/>
        <v>0</v>
      </c>
      <c r="S346" s="4"/>
      <c r="T346" s="4"/>
    </row>
    <row r="347" spans="1:20" s="30" customFormat="1" x14ac:dyDescent="0.25">
      <c r="A347" s="19">
        <v>335</v>
      </c>
      <c r="B347" s="20"/>
      <c r="C347" s="1"/>
      <c r="D347" s="91"/>
      <c r="E347" s="1"/>
      <c r="F347" s="1"/>
      <c r="G347" s="20"/>
      <c r="H347" s="201" t="str">
        <f t="shared" si="48"/>
        <v/>
      </c>
      <c r="I347" s="27" t="b">
        <v>0</v>
      </c>
      <c r="J347" s="92" t="str">
        <f t="shared" si="49"/>
        <v/>
      </c>
      <c r="K347" s="27" t="b">
        <f t="shared" si="45"/>
        <v>0</v>
      </c>
      <c r="L347" s="92" t="str">
        <f t="shared" si="50"/>
        <v/>
      </c>
      <c r="M347" s="27" t="b">
        <f t="shared" si="46"/>
        <v>0</v>
      </c>
      <c r="N347" s="92" t="str">
        <f t="shared" si="51"/>
        <v/>
      </c>
      <c r="O347" s="27" t="b">
        <f>IF(COUNTIF($G$13:G347,G347)&gt;1,TRUE,FALSE)</f>
        <v>0</v>
      </c>
      <c r="P347" s="92" t="str">
        <f t="shared" si="52"/>
        <v/>
      </c>
      <c r="Q347" s="28">
        <f t="shared" si="47"/>
        <v>44166</v>
      </c>
      <c r="R347" s="27" t="b">
        <f t="shared" si="53"/>
        <v>0</v>
      </c>
      <c r="S347" s="4"/>
      <c r="T347" s="4"/>
    </row>
    <row r="348" spans="1:20" s="30" customFormat="1" x14ac:dyDescent="0.25">
      <c r="A348" s="19">
        <v>336</v>
      </c>
      <c r="B348" s="20"/>
      <c r="C348" s="1"/>
      <c r="D348" s="91"/>
      <c r="E348" s="1"/>
      <c r="F348" s="1"/>
      <c r="G348" s="20"/>
      <c r="H348" s="201" t="str">
        <f t="shared" si="48"/>
        <v/>
      </c>
      <c r="I348" s="27" t="b">
        <v>0</v>
      </c>
      <c r="J348" s="92" t="str">
        <f t="shared" si="49"/>
        <v/>
      </c>
      <c r="K348" s="27" t="b">
        <f t="shared" si="45"/>
        <v>0</v>
      </c>
      <c r="L348" s="92" t="str">
        <f t="shared" si="50"/>
        <v/>
      </c>
      <c r="M348" s="27" t="b">
        <f t="shared" si="46"/>
        <v>0</v>
      </c>
      <c r="N348" s="92" t="str">
        <f t="shared" si="51"/>
        <v/>
      </c>
      <c r="O348" s="27" t="b">
        <f>IF(COUNTIF($G$13:G348,G348)&gt;1,TRUE,FALSE)</f>
        <v>0</v>
      </c>
      <c r="P348" s="92" t="str">
        <f t="shared" si="52"/>
        <v/>
      </c>
      <c r="Q348" s="28">
        <f t="shared" si="47"/>
        <v>44166</v>
      </c>
      <c r="R348" s="27" t="b">
        <f t="shared" si="53"/>
        <v>0</v>
      </c>
      <c r="S348" s="4"/>
      <c r="T348" s="4"/>
    </row>
    <row r="349" spans="1:20" s="30" customFormat="1" x14ac:dyDescent="0.25">
      <c r="A349" s="19">
        <v>337</v>
      </c>
      <c r="B349" s="20"/>
      <c r="C349" s="1"/>
      <c r="D349" s="91"/>
      <c r="E349" s="1"/>
      <c r="F349" s="1"/>
      <c r="G349" s="20"/>
      <c r="H349" s="201" t="str">
        <f t="shared" si="48"/>
        <v/>
      </c>
      <c r="I349" s="27" t="b">
        <v>0</v>
      </c>
      <c r="J349" s="92" t="str">
        <f t="shared" si="49"/>
        <v/>
      </c>
      <c r="K349" s="27" t="b">
        <f t="shared" si="45"/>
        <v>0</v>
      </c>
      <c r="L349" s="92" t="str">
        <f t="shared" si="50"/>
        <v/>
      </c>
      <c r="M349" s="27" t="b">
        <f t="shared" si="46"/>
        <v>0</v>
      </c>
      <c r="N349" s="92" t="str">
        <f t="shared" si="51"/>
        <v/>
      </c>
      <c r="O349" s="27" t="b">
        <f>IF(COUNTIF($G$13:G349,G349)&gt;1,TRUE,FALSE)</f>
        <v>0</v>
      </c>
      <c r="P349" s="92" t="str">
        <f t="shared" si="52"/>
        <v/>
      </c>
      <c r="Q349" s="28">
        <f t="shared" si="47"/>
        <v>44166</v>
      </c>
      <c r="R349" s="27" t="b">
        <f t="shared" si="53"/>
        <v>0</v>
      </c>
      <c r="S349" s="4"/>
      <c r="T349" s="4"/>
    </row>
    <row r="350" spans="1:20" s="30" customFormat="1" x14ac:dyDescent="0.25">
      <c r="A350" s="19">
        <v>338</v>
      </c>
      <c r="B350" s="20"/>
      <c r="C350" s="1"/>
      <c r="D350" s="91"/>
      <c r="E350" s="1"/>
      <c r="F350" s="1"/>
      <c r="G350" s="20"/>
      <c r="H350" s="201" t="str">
        <f t="shared" si="48"/>
        <v/>
      </c>
      <c r="I350" s="27" t="b">
        <v>0</v>
      </c>
      <c r="J350" s="92" t="str">
        <f t="shared" si="49"/>
        <v/>
      </c>
      <c r="K350" s="27" t="b">
        <f t="shared" si="45"/>
        <v>0</v>
      </c>
      <c r="L350" s="92" t="str">
        <f t="shared" si="50"/>
        <v/>
      </c>
      <c r="M350" s="27" t="b">
        <f t="shared" si="46"/>
        <v>0</v>
      </c>
      <c r="N350" s="92" t="str">
        <f t="shared" si="51"/>
        <v/>
      </c>
      <c r="O350" s="27" t="b">
        <f>IF(COUNTIF($G$13:G350,G350)&gt;1,TRUE,FALSE)</f>
        <v>0</v>
      </c>
      <c r="P350" s="92" t="str">
        <f t="shared" si="52"/>
        <v/>
      </c>
      <c r="Q350" s="28">
        <f t="shared" si="47"/>
        <v>44166</v>
      </c>
      <c r="R350" s="27" t="b">
        <f t="shared" si="53"/>
        <v>0</v>
      </c>
      <c r="S350" s="4"/>
      <c r="T350" s="4"/>
    </row>
    <row r="351" spans="1:20" s="30" customFormat="1" x14ac:dyDescent="0.25">
      <c r="A351" s="19">
        <v>339</v>
      </c>
      <c r="B351" s="20"/>
      <c r="C351" s="1"/>
      <c r="D351" s="91"/>
      <c r="E351" s="1"/>
      <c r="F351" s="1"/>
      <c r="G351" s="20"/>
      <c r="H351" s="201" t="str">
        <f t="shared" si="48"/>
        <v/>
      </c>
      <c r="I351" s="27" t="b">
        <v>0</v>
      </c>
      <c r="J351" s="92" t="str">
        <f t="shared" si="49"/>
        <v/>
      </c>
      <c r="K351" s="27" t="b">
        <f t="shared" si="45"/>
        <v>0</v>
      </c>
      <c r="L351" s="92" t="str">
        <f t="shared" si="50"/>
        <v/>
      </c>
      <c r="M351" s="27" t="b">
        <f t="shared" si="46"/>
        <v>0</v>
      </c>
      <c r="N351" s="92" t="str">
        <f t="shared" si="51"/>
        <v/>
      </c>
      <c r="O351" s="27" t="b">
        <f>IF(COUNTIF($G$13:G351,G351)&gt;1,TRUE,FALSE)</f>
        <v>0</v>
      </c>
      <c r="P351" s="92" t="str">
        <f t="shared" si="52"/>
        <v/>
      </c>
      <c r="Q351" s="28">
        <f t="shared" si="47"/>
        <v>44166</v>
      </c>
      <c r="R351" s="27" t="b">
        <f t="shared" si="53"/>
        <v>0</v>
      </c>
      <c r="S351" s="4"/>
      <c r="T351" s="4"/>
    </row>
    <row r="352" spans="1:20" s="30" customFormat="1" x14ac:dyDescent="0.25">
      <c r="A352" s="19">
        <v>340</v>
      </c>
      <c r="B352" s="20"/>
      <c r="C352" s="1"/>
      <c r="D352" s="91"/>
      <c r="E352" s="1"/>
      <c r="F352" s="1"/>
      <c r="G352" s="20"/>
      <c r="H352" s="201" t="str">
        <f t="shared" si="48"/>
        <v/>
      </c>
      <c r="I352" s="27" t="b">
        <v>0</v>
      </c>
      <c r="J352" s="92" t="str">
        <f t="shared" si="49"/>
        <v/>
      </c>
      <c r="K352" s="27" t="b">
        <f t="shared" si="45"/>
        <v>0</v>
      </c>
      <c r="L352" s="92" t="str">
        <f t="shared" si="50"/>
        <v/>
      </c>
      <c r="M352" s="27" t="b">
        <f t="shared" si="46"/>
        <v>0</v>
      </c>
      <c r="N352" s="92" t="str">
        <f t="shared" si="51"/>
        <v/>
      </c>
      <c r="O352" s="27" t="b">
        <f>IF(COUNTIF($G$13:G352,G352)&gt;1,TRUE,FALSE)</f>
        <v>0</v>
      </c>
      <c r="P352" s="92" t="str">
        <f t="shared" si="52"/>
        <v/>
      </c>
      <c r="Q352" s="28">
        <f t="shared" si="47"/>
        <v>44166</v>
      </c>
      <c r="R352" s="27" t="b">
        <f t="shared" si="53"/>
        <v>0</v>
      </c>
      <c r="S352" s="4"/>
      <c r="T352" s="4"/>
    </row>
    <row r="353" spans="1:20" s="30" customFormat="1" x14ac:dyDescent="0.25">
      <c r="A353" s="19">
        <v>341</v>
      </c>
      <c r="B353" s="20"/>
      <c r="C353" s="1"/>
      <c r="D353" s="91"/>
      <c r="E353" s="1"/>
      <c r="F353" s="1"/>
      <c r="G353" s="20"/>
      <c r="H353" s="201" t="str">
        <f t="shared" si="48"/>
        <v/>
      </c>
      <c r="I353" s="27" t="b">
        <v>0</v>
      </c>
      <c r="J353" s="92" t="str">
        <f t="shared" si="49"/>
        <v/>
      </c>
      <c r="K353" s="27" t="b">
        <f t="shared" si="45"/>
        <v>0</v>
      </c>
      <c r="L353" s="92" t="str">
        <f t="shared" si="50"/>
        <v/>
      </c>
      <c r="M353" s="27" t="b">
        <f t="shared" si="46"/>
        <v>0</v>
      </c>
      <c r="N353" s="92" t="str">
        <f t="shared" si="51"/>
        <v/>
      </c>
      <c r="O353" s="27" t="b">
        <f>IF(COUNTIF($G$13:G353,G353)&gt;1,TRUE,FALSE)</f>
        <v>0</v>
      </c>
      <c r="P353" s="92" t="str">
        <f t="shared" si="52"/>
        <v/>
      </c>
      <c r="Q353" s="28">
        <f t="shared" si="47"/>
        <v>44166</v>
      </c>
      <c r="R353" s="27" t="b">
        <f t="shared" si="53"/>
        <v>0</v>
      </c>
      <c r="S353" s="4"/>
      <c r="T353" s="4"/>
    </row>
    <row r="354" spans="1:20" s="30" customFormat="1" x14ac:dyDescent="0.25">
      <c r="A354" s="19">
        <v>342</v>
      </c>
      <c r="B354" s="20"/>
      <c r="C354" s="1"/>
      <c r="D354" s="91"/>
      <c r="E354" s="1"/>
      <c r="F354" s="1"/>
      <c r="G354" s="20"/>
      <c r="H354" s="201" t="str">
        <f t="shared" si="48"/>
        <v/>
      </c>
      <c r="I354" s="27" t="b">
        <v>0</v>
      </c>
      <c r="J354" s="92" t="str">
        <f t="shared" si="49"/>
        <v/>
      </c>
      <c r="K354" s="27" t="b">
        <f t="shared" si="45"/>
        <v>0</v>
      </c>
      <c r="L354" s="92" t="str">
        <f t="shared" si="50"/>
        <v/>
      </c>
      <c r="M354" s="27" t="b">
        <f t="shared" si="46"/>
        <v>0</v>
      </c>
      <c r="N354" s="92" t="str">
        <f t="shared" si="51"/>
        <v/>
      </c>
      <c r="O354" s="27" t="b">
        <f>IF(COUNTIF($G$13:G354,G354)&gt;1,TRUE,FALSE)</f>
        <v>0</v>
      </c>
      <c r="P354" s="92" t="str">
        <f t="shared" si="52"/>
        <v/>
      </c>
      <c r="Q354" s="28">
        <f t="shared" si="47"/>
        <v>44166</v>
      </c>
      <c r="R354" s="27" t="b">
        <f t="shared" si="53"/>
        <v>0</v>
      </c>
      <c r="S354" s="4"/>
      <c r="T354" s="4"/>
    </row>
    <row r="355" spans="1:20" s="30" customFormat="1" x14ac:dyDescent="0.25">
      <c r="A355" s="19">
        <v>343</v>
      </c>
      <c r="B355" s="20"/>
      <c r="C355" s="1"/>
      <c r="D355" s="91"/>
      <c r="E355" s="1"/>
      <c r="F355" s="1"/>
      <c r="G355" s="20"/>
      <c r="H355" s="201" t="str">
        <f t="shared" si="48"/>
        <v/>
      </c>
      <c r="I355" s="27" t="b">
        <v>0</v>
      </c>
      <c r="J355" s="92" t="str">
        <f t="shared" si="49"/>
        <v/>
      </c>
      <c r="K355" s="27" t="b">
        <f t="shared" si="45"/>
        <v>0</v>
      </c>
      <c r="L355" s="92" t="str">
        <f t="shared" si="50"/>
        <v/>
      </c>
      <c r="M355" s="27" t="b">
        <f t="shared" si="46"/>
        <v>0</v>
      </c>
      <c r="N355" s="92" t="str">
        <f t="shared" si="51"/>
        <v/>
      </c>
      <c r="O355" s="27" t="b">
        <f>IF(COUNTIF($G$13:G355,G355)&gt;1,TRUE,FALSE)</f>
        <v>0</v>
      </c>
      <c r="P355" s="92" t="str">
        <f t="shared" si="52"/>
        <v/>
      </c>
      <c r="Q355" s="28">
        <f t="shared" si="47"/>
        <v>44166</v>
      </c>
      <c r="R355" s="27" t="b">
        <f t="shared" si="53"/>
        <v>0</v>
      </c>
      <c r="S355" s="4"/>
      <c r="T355" s="4"/>
    </row>
    <row r="356" spans="1:20" s="30" customFormat="1" x14ac:dyDescent="0.25">
      <c r="A356" s="19">
        <v>344</v>
      </c>
      <c r="B356" s="20"/>
      <c r="C356" s="1"/>
      <c r="D356" s="91"/>
      <c r="E356" s="1"/>
      <c r="F356" s="1"/>
      <c r="G356" s="20"/>
      <c r="H356" s="201" t="str">
        <f t="shared" si="48"/>
        <v/>
      </c>
      <c r="I356" s="27" t="b">
        <v>0</v>
      </c>
      <c r="J356" s="92" t="str">
        <f t="shared" si="49"/>
        <v/>
      </c>
      <c r="K356" s="27" t="b">
        <f t="shared" si="45"/>
        <v>0</v>
      </c>
      <c r="L356" s="92" t="str">
        <f t="shared" si="50"/>
        <v/>
      </c>
      <c r="M356" s="27" t="b">
        <f t="shared" si="46"/>
        <v>0</v>
      </c>
      <c r="N356" s="92" t="str">
        <f t="shared" si="51"/>
        <v/>
      </c>
      <c r="O356" s="27" t="b">
        <f>IF(COUNTIF($G$13:G356,G356)&gt;1,TRUE,FALSE)</f>
        <v>0</v>
      </c>
      <c r="P356" s="92" t="str">
        <f t="shared" si="52"/>
        <v/>
      </c>
      <c r="Q356" s="28">
        <f t="shared" si="47"/>
        <v>44166</v>
      </c>
      <c r="R356" s="27" t="b">
        <f t="shared" si="53"/>
        <v>0</v>
      </c>
      <c r="S356" s="4"/>
      <c r="T356" s="4"/>
    </row>
    <row r="357" spans="1:20" s="30" customFormat="1" x14ac:dyDescent="0.25">
      <c r="A357" s="19">
        <v>345</v>
      </c>
      <c r="B357" s="20"/>
      <c r="C357" s="1"/>
      <c r="D357" s="91"/>
      <c r="E357" s="1"/>
      <c r="F357" s="1"/>
      <c r="G357" s="20"/>
      <c r="H357" s="201" t="str">
        <f t="shared" si="48"/>
        <v/>
      </c>
      <c r="I357" s="27" t="b">
        <v>0</v>
      </c>
      <c r="J357" s="92" t="str">
        <f t="shared" si="49"/>
        <v/>
      </c>
      <c r="K357" s="27" t="b">
        <f t="shared" si="45"/>
        <v>0</v>
      </c>
      <c r="L357" s="92" t="str">
        <f t="shared" si="50"/>
        <v/>
      </c>
      <c r="M357" s="27" t="b">
        <f t="shared" si="46"/>
        <v>0</v>
      </c>
      <c r="N357" s="92" t="str">
        <f t="shared" si="51"/>
        <v/>
      </c>
      <c r="O357" s="27" t="b">
        <f>IF(COUNTIF($G$13:G357,G357)&gt;1,TRUE,FALSE)</f>
        <v>0</v>
      </c>
      <c r="P357" s="92" t="str">
        <f t="shared" si="52"/>
        <v/>
      </c>
      <c r="Q357" s="28">
        <f t="shared" si="47"/>
        <v>44166</v>
      </c>
      <c r="R357" s="27" t="b">
        <f t="shared" si="53"/>
        <v>0</v>
      </c>
      <c r="S357" s="4"/>
      <c r="T357" s="4"/>
    </row>
    <row r="358" spans="1:20" s="30" customFormat="1" x14ac:dyDescent="0.25">
      <c r="A358" s="19">
        <v>346</v>
      </c>
      <c r="B358" s="20"/>
      <c r="C358" s="1"/>
      <c r="D358" s="91"/>
      <c r="E358" s="1"/>
      <c r="F358" s="1"/>
      <c r="G358" s="20"/>
      <c r="H358" s="201" t="str">
        <f t="shared" si="48"/>
        <v/>
      </c>
      <c r="I358" s="27" t="b">
        <v>0</v>
      </c>
      <c r="J358" s="92" t="str">
        <f t="shared" si="49"/>
        <v/>
      </c>
      <c r="K358" s="27" t="b">
        <f t="shared" si="45"/>
        <v>0</v>
      </c>
      <c r="L358" s="92" t="str">
        <f t="shared" si="50"/>
        <v/>
      </c>
      <c r="M358" s="27" t="b">
        <f t="shared" si="46"/>
        <v>0</v>
      </c>
      <c r="N358" s="92" t="str">
        <f t="shared" si="51"/>
        <v/>
      </c>
      <c r="O358" s="27" t="b">
        <f>IF(COUNTIF($G$13:G358,G358)&gt;1,TRUE,FALSE)</f>
        <v>0</v>
      </c>
      <c r="P358" s="92" t="str">
        <f t="shared" si="52"/>
        <v/>
      </c>
      <c r="Q358" s="28">
        <f t="shared" si="47"/>
        <v>44166</v>
      </c>
      <c r="R358" s="27" t="b">
        <f t="shared" si="53"/>
        <v>0</v>
      </c>
      <c r="S358" s="4"/>
      <c r="T358" s="4"/>
    </row>
    <row r="359" spans="1:20" s="30" customFormat="1" x14ac:dyDescent="0.25">
      <c r="A359" s="19">
        <v>347</v>
      </c>
      <c r="B359" s="20"/>
      <c r="C359" s="1"/>
      <c r="D359" s="91"/>
      <c r="E359" s="1"/>
      <c r="F359" s="1"/>
      <c r="G359" s="20"/>
      <c r="H359" s="201" t="str">
        <f t="shared" si="48"/>
        <v/>
      </c>
      <c r="I359" s="27" t="b">
        <v>0</v>
      </c>
      <c r="J359" s="92" t="str">
        <f t="shared" si="49"/>
        <v/>
      </c>
      <c r="K359" s="27" t="b">
        <f t="shared" si="45"/>
        <v>0</v>
      </c>
      <c r="L359" s="92" t="str">
        <f t="shared" si="50"/>
        <v/>
      </c>
      <c r="M359" s="27" t="b">
        <f t="shared" si="46"/>
        <v>0</v>
      </c>
      <c r="N359" s="92" t="str">
        <f t="shared" si="51"/>
        <v/>
      </c>
      <c r="O359" s="27" t="b">
        <f>IF(COUNTIF($G$13:G359,G359)&gt;1,TRUE,FALSE)</f>
        <v>0</v>
      </c>
      <c r="P359" s="92" t="str">
        <f t="shared" si="52"/>
        <v/>
      </c>
      <c r="Q359" s="28">
        <f t="shared" si="47"/>
        <v>44166</v>
      </c>
      <c r="R359" s="27" t="b">
        <f t="shared" si="53"/>
        <v>0</v>
      </c>
      <c r="S359" s="4"/>
      <c r="T359" s="4"/>
    </row>
    <row r="360" spans="1:20" s="30" customFormat="1" x14ac:dyDescent="0.25">
      <c r="A360" s="19">
        <v>348</v>
      </c>
      <c r="B360" s="20"/>
      <c r="C360" s="1"/>
      <c r="D360" s="91"/>
      <c r="E360" s="1"/>
      <c r="F360" s="1"/>
      <c r="G360" s="20"/>
      <c r="H360" s="201" t="str">
        <f t="shared" si="48"/>
        <v/>
      </c>
      <c r="I360" s="27" t="b">
        <v>0</v>
      </c>
      <c r="J360" s="92" t="str">
        <f t="shared" si="49"/>
        <v/>
      </c>
      <c r="K360" s="27" t="b">
        <f t="shared" si="45"/>
        <v>0</v>
      </c>
      <c r="L360" s="92" t="str">
        <f t="shared" si="50"/>
        <v/>
      </c>
      <c r="M360" s="27" t="b">
        <f t="shared" si="46"/>
        <v>0</v>
      </c>
      <c r="N360" s="92" t="str">
        <f t="shared" si="51"/>
        <v/>
      </c>
      <c r="O360" s="27" t="b">
        <f>IF(COUNTIF($G$13:G360,G360)&gt;1,TRUE,FALSE)</f>
        <v>0</v>
      </c>
      <c r="P360" s="92" t="str">
        <f t="shared" si="52"/>
        <v/>
      </c>
      <c r="Q360" s="28">
        <f t="shared" si="47"/>
        <v>44166</v>
      </c>
      <c r="R360" s="27" t="b">
        <f t="shared" si="53"/>
        <v>0</v>
      </c>
      <c r="S360" s="4"/>
      <c r="T360" s="4"/>
    </row>
    <row r="361" spans="1:20" s="30" customFormat="1" x14ac:dyDescent="0.25">
      <c r="A361" s="19">
        <v>349</v>
      </c>
      <c r="B361" s="20"/>
      <c r="C361" s="1"/>
      <c r="D361" s="91"/>
      <c r="E361" s="1"/>
      <c r="F361" s="1"/>
      <c r="G361" s="20"/>
      <c r="H361" s="201" t="str">
        <f t="shared" si="48"/>
        <v/>
      </c>
      <c r="I361" s="27" t="b">
        <v>0</v>
      </c>
      <c r="J361" s="92" t="str">
        <f t="shared" si="49"/>
        <v/>
      </c>
      <c r="K361" s="27" t="b">
        <f t="shared" si="45"/>
        <v>0</v>
      </c>
      <c r="L361" s="92" t="str">
        <f t="shared" si="50"/>
        <v/>
      </c>
      <c r="M361" s="27" t="b">
        <f t="shared" si="46"/>
        <v>0</v>
      </c>
      <c r="N361" s="92" t="str">
        <f t="shared" si="51"/>
        <v/>
      </c>
      <c r="O361" s="27" t="b">
        <f>IF(COUNTIF($G$13:G361,G361)&gt;1,TRUE,FALSE)</f>
        <v>0</v>
      </c>
      <c r="P361" s="92" t="str">
        <f t="shared" si="52"/>
        <v/>
      </c>
      <c r="Q361" s="28">
        <f t="shared" si="47"/>
        <v>44166</v>
      </c>
      <c r="R361" s="27" t="b">
        <f t="shared" si="53"/>
        <v>0</v>
      </c>
      <c r="S361" s="4"/>
      <c r="T361" s="4"/>
    </row>
    <row r="362" spans="1:20" s="30" customFormat="1" x14ac:dyDescent="0.25">
      <c r="A362" s="19">
        <v>350</v>
      </c>
      <c r="B362" s="20"/>
      <c r="C362" s="1"/>
      <c r="D362" s="91"/>
      <c r="E362" s="1"/>
      <c r="F362" s="1"/>
      <c r="G362" s="20"/>
      <c r="H362" s="201" t="str">
        <f t="shared" si="48"/>
        <v/>
      </c>
      <c r="I362" s="27" t="b">
        <v>0</v>
      </c>
      <c r="J362" s="92" t="str">
        <f t="shared" si="49"/>
        <v/>
      </c>
      <c r="K362" s="27" t="b">
        <f t="shared" si="45"/>
        <v>0</v>
      </c>
      <c r="L362" s="92" t="str">
        <f t="shared" si="50"/>
        <v/>
      </c>
      <c r="M362" s="27" t="b">
        <f t="shared" si="46"/>
        <v>0</v>
      </c>
      <c r="N362" s="92" t="str">
        <f t="shared" si="51"/>
        <v/>
      </c>
      <c r="O362" s="27" t="b">
        <f>IF(COUNTIF($G$13:G362,G362)&gt;1,TRUE,FALSE)</f>
        <v>0</v>
      </c>
      <c r="P362" s="92" t="str">
        <f t="shared" si="52"/>
        <v/>
      </c>
      <c r="Q362" s="28">
        <f t="shared" si="47"/>
        <v>44166</v>
      </c>
      <c r="R362" s="27" t="b">
        <f t="shared" si="53"/>
        <v>0</v>
      </c>
      <c r="S362" s="4"/>
      <c r="T362" s="4"/>
    </row>
    <row r="363" spans="1:20" s="30" customFormat="1" x14ac:dyDescent="0.25">
      <c r="A363" s="19">
        <v>351</v>
      </c>
      <c r="B363" s="20"/>
      <c r="C363" s="1"/>
      <c r="D363" s="91"/>
      <c r="E363" s="1"/>
      <c r="F363" s="1"/>
      <c r="G363" s="20"/>
      <c r="H363" s="201" t="str">
        <f t="shared" si="48"/>
        <v/>
      </c>
      <c r="I363" s="27" t="b">
        <v>0</v>
      </c>
      <c r="J363" s="92" t="str">
        <f t="shared" si="49"/>
        <v/>
      </c>
      <c r="K363" s="27" t="b">
        <f t="shared" si="45"/>
        <v>0</v>
      </c>
      <c r="L363" s="92" t="str">
        <f t="shared" si="50"/>
        <v/>
      </c>
      <c r="M363" s="27" t="b">
        <f t="shared" si="46"/>
        <v>0</v>
      </c>
      <c r="N363" s="92" t="str">
        <f t="shared" si="51"/>
        <v/>
      </c>
      <c r="O363" s="27" t="b">
        <f>IF(COUNTIF($G$13:G363,G363)&gt;1,TRUE,FALSE)</f>
        <v>0</v>
      </c>
      <c r="P363" s="92" t="str">
        <f t="shared" si="52"/>
        <v/>
      </c>
      <c r="Q363" s="28">
        <f t="shared" si="47"/>
        <v>44166</v>
      </c>
      <c r="R363" s="27" t="b">
        <f t="shared" si="53"/>
        <v>0</v>
      </c>
      <c r="S363" s="4"/>
      <c r="T363" s="4"/>
    </row>
    <row r="364" spans="1:20" s="30" customFormat="1" x14ac:dyDescent="0.25">
      <c r="A364" s="19">
        <v>352</v>
      </c>
      <c r="B364" s="20"/>
      <c r="C364" s="1"/>
      <c r="D364" s="91"/>
      <c r="E364" s="1"/>
      <c r="F364" s="1"/>
      <c r="G364" s="20"/>
      <c r="H364" s="201" t="str">
        <f t="shared" si="48"/>
        <v/>
      </c>
      <c r="I364" s="27" t="b">
        <v>0</v>
      </c>
      <c r="J364" s="92" t="str">
        <f t="shared" si="49"/>
        <v/>
      </c>
      <c r="K364" s="27" t="b">
        <f t="shared" si="45"/>
        <v>0</v>
      </c>
      <c r="L364" s="92" t="str">
        <f t="shared" si="50"/>
        <v/>
      </c>
      <c r="M364" s="27" t="b">
        <f t="shared" si="46"/>
        <v>0</v>
      </c>
      <c r="N364" s="92" t="str">
        <f t="shared" si="51"/>
        <v/>
      </c>
      <c r="O364" s="27" t="b">
        <f>IF(COUNTIF($G$13:G364,G364)&gt;1,TRUE,FALSE)</f>
        <v>0</v>
      </c>
      <c r="P364" s="92" t="str">
        <f t="shared" si="52"/>
        <v/>
      </c>
      <c r="Q364" s="28">
        <f t="shared" si="47"/>
        <v>44166</v>
      </c>
      <c r="R364" s="27" t="b">
        <f t="shared" si="53"/>
        <v>0</v>
      </c>
      <c r="S364" s="4"/>
      <c r="T364" s="4"/>
    </row>
    <row r="365" spans="1:20" s="30" customFormat="1" x14ac:dyDescent="0.25">
      <c r="A365" s="19">
        <v>353</v>
      </c>
      <c r="B365" s="20"/>
      <c r="C365" s="1"/>
      <c r="D365" s="91"/>
      <c r="E365" s="1"/>
      <c r="F365" s="1"/>
      <c r="G365" s="20"/>
      <c r="H365" s="201" t="str">
        <f t="shared" si="48"/>
        <v/>
      </c>
      <c r="I365" s="27" t="b">
        <v>0</v>
      </c>
      <c r="J365" s="92" t="str">
        <f t="shared" si="49"/>
        <v/>
      </c>
      <c r="K365" s="27" t="b">
        <f t="shared" si="45"/>
        <v>0</v>
      </c>
      <c r="L365" s="92" t="str">
        <f t="shared" si="50"/>
        <v/>
      </c>
      <c r="M365" s="27" t="b">
        <f t="shared" si="46"/>
        <v>0</v>
      </c>
      <c r="N365" s="92" t="str">
        <f t="shared" si="51"/>
        <v/>
      </c>
      <c r="O365" s="27" t="b">
        <f>IF(COUNTIF($G$13:G365,G365)&gt;1,TRUE,FALSE)</f>
        <v>0</v>
      </c>
      <c r="P365" s="92" t="str">
        <f t="shared" si="52"/>
        <v/>
      </c>
      <c r="Q365" s="28">
        <f t="shared" si="47"/>
        <v>44166</v>
      </c>
      <c r="R365" s="27" t="b">
        <f t="shared" si="53"/>
        <v>0</v>
      </c>
      <c r="S365" s="4"/>
      <c r="T365" s="4"/>
    </row>
    <row r="366" spans="1:20" s="30" customFormat="1" x14ac:dyDescent="0.25">
      <c r="A366" s="19">
        <v>354</v>
      </c>
      <c r="B366" s="20"/>
      <c r="C366" s="1"/>
      <c r="D366" s="91"/>
      <c r="E366" s="1"/>
      <c r="F366" s="1"/>
      <c r="G366" s="20"/>
      <c r="H366" s="201" t="str">
        <f t="shared" si="48"/>
        <v/>
      </c>
      <c r="I366" s="27" t="b">
        <v>0</v>
      </c>
      <c r="J366" s="92" t="str">
        <f t="shared" si="49"/>
        <v/>
      </c>
      <c r="K366" s="27" t="b">
        <f t="shared" si="45"/>
        <v>0</v>
      </c>
      <c r="L366" s="92" t="str">
        <f t="shared" si="50"/>
        <v/>
      </c>
      <c r="M366" s="27" t="b">
        <f t="shared" si="46"/>
        <v>0</v>
      </c>
      <c r="N366" s="92" t="str">
        <f t="shared" si="51"/>
        <v/>
      </c>
      <c r="O366" s="27" t="b">
        <f>IF(COUNTIF($G$13:G366,G366)&gt;1,TRUE,FALSE)</f>
        <v>0</v>
      </c>
      <c r="P366" s="92" t="str">
        <f t="shared" si="52"/>
        <v/>
      </c>
      <c r="Q366" s="28">
        <f t="shared" si="47"/>
        <v>44166</v>
      </c>
      <c r="R366" s="27" t="b">
        <f t="shared" si="53"/>
        <v>0</v>
      </c>
      <c r="S366" s="4"/>
      <c r="T366" s="4"/>
    </row>
    <row r="367" spans="1:20" s="30" customFormat="1" x14ac:dyDescent="0.25">
      <c r="A367" s="19">
        <v>355</v>
      </c>
      <c r="B367" s="20"/>
      <c r="C367" s="1"/>
      <c r="D367" s="91"/>
      <c r="E367" s="1"/>
      <c r="F367" s="1"/>
      <c r="G367" s="20"/>
      <c r="H367" s="201" t="str">
        <f t="shared" si="48"/>
        <v/>
      </c>
      <c r="I367" s="27" t="b">
        <v>0</v>
      </c>
      <c r="J367" s="92" t="str">
        <f t="shared" si="49"/>
        <v/>
      </c>
      <c r="K367" s="27" t="b">
        <f t="shared" si="45"/>
        <v>0</v>
      </c>
      <c r="L367" s="92" t="str">
        <f t="shared" si="50"/>
        <v/>
      </c>
      <c r="M367" s="27" t="b">
        <f t="shared" si="46"/>
        <v>0</v>
      </c>
      <c r="N367" s="92" t="str">
        <f t="shared" si="51"/>
        <v/>
      </c>
      <c r="O367" s="27" t="b">
        <f>IF(COUNTIF($G$13:G367,G367)&gt;1,TRUE,FALSE)</f>
        <v>0</v>
      </c>
      <c r="P367" s="92" t="str">
        <f t="shared" si="52"/>
        <v/>
      </c>
      <c r="Q367" s="28">
        <f t="shared" si="47"/>
        <v>44166</v>
      </c>
      <c r="R367" s="27" t="b">
        <f t="shared" si="53"/>
        <v>0</v>
      </c>
      <c r="S367" s="4"/>
      <c r="T367" s="4"/>
    </row>
    <row r="368" spans="1:20" s="30" customFormat="1" x14ac:dyDescent="0.25">
      <c r="A368" s="19">
        <v>356</v>
      </c>
      <c r="B368" s="20"/>
      <c r="C368" s="1"/>
      <c r="D368" s="91"/>
      <c r="E368" s="1"/>
      <c r="F368" s="1"/>
      <c r="G368" s="20"/>
      <c r="H368" s="201" t="str">
        <f t="shared" si="48"/>
        <v/>
      </c>
      <c r="I368" s="27" t="b">
        <v>0</v>
      </c>
      <c r="J368" s="92" t="str">
        <f t="shared" si="49"/>
        <v/>
      </c>
      <c r="K368" s="27" t="b">
        <f t="shared" si="45"/>
        <v>0</v>
      </c>
      <c r="L368" s="92" t="str">
        <f t="shared" si="50"/>
        <v/>
      </c>
      <c r="M368" s="27" t="b">
        <f t="shared" si="46"/>
        <v>0</v>
      </c>
      <c r="N368" s="92" t="str">
        <f t="shared" si="51"/>
        <v/>
      </c>
      <c r="O368" s="27" t="b">
        <f>IF(COUNTIF($G$13:G368,G368)&gt;1,TRUE,FALSE)</f>
        <v>0</v>
      </c>
      <c r="P368" s="92" t="str">
        <f t="shared" si="52"/>
        <v/>
      </c>
      <c r="Q368" s="28">
        <f t="shared" si="47"/>
        <v>44166</v>
      </c>
      <c r="R368" s="27" t="b">
        <f t="shared" si="53"/>
        <v>0</v>
      </c>
      <c r="S368" s="4"/>
      <c r="T368" s="4"/>
    </row>
    <row r="369" spans="1:20" s="30" customFormat="1" x14ac:dyDescent="0.25">
      <c r="A369" s="19">
        <v>357</v>
      </c>
      <c r="B369" s="20"/>
      <c r="C369" s="1"/>
      <c r="D369" s="91"/>
      <c r="E369" s="1"/>
      <c r="F369" s="1"/>
      <c r="G369" s="20"/>
      <c r="H369" s="201" t="str">
        <f t="shared" si="48"/>
        <v/>
      </c>
      <c r="I369" s="27" t="b">
        <v>0</v>
      </c>
      <c r="J369" s="92" t="str">
        <f t="shared" si="49"/>
        <v/>
      </c>
      <c r="K369" s="27" t="b">
        <f t="shared" si="45"/>
        <v>0</v>
      </c>
      <c r="L369" s="92" t="str">
        <f t="shared" si="50"/>
        <v/>
      </c>
      <c r="M369" s="27" t="b">
        <f t="shared" si="46"/>
        <v>0</v>
      </c>
      <c r="N369" s="92" t="str">
        <f t="shared" si="51"/>
        <v/>
      </c>
      <c r="O369" s="27" t="b">
        <f>IF(COUNTIF($G$13:G369,G369)&gt;1,TRUE,FALSE)</f>
        <v>0</v>
      </c>
      <c r="P369" s="92" t="str">
        <f t="shared" si="52"/>
        <v/>
      </c>
      <c r="Q369" s="28">
        <f t="shared" si="47"/>
        <v>44166</v>
      </c>
      <c r="R369" s="27" t="b">
        <f t="shared" si="53"/>
        <v>0</v>
      </c>
      <c r="S369" s="4"/>
      <c r="T369" s="4"/>
    </row>
    <row r="370" spans="1:20" s="30" customFormat="1" x14ac:dyDescent="0.25">
      <c r="A370" s="19">
        <v>358</v>
      </c>
      <c r="B370" s="20"/>
      <c r="C370" s="1"/>
      <c r="D370" s="91"/>
      <c r="E370" s="1"/>
      <c r="F370" s="1"/>
      <c r="G370" s="20"/>
      <c r="H370" s="201" t="str">
        <f t="shared" si="48"/>
        <v/>
      </c>
      <c r="I370" s="27" t="b">
        <v>0</v>
      </c>
      <c r="J370" s="92" t="str">
        <f t="shared" si="49"/>
        <v/>
      </c>
      <c r="K370" s="27" t="b">
        <f t="shared" si="45"/>
        <v>0</v>
      </c>
      <c r="L370" s="92" t="str">
        <f t="shared" si="50"/>
        <v/>
      </c>
      <c r="M370" s="27" t="b">
        <f t="shared" si="46"/>
        <v>0</v>
      </c>
      <c r="N370" s="92" t="str">
        <f t="shared" si="51"/>
        <v/>
      </c>
      <c r="O370" s="27" t="b">
        <f>IF(COUNTIF($G$13:G370,G370)&gt;1,TRUE,FALSE)</f>
        <v>0</v>
      </c>
      <c r="P370" s="92" t="str">
        <f t="shared" si="52"/>
        <v/>
      </c>
      <c r="Q370" s="28">
        <f t="shared" si="47"/>
        <v>44166</v>
      </c>
      <c r="R370" s="27" t="b">
        <f t="shared" si="53"/>
        <v>0</v>
      </c>
      <c r="S370" s="4"/>
      <c r="T370" s="4"/>
    </row>
    <row r="371" spans="1:20" s="30" customFormat="1" x14ac:dyDescent="0.25">
      <c r="A371" s="19">
        <v>359</v>
      </c>
      <c r="B371" s="20"/>
      <c r="C371" s="1"/>
      <c r="D371" s="91"/>
      <c r="E371" s="1"/>
      <c r="F371" s="1"/>
      <c r="G371" s="20"/>
      <c r="H371" s="201" t="str">
        <f t="shared" si="48"/>
        <v/>
      </c>
      <c r="I371" s="27" t="b">
        <v>0</v>
      </c>
      <c r="J371" s="92" t="str">
        <f t="shared" si="49"/>
        <v/>
      </c>
      <c r="K371" s="27" t="b">
        <f t="shared" si="45"/>
        <v>0</v>
      </c>
      <c r="L371" s="92" t="str">
        <f t="shared" si="50"/>
        <v/>
      </c>
      <c r="M371" s="27" t="b">
        <f t="shared" si="46"/>
        <v>0</v>
      </c>
      <c r="N371" s="92" t="str">
        <f t="shared" si="51"/>
        <v/>
      </c>
      <c r="O371" s="27" t="b">
        <f>IF(COUNTIF($G$13:G371,G371)&gt;1,TRUE,FALSE)</f>
        <v>0</v>
      </c>
      <c r="P371" s="92" t="str">
        <f t="shared" si="52"/>
        <v/>
      </c>
      <c r="Q371" s="28">
        <f t="shared" si="47"/>
        <v>44166</v>
      </c>
      <c r="R371" s="27" t="b">
        <f t="shared" si="53"/>
        <v>0</v>
      </c>
      <c r="S371" s="4"/>
      <c r="T371" s="4"/>
    </row>
    <row r="372" spans="1:20" s="30" customFormat="1" x14ac:dyDescent="0.25">
      <c r="A372" s="19">
        <v>360</v>
      </c>
      <c r="B372" s="20"/>
      <c r="C372" s="1"/>
      <c r="D372" s="91"/>
      <c r="E372" s="1"/>
      <c r="F372" s="1"/>
      <c r="G372" s="20"/>
      <c r="H372" s="201" t="str">
        <f t="shared" si="48"/>
        <v/>
      </c>
      <c r="I372" s="27" t="b">
        <v>0</v>
      </c>
      <c r="J372" s="92" t="str">
        <f t="shared" si="49"/>
        <v/>
      </c>
      <c r="K372" s="27" t="b">
        <f t="shared" si="45"/>
        <v>0</v>
      </c>
      <c r="L372" s="92" t="str">
        <f t="shared" si="50"/>
        <v/>
      </c>
      <c r="M372" s="27" t="b">
        <f t="shared" si="46"/>
        <v>0</v>
      </c>
      <c r="N372" s="92" t="str">
        <f t="shared" si="51"/>
        <v/>
      </c>
      <c r="O372" s="27" t="b">
        <f>IF(COUNTIF($G$13:G372,G372)&gt;1,TRUE,FALSE)</f>
        <v>0</v>
      </c>
      <c r="P372" s="92" t="str">
        <f t="shared" si="52"/>
        <v/>
      </c>
      <c r="Q372" s="28">
        <f t="shared" si="47"/>
        <v>44166</v>
      </c>
      <c r="R372" s="27" t="b">
        <f t="shared" si="53"/>
        <v>0</v>
      </c>
      <c r="S372" s="4"/>
      <c r="T372" s="4"/>
    </row>
    <row r="373" spans="1:20" s="30" customFormat="1" x14ac:dyDescent="0.25">
      <c r="A373" s="19">
        <v>361</v>
      </c>
      <c r="B373" s="20"/>
      <c r="C373" s="1"/>
      <c r="D373" s="91"/>
      <c r="E373" s="1"/>
      <c r="F373" s="1"/>
      <c r="G373" s="20"/>
      <c r="H373" s="201" t="str">
        <f t="shared" si="48"/>
        <v/>
      </c>
      <c r="I373" s="27" t="b">
        <v>0</v>
      </c>
      <c r="J373" s="92" t="str">
        <f t="shared" si="49"/>
        <v/>
      </c>
      <c r="K373" s="27" t="b">
        <f t="shared" si="45"/>
        <v>0</v>
      </c>
      <c r="L373" s="92" t="str">
        <f t="shared" si="50"/>
        <v/>
      </c>
      <c r="M373" s="27" t="b">
        <f t="shared" si="46"/>
        <v>0</v>
      </c>
      <c r="N373" s="92" t="str">
        <f t="shared" si="51"/>
        <v/>
      </c>
      <c r="O373" s="27" t="b">
        <f>IF(COUNTIF($G$13:G373,G373)&gt;1,TRUE,FALSE)</f>
        <v>0</v>
      </c>
      <c r="P373" s="92" t="str">
        <f t="shared" si="52"/>
        <v/>
      </c>
      <c r="Q373" s="28">
        <f t="shared" si="47"/>
        <v>44166</v>
      </c>
      <c r="R373" s="27" t="b">
        <f t="shared" si="53"/>
        <v>0</v>
      </c>
      <c r="S373" s="4"/>
      <c r="T373" s="4"/>
    </row>
    <row r="374" spans="1:20" s="30" customFormat="1" x14ac:dyDescent="0.25">
      <c r="A374" s="19">
        <v>362</v>
      </c>
      <c r="B374" s="20"/>
      <c r="C374" s="1"/>
      <c r="D374" s="91"/>
      <c r="E374" s="1"/>
      <c r="F374" s="1"/>
      <c r="G374" s="20"/>
      <c r="H374" s="201" t="str">
        <f t="shared" si="48"/>
        <v/>
      </c>
      <c r="I374" s="27" t="b">
        <v>0</v>
      </c>
      <c r="J374" s="92" t="str">
        <f t="shared" si="49"/>
        <v/>
      </c>
      <c r="K374" s="27" t="b">
        <f t="shared" si="45"/>
        <v>0</v>
      </c>
      <c r="L374" s="92" t="str">
        <f t="shared" si="50"/>
        <v/>
      </c>
      <c r="M374" s="27" t="b">
        <f t="shared" si="46"/>
        <v>0</v>
      </c>
      <c r="N374" s="92" t="str">
        <f t="shared" si="51"/>
        <v/>
      </c>
      <c r="O374" s="27" t="b">
        <f>IF(COUNTIF($G$13:G374,G374)&gt;1,TRUE,FALSE)</f>
        <v>0</v>
      </c>
      <c r="P374" s="92" t="str">
        <f t="shared" si="52"/>
        <v/>
      </c>
      <c r="Q374" s="28">
        <f t="shared" si="47"/>
        <v>44166</v>
      </c>
      <c r="R374" s="27" t="b">
        <f t="shared" si="53"/>
        <v>0</v>
      </c>
      <c r="S374" s="4"/>
      <c r="T374" s="4"/>
    </row>
    <row r="375" spans="1:20" s="30" customFormat="1" x14ac:dyDescent="0.25">
      <c r="A375" s="19">
        <v>363</v>
      </c>
      <c r="B375" s="20"/>
      <c r="C375" s="1"/>
      <c r="D375" s="91"/>
      <c r="E375" s="1"/>
      <c r="F375" s="1"/>
      <c r="G375" s="20"/>
      <c r="H375" s="201" t="str">
        <f t="shared" si="48"/>
        <v/>
      </c>
      <c r="I375" s="27" t="b">
        <v>0</v>
      </c>
      <c r="J375" s="92" t="str">
        <f t="shared" si="49"/>
        <v/>
      </c>
      <c r="K375" s="27" t="b">
        <f t="shared" si="45"/>
        <v>0</v>
      </c>
      <c r="L375" s="92" t="str">
        <f t="shared" si="50"/>
        <v/>
      </c>
      <c r="M375" s="27" t="b">
        <f t="shared" si="46"/>
        <v>0</v>
      </c>
      <c r="N375" s="92" t="str">
        <f t="shared" si="51"/>
        <v/>
      </c>
      <c r="O375" s="27" t="b">
        <f>IF(COUNTIF($G$13:G375,G375)&gt;1,TRUE,FALSE)</f>
        <v>0</v>
      </c>
      <c r="P375" s="92" t="str">
        <f t="shared" si="52"/>
        <v/>
      </c>
      <c r="Q375" s="28">
        <f t="shared" si="47"/>
        <v>44166</v>
      </c>
      <c r="R375" s="27" t="b">
        <f t="shared" si="53"/>
        <v>0</v>
      </c>
      <c r="S375" s="4"/>
      <c r="T375" s="4"/>
    </row>
    <row r="376" spans="1:20" s="30" customFormat="1" x14ac:dyDescent="0.25">
      <c r="A376" s="19">
        <v>364</v>
      </c>
      <c r="B376" s="20"/>
      <c r="C376" s="1"/>
      <c r="D376" s="91"/>
      <c r="E376" s="1"/>
      <c r="F376" s="1"/>
      <c r="G376" s="20"/>
      <c r="H376" s="201" t="str">
        <f t="shared" si="48"/>
        <v/>
      </c>
      <c r="I376" s="27" t="b">
        <v>0</v>
      </c>
      <c r="J376" s="92" t="str">
        <f t="shared" si="49"/>
        <v/>
      </c>
      <c r="K376" s="27" t="b">
        <f t="shared" si="45"/>
        <v>0</v>
      </c>
      <c r="L376" s="92" t="str">
        <f t="shared" si="50"/>
        <v/>
      </c>
      <c r="M376" s="27" t="b">
        <f t="shared" si="46"/>
        <v>0</v>
      </c>
      <c r="N376" s="92" t="str">
        <f t="shared" si="51"/>
        <v/>
      </c>
      <c r="O376" s="27" t="b">
        <f>IF(COUNTIF($G$13:G376,G376)&gt;1,TRUE,FALSE)</f>
        <v>0</v>
      </c>
      <c r="P376" s="92" t="str">
        <f t="shared" si="52"/>
        <v/>
      </c>
      <c r="Q376" s="28">
        <f t="shared" si="47"/>
        <v>44166</v>
      </c>
      <c r="R376" s="27" t="b">
        <f t="shared" si="53"/>
        <v>0</v>
      </c>
      <c r="S376" s="4"/>
      <c r="T376" s="4"/>
    </row>
    <row r="377" spans="1:20" s="30" customFormat="1" x14ac:dyDescent="0.25">
      <c r="A377" s="19">
        <v>365</v>
      </c>
      <c r="B377" s="20"/>
      <c r="C377" s="1"/>
      <c r="D377" s="91"/>
      <c r="E377" s="1"/>
      <c r="F377" s="1"/>
      <c r="G377" s="20"/>
      <c r="H377" s="201" t="str">
        <f t="shared" si="48"/>
        <v/>
      </c>
      <c r="I377" s="27" t="b">
        <v>0</v>
      </c>
      <c r="J377" s="92" t="str">
        <f t="shared" si="49"/>
        <v/>
      </c>
      <c r="K377" s="27" t="b">
        <f t="shared" si="45"/>
        <v>0</v>
      </c>
      <c r="L377" s="92" t="str">
        <f t="shared" si="50"/>
        <v/>
      </c>
      <c r="M377" s="27" t="b">
        <f t="shared" si="46"/>
        <v>0</v>
      </c>
      <c r="N377" s="92" t="str">
        <f t="shared" si="51"/>
        <v/>
      </c>
      <c r="O377" s="27" t="b">
        <f>IF(COUNTIF($G$13:G377,G377)&gt;1,TRUE,FALSE)</f>
        <v>0</v>
      </c>
      <c r="P377" s="92" t="str">
        <f t="shared" si="52"/>
        <v/>
      </c>
      <c r="Q377" s="28">
        <f t="shared" si="47"/>
        <v>44166</v>
      </c>
      <c r="R377" s="27" t="b">
        <f t="shared" si="53"/>
        <v>0</v>
      </c>
      <c r="S377" s="4"/>
      <c r="T377" s="4"/>
    </row>
    <row r="378" spans="1:20" s="30" customFormat="1" x14ac:dyDescent="0.25">
      <c r="A378" s="19">
        <v>366</v>
      </c>
      <c r="B378" s="20"/>
      <c r="C378" s="1"/>
      <c r="D378" s="91"/>
      <c r="E378" s="1"/>
      <c r="F378" s="1"/>
      <c r="G378" s="20"/>
      <c r="H378" s="201" t="str">
        <f t="shared" si="48"/>
        <v/>
      </c>
      <c r="I378" s="27" t="b">
        <v>0</v>
      </c>
      <c r="J378" s="92" t="str">
        <f t="shared" si="49"/>
        <v/>
      </c>
      <c r="K378" s="27" t="b">
        <f t="shared" si="45"/>
        <v>0</v>
      </c>
      <c r="L378" s="92" t="str">
        <f t="shared" si="50"/>
        <v/>
      </c>
      <c r="M378" s="27" t="b">
        <f t="shared" si="46"/>
        <v>0</v>
      </c>
      <c r="N378" s="92" t="str">
        <f t="shared" si="51"/>
        <v/>
      </c>
      <c r="O378" s="27" t="b">
        <f>IF(COUNTIF($G$13:G378,G378)&gt;1,TRUE,FALSE)</f>
        <v>0</v>
      </c>
      <c r="P378" s="92" t="str">
        <f t="shared" si="52"/>
        <v/>
      </c>
      <c r="Q378" s="28">
        <f t="shared" si="47"/>
        <v>44166</v>
      </c>
      <c r="R378" s="27" t="b">
        <f t="shared" si="53"/>
        <v>0</v>
      </c>
      <c r="S378" s="4"/>
      <c r="T378" s="4"/>
    </row>
    <row r="379" spans="1:20" s="30" customFormat="1" x14ac:dyDescent="0.25">
      <c r="A379" s="19">
        <v>367</v>
      </c>
      <c r="B379" s="20"/>
      <c r="C379" s="1"/>
      <c r="D379" s="91"/>
      <c r="E379" s="1"/>
      <c r="F379" s="1"/>
      <c r="G379" s="20"/>
      <c r="H379" s="201" t="str">
        <f t="shared" si="48"/>
        <v/>
      </c>
      <c r="I379" s="27" t="b">
        <v>0</v>
      </c>
      <c r="J379" s="92" t="str">
        <f t="shared" si="49"/>
        <v/>
      </c>
      <c r="K379" s="27" t="b">
        <f t="shared" si="45"/>
        <v>0</v>
      </c>
      <c r="L379" s="92" t="str">
        <f t="shared" si="50"/>
        <v/>
      </c>
      <c r="M379" s="27" t="b">
        <f t="shared" si="46"/>
        <v>0</v>
      </c>
      <c r="N379" s="92" t="str">
        <f t="shared" si="51"/>
        <v/>
      </c>
      <c r="O379" s="27" t="b">
        <f>IF(COUNTIF($G$13:G379,G379)&gt;1,TRUE,FALSE)</f>
        <v>0</v>
      </c>
      <c r="P379" s="92" t="str">
        <f t="shared" si="52"/>
        <v/>
      </c>
      <c r="Q379" s="28">
        <f t="shared" si="47"/>
        <v>44166</v>
      </c>
      <c r="R379" s="27" t="b">
        <f t="shared" si="53"/>
        <v>0</v>
      </c>
      <c r="S379" s="4"/>
      <c r="T379" s="4"/>
    </row>
    <row r="380" spans="1:20" s="30" customFormat="1" x14ac:dyDescent="0.25">
      <c r="A380" s="19">
        <v>368</v>
      </c>
      <c r="B380" s="20"/>
      <c r="C380" s="1"/>
      <c r="D380" s="91"/>
      <c r="E380" s="1"/>
      <c r="F380" s="1"/>
      <c r="G380" s="20"/>
      <c r="H380" s="201" t="str">
        <f t="shared" si="48"/>
        <v/>
      </c>
      <c r="I380" s="27" t="b">
        <v>0</v>
      </c>
      <c r="J380" s="92" t="str">
        <f t="shared" si="49"/>
        <v/>
      </c>
      <c r="K380" s="27" t="b">
        <f t="shared" si="45"/>
        <v>0</v>
      </c>
      <c r="L380" s="92" t="str">
        <f t="shared" si="50"/>
        <v/>
      </c>
      <c r="M380" s="27" t="b">
        <f t="shared" si="46"/>
        <v>0</v>
      </c>
      <c r="N380" s="92" t="str">
        <f t="shared" si="51"/>
        <v/>
      </c>
      <c r="O380" s="27" t="b">
        <f>IF(COUNTIF($G$13:G380,G380)&gt;1,TRUE,FALSE)</f>
        <v>0</v>
      </c>
      <c r="P380" s="92" t="str">
        <f t="shared" si="52"/>
        <v/>
      </c>
      <c r="Q380" s="28">
        <f t="shared" si="47"/>
        <v>44166</v>
      </c>
      <c r="R380" s="27" t="b">
        <f t="shared" si="53"/>
        <v>0</v>
      </c>
      <c r="S380" s="4"/>
      <c r="T380" s="4"/>
    </row>
    <row r="381" spans="1:20" s="30" customFormat="1" x14ac:dyDescent="0.25">
      <c r="A381" s="19">
        <v>369</v>
      </c>
      <c r="B381" s="20"/>
      <c r="C381" s="1"/>
      <c r="D381" s="91"/>
      <c r="E381" s="1"/>
      <c r="F381" s="1"/>
      <c r="G381" s="20"/>
      <c r="H381" s="201" t="str">
        <f t="shared" si="48"/>
        <v/>
      </c>
      <c r="I381" s="27" t="b">
        <v>0</v>
      </c>
      <c r="J381" s="92" t="str">
        <f t="shared" si="49"/>
        <v/>
      </c>
      <c r="K381" s="27" t="b">
        <f t="shared" si="45"/>
        <v>0</v>
      </c>
      <c r="L381" s="92" t="str">
        <f t="shared" si="50"/>
        <v/>
      </c>
      <c r="M381" s="27" t="b">
        <f t="shared" si="46"/>
        <v>0</v>
      </c>
      <c r="N381" s="92" t="str">
        <f t="shared" si="51"/>
        <v/>
      </c>
      <c r="O381" s="27" t="b">
        <f>IF(COUNTIF($G$13:G381,G381)&gt;1,TRUE,FALSE)</f>
        <v>0</v>
      </c>
      <c r="P381" s="92" t="str">
        <f t="shared" si="52"/>
        <v/>
      </c>
      <c r="Q381" s="28">
        <f t="shared" si="47"/>
        <v>44166</v>
      </c>
      <c r="R381" s="27" t="b">
        <f t="shared" si="53"/>
        <v>0</v>
      </c>
      <c r="S381" s="4"/>
      <c r="T381" s="4"/>
    </row>
    <row r="382" spans="1:20" s="30" customFormat="1" x14ac:dyDescent="0.25">
      <c r="A382" s="19">
        <v>370</v>
      </c>
      <c r="B382" s="20"/>
      <c r="C382" s="1"/>
      <c r="D382" s="91"/>
      <c r="E382" s="1"/>
      <c r="F382" s="1"/>
      <c r="G382" s="20"/>
      <c r="H382" s="201" t="str">
        <f t="shared" si="48"/>
        <v/>
      </c>
      <c r="I382" s="27" t="b">
        <v>0</v>
      </c>
      <c r="J382" s="92" t="str">
        <f t="shared" si="49"/>
        <v/>
      </c>
      <c r="K382" s="27" t="b">
        <f t="shared" si="45"/>
        <v>0</v>
      </c>
      <c r="L382" s="92" t="str">
        <f t="shared" si="50"/>
        <v/>
      </c>
      <c r="M382" s="27" t="b">
        <f t="shared" si="46"/>
        <v>0</v>
      </c>
      <c r="N382" s="92" t="str">
        <f t="shared" si="51"/>
        <v/>
      </c>
      <c r="O382" s="27" t="b">
        <f>IF(COUNTIF($G$13:G382,G382)&gt;1,TRUE,FALSE)</f>
        <v>0</v>
      </c>
      <c r="P382" s="92" t="str">
        <f t="shared" si="52"/>
        <v/>
      </c>
      <c r="Q382" s="28">
        <f t="shared" si="47"/>
        <v>44166</v>
      </c>
      <c r="R382" s="27" t="b">
        <f t="shared" si="53"/>
        <v>0</v>
      </c>
      <c r="S382" s="4"/>
      <c r="T382" s="4"/>
    </row>
    <row r="383" spans="1:20" s="30" customFormat="1" x14ac:dyDescent="0.25">
      <c r="A383" s="19">
        <v>371</v>
      </c>
      <c r="B383" s="20"/>
      <c r="C383" s="1"/>
      <c r="D383" s="91"/>
      <c r="E383" s="1"/>
      <c r="F383" s="1"/>
      <c r="G383" s="20"/>
      <c r="H383" s="201" t="str">
        <f t="shared" si="48"/>
        <v/>
      </c>
      <c r="I383" s="27" t="b">
        <v>0</v>
      </c>
      <c r="J383" s="92" t="str">
        <f t="shared" si="49"/>
        <v/>
      </c>
      <c r="K383" s="27" t="b">
        <f t="shared" si="45"/>
        <v>0</v>
      </c>
      <c r="L383" s="92" t="str">
        <f t="shared" si="50"/>
        <v/>
      </c>
      <c r="M383" s="27" t="b">
        <f t="shared" si="46"/>
        <v>0</v>
      </c>
      <c r="N383" s="92" t="str">
        <f t="shared" si="51"/>
        <v/>
      </c>
      <c r="O383" s="27" t="b">
        <f>IF(COUNTIF($G$13:G383,G383)&gt;1,TRUE,FALSE)</f>
        <v>0</v>
      </c>
      <c r="P383" s="92" t="str">
        <f t="shared" si="52"/>
        <v/>
      </c>
      <c r="Q383" s="28">
        <f t="shared" si="47"/>
        <v>44166</v>
      </c>
      <c r="R383" s="27" t="b">
        <f t="shared" si="53"/>
        <v>0</v>
      </c>
      <c r="S383" s="4"/>
      <c r="T383" s="4"/>
    </row>
    <row r="384" spans="1:20" s="30" customFormat="1" x14ac:dyDescent="0.25">
      <c r="A384" s="19">
        <v>372</v>
      </c>
      <c r="B384" s="20"/>
      <c r="C384" s="1"/>
      <c r="D384" s="91"/>
      <c r="E384" s="1"/>
      <c r="F384" s="1"/>
      <c r="G384" s="20"/>
      <c r="H384" s="201" t="str">
        <f t="shared" si="48"/>
        <v/>
      </c>
      <c r="I384" s="27" t="b">
        <v>0</v>
      </c>
      <c r="J384" s="92" t="str">
        <f t="shared" si="49"/>
        <v/>
      </c>
      <c r="K384" s="27" t="b">
        <f t="shared" si="45"/>
        <v>0</v>
      </c>
      <c r="L384" s="92" t="str">
        <f t="shared" si="50"/>
        <v/>
      </c>
      <c r="M384" s="27" t="b">
        <f t="shared" si="46"/>
        <v>0</v>
      </c>
      <c r="N384" s="92" t="str">
        <f t="shared" si="51"/>
        <v/>
      </c>
      <c r="O384" s="27" t="b">
        <f>IF(COUNTIF($G$13:G384,G384)&gt;1,TRUE,FALSE)</f>
        <v>0</v>
      </c>
      <c r="P384" s="92" t="str">
        <f t="shared" si="52"/>
        <v/>
      </c>
      <c r="Q384" s="28">
        <f t="shared" si="47"/>
        <v>44166</v>
      </c>
      <c r="R384" s="27" t="b">
        <f t="shared" si="53"/>
        <v>0</v>
      </c>
      <c r="S384" s="4"/>
      <c r="T384" s="4"/>
    </row>
    <row r="385" spans="1:20" s="30" customFormat="1" x14ac:dyDescent="0.25">
      <c r="A385" s="19">
        <v>373</v>
      </c>
      <c r="B385" s="20"/>
      <c r="C385" s="1"/>
      <c r="D385" s="91"/>
      <c r="E385" s="1"/>
      <c r="F385" s="1"/>
      <c r="G385" s="20"/>
      <c r="H385" s="201" t="str">
        <f t="shared" si="48"/>
        <v/>
      </c>
      <c r="I385" s="27" t="b">
        <v>0</v>
      </c>
      <c r="J385" s="92" t="str">
        <f t="shared" si="49"/>
        <v/>
      </c>
      <c r="K385" s="27" t="b">
        <f t="shared" si="45"/>
        <v>0</v>
      </c>
      <c r="L385" s="92" t="str">
        <f t="shared" si="50"/>
        <v/>
      </c>
      <c r="M385" s="27" t="b">
        <f t="shared" si="46"/>
        <v>0</v>
      </c>
      <c r="N385" s="92" t="str">
        <f t="shared" si="51"/>
        <v/>
      </c>
      <c r="O385" s="27" t="b">
        <f>IF(COUNTIF($G$13:G385,G385)&gt;1,TRUE,FALSE)</f>
        <v>0</v>
      </c>
      <c r="P385" s="92" t="str">
        <f t="shared" si="52"/>
        <v/>
      </c>
      <c r="Q385" s="28">
        <f t="shared" si="47"/>
        <v>44166</v>
      </c>
      <c r="R385" s="27" t="b">
        <f t="shared" si="53"/>
        <v>0</v>
      </c>
      <c r="S385" s="4"/>
      <c r="T385" s="4"/>
    </row>
    <row r="386" spans="1:20" s="30" customFormat="1" x14ac:dyDescent="0.25">
      <c r="A386" s="19">
        <v>374</v>
      </c>
      <c r="B386" s="20"/>
      <c r="C386" s="1"/>
      <c r="D386" s="91"/>
      <c r="E386" s="1"/>
      <c r="F386" s="1"/>
      <c r="G386" s="20"/>
      <c r="H386" s="201" t="str">
        <f t="shared" si="48"/>
        <v/>
      </c>
      <c r="I386" s="27" t="b">
        <v>0</v>
      </c>
      <c r="J386" s="92" t="str">
        <f t="shared" si="49"/>
        <v/>
      </c>
      <c r="K386" s="27" t="b">
        <f t="shared" si="45"/>
        <v>0</v>
      </c>
      <c r="L386" s="92" t="str">
        <f t="shared" si="50"/>
        <v/>
      </c>
      <c r="M386" s="27" t="b">
        <f t="shared" si="46"/>
        <v>0</v>
      </c>
      <c r="N386" s="92" t="str">
        <f t="shared" si="51"/>
        <v/>
      </c>
      <c r="O386" s="27" t="b">
        <f>IF(COUNTIF($G$13:G386,G386)&gt;1,TRUE,FALSE)</f>
        <v>0</v>
      </c>
      <c r="P386" s="92" t="str">
        <f t="shared" si="52"/>
        <v/>
      </c>
      <c r="Q386" s="28">
        <f t="shared" si="47"/>
        <v>44166</v>
      </c>
      <c r="R386" s="27" t="b">
        <f t="shared" si="53"/>
        <v>0</v>
      </c>
      <c r="S386" s="4"/>
      <c r="T386" s="4"/>
    </row>
    <row r="387" spans="1:20" s="30" customFormat="1" x14ac:dyDescent="0.25">
      <c r="A387" s="19">
        <v>375</v>
      </c>
      <c r="B387" s="20"/>
      <c r="C387" s="1"/>
      <c r="D387" s="91"/>
      <c r="E387" s="1"/>
      <c r="F387" s="1"/>
      <c r="G387" s="20"/>
      <c r="H387" s="201" t="str">
        <f t="shared" si="48"/>
        <v/>
      </c>
      <c r="I387" s="27" t="b">
        <v>0</v>
      </c>
      <c r="J387" s="92" t="str">
        <f t="shared" si="49"/>
        <v/>
      </c>
      <c r="K387" s="27" t="b">
        <f t="shared" si="45"/>
        <v>0</v>
      </c>
      <c r="L387" s="92" t="str">
        <f t="shared" si="50"/>
        <v/>
      </c>
      <c r="M387" s="27" t="b">
        <f t="shared" si="46"/>
        <v>0</v>
      </c>
      <c r="N387" s="92" t="str">
        <f t="shared" si="51"/>
        <v/>
      </c>
      <c r="O387" s="27" t="b">
        <f>IF(COUNTIF($G$13:G387,G387)&gt;1,TRUE,FALSE)</f>
        <v>0</v>
      </c>
      <c r="P387" s="92" t="str">
        <f t="shared" si="52"/>
        <v/>
      </c>
      <c r="Q387" s="28">
        <f t="shared" si="47"/>
        <v>44166</v>
      </c>
      <c r="R387" s="27" t="b">
        <f t="shared" si="53"/>
        <v>0</v>
      </c>
      <c r="S387" s="4"/>
      <c r="T387" s="4"/>
    </row>
    <row r="388" spans="1:20" s="30" customFormat="1" x14ac:dyDescent="0.25">
      <c r="A388" s="19">
        <v>376</v>
      </c>
      <c r="B388" s="20"/>
      <c r="C388" s="1"/>
      <c r="D388" s="91"/>
      <c r="E388" s="1"/>
      <c r="F388" s="1"/>
      <c r="G388" s="20"/>
      <c r="H388" s="201" t="str">
        <f t="shared" si="48"/>
        <v/>
      </c>
      <c r="I388" s="27" t="b">
        <v>0</v>
      </c>
      <c r="J388" s="92" t="str">
        <f t="shared" si="49"/>
        <v/>
      </c>
      <c r="K388" s="27" t="b">
        <f t="shared" si="45"/>
        <v>0</v>
      </c>
      <c r="L388" s="92" t="str">
        <f t="shared" si="50"/>
        <v/>
      </c>
      <c r="M388" s="27" t="b">
        <f t="shared" si="46"/>
        <v>0</v>
      </c>
      <c r="N388" s="92" t="str">
        <f t="shared" si="51"/>
        <v/>
      </c>
      <c r="O388" s="27" t="b">
        <f>IF(COUNTIF($G$13:G388,G388)&gt;1,TRUE,FALSE)</f>
        <v>0</v>
      </c>
      <c r="P388" s="92" t="str">
        <f t="shared" si="52"/>
        <v/>
      </c>
      <c r="Q388" s="28">
        <f t="shared" si="47"/>
        <v>44166</v>
      </c>
      <c r="R388" s="27" t="b">
        <f t="shared" si="53"/>
        <v>0</v>
      </c>
      <c r="S388" s="4"/>
      <c r="T388" s="4"/>
    </row>
    <row r="389" spans="1:20" s="30" customFormat="1" x14ac:dyDescent="0.25">
      <c r="A389" s="19">
        <v>377</v>
      </c>
      <c r="B389" s="20"/>
      <c r="C389" s="1"/>
      <c r="D389" s="91"/>
      <c r="E389" s="1"/>
      <c r="F389" s="1"/>
      <c r="G389" s="20"/>
      <c r="H389" s="201" t="str">
        <f t="shared" si="48"/>
        <v/>
      </c>
      <c r="I389" s="27" t="b">
        <v>0</v>
      </c>
      <c r="J389" s="92" t="str">
        <f t="shared" si="49"/>
        <v/>
      </c>
      <c r="K389" s="27" t="b">
        <f t="shared" si="45"/>
        <v>0</v>
      </c>
      <c r="L389" s="92" t="str">
        <f t="shared" si="50"/>
        <v/>
      </c>
      <c r="M389" s="27" t="b">
        <f t="shared" si="46"/>
        <v>0</v>
      </c>
      <c r="N389" s="92" t="str">
        <f t="shared" si="51"/>
        <v/>
      </c>
      <c r="O389" s="27" t="b">
        <f>IF(COUNTIF($G$13:G389,G389)&gt;1,TRUE,FALSE)</f>
        <v>0</v>
      </c>
      <c r="P389" s="92" t="str">
        <f t="shared" si="52"/>
        <v/>
      </c>
      <c r="Q389" s="28">
        <f t="shared" si="47"/>
        <v>44166</v>
      </c>
      <c r="R389" s="27" t="b">
        <f t="shared" si="53"/>
        <v>0</v>
      </c>
      <c r="S389" s="4"/>
      <c r="T389" s="4"/>
    </row>
    <row r="390" spans="1:20" s="30" customFormat="1" x14ac:dyDescent="0.25">
      <c r="A390" s="19">
        <v>378</v>
      </c>
      <c r="B390" s="20"/>
      <c r="C390" s="1"/>
      <c r="D390" s="91"/>
      <c r="E390" s="1"/>
      <c r="F390" s="1"/>
      <c r="G390" s="20"/>
      <c r="H390" s="201" t="str">
        <f t="shared" si="48"/>
        <v/>
      </c>
      <c r="I390" s="27" t="b">
        <v>0</v>
      </c>
      <c r="J390" s="92" t="str">
        <f t="shared" si="49"/>
        <v/>
      </c>
      <c r="K390" s="27" t="b">
        <f t="shared" si="45"/>
        <v>0</v>
      </c>
      <c r="L390" s="92" t="str">
        <f t="shared" si="50"/>
        <v/>
      </c>
      <c r="M390" s="27" t="b">
        <f t="shared" si="46"/>
        <v>0</v>
      </c>
      <c r="N390" s="92" t="str">
        <f t="shared" si="51"/>
        <v/>
      </c>
      <c r="O390" s="27" t="b">
        <f>IF(COUNTIF($G$13:G390,G390)&gt;1,TRUE,FALSE)</f>
        <v>0</v>
      </c>
      <c r="P390" s="92" t="str">
        <f t="shared" si="52"/>
        <v/>
      </c>
      <c r="Q390" s="28">
        <f t="shared" si="47"/>
        <v>44166</v>
      </c>
      <c r="R390" s="27" t="b">
        <f t="shared" si="53"/>
        <v>0</v>
      </c>
      <c r="S390" s="4"/>
      <c r="T390" s="4"/>
    </row>
    <row r="391" spans="1:20" s="30" customFormat="1" x14ac:dyDescent="0.25">
      <c r="A391" s="19">
        <v>379</v>
      </c>
      <c r="B391" s="20"/>
      <c r="C391" s="1"/>
      <c r="D391" s="91"/>
      <c r="E391" s="1"/>
      <c r="F391" s="1"/>
      <c r="G391" s="20"/>
      <c r="H391" s="201" t="str">
        <f t="shared" si="48"/>
        <v/>
      </c>
      <c r="I391" s="27" t="b">
        <v>0</v>
      </c>
      <c r="J391" s="92" t="str">
        <f t="shared" si="49"/>
        <v/>
      </c>
      <c r="K391" s="27" t="b">
        <f t="shared" si="45"/>
        <v>0</v>
      </c>
      <c r="L391" s="92" t="str">
        <f t="shared" si="50"/>
        <v/>
      </c>
      <c r="M391" s="27" t="b">
        <f t="shared" si="46"/>
        <v>0</v>
      </c>
      <c r="N391" s="92" t="str">
        <f t="shared" si="51"/>
        <v/>
      </c>
      <c r="O391" s="27" t="b">
        <f>IF(COUNTIF($G$13:G391,G391)&gt;1,TRUE,FALSE)</f>
        <v>0</v>
      </c>
      <c r="P391" s="92" t="str">
        <f t="shared" si="52"/>
        <v/>
      </c>
      <c r="Q391" s="28">
        <f t="shared" si="47"/>
        <v>44166</v>
      </c>
      <c r="R391" s="27" t="b">
        <f t="shared" si="53"/>
        <v>0</v>
      </c>
      <c r="S391" s="4"/>
      <c r="T391" s="4"/>
    </row>
    <row r="392" spans="1:20" s="30" customFormat="1" x14ac:dyDescent="0.25">
      <c r="A392" s="19">
        <v>380</v>
      </c>
      <c r="B392" s="20"/>
      <c r="C392" s="1"/>
      <c r="D392" s="91"/>
      <c r="E392" s="1"/>
      <c r="F392" s="1"/>
      <c r="G392" s="20"/>
      <c r="H392" s="201" t="str">
        <f t="shared" si="48"/>
        <v/>
      </c>
      <c r="I392" s="27" t="b">
        <v>0</v>
      </c>
      <c r="J392" s="92" t="str">
        <f t="shared" si="49"/>
        <v/>
      </c>
      <c r="K392" s="27" t="b">
        <f t="shared" si="45"/>
        <v>0</v>
      </c>
      <c r="L392" s="92" t="str">
        <f t="shared" si="50"/>
        <v/>
      </c>
      <c r="M392" s="27" t="b">
        <f t="shared" si="46"/>
        <v>0</v>
      </c>
      <c r="N392" s="92" t="str">
        <f t="shared" si="51"/>
        <v/>
      </c>
      <c r="O392" s="27" t="b">
        <f>IF(COUNTIF($G$13:G392,G392)&gt;1,TRUE,FALSE)</f>
        <v>0</v>
      </c>
      <c r="P392" s="92" t="str">
        <f t="shared" si="52"/>
        <v/>
      </c>
      <c r="Q392" s="28">
        <f t="shared" si="47"/>
        <v>44166</v>
      </c>
      <c r="R392" s="27" t="b">
        <f t="shared" si="53"/>
        <v>0</v>
      </c>
      <c r="S392" s="4"/>
      <c r="T392" s="4"/>
    </row>
    <row r="393" spans="1:20" s="30" customFormat="1" x14ac:dyDescent="0.25">
      <c r="A393" s="19">
        <v>381</v>
      </c>
      <c r="B393" s="20"/>
      <c r="C393" s="1"/>
      <c r="D393" s="91"/>
      <c r="E393" s="1"/>
      <c r="F393" s="1"/>
      <c r="G393" s="20"/>
      <c r="H393" s="201" t="str">
        <f t="shared" si="48"/>
        <v/>
      </c>
      <c r="I393" s="27" t="b">
        <v>0</v>
      </c>
      <c r="J393" s="92" t="str">
        <f t="shared" si="49"/>
        <v/>
      </c>
      <c r="K393" s="27" t="b">
        <f t="shared" si="45"/>
        <v>0</v>
      </c>
      <c r="L393" s="92" t="str">
        <f t="shared" si="50"/>
        <v/>
      </c>
      <c r="M393" s="27" t="b">
        <f t="shared" si="46"/>
        <v>0</v>
      </c>
      <c r="N393" s="92" t="str">
        <f t="shared" si="51"/>
        <v/>
      </c>
      <c r="O393" s="27" t="b">
        <f>IF(COUNTIF($G$13:G393,G393)&gt;1,TRUE,FALSE)</f>
        <v>0</v>
      </c>
      <c r="P393" s="92" t="str">
        <f t="shared" si="52"/>
        <v/>
      </c>
      <c r="Q393" s="28">
        <f t="shared" si="47"/>
        <v>44166</v>
      </c>
      <c r="R393" s="27" t="b">
        <f t="shared" si="53"/>
        <v>0</v>
      </c>
      <c r="S393" s="4"/>
      <c r="T393" s="4"/>
    </row>
    <row r="394" spans="1:20" s="30" customFormat="1" x14ac:dyDescent="0.25">
      <c r="A394" s="19">
        <v>382</v>
      </c>
      <c r="B394" s="20"/>
      <c r="C394" s="1"/>
      <c r="D394" s="91"/>
      <c r="E394" s="1"/>
      <c r="F394" s="1"/>
      <c r="G394" s="20"/>
      <c r="H394" s="201" t="str">
        <f t="shared" si="48"/>
        <v/>
      </c>
      <c r="I394" s="27" t="b">
        <v>0</v>
      </c>
      <c r="J394" s="92" t="str">
        <f t="shared" si="49"/>
        <v/>
      </c>
      <c r="K394" s="27" t="b">
        <f t="shared" si="45"/>
        <v>0</v>
      </c>
      <c r="L394" s="92" t="str">
        <f t="shared" si="50"/>
        <v/>
      </c>
      <c r="M394" s="27" t="b">
        <f t="shared" si="46"/>
        <v>0</v>
      </c>
      <c r="N394" s="92" t="str">
        <f t="shared" si="51"/>
        <v/>
      </c>
      <c r="O394" s="27" t="b">
        <f>IF(COUNTIF($G$13:G394,G394)&gt;1,TRUE,FALSE)</f>
        <v>0</v>
      </c>
      <c r="P394" s="92" t="str">
        <f t="shared" si="52"/>
        <v/>
      </c>
      <c r="Q394" s="28">
        <f t="shared" si="47"/>
        <v>44166</v>
      </c>
      <c r="R394" s="27" t="b">
        <f t="shared" si="53"/>
        <v>0</v>
      </c>
      <c r="S394" s="4"/>
      <c r="T394" s="4"/>
    </row>
    <row r="395" spans="1:20" s="30" customFormat="1" x14ac:dyDescent="0.25">
      <c r="A395" s="19">
        <v>383</v>
      </c>
      <c r="B395" s="20"/>
      <c r="C395" s="1"/>
      <c r="D395" s="91"/>
      <c r="E395" s="1"/>
      <c r="F395" s="1"/>
      <c r="G395" s="20"/>
      <c r="H395" s="201" t="str">
        <f t="shared" si="48"/>
        <v/>
      </c>
      <c r="I395" s="27" t="b">
        <v>0</v>
      </c>
      <c r="J395" s="92" t="str">
        <f t="shared" si="49"/>
        <v/>
      </c>
      <c r="K395" s="27" t="b">
        <f t="shared" si="45"/>
        <v>0</v>
      </c>
      <c r="L395" s="92" t="str">
        <f t="shared" si="50"/>
        <v/>
      </c>
      <c r="M395" s="27" t="b">
        <f t="shared" si="46"/>
        <v>0</v>
      </c>
      <c r="N395" s="92" t="str">
        <f t="shared" si="51"/>
        <v/>
      </c>
      <c r="O395" s="27" t="b">
        <f>IF(COUNTIF($G$13:G395,G395)&gt;1,TRUE,FALSE)</f>
        <v>0</v>
      </c>
      <c r="P395" s="92" t="str">
        <f t="shared" si="52"/>
        <v/>
      </c>
      <c r="Q395" s="28">
        <f t="shared" si="47"/>
        <v>44166</v>
      </c>
      <c r="R395" s="27" t="b">
        <f t="shared" si="53"/>
        <v>0</v>
      </c>
      <c r="S395" s="4"/>
      <c r="T395" s="4"/>
    </row>
    <row r="396" spans="1:20" s="30" customFormat="1" x14ac:dyDescent="0.25">
      <c r="A396" s="19">
        <v>384</v>
      </c>
      <c r="B396" s="20"/>
      <c r="C396" s="1"/>
      <c r="D396" s="91"/>
      <c r="E396" s="1"/>
      <c r="F396" s="1"/>
      <c r="G396" s="20"/>
      <c r="H396" s="201" t="str">
        <f t="shared" si="48"/>
        <v/>
      </c>
      <c r="I396" s="27" t="b">
        <v>0</v>
      </c>
      <c r="J396" s="92" t="str">
        <f t="shared" si="49"/>
        <v/>
      </c>
      <c r="K396" s="27" t="b">
        <f t="shared" si="45"/>
        <v>0</v>
      </c>
      <c r="L396" s="92" t="str">
        <f t="shared" si="50"/>
        <v/>
      </c>
      <c r="M396" s="27" t="b">
        <f t="shared" si="46"/>
        <v>0</v>
      </c>
      <c r="N396" s="92" t="str">
        <f t="shared" si="51"/>
        <v/>
      </c>
      <c r="O396" s="27" t="b">
        <f>IF(COUNTIF($G$13:G396,G396)&gt;1,TRUE,FALSE)</f>
        <v>0</v>
      </c>
      <c r="P396" s="92" t="str">
        <f t="shared" si="52"/>
        <v/>
      </c>
      <c r="Q396" s="28">
        <f t="shared" si="47"/>
        <v>44166</v>
      </c>
      <c r="R396" s="27" t="b">
        <f t="shared" si="53"/>
        <v>0</v>
      </c>
      <c r="S396" s="4"/>
      <c r="T396" s="4"/>
    </row>
    <row r="397" spans="1:20" s="30" customFormat="1" x14ac:dyDescent="0.25">
      <c r="A397" s="19">
        <v>385</v>
      </c>
      <c r="B397" s="20"/>
      <c r="C397" s="1"/>
      <c r="D397" s="91"/>
      <c r="E397" s="1"/>
      <c r="F397" s="1"/>
      <c r="G397" s="20"/>
      <c r="H397" s="201" t="str">
        <f t="shared" si="48"/>
        <v/>
      </c>
      <c r="I397" s="27" t="b">
        <v>0</v>
      </c>
      <c r="J397" s="92" t="str">
        <f t="shared" si="49"/>
        <v/>
      </c>
      <c r="K397" s="27" t="b">
        <f t="shared" ref="K397:K460" si="54">IF(E397&gt;0,AND(D397=NivText80,E397&lt;$K$8),FALSE)</f>
        <v>0</v>
      </c>
      <c r="L397" s="92" t="str">
        <f t="shared" si="50"/>
        <v/>
      </c>
      <c r="M397" s="27" t="b">
        <f t="shared" ref="M397:M460" si="55">IF(AND(G397&lt;&gt;"",F397=""),TRUE,FALSE)</f>
        <v>0</v>
      </c>
      <c r="N397" s="92" t="str">
        <f t="shared" si="51"/>
        <v/>
      </c>
      <c r="O397" s="27" t="b">
        <f>IF(COUNTIF($G$13:G397,G397)&gt;1,TRUE,FALSE)</f>
        <v>0</v>
      </c>
      <c r="P397" s="92" t="str">
        <f t="shared" si="52"/>
        <v/>
      </c>
      <c r="Q397" s="28">
        <f t="shared" ref="Q397:Q460" si="56">MAX(E397,$M$8)</f>
        <v>44166</v>
      </c>
      <c r="R397" s="27" t="b">
        <f t="shared" si="53"/>
        <v>0</v>
      </c>
      <c r="S397" s="4"/>
      <c r="T397" s="4"/>
    </row>
    <row r="398" spans="1:20" s="30" customFormat="1" x14ac:dyDescent="0.25">
      <c r="A398" s="19">
        <v>386</v>
      </c>
      <c r="B398" s="20"/>
      <c r="C398" s="1"/>
      <c r="D398" s="91"/>
      <c r="E398" s="1"/>
      <c r="F398" s="1"/>
      <c r="G398" s="20"/>
      <c r="H398" s="201" t="str">
        <f t="shared" ref="H398:H461" si="57">IF(I398,J398&amp;". ","")&amp;IF(K398,L398&amp;". ","")&amp;IF(O398,P398&amp;". ","")&amp;IF(M398,N398&amp;". ","")</f>
        <v/>
      </c>
      <c r="I398" s="27" t="b">
        <v>0</v>
      </c>
      <c r="J398" s="92" t="str">
        <f t="shared" ref="J398:J461" si="58">IF(I398,J$11,"")</f>
        <v/>
      </c>
      <c r="K398" s="27" t="b">
        <f t="shared" si="54"/>
        <v>0</v>
      </c>
      <c r="L398" s="92" t="str">
        <f t="shared" ref="L398:L461" si="59">IF(K398,$L$11,"")</f>
        <v/>
      </c>
      <c r="M398" s="27" t="b">
        <f t="shared" si="55"/>
        <v>0</v>
      </c>
      <c r="N398" s="92" t="str">
        <f t="shared" ref="N398:N461" si="60">IF(M398,N$11,"")</f>
        <v/>
      </c>
      <c r="O398" s="27" t="b">
        <f>IF(COUNTIF($G$13:G398,G398)&gt;1,TRUE,FALSE)</f>
        <v>0</v>
      </c>
      <c r="P398" s="92" t="str">
        <f t="shared" ref="P398:P461" si="61">IF(O398,P$11,"")</f>
        <v/>
      </c>
      <c r="Q398" s="28">
        <f t="shared" si="56"/>
        <v>44166</v>
      </c>
      <c r="R398" s="27" t="b">
        <f t="shared" ref="R398:R461" si="62">OR(I398,K398,M398,O398)</f>
        <v>0</v>
      </c>
      <c r="S398" s="4"/>
      <c r="T398" s="4"/>
    </row>
    <row r="399" spans="1:20" s="30" customFormat="1" x14ac:dyDescent="0.25">
      <c r="A399" s="19">
        <v>387</v>
      </c>
      <c r="B399" s="20"/>
      <c r="C399" s="1"/>
      <c r="D399" s="91"/>
      <c r="E399" s="1"/>
      <c r="F399" s="1"/>
      <c r="G399" s="20"/>
      <c r="H399" s="201" t="str">
        <f t="shared" si="57"/>
        <v/>
      </c>
      <c r="I399" s="27" t="b">
        <v>0</v>
      </c>
      <c r="J399" s="92" t="str">
        <f t="shared" si="58"/>
        <v/>
      </c>
      <c r="K399" s="27" t="b">
        <f t="shared" si="54"/>
        <v>0</v>
      </c>
      <c r="L399" s="92" t="str">
        <f t="shared" si="59"/>
        <v/>
      </c>
      <c r="M399" s="27" t="b">
        <f t="shared" si="55"/>
        <v>0</v>
      </c>
      <c r="N399" s="92" t="str">
        <f t="shared" si="60"/>
        <v/>
      </c>
      <c r="O399" s="27" t="b">
        <f>IF(COUNTIF($G$13:G399,G399)&gt;1,TRUE,FALSE)</f>
        <v>0</v>
      </c>
      <c r="P399" s="92" t="str">
        <f t="shared" si="61"/>
        <v/>
      </c>
      <c r="Q399" s="28">
        <f t="shared" si="56"/>
        <v>44166</v>
      </c>
      <c r="R399" s="27" t="b">
        <f t="shared" si="62"/>
        <v>0</v>
      </c>
      <c r="S399" s="4"/>
      <c r="T399" s="4"/>
    </row>
    <row r="400" spans="1:20" s="30" customFormat="1" x14ac:dyDescent="0.25">
      <c r="A400" s="19">
        <v>388</v>
      </c>
      <c r="B400" s="20"/>
      <c r="C400" s="1"/>
      <c r="D400" s="91"/>
      <c r="E400" s="1"/>
      <c r="F400" s="1"/>
      <c r="G400" s="20"/>
      <c r="H400" s="201" t="str">
        <f t="shared" si="57"/>
        <v/>
      </c>
      <c r="I400" s="27" t="b">
        <v>0</v>
      </c>
      <c r="J400" s="92" t="str">
        <f t="shared" si="58"/>
        <v/>
      </c>
      <c r="K400" s="27" t="b">
        <f t="shared" si="54"/>
        <v>0</v>
      </c>
      <c r="L400" s="92" t="str">
        <f t="shared" si="59"/>
        <v/>
      </c>
      <c r="M400" s="27" t="b">
        <f t="shared" si="55"/>
        <v>0</v>
      </c>
      <c r="N400" s="92" t="str">
        <f t="shared" si="60"/>
        <v/>
      </c>
      <c r="O400" s="27" t="b">
        <f>IF(COUNTIF($G$13:G400,G400)&gt;1,TRUE,FALSE)</f>
        <v>0</v>
      </c>
      <c r="P400" s="92" t="str">
        <f t="shared" si="61"/>
        <v/>
      </c>
      <c r="Q400" s="28">
        <f t="shared" si="56"/>
        <v>44166</v>
      </c>
      <c r="R400" s="27" t="b">
        <f t="shared" si="62"/>
        <v>0</v>
      </c>
      <c r="S400" s="4"/>
      <c r="T400" s="4"/>
    </row>
    <row r="401" spans="1:20" s="30" customFormat="1" x14ac:dyDescent="0.25">
      <c r="A401" s="19">
        <v>389</v>
      </c>
      <c r="B401" s="20"/>
      <c r="C401" s="1"/>
      <c r="D401" s="91"/>
      <c r="E401" s="1"/>
      <c r="F401" s="1"/>
      <c r="G401" s="20"/>
      <c r="H401" s="201" t="str">
        <f t="shared" si="57"/>
        <v/>
      </c>
      <c r="I401" s="27" t="b">
        <v>0</v>
      </c>
      <c r="J401" s="92" t="str">
        <f t="shared" si="58"/>
        <v/>
      </c>
      <c r="K401" s="27" t="b">
        <f t="shared" si="54"/>
        <v>0</v>
      </c>
      <c r="L401" s="92" t="str">
        <f t="shared" si="59"/>
        <v/>
      </c>
      <c r="M401" s="27" t="b">
        <f t="shared" si="55"/>
        <v>0</v>
      </c>
      <c r="N401" s="92" t="str">
        <f t="shared" si="60"/>
        <v/>
      </c>
      <c r="O401" s="27" t="b">
        <f>IF(COUNTIF($G$13:G401,G401)&gt;1,TRUE,FALSE)</f>
        <v>0</v>
      </c>
      <c r="P401" s="92" t="str">
        <f t="shared" si="61"/>
        <v/>
      </c>
      <c r="Q401" s="28">
        <f t="shared" si="56"/>
        <v>44166</v>
      </c>
      <c r="R401" s="27" t="b">
        <f t="shared" si="62"/>
        <v>0</v>
      </c>
      <c r="S401" s="4"/>
      <c r="T401" s="4"/>
    </row>
    <row r="402" spans="1:20" s="30" customFormat="1" x14ac:dyDescent="0.25">
      <c r="A402" s="19">
        <v>390</v>
      </c>
      <c r="B402" s="20"/>
      <c r="C402" s="1"/>
      <c r="D402" s="91"/>
      <c r="E402" s="1"/>
      <c r="F402" s="1"/>
      <c r="G402" s="20"/>
      <c r="H402" s="201" t="str">
        <f t="shared" si="57"/>
        <v/>
      </c>
      <c r="I402" s="27" t="b">
        <v>0</v>
      </c>
      <c r="J402" s="92" t="str">
        <f t="shared" si="58"/>
        <v/>
      </c>
      <c r="K402" s="27" t="b">
        <f t="shared" si="54"/>
        <v>0</v>
      </c>
      <c r="L402" s="92" t="str">
        <f t="shared" si="59"/>
        <v/>
      </c>
      <c r="M402" s="27" t="b">
        <f t="shared" si="55"/>
        <v>0</v>
      </c>
      <c r="N402" s="92" t="str">
        <f t="shared" si="60"/>
        <v/>
      </c>
      <c r="O402" s="27" t="b">
        <f>IF(COUNTIF($G$13:G402,G402)&gt;1,TRUE,FALSE)</f>
        <v>0</v>
      </c>
      <c r="P402" s="92" t="str">
        <f t="shared" si="61"/>
        <v/>
      </c>
      <c r="Q402" s="28">
        <f t="shared" si="56"/>
        <v>44166</v>
      </c>
      <c r="R402" s="27" t="b">
        <f t="shared" si="62"/>
        <v>0</v>
      </c>
      <c r="S402" s="4"/>
      <c r="T402" s="4"/>
    </row>
    <row r="403" spans="1:20" s="30" customFormat="1" x14ac:dyDescent="0.25">
      <c r="A403" s="19">
        <v>391</v>
      </c>
      <c r="B403" s="20"/>
      <c r="C403" s="1"/>
      <c r="D403" s="91"/>
      <c r="E403" s="1"/>
      <c r="F403" s="1"/>
      <c r="G403" s="20"/>
      <c r="H403" s="201" t="str">
        <f t="shared" si="57"/>
        <v/>
      </c>
      <c r="I403" s="27" t="b">
        <v>0</v>
      </c>
      <c r="J403" s="92" t="str">
        <f t="shared" si="58"/>
        <v/>
      </c>
      <c r="K403" s="27" t="b">
        <f t="shared" si="54"/>
        <v>0</v>
      </c>
      <c r="L403" s="92" t="str">
        <f t="shared" si="59"/>
        <v/>
      </c>
      <c r="M403" s="27" t="b">
        <f t="shared" si="55"/>
        <v>0</v>
      </c>
      <c r="N403" s="92" t="str">
        <f t="shared" si="60"/>
        <v/>
      </c>
      <c r="O403" s="27" t="b">
        <f>IF(COUNTIF($G$13:G403,G403)&gt;1,TRUE,FALSE)</f>
        <v>0</v>
      </c>
      <c r="P403" s="92" t="str">
        <f t="shared" si="61"/>
        <v/>
      </c>
      <c r="Q403" s="28">
        <f t="shared" si="56"/>
        <v>44166</v>
      </c>
      <c r="R403" s="27" t="b">
        <f t="shared" si="62"/>
        <v>0</v>
      </c>
      <c r="S403" s="4"/>
      <c r="T403" s="4"/>
    </row>
    <row r="404" spans="1:20" s="30" customFormat="1" x14ac:dyDescent="0.25">
      <c r="A404" s="19">
        <v>392</v>
      </c>
      <c r="B404" s="20"/>
      <c r="C404" s="1"/>
      <c r="D404" s="91"/>
      <c r="E404" s="1"/>
      <c r="F404" s="1"/>
      <c r="G404" s="20"/>
      <c r="H404" s="201" t="str">
        <f t="shared" si="57"/>
        <v/>
      </c>
      <c r="I404" s="27" t="b">
        <v>0</v>
      </c>
      <c r="J404" s="92" t="str">
        <f t="shared" si="58"/>
        <v/>
      </c>
      <c r="K404" s="27" t="b">
        <f t="shared" si="54"/>
        <v>0</v>
      </c>
      <c r="L404" s="92" t="str">
        <f t="shared" si="59"/>
        <v/>
      </c>
      <c r="M404" s="27" t="b">
        <f t="shared" si="55"/>
        <v>0</v>
      </c>
      <c r="N404" s="92" t="str">
        <f t="shared" si="60"/>
        <v/>
      </c>
      <c r="O404" s="27" t="b">
        <f>IF(COUNTIF($G$13:G404,G404)&gt;1,TRUE,FALSE)</f>
        <v>0</v>
      </c>
      <c r="P404" s="92" t="str">
        <f t="shared" si="61"/>
        <v/>
      </c>
      <c r="Q404" s="28">
        <f t="shared" si="56"/>
        <v>44166</v>
      </c>
      <c r="R404" s="27" t="b">
        <f t="shared" si="62"/>
        <v>0</v>
      </c>
      <c r="S404" s="4"/>
      <c r="T404" s="4"/>
    </row>
    <row r="405" spans="1:20" s="30" customFormat="1" x14ac:dyDescent="0.25">
      <c r="A405" s="19">
        <v>393</v>
      </c>
      <c r="B405" s="20"/>
      <c r="C405" s="1"/>
      <c r="D405" s="91"/>
      <c r="E405" s="1"/>
      <c r="F405" s="1"/>
      <c r="G405" s="20"/>
      <c r="H405" s="201" t="str">
        <f t="shared" si="57"/>
        <v/>
      </c>
      <c r="I405" s="27" t="b">
        <v>0</v>
      </c>
      <c r="J405" s="92" t="str">
        <f t="shared" si="58"/>
        <v/>
      </c>
      <c r="K405" s="27" t="b">
        <f t="shared" si="54"/>
        <v>0</v>
      </c>
      <c r="L405" s="92" t="str">
        <f t="shared" si="59"/>
        <v/>
      </c>
      <c r="M405" s="27" t="b">
        <f t="shared" si="55"/>
        <v>0</v>
      </c>
      <c r="N405" s="92" t="str">
        <f t="shared" si="60"/>
        <v/>
      </c>
      <c r="O405" s="27" t="b">
        <f>IF(COUNTIF($G$13:G405,G405)&gt;1,TRUE,FALSE)</f>
        <v>0</v>
      </c>
      <c r="P405" s="92" t="str">
        <f t="shared" si="61"/>
        <v/>
      </c>
      <c r="Q405" s="28">
        <f t="shared" si="56"/>
        <v>44166</v>
      </c>
      <c r="R405" s="27" t="b">
        <f t="shared" si="62"/>
        <v>0</v>
      </c>
      <c r="S405" s="4"/>
      <c r="T405" s="4"/>
    </row>
    <row r="406" spans="1:20" s="30" customFormat="1" x14ac:dyDescent="0.25">
      <c r="A406" s="19">
        <v>394</v>
      </c>
      <c r="B406" s="20"/>
      <c r="C406" s="1"/>
      <c r="D406" s="91"/>
      <c r="E406" s="1"/>
      <c r="F406" s="1"/>
      <c r="G406" s="20"/>
      <c r="H406" s="201" t="str">
        <f t="shared" si="57"/>
        <v/>
      </c>
      <c r="I406" s="27" t="b">
        <v>0</v>
      </c>
      <c r="J406" s="92" t="str">
        <f t="shared" si="58"/>
        <v/>
      </c>
      <c r="K406" s="27" t="b">
        <f t="shared" si="54"/>
        <v>0</v>
      </c>
      <c r="L406" s="92" t="str">
        <f t="shared" si="59"/>
        <v/>
      </c>
      <c r="M406" s="27" t="b">
        <f t="shared" si="55"/>
        <v>0</v>
      </c>
      <c r="N406" s="92" t="str">
        <f t="shared" si="60"/>
        <v/>
      </c>
      <c r="O406" s="27" t="b">
        <f>IF(COUNTIF($G$13:G406,G406)&gt;1,TRUE,FALSE)</f>
        <v>0</v>
      </c>
      <c r="P406" s="92" t="str">
        <f t="shared" si="61"/>
        <v/>
      </c>
      <c r="Q406" s="28">
        <f t="shared" si="56"/>
        <v>44166</v>
      </c>
      <c r="R406" s="27" t="b">
        <f t="shared" si="62"/>
        <v>0</v>
      </c>
      <c r="S406" s="4"/>
      <c r="T406" s="4"/>
    </row>
    <row r="407" spans="1:20" s="30" customFormat="1" x14ac:dyDescent="0.25">
      <c r="A407" s="19">
        <v>395</v>
      </c>
      <c r="B407" s="20"/>
      <c r="C407" s="1"/>
      <c r="D407" s="91"/>
      <c r="E407" s="1"/>
      <c r="F407" s="1"/>
      <c r="G407" s="20"/>
      <c r="H407" s="201" t="str">
        <f t="shared" si="57"/>
        <v/>
      </c>
      <c r="I407" s="27" t="b">
        <v>0</v>
      </c>
      <c r="J407" s="92" t="str">
        <f t="shared" si="58"/>
        <v/>
      </c>
      <c r="K407" s="27" t="b">
        <f t="shared" si="54"/>
        <v>0</v>
      </c>
      <c r="L407" s="92" t="str">
        <f t="shared" si="59"/>
        <v/>
      </c>
      <c r="M407" s="27" t="b">
        <f t="shared" si="55"/>
        <v>0</v>
      </c>
      <c r="N407" s="92" t="str">
        <f t="shared" si="60"/>
        <v/>
      </c>
      <c r="O407" s="27" t="b">
        <f>IF(COUNTIF($G$13:G407,G407)&gt;1,TRUE,FALSE)</f>
        <v>0</v>
      </c>
      <c r="P407" s="92" t="str">
        <f t="shared" si="61"/>
        <v/>
      </c>
      <c r="Q407" s="28">
        <f t="shared" si="56"/>
        <v>44166</v>
      </c>
      <c r="R407" s="27" t="b">
        <f t="shared" si="62"/>
        <v>0</v>
      </c>
      <c r="S407" s="4"/>
      <c r="T407" s="4"/>
    </row>
    <row r="408" spans="1:20" s="30" customFormat="1" x14ac:dyDescent="0.25">
      <c r="A408" s="19">
        <v>396</v>
      </c>
      <c r="B408" s="20"/>
      <c r="C408" s="1"/>
      <c r="D408" s="91"/>
      <c r="E408" s="1"/>
      <c r="F408" s="1"/>
      <c r="G408" s="20"/>
      <c r="H408" s="201" t="str">
        <f t="shared" si="57"/>
        <v/>
      </c>
      <c r="I408" s="27" t="b">
        <v>0</v>
      </c>
      <c r="J408" s="92" t="str">
        <f t="shared" si="58"/>
        <v/>
      </c>
      <c r="K408" s="27" t="b">
        <f t="shared" si="54"/>
        <v>0</v>
      </c>
      <c r="L408" s="92" t="str">
        <f t="shared" si="59"/>
        <v/>
      </c>
      <c r="M408" s="27" t="b">
        <f t="shared" si="55"/>
        <v>0</v>
      </c>
      <c r="N408" s="92" t="str">
        <f t="shared" si="60"/>
        <v/>
      </c>
      <c r="O408" s="27" t="b">
        <f>IF(COUNTIF($G$13:G408,G408)&gt;1,TRUE,FALSE)</f>
        <v>0</v>
      </c>
      <c r="P408" s="92" t="str">
        <f t="shared" si="61"/>
        <v/>
      </c>
      <c r="Q408" s="28">
        <f t="shared" si="56"/>
        <v>44166</v>
      </c>
      <c r="R408" s="27" t="b">
        <f t="shared" si="62"/>
        <v>0</v>
      </c>
      <c r="S408" s="4"/>
      <c r="T408" s="4"/>
    </row>
    <row r="409" spans="1:20" s="30" customFormat="1" x14ac:dyDescent="0.25">
      <c r="A409" s="19">
        <v>397</v>
      </c>
      <c r="B409" s="20"/>
      <c r="C409" s="1"/>
      <c r="D409" s="91"/>
      <c r="E409" s="1"/>
      <c r="F409" s="1"/>
      <c r="G409" s="20"/>
      <c r="H409" s="201" t="str">
        <f t="shared" si="57"/>
        <v/>
      </c>
      <c r="I409" s="27" t="b">
        <v>0</v>
      </c>
      <c r="J409" s="92" t="str">
        <f t="shared" si="58"/>
        <v/>
      </c>
      <c r="K409" s="27" t="b">
        <f t="shared" si="54"/>
        <v>0</v>
      </c>
      <c r="L409" s="92" t="str">
        <f t="shared" si="59"/>
        <v/>
      </c>
      <c r="M409" s="27" t="b">
        <f t="shared" si="55"/>
        <v>0</v>
      </c>
      <c r="N409" s="92" t="str">
        <f t="shared" si="60"/>
        <v/>
      </c>
      <c r="O409" s="27" t="b">
        <f>IF(COUNTIF($G$13:G409,G409)&gt;1,TRUE,FALSE)</f>
        <v>0</v>
      </c>
      <c r="P409" s="92" t="str">
        <f t="shared" si="61"/>
        <v/>
      </c>
      <c r="Q409" s="28">
        <f t="shared" si="56"/>
        <v>44166</v>
      </c>
      <c r="R409" s="27" t="b">
        <f t="shared" si="62"/>
        <v>0</v>
      </c>
      <c r="S409" s="4"/>
      <c r="T409" s="4"/>
    </row>
    <row r="410" spans="1:20" s="30" customFormat="1" x14ac:dyDescent="0.25">
      <c r="A410" s="19">
        <v>398</v>
      </c>
      <c r="B410" s="20"/>
      <c r="C410" s="1"/>
      <c r="D410" s="91"/>
      <c r="E410" s="1"/>
      <c r="F410" s="1"/>
      <c r="G410" s="20"/>
      <c r="H410" s="201" t="str">
        <f t="shared" si="57"/>
        <v/>
      </c>
      <c r="I410" s="27" t="b">
        <v>0</v>
      </c>
      <c r="J410" s="92" t="str">
        <f t="shared" si="58"/>
        <v/>
      </c>
      <c r="K410" s="27" t="b">
        <f t="shared" si="54"/>
        <v>0</v>
      </c>
      <c r="L410" s="92" t="str">
        <f t="shared" si="59"/>
        <v/>
      </c>
      <c r="M410" s="27" t="b">
        <f t="shared" si="55"/>
        <v>0</v>
      </c>
      <c r="N410" s="92" t="str">
        <f t="shared" si="60"/>
        <v/>
      </c>
      <c r="O410" s="27" t="b">
        <f>IF(COUNTIF($G$13:G410,G410)&gt;1,TRUE,FALSE)</f>
        <v>0</v>
      </c>
      <c r="P410" s="92" t="str">
        <f t="shared" si="61"/>
        <v/>
      </c>
      <c r="Q410" s="28">
        <f t="shared" si="56"/>
        <v>44166</v>
      </c>
      <c r="R410" s="27" t="b">
        <f t="shared" si="62"/>
        <v>0</v>
      </c>
      <c r="S410" s="4"/>
      <c r="T410" s="4"/>
    </row>
    <row r="411" spans="1:20" s="30" customFormat="1" x14ac:dyDescent="0.25">
      <c r="A411" s="19">
        <v>399</v>
      </c>
      <c r="B411" s="20"/>
      <c r="C411" s="1"/>
      <c r="D411" s="91"/>
      <c r="E411" s="1"/>
      <c r="F411" s="1"/>
      <c r="G411" s="20"/>
      <c r="H411" s="201" t="str">
        <f t="shared" si="57"/>
        <v/>
      </c>
      <c r="I411" s="27" t="b">
        <v>0</v>
      </c>
      <c r="J411" s="92" t="str">
        <f t="shared" si="58"/>
        <v/>
      </c>
      <c r="K411" s="27" t="b">
        <f t="shared" si="54"/>
        <v>0</v>
      </c>
      <c r="L411" s="92" t="str">
        <f t="shared" si="59"/>
        <v/>
      </c>
      <c r="M411" s="27" t="b">
        <f t="shared" si="55"/>
        <v>0</v>
      </c>
      <c r="N411" s="92" t="str">
        <f t="shared" si="60"/>
        <v/>
      </c>
      <c r="O411" s="27" t="b">
        <f>IF(COUNTIF($G$13:G411,G411)&gt;1,TRUE,FALSE)</f>
        <v>0</v>
      </c>
      <c r="P411" s="92" t="str">
        <f t="shared" si="61"/>
        <v/>
      </c>
      <c r="Q411" s="28">
        <f t="shared" si="56"/>
        <v>44166</v>
      </c>
      <c r="R411" s="27" t="b">
        <f t="shared" si="62"/>
        <v>0</v>
      </c>
      <c r="S411" s="4"/>
      <c r="T411" s="4"/>
    </row>
    <row r="412" spans="1:20" s="30" customFormat="1" x14ac:dyDescent="0.25">
      <c r="A412" s="19">
        <v>400</v>
      </c>
      <c r="B412" s="20"/>
      <c r="C412" s="1"/>
      <c r="D412" s="91"/>
      <c r="E412" s="1"/>
      <c r="F412" s="1"/>
      <c r="G412" s="20"/>
      <c r="H412" s="201" t="str">
        <f t="shared" si="57"/>
        <v/>
      </c>
      <c r="I412" s="27" t="b">
        <v>0</v>
      </c>
      <c r="J412" s="92" t="str">
        <f t="shared" si="58"/>
        <v/>
      </c>
      <c r="K412" s="27" t="b">
        <f t="shared" si="54"/>
        <v>0</v>
      </c>
      <c r="L412" s="92" t="str">
        <f t="shared" si="59"/>
        <v/>
      </c>
      <c r="M412" s="27" t="b">
        <f t="shared" si="55"/>
        <v>0</v>
      </c>
      <c r="N412" s="92" t="str">
        <f t="shared" si="60"/>
        <v/>
      </c>
      <c r="O412" s="27" t="b">
        <f>IF(COUNTIF($G$13:G412,G412)&gt;1,TRUE,FALSE)</f>
        <v>0</v>
      </c>
      <c r="P412" s="92" t="str">
        <f t="shared" si="61"/>
        <v/>
      </c>
      <c r="Q412" s="28">
        <f t="shared" si="56"/>
        <v>44166</v>
      </c>
      <c r="R412" s="27" t="b">
        <f t="shared" si="62"/>
        <v>0</v>
      </c>
      <c r="S412" s="4"/>
      <c r="T412" s="4"/>
    </row>
    <row r="413" spans="1:20" s="30" customFormat="1" x14ac:dyDescent="0.25">
      <c r="A413" s="19">
        <v>401</v>
      </c>
      <c r="B413" s="20"/>
      <c r="C413" s="1"/>
      <c r="D413" s="91"/>
      <c r="E413" s="1"/>
      <c r="F413" s="1"/>
      <c r="G413" s="20"/>
      <c r="H413" s="201" t="str">
        <f t="shared" si="57"/>
        <v/>
      </c>
      <c r="I413" s="27" t="b">
        <v>0</v>
      </c>
      <c r="J413" s="92" t="str">
        <f t="shared" si="58"/>
        <v/>
      </c>
      <c r="K413" s="27" t="b">
        <f t="shared" si="54"/>
        <v>0</v>
      </c>
      <c r="L413" s="92" t="str">
        <f t="shared" si="59"/>
        <v/>
      </c>
      <c r="M413" s="27" t="b">
        <f t="shared" si="55"/>
        <v>0</v>
      </c>
      <c r="N413" s="92" t="str">
        <f t="shared" si="60"/>
        <v/>
      </c>
      <c r="O413" s="27" t="b">
        <f>IF(COUNTIF($G$13:G413,G413)&gt;1,TRUE,FALSE)</f>
        <v>0</v>
      </c>
      <c r="P413" s="92" t="str">
        <f t="shared" si="61"/>
        <v/>
      </c>
      <c r="Q413" s="28">
        <f t="shared" si="56"/>
        <v>44166</v>
      </c>
      <c r="R413" s="27" t="b">
        <f t="shared" si="62"/>
        <v>0</v>
      </c>
      <c r="S413" s="4"/>
      <c r="T413" s="4"/>
    </row>
    <row r="414" spans="1:20" s="30" customFormat="1" x14ac:dyDescent="0.25">
      <c r="A414" s="19">
        <v>402</v>
      </c>
      <c r="B414" s="20"/>
      <c r="C414" s="1"/>
      <c r="D414" s="91"/>
      <c r="E414" s="1"/>
      <c r="F414" s="1"/>
      <c r="G414" s="20"/>
      <c r="H414" s="201" t="str">
        <f t="shared" si="57"/>
        <v/>
      </c>
      <c r="I414" s="27" t="b">
        <v>0</v>
      </c>
      <c r="J414" s="92" t="str">
        <f t="shared" si="58"/>
        <v/>
      </c>
      <c r="K414" s="27" t="b">
        <f t="shared" si="54"/>
        <v>0</v>
      </c>
      <c r="L414" s="92" t="str">
        <f t="shared" si="59"/>
        <v/>
      </c>
      <c r="M414" s="27" t="b">
        <f t="shared" si="55"/>
        <v>0</v>
      </c>
      <c r="N414" s="92" t="str">
        <f t="shared" si="60"/>
        <v/>
      </c>
      <c r="O414" s="27" t="b">
        <f>IF(COUNTIF($G$13:G414,G414)&gt;1,TRUE,FALSE)</f>
        <v>0</v>
      </c>
      <c r="P414" s="92" t="str">
        <f t="shared" si="61"/>
        <v/>
      </c>
      <c r="Q414" s="28">
        <f t="shared" si="56"/>
        <v>44166</v>
      </c>
      <c r="R414" s="27" t="b">
        <f t="shared" si="62"/>
        <v>0</v>
      </c>
      <c r="S414" s="4"/>
      <c r="T414" s="4"/>
    </row>
    <row r="415" spans="1:20" s="30" customFormat="1" x14ac:dyDescent="0.25">
      <c r="A415" s="19">
        <v>403</v>
      </c>
      <c r="B415" s="20"/>
      <c r="C415" s="1"/>
      <c r="D415" s="91"/>
      <c r="E415" s="1"/>
      <c r="F415" s="1"/>
      <c r="G415" s="20"/>
      <c r="H415" s="201" t="str">
        <f t="shared" si="57"/>
        <v/>
      </c>
      <c r="I415" s="27" t="b">
        <v>0</v>
      </c>
      <c r="J415" s="92" t="str">
        <f t="shared" si="58"/>
        <v/>
      </c>
      <c r="K415" s="27" t="b">
        <f t="shared" si="54"/>
        <v>0</v>
      </c>
      <c r="L415" s="92" t="str">
        <f t="shared" si="59"/>
        <v/>
      </c>
      <c r="M415" s="27" t="b">
        <f t="shared" si="55"/>
        <v>0</v>
      </c>
      <c r="N415" s="92" t="str">
        <f t="shared" si="60"/>
        <v/>
      </c>
      <c r="O415" s="27" t="b">
        <f>IF(COUNTIF($G$13:G415,G415)&gt;1,TRUE,FALSE)</f>
        <v>0</v>
      </c>
      <c r="P415" s="92" t="str">
        <f t="shared" si="61"/>
        <v/>
      </c>
      <c r="Q415" s="28">
        <f t="shared" si="56"/>
        <v>44166</v>
      </c>
      <c r="R415" s="27" t="b">
        <f t="shared" si="62"/>
        <v>0</v>
      </c>
      <c r="S415" s="4"/>
      <c r="T415" s="4"/>
    </row>
    <row r="416" spans="1:20" s="30" customFormat="1" x14ac:dyDescent="0.25">
      <c r="A416" s="19">
        <v>404</v>
      </c>
      <c r="B416" s="20"/>
      <c r="C416" s="1"/>
      <c r="D416" s="91"/>
      <c r="E416" s="1"/>
      <c r="F416" s="1"/>
      <c r="G416" s="20"/>
      <c r="H416" s="201" t="str">
        <f t="shared" si="57"/>
        <v/>
      </c>
      <c r="I416" s="27" t="b">
        <v>0</v>
      </c>
      <c r="J416" s="92" t="str">
        <f t="shared" si="58"/>
        <v/>
      </c>
      <c r="K416" s="27" t="b">
        <f t="shared" si="54"/>
        <v>0</v>
      </c>
      <c r="L416" s="92" t="str">
        <f t="shared" si="59"/>
        <v/>
      </c>
      <c r="M416" s="27" t="b">
        <f t="shared" si="55"/>
        <v>0</v>
      </c>
      <c r="N416" s="92" t="str">
        <f t="shared" si="60"/>
        <v/>
      </c>
      <c r="O416" s="27" t="b">
        <f>IF(COUNTIF($G$13:G416,G416)&gt;1,TRUE,FALSE)</f>
        <v>0</v>
      </c>
      <c r="P416" s="92" t="str">
        <f t="shared" si="61"/>
        <v/>
      </c>
      <c r="Q416" s="28">
        <f t="shared" si="56"/>
        <v>44166</v>
      </c>
      <c r="R416" s="27" t="b">
        <f t="shared" si="62"/>
        <v>0</v>
      </c>
      <c r="S416" s="4"/>
      <c r="T416" s="4"/>
    </row>
    <row r="417" spans="1:20" s="30" customFormat="1" x14ac:dyDescent="0.25">
      <c r="A417" s="19">
        <v>405</v>
      </c>
      <c r="B417" s="20"/>
      <c r="C417" s="1"/>
      <c r="D417" s="91"/>
      <c r="E417" s="1"/>
      <c r="F417" s="1"/>
      <c r="G417" s="20"/>
      <c r="H417" s="201" t="str">
        <f t="shared" si="57"/>
        <v/>
      </c>
      <c r="I417" s="27" t="b">
        <v>0</v>
      </c>
      <c r="J417" s="92" t="str">
        <f t="shared" si="58"/>
        <v/>
      </c>
      <c r="K417" s="27" t="b">
        <f t="shared" si="54"/>
        <v>0</v>
      </c>
      <c r="L417" s="92" t="str">
        <f t="shared" si="59"/>
        <v/>
      </c>
      <c r="M417" s="27" t="b">
        <f t="shared" si="55"/>
        <v>0</v>
      </c>
      <c r="N417" s="92" t="str">
        <f t="shared" si="60"/>
        <v/>
      </c>
      <c r="O417" s="27" t="b">
        <f>IF(COUNTIF($G$13:G417,G417)&gt;1,TRUE,FALSE)</f>
        <v>0</v>
      </c>
      <c r="P417" s="92" t="str">
        <f t="shared" si="61"/>
        <v/>
      </c>
      <c r="Q417" s="28">
        <f t="shared" si="56"/>
        <v>44166</v>
      </c>
      <c r="R417" s="27" t="b">
        <f t="shared" si="62"/>
        <v>0</v>
      </c>
      <c r="S417" s="4"/>
      <c r="T417" s="4"/>
    </row>
    <row r="418" spans="1:20" s="30" customFormat="1" x14ac:dyDescent="0.25">
      <c r="A418" s="19">
        <v>406</v>
      </c>
      <c r="B418" s="20"/>
      <c r="C418" s="1"/>
      <c r="D418" s="91"/>
      <c r="E418" s="1"/>
      <c r="F418" s="1"/>
      <c r="G418" s="20"/>
      <c r="H418" s="201" t="str">
        <f t="shared" si="57"/>
        <v/>
      </c>
      <c r="I418" s="27" t="b">
        <v>0</v>
      </c>
      <c r="J418" s="92" t="str">
        <f t="shared" si="58"/>
        <v/>
      </c>
      <c r="K418" s="27" t="b">
        <f t="shared" si="54"/>
        <v>0</v>
      </c>
      <c r="L418" s="92" t="str">
        <f t="shared" si="59"/>
        <v/>
      </c>
      <c r="M418" s="27" t="b">
        <f t="shared" si="55"/>
        <v>0</v>
      </c>
      <c r="N418" s="92" t="str">
        <f t="shared" si="60"/>
        <v/>
      </c>
      <c r="O418" s="27" t="b">
        <f>IF(COUNTIF($G$13:G418,G418)&gt;1,TRUE,FALSE)</f>
        <v>0</v>
      </c>
      <c r="P418" s="92" t="str">
        <f t="shared" si="61"/>
        <v/>
      </c>
      <c r="Q418" s="28">
        <f t="shared" si="56"/>
        <v>44166</v>
      </c>
      <c r="R418" s="27" t="b">
        <f t="shared" si="62"/>
        <v>0</v>
      </c>
      <c r="S418" s="4"/>
      <c r="T418" s="4"/>
    </row>
    <row r="419" spans="1:20" s="30" customFormat="1" x14ac:dyDescent="0.25">
      <c r="A419" s="19">
        <v>407</v>
      </c>
      <c r="B419" s="20"/>
      <c r="C419" s="1"/>
      <c r="D419" s="91"/>
      <c r="E419" s="1"/>
      <c r="F419" s="1"/>
      <c r="G419" s="20"/>
      <c r="H419" s="201" t="str">
        <f t="shared" si="57"/>
        <v/>
      </c>
      <c r="I419" s="27" t="b">
        <v>0</v>
      </c>
      <c r="J419" s="92" t="str">
        <f t="shared" si="58"/>
        <v/>
      </c>
      <c r="K419" s="27" t="b">
        <f t="shared" si="54"/>
        <v>0</v>
      </c>
      <c r="L419" s="92" t="str">
        <f t="shared" si="59"/>
        <v/>
      </c>
      <c r="M419" s="27" t="b">
        <f t="shared" si="55"/>
        <v>0</v>
      </c>
      <c r="N419" s="92" t="str">
        <f t="shared" si="60"/>
        <v/>
      </c>
      <c r="O419" s="27" t="b">
        <f>IF(COUNTIF($G$13:G419,G419)&gt;1,TRUE,FALSE)</f>
        <v>0</v>
      </c>
      <c r="P419" s="92" t="str">
        <f t="shared" si="61"/>
        <v/>
      </c>
      <c r="Q419" s="28">
        <f t="shared" si="56"/>
        <v>44166</v>
      </c>
      <c r="R419" s="27" t="b">
        <f t="shared" si="62"/>
        <v>0</v>
      </c>
      <c r="S419" s="4"/>
      <c r="T419" s="4"/>
    </row>
    <row r="420" spans="1:20" s="30" customFormat="1" x14ac:dyDescent="0.25">
      <c r="A420" s="19">
        <v>408</v>
      </c>
      <c r="B420" s="20"/>
      <c r="C420" s="1"/>
      <c r="D420" s="91"/>
      <c r="E420" s="1"/>
      <c r="F420" s="1"/>
      <c r="G420" s="20"/>
      <c r="H420" s="201" t="str">
        <f t="shared" si="57"/>
        <v/>
      </c>
      <c r="I420" s="27" t="b">
        <v>0</v>
      </c>
      <c r="J420" s="92" t="str">
        <f t="shared" si="58"/>
        <v/>
      </c>
      <c r="K420" s="27" t="b">
        <f t="shared" si="54"/>
        <v>0</v>
      </c>
      <c r="L420" s="92" t="str">
        <f t="shared" si="59"/>
        <v/>
      </c>
      <c r="M420" s="27" t="b">
        <f t="shared" si="55"/>
        <v>0</v>
      </c>
      <c r="N420" s="92" t="str">
        <f t="shared" si="60"/>
        <v/>
      </c>
      <c r="O420" s="27" t="b">
        <f>IF(COUNTIF($G$13:G420,G420)&gt;1,TRUE,FALSE)</f>
        <v>0</v>
      </c>
      <c r="P420" s="92" t="str">
        <f t="shared" si="61"/>
        <v/>
      </c>
      <c r="Q420" s="28">
        <f t="shared" si="56"/>
        <v>44166</v>
      </c>
      <c r="R420" s="27" t="b">
        <f t="shared" si="62"/>
        <v>0</v>
      </c>
      <c r="S420" s="4"/>
      <c r="T420" s="4"/>
    </row>
    <row r="421" spans="1:20" s="30" customFormat="1" x14ac:dyDescent="0.25">
      <c r="A421" s="19">
        <v>409</v>
      </c>
      <c r="B421" s="20"/>
      <c r="C421" s="1"/>
      <c r="D421" s="91"/>
      <c r="E421" s="1"/>
      <c r="F421" s="1"/>
      <c r="G421" s="20"/>
      <c r="H421" s="201" t="str">
        <f t="shared" si="57"/>
        <v/>
      </c>
      <c r="I421" s="27" t="b">
        <v>0</v>
      </c>
      <c r="J421" s="92" t="str">
        <f t="shared" si="58"/>
        <v/>
      </c>
      <c r="K421" s="27" t="b">
        <f t="shared" si="54"/>
        <v>0</v>
      </c>
      <c r="L421" s="92" t="str">
        <f t="shared" si="59"/>
        <v/>
      </c>
      <c r="M421" s="27" t="b">
        <f t="shared" si="55"/>
        <v>0</v>
      </c>
      <c r="N421" s="92" t="str">
        <f t="shared" si="60"/>
        <v/>
      </c>
      <c r="O421" s="27" t="b">
        <f>IF(COUNTIF($G$13:G421,G421)&gt;1,TRUE,FALSE)</f>
        <v>0</v>
      </c>
      <c r="P421" s="92" t="str">
        <f t="shared" si="61"/>
        <v/>
      </c>
      <c r="Q421" s="28">
        <f t="shared" si="56"/>
        <v>44166</v>
      </c>
      <c r="R421" s="27" t="b">
        <f t="shared" si="62"/>
        <v>0</v>
      </c>
      <c r="S421" s="4"/>
      <c r="T421" s="4"/>
    </row>
    <row r="422" spans="1:20" s="30" customFormat="1" x14ac:dyDescent="0.25">
      <c r="A422" s="19">
        <v>410</v>
      </c>
      <c r="B422" s="20"/>
      <c r="C422" s="1"/>
      <c r="D422" s="91"/>
      <c r="E422" s="1"/>
      <c r="F422" s="1"/>
      <c r="G422" s="20"/>
      <c r="H422" s="201" t="str">
        <f t="shared" si="57"/>
        <v/>
      </c>
      <c r="I422" s="27" t="b">
        <v>0</v>
      </c>
      <c r="J422" s="92" t="str">
        <f t="shared" si="58"/>
        <v/>
      </c>
      <c r="K422" s="27" t="b">
        <f t="shared" si="54"/>
        <v>0</v>
      </c>
      <c r="L422" s="92" t="str">
        <f t="shared" si="59"/>
        <v/>
      </c>
      <c r="M422" s="27" t="b">
        <f t="shared" si="55"/>
        <v>0</v>
      </c>
      <c r="N422" s="92" t="str">
        <f t="shared" si="60"/>
        <v/>
      </c>
      <c r="O422" s="27" t="b">
        <f>IF(COUNTIF($G$13:G422,G422)&gt;1,TRUE,FALSE)</f>
        <v>0</v>
      </c>
      <c r="P422" s="92" t="str">
        <f t="shared" si="61"/>
        <v/>
      </c>
      <c r="Q422" s="28">
        <f t="shared" si="56"/>
        <v>44166</v>
      </c>
      <c r="R422" s="27" t="b">
        <f t="shared" si="62"/>
        <v>0</v>
      </c>
      <c r="S422" s="4"/>
      <c r="T422" s="4"/>
    </row>
    <row r="423" spans="1:20" s="30" customFormat="1" x14ac:dyDescent="0.25">
      <c r="A423" s="19">
        <v>411</v>
      </c>
      <c r="B423" s="20"/>
      <c r="C423" s="1"/>
      <c r="D423" s="91"/>
      <c r="E423" s="1"/>
      <c r="F423" s="1"/>
      <c r="G423" s="20"/>
      <c r="H423" s="201" t="str">
        <f t="shared" si="57"/>
        <v/>
      </c>
      <c r="I423" s="27" t="b">
        <v>0</v>
      </c>
      <c r="J423" s="92" t="str">
        <f t="shared" si="58"/>
        <v/>
      </c>
      <c r="K423" s="27" t="b">
        <f t="shared" si="54"/>
        <v>0</v>
      </c>
      <c r="L423" s="92" t="str">
        <f t="shared" si="59"/>
        <v/>
      </c>
      <c r="M423" s="27" t="b">
        <f t="shared" si="55"/>
        <v>0</v>
      </c>
      <c r="N423" s="92" t="str">
        <f t="shared" si="60"/>
        <v/>
      </c>
      <c r="O423" s="27" t="b">
        <f>IF(COUNTIF($G$13:G423,G423)&gt;1,TRUE,FALSE)</f>
        <v>0</v>
      </c>
      <c r="P423" s="92" t="str">
        <f t="shared" si="61"/>
        <v/>
      </c>
      <c r="Q423" s="28">
        <f t="shared" si="56"/>
        <v>44166</v>
      </c>
      <c r="R423" s="27" t="b">
        <f t="shared" si="62"/>
        <v>0</v>
      </c>
      <c r="S423" s="4"/>
      <c r="T423" s="4"/>
    </row>
    <row r="424" spans="1:20" s="30" customFormat="1" x14ac:dyDescent="0.25">
      <c r="A424" s="19">
        <v>412</v>
      </c>
      <c r="B424" s="20"/>
      <c r="C424" s="1"/>
      <c r="D424" s="91"/>
      <c r="E424" s="1"/>
      <c r="F424" s="1"/>
      <c r="G424" s="20"/>
      <c r="H424" s="201" t="str">
        <f t="shared" si="57"/>
        <v/>
      </c>
      <c r="I424" s="27" t="b">
        <v>0</v>
      </c>
      <c r="J424" s="92" t="str">
        <f t="shared" si="58"/>
        <v/>
      </c>
      <c r="K424" s="27" t="b">
        <f t="shared" si="54"/>
        <v>0</v>
      </c>
      <c r="L424" s="92" t="str">
        <f t="shared" si="59"/>
        <v/>
      </c>
      <c r="M424" s="27" t="b">
        <f t="shared" si="55"/>
        <v>0</v>
      </c>
      <c r="N424" s="92" t="str">
        <f t="shared" si="60"/>
        <v/>
      </c>
      <c r="O424" s="27" t="b">
        <f>IF(COUNTIF($G$13:G424,G424)&gt;1,TRUE,FALSE)</f>
        <v>0</v>
      </c>
      <c r="P424" s="92" t="str">
        <f t="shared" si="61"/>
        <v/>
      </c>
      <c r="Q424" s="28">
        <f t="shared" si="56"/>
        <v>44166</v>
      </c>
      <c r="R424" s="27" t="b">
        <f t="shared" si="62"/>
        <v>0</v>
      </c>
      <c r="S424" s="4"/>
      <c r="T424" s="4"/>
    </row>
    <row r="425" spans="1:20" s="30" customFormat="1" x14ac:dyDescent="0.25">
      <c r="A425" s="19">
        <v>413</v>
      </c>
      <c r="B425" s="20"/>
      <c r="C425" s="1"/>
      <c r="D425" s="91"/>
      <c r="E425" s="1"/>
      <c r="F425" s="1"/>
      <c r="G425" s="20"/>
      <c r="H425" s="201" t="str">
        <f t="shared" si="57"/>
        <v/>
      </c>
      <c r="I425" s="27" t="b">
        <v>0</v>
      </c>
      <c r="J425" s="92" t="str">
        <f t="shared" si="58"/>
        <v/>
      </c>
      <c r="K425" s="27" t="b">
        <f t="shared" si="54"/>
        <v>0</v>
      </c>
      <c r="L425" s="92" t="str">
        <f t="shared" si="59"/>
        <v/>
      </c>
      <c r="M425" s="27" t="b">
        <f t="shared" si="55"/>
        <v>0</v>
      </c>
      <c r="N425" s="92" t="str">
        <f t="shared" si="60"/>
        <v/>
      </c>
      <c r="O425" s="27" t="b">
        <f>IF(COUNTIF($G$13:G425,G425)&gt;1,TRUE,FALSE)</f>
        <v>0</v>
      </c>
      <c r="P425" s="92" t="str">
        <f t="shared" si="61"/>
        <v/>
      </c>
      <c r="Q425" s="28">
        <f t="shared" si="56"/>
        <v>44166</v>
      </c>
      <c r="R425" s="27" t="b">
        <f t="shared" si="62"/>
        <v>0</v>
      </c>
      <c r="S425" s="4"/>
      <c r="T425" s="4"/>
    </row>
    <row r="426" spans="1:20" s="30" customFormat="1" x14ac:dyDescent="0.25">
      <c r="A426" s="19">
        <v>414</v>
      </c>
      <c r="B426" s="20"/>
      <c r="C426" s="1"/>
      <c r="D426" s="91"/>
      <c r="E426" s="1"/>
      <c r="F426" s="1"/>
      <c r="G426" s="20"/>
      <c r="H426" s="201" t="str">
        <f t="shared" si="57"/>
        <v/>
      </c>
      <c r="I426" s="27" t="b">
        <v>0</v>
      </c>
      <c r="J426" s="92" t="str">
        <f t="shared" si="58"/>
        <v/>
      </c>
      <c r="K426" s="27" t="b">
        <f t="shared" si="54"/>
        <v>0</v>
      </c>
      <c r="L426" s="92" t="str">
        <f t="shared" si="59"/>
        <v/>
      </c>
      <c r="M426" s="27" t="b">
        <f t="shared" si="55"/>
        <v>0</v>
      </c>
      <c r="N426" s="92" t="str">
        <f t="shared" si="60"/>
        <v/>
      </c>
      <c r="O426" s="27" t="b">
        <f>IF(COUNTIF($G$13:G426,G426)&gt;1,TRUE,FALSE)</f>
        <v>0</v>
      </c>
      <c r="P426" s="92" t="str">
        <f t="shared" si="61"/>
        <v/>
      </c>
      <c r="Q426" s="28">
        <f t="shared" si="56"/>
        <v>44166</v>
      </c>
      <c r="R426" s="27" t="b">
        <f t="shared" si="62"/>
        <v>0</v>
      </c>
      <c r="S426" s="4"/>
      <c r="T426" s="4"/>
    </row>
    <row r="427" spans="1:20" s="30" customFormat="1" x14ac:dyDescent="0.25">
      <c r="A427" s="19">
        <v>415</v>
      </c>
      <c r="B427" s="20"/>
      <c r="C427" s="1"/>
      <c r="D427" s="91"/>
      <c r="E427" s="1"/>
      <c r="F427" s="1"/>
      <c r="G427" s="20"/>
      <c r="H427" s="201" t="str">
        <f t="shared" si="57"/>
        <v/>
      </c>
      <c r="I427" s="27" t="b">
        <v>0</v>
      </c>
      <c r="J427" s="92" t="str">
        <f t="shared" si="58"/>
        <v/>
      </c>
      <c r="K427" s="27" t="b">
        <f t="shared" si="54"/>
        <v>0</v>
      </c>
      <c r="L427" s="92" t="str">
        <f t="shared" si="59"/>
        <v/>
      </c>
      <c r="M427" s="27" t="b">
        <f t="shared" si="55"/>
        <v>0</v>
      </c>
      <c r="N427" s="92" t="str">
        <f t="shared" si="60"/>
        <v/>
      </c>
      <c r="O427" s="27" t="b">
        <f>IF(COUNTIF($G$13:G427,G427)&gt;1,TRUE,FALSE)</f>
        <v>0</v>
      </c>
      <c r="P427" s="92" t="str">
        <f t="shared" si="61"/>
        <v/>
      </c>
      <c r="Q427" s="28">
        <f t="shared" si="56"/>
        <v>44166</v>
      </c>
      <c r="R427" s="27" t="b">
        <f t="shared" si="62"/>
        <v>0</v>
      </c>
      <c r="S427" s="4"/>
      <c r="T427" s="4"/>
    </row>
    <row r="428" spans="1:20" s="30" customFormat="1" x14ac:dyDescent="0.25">
      <c r="A428" s="19">
        <v>416</v>
      </c>
      <c r="B428" s="20"/>
      <c r="C428" s="1"/>
      <c r="D428" s="91"/>
      <c r="E428" s="1"/>
      <c r="F428" s="1"/>
      <c r="G428" s="20"/>
      <c r="H428" s="201" t="str">
        <f t="shared" si="57"/>
        <v/>
      </c>
      <c r="I428" s="27" t="b">
        <v>0</v>
      </c>
      <c r="J428" s="92" t="str">
        <f t="shared" si="58"/>
        <v/>
      </c>
      <c r="K428" s="27" t="b">
        <f t="shared" si="54"/>
        <v>0</v>
      </c>
      <c r="L428" s="92" t="str">
        <f t="shared" si="59"/>
        <v/>
      </c>
      <c r="M428" s="27" t="b">
        <f t="shared" si="55"/>
        <v>0</v>
      </c>
      <c r="N428" s="92" t="str">
        <f t="shared" si="60"/>
        <v/>
      </c>
      <c r="O428" s="27" t="b">
        <f>IF(COUNTIF($G$13:G428,G428)&gt;1,TRUE,FALSE)</f>
        <v>0</v>
      </c>
      <c r="P428" s="92" t="str">
        <f t="shared" si="61"/>
        <v/>
      </c>
      <c r="Q428" s="28">
        <f t="shared" si="56"/>
        <v>44166</v>
      </c>
      <c r="R428" s="27" t="b">
        <f t="shared" si="62"/>
        <v>0</v>
      </c>
      <c r="S428" s="4"/>
      <c r="T428" s="4"/>
    </row>
    <row r="429" spans="1:20" s="30" customFormat="1" x14ac:dyDescent="0.25">
      <c r="A429" s="19">
        <v>417</v>
      </c>
      <c r="B429" s="20"/>
      <c r="C429" s="1"/>
      <c r="D429" s="91"/>
      <c r="E429" s="1"/>
      <c r="F429" s="1"/>
      <c r="G429" s="20"/>
      <c r="H429" s="201" t="str">
        <f t="shared" si="57"/>
        <v/>
      </c>
      <c r="I429" s="27" t="b">
        <v>0</v>
      </c>
      <c r="J429" s="92" t="str">
        <f t="shared" si="58"/>
        <v/>
      </c>
      <c r="K429" s="27" t="b">
        <f t="shared" si="54"/>
        <v>0</v>
      </c>
      <c r="L429" s="92" t="str">
        <f t="shared" si="59"/>
        <v/>
      </c>
      <c r="M429" s="27" t="b">
        <f t="shared" si="55"/>
        <v>0</v>
      </c>
      <c r="N429" s="92" t="str">
        <f t="shared" si="60"/>
        <v/>
      </c>
      <c r="O429" s="27" t="b">
        <f>IF(COUNTIF($G$13:G429,G429)&gt;1,TRUE,FALSE)</f>
        <v>0</v>
      </c>
      <c r="P429" s="92" t="str">
        <f t="shared" si="61"/>
        <v/>
      </c>
      <c r="Q429" s="28">
        <f t="shared" si="56"/>
        <v>44166</v>
      </c>
      <c r="R429" s="27" t="b">
        <f t="shared" si="62"/>
        <v>0</v>
      </c>
      <c r="S429" s="4"/>
      <c r="T429" s="4"/>
    </row>
    <row r="430" spans="1:20" s="30" customFormat="1" x14ac:dyDescent="0.25">
      <c r="A430" s="19">
        <v>418</v>
      </c>
      <c r="B430" s="20"/>
      <c r="C430" s="1"/>
      <c r="D430" s="91"/>
      <c r="E430" s="1"/>
      <c r="F430" s="1"/>
      <c r="G430" s="20"/>
      <c r="H430" s="201" t="str">
        <f t="shared" si="57"/>
        <v/>
      </c>
      <c r="I430" s="27" t="b">
        <v>0</v>
      </c>
      <c r="J430" s="92" t="str">
        <f t="shared" si="58"/>
        <v/>
      </c>
      <c r="K430" s="27" t="b">
        <f t="shared" si="54"/>
        <v>0</v>
      </c>
      <c r="L430" s="92" t="str">
        <f t="shared" si="59"/>
        <v/>
      </c>
      <c r="M430" s="27" t="b">
        <f t="shared" si="55"/>
        <v>0</v>
      </c>
      <c r="N430" s="92" t="str">
        <f t="shared" si="60"/>
        <v/>
      </c>
      <c r="O430" s="27" t="b">
        <f>IF(COUNTIF($G$13:G430,G430)&gt;1,TRUE,FALSE)</f>
        <v>0</v>
      </c>
      <c r="P430" s="92" t="str">
        <f t="shared" si="61"/>
        <v/>
      </c>
      <c r="Q430" s="28">
        <f t="shared" si="56"/>
        <v>44166</v>
      </c>
      <c r="R430" s="27" t="b">
        <f t="shared" si="62"/>
        <v>0</v>
      </c>
      <c r="S430" s="4"/>
      <c r="T430" s="4"/>
    </row>
    <row r="431" spans="1:20" s="30" customFormat="1" x14ac:dyDescent="0.25">
      <c r="A431" s="19">
        <v>419</v>
      </c>
      <c r="B431" s="20"/>
      <c r="C431" s="1"/>
      <c r="D431" s="91"/>
      <c r="E431" s="1"/>
      <c r="F431" s="1"/>
      <c r="G431" s="20"/>
      <c r="H431" s="201" t="str">
        <f t="shared" si="57"/>
        <v/>
      </c>
      <c r="I431" s="27" t="b">
        <v>0</v>
      </c>
      <c r="J431" s="92" t="str">
        <f t="shared" si="58"/>
        <v/>
      </c>
      <c r="K431" s="27" t="b">
        <f t="shared" si="54"/>
        <v>0</v>
      </c>
      <c r="L431" s="92" t="str">
        <f t="shared" si="59"/>
        <v/>
      </c>
      <c r="M431" s="27" t="b">
        <f t="shared" si="55"/>
        <v>0</v>
      </c>
      <c r="N431" s="92" t="str">
        <f t="shared" si="60"/>
        <v/>
      </c>
      <c r="O431" s="27" t="b">
        <f>IF(COUNTIF($G$13:G431,G431)&gt;1,TRUE,FALSE)</f>
        <v>0</v>
      </c>
      <c r="P431" s="92" t="str">
        <f t="shared" si="61"/>
        <v/>
      </c>
      <c r="Q431" s="28">
        <f t="shared" si="56"/>
        <v>44166</v>
      </c>
      <c r="R431" s="27" t="b">
        <f t="shared" si="62"/>
        <v>0</v>
      </c>
      <c r="S431" s="4"/>
      <c r="T431" s="4"/>
    </row>
    <row r="432" spans="1:20" s="30" customFormat="1" x14ac:dyDescent="0.25">
      <c r="A432" s="19">
        <v>420</v>
      </c>
      <c r="B432" s="20"/>
      <c r="C432" s="1"/>
      <c r="D432" s="91"/>
      <c r="E432" s="1"/>
      <c r="F432" s="1"/>
      <c r="G432" s="20"/>
      <c r="H432" s="201" t="str">
        <f t="shared" si="57"/>
        <v/>
      </c>
      <c r="I432" s="27" t="b">
        <v>0</v>
      </c>
      <c r="J432" s="92" t="str">
        <f t="shared" si="58"/>
        <v/>
      </c>
      <c r="K432" s="27" t="b">
        <f t="shared" si="54"/>
        <v>0</v>
      </c>
      <c r="L432" s="92" t="str">
        <f t="shared" si="59"/>
        <v/>
      </c>
      <c r="M432" s="27" t="b">
        <f t="shared" si="55"/>
        <v>0</v>
      </c>
      <c r="N432" s="92" t="str">
        <f t="shared" si="60"/>
        <v/>
      </c>
      <c r="O432" s="27" t="b">
        <f>IF(COUNTIF($G$13:G432,G432)&gt;1,TRUE,FALSE)</f>
        <v>0</v>
      </c>
      <c r="P432" s="92" t="str">
        <f t="shared" si="61"/>
        <v/>
      </c>
      <c r="Q432" s="28">
        <f t="shared" si="56"/>
        <v>44166</v>
      </c>
      <c r="R432" s="27" t="b">
        <f t="shared" si="62"/>
        <v>0</v>
      </c>
      <c r="S432" s="4"/>
      <c r="T432" s="4"/>
    </row>
    <row r="433" spans="1:20" s="30" customFormat="1" x14ac:dyDescent="0.25">
      <c r="A433" s="19">
        <v>421</v>
      </c>
      <c r="B433" s="20"/>
      <c r="C433" s="1"/>
      <c r="D433" s="91"/>
      <c r="E433" s="1"/>
      <c r="F433" s="1"/>
      <c r="G433" s="20"/>
      <c r="H433" s="201" t="str">
        <f t="shared" si="57"/>
        <v/>
      </c>
      <c r="I433" s="27" t="b">
        <v>0</v>
      </c>
      <c r="J433" s="92" t="str">
        <f t="shared" si="58"/>
        <v/>
      </c>
      <c r="K433" s="27" t="b">
        <f t="shared" si="54"/>
        <v>0</v>
      </c>
      <c r="L433" s="92" t="str">
        <f t="shared" si="59"/>
        <v/>
      </c>
      <c r="M433" s="27" t="b">
        <f t="shared" si="55"/>
        <v>0</v>
      </c>
      <c r="N433" s="92" t="str">
        <f t="shared" si="60"/>
        <v/>
      </c>
      <c r="O433" s="27" t="b">
        <f>IF(COUNTIF($G$13:G433,G433)&gt;1,TRUE,FALSE)</f>
        <v>0</v>
      </c>
      <c r="P433" s="92" t="str">
        <f t="shared" si="61"/>
        <v/>
      </c>
      <c r="Q433" s="28">
        <f t="shared" si="56"/>
        <v>44166</v>
      </c>
      <c r="R433" s="27" t="b">
        <f t="shared" si="62"/>
        <v>0</v>
      </c>
      <c r="S433" s="4"/>
      <c r="T433" s="4"/>
    </row>
    <row r="434" spans="1:20" s="30" customFormat="1" x14ac:dyDescent="0.25">
      <c r="A434" s="19">
        <v>422</v>
      </c>
      <c r="B434" s="20"/>
      <c r="C434" s="1"/>
      <c r="D434" s="91"/>
      <c r="E434" s="1"/>
      <c r="F434" s="1"/>
      <c r="G434" s="20"/>
      <c r="H434" s="201" t="str">
        <f t="shared" si="57"/>
        <v/>
      </c>
      <c r="I434" s="27" t="b">
        <v>0</v>
      </c>
      <c r="J434" s="92" t="str">
        <f t="shared" si="58"/>
        <v/>
      </c>
      <c r="K434" s="27" t="b">
        <f t="shared" si="54"/>
        <v>0</v>
      </c>
      <c r="L434" s="92" t="str">
        <f t="shared" si="59"/>
        <v/>
      </c>
      <c r="M434" s="27" t="b">
        <f t="shared" si="55"/>
        <v>0</v>
      </c>
      <c r="N434" s="92" t="str">
        <f t="shared" si="60"/>
        <v/>
      </c>
      <c r="O434" s="27" t="b">
        <f>IF(COUNTIF($G$13:G434,G434)&gt;1,TRUE,FALSE)</f>
        <v>0</v>
      </c>
      <c r="P434" s="92" t="str">
        <f t="shared" si="61"/>
        <v/>
      </c>
      <c r="Q434" s="28">
        <f t="shared" si="56"/>
        <v>44166</v>
      </c>
      <c r="R434" s="27" t="b">
        <f t="shared" si="62"/>
        <v>0</v>
      </c>
      <c r="S434" s="4"/>
      <c r="T434" s="4"/>
    </row>
    <row r="435" spans="1:20" s="30" customFormat="1" x14ac:dyDescent="0.25">
      <c r="A435" s="19">
        <v>423</v>
      </c>
      <c r="B435" s="20"/>
      <c r="C435" s="1"/>
      <c r="D435" s="91"/>
      <c r="E435" s="1"/>
      <c r="F435" s="1"/>
      <c r="G435" s="20"/>
      <c r="H435" s="201" t="str">
        <f t="shared" si="57"/>
        <v/>
      </c>
      <c r="I435" s="27" t="b">
        <v>0</v>
      </c>
      <c r="J435" s="92" t="str">
        <f t="shared" si="58"/>
        <v/>
      </c>
      <c r="K435" s="27" t="b">
        <f t="shared" si="54"/>
        <v>0</v>
      </c>
      <c r="L435" s="92" t="str">
        <f t="shared" si="59"/>
        <v/>
      </c>
      <c r="M435" s="27" t="b">
        <f t="shared" si="55"/>
        <v>0</v>
      </c>
      <c r="N435" s="92" t="str">
        <f t="shared" si="60"/>
        <v/>
      </c>
      <c r="O435" s="27" t="b">
        <f>IF(COUNTIF($G$13:G435,G435)&gt;1,TRUE,FALSE)</f>
        <v>0</v>
      </c>
      <c r="P435" s="92" t="str">
        <f t="shared" si="61"/>
        <v/>
      </c>
      <c r="Q435" s="28">
        <f t="shared" si="56"/>
        <v>44166</v>
      </c>
      <c r="R435" s="27" t="b">
        <f t="shared" si="62"/>
        <v>0</v>
      </c>
      <c r="S435" s="4"/>
      <c r="T435" s="4"/>
    </row>
    <row r="436" spans="1:20" s="30" customFormat="1" x14ac:dyDescent="0.25">
      <c r="A436" s="19">
        <v>424</v>
      </c>
      <c r="B436" s="20"/>
      <c r="C436" s="1"/>
      <c r="D436" s="91"/>
      <c r="E436" s="1"/>
      <c r="F436" s="1"/>
      <c r="G436" s="20"/>
      <c r="H436" s="201" t="str">
        <f t="shared" si="57"/>
        <v/>
      </c>
      <c r="I436" s="27" t="b">
        <v>0</v>
      </c>
      <c r="J436" s="92" t="str">
        <f t="shared" si="58"/>
        <v/>
      </c>
      <c r="K436" s="27" t="b">
        <f t="shared" si="54"/>
        <v>0</v>
      </c>
      <c r="L436" s="92" t="str">
        <f t="shared" si="59"/>
        <v/>
      </c>
      <c r="M436" s="27" t="b">
        <f t="shared" si="55"/>
        <v>0</v>
      </c>
      <c r="N436" s="92" t="str">
        <f t="shared" si="60"/>
        <v/>
      </c>
      <c r="O436" s="27" t="b">
        <f>IF(COUNTIF($G$13:G436,G436)&gt;1,TRUE,FALSE)</f>
        <v>0</v>
      </c>
      <c r="P436" s="92" t="str">
        <f t="shared" si="61"/>
        <v/>
      </c>
      <c r="Q436" s="28">
        <f t="shared" si="56"/>
        <v>44166</v>
      </c>
      <c r="R436" s="27" t="b">
        <f t="shared" si="62"/>
        <v>0</v>
      </c>
      <c r="S436" s="4"/>
      <c r="T436" s="4"/>
    </row>
    <row r="437" spans="1:20" s="30" customFormat="1" x14ac:dyDescent="0.25">
      <c r="A437" s="19">
        <v>425</v>
      </c>
      <c r="B437" s="20"/>
      <c r="C437" s="1"/>
      <c r="D437" s="91"/>
      <c r="E437" s="1"/>
      <c r="F437" s="1"/>
      <c r="G437" s="20"/>
      <c r="H437" s="201" t="str">
        <f t="shared" si="57"/>
        <v/>
      </c>
      <c r="I437" s="27" t="b">
        <v>0</v>
      </c>
      <c r="J437" s="92" t="str">
        <f t="shared" si="58"/>
        <v/>
      </c>
      <c r="K437" s="27" t="b">
        <f t="shared" si="54"/>
        <v>0</v>
      </c>
      <c r="L437" s="92" t="str">
        <f t="shared" si="59"/>
        <v/>
      </c>
      <c r="M437" s="27" t="b">
        <f t="shared" si="55"/>
        <v>0</v>
      </c>
      <c r="N437" s="92" t="str">
        <f t="shared" si="60"/>
        <v/>
      </c>
      <c r="O437" s="27" t="b">
        <f>IF(COUNTIF($G$13:G437,G437)&gt;1,TRUE,FALSE)</f>
        <v>0</v>
      </c>
      <c r="P437" s="92" t="str">
        <f t="shared" si="61"/>
        <v/>
      </c>
      <c r="Q437" s="28">
        <f t="shared" si="56"/>
        <v>44166</v>
      </c>
      <c r="R437" s="27" t="b">
        <f t="shared" si="62"/>
        <v>0</v>
      </c>
      <c r="S437" s="4"/>
      <c r="T437" s="4"/>
    </row>
    <row r="438" spans="1:20" s="30" customFormat="1" x14ac:dyDescent="0.25">
      <c r="A438" s="19">
        <v>426</v>
      </c>
      <c r="B438" s="20"/>
      <c r="C438" s="1"/>
      <c r="D438" s="91"/>
      <c r="E438" s="1"/>
      <c r="F438" s="1"/>
      <c r="G438" s="20"/>
      <c r="H438" s="201" t="str">
        <f t="shared" si="57"/>
        <v/>
      </c>
      <c r="I438" s="27" t="b">
        <v>0</v>
      </c>
      <c r="J438" s="92" t="str">
        <f t="shared" si="58"/>
        <v/>
      </c>
      <c r="K438" s="27" t="b">
        <f t="shared" si="54"/>
        <v>0</v>
      </c>
      <c r="L438" s="92" t="str">
        <f t="shared" si="59"/>
        <v/>
      </c>
      <c r="M438" s="27" t="b">
        <f t="shared" si="55"/>
        <v>0</v>
      </c>
      <c r="N438" s="92" t="str">
        <f t="shared" si="60"/>
        <v/>
      </c>
      <c r="O438" s="27" t="b">
        <f>IF(COUNTIF($G$13:G438,G438)&gt;1,TRUE,FALSE)</f>
        <v>0</v>
      </c>
      <c r="P438" s="92" t="str">
        <f t="shared" si="61"/>
        <v/>
      </c>
      <c r="Q438" s="28">
        <f t="shared" si="56"/>
        <v>44166</v>
      </c>
      <c r="R438" s="27" t="b">
        <f t="shared" si="62"/>
        <v>0</v>
      </c>
      <c r="S438" s="4"/>
      <c r="T438" s="4"/>
    </row>
    <row r="439" spans="1:20" s="30" customFormat="1" x14ac:dyDescent="0.25">
      <c r="A439" s="19">
        <v>427</v>
      </c>
      <c r="B439" s="20"/>
      <c r="C439" s="1"/>
      <c r="D439" s="91"/>
      <c r="E439" s="1"/>
      <c r="F439" s="1"/>
      <c r="G439" s="20"/>
      <c r="H439" s="201" t="str">
        <f t="shared" si="57"/>
        <v/>
      </c>
      <c r="I439" s="27" t="b">
        <v>0</v>
      </c>
      <c r="J439" s="92" t="str">
        <f t="shared" si="58"/>
        <v/>
      </c>
      <c r="K439" s="27" t="b">
        <f t="shared" si="54"/>
        <v>0</v>
      </c>
      <c r="L439" s="92" t="str">
        <f t="shared" si="59"/>
        <v/>
      </c>
      <c r="M439" s="27" t="b">
        <f t="shared" si="55"/>
        <v>0</v>
      </c>
      <c r="N439" s="92" t="str">
        <f t="shared" si="60"/>
        <v/>
      </c>
      <c r="O439" s="27" t="b">
        <f>IF(COUNTIF($G$13:G439,G439)&gt;1,TRUE,FALSE)</f>
        <v>0</v>
      </c>
      <c r="P439" s="92" t="str">
        <f t="shared" si="61"/>
        <v/>
      </c>
      <c r="Q439" s="28">
        <f t="shared" si="56"/>
        <v>44166</v>
      </c>
      <c r="R439" s="27" t="b">
        <f t="shared" si="62"/>
        <v>0</v>
      </c>
      <c r="S439" s="4"/>
      <c r="T439" s="4"/>
    </row>
    <row r="440" spans="1:20" s="30" customFormat="1" x14ac:dyDescent="0.25">
      <c r="A440" s="19">
        <v>428</v>
      </c>
      <c r="B440" s="20"/>
      <c r="C440" s="1"/>
      <c r="D440" s="91"/>
      <c r="E440" s="1"/>
      <c r="F440" s="1"/>
      <c r="G440" s="20"/>
      <c r="H440" s="201" t="str">
        <f t="shared" si="57"/>
        <v/>
      </c>
      <c r="I440" s="27" t="b">
        <v>0</v>
      </c>
      <c r="J440" s="92" t="str">
        <f t="shared" si="58"/>
        <v/>
      </c>
      <c r="K440" s="27" t="b">
        <f t="shared" si="54"/>
        <v>0</v>
      </c>
      <c r="L440" s="92" t="str">
        <f t="shared" si="59"/>
        <v/>
      </c>
      <c r="M440" s="27" t="b">
        <f t="shared" si="55"/>
        <v>0</v>
      </c>
      <c r="N440" s="92" t="str">
        <f t="shared" si="60"/>
        <v/>
      </c>
      <c r="O440" s="27" t="b">
        <f>IF(COUNTIF($G$13:G440,G440)&gt;1,TRUE,FALSE)</f>
        <v>0</v>
      </c>
      <c r="P440" s="92" t="str">
        <f t="shared" si="61"/>
        <v/>
      </c>
      <c r="Q440" s="28">
        <f t="shared" si="56"/>
        <v>44166</v>
      </c>
      <c r="R440" s="27" t="b">
        <f t="shared" si="62"/>
        <v>0</v>
      </c>
      <c r="S440" s="4"/>
      <c r="T440" s="4"/>
    </row>
    <row r="441" spans="1:20" s="30" customFormat="1" x14ac:dyDescent="0.25">
      <c r="A441" s="19">
        <v>429</v>
      </c>
      <c r="B441" s="20"/>
      <c r="C441" s="1"/>
      <c r="D441" s="91"/>
      <c r="E441" s="1"/>
      <c r="F441" s="1"/>
      <c r="G441" s="20"/>
      <c r="H441" s="201" t="str">
        <f t="shared" si="57"/>
        <v/>
      </c>
      <c r="I441" s="27" t="b">
        <v>0</v>
      </c>
      <c r="J441" s="92" t="str">
        <f t="shared" si="58"/>
        <v/>
      </c>
      <c r="K441" s="27" t="b">
        <f t="shared" si="54"/>
        <v>0</v>
      </c>
      <c r="L441" s="92" t="str">
        <f t="shared" si="59"/>
        <v/>
      </c>
      <c r="M441" s="27" t="b">
        <f t="shared" si="55"/>
        <v>0</v>
      </c>
      <c r="N441" s="92" t="str">
        <f t="shared" si="60"/>
        <v/>
      </c>
      <c r="O441" s="27" t="b">
        <f>IF(COUNTIF($G$13:G441,G441)&gt;1,TRUE,FALSE)</f>
        <v>0</v>
      </c>
      <c r="P441" s="92" t="str">
        <f t="shared" si="61"/>
        <v/>
      </c>
      <c r="Q441" s="28">
        <f t="shared" si="56"/>
        <v>44166</v>
      </c>
      <c r="R441" s="27" t="b">
        <f t="shared" si="62"/>
        <v>0</v>
      </c>
      <c r="S441" s="4"/>
      <c r="T441" s="4"/>
    </row>
    <row r="442" spans="1:20" s="30" customFormat="1" x14ac:dyDescent="0.25">
      <c r="A442" s="19">
        <v>430</v>
      </c>
      <c r="B442" s="20"/>
      <c r="C442" s="1"/>
      <c r="D442" s="91"/>
      <c r="E442" s="1"/>
      <c r="F442" s="1"/>
      <c r="G442" s="20"/>
      <c r="H442" s="201" t="str">
        <f t="shared" si="57"/>
        <v/>
      </c>
      <c r="I442" s="27" t="b">
        <v>0</v>
      </c>
      <c r="J442" s="92" t="str">
        <f t="shared" si="58"/>
        <v/>
      </c>
      <c r="K442" s="27" t="b">
        <f t="shared" si="54"/>
        <v>0</v>
      </c>
      <c r="L442" s="92" t="str">
        <f t="shared" si="59"/>
        <v/>
      </c>
      <c r="M442" s="27" t="b">
        <f t="shared" si="55"/>
        <v>0</v>
      </c>
      <c r="N442" s="92" t="str">
        <f t="shared" si="60"/>
        <v/>
      </c>
      <c r="O442" s="27" t="b">
        <f>IF(COUNTIF($G$13:G442,G442)&gt;1,TRUE,FALSE)</f>
        <v>0</v>
      </c>
      <c r="P442" s="92" t="str">
        <f t="shared" si="61"/>
        <v/>
      </c>
      <c r="Q442" s="28">
        <f t="shared" si="56"/>
        <v>44166</v>
      </c>
      <c r="R442" s="27" t="b">
        <f t="shared" si="62"/>
        <v>0</v>
      </c>
      <c r="S442" s="4"/>
      <c r="T442" s="4"/>
    </row>
    <row r="443" spans="1:20" s="30" customFormat="1" x14ac:dyDescent="0.25">
      <c r="A443" s="19">
        <v>431</v>
      </c>
      <c r="B443" s="20"/>
      <c r="C443" s="1"/>
      <c r="D443" s="91"/>
      <c r="E443" s="1"/>
      <c r="F443" s="1"/>
      <c r="G443" s="20"/>
      <c r="H443" s="201" t="str">
        <f t="shared" si="57"/>
        <v/>
      </c>
      <c r="I443" s="27" t="b">
        <v>0</v>
      </c>
      <c r="J443" s="92" t="str">
        <f t="shared" si="58"/>
        <v/>
      </c>
      <c r="K443" s="27" t="b">
        <f t="shared" si="54"/>
        <v>0</v>
      </c>
      <c r="L443" s="92" t="str">
        <f t="shared" si="59"/>
        <v/>
      </c>
      <c r="M443" s="27" t="b">
        <f t="shared" si="55"/>
        <v>0</v>
      </c>
      <c r="N443" s="92" t="str">
        <f t="shared" si="60"/>
        <v/>
      </c>
      <c r="O443" s="27" t="b">
        <f>IF(COUNTIF($G$13:G443,G443)&gt;1,TRUE,FALSE)</f>
        <v>0</v>
      </c>
      <c r="P443" s="92" t="str">
        <f t="shared" si="61"/>
        <v/>
      </c>
      <c r="Q443" s="28">
        <f t="shared" si="56"/>
        <v>44166</v>
      </c>
      <c r="R443" s="27" t="b">
        <f t="shared" si="62"/>
        <v>0</v>
      </c>
      <c r="S443" s="4"/>
      <c r="T443" s="4"/>
    </row>
    <row r="444" spans="1:20" s="30" customFormat="1" x14ac:dyDescent="0.25">
      <c r="A444" s="19">
        <v>432</v>
      </c>
      <c r="B444" s="20"/>
      <c r="C444" s="1"/>
      <c r="D444" s="91"/>
      <c r="E444" s="1"/>
      <c r="F444" s="1"/>
      <c r="G444" s="20"/>
      <c r="H444" s="201" t="str">
        <f t="shared" si="57"/>
        <v/>
      </c>
      <c r="I444" s="27" t="b">
        <v>0</v>
      </c>
      <c r="J444" s="92" t="str">
        <f t="shared" si="58"/>
        <v/>
      </c>
      <c r="K444" s="27" t="b">
        <f t="shared" si="54"/>
        <v>0</v>
      </c>
      <c r="L444" s="92" t="str">
        <f t="shared" si="59"/>
        <v/>
      </c>
      <c r="M444" s="27" t="b">
        <f t="shared" si="55"/>
        <v>0</v>
      </c>
      <c r="N444" s="92" t="str">
        <f t="shared" si="60"/>
        <v/>
      </c>
      <c r="O444" s="27" t="b">
        <f>IF(COUNTIF($G$13:G444,G444)&gt;1,TRUE,FALSE)</f>
        <v>0</v>
      </c>
      <c r="P444" s="92" t="str">
        <f t="shared" si="61"/>
        <v/>
      </c>
      <c r="Q444" s="28">
        <f t="shared" si="56"/>
        <v>44166</v>
      </c>
      <c r="R444" s="27" t="b">
        <f t="shared" si="62"/>
        <v>0</v>
      </c>
      <c r="S444" s="4"/>
      <c r="T444" s="4"/>
    </row>
    <row r="445" spans="1:20" s="30" customFormat="1" x14ac:dyDescent="0.25">
      <c r="A445" s="19">
        <v>433</v>
      </c>
      <c r="B445" s="20"/>
      <c r="C445" s="1"/>
      <c r="D445" s="91"/>
      <c r="E445" s="1"/>
      <c r="F445" s="1"/>
      <c r="G445" s="20"/>
      <c r="H445" s="201" t="str">
        <f t="shared" si="57"/>
        <v/>
      </c>
      <c r="I445" s="27" t="b">
        <v>0</v>
      </c>
      <c r="J445" s="92" t="str">
        <f t="shared" si="58"/>
        <v/>
      </c>
      <c r="K445" s="27" t="b">
        <f t="shared" si="54"/>
        <v>0</v>
      </c>
      <c r="L445" s="92" t="str">
        <f t="shared" si="59"/>
        <v/>
      </c>
      <c r="M445" s="27" t="b">
        <f t="shared" si="55"/>
        <v>0</v>
      </c>
      <c r="N445" s="92" t="str">
        <f t="shared" si="60"/>
        <v/>
      </c>
      <c r="O445" s="27" t="b">
        <f>IF(COUNTIF($G$13:G445,G445)&gt;1,TRUE,FALSE)</f>
        <v>0</v>
      </c>
      <c r="P445" s="92" t="str">
        <f t="shared" si="61"/>
        <v/>
      </c>
      <c r="Q445" s="28">
        <f t="shared" si="56"/>
        <v>44166</v>
      </c>
      <c r="R445" s="27" t="b">
        <f t="shared" si="62"/>
        <v>0</v>
      </c>
      <c r="S445" s="4"/>
      <c r="T445" s="4"/>
    </row>
    <row r="446" spans="1:20" s="30" customFormat="1" x14ac:dyDescent="0.25">
      <c r="A446" s="19">
        <v>434</v>
      </c>
      <c r="B446" s="20"/>
      <c r="C446" s="1"/>
      <c r="D446" s="91"/>
      <c r="E446" s="1"/>
      <c r="F446" s="1"/>
      <c r="G446" s="20"/>
      <c r="H446" s="201" t="str">
        <f t="shared" si="57"/>
        <v/>
      </c>
      <c r="I446" s="27" t="b">
        <v>0</v>
      </c>
      <c r="J446" s="92" t="str">
        <f t="shared" si="58"/>
        <v/>
      </c>
      <c r="K446" s="27" t="b">
        <f t="shared" si="54"/>
        <v>0</v>
      </c>
      <c r="L446" s="92" t="str">
        <f t="shared" si="59"/>
        <v/>
      </c>
      <c r="M446" s="27" t="b">
        <f t="shared" si="55"/>
        <v>0</v>
      </c>
      <c r="N446" s="92" t="str">
        <f t="shared" si="60"/>
        <v/>
      </c>
      <c r="O446" s="27" t="b">
        <f>IF(COUNTIF($G$13:G446,G446)&gt;1,TRUE,FALSE)</f>
        <v>0</v>
      </c>
      <c r="P446" s="92" t="str">
        <f t="shared" si="61"/>
        <v/>
      </c>
      <c r="Q446" s="28">
        <f t="shared" si="56"/>
        <v>44166</v>
      </c>
      <c r="R446" s="27" t="b">
        <f t="shared" si="62"/>
        <v>0</v>
      </c>
      <c r="S446" s="4"/>
      <c r="T446" s="4"/>
    </row>
    <row r="447" spans="1:20" s="30" customFormat="1" x14ac:dyDescent="0.25">
      <c r="A447" s="19">
        <v>435</v>
      </c>
      <c r="B447" s="20"/>
      <c r="C447" s="1"/>
      <c r="D447" s="91"/>
      <c r="E447" s="1"/>
      <c r="F447" s="1"/>
      <c r="G447" s="20"/>
      <c r="H447" s="201" t="str">
        <f t="shared" si="57"/>
        <v/>
      </c>
      <c r="I447" s="27" t="b">
        <v>0</v>
      </c>
      <c r="J447" s="92" t="str">
        <f t="shared" si="58"/>
        <v/>
      </c>
      <c r="K447" s="27" t="b">
        <f t="shared" si="54"/>
        <v>0</v>
      </c>
      <c r="L447" s="92" t="str">
        <f t="shared" si="59"/>
        <v/>
      </c>
      <c r="M447" s="27" t="b">
        <f t="shared" si="55"/>
        <v>0</v>
      </c>
      <c r="N447" s="92" t="str">
        <f t="shared" si="60"/>
        <v/>
      </c>
      <c r="O447" s="27" t="b">
        <f>IF(COUNTIF($G$13:G447,G447)&gt;1,TRUE,FALSE)</f>
        <v>0</v>
      </c>
      <c r="P447" s="92" t="str">
        <f t="shared" si="61"/>
        <v/>
      </c>
      <c r="Q447" s="28">
        <f t="shared" si="56"/>
        <v>44166</v>
      </c>
      <c r="R447" s="27" t="b">
        <f t="shared" si="62"/>
        <v>0</v>
      </c>
      <c r="S447" s="4"/>
      <c r="T447" s="4"/>
    </row>
    <row r="448" spans="1:20" s="30" customFormat="1" x14ac:dyDescent="0.25">
      <c r="A448" s="19">
        <v>436</v>
      </c>
      <c r="B448" s="20"/>
      <c r="C448" s="1"/>
      <c r="D448" s="91"/>
      <c r="E448" s="1"/>
      <c r="F448" s="1"/>
      <c r="G448" s="20"/>
      <c r="H448" s="201" t="str">
        <f t="shared" si="57"/>
        <v/>
      </c>
      <c r="I448" s="27" t="b">
        <v>0</v>
      </c>
      <c r="J448" s="92" t="str">
        <f t="shared" si="58"/>
        <v/>
      </c>
      <c r="K448" s="27" t="b">
        <f t="shared" si="54"/>
        <v>0</v>
      </c>
      <c r="L448" s="92" t="str">
        <f t="shared" si="59"/>
        <v/>
      </c>
      <c r="M448" s="27" t="b">
        <f t="shared" si="55"/>
        <v>0</v>
      </c>
      <c r="N448" s="92" t="str">
        <f t="shared" si="60"/>
        <v/>
      </c>
      <c r="O448" s="27" t="b">
        <f>IF(COUNTIF($G$13:G448,G448)&gt;1,TRUE,FALSE)</f>
        <v>0</v>
      </c>
      <c r="P448" s="92" t="str">
        <f t="shared" si="61"/>
        <v/>
      </c>
      <c r="Q448" s="28">
        <f t="shared" si="56"/>
        <v>44166</v>
      </c>
      <c r="R448" s="27" t="b">
        <f t="shared" si="62"/>
        <v>0</v>
      </c>
      <c r="S448" s="4"/>
      <c r="T448" s="4"/>
    </row>
    <row r="449" spans="1:20" s="30" customFormat="1" x14ac:dyDescent="0.25">
      <c r="A449" s="19">
        <v>437</v>
      </c>
      <c r="B449" s="20"/>
      <c r="C449" s="1"/>
      <c r="D449" s="91"/>
      <c r="E449" s="1"/>
      <c r="F449" s="1"/>
      <c r="G449" s="20"/>
      <c r="H449" s="201" t="str">
        <f t="shared" si="57"/>
        <v/>
      </c>
      <c r="I449" s="27" t="b">
        <v>0</v>
      </c>
      <c r="J449" s="92" t="str">
        <f t="shared" si="58"/>
        <v/>
      </c>
      <c r="K449" s="27" t="b">
        <f t="shared" si="54"/>
        <v>0</v>
      </c>
      <c r="L449" s="92" t="str">
        <f t="shared" si="59"/>
        <v/>
      </c>
      <c r="M449" s="27" t="b">
        <f t="shared" si="55"/>
        <v>0</v>
      </c>
      <c r="N449" s="92" t="str">
        <f t="shared" si="60"/>
        <v/>
      </c>
      <c r="O449" s="27" t="b">
        <f>IF(COUNTIF($G$13:G449,G449)&gt;1,TRUE,FALSE)</f>
        <v>0</v>
      </c>
      <c r="P449" s="92" t="str">
        <f t="shared" si="61"/>
        <v/>
      </c>
      <c r="Q449" s="28">
        <f t="shared" si="56"/>
        <v>44166</v>
      </c>
      <c r="R449" s="27" t="b">
        <f t="shared" si="62"/>
        <v>0</v>
      </c>
      <c r="S449" s="4"/>
      <c r="T449" s="4"/>
    </row>
    <row r="450" spans="1:20" s="30" customFormat="1" x14ac:dyDescent="0.25">
      <c r="A450" s="19">
        <v>438</v>
      </c>
      <c r="B450" s="20"/>
      <c r="C450" s="1"/>
      <c r="D450" s="91"/>
      <c r="E450" s="1"/>
      <c r="F450" s="1"/>
      <c r="G450" s="20"/>
      <c r="H450" s="201" t="str">
        <f t="shared" si="57"/>
        <v/>
      </c>
      <c r="I450" s="27" t="b">
        <v>0</v>
      </c>
      <c r="J450" s="92" t="str">
        <f t="shared" si="58"/>
        <v/>
      </c>
      <c r="K450" s="27" t="b">
        <f t="shared" si="54"/>
        <v>0</v>
      </c>
      <c r="L450" s="92" t="str">
        <f t="shared" si="59"/>
        <v/>
      </c>
      <c r="M450" s="27" t="b">
        <f t="shared" si="55"/>
        <v>0</v>
      </c>
      <c r="N450" s="92" t="str">
        <f t="shared" si="60"/>
        <v/>
      </c>
      <c r="O450" s="27" t="b">
        <f>IF(COUNTIF($G$13:G450,G450)&gt;1,TRUE,FALSE)</f>
        <v>0</v>
      </c>
      <c r="P450" s="92" t="str">
        <f t="shared" si="61"/>
        <v/>
      </c>
      <c r="Q450" s="28">
        <f t="shared" si="56"/>
        <v>44166</v>
      </c>
      <c r="R450" s="27" t="b">
        <f t="shared" si="62"/>
        <v>0</v>
      </c>
      <c r="S450" s="4"/>
      <c r="T450" s="4"/>
    </row>
    <row r="451" spans="1:20" s="30" customFormat="1" x14ac:dyDescent="0.25">
      <c r="A451" s="19">
        <v>439</v>
      </c>
      <c r="B451" s="20"/>
      <c r="C451" s="1"/>
      <c r="D451" s="91"/>
      <c r="E451" s="1"/>
      <c r="F451" s="1"/>
      <c r="G451" s="20"/>
      <c r="H451" s="201" t="str">
        <f t="shared" si="57"/>
        <v/>
      </c>
      <c r="I451" s="27" t="b">
        <v>0</v>
      </c>
      <c r="J451" s="92" t="str">
        <f t="shared" si="58"/>
        <v/>
      </c>
      <c r="K451" s="27" t="b">
        <f t="shared" si="54"/>
        <v>0</v>
      </c>
      <c r="L451" s="92" t="str">
        <f t="shared" si="59"/>
        <v/>
      </c>
      <c r="M451" s="27" t="b">
        <f t="shared" si="55"/>
        <v>0</v>
      </c>
      <c r="N451" s="92" t="str">
        <f t="shared" si="60"/>
        <v/>
      </c>
      <c r="O451" s="27" t="b">
        <f>IF(COUNTIF($G$13:G451,G451)&gt;1,TRUE,FALSE)</f>
        <v>0</v>
      </c>
      <c r="P451" s="92" t="str">
        <f t="shared" si="61"/>
        <v/>
      </c>
      <c r="Q451" s="28">
        <f t="shared" si="56"/>
        <v>44166</v>
      </c>
      <c r="R451" s="27" t="b">
        <f t="shared" si="62"/>
        <v>0</v>
      </c>
      <c r="S451" s="4"/>
      <c r="T451" s="4"/>
    </row>
    <row r="452" spans="1:20" s="30" customFormat="1" x14ac:dyDescent="0.25">
      <c r="A452" s="19">
        <v>440</v>
      </c>
      <c r="B452" s="20"/>
      <c r="C452" s="1"/>
      <c r="D452" s="91"/>
      <c r="E452" s="1"/>
      <c r="F452" s="1"/>
      <c r="G452" s="20"/>
      <c r="H452" s="201" t="str">
        <f t="shared" si="57"/>
        <v/>
      </c>
      <c r="I452" s="27" t="b">
        <v>0</v>
      </c>
      <c r="J452" s="92" t="str">
        <f t="shared" si="58"/>
        <v/>
      </c>
      <c r="K452" s="27" t="b">
        <f t="shared" si="54"/>
        <v>0</v>
      </c>
      <c r="L452" s="92" t="str">
        <f t="shared" si="59"/>
        <v/>
      </c>
      <c r="M452" s="27" t="b">
        <f t="shared" si="55"/>
        <v>0</v>
      </c>
      <c r="N452" s="92" t="str">
        <f t="shared" si="60"/>
        <v/>
      </c>
      <c r="O452" s="27" t="b">
        <f>IF(COUNTIF($G$13:G452,G452)&gt;1,TRUE,FALSE)</f>
        <v>0</v>
      </c>
      <c r="P452" s="92" t="str">
        <f t="shared" si="61"/>
        <v/>
      </c>
      <c r="Q452" s="28">
        <f t="shared" si="56"/>
        <v>44166</v>
      </c>
      <c r="R452" s="27" t="b">
        <f t="shared" si="62"/>
        <v>0</v>
      </c>
      <c r="S452" s="4"/>
      <c r="T452" s="4"/>
    </row>
    <row r="453" spans="1:20" s="30" customFormat="1" x14ac:dyDescent="0.25">
      <c r="A453" s="19">
        <v>441</v>
      </c>
      <c r="B453" s="20"/>
      <c r="C453" s="1"/>
      <c r="D453" s="91"/>
      <c r="E453" s="1"/>
      <c r="F453" s="1"/>
      <c r="G453" s="20"/>
      <c r="H453" s="201" t="str">
        <f t="shared" si="57"/>
        <v/>
      </c>
      <c r="I453" s="27" t="b">
        <v>0</v>
      </c>
      <c r="J453" s="92" t="str">
        <f t="shared" si="58"/>
        <v/>
      </c>
      <c r="K453" s="27" t="b">
        <f t="shared" si="54"/>
        <v>0</v>
      </c>
      <c r="L453" s="92" t="str">
        <f t="shared" si="59"/>
        <v/>
      </c>
      <c r="M453" s="27" t="b">
        <f t="shared" si="55"/>
        <v>0</v>
      </c>
      <c r="N453" s="92" t="str">
        <f t="shared" si="60"/>
        <v/>
      </c>
      <c r="O453" s="27" t="b">
        <f>IF(COUNTIF($G$13:G453,G453)&gt;1,TRUE,FALSE)</f>
        <v>0</v>
      </c>
      <c r="P453" s="92" t="str">
        <f t="shared" si="61"/>
        <v/>
      </c>
      <c r="Q453" s="28">
        <f t="shared" si="56"/>
        <v>44166</v>
      </c>
      <c r="R453" s="27" t="b">
        <f t="shared" si="62"/>
        <v>0</v>
      </c>
      <c r="S453" s="4"/>
      <c r="T453" s="4"/>
    </row>
    <row r="454" spans="1:20" s="30" customFormat="1" x14ac:dyDescent="0.25">
      <c r="A454" s="19">
        <v>442</v>
      </c>
      <c r="B454" s="20"/>
      <c r="C454" s="1"/>
      <c r="D454" s="91"/>
      <c r="E454" s="1"/>
      <c r="F454" s="1"/>
      <c r="G454" s="20"/>
      <c r="H454" s="201" t="str">
        <f t="shared" si="57"/>
        <v/>
      </c>
      <c r="I454" s="27" t="b">
        <v>0</v>
      </c>
      <c r="J454" s="92" t="str">
        <f t="shared" si="58"/>
        <v/>
      </c>
      <c r="K454" s="27" t="b">
        <f t="shared" si="54"/>
        <v>0</v>
      </c>
      <c r="L454" s="92" t="str">
        <f t="shared" si="59"/>
        <v/>
      </c>
      <c r="M454" s="27" t="b">
        <f t="shared" si="55"/>
        <v>0</v>
      </c>
      <c r="N454" s="92" t="str">
        <f t="shared" si="60"/>
        <v/>
      </c>
      <c r="O454" s="27" t="b">
        <f>IF(COUNTIF($G$13:G454,G454)&gt;1,TRUE,FALSE)</f>
        <v>0</v>
      </c>
      <c r="P454" s="92" t="str">
        <f t="shared" si="61"/>
        <v/>
      </c>
      <c r="Q454" s="28">
        <f t="shared" si="56"/>
        <v>44166</v>
      </c>
      <c r="R454" s="27" t="b">
        <f t="shared" si="62"/>
        <v>0</v>
      </c>
      <c r="S454" s="4"/>
      <c r="T454" s="4"/>
    </row>
    <row r="455" spans="1:20" s="30" customFormat="1" x14ac:dyDescent="0.25">
      <c r="A455" s="19">
        <v>443</v>
      </c>
      <c r="B455" s="20"/>
      <c r="C455" s="1"/>
      <c r="D455" s="91"/>
      <c r="E455" s="1"/>
      <c r="F455" s="1"/>
      <c r="G455" s="20"/>
      <c r="H455" s="201" t="str">
        <f t="shared" si="57"/>
        <v/>
      </c>
      <c r="I455" s="27" t="b">
        <v>0</v>
      </c>
      <c r="J455" s="92" t="str">
        <f t="shared" si="58"/>
        <v/>
      </c>
      <c r="K455" s="27" t="b">
        <f t="shared" si="54"/>
        <v>0</v>
      </c>
      <c r="L455" s="92" t="str">
        <f t="shared" si="59"/>
        <v/>
      </c>
      <c r="M455" s="27" t="b">
        <f t="shared" si="55"/>
        <v>0</v>
      </c>
      <c r="N455" s="92" t="str">
        <f t="shared" si="60"/>
        <v/>
      </c>
      <c r="O455" s="27" t="b">
        <f>IF(COUNTIF($G$13:G455,G455)&gt;1,TRUE,FALSE)</f>
        <v>0</v>
      </c>
      <c r="P455" s="92" t="str">
        <f t="shared" si="61"/>
        <v/>
      </c>
      <c r="Q455" s="28">
        <f t="shared" si="56"/>
        <v>44166</v>
      </c>
      <c r="R455" s="27" t="b">
        <f t="shared" si="62"/>
        <v>0</v>
      </c>
      <c r="S455" s="4"/>
      <c r="T455" s="4"/>
    </row>
    <row r="456" spans="1:20" s="30" customFormat="1" x14ac:dyDescent="0.25">
      <c r="A456" s="19">
        <v>444</v>
      </c>
      <c r="B456" s="20"/>
      <c r="C456" s="1"/>
      <c r="D456" s="91"/>
      <c r="E456" s="1"/>
      <c r="F456" s="1"/>
      <c r="G456" s="20"/>
      <c r="H456" s="201" t="str">
        <f t="shared" si="57"/>
        <v/>
      </c>
      <c r="I456" s="27" t="b">
        <v>0</v>
      </c>
      <c r="J456" s="92" t="str">
        <f t="shared" si="58"/>
        <v/>
      </c>
      <c r="K456" s="27" t="b">
        <f t="shared" si="54"/>
        <v>0</v>
      </c>
      <c r="L456" s="92" t="str">
        <f t="shared" si="59"/>
        <v/>
      </c>
      <c r="M456" s="27" t="b">
        <f t="shared" si="55"/>
        <v>0</v>
      </c>
      <c r="N456" s="92" t="str">
        <f t="shared" si="60"/>
        <v/>
      </c>
      <c r="O456" s="27" t="b">
        <f>IF(COUNTIF($G$13:G456,G456)&gt;1,TRUE,FALSE)</f>
        <v>0</v>
      </c>
      <c r="P456" s="92" t="str">
        <f t="shared" si="61"/>
        <v/>
      </c>
      <c r="Q456" s="28">
        <f t="shared" si="56"/>
        <v>44166</v>
      </c>
      <c r="R456" s="27" t="b">
        <f t="shared" si="62"/>
        <v>0</v>
      </c>
      <c r="S456" s="4"/>
      <c r="T456" s="4"/>
    </row>
    <row r="457" spans="1:20" s="30" customFormat="1" x14ac:dyDescent="0.25">
      <c r="A457" s="19">
        <v>445</v>
      </c>
      <c r="B457" s="20"/>
      <c r="C457" s="1"/>
      <c r="D457" s="91"/>
      <c r="E457" s="1"/>
      <c r="F457" s="1"/>
      <c r="G457" s="20"/>
      <c r="H457" s="201" t="str">
        <f t="shared" si="57"/>
        <v/>
      </c>
      <c r="I457" s="27" t="b">
        <v>0</v>
      </c>
      <c r="J457" s="92" t="str">
        <f t="shared" si="58"/>
        <v/>
      </c>
      <c r="K457" s="27" t="b">
        <f t="shared" si="54"/>
        <v>0</v>
      </c>
      <c r="L457" s="92" t="str">
        <f t="shared" si="59"/>
        <v/>
      </c>
      <c r="M457" s="27" t="b">
        <f t="shared" si="55"/>
        <v>0</v>
      </c>
      <c r="N457" s="92" t="str">
        <f t="shared" si="60"/>
        <v/>
      </c>
      <c r="O457" s="27" t="b">
        <f>IF(COUNTIF($G$13:G457,G457)&gt;1,TRUE,FALSE)</f>
        <v>0</v>
      </c>
      <c r="P457" s="92" t="str">
        <f t="shared" si="61"/>
        <v/>
      </c>
      <c r="Q457" s="28">
        <f t="shared" si="56"/>
        <v>44166</v>
      </c>
      <c r="R457" s="27" t="b">
        <f t="shared" si="62"/>
        <v>0</v>
      </c>
      <c r="S457" s="4"/>
      <c r="T457" s="4"/>
    </row>
    <row r="458" spans="1:20" s="30" customFormat="1" x14ac:dyDescent="0.25">
      <c r="A458" s="19">
        <v>446</v>
      </c>
      <c r="B458" s="20"/>
      <c r="C458" s="1"/>
      <c r="D458" s="91"/>
      <c r="E458" s="1"/>
      <c r="F458" s="1"/>
      <c r="G458" s="20"/>
      <c r="H458" s="201" t="str">
        <f t="shared" si="57"/>
        <v/>
      </c>
      <c r="I458" s="27" t="b">
        <v>0</v>
      </c>
      <c r="J458" s="92" t="str">
        <f t="shared" si="58"/>
        <v/>
      </c>
      <c r="K458" s="27" t="b">
        <f t="shared" si="54"/>
        <v>0</v>
      </c>
      <c r="L458" s="92" t="str">
        <f t="shared" si="59"/>
        <v/>
      </c>
      <c r="M458" s="27" t="b">
        <f t="shared" si="55"/>
        <v>0</v>
      </c>
      <c r="N458" s="92" t="str">
        <f t="shared" si="60"/>
        <v/>
      </c>
      <c r="O458" s="27" t="b">
        <f>IF(COUNTIF($G$13:G458,G458)&gt;1,TRUE,FALSE)</f>
        <v>0</v>
      </c>
      <c r="P458" s="92" t="str">
        <f t="shared" si="61"/>
        <v/>
      </c>
      <c r="Q458" s="28">
        <f t="shared" si="56"/>
        <v>44166</v>
      </c>
      <c r="R458" s="27" t="b">
        <f t="shared" si="62"/>
        <v>0</v>
      </c>
      <c r="S458" s="4"/>
      <c r="T458" s="4"/>
    </row>
    <row r="459" spans="1:20" s="30" customFormat="1" x14ac:dyDescent="0.25">
      <c r="A459" s="19">
        <v>447</v>
      </c>
      <c r="B459" s="20"/>
      <c r="C459" s="1"/>
      <c r="D459" s="91"/>
      <c r="E459" s="1"/>
      <c r="F459" s="1"/>
      <c r="G459" s="20"/>
      <c r="H459" s="201" t="str">
        <f t="shared" si="57"/>
        <v/>
      </c>
      <c r="I459" s="27" t="b">
        <v>0</v>
      </c>
      <c r="J459" s="92" t="str">
        <f t="shared" si="58"/>
        <v/>
      </c>
      <c r="K459" s="27" t="b">
        <f t="shared" si="54"/>
        <v>0</v>
      </c>
      <c r="L459" s="92" t="str">
        <f t="shared" si="59"/>
        <v/>
      </c>
      <c r="M459" s="27" t="b">
        <f t="shared" si="55"/>
        <v>0</v>
      </c>
      <c r="N459" s="92" t="str">
        <f t="shared" si="60"/>
        <v/>
      </c>
      <c r="O459" s="27" t="b">
        <f>IF(COUNTIF($G$13:G459,G459)&gt;1,TRUE,FALSE)</f>
        <v>0</v>
      </c>
      <c r="P459" s="92" t="str">
        <f t="shared" si="61"/>
        <v/>
      </c>
      <c r="Q459" s="28">
        <f t="shared" si="56"/>
        <v>44166</v>
      </c>
      <c r="R459" s="27" t="b">
        <f t="shared" si="62"/>
        <v>0</v>
      </c>
      <c r="S459" s="4"/>
      <c r="T459" s="4"/>
    </row>
    <row r="460" spans="1:20" s="30" customFormat="1" x14ac:dyDescent="0.25">
      <c r="A460" s="19">
        <v>448</v>
      </c>
      <c r="B460" s="20"/>
      <c r="C460" s="1"/>
      <c r="D460" s="91"/>
      <c r="E460" s="1"/>
      <c r="F460" s="1"/>
      <c r="G460" s="20"/>
      <c r="H460" s="201" t="str">
        <f t="shared" si="57"/>
        <v/>
      </c>
      <c r="I460" s="27" t="b">
        <v>0</v>
      </c>
      <c r="J460" s="92" t="str">
        <f t="shared" si="58"/>
        <v/>
      </c>
      <c r="K460" s="27" t="b">
        <f t="shared" si="54"/>
        <v>0</v>
      </c>
      <c r="L460" s="92" t="str">
        <f t="shared" si="59"/>
        <v/>
      </c>
      <c r="M460" s="27" t="b">
        <f t="shared" si="55"/>
        <v>0</v>
      </c>
      <c r="N460" s="92" t="str">
        <f t="shared" si="60"/>
        <v/>
      </c>
      <c r="O460" s="27" t="b">
        <f>IF(COUNTIF($G$13:G460,G460)&gt;1,TRUE,FALSE)</f>
        <v>0</v>
      </c>
      <c r="P460" s="92" t="str">
        <f t="shared" si="61"/>
        <v/>
      </c>
      <c r="Q460" s="28">
        <f t="shared" si="56"/>
        <v>44166</v>
      </c>
      <c r="R460" s="27" t="b">
        <f t="shared" si="62"/>
        <v>0</v>
      </c>
      <c r="S460" s="4"/>
      <c r="T460" s="4"/>
    </row>
    <row r="461" spans="1:20" s="30" customFormat="1" x14ac:dyDescent="0.25">
      <c r="A461" s="19">
        <v>449</v>
      </c>
      <c r="B461" s="20"/>
      <c r="C461" s="1"/>
      <c r="D461" s="91"/>
      <c r="E461" s="1"/>
      <c r="F461" s="1"/>
      <c r="G461" s="20"/>
      <c r="H461" s="201" t="str">
        <f t="shared" si="57"/>
        <v/>
      </c>
      <c r="I461" s="27" t="b">
        <v>0</v>
      </c>
      <c r="J461" s="92" t="str">
        <f t="shared" si="58"/>
        <v/>
      </c>
      <c r="K461" s="27" t="b">
        <f t="shared" ref="K461:K524" si="63">IF(E461&gt;0,AND(D461=NivText80,E461&lt;$K$8),FALSE)</f>
        <v>0</v>
      </c>
      <c r="L461" s="92" t="str">
        <f t="shared" si="59"/>
        <v/>
      </c>
      <c r="M461" s="27" t="b">
        <f t="shared" ref="M461:M524" si="64">IF(AND(G461&lt;&gt;"",F461=""),TRUE,FALSE)</f>
        <v>0</v>
      </c>
      <c r="N461" s="92" t="str">
        <f t="shared" si="60"/>
        <v/>
      </c>
      <c r="O461" s="27" t="b">
        <f>IF(COUNTIF($G$13:G461,G461)&gt;1,TRUE,FALSE)</f>
        <v>0</v>
      </c>
      <c r="P461" s="92" t="str">
        <f t="shared" si="61"/>
        <v/>
      </c>
      <c r="Q461" s="28">
        <f t="shared" ref="Q461:Q524" si="65">MAX(E461,$M$8)</f>
        <v>44166</v>
      </c>
      <c r="R461" s="27" t="b">
        <f t="shared" si="62"/>
        <v>0</v>
      </c>
      <c r="S461" s="4"/>
      <c r="T461" s="4"/>
    </row>
    <row r="462" spans="1:20" s="30" customFormat="1" x14ac:dyDescent="0.25">
      <c r="A462" s="19">
        <v>450</v>
      </c>
      <c r="B462" s="20"/>
      <c r="C462" s="1"/>
      <c r="D462" s="91"/>
      <c r="E462" s="1"/>
      <c r="F462" s="1"/>
      <c r="G462" s="20"/>
      <c r="H462" s="201" t="str">
        <f t="shared" ref="H462:H525" si="66">IF(I462,J462&amp;". ","")&amp;IF(K462,L462&amp;". ","")&amp;IF(O462,P462&amp;". ","")&amp;IF(M462,N462&amp;". ","")</f>
        <v/>
      </c>
      <c r="I462" s="27" t="b">
        <v>0</v>
      </c>
      <c r="J462" s="92" t="str">
        <f t="shared" ref="J462:J525" si="67">IF(I462,J$11,"")</f>
        <v/>
      </c>
      <c r="K462" s="27" t="b">
        <f t="shared" si="63"/>
        <v>0</v>
      </c>
      <c r="L462" s="92" t="str">
        <f t="shared" ref="L462:L525" si="68">IF(K462,$L$11,"")</f>
        <v/>
      </c>
      <c r="M462" s="27" t="b">
        <f t="shared" si="64"/>
        <v>0</v>
      </c>
      <c r="N462" s="92" t="str">
        <f t="shared" ref="N462:N525" si="69">IF(M462,N$11,"")</f>
        <v/>
      </c>
      <c r="O462" s="27" t="b">
        <f>IF(COUNTIF($G$13:G462,G462)&gt;1,TRUE,FALSE)</f>
        <v>0</v>
      </c>
      <c r="P462" s="92" t="str">
        <f t="shared" ref="P462:P525" si="70">IF(O462,P$11,"")</f>
        <v/>
      </c>
      <c r="Q462" s="28">
        <f t="shared" si="65"/>
        <v>44166</v>
      </c>
      <c r="R462" s="27" t="b">
        <f t="shared" ref="R462:R525" si="71">OR(I462,K462,M462,O462)</f>
        <v>0</v>
      </c>
      <c r="S462" s="4"/>
      <c r="T462" s="4"/>
    </row>
    <row r="463" spans="1:20" s="30" customFormat="1" x14ac:dyDescent="0.25">
      <c r="A463" s="19">
        <v>451</v>
      </c>
      <c r="B463" s="20"/>
      <c r="C463" s="1"/>
      <c r="D463" s="91"/>
      <c r="E463" s="1"/>
      <c r="F463" s="1"/>
      <c r="G463" s="20"/>
      <c r="H463" s="201" t="str">
        <f t="shared" si="66"/>
        <v/>
      </c>
      <c r="I463" s="27" t="b">
        <v>0</v>
      </c>
      <c r="J463" s="92" t="str">
        <f t="shared" si="67"/>
        <v/>
      </c>
      <c r="K463" s="27" t="b">
        <f t="shared" si="63"/>
        <v>0</v>
      </c>
      <c r="L463" s="92" t="str">
        <f t="shared" si="68"/>
        <v/>
      </c>
      <c r="M463" s="27" t="b">
        <f t="shared" si="64"/>
        <v>0</v>
      </c>
      <c r="N463" s="92" t="str">
        <f t="shared" si="69"/>
        <v/>
      </c>
      <c r="O463" s="27" t="b">
        <f>IF(COUNTIF($G$13:G463,G463)&gt;1,TRUE,FALSE)</f>
        <v>0</v>
      </c>
      <c r="P463" s="92" t="str">
        <f t="shared" si="70"/>
        <v/>
      </c>
      <c r="Q463" s="28">
        <f t="shared" si="65"/>
        <v>44166</v>
      </c>
      <c r="R463" s="27" t="b">
        <f t="shared" si="71"/>
        <v>0</v>
      </c>
      <c r="S463" s="4"/>
      <c r="T463" s="4"/>
    </row>
    <row r="464" spans="1:20" s="30" customFormat="1" x14ac:dyDescent="0.25">
      <c r="A464" s="19">
        <v>452</v>
      </c>
      <c r="B464" s="20"/>
      <c r="C464" s="1"/>
      <c r="D464" s="91"/>
      <c r="E464" s="1"/>
      <c r="F464" s="1"/>
      <c r="G464" s="20"/>
      <c r="H464" s="201" t="str">
        <f t="shared" si="66"/>
        <v/>
      </c>
      <c r="I464" s="27" t="b">
        <v>0</v>
      </c>
      <c r="J464" s="92" t="str">
        <f t="shared" si="67"/>
        <v/>
      </c>
      <c r="K464" s="27" t="b">
        <f t="shared" si="63"/>
        <v>0</v>
      </c>
      <c r="L464" s="92" t="str">
        <f t="shared" si="68"/>
        <v/>
      </c>
      <c r="M464" s="27" t="b">
        <f t="shared" si="64"/>
        <v>0</v>
      </c>
      <c r="N464" s="92" t="str">
        <f t="shared" si="69"/>
        <v/>
      </c>
      <c r="O464" s="27" t="b">
        <f>IF(COUNTIF($G$13:G464,G464)&gt;1,TRUE,FALSE)</f>
        <v>0</v>
      </c>
      <c r="P464" s="92" t="str">
        <f t="shared" si="70"/>
        <v/>
      </c>
      <c r="Q464" s="28">
        <f t="shared" si="65"/>
        <v>44166</v>
      </c>
      <c r="R464" s="27" t="b">
        <f t="shared" si="71"/>
        <v>0</v>
      </c>
      <c r="S464" s="4"/>
      <c r="T464" s="4"/>
    </row>
    <row r="465" spans="1:20" s="30" customFormat="1" x14ac:dyDescent="0.25">
      <c r="A465" s="19">
        <v>453</v>
      </c>
      <c r="B465" s="20"/>
      <c r="C465" s="1"/>
      <c r="D465" s="91"/>
      <c r="E465" s="1"/>
      <c r="F465" s="1"/>
      <c r="G465" s="20"/>
      <c r="H465" s="201" t="str">
        <f t="shared" si="66"/>
        <v/>
      </c>
      <c r="I465" s="27" t="b">
        <v>0</v>
      </c>
      <c r="J465" s="92" t="str">
        <f t="shared" si="67"/>
        <v/>
      </c>
      <c r="K465" s="27" t="b">
        <f t="shared" si="63"/>
        <v>0</v>
      </c>
      <c r="L465" s="92" t="str">
        <f t="shared" si="68"/>
        <v/>
      </c>
      <c r="M465" s="27" t="b">
        <f t="shared" si="64"/>
        <v>0</v>
      </c>
      <c r="N465" s="92" t="str">
        <f t="shared" si="69"/>
        <v/>
      </c>
      <c r="O465" s="27" t="b">
        <f>IF(COUNTIF($G$13:G465,G465)&gt;1,TRUE,FALSE)</f>
        <v>0</v>
      </c>
      <c r="P465" s="92" t="str">
        <f t="shared" si="70"/>
        <v/>
      </c>
      <c r="Q465" s="28">
        <f t="shared" si="65"/>
        <v>44166</v>
      </c>
      <c r="R465" s="27" t="b">
        <f t="shared" si="71"/>
        <v>0</v>
      </c>
      <c r="S465" s="4"/>
      <c r="T465" s="4"/>
    </row>
    <row r="466" spans="1:20" s="30" customFormat="1" x14ac:dyDescent="0.25">
      <c r="A466" s="19">
        <v>454</v>
      </c>
      <c r="B466" s="20"/>
      <c r="C466" s="1"/>
      <c r="D466" s="91"/>
      <c r="E466" s="1"/>
      <c r="F466" s="1"/>
      <c r="G466" s="20"/>
      <c r="H466" s="201" t="str">
        <f t="shared" si="66"/>
        <v/>
      </c>
      <c r="I466" s="27" t="b">
        <v>0</v>
      </c>
      <c r="J466" s="92" t="str">
        <f t="shared" si="67"/>
        <v/>
      </c>
      <c r="K466" s="27" t="b">
        <f t="shared" si="63"/>
        <v>0</v>
      </c>
      <c r="L466" s="92" t="str">
        <f t="shared" si="68"/>
        <v/>
      </c>
      <c r="M466" s="27" t="b">
        <f t="shared" si="64"/>
        <v>0</v>
      </c>
      <c r="N466" s="92" t="str">
        <f t="shared" si="69"/>
        <v/>
      </c>
      <c r="O466" s="27" t="b">
        <f>IF(COUNTIF($G$13:G466,G466)&gt;1,TRUE,FALSE)</f>
        <v>0</v>
      </c>
      <c r="P466" s="92" t="str">
        <f t="shared" si="70"/>
        <v/>
      </c>
      <c r="Q466" s="28">
        <f t="shared" si="65"/>
        <v>44166</v>
      </c>
      <c r="R466" s="27" t="b">
        <f t="shared" si="71"/>
        <v>0</v>
      </c>
      <c r="S466" s="4"/>
      <c r="T466" s="4"/>
    </row>
    <row r="467" spans="1:20" s="30" customFormat="1" x14ac:dyDescent="0.25">
      <c r="A467" s="19">
        <v>455</v>
      </c>
      <c r="B467" s="20"/>
      <c r="C467" s="1"/>
      <c r="D467" s="91"/>
      <c r="E467" s="1"/>
      <c r="F467" s="1"/>
      <c r="G467" s="20"/>
      <c r="H467" s="201" t="str">
        <f t="shared" si="66"/>
        <v/>
      </c>
      <c r="I467" s="27" t="b">
        <v>0</v>
      </c>
      <c r="J467" s="92" t="str">
        <f t="shared" si="67"/>
        <v/>
      </c>
      <c r="K467" s="27" t="b">
        <f t="shared" si="63"/>
        <v>0</v>
      </c>
      <c r="L467" s="92" t="str">
        <f t="shared" si="68"/>
        <v/>
      </c>
      <c r="M467" s="27" t="b">
        <f t="shared" si="64"/>
        <v>0</v>
      </c>
      <c r="N467" s="92" t="str">
        <f t="shared" si="69"/>
        <v/>
      </c>
      <c r="O467" s="27" t="b">
        <f>IF(COUNTIF($G$13:G467,G467)&gt;1,TRUE,FALSE)</f>
        <v>0</v>
      </c>
      <c r="P467" s="92" t="str">
        <f t="shared" si="70"/>
        <v/>
      </c>
      <c r="Q467" s="28">
        <f t="shared" si="65"/>
        <v>44166</v>
      </c>
      <c r="R467" s="27" t="b">
        <f t="shared" si="71"/>
        <v>0</v>
      </c>
      <c r="S467" s="4"/>
      <c r="T467" s="4"/>
    </row>
    <row r="468" spans="1:20" s="30" customFormat="1" x14ac:dyDescent="0.25">
      <c r="A468" s="19">
        <v>456</v>
      </c>
      <c r="B468" s="20"/>
      <c r="C468" s="1"/>
      <c r="D468" s="91"/>
      <c r="E468" s="1"/>
      <c r="F468" s="1"/>
      <c r="G468" s="20"/>
      <c r="H468" s="201" t="str">
        <f t="shared" si="66"/>
        <v/>
      </c>
      <c r="I468" s="27" t="b">
        <v>0</v>
      </c>
      <c r="J468" s="92" t="str">
        <f t="shared" si="67"/>
        <v/>
      </c>
      <c r="K468" s="27" t="b">
        <f t="shared" si="63"/>
        <v>0</v>
      </c>
      <c r="L468" s="92" t="str">
        <f t="shared" si="68"/>
        <v/>
      </c>
      <c r="M468" s="27" t="b">
        <f t="shared" si="64"/>
        <v>0</v>
      </c>
      <c r="N468" s="92" t="str">
        <f t="shared" si="69"/>
        <v/>
      </c>
      <c r="O468" s="27" t="b">
        <f>IF(COUNTIF($G$13:G468,G468)&gt;1,TRUE,FALSE)</f>
        <v>0</v>
      </c>
      <c r="P468" s="92" t="str">
        <f t="shared" si="70"/>
        <v/>
      </c>
      <c r="Q468" s="28">
        <f t="shared" si="65"/>
        <v>44166</v>
      </c>
      <c r="R468" s="27" t="b">
        <f t="shared" si="71"/>
        <v>0</v>
      </c>
      <c r="S468" s="4"/>
      <c r="T468" s="4"/>
    </row>
    <row r="469" spans="1:20" s="30" customFormat="1" x14ac:dyDescent="0.25">
      <c r="A469" s="19">
        <v>457</v>
      </c>
      <c r="B469" s="20"/>
      <c r="C469" s="1"/>
      <c r="D469" s="91"/>
      <c r="E469" s="1"/>
      <c r="F469" s="1"/>
      <c r="G469" s="20"/>
      <c r="H469" s="201" t="str">
        <f t="shared" si="66"/>
        <v/>
      </c>
      <c r="I469" s="27" t="b">
        <v>0</v>
      </c>
      <c r="J469" s="92" t="str">
        <f t="shared" si="67"/>
        <v/>
      </c>
      <c r="K469" s="27" t="b">
        <f t="shared" si="63"/>
        <v>0</v>
      </c>
      <c r="L469" s="92" t="str">
        <f t="shared" si="68"/>
        <v/>
      </c>
      <c r="M469" s="27" t="b">
        <f t="shared" si="64"/>
        <v>0</v>
      </c>
      <c r="N469" s="92" t="str">
        <f t="shared" si="69"/>
        <v/>
      </c>
      <c r="O469" s="27" t="b">
        <f>IF(COUNTIF($G$13:G469,G469)&gt;1,TRUE,FALSE)</f>
        <v>0</v>
      </c>
      <c r="P469" s="92" t="str">
        <f t="shared" si="70"/>
        <v/>
      </c>
      <c r="Q469" s="28">
        <f t="shared" si="65"/>
        <v>44166</v>
      </c>
      <c r="R469" s="27" t="b">
        <f t="shared" si="71"/>
        <v>0</v>
      </c>
      <c r="S469" s="4"/>
      <c r="T469" s="4"/>
    </row>
    <row r="470" spans="1:20" s="30" customFormat="1" x14ac:dyDescent="0.25">
      <c r="A470" s="19">
        <v>458</v>
      </c>
      <c r="B470" s="20"/>
      <c r="C470" s="1"/>
      <c r="D470" s="91"/>
      <c r="E470" s="1"/>
      <c r="F470" s="1"/>
      <c r="G470" s="20"/>
      <c r="H470" s="201" t="str">
        <f t="shared" si="66"/>
        <v/>
      </c>
      <c r="I470" s="27" t="b">
        <v>0</v>
      </c>
      <c r="J470" s="92" t="str">
        <f t="shared" si="67"/>
        <v/>
      </c>
      <c r="K470" s="27" t="b">
        <f t="shared" si="63"/>
        <v>0</v>
      </c>
      <c r="L470" s="92" t="str">
        <f t="shared" si="68"/>
        <v/>
      </c>
      <c r="M470" s="27" t="b">
        <f t="shared" si="64"/>
        <v>0</v>
      </c>
      <c r="N470" s="92" t="str">
        <f t="shared" si="69"/>
        <v/>
      </c>
      <c r="O470" s="27" t="b">
        <f>IF(COUNTIF($G$13:G470,G470)&gt;1,TRUE,FALSE)</f>
        <v>0</v>
      </c>
      <c r="P470" s="92" t="str">
        <f t="shared" si="70"/>
        <v/>
      </c>
      <c r="Q470" s="28">
        <f t="shared" si="65"/>
        <v>44166</v>
      </c>
      <c r="R470" s="27" t="b">
        <f t="shared" si="71"/>
        <v>0</v>
      </c>
      <c r="S470" s="4"/>
      <c r="T470" s="4"/>
    </row>
    <row r="471" spans="1:20" s="30" customFormat="1" x14ac:dyDescent="0.25">
      <c r="A471" s="19">
        <v>459</v>
      </c>
      <c r="B471" s="20"/>
      <c r="C471" s="1"/>
      <c r="D471" s="91"/>
      <c r="E471" s="1"/>
      <c r="F471" s="1"/>
      <c r="G471" s="20"/>
      <c r="H471" s="201" t="str">
        <f t="shared" si="66"/>
        <v/>
      </c>
      <c r="I471" s="27" t="b">
        <v>0</v>
      </c>
      <c r="J471" s="92" t="str">
        <f t="shared" si="67"/>
        <v/>
      </c>
      <c r="K471" s="27" t="b">
        <f t="shared" si="63"/>
        <v>0</v>
      </c>
      <c r="L471" s="92" t="str">
        <f t="shared" si="68"/>
        <v/>
      </c>
      <c r="M471" s="27" t="b">
        <f t="shared" si="64"/>
        <v>0</v>
      </c>
      <c r="N471" s="92" t="str">
        <f t="shared" si="69"/>
        <v/>
      </c>
      <c r="O471" s="27" t="b">
        <f>IF(COUNTIF($G$13:G471,G471)&gt;1,TRUE,FALSE)</f>
        <v>0</v>
      </c>
      <c r="P471" s="92" t="str">
        <f t="shared" si="70"/>
        <v/>
      </c>
      <c r="Q471" s="28">
        <f t="shared" si="65"/>
        <v>44166</v>
      </c>
      <c r="R471" s="27" t="b">
        <f t="shared" si="71"/>
        <v>0</v>
      </c>
      <c r="S471" s="4"/>
      <c r="T471" s="4"/>
    </row>
    <row r="472" spans="1:20" s="30" customFormat="1" x14ac:dyDescent="0.25">
      <c r="A472" s="19">
        <v>460</v>
      </c>
      <c r="B472" s="20"/>
      <c r="C472" s="1"/>
      <c r="D472" s="91"/>
      <c r="E472" s="1"/>
      <c r="F472" s="1"/>
      <c r="G472" s="20"/>
      <c r="H472" s="201" t="str">
        <f t="shared" si="66"/>
        <v/>
      </c>
      <c r="I472" s="27" t="b">
        <v>0</v>
      </c>
      <c r="J472" s="92" t="str">
        <f t="shared" si="67"/>
        <v/>
      </c>
      <c r="K472" s="27" t="b">
        <f t="shared" si="63"/>
        <v>0</v>
      </c>
      <c r="L472" s="92" t="str">
        <f t="shared" si="68"/>
        <v/>
      </c>
      <c r="M472" s="27" t="b">
        <f t="shared" si="64"/>
        <v>0</v>
      </c>
      <c r="N472" s="92" t="str">
        <f t="shared" si="69"/>
        <v/>
      </c>
      <c r="O472" s="27" t="b">
        <f>IF(COUNTIF($G$13:G472,G472)&gt;1,TRUE,FALSE)</f>
        <v>0</v>
      </c>
      <c r="P472" s="92" t="str">
        <f t="shared" si="70"/>
        <v/>
      </c>
      <c r="Q472" s="28">
        <f t="shared" si="65"/>
        <v>44166</v>
      </c>
      <c r="R472" s="27" t="b">
        <f t="shared" si="71"/>
        <v>0</v>
      </c>
      <c r="S472" s="4"/>
      <c r="T472" s="4"/>
    </row>
    <row r="473" spans="1:20" s="30" customFormat="1" x14ac:dyDescent="0.25">
      <c r="A473" s="19">
        <v>461</v>
      </c>
      <c r="B473" s="20"/>
      <c r="C473" s="1"/>
      <c r="D473" s="91"/>
      <c r="E473" s="1"/>
      <c r="F473" s="1"/>
      <c r="G473" s="20"/>
      <c r="H473" s="201" t="str">
        <f t="shared" si="66"/>
        <v/>
      </c>
      <c r="I473" s="27" t="b">
        <v>0</v>
      </c>
      <c r="J473" s="92" t="str">
        <f t="shared" si="67"/>
        <v/>
      </c>
      <c r="K473" s="27" t="b">
        <f t="shared" si="63"/>
        <v>0</v>
      </c>
      <c r="L473" s="92" t="str">
        <f t="shared" si="68"/>
        <v/>
      </c>
      <c r="M473" s="27" t="b">
        <f t="shared" si="64"/>
        <v>0</v>
      </c>
      <c r="N473" s="92" t="str">
        <f t="shared" si="69"/>
        <v/>
      </c>
      <c r="O473" s="27" t="b">
        <f>IF(COUNTIF($G$13:G473,G473)&gt;1,TRUE,FALSE)</f>
        <v>0</v>
      </c>
      <c r="P473" s="92" t="str">
        <f t="shared" si="70"/>
        <v/>
      </c>
      <c r="Q473" s="28">
        <f t="shared" si="65"/>
        <v>44166</v>
      </c>
      <c r="R473" s="27" t="b">
        <f t="shared" si="71"/>
        <v>0</v>
      </c>
      <c r="S473" s="4"/>
      <c r="T473" s="4"/>
    </row>
    <row r="474" spans="1:20" s="30" customFormat="1" x14ac:dyDescent="0.25">
      <c r="A474" s="19">
        <v>462</v>
      </c>
      <c r="B474" s="20"/>
      <c r="C474" s="1"/>
      <c r="D474" s="91"/>
      <c r="E474" s="1"/>
      <c r="F474" s="1"/>
      <c r="G474" s="20"/>
      <c r="H474" s="201" t="str">
        <f t="shared" si="66"/>
        <v/>
      </c>
      <c r="I474" s="27" t="b">
        <v>0</v>
      </c>
      <c r="J474" s="92" t="str">
        <f t="shared" si="67"/>
        <v/>
      </c>
      <c r="K474" s="27" t="b">
        <f t="shared" si="63"/>
        <v>0</v>
      </c>
      <c r="L474" s="92" t="str">
        <f t="shared" si="68"/>
        <v/>
      </c>
      <c r="M474" s="27" t="b">
        <f t="shared" si="64"/>
        <v>0</v>
      </c>
      <c r="N474" s="92" t="str">
        <f t="shared" si="69"/>
        <v/>
      </c>
      <c r="O474" s="27" t="b">
        <f>IF(COUNTIF($G$13:G474,G474)&gt;1,TRUE,FALSE)</f>
        <v>0</v>
      </c>
      <c r="P474" s="92" t="str">
        <f t="shared" si="70"/>
        <v/>
      </c>
      <c r="Q474" s="28">
        <f t="shared" si="65"/>
        <v>44166</v>
      </c>
      <c r="R474" s="27" t="b">
        <f t="shared" si="71"/>
        <v>0</v>
      </c>
      <c r="S474" s="4"/>
      <c r="T474" s="4"/>
    </row>
    <row r="475" spans="1:20" s="30" customFormat="1" x14ac:dyDescent="0.25">
      <c r="A475" s="19">
        <v>463</v>
      </c>
      <c r="B475" s="20"/>
      <c r="C475" s="1"/>
      <c r="D475" s="91"/>
      <c r="E475" s="1"/>
      <c r="F475" s="1"/>
      <c r="G475" s="20"/>
      <c r="H475" s="201" t="str">
        <f t="shared" si="66"/>
        <v/>
      </c>
      <c r="I475" s="27" t="b">
        <v>0</v>
      </c>
      <c r="J475" s="92" t="str">
        <f t="shared" si="67"/>
        <v/>
      </c>
      <c r="K475" s="27" t="b">
        <f t="shared" si="63"/>
        <v>0</v>
      </c>
      <c r="L475" s="92" t="str">
        <f t="shared" si="68"/>
        <v/>
      </c>
      <c r="M475" s="27" t="b">
        <f t="shared" si="64"/>
        <v>0</v>
      </c>
      <c r="N475" s="92" t="str">
        <f t="shared" si="69"/>
        <v/>
      </c>
      <c r="O475" s="27" t="b">
        <f>IF(COUNTIF($G$13:G475,G475)&gt;1,TRUE,FALSE)</f>
        <v>0</v>
      </c>
      <c r="P475" s="92" t="str">
        <f t="shared" si="70"/>
        <v/>
      </c>
      <c r="Q475" s="28">
        <f t="shared" si="65"/>
        <v>44166</v>
      </c>
      <c r="R475" s="27" t="b">
        <f t="shared" si="71"/>
        <v>0</v>
      </c>
      <c r="S475" s="4"/>
      <c r="T475" s="4"/>
    </row>
    <row r="476" spans="1:20" s="30" customFormat="1" x14ac:dyDescent="0.25">
      <c r="A476" s="19">
        <v>464</v>
      </c>
      <c r="B476" s="20"/>
      <c r="C476" s="1"/>
      <c r="D476" s="91"/>
      <c r="E476" s="1"/>
      <c r="F476" s="1"/>
      <c r="G476" s="20"/>
      <c r="H476" s="201" t="str">
        <f t="shared" si="66"/>
        <v/>
      </c>
      <c r="I476" s="27" t="b">
        <v>0</v>
      </c>
      <c r="J476" s="92" t="str">
        <f t="shared" si="67"/>
        <v/>
      </c>
      <c r="K476" s="27" t="b">
        <f t="shared" si="63"/>
        <v>0</v>
      </c>
      <c r="L476" s="92" t="str">
        <f t="shared" si="68"/>
        <v/>
      </c>
      <c r="M476" s="27" t="b">
        <f t="shared" si="64"/>
        <v>0</v>
      </c>
      <c r="N476" s="92" t="str">
        <f t="shared" si="69"/>
        <v/>
      </c>
      <c r="O476" s="27" t="b">
        <f>IF(COUNTIF($G$13:G476,G476)&gt;1,TRUE,FALSE)</f>
        <v>0</v>
      </c>
      <c r="P476" s="92" t="str">
        <f t="shared" si="70"/>
        <v/>
      </c>
      <c r="Q476" s="28">
        <f t="shared" si="65"/>
        <v>44166</v>
      </c>
      <c r="R476" s="27" t="b">
        <f t="shared" si="71"/>
        <v>0</v>
      </c>
      <c r="S476" s="4"/>
      <c r="T476" s="4"/>
    </row>
    <row r="477" spans="1:20" s="30" customFormat="1" x14ac:dyDescent="0.25">
      <c r="A477" s="19">
        <v>465</v>
      </c>
      <c r="B477" s="20"/>
      <c r="C477" s="1"/>
      <c r="D477" s="91"/>
      <c r="E477" s="1"/>
      <c r="F477" s="1"/>
      <c r="G477" s="20"/>
      <c r="H477" s="201" t="str">
        <f t="shared" si="66"/>
        <v/>
      </c>
      <c r="I477" s="27" t="b">
        <v>0</v>
      </c>
      <c r="J477" s="92" t="str">
        <f t="shared" si="67"/>
        <v/>
      </c>
      <c r="K477" s="27" t="b">
        <f t="shared" si="63"/>
        <v>0</v>
      </c>
      <c r="L477" s="92" t="str">
        <f t="shared" si="68"/>
        <v/>
      </c>
      <c r="M477" s="27" t="b">
        <f t="shared" si="64"/>
        <v>0</v>
      </c>
      <c r="N477" s="92" t="str">
        <f t="shared" si="69"/>
        <v/>
      </c>
      <c r="O477" s="27" t="b">
        <f>IF(COUNTIF($G$13:G477,G477)&gt;1,TRUE,FALSE)</f>
        <v>0</v>
      </c>
      <c r="P477" s="92" t="str">
        <f t="shared" si="70"/>
        <v/>
      </c>
      <c r="Q477" s="28">
        <f t="shared" si="65"/>
        <v>44166</v>
      </c>
      <c r="R477" s="27" t="b">
        <f t="shared" si="71"/>
        <v>0</v>
      </c>
      <c r="S477" s="4"/>
      <c r="T477" s="4"/>
    </row>
    <row r="478" spans="1:20" s="30" customFormat="1" x14ac:dyDescent="0.25">
      <c r="A478" s="19">
        <v>466</v>
      </c>
      <c r="B478" s="20"/>
      <c r="C478" s="1"/>
      <c r="D478" s="91"/>
      <c r="E478" s="1"/>
      <c r="F478" s="1"/>
      <c r="G478" s="20"/>
      <c r="H478" s="201" t="str">
        <f t="shared" si="66"/>
        <v/>
      </c>
      <c r="I478" s="27" t="b">
        <v>0</v>
      </c>
      <c r="J478" s="92" t="str">
        <f t="shared" si="67"/>
        <v/>
      </c>
      <c r="K478" s="27" t="b">
        <f t="shared" si="63"/>
        <v>0</v>
      </c>
      <c r="L478" s="92" t="str">
        <f t="shared" si="68"/>
        <v/>
      </c>
      <c r="M478" s="27" t="b">
        <f t="shared" si="64"/>
        <v>0</v>
      </c>
      <c r="N478" s="92" t="str">
        <f t="shared" si="69"/>
        <v/>
      </c>
      <c r="O478" s="27" t="b">
        <f>IF(COUNTIF($G$13:G478,G478)&gt;1,TRUE,FALSE)</f>
        <v>0</v>
      </c>
      <c r="P478" s="92" t="str">
        <f t="shared" si="70"/>
        <v/>
      </c>
      <c r="Q478" s="28">
        <f t="shared" si="65"/>
        <v>44166</v>
      </c>
      <c r="R478" s="27" t="b">
        <f t="shared" si="71"/>
        <v>0</v>
      </c>
      <c r="S478" s="4"/>
      <c r="T478" s="4"/>
    </row>
    <row r="479" spans="1:20" s="30" customFormat="1" x14ac:dyDescent="0.25">
      <c r="A479" s="19">
        <v>467</v>
      </c>
      <c r="B479" s="20"/>
      <c r="C479" s="1"/>
      <c r="D479" s="91"/>
      <c r="E479" s="1"/>
      <c r="F479" s="1"/>
      <c r="G479" s="20"/>
      <c r="H479" s="201" t="str">
        <f t="shared" si="66"/>
        <v/>
      </c>
      <c r="I479" s="27" t="b">
        <v>0</v>
      </c>
      <c r="J479" s="92" t="str">
        <f t="shared" si="67"/>
        <v/>
      </c>
      <c r="K479" s="27" t="b">
        <f t="shared" si="63"/>
        <v>0</v>
      </c>
      <c r="L479" s="92" t="str">
        <f t="shared" si="68"/>
        <v/>
      </c>
      <c r="M479" s="27" t="b">
        <f t="shared" si="64"/>
        <v>0</v>
      </c>
      <c r="N479" s="92" t="str">
        <f t="shared" si="69"/>
        <v/>
      </c>
      <c r="O479" s="27" t="b">
        <f>IF(COUNTIF($G$13:G479,G479)&gt;1,TRUE,FALSE)</f>
        <v>0</v>
      </c>
      <c r="P479" s="92" t="str">
        <f t="shared" si="70"/>
        <v/>
      </c>
      <c r="Q479" s="28">
        <f t="shared" si="65"/>
        <v>44166</v>
      </c>
      <c r="R479" s="27" t="b">
        <f t="shared" si="71"/>
        <v>0</v>
      </c>
      <c r="S479" s="4"/>
      <c r="T479" s="4"/>
    </row>
    <row r="480" spans="1:20" s="30" customFormat="1" x14ac:dyDescent="0.25">
      <c r="A480" s="19">
        <v>468</v>
      </c>
      <c r="B480" s="20"/>
      <c r="C480" s="1"/>
      <c r="D480" s="91"/>
      <c r="E480" s="1"/>
      <c r="F480" s="1"/>
      <c r="G480" s="20"/>
      <c r="H480" s="201" t="str">
        <f t="shared" si="66"/>
        <v/>
      </c>
      <c r="I480" s="27" t="b">
        <v>0</v>
      </c>
      <c r="J480" s="92" t="str">
        <f t="shared" si="67"/>
        <v/>
      </c>
      <c r="K480" s="27" t="b">
        <f t="shared" si="63"/>
        <v>0</v>
      </c>
      <c r="L480" s="92" t="str">
        <f t="shared" si="68"/>
        <v/>
      </c>
      <c r="M480" s="27" t="b">
        <f t="shared" si="64"/>
        <v>0</v>
      </c>
      <c r="N480" s="92" t="str">
        <f t="shared" si="69"/>
        <v/>
      </c>
      <c r="O480" s="27" t="b">
        <f>IF(COUNTIF($G$13:G480,G480)&gt;1,TRUE,FALSE)</f>
        <v>0</v>
      </c>
      <c r="P480" s="92" t="str">
        <f t="shared" si="70"/>
        <v/>
      </c>
      <c r="Q480" s="28">
        <f t="shared" si="65"/>
        <v>44166</v>
      </c>
      <c r="R480" s="27" t="b">
        <f t="shared" si="71"/>
        <v>0</v>
      </c>
      <c r="S480" s="4"/>
      <c r="T480" s="4"/>
    </row>
    <row r="481" spans="1:20" s="30" customFormat="1" x14ac:dyDescent="0.25">
      <c r="A481" s="19">
        <v>469</v>
      </c>
      <c r="B481" s="20"/>
      <c r="C481" s="1"/>
      <c r="D481" s="91"/>
      <c r="E481" s="1"/>
      <c r="F481" s="1"/>
      <c r="G481" s="20"/>
      <c r="H481" s="201" t="str">
        <f t="shared" si="66"/>
        <v/>
      </c>
      <c r="I481" s="27" t="b">
        <v>0</v>
      </c>
      <c r="J481" s="92" t="str">
        <f t="shared" si="67"/>
        <v/>
      </c>
      <c r="K481" s="27" t="b">
        <f t="shared" si="63"/>
        <v>0</v>
      </c>
      <c r="L481" s="92" t="str">
        <f t="shared" si="68"/>
        <v/>
      </c>
      <c r="M481" s="27" t="b">
        <f t="shared" si="64"/>
        <v>0</v>
      </c>
      <c r="N481" s="92" t="str">
        <f t="shared" si="69"/>
        <v/>
      </c>
      <c r="O481" s="27" t="b">
        <f>IF(COUNTIF($G$13:G481,G481)&gt;1,TRUE,FALSE)</f>
        <v>0</v>
      </c>
      <c r="P481" s="92" t="str">
        <f t="shared" si="70"/>
        <v/>
      </c>
      <c r="Q481" s="28">
        <f t="shared" si="65"/>
        <v>44166</v>
      </c>
      <c r="R481" s="27" t="b">
        <f t="shared" si="71"/>
        <v>0</v>
      </c>
      <c r="S481" s="4"/>
      <c r="T481" s="4"/>
    </row>
    <row r="482" spans="1:20" s="30" customFormat="1" x14ac:dyDescent="0.25">
      <c r="A482" s="19">
        <v>470</v>
      </c>
      <c r="B482" s="20"/>
      <c r="C482" s="1"/>
      <c r="D482" s="91"/>
      <c r="E482" s="1"/>
      <c r="F482" s="1"/>
      <c r="G482" s="20"/>
      <c r="H482" s="201" t="str">
        <f t="shared" si="66"/>
        <v/>
      </c>
      <c r="I482" s="27" t="b">
        <v>0</v>
      </c>
      <c r="J482" s="92" t="str">
        <f t="shared" si="67"/>
        <v/>
      </c>
      <c r="K482" s="27" t="b">
        <f t="shared" si="63"/>
        <v>0</v>
      </c>
      <c r="L482" s="92" t="str">
        <f t="shared" si="68"/>
        <v/>
      </c>
      <c r="M482" s="27" t="b">
        <f t="shared" si="64"/>
        <v>0</v>
      </c>
      <c r="N482" s="92" t="str">
        <f t="shared" si="69"/>
        <v/>
      </c>
      <c r="O482" s="27" t="b">
        <f>IF(COUNTIF($G$13:G482,G482)&gt;1,TRUE,FALSE)</f>
        <v>0</v>
      </c>
      <c r="P482" s="92" t="str">
        <f t="shared" si="70"/>
        <v/>
      </c>
      <c r="Q482" s="28">
        <f t="shared" si="65"/>
        <v>44166</v>
      </c>
      <c r="R482" s="27" t="b">
        <f t="shared" si="71"/>
        <v>0</v>
      </c>
      <c r="S482" s="4"/>
      <c r="T482" s="4"/>
    </row>
    <row r="483" spans="1:20" s="30" customFormat="1" x14ac:dyDescent="0.25">
      <c r="A483" s="19">
        <v>471</v>
      </c>
      <c r="B483" s="20"/>
      <c r="C483" s="1"/>
      <c r="D483" s="91"/>
      <c r="E483" s="1"/>
      <c r="F483" s="1"/>
      <c r="G483" s="20"/>
      <c r="H483" s="201" t="str">
        <f t="shared" si="66"/>
        <v/>
      </c>
      <c r="I483" s="27" t="b">
        <v>0</v>
      </c>
      <c r="J483" s="92" t="str">
        <f t="shared" si="67"/>
        <v/>
      </c>
      <c r="K483" s="27" t="b">
        <f t="shared" si="63"/>
        <v>0</v>
      </c>
      <c r="L483" s="92" t="str">
        <f t="shared" si="68"/>
        <v/>
      </c>
      <c r="M483" s="27" t="b">
        <f t="shared" si="64"/>
        <v>0</v>
      </c>
      <c r="N483" s="92" t="str">
        <f t="shared" si="69"/>
        <v/>
      </c>
      <c r="O483" s="27" t="b">
        <f>IF(COUNTIF($G$13:G483,G483)&gt;1,TRUE,FALSE)</f>
        <v>0</v>
      </c>
      <c r="P483" s="92" t="str">
        <f t="shared" si="70"/>
        <v/>
      </c>
      <c r="Q483" s="28">
        <f t="shared" si="65"/>
        <v>44166</v>
      </c>
      <c r="R483" s="27" t="b">
        <f t="shared" si="71"/>
        <v>0</v>
      </c>
      <c r="S483" s="4"/>
      <c r="T483" s="4"/>
    </row>
    <row r="484" spans="1:20" s="30" customFormat="1" x14ac:dyDescent="0.25">
      <c r="A484" s="19">
        <v>472</v>
      </c>
      <c r="B484" s="20"/>
      <c r="C484" s="1"/>
      <c r="D484" s="91"/>
      <c r="E484" s="1"/>
      <c r="F484" s="1"/>
      <c r="G484" s="20"/>
      <c r="H484" s="201" t="str">
        <f t="shared" si="66"/>
        <v/>
      </c>
      <c r="I484" s="27" t="b">
        <v>0</v>
      </c>
      <c r="J484" s="92" t="str">
        <f t="shared" si="67"/>
        <v/>
      </c>
      <c r="K484" s="27" t="b">
        <f t="shared" si="63"/>
        <v>0</v>
      </c>
      <c r="L484" s="92" t="str">
        <f t="shared" si="68"/>
        <v/>
      </c>
      <c r="M484" s="27" t="b">
        <f t="shared" si="64"/>
        <v>0</v>
      </c>
      <c r="N484" s="92" t="str">
        <f t="shared" si="69"/>
        <v/>
      </c>
      <c r="O484" s="27" t="b">
        <f>IF(COUNTIF($G$13:G484,G484)&gt;1,TRUE,FALSE)</f>
        <v>0</v>
      </c>
      <c r="P484" s="92" t="str">
        <f t="shared" si="70"/>
        <v/>
      </c>
      <c r="Q484" s="28">
        <f t="shared" si="65"/>
        <v>44166</v>
      </c>
      <c r="R484" s="27" t="b">
        <f t="shared" si="71"/>
        <v>0</v>
      </c>
      <c r="S484" s="4"/>
      <c r="T484" s="4"/>
    </row>
    <row r="485" spans="1:20" s="30" customFormat="1" x14ac:dyDescent="0.25">
      <c r="A485" s="19">
        <v>473</v>
      </c>
      <c r="B485" s="20"/>
      <c r="C485" s="1"/>
      <c r="D485" s="91"/>
      <c r="E485" s="1"/>
      <c r="F485" s="1"/>
      <c r="G485" s="20"/>
      <c r="H485" s="201" t="str">
        <f t="shared" si="66"/>
        <v/>
      </c>
      <c r="I485" s="27" t="b">
        <v>0</v>
      </c>
      <c r="J485" s="92" t="str">
        <f t="shared" si="67"/>
        <v/>
      </c>
      <c r="K485" s="27" t="b">
        <f t="shared" si="63"/>
        <v>0</v>
      </c>
      <c r="L485" s="92" t="str">
        <f t="shared" si="68"/>
        <v/>
      </c>
      <c r="M485" s="27" t="b">
        <f t="shared" si="64"/>
        <v>0</v>
      </c>
      <c r="N485" s="92" t="str">
        <f t="shared" si="69"/>
        <v/>
      </c>
      <c r="O485" s="27" t="b">
        <f>IF(COUNTIF($G$13:G485,G485)&gt;1,TRUE,FALSE)</f>
        <v>0</v>
      </c>
      <c r="P485" s="92" t="str">
        <f t="shared" si="70"/>
        <v/>
      </c>
      <c r="Q485" s="28">
        <f t="shared" si="65"/>
        <v>44166</v>
      </c>
      <c r="R485" s="27" t="b">
        <f t="shared" si="71"/>
        <v>0</v>
      </c>
      <c r="S485" s="4"/>
      <c r="T485" s="4"/>
    </row>
    <row r="486" spans="1:20" s="30" customFormat="1" x14ac:dyDescent="0.25">
      <c r="A486" s="19">
        <v>474</v>
      </c>
      <c r="B486" s="20"/>
      <c r="C486" s="1"/>
      <c r="D486" s="91"/>
      <c r="E486" s="1"/>
      <c r="F486" s="1"/>
      <c r="G486" s="20"/>
      <c r="H486" s="201" t="str">
        <f t="shared" si="66"/>
        <v/>
      </c>
      <c r="I486" s="27" t="b">
        <v>0</v>
      </c>
      <c r="J486" s="92" t="str">
        <f t="shared" si="67"/>
        <v/>
      </c>
      <c r="K486" s="27" t="b">
        <f t="shared" si="63"/>
        <v>0</v>
      </c>
      <c r="L486" s="92" t="str">
        <f t="shared" si="68"/>
        <v/>
      </c>
      <c r="M486" s="27" t="b">
        <f t="shared" si="64"/>
        <v>0</v>
      </c>
      <c r="N486" s="92" t="str">
        <f t="shared" si="69"/>
        <v/>
      </c>
      <c r="O486" s="27" t="b">
        <f>IF(COUNTIF($G$13:G486,G486)&gt;1,TRUE,FALSE)</f>
        <v>0</v>
      </c>
      <c r="P486" s="92" t="str">
        <f t="shared" si="70"/>
        <v/>
      </c>
      <c r="Q486" s="28">
        <f t="shared" si="65"/>
        <v>44166</v>
      </c>
      <c r="R486" s="27" t="b">
        <f t="shared" si="71"/>
        <v>0</v>
      </c>
      <c r="S486" s="4"/>
      <c r="T486" s="4"/>
    </row>
    <row r="487" spans="1:20" s="30" customFormat="1" x14ac:dyDescent="0.25">
      <c r="A487" s="19">
        <v>475</v>
      </c>
      <c r="B487" s="20"/>
      <c r="C487" s="1"/>
      <c r="D487" s="91"/>
      <c r="E487" s="1"/>
      <c r="F487" s="1"/>
      <c r="G487" s="20"/>
      <c r="H487" s="201" t="str">
        <f t="shared" si="66"/>
        <v/>
      </c>
      <c r="I487" s="27" t="b">
        <v>0</v>
      </c>
      <c r="J487" s="92" t="str">
        <f t="shared" si="67"/>
        <v/>
      </c>
      <c r="K487" s="27" t="b">
        <f t="shared" si="63"/>
        <v>0</v>
      </c>
      <c r="L487" s="92" t="str">
        <f t="shared" si="68"/>
        <v/>
      </c>
      <c r="M487" s="27" t="b">
        <f t="shared" si="64"/>
        <v>0</v>
      </c>
      <c r="N487" s="92" t="str">
        <f t="shared" si="69"/>
        <v/>
      </c>
      <c r="O487" s="27" t="b">
        <f>IF(COUNTIF($G$13:G487,G487)&gt;1,TRUE,FALSE)</f>
        <v>0</v>
      </c>
      <c r="P487" s="92" t="str">
        <f t="shared" si="70"/>
        <v/>
      </c>
      <c r="Q487" s="28">
        <f t="shared" si="65"/>
        <v>44166</v>
      </c>
      <c r="R487" s="27" t="b">
        <f t="shared" si="71"/>
        <v>0</v>
      </c>
      <c r="S487" s="4"/>
      <c r="T487" s="4"/>
    </row>
    <row r="488" spans="1:20" s="30" customFormat="1" x14ac:dyDescent="0.25">
      <c r="A488" s="19">
        <v>476</v>
      </c>
      <c r="B488" s="20"/>
      <c r="C488" s="1"/>
      <c r="D488" s="91"/>
      <c r="E488" s="1"/>
      <c r="F488" s="1"/>
      <c r="G488" s="20"/>
      <c r="H488" s="201" t="str">
        <f t="shared" si="66"/>
        <v/>
      </c>
      <c r="I488" s="27" t="b">
        <v>0</v>
      </c>
      <c r="J488" s="92" t="str">
        <f t="shared" si="67"/>
        <v/>
      </c>
      <c r="K488" s="27" t="b">
        <f t="shared" si="63"/>
        <v>0</v>
      </c>
      <c r="L488" s="92" t="str">
        <f t="shared" si="68"/>
        <v/>
      </c>
      <c r="M488" s="27" t="b">
        <f t="shared" si="64"/>
        <v>0</v>
      </c>
      <c r="N488" s="92" t="str">
        <f t="shared" si="69"/>
        <v/>
      </c>
      <c r="O488" s="27" t="b">
        <f>IF(COUNTIF($G$13:G488,G488)&gt;1,TRUE,FALSE)</f>
        <v>0</v>
      </c>
      <c r="P488" s="92" t="str">
        <f t="shared" si="70"/>
        <v/>
      </c>
      <c r="Q488" s="28">
        <f t="shared" si="65"/>
        <v>44166</v>
      </c>
      <c r="R488" s="27" t="b">
        <f t="shared" si="71"/>
        <v>0</v>
      </c>
      <c r="S488" s="4"/>
      <c r="T488" s="4"/>
    </row>
    <row r="489" spans="1:20" s="30" customFormat="1" x14ac:dyDescent="0.25">
      <c r="A489" s="19">
        <v>477</v>
      </c>
      <c r="B489" s="20"/>
      <c r="C489" s="1"/>
      <c r="D489" s="91"/>
      <c r="E489" s="1"/>
      <c r="F489" s="1"/>
      <c r="G489" s="20"/>
      <c r="H489" s="201" t="str">
        <f t="shared" si="66"/>
        <v/>
      </c>
      <c r="I489" s="27" t="b">
        <v>0</v>
      </c>
      <c r="J489" s="92" t="str">
        <f t="shared" si="67"/>
        <v/>
      </c>
      <c r="K489" s="27" t="b">
        <f t="shared" si="63"/>
        <v>0</v>
      </c>
      <c r="L489" s="92" t="str">
        <f t="shared" si="68"/>
        <v/>
      </c>
      <c r="M489" s="27" t="b">
        <f t="shared" si="64"/>
        <v>0</v>
      </c>
      <c r="N489" s="92" t="str">
        <f t="shared" si="69"/>
        <v/>
      </c>
      <c r="O489" s="27" t="b">
        <f>IF(COUNTIF($G$13:G489,G489)&gt;1,TRUE,FALSE)</f>
        <v>0</v>
      </c>
      <c r="P489" s="92" t="str">
        <f t="shared" si="70"/>
        <v/>
      </c>
      <c r="Q489" s="28">
        <f t="shared" si="65"/>
        <v>44166</v>
      </c>
      <c r="R489" s="27" t="b">
        <f t="shared" si="71"/>
        <v>0</v>
      </c>
      <c r="S489" s="4"/>
      <c r="T489" s="4"/>
    </row>
    <row r="490" spans="1:20" s="30" customFormat="1" x14ac:dyDescent="0.25">
      <c r="A490" s="19">
        <v>478</v>
      </c>
      <c r="B490" s="20"/>
      <c r="C490" s="1"/>
      <c r="D490" s="91"/>
      <c r="E490" s="1"/>
      <c r="F490" s="1"/>
      <c r="G490" s="20"/>
      <c r="H490" s="201" t="str">
        <f t="shared" si="66"/>
        <v/>
      </c>
      <c r="I490" s="27" t="b">
        <v>0</v>
      </c>
      <c r="J490" s="92" t="str">
        <f t="shared" si="67"/>
        <v/>
      </c>
      <c r="K490" s="27" t="b">
        <f t="shared" si="63"/>
        <v>0</v>
      </c>
      <c r="L490" s="92" t="str">
        <f t="shared" si="68"/>
        <v/>
      </c>
      <c r="M490" s="27" t="b">
        <f t="shared" si="64"/>
        <v>0</v>
      </c>
      <c r="N490" s="92" t="str">
        <f t="shared" si="69"/>
        <v/>
      </c>
      <c r="O490" s="27" t="b">
        <f>IF(COUNTIF($G$13:G490,G490)&gt;1,TRUE,FALSE)</f>
        <v>0</v>
      </c>
      <c r="P490" s="92" t="str">
        <f t="shared" si="70"/>
        <v/>
      </c>
      <c r="Q490" s="28">
        <f t="shared" si="65"/>
        <v>44166</v>
      </c>
      <c r="R490" s="27" t="b">
        <f t="shared" si="71"/>
        <v>0</v>
      </c>
      <c r="S490" s="4"/>
      <c r="T490" s="4"/>
    </row>
    <row r="491" spans="1:20" s="30" customFormat="1" x14ac:dyDescent="0.25">
      <c r="A491" s="19">
        <v>479</v>
      </c>
      <c r="B491" s="20"/>
      <c r="C491" s="1"/>
      <c r="D491" s="91"/>
      <c r="E491" s="1"/>
      <c r="F491" s="1"/>
      <c r="G491" s="20"/>
      <c r="H491" s="201" t="str">
        <f t="shared" si="66"/>
        <v/>
      </c>
      <c r="I491" s="27" t="b">
        <v>0</v>
      </c>
      <c r="J491" s="92" t="str">
        <f t="shared" si="67"/>
        <v/>
      </c>
      <c r="K491" s="27" t="b">
        <f t="shared" si="63"/>
        <v>0</v>
      </c>
      <c r="L491" s="92" t="str">
        <f t="shared" si="68"/>
        <v/>
      </c>
      <c r="M491" s="27" t="b">
        <f t="shared" si="64"/>
        <v>0</v>
      </c>
      <c r="N491" s="92" t="str">
        <f t="shared" si="69"/>
        <v/>
      </c>
      <c r="O491" s="27" t="b">
        <f>IF(COUNTIF($G$13:G491,G491)&gt;1,TRUE,FALSE)</f>
        <v>0</v>
      </c>
      <c r="P491" s="92" t="str">
        <f t="shared" si="70"/>
        <v/>
      </c>
      <c r="Q491" s="28">
        <f t="shared" si="65"/>
        <v>44166</v>
      </c>
      <c r="R491" s="27" t="b">
        <f t="shared" si="71"/>
        <v>0</v>
      </c>
      <c r="S491" s="4"/>
      <c r="T491" s="4"/>
    </row>
    <row r="492" spans="1:20" s="30" customFormat="1" x14ac:dyDescent="0.25">
      <c r="A492" s="19">
        <v>480</v>
      </c>
      <c r="B492" s="20"/>
      <c r="C492" s="1"/>
      <c r="D492" s="91"/>
      <c r="E492" s="1"/>
      <c r="F492" s="1"/>
      <c r="G492" s="20"/>
      <c r="H492" s="201" t="str">
        <f t="shared" si="66"/>
        <v/>
      </c>
      <c r="I492" s="27" t="b">
        <v>0</v>
      </c>
      <c r="J492" s="92" t="str">
        <f t="shared" si="67"/>
        <v/>
      </c>
      <c r="K492" s="27" t="b">
        <f t="shared" si="63"/>
        <v>0</v>
      </c>
      <c r="L492" s="92" t="str">
        <f t="shared" si="68"/>
        <v/>
      </c>
      <c r="M492" s="27" t="b">
        <f t="shared" si="64"/>
        <v>0</v>
      </c>
      <c r="N492" s="92" t="str">
        <f t="shared" si="69"/>
        <v/>
      </c>
      <c r="O492" s="27" t="b">
        <f>IF(COUNTIF($G$13:G492,G492)&gt;1,TRUE,FALSE)</f>
        <v>0</v>
      </c>
      <c r="P492" s="92" t="str">
        <f t="shared" si="70"/>
        <v/>
      </c>
      <c r="Q492" s="28">
        <f t="shared" si="65"/>
        <v>44166</v>
      </c>
      <c r="R492" s="27" t="b">
        <f t="shared" si="71"/>
        <v>0</v>
      </c>
      <c r="S492" s="4"/>
      <c r="T492" s="4"/>
    </row>
    <row r="493" spans="1:20" s="30" customFormat="1" x14ac:dyDescent="0.25">
      <c r="A493" s="19">
        <v>481</v>
      </c>
      <c r="B493" s="20"/>
      <c r="C493" s="1"/>
      <c r="D493" s="91"/>
      <c r="E493" s="1"/>
      <c r="F493" s="1"/>
      <c r="G493" s="20"/>
      <c r="H493" s="201" t="str">
        <f t="shared" si="66"/>
        <v/>
      </c>
      <c r="I493" s="27" t="b">
        <v>0</v>
      </c>
      <c r="J493" s="92" t="str">
        <f t="shared" si="67"/>
        <v/>
      </c>
      <c r="K493" s="27" t="b">
        <f t="shared" si="63"/>
        <v>0</v>
      </c>
      <c r="L493" s="92" t="str">
        <f t="shared" si="68"/>
        <v/>
      </c>
      <c r="M493" s="27" t="b">
        <f t="shared" si="64"/>
        <v>0</v>
      </c>
      <c r="N493" s="92" t="str">
        <f t="shared" si="69"/>
        <v/>
      </c>
      <c r="O493" s="27" t="b">
        <f>IF(COUNTIF($G$13:G493,G493)&gt;1,TRUE,FALSE)</f>
        <v>0</v>
      </c>
      <c r="P493" s="92" t="str">
        <f t="shared" si="70"/>
        <v/>
      </c>
      <c r="Q493" s="28">
        <f t="shared" si="65"/>
        <v>44166</v>
      </c>
      <c r="R493" s="27" t="b">
        <f t="shared" si="71"/>
        <v>0</v>
      </c>
      <c r="S493" s="4"/>
      <c r="T493" s="4"/>
    </row>
    <row r="494" spans="1:20" s="30" customFormat="1" x14ac:dyDescent="0.25">
      <c r="A494" s="19">
        <v>482</v>
      </c>
      <c r="B494" s="20"/>
      <c r="C494" s="1"/>
      <c r="D494" s="91"/>
      <c r="E494" s="1"/>
      <c r="F494" s="1"/>
      <c r="G494" s="20"/>
      <c r="H494" s="201" t="str">
        <f t="shared" si="66"/>
        <v/>
      </c>
      <c r="I494" s="27" t="b">
        <v>0</v>
      </c>
      <c r="J494" s="92" t="str">
        <f t="shared" si="67"/>
        <v/>
      </c>
      <c r="K494" s="27" t="b">
        <f t="shared" si="63"/>
        <v>0</v>
      </c>
      <c r="L494" s="92" t="str">
        <f t="shared" si="68"/>
        <v/>
      </c>
      <c r="M494" s="27" t="b">
        <f t="shared" si="64"/>
        <v>0</v>
      </c>
      <c r="N494" s="92" t="str">
        <f t="shared" si="69"/>
        <v/>
      </c>
      <c r="O494" s="27" t="b">
        <f>IF(COUNTIF($G$13:G494,G494)&gt;1,TRUE,FALSE)</f>
        <v>0</v>
      </c>
      <c r="P494" s="92" t="str">
        <f t="shared" si="70"/>
        <v/>
      </c>
      <c r="Q494" s="28">
        <f t="shared" si="65"/>
        <v>44166</v>
      </c>
      <c r="R494" s="27" t="b">
        <f t="shared" si="71"/>
        <v>0</v>
      </c>
      <c r="S494" s="4"/>
      <c r="T494" s="4"/>
    </row>
    <row r="495" spans="1:20" s="30" customFormat="1" x14ac:dyDescent="0.25">
      <c r="A495" s="19">
        <v>483</v>
      </c>
      <c r="B495" s="20"/>
      <c r="C495" s="1"/>
      <c r="D495" s="91"/>
      <c r="E495" s="1"/>
      <c r="F495" s="1"/>
      <c r="G495" s="20"/>
      <c r="H495" s="201" t="str">
        <f t="shared" si="66"/>
        <v/>
      </c>
      <c r="I495" s="27" t="b">
        <v>0</v>
      </c>
      <c r="J495" s="92" t="str">
        <f t="shared" si="67"/>
        <v/>
      </c>
      <c r="K495" s="27" t="b">
        <f t="shared" si="63"/>
        <v>0</v>
      </c>
      <c r="L495" s="92" t="str">
        <f t="shared" si="68"/>
        <v/>
      </c>
      <c r="M495" s="27" t="b">
        <f t="shared" si="64"/>
        <v>0</v>
      </c>
      <c r="N495" s="92" t="str">
        <f t="shared" si="69"/>
        <v/>
      </c>
      <c r="O495" s="27" t="b">
        <f>IF(COUNTIF($G$13:G495,G495)&gt;1,TRUE,FALSE)</f>
        <v>0</v>
      </c>
      <c r="P495" s="92" t="str">
        <f t="shared" si="70"/>
        <v/>
      </c>
      <c r="Q495" s="28">
        <f t="shared" si="65"/>
        <v>44166</v>
      </c>
      <c r="R495" s="27" t="b">
        <f t="shared" si="71"/>
        <v>0</v>
      </c>
      <c r="S495" s="4"/>
      <c r="T495" s="4"/>
    </row>
    <row r="496" spans="1:20" s="30" customFormat="1" x14ac:dyDescent="0.25">
      <c r="A496" s="19">
        <v>484</v>
      </c>
      <c r="B496" s="20"/>
      <c r="C496" s="1"/>
      <c r="D496" s="91"/>
      <c r="E496" s="1"/>
      <c r="F496" s="1"/>
      <c r="G496" s="20"/>
      <c r="H496" s="201" t="str">
        <f t="shared" si="66"/>
        <v/>
      </c>
      <c r="I496" s="27" t="b">
        <v>0</v>
      </c>
      <c r="J496" s="92" t="str">
        <f t="shared" si="67"/>
        <v/>
      </c>
      <c r="K496" s="27" t="b">
        <f t="shared" si="63"/>
        <v>0</v>
      </c>
      <c r="L496" s="92" t="str">
        <f t="shared" si="68"/>
        <v/>
      </c>
      <c r="M496" s="27" t="b">
        <f t="shared" si="64"/>
        <v>0</v>
      </c>
      <c r="N496" s="92" t="str">
        <f t="shared" si="69"/>
        <v/>
      </c>
      <c r="O496" s="27" t="b">
        <f>IF(COUNTIF($G$13:G496,G496)&gt;1,TRUE,FALSE)</f>
        <v>0</v>
      </c>
      <c r="P496" s="92" t="str">
        <f t="shared" si="70"/>
        <v/>
      </c>
      <c r="Q496" s="28">
        <f t="shared" si="65"/>
        <v>44166</v>
      </c>
      <c r="R496" s="27" t="b">
        <f t="shared" si="71"/>
        <v>0</v>
      </c>
      <c r="S496" s="4"/>
      <c r="T496" s="4"/>
    </row>
    <row r="497" spans="1:20" s="30" customFormat="1" x14ac:dyDescent="0.25">
      <c r="A497" s="19">
        <v>485</v>
      </c>
      <c r="B497" s="20"/>
      <c r="C497" s="1"/>
      <c r="D497" s="91"/>
      <c r="E497" s="1"/>
      <c r="F497" s="1"/>
      <c r="G497" s="20"/>
      <c r="H497" s="201" t="str">
        <f t="shared" si="66"/>
        <v/>
      </c>
      <c r="I497" s="27" t="b">
        <v>0</v>
      </c>
      <c r="J497" s="92" t="str">
        <f t="shared" si="67"/>
        <v/>
      </c>
      <c r="K497" s="27" t="b">
        <f t="shared" si="63"/>
        <v>0</v>
      </c>
      <c r="L497" s="92" t="str">
        <f t="shared" si="68"/>
        <v/>
      </c>
      <c r="M497" s="27" t="b">
        <f t="shared" si="64"/>
        <v>0</v>
      </c>
      <c r="N497" s="92" t="str">
        <f t="shared" si="69"/>
        <v/>
      </c>
      <c r="O497" s="27" t="b">
        <f>IF(COUNTIF($G$13:G497,G497)&gt;1,TRUE,FALSE)</f>
        <v>0</v>
      </c>
      <c r="P497" s="92" t="str">
        <f t="shared" si="70"/>
        <v/>
      </c>
      <c r="Q497" s="28">
        <f t="shared" si="65"/>
        <v>44166</v>
      </c>
      <c r="R497" s="27" t="b">
        <f t="shared" si="71"/>
        <v>0</v>
      </c>
      <c r="S497" s="4"/>
      <c r="T497" s="4"/>
    </row>
    <row r="498" spans="1:20" s="30" customFormat="1" x14ac:dyDescent="0.25">
      <c r="A498" s="19">
        <v>486</v>
      </c>
      <c r="B498" s="20"/>
      <c r="C498" s="1"/>
      <c r="D498" s="91"/>
      <c r="E498" s="1"/>
      <c r="F498" s="1"/>
      <c r="G498" s="20"/>
      <c r="H498" s="201" t="str">
        <f t="shared" si="66"/>
        <v/>
      </c>
      <c r="I498" s="27" t="b">
        <v>0</v>
      </c>
      <c r="J498" s="92" t="str">
        <f t="shared" si="67"/>
        <v/>
      </c>
      <c r="K498" s="27" t="b">
        <f t="shared" si="63"/>
        <v>0</v>
      </c>
      <c r="L498" s="92" t="str">
        <f t="shared" si="68"/>
        <v/>
      </c>
      <c r="M498" s="27" t="b">
        <f t="shared" si="64"/>
        <v>0</v>
      </c>
      <c r="N498" s="92" t="str">
        <f t="shared" si="69"/>
        <v/>
      </c>
      <c r="O498" s="27" t="b">
        <f>IF(COUNTIF($G$13:G498,G498)&gt;1,TRUE,FALSE)</f>
        <v>0</v>
      </c>
      <c r="P498" s="92" t="str">
        <f t="shared" si="70"/>
        <v/>
      </c>
      <c r="Q498" s="28">
        <f t="shared" si="65"/>
        <v>44166</v>
      </c>
      <c r="R498" s="27" t="b">
        <f t="shared" si="71"/>
        <v>0</v>
      </c>
      <c r="S498" s="4"/>
      <c r="T498" s="4"/>
    </row>
    <row r="499" spans="1:20" s="30" customFormat="1" x14ac:dyDescent="0.25">
      <c r="A499" s="19">
        <v>487</v>
      </c>
      <c r="B499" s="20"/>
      <c r="C499" s="1"/>
      <c r="D499" s="91"/>
      <c r="E499" s="1"/>
      <c r="F499" s="1"/>
      <c r="G499" s="20"/>
      <c r="H499" s="201" t="str">
        <f t="shared" si="66"/>
        <v/>
      </c>
      <c r="I499" s="27" t="b">
        <v>0</v>
      </c>
      <c r="J499" s="92" t="str">
        <f t="shared" si="67"/>
        <v/>
      </c>
      <c r="K499" s="27" t="b">
        <f t="shared" si="63"/>
        <v>0</v>
      </c>
      <c r="L499" s="92" t="str">
        <f t="shared" si="68"/>
        <v/>
      </c>
      <c r="M499" s="27" t="b">
        <f t="shared" si="64"/>
        <v>0</v>
      </c>
      <c r="N499" s="92" t="str">
        <f t="shared" si="69"/>
        <v/>
      </c>
      <c r="O499" s="27" t="b">
        <f>IF(COUNTIF($G$13:G499,G499)&gt;1,TRUE,FALSE)</f>
        <v>0</v>
      </c>
      <c r="P499" s="92" t="str">
        <f t="shared" si="70"/>
        <v/>
      </c>
      <c r="Q499" s="28">
        <f t="shared" si="65"/>
        <v>44166</v>
      </c>
      <c r="R499" s="27" t="b">
        <f t="shared" si="71"/>
        <v>0</v>
      </c>
      <c r="S499" s="4"/>
      <c r="T499" s="4"/>
    </row>
    <row r="500" spans="1:20" s="30" customFormat="1" x14ac:dyDescent="0.25">
      <c r="A500" s="19">
        <v>488</v>
      </c>
      <c r="B500" s="20"/>
      <c r="C500" s="1"/>
      <c r="D500" s="91"/>
      <c r="E500" s="1"/>
      <c r="F500" s="1"/>
      <c r="G500" s="20"/>
      <c r="H500" s="201" t="str">
        <f t="shared" si="66"/>
        <v/>
      </c>
      <c r="I500" s="27" t="b">
        <v>0</v>
      </c>
      <c r="J500" s="92" t="str">
        <f t="shared" si="67"/>
        <v/>
      </c>
      <c r="K500" s="27" t="b">
        <f t="shared" si="63"/>
        <v>0</v>
      </c>
      <c r="L500" s="92" t="str">
        <f t="shared" si="68"/>
        <v/>
      </c>
      <c r="M500" s="27" t="b">
        <f t="shared" si="64"/>
        <v>0</v>
      </c>
      <c r="N500" s="92" t="str">
        <f t="shared" si="69"/>
        <v/>
      </c>
      <c r="O500" s="27" t="b">
        <f>IF(COUNTIF($G$13:G500,G500)&gt;1,TRUE,FALSE)</f>
        <v>0</v>
      </c>
      <c r="P500" s="92" t="str">
        <f t="shared" si="70"/>
        <v/>
      </c>
      <c r="Q500" s="28">
        <f t="shared" si="65"/>
        <v>44166</v>
      </c>
      <c r="R500" s="27" t="b">
        <f t="shared" si="71"/>
        <v>0</v>
      </c>
      <c r="S500" s="4"/>
      <c r="T500" s="4"/>
    </row>
    <row r="501" spans="1:20" s="30" customFormat="1" x14ac:dyDescent="0.25">
      <c r="A501" s="19">
        <v>489</v>
      </c>
      <c r="B501" s="20"/>
      <c r="C501" s="1"/>
      <c r="D501" s="91"/>
      <c r="E501" s="1"/>
      <c r="F501" s="1"/>
      <c r="G501" s="20"/>
      <c r="H501" s="201" t="str">
        <f t="shared" si="66"/>
        <v/>
      </c>
      <c r="I501" s="27" t="b">
        <v>0</v>
      </c>
      <c r="J501" s="92" t="str">
        <f t="shared" si="67"/>
        <v/>
      </c>
      <c r="K501" s="27" t="b">
        <f t="shared" si="63"/>
        <v>0</v>
      </c>
      <c r="L501" s="92" t="str">
        <f t="shared" si="68"/>
        <v/>
      </c>
      <c r="M501" s="27" t="b">
        <f t="shared" si="64"/>
        <v>0</v>
      </c>
      <c r="N501" s="92" t="str">
        <f t="shared" si="69"/>
        <v/>
      </c>
      <c r="O501" s="27" t="b">
        <f>IF(COUNTIF($G$13:G501,G501)&gt;1,TRUE,FALSE)</f>
        <v>0</v>
      </c>
      <c r="P501" s="92" t="str">
        <f t="shared" si="70"/>
        <v/>
      </c>
      <c r="Q501" s="28">
        <f t="shared" si="65"/>
        <v>44166</v>
      </c>
      <c r="R501" s="27" t="b">
        <f t="shared" si="71"/>
        <v>0</v>
      </c>
      <c r="S501" s="4"/>
      <c r="T501" s="4"/>
    </row>
    <row r="502" spans="1:20" s="30" customFormat="1" x14ac:dyDescent="0.25">
      <c r="A502" s="19">
        <v>490</v>
      </c>
      <c r="B502" s="20"/>
      <c r="C502" s="1"/>
      <c r="D502" s="91"/>
      <c r="E502" s="1"/>
      <c r="F502" s="1"/>
      <c r="G502" s="20"/>
      <c r="H502" s="201" t="str">
        <f t="shared" si="66"/>
        <v/>
      </c>
      <c r="I502" s="27" t="b">
        <v>0</v>
      </c>
      <c r="J502" s="92" t="str">
        <f t="shared" si="67"/>
        <v/>
      </c>
      <c r="K502" s="27" t="b">
        <f t="shared" si="63"/>
        <v>0</v>
      </c>
      <c r="L502" s="92" t="str">
        <f t="shared" si="68"/>
        <v/>
      </c>
      <c r="M502" s="27" t="b">
        <f t="shared" si="64"/>
        <v>0</v>
      </c>
      <c r="N502" s="92" t="str">
        <f t="shared" si="69"/>
        <v/>
      </c>
      <c r="O502" s="27" t="b">
        <f>IF(COUNTIF($G$13:G502,G502)&gt;1,TRUE,FALSE)</f>
        <v>0</v>
      </c>
      <c r="P502" s="92" t="str">
        <f t="shared" si="70"/>
        <v/>
      </c>
      <c r="Q502" s="28">
        <f t="shared" si="65"/>
        <v>44166</v>
      </c>
      <c r="R502" s="27" t="b">
        <f t="shared" si="71"/>
        <v>0</v>
      </c>
      <c r="S502" s="4"/>
      <c r="T502" s="4"/>
    </row>
    <row r="503" spans="1:20" s="30" customFormat="1" x14ac:dyDescent="0.25">
      <c r="A503" s="19">
        <v>491</v>
      </c>
      <c r="B503" s="20"/>
      <c r="C503" s="1"/>
      <c r="D503" s="91"/>
      <c r="E503" s="1"/>
      <c r="F503" s="1"/>
      <c r="G503" s="20"/>
      <c r="H503" s="201" t="str">
        <f t="shared" si="66"/>
        <v/>
      </c>
      <c r="I503" s="27" t="b">
        <v>0</v>
      </c>
      <c r="J503" s="92" t="str">
        <f t="shared" si="67"/>
        <v/>
      </c>
      <c r="K503" s="27" t="b">
        <f t="shared" si="63"/>
        <v>0</v>
      </c>
      <c r="L503" s="92" t="str">
        <f t="shared" si="68"/>
        <v/>
      </c>
      <c r="M503" s="27" t="b">
        <f t="shared" si="64"/>
        <v>0</v>
      </c>
      <c r="N503" s="92" t="str">
        <f t="shared" si="69"/>
        <v/>
      </c>
      <c r="O503" s="27" t="b">
        <f>IF(COUNTIF($G$13:G503,G503)&gt;1,TRUE,FALSE)</f>
        <v>0</v>
      </c>
      <c r="P503" s="92" t="str">
        <f t="shared" si="70"/>
        <v/>
      </c>
      <c r="Q503" s="28">
        <f t="shared" si="65"/>
        <v>44166</v>
      </c>
      <c r="R503" s="27" t="b">
        <f t="shared" si="71"/>
        <v>0</v>
      </c>
      <c r="S503" s="4"/>
      <c r="T503" s="4"/>
    </row>
    <row r="504" spans="1:20" s="30" customFormat="1" x14ac:dyDescent="0.25">
      <c r="A504" s="19">
        <v>492</v>
      </c>
      <c r="B504" s="20"/>
      <c r="C504" s="1"/>
      <c r="D504" s="91"/>
      <c r="E504" s="1"/>
      <c r="F504" s="1"/>
      <c r="G504" s="20"/>
      <c r="H504" s="201" t="str">
        <f t="shared" si="66"/>
        <v/>
      </c>
      <c r="I504" s="27" t="b">
        <v>0</v>
      </c>
      <c r="J504" s="92" t="str">
        <f t="shared" si="67"/>
        <v/>
      </c>
      <c r="K504" s="27" t="b">
        <f t="shared" si="63"/>
        <v>0</v>
      </c>
      <c r="L504" s="92" t="str">
        <f t="shared" si="68"/>
        <v/>
      </c>
      <c r="M504" s="27" t="b">
        <f t="shared" si="64"/>
        <v>0</v>
      </c>
      <c r="N504" s="92" t="str">
        <f t="shared" si="69"/>
        <v/>
      </c>
      <c r="O504" s="27" t="b">
        <f>IF(COUNTIF($G$13:G504,G504)&gt;1,TRUE,FALSE)</f>
        <v>0</v>
      </c>
      <c r="P504" s="92" t="str">
        <f t="shared" si="70"/>
        <v/>
      </c>
      <c r="Q504" s="28">
        <f t="shared" si="65"/>
        <v>44166</v>
      </c>
      <c r="R504" s="27" t="b">
        <f t="shared" si="71"/>
        <v>0</v>
      </c>
      <c r="S504" s="4"/>
      <c r="T504" s="4"/>
    </row>
    <row r="505" spans="1:20" s="30" customFormat="1" x14ac:dyDescent="0.25">
      <c r="A505" s="19">
        <v>493</v>
      </c>
      <c r="B505" s="20"/>
      <c r="C505" s="1"/>
      <c r="D505" s="91"/>
      <c r="E505" s="1"/>
      <c r="F505" s="1"/>
      <c r="G505" s="20"/>
      <c r="H505" s="201" t="str">
        <f t="shared" si="66"/>
        <v/>
      </c>
      <c r="I505" s="27" t="b">
        <v>0</v>
      </c>
      <c r="J505" s="92" t="str">
        <f t="shared" si="67"/>
        <v/>
      </c>
      <c r="K505" s="27" t="b">
        <f t="shared" si="63"/>
        <v>0</v>
      </c>
      <c r="L505" s="92" t="str">
        <f t="shared" si="68"/>
        <v/>
      </c>
      <c r="M505" s="27" t="b">
        <f t="shared" si="64"/>
        <v>0</v>
      </c>
      <c r="N505" s="92" t="str">
        <f t="shared" si="69"/>
        <v/>
      </c>
      <c r="O505" s="27" t="b">
        <f>IF(COUNTIF($G$13:G505,G505)&gt;1,TRUE,FALSE)</f>
        <v>0</v>
      </c>
      <c r="P505" s="92" t="str">
        <f t="shared" si="70"/>
        <v/>
      </c>
      <c r="Q505" s="28">
        <f t="shared" si="65"/>
        <v>44166</v>
      </c>
      <c r="R505" s="27" t="b">
        <f t="shared" si="71"/>
        <v>0</v>
      </c>
      <c r="S505" s="4"/>
      <c r="T505" s="4"/>
    </row>
    <row r="506" spans="1:20" s="30" customFormat="1" x14ac:dyDescent="0.25">
      <c r="A506" s="19">
        <v>494</v>
      </c>
      <c r="B506" s="20"/>
      <c r="C506" s="1"/>
      <c r="D506" s="91"/>
      <c r="E506" s="1"/>
      <c r="F506" s="1"/>
      <c r="G506" s="20"/>
      <c r="H506" s="201" t="str">
        <f t="shared" si="66"/>
        <v/>
      </c>
      <c r="I506" s="27" t="b">
        <v>0</v>
      </c>
      <c r="J506" s="92" t="str">
        <f t="shared" si="67"/>
        <v/>
      </c>
      <c r="K506" s="27" t="b">
        <f t="shared" si="63"/>
        <v>0</v>
      </c>
      <c r="L506" s="92" t="str">
        <f t="shared" si="68"/>
        <v/>
      </c>
      <c r="M506" s="27" t="b">
        <f t="shared" si="64"/>
        <v>0</v>
      </c>
      <c r="N506" s="92" t="str">
        <f t="shared" si="69"/>
        <v/>
      </c>
      <c r="O506" s="27" t="b">
        <f>IF(COUNTIF($G$13:G506,G506)&gt;1,TRUE,FALSE)</f>
        <v>0</v>
      </c>
      <c r="P506" s="92" t="str">
        <f t="shared" si="70"/>
        <v/>
      </c>
      <c r="Q506" s="28">
        <f t="shared" si="65"/>
        <v>44166</v>
      </c>
      <c r="R506" s="27" t="b">
        <f t="shared" si="71"/>
        <v>0</v>
      </c>
      <c r="S506" s="4"/>
      <c r="T506" s="4"/>
    </row>
    <row r="507" spans="1:20" s="30" customFormat="1" x14ac:dyDescent="0.25">
      <c r="A507" s="19">
        <v>495</v>
      </c>
      <c r="B507" s="20"/>
      <c r="C507" s="1"/>
      <c r="D507" s="91"/>
      <c r="E507" s="1"/>
      <c r="F507" s="1"/>
      <c r="G507" s="20"/>
      <c r="H507" s="201" t="str">
        <f t="shared" si="66"/>
        <v/>
      </c>
      <c r="I507" s="27" t="b">
        <v>0</v>
      </c>
      <c r="J507" s="92" t="str">
        <f t="shared" si="67"/>
        <v/>
      </c>
      <c r="K507" s="27" t="b">
        <f t="shared" si="63"/>
        <v>0</v>
      </c>
      <c r="L507" s="92" t="str">
        <f t="shared" si="68"/>
        <v/>
      </c>
      <c r="M507" s="27" t="b">
        <f t="shared" si="64"/>
        <v>0</v>
      </c>
      <c r="N507" s="92" t="str">
        <f t="shared" si="69"/>
        <v/>
      </c>
      <c r="O507" s="27" t="b">
        <f>IF(COUNTIF($G$13:G507,G507)&gt;1,TRUE,FALSE)</f>
        <v>0</v>
      </c>
      <c r="P507" s="92" t="str">
        <f t="shared" si="70"/>
        <v/>
      </c>
      <c r="Q507" s="28">
        <f t="shared" si="65"/>
        <v>44166</v>
      </c>
      <c r="R507" s="27" t="b">
        <f t="shared" si="71"/>
        <v>0</v>
      </c>
      <c r="S507" s="4"/>
      <c r="T507" s="4"/>
    </row>
    <row r="508" spans="1:20" s="30" customFormat="1" x14ac:dyDescent="0.25">
      <c r="A508" s="19">
        <v>496</v>
      </c>
      <c r="B508" s="20"/>
      <c r="C508" s="1"/>
      <c r="D508" s="91"/>
      <c r="E508" s="1"/>
      <c r="F508" s="1"/>
      <c r="G508" s="20"/>
      <c r="H508" s="201" t="str">
        <f t="shared" si="66"/>
        <v/>
      </c>
      <c r="I508" s="27" t="b">
        <v>0</v>
      </c>
      <c r="J508" s="92" t="str">
        <f t="shared" si="67"/>
        <v/>
      </c>
      <c r="K508" s="27" t="b">
        <f t="shared" si="63"/>
        <v>0</v>
      </c>
      <c r="L508" s="92" t="str">
        <f t="shared" si="68"/>
        <v/>
      </c>
      <c r="M508" s="27" t="b">
        <f t="shared" si="64"/>
        <v>0</v>
      </c>
      <c r="N508" s="92" t="str">
        <f t="shared" si="69"/>
        <v/>
      </c>
      <c r="O508" s="27" t="b">
        <f>IF(COUNTIF($G$13:G508,G508)&gt;1,TRUE,FALSE)</f>
        <v>0</v>
      </c>
      <c r="P508" s="92" t="str">
        <f t="shared" si="70"/>
        <v/>
      </c>
      <c r="Q508" s="28">
        <f t="shared" si="65"/>
        <v>44166</v>
      </c>
      <c r="R508" s="27" t="b">
        <f t="shared" si="71"/>
        <v>0</v>
      </c>
      <c r="S508" s="4"/>
      <c r="T508" s="4"/>
    </row>
    <row r="509" spans="1:20" s="30" customFormat="1" x14ac:dyDescent="0.25">
      <c r="A509" s="19">
        <v>497</v>
      </c>
      <c r="B509" s="20"/>
      <c r="C509" s="1"/>
      <c r="D509" s="91"/>
      <c r="E509" s="1"/>
      <c r="F509" s="1"/>
      <c r="G509" s="20"/>
      <c r="H509" s="201" t="str">
        <f t="shared" si="66"/>
        <v/>
      </c>
      <c r="I509" s="27" t="b">
        <v>0</v>
      </c>
      <c r="J509" s="92" t="str">
        <f t="shared" si="67"/>
        <v/>
      </c>
      <c r="K509" s="27" t="b">
        <f t="shared" si="63"/>
        <v>0</v>
      </c>
      <c r="L509" s="92" t="str">
        <f t="shared" si="68"/>
        <v/>
      </c>
      <c r="M509" s="27" t="b">
        <f t="shared" si="64"/>
        <v>0</v>
      </c>
      <c r="N509" s="92" t="str">
        <f t="shared" si="69"/>
        <v/>
      </c>
      <c r="O509" s="27" t="b">
        <f>IF(COUNTIF($G$13:G509,G509)&gt;1,TRUE,FALSE)</f>
        <v>0</v>
      </c>
      <c r="P509" s="92" t="str">
        <f t="shared" si="70"/>
        <v/>
      </c>
      <c r="Q509" s="28">
        <f t="shared" si="65"/>
        <v>44166</v>
      </c>
      <c r="R509" s="27" t="b">
        <f t="shared" si="71"/>
        <v>0</v>
      </c>
      <c r="S509" s="4"/>
      <c r="T509" s="4"/>
    </row>
    <row r="510" spans="1:20" s="30" customFormat="1" x14ac:dyDescent="0.25">
      <c r="A510" s="19">
        <v>498</v>
      </c>
      <c r="B510" s="20"/>
      <c r="C510" s="1"/>
      <c r="D510" s="91"/>
      <c r="E510" s="1"/>
      <c r="F510" s="1"/>
      <c r="G510" s="20"/>
      <c r="H510" s="201" t="str">
        <f t="shared" si="66"/>
        <v/>
      </c>
      <c r="I510" s="27" t="b">
        <v>0</v>
      </c>
      <c r="J510" s="92" t="str">
        <f t="shared" si="67"/>
        <v/>
      </c>
      <c r="K510" s="27" t="b">
        <f t="shared" si="63"/>
        <v>0</v>
      </c>
      <c r="L510" s="92" t="str">
        <f t="shared" si="68"/>
        <v/>
      </c>
      <c r="M510" s="27" t="b">
        <f t="shared" si="64"/>
        <v>0</v>
      </c>
      <c r="N510" s="92" t="str">
        <f t="shared" si="69"/>
        <v/>
      </c>
      <c r="O510" s="27" t="b">
        <f>IF(COUNTIF($G$13:G510,G510)&gt;1,TRUE,FALSE)</f>
        <v>0</v>
      </c>
      <c r="P510" s="92" t="str">
        <f t="shared" si="70"/>
        <v/>
      </c>
      <c r="Q510" s="28">
        <f t="shared" si="65"/>
        <v>44166</v>
      </c>
      <c r="R510" s="27" t="b">
        <f t="shared" si="71"/>
        <v>0</v>
      </c>
      <c r="S510" s="4"/>
      <c r="T510" s="4"/>
    </row>
    <row r="511" spans="1:20" s="30" customFormat="1" x14ac:dyDescent="0.25">
      <c r="A511" s="19">
        <v>499</v>
      </c>
      <c r="B511" s="20"/>
      <c r="C511" s="1"/>
      <c r="D511" s="91"/>
      <c r="E511" s="1"/>
      <c r="F511" s="1"/>
      <c r="G511" s="20"/>
      <c r="H511" s="201" t="str">
        <f t="shared" si="66"/>
        <v/>
      </c>
      <c r="I511" s="27" t="b">
        <v>0</v>
      </c>
      <c r="J511" s="92" t="str">
        <f t="shared" si="67"/>
        <v/>
      </c>
      <c r="K511" s="27" t="b">
        <f t="shared" si="63"/>
        <v>0</v>
      </c>
      <c r="L511" s="92" t="str">
        <f t="shared" si="68"/>
        <v/>
      </c>
      <c r="M511" s="27" t="b">
        <f t="shared" si="64"/>
        <v>0</v>
      </c>
      <c r="N511" s="92" t="str">
        <f t="shared" si="69"/>
        <v/>
      </c>
      <c r="O511" s="27" t="b">
        <f>IF(COUNTIF($G$13:G511,G511)&gt;1,TRUE,FALSE)</f>
        <v>0</v>
      </c>
      <c r="P511" s="92" t="str">
        <f t="shared" si="70"/>
        <v/>
      </c>
      <c r="Q511" s="28">
        <f t="shared" si="65"/>
        <v>44166</v>
      </c>
      <c r="R511" s="27" t="b">
        <f t="shared" si="71"/>
        <v>0</v>
      </c>
      <c r="S511" s="4"/>
      <c r="T511" s="4"/>
    </row>
    <row r="512" spans="1:20" s="30" customFormat="1" x14ac:dyDescent="0.25">
      <c r="A512" s="19">
        <v>500</v>
      </c>
      <c r="B512" s="20"/>
      <c r="C512" s="1"/>
      <c r="D512" s="91"/>
      <c r="E512" s="1"/>
      <c r="F512" s="1"/>
      <c r="G512" s="20"/>
      <c r="H512" s="201" t="str">
        <f t="shared" si="66"/>
        <v/>
      </c>
      <c r="I512" s="27" t="b">
        <v>0</v>
      </c>
      <c r="J512" s="92" t="str">
        <f t="shared" si="67"/>
        <v/>
      </c>
      <c r="K512" s="27" t="b">
        <f t="shared" si="63"/>
        <v>0</v>
      </c>
      <c r="L512" s="92" t="str">
        <f t="shared" si="68"/>
        <v/>
      </c>
      <c r="M512" s="27" t="b">
        <f t="shared" si="64"/>
        <v>0</v>
      </c>
      <c r="N512" s="92" t="str">
        <f t="shared" si="69"/>
        <v/>
      </c>
      <c r="O512" s="27" t="b">
        <f>IF(COUNTIF($G$13:G512,G512)&gt;1,TRUE,FALSE)</f>
        <v>0</v>
      </c>
      <c r="P512" s="92" t="str">
        <f t="shared" si="70"/>
        <v/>
      </c>
      <c r="Q512" s="28">
        <f t="shared" si="65"/>
        <v>44166</v>
      </c>
      <c r="R512" s="27" t="b">
        <f t="shared" si="71"/>
        <v>0</v>
      </c>
      <c r="S512" s="4"/>
      <c r="T512" s="4"/>
    </row>
    <row r="513" spans="1:20" s="30" customFormat="1" x14ac:dyDescent="0.25">
      <c r="A513" s="19">
        <v>501</v>
      </c>
      <c r="B513" s="20"/>
      <c r="C513" s="1"/>
      <c r="D513" s="91"/>
      <c r="E513" s="1"/>
      <c r="F513" s="1"/>
      <c r="G513" s="20"/>
      <c r="H513" s="201" t="str">
        <f t="shared" si="66"/>
        <v/>
      </c>
      <c r="I513" s="27" t="b">
        <v>0</v>
      </c>
      <c r="J513" s="92" t="str">
        <f t="shared" si="67"/>
        <v/>
      </c>
      <c r="K513" s="27" t="b">
        <f t="shared" si="63"/>
        <v>0</v>
      </c>
      <c r="L513" s="92" t="str">
        <f t="shared" si="68"/>
        <v/>
      </c>
      <c r="M513" s="27" t="b">
        <f t="shared" si="64"/>
        <v>0</v>
      </c>
      <c r="N513" s="92" t="str">
        <f t="shared" si="69"/>
        <v/>
      </c>
      <c r="O513" s="27" t="b">
        <f>IF(COUNTIF($G$13:G513,G513)&gt;1,TRUE,FALSE)</f>
        <v>0</v>
      </c>
      <c r="P513" s="92" t="str">
        <f t="shared" si="70"/>
        <v/>
      </c>
      <c r="Q513" s="28">
        <f t="shared" si="65"/>
        <v>44166</v>
      </c>
      <c r="R513" s="27" t="b">
        <f t="shared" si="71"/>
        <v>0</v>
      </c>
      <c r="S513" s="4"/>
      <c r="T513" s="4"/>
    </row>
    <row r="514" spans="1:20" s="30" customFormat="1" x14ac:dyDescent="0.25">
      <c r="A514" s="19">
        <v>502</v>
      </c>
      <c r="B514" s="20"/>
      <c r="C514" s="1"/>
      <c r="D514" s="91"/>
      <c r="E514" s="1"/>
      <c r="F514" s="1"/>
      <c r="G514" s="20"/>
      <c r="H514" s="201" t="str">
        <f t="shared" si="66"/>
        <v/>
      </c>
      <c r="I514" s="27" t="b">
        <v>0</v>
      </c>
      <c r="J514" s="92" t="str">
        <f t="shared" si="67"/>
        <v/>
      </c>
      <c r="K514" s="27" t="b">
        <f t="shared" si="63"/>
        <v>0</v>
      </c>
      <c r="L514" s="92" t="str">
        <f t="shared" si="68"/>
        <v/>
      </c>
      <c r="M514" s="27" t="b">
        <f t="shared" si="64"/>
        <v>0</v>
      </c>
      <c r="N514" s="92" t="str">
        <f t="shared" si="69"/>
        <v/>
      </c>
      <c r="O514" s="27" t="b">
        <f>IF(COUNTIF($G$13:G514,G514)&gt;1,TRUE,FALSE)</f>
        <v>0</v>
      </c>
      <c r="P514" s="92" t="str">
        <f t="shared" si="70"/>
        <v/>
      </c>
      <c r="Q514" s="28">
        <f t="shared" si="65"/>
        <v>44166</v>
      </c>
      <c r="R514" s="27" t="b">
        <f t="shared" si="71"/>
        <v>0</v>
      </c>
      <c r="S514" s="4"/>
      <c r="T514" s="4"/>
    </row>
    <row r="515" spans="1:20" s="30" customFormat="1" x14ac:dyDescent="0.25">
      <c r="A515" s="19">
        <v>503</v>
      </c>
      <c r="B515" s="20"/>
      <c r="C515" s="1"/>
      <c r="D515" s="91"/>
      <c r="E515" s="1"/>
      <c r="F515" s="1"/>
      <c r="G515" s="20"/>
      <c r="H515" s="201" t="str">
        <f t="shared" si="66"/>
        <v/>
      </c>
      <c r="I515" s="27" t="b">
        <v>0</v>
      </c>
      <c r="J515" s="92" t="str">
        <f t="shared" si="67"/>
        <v/>
      </c>
      <c r="K515" s="27" t="b">
        <f t="shared" si="63"/>
        <v>0</v>
      </c>
      <c r="L515" s="92" t="str">
        <f t="shared" si="68"/>
        <v/>
      </c>
      <c r="M515" s="27" t="b">
        <f t="shared" si="64"/>
        <v>0</v>
      </c>
      <c r="N515" s="92" t="str">
        <f t="shared" si="69"/>
        <v/>
      </c>
      <c r="O515" s="27" t="b">
        <f>IF(COUNTIF($G$13:G515,G515)&gt;1,TRUE,FALSE)</f>
        <v>0</v>
      </c>
      <c r="P515" s="92" t="str">
        <f t="shared" si="70"/>
        <v/>
      </c>
      <c r="Q515" s="28">
        <f t="shared" si="65"/>
        <v>44166</v>
      </c>
      <c r="R515" s="27" t="b">
        <f t="shared" si="71"/>
        <v>0</v>
      </c>
      <c r="S515" s="4"/>
      <c r="T515" s="4"/>
    </row>
    <row r="516" spans="1:20" s="30" customFormat="1" x14ac:dyDescent="0.25">
      <c r="A516" s="19">
        <v>504</v>
      </c>
      <c r="B516" s="20"/>
      <c r="C516" s="1"/>
      <c r="D516" s="91"/>
      <c r="E516" s="1"/>
      <c r="F516" s="1"/>
      <c r="G516" s="20"/>
      <c r="H516" s="201" t="str">
        <f t="shared" si="66"/>
        <v/>
      </c>
      <c r="I516" s="27" t="b">
        <v>0</v>
      </c>
      <c r="J516" s="92" t="str">
        <f t="shared" si="67"/>
        <v/>
      </c>
      <c r="K516" s="27" t="b">
        <f t="shared" si="63"/>
        <v>0</v>
      </c>
      <c r="L516" s="92" t="str">
        <f t="shared" si="68"/>
        <v/>
      </c>
      <c r="M516" s="27" t="b">
        <f t="shared" si="64"/>
        <v>0</v>
      </c>
      <c r="N516" s="92" t="str">
        <f t="shared" si="69"/>
        <v/>
      </c>
      <c r="O516" s="27" t="b">
        <f>IF(COUNTIF($G$13:G516,G516)&gt;1,TRUE,FALSE)</f>
        <v>0</v>
      </c>
      <c r="P516" s="92" t="str">
        <f t="shared" si="70"/>
        <v/>
      </c>
      <c r="Q516" s="28">
        <f t="shared" si="65"/>
        <v>44166</v>
      </c>
      <c r="R516" s="27" t="b">
        <f t="shared" si="71"/>
        <v>0</v>
      </c>
      <c r="S516" s="4"/>
      <c r="T516" s="4"/>
    </row>
    <row r="517" spans="1:20" s="30" customFormat="1" x14ac:dyDescent="0.25">
      <c r="A517" s="19">
        <v>505</v>
      </c>
      <c r="B517" s="20"/>
      <c r="C517" s="1"/>
      <c r="D517" s="91"/>
      <c r="E517" s="1"/>
      <c r="F517" s="1"/>
      <c r="G517" s="20"/>
      <c r="H517" s="201" t="str">
        <f t="shared" si="66"/>
        <v/>
      </c>
      <c r="I517" s="27" t="b">
        <v>0</v>
      </c>
      <c r="J517" s="92" t="str">
        <f t="shared" si="67"/>
        <v/>
      </c>
      <c r="K517" s="27" t="b">
        <f t="shared" si="63"/>
        <v>0</v>
      </c>
      <c r="L517" s="92" t="str">
        <f t="shared" si="68"/>
        <v/>
      </c>
      <c r="M517" s="27" t="b">
        <f t="shared" si="64"/>
        <v>0</v>
      </c>
      <c r="N517" s="92" t="str">
        <f t="shared" si="69"/>
        <v/>
      </c>
      <c r="O517" s="27" t="b">
        <f>IF(COUNTIF($G$13:G517,G517)&gt;1,TRUE,FALSE)</f>
        <v>0</v>
      </c>
      <c r="P517" s="92" t="str">
        <f t="shared" si="70"/>
        <v/>
      </c>
      <c r="Q517" s="28">
        <f t="shared" si="65"/>
        <v>44166</v>
      </c>
      <c r="R517" s="27" t="b">
        <f t="shared" si="71"/>
        <v>0</v>
      </c>
      <c r="S517" s="4"/>
      <c r="T517" s="4"/>
    </row>
    <row r="518" spans="1:20" s="30" customFormat="1" x14ac:dyDescent="0.25">
      <c r="A518" s="19">
        <v>506</v>
      </c>
      <c r="B518" s="20"/>
      <c r="C518" s="1"/>
      <c r="D518" s="91"/>
      <c r="E518" s="1"/>
      <c r="F518" s="1"/>
      <c r="G518" s="20"/>
      <c r="H518" s="201" t="str">
        <f t="shared" si="66"/>
        <v/>
      </c>
      <c r="I518" s="27" t="b">
        <v>0</v>
      </c>
      <c r="J518" s="92" t="str">
        <f t="shared" si="67"/>
        <v/>
      </c>
      <c r="K518" s="27" t="b">
        <f t="shared" si="63"/>
        <v>0</v>
      </c>
      <c r="L518" s="92" t="str">
        <f t="shared" si="68"/>
        <v/>
      </c>
      <c r="M518" s="27" t="b">
        <f t="shared" si="64"/>
        <v>0</v>
      </c>
      <c r="N518" s="92" t="str">
        <f t="shared" si="69"/>
        <v/>
      </c>
      <c r="O518" s="27" t="b">
        <f>IF(COUNTIF($G$13:G518,G518)&gt;1,TRUE,FALSE)</f>
        <v>0</v>
      </c>
      <c r="P518" s="92" t="str">
        <f t="shared" si="70"/>
        <v/>
      </c>
      <c r="Q518" s="28">
        <f t="shared" si="65"/>
        <v>44166</v>
      </c>
      <c r="R518" s="27" t="b">
        <f t="shared" si="71"/>
        <v>0</v>
      </c>
      <c r="S518" s="4"/>
      <c r="T518" s="4"/>
    </row>
    <row r="519" spans="1:20" s="30" customFormat="1" x14ac:dyDescent="0.25">
      <c r="A519" s="19">
        <v>507</v>
      </c>
      <c r="B519" s="20"/>
      <c r="C519" s="1"/>
      <c r="D519" s="91"/>
      <c r="E519" s="1"/>
      <c r="F519" s="1"/>
      <c r="G519" s="20"/>
      <c r="H519" s="201" t="str">
        <f t="shared" si="66"/>
        <v/>
      </c>
      <c r="I519" s="27" t="b">
        <v>0</v>
      </c>
      <c r="J519" s="92" t="str">
        <f t="shared" si="67"/>
        <v/>
      </c>
      <c r="K519" s="27" t="b">
        <f t="shared" si="63"/>
        <v>0</v>
      </c>
      <c r="L519" s="92" t="str">
        <f t="shared" si="68"/>
        <v/>
      </c>
      <c r="M519" s="27" t="b">
        <f t="shared" si="64"/>
        <v>0</v>
      </c>
      <c r="N519" s="92" t="str">
        <f t="shared" si="69"/>
        <v/>
      </c>
      <c r="O519" s="27" t="b">
        <f>IF(COUNTIF($G$13:G519,G519)&gt;1,TRUE,FALSE)</f>
        <v>0</v>
      </c>
      <c r="P519" s="92" t="str">
        <f t="shared" si="70"/>
        <v/>
      </c>
      <c r="Q519" s="28">
        <f t="shared" si="65"/>
        <v>44166</v>
      </c>
      <c r="R519" s="27" t="b">
        <f t="shared" si="71"/>
        <v>0</v>
      </c>
      <c r="S519" s="4"/>
      <c r="T519" s="4"/>
    </row>
    <row r="520" spans="1:20" s="30" customFormat="1" x14ac:dyDescent="0.25">
      <c r="A520" s="19">
        <v>508</v>
      </c>
      <c r="B520" s="20"/>
      <c r="C520" s="1"/>
      <c r="D520" s="91"/>
      <c r="E520" s="1"/>
      <c r="F520" s="1"/>
      <c r="G520" s="20"/>
      <c r="H520" s="201" t="str">
        <f t="shared" si="66"/>
        <v/>
      </c>
      <c r="I520" s="27" t="b">
        <v>0</v>
      </c>
      <c r="J520" s="92" t="str">
        <f t="shared" si="67"/>
        <v/>
      </c>
      <c r="K520" s="27" t="b">
        <f t="shared" si="63"/>
        <v>0</v>
      </c>
      <c r="L520" s="92" t="str">
        <f t="shared" si="68"/>
        <v/>
      </c>
      <c r="M520" s="27" t="b">
        <f t="shared" si="64"/>
        <v>0</v>
      </c>
      <c r="N520" s="92" t="str">
        <f t="shared" si="69"/>
        <v/>
      </c>
      <c r="O520" s="27" t="b">
        <f>IF(COUNTIF($G$13:G520,G520)&gt;1,TRUE,FALSE)</f>
        <v>0</v>
      </c>
      <c r="P520" s="92" t="str">
        <f t="shared" si="70"/>
        <v/>
      </c>
      <c r="Q520" s="28">
        <f t="shared" si="65"/>
        <v>44166</v>
      </c>
      <c r="R520" s="27" t="b">
        <f t="shared" si="71"/>
        <v>0</v>
      </c>
      <c r="S520" s="4"/>
      <c r="T520" s="4"/>
    </row>
    <row r="521" spans="1:20" s="30" customFormat="1" x14ac:dyDescent="0.25">
      <c r="A521" s="19">
        <v>509</v>
      </c>
      <c r="B521" s="20"/>
      <c r="C521" s="1"/>
      <c r="D521" s="91"/>
      <c r="E521" s="1"/>
      <c r="F521" s="1"/>
      <c r="G521" s="20"/>
      <c r="H521" s="201" t="str">
        <f t="shared" si="66"/>
        <v/>
      </c>
      <c r="I521" s="27" t="b">
        <v>0</v>
      </c>
      <c r="J521" s="92" t="str">
        <f t="shared" si="67"/>
        <v/>
      </c>
      <c r="K521" s="27" t="b">
        <f t="shared" si="63"/>
        <v>0</v>
      </c>
      <c r="L521" s="92" t="str">
        <f t="shared" si="68"/>
        <v/>
      </c>
      <c r="M521" s="27" t="b">
        <f t="shared" si="64"/>
        <v>0</v>
      </c>
      <c r="N521" s="92" t="str">
        <f t="shared" si="69"/>
        <v/>
      </c>
      <c r="O521" s="27" t="b">
        <f>IF(COUNTIF($G$13:G521,G521)&gt;1,TRUE,FALSE)</f>
        <v>0</v>
      </c>
      <c r="P521" s="92" t="str">
        <f t="shared" si="70"/>
        <v/>
      </c>
      <c r="Q521" s="28">
        <f t="shared" si="65"/>
        <v>44166</v>
      </c>
      <c r="R521" s="27" t="b">
        <f t="shared" si="71"/>
        <v>0</v>
      </c>
      <c r="S521" s="4"/>
      <c r="T521" s="4"/>
    </row>
    <row r="522" spans="1:20" s="30" customFormat="1" x14ac:dyDescent="0.25">
      <c r="A522" s="19">
        <v>510</v>
      </c>
      <c r="B522" s="20"/>
      <c r="C522" s="1"/>
      <c r="D522" s="91"/>
      <c r="E522" s="1"/>
      <c r="F522" s="1"/>
      <c r="G522" s="20"/>
      <c r="H522" s="201" t="str">
        <f t="shared" si="66"/>
        <v/>
      </c>
      <c r="I522" s="27" t="b">
        <v>0</v>
      </c>
      <c r="J522" s="92" t="str">
        <f t="shared" si="67"/>
        <v/>
      </c>
      <c r="K522" s="27" t="b">
        <f t="shared" si="63"/>
        <v>0</v>
      </c>
      <c r="L522" s="92" t="str">
        <f t="shared" si="68"/>
        <v/>
      </c>
      <c r="M522" s="27" t="b">
        <f t="shared" si="64"/>
        <v>0</v>
      </c>
      <c r="N522" s="92" t="str">
        <f t="shared" si="69"/>
        <v/>
      </c>
      <c r="O522" s="27" t="b">
        <f>IF(COUNTIF($G$13:G522,G522)&gt;1,TRUE,FALSE)</f>
        <v>0</v>
      </c>
      <c r="P522" s="92" t="str">
        <f t="shared" si="70"/>
        <v/>
      </c>
      <c r="Q522" s="28">
        <f t="shared" si="65"/>
        <v>44166</v>
      </c>
      <c r="R522" s="27" t="b">
        <f t="shared" si="71"/>
        <v>0</v>
      </c>
      <c r="S522" s="4"/>
      <c r="T522" s="4"/>
    </row>
    <row r="523" spans="1:20" s="30" customFormat="1" x14ac:dyDescent="0.25">
      <c r="A523" s="19">
        <v>511</v>
      </c>
      <c r="B523" s="20"/>
      <c r="C523" s="1"/>
      <c r="D523" s="91"/>
      <c r="E523" s="1"/>
      <c r="F523" s="1"/>
      <c r="G523" s="20"/>
      <c r="H523" s="201" t="str">
        <f t="shared" si="66"/>
        <v/>
      </c>
      <c r="I523" s="27" t="b">
        <v>0</v>
      </c>
      <c r="J523" s="92" t="str">
        <f t="shared" si="67"/>
        <v/>
      </c>
      <c r="K523" s="27" t="b">
        <f t="shared" si="63"/>
        <v>0</v>
      </c>
      <c r="L523" s="92" t="str">
        <f t="shared" si="68"/>
        <v/>
      </c>
      <c r="M523" s="27" t="b">
        <f t="shared" si="64"/>
        <v>0</v>
      </c>
      <c r="N523" s="92" t="str">
        <f t="shared" si="69"/>
        <v/>
      </c>
      <c r="O523" s="27" t="b">
        <f>IF(COUNTIF($G$13:G523,G523)&gt;1,TRUE,FALSE)</f>
        <v>0</v>
      </c>
      <c r="P523" s="92" t="str">
        <f t="shared" si="70"/>
        <v/>
      </c>
      <c r="Q523" s="28">
        <f t="shared" si="65"/>
        <v>44166</v>
      </c>
      <c r="R523" s="27" t="b">
        <f t="shared" si="71"/>
        <v>0</v>
      </c>
      <c r="S523" s="4"/>
      <c r="T523" s="4"/>
    </row>
    <row r="524" spans="1:20" s="30" customFormat="1" x14ac:dyDescent="0.25">
      <c r="A524" s="19">
        <v>512</v>
      </c>
      <c r="B524" s="20"/>
      <c r="C524" s="1"/>
      <c r="D524" s="91"/>
      <c r="E524" s="1"/>
      <c r="F524" s="1"/>
      <c r="G524" s="20"/>
      <c r="H524" s="201" t="str">
        <f t="shared" si="66"/>
        <v/>
      </c>
      <c r="I524" s="27" t="b">
        <v>0</v>
      </c>
      <c r="J524" s="92" t="str">
        <f t="shared" si="67"/>
        <v/>
      </c>
      <c r="K524" s="27" t="b">
        <f t="shared" si="63"/>
        <v>0</v>
      </c>
      <c r="L524" s="92" t="str">
        <f t="shared" si="68"/>
        <v/>
      </c>
      <c r="M524" s="27" t="b">
        <f t="shared" si="64"/>
        <v>0</v>
      </c>
      <c r="N524" s="92" t="str">
        <f t="shared" si="69"/>
        <v/>
      </c>
      <c r="O524" s="27" t="b">
        <f>IF(COUNTIF($G$13:G524,G524)&gt;1,TRUE,FALSE)</f>
        <v>0</v>
      </c>
      <c r="P524" s="92" t="str">
        <f t="shared" si="70"/>
        <v/>
      </c>
      <c r="Q524" s="28">
        <f t="shared" si="65"/>
        <v>44166</v>
      </c>
      <c r="R524" s="27" t="b">
        <f t="shared" si="71"/>
        <v>0</v>
      </c>
      <c r="S524" s="4"/>
      <c r="T524" s="4"/>
    </row>
    <row r="525" spans="1:20" s="30" customFormat="1" x14ac:dyDescent="0.25">
      <c r="A525" s="19">
        <v>513</v>
      </c>
      <c r="B525" s="20"/>
      <c r="C525" s="1"/>
      <c r="D525" s="91"/>
      <c r="E525" s="1"/>
      <c r="F525" s="1"/>
      <c r="G525" s="20"/>
      <c r="H525" s="201" t="str">
        <f t="shared" si="66"/>
        <v/>
      </c>
      <c r="I525" s="27" t="b">
        <v>0</v>
      </c>
      <c r="J525" s="92" t="str">
        <f t="shared" si="67"/>
        <v/>
      </c>
      <c r="K525" s="27" t="b">
        <f t="shared" ref="K525:K588" si="72">IF(E525&gt;0,AND(D525=NivText80,E525&lt;$K$8),FALSE)</f>
        <v>0</v>
      </c>
      <c r="L525" s="92" t="str">
        <f t="shared" si="68"/>
        <v/>
      </c>
      <c r="M525" s="27" t="b">
        <f t="shared" ref="M525:M588" si="73">IF(AND(G525&lt;&gt;"",F525=""),TRUE,FALSE)</f>
        <v>0</v>
      </c>
      <c r="N525" s="92" t="str">
        <f t="shared" si="69"/>
        <v/>
      </c>
      <c r="O525" s="27" t="b">
        <f>IF(COUNTIF($G$13:G525,G525)&gt;1,TRUE,FALSE)</f>
        <v>0</v>
      </c>
      <c r="P525" s="92" t="str">
        <f t="shared" si="70"/>
        <v/>
      </c>
      <c r="Q525" s="28">
        <f t="shared" ref="Q525:Q588" si="74">MAX(E525,$M$8)</f>
        <v>44166</v>
      </c>
      <c r="R525" s="27" t="b">
        <f t="shared" si="71"/>
        <v>0</v>
      </c>
      <c r="S525" s="4"/>
      <c r="T525" s="4"/>
    </row>
    <row r="526" spans="1:20" s="30" customFormat="1" x14ac:dyDescent="0.25">
      <c r="A526" s="19">
        <v>514</v>
      </c>
      <c r="B526" s="20"/>
      <c r="C526" s="1"/>
      <c r="D526" s="91"/>
      <c r="E526" s="1"/>
      <c r="F526" s="1"/>
      <c r="G526" s="20"/>
      <c r="H526" s="201" t="str">
        <f t="shared" ref="H526:H589" si="75">IF(I526,J526&amp;". ","")&amp;IF(K526,L526&amp;". ","")&amp;IF(O526,P526&amp;". ","")&amp;IF(M526,N526&amp;". ","")</f>
        <v/>
      </c>
      <c r="I526" s="27" t="b">
        <v>0</v>
      </c>
      <c r="J526" s="92" t="str">
        <f t="shared" ref="J526:J589" si="76">IF(I526,J$11,"")</f>
        <v/>
      </c>
      <c r="K526" s="27" t="b">
        <f t="shared" si="72"/>
        <v>0</v>
      </c>
      <c r="L526" s="92" t="str">
        <f t="shared" ref="L526:L589" si="77">IF(K526,$L$11,"")</f>
        <v/>
      </c>
      <c r="M526" s="27" t="b">
        <f t="shared" si="73"/>
        <v>0</v>
      </c>
      <c r="N526" s="92" t="str">
        <f t="shared" ref="N526:N589" si="78">IF(M526,N$11,"")</f>
        <v/>
      </c>
      <c r="O526" s="27" t="b">
        <f>IF(COUNTIF($G$13:G526,G526)&gt;1,TRUE,FALSE)</f>
        <v>0</v>
      </c>
      <c r="P526" s="92" t="str">
        <f t="shared" ref="P526:P589" si="79">IF(O526,P$11,"")</f>
        <v/>
      </c>
      <c r="Q526" s="28">
        <f t="shared" si="74"/>
        <v>44166</v>
      </c>
      <c r="R526" s="27" t="b">
        <f t="shared" ref="R526:R589" si="80">OR(I526,K526,M526,O526)</f>
        <v>0</v>
      </c>
      <c r="S526" s="4"/>
      <c r="T526" s="4"/>
    </row>
    <row r="527" spans="1:20" s="30" customFormat="1" x14ac:dyDescent="0.25">
      <c r="A527" s="19">
        <v>515</v>
      </c>
      <c r="B527" s="20"/>
      <c r="C527" s="1"/>
      <c r="D527" s="91"/>
      <c r="E527" s="1"/>
      <c r="F527" s="1"/>
      <c r="G527" s="20"/>
      <c r="H527" s="201" t="str">
        <f t="shared" si="75"/>
        <v/>
      </c>
      <c r="I527" s="27" t="b">
        <v>0</v>
      </c>
      <c r="J527" s="92" t="str">
        <f t="shared" si="76"/>
        <v/>
      </c>
      <c r="K527" s="27" t="b">
        <f t="shared" si="72"/>
        <v>0</v>
      </c>
      <c r="L527" s="92" t="str">
        <f t="shared" si="77"/>
        <v/>
      </c>
      <c r="M527" s="27" t="b">
        <f t="shared" si="73"/>
        <v>0</v>
      </c>
      <c r="N527" s="92" t="str">
        <f t="shared" si="78"/>
        <v/>
      </c>
      <c r="O527" s="27" t="b">
        <f>IF(COUNTIF($G$13:G527,G527)&gt;1,TRUE,FALSE)</f>
        <v>0</v>
      </c>
      <c r="P527" s="92" t="str">
        <f t="shared" si="79"/>
        <v/>
      </c>
      <c r="Q527" s="28">
        <f t="shared" si="74"/>
        <v>44166</v>
      </c>
      <c r="R527" s="27" t="b">
        <f t="shared" si="80"/>
        <v>0</v>
      </c>
      <c r="S527" s="4"/>
      <c r="T527" s="4"/>
    </row>
    <row r="528" spans="1:20" s="30" customFormat="1" x14ac:dyDescent="0.25">
      <c r="A528" s="19">
        <v>516</v>
      </c>
      <c r="B528" s="20"/>
      <c r="C528" s="1"/>
      <c r="D528" s="91"/>
      <c r="E528" s="1"/>
      <c r="F528" s="1"/>
      <c r="G528" s="20"/>
      <c r="H528" s="201" t="str">
        <f t="shared" si="75"/>
        <v/>
      </c>
      <c r="I528" s="27" t="b">
        <v>0</v>
      </c>
      <c r="J528" s="92" t="str">
        <f t="shared" si="76"/>
        <v/>
      </c>
      <c r="K528" s="27" t="b">
        <f t="shared" si="72"/>
        <v>0</v>
      </c>
      <c r="L528" s="92" t="str">
        <f t="shared" si="77"/>
        <v/>
      </c>
      <c r="M528" s="27" t="b">
        <f t="shared" si="73"/>
        <v>0</v>
      </c>
      <c r="N528" s="92" t="str">
        <f t="shared" si="78"/>
        <v/>
      </c>
      <c r="O528" s="27" t="b">
        <f>IF(COUNTIF($G$13:G528,G528)&gt;1,TRUE,FALSE)</f>
        <v>0</v>
      </c>
      <c r="P528" s="92" t="str">
        <f t="shared" si="79"/>
        <v/>
      </c>
      <c r="Q528" s="28">
        <f t="shared" si="74"/>
        <v>44166</v>
      </c>
      <c r="R528" s="27" t="b">
        <f t="shared" si="80"/>
        <v>0</v>
      </c>
      <c r="S528" s="4"/>
      <c r="T528" s="4"/>
    </row>
    <row r="529" spans="1:20" s="30" customFormat="1" x14ac:dyDescent="0.25">
      <c r="A529" s="19">
        <v>517</v>
      </c>
      <c r="B529" s="20"/>
      <c r="C529" s="1"/>
      <c r="D529" s="91"/>
      <c r="E529" s="1"/>
      <c r="F529" s="1"/>
      <c r="G529" s="20"/>
      <c r="H529" s="201" t="str">
        <f t="shared" si="75"/>
        <v/>
      </c>
      <c r="I529" s="27" t="b">
        <v>0</v>
      </c>
      <c r="J529" s="92" t="str">
        <f t="shared" si="76"/>
        <v/>
      </c>
      <c r="K529" s="27" t="b">
        <f t="shared" si="72"/>
        <v>0</v>
      </c>
      <c r="L529" s="92" t="str">
        <f t="shared" si="77"/>
        <v/>
      </c>
      <c r="M529" s="27" t="b">
        <f t="shared" si="73"/>
        <v>0</v>
      </c>
      <c r="N529" s="92" t="str">
        <f t="shared" si="78"/>
        <v/>
      </c>
      <c r="O529" s="27" t="b">
        <f>IF(COUNTIF($G$13:G529,G529)&gt;1,TRUE,FALSE)</f>
        <v>0</v>
      </c>
      <c r="P529" s="92" t="str">
        <f t="shared" si="79"/>
        <v/>
      </c>
      <c r="Q529" s="28">
        <f t="shared" si="74"/>
        <v>44166</v>
      </c>
      <c r="R529" s="27" t="b">
        <f t="shared" si="80"/>
        <v>0</v>
      </c>
      <c r="S529" s="4"/>
      <c r="T529" s="4"/>
    </row>
    <row r="530" spans="1:20" s="30" customFormat="1" x14ac:dyDescent="0.25">
      <c r="A530" s="19">
        <v>518</v>
      </c>
      <c r="B530" s="20"/>
      <c r="C530" s="1"/>
      <c r="D530" s="91"/>
      <c r="E530" s="1"/>
      <c r="F530" s="1"/>
      <c r="G530" s="20"/>
      <c r="H530" s="201" t="str">
        <f t="shared" si="75"/>
        <v/>
      </c>
      <c r="I530" s="27" t="b">
        <v>0</v>
      </c>
      <c r="J530" s="92" t="str">
        <f t="shared" si="76"/>
        <v/>
      </c>
      <c r="K530" s="27" t="b">
        <f t="shared" si="72"/>
        <v>0</v>
      </c>
      <c r="L530" s="92" t="str">
        <f t="shared" si="77"/>
        <v/>
      </c>
      <c r="M530" s="27" t="b">
        <f t="shared" si="73"/>
        <v>0</v>
      </c>
      <c r="N530" s="92" t="str">
        <f t="shared" si="78"/>
        <v/>
      </c>
      <c r="O530" s="27" t="b">
        <f>IF(COUNTIF($G$13:G530,G530)&gt;1,TRUE,FALSE)</f>
        <v>0</v>
      </c>
      <c r="P530" s="92" t="str">
        <f t="shared" si="79"/>
        <v/>
      </c>
      <c r="Q530" s="28">
        <f t="shared" si="74"/>
        <v>44166</v>
      </c>
      <c r="R530" s="27" t="b">
        <f t="shared" si="80"/>
        <v>0</v>
      </c>
      <c r="S530" s="4"/>
      <c r="T530" s="4"/>
    </row>
    <row r="531" spans="1:20" s="30" customFormat="1" x14ac:dyDescent="0.25">
      <c r="A531" s="19">
        <v>519</v>
      </c>
      <c r="B531" s="20"/>
      <c r="C531" s="1"/>
      <c r="D531" s="91"/>
      <c r="E531" s="1"/>
      <c r="F531" s="1"/>
      <c r="G531" s="20"/>
      <c r="H531" s="201" t="str">
        <f t="shared" si="75"/>
        <v/>
      </c>
      <c r="I531" s="27" t="b">
        <v>0</v>
      </c>
      <c r="J531" s="92" t="str">
        <f t="shared" si="76"/>
        <v/>
      </c>
      <c r="K531" s="27" t="b">
        <f t="shared" si="72"/>
        <v>0</v>
      </c>
      <c r="L531" s="92" t="str">
        <f t="shared" si="77"/>
        <v/>
      </c>
      <c r="M531" s="27" t="b">
        <f t="shared" si="73"/>
        <v>0</v>
      </c>
      <c r="N531" s="92" t="str">
        <f t="shared" si="78"/>
        <v/>
      </c>
      <c r="O531" s="27" t="b">
        <f>IF(COUNTIF($G$13:G531,G531)&gt;1,TRUE,FALSE)</f>
        <v>0</v>
      </c>
      <c r="P531" s="92" t="str">
        <f t="shared" si="79"/>
        <v/>
      </c>
      <c r="Q531" s="28">
        <f t="shared" si="74"/>
        <v>44166</v>
      </c>
      <c r="R531" s="27" t="b">
        <f t="shared" si="80"/>
        <v>0</v>
      </c>
      <c r="S531" s="4"/>
      <c r="T531" s="4"/>
    </row>
    <row r="532" spans="1:20" s="30" customFormat="1" x14ac:dyDescent="0.25">
      <c r="A532" s="19">
        <v>520</v>
      </c>
      <c r="B532" s="20"/>
      <c r="C532" s="1"/>
      <c r="D532" s="91"/>
      <c r="E532" s="1"/>
      <c r="F532" s="1"/>
      <c r="G532" s="20"/>
      <c r="H532" s="201" t="str">
        <f t="shared" si="75"/>
        <v/>
      </c>
      <c r="I532" s="27" t="b">
        <v>0</v>
      </c>
      <c r="J532" s="92" t="str">
        <f t="shared" si="76"/>
        <v/>
      </c>
      <c r="K532" s="27" t="b">
        <f t="shared" si="72"/>
        <v>0</v>
      </c>
      <c r="L532" s="92" t="str">
        <f t="shared" si="77"/>
        <v/>
      </c>
      <c r="M532" s="27" t="b">
        <f t="shared" si="73"/>
        <v>0</v>
      </c>
      <c r="N532" s="92" t="str">
        <f t="shared" si="78"/>
        <v/>
      </c>
      <c r="O532" s="27" t="b">
        <f>IF(COUNTIF($G$13:G532,G532)&gt;1,TRUE,FALSE)</f>
        <v>0</v>
      </c>
      <c r="P532" s="92" t="str">
        <f t="shared" si="79"/>
        <v/>
      </c>
      <c r="Q532" s="28">
        <f t="shared" si="74"/>
        <v>44166</v>
      </c>
      <c r="R532" s="27" t="b">
        <f t="shared" si="80"/>
        <v>0</v>
      </c>
      <c r="S532" s="4"/>
      <c r="T532" s="4"/>
    </row>
    <row r="533" spans="1:20" s="30" customFormat="1" x14ac:dyDescent="0.25">
      <c r="A533" s="19">
        <v>521</v>
      </c>
      <c r="B533" s="20"/>
      <c r="C533" s="1"/>
      <c r="D533" s="91"/>
      <c r="E533" s="1"/>
      <c r="F533" s="1"/>
      <c r="G533" s="20"/>
      <c r="H533" s="201" t="str">
        <f t="shared" si="75"/>
        <v/>
      </c>
      <c r="I533" s="27" t="b">
        <v>0</v>
      </c>
      <c r="J533" s="92" t="str">
        <f t="shared" si="76"/>
        <v/>
      </c>
      <c r="K533" s="27" t="b">
        <f t="shared" si="72"/>
        <v>0</v>
      </c>
      <c r="L533" s="92" t="str">
        <f t="shared" si="77"/>
        <v/>
      </c>
      <c r="M533" s="27" t="b">
        <f t="shared" si="73"/>
        <v>0</v>
      </c>
      <c r="N533" s="92" t="str">
        <f t="shared" si="78"/>
        <v/>
      </c>
      <c r="O533" s="27" t="b">
        <f>IF(COUNTIF($G$13:G533,G533)&gt;1,TRUE,FALSE)</f>
        <v>0</v>
      </c>
      <c r="P533" s="92" t="str">
        <f t="shared" si="79"/>
        <v/>
      </c>
      <c r="Q533" s="28">
        <f t="shared" si="74"/>
        <v>44166</v>
      </c>
      <c r="R533" s="27" t="b">
        <f t="shared" si="80"/>
        <v>0</v>
      </c>
      <c r="S533" s="4"/>
      <c r="T533" s="4"/>
    </row>
    <row r="534" spans="1:20" s="30" customFormat="1" x14ac:dyDescent="0.25">
      <c r="A534" s="19">
        <v>522</v>
      </c>
      <c r="B534" s="20"/>
      <c r="C534" s="1"/>
      <c r="D534" s="91"/>
      <c r="E534" s="1"/>
      <c r="F534" s="1"/>
      <c r="G534" s="20"/>
      <c r="H534" s="201" t="str">
        <f t="shared" si="75"/>
        <v/>
      </c>
      <c r="I534" s="27" t="b">
        <v>0</v>
      </c>
      <c r="J534" s="92" t="str">
        <f t="shared" si="76"/>
        <v/>
      </c>
      <c r="K534" s="27" t="b">
        <f t="shared" si="72"/>
        <v>0</v>
      </c>
      <c r="L534" s="92" t="str">
        <f t="shared" si="77"/>
        <v/>
      </c>
      <c r="M534" s="27" t="b">
        <f t="shared" si="73"/>
        <v>0</v>
      </c>
      <c r="N534" s="92" t="str">
        <f t="shared" si="78"/>
        <v/>
      </c>
      <c r="O534" s="27" t="b">
        <f>IF(COUNTIF($G$13:G534,G534)&gt;1,TRUE,FALSE)</f>
        <v>0</v>
      </c>
      <c r="P534" s="92" t="str">
        <f t="shared" si="79"/>
        <v/>
      </c>
      <c r="Q534" s="28">
        <f t="shared" si="74"/>
        <v>44166</v>
      </c>
      <c r="R534" s="27" t="b">
        <f t="shared" si="80"/>
        <v>0</v>
      </c>
      <c r="S534" s="4"/>
      <c r="T534" s="4"/>
    </row>
    <row r="535" spans="1:20" s="30" customFormat="1" x14ac:dyDescent="0.25">
      <c r="A535" s="19">
        <v>523</v>
      </c>
      <c r="B535" s="20"/>
      <c r="C535" s="1"/>
      <c r="D535" s="91"/>
      <c r="E535" s="1"/>
      <c r="F535" s="1"/>
      <c r="G535" s="20"/>
      <c r="H535" s="201" t="str">
        <f t="shared" si="75"/>
        <v/>
      </c>
      <c r="I535" s="27" t="b">
        <v>0</v>
      </c>
      <c r="J535" s="92" t="str">
        <f t="shared" si="76"/>
        <v/>
      </c>
      <c r="K535" s="27" t="b">
        <f t="shared" si="72"/>
        <v>0</v>
      </c>
      <c r="L535" s="92" t="str">
        <f t="shared" si="77"/>
        <v/>
      </c>
      <c r="M535" s="27" t="b">
        <f t="shared" si="73"/>
        <v>0</v>
      </c>
      <c r="N535" s="92" t="str">
        <f t="shared" si="78"/>
        <v/>
      </c>
      <c r="O535" s="27" t="b">
        <f>IF(COUNTIF($G$13:G535,G535)&gt;1,TRUE,FALSE)</f>
        <v>0</v>
      </c>
      <c r="P535" s="92" t="str">
        <f t="shared" si="79"/>
        <v/>
      </c>
      <c r="Q535" s="28">
        <f t="shared" si="74"/>
        <v>44166</v>
      </c>
      <c r="R535" s="27" t="b">
        <f t="shared" si="80"/>
        <v>0</v>
      </c>
      <c r="S535" s="4"/>
      <c r="T535" s="4"/>
    </row>
    <row r="536" spans="1:20" s="30" customFormat="1" x14ac:dyDescent="0.25">
      <c r="A536" s="19">
        <v>524</v>
      </c>
      <c r="B536" s="20"/>
      <c r="C536" s="1"/>
      <c r="D536" s="91"/>
      <c r="E536" s="1"/>
      <c r="F536" s="1"/>
      <c r="G536" s="20"/>
      <c r="H536" s="201" t="str">
        <f t="shared" si="75"/>
        <v/>
      </c>
      <c r="I536" s="27" t="b">
        <v>0</v>
      </c>
      <c r="J536" s="92" t="str">
        <f t="shared" si="76"/>
        <v/>
      </c>
      <c r="K536" s="27" t="b">
        <f t="shared" si="72"/>
        <v>0</v>
      </c>
      <c r="L536" s="92" t="str">
        <f t="shared" si="77"/>
        <v/>
      </c>
      <c r="M536" s="27" t="b">
        <f t="shared" si="73"/>
        <v>0</v>
      </c>
      <c r="N536" s="92" t="str">
        <f t="shared" si="78"/>
        <v/>
      </c>
      <c r="O536" s="27" t="b">
        <f>IF(COUNTIF($G$13:G536,G536)&gt;1,TRUE,FALSE)</f>
        <v>0</v>
      </c>
      <c r="P536" s="92" t="str">
        <f t="shared" si="79"/>
        <v/>
      </c>
      <c r="Q536" s="28">
        <f t="shared" si="74"/>
        <v>44166</v>
      </c>
      <c r="R536" s="27" t="b">
        <f t="shared" si="80"/>
        <v>0</v>
      </c>
      <c r="S536" s="4"/>
      <c r="T536" s="4"/>
    </row>
    <row r="537" spans="1:20" s="30" customFormat="1" x14ac:dyDescent="0.25">
      <c r="A537" s="19">
        <v>525</v>
      </c>
      <c r="B537" s="20"/>
      <c r="C537" s="1"/>
      <c r="D537" s="91"/>
      <c r="E537" s="1"/>
      <c r="F537" s="1"/>
      <c r="G537" s="20"/>
      <c r="H537" s="201" t="str">
        <f t="shared" si="75"/>
        <v/>
      </c>
      <c r="I537" s="27" t="b">
        <v>0</v>
      </c>
      <c r="J537" s="92" t="str">
        <f t="shared" si="76"/>
        <v/>
      </c>
      <c r="K537" s="27" t="b">
        <f t="shared" si="72"/>
        <v>0</v>
      </c>
      <c r="L537" s="92" t="str">
        <f t="shared" si="77"/>
        <v/>
      </c>
      <c r="M537" s="27" t="b">
        <f t="shared" si="73"/>
        <v>0</v>
      </c>
      <c r="N537" s="92" t="str">
        <f t="shared" si="78"/>
        <v/>
      </c>
      <c r="O537" s="27" t="b">
        <f>IF(COUNTIF($G$13:G537,G537)&gt;1,TRUE,FALSE)</f>
        <v>0</v>
      </c>
      <c r="P537" s="92" t="str">
        <f t="shared" si="79"/>
        <v/>
      </c>
      <c r="Q537" s="28">
        <f t="shared" si="74"/>
        <v>44166</v>
      </c>
      <c r="R537" s="27" t="b">
        <f t="shared" si="80"/>
        <v>0</v>
      </c>
      <c r="S537" s="4"/>
      <c r="T537" s="4"/>
    </row>
    <row r="538" spans="1:20" s="30" customFormat="1" x14ac:dyDescent="0.25">
      <c r="A538" s="19">
        <v>526</v>
      </c>
      <c r="B538" s="20"/>
      <c r="C538" s="1"/>
      <c r="D538" s="91"/>
      <c r="E538" s="1"/>
      <c r="F538" s="1"/>
      <c r="G538" s="20"/>
      <c r="H538" s="201" t="str">
        <f t="shared" si="75"/>
        <v/>
      </c>
      <c r="I538" s="27" t="b">
        <v>0</v>
      </c>
      <c r="J538" s="92" t="str">
        <f t="shared" si="76"/>
        <v/>
      </c>
      <c r="K538" s="27" t="b">
        <f t="shared" si="72"/>
        <v>0</v>
      </c>
      <c r="L538" s="92" t="str">
        <f t="shared" si="77"/>
        <v/>
      </c>
      <c r="M538" s="27" t="b">
        <f t="shared" si="73"/>
        <v>0</v>
      </c>
      <c r="N538" s="92" t="str">
        <f t="shared" si="78"/>
        <v/>
      </c>
      <c r="O538" s="27" t="b">
        <f>IF(COUNTIF($G$13:G538,G538)&gt;1,TRUE,FALSE)</f>
        <v>0</v>
      </c>
      <c r="P538" s="92" t="str">
        <f t="shared" si="79"/>
        <v/>
      </c>
      <c r="Q538" s="28">
        <f t="shared" si="74"/>
        <v>44166</v>
      </c>
      <c r="R538" s="27" t="b">
        <f t="shared" si="80"/>
        <v>0</v>
      </c>
      <c r="S538" s="4"/>
      <c r="T538" s="4"/>
    </row>
    <row r="539" spans="1:20" s="30" customFormat="1" x14ac:dyDescent="0.25">
      <c r="A539" s="19">
        <v>527</v>
      </c>
      <c r="B539" s="20"/>
      <c r="C539" s="1"/>
      <c r="D539" s="91"/>
      <c r="E539" s="1"/>
      <c r="F539" s="1"/>
      <c r="G539" s="20"/>
      <c r="H539" s="201" t="str">
        <f t="shared" si="75"/>
        <v/>
      </c>
      <c r="I539" s="27" t="b">
        <v>0</v>
      </c>
      <c r="J539" s="92" t="str">
        <f t="shared" si="76"/>
        <v/>
      </c>
      <c r="K539" s="27" t="b">
        <f t="shared" si="72"/>
        <v>0</v>
      </c>
      <c r="L539" s="92" t="str">
        <f t="shared" si="77"/>
        <v/>
      </c>
      <c r="M539" s="27" t="b">
        <f t="shared" si="73"/>
        <v>0</v>
      </c>
      <c r="N539" s="92" t="str">
        <f t="shared" si="78"/>
        <v/>
      </c>
      <c r="O539" s="27" t="b">
        <f>IF(COUNTIF($G$13:G539,G539)&gt;1,TRUE,FALSE)</f>
        <v>0</v>
      </c>
      <c r="P539" s="92" t="str">
        <f t="shared" si="79"/>
        <v/>
      </c>
      <c r="Q539" s="28">
        <f t="shared" si="74"/>
        <v>44166</v>
      </c>
      <c r="R539" s="27" t="b">
        <f t="shared" si="80"/>
        <v>0</v>
      </c>
      <c r="S539" s="4"/>
      <c r="T539" s="4"/>
    </row>
    <row r="540" spans="1:20" s="30" customFormat="1" x14ac:dyDescent="0.25">
      <c r="A540" s="19">
        <v>528</v>
      </c>
      <c r="B540" s="20"/>
      <c r="C540" s="1"/>
      <c r="D540" s="91"/>
      <c r="E540" s="1"/>
      <c r="F540" s="1"/>
      <c r="G540" s="20"/>
      <c r="H540" s="201" t="str">
        <f t="shared" si="75"/>
        <v/>
      </c>
      <c r="I540" s="27" t="b">
        <v>0</v>
      </c>
      <c r="J540" s="92" t="str">
        <f t="shared" si="76"/>
        <v/>
      </c>
      <c r="K540" s="27" t="b">
        <f t="shared" si="72"/>
        <v>0</v>
      </c>
      <c r="L540" s="92" t="str">
        <f t="shared" si="77"/>
        <v/>
      </c>
      <c r="M540" s="27" t="b">
        <f t="shared" si="73"/>
        <v>0</v>
      </c>
      <c r="N540" s="92" t="str">
        <f t="shared" si="78"/>
        <v/>
      </c>
      <c r="O540" s="27" t="b">
        <f>IF(COUNTIF($G$13:G540,G540)&gt;1,TRUE,FALSE)</f>
        <v>0</v>
      </c>
      <c r="P540" s="92" t="str">
        <f t="shared" si="79"/>
        <v/>
      </c>
      <c r="Q540" s="28">
        <f t="shared" si="74"/>
        <v>44166</v>
      </c>
      <c r="R540" s="27" t="b">
        <f t="shared" si="80"/>
        <v>0</v>
      </c>
      <c r="S540" s="4"/>
      <c r="T540" s="4"/>
    </row>
    <row r="541" spans="1:20" s="30" customFormat="1" x14ac:dyDescent="0.25">
      <c r="A541" s="19">
        <v>529</v>
      </c>
      <c r="B541" s="20"/>
      <c r="C541" s="1"/>
      <c r="D541" s="91"/>
      <c r="E541" s="1"/>
      <c r="F541" s="1"/>
      <c r="G541" s="20"/>
      <c r="H541" s="201" t="str">
        <f t="shared" si="75"/>
        <v/>
      </c>
      <c r="I541" s="27" t="b">
        <v>0</v>
      </c>
      <c r="J541" s="92" t="str">
        <f t="shared" si="76"/>
        <v/>
      </c>
      <c r="K541" s="27" t="b">
        <f t="shared" si="72"/>
        <v>0</v>
      </c>
      <c r="L541" s="92" t="str">
        <f t="shared" si="77"/>
        <v/>
      </c>
      <c r="M541" s="27" t="b">
        <f t="shared" si="73"/>
        <v>0</v>
      </c>
      <c r="N541" s="92" t="str">
        <f t="shared" si="78"/>
        <v/>
      </c>
      <c r="O541" s="27" t="b">
        <f>IF(COUNTIF($G$13:G541,G541)&gt;1,TRUE,FALSE)</f>
        <v>0</v>
      </c>
      <c r="P541" s="92" t="str">
        <f t="shared" si="79"/>
        <v/>
      </c>
      <c r="Q541" s="28">
        <f t="shared" si="74"/>
        <v>44166</v>
      </c>
      <c r="R541" s="27" t="b">
        <f t="shared" si="80"/>
        <v>0</v>
      </c>
      <c r="S541" s="4"/>
      <c r="T541" s="4"/>
    </row>
    <row r="542" spans="1:20" s="30" customFormat="1" x14ac:dyDescent="0.25">
      <c r="A542" s="19">
        <v>530</v>
      </c>
      <c r="B542" s="20"/>
      <c r="C542" s="1"/>
      <c r="D542" s="91"/>
      <c r="E542" s="1"/>
      <c r="F542" s="1"/>
      <c r="G542" s="20"/>
      <c r="H542" s="201" t="str">
        <f t="shared" si="75"/>
        <v/>
      </c>
      <c r="I542" s="27" t="b">
        <v>0</v>
      </c>
      <c r="J542" s="92" t="str">
        <f t="shared" si="76"/>
        <v/>
      </c>
      <c r="K542" s="27" t="b">
        <f t="shared" si="72"/>
        <v>0</v>
      </c>
      <c r="L542" s="92" t="str">
        <f t="shared" si="77"/>
        <v/>
      </c>
      <c r="M542" s="27" t="b">
        <f t="shared" si="73"/>
        <v>0</v>
      </c>
      <c r="N542" s="92" t="str">
        <f t="shared" si="78"/>
        <v/>
      </c>
      <c r="O542" s="27" t="b">
        <f>IF(COUNTIF($G$13:G542,G542)&gt;1,TRUE,FALSE)</f>
        <v>0</v>
      </c>
      <c r="P542" s="92" t="str">
        <f t="shared" si="79"/>
        <v/>
      </c>
      <c r="Q542" s="28">
        <f t="shared" si="74"/>
        <v>44166</v>
      </c>
      <c r="R542" s="27" t="b">
        <f t="shared" si="80"/>
        <v>0</v>
      </c>
      <c r="S542" s="4"/>
      <c r="T542" s="4"/>
    </row>
    <row r="543" spans="1:20" s="30" customFormat="1" x14ac:dyDescent="0.25">
      <c r="A543" s="19">
        <v>531</v>
      </c>
      <c r="B543" s="20"/>
      <c r="C543" s="1"/>
      <c r="D543" s="91"/>
      <c r="E543" s="1"/>
      <c r="F543" s="1"/>
      <c r="G543" s="20"/>
      <c r="H543" s="201" t="str">
        <f t="shared" si="75"/>
        <v/>
      </c>
      <c r="I543" s="27" t="b">
        <v>0</v>
      </c>
      <c r="J543" s="92" t="str">
        <f t="shared" si="76"/>
        <v/>
      </c>
      <c r="K543" s="27" t="b">
        <f t="shared" si="72"/>
        <v>0</v>
      </c>
      <c r="L543" s="92" t="str">
        <f t="shared" si="77"/>
        <v/>
      </c>
      <c r="M543" s="27" t="b">
        <f t="shared" si="73"/>
        <v>0</v>
      </c>
      <c r="N543" s="92" t="str">
        <f t="shared" si="78"/>
        <v/>
      </c>
      <c r="O543" s="27" t="b">
        <f>IF(COUNTIF($G$13:G543,G543)&gt;1,TRUE,FALSE)</f>
        <v>0</v>
      </c>
      <c r="P543" s="92" t="str">
        <f t="shared" si="79"/>
        <v/>
      </c>
      <c r="Q543" s="28">
        <f t="shared" si="74"/>
        <v>44166</v>
      </c>
      <c r="R543" s="27" t="b">
        <f t="shared" si="80"/>
        <v>0</v>
      </c>
      <c r="S543" s="4"/>
      <c r="T543" s="4"/>
    </row>
    <row r="544" spans="1:20" s="30" customFormat="1" x14ac:dyDescent="0.25">
      <c r="A544" s="19">
        <v>532</v>
      </c>
      <c r="B544" s="20"/>
      <c r="C544" s="1"/>
      <c r="D544" s="91"/>
      <c r="E544" s="1"/>
      <c r="F544" s="1"/>
      <c r="G544" s="20"/>
      <c r="H544" s="201" t="str">
        <f t="shared" si="75"/>
        <v/>
      </c>
      <c r="I544" s="27" t="b">
        <v>0</v>
      </c>
      <c r="J544" s="92" t="str">
        <f t="shared" si="76"/>
        <v/>
      </c>
      <c r="K544" s="27" t="b">
        <f t="shared" si="72"/>
        <v>0</v>
      </c>
      <c r="L544" s="92" t="str">
        <f t="shared" si="77"/>
        <v/>
      </c>
      <c r="M544" s="27" t="b">
        <f t="shared" si="73"/>
        <v>0</v>
      </c>
      <c r="N544" s="92" t="str">
        <f t="shared" si="78"/>
        <v/>
      </c>
      <c r="O544" s="27" t="b">
        <f>IF(COUNTIF($G$13:G544,G544)&gt;1,TRUE,FALSE)</f>
        <v>0</v>
      </c>
      <c r="P544" s="92" t="str">
        <f t="shared" si="79"/>
        <v/>
      </c>
      <c r="Q544" s="28">
        <f t="shared" si="74"/>
        <v>44166</v>
      </c>
      <c r="R544" s="27" t="b">
        <f t="shared" si="80"/>
        <v>0</v>
      </c>
      <c r="S544" s="4"/>
      <c r="T544" s="4"/>
    </row>
    <row r="545" spans="1:20" s="30" customFormat="1" x14ac:dyDescent="0.25">
      <c r="A545" s="19">
        <v>533</v>
      </c>
      <c r="B545" s="20"/>
      <c r="C545" s="1"/>
      <c r="D545" s="91"/>
      <c r="E545" s="1"/>
      <c r="F545" s="1"/>
      <c r="G545" s="20"/>
      <c r="H545" s="201" t="str">
        <f t="shared" si="75"/>
        <v/>
      </c>
      <c r="I545" s="27" t="b">
        <v>0</v>
      </c>
      <c r="J545" s="92" t="str">
        <f t="shared" si="76"/>
        <v/>
      </c>
      <c r="K545" s="27" t="b">
        <f t="shared" si="72"/>
        <v>0</v>
      </c>
      <c r="L545" s="92" t="str">
        <f t="shared" si="77"/>
        <v/>
      </c>
      <c r="M545" s="27" t="b">
        <f t="shared" si="73"/>
        <v>0</v>
      </c>
      <c r="N545" s="92" t="str">
        <f t="shared" si="78"/>
        <v/>
      </c>
      <c r="O545" s="27" t="b">
        <f>IF(COUNTIF($G$13:G545,G545)&gt;1,TRUE,FALSE)</f>
        <v>0</v>
      </c>
      <c r="P545" s="92" t="str">
        <f t="shared" si="79"/>
        <v/>
      </c>
      <c r="Q545" s="28">
        <f t="shared" si="74"/>
        <v>44166</v>
      </c>
      <c r="R545" s="27" t="b">
        <f t="shared" si="80"/>
        <v>0</v>
      </c>
      <c r="S545" s="4"/>
      <c r="T545" s="4"/>
    </row>
    <row r="546" spans="1:20" s="30" customFormat="1" x14ac:dyDescent="0.25">
      <c r="A546" s="19">
        <v>534</v>
      </c>
      <c r="B546" s="20"/>
      <c r="C546" s="1"/>
      <c r="D546" s="91"/>
      <c r="E546" s="1"/>
      <c r="F546" s="1"/>
      <c r="G546" s="20"/>
      <c r="H546" s="201" t="str">
        <f t="shared" si="75"/>
        <v/>
      </c>
      <c r="I546" s="27" t="b">
        <v>0</v>
      </c>
      <c r="J546" s="92" t="str">
        <f t="shared" si="76"/>
        <v/>
      </c>
      <c r="K546" s="27" t="b">
        <f t="shared" si="72"/>
        <v>0</v>
      </c>
      <c r="L546" s="92" t="str">
        <f t="shared" si="77"/>
        <v/>
      </c>
      <c r="M546" s="27" t="b">
        <f t="shared" si="73"/>
        <v>0</v>
      </c>
      <c r="N546" s="92" t="str">
        <f t="shared" si="78"/>
        <v/>
      </c>
      <c r="O546" s="27" t="b">
        <f>IF(COUNTIF($G$13:G546,G546)&gt;1,TRUE,FALSE)</f>
        <v>0</v>
      </c>
      <c r="P546" s="92" t="str">
        <f t="shared" si="79"/>
        <v/>
      </c>
      <c r="Q546" s="28">
        <f t="shared" si="74"/>
        <v>44166</v>
      </c>
      <c r="R546" s="27" t="b">
        <f t="shared" si="80"/>
        <v>0</v>
      </c>
      <c r="S546" s="4"/>
      <c r="T546" s="4"/>
    </row>
    <row r="547" spans="1:20" s="30" customFormat="1" x14ac:dyDescent="0.25">
      <c r="A547" s="19">
        <v>535</v>
      </c>
      <c r="B547" s="20"/>
      <c r="C547" s="1"/>
      <c r="D547" s="91"/>
      <c r="E547" s="1"/>
      <c r="F547" s="1"/>
      <c r="G547" s="20"/>
      <c r="H547" s="201" t="str">
        <f t="shared" si="75"/>
        <v/>
      </c>
      <c r="I547" s="27" t="b">
        <v>0</v>
      </c>
      <c r="J547" s="92" t="str">
        <f t="shared" si="76"/>
        <v/>
      </c>
      <c r="K547" s="27" t="b">
        <f t="shared" si="72"/>
        <v>0</v>
      </c>
      <c r="L547" s="92" t="str">
        <f t="shared" si="77"/>
        <v/>
      </c>
      <c r="M547" s="27" t="b">
        <f t="shared" si="73"/>
        <v>0</v>
      </c>
      <c r="N547" s="92" t="str">
        <f t="shared" si="78"/>
        <v/>
      </c>
      <c r="O547" s="27" t="b">
        <f>IF(COUNTIF($G$13:G547,G547)&gt;1,TRUE,FALSE)</f>
        <v>0</v>
      </c>
      <c r="P547" s="92" t="str">
        <f t="shared" si="79"/>
        <v/>
      </c>
      <c r="Q547" s="28">
        <f t="shared" si="74"/>
        <v>44166</v>
      </c>
      <c r="R547" s="27" t="b">
        <f t="shared" si="80"/>
        <v>0</v>
      </c>
      <c r="S547" s="4"/>
      <c r="T547" s="4"/>
    </row>
    <row r="548" spans="1:20" s="30" customFormat="1" x14ac:dyDescent="0.25">
      <c r="A548" s="19">
        <v>536</v>
      </c>
      <c r="B548" s="20"/>
      <c r="C548" s="1"/>
      <c r="D548" s="91"/>
      <c r="E548" s="1"/>
      <c r="F548" s="1"/>
      <c r="G548" s="20"/>
      <c r="H548" s="201" t="str">
        <f t="shared" si="75"/>
        <v/>
      </c>
      <c r="I548" s="27" t="b">
        <v>0</v>
      </c>
      <c r="J548" s="92" t="str">
        <f t="shared" si="76"/>
        <v/>
      </c>
      <c r="K548" s="27" t="b">
        <f t="shared" si="72"/>
        <v>0</v>
      </c>
      <c r="L548" s="92" t="str">
        <f t="shared" si="77"/>
        <v/>
      </c>
      <c r="M548" s="27" t="b">
        <f t="shared" si="73"/>
        <v>0</v>
      </c>
      <c r="N548" s="92" t="str">
        <f t="shared" si="78"/>
        <v/>
      </c>
      <c r="O548" s="27" t="b">
        <f>IF(COUNTIF($G$13:G548,G548)&gt;1,TRUE,FALSE)</f>
        <v>0</v>
      </c>
      <c r="P548" s="92" t="str">
        <f t="shared" si="79"/>
        <v/>
      </c>
      <c r="Q548" s="28">
        <f t="shared" si="74"/>
        <v>44166</v>
      </c>
      <c r="R548" s="27" t="b">
        <f t="shared" si="80"/>
        <v>0</v>
      </c>
      <c r="S548" s="4"/>
      <c r="T548" s="4"/>
    </row>
    <row r="549" spans="1:20" s="30" customFormat="1" x14ac:dyDescent="0.25">
      <c r="A549" s="19">
        <v>537</v>
      </c>
      <c r="B549" s="20"/>
      <c r="C549" s="1"/>
      <c r="D549" s="91"/>
      <c r="E549" s="1"/>
      <c r="F549" s="1"/>
      <c r="G549" s="20"/>
      <c r="H549" s="201" t="str">
        <f t="shared" si="75"/>
        <v/>
      </c>
      <c r="I549" s="27" t="b">
        <v>0</v>
      </c>
      <c r="J549" s="92" t="str">
        <f t="shared" si="76"/>
        <v/>
      </c>
      <c r="K549" s="27" t="b">
        <f t="shared" si="72"/>
        <v>0</v>
      </c>
      <c r="L549" s="92" t="str">
        <f t="shared" si="77"/>
        <v/>
      </c>
      <c r="M549" s="27" t="b">
        <f t="shared" si="73"/>
        <v>0</v>
      </c>
      <c r="N549" s="92" t="str">
        <f t="shared" si="78"/>
        <v/>
      </c>
      <c r="O549" s="27" t="b">
        <f>IF(COUNTIF($G$13:G549,G549)&gt;1,TRUE,FALSE)</f>
        <v>0</v>
      </c>
      <c r="P549" s="92" t="str">
        <f t="shared" si="79"/>
        <v/>
      </c>
      <c r="Q549" s="28">
        <f t="shared" si="74"/>
        <v>44166</v>
      </c>
      <c r="R549" s="27" t="b">
        <f t="shared" si="80"/>
        <v>0</v>
      </c>
      <c r="S549" s="4"/>
      <c r="T549" s="4"/>
    </row>
    <row r="550" spans="1:20" s="30" customFormat="1" x14ac:dyDescent="0.25">
      <c r="A550" s="19">
        <v>538</v>
      </c>
      <c r="B550" s="20"/>
      <c r="C550" s="1"/>
      <c r="D550" s="91"/>
      <c r="E550" s="1"/>
      <c r="F550" s="1"/>
      <c r="G550" s="20"/>
      <c r="H550" s="201" t="str">
        <f t="shared" si="75"/>
        <v/>
      </c>
      <c r="I550" s="27" t="b">
        <v>0</v>
      </c>
      <c r="J550" s="92" t="str">
        <f t="shared" si="76"/>
        <v/>
      </c>
      <c r="K550" s="27" t="b">
        <f t="shared" si="72"/>
        <v>0</v>
      </c>
      <c r="L550" s="92" t="str">
        <f t="shared" si="77"/>
        <v/>
      </c>
      <c r="M550" s="27" t="b">
        <f t="shared" si="73"/>
        <v>0</v>
      </c>
      <c r="N550" s="92" t="str">
        <f t="shared" si="78"/>
        <v/>
      </c>
      <c r="O550" s="27" t="b">
        <f>IF(COUNTIF($G$13:G550,G550)&gt;1,TRUE,FALSE)</f>
        <v>0</v>
      </c>
      <c r="P550" s="92" t="str">
        <f t="shared" si="79"/>
        <v/>
      </c>
      <c r="Q550" s="28">
        <f t="shared" si="74"/>
        <v>44166</v>
      </c>
      <c r="R550" s="27" t="b">
        <f t="shared" si="80"/>
        <v>0</v>
      </c>
      <c r="S550" s="4"/>
      <c r="T550" s="4"/>
    </row>
    <row r="551" spans="1:20" s="30" customFormat="1" x14ac:dyDescent="0.25">
      <c r="A551" s="19">
        <v>539</v>
      </c>
      <c r="B551" s="20"/>
      <c r="C551" s="1"/>
      <c r="D551" s="91"/>
      <c r="E551" s="1"/>
      <c r="F551" s="1"/>
      <c r="G551" s="20"/>
      <c r="H551" s="201" t="str">
        <f t="shared" si="75"/>
        <v/>
      </c>
      <c r="I551" s="27" t="b">
        <v>0</v>
      </c>
      <c r="J551" s="92" t="str">
        <f t="shared" si="76"/>
        <v/>
      </c>
      <c r="K551" s="27" t="b">
        <f t="shared" si="72"/>
        <v>0</v>
      </c>
      <c r="L551" s="92" t="str">
        <f t="shared" si="77"/>
        <v/>
      </c>
      <c r="M551" s="27" t="b">
        <f t="shared" si="73"/>
        <v>0</v>
      </c>
      <c r="N551" s="92" t="str">
        <f t="shared" si="78"/>
        <v/>
      </c>
      <c r="O551" s="27" t="b">
        <f>IF(COUNTIF($G$13:G551,G551)&gt;1,TRUE,FALSE)</f>
        <v>0</v>
      </c>
      <c r="P551" s="92" t="str">
        <f t="shared" si="79"/>
        <v/>
      </c>
      <c r="Q551" s="28">
        <f t="shared" si="74"/>
        <v>44166</v>
      </c>
      <c r="R551" s="27" t="b">
        <f t="shared" si="80"/>
        <v>0</v>
      </c>
      <c r="S551" s="4"/>
      <c r="T551" s="4"/>
    </row>
    <row r="552" spans="1:20" s="30" customFormat="1" x14ac:dyDescent="0.25">
      <c r="A552" s="19">
        <v>540</v>
      </c>
      <c r="B552" s="20"/>
      <c r="C552" s="1"/>
      <c r="D552" s="91"/>
      <c r="E552" s="1"/>
      <c r="F552" s="1"/>
      <c r="G552" s="20"/>
      <c r="H552" s="201" t="str">
        <f t="shared" si="75"/>
        <v/>
      </c>
      <c r="I552" s="27" t="b">
        <v>0</v>
      </c>
      <c r="J552" s="92" t="str">
        <f t="shared" si="76"/>
        <v/>
      </c>
      <c r="K552" s="27" t="b">
        <f t="shared" si="72"/>
        <v>0</v>
      </c>
      <c r="L552" s="92" t="str">
        <f t="shared" si="77"/>
        <v/>
      </c>
      <c r="M552" s="27" t="b">
        <f t="shared" si="73"/>
        <v>0</v>
      </c>
      <c r="N552" s="92" t="str">
        <f t="shared" si="78"/>
        <v/>
      </c>
      <c r="O552" s="27" t="b">
        <f>IF(COUNTIF($G$13:G552,G552)&gt;1,TRUE,FALSE)</f>
        <v>0</v>
      </c>
      <c r="P552" s="92" t="str">
        <f t="shared" si="79"/>
        <v/>
      </c>
      <c r="Q552" s="28">
        <f t="shared" si="74"/>
        <v>44166</v>
      </c>
      <c r="R552" s="27" t="b">
        <f t="shared" si="80"/>
        <v>0</v>
      </c>
      <c r="S552" s="4"/>
      <c r="T552" s="4"/>
    </row>
    <row r="553" spans="1:20" s="30" customFormat="1" x14ac:dyDescent="0.25">
      <c r="A553" s="19">
        <v>541</v>
      </c>
      <c r="B553" s="20"/>
      <c r="C553" s="1"/>
      <c r="D553" s="91"/>
      <c r="E553" s="1"/>
      <c r="F553" s="1"/>
      <c r="G553" s="20"/>
      <c r="H553" s="201" t="str">
        <f t="shared" si="75"/>
        <v/>
      </c>
      <c r="I553" s="27" t="b">
        <v>0</v>
      </c>
      <c r="J553" s="92" t="str">
        <f t="shared" si="76"/>
        <v/>
      </c>
      <c r="K553" s="27" t="b">
        <f t="shared" si="72"/>
        <v>0</v>
      </c>
      <c r="L553" s="92" t="str">
        <f t="shared" si="77"/>
        <v/>
      </c>
      <c r="M553" s="27" t="b">
        <f t="shared" si="73"/>
        <v>0</v>
      </c>
      <c r="N553" s="92" t="str">
        <f t="shared" si="78"/>
        <v/>
      </c>
      <c r="O553" s="27" t="b">
        <f>IF(COUNTIF($G$13:G553,G553)&gt;1,TRUE,FALSE)</f>
        <v>0</v>
      </c>
      <c r="P553" s="92" t="str">
        <f t="shared" si="79"/>
        <v/>
      </c>
      <c r="Q553" s="28">
        <f t="shared" si="74"/>
        <v>44166</v>
      </c>
      <c r="R553" s="27" t="b">
        <f t="shared" si="80"/>
        <v>0</v>
      </c>
      <c r="S553" s="4"/>
      <c r="T553" s="4"/>
    </row>
    <row r="554" spans="1:20" s="30" customFormat="1" x14ac:dyDescent="0.25">
      <c r="A554" s="19">
        <v>542</v>
      </c>
      <c r="B554" s="20"/>
      <c r="C554" s="1"/>
      <c r="D554" s="91"/>
      <c r="E554" s="1"/>
      <c r="F554" s="1"/>
      <c r="G554" s="20"/>
      <c r="H554" s="201" t="str">
        <f t="shared" si="75"/>
        <v/>
      </c>
      <c r="I554" s="27" t="b">
        <v>0</v>
      </c>
      <c r="J554" s="92" t="str">
        <f t="shared" si="76"/>
        <v/>
      </c>
      <c r="K554" s="27" t="b">
        <f t="shared" si="72"/>
        <v>0</v>
      </c>
      <c r="L554" s="92" t="str">
        <f t="shared" si="77"/>
        <v/>
      </c>
      <c r="M554" s="27" t="b">
        <f t="shared" si="73"/>
        <v>0</v>
      </c>
      <c r="N554" s="92" t="str">
        <f t="shared" si="78"/>
        <v/>
      </c>
      <c r="O554" s="27" t="b">
        <f>IF(COUNTIF($G$13:G554,G554)&gt;1,TRUE,FALSE)</f>
        <v>0</v>
      </c>
      <c r="P554" s="92" t="str">
        <f t="shared" si="79"/>
        <v/>
      </c>
      <c r="Q554" s="28">
        <f t="shared" si="74"/>
        <v>44166</v>
      </c>
      <c r="R554" s="27" t="b">
        <f t="shared" si="80"/>
        <v>0</v>
      </c>
      <c r="S554" s="4"/>
      <c r="T554" s="4"/>
    </row>
    <row r="555" spans="1:20" s="30" customFormat="1" x14ac:dyDescent="0.25">
      <c r="A555" s="19">
        <v>543</v>
      </c>
      <c r="B555" s="20"/>
      <c r="C555" s="1"/>
      <c r="D555" s="91"/>
      <c r="E555" s="1"/>
      <c r="F555" s="1"/>
      <c r="G555" s="20"/>
      <c r="H555" s="201" t="str">
        <f t="shared" si="75"/>
        <v/>
      </c>
      <c r="I555" s="27" t="b">
        <v>0</v>
      </c>
      <c r="J555" s="92" t="str">
        <f t="shared" si="76"/>
        <v/>
      </c>
      <c r="K555" s="27" t="b">
        <f t="shared" si="72"/>
        <v>0</v>
      </c>
      <c r="L555" s="92" t="str">
        <f t="shared" si="77"/>
        <v/>
      </c>
      <c r="M555" s="27" t="b">
        <f t="shared" si="73"/>
        <v>0</v>
      </c>
      <c r="N555" s="92" t="str">
        <f t="shared" si="78"/>
        <v/>
      </c>
      <c r="O555" s="27" t="b">
        <f>IF(COUNTIF($G$13:G555,G555)&gt;1,TRUE,FALSE)</f>
        <v>0</v>
      </c>
      <c r="P555" s="92" t="str">
        <f t="shared" si="79"/>
        <v/>
      </c>
      <c r="Q555" s="28">
        <f t="shared" si="74"/>
        <v>44166</v>
      </c>
      <c r="R555" s="27" t="b">
        <f t="shared" si="80"/>
        <v>0</v>
      </c>
      <c r="S555" s="4"/>
      <c r="T555" s="4"/>
    </row>
    <row r="556" spans="1:20" s="30" customFormat="1" x14ac:dyDescent="0.25">
      <c r="A556" s="19">
        <v>544</v>
      </c>
      <c r="B556" s="20"/>
      <c r="C556" s="1"/>
      <c r="D556" s="91"/>
      <c r="E556" s="1"/>
      <c r="F556" s="1"/>
      <c r="G556" s="20"/>
      <c r="H556" s="201" t="str">
        <f t="shared" si="75"/>
        <v/>
      </c>
      <c r="I556" s="27" t="b">
        <v>0</v>
      </c>
      <c r="J556" s="92" t="str">
        <f t="shared" si="76"/>
        <v/>
      </c>
      <c r="K556" s="27" t="b">
        <f t="shared" si="72"/>
        <v>0</v>
      </c>
      <c r="L556" s="92" t="str">
        <f t="shared" si="77"/>
        <v/>
      </c>
      <c r="M556" s="27" t="b">
        <f t="shared" si="73"/>
        <v>0</v>
      </c>
      <c r="N556" s="92" t="str">
        <f t="shared" si="78"/>
        <v/>
      </c>
      <c r="O556" s="27" t="b">
        <f>IF(COUNTIF($G$13:G556,G556)&gt;1,TRUE,FALSE)</f>
        <v>0</v>
      </c>
      <c r="P556" s="92" t="str">
        <f t="shared" si="79"/>
        <v/>
      </c>
      <c r="Q556" s="28">
        <f t="shared" si="74"/>
        <v>44166</v>
      </c>
      <c r="R556" s="27" t="b">
        <f t="shared" si="80"/>
        <v>0</v>
      </c>
      <c r="S556" s="4"/>
      <c r="T556" s="4"/>
    </row>
    <row r="557" spans="1:20" s="30" customFormat="1" x14ac:dyDescent="0.25">
      <c r="A557" s="19">
        <v>545</v>
      </c>
      <c r="B557" s="20"/>
      <c r="C557" s="1"/>
      <c r="D557" s="91"/>
      <c r="E557" s="1"/>
      <c r="F557" s="1"/>
      <c r="G557" s="20"/>
      <c r="H557" s="201" t="str">
        <f t="shared" si="75"/>
        <v/>
      </c>
      <c r="I557" s="27" t="b">
        <v>0</v>
      </c>
      <c r="J557" s="92" t="str">
        <f t="shared" si="76"/>
        <v/>
      </c>
      <c r="K557" s="27" t="b">
        <f t="shared" si="72"/>
        <v>0</v>
      </c>
      <c r="L557" s="92" t="str">
        <f t="shared" si="77"/>
        <v/>
      </c>
      <c r="M557" s="27" t="b">
        <f t="shared" si="73"/>
        <v>0</v>
      </c>
      <c r="N557" s="92" t="str">
        <f t="shared" si="78"/>
        <v/>
      </c>
      <c r="O557" s="27" t="b">
        <f>IF(COUNTIF($G$13:G557,G557)&gt;1,TRUE,FALSE)</f>
        <v>0</v>
      </c>
      <c r="P557" s="92" t="str">
        <f t="shared" si="79"/>
        <v/>
      </c>
      <c r="Q557" s="28">
        <f t="shared" si="74"/>
        <v>44166</v>
      </c>
      <c r="R557" s="27" t="b">
        <f t="shared" si="80"/>
        <v>0</v>
      </c>
      <c r="S557" s="4"/>
      <c r="T557" s="4"/>
    </row>
    <row r="558" spans="1:20" s="30" customFormat="1" x14ac:dyDescent="0.25">
      <c r="A558" s="19">
        <v>546</v>
      </c>
      <c r="B558" s="20"/>
      <c r="C558" s="1"/>
      <c r="D558" s="91"/>
      <c r="E558" s="1"/>
      <c r="F558" s="1"/>
      <c r="G558" s="20"/>
      <c r="H558" s="201" t="str">
        <f t="shared" si="75"/>
        <v/>
      </c>
      <c r="I558" s="27" t="b">
        <v>0</v>
      </c>
      <c r="J558" s="92" t="str">
        <f t="shared" si="76"/>
        <v/>
      </c>
      <c r="K558" s="27" t="b">
        <f t="shared" si="72"/>
        <v>0</v>
      </c>
      <c r="L558" s="92" t="str">
        <f t="shared" si="77"/>
        <v/>
      </c>
      <c r="M558" s="27" t="b">
        <f t="shared" si="73"/>
        <v>0</v>
      </c>
      <c r="N558" s="92" t="str">
        <f t="shared" si="78"/>
        <v/>
      </c>
      <c r="O558" s="27" t="b">
        <f>IF(COUNTIF($G$13:G558,G558)&gt;1,TRUE,FALSE)</f>
        <v>0</v>
      </c>
      <c r="P558" s="92" t="str">
        <f t="shared" si="79"/>
        <v/>
      </c>
      <c r="Q558" s="28">
        <f t="shared" si="74"/>
        <v>44166</v>
      </c>
      <c r="R558" s="27" t="b">
        <f t="shared" si="80"/>
        <v>0</v>
      </c>
      <c r="S558" s="4"/>
      <c r="T558" s="4"/>
    </row>
    <row r="559" spans="1:20" s="30" customFormat="1" x14ac:dyDescent="0.25">
      <c r="A559" s="19">
        <v>547</v>
      </c>
      <c r="B559" s="20"/>
      <c r="C559" s="1"/>
      <c r="D559" s="91"/>
      <c r="E559" s="1"/>
      <c r="F559" s="1"/>
      <c r="G559" s="20"/>
      <c r="H559" s="201" t="str">
        <f t="shared" si="75"/>
        <v/>
      </c>
      <c r="I559" s="27" t="b">
        <v>0</v>
      </c>
      <c r="J559" s="92" t="str">
        <f t="shared" si="76"/>
        <v/>
      </c>
      <c r="K559" s="27" t="b">
        <f t="shared" si="72"/>
        <v>0</v>
      </c>
      <c r="L559" s="92" t="str">
        <f t="shared" si="77"/>
        <v/>
      </c>
      <c r="M559" s="27" t="b">
        <f t="shared" si="73"/>
        <v>0</v>
      </c>
      <c r="N559" s="92" t="str">
        <f t="shared" si="78"/>
        <v/>
      </c>
      <c r="O559" s="27" t="b">
        <f>IF(COUNTIF($G$13:G559,G559)&gt;1,TRUE,FALSE)</f>
        <v>0</v>
      </c>
      <c r="P559" s="92" t="str">
        <f t="shared" si="79"/>
        <v/>
      </c>
      <c r="Q559" s="28">
        <f t="shared" si="74"/>
        <v>44166</v>
      </c>
      <c r="R559" s="27" t="b">
        <f t="shared" si="80"/>
        <v>0</v>
      </c>
      <c r="S559" s="4"/>
      <c r="T559" s="4"/>
    </row>
    <row r="560" spans="1:20" s="30" customFormat="1" x14ac:dyDescent="0.25">
      <c r="A560" s="19">
        <v>548</v>
      </c>
      <c r="B560" s="20"/>
      <c r="C560" s="1"/>
      <c r="D560" s="91"/>
      <c r="E560" s="1"/>
      <c r="F560" s="1"/>
      <c r="G560" s="20"/>
      <c r="H560" s="201" t="str">
        <f t="shared" si="75"/>
        <v/>
      </c>
      <c r="I560" s="27" t="b">
        <v>0</v>
      </c>
      <c r="J560" s="92" t="str">
        <f t="shared" si="76"/>
        <v/>
      </c>
      <c r="K560" s="27" t="b">
        <f t="shared" si="72"/>
        <v>0</v>
      </c>
      <c r="L560" s="92" t="str">
        <f t="shared" si="77"/>
        <v/>
      </c>
      <c r="M560" s="27" t="b">
        <f t="shared" si="73"/>
        <v>0</v>
      </c>
      <c r="N560" s="92" t="str">
        <f t="shared" si="78"/>
        <v/>
      </c>
      <c r="O560" s="27" t="b">
        <f>IF(COUNTIF($G$13:G560,G560)&gt;1,TRUE,FALSE)</f>
        <v>0</v>
      </c>
      <c r="P560" s="92" t="str">
        <f t="shared" si="79"/>
        <v/>
      </c>
      <c r="Q560" s="28">
        <f t="shared" si="74"/>
        <v>44166</v>
      </c>
      <c r="R560" s="27" t="b">
        <f t="shared" si="80"/>
        <v>0</v>
      </c>
      <c r="S560" s="4"/>
      <c r="T560" s="4"/>
    </row>
    <row r="561" spans="1:20" s="30" customFormat="1" x14ac:dyDescent="0.25">
      <c r="A561" s="19">
        <v>549</v>
      </c>
      <c r="B561" s="20"/>
      <c r="C561" s="1"/>
      <c r="D561" s="91"/>
      <c r="E561" s="1"/>
      <c r="F561" s="1"/>
      <c r="G561" s="20"/>
      <c r="H561" s="201" t="str">
        <f t="shared" si="75"/>
        <v/>
      </c>
      <c r="I561" s="27" t="b">
        <v>0</v>
      </c>
      <c r="J561" s="92" t="str">
        <f t="shared" si="76"/>
        <v/>
      </c>
      <c r="K561" s="27" t="b">
        <f t="shared" si="72"/>
        <v>0</v>
      </c>
      <c r="L561" s="92" t="str">
        <f t="shared" si="77"/>
        <v/>
      </c>
      <c r="M561" s="27" t="b">
        <f t="shared" si="73"/>
        <v>0</v>
      </c>
      <c r="N561" s="92" t="str">
        <f t="shared" si="78"/>
        <v/>
      </c>
      <c r="O561" s="27" t="b">
        <f>IF(COUNTIF($G$13:G561,G561)&gt;1,TRUE,FALSE)</f>
        <v>0</v>
      </c>
      <c r="P561" s="92" t="str">
        <f t="shared" si="79"/>
        <v/>
      </c>
      <c r="Q561" s="28">
        <f t="shared" si="74"/>
        <v>44166</v>
      </c>
      <c r="R561" s="27" t="b">
        <f t="shared" si="80"/>
        <v>0</v>
      </c>
      <c r="S561" s="4"/>
      <c r="T561" s="4"/>
    </row>
    <row r="562" spans="1:20" s="30" customFormat="1" x14ac:dyDescent="0.25">
      <c r="A562" s="19">
        <v>550</v>
      </c>
      <c r="B562" s="20"/>
      <c r="C562" s="1"/>
      <c r="D562" s="91"/>
      <c r="E562" s="1"/>
      <c r="F562" s="1"/>
      <c r="G562" s="20"/>
      <c r="H562" s="201" t="str">
        <f t="shared" si="75"/>
        <v/>
      </c>
      <c r="I562" s="27" t="b">
        <v>0</v>
      </c>
      <c r="J562" s="92" t="str">
        <f t="shared" si="76"/>
        <v/>
      </c>
      <c r="K562" s="27" t="b">
        <f t="shared" si="72"/>
        <v>0</v>
      </c>
      <c r="L562" s="92" t="str">
        <f t="shared" si="77"/>
        <v/>
      </c>
      <c r="M562" s="27" t="b">
        <f t="shared" si="73"/>
        <v>0</v>
      </c>
      <c r="N562" s="92" t="str">
        <f t="shared" si="78"/>
        <v/>
      </c>
      <c r="O562" s="27" t="b">
        <f>IF(COUNTIF($G$13:G562,G562)&gt;1,TRUE,FALSE)</f>
        <v>0</v>
      </c>
      <c r="P562" s="92" t="str">
        <f t="shared" si="79"/>
        <v/>
      </c>
      <c r="Q562" s="28">
        <f t="shared" si="74"/>
        <v>44166</v>
      </c>
      <c r="R562" s="27" t="b">
        <f t="shared" si="80"/>
        <v>0</v>
      </c>
      <c r="S562" s="4"/>
      <c r="T562" s="4"/>
    </row>
    <row r="563" spans="1:20" s="30" customFormat="1" x14ac:dyDescent="0.25">
      <c r="A563" s="19">
        <v>551</v>
      </c>
      <c r="B563" s="20"/>
      <c r="C563" s="1"/>
      <c r="D563" s="91"/>
      <c r="E563" s="1"/>
      <c r="F563" s="1"/>
      <c r="G563" s="20"/>
      <c r="H563" s="201" t="str">
        <f t="shared" si="75"/>
        <v/>
      </c>
      <c r="I563" s="27" t="b">
        <v>0</v>
      </c>
      <c r="J563" s="92" t="str">
        <f t="shared" si="76"/>
        <v/>
      </c>
      <c r="K563" s="27" t="b">
        <f t="shared" si="72"/>
        <v>0</v>
      </c>
      <c r="L563" s="92" t="str">
        <f t="shared" si="77"/>
        <v/>
      </c>
      <c r="M563" s="27" t="b">
        <f t="shared" si="73"/>
        <v>0</v>
      </c>
      <c r="N563" s="92" t="str">
        <f t="shared" si="78"/>
        <v/>
      </c>
      <c r="O563" s="27" t="b">
        <f>IF(COUNTIF($G$13:G563,G563)&gt;1,TRUE,FALSE)</f>
        <v>0</v>
      </c>
      <c r="P563" s="92" t="str">
        <f t="shared" si="79"/>
        <v/>
      </c>
      <c r="Q563" s="28">
        <f t="shared" si="74"/>
        <v>44166</v>
      </c>
      <c r="R563" s="27" t="b">
        <f t="shared" si="80"/>
        <v>0</v>
      </c>
      <c r="S563" s="4"/>
      <c r="T563" s="4"/>
    </row>
    <row r="564" spans="1:20" s="30" customFormat="1" x14ac:dyDescent="0.25">
      <c r="A564" s="19">
        <v>552</v>
      </c>
      <c r="B564" s="20"/>
      <c r="C564" s="1"/>
      <c r="D564" s="91"/>
      <c r="E564" s="1"/>
      <c r="F564" s="1"/>
      <c r="G564" s="20"/>
      <c r="H564" s="201" t="str">
        <f t="shared" si="75"/>
        <v/>
      </c>
      <c r="I564" s="27" t="b">
        <v>0</v>
      </c>
      <c r="J564" s="92" t="str">
        <f t="shared" si="76"/>
        <v/>
      </c>
      <c r="K564" s="27" t="b">
        <f t="shared" si="72"/>
        <v>0</v>
      </c>
      <c r="L564" s="92" t="str">
        <f t="shared" si="77"/>
        <v/>
      </c>
      <c r="M564" s="27" t="b">
        <f t="shared" si="73"/>
        <v>0</v>
      </c>
      <c r="N564" s="92" t="str">
        <f t="shared" si="78"/>
        <v/>
      </c>
      <c r="O564" s="27" t="b">
        <f>IF(COUNTIF($G$13:G564,G564)&gt;1,TRUE,FALSE)</f>
        <v>0</v>
      </c>
      <c r="P564" s="92" t="str">
        <f t="shared" si="79"/>
        <v/>
      </c>
      <c r="Q564" s="28">
        <f t="shared" si="74"/>
        <v>44166</v>
      </c>
      <c r="R564" s="27" t="b">
        <f t="shared" si="80"/>
        <v>0</v>
      </c>
      <c r="S564" s="4"/>
      <c r="T564" s="4"/>
    </row>
    <row r="565" spans="1:20" s="30" customFormat="1" x14ac:dyDescent="0.25">
      <c r="A565" s="19">
        <v>553</v>
      </c>
      <c r="B565" s="20"/>
      <c r="C565" s="1"/>
      <c r="D565" s="91"/>
      <c r="E565" s="1"/>
      <c r="F565" s="1"/>
      <c r="G565" s="20"/>
      <c r="H565" s="201" t="str">
        <f t="shared" si="75"/>
        <v/>
      </c>
      <c r="I565" s="27" t="b">
        <v>0</v>
      </c>
      <c r="J565" s="92" t="str">
        <f t="shared" si="76"/>
        <v/>
      </c>
      <c r="K565" s="27" t="b">
        <f t="shared" si="72"/>
        <v>0</v>
      </c>
      <c r="L565" s="92" t="str">
        <f t="shared" si="77"/>
        <v/>
      </c>
      <c r="M565" s="27" t="b">
        <f t="shared" si="73"/>
        <v>0</v>
      </c>
      <c r="N565" s="92" t="str">
        <f t="shared" si="78"/>
        <v/>
      </c>
      <c r="O565" s="27" t="b">
        <f>IF(COUNTIF($G$13:G565,G565)&gt;1,TRUE,FALSE)</f>
        <v>0</v>
      </c>
      <c r="P565" s="92" t="str">
        <f t="shared" si="79"/>
        <v/>
      </c>
      <c r="Q565" s="28">
        <f t="shared" si="74"/>
        <v>44166</v>
      </c>
      <c r="R565" s="27" t="b">
        <f t="shared" si="80"/>
        <v>0</v>
      </c>
      <c r="S565" s="4"/>
      <c r="T565" s="4"/>
    </row>
    <row r="566" spans="1:20" s="30" customFormat="1" x14ac:dyDescent="0.25">
      <c r="A566" s="19">
        <v>554</v>
      </c>
      <c r="B566" s="20"/>
      <c r="C566" s="1"/>
      <c r="D566" s="91"/>
      <c r="E566" s="1"/>
      <c r="F566" s="1"/>
      <c r="G566" s="20"/>
      <c r="H566" s="201" t="str">
        <f t="shared" si="75"/>
        <v/>
      </c>
      <c r="I566" s="27" t="b">
        <v>0</v>
      </c>
      <c r="J566" s="92" t="str">
        <f t="shared" si="76"/>
        <v/>
      </c>
      <c r="K566" s="27" t="b">
        <f t="shared" si="72"/>
        <v>0</v>
      </c>
      <c r="L566" s="92" t="str">
        <f t="shared" si="77"/>
        <v/>
      </c>
      <c r="M566" s="27" t="b">
        <f t="shared" si="73"/>
        <v>0</v>
      </c>
      <c r="N566" s="92" t="str">
        <f t="shared" si="78"/>
        <v/>
      </c>
      <c r="O566" s="27" t="b">
        <f>IF(COUNTIF($G$13:G566,G566)&gt;1,TRUE,FALSE)</f>
        <v>0</v>
      </c>
      <c r="P566" s="92" t="str">
        <f t="shared" si="79"/>
        <v/>
      </c>
      <c r="Q566" s="28">
        <f t="shared" si="74"/>
        <v>44166</v>
      </c>
      <c r="R566" s="27" t="b">
        <f t="shared" si="80"/>
        <v>0</v>
      </c>
      <c r="S566" s="4"/>
      <c r="T566" s="4"/>
    </row>
    <row r="567" spans="1:20" s="30" customFormat="1" x14ac:dyDescent="0.25">
      <c r="A567" s="19">
        <v>555</v>
      </c>
      <c r="B567" s="20"/>
      <c r="C567" s="1"/>
      <c r="D567" s="91"/>
      <c r="E567" s="1"/>
      <c r="F567" s="1"/>
      <c r="G567" s="20"/>
      <c r="H567" s="201" t="str">
        <f t="shared" si="75"/>
        <v/>
      </c>
      <c r="I567" s="27" t="b">
        <v>0</v>
      </c>
      <c r="J567" s="92" t="str">
        <f t="shared" si="76"/>
        <v/>
      </c>
      <c r="K567" s="27" t="b">
        <f t="shared" si="72"/>
        <v>0</v>
      </c>
      <c r="L567" s="92" t="str">
        <f t="shared" si="77"/>
        <v/>
      </c>
      <c r="M567" s="27" t="b">
        <f t="shared" si="73"/>
        <v>0</v>
      </c>
      <c r="N567" s="92" t="str">
        <f t="shared" si="78"/>
        <v/>
      </c>
      <c r="O567" s="27" t="b">
        <f>IF(COUNTIF($G$13:G567,G567)&gt;1,TRUE,FALSE)</f>
        <v>0</v>
      </c>
      <c r="P567" s="92" t="str">
        <f t="shared" si="79"/>
        <v/>
      </c>
      <c r="Q567" s="28">
        <f t="shared" si="74"/>
        <v>44166</v>
      </c>
      <c r="R567" s="27" t="b">
        <f t="shared" si="80"/>
        <v>0</v>
      </c>
      <c r="S567" s="4"/>
      <c r="T567" s="4"/>
    </row>
    <row r="568" spans="1:20" s="30" customFormat="1" x14ac:dyDescent="0.25">
      <c r="A568" s="19">
        <v>556</v>
      </c>
      <c r="B568" s="20"/>
      <c r="C568" s="1"/>
      <c r="D568" s="91"/>
      <c r="E568" s="1"/>
      <c r="F568" s="1"/>
      <c r="G568" s="20"/>
      <c r="H568" s="201" t="str">
        <f t="shared" si="75"/>
        <v/>
      </c>
      <c r="I568" s="27" t="b">
        <v>0</v>
      </c>
      <c r="J568" s="92" t="str">
        <f t="shared" si="76"/>
        <v/>
      </c>
      <c r="K568" s="27" t="b">
        <f t="shared" si="72"/>
        <v>0</v>
      </c>
      <c r="L568" s="92" t="str">
        <f t="shared" si="77"/>
        <v/>
      </c>
      <c r="M568" s="27" t="b">
        <f t="shared" si="73"/>
        <v>0</v>
      </c>
      <c r="N568" s="92" t="str">
        <f t="shared" si="78"/>
        <v/>
      </c>
      <c r="O568" s="27" t="b">
        <f>IF(COUNTIF($G$13:G568,G568)&gt;1,TRUE,FALSE)</f>
        <v>0</v>
      </c>
      <c r="P568" s="92" t="str">
        <f t="shared" si="79"/>
        <v/>
      </c>
      <c r="Q568" s="28">
        <f t="shared" si="74"/>
        <v>44166</v>
      </c>
      <c r="R568" s="27" t="b">
        <f t="shared" si="80"/>
        <v>0</v>
      </c>
      <c r="S568" s="4"/>
      <c r="T568" s="4"/>
    </row>
    <row r="569" spans="1:20" s="30" customFormat="1" x14ac:dyDescent="0.25">
      <c r="A569" s="19">
        <v>557</v>
      </c>
      <c r="B569" s="20"/>
      <c r="C569" s="1"/>
      <c r="D569" s="91"/>
      <c r="E569" s="1"/>
      <c r="F569" s="1"/>
      <c r="G569" s="20"/>
      <c r="H569" s="201" t="str">
        <f t="shared" si="75"/>
        <v/>
      </c>
      <c r="I569" s="27" t="b">
        <v>0</v>
      </c>
      <c r="J569" s="92" t="str">
        <f t="shared" si="76"/>
        <v/>
      </c>
      <c r="K569" s="27" t="b">
        <f t="shared" si="72"/>
        <v>0</v>
      </c>
      <c r="L569" s="92" t="str">
        <f t="shared" si="77"/>
        <v/>
      </c>
      <c r="M569" s="27" t="b">
        <f t="shared" si="73"/>
        <v>0</v>
      </c>
      <c r="N569" s="92" t="str">
        <f t="shared" si="78"/>
        <v/>
      </c>
      <c r="O569" s="27" t="b">
        <f>IF(COUNTIF($G$13:G569,G569)&gt;1,TRUE,FALSE)</f>
        <v>0</v>
      </c>
      <c r="P569" s="92" t="str">
        <f t="shared" si="79"/>
        <v/>
      </c>
      <c r="Q569" s="28">
        <f t="shared" si="74"/>
        <v>44166</v>
      </c>
      <c r="R569" s="27" t="b">
        <f t="shared" si="80"/>
        <v>0</v>
      </c>
      <c r="S569" s="4"/>
      <c r="T569" s="4"/>
    </row>
    <row r="570" spans="1:20" s="30" customFormat="1" x14ac:dyDescent="0.25">
      <c r="A570" s="19">
        <v>558</v>
      </c>
      <c r="B570" s="20"/>
      <c r="C570" s="1"/>
      <c r="D570" s="91"/>
      <c r="E570" s="1"/>
      <c r="F570" s="1"/>
      <c r="G570" s="20"/>
      <c r="H570" s="201" t="str">
        <f t="shared" si="75"/>
        <v/>
      </c>
      <c r="I570" s="27" t="b">
        <v>0</v>
      </c>
      <c r="J570" s="92" t="str">
        <f t="shared" si="76"/>
        <v/>
      </c>
      <c r="K570" s="27" t="b">
        <f t="shared" si="72"/>
        <v>0</v>
      </c>
      <c r="L570" s="92" t="str">
        <f t="shared" si="77"/>
        <v/>
      </c>
      <c r="M570" s="27" t="b">
        <f t="shared" si="73"/>
        <v>0</v>
      </c>
      <c r="N570" s="92" t="str">
        <f t="shared" si="78"/>
        <v/>
      </c>
      <c r="O570" s="27" t="b">
        <f>IF(COUNTIF($G$13:G570,G570)&gt;1,TRUE,FALSE)</f>
        <v>0</v>
      </c>
      <c r="P570" s="92" t="str">
        <f t="shared" si="79"/>
        <v/>
      </c>
      <c r="Q570" s="28">
        <f t="shared" si="74"/>
        <v>44166</v>
      </c>
      <c r="R570" s="27" t="b">
        <f t="shared" si="80"/>
        <v>0</v>
      </c>
      <c r="S570" s="4"/>
      <c r="T570" s="4"/>
    </row>
    <row r="571" spans="1:20" s="30" customFormat="1" x14ac:dyDescent="0.25">
      <c r="A571" s="19">
        <v>559</v>
      </c>
      <c r="B571" s="20"/>
      <c r="C571" s="1"/>
      <c r="D571" s="91"/>
      <c r="E571" s="1"/>
      <c r="F571" s="1"/>
      <c r="G571" s="20"/>
      <c r="H571" s="201" t="str">
        <f t="shared" si="75"/>
        <v/>
      </c>
      <c r="I571" s="27" t="b">
        <v>0</v>
      </c>
      <c r="J571" s="92" t="str">
        <f t="shared" si="76"/>
        <v/>
      </c>
      <c r="K571" s="27" t="b">
        <f t="shared" si="72"/>
        <v>0</v>
      </c>
      <c r="L571" s="92" t="str">
        <f t="shared" si="77"/>
        <v/>
      </c>
      <c r="M571" s="27" t="b">
        <f t="shared" si="73"/>
        <v>0</v>
      </c>
      <c r="N571" s="92" t="str">
        <f t="shared" si="78"/>
        <v/>
      </c>
      <c r="O571" s="27" t="b">
        <f>IF(COUNTIF($G$13:G571,G571)&gt;1,TRUE,FALSE)</f>
        <v>0</v>
      </c>
      <c r="P571" s="92" t="str">
        <f t="shared" si="79"/>
        <v/>
      </c>
      <c r="Q571" s="28">
        <f t="shared" si="74"/>
        <v>44166</v>
      </c>
      <c r="R571" s="27" t="b">
        <f t="shared" si="80"/>
        <v>0</v>
      </c>
      <c r="S571" s="4"/>
      <c r="T571" s="4"/>
    </row>
    <row r="572" spans="1:20" s="30" customFormat="1" x14ac:dyDescent="0.25">
      <c r="A572" s="19">
        <v>560</v>
      </c>
      <c r="B572" s="20"/>
      <c r="C572" s="1"/>
      <c r="D572" s="91"/>
      <c r="E572" s="1"/>
      <c r="F572" s="1"/>
      <c r="G572" s="20"/>
      <c r="H572" s="201" t="str">
        <f t="shared" si="75"/>
        <v/>
      </c>
      <c r="I572" s="27" t="b">
        <v>0</v>
      </c>
      <c r="J572" s="92" t="str">
        <f t="shared" si="76"/>
        <v/>
      </c>
      <c r="K572" s="27" t="b">
        <f t="shared" si="72"/>
        <v>0</v>
      </c>
      <c r="L572" s="92" t="str">
        <f t="shared" si="77"/>
        <v/>
      </c>
      <c r="M572" s="27" t="b">
        <f t="shared" si="73"/>
        <v>0</v>
      </c>
      <c r="N572" s="92" t="str">
        <f t="shared" si="78"/>
        <v/>
      </c>
      <c r="O572" s="27" t="b">
        <f>IF(COUNTIF($G$13:G572,G572)&gt;1,TRUE,FALSE)</f>
        <v>0</v>
      </c>
      <c r="P572" s="92" t="str">
        <f t="shared" si="79"/>
        <v/>
      </c>
      <c r="Q572" s="28">
        <f t="shared" si="74"/>
        <v>44166</v>
      </c>
      <c r="R572" s="27" t="b">
        <f t="shared" si="80"/>
        <v>0</v>
      </c>
      <c r="S572" s="4"/>
      <c r="T572" s="4"/>
    </row>
    <row r="573" spans="1:20" s="30" customFormat="1" x14ac:dyDescent="0.25">
      <c r="A573" s="19">
        <v>561</v>
      </c>
      <c r="B573" s="20"/>
      <c r="C573" s="1"/>
      <c r="D573" s="91"/>
      <c r="E573" s="1"/>
      <c r="F573" s="1"/>
      <c r="G573" s="20"/>
      <c r="H573" s="201" t="str">
        <f t="shared" si="75"/>
        <v/>
      </c>
      <c r="I573" s="27" t="b">
        <v>0</v>
      </c>
      <c r="J573" s="92" t="str">
        <f t="shared" si="76"/>
        <v/>
      </c>
      <c r="K573" s="27" t="b">
        <f t="shared" si="72"/>
        <v>0</v>
      </c>
      <c r="L573" s="92" t="str">
        <f t="shared" si="77"/>
        <v/>
      </c>
      <c r="M573" s="27" t="b">
        <f t="shared" si="73"/>
        <v>0</v>
      </c>
      <c r="N573" s="92" t="str">
        <f t="shared" si="78"/>
        <v/>
      </c>
      <c r="O573" s="27" t="b">
        <f>IF(COUNTIF($G$13:G573,G573)&gt;1,TRUE,FALSE)</f>
        <v>0</v>
      </c>
      <c r="P573" s="92" t="str">
        <f t="shared" si="79"/>
        <v/>
      </c>
      <c r="Q573" s="28">
        <f t="shared" si="74"/>
        <v>44166</v>
      </c>
      <c r="R573" s="27" t="b">
        <f t="shared" si="80"/>
        <v>0</v>
      </c>
      <c r="S573" s="4"/>
      <c r="T573" s="4"/>
    </row>
    <row r="574" spans="1:20" s="30" customFormat="1" x14ac:dyDescent="0.25">
      <c r="A574" s="19">
        <v>562</v>
      </c>
      <c r="B574" s="20"/>
      <c r="C574" s="1"/>
      <c r="D574" s="91"/>
      <c r="E574" s="1"/>
      <c r="F574" s="1"/>
      <c r="G574" s="20"/>
      <c r="H574" s="201" t="str">
        <f t="shared" si="75"/>
        <v/>
      </c>
      <c r="I574" s="27" t="b">
        <v>0</v>
      </c>
      <c r="J574" s="92" t="str">
        <f t="shared" si="76"/>
        <v/>
      </c>
      <c r="K574" s="27" t="b">
        <f t="shared" si="72"/>
        <v>0</v>
      </c>
      <c r="L574" s="92" t="str">
        <f t="shared" si="77"/>
        <v/>
      </c>
      <c r="M574" s="27" t="b">
        <f t="shared" si="73"/>
        <v>0</v>
      </c>
      <c r="N574" s="92" t="str">
        <f t="shared" si="78"/>
        <v/>
      </c>
      <c r="O574" s="27" t="b">
        <f>IF(COUNTIF($G$13:G574,G574)&gt;1,TRUE,FALSE)</f>
        <v>0</v>
      </c>
      <c r="P574" s="92" t="str">
        <f t="shared" si="79"/>
        <v/>
      </c>
      <c r="Q574" s="28">
        <f t="shared" si="74"/>
        <v>44166</v>
      </c>
      <c r="R574" s="27" t="b">
        <f t="shared" si="80"/>
        <v>0</v>
      </c>
      <c r="S574" s="4"/>
      <c r="T574" s="4"/>
    </row>
    <row r="575" spans="1:20" s="30" customFormat="1" x14ac:dyDescent="0.25">
      <c r="A575" s="19">
        <v>563</v>
      </c>
      <c r="B575" s="20"/>
      <c r="C575" s="1"/>
      <c r="D575" s="91"/>
      <c r="E575" s="1"/>
      <c r="F575" s="1"/>
      <c r="G575" s="20"/>
      <c r="H575" s="201" t="str">
        <f t="shared" si="75"/>
        <v/>
      </c>
      <c r="I575" s="27" t="b">
        <v>0</v>
      </c>
      <c r="J575" s="92" t="str">
        <f t="shared" si="76"/>
        <v/>
      </c>
      <c r="K575" s="27" t="b">
        <f t="shared" si="72"/>
        <v>0</v>
      </c>
      <c r="L575" s="92" t="str">
        <f t="shared" si="77"/>
        <v/>
      </c>
      <c r="M575" s="27" t="b">
        <f t="shared" si="73"/>
        <v>0</v>
      </c>
      <c r="N575" s="92" t="str">
        <f t="shared" si="78"/>
        <v/>
      </c>
      <c r="O575" s="27" t="b">
        <f>IF(COUNTIF($G$13:G575,G575)&gt;1,TRUE,FALSE)</f>
        <v>0</v>
      </c>
      <c r="P575" s="92" t="str">
        <f t="shared" si="79"/>
        <v/>
      </c>
      <c r="Q575" s="28">
        <f t="shared" si="74"/>
        <v>44166</v>
      </c>
      <c r="R575" s="27" t="b">
        <f t="shared" si="80"/>
        <v>0</v>
      </c>
      <c r="S575" s="4"/>
      <c r="T575" s="4"/>
    </row>
    <row r="576" spans="1:20" s="30" customFormat="1" x14ac:dyDescent="0.25">
      <c r="A576" s="19">
        <v>564</v>
      </c>
      <c r="B576" s="20"/>
      <c r="C576" s="1"/>
      <c r="D576" s="91"/>
      <c r="E576" s="1"/>
      <c r="F576" s="1"/>
      <c r="G576" s="20"/>
      <c r="H576" s="201" t="str">
        <f t="shared" si="75"/>
        <v/>
      </c>
      <c r="I576" s="27" t="b">
        <v>0</v>
      </c>
      <c r="J576" s="92" t="str">
        <f t="shared" si="76"/>
        <v/>
      </c>
      <c r="K576" s="27" t="b">
        <f t="shared" si="72"/>
        <v>0</v>
      </c>
      <c r="L576" s="92" t="str">
        <f t="shared" si="77"/>
        <v/>
      </c>
      <c r="M576" s="27" t="b">
        <f t="shared" si="73"/>
        <v>0</v>
      </c>
      <c r="N576" s="92" t="str">
        <f t="shared" si="78"/>
        <v/>
      </c>
      <c r="O576" s="27" t="b">
        <f>IF(COUNTIF($G$13:G576,G576)&gt;1,TRUE,FALSE)</f>
        <v>0</v>
      </c>
      <c r="P576" s="92" t="str">
        <f t="shared" si="79"/>
        <v/>
      </c>
      <c r="Q576" s="28">
        <f t="shared" si="74"/>
        <v>44166</v>
      </c>
      <c r="R576" s="27" t="b">
        <f t="shared" si="80"/>
        <v>0</v>
      </c>
      <c r="S576" s="4"/>
      <c r="T576" s="4"/>
    </row>
    <row r="577" spans="1:20" s="30" customFormat="1" x14ac:dyDescent="0.25">
      <c r="A577" s="19">
        <v>565</v>
      </c>
      <c r="B577" s="20"/>
      <c r="C577" s="1"/>
      <c r="D577" s="91"/>
      <c r="E577" s="1"/>
      <c r="F577" s="1"/>
      <c r="G577" s="20"/>
      <c r="H577" s="201" t="str">
        <f t="shared" si="75"/>
        <v/>
      </c>
      <c r="I577" s="27" t="b">
        <v>0</v>
      </c>
      <c r="J577" s="92" t="str">
        <f t="shared" si="76"/>
        <v/>
      </c>
      <c r="K577" s="27" t="b">
        <f t="shared" si="72"/>
        <v>0</v>
      </c>
      <c r="L577" s="92" t="str">
        <f t="shared" si="77"/>
        <v/>
      </c>
      <c r="M577" s="27" t="b">
        <f t="shared" si="73"/>
        <v>0</v>
      </c>
      <c r="N577" s="92" t="str">
        <f t="shared" si="78"/>
        <v/>
      </c>
      <c r="O577" s="27" t="b">
        <f>IF(COUNTIF($G$13:G577,G577)&gt;1,TRUE,FALSE)</f>
        <v>0</v>
      </c>
      <c r="P577" s="92" t="str">
        <f t="shared" si="79"/>
        <v/>
      </c>
      <c r="Q577" s="28">
        <f t="shared" si="74"/>
        <v>44166</v>
      </c>
      <c r="R577" s="27" t="b">
        <f t="shared" si="80"/>
        <v>0</v>
      </c>
      <c r="S577" s="4"/>
      <c r="T577" s="4"/>
    </row>
    <row r="578" spans="1:20" s="30" customFormat="1" x14ac:dyDescent="0.25">
      <c r="A578" s="19">
        <v>566</v>
      </c>
      <c r="B578" s="20"/>
      <c r="C578" s="1"/>
      <c r="D578" s="91"/>
      <c r="E578" s="1"/>
      <c r="F578" s="1"/>
      <c r="G578" s="20"/>
      <c r="H578" s="201" t="str">
        <f t="shared" si="75"/>
        <v/>
      </c>
      <c r="I578" s="27" t="b">
        <v>0</v>
      </c>
      <c r="J578" s="92" t="str">
        <f t="shared" si="76"/>
        <v/>
      </c>
      <c r="K578" s="27" t="b">
        <f t="shared" si="72"/>
        <v>0</v>
      </c>
      <c r="L578" s="92" t="str">
        <f t="shared" si="77"/>
        <v/>
      </c>
      <c r="M578" s="27" t="b">
        <f t="shared" si="73"/>
        <v>0</v>
      </c>
      <c r="N578" s="92" t="str">
        <f t="shared" si="78"/>
        <v/>
      </c>
      <c r="O578" s="27" t="b">
        <f>IF(COUNTIF($G$13:G578,G578)&gt;1,TRUE,FALSE)</f>
        <v>0</v>
      </c>
      <c r="P578" s="92" t="str">
        <f t="shared" si="79"/>
        <v/>
      </c>
      <c r="Q578" s="28">
        <f t="shared" si="74"/>
        <v>44166</v>
      </c>
      <c r="R578" s="27" t="b">
        <f t="shared" si="80"/>
        <v>0</v>
      </c>
      <c r="S578" s="4"/>
      <c r="T578" s="4"/>
    </row>
    <row r="579" spans="1:20" s="30" customFormat="1" x14ac:dyDescent="0.25">
      <c r="A579" s="19">
        <v>567</v>
      </c>
      <c r="B579" s="20"/>
      <c r="C579" s="1"/>
      <c r="D579" s="91"/>
      <c r="E579" s="1"/>
      <c r="F579" s="1"/>
      <c r="G579" s="20"/>
      <c r="H579" s="201" t="str">
        <f t="shared" si="75"/>
        <v/>
      </c>
      <c r="I579" s="27" t="b">
        <v>0</v>
      </c>
      <c r="J579" s="92" t="str">
        <f t="shared" si="76"/>
        <v/>
      </c>
      <c r="K579" s="27" t="b">
        <f t="shared" si="72"/>
        <v>0</v>
      </c>
      <c r="L579" s="92" t="str">
        <f t="shared" si="77"/>
        <v/>
      </c>
      <c r="M579" s="27" t="b">
        <f t="shared" si="73"/>
        <v>0</v>
      </c>
      <c r="N579" s="92" t="str">
        <f t="shared" si="78"/>
        <v/>
      </c>
      <c r="O579" s="27" t="b">
        <f>IF(COUNTIF($G$13:G579,G579)&gt;1,TRUE,FALSE)</f>
        <v>0</v>
      </c>
      <c r="P579" s="92" t="str">
        <f t="shared" si="79"/>
        <v/>
      </c>
      <c r="Q579" s="28">
        <f t="shared" si="74"/>
        <v>44166</v>
      </c>
      <c r="R579" s="27" t="b">
        <f t="shared" si="80"/>
        <v>0</v>
      </c>
      <c r="S579" s="4"/>
      <c r="T579" s="4"/>
    </row>
    <row r="580" spans="1:20" s="30" customFormat="1" x14ac:dyDescent="0.25">
      <c r="A580" s="19">
        <v>568</v>
      </c>
      <c r="B580" s="20"/>
      <c r="C580" s="1"/>
      <c r="D580" s="91"/>
      <c r="E580" s="1"/>
      <c r="F580" s="1"/>
      <c r="G580" s="20"/>
      <c r="H580" s="201" t="str">
        <f t="shared" si="75"/>
        <v/>
      </c>
      <c r="I580" s="27" t="b">
        <v>0</v>
      </c>
      <c r="J580" s="92" t="str">
        <f t="shared" si="76"/>
        <v/>
      </c>
      <c r="K580" s="27" t="b">
        <f t="shared" si="72"/>
        <v>0</v>
      </c>
      <c r="L580" s="92" t="str">
        <f t="shared" si="77"/>
        <v/>
      </c>
      <c r="M580" s="27" t="b">
        <f t="shared" si="73"/>
        <v>0</v>
      </c>
      <c r="N580" s="92" t="str">
        <f t="shared" si="78"/>
        <v/>
      </c>
      <c r="O580" s="27" t="b">
        <f>IF(COUNTIF($G$13:G580,G580)&gt;1,TRUE,FALSE)</f>
        <v>0</v>
      </c>
      <c r="P580" s="92" t="str">
        <f t="shared" si="79"/>
        <v/>
      </c>
      <c r="Q580" s="28">
        <f t="shared" si="74"/>
        <v>44166</v>
      </c>
      <c r="R580" s="27" t="b">
        <f t="shared" si="80"/>
        <v>0</v>
      </c>
      <c r="S580" s="4"/>
      <c r="T580" s="4"/>
    </row>
    <row r="581" spans="1:20" s="30" customFormat="1" x14ac:dyDescent="0.25">
      <c r="A581" s="19">
        <v>569</v>
      </c>
      <c r="B581" s="20"/>
      <c r="C581" s="1"/>
      <c r="D581" s="91"/>
      <c r="E581" s="1"/>
      <c r="F581" s="1"/>
      <c r="G581" s="20"/>
      <c r="H581" s="201" t="str">
        <f t="shared" si="75"/>
        <v/>
      </c>
      <c r="I581" s="27" t="b">
        <v>0</v>
      </c>
      <c r="J581" s="92" t="str">
        <f t="shared" si="76"/>
        <v/>
      </c>
      <c r="K581" s="27" t="b">
        <f t="shared" si="72"/>
        <v>0</v>
      </c>
      <c r="L581" s="92" t="str">
        <f t="shared" si="77"/>
        <v/>
      </c>
      <c r="M581" s="27" t="b">
        <f t="shared" si="73"/>
        <v>0</v>
      </c>
      <c r="N581" s="92" t="str">
        <f t="shared" si="78"/>
        <v/>
      </c>
      <c r="O581" s="27" t="b">
        <f>IF(COUNTIF($G$13:G581,G581)&gt;1,TRUE,FALSE)</f>
        <v>0</v>
      </c>
      <c r="P581" s="92" t="str">
        <f t="shared" si="79"/>
        <v/>
      </c>
      <c r="Q581" s="28">
        <f t="shared" si="74"/>
        <v>44166</v>
      </c>
      <c r="R581" s="27" t="b">
        <f t="shared" si="80"/>
        <v>0</v>
      </c>
      <c r="S581" s="4"/>
      <c r="T581" s="4"/>
    </row>
    <row r="582" spans="1:20" s="30" customFormat="1" x14ac:dyDescent="0.25">
      <c r="A582" s="19">
        <v>570</v>
      </c>
      <c r="B582" s="20"/>
      <c r="C582" s="1"/>
      <c r="D582" s="91"/>
      <c r="E582" s="1"/>
      <c r="F582" s="1"/>
      <c r="G582" s="20"/>
      <c r="H582" s="201" t="str">
        <f t="shared" si="75"/>
        <v/>
      </c>
      <c r="I582" s="27" t="b">
        <v>0</v>
      </c>
      <c r="J582" s="92" t="str">
        <f t="shared" si="76"/>
        <v/>
      </c>
      <c r="K582" s="27" t="b">
        <f t="shared" si="72"/>
        <v>0</v>
      </c>
      <c r="L582" s="92" t="str">
        <f t="shared" si="77"/>
        <v/>
      </c>
      <c r="M582" s="27" t="b">
        <f t="shared" si="73"/>
        <v>0</v>
      </c>
      <c r="N582" s="92" t="str">
        <f t="shared" si="78"/>
        <v/>
      </c>
      <c r="O582" s="27" t="b">
        <f>IF(COUNTIF($G$13:G582,G582)&gt;1,TRUE,FALSE)</f>
        <v>0</v>
      </c>
      <c r="P582" s="92" t="str">
        <f t="shared" si="79"/>
        <v/>
      </c>
      <c r="Q582" s="28">
        <f t="shared" si="74"/>
        <v>44166</v>
      </c>
      <c r="R582" s="27" t="b">
        <f t="shared" si="80"/>
        <v>0</v>
      </c>
      <c r="S582" s="4"/>
      <c r="T582" s="4"/>
    </row>
    <row r="583" spans="1:20" s="30" customFormat="1" x14ac:dyDescent="0.25">
      <c r="A583" s="19">
        <v>571</v>
      </c>
      <c r="B583" s="20"/>
      <c r="C583" s="1"/>
      <c r="D583" s="91"/>
      <c r="E583" s="1"/>
      <c r="F583" s="1"/>
      <c r="G583" s="20"/>
      <c r="H583" s="201" t="str">
        <f t="shared" si="75"/>
        <v/>
      </c>
      <c r="I583" s="27" t="b">
        <v>0</v>
      </c>
      <c r="J583" s="92" t="str">
        <f t="shared" si="76"/>
        <v/>
      </c>
      <c r="K583" s="27" t="b">
        <f t="shared" si="72"/>
        <v>0</v>
      </c>
      <c r="L583" s="92" t="str">
        <f t="shared" si="77"/>
        <v/>
      </c>
      <c r="M583" s="27" t="b">
        <f t="shared" si="73"/>
        <v>0</v>
      </c>
      <c r="N583" s="92" t="str">
        <f t="shared" si="78"/>
        <v/>
      </c>
      <c r="O583" s="27" t="b">
        <f>IF(COUNTIF($G$13:G583,G583)&gt;1,TRUE,FALSE)</f>
        <v>0</v>
      </c>
      <c r="P583" s="92" t="str">
        <f t="shared" si="79"/>
        <v/>
      </c>
      <c r="Q583" s="28">
        <f t="shared" si="74"/>
        <v>44166</v>
      </c>
      <c r="R583" s="27" t="b">
        <f t="shared" si="80"/>
        <v>0</v>
      </c>
      <c r="S583" s="4"/>
      <c r="T583" s="4"/>
    </row>
    <row r="584" spans="1:20" s="30" customFormat="1" x14ac:dyDescent="0.25">
      <c r="A584" s="19">
        <v>572</v>
      </c>
      <c r="B584" s="20"/>
      <c r="C584" s="1"/>
      <c r="D584" s="91"/>
      <c r="E584" s="1"/>
      <c r="F584" s="1"/>
      <c r="G584" s="20"/>
      <c r="H584" s="201" t="str">
        <f t="shared" si="75"/>
        <v/>
      </c>
      <c r="I584" s="27" t="b">
        <v>0</v>
      </c>
      <c r="J584" s="92" t="str">
        <f t="shared" si="76"/>
        <v/>
      </c>
      <c r="K584" s="27" t="b">
        <f t="shared" si="72"/>
        <v>0</v>
      </c>
      <c r="L584" s="92" t="str">
        <f t="shared" si="77"/>
        <v/>
      </c>
      <c r="M584" s="27" t="b">
        <f t="shared" si="73"/>
        <v>0</v>
      </c>
      <c r="N584" s="92" t="str">
        <f t="shared" si="78"/>
        <v/>
      </c>
      <c r="O584" s="27" t="b">
        <f>IF(COUNTIF($G$13:G584,G584)&gt;1,TRUE,FALSE)</f>
        <v>0</v>
      </c>
      <c r="P584" s="92" t="str">
        <f t="shared" si="79"/>
        <v/>
      </c>
      <c r="Q584" s="28">
        <f t="shared" si="74"/>
        <v>44166</v>
      </c>
      <c r="R584" s="27" t="b">
        <f t="shared" si="80"/>
        <v>0</v>
      </c>
      <c r="S584" s="4"/>
      <c r="T584" s="4"/>
    </row>
    <row r="585" spans="1:20" s="30" customFormat="1" x14ac:dyDescent="0.25">
      <c r="A585" s="19">
        <v>573</v>
      </c>
      <c r="B585" s="20"/>
      <c r="C585" s="1"/>
      <c r="D585" s="91"/>
      <c r="E585" s="1"/>
      <c r="F585" s="1"/>
      <c r="G585" s="20"/>
      <c r="H585" s="201" t="str">
        <f t="shared" si="75"/>
        <v/>
      </c>
      <c r="I585" s="27" t="b">
        <v>0</v>
      </c>
      <c r="J585" s="92" t="str">
        <f t="shared" si="76"/>
        <v/>
      </c>
      <c r="K585" s="27" t="b">
        <f t="shared" si="72"/>
        <v>0</v>
      </c>
      <c r="L585" s="92" t="str">
        <f t="shared" si="77"/>
        <v/>
      </c>
      <c r="M585" s="27" t="b">
        <f t="shared" si="73"/>
        <v>0</v>
      </c>
      <c r="N585" s="92" t="str">
        <f t="shared" si="78"/>
        <v/>
      </c>
      <c r="O585" s="27" t="b">
        <f>IF(COUNTIF($G$13:G585,G585)&gt;1,TRUE,FALSE)</f>
        <v>0</v>
      </c>
      <c r="P585" s="92" t="str">
        <f t="shared" si="79"/>
        <v/>
      </c>
      <c r="Q585" s="28">
        <f t="shared" si="74"/>
        <v>44166</v>
      </c>
      <c r="R585" s="27" t="b">
        <f t="shared" si="80"/>
        <v>0</v>
      </c>
      <c r="S585" s="4"/>
      <c r="T585" s="4"/>
    </row>
    <row r="586" spans="1:20" s="30" customFormat="1" x14ac:dyDescent="0.25">
      <c r="A586" s="19">
        <v>574</v>
      </c>
      <c r="B586" s="20"/>
      <c r="C586" s="1"/>
      <c r="D586" s="91"/>
      <c r="E586" s="1"/>
      <c r="F586" s="1"/>
      <c r="G586" s="20"/>
      <c r="H586" s="201" t="str">
        <f t="shared" si="75"/>
        <v/>
      </c>
      <c r="I586" s="27" t="b">
        <v>0</v>
      </c>
      <c r="J586" s="92" t="str">
        <f t="shared" si="76"/>
        <v/>
      </c>
      <c r="K586" s="27" t="b">
        <f t="shared" si="72"/>
        <v>0</v>
      </c>
      <c r="L586" s="92" t="str">
        <f t="shared" si="77"/>
        <v/>
      </c>
      <c r="M586" s="27" t="b">
        <f t="shared" si="73"/>
        <v>0</v>
      </c>
      <c r="N586" s="92" t="str">
        <f t="shared" si="78"/>
        <v/>
      </c>
      <c r="O586" s="27" t="b">
        <f>IF(COUNTIF($G$13:G586,G586)&gt;1,TRUE,FALSE)</f>
        <v>0</v>
      </c>
      <c r="P586" s="92" t="str">
        <f t="shared" si="79"/>
        <v/>
      </c>
      <c r="Q586" s="28">
        <f t="shared" si="74"/>
        <v>44166</v>
      </c>
      <c r="R586" s="27" t="b">
        <f t="shared" si="80"/>
        <v>0</v>
      </c>
      <c r="S586" s="4"/>
      <c r="T586" s="4"/>
    </row>
    <row r="587" spans="1:20" s="30" customFormat="1" x14ac:dyDescent="0.25">
      <c r="A587" s="19">
        <v>575</v>
      </c>
      <c r="B587" s="20"/>
      <c r="C587" s="1"/>
      <c r="D587" s="91"/>
      <c r="E587" s="1"/>
      <c r="F587" s="1"/>
      <c r="G587" s="20"/>
      <c r="H587" s="201" t="str">
        <f t="shared" si="75"/>
        <v/>
      </c>
      <c r="I587" s="27" t="b">
        <v>0</v>
      </c>
      <c r="J587" s="92" t="str">
        <f t="shared" si="76"/>
        <v/>
      </c>
      <c r="K587" s="27" t="b">
        <f t="shared" si="72"/>
        <v>0</v>
      </c>
      <c r="L587" s="92" t="str">
        <f t="shared" si="77"/>
        <v/>
      </c>
      <c r="M587" s="27" t="b">
        <f t="shared" si="73"/>
        <v>0</v>
      </c>
      <c r="N587" s="92" t="str">
        <f t="shared" si="78"/>
        <v/>
      </c>
      <c r="O587" s="27" t="b">
        <f>IF(COUNTIF($G$13:G587,G587)&gt;1,TRUE,FALSE)</f>
        <v>0</v>
      </c>
      <c r="P587" s="92" t="str">
        <f t="shared" si="79"/>
        <v/>
      </c>
      <c r="Q587" s="28">
        <f t="shared" si="74"/>
        <v>44166</v>
      </c>
      <c r="R587" s="27" t="b">
        <f t="shared" si="80"/>
        <v>0</v>
      </c>
      <c r="S587" s="4"/>
      <c r="T587" s="4"/>
    </row>
    <row r="588" spans="1:20" s="30" customFormat="1" x14ac:dyDescent="0.25">
      <c r="A588" s="19">
        <v>576</v>
      </c>
      <c r="B588" s="20"/>
      <c r="C588" s="1"/>
      <c r="D588" s="91"/>
      <c r="E588" s="1"/>
      <c r="F588" s="1"/>
      <c r="G588" s="20"/>
      <c r="H588" s="201" t="str">
        <f t="shared" si="75"/>
        <v/>
      </c>
      <c r="I588" s="27" t="b">
        <v>0</v>
      </c>
      <c r="J588" s="92" t="str">
        <f t="shared" si="76"/>
        <v/>
      </c>
      <c r="K588" s="27" t="b">
        <f t="shared" si="72"/>
        <v>0</v>
      </c>
      <c r="L588" s="92" t="str">
        <f t="shared" si="77"/>
        <v/>
      </c>
      <c r="M588" s="27" t="b">
        <f t="shared" si="73"/>
        <v>0</v>
      </c>
      <c r="N588" s="92" t="str">
        <f t="shared" si="78"/>
        <v/>
      </c>
      <c r="O588" s="27" t="b">
        <f>IF(COUNTIF($G$13:G588,G588)&gt;1,TRUE,FALSE)</f>
        <v>0</v>
      </c>
      <c r="P588" s="92" t="str">
        <f t="shared" si="79"/>
        <v/>
      </c>
      <c r="Q588" s="28">
        <f t="shared" si="74"/>
        <v>44166</v>
      </c>
      <c r="R588" s="27" t="b">
        <f t="shared" si="80"/>
        <v>0</v>
      </c>
      <c r="S588" s="4"/>
      <c r="T588" s="4"/>
    </row>
    <row r="589" spans="1:20" s="30" customFormat="1" x14ac:dyDescent="0.25">
      <c r="A589" s="19">
        <v>577</v>
      </c>
      <c r="B589" s="20"/>
      <c r="C589" s="1"/>
      <c r="D589" s="91"/>
      <c r="E589" s="1"/>
      <c r="F589" s="1"/>
      <c r="G589" s="20"/>
      <c r="H589" s="201" t="str">
        <f t="shared" si="75"/>
        <v/>
      </c>
      <c r="I589" s="27" t="b">
        <v>0</v>
      </c>
      <c r="J589" s="92" t="str">
        <f t="shared" si="76"/>
        <v/>
      </c>
      <c r="K589" s="27" t="b">
        <f t="shared" ref="K589:K652" si="81">IF(E589&gt;0,AND(D589=NivText80,E589&lt;$K$8),FALSE)</f>
        <v>0</v>
      </c>
      <c r="L589" s="92" t="str">
        <f t="shared" si="77"/>
        <v/>
      </c>
      <c r="M589" s="27" t="b">
        <f t="shared" ref="M589:M652" si="82">IF(AND(G589&lt;&gt;"",F589=""),TRUE,FALSE)</f>
        <v>0</v>
      </c>
      <c r="N589" s="92" t="str">
        <f t="shared" si="78"/>
        <v/>
      </c>
      <c r="O589" s="27" t="b">
        <f>IF(COUNTIF($G$13:G589,G589)&gt;1,TRUE,FALSE)</f>
        <v>0</v>
      </c>
      <c r="P589" s="92" t="str">
        <f t="shared" si="79"/>
        <v/>
      </c>
      <c r="Q589" s="28">
        <f t="shared" ref="Q589:Q652" si="83">MAX(E589,$M$8)</f>
        <v>44166</v>
      </c>
      <c r="R589" s="27" t="b">
        <f t="shared" si="80"/>
        <v>0</v>
      </c>
      <c r="S589" s="4"/>
      <c r="T589" s="4"/>
    </row>
    <row r="590" spans="1:20" s="30" customFormat="1" x14ac:dyDescent="0.25">
      <c r="A590" s="19">
        <v>578</v>
      </c>
      <c r="B590" s="20"/>
      <c r="C590" s="1"/>
      <c r="D590" s="91"/>
      <c r="E590" s="1"/>
      <c r="F590" s="1"/>
      <c r="G590" s="20"/>
      <c r="H590" s="201" t="str">
        <f t="shared" ref="H590:H653" si="84">IF(I590,J590&amp;". ","")&amp;IF(K590,L590&amp;". ","")&amp;IF(O590,P590&amp;". ","")&amp;IF(M590,N590&amp;". ","")</f>
        <v/>
      </c>
      <c r="I590" s="27" t="b">
        <v>0</v>
      </c>
      <c r="J590" s="92" t="str">
        <f t="shared" ref="J590:J653" si="85">IF(I590,J$11,"")</f>
        <v/>
      </c>
      <c r="K590" s="27" t="b">
        <f t="shared" si="81"/>
        <v>0</v>
      </c>
      <c r="L590" s="92" t="str">
        <f t="shared" ref="L590:L653" si="86">IF(K590,$L$11,"")</f>
        <v/>
      </c>
      <c r="M590" s="27" t="b">
        <f t="shared" si="82"/>
        <v>0</v>
      </c>
      <c r="N590" s="92" t="str">
        <f t="shared" ref="N590:N653" si="87">IF(M590,N$11,"")</f>
        <v/>
      </c>
      <c r="O590" s="27" t="b">
        <f>IF(COUNTIF($G$13:G590,G590)&gt;1,TRUE,FALSE)</f>
        <v>0</v>
      </c>
      <c r="P590" s="92" t="str">
        <f t="shared" ref="P590:P653" si="88">IF(O590,P$11,"")</f>
        <v/>
      </c>
      <c r="Q590" s="28">
        <f t="shared" si="83"/>
        <v>44166</v>
      </c>
      <c r="R590" s="27" t="b">
        <f t="shared" ref="R590:R653" si="89">OR(I590,K590,M590,O590)</f>
        <v>0</v>
      </c>
      <c r="S590" s="4"/>
      <c r="T590" s="4"/>
    </row>
    <row r="591" spans="1:20" s="30" customFormat="1" x14ac:dyDescent="0.25">
      <c r="A591" s="19">
        <v>579</v>
      </c>
      <c r="B591" s="20"/>
      <c r="C591" s="1"/>
      <c r="D591" s="91"/>
      <c r="E591" s="1"/>
      <c r="F591" s="1"/>
      <c r="G591" s="20"/>
      <c r="H591" s="201" t="str">
        <f t="shared" si="84"/>
        <v/>
      </c>
      <c r="I591" s="27" t="b">
        <v>0</v>
      </c>
      <c r="J591" s="92" t="str">
        <f t="shared" si="85"/>
        <v/>
      </c>
      <c r="K591" s="27" t="b">
        <f t="shared" si="81"/>
        <v>0</v>
      </c>
      <c r="L591" s="92" t="str">
        <f t="shared" si="86"/>
        <v/>
      </c>
      <c r="M591" s="27" t="b">
        <f t="shared" si="82"/>
        <v>0</v>
      </c>
      <c r="N591" s="92" t="str">
        <f t="shared" si="87"/>
        <v/>
      </c>
      <c r="O591" s="27" t="b">
        <f>IF(COUNTIF($G$13:G591,G591)&gt;1,TRUE,FALSE)</f>
        <v>0</v>
      </c>
      <c r="P591" s="92" t="str">
        <f t="shared" si="88"/>
        <v/>
      </c>
      <c r="Q591" s="28">
        <f t="shared" si="83"/>
        <v>44166</v>
      </c>
      <c r="R591" s="27" t="b">
        <f t="shared" si="89"/>
        <v>0</v>
      </c>
      <c r="S591" s="4"/>
      <c r="T591" s="4"/>
    </row>
    <row r="592" spans="1:20" s="30" customFormat="1" x14ac:dyDescent="0.25">
      <c r="A592" s="19">
        <v>580</v>
      </c>
      <c r="B592" s="20"/>
      <c r="C592" s="1"/>
      <c r="D592" s="91"/>
      <c r="E592" s="1"/>
      <c r="F592" s="1"/>
      <c r="G592" s="20"/>
      <c r="H592" s="201" t="str">
        <f t="shared" si="84"/>
        <v/>
      </c>
      <c r="I592" s="27" t="b">
        <v>0</v>
      </c>
      <c r="J592" s="92" t="str">
        <f t="shared" si="85"/>
        <v/>
      </c>
      <c r="K592" s="27" t="b">
        <f t="shared" si="81"/>
        <v>0</v>
      </c>
      <c r="L592" s="92" t="str">
        <f t="shared" si="86"/>
        <v/>
      </c>
      <c r="M592" s="27" t="b">
        <f t="shared" si="82"/>
        <v>0</v>
      </c>
      <c r="N592" s="92" t="str">
        <f t="shared" si="87"/>
        <v/>
      </c>
      <c r="O592" s="27" t="b">
        <f>IF(COUNTIF($G$13:G592,G592)&gt;1,TRUE,FALSE)</f>
        <v>0</v>
      </c>
      <c r="P592" s="92" t="str">
        <f t="shared" si="88"/>
        <v/>
      </c>
      <c r="Q592" s="28">
        <f t="shared" si="83"/>
        <v>44166</v>
      </c>
      <c r="R592" s="27" t="b">
        <f t="shared" si="89"/>
        <v>0</v>
      </c>
      <c r="S592" s="4"/>
      <c r="T592" s="4"/>
    </row>
    <row r="593" spans="1:20" s="30" customFormat="1" x14ac:dyDescent="0.25">
      <c r="A593" s="19">
        <v>581</v>
      </c>
      <c r="B593" s="20"/>
      <c r="C593" s="1"/>
      <c r="D593" s="91"/>
      <c r="E593" s="1"/>
      <c r="F593" s="1"/>
      <c r="G593" s="20"/>
      <c r="H593" s="201" t="str">
        <f t="shared" si="84"/>
        <v/>
      </c>
      <c r="I593" s="27" t="b">
        <v>0</v>
      </c>
      <c r="J593" s="92" t="str">
        <f t="shared" si="85"/>
        <v/>
      </c>
      <c r="K593" s="27" t="b">
        <f t="shared" si="81"/>
        <v>0</v>
      </c>
      <c r="L593" s="92" t="str">
        <f t="shared" si="86"/>
        <v/>
      </c>
      <c r="M593" s="27" t="b">
        <f t="shared" si="82"/>
        <v>0</v>
      </c>
      <c r="N593" s="92" t="str">
        <f t="shared" si="87"/>
        <v/>
      </c>
      <c r="O593" s="27" t="b">
        <f>IF(COUNTIF($G$13:G593,G593)&gt;1,TRUE,FALSE)</f>
        <v>0</v>
      </c>
      <c r="P593" s="92" t="str">
        <f t="shared" si="88"/>
        <v/>
      </c>
      <c r="Q593" s="28">
        <f t="shared" si="83"/>
        <v>44166</v>
      </c>
      <c r="R593" s="27" t="b">
        <f t="shared" si="89"/>
        <v>0</v>
      </c>
      <c r="S593" s="4"/>
      <c r="T593" s="4"/>
    </row>
    <row r="594" spans="1:20" s="30" customFormat="1" x14ac:dyDescent="0.25">
      <c r="A594" s="19">
        <v>582</v>
      </c>
      <c r="B594" s="20"/>
      <c r="C594" s="1"/>
      <c r="D594" s="91"/>
      <c r="E594" s="1"/>
      <c r="F594" s="1"/>
      <c r="G594" s="20"/>
      <c r="H594" s="201" t="str">
        <f t="shared" si="84"/>
        <v/>
      </c>
      <c r="I594" s="27" t="b">
        <v>0</v>
      </c>
      <c r="J594" s="92" t="str">
        <f t="shared" si="85"/>
        <v/>
      </c>
      <c r="K594" s="27" t="b">
        <f t="shared" si="81"/>
        <v>0</v>
      </c>
      <c r="L594" s="92" t="str">
        <f t="shared" si="86"/>
        <v/>
      </c>
      <c r="M594" s="27" t="b">
        <f t="shared" si="82"/>
        <v>0</v>
      </c>
      <c r="N594" s="92" t="str">
        <f t="shared" si="87"/>
        <v/>
      </c>
      <c r="O594" s="27" t="b">
        <f>IF(COUNTIF($G$13:G594,G594)&gt;1,TRUE,FALSE)</f>
        <v>0</v>
      </c>
      <c r="P594" s="92" t="str">
        <f t="shared" si="88"/>
        <v/>
      </c>
      <c r="Q594" s="28">
        <f t="shared" si="83"/>
        <v>44166</v>
      </c>
      <c r="R594" s="27" t="b">
        <f t="shared" si="89"/>
        <v>0</v>
      </c>
      <c r="S594" s="4"/>
      <c r="T594" s="4"/>
    </row>
    <row r="595" spans="1:20" s="30" customFormat="1" x14ac:dyDescent="0.25">
      <c r="A595" s="19">
        <v>583</v>
      </c>
      <c r="B595" s="20"/>
      <c r="C595" s="1"/>
      <c r="D595" s="91"/>
      <c r="E595" s="1"/>
      <c r="F595" s="1"/>
      <c r="G595" s="20"/>
      <c r="H595" s="201" t="str">
        <f t="shared" si="84"/>
        <v/>
      </c>
      <c r="I595" s="27" t="b">
        <v>0</v>
      </c>
      <c r="J595" s="92" t="str">
        <f t="shared" si="85"/>
        <v/>
      </c>
      <c r="K595" s="27" t="b">
        <f t="shared" si="81"/>
        <v>0</v>
      </c>
      <c r="L595" s="92" t="str">
        <f t="shared" si="86"/>
        <v/>
      </c>
      <c r="M595" s="27" t="b">
        <f t="shared" si="82"/>
        <v>0</v>
      </c>
      <c r="N595" s="92" t="str">
        <f t="shared" si="87"/>
        <v/>
      </c>
      <c r="O595" s="27" t="b">
        <f>IF(COUNTIF($G$13:G595,G595)&gt;1,TRUE,FALSE)</f>
        <v>0</v>
      </c>
      <c r="P595" s="92" t="str">
        <f t="shared" si="88"/>
        <v/>
      </c>
      <c r="Q595" s="28">
        <f t="shared" si="83"/>
        <v>44166</v>
      </c>
      <c r="R595" s="27" t="b">
        <f t="shared" si="89"/>
        <v>0</v>
      </c>
      <c r="S595" s="4"/>
      <c r="T595" s="4"/>
    </row>
    <row r="596" spans="1:20" s="30" customFormat="1" x14ac:dyDescent="0.25">
      <c r="A596" s="19">
        <v>584</v>
      </c>
      <c r="B596" s="20"/>
      <c r="C596" s="1"/>
      <c r="D596" s="91"/>
      <c r="E596" s="1"/>
      <c r="F596" s="1"/>
      <c r="G596" s="20"/>
      <c r="H596" s="201" t="str">
        <f t="shared" si="84"/>
        <v/>
      </c>
      <c r="I596" s="27" t="b">
        <v>0</v>
      </c>
      <c r="J596" s="92" t="str">
        <f t="shared" si="85"/>
        <v/>
      </c>
      <c r="K596" s="27" t="b">
        <f t="shared" si="81"/>
        <v>0</v>
      </c>
      <c r="L596" s="92" t="str">
        <f t="shared" si="86"/>
        <v/>
      </c>
      <c r="M596" s="27" t="b">
        <f t="shared" si="82"/>
        <v>0</v>
      </c>
      <c r="N596" s="92" t="str">
        <f t="shared" si="87"/>
        <v/>
      </c>
      <c r="O596" s="27" t="b">
        <f>IF(COUNTIF($G$13:G596,G596)&gt;1,TRUE,FALSE)</f>
        <v>0</v>
      </c>
      <c r="P596" s="92" t="str">
        <f t="shared" si="88"/>
        <v/>
      </c>
      <c r="Q596" s="28">
        <f t="shared" si="83"/>
        <v>44166</v>
      </c>
      <c r="R596" s="27" t="b">
        <f t="shared" si="89"/>
        <v>0</v>
      </c>
      <c r="S596" s="4"/>
      <c r="T596" s="4"/>
    </row>
    <row r="597" spans="1:20" s="30" customFormat="1" x14ac:dyDescent="0.25">
      <c r="A597" s="19">
        <v>585</v>
      </c>
      <c r="B597" s="20"/>
      <c r="C597" s="1"/>
      <c r="D597" s="91"/>
      <c r="E597" s="1"/>
      <c r="F597" s="1"/>
      <c r="G597" s="20"/>
      <c r="H597" s="201" t="str">
        <f t="shared" si="84"/>
        <v/>
      </c>
      <c r="I597" s="27" t="b">
        <v>0</v>
      </c>
      <c r="J597" s="92" t="str">
        <f t="shared" si="85"/>
        <v/>
      </c>
      <c r="K597" s="27" t="b">
        <f t="shared" si="81"/>
        <v>0</v>
      </c>
      <c r="L597" s="92" t="str">
        <f t="shared" si="86"/>
        <v/>
      </c>
      <c r="M597" s="27" t="b">
        <f t="shared" si="82"/>
        <v>0</v>
      </c>
      <c r="N597" s="92" t="str">
        <f t="shared" si="87"/>
        <v/>
      </c>
      <c r="O597" s="27" t="b">
        <f>IF(COUNTIF($G$13:G597,G597)&gt;1,TRUE,FALSE)</f>
        <v>0</v>
      </c>
      <c r="P597" s="92" t="str">
        <f t="shared" si="88"/>
        <v/>
      </c>
      <c r="Q597" s="28">
        <f t="shared" si="83"/>
        <v>44166</v>
      </c>
      <c r="R597" s="27" t="b">
        <f t="shared" si="89"/>
        <v>0</v>
      </c>
      <c r="S597" s="4"/>
      <c r="T597" s="4"/>
    </row>
    <row r="598" spans="1:20" s="30" customFormat="1" x14ac:dyDescent="0.25">
      <c r="A598" s="19">
        <v>586</v>
      </c>
      <c r="B598" s="20"/>
      <c r="C598" s="1"/>
      <c r="D598" s="91"/>
      <c r="E598" s="1"/>
      <c r="F598" s="1"/>
      <c r="G598" s="20"/>
      <c r="H598" s="201" t="str">
        <f t="shared" si="84"/>
        <v/>
      </c>
      <c r="I598" s="27" t="b">
        <v>0</v>
      </c>
      <c r="J598" s="92" t="str">
        <f t="shared" si="85"/>
        <v/>
      </c>
      <c r="K598" s="27" t="b">
        <f t="shared" si="81"/>
        <v>0</v>
      </c>
      <c r="L598" s="92" t="str">
        <f t="shared" si="86"/>
        <v/>
      </c>
      <c r="M598" s="27" t="b">
        <f t="shared" si="82"/>
        <v>0</v>
      </c>
      <c r="N598" s="92" t="str">
        <f t="shared" si="87"/>
        <v/>
      </c>
      <c r="O598" s="27" t="b">
        <f>IF(COUNTIF($G$13:G598,G598)&gt;1,TRUE,FALSE)</f>
        <v>0</v>
      </c>
      <c r="P598" s="92" t="str">
        <f t="shared" si="88"/>
        <v/>
      </c>
      <c r="Q598" s="28">
        <f t="shared" si="83"/>
        <v>44166</v>
      </c>
      <c r="R598" s="27" t="b">
        <f t="shared" si="89"/>
        <v>0</v>
      </c>
      <c r="S598" s="4"/>
      <c r="T598" s="4"/>
    </row>
    <row r="599" spans="1:20" s="30" customFormat="1" x14ac:dyDescent="0.25">
      <c r="A599" s="19">
        <v>587</v>
      </c>
      <c r="B599" s="20"/>
      <c r="C599" s="1"/>
      <c r="D599" s="91"/>
      <c r="E599" s="1"/>
      <c r="F599" s="1"/>
      <c r="G599" s="20"/>
      <c r="H599" s="201" t="str">
        <f t="shared" si="84"/>
        <v/>
      </c>
      <c r="I599" s="27" t="b">
        <v>0</v>
      </c>
      <c r="J599" s="92" t="str">
        <f t="shared" si="85"/>
        <v/>
      </c>
      <c r="K599" s="27" t="b">
        <f t="shared" si="81"/>
        <v>0</v>
      </c>
      <c r="L599" s="92" t="str">
        <f t="shared" si="86"/>
        <v/>
      </c>
      <c r="M599" s="27" t="b">
        <f t="shared" si="82"/>
        <v>0</v>
      </c>
      <c r="N599" s="92" t="str">
        <f t="shared" si="87"/>
        <v/>
      </c>
      <c r="O599" s="27" t="b">
        <f>IF(COUNTIF($G$13:G599,G599)&gt;1,TRUE,FALSE)</f>
        <v>0</v>
      </c>
      <c r="P599" s="92" t="str">
        <f t="shared" si="88"/>
        <v/>
      </c>
      <c r="Q599" s="28">
        <f t="shared" si="83"/>
        <v>44166</v>
      </c>
      <c r="R599" s="27" t="b">
        <f t="shared" si="89"/>
        <v>0</v>
      </c>
      <c r="S599" s="4"/>
      <c r="T599" s="4"/>
    </row>
    <row r="600" spans="1:20" s="30" customFormat="1" x14ac:dyDescent="0.25">
      <c r="A600" s="19">
        <v>588</v>
      </c>
      <c r="B600" s="20"/>
      <c r="C600" s="1"/>
      <c r="D600" s="91"/>
      <c r="E600" s="1"/>
      <c r="F600" s="1"/>
      <c r="G600" s="20"/>
      <c r="H600" s="201" t="str">
        <f t="shared" si="84"/>
        <v/>
      </c>
      <c r="I600" s="27" t="b">
        <v>0</v>
      </c>
      <c r="J600" s="92" t="str">
        <f t="shared" si="85"/>
        <v/>
      </c>
      <c r="K600" s="27" t="b">
        <f t="shared" si="81"/>
        <v>0</v>
      </c>
      <c r="L600" s="92" t="str">
        <f t="shared" si="86"/>
        <v/>
      </c>
      <c r="M600" s="27" t="b">
        <f t="shared" si="82"/>
        <v>0</v>
      </c>
      <c r="N600" s="92" t="str">
        <f t="shared" si="87"/>
        <v/>
      </c>
      <c r="O600" s="27" t="b">
        <f>IF(COUNTIF($G$13:G600,G600)&gt;1,TRUE,FALSE)</f>
        <v>0</v>
      </c>
      <c r="P600" s="92" t="str">
        <f t="shared" si="88"/>
        <v/>
      </c>
      <c r="Q600" s="28">
        <f t="shared" si="83"/>
        <v>44166</v>
      </c>
      <c r="R600" s="27" t="b">
        <f t="shared" si="89"/>
        <v>0</v>
      </c>
      <c r="S600" s="4"/>
      <c r="T600" s="4"/>
    </row>
    <row r="601" spans="1:20" s="30" customFormat="1" x14ac:dyDescent="0.25">
      <c r="A601" s="19">
        <v>589</v>
      </c>
      <c r="B601" s="20"/>
      <c r="C601" s="1"/>
      <c r="D601" s="91"/>
      <c r="E601" s="1"/>
      <c r="F601" s="1"/>
      <c r="G601" s="20"/>
      <c r="H601" s="201" t="str">
        <f t="shared" si="84"/>
        <v/>
      </c>
      <c r="I601" s="27" t="b">
        <v>0</v>
      </c>
      <c r="J601" s="92" t="str">
        <f t="shared" si="85"/>
        <v/>
      </c>
      <c r="K601" s="27" t="b">
        <f t="shared" si="81"/>
        <v>0</v>
      </c>
      <c r="L601" s="92" t="str">
        <f t="shared" si="86"/>
        <v/>
      </c>
      <c r="M601" s="27" t="b">
        <f t="shared" si="82"/>
        <v>0</v>
      </c>
      <c r="N601" s="92" t="str">
        <f t="shared" si="87"/>
        <v/>
      </c>
      <c r="O601" s="27" t="b">
        <f>IF(COUNTIF($G$13:G601,G601)&gt;1,TRUE,FALSE)</f>
        <v>0</v>
      </c>
      <c r="P601" s="92" t="str">
        <f t="shared" si="88"/>
        <v/>
      </c>
      <c r="Q601" s="28">
        <f t="shared" si="83"/>
        <v>44166</v>
      </c>
      <c r="R601" s="27" t="b">
        <f t="shared" si="89"/>
        <v>0</v>
      </c>
      <c r="S601" s="4"/>
      <c r="T601" s="4"/>
    </row>
    <row r="602" spans="1:20" s="30" customFormat="1" x14ac:dyDescent="0.25">
      <c r="A602" s="19">
        <v>590</v>
      </c>
      <c r="B602" s="20"/>
      <c r="C602" s="1"/>
      <c r="D602" s="91"/>
      <c r="E602" s="1"/>
      <c r="F602" s="1"/>
      <c r="G602" s="20"/>
      <c r="H602" s="201" t="str">
        <f t="shared" si="84"/>
        <v/>
      </c>
      <c r="I602" s="27" t="b">
        <v>0</v>
      </c>
      <c r="J602" s="92" t="str">
        <f t="shared" si="85"/>
        <v/>
      </c>
      <c r="K602" s="27" t="b">
        <f t="shared" si="81"/>
        <v>0</v>
      </c>
      <c r="L602" s="92" t="str">
        <f t="shared" si="86"/>
        <v/>
      </c>
      <c r="M602" s="27" t="b">
        <f t="shared" si="82"/>
        <v>0</v>
      </c>
      <c r="N602" s="92" t="str">
        <f t="shared" si="87"/>
        <v/>
      </c>
      <c r="O602" s="27" t="b">
        <f>IF(COUNTIF($G$13:G602,G602)&gt;1,TRUE,FALSE)</f>
        <v>0</v>
      </c>
      <c r="P602" s="92" t="str">
        <f t="shared" si="88"/>
        <v/>
      </c>
      <c r="Q602" s="28">
        <f t="shared" si="83"/>
        <v>44166</v>
      </c>
      <c r="R602" s="27" t="b">
        <f t="shared" si="89"/>
        <v>0</v>
      </c>
      <c r="S602" s="4"/>
      <c r="T602" s="4"/>
    </row>
    <row r="603" spans="1:20" s="30" customFormat="1" x14ac:dyDescent="0.25">
      <c r="A603" s="19">
        <v>591</v>
      </c>
      <c r="B603" s="20"/>
      <c r="C603" s="1"/>
      <c r="D603" s="91"/>
      <c r="E603" s="1"/>
      <c r="F603" s="1"/>
      <c r="G603" s="20"/>
      <c r="H603" s="201" t="str">
        <f t="shared" si="84"/>
        <v/>
      </c>
      <c r="I603" s="27" t="b">
        <v>0</v>
      </c>
      <c r="J603" s="92" t="str">
        <f t="shared" si="85"/>
        <v/>
      </c>
      <c r="K603" s="27" t="b">
        <f t="shared" si="81"/>
        <v>0</v>
      </c>
      <c r="L603" s="92" t="str">
        <f t="shared" si="86"/>
        <v/>
      </c>
      <c r="M603" s="27" t="b">
        <f t="shared" si="82"/>
        <v>0</v>
      </c>
      <c r="N603" s="92" t="str">
        <f t="shared" si="87"/>
        <v/>
      </c>
      <c r="O603" s="27" t="b">
        <f>IF(COUNTIF($G$13:G603,G603)&gt;1,TRUE,FALSE)</f>
        <v>0</v>
      </c>
      <c r="P603" s="92" t="str">
        <f t="shared" si="88"/>
        <v/>
      </c>
      <c r="Q603" s="28">
        <f t="shared" si="83"/>
        <v>44166</v>
      </c>
      <c r="R603" s="27" t="b">
        <f t="shared" si="89"/>
        <v>0</v>
      </c>
      <c r="S603" s="4"/>
      <c r="T603" s="4"/>
    </row>
    <row r="604" spans="1:20" s="30" customFormat="1" x14ac:dyDescent="0.25">
      <c r="A604" s="19">
        <v>592</v>
      </c>
      <c r="B604" s="20"/>
      <c r="C604" s="1"/>
      <c r="D604" s="91"/>
      <c r="E604" s="1"/>
      <c r="F604" s="1"/>
      <c r="G604" s="20"/>
      <c r="H604" s="201" t="str">
        <f t="shared" si="84"/>
        <v/>
      </c>
      <c r="I604" s="27" t="b">
        <v>0</v>
      </c>
      <c r="J604" s="92" t="str">
        <f t="shared" si="85"/>
        <v/>
      </c>
      <c r="K604" s="27" t="b">
        <f t="shared" si="81"/>
        <v>0</v>
      </c>
      <c r="L604" s="92" t="str">
        <f t="shared" si="86"/>
        <v/>
      </c>
      <c r="M604" s="27" t="b">
        <f t="shared" si="82"/>
        <v>0</v>
      </c>
      <c r="N604" s="92" t="str">
        <f t="shared" si="87"/>
        <v/>
      </c>
      <c r="O604" s="27" t="b">
        <f>IF(COUNTIF($G$13:G604,G604)&gt;1,TRUE,FALSE)</f>
        <v>0</v>
      </c>
      <c r="P604" s="92" t="str">
        <f t="shared" si="88"/>
        <v/>
      </c>
      <c r="Q604" s="28">
        <f t="shared" si="83"/>
        <v>44166</v>
      </c>
      <c r="R604" s="27" t="b">
        <f t="shared" si="89"/>
        <v>0</v>
      </c>
      <c r="S604" s="4"/>
      <c r="T604" s="4"/>
    </row>
    <row r="605" spans="1:20" s="30" customFormat="1" x14ac:dyDescent="0.25">
      <c r="A605" s="19">
        <v>593</v>
      </c>
      <c r="B605" s="20"/>
      <c r="C605" s="1"/>
      <c r="D605" s="91"/>
      <c r="E605" s="1"/>
      <c r="F605" s="1"/>
      <c r="G605" s="20"/>
      <c r="H605" s="201" t="str">
        <f t="shared" si="84"/>
        <v/>
      </c>
      <c r="I605" s="27" t="b">
        <v>0</v>
      </c>
      <c r="J605" s="92" t="str">
        <f t="shared" si="85"/>
        <v/>
      </c>
      <c r="K605" s="27" t="b">
        <f t="shared" si="81"/>
        <v>0</v>
      </c>
      <c r="L605" s="92" t="str">
        <f t="shared" si="86"/>
        <v/>
      </c>
      <c r="M605" s="27" t="b">
        <f t="shared" si="82"/>
        <v>0</v>
      </c>
      <c r="N605" s="92" t="str">
        <f t="shared" si="87"/>
        <v/>
      </c>
      <c r="O605" s="27" t="b">
        <f>IF(COUNTIF($G$13:G605,G605)&gt;1,TRUE,FALSE)</f>
        <v>0</v>
      </c>
      <c r="P605" s="92" t="str">
        <f t="shared" si="88"/>
        <v/>
      </c>
      <c r="Q605" s="28">
        <f t="shared" si="83"/>
        <v>44166</v>
      </c>
      <c r="R605" s="27" t="b">
        <f t="shared" si="89"/>
        <v>0</v>
      </c>
      <c r="S605" s="4"/>
      <c r="T605" s="4"/>
    </row>
    <row r="606" spans="1:20" s="30" customFormat="1" x14ac:dyDescent="0.25">
      <c r="A606" s="19">
        <v>594</v>
      </c>
      <c r="B606" s="20"/>
      <c r="C606" s="1"/>
      <c r="D606" s="91"/>
      <c r="E606" s="1"/>
      <c r="F606" s="1"/>
      <c r="G606" s="20"/>
      <c r="H606" s="201" t="str">
        <f t="shared" si="84"/>
        <v/>
      </c>
      <c r="I606" s="27" t="b">
        <v>0</v>
      </c>
      <c r="J606" s="92" t="str">
        <f t="shared" si="85"/>
        <v/>
      </c>
      <c r="K606" s="27" t="b">
        <f t="shared" si="81"/>
        <v>0</v>
      </c>
      <c r="L606" s="92" t="str">
        <f t="shared" si="86"/>
        <v/>
      </c>
      <c r="M606" s="27" t="b">
        <f t="shared" si="82"/>
        <v>0</v>
      </c>
      <c r="N606" s="92" t="str">
        <f t="shared" si="87"/>
        <v/>
      </c>
      <c r="O606" s="27" t="b">
        <f>IF(COUNTIF($G$13:G606,G606)&gt;1,TRUE,FALSE)</f>
        <v>0</v>
      </c>
      <c r="P606" s="92" t="str">
        <f t="shared" si="88"/>
        <v/>
      </c>
      <c r="Q606" s="28">
        <f t="shared" si="83"/>
        <v>44166</v>
      </c>
      <c r="R606" s="27" t="b">
        <f t="shared" si="89"/>
        <v>0</v>
      </c>
      <c r="S606" s="4"/>
      <c r="T606" s="4"/>
    </row>
    <row r="607" spans="1:20" s="30" customFormat="1" x14ac:dyDescent="0.25">
      <c r="A607" s="19">
        <v>595</v>
      </c>
      <c r="B607" s="20"/>
      <c r="C607" s="1"/>
      <c r="D607" s="91"/>
      <c r="E607" s="1"/>
      <c r="F607" s="1"/>
      <c r="G607" s="20"/>
      <c r="H607" s="201" t="str">
        <f t="shared" si="84"/>
        <v/>
      </c>
      <c r="I607" s="27" t="b">
        <v>0</v>
      </c>
      <c r="J607" s="92" t="str">
        <f t="shared" si="85"/>
        <v/>
      </c>
      <c r="K607" s="27" t="b">
        <f t="shared" si="81"/>
        <v>0</v>
      </c>
      <c r="L607" s="92" t="str">
        <f t="shared" si="86"/>
        <v/>
      </c>
      <c r="M607" s="27" t="b">
        <f t="shared" si="82"/>
        <v>0</v>
      </c>
      <c r="N607" s="92" t="str">
        <f t="shared" si="87"/>
        <v/>
      </c>
      <c r="O607" s="27" t="b">
        <f>IF(COUNTIF($G$13:G607,G607)&gt;1,TRUE,FALSE)</f>
        <v>0</v>
      </c>
      <c r="P607" s="92" t="str">
        <f t="shared" si="88"/>
        <v/>
      </c>
      <c r="Q607" s="28">
        <f t="shared" si="83"/>
        <v>44166</v>
      </c>
      <c r="R607" s="27" t="b">
        <f t="shared" si="89"/>
        <v>0</v>
      </c>
      <c r="S607" s="4"/>
      <c r="T607" s="4"/>
    </row>
    <row r="608" spans="1:20" s="30" customFormat="1" x14ac:dyDescent="0.25">
      <c r="A608" s="19">
        <v>596</v>
      </c>
      <c r="B608" s="20"/>
      <c r="C608" s="1"/>
      <c r="D608" s="91"/>
      <c r="E608" s="1"/>
      <c r="F608" s="1"/>
      <c r="G608" s="20"/>
      <c r="H608" s="201" t="str">
        <f t="shared" si="84"/>
        <v/>
      </c>
      <c r="I608" s="27" t="b">
        <v>0</v>
      </c>
      <c r="J608" s="92" t="str">
        <f t="shared" si="85"/>
        <v/>
      </c>
      <c r="K608" s="27" t="b">
        <f t="shared" si="81"/>
        <v>0</v>
      </c>
      <c r="L608" s="92" t="str">
        <f t="shared" si="86"/>
        <v/>
      </c>
      <c r="M608" s="27" t="b">
        <f t="shared" si="82"/>
        <v>0</v>
      </c>
      <c r="N608" s="92" t="str">
        <f t="shared" si="87"/>
        <v/>
      </c>
      <c r="O608" s="27" t="b">
        <f>IF(COUNTIF($G$13:G608,G608)&gt;1,TRUE,FALSE)</f>
        <v>0</v>
      </c>
      <c r="P608" s="92" t="str">
        <f t="shared" si="88"/>
        <v/>
      </c>
      <c r="Q608" s="28">
        <f t="shared" si="83"/>
        <v>44166</v>
      </c>
      <c r="R608" s="27" t="b">
        <f t="shared" si="89"/>
        <v>0</v>
      </c>
      <c r="S608" s="4"/>
      <c r="T608" s="4"/>
    </row>
    <row r="609" spans="1:20" s="30" customFormat="1" x14ac:dyDescent="0.25">
      <c r="A609" s="19">
        <v>597</v>
      </c>
      <c r="B609" s="20"/>
      <c r="C609" s="1"/>
      <c r="D609" s="91"/>
      <c r="E609" s="1"/>
      <c r="F609" s="1"/>
      <c r="G609" s="20"/>
      <c r="H609" s="201" t="str">
        <f t="shared" si="84"/>
        <v/>
      </c>
      <c r="I609" s="27" t="b">
        <v>0</v>
      </c>
      <c r="J609" s="92" t="str">
        <f t="shared" si="85"/>
        <v/>
      </c>
      <c r="K609" s="27" t="b">
        <f t="shared" si="81"/>
        <v>0</v>
      </c>
      <c r="L609" s="92" t="str">
        <f t="shared" si="86"/>
        <v/>
      </c>
      <c r="M609" s="27" t="b">
        <f t="shared" si="82"/>
        <v>0</v>
      </c>
      <c r="N609" s="92" t="str">
        <f t="shared" si="87"/>
        <v/>
      </c>
      <c r="O609" s="27" t="b">
        <f>IF(COUNTIF($G$13:G609,G609)&gt;1,TRUE,FALSE)</f>
        <v>0</v>
      </c>
      <c r="P609" s="92" t="str">
        <f t="shared" si="88"/>
        <v/>
      </c>
      <c r="Q609" s="28">
        <f t="shared" si="83"/>
        <v>44166</v>
      </c>
      <c r="R609" s="27" t="b">
        <f t="shared" si="89"/>
        <v>0</v>
      </c>
      <c r="S609" s="4"/>
      <c r="T609" s="4"/>
    </row>
    <row r="610" spans="1:20" s="30" customFormat="1" x14ac:dyDescent="0.25">
      <c r="A610" s="19">
        <v>598</v>
      </c>
      <c r="B610" s="20"/>
      <c r="C610" s="1"/>
      <c r="D610" s="91"/>
      <c r="E610" s="1"/>
      <c r="F610" s="1"/>
      <c r="G610" s="20"/>
      <c r="H610" s="201" t="str">
        <f t="shared" si="84"/>
        <v/>
      </c>
      <c r="I610" s="27" t="b">
        <v>0</v>
      </c>
      <c r="J610" s="92" t="str">
        <f t="shared" si="85"/>
        <v/>
      </c>
      <c r="K610" s="27" t="b">
        <f t="shared" si="81"/>
        <v>0</v>
      </c>
      <c r="L610" s="92" t="str">
        <f t="shared" si="86"/>
        <v/>
      </c>
      <c r="M610" s="27" t="b">
        <f t="shared" si="82"/>
        <v>0</v>
      </c>
      <c r="N610" s="92" t="str">
        <f t="shared" si="87"/>
        <v/>
      </c>
      <c r="O610" s="27" t="b">
        <f>IF(COUNTIF($G$13:G610,G610)&gt;1,TRUE,FALSE)</f>
        <v>0</v>
      </c>
      <c r="P610" s="92" t="str">
        <f t="shared" si="88"/>
        <v/>
      </c>
      <c r="Q610" s="28">
        <f t="shared" si="83"/>
        <v>44166</v>
      </c>
      <c r="R610" s="27" t="b">
        <f t="shared" si="89"/>
        <v>0</v>
      </c>
      <c r="S610" s="4"/>
      <c r="T610" s="4"/>
    </row>
    <row r="611" spans="1:20" s="30" customFormat="1" x14ac:dyDescent="0.25">
      <c r="A611" s="19">
        <v>599</v>
      </c>
      <c r="B611" s="20"/>
      <c r="C611" s="1"/>
      <c r="D611" s="91"/>
      <c r="E611" s="1"/>
      <c r="F611" s="1"/>
      <c r="G611" s="20"/>
      <c r="H611" s="201" t="str">
        <f t="shared" si="84"/>
        <v/>
      </c>
      <c r="I611" s="27" t="b">
        <v>0</v>
      </c>
      <c r="J611" s="92" t="str">
        <f t="shared" si="85"/>
        <v/>
      </c>
      <c r="K611" s="27" t="b">
        <f t="shared" si="81"/>
        <v>0</v>
      </c>
      <c r="L611" s="92" t="str">
        <f t="shared" si="86"/>
        <v/>
      </c>
      <c r="M611" s="27" t="b">
        <f t="shared" si="82"/>
        <v>0</v>
      </c>
      <c r="N611" s="92" t="str">
        <f t="shared" si="87"/>
        <v/>
      </c>
      <c r="O611" s="27" t="b">
        <f>IF(COUNTIF($G$13:G611,G611)&gt;1,TRUE,FALSE)</f>
        <v>0</v>
      </c>
      <c r="P611" s="92" t="str">
        <f t="shared" si="88"/>
        <v/>
      </c>
      <c r="Q611" s="28">
        <f t="shared" si="83"/>
        <v>44166</v>
      </c>
      <c r="R611" s="27" t="b">
        <f t="shared" si="89"/>
        <v>0</v>
      </c>
      <c r="S611" s="4"/>
      <c r="T611" s="4"/>
    </row>
    <row r="612" spans="1:20" s="30" customFormat="1" x14ac:dyDescent="0.25">
      <c r="A612" s="19">
        <v>600</v>
      </c>
      <c r="B612" s="20"/>
      <c r="C612" s="1"/>
      <c r="D612" s="91"/>
      <c r="E612" s="1"/>
      <c r="F612" s="1"/>
      <c r="G612" s="20"/>
      <c r="H612" s="201" t="str">
        <f t="shared" si="84"/>
        <v/>
      </c>
      <c r="I612" s="27" t="b">
        <v>0</v>
      </c>
      <c r="J612" s="92" t="str">
        <f t="shared" si="85"/>
        <v/>
      </c>
      <c r="K612" s="27" t="b">
        <f t="shared" si="81"/>
        <v>0</v>
      </c>
      <c r="L612" s="92" t="str">
        <f t="shared" si="86"/>
        <v/>
      </c>
      <c r="M612" s="27" t="b">
        <f t="shared" si="82"/>
        <v>0</v>
      </c>
      <c r="N612" s="92" t="str">
        <f t="shared" si="87"/>
        <v/>
      </c>
      <c r="O612" s="27" t="b">
        <f>IF(COUNTIF($G$13:G612,G612)&gt;1,TRUE,FALSE)</f>
        <v>0</v>
      </c>
      <c r="P612" s="92" t="str">
        <f t="shared" si="88"/>
        <v/>
      </c>
      <c r="Q612" s="28">
        <f t="shared" si="83"/>
        <v>44166</v>
      </c>
      <c r="R612" s="27" t="b">
        <f t="shared" si="89"/>
        <v>0</v>
      </c>
      <c r="S612" s="4"/>
      <c r="T612" s="4"/>
    </row>
    <row r="613" spans="1:20" s="30" customFormat="1" x14ac:dyDescent="0.25">
      <c r="A613" s="19">
        <v>601</v>
      </c>
      <c r="B613" s="20"/>
      <c r="C613" s="1"/>
      <c r="D613" s="91"/>
      <c r="E613" s="1"/>
      <c r="F613" s="1"/>
      <c r="G613" s="20"/>
      <c r="H613" s="201" t="str">
        <f t="shared" si="84"/>
        <v/>
      </c>
      <c r="I613" s="27" t="b">
        <v>0</v>
      </c>
      <c r="J613" s="92" t="str">
        <f t="shared" si="85"/>
        <v/>
      </c>
      <c r="K613" s="27" t="b">
        <f t="shared" si="81"/>
        <v>0</v>
      </c>
      <c r="L613" s="92" t="str">
        <f t="shared" si="86"/>
        <v/>
      </c>
      <c r="M613" s="27" t="b">
        <f t="shared" si="82"/>
        <v>0</v>
      </c>
      <c r="N613" s="92" t="str">
        <f t="shared" si="87"/>
        <v/>
      </c>
      <c r="O613" s="27" t="b">
        <f>IF(COUNTIF($G$13:G613,G613)&gt;1,TRUE,FALSE)</f>
        <v>0</v>
      </c>
      <c r="P613" s="92" t="str">
        <f t="shared" si="88"/>
        <v/>
      </c>
      <c r="Q613" s="28">
        <f t="shared" si="83"/>
        <v>44166</v>
      </c>
      <c r="R613" s="27" t="b">
        <f t="shared" si="89"/>
        <v>0</v>
      </c>
      <c r="S613" s="4"/>
      <c r="T613" s="4"/>
    </row>
    <row r="614" spans="1:20" s="30" customFormat="1" x14ac:dyDescent="0.25">
      <c r="A614" s="19">
        <v>602</v>
      </c>
      <c r="B614" s="20"/>
      <c r="C614" s="1"/>
      <c r="D614" s="91"/>
      <c r="E614" s="1"/>
      <c r="F614" s="1"/>
      <c r="G614" s="20"/>
      <c r="H614" s="201" t="str">
        <f t="shared" si="84"/>
        <v/>
      </c>
      <c r="I614" s="27" t="b">
        <v>0</v>
      </c>
      <c r="J614" s="92" t="str">
        <f t="shared" si="85"/>
        <v/>
      </c>
      <c r="K614" s="27" t="b">
        <f t="shared" si="81"/>
        <v>0</v>
      </c>
      <c r="L614" s="92" t="str">
        <f t="shared" si="86"/>
        <v/>
      </c>
      <c r="M614" s="27" t="b">
        <f t="shared" si="82"/>
        <v>0</v>
      </c>
      <c r="N614" s="92" t="str">
        <f t="shared" si="87"/>
        <v/>
      </c>
      <c r="O614" s="27" t="b">
        <f>IF(COUNTIF($G$13:G614,G614)&gt;1,TRUE,FALSE)</f>
        <v>0</v>
      </c>
      <c r="P614" s="92" t="str">
        <f t="shared" si="88"/>
        <v/>
      </c>
      <c r="Q614" s="28">
        <f t="shared" si="83"/>
        <v>44166</v>
      </c>
      <c r="R614" s="27" t="b">
        <f t="shared" si="89"/>
        <v>0</v>
      </c>
      <c r="S614" s="4"/>
      <c r="T614" s="4"/>
    </row>
    <row r="615" spans="1:20" s="30" customFormat="1" x14ac:dyDescent="0.25">
      <c r="A615" s="19">
        <v>603</v>
      </c>
      <c r="B615" s="20"/>
      <c r="C615" s="1"/>
      <c r="D615" s="91"/>
      <c r="E615" s="1"/>
      <c r="F615" s="1"/>
      <c r="G615" s="20"/>
      <c r="H615" s="201" t="str">
        <f t="shared" si="84"/>
        <v/>
      </c>
      <c r="I615" s="27" t="b">
        <v>0</v>
      </c>
      <c r="J615" s="92" t="str">
        <f t="shared" si="85"/>
        <v/>
      </c>
      <c r="K615" s="27" t="b">
        <f t="shared" si="81"/>
        <v>0</v>
      </c>
      <c r="L615" s="92" t="str">
        <f t="shared" si="86"/>
        <v/>
      </c>
      <c r="M615" s="27" t="b">
        <f t="shared" si="82"/>
        <v>0</v>
      </c>
      <c r="N615" s="92" t="str">
        <f t="shared" si="87"/>
        <v/>
      </c>
      <c r="O615" s="27" t="b">
        <f>IF(COUNTIF($G$13:G615,G615)&gt;1,TRUE,FALSE)</f>
        <v>0</v>
      </c>
      <c r="P615" s="92" t="str">
        <f t="shared" si="88"/>
        <v/>
      </c>
      <c r="Q615" s="28">
        <f t="shared" si="83"/>
        <v>44166</v>
      </c>
      <c r="R615" s="27" t="b">
        <f t="shared" si="89"/>
        <v>0</v>
      </c>
      <c r="S615" s="4"/>
      <c r="T615" s="4"/>
    </row>
    <row r="616" spans="1:20" s="30" customFormat="1" x14ac:dyDescent="0.25">
      <c r="A616" s="19">
        <v>604</v>
      </c>
      <c r="B616" s="20"/>
      <c r="C616" s="1"/>
      <c r="D616" s="91"/>
      <c r="E616" s="1"/>
      <c r="F616" s="1"/>
      <c r="G616" s="20"/>
      <c r="H616" s="201" t="str">
        <f t="shared" si="84"/>
        <v/>
      </c>
      <c r="I616" s="27" t="b">
        <v>0</v>
      </c>
      <c r="J616" s="92" t="str">
        <f t="shared" si="85"/>
        <v/>
      </c>
      <c r="K616" s="27" t="b">
        <f t="shared" si="81"/>
        <v>0</v>
      </c>
      <c r="L616" s="92" t="str">
        <f t="shared" si="86"/>
        <v/>
      </c>
      <c r="M616" s="27" t="b">
        <f t="shared" si="82"/>
        <v>0</v>
      </c>
      <c r="N616" s="92" t="str">
        <f t="shared" si="87"/>
        <v/>
      </c>
      <c r="O616" s="27" t="b">
        <f>IF(COUNTIF($G$13:G616,G616)&gt;1,TRUE,FALSE)</f>
        <v>0</v>
      </c>
      <c r="P616" s="92" t="str">
        <f t="shared" si="88"/>
        <v/>
      </c>
      <c r="Q616" s="28">
        <f t="shared" si="83"/>
        <v>44166</v>
      </c>
      <c r="R616" s="27" t="b">
        <f t="shared" si="89"/>
        <v>0</v>
      </c>
      <c r="S616" s="4"/>
      <c r="T616" s="4"/>
    </row>
    <row r="617" spans="1:20" s="30" customFormat="1" x14ac:dyDescent="0.25">
      <c r="A617" s="19">
        <v>605</v>
      </c>
      <c r="B617" s="20"/>
      <c r="C617" s="1"/>
      <c r="D617" s="91"/>
      <c r="E617" s="1"/>
      <c r="F617" s="1"/>
      <c r="G617" s="20"/>
      <c r="H617" s="201" t="str">
        <f t="shared" si="84"/>
        <v/>
      </c>
      <c r="I617" s="27" t="b">
        <v>0</v>
      </c>
      <c r="J617" s="92" t="str">
        <f t="shared" si="85"/>
        <v/>
      </c>
      <c r="K617" s="27" t="b">
        <f t="shared" si="81"/>
        <v>0</v>
      </c>
      <c r="L617" s="92" t="str">
        <f t="shared" si="86"/>
        <v/>
      </c>
      <c r="M617" s="27" t="b">
        <f t="shared" si="82"/>
        <v>0</v>
      </c>
      <c r="N617" s="92" t="str">
        <f t="shared" si="87"/>
        <v/>
      </c>
      <c r="O617" s="27" t="b">
        <f>IF(COUNTIF($G$13:G617,G617)&gt;1,TRUE,FALSE)</f>
        <v>0</v>
      </c>
      <c r="P617" s="92" t="str">
        <f t="shared" si="88"/>
        <v/>
      </c>
      <c r="Q617" s="28">
        <f t="shared" si="83"/>
        <v>44166</v>
      </c>
      <c r="R617" s="27" t="b">
        <f t="shared" si="89"/>
        <v>0</v>
      </c>
      <c r="S617" s="4"/>
      <c r="T617" s="4"/>
    </row>
    <row r="618" spans="1:20" s="30" customFormat="1" x14ac:dyDescent="0.25">
      <c r="A618" s="19">
        <v>606</v>
      </c>
      <c r="B618" s="20"/>
      <c r="C618" s="1"/>
      <c r="D618" s="91"/>
      <c r="E618" s="1"/>
      <c r="F618" s="1"/>
      <c r="G618" s="20"/>
      <c r="H618" s="201" t="str">
        <f t="shared" si="84"/>
        <v/>
      </c>
      <c r="I618" s="27" t="b">
        <v>0</v>
      </c>
      <c r="J618" s="92" t="str">
        <f t="shared" si="85"/>
        <v/>
      </c>
      <c r="K618" s="27" t="b">
        <f t="shared" si="81"/>
        <v>0</v>
      </c>
      <c r="L618" s="92" t="str">
        <f t="shared" si="86"/>
        <v/>
      </c>
      <c r="M618" s="27" t="b">
        <f t="shared" si="82"/>
        <v>0</v>
      </c>
      <c r="N618" s="92" t="str">
        <f t="shared" si="87"/>
        <v/>
      </c>
      <c r="O618" s="27" t="b">
        <f>IF(COUNTIF($G$13:G618,G618)&gt;1,TRUE,FALSE)</f>
        <v>0</v>
      </c>
      <c r="P618" s="92" t="str">
        <f t="shared" si="88"/>
        <v/>
      </c>
      <c r="Q618" s="28">
        <f t="shared" si="83"/>
        <v>44166</v>
      </c>
      <c r="R618" s="27" t="b">
        <f t="shared" si="89"/>
        <v>0</v>
      </c>
      <c r="S618" s="4"/>
      <c r="T618" s="4"/>
    </row>
    <row r="619" spans="1:20" s="30" customFormat="1" x14ac:dyDescent="0.25">
      <c r="A619" s="19">
        <v>607</v>
      </c>
      <c r="B619" s="20"/>
      <c r="C619" s="1"/>
      <c r="D619" s="91"/>
      <c r="E619" s="1"/>
      <c r="F619" s="1"/>
      <c r="G619" s="20"/>
      <c r="H619" s="201" t="str">
        <f t="shared" si="84"/>
        <v/>
      </c>
      <c r="I619" s="27" t="b">
        <v>0</v>
      </c>
      <c r="J619" s="92" t="str">
        <f t="shared" si="85"/>
        <v/>
      </c>
      <c r="K619" s="27" t="b">
        <f t="shared" si="81"/>
        <v>0</v>
      </c>
      <c r="L619" s="92" t="str">
        <f t="shared" si="86"/>
        <v/>
      </c>
      <c r="M619" s="27" t="b">
        <f t="shared" si="82"/>
        <v>0</v>
      </c>
      <c r="N619" s="92" t="str">
        <f t="shared" si="87"/>
        <v/>
      </c>
      <c r="O619" s="27" t="b">
        <f>IF(COUNTIF($G$13:G619,G619)&gt;1,TRUE,FALSE)</f>
        <v>0</v>
      </c>
      <c r="P619" s="92" t="str">
        <f t="shared" si="88"/>
        <v/>
      </c>
      <c r="Q619" s="28">
        <f t="shared" si="83"/>
        <v>44166</v>
      </c>
      <c r="R619" s="27" t="b">
        <f t="shared" si="89"/>
        <v>0</v>
      </c>
      <c r="S619" s="4"/>
      <c r="T619" s="4"/>
    </row>
    <row r="620" spans="1:20" s="30" customFormat="1" x14ac:dyDescent="0.25">
      <c r="A620" s="19">
        <v>608</v>
      </c>
      <c r="B620" s="20"/>
      <c r="C620" s="1"/>
      <c r="D620" s="91"/>
      <c r="E620" s="1"/>
      <c r="F620" s="1"/>
      <c r="G620" s="20"/>
      <c r="H620" s="201" t="str">
        <f t="shared" si="84"/>
        <v/>
      </c>
      <c r="I620" s="27" t="b">
        <v>0</v>
      </c>
      <c r="J620" s="92" t="str">
        <f t="shared" si="85"/>
        <v/>
      </c>
      <c r="K620" s="27" t="b">
        <f t="shared" si="81"/>
        <v>0</v>
      </c>
      <c r="L620" s="92" t="str">
        <f t="shared" si="86"/>
        <v/>
      </c>
      <c r="M620" s="27" t="b">
        <f t="shared" si="82"/>
        <v>0</v>
      </c>
      <c r="N620" s="92" t="str">
        <f t="shared" si="87"/>
        <v/>
      </c>
      <c r="O620" s="27" t="b">
        <f>IF(COUNTIF($G$13:G620,G620)&gt;1,TRUE,FALSE)</f>
        <v>0</v>
      </c>
      <c r="P620" s="92" t="str">
        <f t="shared" si="88"/>
        <v/>
      </c>
      <c r="Q620" s="28">
        <f t="shared" si="83"/>
        <v>44166</v>
      </c>
      <c r="R620" s="27" t="b">
        <f t="shared" si="89"/>
        <v>0</v>
      </c>
      <c r="S620" s="4"/>
      <c r="T620" s="4"/>
    </row>
    <row r="621" spans="1:20" s="30" customFormat="1" x14ac:dyDescent="0.25">
      <c r="A621" s="19">
        <v>609</v>
      </c>
      <c r="B621" s="20"/>
      <c r="C621" s="1"/>
      <c r="D621" s="91"/>
      <c r="E621" s="1"/>
      <c r="F621" s="1"/>
      <c r="G621" s="20"/>
      <c r="H621" s="201" t="str">
        <f t="shared" si="84"/>
        <v/>
      </c>
      <c r="I621" s="27" t="b">
        <v>0</v>
      </c>
      <c r="J621" s="92" t="str">
        <f t="shared" si="85"/>
        <v/>
      </c>
      <c r="K621" s="27" t="b">
        <f t="shared" si="81"/>
        <v>0</v>
      </c>
      <c r="L621" s="92" t="str">
        <f t="shared" si="86"/>
        <v/>
      </c>
      <c r="M621" s="27" t="b">
        <f t="shared" si="82"/>
        <v>0</v>
      </c>
      <c r="N621" s="92" t="str">
        <f t="shared" si="87"/>
        <v/>
      </c>
      <c r="O621" s="27" t="b">
        <f>IF(COUNTIF($G$13:G621,G621)&gt;1,TRUE,FALSE)</f>
        <v>0</v>
      </c>
      <c r="P621" s="92" t="str">
        <f t="shared" si="88"/>
        <v/>
      </c>
      <c r="Q621" s="28">
        <f t="shared" si="83"/>
        <v>44166</v>
      </c>
      <c r="R621" s="27" t="b">
        <f t="shared" si="89"/>
        <v>0</v>
      </c>
      <c r="S621" s="4"/>
      <c r="T621" s="4"/>
    </row>
    <row r="622" spans="1:20" s="30" customFormat="1" x14ac:dyDescent="0.25">
      <c r="A622" s="19">
        <v>610</v>
      </c>
      <c r="B622" s="20"/>
      <c r="C622" s="1"/>
      <c r="D622" s="91"/>
      <c r="E622" s="1"/>
      <c r="F622" s="1"/>
      <c r="G622" s="20"/>
      <c r="H622" s="201" t="str">
        <f t="shared" si="84"/>
        <v/>
      </c>
      <c r="I622" s="27" t="b">
        <v>0</v>
      </c>
      <c r="J622" s="92" t="str">
        <f t="shared" si="85"/>
        <v/>
      </c>
      <c r="K622" s="27" t="b">
        <f t="shared" si="81"/>
        <v>0</v>
      </c>
      <c r="L622" s="92" t="str">
        <f t="shared" si="86"/>
        <v/>
      </c>
      <c r="M622" s="27" t="b">
        <f t="shared" si="82"/>
        <v>0</v>
      </c>
      <c r="N622" s="92" t="str">
        <f t="shared" si="87"/>
        <v/>
      </c>
      <c r="O622" s="27" t="b">
        <f>IF(COUNTIF($G$13:G622,G622)&gt;1,TRUE,FALSE)</f>
        <v>0</v>
      </c>
      <c r="P622" s="92" t="str">
        <f t="shared" si="88"/>
        <v/>
      </c>
      <c r="Q622" s="28">
        <f t="shared" si="83"/>
        <v>44166</v>
      </c>
      <c r="R622" s="27" t="b">
        <f t="shared" si="89"/>
        <v>0</v>
      </c>
      <c r="S622" s="4"/>
      <c r="T622" s="4"/>
    </row>
    <row r="623" spans="1:20" s="30" customFormat="1" x14ac:dyDescent="0.25">
      <c r="A623" s="19">
        <v>611</v>
      </c>
      <c r="B623" s="20"/>
      <c r="C623" s="1"/>
      <c r="D623" s="91"/>
      <c r="E623" s="1"/>
      <c r="F623" s="1"/>
      <c r="G623" s="20"/>
      <c r="H623" s="201" t="str">
        <f t="shared" si="84"/>
        <v/>
      </c>
      <c r="I623" s="27" t="b">
        <v>0</v>
      </c>
      <c r="J623" s="92" t="str">
        <f t="shared" si="85"/>
        <v/>
      </c>
      <c r="K623" s="27" t="b">
        <f t="shared" si="81"/>
        <v>0</v>
      </c>
      <c r="L623" s="92" t="str">
        <f t="shared" si="86"/>
        <v/>
      </c>
      <c r="M623" s="27" t="b">
        <f t="shared" si="82"/>
        <v>0</v>
      </c>
      <c r="N623" s="92" t="str">
        <f t="shared" si="87"/>
        <v/>
      </c>
      <c r="O623" s="27" t="b">
        <f>IF(COUNTIF($G$13:G623,G623)&gt;1,TRUE,FALSE)</f>
        <v>0</v>
      </c>
      <c r="P623" s="92" t="str">
        <f t="shared" si="88"/>
        <v/>
      </c>
      <c r="Q623" s="28">
        <f t="shared" si="83"/>
        <v>44166</v>
      </c>
      <c r="R623" s="27" t="b">
        <f t="shared" si="89"/>
        <v>0</v>
      </c>
      <c r="S623" s="4"/>
      <c r="T623" s="4"/>
    </row>
    <row r="624" spans="1:20" s="30" customFormat="1" x14ac:dyDescent="0.25">
      <c r="A624" s="19">
        <v>612</v>
      </c>
      <c r="B624" s="20"/>
      <c r="C624" s="1"/>
      <c r="D624" s="91"/>
      <c r="E624" s="1"/>
      <c r="F624" s="1"/>
      <c r="G624" s="20"/>
      <c r="H624" s="201" t="str">
        <f t="shared" si="84"/>
        <v/>
      </c>
      <c r="I624" s="27" t="b">
        <v>0</v>
      </c>
      <c r="J624" s="92" t="str">
        <f t="shared" si="85"/>
        <v/>
      </c>
      <c r="K624" s="27" t="b">
        <f t="shared" si="81"/>
        <v>0</v>
      </c>
      <c r="L624" s="92" t="str">
        <f t="shared" si="86"/>
        <v/>
      </c>
      <c r="M624" s="27" t="b">
        <f t="shared" si="82"/>
        <v>0</v>
      </c>
      <c r="N624" s="92" t="str">
        <f t="shared" si="87"/>
        <v/>
      </c>
      <c r="O624" s="27" t="b">
        <f>IF(COUNTIF($G$13:G624,G624)&gt;1,TRUE,FALSE)</f>
        <v>0</v>
      </c>
      <c r="P624" s="92" t="str">
        <f t="shared" si="88"/>
        <v/>
      </c>
      <c r="Q624" s="28">
        <f t="shared" si="83"/>
        <v>44166</v>
      </c>
      <c r="R624" s="27" t="b">
        <f t="shared" si="89"/>
        <v>0</v>
      </c>
      <c r="S624" s="4"/>
      <c r="T624" s="4"/>
    </row>
    <row r="625" spans="1:20" s="30" customFormat="1" x14ac:dyDescent="0.25">
      <c r="A625" s="19">
        <v>613</v>
      </c>
      <c r="B625" s="20"/>
      <c r="C625" s="1"/>
      <c r="D625" s="91"/>
      <c r="E625" s="1"/>
      <c r="F625" s="1"/>
      <c r="G625" s="20"/>
      <c r="H625" s="201" t="str">
        <f t="shared" si="84"/>
        <v/>
      </c>
      <c r="I625" s="27" t="b">
        <v>0</v>
      </c>
      <c r="J625" s="92" t="str">
        <f t="shared" si="85"/>
        <v/>
      </c>
      <c r="K625" s="27" t="b">
        <f t="shared" si="81"/>
        <v>0</v>
      </c>
      <c r="L625" s="92" t="str">
        <f t="shared" si="86"/>
        <v/>
      </c>
      <c r="M625" s="27" t="b">
        <f t="shared" si="82"/>
        <v>0</v>
      </c>
      <c r="N625" s="92" t="str">
        <f t="shared" si="87"/>
        <v/>
      </c>
      <c r="O625" s="27" t="b">
        <f>IF(COUNTIF($G$13:G625,G625)&gt;1,TRUE,FALSE)</f>
        <v>0</v>
      </c>
      <c r="P625" s="92" t="str">
        <f t="shared" si="88"/>
        <v/>
      </c>
      <c r="Q625" s="28">
        <f t="shared" si="83"/>
        <v>44166</v>
      </c>
      <c r="R625" s="27" t="b">
        <f t="shared" si="89"/>
        <v>0</v>
      </c>
      <c r="S625" s="4"/>
      <c r="T625" s="4"/>
    </row>
    <row r="626" spans="1:20" s="30" customFormat="1" x14ac:dyDescent="0.25">
      <c r="A626" s="19">
        <v>614</v>
      </c>
      <c r="B626" s="20"/>
      <c r="C626" s="1"/>
      <c r="D626" s="91"/>
      <c r="E626" s="1"/>
      <c r="F626" s="1"/>
      <c r="G626" s="20"/>
      <c r="H626" s="201" t="str">
        <f t="shared" si="84"/>
        <v/>
      </c>
      <c r="I626" s="27" t="b">
        <v>0</v>
      </c>
      <c r="J626" s="92" t="str">
        <f t="shared" si="85"/>
        <v/>
      </c>
      <c r="K626" s="27" t="b">
        <f t="shared" si="81"/>
        <v>0</v>
      </c>
      <c r="L626" s="92" t="str">
        <f t="shared" si="86"/>
        <v/>
      </c>
      <c r="M626" s="27" t="b">
        <f t="shared" si="82"/>
        <v>0</v>
      </c>
      <c r="N626" s="92" t="str">
        <f t="shared" si="87"/>
        <v/>
      </c>
      <c r="O626" s="27" t="b">
        <f>IF(COUNTIF($G$13:G626,G626)&gt;1,TRUE,FALSE)</f>
        <v>0</v>
      </c>
      <c r="P626" s="92" t="str">
        <f t="shared" si="88"/>
        <v/>
      </c>
      <c r="Q626" s="28">
        <f t="shared" si="83"/>
        <v>44166</v>
      </c>
      <c r="R626" s="27" t="b">
        <f t="shared" si="89"/>
        <v>0</v>
      </c>
      <c r="S626" s="4"/>
      <c r="T626" s="4"/>
    </row>
    <row r="627" spans="1:20" s="30" customFormat="1" x14ac:dyDescent="0.25">
      <c r="A627" s="19">
        <v>615</v>
      </c>
      <c r="B627" s="20"/>
      <c r="C627" s="1"/>
      <c r="D627" s="91"/>
      <c r="E627" s="1"/>
      <c r="F627" s="1"/>
      <c r="G627" s="20"/>
      <c r="H627" s="201" t="str">
        <f t="shared" si="84"/>
        <v/>
      </c>
      <c r="I627" s="27" t="b">
        <v>0</v>
      </c>
      <c r="J627" s="92" t="str">
        <f t="shared" si="85"/>
        <v/>
      </c>
      <c r="K627" s="27" t="b">
        <f t="shared" si="81"/>
        <v>0</v>
      </c>
      <c r="L627" s="92" t="str">
        <f t="shared" si="86"/>
        <v/>
      </c>
      <c r="M627" s="27" t="b">
        <f t="shared" si="82"/>
        <v>0</v>
      </c>
      <c r="N627" s="92" t="str">
        <f t="shared" si="87"/>
        <v/>
      </c>
      <c r="O627" s="27" t="b">
        <f>IF(COUNTIF($G$13:G627,G627)&gt;1,TRUE,FALSE)</f>
        <v>0</v>
      </c>
      <c r="P627" s="92" t="str">
        <f t="shared" si="88"/>
        <v/>
      </c>
      <c r="Q627" s="28">
        <f t="shared" si="83"/>
        <v>44166</v>
      </c>
      <c r="R627" s="27" t="b">
        <f t="shared" si="89"/>
        <v>0</v>
      </c>
      <c r="S627" s="4"/>
      <c r="T627" s="4"/>
    </row>
    <row r="628" spans="1:20" s="30" customFormat="1" x14ac:dyDescent="0.25">
      <c r="A628" s="19">
        <v>616</v>
      </c>
      <c r="B628" s="20"/>
      <c r="C628" s="1"/>
      <c r="D628" s="91"/>
      <c r="E628" s="1"/>
      <c r="F628" s="1"/>
      <c r="G628" s="20"/>
      <c r="H628" s="201" t="str">
        <f t="shared" si="84"/>
        <v/>
      </c>
      <c r="I628" s="27" t="b">
        <v>0</v>
      </c>
      <c r="J628" s="92" t="str">
        <f t="shared" si="85"/>
        <v/>
      </c>
      <c r="K628" s="27" t="b">
        <f t="shared" si="81"/>
        <v>0</v>
      </c>
      <c r="L628" s="92" t="str">
        <f t="shared" si="86"/>
        <v/>
      </c>
      <c r="M628" s="27" t="b">
        <f t="shared" si="82"/>
        <v>0</v>
      </c>
      <c r="N628" s="92" t="str">
        <f t="shared" si="87"/>
        <v/>
      </c>
      <c r="O628" s="27" t="b">
        <f>IF(COUNTIF($G$13:G628,G628)&gt;1,TRUE,FALSE)</f>
        <v>0</v>
      </c>
      <c r="P628" s="92" t="str">
        <f t="shared" si="88"/>
        <v/>
      </c>
      <c r="Q628" s="28">
        <f t="shared" si="83"/>
        <v>44166</v>
      </c>
      <c r="R628" s="27" t="b">
        <f t="shared" si="89"/>
        <v>0</v>
      </c>
      <c r="S628" s="4"/>
      <c r="T628" s="4"/>
    </row>
    <row r="629" spans="1:20" s="30" customFormat="1" x14ac:dyDescent="0.25">
      <c r="A629" s="19">
        <v>617</v>
      </c>
      <c r="B629" s="20"/>
      <c r="C629" s="1"/>
      <c r="D629" s="91"/>
      <c r="E629" s="1"/>
      <c r="F629" s="1"/>
      <c r="G629" s="20"/>
      <c r="H629" s="201" t="str">
        <f t="shared" si="84"/>
        <v/>
      </c>
      <c r="I629" s="27" t="b">
        <v>0</v>
      </c>
      <c r="J629" s="92" t="str">
        <f t="shared" si="85"/>
        <v/>
      </c>
      <c r="K629" s="27" t="b">
        <f t="shared" si="81"/>
        <v>0</v>
      </c>
      <c r="L629" s="92" t="str">
        <f t="shared" si="86"/>
        <v/>
      </c>
      <c r="M629" s="27" t="b">
        <f t="shared" si="82"/>
        <v>0</v>
      </c>
      <c r="N629" s="92" t="str">
        <f t="shared" si="87"/>
        <v/>
      </c>
      <c r="O629" s="27" t="b">
        <f>IF(COUNTIF($G$13:G629,G629)&gt;1,TRUE,FALSE)</f>
        <v>0</v>
      </c>
      <c r="P629" s="92" t="str">
        <f t="shared" si="88"/>
        <v/>
      </c>
      <c r="Q629" s="28">
        <f t="shared" si="83"/>
        <v>44166</v>
      </c>
      <c r="R629" s="27" t="b">
        <f t="shared" si="89"/>
        <v>0</v>
      </c>
      <c r="S629" s="4"/>
      <c r="T629" s="4"/>
    </row>
    <row r="630" spans="1:20" s="30" customFormat="1" x14ac:dyDescent="0.25">
      <c r="A630" s="19">
        <v>618</v>
      </c>
      <c r="B630" s="20"/>
      <c r="C630" s="1"/>
      <c r="D630" s="91"/>
      <c r="E630" s="1"/>
      <c r="F630" s="1"/>
      <c r="G630" s="20"/>
      <c r="H630" s="201" t="str">
        <f t="shared" si="84"/>
        <v/>
      </c>
      <c r="I630" s="27" t="b">
        <v>0</v>
      </c>
      <c r="J630" s="92" t="str">
        <f t="shared" si="85"/>
        <v/>
      </c>
      <c r="K630" s="27" t="b">
        <f t="shared" si="81"/>
        <v>0</v>
      </c>
      <c r="L630" s="92" t="str">
        <f t="shared" si="86"/>
        <v/>
      </c>
      <c r="M630" s="27" t="b">
        <f t="shared" si="82"/>
        <v>0</v>
      </c>
      <c r="N630" s="92" t="str">
        <f t="shared" si="87"/>
        <v/>
      </c>
      <c r="O630" s="27" t="b">
        <f>IF(COUNTIF($G$13:G630,G630)&gt;1,TRUE,FALSE)</f>
        <v>0</v>
      </c>
      <c r="P630" s="92" t="str">
        <f t="shared" si="88"/>
        <v/>
      </c>
      <c r="Q630" s="28">
        <f t="shared" si="83"/>
        <v>44166</v>
      </c>
      <c r="R630" s="27" t="b">
        <f t="shared" si="89"/>
        <v>0</v>
      </c>
      <c r="S630" s="4"/>
      <c r="T630" s="4"/>
    </row>
    <row r="631" spans="1:20" s="30" customFormat="1" x14ac:dyDescent="0.25">
      <c r="A631" s="19">
        <v>619</v>
      </c>
      <c r="B631" s="20"/>
      <c r="C631" s="1"/>
      <c r="D631" s="91"/>
      <c r="E631" s="1"/>
      <c r="F631" s="1"/>
      <c r="G631" s="20"/>
      <c r="H631" s="201" t="str">
        <f t="shared" si="84"/>
        <v/>
      </c>
      <c r="I631" s="27" t="b">
        <v>0</v>
      </c>
      <c r="J631" s="92" t="str">
        <f t="shared" si="85"/>
        <v/>
      </c>
      <c r="K631" s="27" t="b">
        <f t="shared" si="81"/>
        <v>0</v>
      </c>
      <c r="L631" s="92" t="str">
        <f t="shared" si="86"/>
        <v/>
      </c>
      <c r="M631" s="27" t="b">
        <f t="shared" si="82"/>
        <v>0</v>
      </c>
      <c r="N631" s="92" t="str">
        <f t="shared" si="87"/>
        <v/>
      </c>
      <c r="O631" s="27" t="b">
        <f>IF(COUNTIF($G$13:G631,G631)&gt;1,TRUE,FALSE)</f>
        <v>0</v>
      </c>
      <c r="P631" s="92" t="str">
        <f t="shared" si="88"/>
        <v/>
      </c>
      <c r="Q631" s="28">
        <f t="shared" si="83"/>
        <v>44166</v>
      </c>
      <c r="R631" s="27" t="b">
        <f t="shared" si="89"/>
        <v>0</v>
      </c>
      <c r="S631" s="4"/>
      <c r="T631" s="4"/>
    </row>
    <row r="632" spans="1:20" s="30" customFormat="1" x14ac:dyDescent="0.25">
      <c r="A632" s="19">
        <v>620</v>
      </c>
      <c r="B632" s="20"/>
      <c r="C632" s="1"/>
      <c r="D632" s="91"/>
      <c r="E632" s="1"/>
      <c r="F632" s="1"/>
      <c r="G632" s="20"/>
      <c r="H632" s="201" t="str">
        <f t="shared" si="84"/>
        <v/>
      </c>
      <c r="I632" s="27" t="b">
        <v>0</v>
      </c>
      <c r="J632" s="92" t="str">
        <f t="shared" si="85"/>
        <v/>
      </c>
      <c r="K632" s="27" t="b">
        <f t="shared" si="81"/>
        <v>0</v>
      </c>
      <c r="L632" s="92" t="str">
        <f t="shared" si="86"/>
        <v/>
      </c>
      <c r="M632" s="27" t="b">
        <f t="shared" si="82"/>
        <v>0</v>
      </c>
      <c r="N632" s="92" t="str">
        <f t="shared" si="87"/>
        <v/>
      </c>
      <c r="O632" s="27" t="b">
        <f>IF(COUNTIF($G$13:G632,G632)&gt;1,TRUE,FALSE)</f>
        <v>0</v>
      </c>
      <c r="P632" s="92" t="str">
        <f t="shared" si="88"/>
        <v/>
      </c>
      <c r="Q632" s="28">
        <f t="shared" si="83"/>
        <v>44166</v>
      </c>
      <c r="R632" s="27" t="b">
        <f t="shared" si="89"/>
        <v>0</v>
      </c>
      <c r="S632" s="4"/>
      <c r="T632" s="4"/>
    </row>
    <row r="633" spans="1:20" s="30" customFormat="1" x14ac:dyDescent="0.25">
      <c r="A633" s="19">
        <v>621</v>
      </c>
      <c r="B633" s="20"/>
      <c r="C633" s="1"/>
      <c r="D633" s="91"/>
      <c r="E633" s="1"/>
      <c r="F633" s="1"/>
      <c r="G633" s="20"/>
      <c r="H633" s="201" t="str">
        <f t="shared" si="84"/>
        <v/>
      </c>
      <c r="I633" s="27" t="b">
        <v>0</v>
      </c>
      <c r="J633" s="92" t="str">
        <f t="shared" si="85"/>
        <v/>
      </c>
      <c r="K633" s="27" t="b">
        <f t="shared" si="81"/>
        <v>0</v>
      </c>
      <c r="L633" s="92" t="str">
        <f t="shared" si="86"/>
        <v/>
      </c>
      <c r="M633" s="27" t="b">
        <f t="shared" si="82"/>
        <v>0</v>
      </c>
      <c r="N633" s="92" t="str">
        <f t="shared" si="87"/>
        <v/>
      </c>
      <c r="O633" s="27" t="b">
        <f>IF(COUNTIF($G$13:G633,G633)&gt;1,TRUE,FALSE)</f>
        <v>0</v>
      </c>
      <c r="P633" s="92" t="str">
        <f t="shared" si="88"/>
        <v/>
      </c>
      <c r="Q633" s="28">
        <f t="shared" si="83"/>
        <v>44166</v>
      </c>
      <c r="R633" s="27" t="b">
        <f t="shared" si="89"/>
        <v>0</v>
      </c>
      <c r="S633" s="4"/>
      <c r="T633" s="4"/>
    </row>
    <row r="634" spans="1:20" s="30" customFormat="1" x14ac:dyDescent="0.25">
      <c r="A634" s="19">
        <v>622</v>
      </c>
      <c r="B634" s="20"/>
      <c r="C634" s="1"/>
      <c r="D634" s="91"/>
      <c r="E634" s="1"/>
      <c r="F634" s="1"/>
      <c r="G634" s="20"/>
      <c r="H634" s="201" t="str">
        <f t="shared" si="84"/>
        <v/>
      </c>
      <c r="I634" s="27" t="b">
        <v>0</v>
      </c>
      <c r="J634" s="92" t="str">
        <f t="shared" si="85"/>
        <v/>
      </c>
      <c r="K634" s="27" t="b">
        <f t="shared" si="81"/>
        <v>0</v>
      </c>
      <c r="L634" s="92" t="str">
        <f t="shared" si="86"/>
        <v/>
      </c>
      <c r="M634" s="27" t="b">
        <f t="shared" si="82"/>
        <v>0</v>
      </c>
      <c r="N634" s="92" t="str">
        <f t="shared" si="87"/>
        <v/>
      </c>
      <c r="O634" s="27" t="b">
        <f>IF(COUNTIF($G$13:G634,G634)&gt;1,TRUE,FALSE)</f>
        <v>0</v>
      </c>
      <c r="P634" s="92" t="str">
        <f t="shared" si="88"/>
        <v/>
      </c>
      <c r="Q634" s="28">
        <f t="shared" si="83"/>
        <v>44166</v>
      </c>
      <c r="R634" s="27" t="b">
        <f t="shared" si="89"/>
        <v>0</v>
      </c>
      <c r="S634" s="4"/>
      <c r="T634" s="4"/>
    </row>
    <row r="635" spans="1:20" s="30" customFormat="1" x14ac:dyDescent="0.25">
      <c r="A635" s="19">
        <v>623</v>
      </c>
      <c r="B635" s="20"/>
      <c r="C635" s="1"/>
      <c r="D635" s="91"/>
      <c r="E635" s="1"/>
      <c r="F635" s="1"/>
      <c r="G635" s="20"/>
      <c r="H635" s="201" t="str">
        <f t="shared" si="84"/>
        <v/>
      </c>
      <c r="I635" s="27" t="b">
        <v>0</v>
      </c>
      <c r="J635" s="92" t="str">
        <f t="shared" si="85"/>
        <v/>
      </c>
      <c r="K635" s="27" t="b">
        <f t="shared" si="81"/>
        <v>0</v>
      </c>
      <c r="L635" s="92" t="str">
        <f t="shared" si="86"/>
        <v/>
      </c>
      <c r="M635" s="27" t="b">
        <f t="shared" si="82"/>
        <v>0</v>
      </c>
      <c r="N635" s="92" t="str">
        <f t="shared" si="87"/>
        <v/>
      </c>
      <c r="O635" s="27" t="b">
        <f>IF(COUNTIF($G$13:G635,G635)&gt;1,TRUE,FALSE)</f>
        <v>0</v>
      </c>
      <c r="P635" s="92" t="str">
        <f t="shared" si="88"/>
        <v/>
      </c>
      <c r="Q635" s="28">
        <f t="shared" si="83"/>
        <v>44166</v>
      </c>
      <c r="R635" s="27" t="b">
        <f t="shared" si="89"/>
        <v>0</v>
      </c>
      <c r="S635" s="4"/>
      <c r="T635" s="4"/>
    </row>
    <row r="636" spans="1:20" s="30" customFormat="1" x14ac:dyDescent="0.25">
      <c r="A636" s="19">
        <v>624</v>
      </c>
      <c r="B636" s="20"/>
      <c r="C636" s="1"/>
      <c r="D636" s="91"/>
      <c r="E636" s="1"/>
      <c r="F636" s="1"/>
      <c r="G636" s="20"/>
      <c r="H636" s="201" t="str">
        <f t="shared" si="84"/>
        <v/>
      </c>
      <c r="I636" s="27" t="b">
        <v>0</v>
      </c>
      <c r="J636" s="92" t="str">
        <f t="shared" si="85"/>
        <v/>
      </c>
      <c r="K636" s="27" t="b">
        <f t="shared" si="81"/>
        <v>0</v>
      </c>
      <c r="L636" s="92" t="str">
        <f t="shared" si="86"/>
        <v/>
      </c>
      <c r="M636" s="27" t="b">
        <f t="shared" si="82"/>
        <v>0</v>
      </c>
      <c r="N636" s="92" t="str">
        <f t="shared" si="87"/>
        <v/>
      </c>
      <c r="O636" s="27" t="b">
        <f>IF(COUNTIF($G$13:G636,G636)&gt;1,TRUE,FALSE)</f>
        <v>0</v>
      </c>
      <c r="P636" s="92" t="str">
        <f t="shared" si="88"/>
        <v/>
      </c>
      <c r="Q636" s="28">
        <f t="shared" si="83"/>
        <v>44166</v>
      </c>
      <c r="R636" s="27" t="b">
        <f t="shared" si="89"/>
        <v>0</v>
      </c>
      <c r="S636" s="4"/>
      <c r="T636" s="4"/>
    </row>
    <row r="637" spans="1:20" s="30" customFormat="1" x14ac:dyDescent="0.25">
      <c r="A637" s="19">
        <v>625</v>
      </c>
      <c r="B637" s="20"/>
      <c r="C637" s="1"/>
      <c r="D637" s="91"/>
      <c r="E637" s="1"/>
      <c r="F637" s="1"/>
      <c r="G637" s="20"/>
      <c r="H637" s="201" t="str">
        <f t="shared" si="84"/>
        <v/>
      </c>
      <c r="I637" s="27" t="b">
        <v>0</v>
      </c>
      <c r="J637" s="92" t="str">
        <f t="shared" si="85"/>
        <v/>
      </c>
      <c r="K637" s="27" t="b">
        <f t="shared" si="81"/>
        <v>0</v>
      </c>
      <c r="L637" s="92" t="str">
        <f t="shared" si="86"/>
        <v/>
      </c>
      <c r="M637" s="27" t="b">
        <f t="shared" si="82"/>
        <v>0</v>
      </c>
      <c r="N637" s="92" t="str">
        <f t="shared" si="87"/>
        <v/>
      </c>
      <c r="O637" s="27" t="b">
        <f>IF(COUNTIF($G$13:G637,G637)&gt;1,TRUE,FALSE)</f>
        <v>0</v>
      </c>
      <c r="P637" s="92" t="str">
        <f t="shared" si="88"/>
        <v/>
      </c>
      <c r="Q637" s="28">
        <f t="shared" si="83"/>
        <v>44166</v>
      </c>
      <c r="R637" s="27" t="b">
        <f t="shared" si="89"/>
        <v>0</v>
      </c>
      <c r="S637" s="4"/>
      <c r="T637" s="4"/>
    </row>
    <row r="638" spans="1:20" s="30" customFormat="1" x14ac:dyDescent="0.25">
      <c r="A638" s="19">
        <v>626</v>
      </c>
      <c r="B638" s="20"/>
      <c r="C638" s="1"/>
      <c r="D638" s="91"/>
      <c r="E638" s="1"/>
      <c r="F638" s="1"/>
      <c r="G638" s="20"/>
      <c r="H638" s="201" t="str">
        <f t="shared" si="84"/>
        <v/>
      </c>
      <c r="I638" s="27" t="b">
        <v>0</v>
      </c>
      <c r="J638" s="92" t="str">
        <f t="shared" si="85"/>
        <v/>
      </c>
      <c r="K638" s="27" t="b">
        <f t="shared" si="81"/>
        <v>0</v>
      </c>
      <c r="L638" s="92" t="str">
        <f t="shared" si="86"/>
        <v/>
      </c>
      <c r="M638" s="27" t="b">
        <f t="shared" si="82"/>
        <v>0</v>
      </c>
      <c r="N638" s="92" t="str">
        <f t="shared" si="87"/>
        <v/>
      </c>
      <c r="O638" s="27" t="b">
        <f>IF(COUNTIF($G$13:G638,G638)&gt;1,TRUE,FALSE)</f>
        <v>0</v>
      </c>
      <c r="P638" s="92" t="str">
        <f t="shared" si="88"/>
        <v/>
      </c>
      <c r="Q638" s="28">
        <f t="shared" si="83"/>
        <v>44166</v>
      </c>
      <c r="R638" s="27" t="b">
        <f t="shared" si="89"/>
        <v>0</v>
      </c>
      <c r="S638" s="4"/>
      <c r="T638" s="4"/>
    </row>
    <row r="639" spans="1:20" s="30" customFormat="1" x14ac:dyDescent="0.25">
      <c r="A639" s="19">
        <v>627</v>
      </c>
      <c r="B639" s="20"/>
      <c r="C639" s="1"/>
      <c r="D639" s="91"/>
      <c r="E639" s="1"/>
      <c r="F639" s="1"/>
      <c r="G639" s="20"/>
      <c r="H639" s="201" t="str">
        <f t="shared" si="84"/>
        <v/>
      </c>
      <c r="I639" s="27" t="b">
        <v>0</v>
      </c>
      <c r="J639" s="92" t="str">
        <f t="shared" si="85"/>
        <v/>
      </c>
      <c r="K639" s="27" t="b">
        <f t="shared" si="81"/>
        <v>0</v>
      </c>
      <c r="L639" s="92" t="str">
        <f t="shared" si="86"/>
        <v/>
      </c>
      <c r="M639" s="27" t="b">
        <f t="shared" si="82"/>
        <v>0</v>
      </c>
      <c r="N639" s="92" t="str">
        <f t="shared" si="87"/>
        <v/>
      </c>
      <c r="O639" s="27" t="b">
        <f>IF(COUNTIF($G$13:G639,G639)&gt;1,TRUE,FALSE)</f>
        <v>0</v>
      </c>
      <c r="P639" s="92" t="str">
        <f t="shared" si="88"/>
        <v/>
      </c>
      <c r="Q639" s="28">
        <f t="shared" si="83"/>
        <v>44166</v>
      </c>
      <c r="R639" s="27" t="b">
        <f t="shared" si="89"/>
        <v>0</v>
      </c>
      <c r="S639" s="4"/>
      <c r="T639" s="4"/>
    </row>
    <row r="640" spans="1:20" s="30" customFormat="1" x14ac:dyDescent="0.25">
      <c r="A640" s="19">
        <v>628</v>
      </c>
      <c r="B640" s="20"/>
      <c r="C640" s="1"/>
      <c r="D640" s="91"/>
      <c r="E640" s="1"/>
      <c r="F640" s="1"/>
      <c r="G640" s="20"/>
      <c r="H640" s="201" t="str">
        <f t="shared" si="84"/>
        <v/>
      </c>
      <c r="I640" s="27" t="b">
        <v>0</v>
      </c>
      <c r="J640" s="92" t="str">
        <f t="shared" si="85"/>
        <v/>
      </c>
      <c r="K640" s="27" t="b">
        <f t="shared" si="81"/>
        <v>0</v>
      </c>
      <c r="L640" s="92" t="str">
        <f t="shared" si="86"/>
        <v/>
      </c>
      <c r="M640" s="27" t="b">
        <f t="shared" si="82"/>
        <v>0</v>
      </c>
      <c r="N640" s="92" t="str">
        <f t="shared" si="87"/>
        <v/>
      </c>
      <c r="O640" s="27" t="b">
        <f>IF(COUNTIF($G$13:G640,G640)&gt;1,TRUE,FALSE)</f>
        <v>0</v>
      </c>
      <c r="P640" s="92" t="str">
        <f t="shared" si="88"/>
        <v/>
      </c>
      <c r="Q640" s="28">
        <f t="shared" si="83"/>
        <v>44166</v>
      </c>
      <c r="R640" s="27" t="b">
        <f t="shared" si="89"/>
        <v>0</v>
      </c>
      <c r="S640" s="4"/>
      <c r="T640" s="4"/>
    </row>
    <row r="641" spans="1:20" s="30" customFormat="1" x14ac:dyDescent="0.25">
      <c r="A641" s="19">
        <v>629</v>
      </c>
      <c r="B641" s="20"/>
      <c r="C641" s="1"/>
      <c r="D641" s="91"/>
      <c r="E641" s="1"/>
      <c r="F641" s="1"/>
      <c r="G641" s="20"/>
      <c r="H641" s="201" t="str">
        <f t="shared" si="84"/>
        <v/>
      </c>
      <c r="I641" s="27" t="b">
        <v>0</v>
      </c>
      <c r="J641" s="92" t="str">
        <f t="shared" si="85"/>
        <v/>
      </c>
      <c r="K641" s="27" t="b">
        <f t="shared" si="81"/>
        <v>0</v>
      </c>
      <c r="L641" s="92" t="str">
        <f t="shared" si="86"/>
        <v/>
      </c>
      <c r="M641" s="27" t="b">
        <f t="shared" si="82"/>
        <v>0</v>
      </c>
      <c r="N641" s="92" t="str">
        <f t="shared" si="87"/>
        <v/>
      </c>
      <c r="O641" s="27" t="b">
        <f>IF(COUNTIF($G$13:G641,G641)&gt;1,TRUE,FALSE)</f>
        <v>0</v>
      </c>
      <c r="P641" s="92" t="str">
        <f t="shared" si="88"/>
        <v/>
      </c>
      <c r="Q641" s="28">
        <f t="shared" si="83"/>
        <v>44166</v>
      </c>
      <c r="R641" s="27" t="b">
        <f t="shared" si="89"/>
        <v>0</v>
      </c>
      <c r="S641" s="4"/>
      <c r="T641" s="4"/>
    </row>
    <row r="642" spans="1:20" s="30" customFormat="1" x14ac:dyDescent="0.25">
      <c r="A642" s="19">
        <v>630</v>
      </c>
      <c r="B642" s="20"/>
      <c r="C642" s="1"/>
      <c r="D642" s="91"/>
      <c r="E642" s="1"/>
      <c r="F642" s="1"/>
      <c r="G642" s="20"/>
      <c r="H642" s="201" t="str">
        <f t="shared" si="84"/>
        <v/>
      </c>
      <c r="I642" s="27" t="b">
        <v>0</v>
      </c>
      <c r="J642" s="92" t="str">
        <f t="shared" si="85"/>
        <v/>
      </c>
      <c r="K642" s="27" t="b">
        <f t="shared" si="81"/>
        <v>0</v>
      </c>
      <c r="L642" s="92" t="str">
        <f t="shared" si="86"/>
        <v/>
      </c>
      <c r="M642" s="27" t="b">
        <f t="shared" si="82"/>
        <v>0</v>
      </c>
      <c r="N642" s="92" t="str">
        <f t="shared" si="87"/>
        <v/>
      </c>
      <c r="O642" s="27" t="b">
        <f>IF(COUNTIF($G$13:G642,G642)&gt;1,TRUE,FALSE)</f>
        <v>0</v>
      </c>
      <c r="P642" s="92" t="str">
        <f t="shared" si="88"/>
        <v/>
      </c>
      <c r="Q642" s="28">
        <f t="shared" si="83"/>
        <v>44166</v>
      </c>
      <c r="R642" s="27" t="b">
        <f t="shared" si="89"/>
        <v>0</v>
      </c>
      <c r="S642" s="4"/>
      <c r="T642" s="4"/>
    </row>
    <row r="643" spans="1:20" s="30" customFormat="1" x14ac:dyDescent="0.25">
      <c r="A643" s="19">
        <v>631</v>
      </c>
      <c r="B643" s="20"/>
      <c r="C643" s="1"/>
      <c r="D643" s="91"/>
      <c r="E643" s="1"/>
      <c r="F643" s="1"/>
      <c r="G643" s="20"/>
      <c r="H643" s="201" t="str">
        <f t="shared" si="84"/>
        <v/>
      </c>
      <c r="I643" s="27" t="b">
        <v>0</v>
      </c>
      <c r="J643" s="92" t="str">
        <f t="shared" si="85"/>
        <v/>
      </c>
      <c r="K643" s="27" t="b">
        <f t="shared" si="81"/>
        <v>0</v>
      </c>
      <c r="L643" s="92" t="str">
        <f t="shared" si="86"/>
        <v/>
      </c>
      <c r="M643" s="27" t="b">
        <f t="shared" si="82"/>
        <v>0</v>
      </c>
      <c r="N643" s="92" t="str">
        <f t="shared" si="87"/>
        <v/>
      </c>
      <c r="O643" s="27" t="b">
        <f>IF(COUNTIF($G$13:G643,G643)&gt;1,TRUE,FALSE)</f>
        <v>0</v>
      </c>
      <c r="P643" s="92" t="str">
        <f t="shared" si="88"/>
        <v/>
      </c>
      <c r="Q643" s="28">
        <f t="shared" si="83"/>
        <v>44166</v>
      </c>
      <c r="R643" s="27" t="b">
        <f t="shared" si="89"/>
        <v>0</v>
      </c>
      <c r="S643" s="4"/>
      <c r="T643" s="4"/>
    </row>
    <row r="644" spans="1:20" s="30" customFormat="1" x14ac:dyDescent="0.25">
      <c r="A644" s="19">
        <v>632</v>
      </c>
      <c r="B644" s="20"/>
      <c r="C644" s="1"/>
      <c r="D644" s="91"/>
      <c r="E644" s="1"/>
      <c r="F644" s="1"/>
      <c r="G644" s="20"/>
      <c r="H644" s="201" t="str">
        <f t="shared" si="84"/>
        <v/>
      </c>
      <c r="I644" s="27" t="b">
        <v>0</v>
      </c>
      <c r="J644" s="92" t="str">
        <f t="shared" si="85"/>
        <v/>
      </c>
      <c r="K644" s="27" t="b">
        <f t="shared" si="81"/>
        <v>0</v>
      </c>
      <c r="L644" s="92" t="str">
        <f t="shared" si="86"/>
        <v/>
      </c>
      <c r="M644" s="27" t="b">
        <f t="shared" si="82"/>
        <v>0</v>
      </c>
      <c r="N644" s="92" t="str">
        <f t="shared" si="87"/>
        <v/>
      </c>
      <c r="O644" s="27" t="b">
        <f>IF(COUNTIF($G$13:G644,G644)&gt;1,TRUE,FALSE)</f>
        <v>0</v>
      </c>
      <c r="P644" s="92" t="str">
        <f t="shared" si="88"/>
        <v/>
      </c>
      <c r="Q644" s="28">
        <f t="shared" si="83"/>
        <v>44166</v>
      </c>
      <c r="R644" s="27" t="b">
        <f t="shared" si="89"/>
        <v>0</v>
      </c>
      <c r="S644" s="4"/>
      <c r="T644" s="4"/>
    </row>
    <row r="645" spans="1:20" s="30" customFormat="1" x14ac:dyDescent="0.25">
      <c r="A645" s="19">
        <v>633</v>
      </c>
      <c r="B645" s="20"/>
      <c r="C645" s="1"/>
      <c r="D645" s="91"/>
      <c r="E645" s="1"/>
      <c r="F645" s="1"/>
      <c r="G645" s="20"/>
      <c r="H645" s="201" t="str">
        <f t="shared" si="84"/>
        <v/>
      </c>
      <c r="I645" s="27" t="b">
        <v>0</v>
      </c>
      <c r="J645" s="92" t="str">
        <f t="shared" si="85"/>
        <v/>
      </c>
      <c r="K645" s="27" t="b">
        <f t="shared" si="81"/>
        <v>0</v>
      </c>
      <c r="L645" s="92" t="str">
        <f t="shared" si="86"/>
        <v/>
      </c>
      <c r="M645" s="27" t="b">
        <f t="shared" si="82"/>
        <v>0</v>
      </c>
      <c r="N645" s="92" t="str">
        <f t="shared" si="87"/>
        <v/>
      </c>
      <c r="O645" s="27" t="b">
        <f>IF(COUNTIF($G$13:G645,G645)&gt;1,TRUE,FALSE)</f>
        <v>0</v>
      </c>
      <c r="P645" s="92" t="str">
        <f t="shared" si="88"/>
        <v/>
      </c>
      <c r="Q645" s="28">
        <f t="shared" si="83"/>
        <v>44166</v>
      </c>
      <c r="R645" s="27" t="b">
        <f t="shared" si="89"/>
        <v>0</v>
      </c>
      <c r="S645" s="4"/>
      <c r="T645" s="4"/>
    </row>
    <row r="646" spans="1:20" s="30" customFormat="1" x14ac:dyDescent="0.25">
      <c r="A646" s="19">
        <v>634</v>
      </c>
      <c r="B646" s="20"/>
      <c r="C646" s="1"/>
      <c r="D646" s="91"/>
      <c r="E646" s="1"/>
      <c r="F646" s="1"/>
      <c r="G646" s="20"/>
      <c r="H646" s="201" t="str">
        <f t="shared" si="84"/>
        <v/>
      </c>
      <c r="I646" s="27" t="b">
        <v>0</v>
      </c>
      <c r="J646" s="92" t="str">
        <f t="shared" si="85"/>
        <v/>
      </c>
      <c r="K646" s="27" t="b">
        <f t="shared" si="81"/>
        <v>0</v>
      </c>
      <c r="L646" s="92" t="str">
        <f t="shared" si="86"/>
        <v/>
      </c>
      <c r="M646" s="27" t="b">
        <f t="shared" si="82"/>
        <v>0</v>
      </c>
      <c r="N646" s="92" t="str">
        <f t="shared" si="87"/>
        <v/>
      </c>
      <c r="O646" s="27" t="b">
        <f>IF(COUNTIF($G$13:G646,G646)&gt;1,TRUE,FALSE)</f>
        <v>0</v>
      </c>
      <c r="P646" s="92" t="str">
        <f t="shared" si="88"/>
        <v/>
      </c>
      <c r="Q646" s="28">
        <f t="shared" si="83"/>
        <v>44166</v>
      </c>
      <c r="R646" s="27" t="b">
        <f t="shared" si="89"/>
        <v>0</v>
      </c>
      <c r="S646" s="4"/>
      <c r="T646" s="4"/>
    </row>
    <row r="647" spans="1:20" s="30" customFormat="1" x14ac:dyDescent="0.25">
      <c r="A647" s="19">
        <v>635</v>
      </c>
      <c r="B647" s="20"/>
      <c r="C647" s="1"/>
      <c r="D647" s="91"/>
      <c r="E647" s="1"/>
      <c r="F647" s="1"/>
      <c r="G647" s="20"/>
      <c r="H647" s="201" t="str">
        <f t="shared" si="84"/>
        <v/>
      </c>
      <c r="I647" s="27" t="b">
        <v>0</v>
      </c>
      <c r="J647" s="92" t="str">
        <f t="shared" si="85"/>
        <v/>
      </c>
      <c r="K647" s="27" t="b">
        <f t="shared" si="81"/>
        <v>0</v>
      </c>
      <c r="L647" s="92" t="str">
        <f t="shared" si="86"/>
        <v/>
      </c>
      <c r="M647" s="27" t="b">
        <f t="shared" si="82"/>
        <v>0</v>
      </c>
      <c r="N647" s="92" t="str">
        <f t="shared" si="87"/>
        <v/>
      </c>
      <c r="O647" s="27" t="b">
        <f>IF(COUNTIF($G$13:G647,G647)&gt;1,TRUE,FALSE)</f>
        <v>0</v>
      </c>
      <c r="P647" s="92" t="str">
        <f t="shared" si="88"/>
        <v/>
      </c>
      <c r="Q647" s="28">
        <f t="shared" si="83"/>
        <v>44166</v>
      </c>
      <c r="R647" s="27" t="b">
        <f t="shared" si="89"/>
        <v>0</v>
      </c>
      <c r="S647" s="4"/>
      <c r="T647" s="4"/>
    </row>
    <row r="648" spans="1:20" s="30" customFormat="1" x14ac:dyDescent="0.25">
      <c r="A648" s="19">
        <v>636</v>
      </c>
      <c r="B648" s="20"/>
      <c r="C648" s="1"/>
      <c r="D648" s="91"/>
      <c r="E648" s="1"/>
      <c r="F648" s="1"/>
      <c r="G648" s="20"/>
      <c r="H648" s="201" t="str">
        <f t="shared" si="84"/>
        <v/>
      </c>
      <c r="I648" s="27" t="b">
        <v>0</v>
      </c>
      <c r="J648" s="92" t="str">
        <f t="shared" si="85"/>
        <v/>
      </c>
      <c r="K648" s="27" t="b">
        <f t="shared" si="81"/>
        <v>0</v>
      </c>
      <c r="L648" s="92" t="str">
        <f t="shared" si="86"/>
        <v/>
      </c>
      <c r="M648" s="27" t="b">
        <f t="shared" si="82"/>
        <v>0</v>
      </c>
      <c r="N648" s="92" t="str">
        <f t="shared" si="87"/>
        <v/>
      </c>
      <c r="O648" s="27" t="b">
        <f>IF(COUNTIF($G$13:G648,G648)&gt;1,TRUE,FALSE)</f>
        <v>0</v>
      </c>
      <c r="P648" s="92" t="str">
        <f t="shared" si="88"/>
        <v/>
      </c>
      <c r="Q648" s="28">
        <f t="shared" si="83"/>
        <v>44166</v>
      </c>
      <c r="R648" s="27" t="b">
        <f t="shared" si="89"/>
        <v>0</v>
      </c>
      <c r="S648" s="4"/>
      <c r="T648" s="4"/>
    </row>
    <row r="649" spans="1:20" s="30" customFormat="1" x14ac:dyDescent="0.25">
      <c r="A649" s="19">
        <v>637</v>
      </c>
      <c r="B649" s="20"/>
      <c r="C649" s="1"/>
      <c r="D649" s="91"/>
      <c r="E649" s="1"/>
      <c r="F649" s="1"/>
      <c r="G649" s="20"/>
      <c r="H649" s="201" t="str">
        <f t="shared" si="84"/>
        <v/>
      </c>
      <c r="I649" s="27" t="b">
        <v>0</v>
      </c>
      <c r="J649" s="92" t="str">
        <f t="shared" si="85"/>
        <v/>
      </c>
      <c r="K649" s="27" t="b">
        <f t="shared" si="81"/>
        <v>0</v>
      </c>
      <c r="L649" s="92" t="str">
        <f t="shared" si="86"/>
        <v/>
      </c>
      <c r="M649" s="27" t="b">
        <f t="shared" si="82"/>
        <v>0</v>
      </c>
      <c r="N649" s="92" t="str">
        <f t="shared" si="87"/>
        <v/>
      </c>
      <c r="O649" s="27" t="b">
        <f>IF(COUNTIF($G$13:G649,G649)&gt;1,TRUE,FALSE)</f>
        <v>0</v>
      </c>
      <c r="P649" s="92" t="str">
        <f t="shared" si="88"/>
        <v/>
      </c>
      <c r="Q649" s="28">
        <f t="shared" si="83"/>
        <v>44166</v>
      </c>
      <c r="R649" s="27" t="b">
        <f t="shared" si="89"/>
        <v>0</v>
      </c>
      <c r="S649" s="4"/>
      <c r="T649" s="4"/>
    </row>
    <row r="650" spans="1:20" s="30" customFormat="1" x14ac:dyDescent="0.25">
      <c r="A650" s="19">
        <v>638</v>
      </c>
      <c r="B650" s="20"/>
      <c r="C650" s="1"/>
      <c r="D650" s="91"/>
      <c r="E650" s="1"/>
      <c r="F650" s="1"/>
      <c r="G650" s="20"/>
      <c r="H650" s="201" t="str">
        <f t="shared" si="84"/>
        <v/>
      </c>
      <c r="I650" s="27" t="b">
        <v>0</v>
      </c>
      <c r="J650" s="92" t="str">
        <f t="shared" si="85"/>
        <v/>
      </c>
      <c r="K650" s="27" t="b">
        <f t="shared" si="81"/>
        <v>0</v>
      </c>
      <c r="L650" s="92" t="str">
        <f t="shared" si="86"/>
        <v/>
      </c>
      <c r="M650" s="27" t="b">
        <f t="shared" si="82"/>
        <v>0</v>
      </c>
      <c r="N650" s="92" t="str">
        <f t="shared" si="87"/>
        <v/>
      </c>
      <c r="O650" s="27" t="b">
        <f>IF(COUNTIF($G$13:G650,G650)&gt;1,TRUE,FALSE)</f>
        <v>0</v>
      </c>
      <c r="P650" s="92" t="str">
        <f t="shared" si="88"/>
        <v/>
      </c>
      <c r="Q650" s="28">
        <f t="shared" si="83"/>
        <v>44166</v>
      </c>
      <c r="R650" s="27" t="b">
        <f t="shared" si="89"/>
        <v>0</v>
      </c>
      <c r="S650" s="4"/>
      <c r="T650" s="4"/>
    </row>
    <row r="651" spans="1:20" s="30" customFormat="1" x14ac:dyDescent="0.25">
      <c r="A651" s="19">
        <v>639</v>
      </c>
      <c r="B651" s="20"/>
      <c r="C651" s="1"/>
      <c r="D651" s="91"/>
      <c r="E651" s="1"/>
      <c r="F651" s="1"/>
      <c r="G651" s="20"/>
      <c r="H651" s="201" t="str">
        <f t="shared" si="84"/>
        <v/>
      </c>
      <c r="I651" s="27" t="b">
        <v>0</v>
      </c>
      <c r="J651" s="92" t="str">
        <f t="shared" si="85"/>
        <v/>
      </c>
      <c r="K651" s="27" t="b">
        <f t="shared" si="81"/>
        <v>0</v>
      </c>
      <c r="L651" s="92" t="str">
        <f t="shared" si="86"/>
        <v/>
      </c>
      <c r="M651" s="27" t="b">
        <f t="shared" si="82"/>
        <v>0</v>
      </c>
      <c r="N651" s="92" t="str">
        <f t="shared" si="87"/>
        <v/>
      </c>
      <c r="O651" s="27" t="b">
        <f>IF(COUNTIF($G$13:G651,G651)&gt;1,TRUE,FALSE)</f>
        <v>0</v>
      </c>
      <c r="P651" s="92" t="str">
        <f t="shared" si="88"/>
        <v/>
      </c>
      <c r="Q651" s="28">
        <f t="shared" si="83"/>
        <v>44166</v>
      </c>
      <c r="R651" s="27" t="b">
        <f t="shared" si="89"/>
        <v>0</v>
      </c>
      <c r="S651" s="4"/>
      <c r="T651" s="4"/>
    </row>
    <row r="652" spans="1:20" s="30" customFormat="1" x14ac:dyDescent="0.25">
      <c r="A652" s="19">
        <v>640</v>
      </c>
      <c r="B652" s="20"/>
      <c r="C652" s="1"/>
      <c r="D652" s="91"/>
      <c r="E652" s="1"/>
      <c r="F652" s="1"/>
      <c r="G652" s="20"/>
      <c r="H652" s="201" t="str">
        <f t="shared" si="84"/>
        <v/>
      </c>
      <c r="I652" s="27" t="b">
        <v>0</v>
      </c>
      <c r="J652" s="92" t="str">
        <f t="shared" si="85"/>
        <v/>
      </c>
      <c r="K652" s="27" t="b">
        <f t="shared" si="81"/>
        <v>0</v>
      </c>
      <c r="L652" s="92" t="str">
        <f t="shared" si="86"/>
        <v/>
      </c>
      <c r="M652" s="27" t="b">
        <f t="shared" si="82"/>
        <v>0</v>
      </c>
      <c r="N652" s="92" t="str">
        <f t="shared" si="87"/>
        <v/>
      </c>
      <c r="O652" s="27" t="b">
        <f>IF(COUNTIF($G$13:G652,G652)&gt;1,TRUE,FALSE)</f>
        <v>0</v>
      </c>
      <c r="P652" s="92" t="str">
        <f t="shared" si="88"/>
        <v/>
      </c>
      <c r="Q652" s="28">
        <f t="shared" si="83"/>
        <v>44166</v>
      </c>
      <c r="R652" s="27" t="b">
        <f t="shared" si="89"/>
        <v>0</v>
      </c>
      <c r="S652" s="4"/>
      <c r="T652" s="4"/>
    </row>
    <row r="653" spans="1:20" s="30" customFormat="1" x14ac:dyDescent="0.25">
      <c r="A653" s="19">
        <v>641</v>
      </c>
      <c r="B653" s="20"/>
      <c r="C653" s="1"/>
      <c r="D653" s="91"/>
      <c r="E653" s="1"/>
      <c r="F653" s="1"/>
      <c r="G653" s="20"/>
      <c r="H653" s="201" t="str">
        <f t="shared" si="84"/>
        <v/>
      </c>
      <c r="I653" s="27" t="b">
        <v>0</v>
      </c>
      <c r="J653" s="92" t="str">
        <f t="shared" si="85"/>
        <v/>
      </c>
      <c r="K653" s="27" t="b">
        <f t="shared" ref="K653:K716" si="90">IF(E653&gt;0,AND(D653=NivText80,E653&lt;$K$8),FALSE)</f>
        <v>0</v>
      </c>
      <c r="L653" s="92" t="str">
        <f t="shared" si="86"/>
        <v/>
      </c>
      <c r="M653" s="27" t="b">
        <f t="shared" ref="M653:M716" si="91">IF(AND(G653&lt;&gt;"",F653=""),TRUE,FALSE)</f>
        <v>0</v>
      </c>
      <c r="N653" s="92" t="str">
        <f t="shared" si="87"/>
        <v/>
      </c>
      <c r="O653" s="27" t="b">
        <f>IF(COUNTIF($G$13:G653,G653)&gt;1,TRUE,FALSE)</f>
        <v>0</v>
      </c>
      <c r="P653" s="92" t="str">
        <f t="shared" si="88"/>
        <v/>
      </c>
      <c r="Q653" s="28">
        <f t="shared" ref="Q653:Q716" si="92">MAX(E653,$M$8)</f>
        <v>44166</v>
      </c>
      <c r="R653" s="27" t="b">
        <f t="shared" si="89"/>
        <v>0</v>
      </c>
      <c r="S653" s="4"/>
      <c r="T653" s="4"/>
    </row>
    <row r="654" spans="1:20" s="30" customFormat="1" x14ac:dyDescent="0.25">
      <c r="A654" s="19">
        <v>642</v>
      </c>
      <c r="B654" s="20"/>
      <c r="C654" s="1"/>
      <c r="D654" s="91"/>
      <c r="E654" s="1"/>
      <c r="F654" s="1"/>
      <c r="G654" s="20"/>
      <c r="H654" s="201" t="str">
        <f t="shared" ref="H654:H717" si="93">IF(I654,J654&amp;". ","")&amp;IF(K654,L654&amp;". ","")&amp;IF(O654,P654&amp;". ","")&amp;IF(M654,N654&amp;". ","")</f>
        <v/>
      </c>
      <c r="I654" s="27" t="b">
        <v>0</v>
      </c>
      <c r="J654" s="92" t="str">
        <f t="shared" ref="J654:J717" si="94">IF(I654,J$11,"")</f>
        <v/>
      </c>
      <c r="K654" s="27" t="b">
        <f t="shared" si="90"/>
        <v>0</v>
      </c>
      <c r="L654" s="92" t="str">
        <f t="shared" ref="L654:L717" si="95">IF(K654,$L$11,"")</f>
        <v/>
      </c>
      <c r="M654" s="27" t="b">
        <f t="shared" si="91"/>
        <v>0</v>
      </c>
      <c r="N654" s="92" t="str">
        <f t="shared" ref="N654:N717" si="96">IF(M654,N$11,"")</f>
        <v/>
      </c>
      <c r="O654" s="27" t="b">
        <f>IF(COUNTIF($G$13:G654,G654)&gt;1,TRUE,FALSE)</f>
        <v>0</v>
      </c>
      <c r="P654" s="92" t="str">
        <f t="shared" ref="P654:P717" si="97">IF(O654,P$11,"")</f>
        <v/>
      </c>
      <c r="Q654" s="28">
        <f t="shared" si="92"/>
        <v>44166</v>
      </c>
      <c r="R654" s="27" t="b">
        <f t="shared" ref="R654:R717" si="98">OR(I654,K654,M654,O654)</f>
        <v>0</v>
      </c>
      <c r="S654" s="4"/>
      <c r="T654" s="4"/>
    </row>
    <row r="655" spans="1:20" s="30" customFormat="1" x14ac:dyDescent="0.25">
      <c r="A655" s="19">
        <v>643</v>
      </c>
      <c r="B655" s="20"/>
      <c r="C655" s="1"/>
      <c r="D655" s="91"/>
      <c r="E655" s="1"/>
      <c r="F655" s="1"/>
      <c r="G655" s="20"/>
      <c r="H655" s="201" t="str">
        <f t="shared" si="93"/>
        <v/>
      </c>
      <c r="I655" s="27" t="b">
        <v>0</v>
      </c>
      <c r="J655" s="92" t="str">
        <f t="shared" si="94"/>
        <v/>
      </c>
      <c r="K655" s="27" t="b">
        <f t="shared" si="90"/>
        <v>0</v>
      </c>
      <c r="L655" s="92" t="str">
        <f t="shared" si="95"/>
        <v/>
      </c>
      <c r="M655" s="27" t="b">
        <f t="shared" si="91"/>
        <v>0</v>
      </c>
      <c r="N655" s="92" t="str">
        <f t="shared" si="96"/>
        <v/>
      </c>
      <c r="O655" s="27" t="b">
        <f>IF(COUNTIF($G$13:G655,G655)&gt;1,TRUE,FALSE)</f>
        <v>0</v>
      </c>
      <c r="P655" s="92" t="str">
        <f t="shared" si="97"/>
        <v/>
      </c>
      <c r="Q655" s="28">
        <f t="shared" si="92"/>
        <v>44166</v>
      </c>
      <c r="R655" s="27" t="b">
        <f t="shared" si="98"/>
        <v>0</v>
      </c>
      <c r="S655" s="4"/>
      <c r="T655" s="4"/>
    </row>
    <row r="656" spans="1:20" s="30" customFormat="1" x14ac:dyDescent="0.25">
      <c r="A656" s="19">
        <v>644</v>
      </c>
      <c r="B656" s="20"/>
      <c r="C656" s="1"/>
      <c r="D656" s="91"/>
      <c r="E656" s="1"/>
      <c r="F656" s="1"/>
      <c r="G656" s="20"/>
      <c r="H656" s="201" t="str">
        <f t="shared" si="93"/>
        <v/>
      </c>
      <c r="I656" s="27" t="b">
        <v>0</v>
      </c>
      <c r="J656" s="92" t="str">
        <f t="shared" si="94"/>
        <v/>
      </c>
      <c r="K656" s="27" t="b">
        <f t="shared" si="90"/>
        <v>0</v>
      </c>
      <c r="L656" s="92" t="str">
        <f t="shared" si="95"/>
        <v/>
      </c>
      <c r="M656" s="27" t="b">
        <f t="shared" si="91"/>
        <v>0</v>
      </c>
      <c r="N656" s="92" t="str">
        <f t="shared" si="96"/>
        <v/>
      </c>
      <c r="O656" s="27" t="b">
        <f>IF(COUNTIF($G$13:G656,G656)&gt;1,TRUE,FALSE)</f>
        <v>0</v>
      </c>
      <c r="P656" s="92" t="str">
        <f t="shared" si="97"/>
        <v/>
      </c>
      <c r="Q656" s="28">
        <f t="shared" si="92"/>
        <v>44166</v>
      </c>
      <c r="R656" s="27" t="b">
        <f t="shared" si="98"/>
        <v>0</v>
      </c>
      <c r="S656" s="4"/>
      <c r="T656" s="4"/>
    </row>
    <row r="657" spans="1:20" s="30" customFormat="1" x14ac:dyDescent="0.25">
      <c r="A657" s="19">
        <v>645</v>
      </c>
      <c r="B657" s="20"/>
      <c r="C657" s="1"/>
      <c r="D657" s="91"/>
      <c r="E657" s="1"/>
      <c r="F657" s="1"/>
      <c r="G657" s="20"/>
      <c r="H657" s="201" t="str">
        <f t="shared" si="93"/>
        <v/>
      </c>
      <c r="I657" s="27" t="b">
        <v>0</v>
      </c>
      <c r="J657" s="92" t="str">
        <f t="shared" si="94"/>
        <v/>
      </c>
      <c r="K657" s="27" t="b">
        <f t="shared" si="90"/>
        <v>0</v>
      </c>
      <c r="L657" s="92" t="str">
        <f t="shared" si="95"/>
        <v/>
      </c>
      <c r="M657" s="27" t="b">
        <f t="shared" si="91"/>
        <v>0</v>
      </c>
      <c r="N657" s="92" t="str">
        <f t="shared" si="96"/>
        <v/>
      </c>
      <c r="O657" s="27" t="b">
        <f>IF(COUNTIF($G$13:G657,G657)&gt;1,TRUE,FALSE)</f>
        <v>0</v>
      </c>
      <c r="P657" s="92" t="str">
        <f t="shared" si="97"/>
        <v/>
      </c>
      <c r="Q657" s="28">
        <f t="shared" si="92"/>
        <v>44166</v>
      </c>
      <c r="R657" s="27" t="b">
        <f t="shared" si="98"/>
        <v>0</v>
      </c>
      <c r="S657" s="4"/>
      <c r="T657" s="4"/>
    </row>
    <row r="658" spans="1:20" s="30" customFormat="1" x14ac:dyDescent="0.25">
      <c r="A658" s="19">
        <v>646</v>
      </c>
      <c r="B658" s="20"/>
      <c r="C658" s="1"/>
      <c r="D658" s="91"/>
      <c r="E658" s="1"/>
      <c r="F658" s="1"/>
      <c r="G658" s="20"/>
      <c r="H658" s="201" t="str">
        <f t="shared" si="93"/>
        <v/>
      </c>
      <c r="I658" s="27" t="b">
        <v>0</v>
      </c>
      <c r="J658" s="92" t="str">
        <f t="shared" si="94"/>
        <v/>
      </c>
      <c r="K658" s="27" t="b">
        <f t="shared" si="90"/>
        <v>0</v>
      </c>
      <c r="L658" s="92" t="str">
        <f t="shared" si="95"/>
        <v/>
      </c>
      <c r="M658" s="27" t="b">
        <f t="shared" si="91"/>
        <v>0</v>
      </c>
      <c r="N658" s="92" t="str">
        <f t="shared" si="96"/>
        <v/>
      </c>
      <c r="O658" s="27" t="b">
        <f>IF(COUNTIF($G$13:G658,G658)&gt;1,TRUE,FALSE)</f>
        <v>0</v>
      </c>
      <c r="P658" s="92" t="str">
        <f t="shared" si="97"/>
        <v/>
      </c>
      <c r="Q658" s="28">
        <f t="shared" si="92"/>
        <v>44166</v>
      </c>
      <c r="R658" s="27" t="b">
        <f t="shared" si="98"/>
        <v>0</v>
      </c>
      <c r="S658" s="4"/>
      <c r="T658" s="4"/>
    </row>
    <row r="659" spans="1:20" s="30" customFormat="1" x14ac:dyDescent="0.25">
      <c r="A659" s="19">
        <v>647</v>
      </c>
      <c r="B659" s="20"/>
      <c r="C659" s="1"/>
      <c r="D659" s="91"/>
      <c r="E659" s="1"/>
      <c r="F659" s="1"/>
      <c r="G659" s="20"/>
      <c r="H659" s="201" t="str">
        <f t="shared" si="93"/>
        <v/>
      </c>
      <c r="I659" s="27" t="b">
        <v>0</v>
      </c>
      <c r="J659" s="92" t="str">
        <f t="shared" si="94"/>
        <v/>
      </c>
      <c r="K659" s="27" t="b">
        <f t="shared" si="90"/>
        <v>0</v>
      </c>
      <c r="L659" s="92" t="str">
        <f t="shared" si="95"/>
        <v/>
      </c>
      <c r="M659" s="27" t="b">
        <f t="shared" si="91"/>
        <v>0</v>
      </c>
      <c r="N659" s="92" t="str">
        <f t="shared" si="96"/>
        <v/>
      </c>
      <c r="O659" s="27" t="b">
        <f>IF(COUNTIF($G$13:G659,G659)&gt;1,TRUE,FALSE)</f>
        <v>0</v>
      </c>
      <c r="P659" s="92" t="str">
        <f t="shared" si="97"/>
        <v/>
      </c>
      <c r="Q659" s="28">
        <f t="shared" si="92"/>
        <v>44166</v>
      </c>
      <c r="R659" s="27" t="b">
        <f t="shared" si="98"/>
        <v>0</v>
      </c>
      <c r="S659" s="4"/>
      <c r="T659" s="4"/>
    </row>
    <row r="660" spans="1:20" s="30" customFormat="1" x14ac:dyDescent="0.25">
      <c r="A660" s="19">
        <v>648</v>
      </c>
      <c r="B660" s="20"/>
      <c r="C660" s="1"/>
      <c r="D660" s="91"/>
      <c r="E660" s="1"/>
      <c r="F660" s="1"/>
      <c r="G660" s="20"/>
      <c r="H660" s="201" t="str">
        <f t="shared" si="93"/>
        <v/>
      </c>
      <c r="I660" s="27" t="b">
        <v>0</v>
      </c>
      <c r="J660" s="92" t="str">
        <f t="shared" si="94"/>
        <v/>
      </c>
      <c r="K660" s="27" t="b">
        <f t="shared" si="90"/>
        <v>0</v>
      </c>
      <c r="L660" s="92" t="str">
        <f t="shared" si="95"/>
        <v/>
      </c>
      <c r="M660" s="27" t="b">
        <f t="shared" si="91"/>
        <v>0</v>
      </c>
      <c r="N660" s="92" t="str">
        <f t="shared" si="96"/>
        <v/>
      </c>
      <c r="O660" s="27" t="b">
        <f>IF(COUNTIF($G$13:G660,G660)&gt;1,TRUE,FALSE)</f>
        <v>0</v>
      </c>
      <c r="P660" s="92" t="str">
        <f t="shared" si="97"/>
        <v/>
      </c>
      <c r="Q660" s="28">
        <f t="shared" si="92"/>
        <v>44166</v>
      </c>
      <c r="R660" s="27" t="b">
        <f t="shared" si="98"/>
        <v>0</v>
      </c>
      <c r="S660" s="4"/>
      <c r="T660" s="4"/>
    </row>
    <row r="661" spans="1:20" s="30" customFormat="1" x14ac:dyDescent="0.25">
      <c r="A661" s="19">
        <v>649</v>
      </c>
      <c r="B661" s="20"/>
      <c r="C661" s="1"/>
      <c r="D661" s="91"/>
      <c r="E661" s="1"/>
      <c r="F661" s="1"/>
      <c r="G661" s="20"/>
      <c r="H661" s="201" t="str">
        <f t="shared" si="93"/>
        <v/>
      </c>
      <c r="I661" s="27" t="b">
        <v>0</v>
      </c>
      <c r="J661" s="92" t="str">
        <f t="shared" si="94"/>
        <v/>
      </c>
      <c r="K661" s="27" t="b">
        <f t="shared" si="90"/>
        <v>0</v>
      </c>
      <c r="L661" s="92" t="str">
        <f t="shared" si="95"/>
        <v/>
      </c>
      <c r="M661" s="27" t="b">
        <f t="shared" si="91"/>
        <v>0</v>
      </c>
      <c r="N661" s="92" t="str">
        <f t="shared" si="96"/>
        <v/>
      </c>
      <c r="O661" s="27" t="b">
        <f>IF(COUNTIF($G$13:G661,G661)&gt;1,TRUE,FALSE)</f>
        <v>0</v>
      </c>
      <c r="P661" s="92" t="str">
        <f t="shared" si="97"/>
        <v/>
      </c>
      <c r="Q661" s="28">
        <f t="shared" si="92"/>
        <v>44166</v>
      </c>
      <c r="R661" s="27" t="b">
        <f t="shared" si="98"/>
        <v>0</v>
      </c>
      <c r="S661" s="4"/>
      <c r="T661" s="4"/>
    </row>
    <row r="662" spans="1:20" s="30" customFormat="1" x14ac:dyDescent="0.25">
      <c r="A662" s="19">
        <v>650</v>
      </c>
      <c r="B662" s="20"/>
      <c r="C662" s="1"/>
      <c r="D662" s="91"/>
      <c r="E662" s="1"/>
      <c r="F662" s="1"/>
      <c r="G662" s="20"/>
      <c r="H662" s="201" t="str">
        <f t="shared" si="93"/>
        <v/>
      </c>
      <c r="I662" s="27" t="b">
        <v>0</v>
      </c>
      <c r="J662" s="92" t="str">
        <f t="shared" si="94"/>
        <v/>
      </c>
      <c r="K662" s="27" t="b">
        <f t="shared" si="90"/>
        <v>0</v>
      </c>
      <c r="L662" s="92" t="str">
        <f t="shared" si="95"/>
        <v/>
      </c>
      <c r="M662" s="27" t="b">
        <f t="shared" si="91"/>
        <v>0</v>
      </c>
      <c r="N662" s="92" t="str">
        <f t="shared" si="96"/>
        <v/>
      </c>
      <c r="O662" s="27" t="b">
        <f>IF(COUNTIF($G$13:G662,G662)&gt;1,TRUE,FALSE)</f>
        <v>0</v>
      </c>
      <c r="P662" s="92" t="str">
        <f t="shared" si="97"/>
        <v/>
      </c>
      <c r="Q662" s="28">
        <f t="shared" si="92"/>
        <v>44166</v>
      </c>
      <c r="R662" s="27" t="b">
        <f t="shared" si="98"/>
        <v>0</v>
      </c>
      <c r="S662" s="4"/>
      <c r="T662" s="4"/>
    </row>
    <row r="663" spans="1:20" s="30" customFormat="1" x14ac:dyDescent="0.25">
      <c r="A663" s="19">
        <v>651</v>
      </c>
      <c r="B663" s="20"/>
      <c r="C663" s="1"/>
      <c r="D663" s="91"/>
      <c r="E663" s="1"/>
      <c r="F663" s="1"/>
      <c r="G663" s="20"/>
      <c r="H663" s="201" t="str">
        <f t="shared" si="93"/>
        <v/>
      </c>
      <c r="I663" s="27" t="b">
        <v>0</v>
      </c>
      <c r="J663" s="92" t="str">
        <f t="shared" si="94"/>
        <v/>
      </c>
      <c r="K663" s="27" t="b">
        <f t="shared" si="90"/>
        <v>0</v>
      </c>
      <c r="L663" s="92" t="str">
        <f t="shared" si="95"/>
        <v/>
      </c>
      <c r="M663" s="27" t="b">
        <f t="shared" si="91"/>
        <v>0</v>
      </c>
      <c r="N663" s="92" t="str">
        <f t="shared" si="96"/>
        <v/>
      </c>
      <c r="O663" s="27" t="b">
        <f>IF(COUNTIF($G$13:G663,G663)&gt;1,TRUE,FALSE)</f>
        <v>0</v>
      </c>
      <c r="P663" s="92" t="str">
        <f t="shared" si="97"/>
        <v/>
      </c>
      <c r="Q663" s="28">
        <f t="shared" si="92"/>
        <v>44166</v>
      </c>
      <c r="R663" s="27" t="b">
        <f t="shared" si="98"/>
        <v>0</v>
      </c>
      <c r="S663" s="4"/>
      <c r="T663" s="4"/>
    </row>
    <row r="664" spans="1:20" s="30" customFormat="1" x14ac:dyDescent="0.25">
      <c r="A664" s="19">
        <v>652</v>
      </c>
      <c r="B664" s="20"/>
      <c r="C664" s="1"/>
      <c r="D664" s="91"/>
      <c r="E664" s="1"/>
      <c r="F664" s="1"/>
      <c r="G664" s="20"/>
      <c r="H664" s="201" t="str">
        <f t="shared" si="93"/>
        <v/>
      </c>
      <c r="I664" s="27" t="b">
        <v>0</v>
      </c>
      <c r="J664" s="92" t="str">
        <f t="shared" si="94"/>
        <v/>
      </c>
      <c r="K664" s="27" t="b">
        <f t="shared" si="90"/>
        <v>0</v>
      </c>
      <c r="L664" s="92" t="str">
        <f t="shared" si="95"/>
        <v/>
      </c>
      <c r="M664" s="27" t="b">
        <f t="shared" si="91"/>
        <v>0</v>
      </c>
      <c r="N664" s="92" t="str">
        <f t="shared" si="96"/>
        <v/>
      </c>
      <c r="O664" s="27" t="b">
        <f>IF(COUNTIF($G$13:G664,G664)&gt;1,TRUE,FALSE)</f>
        <v>0</v>
      </c>
      <c r="P664" s="92" t="str">
        <f t="shared" si="97"/>
        <v/>
      </c>
      <c r="Q664" s="28">
        <f t="shared" si="92"/>
        <v>44166</v>
      </c>
      <c r="R664" s="27" t="b">
        <f t="shared" si="98"/>
        <v>0</v>
      </c>
      <c r="S664" s="4"/>
      <c r="T664" s="4"/>
    </row>
    <row r="665" spans="1:20" s="30" customFormat="1" x14ac:dyDescent="0.25">
      <c r="A665" s="19">
        <v>653</v>
      </c>
      <c r="B665" s="20"/>
      <c r="C665" s="1"/>
      <c r="D665" s="91"/>
      <c r="E665" s="1"/>
      <c r="F665" s="1"/>
      <c r="G665" s="20"/>
      <c r="H665" s="201" t="str">
        <f t="shared" si="93"/>
        <v/>
      </c>
      <c r="I665" s="27" t="b">
        <v>0</v>
      </c>
      <c r="J665" s="92" t="str">
        <f t="shared" si="94"/>
        <v/>
      </c>
      <c r="K665" s="27" t="b">
        <f t="shared" si="90"/>
        <v>0</v>
      </c>
      <c r="L665" s="92" t="str">
        <f t="shared" si="95"/>
        <v/>
      </c>
      <c r="M665" s="27" t="b">
        <f t="shared" si="91"/>
        <v>0</v>
      </c>
      <c r="N665" s="92" t="str">
        <f t="shared" si="96"/>
        <v/>
      </c>
      <c r="O665" s="27" t="b">
        <f>IF(COUNTIF($G$13:G665,G665)&gt;1,TRUE,FALSE)</f>
        <v>0</v>
      </c>
      <c r="P665" s="92" t="str">
        <f t="shared" si="97"/>
        <v/>
      </c>
      <c r="Q665" s="28">
        <f t="shared" si="92"/>
        <v>44166</v>
      </c>
      <c r="R665" s="27" t="b">
        <f t="shared" si="98"/>
        <v>0</v>
      </c>
      <c r="S665" s="4"/>
      <c r="T665" s="4"/>
    </row>
    <row r="666" spans="1:20" s="30" customFormat="1" x14ac:dyDescent="0.25">
      <c r="A666" s="19">
        <v>654</v>
      </c>
      <c r="B666" s="20"/>
      <c r="C666" s="1"/>
      <c r="D666" s="91"/>
      <c r="E666" s="1"/>
      <c r="F666" s="1"/>
      <c r="G666" s="20"/>
      <c r="H666" s="201" t="str">
        <f t="shared" si="93"/>
        <v/>
      </c>
      <c r="I666" s="27" t="b">
        <v>0</v>
      </c>
      <c r="J666" s="92" t="str">
        <f t="shared" si="94"/>
        <v/>
      </c>
      <c r="K666" s="27" t="b">
        <f t="shared" si="90"/>
        <v>0</v>
      </c>
      <c r="L666" s="92" t="str">
        <f t="shared" si="95"/>
        <v/>
      </c>
      <c r="M666" s="27" t="b">
        <f t="shared" si="91"/>
        <v>0</v>
      </c>
      <c r="N666" s="92" t="str">
        <f t="shared" si="96"/>
        <v/>
      </c>
      <c r="O666" s="27" t="b">
        <f>IF(COUNTIF($G$13:G666,G666)&gt;1,TRUE,FALSE)</f>
        <v>0</v>
      </c>
      <c r="P666" s="92" t="str">
        <f t="shared" si="97"/>
        <v/>
      </c>
      <c r="Q666" s="28">
        <f t="shared" si="92"/>
        <v>44166</v>
      </c>
      <c r="R666" s="27" t="b">
        <f t="shared" si="98"/>
        <v>0</v>
      </c>
      <c r="S666" s="4"/>
      <c r="T666" s="4"/>
    </row>
    <row r="667" spans="1:20" s="30" customFormat="1" x14ac:dyDescent="0.25">
      <c r="A667" s="19">
        <v>655</v>
      </c>
      <c r="B667" s="20"/>
      <c r="C667" s="1"/>
      <c r="D667" s="91"/>
      <c r="E667" s="1"/>
      <c r="F667" s="1"/>
      <c r="G667" s="20"/>
      <c r="H667" s="201" t="str">
        <f t="shared" si="93"/>
        <v/>
      </c>
      <c r="I667" s="27" t="b">
        <v>0</v>
      </c>
      <c r="J667" s="92" t="str">
        <f t="shared" si="94"/>
        <v/>
      </c>
      <c r="K667" s="27" t="b">
        <f t="shared" si="90"/>
        <v>0</v>
      </c>
      <c r="L667" s="92" t="str">
        <f t="shared" si="95"/>
        <v/>
      </c>
      <c r="M667" s="27" t="b">
        <f t="shared" si="91"/>
        <v>0</v>
      </c>
      <c r="N667" s="92" t="str">
        <f t="shared" si="96"/>
        <v/>
      </c>
      <c r="O667" s="27" t="b">
        <f>IF(COUNTIF($G$13:G667,G667)&gt;1,TRUE,FALSE)</f>
        <v>0</v>
      </c>
      <c r="P667" s="92" t="str">
        <f t="shared" si="97"/>
        <v/>
      </c>
      <c r="Q667" s="28">
        <f t="shared" si="92"/>
        <v>44166</v>
      </c>
      <c r="R667" s="27" t="b">
        <f t="shared" si="98"/>
        <v>0</v>
      </c>
      <c r="S667" s="4"/>
      <c r="T667" s="4"/>
    </row>
    <row r="668" spans="1:20" s="30" customFormat="1" x14ac:dyDescent="0.25">
      <c r="A668" s="19">
        <v>656</v>
      </c>
      <c r="B668" s="20"/>
      <c r="C668" s="1"/>
      <c r="D668" s="91"/>
      <c r="E668" s="1"/>
      <c r="F668" s="1"/>
      <c r="G668" s="20"/>
      <c r="H668" s="201" t="str">
        <f t="shared" si="93"/>
        <v/>
      </c>
      <c r="I668" s="27" t="b">
        <v>0</v>
      </c>
      <c r="J668" s="92" t="str">
        <f t="shared" si="94"/>
        <v/>
      </c>
      <c r="K668" s="27" t="b">
        <f t="shared" si="90"/>
        <v>0</v>
      </c>
      <c r="L668" s="92" t="str">
        <f t="shared" si="95"/>
        <v/>
      </c>
      <c r="M668" s="27" t="b">
        <f t="shared" si="91"/>
        <v>0</v>
      </c>
      <c r="N668" s="92" t="str">
        <f t="shared" si="96"/>
        <v/>
      </c>
      <c r="O668" s="27" t="b">
        <f>IF(COUNTIF($G$13:G668,G668)&gt;1,TRUE,FALSE)</f>
        <v>0</v>
      </c>
      <c r="P668" s="92" t="str">
        <f t="shared" si="97"/>
        <v/>
      </c>
      <c r="Q668" s="28">
        <f t="shared" si="92"/>
        <v>44166</v>
      </c>
      <c r="R668" s="27" t="b">
        <f t="shared" si="98"/>
        <v>0</v>
      </c>
      <c r="S668" s="4"/>
      <c r="T668" s="4"/>
    </row>
    <row r="669" spans="1:20" s="30" customFormat="1" x14ac:dyDescent="0.25">
      <c r="A669" s="19">
        <v>657</v>
      </c>
      <c r="B669" s="20"/>
      <c r="C669" s="1"/>
      <c r="D669" s="91"/>
      <c r="E669" s="1"/>
      <c r="F669" s="1"/>
      <c r="G669" s="20"/>
      <c r="H669" s="201" t="str">
        <f t="shared" si="93"/>
        <v/>
      </c>
      <c r="I669" s="27" t="b">
        <v>0</v>
      </c>
      <c r="J669" s="92" t="str">
        <f t="shared" si="94"/>
        <v/>
      </c>
      <c r="K669" s="27" t="b">
        <f t="shared" si="90"/>
        <v>0</v>
      </c>
      <c r="L669" s="92" t="str">
        <f t="shared" si="95"/>
        <v/>
      </c>
      <c r="M669" s="27" t="b">
        <f t="shared" si="91"/>
        <v>0</v>
      </c>
      <c r="N669" s="92" t="str">
        <f t="shared" si="96"/>
        <v/>
      </c>
      <c r="O669" s="27" t="b">
        <f>IF(COUNTIF($G$13:G669,G669)&gt;1,TRUE,FALSE)</f>
        <v>0</v>
      </c>
      <c r="P669" s="92" t="str">
        <f t="shared" si="97"/>
        <v/>
      </c>
      <c r="Q669" s="28">
        <f t="shared" si="92"/>
        <v>44166</v>
      </c>
      <c r="R669" s="27" t="b">
        <f t="shared" si="98"/>
        <v>0</v>
      </c>
      <c r="S669" s="4"/>
      <c r="T669" s="4"/>
    </row>
    <row r="670" spans="1:20" s="30" customFormat="1" x14ac:dyDescent="0.25">
      <c r="A670" s="19">
        <v>658</v>
      </c>
      <c r="B670" s="20"/>
      <c r="C670" s="1"/>
      <c r="D670" s="91"/>
      <c r="E670" s="1"/>
      <c r="F670" s="1"/>
      <c r="G670" s="20"/>
      <c r="H670" s="201" t="str">
        <f t="shared" si="93"/>
        <v/>
      </c>
      <c r="I670" s="27" t="b">
        <v>0</v>
      </c>
      <c r="J670" s="92" t="str">
        <f t="shared" si="94"/>
        <v/>
      </c>
      <c r="K670" s="27" t="b">
        <f t="shared" si="90"/>
        <v>0</v>
      </c>
      <c r="L670" s="92" t="str">
        <f t="shared" si="95"/>
        <v/>
      </c>
      <c r="M670" s="27" t="b">
        <f t="shared" si="91"/>
        <v>0</v>
      </c>
      <c r="N670" s="92" t="str">
        <f t="shared" si="96"/>
        <v/>
      </c>
      <c r="O670" s="27" t="b">
        <f>IF(COUNTIF($G$13:G670,G670)&gt;1,TRUE,FALSE)</f>
        <v>0</v>
      </c>
      <c r="P670" s="92" t="str">
        <f t="shared" si="97"/>
        <v/>
      </c>
      <c r="Q670" s="28">
        <f t="shared" si="92"/>
        <v>44166</v>
      </c>
      <c r="R670" s="27" t="b">
        <f t="shared" si="98"/>
        <v>0</v>
      </c>
      <c r="S670" s="4"/>
      <c r="T670" s="4"/>
    </row>
    <row r="671" spans="1:20" s="30" customFormat="1" x14ac:dyDescent="0.25">
      <c r="A671" s="19">
        <v>659</v>
      </c>
      <c r="B671" s="20"/>
      <c r="C671" s="1"/>
      <c r="D671" s="91"/>
      <c r="E671" s="1"/>
      <c r="F671" s="1"/>
      <c r="G671" s="20"/>
      <c r="H671" s="201" t="str">
        <f t="shared" si="93"/>
        <v/>
      </c>
      <c r="I671" s="27" t="b">
        <v>0</v>
      </c>
      <c r="J671" s="92" t="str">
        <f t="shared" si="94"/>
        <v/>
      </c>
      <c r="K671" s="27" t="b">
        <f t="shared" si="90"/>
        <v>0</v>
      </c>
      <c r="L671" s="92" t="str">
        <f t="shared" si="95"/>
        <v/>
      </c>
      <c r="M671" s="27" t="b">
        <f t="shared" si="91"/>
        <v>0</v>
      </c>
      <c r="N671" s="92" t="str">
        <f t="shared" si="96"/>
        <v/>
      </c>
      <c r="O671" s="27" t="b">
        <f>IF(COUNTIF($G$13:G671,G671)&gt;1,TRUE,FALSE)</f>
        <v>0</v>
      </c>
      <c r="P671" s="92" t="str">
        <f t="shared" si="97"/>
        <v/>
      </c>
      <c r="Q671" s="28">
        <f t="shared" si="92"/>
        <v>44166</v>
      </c>
      <c r="R671" s="27" t="b">
        <f t="shared" si="98"/>
        <v>0</v>
      </c>
      <c r="S671" s="4"/>
      <c r="T671" s="4"/>
    </row>
    <row r="672" spans="1:20" s="30" customFormat="1" x14ac:dyDescent="0.25">
      <c r="A672" s="19">
        <v>660</v>
      </c>
      <c r="B672" s="20"/>
      <c r="C672" s="1"/>
      <c r="D672" s="91"/>
      <c r="E672" s="1"/>
      <c r="F672" s="1"/>
      <c r="G672" s="20"/>
      <c r="H672" s="201" t="str">
        <f t="shared" si="93"/>
        <v/>
      </c>
      <c r="I672" s="27" t="b">
        <v>0</v>
      </c>
      <c r="J672" s="92" t="str">
        <f t="shared" si="94"/>
        <v/>
      </c>
      <c r="K672" s="27" t="b">
        <f t="shared" si="90"/>
        <v>0</v>
      </c>
      <c r="L672" s="92" t="str">
        <f t="shared" si="95"/>
        <v/>
      </c>
      <c r="M672" s="27" t="b">
        <f t="shared" si="91"/>
        <v>0</v>
      </c>
      <c r="N672" s="92" t="str">
        <f t="shared" si="96"/>
        <v/>
      </c>
      <c r="O672" s="27" t="b">
        <f>IF(COUNTIF($G$13:G672,G672)&gt;1,TRUE,FALSE)</f>
        <v>0</v>
      </c>
      <c r="P672" s="92" t="str">
        <f t="shared" si="97"/>
        <v/>
      </c>
      <c r="Q672" s="28">
        <f t="shared" si="92"/>
        <v>44166</v>
      </c>
      <c r="R672" s="27" t="b">
        <f t="shared" si="98"/>
        <v>0</v>
      </c>
      <c r="S672" s="4"/>
      <c r="T672" s="4"/>
    </row>
    <row r="673" spans="1:20" s="30" customFormat="1" x14ac:dyDescent="0.25">
      <c r="A673" s="19">
        <v>661</v>
      </c>
      <c r="B673" s="20"/>
      <c r="C673" s="1"/>
      <c r="D673" s="91"/>
      <c r="E673" s="1"/>
      <c r="F673" s="1"/>
      <c r="G673" s="20"/>
      <c r="H673" s="201" t="str">
        <f t="shared" si="93"/>
        <v/>
      </c>
      <c r="I673" s="27" t="b">
        <v>0</v>
      </c>
      <c r="J673" s="92" t="str">
        <f t="shared" si="94"/>
        <v/>
      </c>
      <c r="K673" s="27" t="b">
        <f t="shared" si="90"/>
        <v>0</v>
      </c>
      <c r="L673" s="92" t="str">
        <f t="shared" si="95"/>
        <v/>
      </c>
      <c r="M673" s="27" t="b">
        <f t="shared" si="91"/>
        <v>0</v>
      </c>
      <c r="N673" s="92" t="str">
        <f t="shared" si="96"/>
        <v/>
      </c>
      <c r="O673" s="27" t="b">
        <f>IF(COUNTIF($G$13:G673,G673)&gt;1,TRUE,FALSE)</f>
        <v>0</v>
      </c>
      <c r="P673" s="92" t="str">
        <f t="shared" si="97"/>
        <v/>
      </c>
      <c r="Q673" s="28">
        <f t="shared" si="92"/>
        <v>44166</v>
      </c>
      <c r="R673" s="27" t="b">
        <f t="shared" si="98"/>
        <v>0</v>
      </c>
      <c r="S673" s="4"/>
      <c r="T673" s="4"/>
    </row>
    <row r="674" spans="1:20" s="30" customFormat="1" x14ac:dyDescent="0.25">
      <c r="A674" s="19">
        <v>662</v>
      </c>
      <c r="B674" s="20"/>
      <c r="C674" s="1"/>
      <c r="D674" s="91"/>
      <c r="E674" s="1"/>
      <c r="F674" s="1"/>
      <c r="G674" s="20"/>
      <c r="H674" s="201" t="str">
        <f t="shared" si="93"/>
        <v/>
      </c>
      <c r="I674" s="27" t="b">
        <v>0</v>
      </c>
      <c r="J674" s="92" t="str">
        <f t="shared" si="94"/>
        <v/>
      </c>
      <c r="K674" s="27" t="b">
        <f t="shared" si="90"/>
        <v>0</v>
      </c>
      <c r="L674" s="92" t="str">
        <f t="shared" si="95"/>
        <v/>
      </c>
      <c r="M674" s="27" t="b">
        <f t="shared" si="91"/>
        <v>0</v>
      </c>
      <c r="N674" s="92" t="str">
        <f t="shared" si="96"/>
        <v/>
      </c>
      <c r="O674" s="27" t="b">
        <f>IF(COUNTIF($G$13:G674,G674)&gt;1,TRUE,FALSE)</f>
        <v>0</v>
      </c>
      <c r="P674" s="92" t="str">
        <f t="shared" si="97"/>
        <v/>
      </c>
      <c r="Q674" s="28">
        <f t="shared" si="92"/>
        <v>44166</v>
      </c>
      <c r="R674" s="27" t="b">
        <f t="shared" si="98"/>
        <v>0</v>
      </c>
      <c r="S674" s="4"/>
      <c r="T674" s="4"/>
    </row>
    <row r="675" spans="1:20" s="30" customFormat="1" x14ac:dyDescent="0.25">
      <c r="A675" s="19">
        <v>663</v>
      </c>
      <c r="B675" s="20"/>
      <c r="C675" s="1"/>
      <c r="D675" s="91"/>
      <c r="E675" s="1"/>
      <c r="F675" s="1"/>
      <c r="G675" s="20"/>
      <c r="H675" s="201" t="str">
        <f t="shared" si="93"/>
        <v/>
      </c>
      <c r="I675" s="27" t="b">
        <v>0</v>
      </c>
      <c r="J675" s="92" t="str">
        <f t="shared" si="94"/>
        <v/>
      </c>
      <c r="K675" s="27" t="b">
        <f t="shared" si="90"/>
        <v>0</v>
      </c>
      <c r="L675" s="92" t="str">
        <f t="shared" si="95"/>
        <v/>
      </c>
      <c r="M675" s="27" t="b">
        <f t="shared" si="91"/>
        <v>0</v>
      </c>
      <c r="N675" s="92" t="str">
        <f t="shared" si="96"/>
        <v/>
      </c>
      <c r="O675" s="27" t="b">
        <f>IF(COUNTIF($G$13:G675,G675)&gt;1,TRUE,FALSE)</f>
        <v>0</v>
      </c>
      <c r="P675" s="92" t="str">
        <f t="shared" si="97"/>
        <v/>
      </c>
      <c r="Q675" s="28">
        <f t="shared" si="92"/>
        <v>44166</v>
      </c>
      <c r="R675" s="27" t="b">
        <f t="shared" si="98"/>
        <v>0</v>
      </c>
      <c r="S675" s="4"/>
      <c r="T675" s="4"/>
    </row>
    <row r="676" spans="1:20" s="30" customFormat="1" x14ac:dyDescent="0.25">
      <c r="A676" s="19">
        <v>664</v>
      </c>
      <c r="B676" s="20"/>
      <c r="C676" s="1"/>
      <c r="D676" s="91"/>
      <c r="E676" s="1"/>
      <c r="F676" s="1"/>
      <c r="G676" s="20"/>
      <c r="H676" s="201" t="str">
        <f t="shared" si="93"/>
        <v/>
      </c>
      <c r="I676" s="27" t="b">
        <v>0</v>
      </c>
      <c r="J676" s="92" t="str">
        <f t="shared" si="94"/>
        <v/>
      </c>
      <c r="K676" s="27" t="b">
        <f t="shared" si="90"/>
        <v>0</v>
      </c>
      <c r="L676" s="92" t="str">
        <f t="shared" si="95"/>
        <v/>
      </c>
      <c r="M676" s="27" t="b">
        <f t="shared" si="91"/>
        <v>0</v>
      </c>
      <c r="N676" s="92" t="str">
        <f t="shared" si="96"/>
        <v/>
      </c>
      <c r="O676" s="27" t="b">
        <f>IF(COUNTIF($G$13:G676,G676)&gt;1,TRUE,FALSE)</f>
        <v>0</v>
      </c>
      <c r="P676" s="92" t="str">
        <f t="shared" si="97"/>
        <v/>
      </c>
      <c r="Q676" s="28">
        <f t="shared" si="92"/>
        <v>44166</v>
      </c>
      <c r="R676" s="27" t="b">
        <f t="shared" si="98"/>
        <v>0</v>
      </c>
      <c r="S676" s="4"/>
      <c r="T676" s="4"/>
    </row>
    <row r="677" spans="1:20" s="30" customFormat="1" x14ac:dyDescent="0.25">
      <c r="A677" s="19">
        <v>665</v>
      </c>
      <c r="B677" s="20"/>
      <c r="C677" s="1"/>
      <c r="D677" s="91"/>
      <c r="E677" s="1"/>
      <c r="F677" s="1"/>
      <c r="G677" s="20"/>
      <c r="H677" s="201" t="str">
        <f t="shared" si="93"/>
        <v/>
      </c>
      <c r="I677" s="27" t="b">
        <v>0</v>
      </c>
      <c r="J677" s="92" t="str">
        <f t="shared" si="94"/>
        <v/>
      </c>
      <c r="K677" s="27" t="b">
        <f t="shared" si="90"/>
        <v>0</v>
      </c>
      <c r="L677" s="92" t="str">
        <f t="shared" si="95"/>
        <v/>
      </c>
      <c r="M677" s="27" t="b">
        <f t="shared" si="91"/>
        <v>0</v>
      </c>
      <c r="N677" s="92" t="str">
        <f t="shared" si="96"/>
        <v/>
      </c>
      <c r="O677" s="27" t="b">
        <f>IF(COUNTIF($G$13:G677,G677)&gt;1,TRUE,FALSE)</f>
        <v>0</v>
      </c>
      <c r="P677" s="92" t="str">
        <f t="shared" si="97"/>
        <v/>
      </c>
      <c r="Q677" s="28">
        <f t="shared" si="92"/>
        <v>44166</v>
      </c>
      <c r="R677" s="27" t="b">
        <f t="shared" si="98"/>
        <v>0</v>
      </c>
      <c r="S677" s="4"/>
      <c r="T677" s="4"/>
    </row>
    <row r="678" spans="1:20" s="30" customFormat="1" x14ac:dyDescent="0.25">
      <c r="A678" s="19">
        <v>666</v>
      </c>
      <c r="B678" s="20"/>
      <c r="C678" s="1"/>
      <c r="D678" s="91"/>
      <c r="E678" s="1"/>
      <c r="F678" s="1"/>
      <c r="G678" s="20"/>
      <c r="H678" s="201" t="str">
        <f t="shared" si="93"/>
        <v/>
      </c>
      <c r="I678" s="27" t="b">
        <v>0</v>
      </c>
      <c r="J678" s="92" t="str">
        <f t="shared" si="94"/>
        <v/>
      </c>
      <c r="K678" s="27" t="b">
        <f t="shared" si="90"/>
        <v>0</v>
      </c>
      <c r="L678" s="92" t="str">
        <f t="shared" si="95"/>
        <v/>
      </c>
      <c r="M678" s="27" t="b">
        <f t="shared" si="91"/>
        <v>0</v>
      </c>
      <c r="N678" s="92" t="str">
        <f t="shared" si="96"/>
        <v/>
      </c>
      <c r="O678" s="27" t="b">
        <f>IF(COUNTIF($G$13:G678,G678)&gt;1,TRUE,FALSE)</f>
        <v>0</v>
      </c>
      <c r="P678" s="92" t="str">
        <f t="shared" si="97"/>
        <v/>
      </c>
      <c r="Q678" s="28">
        <f t="shared" si="92"/>
        <v>44166</v>
      </c>
      <c r="R678" s="27" t="b">
        <f t="shared" si="98"/>
        <v>0</v>
      </c>
      <c r="S678" s="4"/>
      <c r="T678" s="4"/>
    </row>
    <row r="679" spans="1:20" s="30" customFormat="1" x14ac:dyDescent="0.25">
      <c r="A679" s="19">
        <v>667</v>
      </c>
      <c r="B679" s="20"/>
      <c r="C679" s="1"/>
      <c r="D679" s="91"/>
      <c r="E679" s="1"/>
      <c r="F679" s="1"/>
      <c r="G679" s="20"/>
      <c r="H679" s="201" t="str">
        <f t="shared" si="93"/>
        <v/>
      </c>
      <c r="I679" s="27" t="b">
        <v>0</v>
      </c>
      <c r="J679" s="92" t="str">
        <f t="shared" si="94"/>
        <v/>
      </c>
      <c r="K679" s="27" t="b">
        <f t="shared" si="90"/>
        <v>0</v>
      </c>
      <c r="L679" s="92" t="str">
        <f t="shared" si="95"/>
        <v/>
      </c>
      <c r="M679" s="27" t="b">
        <f t="shared" si="91"/>
        <v>0</v>
      </c>
      <c r="N679" s="92" t="str">
        <f t="shared" si="96"/>
        <v/>
      </c>
      <c r="O679" s="27" t="b">
        <f>IF(COUNTIF($G$13:G679,G679)&gt;1,TRUE,FALSE)</f>
        <v>0</v>
      </c>
      <c r="P679" s="92" t="str">
        <f t="shared" si="97"/>
        <v/>
      </c>
      <c r="Q679" s="28">
        <f t="shared" si="92"/>
        <v>44166</v>
      </c>
      <c r="R679" s="27" t="b">
        <f t="shared" si="98"/>
        <v>0</v>
      </c>
      <c r="S679" s="4"/>
      <c r="T679" s="4"/>
    </row>
    <row r="680" spans="1:20" s="30" customFormat="1" x14ac:dyDescent="0.25">
      <c r="A680" s="19">
        <v>668</v>
      </c>
      <c r="B680" s="20"/>
      <c r="C680" s="1"/>
      <c r="D680" s="91"/>
      <c r="E680" s="1"/>
      <c r="F680" s="1"/>
      <c r="G680" s="20"/>
      <c r="H680" s="201" t="str">
        <f t="shared" si="93"/>
        <v/>
      </c>
      <c r="I680" s="27" t="b">
        <v>0</v>
      </c>
      <c r="J680" s="92" t="str">
        <f t="shared" si="94"/>
        <v/>
      </c>
      <c r="K680" s="27" t="b">
        <f t="shared" si="90"/>
        <v>0</v>
      </c>
      <c r="L680" s="92" t="str">
        <f t="shared" si="95"/>
        <v/>
      </c>
      <c r="M680" s="27" t="b">
        <f t="shared" si="91"/>
        <v>0</v>
      </c>
      <c r="N680" s="92" t="str">
        <f t="shared" si="96"/>
        <v/>
      </c>
      <c r="O680" s="27" t="b">
        <f>IF(COUNTIF($G$13:G680,G680)&gt;1,TRUE,FALSE)</f>
        <v>0</v>
      </c>
      <c r="P680" s="92" t="str">
        <f t="shared" si="97"/>
        <v/>
      </c>
      <c r="Q680" s="28">
        <f t="shared" si="92"/>
        <v>44166</v>
      </c>
      <c r="R680" s="27" t="b">
        <f t="shared" si="98"/>
        <v>0</v>
      </c>
      <c r="S680" s="4"/>
      <c r="T680" s="4"/>
    </row>
    <row r="681" spans="1:20" s="30" customFormat="1" x14ac:dyDescent="0.25">
      <c r="A681" s="19">
        <v>669</v>
      </c>
      <c r="B681" s="20"/>
      <c r="C681" s="1"/>
      <c r="D681" s="91"/>
      <c r="E681" s="1"/>
      <c r="F681" s="1"/>
      <c r="G681" s="20"/>
      <c r="H681" s="201" t="str">
        <f t="shared" si="93"/>
        <v/>
      </c>
      <c r="I681" s="27" t="b">
        <v>0</v>
      </c>
      <c r="J681" s="92" t="str">
        <f t="shared" si="94"/>
        <v/>
      </c>
      <c r="K681" s="27" t="b">
        <f t="shared" si="90"/>
        <v>0</v>
      </c>
      <c r="L681" s="92" t="str">
        <f t="shared" si="95"/>
        <v/>
      </c>
      <c r="M681" s="27" t="b">
        <f t="shared" si="91"/>
        <v>0</v>
      </c>
      <c r="N681" s="92" t="str">
        <f t="shared" si="96"/>
        <v/>
      </c>
      <c r="O681" s="27" t="b">
        <f>IF(COUNTIF($G$13:G681,G681)&gt;1,TRUE,FALSE)</f>
        <v>0</v>
      </c>
      <c r="P681" s="92" t="str">
        <f t="shared" si="97"/>
        <v/>
      </c>
      <c r="Q681" s="28">
        <f t="shared" si="92"/>
        <v>44166</v>
      </c>
      <c r="R681" s="27" t="b">
        <f t="shared" si="98"/>
        <v>0</v>
      </c>
      <c r="S681" s="4"/>
      <c r="T681" s="4"/>
    </row>
    <row r="682" spans="1:20" s="30" customFormat="1" x14ac:dyDescent="0.25">
      <c r="A682" s="19">
        <v>670</v>
      </c>
      <c r="B682" s="20"/>
      <c r="C682" s="1"/>
      <c r="D682" s="91"/>
      <c r="E682" s="1"/>
      <c r="F682" s="1"/>
      <c r="G682" s="20"/>
      <c r="H682" s="201" t="str">
        <f t="shared" si="93"/>
        <v/>
      </c>
      <c r="I682" s="27" t="b">
        <v>0</v>
      </c>
      <c r="J682" s="92" t="str">
        <f t="shared" si="94"/>
        <v/>
      </c>
      <c r="K682" s="27" t="b">
        <f t="shared" si="90"/>
        <v>0</v>
      </c>
      <c r="L682" s="92" t="str">
        <f t="shared" si="95"/>
        <v/>
      </c>
      <c r="M682" s="27" t="b">
        <f t="shared" si="91"/>
        <v>0</v>
      </c>
      <c r="N682" s="92" t="str">
        <f t="shared" si="96"/>
        <v/>
      </c>
      <c r="O682" s="27" t="b">
        <f>IF(COUNTIF($G$13:G682,G682)&gt;1,TRUE,FALSE)</f>
        <v>0</v>
      </c>
      <c r="P682" s="92" t="str">
        <f t="shared" si="97"/>
        <v/>
      </c>
      <c r="Q682" s="28">
        <f t="shared" si="92"/>
        <v>44166</v>
      </c>
      <c r="R682" s="27" t="b">
        <f t="shared" si="98"/>
        <v>0</v>
      </c>
      <c r="S682" s="4"/>
      <c r="T682" s="4"/>
    </row>
    <row r="683" spans="1:20" s="30" customFormat="1" x14ac:dyDescent="0.25">
      <c r="A683" s="19">
        <v>671</v>
      </c>
      <c r="B683" s="20"/>
      <c r="C683" s="1"/>
      <c r="D683" s="91"/>
      <c r="E683" s="1"/>
      <c r="F683" s="1"/>
      <c r="G683" s="20"/>
      <c r="H683" s="201" t="str">
        <f t="shared" si="93"/>
        <v/>
      </c>
      <c r="I683" s="27" t="b">
        <v>0</v>
      </c>
      <c r="J683" s="92" t="str">
        <f t="shared" si="94"/>
        <v/>
      </c>
      <c r="K683" s="27" t="b">
        <f t="shared" si="90"/>
        <v>0</v>
      </c>
      <c r="L683" s="92" t="str">
        <f t="shared" si="95"/>
        <v/>
      </c>
      <c r="M683" s="27" t="b">
        <f t="shared" si="91"/>
        <v>0</v>
      </c>
      <c r="N683" s="92" t="str">
        <f t="shared" si="96"/>
        <v/>
      </c>
      <c r="O683" s="27" t="b">
        <f>IF(COUNTIF($G$13:G683,G683)&gt;1,TRUE,FALSE)</f>
        <v>0</v>
      </c>
      <c r="P683" s="92" t="str">
        <f t="shared" si="97"/>
        <v/>
      </c>
      <c r="Q683" s="28">
        <f t="shared" si="92"/>
        <v>44166</v>
      </c>
      <c r="R683" s="27" t="b">
        <f t="shared" si="98"/>
        <v>0</v>
      </c>
      <c r="S683" s="4"/>
      <c r="T683" s="4"/>
    </row>
    <row r="684" spans="1:20" s="30" customFormat="1" x14ac:dyDescent="0.25">
      <c r="A684" s="19">
        <v>672</v>
      </c>
      <c r="B684" s="20"/>
      <c r="C684" s="1"/>
      <c r="D684" s="91"/>
      <c r="E684" s="1"/>
      <c r="F684" s="1"/>
      <c r="G684" s="20"/>
      <c r="H684" s="201" t="str">
        <f t="shared" si="93"/>
        <v/>
      </c>
      <c r="I684" s="27" t="b">
        <v>0</v>
      </c>
      <c r="J684" s="92" t="str">
        <f t="shared" si="94"/>
        <v/>
      </c>
      <c r="K684" s="27" t="b">
        <f t="shared" si="90"/>
        <v>0</v>
      </c>
      <c r="L684" s="92" t="str">
        <f t="shared" si="95"/>
        <v/>
      </c>
      <c r="M684" s="27" t="b">
        <f t="shared" si="91"/>
        <v>0</v>
      </c>
      <c r="N684" s="92" t="str">
        <f t="shared" si="96"/>
        <v/>
      </c>
      <c r="O684" s="27" t="b">
        <f>IF(COUNTIF($G$13:G684,G684)&gt;1,TRUE,FALSE)</f>
        <v>0</v>
      </c>
      <c r="P684" s="92" t="str">
        <f t="shared" si="97"/>
        <v/>
      </c>
      <c r="Q684" s="28">
        <f t="shared" si="92"/>
        <v>44166</v>
      </c>
      <c r="R684" s="27" t="b">
        <f t="shared" si="98"/>
        <v>0</v>
      </c>
      <c r="S684" s="4"/>
      <c r="T684" s="4"/>
    </row>
    <row r="685" spans="1:20" s="30" customFormat="1" x14ac:dyDescent="0.25">
      <c r="A685" s="19">
        <v>673</v>
      </c>
      <c r="B685" s="20"/>
      <c r="C685" s="1"/>
      <c r="D685" s="91"/>
      <c r="E685" s="1"/>
      <c r="F685" s="1"/>
      <c r="G685" s="20"/>
      <c r="H685" s="201" t="str">
        <f t="shared" si="93"/>
        <v/>
      </c>
      <c r="I685" s="27" t="b">
        <v>0</v>
      </c>
      <c r="J685" s="92" t="str">
        <f t="shared" si="94"/>
        <v/>
      </c>
      <c r="K685" s="27" t="b">
        <f t="shared" si="90"/>
        <v>0</v>
      </c>
      <c r="L685" s="92" t="str">
        <f t="shared" si="95"/>
        <v/>
      </c>
      <c r="M685" s="27" t="b">
        <f t="shared" si="91"/>
        <v>0</v>
      </c>
      <c r="N685" s="92" t="str">
        <f t="shared" si="96"/>
        <v/>
      </c>
      <c r="O685" s="27" t="b">
        <f>IF(COUNTIF($G$13:G685,G685)&gt;1,TRUE,FALSE)</f>
        <v>0</v>
      </c>
      <c r="P685" s="92" t="str">
        <f t="shared" si="97"/>
        <v/>
      </c>
      <c r="Q685" s="28">
        <f t="shared" si="92"/>
        <v>44166</v>
      </c>
      <c r="R685" s="27" t="b">
        <f t="shared" si="98"/>
        <v>0</v>
      </c>
      <c r="S685" s="4"/>
      <c r="T685" s="4"/>
    </row>
    <row r="686" spans="1:20" s="30" customFormat="1" x14ac:dyDescent="0.25">
      <c r="A686" s="19">
        <v>674</v>
      </c>
      <c r="B686" s="20"/>
      <c r="C686" s="1"/>
      <c r="D686" s="91"/>
      <c r="E686" s="1"/>
      <c r="F686" s="1"/>
      <c r="G686" s="20"/>
      <c r="H686" s="201" t="str">
        <f t="shared" si="93"/>
        <v/>
      </c>
      <c r="I686" s="27" t="b">
        <v>0</v>
      </c>
      <c r="J686" s="92" t="str">
        <f t="shared" si="94"/>
        <v/>
      </c>
      <c r="K686" s="27" t="b">
        <f t="shared" si="90"/>
        <v>0</v>
      </c>
      <c r="L686" s="92" t="str">
        <f t="shared" si="95"/>
        <v/>
      </c>
      <c r="M686" s="27" t="b">
        <f t="shared" si="91"/>
        <v>0</v>
      </c>
      <c r="N686" s="92" t="str">
        <f t="shared" si="96"/>
        <v/>
      </c>
      <c r="O686" s="27" t="b">
        <f>IF(COUNTIF($G$13:G686,G686)&gt;1,TRUE,FALSE)</f>
        <v>0</v>
      </c>
      <c r="P686" s="92" t="str">
        <f t="shared" si="97"/>
        <v/>
      </c>
      <c r="Q686" s="28">
        <f t="shared" si="92"/>
        <v>44166</v>
      </c>
      <c r="R686" s="27" t="b">
        <f t="shared" si="98"/>
        <v>0</v>
      </c>
      <c r="S686" s="4"/>
      <c r="T686" s="4"/>
    </row>
    <row r="687" spans="1:20" s="30" customFormat="1" x14ac:dyDescent="0.25">
      <c r="A687" s="19">
        <v>675</v>
      </c>
      <c r="B687" s="20"/>
      <c r="C687" s="1"/>
      <c r="D687" s="91"/>
      <c r="E687" s="1"/>
      <c r="F687" s="1"/>
      <c r="G687" s="20"/>
      <c r="H687" s="201" t="str">
        <f t="shared" si="93"/>
        <v/>
      </c>
      <c r="I687" s="27" t="b">
        <v>0</v>
      </c>
      <c r="J687" s="92" t="str">
        <f t="shared" si="94"/>
        <v/>
      </c>
      <c r="K687" s="27" t="b">
        <f t="shared" si="90"/>
        <v>0</v>
      </c>
      <c r="L687" s="92" t="str">
        <f t="shared" si="95"/>
        <v/>
      </c>
      <c r="M687" s="27" t="b">
        <f t="shared" si="91"/>
        <v>0</v>
      </c>
      <c r="N687" s="92" t="str">
        <f t="shared" si="96"/>
        <v/>
      </c>
      <c r="O687" s="27" t="b">
        <f>IF(COUNTIF($G$13:G687,G687)&gt;1,TRUE,FALSE)</f>
        <v>0</v>
      </c>
      <c r="P687" s="92" t="str">
        <f t="shared" si="97"/>
        <v/>
      </c>
      <c r="Q687" s="28">
        <f t="shared" si="92"/>
        <v>44166</v>
      </c>
      <c r="R687" s="27" t="b">
        <f t="shared" si="98"/>
        <v>0</v>
      </c>
      <c r="S687" s="4"/>
      <c r="T687" s="4"/>
    </row>
    <row r="688" spans="1:20" s="30" customFormat="1" x14ac:dyDescent="0.25">
      <c r="A688" s="19">
        <v>676</v>
      </c>
      <c r="B688" s="20"/>
      <c r="C688" s="1"/>
      <c r="D688" s="91"/>
      <c r="E688" s="1"/>
      <c r="F688" s="1"/>
      <c r="G688" s="20"/>
      <c r="H688" s="201" t="str">
        <f t="shared" si="93"/>
        <v/>
      </c>
      <c r="I688" s="27" t="b">
        <v>0</v>
      </c>
      <c r="J688" s="92" t="str">
        <f t="shared" si="94"/>
        <v/>
      </c>
      <c r="K688" s="27" t="b">
        <f t="shared" si="90"/>
        <v>0</v>
      </c>
      <c r="L688" s="92" t="str">
        <f t="shared" si="95"/>
        <v/>
      </c>
      <c r="M688" s="27" t="b">
        <f t="shared" si="91"/>
        <v>0</v>
      </c>
      <c r="N688" s="92" t="str">
        <f t="shared" si="96"/>
        <v/>
      </c>
      <c r="O688" s="27" t="b">
        <f>IF(COUNTIF($G$13:G688,G688)&gt;1,TRUE,FALSE)</f>
        <v>0</v>
      </c>
      <c r="P688" s="92" t="str">
        <f t="shared" si="97"/>
        <v/>
      </c>
      <c r="Q688" s="28">
        <f t="shared" si="92"/>
        <v>44166</v>
      </c>
      <c r="R688" s="27" t="b">
        <f t="shared" si="98"/>
        <v>0</v>
      </c>
      <c r="S688" s="4"/>
      <c r="T688" s="4"/>
    </row>
    <row r="689" spans="1:20" s="30" customFormat="1" x14ac:dyDescent="0.25">
      <c r="A689" s="19">
        <v>677</v>
      </c>
      <c r="B689" s="20"/>
      <c r="C689" s="1"/>
      <c r="D689" s="91"/>
      <c r="E689" s="1"/>
      <c r="F689" s="1"/>
      <c r="G689" s="20"/>
      <c r="H689" s="201" t="str">
        <f t="shared" si="93"/>
        <v/>
      </c>
      <c r="I689" s="27" t="b">
        <v>0</v>
      </c>
      <c r="J689" s="92" t="str">
        <f t="shared" si="94"/>
        <v/>
      </c>
      <c r="K689" s="27" t="b">
        <f t="shared" si="90"/>
        <v>0</v>
      </c>
      <c r="L689" s="92" t="str">
        <f t="shared" si="95"/>
        <v/>
      </c>
      <c r="M689" s="27" t="b">
        <f t="shared" si="91"/>
        <v>0</v>
      </c>
      <c r="N689" s="92" t="str">
        <f t="shared" si="96"/>
        <v/>
      </c>
      <c r="O689" s="27" t="b">
        <f>IF(COUNTIF($G$13:G689,G689)&gt;1,TRUE,FALSE)</f>
        <v>0</v>
      </c>
      <c r="P689" s="92" t="str">
        <f t="shared" si="97"/>
        <v/>
      </c>
      <c r="Q689" s="28">
        <f t="shared" si="92"/>
        <v>44166</v>
      </c>
      <c r="R689" s="27" t="b">
        <f t="shared" si="98"/>
        <v>0</v>
      </c>
      <c r="S689" s="4"/>
      <c r="T689" s="4"/>
    </row>
    <row r="690" spans="1:20" s="30" customFormat="1" x14ac:dyDescent="0.25">
      <c r="A690" s="19">
        <v>678</v>
      </c>
      <c r="B690" s="20"/>
      <c r="C690" s="1"/>
      <c r="D690" s="91"/>
      <c r="E690" s="1"/>
      <c r="F690" s="1"/>
      <c r="G690" s="20"/>
      <c r="H690" s="201" t="str">
        <f t="shared" si="93"/>
        <v/>
      </c>
      <c r="I690" s="27" t="b">
        <v>0</v>
      </c>
      <c r="J690" s="92" t="str">
        <f t="shared" si="94"/>
        <v/>
      </c>
      <c r="K690" s="27" t="b">
        <f t="shared" si="90"/>
        <v>0</v>
      </c>
      <c r="L690" s="92" t="str">
        <f t="shared" si="95"/>
        <v/>
      </c>
      <c r="M690" s="27" t="b">
        <f t="shared" si="91"/>
        <v>0</v>
      </c>
      <c r="N690" s="92" t="str">
        <f t="shared" si="96"/>
        <v/>
      </c>
      <c r="O690" s="27" t="b">
        <f>IF(COUNTIF($G$13:G690,G690)&gt;1,TRUE,FALSE)</f>
        <v>0</v>
      </c>
      <c r="P690" s="92" t="str">
        <f t="shared" si="97"/>
        <v/>
      </c>
      <c r="Q690" s="28">
        <f t="shared" si="92"/>
        <v>44166</v>
      </c>
      <c r="R690" s="27" t="b">
        <f t="shared" si="98"/>
        <v>0</v>
      </c>
      <c r="S690" s="4"/>
      <c r="T690" s="4"/>
    </row>
    <row r="691" spans="1:20" s="30" customFormat="1" x14ac:dyDescent="0.25">
      <c r="A691" s="19">
        <v>679</v>
      </c>
      <c r="B691" s="20"/>
      <c r="C691" s="1"/>
      <c r="D691" s="91"/>
      <c r="E691" s="1"/>
      <c r="F691" s="1"/>
      <c r="G691" s="20"/>
      <c r="H691" s="201" t="str">
        <f t="shared" si="93"/>
        <v/>
      </c>
      <c r="I691" s="27" t="b">
        <v>0</v>
      </c>
      <c r="J691" s="92" t="str">
        <f t="shared" si="94"/>
        <v/>
      </c>
      <c r="K691" s="27" t="b">
        <f t="shared" si="90"/>
        <v>0</v>
      </c>
      <c r="L691" s="92" t="str">
        <f t="shared" si="95"/>
        <v/>
      </c>
      <c r="M691" s="27" t="b">
        <f t="shared" si="91"/>
        <v>0</v>
      </c>
      <c r="N691" s="92" t="str">
        <f t="shared" si="96"/>
        <v/>
      </c>
      <c r="O691" s="27" t="b">
        <f>IF(COUNTIF($G$13:G691,G691)&gt;1,TRUE,FALSE)</f>
        <v>0</v>
      </c>
      <c r="P691" s="92" t="str">
        <f t="shared" si="97"/>
        <v/>
      </c>
      <c r="Q691" s="28">
        <f t="shared" si="92"/>
        <v>44166</v>
      </c>
      <c r="R691" s="27" t="b">
        <f t="shared" si="98"/>
        <v>0</v>
      </c>
      <c r="S691" s="4"/>
      <c r="T691" s="4"/>
    </row>
    <row r="692" spans="1:20" s="30" customFormat="1" x14ac:dyDescent="0.25">
      <c r="A692" s="19">
        <v>680</v>
      </c>
      <c r="B692" s="20"/>
      <c r="C692" s="1"/>
      <c r="D692" s="91"/>
      <c r="E692" s="1"/>
      <c r="F692" s="1"/>
      <c r="G692" s="20"/>
      <c r="H692" s="201" t="str">
        <f t="shared" si="93"/>
        <v/>
      </c>
      <c r="I692" s="27" t="b">
        <v>0</v>
      </c>
      <c r="J692" s="92" t="str">
        <f t="shared" si="94"/>
        <v/>
      </c>
      <c r="K692" s="27" t="b">
        <f t="shared" si="90"/>
        <v>0</v>
      </c>
      <c r="L692" s="92" t="str">
        <f t="shared" si="95"/>
        <v/>
      </c>
      <c r="M692" s="27" t="b">
        <f t="shared" si="91"/>
        <v>0</v>
      </c>
      <c r="N692" s="92" t="str">
        <f t="shared" si="96"/>
        <v/>
      </c>
      <c r="O692" s="27" t="b">
        <f>IF(COUNTIF($G$13:G692,G692)&gt;1,TRUE,FALSE)</f>
        <v>0</v>
      </c>
      <c r="P692" s="92" t="str">
        <f t="shared" si="97"/>
        <v/>
      </c>
      <c r="Q692" s="28">
        <f t="shared" si="92"/>
        <v>44166</v>
      </c>
      <c r="R692" s="27" t="b">
        <f t="shared" si="98"/>
        <v>0</v>
      </c>
      <c r="S692" s="4"/>
      <c r="T692" s="4"/>
    </row>
    <row r="693" spans="1:20" s="30" customFormat="1" x14ac:dyDescent="0.25">
      <c r="A693" s="19">
        <v>681</v>
      </c>
      <c r="B693" s="20"/>
      <c r="C693" s="1"/>
      <c r="D693" s="91"/>
      <c r="E693" s="1"/>
      <c r="F693" s="1"/>
      <c r="G693" s="20"/>
      <c r="H693" s="201" t="str">
        <f t="shared" si="93"/>
        <v/>
      </c>
      <c r="I693" s="27" t="b">
        <v>0</v>
      </c>
      <c r="J693" s="92" t="str">
        <f t="shared" si="94"/>
        <v/>
      </c>
      <c r="K693" s="27" t="b">
        <f t="shared" si="90"/>
        <v>0</v>
      </c>
      <c r="L693" s="92" t="str">
        <f t="shared" si="95"/>
        <v/>
      </c>
      <c r="M693" s="27" t="b">
        <f t="shared" si="91"/>
        <v>0</v>
      </c>
      <c r="N693" s="92" t="str">
        <f t="shared" si="96"/>
        <v/>
      </c>
      <c r="O693" s="27" t="b">
        <f>IF(COUNTIF($G$13:G693,G693)&gt;1,TRUE,FALSE)</f>
        <v>0</v>
      </c>
      <c r="P693" s="92" t="str">
        <f t="shared" si="97"/>
        <v/>
      </c>
      <c r="Q693" s="28">
        <f t="shared" si="92"/>
        <v>44166</v>
      </c>
      <c r="R693" s="27" t="b">
        <f t="shared" si="98"/>
        <v>0</v>
      </c>
      <c r="S693" s="4"/>
      <c r="T693" s="4"/>
    </row>
    <row r="694" spans="1:20" s="30" customFormat="1" x14ac:dyDescent="0.25">
      <c r="A694" s="19">
        <v>682</v>
      </c>
      <c r="B694" s="20"/>
      <c r="C694" s="1"/>
      <c r="D694" s="91"/>
      <c r="E694" s="1"/>
      <c r="F694" s="1"/>
      <c r="G694" s="20"/>
      <c r="H694" s="201" t="str">
        <f t="shared" si="93"/>
        <v/>
      </c>
      <c r="I694" s="27" t="b">
        <v>0</v>
      </c>
      <c r="J694" s="92" t="str">
        <f t="shared" si="94"/>
        <v/>
      </c>
      <c r="K694" s="27" t="b">
        <f t="shared" si="90"/>
        <v>0</v>
      </c>
      <c r="L694" s="92" t="str">
        <f t="shared" si="95"/>
        <v/>
      </c>
      <c r="M694" s="27" t="b">
        <f t="shared" si="91"/>
        <v>0</v>
      </c>
      <c r="N694" s="92" t="str">
        <f t="shared" si="96"/>
        <v/>
      </c>
      <c r="O694" s="27" t="b">
        <f>IF(COUNTIF($G$13:G694,G694)&gt;1,TRUE,FALSE)</f>
        <v>0</v>
      </c>
      <c r="P694" s="92" t="str">
        <f t="shared" si="97"/>
        <v/>
      </c>
      <c r="Q694" s="28">
        <f t="shared" si="92"/>
        <v>44166</v>
      </c>
      <c r="R694" s="27" t="b">
        <f t="shared" si="98"/>
        <v>0</v>
      </c>
      <c r="S694" s="4"/>
      <c r="T694" s="4"/>
    </row>
    <row r="695" spans="1:20" s="30" customFormat="1" x14ac:dyDescent="0.25">
      <c r="A695" s="19">
        <v>683</v>
      </c>
      <c r="B695" s="20"/>
      <c r="C695" s="1"/>
      <c r="D695" s="91"/>
      <c r="E695" s="1"/>
      <c r="F695" s="1"/>
      <c r="G695" s="20"/>
      <c r="H695" s="201" t="str">
        <f t="shared" si="93"/>
        <v/>
      </c>
      <c r="I695" s="27" t="b">
        <v>0</v>
      </c>
      <c r="J695" s="92" t="str">
        <f t="shared" si="94"/>
        <v/>
      </c>
      <c r="K695" s="27" t="b">
        <f t="shared" si="90"/>
        <v>0</v>
      </c>
      <c r="L695" s="92" t="str">
        <f t="shared" si="95"/>
        <v/>
      </c>
      <c r="M695" s="27" t="b">
        <f t="shared" si="91"/>
        <v>0</v>
      </c>
      <c r="N695" s="92" t="str">
        <f t="shared" si="96"/>
        <v/>
      </c>
      <c r="O695" s="27" t="b">
        <f>IF(COUNTIF($G$13:G695,G695)&gt;1,TRUE,FALSE)</f>
        <v>0</v>
      </c>
      <c r="P695" s="92" t="str">
        <f t="shared" si="97"/>
        <v/>
      </c>
      <c r="Q695" s="28">
        <f t="shared" si="92"/>
        <v>44166</v>
      </c>
      <c r="R695" s="27" t="b">
        <f t="shared" si="98"/>
        <v>0</v>
      </c>
      <c r="S695" s="4"/>
      <c r="T695" s="4"/>
    </row>
    <row r="696" spans="1:20" s="30" customFormat="1" x14ac:dyDescent="0.25">
      <c r="A696" s="19">
        <v>684</v>
      </c>
      <c r="B696" s="20"/>
      <c r="C696" s="1"/>
      <c r="D696" s="91"/>
      <c r="E696" s="1"/>
      <c r="F696" s="1"/>
      <c r="G696" s="20"/>
      <c r="H696" s="201" t="str">
        <f t="shared" si="93"/>
        <v/>
      </c>
      <c r="I696" s="27" t="b">
        <v>0</v>
      </c>
      <c r="J696" s="92" t="str">
        <f t="shared" si="94"/>
        <v/>
      </c>
      <c r="K696" s="27" t="b">
        <f t="shared" si="90"/>
        <v>0</v>
      </c>
      <c r="L696" s="92" t="str">
        <f t="shared" si="95"/>
        <v/>
      </c>
      <c r="M696" s="27" t="b">
        <f t="shared" si="91"/>
        <v>0</v>
      </c>
      <c r="N696" s="92" t="str">
        <f t="shared" si="96"/>
        <v/>
      </c>
      <c r="O696" s="27" t="b">
        <f>IF(COUNTIF($G$13:G696,G696)&gt;1,TRUE,FALSE)</f>
        <v>0</v>
      </c>
      <c r="P696" s="92" t="str">
        <f t="shared" si="97"/>
        <v/>
      </c>
      <c r="Q696" s="28">
        <f t="shared" si="92"/>
        <v>44166</v>
      </c>
      <c r="R696" s="27" t="b">
        <f t="shared" si="98"/>
        <v>0</v>
      </c>
      <c r="S696" s="4"/>
      <c r="T696" s="4"/>
    </row>
    <row r="697" spans="1:20" s="30" customFormat="1" x14ac:dyDescent="0.25">
      <c r="A697" s="19">
        <v>685</v>
      </c>
      <c r="B697" s="20"/>
      <c r="C697" s="1"/>
      <c r="D697" s="91"/>
      <c r="E697" s="1"/>
      <c r="F697" s="1"/>
      <c r="G697" s="20"/>
      <c r="H697" s="201" t="str">
        <f t="shared" si="93"/>
        <v/>
      </c>
      <c r="I697" s="27" t="b">
        <v>0</v>
      </c>
      <c r="J697" s="92" t="str">
        <f t="shared" si="94"/>
        <v/>
      </c>
      <c r="K697" s="27" t="b">
        <f t="shared" si="90"/>
        <v>0</v>
      </c>
      <c r="L697" s="92" t="str">
        <f t="shared" si="95"/>
        <v/>
      </c>
      <c r="M697" s="27" t="b">
        <f t="shared" si="91"/>
        <v>0</v>
      </c>
      <c r="N697" s="92" t="str">
        <f t="shared" si="96"/>
        <v/>
      </c>
      <c r="O697" s="27" t="b">
        <f>IF(COUNTIF($G$13:G697,G697)&gt;1,TRUE,FALSE)</f>
        <v>0</v>
      </c>
      <c r="P697" s="92" t="str">
        <f t="shared" si="97"/>
        <v/>
      </c>
      <c r="Q697" s="28">
        <f t="shared" si="92"/>
        <v>44166</v>
      </c>
      <c r="R697" s="27" t="b">
        <f t="shared" si="98"/>
        <v>0</v>
      </c>
      <c r="S697" s="4"/>
      <c r="T697" s="4"/>
    </row>
    <row r="698" spans="1:20" s="30" customFormat="1" x14ac:dyDescent="0.25">
      <c r="A698" s="19">
        <v>686</v>
      </c>
      <c r="B698" s="20"/>
      <c r="C698" s="1"/>
      <c r="D698" s="91"/>
      <c r="E698" s="1"/>
      <c r="F698" s="1"/>
      <c r="G698" s="20"/>
      <c r="H698" s="201" t="str">
        <f t="shared" si="93"/>
        <v/>
      </c>
      <c r="I698" s="27" t="b">
        <v>0</v>
      </c>
      <c r="J698" s="92" t="str">
        <f t="shared" si="94"/>
        <v/>
      </c>
      <c r="K698" s="27" t="b">
        <f t="shared" si="90"/>
        <v>0</v>
      </c>
      <c r="L698" s="92" t="str">
        <f t="shared" si="95"/>
        <v/>
      </c>
      <c r="M698" s="27" t="b">
        <f t="shared" si="91"/>
        <v>0</v>
      </c>
      <c r="N698" s="92" t="str">
        <f t="shared" si="96"/>
        <v/>
      </c>
      <c r="O698" s="27" t="b">
        <f>IF(COUNTIF($G$13:G698,G698)&gt;1,TRUE,FALSE)</f>
        <v>0</v>
      </c>
      <c r="P698" s="92" t="str">
        <f t="shared" si="97"/>
        <v/>
      </c>
      <c r="Q698" s="28">
        <f t="shared" si="92"/>
        <v>44166</v>
      </c>
      <c r="R698" s="27" t="b">
        <f t="shared" si="98"/>
        <v>0</v>
      </c>
      <c r="S698" s="4"/>
      <c r="T698" s="4"/>
    </row>
    <row r="699" spans="1:20" s="30" customFormat="1" x14ac:dyDescent="0.25">
      <c r="A699" s="19">
        <v>687</v>
      </c>
      <c r="B699" s="20"/>
      <c r="C699" s="1"/>
      <c r="D699" s="91"/>
      <c r="E699" s="1"/>
      <c r="F699" s="1"/>
      <c r="G699" s="20"/>
      <c r="H699" s="201" t="str">
        <f t="shared" si="93"/>
        <v/>
      </c>
      <c r="I699" s="27" t="b">
        <v>0</v>
      </c>
      <c r="J699" s="92" t="str">
        <f t="shared" si="94"/>
        <v/>
      </c>
      <c r="K699" s="27" t="b">
        <f t="shared" si="90"/>
        <v>0</v>
      </c>
      <c r="L699" s="92" t="str">
        <f t="shared" si="95"/>
        <v/>
      </c>
      <c r="M699" s="27" t="b">
        <f t="shared" si="91"/>
        <v>0</v>
      </c>
      <c r="N699" s="92" t="str">
        <f t="shared" si="96"/>
        <v/>
      </c>
      <c r="O699" s="27" t="b">
        <f>IF(COUNTIF($G$13:G699,G699)&gt;1,TRUE,FALSE)</f>
        <v>0</v>
      </c>
      <c r="P699" s="92" t="str">
        <f t="shared" si="97"/>
        <v/>
      </c>
      <c r="Q699" s="28">
        <f t="shared" si="92"/>
        <v>44166</v>
      </c>
      <c r="R699" s="27" t="b">
        <f t="shared" si="98"/>
        <v>0</v>
      </c>
      <c r="S699" s="4"/>
      <c r="T699" s="4"/>
    </row>
    <row r="700" spans="1:20" s="30" customFormat="1" x14ac:dyDescent="0.25">
      <c r="A700" s="19">
        <v>688</v>
      </c>
      <c r="B700" s="20"/>
      <c r="C700" s="1"/>
      <c r="D700" s="91"/>
      <c r="E700" s="1"/>
      <c r="F700" s="1"/>
      <c r="G700" s="20"/>
      <c r="H700" s="201" t="str">
        <f t="shared" si="93"/>
        <v/>
      </c>
      <c r="I700" s="27" t="b">
        <v>0</v>
      </c>
      <c r="J700" s="92" t="str">
        <f t="shared" si="94"/>
        <v/>
      </c>
      <c r="K700" s="27" t="b">
        <f t="shared" si="90"/>
        <v>0</v>
      </c>
      <c r="L700" s="92" t="str">
        <f t="shared" si="95"/>
        <v/>
      </c>
      <c r="M700" s="27" t="b">
        <f t="shared" si="91"/>
        <v>0</v>
      </c>
      <c r="N700" s="92" t="str">
        <f t="shared" si="96"/>
        <v/>
      </c>
      <c r="O700" s="27" t="b">
        <f>IF(COUNTIF($G$13:G700,G700)&gt;1,TRUE,FALSE)</f>
        <v>0</v>
      </c>
      <c r="P700" s="92" t="str">
        <f t="shared" si="97"/>
        <v/>
      </c>
      <c r="Q700" s="28">
        <f t="shared" si="92"/>
        <v>44166</v>
      </c>
      <c r="R700" s="27" t="b">
        <f t="shared" si="98"/>
        <v>0</v>
      </c>
      <c r="S700" s="4"/>
      <c r="T700" s="4"/>
    </row>
    <row r="701" spans="1:20" s="30" customFormat="1" x14ac:dyDescent="0.25">
      <c r="A701" s="19">
        <v>689</v>
      </c>
      <c r="B701" s="20"/>
      <c r="C701" s="1"/>
      <c r="D701" s="91"/>
      <c r="E701" s="1"/>
      <c r="F701" s="1"/>
      <c r="G701" s="20"/>
      <c r="H701" s="201" t="str">
        <f t="shared" si="93"/>
        <v/>
      </c>
      <c r="I701" s="27" t="b">
        <v>0</v>
      </c>
      <c r="J701" s="92" t="str">
        <f t="shared" si="94"/>
        <v/>
      </c>
      <c r="K701" s="27" t="b">
        <f t="shared" si="90"/>
        <v>0</v>
      </c>
      <c r="L701" s="92" t="str">
        <f t="shared" si="95"/>
        <v/>
      </c>
      <c r="M701" s="27" t="b">
        <f t="shared" si="91"/>
        <v>0</v>
      </c>
      <c r="N701" s="92" t="str">
        <f t="shared" si="96"/>
        <v/>
      </c>
      <c r="O701" s="27" t="b">
        <f>IF(COUNTIF($G$13:G701,G701)&gt;1,TRUE,FALSE)</f>
        <v>0</v>
      </c>
      <c r="P701" s="92" t="str">
        <f t="shared" si="97"/>
        <v/>
      </c>
      <c r="Q701" s="28">
        <f t="shared" si="92"/>
        <v>44166</v>
      </c>
      <c r="R701" s="27" t="b">
        <f t="shared" si="98"/>
        <v>0</v>
      </c>
      <c r="S701" s="4"/>
      <c r="T701" s="4"/>
    </row>
    <row r="702" spans="1:20" s="30" customFormat="1" x14ac:dyDescent="0.25">
      <c r="A702" s="19">
        <v>690</v>
      </c>
      <c r="B702" s="20"/>
      <c r="C702" s="1"/>
      <c r="D702" s="91"/>
      <c r="E702" s="1"/>
      <c r="F702" s="1"/>
      <c r="G702" s="20"/>
      <c r="H702" s="201" t="str">
        <f t="shared" si="93"/>
        <v/>
      </c>
      <c r="I702" s="27" t="b">
        <v>0</v>
      </c>
      <c r="J702" s="92" t="str">
        <f t="shared" si="94"/>
        <v/>
      </c>
      <c r="K702" s="27" t="b">
        <f t="shared" si="90"/>
        <v>0</v>
      </c>
      <c r="L702" s="92" t="str">
        <f t="shared" si="95"/>
        <v/>
      </c>
      <c r="M702" s="27" t="b">
        <f t="shared" si="91"/>
        <v>0</v>
      </c>
      <c r="N702" s="92" t="str">
        <f t="shared" si="96"/>
        <v/>
      </c>
      <c r="O702" s="27" t="b">
        <f>IF(COUNTIF($G$13:G702,G702)&gt;1,TRUE,FALSE)</f>
        <v>0</v>
      </c>
      <c r="P702" s="92" t="str">
        <f t="shared" si="97"/>
        <v/>
      </c>
      <c r="Q702" s="28">
        <f t="shared" si="92"/>
        <v>44166</v>
      </c>
      <c r="R702" s="27" t="b">
        <f t="shared" si="98"/>
        <v>0</v>
      </c>
      <c r="S702" s="4"/>
      <c r="T702" s="4"/>
    </row>
    <row r="703" spans="1:20" s="30" customFormat="1" x14ac:dyDescent="0.25">
      <c r="A703" s="19">
        <v>691</v>
      </c>
      <c r="B703" s="20"/>
      <c r="C703" s="1"/>
      <c r="D703" s="91"/>
      <c r="E703" s="1"/>
      <c r="F703" s="1"/>
      <c r="G703" s="20"/>
      <c r="H703" s="201" t="str">
        <f t="shared" si="93"/>
        <v/>
      </c>
      <c r="I703" s="27" t="b">
        <v>0</v>
      </c>
      <c r="J703" s="92" t="str">
        <f t="shared" si="94"/>
        <v/>
      </c>
      <c r="K703" s="27" t="b">
        <f t="shared" si="90"/>
        <v>0</v>
      </c>
      <c r="L703" s="92" t="str">
        <f t="shared" si="95"/>
        <v/>
      </c>
      <c r="M703" s="27" t="b">
        <f t="shared" si="91"/>
        <v>0</v>
      </c>
      <c r="N703" s="92" t="str">
        <f t="shared" si="96"/>
        <v/>
      </c>
      <c r="O703" s="27" t="b">
        <f>IF(COUNTIF($G$13:G703,G703)&gt;1,TRUE,FALSE)</f>
        <v>0</v>
      </c>
      <c r="P703" s="92" t="str">
        <f t="shared" si="97"/>
        <v/>
      </c>
      <c r="Q703" s="28">
        <f t="shared" si="92"/>
        <v>44166</v>
      </c>
      <c r="R703" s="27" t="b">
        <f t="shared" si="98"/>
        <v>0</v>
      </c>
      <c r="S703" s="4"/>
      <c r="T703" s="4"/>
    </row>
    <row r="704" spans="1:20" s="30" customFormat="1" x14ac:dyDescent="0.25">
      <c r="A704" s="19">
        <v>692</v>
      </c>
      <c r="B704" s="20"/>
      <c r="C704" s="1"/>
      <c r="D704" s="91"/>
      <c r="E704" s="1"/>
      <c r="F704" s="1"/>
      <c r="G704" s="20"/>
      <c r="H704" s="201" t="str">
        <f t="shared" si="93"/>
        <v/>
      </c>
      <c r="I704" s="27" t="b">
        <v>0</v>
      </c>
      <c r="J704" s="92" t="str">
        <f t="shared" si="94"/>
        <v/>
      </c>
      <c r="K704" s="27" t="b">
        <f t="shared" si="90"/>
        <v>0</v>
      </c>
      <c r="L704" s="92" t="str">
        <f t="shared" si="95"/>
        <v/>
      </c>
      <c r="M704" s="27" t="b">
        <f t="shared" si="91"/>
        <v>0</v>
      </c>
      <c r="N704" s="92" t="str">
        <f t="shared" si="96"/>
        <v/>
      </c>
      <c r="O704" s="27" t="b">
        <f>IF(COUNTIF($G$13:G704,G704)&gt;1,TRUE,FALSE)</f>
        <v>0</v>
      </c>
      <c r="P704" s="92" t="str">
        <f t="shared" si="97"/>
        <v/>
      </c>
      <c r="Q704" s="28">
        <f t="shared" si="92"/>
        <v>44166</v>
      </c>
      <c r="R704" s="27" t="b">
        <f t="shared" si="98"/>
        <v>0</v>
      </c>
      <c r="S704" s="4"/>
      <c r="T704" s="4"/>
    </row>
    <row r="705" spans="1:20" s="30" customFormat="1" x14ac:dyDescent="0.25">
      <c r="A705" s="19">
        <v>693</v>
      </c>
      <c r="B705" s="20"/>
      <c r="C705" s="1"/>
      <c r="D705" s="91"/>
      <c r="E705" s="1"/>
      <c r="F705" s="1"/>
      <c r="G705" s="20"/>
      <c r="H705" s="201" t="str">
        <f t="shared" si="93"/>
        <v/>
      </c>
      <c r="I705" s="27" t="b">
        <v>0</v>
      </c>
      <c r="J705" s="92" t="str">
        <f t="shared" si="94"/>
        <v/>
      </c>
      <c r="K705" s="27" t="b">
        <f t="shared" si="90"/>
        <v>0</v>
      </c>
      <c r="L705" s="92" t="str">
        <f t="shared" si="95"/>
        <v/>
      </c>
      <c r="M705" s="27" t="b">
        <f t="shared" si="91"/>
        <v>0</v>
      </c>
      <c r="N705" s="92" t="str">
        <f t="shared" si="96"/>
        <v/>
      </c>
      <c r="O705" s="27" t="b">
        <f>IF(COUNTIF($G$13:G705,G705)&gt;1,TRUE,FALSE)</f>
        <v>0</v>
      </c>
      <c r="P705" s="92" t="str">
        <f t="shared" si="97"/>
        <v/>
      </c>
      <c r="Q705" s="28">
        <f t="shared" si="92"/>
        <v>44166</v>
      </c>
      <c r="R705" s="27" t="b">
        <f t="shared" si="98"/>
        <v>0</v>
      </c>
      <c r="S705" s="4"/>
      <c r="T705" s="4"/>
    </row>
    <row r="706" spans="1:20" s="30" customFormat="1" x14ac:dyDescent="0.25">
      <c r="A706" s="19">
        <v>694</v>
      </c>
      <c r="B706" s="20"/>
      <c r="C706" s="1"/>
      <c r="D706" s="91"/>
      <c r="E706" s="1"/>
      <c r="F706" s="1"/>
      <c r="G706" s="20"/>
      <c r="H706" s="201" t="str">
        <f t="shared" si="93"/>
        <v/>
      </c>
      <c r="I706" s="27" t="b">
        <v>0</v>
      </c>
      <c r="J706" s="92" t="str">
        <f t="shared" si="94"/>
        <v/>
      </c>
      <c r="K706" s="27" t="b">
        <f t="shared" si="90"/>
        <v>0</v>
      </c>
      <c r="L706" s="92" t="str">
        <f t="shared" si="95"/>
        <v/>
      </c>
      <c r="M706" s="27" t="b">
        <f t="shared" si="91"/>
        <v>0</v>
      </c>
      <c r="N706" s="92" t="str">
        <f t="shared" si="96"/>
        <v/>
      </c>
      <c r="O706" s="27" t="b">
        <f>IF(COUNTIF($G$13:G706,G706)&gt;1,TRUE,FALSE)</f>
        <v>0</v>
      </c>
      <c r="P706" s="92" t="str">
        <f t="shared" si="97"/>
        <v/>
      </c>
      <c r="Q706" s="28">
        <f t="shared" si="92"/>
        <v>44166</v>
      </c>
      <c r="R706" s="27" t="b">
        <f t="shared" si="98"/>
        <v>0</v>
      </c>
      <c r="S706" s="4"/>
      <c r="T706" s="4"/>
    </row>
    <row r="707" spans="1:20" s="30" customFormat="1" x14ac:dyDescent="0.25">
      <c r="A707" s="19">
        <v>695</v>
      </c>
      <c r="B707" s="20"/>
      <c r="C707" s="1"/>
      <c r="D707" s="91"/>
      <c r="E707" s="1"/>
      <c r="F707" s="1"/>
      <c r="G707" s="20"/>
      <c r="H707" s="201" t="str">
        <f t="shared" si="93"/>
        <v/>
      </c>
      <c r="I707" s="27" t="b">
        <v>0</v>
      </c>
      <c r="J707" s="92" t="str">
        <f t="shared" si="94"/>
        <v/>
      </c>
      <c r="K707" s="27" t="b">
        <f t="shared" si="90"/>
        <v>0</v>
      </c>
      <c r="L707" s="92" t="str">
        <f t="shared" si="95"/>
        <v/>
      </c>
      <c r="M707" s="27" t="b">
        <f t="shared" si="91"/>
        <v>0</v>
      </c>
      <c r="N707" s="92" t="str">
        <f t="shared" si="96"/>
        <v/>
      </c>
      <c r="O707" s="27" t="b">
        <f>IF(COUNTIF($G$13:G707,G707)&gt;1,TRUE,FALSE)</f>
        <v>0</v>
      </c>
      <c r="P707" s="92" t="str">
        <f t="shared" si="97"/>
        <v/>
      </c>
      <c r="Q707" s="28">
        <f t="shared" si="92"/>
        <v>44166</v>
      </c>
      <c r="R707" s="27" t="b">
        <f t="shared" si="98"/>
        <v>0</v>
      </c>
      <c r="S707" s="4"/>
      <c r="T707" s="4"/>
    </row>
    <row r="708" spans="1:20" s="30" customFormat="1" x14ac:dyDescent="0.25">
      <c r="A708" s="19">
        <v>696</v>
      </c>
      <c r="B708" s="20"/>
      <c r="C708" s="1"/>
      <c r="D708" s="91"/>
      <c r="E708" s="1"/>
      <c r="F708" s="1"/>
      <c r="G708" s="20"/>
      <c r="H708" s="201" t="str">
        <f t="shared" si="93"/>
        <v/>
      </c>
      <c r="I708" s="27" t="b">
        <v>0</v>
      </c>
      <c r="J708" s="92" t="str">
        <f t="shared" si="94"/>
        <v/>
      </c>
      <c r="K708" s="27" t="b">
        <f t="shared" si="90"/>
        <v>0</v>
      </c>
      <c r="L708" s="92" t="str">
        <f t="shared" si="95"/>
        <v/>
      </c>
      <c r="M708" s="27" t="b">
        <f t="shared" si="91"/>
        <v>0</v>
      </c>
      <c r="N708" s="92" t="str">
        <f t="shared" si="96"/>
        <v/>
      </c>
      <c r="O708" s="27" t="b">
        <f>IF(COUNTIF($G$13:G708,G708)&gt;1,TRUE,FALSE)</f>
        <v>0</v>
      </c>
      <c r="P708" s="92" t="str">
        <f t="shared" si="97"/>
        <v/>
      </c>
      <c r="Q708" s="28">
        <f t="shared" si="92"/>
        <v>44166</v>
      </c>
      <c r="R708" s="27" t="b">
        <f t="shared" si="98"/>
        <v>0</v>
      </c>
      <c r="S708" s="4"/>
      <c r="T708" s="4"/>
    </row>
    <row r="709" spans="1:20" s="30" customFormat="1" x14ac:dyDescent="0.25">
      <c r="A709" s="19">
        <v>697</v>
      </c>
      <c r="B709" s="20"/>
      <c r="C709" s="1"/>
      <c r="D709" s="91"/>
      <c r="E709" s="1"/>
      <c r="F709" s="1"/>
      <c r="G709" s="20"/>
      <c r="H709" s="201" t="str">
        <f t="shared" si="93"/>
        <v/>
      </c>
      <c r="I709" s="27" t="b">
        <v>0</v>
      </c>
      <c r="J709" s="92" t="str">
        <f t="shared" si="94"/>
        <v/>
      </c>
      <c r="K709" s="27" t="b">
        <f t="shared" si="90"/>
        <v>0</v>
      </c>
      <c r="L709" s="92" t="str">
        <f t="shared" si="95"/>
        <v/>
      </c>
      <c r="M709" s="27" t="b">
        <f t="shared" si="91"/>
        <v>0</v>
      </c>
      <c r="N709" s="92" t="str">
        <f t="shared" si="96"/>
        <v/>
      </c>
      <c r="O709" s="27" t="b">
        <f>IF(COUNTIF($G$13:G709,G709)&gt;1,TRUE,FALSE)</f>
        <v>0</v>
      </c>
      <c r="P709" s="92" t="str">
        <f t="shared" si="97"/>
        <v/>
      </c>
      <c r="Q709" s="28">
        <f t="shared" si="92"/>
        <v>44166</v>
      </c>
      <c r="R709" s="27" t="b">
        <f t="shared" si="98"/>
        <v>0</v>
      </c>
      <c r="S709" s="4"/>
      <c r="T709" s="4"/>
    </row>
    <row r="710" spans="1:20" s="30" customFormat="1" x14ac:dyDescent="0.25">
      <c r="A710" s="19">
        <v>698</v>
      </c>
      <c r="B710" s="20"/>
      <c r="C710" s="1"/>
      <c r="D710" s="91"/>
      <c r="E710" s="1"/>
      <c r="F710" s="1"/>
      <c r="G710" s="20"/>
      <c r="H710" s="201" t="str">
        <f t="shared" si="93"/>
        <v/>
      </c>
      <c r="I710" s="27" t="b">
        <v>0</v>
      </c>
      <c r="J710" s="92" t="str">
        <f t="shared" si="94"/>
        <v/>
      </c>
      <c r="K710" s="27" t="b">
        <f t="shared" si="90"/>
        <v>0</v>
      </c>
      <c r="L710" s="92" t="str">
        <f t="shared" si="95"/>
        <v/>
      </c>
      <c r="M710" s="27" t="b">
        <f t="shared" si="91"/>
        <v>0</v>
      </c>
      <c r="N710" s="92" t="str">
        <f t="shared" si="96"/>
        <v/>
      </c>
      <c r="O710" s="27" t="b">
        <f>IF(COUNTIF($G$13:G710,G710)&gt;1,TRUE,FALSE)</f>
        <v>0</v>
      </c>
      <c r="P710" s="92" t="str">
        <f t="shared" si="97"/>
        <v/>
      </c>
      <c r="Q710" s="28">
        <f t="shared" si="92"/>
        <v>44166</v>
      </c>
      <c r="R710" s="27" t="b">
        <f t="shared" si="98"/>
        <v>0</v>
      </c>
      <c r="S710" s="4"/>
      <c r="T710" s="4"/>
    </row>
    <row r="711" spans="1:20" s="30" customFormat="1" x14ac:dyDescent="0.25">
      <c r="A711" s="19">
        <v>699</v>
      </c>
      <c r="B711" s="20"/>
      <c r="C711" s="1"/>
      <c r="D711" s="91"/>
      <c r="E711" s="1"/>
      <c r="F711" s="1"/>
      <c r="G711" s="20"/>
      <c r="H711" s="201" t="str">
        <f t="shared" si="93"/>
        <v/>
      </c>
      <c r="I711" s="27" t="b">
        <v>0</v>
      </c>
      <c r="J711" s="92" t="str">
        <f t="shared" si="94"/>
        <v/>
      </c>
      <c r="K711" s="27" t="b">
        <f t="shared" si="90"/>
        <v>0</v>
      </c>
      <c r="L711" s="92" t="str">
        <f t="shared" si="95"/>
        <v/>
      </c>
      <c r="M711" s="27" t="b">
        <f t="shared" si="91"/>
        <v>0</v>
      </c>
      <c r="N711" s="92" t="str">
        <f t="shared" si="96"/>
        <v/>
      </c>
      <c r="O711" s="27" t="b">
        <f>IF(COUNTIF($G$13:G711,G711)&gt;1,TRUE,FALSE)</f>
        <v>0</v>
      </c>
      <c r="P711" s="92" t="str">
        <f t="shared" si="97"/>
        <v/>
      </c>
      <c r="Q711" s="28">
        <f t="shared" si="92"/>
        <v>44166</v>
      </c>
      <c r="R711" s="27" t="b">
        <f t="shared" si="98"/>
        <v>0</v>
      </c>
      <c r="S711" s="4"/>
      <c r="T711" s="4"/>
    </row>
    <row r="712" spans="1:20" s="30" customFormat="1" x14ac:dyDescent="0.25">
      <c r="A712" s="19">
        <v>700</v>
      </c>
      <c r="B712" s="20"/>
      <c r="C712" s="1"/>
      <c r="D712" s="91"/>
      <c r="E712" s="1"/>
      <c r="F712" s="1"/>
      <c r="G712" s="20"/>
      <c r="H712" s="201" t="str">
        <f t="shared" si="93"/>
        <v/>
      </c>
      <c r="I712" s="27" t="b">
        <v>0</v>
      </c>
      <c r="J712" s="92" t="str">
        <f t="shared" si="94"/>
        <v/>
      </c>
      <c r="K712" s="27" t="b">
        <f t="shared" si="90"/>
        <v>0</v>
      </c>
      <c r="L712" s="92" t="str">
        <f t="shared" si="95"/>
        <v/>
      </c>
      <c r="M712" s="27" t="b">
        <f t="shared" si="91"/>
        <v>0</v>
      </c>
      <c r="N712" s="92" t="str">
        <f t="shared" si="96"/>
        <v/>
      </c>
      <c r="O712" s="27" t="b">
        <f>IF(COUNTIF($G$13:G712,G712)&gt;1,TRUE,FALSE)</f>
        <v>0</v>
      </c>
      <c r="P712" s="92" t="str">
        <f t="shared" si="97"/>
        <v/>
      </c>
      <c r="Q712" s="28">
        <f t="shared" si="92"/>
        <v>44166</v>
      </c>
      <c r="R712" s="27" t="b">
        <f t="shared" si="98"/>
        <v>0</v>
      </c>
      <c r="S712" s="4"/>
      <c r="T712" s="4"/>
    </row>
    <row r="713" spans="1:20" s="30" customFormat="1" x14ac:dyDescent="0.25">
      <c r="A713" s="19">
        <v>701</v>
      </c>
      <c r="B713" s="20"/>
      <c r="C713" s="1"/>
      <c r="D713" s="91"/>
      <c r="E713" s="1"/>
      <c r="F713" s="1"/>
      <c r="G713" s="20"/>
      <c r="H713" s="201" t="str">
        <f t="shared" si="93"/>
        <v/>
      </c>
      <c r="I713" s="27" t="b">
        <v>0</v>
      </c>
      <c r="J713" s="92" t="str">
        <f t="shared" si="94"/>
        <v/>
      </c>
      <c r="K713" s="27" t="b">
        <f t="shared" si="90"/>
        <v>0</v>
      </c>
      <c r="L713" s="92" t="str">
        <f t="shared" si="95"/>
        <v/>
      </c>
      <c r="M713" s="27" t="b">
        <f t="shared" si="91"/>
        <v>0</v>
      </c>
      <c r="N713" s="92" t="str">
        <f t="shared" si="96"/>
        <v/>
      </c>
      <c r="O713" s="27" t="b">
        <f>IF(COUNTIF($G$13:G713,G713)&gt;1,TRUE,FALSE)</f>
        <v>0</v>
      </c>
      <c r="P713" s="92" t="str">
        <f t="shared" si="97"/>
        <v/>
      </c>
      <c r="Q713" s="28">
        <f t="shared" si="92"/>
        <v>44166</v>
      </c>
      <c r="R713" s="27" t="b">
        <f t="shared" si="98"/>
        <v>0</v>
      </c>
      <c r="S713" s="4"/>
      <c r="T713" s="4"/>
    </row>
    <row r="714" spans="1:20" s="30" customFormat="1" x14ac:dyDescent="0.25">
      <c r="A714" s="19">
        <v>702</v>
      </c>
      <c r="B714" s="20"/>
      <c r="C714" s="1"/>
      <c r="D714" s="91"/>
      <c r="E714" s="1"/>
      <c r="F714" s="1"/>
      <c r="G714" s="20"/>
      <c r="H714" s="201" t="str">
        <f t="shared" si="93"/>
        <v/>
      </c>
      <c r="I714" s="27" t="b">
        <v>0</v>
      </c>
      <c r="J714" s="92" t="str">
        <f t="shared" si="94"/>
        <v/>
      </c>
      <c r="K714" s="27" t="b">
        <f t="shared" si="90"/>
        <v>0</v>
      </c>
      <c r="L714" s="92" t="str">
        <f t="shared" si="95"/>
        <v/>
      </c>
      <c r="M714" s="27" t="b">
        <f t="shared" si="91"/>
        <v>0</v>
      </c>
      <c r="N714" s="92" t="str">
        <f t="shared" si="96"/>
        <v/>
      </c>
      <c r="O714" s="27" t="b">
        <f>IF(COUNTIF($G$13:G714,G714)&gt;1,TRUE,FALSE)</f>
        <v>0</v>
      </c>
      <c r="P714" s="92" t="str">
        <f t="shared" si="97"/>
        <v/>
      </c>
      <c r="Q714" s="28">
        <f t="shared" si="92"/>
        <v>44166</v>
      </c>
      <c r="R714" s="27" t="b">
        <f t="shared" si="98"/>
        <v>0</v>
      </c>
      <c r="S714" s="4"/>
      <c r="T714" s="4"/>
    </row>
    <row r="715" spans="1:20" s="30" customFormat="1" x14ac:dyDescent="0.25">
      <c r="A715" s="19">
        <v>703</v>
      </c>
      <c r="B715" s="20"/>
      <c r="C715" s="1"/>
      <c r="D715" s="91"/>
      <c r="E715" s="1"/>
      <c r="F715" s="1"/>
      <c r="G715" s="20"/>
      <c r="H715" s="201" t="str">
        <f t="shared" si="93"/>
        <v/>
      </c>
      <c r="I715" s="27" t="b">
        <v>0</v>
      </c>
      <c r="J715" s="92" t="str">
        <f t="shared" si="94"/>
        <v/>
      </c>
      <c r="K715" s="27" t="b">
        <f t="shared" si="90"/>
        <v>0</v>
      </c>
      <c r="L715" s="92" t="str">
        <f t="shared" si="95"/>
        <v/>
      </c>
      <c r="M715" s="27" t="b">
        <f t="shared" si="91"/>
        <v>0</v>
      </c>
      <c r="N715" s="92" t="str">
        <f t="shared" si="96"/>
        <v/>
      </c>
      <c r="O715" s="27" t="b">
        <f>IF(COUNTIF($G$13:G715,G715)&gt;1,TRUE,FALSE)</f>
        <v>0</v>
      </c>
      <c r="P715" s="92" t="str">
        <f t="shared" si="97"/>
        <v/>
      </c>
      <c r="Q715" s="28">
        <f t="shared" si="92"/>
        <v>44166</v>
      </c>
      <c r="R715" s="27" t="b">
        <f t="shared" si="98"/>
        <v>0</v>
      </c>
      <c r="S715" s="4"/>
      <c r="T715" s="4"/>
    </row>
    <row r="716" spans="1:20" s="30" customFormat="1" x14ac:dyDescent="0.25">
      <c r="A716" s="19">
        <v>704</v>
      </c>
      <c r="B716" s="20"/>
      <c r="C716" s="1"/>
      <c r="D716" s="91"/>
      <c r="E716" s="1"/>
      <c r="F716" s="1"/>
      <c r="G716" s="20"/>
      <c r="H716" s="201" t="str">
        <f t="shared" si="93"/>
        <v/>
      </c>
      <c r="I716" s="27" t="b">
        <v>0</v>
      </c>
      <c r="J716" s="92" t="str">
        <f t="shared" si="94"/>
        <v/>
      </c>
      <c r="K716" s="27" t="b">
        <f t="shared" si="90"/>
        <v>0</v>
      </c>
      <c r="L716" s="92" t="str">
        <f t="shared" si="95"/>
        <v/>
      </c>
      <c r="M716" s="27" t="b">
        <f t="shared" si="91"/>
        <v>0</v>
      </c>
      <c r="N716" s="92" t="str">
        <f t="shared" si="96"/>
        <v/>
      </c>
      <c r="O716" s="27" t="b">
        <f>IF(COUNTIF($G$13:G716,G716)&gt;1,TRUE,FALSE)</f>
        <v>0</v>
      </c>
      <c r="P716" s="92" t="str">
        <f t="shared" si="97"/>
        <v/>
      </c>
      <c r="Q716" s="28">
        <f t="shared" si="92"/>
        <v>44166</v>
      </c>
      <c r="R716" s="27" t="b">
        <f t="shared" si="98"/>
        <v>0</v>
      </c>
      <c r="S716" s="4"/>
      <c r="T716" s="4"/>
    </row>
    <row r="717" spans="1:20" s="30" customFormat="1" x14ac:dyDescent="0.25">
      <c r="A717" s="19">
        <v>705</v>
      </c>
      <c r="B717" s="20"/>
      <c r="C717" s="1"/>
      <c r="D717" s="91"/>
      <c r="E717" s="1"/>
      <c r="F717" s="1"/>
      <c r="G717" s="20"/>
      <c r="H717" s="201" t="str">
        <f t="shared" si="93"/>
        <v/>
      </c>
      <c r="I717" s="27" t="b">
        <v>0</v>
      </c>
      <c r="J717" s="92" t="str">
        <f t="shared" si="94"/>
        <v/>
      </c>
      <c r="K717" s="27" t="b">
        <f t="shared" ref="K717:K780" si="99">IF(E717&gt;0,AND(D717=NivText80,E717&lt;$K$8),FALSE)</f>
        <v>0</v>
      </c>
      <c r="L717" s="92" t="str">
        <f t="shared" si="95"/>
        <v/>
      </c>
      <c r="M717" s="27" t="b">
        <f t="shared" ref="M717:M780" si="100">IF(AND(G717&lt;&gt;"",F717=""),TRUE,FALSE)</f>
        <v>0</v>
      </c>
      <c r="N717" s="92" t="str">
        <f t="shared" si="96"/>
        <v/>
      </c>
      <c r="O717" s="27" t="b">
        <f>IF(COUNTIF($G$13:G717,G717)&gt;1,TRUE,FALSE)</f>
        <v>0</v>
      </c>
      <c r="P717" s="92" t="str">
        <f t="shared" si="97"/>
        <v/>
      </c>
      <c r="Q717" s="28">
        <f t="shared" ref="Q717:Q780" si="101">MAX(E717,$M$8)</f>
        <v>44166</v>
      </c>
      <c r="R717" s="27" t="b">
        <f t="shared" si="98"/>
        <v>0</v>
      </c>
      <c r="S717" s="4"/>
      <c r="T717" s="4"/>
    </row>
    <row r="718" spans="1:20" s="30" customFormat="1" x14ac:dyDescent="0.25">
      <c r="A718" s="19">
        <v>706</v>
      </c>
      <c r="B718" s="20"/>
      <c r="C718" s="1"/>
      <c r="D718" s="91"/>
      <c r="E718" s="1"/>
      <c r="F718" s="1"/>
      <c r="G718" s="20"/>
      <c r="H718" s="201" t="str">
        <f t="shared" ref="H718:H781" si="102">IF(I718,J718&amp;". ","")&amp;IF(K718,L718&amp;". ","")&amp;IF(O718,P718&amp;". ","")&amp;IF(M718,N718&amp;". ","")</f>
        <v/>
      </c>
      <c r="I718" s="27" t="b">
        <v>0</v>
      </c>
      <c r="J718" s="92" t="str">
        <f t="shared" ref="J718:J781" si="103">IF(I718,J$11,"")</f>
        <v/>
      </c>
      <c r="K718" s="27" t="b">
        <f t="shared" si="99"/>
        <v>0</v>
      </c>
      <c r="L718" s="92" t="str">
        <f t="shared" ref="L718:L781" si="104">IF(K718,$L$11,"")</f>
        <v/>
      </c>
      <c r="M718" s="27" t="b">
        <f t="shared" si="100"/>
        <v>0</v>
      </c>
      <c r="N718" s="92" t="str">
        <f t="shared" ref="N718:N781" si="105">IF(M718,N$11,"")</f>
        <v/>
      </c>
      <c r="O718" s="27" t="b">
        <f>IF(COUNTIF($G$13:G718,G718)&gt;1,TRUE,FALSE)</f>
        <v>0</v>
      </c>
      <c r="P718" s="92" t="str">
        <f t="shared" ref="P718:P781" si="106">IF(O718,P$11,"")</f>
        <v/>
      </c>
      <c r="Q718" s="28">
        <f t="shared" si="101"/>
        <v>44166</v>
      </c>
      <c r="R718" s="27" t="b">
        <f t="shared" ref="R718:R781" si="107">OR(I718,K718,M718,O718)</f>
        <v>0</v>
      </c>
      <c r="S718" s="4"/>
      <c r="T718" s="4"/>
    </row>
    <row r="719" spans="1:20" s="30" customFormat="1" x14ac:dyDescent="0.25">
      <c r="A719" s="19">
        <v>707</v>
      </c>
      <c r="B719" s="20"/>
      <c r="C719" s="1"/>
      <c r="D719" s="91"/>
      <c r="E719" s="1"/>
      <c r="F719" s="1"/>
      <c r="G719" s="20"/>
      <c r="H719" s="201" t="str">
        <f t="shared" si="102"/>
        <v/>
      </c>
      <c r="I719" s="27" t="b">
        <v>0</v>
      </c>
      <c r="J719" s="92" t="str">
        <f t="shared" si="103"/>
        <v/>
      </c>
      <c r="K719" s="27" t="b">
        <f t="shared" si="99"/>
        <v>0</v>
      </c>
      <c r="L719" s="92" t="str">
        <f t="shared" si="104"/>
        <v/>
      </c>
      <c r="M719" s="27" t="b">
        <f t="shared" si="100"/>
        <v>0</v>
      </c>
      <c r="N719" s="92" t="str">
        <f t="shared" si="105"/>
        <v/>
      </c>
      <c r="O719" s="27" t="b">
        <f>IF(COUNTIF($G$13:G719,G719)&gt;1,TRUE,FALSE)</f>
        <v>0</v>
      </c>
      <c r="P719" s="92" t="str">
        <f t="shared" si="106"/>
        <v/>
      </c>
      <c r="Q719" s="28">
        <f t="shared" si="101"/>
        <v>44166</v>
      </c>
      <c r="R719" s="27" t="b">
        <f t="shared" si="107"/>
        <v>0</v>
      </c>
      <c r="S719" s="4"/>
      <c r="T719" s="4"/>
    </row>
    <row r="720" spans="1:20" s="30" customFormat="1" x14ac:dyDescent="0.25">
      <c r="A720" s="19">
        <v>708</v>
      </c>
      <c r="B720" s="20"/>
      <c r="C720" s="1"/>
      <c r="D720" s="91"/>
      <c r="E720" s="1"/>
      <c r="F720" s="1"/>
      <c r="G720" s="20"/>
      <c r="H720" s="201" t="str">
        <f t="shared" si="102"/>
        <v/>
      </c>
      <c r="I720" s="27" t="b">
        <v>0</v>
      </c>
      <c r="J720" s="92" t="str">
        <f t="shared" si="103"/>
        <v/>
      </c>
      <c r="K720" s="27" t="b">
        <f t="shared" si="99"/>
        <v>0</v>
      </c>
      <c r="L720" s="92" t="str">
        <f t="shared" si="104"/>
        <v/>
      </c>
      <c r="M720" s="27" t="b">
        <f t="shared" si="100"/>
        <v>0</v>
      </c>
      <c r="N720" s="92" t="str">
        <f t="shared" si="105"/>
        <v/>
      </c>
      <c r="O720" s="27" t="b">
        <f>IF(COUNTIF($G$13:G720,G720)&gt;1,TRUE,FALSE)</f>
        <v>0</v>
      </c>
      <c r="P720" s="92" t="str">
        <f t="shared" si="106"/>
        <v/>
      </c>
      <c r="Q720" s="28">
        <f t="shared" si="101"/>
        <v>44166</v>
      </c>
      <c r="R720" s="27" t="b">
        <f t="shared" si="107"/>
        <v>0</v>
      </c>
      <c r="S720" s="4"/>
      <c r="T720" s="4"/>
    </row>
    <row r="721" spans="1:20" s="30" customFormat="1" x14ac:dyDescent="0.25">
      <c r="A721" s="19">
        <v>709</v>
      </c>
      <c r="B721" s="20"/>
      <c r="C721" s="1"/>
      <c r="D721" s="91"/>
      <c r="E721" s="1"/>
      <c r="F721" s="1"/>
      <c r="G721" s="20"/>
      <c r="H721" s="201" t="str">
        <f t="shared" si="102"/>
        <v/>
      </c>
      <c r="I721" s="27" t="b">
        <v>0</v>
      </c>
      <c r="J721" s="92" t="str">
        <f t="shared" si="103"/>
        <v/>
      </c>
      <c r="K721" s="27" t="b">
        <f t="shared" si="99"/>
        <v>0</v>
      </c>
      <c r="L721" s="92" t="str">
        <f t="shared" si="104"/>
        <v/>
      </c>
      <c r="M721" s="27" t="b">
        <f t="shared" si="100"/>
        <v>0</v>
      </c>
      <c r="N721" s="92" t="str">
        <f t="shared" si="105"/>
        <v/>
      </c>
      <c r="O721" s="27" t="b">
        <f>IF(COUNTIF($G$13:G721,G721)&gt;1,TRUE,FALSE)</f>
        <v>0</v>
      </c>
      <c r="P721" s="92" t="str">
        <f t="shared" si="106"/>
        <v/>
      </c>
      <c r="Q721" s="28">
        <f t="shared" si="101"/>
        <v>44166</v>
      </c>
      <c r="R721" s="27" t="b">
        <f t="shared" si="107"/>
        <v>0</v>
      </c>
      <c r="S721" s="4"/>
      <c r="T721" s="4"/>
    </row>
    <row r="722" spans="1:20" s="30" customFormat="1" x14ac:dyDescent="0.25">
      <c r="A722" s="19">
        <v>710</v>
      </c>
      <c r="B722" s="20"/>
      <c r="C722" s="1"/>
      <c r="D722" s="91"/>
      <c r="E722" s="1"/>
      <c r="F722" s="1"/>
      <c r="G722" s="20"/>
      <c r="H722" s="201" t="str">
        <f t="shared" si="102"/>
        <v/>
      </c>
      <c r="I722" s="27" t="b">
        <v>0</v>
      </c>
      <c r="J722" s="92" t="str">
        <f t="shared" si="103"/>
        <v/>
      </c>
      <c r="K722" s="27" t="b">
        <f t="shared" si="99"/>
        <v>0</v>
      </c>
      <c r="L722" s="92" t="str">
        <f t="shared" si="104"/>
        <v/>
      </c>
      <c r="M722" s="27" t="b">
        <f t="shared" si="100"/>
        <v>0</v>
      </c>
      <c r="N722" s="92" t="str">
        <f t="shared" si="105"/>
        <v/>
      </c>
      <c r="O722" s="27" t="b">
        <f>IF(COUNTIF($G$13:G722,G722)&gt;1,TRUE,FALSE)</f>
        <v>0</v>
      </c>
      <c r="P722" s="92" t="str">
        <f t="shared" si="106"/>
        <v/>
      </c>
      <c r="Q722" s="28">
        <f t="shared" si="101"/>
        <v>44166</v>
      </c>
      <c r="R722" s="27" t="b">
        <f t="shared" si="107"/>
        <v>0</v>
      </c>
      <c r="S722" s="4"/>
      <c r="T722" s="4"/>
    </row>
    <row r="723" spans="1:20" s="30" customFormat="1" x14ac:dyDescent="0.25">
      <c r="A723" s="19">
        <v>711</v>
      </c>
      <c r="B723" s="20"/>
      <c r="C723" s="1"/>
      <c r="D723" s="91"/>
      <c r="E723" s="1"/>
      <c r="F723" s="1"/>
      <c r="G723" s="20"/>
      <c r="H723" s="201" t="str">
        <f t="shared" si="102"/>
        <v/>
      </c>
      <c r="I723" s="27" t="b">
        <v>0</v>
      </c>
      <c r="J723" s="92" t="str">
        <f t="shared" si="103"/>
        <v/>
      </c>
      <c r="K723" s="27" t="b">
        <f t="shared" si="99"/>
        <v>0</v>
      </c>
      <c r="L723" s="92" t="str">
        <f t="shared" si="104"/>
        <v/>
      </c>
      <c r="M723" s="27" t="b">
        <f t="shared" si="100"/>
        <v>0</v>
      </c>
      <c r="N723" s="92" t="str">
        <f t="shared" si="105"/>
        <v/>
      </c>
      <c r="O723" s="27" t="b">
        <f>IF(COUNTIF($G$13:G723,G723)&gt;1,TRUE,FALSE)</f>
        <v>0</v>
      </c>
      <c r="P723" s="92" t="str">
        <f t="shared" si="106"/>
        <v/>
      </c>
      <c r="Q723" s="28">
        <f t="shared" si="101"/>
        <v>44166</v>
      </c>
      <c r="R723" s="27" t="b">
        <f t="shared" si="107"/>
        <v>0</v>
      </c>
      <c r="S723" s="4"/>
      <c r="T723" s="4"/>
    </row>
    <row r="724" spans="1:20" s="30" customFormat="1" x14ac:dyDescent="0.25">
      <c r="A724" s="19">
        <v>712</v>
      </c>
      <c r="B724" s="20"/>
      <c r="C724" s="1"/>
      <c r="D724" s="91"/>
      <c r="E724" s="1"/>
      <c r="F724" s="1"/>
      <c r="G724" s="20"/>
      <c r="H724" s="201" t="str">
        <f t="shared" si="102"/>
        <v/>
      </c>
      <c r="I724" s="27" t="b">
        <v>0</v>
      </c>
      <c r="J724" s="92" t="str">
        <f t="shared" si="103"/>
        <v/>
      </c>
      <c r="K724" s="27" t="b">
        <f t="shared" si="99"/>
        <v>0</v>
      </c>
      <c r="L724" s="92" t="str">
        <f t="shared" si="104"/>
        <v/>
      </c>
      <c r="M724" s="27" t="b">
        <f t="shared" si="100"/>
        <v>0</v>
      </c>
      <c r="N724" s="92" t="str">
        <f t="shared" si="105"/>
        <v/>
      </c>
      <c r="O724" s="27" t="b">
        <f>IF(COUNTIF($G$13:G724,G724)&gt;1,TRUE,FALSE)</f>
        <v>0</v>
      </c>
      <c r="P724" s="92" t="str">
        <f t="shared" si="106"/>
        <v/>
      </c>
      <c r="Q724" s="28">
        <f t="shared" si="101"/>
        <v>44166</v>
      </c>
      <c r="R724" s="27" t="b">
        <f t="shared" si="107"/>
        <v>0</v>
      </c>
      <c r="S724" s="4"/>
      <c r="T724" s="4"/>
    </row>
    <row r="725" spans="1:20" s="30" customFormat="1" x14ac:dyDescent="0.25">
      <c r="A725" s="19">
        <v>713</v>
      </c>
      <c r="B725" s="20"/>
      <c r="C725" s="1"/>
      <c r="D725" s="91"/>
      <c r="E725" s="1"/>
      <c r="F725" s="1"/>
      <c r="G725" s="20"/>
      <c r="H725" s="201" t="str">
        <f t="shared" si="102"/>
        <v/>
      </c>
      <c r="I725" s="27" t="b">
        <v>0</v>
      </c>
      <c r="J725" s="92" t="str">
        <f t="shared" si="103"/>
        <v/>
      </c>
      <c r="K725" s="27" t="b">
        <f t="shared" si="99"/>
        <v>0</v>
      </c>
      <c r="L725" s="92" t="str">
        <f t="shared" si="104"/>
        <v/>
      </c>
      <c r="M725" s="27" t="b">
        <f t="shared" si="100"/>
        <v>0</v>
      </c>
      <c r="N725" s="92" t="str">
        <f t="shared" si="105"/>
        <v/>
      </c>
      <c r="O725" s="27" t="b">
        <f>IF(COUNTIF($G$13:G725,G725)&gt;1,TRUE,FALSE)</f>
        <v>0</v>
      </c>
      <c r="P725" s="92" t="str">
        <f t="shared" si="106"/>
        <v/>
      </c>
      <c r="Q725" s="28">
        <f t="shared" si="101"/>
        <v>44166</v>
      </c>
      <c r="R725" s="27" t="b">
        <f t="shared" si="107"/>
        <v>0</v>
      </c>
      <c r="S725" s="4"/>
      <c r="T725" s="4"/>
    </row>
    <row r="726" spans="1:20" s="30" customFormat="1" x14ac:dyDescent="0.25">
      <c r="A726" s="19">
        <v>714</v>
      </c>
      <c r="B726" s="20"/>
      <c r="C726" s="1"/>
      <c r="D726" s="91"/>
      <c r="E726" s="1"/>
      <c r="F726" s="1"/>
      <c r="G726" s="20"/>
      <c r="H726" s="201" t="str">
        <f t="shared" si="102"/>
        <v/>
      </c>
      <c r="I726" s="27" t="b">
        <v>0</v>
      </c>
      <c r="J726" s="92" t="str">
        <f t="shared" si="103"/>
        <v/>
      </c>
      <c r="K726" s="27" t="b">
        <f t="shared" si="99"/>
        <v>0</v>
      </c>
      <c r="L726" s="92" t="str">
        <f t="shared" si="104"/>
        <v/>
      </c>
      <c r="M726" s="27" t="b">
        <f t="shared" si="100"/>
        <v>0</v>
      </c>
      <c r="N726" s="92" t="str">
        <f t="shared" si="105"/>
        <v/>
      </c>
      <c r="O726" s="27" t="b">
        <f>IF(COUNTIF($G$13:G726,G726)&gt;1,TRUE,FALSE)</f>
        <v>0</v>
      </c>
      <c r="P726" s="92" t="str">
        <f t="shared" si="106"/>
        <v/>
      </c>
      <c r="Q726" s="28">
        <f t="shared" si="101"/>
        <v>44166</v>
      </c>
      <c r="R726" s="27" t="b">
        <f t="shared" si="107"/>
        <v>0</v>
      </c>
      <c r="S726" s="4"/>
      <c r="T726" s="4"/>
    </row>
    <row r="727" spans="1:20" s="30" customFormat="1" x14ac:dyDescent="0.25">
      <c r="A727" s="19">
        <v>715</v>
      </c>
      <c r="B727" s="20"/>
      <c r="C727" s="1"/>
      <c r="D727" s="91"/>
      <c r="E727" s="1"/>
      <c r="F727" s="1"/>
      <c r="G727" s="20"/>
      <c r="H727" s="201" t="str">
        <f t="shared" si="102"/>
        <v/>
      </c>
      <c r="I727" s="27" t="b">
        <v>0</v>
      </c>
      <c r="J727" s="92" t="str">
        <f t="shared" si="103"/>
        <v/>
      </c>
      <c r="K727" s="27" t="b">
        <f t="shared" si="99"/>
        <v>0</v>
      </c>
      <c r="L727" s="92" t="str">
        <f t="shared" si="104"/>
        <v/>
      </c>
      <c r="M727" s="27" t="b">
        <f t="shared" si="100"/>
        <v>0</v>
      </c>
      <c r="N727" s="92" t="str">
        <f t="shared" si="105"/>
        <v/>
      </c>
      <c r="O727" s="27" t="b">
        <f>IF(COUNTIF($G$13:G727,G727)&gt;1,TRUE,FALSE)</f>
        <v>0</v>
      </c>
      <c r="P727" s="92" t="str">
        <f t="shared" si="106"/>
        <v/>
      </c>
      <c r="Q727" s="28">
        <f t="shared" si="101"/>
        <v>44166</v>
      </c>
      <c r="R727" s="27" t="b">
        <f t="shared" si="107"/>
        <v>0</v>
      </c>
      <c r="S727" s="4"/>
      <c r="T727" s="4"/>
    </row>
    <row r="728" spans="1:20" s="30" customFormat="1" x14ac:dyDescent="0.25">
      <c r="A728" s="19">
        <v>716</v>
      </c>
      <c r="B728" s="20"/>
      <c r="C728" s="1"/>
      <c r="D728" s="91"/>
      <c r="E728" s="1"/>
      <c r="F728" s="1"/>
      <c r="G728" s="20"/>
      <c r="H728" s="201" t="str">
        <f t="shared" si="102"/>
        <v/>
      </c>
      <c r="I728" s="27" t="b">
        <v>0</v>
      </c>
      <c r="J728" s="92" t="str">
        <f t="shared" si="103"/>
        <v/>
      </c>
      <c r="K728" s="27" t="b">
        <f t="shared" si="99"/>
        <v>0</v>
      </c>
      <c r="L728" s="92" t="str">
        <f t="shared" si="104"/>
        <v/>
      </c>
      <c r="M728" s="27" t="b">
        <f t="shared" si="100"/>
        <v>0</v>
      </c>
      <c r="N728" s="92" t="str">
        <f t="shared" si="105"/>
        <v/>
      </c>
      <c r="O728" s="27" t="b">
        <f>IF(COUNTIF($G$13:G728,G728)&gt;1,TRUE,FALSE)</f>
        <v>0</v>
      </c>
      <c r="P728" s="92" t="str">
        <f t="shared" si="106"/>
        <v/>
      </c>
      <c r="Q728" s="28">
        <f t="shared" si="101"/>
        <v>44166</v>
      </c>
      <c r="R728" s="27" t="b">
        <f t="shared" si="107"/>
        <v>0</v>
      </c>
      <c r="S728" s="4"/>
      <c r="T728" s="4"/>
    </row>
    <row r="729" spans="1:20" s="30" customFormat="1" x14ac:dyDescent="0.25">
      <c r="A729" s="19">
        <v>717</v>
      </c>
      <c r="B729" s="20"/>
      <c r="C729" s="1"/>
      <c r="D729" s="91"/>
      <c r="E729" s="1"/>
      <c r="F729" s="1"/>
      <c r="G729" s="20"/>
      <c r="H729" s="201" t="str">
        <f t="shared" si="102"/>
        <v/>
      </c>
      <c r="I729" s="27" t="b">
        <v>0</v>
      </c>
      <c r="J729" s="92" t="str">
        <f t="shared" si="103"/>
        <v/>
      </c>
      <c r="K729" s="27" t="b">
        <f t="shared" si="99"/>
        <v>0</v>
      </c>
      <c r="L729" s="92" t="str">
        <f t="shared" si="104"/>
        <v/>
      </c>
      <c r="M729" s="27" t="b">
        <f t="shared" si="100"/>
        <v>0</v>
      </c>
      <c r="N729" s="92" t="str">
        <f t="shared" si="105"/>
        <v/>
      </c>
      <c r="O729" s="27" t="b">
        <f>IF(COUNTIF($G$13:G729,G729)&gt;1,TRUE,FALSE)</f>
        <v>0</v>
      </c>
      <c r="P729" s="92" t="str">
        <f t="shared" si="106"/>
        <v/>
      </c>
      <c r="Q729" s="28">
        <f t="shared" si="101"/>
        <v>44166</v>
      </c>
      <c r="R729" s="27" t="b">
        <f t="shared" si="107"/>
        <v>0</v>
      </c>
      <c r="S729" s="4"/>
      <c r="T729" s="4"/>
    </row>
    <row r="730" spans="1:20" s="30" customFormat="1" x14ac:dyDescent="0.25">
      <c r="A730" s="19">
        <v>718</v>
      </c>
      <c r="B730" s="20"/>
      <c r="C730" s="1"/>
      <c r="D730" s="91"/>
      <c r="E730" s="1"/>
      <c r="F730" s="1"/>
      <c r="G730" s="20"/>
      <c r="H730" s="201" t="str">
        <f t="shared" si="102"/>
        <v/>
      </c>
      <c r="I730" s="27" t="b">
        <v>0</v>
      </c>
      <c r="J730" s="92" t="str">
        <f t="shared" si="103"/>
        <v/>
      </c>
      <c r="K730" s="27" t="b">
        <f t="shared" si="99"/>
        <v>0</v>
      </c>
      <c r="L730" s="92" t="str">
        <f t="shared" si="104"/>
        <v/>
      </c>
      <c r="M730" s="27" t="b">
        <f t="shared" si="100"/>
        <v>0</v>
      </c>
      <c r="N730" s="92" t="str">
        <f t="shared" si="105"/>
        <v/>
      </c>
      <c r="O730" s="27" t="b">
        <f>IF(COUNTIF($G$13:G730,G730)&gt;1,TRUE,FALSE)</f>
        <v>0</v>
      </c>
      <c r="P730" s="92" t="str">
        <f t="shared" si="106"/>
        <v/>
      </c>
      <c r="Q730" s="28">
        <f t="shared" si="101"/>
        <v>44166</v>
      </c>
      <c r="R730" s="27" t="b">
        <f t="shared" si="107"/>
        <v>0</v>
      </c>
      <c r="S730" s="4"/>
      <c r="T730" s="4"/>
    </row>
    <row r="731" spans="1:20" s="30" customFormat="1" x14ac:dyDescent="0.25">
      <c r="A731" s="19">
        <v>719</v>
      </c>
      <c r="B731" s="20"/>
      <c r="C731" s="1"/>
      <c r="D731" s="91"/>
      <c r="E731" s="1"/>
      <c r="F731" s="1"/>
      <c r="G731" s="20"/>
      <c r="H731" s="201" t="str">
        <f t="shared" si="102"/>
        <v/>
      </c>
      <c r="I731" s="27" t="b">
        <v>0</v>
      </c>
      <c r="J731" s="92" t="str">
        <f t="shared" si="103"/>
        <v/>
      </c>
      <c r="K731" s="27" t="b">
        <f t="shared" si="99"/>
        <v>0</v>
      </c>
      <c r="L731" s="92" t="str">
        <f t="shared" si="104"/>
        <v/>
      </c>
      <c r="M731" s="27" t="b">
        <f t="shared" si="100"/>
        <v>0</v>
      </c>
      <c r="N731" s="92" t="str">
        <f t="shared" si="105"/>
        <v/>
      </c>
      <c r="O731" s="27" t="b">
        <f>IF(COUNTIF($G$13:G731,G731)&gt;1,TRUE,FALSE)</f>
        <v>0</v>
      </c>
      <c r="P731" s="92" t="str">
        <f t="shared" si="106"/>
        <v/>
      </c>
      <c r="Q731" s="28">
        <f t="shared" si="101"/>
        <v>44166</v>
      </c>
      <c r="R731" s="27" t="b">
        <f t="shared" si="107"/>
        <v>0</v>
      </c>
      <c r="S731" s="4"/>
      <c r="T731" s="4"/>
    </row>
    <row r="732" spans="1:20" s="30" customFormat="1" x14ac:dyDescent="0.25">
      <c r="A732" s="19">
        <v>720</v>
      </c>
      <c r="B732" s="20"/>
      <c r="C732" s="1"/>
      <c r="D732" s="91"/>
      <c r="E732" s="1"/>
      <c r="F732" s="1"/>
      <c r="G732" s="20"/>
      <c r="H732" s="201" t="str">
        <f t="shared" si="102"/>
        <v/>
      </c>
      <c r="I732" s="27" t="b">
        <v>0</v>
      </c>
      <c r="J732" s="92" t="str">
        <f t="shared" si="103"/>
        <v/>
      </c>
      <c r="K732" s="27" t="b">
        <f t="shared" si="99"/>
        <v>0</v>
      </c>
      <c r="L732" s="92" t="str">
        <f t="shared" si="104"/>
        <v/>
      </c>
      <c r="M732" s="27" t="b">
        <f t="shared" si="100"/>
        <v>0</v>
      </c>
      <c r="N732" s="92" t="str">
        <f t="shared" si="105"/>
        <v/>
      </c>
      <c r="O732" s="27" t="b">
        <f>IF(COUNTIF($G$13:G732,G732)&gt;1,TRUE,FALSE)</f>
        <v>0</v>
      </c>
      <c r="P732" s="92" t="str">
        <f t="shared" si="106"/>
        <v/>
      </c>
      <c r="Q732" s="28">
        <f t="shared" si="101"/>
        <v>44166</v>
      </c>
      <c r="R732" s="27" t="b">
        <f t="shared" si="107"/>
        <v>0</v>
      </c>
      <c r="S732" s="4"/>
      <c r="T732" s="4"/>
    </row>
    <row r="733" spans="1:20" s="30" customFormat="1" x14ac:dyDescent="0.25">
      <c r="A733" s="19">
        <v>721</v>
      </c>
      <c r="B733" s="20"/>
      <c r="C733" s="1"/>
      <c r="D733" s="91"/>
      <c r="E733" s="1"/>
      <c r="F733" s="1"/>
      <c r="G733" s="20"/>
      <c r="H733" s="201" t="str">
        <f t="shared" si="102"/>
        <v/>
      </c>
      <c r="I733" s="27" t="b">
        <v>0</v>
      </c>
      <c r="J733" s="92" t="str">
        <f t="shared" si="103"/>
        <v/>
      </c>
      <c r="K733" s="27" t="b">
        <f t="shared" si="99"/>
        <v>0</v>
      </c>
      <c r="L733" s="92" t="str">
        <f t="shared" si="104"/>
        <v/>
      </c>
      <c r="M733" s="27" t="b">
        <f t="shared" si="100"/>
        <v>0</v>
      </c>
      <c r="N733" s="92" t="str">
        <f t="shared" si="105"/>
        <v/>
      </c>
      <c r="O733" s="27" t="b">
        <f>IF(COUNTIF($G$13:G733,G733)&gt;1,TRUE,FALSE)</f>
        <v>0</v>
      </c>
      <c r="P733" s="92" t="str">
        <f t="shared" si="106"/>
        <v/>
      </c>
      <c r="Q733" s="28">
        <f t="shared" si="101"/>
        <v>44166</v>
      </c>
      <c r="R733" s="27" t="b">
        <f t="shared" si="107"/>
        <v>0</v>
      </c>
      <c r="S733" s="4"/>
      <c r="T733" s="4"/>
    </row>
    <row r="734" spans="1:20" s="30" customFormat="1" x14ac:dyDescent="0.25">
      <c r="A734" s="19">
        <v>722</v>
      </c>
      <c r="B734" s="20"/>
      <c r="C734" s="1"/>
      <c r="D734" s="91"/>
      <c r="E734" s="1"/>
      <c r="F734" s="1"/>
      <c r="G734" s="20"/>
      <c r="H734" s="201" t="str">
        <f t="shared" si="102"/>
        <v/>
      </c>
      <c r="I734" s="27" t="b">
        <v>0</v>
      </c>
      <c r="J734" s="92" t="str">
        <f t="shared" si="103"/>
        <v/>
      </c>
      <c r="K734" s="27" t="b">
        <f t="shared" si="99"/>
        <v>0</v>
      </c>
      <c r="L734" s="92" t="str">
        <f t="shared" si="104"/>
        <v/>
      </c>
      <c r="M734" s="27" t="b">
        <f t="shared" si="100"/>
        <v>0</v>
      </c>
      <c r="N734" s="92" t="str">
        <f t="shared" si="105"/>
        <v/>
      </c>
      <c r="O734" s="27" t="b">
        <f>IF(COUNTIF($G$13:G734,G734)&gt;1,TRUE,FALSE)</f>
        <v>0</v>
      </c>
      <c r="P734" s="92" t="str">
        <f t="shared" si="106"/>
        <v/>
      </c>
      <c r="Q734" s="28">
        <f t="shared" si="101"/>
        <v>44166</v>
      </c>
      <c r="R734" s="27" t="b">
        <f t="shared" si="107"/>
        <v>0</v>
      </c>
      <c r="S734" s="4"/>
      <c r="T734" s="4"/>
    </row>
    <row r="735" spans="1:20" s="30" customFormat="1" x14ac:dyDescent="0.25">
      <c r="A735" s="19">
        <v>723</v>
      </c>
      <c r="B735" s="20"/>
      <c r="C735" s="1"/>
      <c r="D735" s="91"/>
      <c r="E735" s="1"/>
      <c r="F735" s="1"/>
      <c r="G735" s="20"/>
      <c r="H735" s="201" t="str">
        <f t="shared" si="102"/>
        <v/>
      </c>
      <c r="I735" s="27" t="b">
        <v>0</v>
      </c>
      <c r="J735" s="92" t="str">
        <f t="shared" si="103"/>
        <v/>
      </c>
      <c r="K735" s="27" t="b">
        <f t="shared" si="99"/>
        <v>0</v>
      </c>
      <c r="L735" s="92" t="str">
        <f t="shared" si="104"/>
        <v/>
      </c>
      <c r="M735" s="27" t="b">
        <f t="shared" si="100"/>
        <v>0</v>
      </c>
      <c r="N735" s="92" t="str">
        <f t="shared" si="105"/>
        <v/>
      </c>
      <c r="O735" s="27" t="b">
        <f>IF(COUNTIF($G$13:G735,G735)&gt;1,TRUE,FALSE)</f>
        <v>0</v>
      </c>
      <c r="P735" s="92" t="str">
        <f t="shared" si="106"/>
        <v/>
      </c>
      <c r="Q735" s="28">
        <f t="shared" si="101"/>
        <v>44166</v>
      </c>
      <c r="R735" s="27" t="b">
        <f t="shared" si="107"/>
        <v>0</v>
      </c>
      <c r="S735" s="4"/>
      <c r="T735" s="4"/>
    </row>
    <row r="736" spans="1:20" s="30" customFormat="1" x14ac:dyDescent="0.25">
      <c r="A736" s="19">
        <v>724</v>
      </c>
      <c r="B736" s="20"/>
      <c r="C736" s="1"/>
      <c r="D736" s="91"/>
      <c r="E736" s="1"/>
      <c r="F736" s="1"/>
      <c r="G736" s="20"/>
      <c r="H736" s="201" t="str">
        <f t="shared" si="102"/>
        <v/>
      </c>
      <c r="I736" s="27" t="b">
        <v>0</v>
      </c>
      <c r="J736" s="92" t="str">
        <f t="shared" si="103"/>
        <v/>
      </c>
      <c r="K736" s="27" t="b">
        <f t="shared" si="99"/>
        <v>0</v>
      </c>
      <c r="L736" s="92" t="str">
        <f t="shared" si="104"/>
        <v/>
      </c>
      <c r="M736" s="27" t="b">
        <f t="shared" si="100"/>
        <v>0</v>
      </c>
      <c r="N736" s="92" t="str">
        <f t="shared" si="105"/>
        <v/>
      </c>
      <c r="O736" s="27" t="b">
        <f>IF(COUNTIF($G$13:G736,G736)&gt;1,TRUE,FALSE)</f>
        <v>0</v>
      </c>
      <c r="P736" s="92" t="str">
        <f t="shared" si="106"/>
        <v/>
      </c>
      <c r="Q736" s="28">
        <f t="shared" si="101"/>
        <v>44166</v>
      </c>
      <c r="R736" s="27" t="b">
        <f t="shared" si="107"/>
        <v>0</v>
      </c>
      <c r="S736" s="4"/>
      <c r="T736" s="4"/>
    </row>
    <row r="737" spans="1:20" s="30" customFormat="1" x14ac:dyDescent="0.25">
      <c r="A737" s="19">
        <v>725</v>
      </c>
      <c r="B737" s="20"/>
      <c r="C737" s="1"/>
      <c r="D737" s="91"/>
      <c r="E737" s="1"/>
      <c r="F737" s="1"/>
      <c r="G737" s="20"/>
      <c r="H737" s="201" t="str">
        <f t="shared" si="102"/>
        <v/>
      </c>
      <c r="I737" s="27" t="b">
        <v>0</v>
      </c>
      <c r="J737" s="92" t="str">
        <f t="shared" si="103"/>
        <v/>
      </c>
      <c r="K737" s="27" t="b">
        <f t="shared" si="99"/>
        <v>0</v>
      </c>
      <c r="L737" s="92" t="str">
        <f t="shared" si="104"/>
        <v/>
      </c>
      <c r="M737" s="27" t="b">
        <f t="shared" si="100"/>
        <v>0</v>
      </c>
      <c r="N737" s="92" t="str">
        <f t="shared" si="105"/>
        <v/>
      </c>
      <c r="O737" s="27" t="b">
        <f>IF(COUNTIF($G$13:G737,G737)&gt;1,TRUE,FALSE)</f>
        <v>0</v>
      </c>
      <c r="P737" s="92" t="str">
        <f t="shared" si="106"/>
        <v/>
      </c>
      <c r="Q737" s="28">
        <f t="shared" si="101"/>
        <v>44166</v>
      </c>
      <c r="R737" s="27" t="b">
        <f t="shared" si="107"/>
        <v>0</v>
      </c>
      <c r="S737" s="4"/>
      <c r="T737" s="4"/>
    </row>
    <row r="738" spans="1:20" s="30" customFormat="1" x14ac:dyDescent="0.25">
      <c r="A738" s="19">
        <v>726</v>
      </c>
      <c r="B738" s="20"/>
      <c r="C738" s="1"/>
      <c r="D738" s="91"/>
      <c r="E738" s="1"/>
      <c r="F738" s="1"/>
      <c r="G738" s="20"/>
      <c r="H738" s="201" t="str">
        <f t="shared" si="102"/>
        <v/>
      </c>
      <c r="I738" s="27" t="b">
        <v>0</v>
      </c>
      <c r="J738" s="92" t="str">
        <f t="shared" si="103"/>
        <v/>
      </c>
      <c r="K738" s="27" t="b">
        <f t="shared" si="99"/>
        <v>0</v>
      </c>
      <c r="L738" s="92" t="str">
        <f t="shared" si="104"/>
        <v/>
      </c>
      <c r="M738" s="27" t="b">
        <f t="shared" si="100"/>
        <v>0</v>
      </c>
      <c r="N738" s="92" t="str">
        <f t="shared" si="105"/>
        <v/>
      </c>
      <c r="O738" s="27" t="b">
        <f>IF(COUNTIF($G$13:G738,G738)&gt;1,TRUE,FALSE)</f>
        <v>0</v>
      </c>
      <c r="P738" s="92" t="str">
        <f t="shared" si="106"/>
        <v/>
      </c>
      <c r="Q738" s="28">
        <f t="shared" si="101"/>
        <v>44166</v>
      </c>
      <c r="R738" s="27" t="b">
        <f t="shared" si="107"/>
        <v>0</v>
      </c>
      <c r="S738" s="4"/>
      <c r="T738" s="4"/>
    </row>
    <row r="739" spans="1:20" s="30" customFormat="1" x14ac:dyDescent="0.25">
      <c r="A739" s="19">
        <v>727</v>
      </c>
      <c r="B739" s="20"/>
      <c r="C739" s="1"/>
      <c r="D739" s="91"/>
      <c r="E739" s="1"/>
      <c r="F739" s="1"/>
      <c r="G739" s="20"/>
      <c r="H739" s="201" t="str">
        <f t="shared" si="102"/>
        <v/>
      </c>
      <c r="I739" s="27" t="b">
        <v>0</v>
      </c>
      <c r="J739" s="92" t="str">
        <f t="shared" si="103"/>
        <v/>
      </c>
      <c r="K739" s="27" t="b">
        <f t="shared" si="99"/>
        <v>0</v>
      </c>
      <c r="L739" s="92" t="str">
        <f t="shared" si="104"/>
        <v/>
      </c>
      <c r="M739" s="27" t="b">
        <f t="shared" si="100"/>
        <v>0</v>
      </c>
      <c r="N739" s="92" t="str">
        <f t="shared" si="105"/>
        <v/>
      </c>
      <c r="O739" s="27" t="b">
        <f>IF(COUNTIF($G$13:G739,G739)&gt;1,TRUE,FALSE)</f>
        <v>0</v>
      </c>
      <c r="P739" s="92" t="str">
        <f t="shared" si="106"/>
        <v/>
      </c>
      <c r="Q739" s="28">
        <f t="shared" si="101"/>
        <v>44166</v>
      </c>
      <c r="R739" s="27" t="b">
        <f t="shared" si="107"/>
        <v>0</v>
      </c>
      <c r="S739" s="4"/>
      <c r="T739" s="4"/>
    </row>
    <row r="740" spans="1:20" s="30" customFormat="1" x14ac:dyDescent="0.25">
      <c r="A740" s="19">
        <v>728</v>
      </c>
      <c r="B740" s="20"/>
      <c r="C740" s="1"/>
      <c r="D740" s="91"/>
      <c r="E740" s="1"/>
      <c r="F740" s="1"/>
      <c r="G740" s="20"/>
      <c r="H740" s="201" t="str">
        <f t="shared" si="102"/>
        <v/>
      </c>
      <c r="I740" s="27" t="b">
        <v>0</v>
      </c>
      <c r="J740" s="92" t="str">
        <f t="shared" si="103"/>
        <v/>
      </c>
      <c r="K740" s="27" t="b">
        <f t="shared" si="99"/>
        <v>0</v>
      </c>
      <c r="L740" s="92" t="str">
        <f t="shared" si="104"/>
        <v/>
      </c>
      <c r="M740" s="27" t="b">
        <f t="shared" si="100"/>
        <v>0</v>
      </c>
      <c r="N740" s="92" t="str">
        <f t="shared" si="105"/>
        <v/>
      </c>
      <c r="O740" s="27" t="b">
        <f>IF(COUNTIF($G$13:G740,G740)&gt;1,TRUE,FALSE)</f>
        <v>0</v>
      </c>
      <c r="P740" s="92" t="str">
        <f t="shared" si="106"/>
        <v/>
      </c>
      <c r="Q740" s="28">
        <f t="shared" si="101"/>
        <v>44166</v>
      </c>
      <c r="R740" s="27" t="b">
        <f t="shared" si="107"/>
        <v>0</v>
      </c>
      <c r="S740" s="4"/>
      <c r="T740" s="4"/>
    </row>
    <row r="741" spans="1:20" s="30" customFormat="1" x14ac:dyDescent="0.25">
      <c r="A741" s="19">
        <v>729</v>
      </c>
      <c r="B741" s="20"/>
      <c r="C741" s="1"/>
      <c r="D741" s="91"/>
      <c r="E741" s="1"/>
      <c r="F741" s="1"/>
      <c r="G741" s="20"/>
      <c r="H741" s="201" t="str">
        <f t="shared" si="102"/>
        <v/>
      </c>
      <c r="I741" s="27" t="b">
        <v>0</v>
      </c>
      <c r="J741" s="92" t="str">
        <f t="shared" si="103"/>
        <v/>
      </c>
      <c r="K741" s="27" t="b">
        <f t="shared" si="99"/>
        <v>0</v>
      </c>
      <c r="L741" s="92" t="str">
        <f t="shared" si="104"/>
        <v/>
      </c>
      <c r="M741" s="27" t="b">
        <f t="shared" si="100"/>
        <v>0</v>
      </c>
      <c r="N741" s="92" t="str">
        <f t="shared" si="105"/>
        <v/>
      </c>
      <c r="O741" s="27" t="b">
        <f>IF(COUNTIF($G$13:G741,G741)&gt;1,TRUE,FALSE)</f>
        <v>0</v>
      </c>
      <c r="P741" s="92" t="str">
        <f t="shared" si="106"/>
        <v/>
      </c>
      <c r="Q741" s="28">
        <f t="shared" si="101"/>
        <v>44166</v>
      </c>
      <c r="R741" s="27" t="b">
        <f t="shared" si="107"/>
        <v>0</v>
      </c>
      <c r="S741" s="4"/>
      <c r="T741" s="4"/>
    </row>
    <row r="742" spans="1:20" s="30" customFormat="1" x14ac:dyDescent="0.25">
      <c r="A742" s="19">
        <v>730</v>
      </c>
      <c r="B742" s="20"/>
      <c r="C742" s="1"/>
      <c r="D742" s="91"/>
      <c r="E742" s="1"/>
      <c r="F742" s="1"/>
      <c r="G742" s="20"/>
      <c r="H742" s="201" t="str">
        <f t="shared" si="102"/>
        <v/>
      </c>
      <c r="I742" s="27" t="b">
        <v>0</v>
      </c>
      <c r="J742" s="92" t="str">
        <f t="shared" si="103"/>
        <v/>
      </c>
      <c r="K742" s="27" t="b">
        <f t="shared" si="99"/>
        <v>0</v>
      </c>
      <c r="L742" s="92" t="str">
        <f t="shared" si="104"/>
        <v/>
      </c>
      <c r="M742" s="27" t="b">
        <f t="shared" si="100"/>
        <v>0</v>
      </c>
      <c r="N742" s="92" t="str">
        <f t="shared" si="105"/>
        <v/>
      </c>
      <c r="O742" s="27" t="b">
        <f>IF(COUNTIF($G$13:G742,G742)&gt;1,TRUE,FALSE)</f>
        <v>0</v>
      </c>
      <c r="P742" s="92" t="str">
        <f t="shared" si="106"/>
        <v/>
      </c>
      <c r="Q742" s="28">
        <f t="shared" si="101"/>
        <v>44166</v>
      </c>
      <c r="R742" s="27" t="b">
        <f t="shared" si="107"/>
        <v>0</v>
      </c>
      <c r="S742" s="4"/>
      <c r="T742" s="4"/>
    </row>
    <row r="743" spans="1:20" s="30" customFormat="1" x14ac:dyDescent="0.25">
      <c r="A743" s="19">
        <v>731</v>
      </c>
      <c r="B743" s="20"/>
      <c r="C743" s="1"/>
      <c r="D743" s="91"/>
      <c r="E743" s="1"/>
      <c r="F743" s="1"/>
      <c r="G743" s="20"/>
      <c r="H743" s="201" t="str">
        <f t="shared" si="102"/>
        <v/>
      </c>
      <c r="I743" s="27" t="b">
        <v>0</v>
      </c>
      <c r="J743" s="92" t="str">
        <f t="shared" si="103"/>
        <v/>
      </c>
      <c r="K743" s="27" t="b">
        <f t="shared" si="99"/>
        <v>0</v>
      </c>
      <c r="L743" s="92" t="str">
        <f t="shared" si="104"/>
        <v/>
      </c>
      <c r="M743" s="27" t="b">
        <f t="shared" si="100"/>
        <v>0</v>
      </c>
      <c r="N743" s="92" t="str">
        <f t="shared" si="105"/>
        <v/>
      </c>
      <c r="O743" s="27" t="b">
        <f>IF(COUNTIF($G$13:G743,G743)&gt;1,TRUE,FALSE)</f>
        <v>0</v>
      </c>
      <c r="P743" s="92" t="str">
        <f t="shared" si="106"/>
        <v/>
      </c>
      <c r="Q743" s="28">
        <f t="shared" si="101"/>
        <v>44166</v>
      </c>
      <c r="R743" s="27" t="b">
        <f t="shared" si="107"/>
        <v>0</v>
      </c>
      <c r="S743" s="4"/>
      <c r="T743" s="4"/>
    </row>
    <row r="744" spans="1:20" s="30" customFormat="1" x14ac:dyDescent="0.25">
      <c r="A744" s="19">
        <v>732</v>
      </c>
      <c r="B744" s="20"/>
      <c r="C744" s="1"/>
      <c r="D744" s="91"/>
      <c r="E744" s="1"/>
      <c r="F744" s="1"/>
      <c r="G744" s="20"/>
      <c r="H744" s="201" t="str">
        <f t="shared" si="102"/>
        <v/>
      </c>
      <c r="I744" s="27" t="b">
        <v>0</v>
      </c>
      <c r="J744" s="92" t="str">
        <f t="shared" si="103"/>
        <v/>
      </c>
      <c r="K744" s="27" t="b">
        <f t="shared" si="99"/>
        <v>0</v>
      </c>
      <c r="L744" s="92" t="str">
        <f t="shared" si="104"/>
        <v/>
      </c>
      <c r="M744" s="27" t="b">
        <f t="shared" si="100"/>
        <v>0</v>
      </c>
      <c r="N744" s="92" t="str">
        <f t="shared" si="105"/>
        <v/>
      </c>
      <c r="O744" s="27" t="b">
        <f>IF(COUNTIF($G$13:G744,G744)&gt;1,TRUE,FALSE)</f>
        <v>0</v>
      </c>
      <c r="P744" s="92" t="str">
        <f t="shared" si="106"/>
        <v/>
      </c>
      <c r="Q744" s="28">
        <f t="shared" si="101"/>
        <v>44166</v>
      </c>
      <c r="R744" s="27" t="b">
        <f t="shared" si="107"/>
        <v>0</v>
      </c>
      <c r="S744" s="4"/>
      <c r="T744" s="4"/>
    </row>
    <row r="745" spans="1:20" s="30" customFormat="1" x14ac:dyDescent="0.25">
      <c r="A745" s="19">
        <v>733</v>
      </c>
      <c r="B745" s="20"/>
      <c r="C745" s="1"/>
      <c r="D745" s="91"/>
      <c r="E745" s="1"/>
      <c r="F745" s="1"/>
      <c r="G745" s="20"/>
      <c r="H745" s="201" t="str">
        <f t="shared" si="102"/>
        <v/>
      </c>
      <c r="I745" s="27" t="b">
        <v>0</v>
      </c>
      <c r="J745" s="92" t="str">
        <f t="shared" si="103"/>
        <v/>
      </c>
      <c r="K745" s="27" t="b">
        <f t="shared" si="99"/>
        <v>0</v>
      </c>
      <c r="L745" s="92" t="str">
        <f t="shared" si="104"/>
        <v/>
      </c>
      <c r="M745" s="27" t="b">
        <f t="shared" si="100"/>
        <v>0</v>
      </c>
      <c r="N745" s="92" t="str">
        <f t="shared" si="105"/>
        <v/>
      </c>
      <c r="O745" s="27" t="b">
        <f>IF(COUNTIF($G$13:G745,G745)&gt;1,TRUE,FALSE)</f>
        <v>0</v>
      </c>
      <c r="P745" s="92" t="str">
        <f t="shared" si="106"/>
        <v/>
      </c>
      <c r="Q745" s="28">
        <f t="shared" si="101"/>
        <v>44166</v>
      </c>
      <c r="R745" s="27" t="b">
        <f t="shared" si="107"/>
        <v>0</v>
      </c>
      <c r="S745" s="4"/>
      <c r="T745" s="4"/>
    </row>
    <row r="746" spans="1:20" s="30" customFormat="1" x14ac:dyDescent="0.25">
      <c r="A746" s="19">
        <v>734</v>
      </c>
      <c r="B746" s="20"/>
      <c r="C746" s="1"/>
      <c r="D746" s="91"/>
      <c r="E746" s="1"/>
      <c r="F746" s="1"/>
      <c r="G746" s="20"/>
      <c r="H746" s="201" t="str">
        <f t="shared" si="102"/>
        <v/>
      </c>
      <c r="I746" s="27" t="b">
        <v>0</v>
      </c>
      <c r="J746" s="92" t="str">
        <f t="shared" si="103"/>
        <v/>
      </c>
      <c r="K746" s="27" t="b">
        <f t="shared" si="99"/>
        <v>0</v>
      </c>
      <c r="L746" s="92" t="str">
        <f t="shared" si="104"/>
        <v/>
      </c>
      <c r="M746" s="27" t="b">
        <f t="shared" si="100"/>
        <v>0</v>
      </c>
      <c r="N746" s="92" t="str">
        <f t="shared" si="105"/>
        <v/>
      </c>
      <c r="O746" s="27" t="b">
        <f>IF(COUNTIF($G$13:G746,G746)&gt;1,TRUE,FALSE)</f>
        <v>0</v>
      </c>
      <c r="P746" s="92" t="str">
        <f t="shared" si="106"/>
        <v/>
      </c>
      <c r="Q746" s="28">
        <f t="shared" si="101"/>
        <v>44166</v>
      </c>
      <c r="R746" s="27" t="b">
        <f t="shared" si="107"/>
        <v>0</v>
      </c>
      <c r="S746" s="4"/>
      <c r="T746" s="4"/>
    </row>
    <row r="747" spans="1:20" s="30" customFormat="1" x14ac:dyDescent="0.25">
      <c r="A747" s="19">
        <v>735</v>
      </c>
      <c r="B747" s="20"/>
      <c r="C747" s="1"/>
      <c r="D747" s="91"/>
      <c r="E747" s="1"/>
      <c r="F747" s="1"/>
      <c r="G747" s="20"/>
      <c r="H747" s="201" t="str">
        <f t="shared" si="102"/>
        <v/>
      </c>
      <c r="I747" s="27" t="b">
        <v>0</v>
      </c>
      <c r="J747" s="92" t="str">
        <f t="shared" si="103"/>
        <v/>
      </c>
      <c r="K747" s="27" t="b">
        <f t="shared" si="99"/>
        <v>0</v>
      </c>
      <c r="L747" s="92" t="str">
        <f t="shared" si="104"/>
        <v/>
      </c>
      <c r="M747" s="27" t="b">
        <f t="shared" si="100"/>
        <v>0</v>
      </c>
      <c r="N747" s="92" t="str">
        <f t="shared" si="105"/>
        <v/>
      </c>
      <c r="O747" s="27" t="b">
        <f>IF(COUNTIF($G$13:G747,G747)&gt;1,TRUE,FALSE)</f>
        <v>0</v>
      </c>
      <c r="P747" s="92" t="str">
        <f t="shared" si="106"/>
        <v/>
      </c>
      <c r="Q747" s="28">
        <f t="shared" si="101"/>
        <v>44166</v>
      </c>
      <c r="R747" s="27" t="b">
        <f t="shared" si="107"/>
        <v>0</v>
      </c>
      <c r="S747" s="4"/>
      <c r="T747" s="4"/>
    </row>
    <row r="748" spans="1:20" s="30" customFormat="1" x14ac:dyDescent="0.25">
      <c r="A748" s="19">
        <v>736</v>
      </c>
      <c r="B748" s="20"/>
      <c r="C748" s="1"/>
      <c r="D748" s="91"/>
      <c r="E748" s="1"/>
      <c r="F748" s="1"/>
      <c r="G748" s="20"/>
      <c r="H748" s="201" t="str">
        <f t="shared" si="102"/>
        <v/>
      </c>
      <c r="I748" s="27" t="b">
        <v>0</v>
      </c>
      <c r="J748" s="92" t="str">
        <f t="shared" si="103"/>
        <v/>
      </c>
      <c r="K748" s="27" t="b">
        <f t="shared" si="99"/>
        <v>0</v>
      </c>
      <c r="L748" s="92" t="str">
        <f t="shared" si="104"/>
        <v/>
      </c>
      <c r="M748" s="27" t="b">
        <f t="shared" si="100"/>
        <v>0</v>
      </c>
      <c r="N748" s="92" t="str">
        <f t="shared" si="105"/>
        <v/>
      </c>
      <c r="O748" s="27" t="b">
        <f>IF(COUNTIF($G$13:G748,G748)&gt;1,TRUE,FALSE)</f>
        <v>0</v>
      </c>
      <c r="P748" s="92" t="str">
        <f t="shared" si="106"/>
        <v/>
      </c>
      <c r="Q748" s="28">
        <f t="shared" si="101"/>
        <v>44166</v>
      </c>
      <c r="R748" s="27" t="b">
        <f t="shared" si="107"/>
        <v>0</v>
      </c>
      <c r="S748" s="4"/>
      <c r="T748" s="4"/>
    </row>
    <row r="749" spans="1:20" s="30" customFormat="1" x14ac:dyDescent="0.25">
      <c r="A749" s="19">
        <v>737</v>
      </c>
      <c r="B749" s="20"/>
      <c r="C749" s="1"/>
      <c r="D749" s="91"/>
      <c r="E749" s="1"/>
      <c r="F749" s="1"/>
      <c r="G749" s="20"/>
      <c r="H749" s="201" t="str">
        <f t="shared" si="102"/>
        <v/>
      </c>
      <c r="I749" s="27" t="b">
        <v>0</v>
      </c>
      <c r="J749" s="92" t="str">
        <f t="shared" si="103"/>
        <v/>
      </c>
      <c r="K749" s="27" t="b">
        <f t="shared" si="99"/>
        <v>0</v>
      </c>
      <c r="L749" s="92" t="str">
        <f t="shared" si="104"/>
        <v/>
      </c>
      <c r="M749" s="27" t="b">
        <f t="shared" si="100"/>
        <v>0</v>
      </c>
      <c r="N749" s="92" t="str">
        <f t="shared" si="105"/>
        <v/>
      </c>
      <c r="O749" s="27" t="b">
        <f>IF(COUNTIF($G$13:G749,G749)&gt;1,TRUE,FALSE)</f>
        <v>0</v>
      </c>
      <c r="P749" s="92" t="str">
        <f t="shared" si="106"/>
        <v/>
      </c>
      <c r="Q749" s="28">
        <f t="shared" si="101"/>
        <v>44166</v>
      </c>
      <c r="R749" s="27" t="b">
        <f t="shared" si="107"/>
        <v>0</v>
      </c>
      <c r="S749" s="4"/>
      <c r="T749" s="4"/>
    </row>
    <row r="750" spans="1:20" s="30" customFormat="1" x14ac:dyDescent="0.25">
      <c r="A750" s="19">
        <v>738</v>
      </c>
      <c r="B750" s="20"/>
      <c r="C750" s="1"/>
      <c r="D750" s="91"/>
      <c r="E750" s="1"/>
      <c r="F750" s="1"/>
      <c r="G750" s="20"/>
      <c r="H750" s="201" t="str">
        <f t="shared" si="102"/>
        <v/>
      </c>
      <c r="I750" s="27" t="b">
        <v>0</v>
      </c>
      <c r="J750" s="92" t="str">
        <f t="shared" si="103"/>
        <v/>
      </c>
      <c r="K750" s="27" t="b">
        <f t="shared" si="99"/>
        <v>0</v>
      </c>
      <c r="L750" s="92" t="str">
        <f t="shared" si="104"/>
        <v/>
      </c>
      <c r="M750" s="27" t="b">
        <f t="shared" si="100"/>
        <v>0</v>
      </c>
      <c r="N750" s="92" t="str">
        <f t="shared" si="105"/>
        <v/>
      </c>
      <c r="O750" s="27" t="b">
        <f>IF(COUNTIF($G$13:G750,G750)&gt;1,TRUE,FALSE)</f>
        <v>0</v>
      </c>
      <c r="P750" s="92" t="str">
        <f t="shared" si="106"/>
        <v/>
      </c>
      <c r="Q750" s="28">
        <f t="shared" si="101"/>
        <v>44166</v>
      </c>
      <c r="R750" s="27" t="b">
        <f t="shared" si="107"/>
        <v>0</v>
      </c>
      <c r="S750" s="4"/>
      <c r="T750" s="4"/>
    </row>
    <row r="751" spans="1:20" s="30" customFormat="1" x14ac:dyDescent="0.25">
      <c r="A751" s="19">
        <v>739</v>
      </c>
      <c r="B751" s="20"/>
      <c r="C751" s="1"/>
      <c r="D751" s="91"/>
      <c r="E751" s="1"/>
      <c r="F751" s="1"/>
      <c r="G751" s="20"/>
      <c r="H751" s="201" t="str">
        <f t="shared" si="102"/>
        <v/>
      </c>
      <c r="I751" s="27" t="b">
        <v>0</v>
      </c>
      <c r="J751" s="92" t="str">
        <f t="shared" si="103"/>
        <v/>
      </c>
      <c r="K751" s="27" t="b">
        <f t="shared" si="99"/>
        <v>0</v>
      </c>
      <c r="L751" s="92" t="str">
        <f t="shared" si="104"/>
        <v/>
      </c>
      <c r="M751" s="27" t="b">
        <f t="shared" si="100"/>
        <v>0</v>
      </c>
      <c r="N751" s="92" t="str">
        <f t="shared" si="105"/>
        <v/>
      </c>
      <c r="O751" s="27" t="b">
        <f>IF(COUNTIF($G$13:G751,G751)&gt;1,TRUE,FALSE)</f>
        <v>0</v>
      </c>
      <c r="P751" s="92" t="str">
        <f t="shared" si="106"/>
        <v/>
      </c>
      <c r="Q751" s="28">
        <f t="shared" si="101"/>
        <v>44166</v>
      </c>
      <c r="R751" s="27" t="b">
        <f t="shared" si="107"/>
        <v>0</v>
      </c>
      <c r="S751" s="4"/>
      <c r="T751" s="4"/>
    </row>
    <row r="752" spans="1:20" s="30" customFormat="1" x14ac:dyDescent="0.25">
      <c r="A752" s="19">
        <v>740</v>
      </c>
      <c r="B752" s="20"/>
      <c r="C752" s="1"/>
      <c r="D752" s="91"/>
      <c r="E752" s="1"/>
      <c r="F752" s="1"/>
      <c r="G752" s="20"/>
      <c r="H752" s="201" t="str">
        <f t="shared" si="102"/>
        <v/>
      </c>
      <c r="I752" s="27" t="b">
        <v>0</v>
      </c>
      <c r="J752" s="92" t="str">
        <f t="shared" si="103"/>
        <v/>
      </c>
      <c r="K752" s="27" t="b">
        <f t="shared" si="99"/>
        <v>0</v>
      </c>
      <c r="L752" s="92" t="str">
        <f t="shared" si="104"/>
        <v/>
      </c>
      <c r="M752" s="27" t="b">
        <f t="shared" si="100"/>
        <v>0</v>
      </c>
      <c r="N752" s="92" t="str">
        <f t="shared" si="105"/>
        <v/>
      </c>
      <c r="O752" s="27" t="b">
        <f>IF(COUNTIF($G$13:G752,G752)&gt;1,TRUE,FALSE)</f>
        <v>0</v>
      </c>
      <c r="P752" s="92" t="str">
        <f t="shared" si="106"/>
        <v/>
      </c>
      <c r="Q752" s="28">
        <f t="shared" si="101"/>
        <v>44166</v>
      </c>
      <c r="R752" s="27" t="b">
        <f t="shared" si="107"/>
        <v>0</v>
      </c>
      <c r="S752" s="4"/>
      <c r="T752" s="4"/>
    </row>
    <row r="753" spans="1:20" s="30" customFormat="1" x14ac:dyDescent="0.25">
      <c r="A753" s="19">
        <v>741</v>
      </c>
      <c r="B753" s="20"/>
      <c r="C753" s="1"/>
      <c r="D753" s="91"/>
      <c r="E753" s="1"/>
      <c r="F753" s="1"/>
      <c r="G753" s="20"/>
      <c r="H753" s="201" t="str">
        <f t="shared" si="102"/>
        <v/>
      </c>
      <c r="I753" s="27" t="b">
        <v>0</v>
      </c>
      <c r="J753" s="92" t="str">
        <f t="shared" si="103"/>
        <v/>
      </c>
      <c r="K753" s="27" t="b">
        <f t="shared" si="99"/>
        <v>0</v>
      </c>
      <c r="L753" s="92" t="str">
        <f t="shared" si="104"/>
        <v/>
      </c>
      <c r="M753" s="27" t="b">
        <f t="shared" si="100"/>
        <v>0</v>
      </c>
      <c r="N753" s="92" t="str">
        <f t="shared" si="105"/>
        <v/>
      </c>
      <c r="O753" s="27" t="b">
        <f>IF(COUNTIF($G$13:G753,G753)&gt;1,TRUE,FALSE)</f>
        <v>0</v>
      </c>
      <c r="P753" s="92" t="str">
        <f t="shared" si="106"/>
        <v/>
      </c>
      <c r="Q753" s="28">
        <f t="shared" si="101"/>
        <v>44166</v>
      </c>
      <c r="R753" s="27" t="b">
        <f t="shared" si="107"/>
        <v>0</v>
      </c>
      <c r="S753" s="4"/>
      <c r="T753" s="4"/>
    </row>
    <row r="754" spans="1:20" s="30" customFormat="1" x14ac:dyDescent="0.25">
      <c r="A754" s="19">
        <v>742</v>
      </c>
      <c r="B754" s="20"/>
      <c r="C754" s="1"/>
      <c r="D754" s="91"/>
      <c r="E754" s="1"/>
      <c r="F754" s="1"/>
      <c r="G754" s="20"/>
      <c r="H754" s="201" t="str">
        <f t="shared" si="102"/>
        <v/>
      </c>
      <c r="I754" s="27" t="b">
        <v>0</v>
      </c>
      <c r="J754" s="92" t="str">
        <f t="shared" si="103"/>
        <v/>
      </c>
      <c r="K754" s="27" t="b">
        <f t="shared" si="99"/>
        <v>0</v>
      </c>
      <c r="L754" s="92" t="str">
        <f t="shared" si="104"/>
        <v/>
      </c>
      <c r="M754" s="27" t="b">
        <f t="shared" si="100"/>
        <v>0</v>
      </c>
      <c r="N754" s="92" t="str">
        <f t="shared" si="105"/>
        <v/>
      </c>
      <c r="O754" s="27" t="b">
        <f>IF(COUNTIF($G$13:G754,G754)&gt;1,TRUE,FALSE)</f>
        <v>0</v>
      </c>
      <c r="P754" s="92" t="str">
        <f t="shared" si="106"/>
        <v/>
      </c>
      <c r="Q754" s="28">
        <f t="shared" si="101"/>
        <v>44166</v>
      </c>
      <c r="R754" s="27" t="b">
        <f t="shared" si="107"/>
        <v>0</v>
      </c>
      <c r="S754" s="4"/>
      <c r="T754" s="4"/>
    </row>
    <row r="755" spans="1:20" s="30" customFormat="1" x14ac:dyDescent="0.25">
      <c r="A755" s="19">
        <v>743</v>
      </c>
      <c r="B755" s="20"/>
      <c r="C755" s="1"/>
      <c r="D755" s="91"/>
      <c r="E755" s="1"/>
      <c r="F755" s="1"/>
      <c r="G755" s="20"/>
      <c r="H755" s="201" t="str">
        <f t="shared" si="102"/>
        <v/>
      </c>
      <c r="I755" s="27" t="b">
        <v>0</v>
      </c>
      <c r="J755" s="92" t="str">
        <f t="shared" si="103"/>
        <v/>
      </c>
      <c r="K755" s="27" t="b">
        <f t="shared" si="99"/>
        <v>0</v>
      </c>
      <c r="L755" s="92" t="str">
        <f t="shared" si="104"/>
        <v/>
      </c>
      <c r="M755" s="27" t="b">
        <f t="shared" si="100"/>
        <v>0</v>
      </c>
      <c r="N755" s="92" t="str">
        <f t="shared" si="105"/>
        <v/>
      </c>
      <c r="O755" s="27" t="b">
        <f>IF(COUNTIF($G$13:G755,G755)&gt;1,TRUE,FALSE)</f>
        <v>0</v>
      </c>
      <c r="P755" s="92" t="str">
        <f t="shared" si="106"/>
        <v/>
      </c>
      <c r="Q755" s="28">
        <f t="shared" si="101"/>
        <v>44166</v>
      </c>
      <c r="R755" s="27" t="b">
        <f t="shared" si="107"/>
        <v>0</v>
      </c>
      <c r="S755" s="4"/>
      <c r="T755" s="4"/>
    </row>
    <row r="756" spans="1:20" s="30" customFormat="1" x14ac:dyDescent="0.25">
      <c r="A756" s="19">
        <v>744</v>
      </c>
      <c r="B756" s="20"/>
      <c r="C756" s="1"/>
      <c r="D756" s="91"/>
      <c r="E756" s="1"/>
      <c r="F756" s="1"/>
      <c r="G756" s="20"/>
      <c r="H756" s="201" t="str">
        <f t="shared" si="102"/>
        <v/>
      </c>
      <c r="I756" s="27" t="b">
        <v>0</v>
      </c>
      <c r="J756" s="92" t="str">
        <f t="shared" si="103"/>
        <v/>
      </c>
      <c r="K756" s="27" t="b">
        <f t="shared" si="99"/>
        <v>0</v>
      </c>
      <c r="L756" s="92" t="str">
        <f t="shared" si="104"/>
        <v/>
      </c>
      <c r="M756" s="27" t="b">
        <f t="shared" si="100"/>
        <v>0</v>
      </c>
      <c r="N756" s="92" t="str">
        <f t="shared" si="105"/>
        <v/>
      </c>
      <c r="O756" s="27" t="b">
        <f>IF(COUNTIF($G$13:G756,G756)&gt;1,TRUE,FALSE)</f>
        <v>0</v>
      </c>
      <c r="P756" s="92" t="str">
        <f t="shared" si="106"/>
        <v/>
      </c>
      <c r="Q756" s="28">
        <f t="shared" si="101"/>
        <v>44166</v>
      </c>
      <c r="R756" s="27" t="b">
        <f t="shared" si="107"/>
        <v>0</v>
      </c>
      <c r="S756" s="4"/>
      <c r="T756" s="4"/>
    </row>
    <row r="757" spans="1:20" s="30" customFormat="1" x14ac:dyDescent="0.25">
      <c r="A757" s="19">
        <v>745</v>
      </c>
      <c r="B757" s="20"/>
      <c r="C757" s="1"/>
      <c r="D757" s="91"/>
      <c r="E757" s="1"/>
      <c r="F757" s="1"/>
      <c r="G757" s="20"/>
      <c r="H757" s="201" t="str">
        <f t="shared" si="102"/>
        <v/>
      </c>
      <c r="I757" s="27" t="b">
        <v>0</v>
      </c>
      <c r="J757" s="92" t="str">
        <f t="shared" si="103"/>
        <v/>
      </c>
      <c r="K757" s="27" t="b">
        <f t="shared" si="99"/>
        <v>0</v>
      </c>
      <c r="L757" s="92" t="str">
        <f t="shared" si="104"/>
        <v/>
      </c>
      <c r="M757" s="27" t="b">
        <f t="shared" si="100"/>
        <v>0</v>
      </c>
      <c r="N757" s="92" t="str">
        <f t="shared" si="105"/>
        <v/>
      </c>
      <c r="O757" s="27" t="b">
        <f>IF(COUNTIF($G$13:G757,G757)&gt;1,TRUE,FALSE)</f>
        <v>0</v>
      </c>
      <c r="P757" s="92" t="str">
        <f t="shared" si="106"/>
        <v/>
      </c>
      <c r="Q757" s="28">
        <f t="shared" si="101"/>
        <v>44166</v>
      </c>
      <c r="R757" s="27" t="b">
        <f t="shared" si="107"/>
        <v>0</v>
      </c>
      <c r="S757" s="4"/>
      <c r="T757" s="4"/>
    </row>
    <row r="758" spans="1:20" s="30" customFormat="1" x14ac:dyDescent="0.25">
      <c r="A758" s="19">
        <v>746</v>
      </c>
      <c r="B758" s="20"/>
      <c r="C758" s="1"/>
      <c r="D758" s="91"/>
      <c r="E758" s="1"/>
      <c r="F758" s="1"/>
      <c r="G758" s="20"/>
      <c r="H758" s="201" t="str">
        <f t="shared" si="102"/>
        <v/>
      </c>
      <c r="I758" s="27" t="b">
        <v>0</v>
      </c>
      <c r="J758" s="92" t="str">
        <f t="shared" si="103"/>
        <v/>
      </c>
      <c r="K758" s="27" t="b">
        <f t="shared" si="99"/>
        <v>0</v>
      </c>
      <c r="L758" s="92" t="str">
        <f t="shared" si="104"/>
        <v/>
      </c>
      <c r="M758" s="27" t="b">
        <f t="shared" si="100"/>
        <v>0</v>
      </c>
      <c r="N758" s="92" t="str">
        <f t="shared" si="105"/>
        <v/>
      </c>
      <c r="O758" s="27" t="b">
        <f>IF(COUNTIF($G$13:G758,G758)&gt;1,TRUE,FALSE)</f>
        <v>0</v>
      </c>
      <c r="P758" s="92" t="str">
        <f t="shared" si="106"/>
        <v/>
      </c>
      <c r="Q758" s="28">
        <f t="shared" si="101"/>
        <v>44166</v>
      </c>
      <c r="R758" s="27" t="b">
        <f t="shared" si="107"/>
        <v>0</v>
      </c>
      <c r="S758" s="4"/>
      <c r="T758" s="4"/>
    </row>
    <row r="759" spans="1:20" s="30" customFormat="1" x14ac:dyDescent="0.25">
      <c r="A759" s="19">
        <v>747</v>
      </c>
      <c r="B759" s="20"/>
      <c r="C759" s="1"/>
      <c r="D759" s="91"/>
      <c r="E759" s="1"/>
      <c r="F759" s="1"/>
      <c r="G759" s="20"/>
      <c r="H759" s="201" t="str">
        <f t="shared" si="102"/>
        <v/>
      </c>
      <c r="I759" s="27" t="b">
        <v>0</v>
      </c>
      <c r="J759" s="92" t="str">
        <f t="shared" si="103"/>
        <v/>
      </c>
      <c r="K759" s="27" t="b">
        <f t="shared" si="99"/>
        <v>0</v>
      </c>
      <c r="L759" s="92" t="str">
        <f t="shared" si="104"/>
        <v/>
      </c>
      <c r="M759" s="27" t="b">
        <f t="shared" si="100"/>
        <v>0</v>
      </c>
      <c r="N759" s="92" t="str">
        <f t="shared" si="105"/>
        <v/>
      </c>
      <c r="O759" s="27" t="b">
        <f>IF(COUNTIF($G$13:G759,G759)&gt;1,TRUE,FALSE)</f>
        <v>0</v>
      </c>
      <c r="P759" s="92" t="str">
        <f t="shared" si="106"/>
        <v/>
      </c>
      <c r="Q759" s="28">
        <f t="shared" si="101"/>
        <v>44166</v>
      </c>
      <c r="R759" s="27" t="b">
        <f t="shared" si="107"/>
        <v>0</v>
      </c>
      <c r="S759" s="4"/>
      <c r="T759" s="4"/>
    </row>
    <row r="760" spans="1:20" s="30" customFormat="1" x14ac:dyDescent="0.25">
      <c r="A760" s="19">
        <v>748</v>
      </c>
      <c r="B760" s="20"/>
      <c r="C760" s="1"/>
      <c r="D760" s="91"/>
      <c r="E760" s="1"/>
      <c r="F760" s="1"/>
      <c r="G760" s="20"/>
      <c r="H760" s="201" t="str">
        <f t="shared" si="102"/>
        <v/>
      </c>
      <c r="I760" s="27" t="b">
        <v>0</v>
      </c>
      <c r="J760" s="92" t="str">
        <f t="shared" si="103"/>
        <v/>
      </c>
      <c r="K760" s="27" t="b">
        <f t="shared" si="99"/>
        <v>0</v>
      </c>
      <c r="L760" s="92" t="str">
        <f t="shared" si="104"/>
        <v/>
      </c>
      <c r="M760" s="27" t="b">
        <f t="shared" si="100"/>
        <v>0</v>
      </c>
      <c r="N760" s="92" t="str">
        <f t="shared" si="105"/>
        <v/>
      </c>
      <c r="O760" s="27" t="b">
        <f>IF(COUNTIF($G$13:G760,G760)&gt;1,TRUE,FALSE)</f>
        <v>0</v>
      </c>
      <c r="P760" s="92" t="str">
        <f t="shared" si="106"/>
        <v/>
      </c>
      <c r="Q760" s="28">
        <f t="shared" si="101"/>
        <v>44166</v>
      </c>
      <c r="R760" s="27" t="b">
        <f t="shared" si="107"/>
        <v>0</v>
      </c>
      <c r="S760" s="4"/>
      <c r="T760" s="4"/>
    </row>
    <row r="761" spans="1:20" s="30" customFormat="1" x14ac:dyDescent="0.25">
      <c r="A761" s="19">
        <v>749</v>
      </c>
      <c r="B761" s="20"/>
      <c r="C761" s="1"/>
      <c r="D761" s="91"/>
      <c r="E761" s="1"/>
      <c r="F761" s="1"/>
      <c r="G761" s="20"/>
      <c r="H761" s="201" t="str">
        <f t="shared" si="102"/>
        <v/>
      </c>
      <c r="I761" s="27" t="b">
        <v>0</v>
      </c>
      <c r="J761" s="92" t="str">
        <f t="shared" si="103"/>
        <v/>
      </c>
      <c r="K761" s="27" t="b">
        <f t="shared" si="99"/>
        <v>0</v>
      </c>
      <c r="L761" s="92" t="str">
        <f t="shared" si="104"/>
        <v/>
      </c>
      <c r="M761" s="27" t="b">
        <f t="shared" si="100"/>
        <v>0</v>
      </c>
      <c r="N761" s="92" t="str">
        <f t="shared" si="105"/>
        <v/>
      </c>
      <c r="O761" s="27" t="b">
        <f>IF(COUNTIF($G$13:G761,G761)&gt;1,TRUE,FALSE)</f>
        <v>0</v>
      </c>
      <c r="P761" s="92" t="str">
        <f t="shared" si="106"/>
        <v/>
      </c>
      <c r="Q761" s="28">
        <f t="shared" si="101"/>
        <v>44166</v>
      </c>
      <c r="R761" s="27" t="b">
        <f t="shared" si="107"/>
        <v>0</v>
      </c>
      <c r="S761" s="4"/>
      <c r="T761" s="4"/>
    </row>
    <row r="762" spans="1:20" s="30" customFormat="1" x14ac:dyDescent="0.25">
      <c r="A762" s="19">
        <v>750</v>
      </c>
      <c r="B762" s="20"/>
      <c r="C762" s="1"/>
      <c r="D762" s="91"/>
      <c r="E762" s="1"/>
      <c r="F762" s="1"/>
      <c r="G762" s="20"/>
      <c r="H762" s="201" t="str">
        <f t="shared" si="102"/>
        <v/>
      </c>
      <c r="I762" s="27" t="b">
        <v>0</v>
      </c>
      <c r="J762" s="92" t="str">
        <f t="shared" si="103"/>
        <v/>
      </c>
      <c r="K762" s="27" t="b">
        <f t="shared" si="99"/>
        <v>0</v>
      </c>
      <c r="L762" s="92" t="str">
        <f t="shared" si="104"/>
        <v/>
      </c>
      <c r="M762" s="27" t="b">
        <f t="shared" si="100"/>
        <v>0</v>
      </c>
      <c r="N762" s="92" t="str">
        <f t="shared" si="105"/>
        <v/>
      </c>
      <c r="O762" s="27" t="b">
        <f>IF(COUNTIF($G$13:G762,G762)&gt;1,TRUE,FALSE)</f>
        <v>0</v>
      </c>
      <c r="P762" s="92" t="str">
        <f t="shared" si="106"/>
        <v/>
      </c>
      <c r="Q762" s="28">
        <f t="shared" si="101"/>
        <v>44166</v>
      </c>
      <c r="R762" s="27" t="b">
        <f t="shared" si="107"/>
        <v>0</v>
      </c>
      <c r="S762" s="4"/>
      <c r="T762" s="4"/>
    </row>
    <row r="763" spans="1:20" s="30" customFormat="1" x14ac:dyDescent="0.25">
      <c r="A763" s="19">
        <v>751</v>
      </c>
      <c r="B763" s="20"/>
      <c r="C763" s="1"/>
      <c r="D763" s="91"/>
      <c r="E763" s="1"/>
      <c r="F763" s="1"/>
      <c r="G763" s="20"/>
      <c r="H763" s="201" t="str">
        <f t="shared" si="102"/>
        <v/>
      </c>
      <c r="I763" s="27" t="b">
        <v>0</v>
      </c>
      <c r="J763" s="92" t="str">
        <f t="shared" si="103"/>
        <v/>
      </c>
      <c r="K763" s="27" t="b">
        <f t="shared" si="99"/>
        <v>0</v>
      </c>
      <c r="L763" s="92" t="str">
        <f t="shared" si="104"/>
        <v/>
      </c>
      <c r="M763" s="27" t="b">
        <f t="shared" si="100"/>
        <v>0</v>
      </c>
      <c r="N763" s="92" t="str">
        <f t="shared" si="105"/>
        <v/>
      </c>
      <c r="O763" s="27" t="b">
        <f>IF(COUNTIF($G$13:G763,G763)&gt;1,TRUE,FALSE)</f>
        <v>0</v>
      </c>
      <c r="P763" s="92" t="str">
        <f t="shared" si="106"/>
        <v/>
      </c>
      <c r="Q763" s="28">
        <f t="shared" si="101"/>
        <v>44166</v>
      </c>
      <c r="R763" s="27" t="b">
        <f t="shared" si="107"/>
        <v>0</v>
      </c>
      <c r="S763" s="4"/>
      <c r="T763" s="4"/>
    </row>
    <row r="764" spans="1:20" s="30" customFormat="1" x14ac:dyDescent="0.25">
      <c r="A764" s="19">
        <v>752</v>
      </c>
      <c r="B764" s="20"/>
      <c r="C764" s="1"/>
      <c r="D764" s="91"/>
      <c r="E764" s="1"/>
      <c r="F764" s="1"/>
      <c r="G764" s="20"/>
      <c r="H764" s="201" t="str">
        <f t="shared" si="102"/>
        <v/>
      </c>
      <c r="I764" s="27" t="b">
        <v>0</v>
      </c>
      <c r="J764" s="92" t="str">
        <f t="shared" si="103"/>
        <v/>
      </c>
      <c r="K764" s="27" t="b">
        <f t="shared" si="99"/>
        <v>0</v>
      </c>
      <c r="L764" s="92" t="str">
        <f t="shared" si="104"/>
        <v/>
      </c>
      <c r="M764" s="27" t="b">
        <f t="shared" si="100"/>
        <v>0</v>
      </c>
      <c r="N764" s="92" t="str">
        <f t="shared" si="105"/>
        <v/>
      </c>
      <c r="O764" s="27" t="b">
        <f>IF(COUNTIF($G$13:G764,G764)&gt;1,TRUE,FALSE)</f>
        <v>0</v>
      </c>
      <c r="P764" s="92" t="str">
        <f t="shared" si="106"/>
        <v/>
      </c>
      <c r="Q764" s="28">
        <f t="shared" si="101"/>
        <v>44166</v>
      </c>
      <c r="R764" s="27" t="b">
        <f t="shared" si="107"/>
        <v>0</v>
      </c>
      <c r="S764" s="4"/>
      <c r="T764" s="4"/>
    </row>
    <row r="765" spans="1:20" s="30" customFormat="1" x14ac:dyDescent="0.25">
      <c r="A765" s="19">
        <v>753</v>
      </c>
      <c r="B765" s="20"/>
      <c r="C765" s="1"/>
      <c r="D765" s="91"/>
      <c r="E765" s="1"/>
      <c r="F765" s="1"/>
      <c r="G765" s="20"/>
      <c r="H765" s="201" t="str">
        <f t="shared" si="102"/>
        <v/>
      </c>
      <c r="I765" s="27" t="b">
        <v>0</v>
      </c>
      <c r="J765" s="92" t="str">
        <f t="shared" si="103"/>
        <v/>
      </c>
      <c r="K765" s="27" t="b">
        <f t="shared" si="99"/>
        <v>0</v>
      </c>
      <c r="L765" s="92" t="str">
        <f t="shared" si="104"/>
        <v/>
      </c>
      <c r="M765" s="27" t="b">
        <f t="shared" si="100"/>
        <v>0</v>
      </c>
      <c r="N765" s="92" t="str">
        <f t="shared" si="105"/>
        <v/>
      </c>
      <c r="O765" s="27" t="b">
        <f>IF(COUNTIF($G$13:G765,G765)&gt;1,TRUE,FALSE)</f>
        <v>0</v>
      </c>
      <c r="P765" s="92" t="str">
        <f t="shared" si="106"/>
        <v/>
      </c>
      <c r="Q765" s="28">
        <f t="shared" si="101"/>
        <v>44166</v>
      </c>
      <c r="R765" s="27" t="b">
        <f t="shared" si="107"/>
        <v>0</v>
      </c>
      <c r="S765" s="4"/>
      <c r="T765" s="4"/>
    </row>
    <row r="766" spans="1:20" s="30" customFormat="1" x14ac:dyDescent="0.25">
      <c r="A766" s="19">
        <v>754</v>
      </c>
      <c r="B766" s="20"/>
      <c r="C766" s="1"/>
      <c r="D766" s="91"/>
      <c r="E766" s="1"/>
      <c r="F766" s="1"/>
      <c r="G766" s="20"/>
      <c r="H766" s="201" t="str">
        <f t="shared" si="102"/>
        <v/>
      </c>
      <c r="I766" s="27" t="b">
        <v>0</v>
      </c>
      <c r="J766" s="92" t="str">
        <f t="shared" si="103"/>
        <v/>
      </c>
      <c r="K766" s="27" t="b">
        <f t="shared" si="99"/>
        <v>0</v>
      </c>
      <c r="L766" s="92" t="str">
        <f t="shared" si="104"/>
        <v/>
      </c>
      <c r="M766" s="27" t="b">
        <f t="shared" si="100"/>
        <v>0</v>
      </c>
      <c r="N766" s="92" t="str">
        <f t="shared" si="105"/>
        <v/>
      </c>
      <c r="O766" s="27" t="b">
        <f>IF(COUNTIF($G$13:G766,G766)&gt;1,TRUE,FALSE)</f>
        <v>0</v>
      </c>
      <c r="P766" s="92" t="str">
        <f t="shared" si="106"/>
        <v/>
      </c>
      <c r="Q766" s="28">
        <f t="shared" si="101"/>
        <v>44166</v>
      </c>
      <c r="R766" s="27" t="b">
        <f t="shared" si="107"/>
        <v>0</v>
      </c>
      <c r="S766" s="4"/>
      <c r="T766" s="4"/>
    </row>
    <row r="767" spans="1:20" s="30" customFormat="1" x14ac:dyDescent="0.25">
      <c r="A767" s="19">
        <v>755</v>
      </c>
      <c r="B767" s="20"/>
      <c r="C767" s="1"/>
      <c r="D767" s="91"/>
      <c r="E767" s="1"/>
      <c r="F767" s="1"/>
      <c r="G767" s="20"/>
      <c r="H767" s="201" t="str">
        <f t="shared" si="102"/>
        <v/>
      </c>
      <c r="I767" s="27" t="b">
        <v>0</v>
      </c>
      <c r="J767" s="92" t="str">
        <f t="shared" si="103"/>
        <v/>
      </c>
      <c r="K767" s="27" t="b">
        <f t="shared" si="99"/>
        <v>0</v>
      </c>
      <c r="L767" s="92" t="str">
        <f t="shared" si="104"/>
        <v/>
      </c>
      <c r="M767" s="27" t="b">
        <f t="shared" si="100"/>
        <v>0</v>
      </c>
      <c r="N767" s="92" t="str">
        <f t="shared" si="105"/>
        <v/>
      </c>
      <c r="O767" s="27" t="b">
        <f>IF(COUNTIF($G$13:G767,G767)&gt;1,TRUE,FALSE)</f>
        <v>0</v>
      </c>
      <c r="P767" s="92" t="str">
        <f t="shared" si="106"/>
        <v/>
      </c>
      <c r="Q767" s="28">
        <f t="shared" si="101"/>
        <v>44166</v>
      </c>
      <c r="R767" s="27" t="b">
        <f t="shared" si="107"/>
        <v>0</v>
      </c>
      <c r="S767" s="4"/>
      <c r="T767" s="4"/>
    </row>
    <row r="768" spans="1:20" s="30" customFormat="1" x14ac:dyDescent="0.25">
      <c r="A768" s="19">
        <v>756</v>
      </c>
      <c r="B768" s="20"/>
      <c r="C768" s="1"/>
      <c r="D768" s="91"/>
      <c r="E768" s="1"/>
      <c r="F768" s="1"/>
      <c r="G768" s="20"/>
      <c r="H768" s="201" t="str">
        <f t="shared" si="102"/>
        <v/>
      </c>
      <c r="I768" s="27" t="b">
        <v>0</v>
      </c>
      <c r="J768" s="92" t="str">
        <f t="shared" si="103"/>
        <v/>
      </c>
      <c r="K768" s="27" t="b">
        <f t="shared" si="99"/>
        <v>0</v>
      </c>
      <c r="L768" s="92" t="str">
        <f t="shared" si="104"/>
        <v/>
      </c>
      <c r="M768" s="27" t="b">
        <f t="shared" si="100"/>
        <v>0</v>
      </c>
      <c r="N768" s="92" t="str">
        <f t="shared" si="105"/>
        <v/>
      </c>
      <c r="O768" s="27" t="b">
        <f>IF(COUNTIF($G$13:G768,G768)&gt;1,TRUE,FALSE)</f>
        <v>0</v>
      </c>
      <c r="P768" s="92" t="str">
        <f t="shared" si="106"/>
        <v/>
      </c>
      <c r="Q768" s="28">
        <f t="shared" si="101"/>
        <v>44166</v>
      </c>
      <c r="R768" s="27" t="b">
        <f t="shared" si="107"/>
        <v>0</v>
      </c>
      <c r="S768" s="4"/>
      <c r="T768" s="4"/>
    </row>
    <row r="769" spans="1:20" s="30" customFormat="1" x14ac:dyDescent="0.25">
      <c r="A769" s="19">
        <v>757</v>
      </c>
      <c r="B769" s="20"/>
      <c r="C769" s="1"/>
      <c r="D769" s="91"/>
      <c r="E769" s="1"/>
      <c r="F769" s="1"/>
      <c r="G769" s="20"/>
      <c r="H769" s="201" t="str">
        <f t="shared" si="102"/>
        <v/>
      </c>
      <c r="I769" s="27" t="b">
        <v>0</v>
      </c>
      <c r="J769" s="92" t="str">
        <f t="shared" si="103"/>
        <v/>
      </c>
      <c r="K769" s="27" t="b">
        <f t="shared" si="99"/>
        <v>0</v>
      </c>
      <c r="L769" s="92" t="str">
        <f t="shared" si="104"/>
        <v/>
      </c>
      <c r="M769" s="27" t="b">
        <f t="shared" si="100"/>
        <v>0</v>
      </c>
      <c r="N769" s="92" t="str">
        <f t="shared" si="105"/>
        <v/>
      </c>
      <c r="O769" s="27" t="b">
        <f>IF(COUNTIF($G$13:G769,G769)&gt;1,TRUE,FALSE)</f>
        <v>0</v>
      </c>
      <c r="P769" s="92" t="str">
        <f t="shared" si="106"/>
        <v/>
      </c>
      <c r="Q769" s="28">
        <f t="shared" si="101"/>
        <v>44166</v>
      </c>
      <c r="R769" s="27" t="b">
        <f t="shared" si="107"/>
        <v>0</v>
      </c>
      <c r="S769" s="4"/>
      <c r="T769" s="4"/>
    </row>
    <row r="770" spans="1:20" s="30" customFormat="1" x14ac:dyDescent="0.25">
      <c r="A770" s="19">
        <v>758</v>
      </c>
      <c r="B770" s="20"/>
      <c r="C770" s="1"/>
      <c r="D770" s="91"/>
      <c r="E770" s="1"/>
      <c r="F770" s="1"/>
      <c r="G770" s="20"/>
      <c r="H770" s="201" t="str">
        <f t="shared" si="102"/>
        <v/>
      </c>
      <c r="I770" s="27" t="b">
        <v>0</v>
      </c>
      <c r="J770" s="92" t="str">
        <f t="shared" si="103"/>
        <v/>
      </c>
      <c r="K770" s="27" t="b">
        <f t="shared" si="99"/>
        <v>0</v>
      </c>
      <c r="L770" s="92" t="str">
        <f t="shared" si="104"/>
        <v/>
      </c>
      <c r="M770" s="27" t="b">
        <f t="shared" si="100"/>
        <v>0</v>
      </c>
      <c r="N770" s="92" t="str">
        <f t="shared" si="105"/>
        <v/>
      </c>
      <c r="O770" s="27" t="b">
        <f>IF(COUNTIF($G$13:G770,G770)&gt;1,TRUE,FALSE)</f>
        <v>0</v>
      </c>
      <c r="P770" s="92" t="str">
        <f t="shared" si="106"/>
        <v/>
      </c>
      <c r="Q770" s="28">
        <f t="shared" si="101"/>
        <v>44166</v>
      </c>
      <c r="R770" s="27" t="b">
        <f t="shared" si="107"/>
        <v>0</v>
      </c>
      <c r="S770" s="4"/>
      <c r="T770" s="4"/>
    </row>
    <row r="771" spans="1:20" s="30" customFormat="1" x14ac:dyDescent="0.25">
      <c r="A771" s="19">
        <v>759</v>
      </c>
      <c r="B771" s="20"/>
      <c r="C771" s="1"/>
      <c r="D771" s="91"/>
      <c r="E771" s="1"/>
      <c r="F771" s="1"/>
      <c r="G771" s="20"/>
      <c r="H771" s="201" t="str">
        <f t="shared" si="102"/>
        <v/>
      </c>
      <c r="I771" s="27" t="b">
        <v>0</v>
      </c>
      <c r="J771" s="92" t="str">
        <f t="shared" si="103"/>
        <v/>
      </c>
      <c r="K771" s="27" t="b">
        <f t="shared" si="99"/>
        <v>0</v>
      </c>
      <c r="L771" s="92" t="str">
        <f t="shared" si="104"/>
        <v/>
      </c>
      <c r="M771" s="27" t="b">
        <f t="shared" si="100"/>
        <v>0</v>
      </c>
      <c r="N771" s="92" t="str">
        <f t="shared" si="105"/>
        <v/>
      </c>
      <c r="O771" s="27" t="b">
        <f>IF(COUNTIF($G$13:G771,G771)&gt;1,TRUE,FALSE)</f>
        <v>0</v>
      </c>
      <c r="P771" s="92" t="str">
        <f t="shared" si="106"/>
        <v/>
      </c>
      <c r="Q771" s="28">
        <f t="shared" si="101"/>
        <v>44166</v>
      </c>
      <c r="R771" s="27" t="b">
        <f t="shared" si="107"/>
        <v>0</v>
      </c>
      <c r="S771" s="4"/>
      <c r="T771" s="4"/>
    </row>
    <row r="772" spans="1:20" s="30" customFormat="1" x14ac:dyDescent="0.25">
      <c r="A772" s="19">
        <v>760</v>
      </c>
      <c r="B772" s="20"/>
      <c r="C772" s="1"/>
      <c r="D772" s="91"/>
      <c r="E772" s="1"/>
      <c r="F772" s="1"/>
      <c r="G772" s="20"/>
      <c r="H772" s="201" t="str">
        <f t="shared" si="102"/>
        <v/>
      </c>
      <c r="I772" s="27" t="b">
        <v>0</v>
      </c>
      <c r="J772" s="92" t="str">
        <f t="shared" si="103"/>
        <v/>
      </c>
      <c r="K772" s="27" t="b">
        <f t="shared" si="99"/>
        <v>0</v>
      </c>
      <c r="L772" s="92" t="str">
        <f t="shared" si="104"/>
        <v/>
      </c>
      <c r="M772" s="27" t="b">
        <f t="shared" si="100"/>
        <v>0</v>
      </c>
      <c r="N772" s="92" t="str">
        <f t="shared" si="105"/>
        <v/>
      </c>
      <c r="O772" s="27" t="b">
        <f>IF(COUNTIF($G$13:G772,G772)&gt;1,TRUE,FALSE)</f>
        <v>0</v>
      </c>
      <c r="P772" s="92" t="str">
        <f t="shared" si="106"/>
        <v/>
      </c>
      <c r="Q772" s="28">
        <f t="shared" si="101"/>
        <v>44166</v>
      </c>
      <c r="R772" s="27" t="b">
        <f t="shared" si="107"/>
        <v>0</v>
      </c>
      <c r="S772" s="4"/>
      <c r="T772" s="4"/>
    </row>
    <row r="773" spans="1:20" s="30" customFormat="1" x14ac:dyDescent="0.25">
      <c r="A773" s="19">
        <v>761</v>
      </c>
      <c r="B773" s="20"/>
      <c r="C773" s="1"/>
      <c r="D773" s="91"/>
      <c r="E773" s="1"/>
      <c r="F773" s="1"/>
      <c r="G773" s="20"/>
      <c r="H773" s="201" t="str">
        <f t="shared" si="102"/>
        <v/>
      </c>
      <c r="I773" s="27" t="b">
        <v>0</v>
      </c>
      <c r="J773" s="92" t="str">
        <f t="shared" si="103"/>
        <v/>
      </c>
      <c r="K773" s="27" t="b">
        <f t="shared" si="99"/>
        <v>0</v>
      </c>
      <c r="L773" s="92" t="str">
        <f t="shared" si="104"/>
        <v/>
      </c>
      <c r="M773" s="27" t="b">
        <f t="shared" si="100"/>
        <v>0</v>
      </c>
      <c r="N773" s="92" t="str">
        <f t="shared" si="105"/>
        <v/>
      </c>
      <c r="O773" s="27" t="b">
        <f>IF(COUNTIF($G$13:G773,G773)&gt;1,TRUE,FALSE)</f>
        <v>0</v>
      </c>
      <c r="P773" s="92" t="str">
        <f t="shared" si="106"/>
        <v/>
      </c>
      <c r="Q773" s="28">
        <f t="shared" si="101"/>
        <v>44166</v>
      </c>
      <c r="R773" s="27" t="b">
        <f t="shared" si="107"/>
        <v>0</v>
      </c>
      <c r="S773" s="4"/>
      <c r="T773" s="4"/>
    </row>
    <row r="774" spans="1:20" s="30" customFormat="1" x14ac:dyDescent="0.25">
      <c r="A774" s="19">
        <v>762</v>
      </c>
      <c r="B774" s="20"/>
      <c r="C774" s="1"/>
      <c r="D774" s="91"/>
      <c r="E774" s="1"/>
      <c r="F774" s="1"/>
      <c r="G774" s="20"/>
      <c r="H774" s="201" t="str">
        <f t="shared" si="102"/>
        <v/>
      </c>
      <c r="I774" s="27" t="b">
        <v>0</v>
      </c>
      <c r="J774" s="92" t="str">
        <f t="shared" si="103"/>
        <v/>
      </c>
      <c r="K774" s="27" t="b">
        <f t="shared" si="99"/>
        <v>0</v>
      </c>
      <c r="L774" s="92" t="str">
        <f t="shared" si="104"/>
        <v/>
      </c>
      <c r="M774" s="27" t="b">
        <f t="shared" si="100"/>
        <v>0</v>
      </c>
      <c r="N774" s="92" t="str">
        <f t="shared" si="105"/>
        <v/>
      </c>
      <c r="O774" s="27" t="b">
        <f>IF(COUNTIF($G$13:G774,G774)&gt;1,TRUE,FALSE)</f>
        <v>0</v>
      </c>
      <c r="P774" s="92" t="str">
        <f t="shared" si="106"/>
        <v/>
      </c>
      <c r="Q774" s="28">
        <f t="shared" si="101"/>
        <v>44166</v>
      </c>
      <c r="R774" s="27" t="b">
        <f t="shared" si="107"/>
        <v>0</v>
      </c>
      <c r="S774" s="4"/>
      <c r="T774" s="4"/>
    </row>
    <row r="775" spans="1:20" s="30" customFormat="1" x14ac:dyDescent="0.25">
      <c r="A775" s="19">
        <v>763</v>
      </c>
      <c r="B775" s="20"/>
      <c r="C775" s="1"/>
      <c r="D775" s="91"/>
      <c r="E775" s="1"/>
      <c r="F775" s="1"/>
      <c r="G775" s="20"/>
      <c r="H775" s="201" t="str">
        <f t="shared" si="102"/>
        <v/>
      </c>
      <c r="I775" s="27" t="b">
        <v>0</v>
      </c>
      <c r="J775" s="92" t="str">
        <f t="shared" si="103"/>
        <v/>
      </c>
      <c r="K775" s="27" t="b">
        <f t="shared" si="99"/>
        <v>0</v>
      </c>
      <c r="L775" s="92" t="str">
        <f t="shared" si="104"/>
        <v/>
      </c>
      <c r="M775" s="27" t="b">
        <f t="shared" si="100"/>
        <v>0</v>
      </c>
      <c r="N775" s="92" t="str">
        <f t="shared" si="105"/>
        <v/>
      </c>
      <c r="O775" s="27" t="b">
        <f>IF(COUNTIF($G$13:G775,G775)&gt;1,TRUE,FALSE)</f>
        <v>0</v>
      </c>
      <c r="P775" s="92" t="str">
        <f t="shared" si="106"/>
        <v/>
      </c>
      <c r="Q775" s="28">
        <f t="shared" si="101"/>
        <v>44166</v>
      </c>
      <c r="R775" s="27" t="b">
        <f t="shared" si="107"/>
        <v>0</v>
      </c>
      <c r="S775" s="4"/>
      <c r="T775" s="4"/>
    </row>
    <row r="776" spans="1:20" s="30" customFormat="1" x14ac:dyDescent="0.25">
      <c r="A776" s="19">
        <v>764</v>
      </c>
      <c r="B776" s="20"/>
      <c r="C776" s="1"/>
      <c r="D776" s="91"/>
      <c r="E776" s="1"/>
      <c r="F776" s="1"/>
      <c r="G776" s="20"/>
      <c r="H776" s="201" t="str">
        <f t="shared" si="102"/>
        <v/>
      </c>
      <c r="I776" s="27" t="b">
        <v>0</v>
      </c>
      <c r="J776" s="92" t="str">
        <f t="shared" si="103"/>
        <v/>
      </c>
      <c r="K776" s="27" t="b">
        <f t="shared" si="99"/>
        <v>0</v>
      </c>
      <c r="L776" s="92" t="str">
        <f t="shared" si="104"/>
        <v/>
      </c>
      <c r="M776" s="27" t="b">
        <f t="shared" si="100"/>
        <v>0</v>
      </c>
      <c r="N776" s="92" t="str">
        <f t="shared" si="105"/>
        <v/>
      </c>
      <c r="O776" s="27" t="b">
        <f>IF(COUNTIF($G$13:G776,G776)&gt;1,TRUE,FALSE)</f>
        <v>0</v>
      </c>
      <c r="P776" s="92" t="str">
        <f t="shared" si="106"/>
        <v/>
      </c>
      <c r="Q776" s="28">
        <f t="shared" si="101"/>
        <v>44166</v>
      </c>
      <c r="R776" s="27" t="b">
        <f t="shared" si="107"/>
        <v>0</v>
      </c>
      <c r="S776" s="4"/>
      <c r="T776" s="4"/>
    </row>
    <row r="777" spans="1:20" s="30" customFormat="1" x14ac:dyDescent="0.25">
      <c r="A777" s="19">
        <v>765</v>
      </c>
      <c r="B777" s="20"/>
      <c r="C777" s="1"/>
      <c r="D777" s="91"/>
      <c r="E777" s="1"/>
      <c r="F777" s="1"/>
      <c r="G777" s="20"/>
      <c r="H777" s="201" t="str">
        <f t="shared" si="102"/>
        <v/>
      </c>
      <c r="I777" s="27" t="b">
        <v>0</v>
      </c>
      <c r="J777" s="92" t="str">
        <f t="shared" si="103"/>
        <v/>
      </c>
      <c r="K777" s="27" t="b">
        <f t="shared" si="99"/>
        <v>0</v>
      </c>
      <c r="L777" s="92" t="str">
        <f t="shared" si="104"/>
        <v/>
      </c>
      <c r="M777" s="27" t="b">
        <f t="shared" si="100"/>
        <v>0</v>
      </c>
      <c r="N777" s="92" t="str">
        <f t="shared" si="105"/>
        <v/>
      </c>
      <c r="O777" s="27" t="b">
        <f>IF(COUNTIF($G$13:G777,G777)&gt;1,TRUE,FALSE)</f>
        <v>0</v>
      </c>
      <c r="P777" s="92" t="str">
        <f t="shared" si="106"/>
        <v/>
      </c>
      <c r="Q777" s="28">
        <f t="shared" si="101"/>
        <v>44166</v>
      </c>
      <c r="R777" s="27" t="b">
        <f t="shared" si="107"/>
        <v>0</v>
      </c>
      <c r="S777" s="4"/>
      <c r="T777" s="4"/>
    </row>
    <row r="778" spans="1:20" s="30" customFormat="1" x14ac:dyDescent="0.25">
      <c r="A778" s="19">
        <v>766</v>
      </c>
      <c r="B778" s="20"/>
      <c r="C778" s="1"/>
      <c r="D778" s="91"/>
      <c r="E778" s="1"/>
      <c r="F778" s="1"/>
      <c r="G778" s="20"/>
      <c r="H778" s="201" t="str">
        <f t="shared" si="102"/>
        <v/>
      </c>
      <c r="I778" s="27" t="b">
        <v>0</v>
      </c>
      <c r="J778" s="92" t="str">
        <f t="shared" si="103"/>
        <v/>
      </c>
      <c r="K778" s="27" t="b">
        <f t="shared" si="99"/>
        <v>0</v>
      </c>
      <c r="L778" s="92" t="str">
        <f t="shared" si="104"/>
        <v/>
      </c>
      <c r="M778" s="27" t="b">
        <f t="shared" si="100"/>
        <v>0</v>
      </c>
      <c r="N778" s="92" t="str">
        <f t="shared" si="105"/>
        <v/>
      </c>
      <c r="O778" s="27" t="b">
        <f>IF(COUNTIF($G$13:G778,G778)&gt;1,TRUE,FALSE)</f>
        <v>0</v>
      </c>
      <c r="P778" s="92" t="str">
        <f t="shared" si="106"/>
        <v/>
      </c>
      <c r="Q778" s="28">
        <f t="shared" si="101"/>
        <v>44166</v>
      </c>
      <c r="R778" s="27" t="b">
        <f t="shared" si="107"/>
        <v>0</v>
      </c>
      <c r="S778" s="4"/>
      <c r="T778" s="4"/>
    </row>
    <row r="779" spans="1:20" s="30" customFormat="1" x14ac:dyDescent="0.25">
      <c r="A779" s="19">
        <v>767</v>
      </c>
      <c r="B779" s="20"/>
      <c r="C779" s="1"/>
      <c r="D779" s="91"/>
      <c r="E779" s="1"/>
      <c r="F779" s="1"/>
      <c r="G779" s="20"/>
      <c r="H779" s="201" t="str">
        <f t="shared" si="102"/>
        <v/>
      </c>
      <c r="I779" s="27" t="b">
        <v>0</v>
      </c>
      <c r="J779" s="92" t="str">
        <f t="shared" si="103"/>
        <v/>
      </c>
      <c r="K779" s="27" t="b">
        <f t="shared" si="99"/>
        <v>0</v>
      </c>
      <c r="L779" s="92" t="str">
        <f t="shared" si="104"/>
        <v/>
      </c>
      <c r="M779" s="27" t="b">
        <f t="shared" si="100"/>
        <v>0</v>
      </c>
      <c r="N779" s="92" t="str">
        <f t="shared" si="105"/>
        <v/>
      </c>
      <c r="O779" s="27" t="b">
        <f>IF(COUNTIF($G$13:G779,G779)&gt;1,TRUE,FALSE)</f>
        <v>0</v>
      </c>
      <c r="P779" s="92" t="str">
        <f t="shared" si="106"/>
        <v/>
      </c>
      <c r="Q779" s="28">
        <f t="shared" si="101"/>
        <v>44166</v>
      </c>
      <c r="R779" s="27" t="b">
        <f t="shared" si="107"/>
        <v>0</v>
      </c>
      <c r="S779" s="4"/>
      <c r="T779" s="4"/>
    </row>
    <row r="780" spans="1:20" s="30" customFormat="1" x14ac:dyDescent="0.25">
      <c r="A780" s="19">
        <v>768</v>
      </c>
      <c r="B780" s="20"/>
      <c r="C780" s="1"/>
      <c r="D780" s="91"/>
      <c r="E780" s="1"/>
      <c r="F780" s="1"/>
      <c r="G780" s="20"/>
      <c r="H780" s="201" t="str">
        <f t="shared" si="102"/>
        <v/>
      </c>
      <c r="I780" s="27" t="b">
        <v>0</v>
      </c>
      <c r="J780" s="92" t="str">
        <f t="shared" si="103"/>
        <v/>
      </c>
      <c r="K780" s="27" t="b">
        <f t="shared" si="99"/>
        <v>0</v>
      </c>
      <c r="L780" s="92" t="str">
        <f t="shared" si="104"/>
        <v/>
      </c>
      <c r="M780" s="27" t="b">
        <f t="shared" si="100"/>
        <v>0</v>
      </c>
      <c r="N780" s="92" t="str">
        <f t="shared" si="105"/>
        <v/>
      </c>
      <c r="O780" s="27" t="b">
        <f>IF(COUNTIF($G$13:G780,G780)&gt;1,TRUE,FALSE)</f>
        <v>0</v>
      </c>
      <c r="P780" s="92" t="str">
        <f t="shared" si="106"/>
        <v/>
      </c>
      <c r="Q780" s="28">
        <f t="shared" si="101"/>
        <v>44166</v>
      </c>
      <c r="R780" s="27" t="b">
        <f t="shared" si="107"/>
        <v>0</v>
      </c>
      <c r="S780" s="4"/>
      <c r="T780" s="4"/>
    </row>
    <row r="781" spans="1:20" s="30" customFormat="1" x14ac:dyDescent="0.25">
      <c r="A781" s="19">
        <v>769</v>
      </c>
      <c r="B781" s="20"/>
      <c r="C781" s="1"/>
      <c r="D781" s="91"/>
      <c r="E781" s="1"/>
      <c r="F781" s="1"/>
      <c r="G781" s="20"/>
      <c r="H781" s="201" t="str">
        <f t="shared" si="102"/>
        <v/>
      </c>
      <c r="I781" s="27" t="b">
        <v>0</v>
      </c>
      <c r="J781" s="92" t="str">
        <f t="shared" si="103"/>
        <v/>
      </c>
      <c r="K781" s="27" t="b">
        <f t="shared" ref="K781:K844" si="108">IF(E781&gt;0,AND(D781=NivText80,E781&lt;$K$8),FALSE)</f>
        <v>0</v>
      </c>
      <c r="L781" s="92" t="str">
        <f t="shared" si="104"/>
        <v/>
      </c>
      <c r="M781" s="27" t="b">
        <f t="shared" ref="M781:M844" si="109">IF(AND(G781&lt;&gt;"",F781=""),TRUE,FALSE)</f>
        <v>0</v>
      </c>
      <c r="N781" s="92" t="str">
        <f t="shared" si="105"/>
        <v/>
      </c>
      <c r="O781" s="27" t="b">
        <f>IF(COUNTIF($G$13:G781,G781)&gt;1,TRUE,FALSE)</f>
        <v>0</v>
      </c>
      <c r="P781" s="92" t="str">
        <f t="shared" si="106"/>
        <v/>
      </c>
      <c r="Q781" s="28">
        <f t="shared" ref="Q781:Q844" si="110">MAX(E781,$M$8)</f>
        <v>44166</v>
      </c>
      <c r="R781" s="27" t="b">
        <f t="shared" si="107"/>
        <v>0</v>
      </c>
      <c r="S781" s="4"/>
      <c r="T781" s="4"/>
    </row>
    <row r="782" spans="1:20" s="30" customFormat="1" x14ac:dyDescent="0.25">
      <c r="A782" s="19">
        <v>770</v>
      </c>
      <c r="B782" s="20"/>
      <c r="C782" s="1"/>
      <c r="D782" s="91"/>
      <c r="E782" s="1"/>
      <c r="F782" s="1"/>
      <c r="G782" s="20"/>
      <c r="H782" s="201" t="str">
        <f t="shared" ref="H782:H845" si="111">IF(I782,J782&amp;". ","")&amp;IF(K782,L782&amp;". ","")&amp;IF(O782,P782&amp;". ","")&amp;IF(M782,N782&amp;". ","")</f>
        <v/>
      </c>
      <c r="I782" s="27" t="b">
        <v>0</v>
      </c>
      <c r="J782" s="92" t="str">
        <f t="shared" ref="J782:J845" si="112">IF(I782,J$11,"")</f>
        <v/>
      </c>
      <c r="K782" s="27" t="b">
        <f t="shared" si="108"/>
        <v>0</v>
      </c>
      <c r="L782" s="92" t="str">
        <f t="shared" ref="L782:L845" si="113">IF(K782,$L$11,"")</f>
        <v/>
      </c>
      <c r="M782" s="27" t="b">
        <f t="shared" si="109"/>
        <v>0</v>
      </c>
      <c r="N782" s="92" t="str">
        <f t="shared" ref="N782:N845" si="114">IF(M782,N$11,"")</f>
        <v/>
      </c>
      <c r="O782" s="27" t="b">
        <f>IF(COUNTIF($G$13:G782,G782)&gt;1,TRUE,FALSE)</f>
        <v>0</v>
      </c>
      <c r="P782" s="92" t="str">
        <f t="shared" ref="P782:P845" si="115">IF(O782,P$11,"")</f>
        <v/>
      </c>
      <c r="Q782" s="28">
        <f t="shared" si="110"/>
        <v>44166</v>
      </c>
      <c r="R782" s="27" t="b">
        <f t="shared" ref="R782:R845" si="116">OR(I782,K782,M782,O782)</f>
        <v>0</v>
      </c>
      <c r="S782" s="4"/>
      <c r="T782" s="4"/>
    </row>
    <row r="783" spans="1:20" s="30" customFormat="1" x14ac:dyDescent="0.25">
      <c r="A783" s="19">
        <v>771</v>
      </c>
      <c r="B783" s="20"/>
      <c r="C783" s="1"/>
      <c r="D783" s="91"/>
      <c r="E783" s="1"/>
      <c r="F783" s="1"/>
      <c r="G783" s="20"/>
      <c r="H783" s="201" t="str">
        <f t="shared" si="111"/>
        <v/>
      </c>
      <c r="I783" s="27" t="b">
        <v>0</v>
      </c>
      <c r="J783" s="92" t="str">
        <f t="shared" si="112"/>
        <v/>
      </c>
      <c r="K783" s="27" t="b">
        <f t="shared" si="108"/>
        <v>0</v>
      </c>
      <c r="L783" s="92" t="str">
        <f t="shared" si="113"/>
        <v/>
      </c>
      <c r="M783" s="27" t="b">
        <f t="shared" si="109"/>
        <v>0</v>
      </c>
      <c r="N783" s="92" t="str">
        <f t="shared" si="114"/>
        <v/>
      </c>
      <c r="O783" s="27" t="b">
        <f>IF(COUNTIF($G$13:G783,G783)&gt;1,TRUE,FALSE)</f>
        <v>0</v>
      </c>
      <c r="P783" s="92" t="str">
        <f t="shared" si="115"/>
        <v/>
      </c>
      <c r="Q783" s="28">
        <f t="shared" si="110"/>
        <v>44166</v>
      </c>
      <c r="R783" s="27" t="b">
        <f t="shared" si="116"/>
        <v>0</v>
      </c>
      <c r="S783" s="4"/>
      <c r="T783" s="4"/>
    </row>
    <row r="784" spans="1:20" s="30" customFormat="1" x14ac:dyDescent="0.25">
      <c r="A784" s="19">
        <v>772</v>
      </c>
      <c r="B784" s="20"/>
      <c r="C784" s="1"/>
      <c r="D784" s="91"/>
      <c r="E784" s="1"/>
      <c r="F784" s="1"/>
      <c r="G784" s="20"/>
      <c r="H784" s="201" t="str">
        <f t="shared" si="111"/>
        <v/>
      </c>
      <c r="I784" s="27" t="b">
        <v>0</v>
      </c>
      <c r="J784" s="92" t="str">
        <f t="shared" si="112"/>
        <v/>
      </c>
      <c r="K784" s="27" t="b">
        <f t="shared" si="108"/>
        <v>0</v>
      </c>
      <c r="L784" s="92" t="str">
        <f t="shared" si="113"/>
        <v/>
      </c>
      <c r="M784" s="27" t="b">
        <f t="shared" si="109"/>
        <v>0</v>
      </c>
      <c r="N784" s="92" t="str">
        <f t="shared" si="114"/>
        <v/>
      </c>
      <c r="O784" s="27" t="b">
        <f>IF(COUNTIF($G$13:G784,G784)&gt;1,TRUE,FALSE)</f>
        <v>0</v>
      </c>
      <c r="P784" s="92" t="str">
        <f t="shared" si="115"/>
        <v/>
      </c>
      <c r="Q784" s="28">
        <f t="shared" si="110"/>
        <v>44166</v>
      </c>
      <c r="R784" s="27" t="b">
        <f t="shared" si="116"/>
        <v>0</v>
      </c>
      <c r="S784" s="4"/>
      <c r="T784" s="4"/>
    </row>
    <row r="785" spans="1:20" s="30" customFormat="1" x14ac:dyDescent="0.25">
      <c r="A785" s="19">
        <v>773</v>
      </c>
      <c r="B785" s="20"/>
      <c r="C785" s="1"/>
      <c r="D785" s="91"/>
      <c r="E785" s="1"/>
      <c r="F785" s="1"/>
      <c r="G785" s="20"/>
      <c r="H785" s="201" t="str">
        <f t="shared" si="111"/>
        <v/>
      </c>
      <c r="I785" s="27" t="b">
        <v>0</v>
      </c>
      <c r="J785" s="92" t="str">
        <f t="shared" si="112"/>
        <v/>
      </c>
      <c r="K785" s="27" t="b">
        <f t="shared" si="108"/>
        <v>0</v>
      </c>
      <c r="L785" s="92" t="str">
        <f t="shared" si="113"/>
        <v/>
      </c>
      <c r="M785" s="27" t="b">
        <f t="shared" si="109"/>
        <v>0</v>
      </c>
      <c r="N785" s="92" t="str">
        <f t="shared" si="114"/>
        <v/>
      </c>
      <c r="O785" s="27" t="b">
        <f>IF(COUNTIF($G$13:G785,G785)&gt;1,TRUE,FALSE)</f>
        <v>0</v>
      </c>
      <c r="P785" s="92" t="str">
        <f t="shared" si="115"/>
        <v/>
      </c>
      <c r="Q785" s="28">
        <f t="shared" si="110"/>
        <v>44166</v>
      </c>
      <c r="R785" s="27" t="b">
        <f t="shared" si="116"/>
        <v>0</v>
      </c>
      <c r="S785" s="4"/>
      <c r="T785" s="4"/>
    </row>
    <row r="786" spans="1:20" s="30" customFormat="1" x14ac:dyDescent="0.25">
      <c r="A786" s="19">
        <v>774</v>
      </c>
      <c r="B786" s="20"/>
      <c r="C786" s="1"/>
      <c r="D786" s="91"/>
      <c r="E786" s="1"/>
      <c r="F786" s="1"/>
      <c r="G786" s="20"/>
      <c r="H786" s="201" t="str">
        <f t="shared" si="111"/>
        <v/>
      </c>
      <c r="I786" s="27" t="b">
        <v>0</v>
      </c>
      <c r="J786" s="92" t="str">
        <f t="shared" si="112"/>
        <v/>
      </c>
      <c r="K786" s="27" t="b">
        <f t="shared" si="108"/>
        <v>0</v>
      </c>
      <c r="L786" s="92" t="str">
        <f t="shared" si="113"/>
        <v/>
      </c>
      <c r="M786" s="27" t="b">
        <f t="shared" si="109"/>
        <v>0</v>
      </c>
      <c r="N786" s="92" t="str">
        <f t="shared" si="114"/>
        <v/>
      </c>
      <c r="O786" s="27" t="b">
        <f>IF(COUNTIF($G$13:G786,G786)&gt;1,TRUE,FALSE)</f>
        <v>0</v>
      </c>
      <c r="P786" s="92" t="str">
        <f t="shared" si="115"/>
        <v/>
      </c>
      <c r="Q786" s="28">
        <f t="shared" si="110"/>
        <v>44166</v>
      </c>
      <c r="R786" s="27" t="b">
        <f t="shared" si="116"/>
        <v>0</v>
      </c>
      <c r="S786" s="4"/>
      <c r="T786" s="4"/>
    </row>
    <row r="787" spans="1:20" s="30" customFormat="1" x14ac:dyDescent="0.25">
      <c r="A787" s="19">
        <v>775</v>
      </c>
      <c r="B787" s="20"/>
      <c r="C787" s="1"/>
      <c r="D787" s="91"/>
      <c r="E787" s="1"/>
      <c r="F787" s="1"/>
      <c r="G787" s="20"/>
      <c r="H787" s="201" t="str">
        <f t="shared" si="111"/>
        <v/>
      </c>
      <c r="I787" s="27" t="b">
        <v>0</v>
      </c>
      <c r="J787" s="92" t="str">
        <f t="shared" si="112"/>
        <v/>
      </c>
      <c r="K787" s="27" t="b">
        <f t="shared" si="108"/>
        <v>0</v>
      </c>
      <c r="L787" s="92" t="str">
        <f t="shared" si="113"/>
        <v/>
      </c>
      <c r="M787" s="27" t="b">
        <f t="shared" si="109"/>
        <v>0</v>
      </c>
      <c r="N787" s="92" t="str">
        <f t="shared" si="114"/>
        <v/>
      </c>
      <c r="O787" s="27" t="b">
        <f>IF(COUNTIF($G$13:G787,G787)&gt;1,TRUE,FALSE)</f>
        <v>0</v>
      </c>
      <c r="P787" s="92" t="str">
        <f t="shared" si="115"/>
        <v/>
      </c>
      <c r="Q787" s="28">
        <f t="shared" si="110"/>
        <v>44166</v>
      </c>
      <c r="R787" s="27" t="b">
        <f t="shared" si="116"/>
        <v>0</v>
      </c>
      <c r="S787" s="4"/>
      <c r="T787" s="4"/>
    </row>
    <row r="788" spans="1:20" s="30" customFormat="1" x14ac:dyDescent="0.25">
      <c r="A788" s="19">
        <v>776</v>
      </c>
      <c r="B788" s="20"/>
      <c r="C788" s="1"/>
      <c r="D788" s="91"/>
      <c r="E788" s="1"/>
      <c r="F788" s="1"/>
      <c r="G788" s="20"/>
      <c r="H788" s="201" t="str">
        <f t="shared" si="111"/>
        <v/>
      </c>
      <c r="I788" s="27" t="b">
        <v>0</v>
      </c>
      <c r="J788" s="92" t="str">
        <f t="shared" si="112"/>
        <v/>
      </c>
      <c r="K788" s="27" t="b">
        <f t="shared" si="108"/>
        <v>0</v>
      </c>
      <c r="L788" s="92" t="str">
        <f t="shared" si="113"/>
        <v/>
      </c>
      <c r="M788" s="27" t="b">
        <f t="shared" si="109"/>
        <v>0</v>
      </c>
      <c r="N788" s="92" t="str">
        <f t="shared" si="114"/>
        <v/>
      </c>
      <c r="O788" s="27" t="b">
        <f>IF(COUNTIF($G$13:G788,G788)&gt;1,TRUE,FALSE)</f>
        <v>0</v>
      </c>
      <c r="P788" s="92" t="str">
        <f t="shared" si="115"/>
        <v/>
      </c>
      <c r="Q788" s="28">
        <f t="shared" si="110"/>
        <v>44166</v>
      </c>
      <c r="R788" s="27" t="b">
        <f t="shared" si="116"/>
        <v>0</v>
      </c>
      <c r="S788" s="4"/>
      <c r="T788" s="4"/>
    </row>
    <row r="789" spans="1:20" s="30" customFormat="1" x14ac:dyDescent="0.25">
      <c r="A789" s="19">
        <v>777</v>
      </c>
      <c r="B789" s="20"/>
      <c r="C789" s="1"/>
      <c r="D789" s="91"/>
      <c r="E789" s="1"/>
      <c r="F789" s="1"/>
      <c r="G789" s="20"/>
      <c r="H789" s="201" t="str">
        <f t="shared" si="111"/>
        <v/>
      </c>
      <c r="I789" s="27" t="b">
        <v>0</v>
      </c>
      <c r="J789" s="92" t="str">
        <f t="shared" si="112"/>
        <v/>
      </c>
      <c r="K789" s="27" t="b">
        <f t="shared" si="108"/>
        <v>0</v>
      </c>
      <c r="L789" s="92" t="str">
        <f t="shared" si="113"/>
        <v/>
      </c>
      <c r="M789" s="27" t="b">
        <f t="shared" si="109"/>
        <v>0</v>
      </c>
      <c r="N789" s="92" t="str">
        <f t="shared" si="114"/>
        <v/>
      </c>
      <c r="O789" s="27" t="b">
        <f>IF(COUNTIF($G$13:G789,G789)&gt;1,TRUE,FALSE)</f>
        <v>0</v>
      </c>
      <c r="P789" s="92" t="str">
        <f t="shared" si="115"/>
        <v/>
      </c>
      <c r="Q789" s="28">
        <f t="shared" si="110"/>
        <v>44166</v>
      </c>
      <c r="R789" s="27" t="b">
        <f t="shared" si="116"/>
        <v>0</v>
      </c>
      <c r="S789" s="4"/>
      <c r="T789" s="4"/>
    </row>
    <row r="790" spans="1:20" s="30" customFormat="1" x14ac:dyDescent="0.25">
      <c r="A790" s="19">
        <v>778</v>
      </c>
      <c r="B790" s="20"/>
      <c r="C790" s="1"/>
      <c r="D790" s="91"/>
      <c r="E790" s="1"/>
      <c r="F790" s="1"/>
      <c r="G790" s="20"/>
      <c r="H790" s="201" t="str">
        <f t="shared" si="111"/>
        <v/>
      </c>
      <c r="I790" s="27" t="b">
        <v>0</v>
      </c>
      <c r="J790" s="92" t="str">
        <f t="shared" si="112"/>
        <v/>
      </c>
      <c r="K790" s="27" t="b">
        <f t="shared" si="108"/>
        <v>0</v>
      </c>
      <c r="L790" s="92" t="str">
        <f t="shared" si="113"/>
        <v/>
      </c>
      <c r="M790" s="27" t="b">
        <f t="shared" si="109"/>
        <v>0</v>
      </c>
      <c r="N790" s="92" t="str">
        <f t="shared" si="114"/>
        <v/>
      </c>
      <c r="O790" s="27" t="b">
        <f>IF(COUNTIF($G$13:G790,G790)&gt;1,TRUE,FALSE)</f>
        <v>0</v>
      </c>
      <c r="P790" s="92" t="str">
        <f t="shared" si="115"/>
        <v/>
      </c>
      <c r="Q790" s="28">
        <f t="shared" si="110"/>
        <v>44166</v>
      </c>
      <c r="R790" s="27" t="b">
        <f t="shared" si="116"/>
        <v>0</v>
      </c>
      <c r="S790" s="4"/>
      <c r="T790" s="4"/>
    </row>
    <row r="791" spans="1:20" s="30" customFormat="1" x14ac:dyDescent="0.25">
      <c r="A791" s="19">
        <v>779</v>
      </c>
      <c r="B791" s="20"/>
      <c r="C791" s="1"/>
      <c r="D791" s="91"/>
      <c r="E791" s="1"/>
      <c r="F791" s="1"/>
      <c r="G791" s="20"/>
      <c r="H791" s="201" t="str">
        <f t="shared" si="111"/>
        <v/>
      </c>
      <c r="I791" s="27" t="b">
        <v>0</v>
      </c>
      <c r="J791" s="92" t="str">
        <f t="shared" si="112"/>
        <v/>
      </c>
      <c r="K791" s="27" t="b">
        <f t="shared" si="108"/>
        <v>0</v>
      </c>
      <c r="L791" s="92" t="str">
        <f t="shared" si="113"/>
        <v/>
      </c>
      <c r="M791" s="27" t="b">
        <f t="shared" si="109"/>
        <v>0</v>
      </c>
      <c r="N791" s="92" t="str">
        <f t="shared" si="114"/>
        <v/>
      </c>
      <c r="O791" s="27" t="b">
        <f>IF(COUNTIF($G$13:G791,G791)&gt;1,TRUE,FALSE)</f>
        <v>0</v>
      </c>
      <c r="P791" s="92" t="str">
        <f t="shared" si="115"/>
        <v/>
      </c>
      <c r="Q791" s="28">
        <f t="shared" si="110"/>
        <v>44166</v>
      </c>
      <c r="R791" s="27" t="b">
        <f t="shared" si="116"/>
        <v>0</v>
      </c>
      <c r="S791" s="4"/>
      <c r="T791" s="4"/>
    </row>
    <row r="792" spans="1:20" s="30" customFormat="1" x14ac:dyDescent="0.25">
      <c r="A792" s="19">
        <v>780</v>
      </c>
      <c r="B792" s="20"/>
      <c r="C792" s="1"/>
      <c r="D792" s="91"/>
      <c r="E792" s="1"/>
      <c r="F792" s="1"/>
      <c r="G792" s="20"/>
      <c r="H792" s="201" t="str">
        <f t="shared" si="111"/>
        <v/>
      </c>
      <c r="I792" s="27" t="b">
        <v>0</v>
      </c>
      <c r="J792" s="92" t="str">
        <f t="shared" si="112"/>
        <v/>
      </c>
      <c r="K792" s="27" t="b">
        <f t="shared" si="108"/>
        <v>0</v>
      </c>
      <c r="L792" s="92" t="str">
        <f t="shared" si="113"/>
        <v/>
      </c>
      <c r="M792" s="27" t="b">
        <f t="shared" si="109"/>
        <v>0</v>
      </c>
      <c r="N792" s="92" t="str">
        <f t="shared" si="114"/>
        <v/>
      </c>
      <c r="O792" s="27" t="b">
        <f>IF(COUNTIF($G$13:G792,G792)&gt;1,TRUE,FALSE)</f>
        <v>0</v>
      </c>
      <c r="P792" s="92" t="str">
        <f t="shared" si="115"/>
        <v/>
      </c>
      <c r="Q792" s="28">
        <f t="shared" si="110"/>
        <v>44166</v>
      </c>
      <c r="R792" s="27" t="b">
        <f t="shared" si="116"/>
        <v>0</v>
      </c>
      <c r="S792" s="4"/>
      <c r="T792" s="4"/>
    </row>
    <row r="793" spans="1:20" s="30" customFormat="1" x14ac:dyDescent="0.25">
      <c r="A793" s="19">
        <v>781</v>
      </c>
      <c r="B793" s="20"/>
      <c r="C793" s="1"/>
      <c r="D793" s="91"/>
      <c r="E793" s="1"/>
      <c r="F793" s="1"/>
      <c r="G793" s="20"/>
      <c r="H793" s="201" t="str">
        <f t="shared" si="111"/>
        <v/>
      </c>
      <c r="I793" s="27" t="b">
        <v>0</v>
      </c>
      <c r="J793" s="92" t="str">
        <f t="shared" si="112"/>
        <v/>
      </c>
      <c r="K793" s="27" t="b">
        <f t="shared" si="108"/>
        <v>0</v>
      </c>
      <c r="L793" s="92" t="str">
        <f t="shared" si="113"/>
        <v/>
      </c>
      <c r="M793" s="27" t="b">
        <f t="shared" si="109"/>
        <v>0</v>
      </c>
      <c r="N793" s="92" t="str">
        <f t="shared" si="114"/>
        <v/>
      </c>
      <c r="O793" s="27" t="b">
        <f>IF(COUNTIF($G$13:G793,G793)&gt;1,TRUE,FALSE)</f>
        <v>0</v>
      </c>
      <c r="P793" s="92" t="str">
        <f t="shared" si="115"/>
        <v/>
      </c>
      <c r="Q793" s="28">
        <f t="shared" si="110"/>
        <v>44166</v>
      </c>
      <c r="R793" s="27" t="b">
        <f t="shared" si="116"/>
        <v>0</v>
      </c>
      <c r="S793" s="4"/>
      <c r="T793" s="4"/>
    </row>
    <row r="794" spans="1:20" s="30" customFormat="1" x14ac:dyDescent="0.25">
      <c r="A794" s="19">
        <v>782</v>
      </c>
      <c r="B794" s="20"/>
      <c r="C794" s="1"/>
      <c r="D794" s="91"/>
      <c r="E794" s="1"/>
      <c r="F794" s="1"/>
      <c r="G794" s="20"/>
      <c r="H794" s="201" t="str">
        <f t="shared" si="111"/>
        <v/>
      </c>
      <c r="I794" s="27" t="b">
        <v>0</v>
      </c>
      <c r="J794" s="92" t="str">
        <f t="shared" si="112"/>
        <v/>
      </c>
      <c r="K794" s="27" t="b">
        <f t="shared" si="108"/>
        <v>0</v>
      </c>
      <c r="L794" s="92" t="str">
        <f t="shared" si="113"/>
        <v/>
      </c>
      <c r="M794" s="27" t="b">
        <f t="shared" si="109"/>
        <v>0</v>
      </c>
      <c r="N794" s="92" t="str">
        <f t="shared" si="114"/>
        <v/>
      </c>
      <c r="O794" s="27" t="b">
        <f>IF(COUNTIF($G$13:G794,G794)&gt;1,TRUE,FALSE)</f>
        <v>0</v>
      </c>
      <c r="P794" s="92" t="str">
        <f t="shared" si="115"/>
        <v/>
      </c>
      <c r="Q794" s="28">
        <f t="shared" si="110"/>
        <v>44166</v>
      </c>
      <c r="R794" s="27" t="b">
        <f t="shared" si="116"/>
        <v>0</v>
      </c>
      <c r="S794" s="4"/>
      <c r="T794" s="4"/>
    </row>
    <row r="795" spans="1:20" s="30" customFormat="1" x14ac:dyDescent="0.25">
      <c r="A795" s="19">
        <v>783</v>
      </c>
      <c r="B795" s="20"/>
      <c r="C795" s="1"/>
      <c r="D795" s="91"/>
      <c r="E795" s="1"/>
      <c r="F795" s="1"/>
      <c r="G795" s="20"/>
      <c r="H795" s="201" t="str">
        <f t="shared" si="111"/>
        <v/>
      </c>
      <c r="I795" s="27" t="b">
        <v>0</v>
      </c>
      <c r="J795" s="92" t="str">
        <f t="shared" si="112"/>
        <v/>
      </c>
      <c r="K795" s="27" t="b">
        <f t="shared" si="108"/>
        <v>0</v>
      </c>
      <c r="L795" s="92" t="str">
        <f t="shared" si="113"/>
        <v/>
      </c>
      <c r="M795" s="27" t="b">
        <f t="shared" si="109"/>
        <v>0</v>
      </c>
      <c r="N795" s="92" t="str">
        <f t="shared" si="114"/>
        <v/>
      </c>
      <c r="O795" s="27" t="b">
        <f>IF(COUNTIF($G$13:G795,G795)&gt;1,TRUE,FALSE)</f>
        <v>0</v>
      </c>
      <c r="P795" s="92" t="str">
        <f t="shared" si="115"/>
        <v/>
      </c>
      <c r="Q795" s="28">
        <f t="shared" si="110"/>
        <v>44166</v>
      </c>
      <c r="R795" s="27" t="b">
        <f t="shared" si="116"/>
        <v>0</v>
      </c>
      <c r="S795" s="4"/>
      <c r="T795" s="4"/>
    </row>
    <row r="796" spans="1:20" s="30" customFormat="1" x14ac:dyDescent="0.25">
      <c r="A796" s="19">
        <v>784</v>
      </c>
      <c r="B796" s="20"/>
      <c r="C796" s="1"/>
      <c r="D796" s="91"/>
      <c r="E796" s="1"/>
      <c r="F796" s="1"/>
      <c r="G796" s="20"/>
      <c r="H796" s="201" t="str">
        <f t="shared" si="111"/>
        <v/>
      </c>
      <c r="I796" s="27" t="b">
        <v>0</v>
      </c>
      <c r="J796" s="92" t="str">
        <f t="shared" si="112"/>
        <v/>
      </c>
      <c r="K796" s="27" t="b">
        <f t="shared" si="108"/>
        <v>0</v>
      </c>
      <c r="L796" s="92" t="str">
        <f t="shared" si="113"/>
        <v/>
      </c>
      <c r="M796" s="27" t="b">
        <f t="shared" si="109"/>
        <v>0</v>
      </c>
      <c r="N796" s="92" t="str">
        <f t="shared" si="114"/>
        <v/>
      </c>
      <c r="O796" s="27" t="b">
        <f>IF(COUNTIF($G$13:G796,G796)&gt;1,TRUE,FALSE)</f>
        <v>0</v>
      </c>
      <c r="P796" s="92" t="str">
        <f t="shared" si="115"/>
        <v/>
      </c>
      <c r="Q796" s="28">
        <f t="shared" si="110"/>
        <v>44166</v>
      </c>
      <c r="R796" s="27" t="b">
        <f t="shared" si="116"/>
        <v>0</v>
      </c>
      <c r="S796" s="4"/>
      <c r="T796" s="4"/>
    </row>
    <row r="797" spans="1:20" s="30" customFormat="1" x14ac:dyDescent="0.25">
      <c r="A797" s="19">
        <v>785</v>
      </c>
      <c r="B797" s="20"/>
      <c r="C797" s="1"/>
      <c r="D797" s="91"/>
      <c r="E797" s="1"/>
      <c r="F797" s="1"/>
      <c r="G797" s="20"/>
      <c r="H797" s="201" t="str">
        <f t="shared" si="111"/>
        <v/>
      </c>
      <c r="I797" s="27" t="b">
        <v>0</v>
      </c>
      <c r="J797" s="92" t="str">
        <f t="shared" si="112"/>
        <v/>
      </c>
      <c r="K797" s="27" t="b">
        <f t="shared" si="108"/>
        <v>0</v>
      </c>
      <c r="L797" s="92" t="str">
        <f t="shared" si="113"/>
        <v/>
      </c>
      <c r="M797" s="27" t="b">
        <f t="shared" si="109"/>
        <v>0</v>
      </c>
      <c r="N797" s="92" t="str">
        <f t="shared" si="114"/>
        <v/>
      </c>
      <c r="O797" s="27" t="b">
        <f>IF(COUNTIF($G$13:G797,G797)&gt;1,TRUE,FALSE)</f>
        <v>0</v>
      </c>
      <c r="P797" s="92" t="str">
        <f t="shared" si="115"/>
        <v/>
      </c>
      <c r="Q797" s="28">
        <f t="shared" si="110"/>
        <v>44166</v>
      </c>
      <c r="R797" s="27" t="b">
        <f t="shared" si="116"/>
        <v>0</v>
      </c>
      <c r="S797" s="4"/>
      <c r="T797" s="4"/>
    </row>
    <row r="798" spans="1:20" s="30" customFormat="1" x14ac:dyDescent="0.25">
      <c r="A798" s="19">
        <v>786</v>
      </c>
      <c r="B798" s="20"/>
      <c r="C798" s="1"/>
      <c r="D798" s="91"/>
      <c r="E798" s="1"/>
      <c r="F798" s="1"/>
      <c r="G798" s="20"/>
      <c r="H798" s="201" t="str">
        <f t="shared" si="111"/>
        <v/>
      </c>
      <c r="I798" s="27" t="b">
        <v>0</v>
      </c>
      <c r="J798" s="92" t="str">
        <f t="shared" si="112"/>
        <v/>
      </c>
      <c r="K798" s="27" t="b">
        <f t="shared" si="108"/>
        <v>0</v>
      </c>
      <c r="L798" s="92" t="str">
        <f t="shared" si="113"/>
        <v/>
      </c>
      <c r="M798" s="27" t="b">
        <f t="shared" si="109"/>
        <v>0</v>
      </c>
      <c r="N798" s="92" t="str">
        <f t="shared" si="114"/>
        <v/>
      </c>
      <c r="O798" s="27" t="b">
        <f>IF(COUNTIF($G$13:G798,G798)&gt;1,TRUE,FALSE)</f>
        <v>0</v>
      </c>
      <c r="P798" s="92" t="str">
        <f t="shared" si="115"/>
        <v/>
      </c>
      <c r="Q798" s="28">
        <f t="shared" si="110"/>
        <v>44166</v>
      </c>
      <c r="R798" s="27" t="b">
        <f t="shared" si="116"/>
        <v>0</v>
      </c>
      <c r="S798" s="4"/>
      <c r="T798" s="4"/>
    </row>
    <row r="799" spans="1:20" s="30" customFormat="1" x14ac:dyDescent="0.25">
      <c r="A799" s="19">
        <v>787</v>
      </c>
      <c r="B799" s="20"/>
      <c r="C799" s="1"/>
      <c r="D799" s="91"/>
      <c r="E799" s="1"/>
      <c r="F799" s="1"/>
      <c r="G799" s="20"/>
      <c r="H799" s="201" t="str">
        <f t="shared" si="111"/>
        <v/>
      </c>
      <c r="I799" s="27" t="b">
        <v>0</v>
      </c>
      <c r="J799" s="92" t="str">
        <f t="shared" si="112"/>
        <v/>
      </c>
      <c r="K799" s="27" t="b">
        <f t="shared" si="108"/>
        <v>0</v>
      </c>
      <c r="L799" s="92" t="str">
        <f t="shared" si="113"/>
        <v/>
      </c>
      <c r="M799" s="27" t="b">
        <f t="shared" si="109"/>
        <v>0</v>
      </c>
      <c r="N799" s="92" t="str">
        <f t="shared" si="114"/>
        <v/>
      </c>
      <c r="O799" s="27" t="b">
        <f>IF(COUNTIF($G$13:G799,G799)&gt;1,TRUE,FALSE)</f>
        <v>0</v>
      </c>
      <c r="P799" s="92" t="str">
        <f t="shared" si="115"/>
        <v/>
      </c>
      <c r="Q799" s="28">
        <f t="shared" si="110"/>
        <v>44166</v>
      </c>
      <c r="R799" s="27" t="b">
        <f t="shared" si="116"/>
        <v>0</v>
      </c>
      <c r="S799" s="4"/>
      <c r="T799" s="4"/>
    </row>
    <row r="800" spans="1:20" s="30" customFormat="1" x14ac:dyDescent="0.25">
      <c r="A800" s="19">
        <v>788</v>
      </c>
      <c r="B800" s="20"/>
      <c r="C800" s="1"/>
      <c r="D800" s="91"/>
      <c r="E800" s="1"/>
      <c r="F800" s="1"/>
      <c r="G800" s="20"/>
      <c r="H800" s="201" t="str">
        <f t="shared" si="111"/>
        <v/>
      </c>
      <c r="I800" s="27" t="b">
        <v>0</v>
      </c>
      <c r="J800" s="92" t="str">
        <f t="shared" si="112"/>
        <v/>
      </c>
      <c r="K800" s="27" t="b">
        <f t="shared" si="108"/>
        <v>0</v>
      </c>
      <c r="L800" s="92" t="str">
        <f t="shared" si="113"/>
        <v/>
      </c>
      <c r="M800" s="27" t="b">
        <f t="shared" si="109"/>
        <v>0</v>
      </c>
      <c r="N800" s="92" t="str">
        <f t="shared" si="114"/>
        <v/>
      </c>
      <c r="O800" s="27" t="b">
        <f>IF(COUNTIF($G$13:G800,G800)&gt;1,TRUE,FALSE)</f>
        <v>0</v>
      </c>
      <c r="P800" s="92" t="str">
        <f t="shared" si="115"/>
        <v/>
      </c>
      <c r="Q800" s="28">
        <f t="shared" si="110"/>
        <v>44166</v>
      </c>
      <c r="R800" s="27" t="b">
        <f t="shared" si="116"/>
        <v>0</v>
      </c>
      <c r="S800" s="4"/>
      <c r="T800" s="4"/>
    </row>
    <row r="801" spans="1:20" s="30" customFormat="1" x14ac:dyDescent="0.25">
      <c r="A801" s="19">
        <v>789</v>
      </c>
      <c r="B801" s="20"/>
      <c r="C801" s="1"/>
      <c r="D801" s="91"/>
      <c r="E801" s="1"/>
      <c r="F801" s="1"/>
      <c r="G801" s="20"/>
      <c r="H801" s="201" t="str">
        <f t="shared" si="111"/>
        <v/>
      </c>
      <c r="I801" s="27" t="b">
        <v>0</v>
      </c>
      <c r="J801" s="92" t="str">
        <f t="shared" si="112"/>
        <v/>
      </c>
      <c r="K801" s="27" t="b">
        <f t="shared" si="108"/>
        <v>0</v>
      </c>
      <c r="L801" s="92" t="str">
        <f t="shared" si="113"/>
        <v/>
      </c>
      <c r="M801" s="27" t="b">
        <f t="shared" si="109"/>
        <v>0</v>
      </c>
      <c r="N801" s="92" t="str">
        <f t="shared" si="114"/>
        <v/>
      </c>
      <c r="O801" s="27" t="b">
        <f>IF(COUNTIF($G$13:G801,G801)&gt;1,TRUE,FALSE)</f>
        <v>0</v>
      </c>
      <c r="P801" s="92" t="str">
        <f t="shared" si="115"/>
        <v/>
      </c>
      <c r="Q801" s="28">
        <f t="shared" si="110"/>
        <v>44166</v>
      </c>
      <c r="R801" s="27" t="b">
        <f t="shared" si="116"/>
        <v>0</v>
      </c>
      <c r="S801" s="4"/>
      <c r="T801" s="4"/>
    </row>
    <row r="802" spans="1:20" s="30" customFormat="1" x14ac:dyDescent="0.25">
      <c r="A802" s="19">
        <v>790</v>
      </c>
      <c r="B802" s="20"/>
      <c r="C802" s="1"/>
      <c r="D802" s="91"/>
      <c r="E802" s="1"/>
      <c r="F802" s="1"/>
      <c r="G802" s="20"/>
      <c r="H802" s="201" t="str">
        <f t="shared" si="111"/>
        <v/>
      </c>
      <c r="I802" s="27" t="b">
        <v>0</v>
      </c>
      <c r="J802" s="92" t="str">
        <f t="shared" si="112"/>
        <v/>
      </c>
      <c r="K802" s="27" t="b">
        <f t="shared" si="108"/>
        <v>0</v>
      </c>
      <c r="L802" s="92" t="str">
        <f t="shared" si="113"/>
        <v/>
      </c>
      <c r="M802" s="27" t="b">
        <f t="shared" si="109"/>
        <v>0</v>
      </c>
      <c r="N802" s="92" t="str">
        <f t="shared" si="114"/>
        <v/>
      </c>
      <c r="O802" s="27" t="b">
        <f>IF(COUNTIF($G$13:G802,G802)&gt;1,TRUE,FALSE)</f>
        <v>0</v>
      </c>
      <c r="P802" s="92" t="str">
        <f t="shared" si="115"/>
        <v/>
      </c>
      <c r="Q802" s="28">
        <f t="shared" si="110"/>
        <v>44166</v>
      </c>
      <c r="R802" s="27" t="b">
        <f t="shared" si="116"/>
        <v>0</v>
      </c>
      <c r="S802" s="4"/>
      <c r="T802" s="4"/>
    </row>
    <row r="803" spans="1:20" s="30" customFormat="1" x14ac:dyDescent="0.25">
      <c r="A803" s="19">
        <v>791</v>
      </c>
      <c r="B803" s="20"/>
      <c r="C803" s="1"/>
      <c r="D803" s="91"/>
      <c r="E803" s="1"/>
      <c r="F803" s="1"/>
      <c r="G803" s="20"/>
      <c r="H803" s="201" t="str">
        <f t="shared" si="111"/>
        <v/>
      </c>
      <c r="I803" s="27" t="b">
        <v>0</v>
      </c>
      <c r="J803" s="92" t="str">
        <f t="shared" si="112"/>
        <v/>
      </c>
      <c r="K803" s="27" t="b">
        <f t="shared" si="108"/>
        <v>0</v>
      </c>
      <c r="L803" s="92" t="str">
        <f t="shared" si="113"/>
        <v/>
      </c>
      <c r="M803" s="27" t="b">
        <f t="shared" si="109"/>
        <v>0</v>
      </c>
      <c r="N803" s="92" t="str">
        <f t="shared" si="114"/>
        <v/>
      </c>
      <c r="O803" s="27" t="b">
        <f>IF(COUNTIF($G$13:G803,G803)&gt;1,TRUE,FALSE)</f>
        <v>0</v>
      </c>
      <c r="P803" s="92" t="str">
        <f t="shared" si="115"/>
        <v/>
      </c>
      <c r="Q803" s="28">
        <f t="shared" si="110"/>
        <v>44166</v>
      </c>
      <c r="R803" s="27" t="b">
        <f t="shared" si="116"/>
        <v>0</v>
      </c>
      <c r="S803" s="4"/>
      <c r="T803" s="4"/>
    </row>
    <row r="804" spans="1:20" s="30" customFormat="1" x14ac:dyDescent="0.25">
      <c r="A804" s="19">
        <v>792</v>
      </c>
      <c r="B804" s="20"/>
      <c r="C804" s="1"/>
      <c r="D804" s="91"/>
      <c r="E804" s="1"/>
      <c r="F804" s="1"/>
      <c r="G804" s="20"/>
      <c r="H804" s="201" t="str">
        <f t="shared" si="111"/>
        <v/>
      </c>
      <c r="I804" s="27" t="b">
        <v>0</v>
      </c>
      <c r="J804" s="92" t="str">
        <f t="shared" si="112"/>
        <v/>
      </c>
      <c r="K804" s="27" t="b">
        <f t="shared" si="108"/>
        <v>0</v>
      </c>
      <c r="L804" s="92" t="str">
        <f t="shared" si="113"/>
        <v/>
      </c>
      <c r="M804" s="27" t="b">
        <f t="shared" si="109"/>
        <v>0</v>
      </c>
      <c r="N804" s="92" t="str">
        <f t="shared" si="114"/>
        <v/>
      </c>
      <c r="O804" s="27" t="b">
        <f>IF(COUNTIF($G$13:G804,G804)&gt;1,TRUE,FALSE)</f>
        <v>0</v>
      </c>
      <c r="P804" s="92" t="str">
        <f t="shared" si="115"/>
        <v/>
      </c>
      <c r="Q804" s="28">
        <f t="shared" si="110"/>
        <v>44166</v>
      </c>
      <c r="R804" s="27" t="b">
        <f t="shared" si="116"/>
        <v>0</v>
      </c>
      <c r="S804" s="4"/>
      <c r="T804" s="4"/>
    </row>
    <row r="805" spans="1:20" s="30" customFormat="1" x14ac:dyDescent="0.25">
      <c r="A805" s="19">
        <v>793</v>
      </c>
      <c r="B805" s="20"/>
      <c r="C805" s="1"/>
      <c r="D805" s="91"/>
      <c r="E805" s="1"/>
      <c r="F805" s="1"/>
      <c r="G805" s="20"/>
      <c r="H805" s="201" t="str">
        <f t="shared" si="111"/>
        <v/>
      </c>
      <c r="I805" s="27" t="b">
        <v>0</v>
      </c>
      <c r="J805" s="92" t="str">
        <f t="shared" si="112"/>
        <v/>
      </c>
      <c r="K805" s="27" t="b">
        <f t="shared" si="108"/>
        <v>0</v>
      </c>
      <c r="L805" s="92" t="str">
        <f t="shared" si="113"/>
        <v/>
      </c>
      <c r="M805" s="27" t="b">
        <f t="shared" si="109"/>
        <v>0</v>
      </c>
      <c r="N805" s="92" t="str">
        <f t="shared" si="114"/>
        <v/>
      </c>
      <c r="O805" s="27" t="b">
        <f>IF(COUNTIF($G$13:G805,G805)&gt;1,TRUE,FALSE)</f>
        <v>0</v>
      </c>
      <c r="P805" s="92" t="str">
        <f t="shared" si="115"/>
        <v/>
      </c>
      <c r="Q805" s="28">
        <f t="shared" si="110"/>
        <v>44166</v>
      </c>
      <c r="R805" s="27" t="b">
        <f t="shared" si="116"/>
        <v>0</v>
      </c>
      <c r="S805" s="4"/>
      <c r="T805" s="4"/>
    </row>
    <row r="806" spans="1:20" s="30" customFormat="1" x14ac:dyDescent="0.25">
      <c r="A806" s="19">
        <v>794</v>
      </c>
      <c r="B806" s="20"/>
      <c r="C806" s="1"/>
      <c r="D806" s="91"/>
      <c r="E806" s="1"/>
      <c r="F806" s="1"/>
      <c r="G806" s="20"/>
      <c r="H806" s="201" t="str">
        <f t="shared" si="111"/>
        <v/>
      </c>
      <c r="I806" s="27" t="b">
        <v>0</v>
      </c>
      <c r="J806" s="92" t="str">
        <f t="shared" si="112"/>
        <v/>
      </c>
      <c r="K806" s="27" t="b">
        <f t="shared" si="108"/>
        <v>0</v>
      </c>
      <c r="L806" s="92" t="str">
        <f t="shared" si="113"/>
        <v/>
      </c>
      <c r="M806" s="27" t="b">
        <f t="shared" si="109"/>
        <v>0</v>
      </c>
      <c r="N806" s="92" t="str">
        <f t="shared" si="114"/>
        <v/>
      </c>
      <c r="O806" s="27" t="b">
        <f>IF(COUNTIF($G$13:G806,G806)&gt;1,TRUE,FALSE)</f>
        <v>0</v>
      </c>
      <c r="P806" s="92" t="str">
        <f t="shared" si="115"/>
        <v/>
      </c>
      <c r="Q806" s="28">
        <f t="shared" si="110"/>
        <v>44166</v>
      </c>
      <c r="R806" s="27" t="b">
        <f t="shared" si="116"/>
        <v>0</v>
      </c>
      <c r="S806" s="4"/>
      <c r="T806" s="4"/>
    </row>
    <row r="807" spans="1:20" s="30" customFormat="1" x14ac:dyDescent="0.25">
      <c r="A807" s="19">
        <v>795</v>
      </c>
      <c r="B807" s="20"/>
      <c r="C807" s="1"/>
      <c r="D807" s="91"/>
      <c r="E807" s="1"/>
      <c r="F807" s="1"/>
      <c r="G807" s="20"/>
      <c r="H807" s="201" t="str">
        <f t="shared" si="111"/>
        <v/>
      </c>
      <c r="I807" s="27" t="b">
        <v>0</v>
      </c>
      <c r="J807" s="92" t="str">
        <f t="shared" si="112"/>
        <v/>
      </c>
      <c r="K807" s="27" t="b">
        <f t="shared" si="108"/>
        <v>0</v>
      </c>
      <c r="L807" s="92" t="str">
        <f t="shared" si="113"/>
        <v/>
      </c>
      <c r="M807" s="27" t="b">
        <f t="shared" si="109"/>
        <v>0</v>
      </c>
      <c r="N807" s="92" t="str">
        <f t="shared" si="114"/>
        <v/>
      </c>
      <c r="O807" s="27" t="b">
        <f>IF(COUNTIF($G$13:G807,G807)&gt;1,TRUE,FALSE)</f>
        <v>0</v>
      </c>
      <c r="P807" s="92" t="str">
        <f t="shared" si="115"/>
        <v/>
      </c>
      <c r="Q807" s="28">
        <f t="shared" si="110"/>
        <v>44166</v>
      </c>
      <c r="R807" s="27" t="b">
        <f t="shared" si="116"/>
        <v>0</v>
      </c>
      <c r="S807" s="4"/>
      <c r="T807" s="4"/>
    </row>
    <row r="808" spans="1:20" s="30" customFormat="1" x14ac:dyDescent="0.25">
      <c r="A808" s="19">
        <v>796</v>
      </c>
      <c r="B808" s="20"/>
      <c r="C808" s="1"/>
      <c r="D808" s="91"/>
      <c r="E808" s="1"/>
      <c r="F808" s="1"/>
      <c r="G808" s="20"/>
      <c r="H808" s="201" t="str">
        <f t="shared" si="111"/>
        <v/>
      </c>
      <c r="I808" s="27" t="b">
        <v>0</v>
      </c>
      <c r="J808" s="92" t="str">
        <f t="shared" si="112"/>
        <v/>
      </c>
      <c r="K808" s="27" t="b">
        <f t="shared" si="108"/>
        <v>0</v>
      </c>
      <c r="L808" s="92" t="str">
        <f t="shared" si="113"/>
        <v/>
      </c>
      <c r="M808" s="27" t="b">
        <f t="shared" si="109"/>
        <v>0</v>
      </c>
      <c r="N808" s="92" t="str">
        <f t="shared" si="114"/>
        <v/>
      </c>
      <c r="O808" s="27" t="b">
        <f>IF(COUNTIF($G$13:G808,G808)&gt;1,TRUE,FALSE)</f>
        <v>0</v>
      </c>
      <c r="P808" s="92" t="str">
        <f t="shared" si="115"/>
        <v/>
      </c>
      <c r="Q808" s="28">
        <f t="shared" si="110"/>
        <v>44166</v>
      </c>
      <c r="R808" s="27" t="b">
        <f t="shared" si="116"/>
        <v>0</v>
      </c>
      <c r="S808" s="4"/>
      <c r="T808" s="4"/>
    </row>
    <row r="809" spans="1:20" s="30" customFormat="1" x14ac:dyDescent="0.25">
      <c r="A809" s="19">
        <v>797</v>
      </c>
      <c r="B809" s="20"/>
      <c r="C809" s="1"/>
      <c r="D809" s="91"/>
      <c r="E809" s="1"/>
      <c r="F809" s="1"/>
      <c r="G809" s="20"/>
      <c r="H809" s="201" t="str">
        <f t="shared" si="111"/>
        <v/>
      </c>
      <c r="I809" s="27" t="b">
        <v>0</v>
      </c>
      <c r="J809" s="92" t="str">
        <f t="shared" si="112"/>
        <v/>
      </c>
      <c r="K809" s="27" t="b">
        <f t="shared" si="108"/>
        <v>0</v>
      </c>
      <c r="L809" s="92" t="str">
        <f t="shared" si="113"/>
        <v/>
      </c>
      <c r="M809" s="27" t="b">
        <f t="shared" si="109"/>
        <v>0</v>
      </c>
      <c r="N809" s="92" t="str">
        <f t="shared" si="114"/>
        <v/>
      </c>
      <c r="O809" s="27" t="b">
        <f>IF(COUNTIF($G$13:G809,G809)&gt;1,TRUE,FALSE)</f>
        <v>0</v>
      </c>
      <c r="P809" s="92" t="str">
        <f t="shared" si="115"/>
        <v/>
      </c>
      <c r="Q809" s="28">
        <f t="shared" si="110"/>
        <v>44166</v>
      </c>
      <c r="R809" s="27" t="b">
        <f t="shared" si="116"/>
        <v>0</v>
      </c>
      <c r="S809" s="4"/>
      <c r="T809" s="4"/>
    </row>
    <row r="810" spans="1:20" s="30" customFormat="1" x14ac:dyDescent="0.25">
      <c r="A810" s="19">
        <v>798</v>
      </c>
      <c r="B810" s="20"/>
      <c r="C810" s="1"/>
      <c r="D810" s="91"/>
      <c r="E810" s="1"/>
      <c r="F810" s="1"/>
      <c r="G810" s="20"/>
      <c r="H810" s="201" t="str">
        <f t="shared" si="111"/>
        <v/>
      </c>
      <c r="I810" s="27" t="b">
        <v>0</v>
      </c>
      <c r="J810" s="92" t="str">
        <f t="shared" si="112"/>
        <v/>
      </c>
      <c r="K810" s="27" t="b">
        <f t="shared" si="108"/>
        <v>0</v>
      </c>
      <c r="L810" s="92" t="str">
        <f t="shared" si="113"/>
        <v/>
      </c>
      <c r="M810" s="27" t="b">
        <f t="shared" si="109"/>
        <v>0</v>
      </c>
      <c r="N810" s="92" t="str">
        <f t="shared" si="114"/>
        <v/>
      </c>
      <c r="O810" s="27" t="b">
        <f>IF(COUNTIF($G$13:G810,G810)&gt;1,TRUE,FALSE)</f>
        <v>0</v>
      </c>
      <c r="P810" s="92" t="str">
        <f t="shared" si="115"/>
        <v/>
      </c>
      <c r="Q810" s="28">
        <f t="shared" si="110"/>
        <v>44166</v>
      </c>
      <c r="R810" s="27" t="b">
        <f t="shared" si="116"/>
        <v>0</v>
      </c>
      <c r="S810" s="4"/>
      <c r="T810" s="4"/>
    </row>
    <row r="811" spans="1:20" s="30" customFormat="1" x14ac:dyDescent="0.25">
      <c r="A811" s="19">
        <v>799</v>
      </c>
      <c r="B811" s="20"/>
      <c r="C811" s="1"/>
      <c r="D811" s="91"/>
      <c r="E811" s="1"/>
      <c r="F811" s="1"/>
      <c r="G811" s="20"/>
      <c r="H811" s="201" t="str">
        <f t="shared" si="111"/>
        <v/>
      </c>
      <c r="I811" s="27" t="b">
        <v>0</v>
      </c>
      <c r="J811" s="92" t="str">
        <f t="shared" si="112"/>
        <v/>
      </c>
      <c r="K811" s="27" t="b">
        <f t="shared" si="108"/>
        <v>0</v>
      </c>
      <c r="L811" s="92" t="str">
        <f t="shared" si="113"/>
        <v/>
      </c>
      <c r="M811" s="27" t="b">
        <f t="shared" si="109"/>
        <v>0</v>
      </c>
      <c r="N811" s="92" t="str">
        <f t="shared" si="114"/>
        <v/>
      </c>
      <c r="O811" s="27" t="b">
        <f>IF(COUNTIF($G$13:G811,G811)&gt;1,TRUE,FALSE)</f>
        <v>0</v>
      </c>
      <c r="P811" s="92" t="str">
        <f t="shared" si="115"/>
        <v/>
      </c>
      <c r="Q811" s="28">
        <f t="shared" si="110"/>
        <v>44166</v>
      </c>
      <c r="R811" s="27" t="b">
        <f t="shared" si="116"/>
        <v>0</v>
      </c>
      <c r="S811" s="4"/>
      <c r="T811" s="4"/>
    </row>
    <row r="812" spans="1:20" s="30" customFormat="1" x14ac:dyDescent="0.25">
      <c r="A812" s="19">
        <v>800</v>
      </c>
      <c r="B812" s="20"/>
      <c r="C812" s="1"/>
      <c r="D812" s="91"/>
      <c r="E812" s="1"/>
      <c r="F812" s="1"/>
      <c r="G812" s="20"/>
      <c r="H812" s="201" t="str">
        <f t="shared" si="111"/>
        <v/>
      </c>
      <c r="I812" s="27" t="b">
        <v>0</v>
      </c>
      <c r="J812" s="92" t="str">
        <f t="shared" si="112"/>
        <v/>
      </c>
      <c r="K812" s="27" t="b">
        <f t="shared" si="108"/>
        <v>0</v>
      </c>
      <c r="L812" s="92" t="str">
        <f t="shared" si="113"/>
        <v/>
      </c>
      <c r="M812" s="27" t="b">
        <f t="shared" si="109"/>
        <v>0</v>
      </c>
      <c r="N812" s="92" t="str">
        <f t="shared" si="114"/>
        <v/>
      </c>
      <c r="O812" s="27" t="b">
        <f>IF(COUNTIF($G$13:G812,G812)&gt;1,TRUE,FALSE)</f>
        <v>0</v>
      </c>
      <c r="P812" s="92" t="str">
        <f t="shared" si="115"/>
        <v/>
      </c>
      <c r="Q812" s="28">
        <f t="shared" si="110"/>
        <v>44166</v>
      </c>
      <c r="R812" s="27" t="b">
        <f t="shared" si="116"/>
        <v>0</v>
      </c>
      <c r="S812" s="4"/>
      <c r="T812" s="4"/>
    </row>
    <row r="813" spans="1:20" s="30" customFormat="1" x14ac:dyDescent="0.25">
      <c r="A813" s="19">
        <v>801</v>
      </c>
      <c r="B813" s="20"/>
      <c r="C813" s="1"/>
      <c r="D813" s="91"/>
      <c r="E813" s="1"/>
      <c r="F813" s="1"/>
      <c r="G813" s="20"/>
      <c r="H813" s="201" t="str">
        <f t="shared" si="111"/>
        <v/>
      </c>
      <c r="I813" s="27" t="b">
        <v>0</v>
      </c>
      <c r="J813" s="92" t="str">
        <f t="shared" si="112"/>
        <v/>
      </c>
      <c r="K813" s="27" t="b">
        <f t="shared" si="108"/>
        <v>0</v>
      </c>
      <c r="L813" s="92" t="str">
        <f t="shared" si="113"/>
        <v/>
      </c>
      <c r="M813" s="27" t="b">
        <f t="shared" si="109"/>
        <v>0</v>
      </c>
      <c r="N813" s="92" t="str">
        <f t="shared" si="114"/>
        <v/>
      </c>
      <c r="O813" s="27" t="b">
        <f>IF(COUNTIF($G$13:G813,G813)&gt;1,TRUE,FALSE)</f>
        <v>0</v>
      </c>
      <c r="P813" s="92" t="str">
        <f t="shared" si="115"/>
        <v/>
      </c>
      <c r="Q813" s="28">
        <f t="shared" si="110"/>
        <v>44166</v>
      </c>
      <c r="R813" s="27" t="b">
        <f t="shared" si="116"/>
        <v>0</v>
      </c>
      <c r="S813" s="4"/>
      <c r="T813" s="4"/>
    </row>
    <row r="814" spans="1:20" s="30" customFormat="1" x14ac:dyDescent="0.25">
      <c r="A814" s="19">
        <v>802</v>
      </c>
      <c r="B814" s="20"/>
      <c r="C814" s="1"/>
      <c r="D814" s="91"/>
      <c r="E814" s="1"/>
      <c r="F814" s="1"/>
      <c r="G814" s="20"/>
      <c r="H814" s="201" t="str">
        <f t="shared" si="111"/>
        <v/>
      </c>
      <c r="I814" s="27" t="b">
        <v>0</v>
      </c>
      <c r="J814" s="92" t="str">
        <f t="shared" si="112"/>
        <v/>
      </c>
      <c r="K814" s="27" t="b">
        <f t="shared" si="108"/>
        <v>0</v>
      </c>
      <c r="L814" s="92" t="str">
        <f t="shared" si="113"/>
        <v/>
      </c>
      <c r="M814" s="27" t="b">
        <f t="shared" si="109"/>
        <v>0</v>
      </c>
      <c r="N814" s="92" t="str">
        <f t="shared" si="114"/>
        <v/>
      </c>
      <c r="O814" s="27" t="b">
        <f>IF(COUNTIF($G$13:G814,G814)&gt;1,TRUE,FALSE)</f>
        <v>0</v>
      </c>
      <c r="P814" s="92" t="str">
        <f t="shared" si="115"/>
        <v/>
      </c>
      <c r="Q814" s="28">
        <f t="shared" si="110"/>
        <v>44166</v>
      </c>
      <c r="R814" s="27" t="b">
        <f t="shared" si="116"/>
        <v>0</v>
      </c>
      <c r="S814" s="4"/>
      <c r="T814" s="4"/>
    </row>
    <row r="815" spans="1:20" s="30" customFormat="1" x14ac:dyDescent="0.25">
      <c r="A815" s="19">
        <v>803</v>
      </c>
      <c r="B815" s="20"/>
      <c r="C815" s="1"/>
      <c r="D815" s="91"/>
      <c r="E815" s="1"/>
      <c r="F815" s="1"/>
      <c r="G815" s="20"/>
      <c r="H815" s="201" t="str">
        <f t="shared" si="111"/>
        <v/>
      </c>
      <c r="I815" s="27" t="b">
        <v>0</v>
      </c>
      <c r="J815" s="92" t="str">
        <f t="shared" si="112"/>
        <v/>
      </c>
      <c r="K815" s="27" t="b">
        <f t="shared" si="108"/>
        <v>0</v>
      </c>
      <c r="L815" s="92" t="str">
        <f t="shared" si="113"/>
        <v/>
      </c>
      <c r="M815" s="27" t="b">
        <f t="shared" si="109"/>
        <v>0</v>
      </c>
      <c r="N815" s="92" t="str">
        <f t="shared" si="114"/>
        <v/>
      </c>
      <c r="O815" s="27" t="b">
        <f>IF(COUNTIF($G$13:G815,G815)&gt;1,TRUE,FALSE)</f>
        <v>0</v>
      </c>
      <c r="P815" s="92" t="str">
        <f t="shared" si="115"/>
        <v/>
      </c>
      <c r="Q815" s="28">
        <f t="shared" si="110"/>
        <v>44166</v>
      </c>
      <c r="R815" s="27" t="b">
        <f t="shared" si="116"/>
        <v>0</v>
      </c>
      <c r="S815" s="4"/>
      <c r="T815" s="4"/>
    </row>
    <row r="816" spans="1:20" s="30" customFormat="1" x14ac:dyDescent="0.25">
      <c r="A816" s="19">
        <v>804</v>
      </c>
      <c r="B816" s="20"/>
      <c r="C816" s="1"/>
      <c r="D816" s="91"/>
      <c r="E816" s="1"/>
      <c r="F816" s="1"/>
      <c r="G816" s="20"/>
      <c r="H816" s="201" t="str">
        <f t="shared" si="111"/>
        <v/>
      </c>
      <c r="I816" s="27" t="b">
        <v>0</v>
      </c>
      <c r="J816" s="92" t="str">
        <f t="shared" si="112"/>
        <v/>
      </c>
      <c r="K816" s="27" t="b">
        <f t="shared" si="108"/>
        <v>0</v>
      </c>
      <c r="L816" s="92" t="str">
        <f t="shared" si="113"/>
        <v/>
      </c>
      <c r="M816" s="27" t="b">
        <f t="shared" si="109"/>
        <v>0</v>
      </c>
      <c r="N816" s="92" t="str">
        <f t="shared" si="114"/>
        <v/>
      </c>
      <c r="O816" s="27" t="b">
        <f>IF(COUNTIF($G$13:G816,G816)&gt;1,TRUE,FALSE)</f>
        <v>0</v>
      </c>
      <c r="P816" s="92" t="str">
        <f t="shared" si="115"/>
        <v/>
      </c>
      <c r="Q816" s="28">
        <f t="shared" si="110"/>
        <v>44166</v>
      </c>
      <c r="R816" s="27" t="b">
        <f t="shared" si="116"/>
        <v>0</v>
      </c>
      <c r="S816" s="4"/>
      <c r="T816" s="4"/>
    </row>
    <row r="817" spans="1:20" s="30" customFormat="1" x14ac:dyDescent="0.25">
      <c r="A817" s="19">
        <v>805</v>
      </c>
      <c r="B817" s="20"/>
      <c r="C817" s="1"/>
      <c r="D817" s="91"/>
      <c r="E817" s="1"/>
      <c r="F817" s="1"/>
      <c r="G817" s="20"/>
      <c r="H817" s="201" t="str">
        <f t="shared" si="111"/>
        <v/>
      </c>
      <c r="I817" s="27" t="b">
        <v>0</v>
      </c>
      <c r="J817" s="92" t="str">
        <f t="shared" si="112"/>
        <v/>
      </c>
      <c r="K817" s="27" t="b">
        <f t="shared" si="108"/>
        <v>0</v>
      </c>
      <c r="L817" s="92" t="str">
        <f t="shared" si="113"/>
        <v/>
      </c>
      <c r="M817" s="27" t="b">
        <f t="shared" si="109"/>
        <v>0</v>
      </c>
      <c r="N817" s="92" t="str">
        <f t="shared" si="114"/>
        <v/>
      </c>
      <c r="O817" s="27" t="b">
        <f>IF(COUNTIF($G$13:G817,G817)&gt;1,TRUE,FALSE)</f>
        <v>0</v>
      </c>
      <c r="P817" s="92" t="str">
        <f t="shared" si="115"/>
        <v/>
      </c>
      <c r="Q817" s="28">
        <f t="shared" si="110"/>
        <v>44166</v>
      </c>
      <c r="R817" s="27" t="b">
        <f t="shared" si="116"/>
        <v>0</v>
      </c>
      <c r="S817" s="4"/>
      <c r="T817" s="4"/>
    </row>
    <row r="818" spans="1:20" s="30" customFormat="1" x14ac:dyDescent="0.25">
      <c r="A818" s="19">
        <v>806</v>
      </c>
      <c r="B818" s="20"/>
      <c r="C818" s="1"/>
      <c r="D818" s="91"/>
      <c r="E818" s="1"/>
      <c r="F818" s="1"/>
      <c r="G818" s="20"/>
      <c r="H818" s="201" t="str">
        <f t="shared" si="111"/>
        <v/>
      </c>
      <c r="I818" s="27" t="b">
        <v>0</v>
      </c>
      <c r="J818" s="92" t="str">
        <f t="shared" si="112"/>
        <v/>
      </c>
      <c r="K818" s="27" t="b">
        <f t="shared" si="108"/>
        <v>0</v>
      </c>
      <c r="L818" s="92" t="str">
        <f t="shared" si="113"/>
        <v/>
      </c>
      <c r="M818" s="27" t="b">
        <f t="shared" si="109"/>
        <v>0</v>
      </c>
      <c r="N818" s="92" t="str">
        <f t="shared" si="114"/>
        <v/>
      </c>
      <c r="O818" s="27" t="b">
        <f>IF(COUNTIF($G$13:G818,G818)&gt;1,TRUE,FALSE)</f>
        <v>0</v>
      </c>
      <c r="P818" s="92" t="str">
        <f t="shared" si="115"/>
        <v/>
      </c>
      <c r="Q818" s="28">
        <f t="shared" si="110"/>
        <v>44166</v>
      </c>
      <c r="R818" s="27" t="b">
        <f t="shared" si="116"/>
        <v>0</v>
      </c>
      <c r="S818" s="4"/>
      <c r="T818" s="4"/>
    </row>
    <row r="819" spans="1:20" s="30" customFormat="1" x14ac:dyDescent="0.25">
      <c r="A819" s="19">
        <v>807</v>
      </c>
      <c r="B819" s="20"/>
      <c r="C819" s="1"/>
      <c r="D819" s="91"/>
      <c r="E819" s="1"/>
      <c r="F819" s="1"/>
      <c r="G819" s="20"/>
      <c r="H819" s="201" t="str">
        <f t="shared" si="111"/>
        <v/>
      </c>
      <c r="I819" s="27" t="b">
        <v>0</v>
      </c>
      <c r="J819" s="92" t="str">
        <f t="shared" si="112"/>
        <v/>
      </c>
      <c r="K819" s="27" t="b">
        <f t="shared" si="108"/>
        <v>0</v>
      </c>
      <c r="L819" s="92" t="str">
        <f t="shared" si="113"/>
        <v/>
      </c>
      <c r="M819" s="27" t="b">
        <f t="shared" si="109"/>
        <v>0</v>
      </c>
      <c r="N819" s="92" t="str">
        <f t="shared" si="114"/>
        <v/>
      </c>
      <c r="O819" s="27" t="b">
        <f>IF(COUNTIF($G$13:G819,G819)&gt;1,TRUE,FALSE)</f>
        <v>0</v>
      </c>
      <c r="P819" s="92" t="str">
        <f t="shared" si="115"/>
        <v/>
      </c>
      <c r="Q819" s="28">
        <f t="shared" si="110"/>
        <v>44166</v>
      </c>
      <c r="R819" s="27" t="b">
        <f t="shared" si="116"/>
        <v>0</v>
      </c>
      <c r="S819" s="4"/>
      <c r="T819" s="4"/>
    </row>
    <row r="820" spans="1:20" s="30" customFormat="1" x14ac:dyDescent="0.25">
      <c r="A820" s="19">
        <v>808</v>
      </c>
      <c r="B820" s="20"/>
      <c r="C820" s="1"/>
      <c r="D820" s="91"/>
      <c r="E820" s="1"/>
      <c r="F820" s="1"/>
      <c r="G820" s="20"/>
      <c r="H820" s="201" t="str">
        <f t="shared" si="111"/>
        <v/>
      </c>
      <c r="I820" s="27" t="b">
        <v>0</v>
      </c>
      <c r="J820" s="92" t="str">
        <f t="shared" si="112"/>
        <v/>
      </c>
      <c r="K820" s="27" t="b">
        <f t="shared" si="108"/>
        <v>0</v>
      </c>
      <c r="L820" s="92" t="str">
        <f t="shared" si="113"/>
        <v/>
      </c>
      <c r="M820" s="27" t="b">
        <f t="shared" si="109"/>
        <v>0</v>
      </c>
      <c r="N820" s="92" t="str">
        <f t="shared" si="114"/>
        <v/>
      </c>
      <c r="O820" s="27" t="b">
        <f>IF(COUNTIF($G$13:G820,G820)&gt;1,TRUE,FALSE)</f>
        <v>0</v>
      </c>
      <c r="P820" s="92" t="str">
        <f t="shared" si="115"/>
        <v/>
      </c>
      <c r="Q820" s="28">
        <f t="shared" si="110"/>
        <v>44166</v>
      </c>
      <c r="R820" s="27" t="b">
        <f t="shared" si="116"/>
        <v>0</v>
      </c>
      <c r="S820" s="4"/>
      <c r="T820" s="4"/>
    </row>
    <row r="821" spans="1:20" s="30" customFormat="1" x14ac:dyDescent="0.25">
      <c r="A821" s="19">
        <v>809</v>
      </c>
      <c r="B821" s="20"/>
      <c r="C821" s="1"/>
      <c r="D821" s="91"/>
      <c r="E821" s="1"/>
      <c r="F821" s="1"/>
      <c r="G821" s="20"/>
      <c r="H821" s="201" t="str">
        <f t="shared" si="111"/>
        <v/>
      </c>
      <c r="I821" s="27" t="b">
        <v>0</v>
      </c>
      <c r="J821" s="92" t="str">
        <f t="shared" si="112"/>
        <v/>
      </c>
      <c r="K821" s="27" t="b">
        <f t="shared" si="108"/>
        <v>0</v>
      </c>
      <c r="L821" s="92" t="str">
        <f t="shared" si="113"/>
        <v/>
      </c>
      <c r="M821" s="27" t="b">
        <f t="shared" si="109"/>
        <v>0</v>
      </c>
      <c r="N821" s="92" t="str">
        <f t="shared" si="114"/>
        <v/>
      </c>
      <c r="O821" s="27" t="b">
        <f>IF(COUNTIF($G$13:G821,G821)&gt;1,TRUE,FALSE)</f>
        <v>0</v>
      </c>
      <c r="P821" s="92" t="str">
        <f t="shared" si="115"/>
        <v/>
      </c>
      <c r="Q821" s="28">
        <f t="shared" si="110"/>
        <v>44166</v>
      </c>
      <c r="R821" s="27" t="b">
        <f t="shared" si="116"/>
        <v>0</v>
      </c>
      <c r="S821" s="4"/>
      <c r="T821" s="4"/>
    </row>
    <row r="822" spans="1:20" s="30" customFormat="1" x14ac:dyDescent="0.25">
      <c r="A822" s="19">
        <v>810</v>
      </c>
      <c r="B822" s="20"/>
      <c r="C822" s="1"/>
      <c r="D822" s="91"/>
      <c r="E822" s="1"/>
      <c r="F822" s="1"/>
      <c r="G822" s="20"/>
      <c r="H822" s="201" t="str">
        <f t="shared" si="111"/>
        <v/>
      </c>
      <c r="I822" s="27" t="b">
        <v>0</v>
      </c>
      <c r="J822" s="92" t="str">
        <f t="shared" si="112"/>
        <v/>
      </c>
      <c r="K822" s="27" t="b">
        <f t="shared" si="108"/>
        <v>0</v>
      </c>
      <c r="L822" s="92" t="str">
        <f t="shared" si="113"/>
        <v/>
      </c>
      <c r="M822" s="27" t="b">
        <f t="shared" si="109"/>
        <v>0</v>
      </c>
      <c r="N822" s="92" t="str">
        <f t="shared" si="114"/>
        <v/>
      </c>
      <c r="O822" s="27" t="b">
        <f>IF(COUNTIF($G$13:G822,G822)&gt;1,TRUE,FALSE)</f>
        <v>0</v>
      </c>
      <c r="P822" s="92" t="str">
        <f t="shared" si="115"/>
        <v/>
      </c>
      <c r="Q822" s="28">
        <f t="shared" si="110"/>
        <v>44166</v>
      </c>
      <c r="R822" s="27" t="b">
        <f t="shared" si="116"/>
        <v>0</v>
      </c>
      <c r="S822" s="4"/>
      <c r="T822" s="4"/>
    </row>
    <row r="823" spans="1:20" s="30" customFormat="1" x14ac:dyDescent="0.25">
      <c r="A823" s="19">
        <v>811</v>
      </c>
      <c r="B823" s="20"/>
      <c r="C823" s="1"/>
      <c r="D823" s="91"/>
      <c r="E823" s="1"/>
      <c r="F823" s="1"/>
      <c r="G823" s="20"/>
      <c r="H823" s="201" t="str">
        <f t="shared" si="111"/>
        <v/>
      </c>
      <c r="I823" s="27" t="b">
        <v>0</v>
      </c>
      <c r="J823" s="92" t="str">
        <f t="shared" si="112"/>
        <v/>
      </c>
      <c r="K823" s="27" t="b">
        <f t="shared" si="108"/>
        <v>0</v>
      </c>
      <c r="L823" s="92" t="str">
        <f t="shared" si="113"/>
        <v/>
      </c>
      <c r="M823" s="27" t="b">
        <f t="shared" si="109"/>
        <v>0</v>
      </c>
      <c r="N823" s="92" t="str">
        <f t="shared" si="114"/>
        <v/>
      </c>
      <c r="O823" s="27" t="b">
        <f>IF(COUNTIF($G$13:G823,G823)&gt;1,TRUE,FALSE)</f>
        <v>0</v>
      </c>
      <c r="P823" s="92" t="str">
        <f t="shared" si="115"/>
        <v/>
      </c>
      <c r="Q823" s="28">
        <f t="shared" si="110"/>
        <v>44166</v>
      </c>
      <c r="R823" s="27" t="b">
        <f t="shared" si="116"/>
        <v>0</v>
      </c>
      <c r="S823" s="4"/>
      <c r="T823" s="4"/>
    </row>
    <row r="824" spans="1:20" s="30" customFormat="1" x14ac:dyDescent="0.25">
      <c r="A824" s="19">
        <v>812</v>
      </c>
      <c r="B824" s="20"/>
      <c r="C824" s="1"/>
      <c r="D824" s="91"/>
      <c r="E824" s="1"/>
      <c r="F824" s="1"/>
      <c r="G824" s="20"/>
      <c r="H824" s="201" t="str">
        <f t="shared" si="111"/>
        <v/>
      </c>
      <c r="I824" s="27" t="b">
        <v>0</v>
      </c>
      <c r="J824" s="92" t="str">
        <f t="shared" si="112"/>
        <v/>
      </c>
      <c r="K824" s="27" t="b">
        <f t="shared" si="108"/>
        <v>0</v>
      </c>
      <c r="L824" s="92" t="str">
        <f t="shared" si="113"/>
        <v/>
      </c>
      <c r="M824" s="27" t="b">
        <f t="shared" si="109"/>
        <v>0</v>
      </c>
      <c r="N824" s="92" t="str">
        <f t="shared" si="114"/>
        <v/>
      </c>
      <c r="O824" s="27" t="b">
        <f>IF(COUNTIF($G$13:G824,G824)&gt;1,TRUE,FALSE)</f>
        <v>0</v>
      </c>
      <c r="P824" s="92" t="str">
        <f t="shared" si="115"/>
        <v/>
      </c>
      <c r="Q824" s="28">
        <f t="shared" si="110"/>
        <v>44166</v>
      </c>
      <c r="R824" s="27" t="b">
        <f t="shared" si="116"/>
        <v>0</v>
      </c>
      <c r="S824" s="4"/>
      <c r="T824" s="4"/>
    </row>
    <row r="825" spans="1:20" s="30" customFormat="1" x14ac:dyDescent="0.25">
      <c r="A825" s="19">
        <v>813</v>
      </c>
      <c r="B825" s="20"/>
      <c r="C825" s="1"/>
      <c r="D825" s="91"/>
      <c r="E825" s="1"/>
      <c r="F825" s="1"/>
      <c r="G825" s="20"/>
      <c r="H825" s="201" t="str">
        <f t="shared" si="111"/>
        <v/>
      </c>
      <c r="I825" s="27" t="b">
        <v>0</v>
      </c>
      <c r="J825" s="92" t="str">
        <f t="shared" si="112"/>
        <v/>
      </c>
      <c r="K825" s="27" t="b">
        <f t="shared" si="108"/>
        <v>0</v>
      </c>
      <c r="L825" s="92" t="str">
        <f t="shared" si="113"/>
        <v/>
      </c>
      <c r="M825" s="27" t="b">
        <f t="shared" si="109"/>
        <v>0</v>
      </c>
      <c r="N825" s="92" t="str">
        <f t="shared" si="114"/>
        <v/>
      </c>
      <c r="O825" s="27" t="b">
        <f>IF(COUNTIF($G$13:G825,G825)&gt;1,TRUE,FALSE)</f>
        <v>0</v>
      </c>
      <c r="P825" s="92" t="str">
        <f t="shared" si="115"/>
        <v/>
      </c>
      <c r="Q825" s="28">
        <f t="shared" si="110"/>
        <v>44166</v>
      </c>
      <c r="R825" s="27" t="b">
        <f t="shared" si="116"/>
        <v>0</v>
      </c>
      <c r="S825" s="4"/>
      <c r="T825" s="4"/>
    </row>
    <row r="826" spans="1:20" s="30" customFormat="1" x14ac:dyDescent="0.25">
      <c r="A826" s="19">
        <v>814</v>
      </c>
      <c r="B826" s="20"/>
      <c r="C826" s="1"/>
      <c r="D826" s="91"/>
      <c r="E826" s="1"/>
      <c r="F826" s="1"/>
      <c r="G826" s="20"/>
      <c r="H826" s="201" t="str">
        <f t="shared" si="111"/>
        <v/>
      </c>
      <c r="I826" s="27" t="b">
        <v>0</v>
      </c>
      <c r="J826" s="92" t="str">
        <f t="shared" si="112"/>
        <v/>
      </c>
      <c r="K826" s="27" t="b">
        <f t="shared" si="108"/>
        <v>0</v>
      </c>
      <c r="L826" s="92" t="str">
        <f t="shared" si="113"/>
        <v/>
      </c>
      <c r="M826" s="27" t="b">
        <f t="shared" si="109"/>
        <v>0</v>
      </c>
      <c r="N826" s="92" t="str">
        <f t="shared" si="114"/>
        <v/>
      </c>
      <c r="O826" s="27" t="b">
        <f>IF(COUNTIF($G$13:G826,G826)&gt;1,TRUE,FALSE)</f>
        <v>0</v>
      </c>
      <c r="P826" s="92" t="str">
        <f t="shared" si="115"/>
        <v/>
      </c>
      <c r="Q826" s="28">
        <f t="shared" si="110"/>
        <v>44166</v>
      </c>
      <c r="R826" s="27" t="b">
        <f t="shared" si="116"/>
        <v>0</v>
      </c>
      <c r="S826" s="4"/>
      <c r="T826" s="4"/>
    </row>
    <row r="827" spans="1:20" s="30" customFormat="1" x14ac:dyDescent="0.25">
      <c r="A827" s="19">
        <v>815</v>
      </c>
      <c r="B827" s="20"/>
      <c r="C827" s="1"/>
      <c r="D827" s="91"/>
      <c r="E827" s="1"/>
      <c r="F827" s="1"/>
      <c r="G827" s="20"/>
      <c r="H827" s="201" t="str">
        <f t="shared" si="111"/>
        <v/>
      </c>
      <c r="I827" s="27" t="b">
        <v>0</v>
      </c>
      <c r="J827" s="92" t="str">
        <f t="shared" si="112"/>
        <v/>
      </c>
      <c r="K827" s="27" t="b">
        <f t="shared" si="108"/>
        <v>0</v>
      </c>
      <c r="L827" s="92" t="str">
        <f t="shared" si="113"/>
        <v/>
      </c>
      <c r="M827" s="27" t="b">
        <f t="shared" si="109"/>
        <v>0</v>
      </c>
      <c r="N827" s="92" t="str">
        <f t="shared" si="114"/>
        <v/>
      </c>
      <c r="O827" s="27" t="b">
        <f>IF(COUNTIF($G$13:G827,G827)&gt;1,TRUE,FALSE)</f>
        <v>0</v>
      </c>
      <c r="P827" s="92" t="str">
        <f t="shared" si="115"/>
        <v/>
      </c>
      <c r="Q827" s="28">
        <f t="shared" si="110"/>
        <v>44166</v>
      </c>
      <c r="R827" s="27" t="b">
        <f t="shared" si="116"/>
        <v>0</v>
      </c>
      <c r="S827" s="4"/>
      <c r="T827" s="4"/>
    </row>
    <row r="828" spans="1:20" s="30" customFormat="1" x14ac:dyDescent="0.25">
      <c r="A828" s="19">
        <v>816</v>
      </c>
      <c r="B828" s="20"/>
      <c r="C828" s="1"/>
      <c r="D828" s="91"/>
      <c r="E828" s="1"/>
      <c r="F828" s="1"/>
      <c r="G828" s="20"/>
      <c r="H828" s="201" t="str">
        <f t="shared" si="111"/>
        <v/>
      </c>
      <c r="I828" s="27" t="b">
        <v>0</v>
      </c>
      <c r="J828" s="92" t="str">
        <f t="shared" si="112"/>
        <v/>
      </c>
      <c r="K828" s="27" t="b">
        <f t="shared" si="108"/>
        <v>0</v>
      </c>
      <c r="L828" s="92" t="str">
        <f t="shared" si="113"/>
        <v/>
      </c>
      <c r="M828" s="27" t="b">
        <f t="shared" si="109"/>
        <v>0</v>
      </c>
      <c r="N828" s="92" t="str">
        <f t="shared" si="114"/>
        <v/>
      </c>
      <c r="O828" s="27" t="b">
        <f>IF(COUNTIF($G$13:G828,G828)&gt;1,TRUE,FALSE)</f>
        <v>0</v>
      </c>
      <c r="P828" s="92" t="str">
        <f t="shared" si="115"/>
        <v/>
      </c>
      <c r="Q828" s="28">
        <f t="shared" si="110"/>
        <v>44166</v>
      </c>
      <c r="R828" s="27" t="b">
        <f t="shared" si="116"/>
        <v>0</v>
      </c>
      <c r="S828" s="4"/>
      <c r="T828" s="4"/>
    </row>
    <row r="829" spans="1:20" s="30" customFormat="1" x14ac:dyDescent="0.25">
      <c r="A829" s="19">
        <v>817</v>
      </c>
      <c r="B829" s="20"/>
      <c r="C829" s="1"/>
      <c r="D829" s="91"/>
      <c r="E829" s="1"/>
      <c r="F829" s="1"/>
      <c r="G829" s="20"/>
      <c r="H829" s="201" t="str">
        <f t="shared" si="111"/>
        <v/>
      </c>
      <c r="I829" s="27" t="b">
        <v>0</v>
      </c>
      <c r="J829" s="92" t="str">
        <f t="shared" si="112"/>
        <v/>
      </c>
      <c r="K829" s="27" t="b">
        <f t="shared" si="108"/>
        <v>0</v>
      </c>
      <c r="L829" s="92" t="str">
        <f t="shared" si="113"/>
        <v/>
      </c>
      <c r="M829" s="27" t="b">
        <f t="shared" si="109"/>
        <v>0</v>
      </c>
      <c r="N829" s="92" t="str">
        <f t="shared" si="114"/>
        <v/>
      </c>
      <c r="O829" s="27" t="b">
        <f>IF(COUNTIF($G$13:G829,G829)&gt;1,TRUE,FALSE)</f>
        <v>0</v>
      </c>
      <c r="P829" s="92" t="str">
        <f t="shared" si="115"/>
        <v/>
      </c>
      <c r="Q829" s="28">
        <f t="shared" si="110"/>
        <v>44166</v>
      </c>
      <c r="R829" s="27" t="b">
        <f t="shared" si="116"/>
        <v>0</v>
      </c>
      <c r="S829" s="4"/>
      <c r="T829" s="4"/>
    </row>
    <row r="830" spans="1:20" s="30" customFormat="1" x14ac:dyDescent="0.25">
      <c r="A830" s="19">
        <v>818</v>
      </c>
      <c r="B830" s="20"/>
      <c r="C830" s="1"/>
      <c r="D830" s="91"/>
      <c r="E830" s="1"/>
      <c r="F830" s="1"/>
      <c r="G830" s="20"/>
      <c r="H830" s="201" t="str">
        <f t="shared" si="111"/>
        <v/>
      </c>
      <c r="I830" s="27" t="b">
        <v>0</v>
      </c>
      <c r="J830" s="92" t="str">
        <f t="shared" si="112"/>
        <v/>
      </c>
      <c r="K830" s="27" t="b">
        <f t="shared" si="108"/>
        <v>0</v>
      </c>
      <c r="L830" s="92" t="str">
        <f t="shared" si="113"/>
        <v/>
      </c>
      <c r="M830" s="27" t="b">
        <f t="shared" si="109"/>
        <v>0</v>
      </c>
      <c r="N830" s="92" t="str">
        <f t="shared" si="114"/>
        <v/>
      </c>
      <c r="O830" s="27" t="b">
        <f>IF(COUNTIF($G$13:G830,G830)&gt;1,TRUE,FALSE)</f>
        <v>0</v>
      </c>
      <c r="P830" s="92" t="str">
        <f t="shared" si="115"/>
        <v/>
      </c>
      <c r="Q830" s="28">
        <f t="shared" si="110"/>
        <v>44166</v>
      </c>
      <c r="R830" s="27" t="b">
        <f t="shared" si="116"/>
        <v>0</v>
      </c>
      <c r="S830" s="4"/>
      <c r="T830" s="4"/>
    </row>
    <row r="831" spans="1:20" s="30" customFormat="1" x14ac:dyDescent="0.25">
      <c r="A831" s="19">
        <v>819</v>
      </c>
      <c r="B831" s="20"/>
      <c r="C831" s="1"/>
      <c r="D831" s="91"/>
      <c r="E831" s="1"/>
      <c r="F831" s="1"/>
      <c r="G831" s="20"/>
      <c r="H831" s="201" t="str">
        <f t="shared" si="111"/>
        <v/>
      </c>
      <c r="I831" s="27" t="b">
        <v>0</v>
      </c>
      <c r="J831" s="92" t="str">
        <f t="shared" si="112"/>
        <v/>
      </c>
      <c r="K831" s="27" t="b">
        <f t="shared" si="108"/>
        <v>0</v>
      </c>
      <c r="L831" s="92" t="str">
        <f t="shared" si="113"/>
        <v/>
      </c>
      <c r="M831" s="27" t="b">
        <f t="shared" si="109"/>
        <v>0</v>
      </c>
      <c r="N831" s="92" t="str">
        <f t="shared" si="114"/>
        <v/>
      </c>
      <c r="O831" s="27" t="b">
        <f>IF(COUNTIF($G$13:G831,G831)&gt;1,TRUE,FALSE)</f>
        <v>0</v>
      </c>
      <c r="P831" s="92" t="str">
        <f t="shared" si="115"/>
        <v/>
      </c>
      <c r="Q831" s="28">
        <f t="shared" si="110"/>
        <v>44166</v>
      </c>
      <c r="R831" s="27" t="b">
        <f t="shared" si="116"/>
        <v>0</v>
      </c>
      <c r="S831" s="4"/>
      <c r="T831" s="4"/>
    </row>
    <row r="832" spans="1:20" s="30" customFormat="1" x14ac:dyDescent="0.25">
      <c r="A832" s="19">
        <v>820</v>
      </c>
      <c r="B832" s="20"/>
      <c r="C832" s="1"/>
      <c r="D832" s="91"/>
      <c r="E832" s="1"/>
      <c r="F832" s="1"/>
      <c r="G832" s="20"/>
      <c r="H832" s="201" t="str">
        <f t="shared" si="111"/>
        <v/>
      </c>
      <c r="I832" s="27" t="b">
        <v>0</v>
      </c>
      <c r="J832" s="92" t="str">
        <f t="shared" si="112"/>
        <v/>
      </c>
      <c r="K832" s="27" t="b">
        <f t="shared" si="108"/>
        <v>0</v>
      </c>
      <c r="L832" s="92" t="str">
        <f t="shared" si="113"/>
        <v/>
      </c>
      <c r="M832" s="27" t="b">
        <f t="shared" si="109"/>
        <v>0</v>
      </c>
      <c r="N832" s="92" t="str">
        <f t="shared" si="114"/>
        <v/>
      </c>
      <c r="O832" s="27" t="b">
        <f>IF(COUNTIF($G$13:G832,G832)&gt;1,TRUE,FALSE)</f>
        <v>0</v>
      </c>
      <c r="P832" s="92" t="str">
        <f t="shared" si="115"/>
        <v/>
      </c>
      <c r="Q832" s="28">
        <f t="shared" si="110"/>
        <v>44166</v>
      </c>
      <c r="R832" s="27" t="b">
        <f t="shared" si="116"/>
        <v>0</v>
      </c>
      <c r="S832" s="4"/>
      <c r="T832" s="4"/>
    </row>
    <row r="833" spans="1:20" s="30" customFormat="1" x14ac:dyDescent="0.25">
      <c r="A833" s="19">
        <v>821</v>
      </c>
      <c r="B833" s="20"/>
      <c r="C833" s="1"/>
      <c r="D833" s="91"/>
      <c r="E833" s="1"/>
      <c r="F833" s="1"/>
      <c r="G833" s="20"/>
      <c r="H833" s="201" t="str">
        <f t="shared" si="111"/>
        <v/>
      </c>
      <c r="I833" s="27" t="b">
        <v>0</v>
      </c>
      <c r="J833" s="92" t="str">
        <f t="shared" si="112"/>
        <v/>
      </c>
      <c r="K833" s="27" t="b">
        <f t="shared" si="108"/>
        <v>0</v>
      </c>
      <c r="L833" s="92" t="str">
        <f t="shared" si="113"/>
        <v/>
      </c>
      <c r="M833" s="27" t="b">
        <f t="shared" si="109"/>
        <v>0</v>
      </c>
      <c r="N833" s="92" t="str">
        <f t="shared" si="114"/>
        <v/>
      </c>
      <c r="O833" s="27" t="b">
        <f>IF(COUNTIF($G$13:G833,G833)&gt;1,TRUE,FALSE)</f>
        <v>0</v>
      </c>
      <c r="P833" s="92" t="str">
        <f t="shared" si="115"/>
        <v/>
      </c>
      <c r="Q833" s="28">
        <f t="shared" si="110"/>
        <v>44166</v>
      </c>
      <c r="R833" s="27" t="b">
        <f t="shared" si="116"/>
        <v>0</v>
      </c>
      <c r="S833" s="4"/>
      <c r="T833" s="4"/>
    </row>
    <row r="834" spans="1:20" s="30" customFormat="1" x14ac:dyDescent="0.25">
      <c r="A834" s="19">
        <v>822</v>
      </c>
      <c r="B834" s="20"/>
      <c r="C834" s="1"/>
      <c r="D834" s="91"/>
      <c r="E834" s="1"/>
      <c r="F834" s="1"/>
      <c r="G834" s="20"/>
      <c r="H834" s="201" t="str">
        <f t="shared" si="111"/>
        <v/>
      </c>
      <c r="I834" s="27" t="b">
        <v>0</v>
      </c>
      <c r="J834" s="92" t="str">
        <f t="shared" si="112"/>
        <v/>
      </c>
      <c r="K834" s="27" t="b">
        <f t="shared" si="108"/>
        <v>0</v>
      </c>
      <c r="L834" s="92" t="str">
        <f t="shared" si="113"/>
        <v/>
      </c>
      <c r="M834" s="27" t="b">
        <f t="shared" si="109"/>
        <v>0</v>
      </c>
      <c r="N834" s="92" t="str">
        <f t="shared" si="114"/>
        <v/>
      </c>
      <c r="O834" s="27" t="b">
        <f>IF(COUNTIF($G$13:G834,G834)&gt;1,TRUE,FALSE)</f>
        <v>0</v>
      </c>
      <c r="P834" s="92" t="str">
        <f t="shared" si="115"/>
        <v/>
      </c>
      <c r="Q834" s="28">
        <f t="shared" si="110"/>
        <v>44166</v>
      </c>
      <c r="R834" s="27" t="b">
        <f t="shared" si="116"/>
        <v>0</v>
      </c>
      <c r="S834" s="4"/>
      <c r="T834" s="4"/>
    </row>
    <row r="835" spans="1:20" s="30" customFormat="1" x14ac:dyDescent="0.25">
      <c r="A835" s="19">
        <v>823</v>
      </c>
      <c r="B835" s="20"/>
      <c r="C835" s="1"/>
      <c r="D835" s="91"/>
      <c r="E835" s="1"/>
      <c r="F835" s="1"/>
      <c r="G835" s="20"/>
      <c r="H835" s="201" t="str">
        <f t="shared" si="111"/>
        <v/>
      </c>
      <c r="I835" s="27" t="b">
        <v>0</v>
      </c>
      <c r="J835" s="92" t="str">
        <f t="shared" si="112"/>
        <v/>
      </c>
      <c r="K835" s="27" t="b">
        <f t="shared" si="108"/>
        <v>0</v>
      </c>
      <c r="L835" s="92" t="str">
        <f t="shared" si="113"/>
        <v/>
      </c>
      <c r="M835" s="27" t="b">
        <f t="shared" si="109"/>
        <v>0</v>
      </c>
      <c r="N835" s="92" t="str">
        <f t="shared" si="114"/>
        <v/>
      </c>
      <c r="O835" s="27" t="b">
        <f>IF(COUNTIF($G$13:G835,G835)&gt;1,TRUE,FALSE)</f>
        <v>0</v>
      </c>
      <c r="P835" s="92" t="str">
        <f t="shared" si="115"/>
        <v/>
      </c>
      <c r="Q835" s="28">
        <f t="shared" si="110"/>
        <v>44166</v>
      </c>
      <c r="R835" s="27" t="b">
        <f t="shared" si="116"/>
        <v>0</v>
      </c>
      <c r="S835" s="4"/>
      <c r="T835" s="4"/>
    </row>
    <row r="836" spans="1:20" s="30" customFormat="1" x14ac:dyDescent="0.25">
      <c r="A836" s="19">
        <v>824</v>
      </c>
      <c r="B836" s="20"/>
      <c r="C836" s="1"/>
      <c r="D836" s="91"/>
      <c r="E836" s="1"/>
      <c r="F836" s="1"/>
      <c r="G836" s="20"/>
      <c r="H836" s="201" t="str">
        <f t="shared" si="111"/>
        <v/>
      </c>
      <c r="I836" s="27" t="b">
        <v>0</v>
      </c>
      <c r="J836" s="92" t="str">
        <f t="shared" si="112"/>
        <v/>
      </c>
      <c r="K836" s="27" t="b">
        <f t="shared" si="108"/>
        <v>0</v>
      </c>
      <c r="L836" s="92" t="str">
        <f t="shared" si="113"/>
        <v/>
      </c>
      <c r="M836" s="27" t="b">
        <f t="shared" si="109"/>
        <v>0</v>
      </c>
      <c r="N836" s="92" t="str">
        <f t="shared" si="114"/>
        <v/>
      </c>
      <c r="O836" s="27" t="b">
        <f>IF(COUNTIF($G$13:G836,G836)&gt;1,TRUE,FALSE)</f>
        <v>0</v>
      </c>
      <c r="P836" s="92" t="str">
        <f t="shared" si="115"/>
        <v/>
      </c>
      <c r="Q836" s="28">
        <f t="shared" si="110"/>
        <v>44166</v>
      </c>
      <c r="R836" s="27" t="b">
        <f t="shared" si="116"/>
        <v>0</v>
      </c>
      <c r="S836" s="4"/>
      <c r="T836" s="4"/>
    </row>
    <row r="837" spans="1:20" s="30" customFormat="1" x14ac:dyDescent="0.25">
      <c r="A837" s="19">
        <v>825</v>
      </c>
      <c r="B837" s="20"/>
      <c r="C837" s="1"/>
      <c r="D837" s="91"/>
      <c r="E837" s="1"/>
      <c r="F837" s="1"/>
      <c r="G837" s="20"/>
      <c r="H837" s="201" t="str">
        <f t="shared" si="111"/>
        <v/>
      </c>
      <c r="I837" s="27" t="b">
        <v>0</v>
      </c>
      <c r="J837" s="92" t="str">
        <f t="shared" si="112"/>
        <v/>
      </c>
      <c r="K837" s="27" t="b">
        <f t="shared" si="108"/>
        <v>0</v>
      </c>
      <c r="L837" s="92" t="str">
        <f t="shared" si="113"/>
        <v/>
      </c>
      <c r="M837" s="27" t="b">
        <f t="shared" si="109"/>
        <v>0</v>
      </c>
      <c r="N837" s="92" t="str">
        <f t="shared" si="114"/>
        <v/>
      </c>
      <c r="O837" s="27" t="b">
        <f>IF(COUNTIF($G$13:G837,G837)&gt;1,TRUE,FALSE)</f>
        <v>0</v>
      </c>
      <c r="P837" s="92" t="str">
        <f t="shared" si="115"/>
        <v/>
      </c>
      <c r="Q837" s="28">
        <f t="shared" si="110"/>
        <v>44166</v>
      </c>
      <c r="R837" s="27" t="b">
        <f t="shared" si="116"/>
        <v>0</v>
      </c>
      <c r="S837" s="4"/>
      <c r="T837" s="4"/>
    </row>
    <row r="838" spans="1:20" s="30" customFormat="1" x14ac:dyDescent="0.25">
      <c r="A838" s="19">
        <v>826</v>
      </c>
      <c r="B838" s="20"/>
      <c r="C838" s="1"/>
      <c r="D838" s="91"/>
      <c r="E838" s="1"/>
      <c r="F838" s="1"/>
      <c r="G838" s="20"/>
      <c r="H838" s="201" t="str">
        <f t="shared" si="111"/>
        <v/>
      </c>
      <c r="I838" s="27" t="b">
        <v>0</v>
      </c>
      <c r="J838" s="92" t="str">
        <f t="shared" si="112"/>
        <v/>
      </c>
      <c r="K838" s="27" t="b">
        <f t="shared" si="108"/>
        <v>0</v>
      </c>
      <c r="L838" s="92" t="str">
        <f t="shared" si="113"/>
        <v/>
      </c>
      <c r="M838" s="27" t="b">
        <f t="shared" si="109"/>
        <v>0</v>
      </c>
      <c r="N838" s="92" t="str">
        <f t="shared" si="114"/>
        <v/>
      </c>
      <c r="O838" s="27" t="b">
        <f>IF(COUNTIF($G$13:G838,G838)&gt;1,TRUE,FALSE)</f>
        <v>0</v>
      </c>
      <c r="P838" s="92" t="str">
        <f t="shared" si="115"/>
        <v/>
      </c>
      <c r="Q838" s="28">
        <f t="shared" si="110"/>
        <v>44166</v>
      </c>
      <c r="R838" s="27" t="b">
        <f t="shared" si="116"/>
        <v>0</v>
      </c>
      <c r="S838" s="4"/>
      <c r="T838" s="4"/>
    </row>
    <row r="839" spans="1:20" s="30" customFormat="1" x14ac:dyDescent="0.25">
      <c r="A839" s="19">
        <v>827</v>
      </c>
      <c r="B839" s="20"/>
      <c r="C839" s="1"/>
      <c r="D839" s="91"/>
      <c r="E839" s="1"/>
      <c r="F839" s="1"/>
      <c r="G839" s="20"/>
      <c r="H839" s="201" t="str">
        <f t="shared" si="111"/>
        <v/>
      </c>
      <c r="I839" s="27" t="b">
        <v>0</v>
      </c>
      <c r="J839" s="92" t="str">
        <f t="shared" si="112"/>
        <v/>
      </c>
      <c r="K839" s="27" t="b">
        <f t="shared" si="108"/>
        <v>0</v>
      </c>
      <c r="L839" s="92" t="str">
        <f t="shared" si="113"/>
        <v/>
      </c>
      <c r="M839" s="27" t="b">
        <f t="shared" si="109"/>
        <v>0</v>
      </c>
      <c r="N839" s="92" t="str">
        <f t="shared" si="114"/>
        <v/>
      </c>
      <c r="O839" s="27" t="b">
        <f>IF(COUNTIF($G$13:G839,G839)&gt;1,TRUE,FALSE)</f>
        <v>0</v>
      </c>
      <c r="P839" s="92" t="str">
        <f t="shared" si="115"/>
        <v/>
      </c>
      <c r="Q839" s="28">
        <f t="shared" si="110"/>
        <v>44166</v>
      </c>
      <c r="R839" s="27" t="b">
        <f t="shared" si="116"/>
        <v>0</v>
      </c>
      <c r="S839" s="4"/>
      <c r="T839" s="4"/>
    </row>
    <row r="840" spans="1:20" s="30" customFormat="1" x14ac:dyDescent="0.25">
      <c r="A840" s="19">
        <v>828</v>
      </c>
      <c r="B840" s="20"/>
      <c r="C840" s="1"/>
      <c r="D840" s="91"/>
      <c r="E840" s="1"/>
      <c r="F840" s="1"/>
      <c r="G840" s="20"/>
      <c r="H840" s="201" t="str">
        <f t="shared" si="111"/>
        <v/>
      </c>
      <c r="I840" s="27" t="b">
        <v>0</v>
      </c>
      <c r="J840" s="92" t="str">
        <f t="shared" si="112"/>
        <v/>
      </c>
      <c r="K840" s="27" t="b">
        <f t="shared" si="108"/>
        <v>0</v>
      </c>
      <c r="L840" s="92" t="str">
        <f t="shared" si="113"/>
        <v/>
      </c>
      <c r="M840" s="27" t="b">
        <f t="shared" si="109"/>
        <v>0</v>
      </c>
      <c r="N840" s="92" t="str">
        <f t="shared" si="114"/>
        <v/>
      </c>
      <c r="O840" s="27" t="b">
        <f>IF(COUNTIF($G$13:G840,G840)&gt;1,TRUE,FALSE)</f>
        <v>0</v>
      </c>
      <c r="P840" s="92" t="str">
        <f t="shared" si="115"/>
        <v/>
      </c>
      <c r="Q840" s="28">
        <f t="shared" si="110"/>
        <v>44166</v>
      </c>
      <c r="R840" s="27" t="b">
        <f t="shared" si="116"/>
        <v>0</v>
      </c>
      <c r="S840" s="4"/>
      <c r="T840" s="4"/>
    </row>
    <row r="841" spans="1:20" s="30" customFormat="1" x14ac:dyDescent="0.25">
      <c r="A841" s="19">
        <v>829</v>
      </c>
      <c r="B841" s="20"/>
      <c r="C841" s="1"/>
      <c r="D841" s="91"/>
      <c r="E841" s="1"/>
      <c r="F841" s="1"/>
      <c r="G841" s="20"/>
      <c r="H841" s="201" t="str">
        <f t="shared" si="111"/>
        <v/>
      </c>
      <c r="I841" s="27" t="b">
        <v>0</v>
      </c>
      <c r="J841" s="92" t="str">
        <f t="shared" si="112"/>
        <v/>
      </c>
      <c r="K841" s="27" t="b">
        <f t="shared" si="108"/>
        <v>0</v>
      </c>
      <c r="L841" s="92" t="str">
        <f t="shared" si="113"/>
        <v/>
      </c>
      <c r="M841" s="27" t="b">
        <f t="shared" si="109"/>
        <v>0</v>
      </c>
      <c r="N841" s="92" t="str">
        <f t="shared" si="114"/>
        <v/>
      </c>
      <c r="O841" s="27" t="b">
        <f>IF(COUNTIF($G$13:G841,G841)&gt;1,TRUE,FALSE)</f>
        <v>0</v>
      </c>
      <c r="P841" s="92" t="str">
        <f t="shared" si="115"/>
        <v/>
      </c>
      <c r="Q841" s="28">
        <f t="shared" si="110"/>
        <v>44166</v>
      </c>
      <c r="R841" s="27" t="b">
        <f t="shared" si="116"/>
        <v>0</v>
      </c>
      <c r="S841" s="4"/>
      <c r="T841" s="4"/>
    </row>
    <row r="842" spans="1:20" s="30" customFormat="1" x14ac:dyDescent="0.25">
      <c r="A842" s="19">
        <v>830</v>
      </c>
      <c r="B842" s="20"/>
      <c r="C842" s="1"/>
      <c r="D842" s="91"/>
      <c r="E842" s="1"/>
      <c r="F842" s="1"/>
      <c r="G842" s="20"/>
      <c r="H842" s="201" t="str">
        <f t="shared" si="111"/>
        <v/>
      </c>
      <c r="I842" s="27" t="b">
        <v>0</v>
      </c>
      <c r="J842" s="92" t="str">
        <f t="shared" si="112"/>
        <v/>
      </c>
      <c r="K842" s="27" t="b">
        <f t="shared" si="108"/>
        <v>0</v>
      </c>
      <c r="L842" s="92" t="str">
        <f t="shared" si="113"/>
        <v/>
      </c>
      <c r="M842" s="27" t="b">
        <f t="shared" si="109"/>
        <v>0</v>
      </c>
      <c r="N842" s="92" t="str">
        <f t="shared" si="114"/>
        <v/>
      </c>
      <c r="O842" s="27" t="b">
        <f>IF(COUNTIF($G$13:G842,G842)&gt;1,TRUE,FALSE)</f>
        <v>0</v>
      </c>
      <c r="P842" s="92" t="str">
        <f t="shared" si="115"/>
        <v/>
      </c>
      <c r="Q842" s="28">
        <f t="shared" si="110"/>
        <v>44166</v>
      </c>
      <c r="R842" s="27" t="b">
        <f t="shared" si="116"/>
        <v>0</v>
      </c>
      <c r="S842" s="4"/>
      <c r="T842" s="4"/>
    </row>
    <row r="843" spans="1:20" s="30" customFormat="1" x14ac:dyDescent="0.25">
      <c r="A843" s="19">
        <v>831</v>
      </c>
      <c r="B843" s="20"/>
      <c r="C843" s="1"/>
      <c r="D843" s="91"/>
      <c r="E843" s="1"/>
      <c r="F843" s="1"/>
      <c r="G843" s="20"/>
      <c r="H843" s="201" t="str">
        <f t="shared" si="111"/>
        <v/>
      </c>
      <c r="I843" s="27" t="b">
        <v>0</v>
      </c>
      <c r="J843" s="92" t="str">
        <f t="shared" si="112"/>
        <v/>
      </c>
      <c r="K843" s="27" t="b">
        <f t="shared" si="108"/>
        <v>0</v>
      </c>
      <c r="L843" s="92" t="str">
        <f t="shared" si="113"/>
        <v/>
      </c>
      <c r="M843" s="27" t="b">
        <f t="shared" si="109"/>
        <v>0</v>
      </c>
      <c r="N843" s="92" t="str">
        <f t="shared" si="114"/>
        <v/>
      </c>
      <c r="O843" s="27" t="b">
        <f>IF(COUNTIF($G$13:G843,G843)&gt;1,TRUE,FALSE)</f>
        <v>0</v>
      </c>
      <c r="P843" s="92" t="str">
        <f t="shared" si="115"/>
        <v/>
      </c>
      <c r="Q843" s="28">
        <f t="shared" si="110"/>
        <v>44166</v>
      </c>
      <c r="R843" s="27" t="b">
        <f t="shared" si="116"/>
        <v>0</v>
      </c>
      <c r="S843" s="4"/>
      <c r="T843" s="4"/>
    </row>
    <row r="844" spans="1:20" s="30" customFormat="1" x14ac:dyDescent="0.25">
      <c r="A844" s="19">
        <v>832</v>
      </c>
      <c r="B844" s="20"/>
      <c r="C844" s="1"/>
      <c r="D844" s="91"/>
      <c r="E844" s="1"/>
      <c r="F844" s="1"/>
      <c r="G844" s="20"/>
      <c r="H844" s="201" t="str">
        <f t="shared" si="111"/>
        <v/>
      </c>
      <c r="I844" s="27" t="b">
        <v>0</v>
      </c>
      <c r="J844" s="92" t="str">
        <f t="shared" si="112"/>
        <v/>
      </c>
      <c r="K844" s="27" t="b">
        <f t="shared" si="108"/>
        <v>0</v>
      </c>
      <c r="L844" s="92" t="str">
        <f t="shared" si="113"/>
        <v/>
      </c>
      <c r="M844" s="27" t="b">
        <f t="shared" si="109"/>
        <v>0</v>
      </c>
      <c r="N844" s="92" t="str">
        <f t="shared" si="114"/>
        <v/>
      </c>
      <c r="O844" s="27" t="b">
        <f>IF(COUNTIF($G$13:G844,G844)&gt;1,TRUE,FALSE)</f>
        <v>0</v>
      </c>
      <c r="P844" s="92" t="str">
        <f t="shared" si="115"/>
        <v/>
      </c>
      <c r="Q844" s="28">
        <f t="shared" si="110"/>
        <v>44166</v>
      </c>
      <c r="R844" s="27" t="b">
        <f t="shared" si="116"/>
        <v>0</v>
      </c>
      <c r="S844" s="4"/>
      <c r="T844" s="4"/>
    </row>
    <row r="845" spans="1:20" s="30" customFormat="1" x14ac:dyDescent="0.25">
      <c r="A845" s="19">
        <v>833</v>
      </c>
      <c r="B845" s="20"/>
      <c r="C845" s="1"/>
      <c r="D845" s="91"/>
      <c r="E845" s="1"/>
      <c r="F845" s="1"/>
      <c r="G845" s="20"/>
      <c r="H845" s="201" t="str">
        <f t="shared" si="111"/>
        <v/>
      </c>
      <c r="I845" s="27" t="b">
        <v>0</v>
      </c>
      <c r="J845" s="92" t="str">
        <f t="shared" si="112"/>
        <v/>
      </c>
      <c r="K845" s="27" t="b">
        <f t="shared" ref="K845:K908" si="117">IF(E845&gt;0,AND(D845=NivText80,E845&lt;$K$8),FALSE)</f>
        <v>0</v>
      </c>
      <c r="L845" s="92" t="str">
        <f t="shared" si="113"/>
        <v/>
      </c>
      <c r="M845" s="27" t="b">
        <f t="shared" ref="M845:M908" si="118">IF(AND(G845&lt;&gt;"",F845=""),TRUE,FALSE)</f>
        <v>0</v>
      </c>
      <c r="N845" s="92" t="str">
        <f t="shared" si="114"/>
        <v/>
      </c>
      <c r="O845" s="27" t="b">
        <f>IF(COUNTIF($G$13:G845,G845)&gt;1,TRUE,FALSE)</f>
        <v>0</v>
      </c>
      <c r="P845" s="92" t="str">
        <f t="shared" si="115"/>
        <v/>
      </c>
      <c r="Q845" s="28">
        <f t="shared" ref="Q845:Q908" si="119">MAX(E845,$M$8)</f>
        <v>44166</v>
      </c>
      <c r="R845" s="27" t="b">
        <f t="shared" si="116"/>
        <v>0</v>
      </c>
      <c r="S845" s="4"/>
      <c r="T845" s="4"/>
    </row>
    <row r="846" spans="1:20" s="30" customFormat="1" x14ac:dyDescent="0.25">
      <c r="A846" s="19">
        <v>834</v>
      </c>
      <c r="B846" s="20"/>
      <c r="C846" s="1"/>
      <c r="D846" s="91"/>
      <c r="E846" s="1"/>
      <c r="F846" s="1"/>
      <c r="G846" s="20"/>
      <c r="H846" s="201" t="str">
        <f t="shared" ref="H846:H909" si="120">IF(I846,J846&amp;". ","")&amp;IF(K846,L846&amp;". ","")&amp;IF(O846,P846&amp;". ","")&amp;IF(M846,N846&amp;". ","")</f>
        <v/>
      </c>
      <c r="I846" s="27" t="b">
        <v>0</v>
      </c>
      <c r="J846" s="92" t="str">
        <f t="shared" ref="J846:J909" si="121">IF(I846,J$11,"")</f>
        <v/>
      </c>
      <c r="K846" s="27" t="b">
        <f t="shared" si="117"/>
        <v>0</v>
      </c>
      <c r="L846" s="92" t="str">
        <f t="shared" ref="L846:L909" si="122">IF(K846,$L$11,"")</f>
        <v/>
      </c>
      <c r="M846" s="27" t="b">
        <f t="shared" si="118"/>
        <v>0</v>
      </c>
      <c r="N846" s="92" t="str">
        <f t="shared" ref="N846:N909" si="123">IF(M846,N$11,"")</f>
        <v/>
      </c>
      <c r="O846" s="27" t="b">
        <f>IF(COUNTIF($G$13:G846,G846)&gt;1,TRUE,FALSE)</f>
        <v>0</v>
      </c>
      <c r="P846" s="92" t="str">
        <f t="shared" ref="P846:P909" si="124">IF(O846,P$11,"")</f>
        <v/>
      </c>
      <c r="Q846" s="28">
        <f t="shared" si="119"/>
        <v>44166</v>
      </c>
      <c r="R846" s="27" t="b">
        <f t="shared" ref="R846:R909" si="125">OR(I846,K846,M846,O846)</f>
        <v>0</v>
      </c>
      <c r="S846" s="4"/>
      <c r="T846" s="4"/>
    </row>
    <row r="847" spans="1:20" s="30" customFormat="1" x14ac:dyDescent="0.25">
      <c r="A847" s="19">
        <v>835</v>
      </c>
      <c r="B847" s="20"/>
      <c r="C847" s="1"/>
      <c r="D847" s="91"/>
      <c r="E847" s="1"/>
      <c r="F847" s="1"/>
      <c r="G847" s="20"/>
      <c r="H847" s="201" t="str">
        <f t="shared" si="120"/>
        <v/>
      </c>
      <c r="I847" s="27" t="b">
        <v>0</v>
      </c>
      <c r="J847" s="92" t="str">
        <f t="shared" si="121"/>
        <v/>
      </c>
      <c r="K847" s="27" t="b">
        <f t="shared" si="117"/>
        <v>0</v>
      </c>
      <c r="L847" s="92" t="str">
        <f t="shared" si="122"/>
        <v/>
      </c>
      <c r="M847" s="27" t="b">
        <f t="shared" si="118"/>
        <v>0</v>
      </c>
      <c r="N847" s="92" t="str">
        <f t="shared" si="123"/>
        <v/>
      </c>
      <c r="O847" s="27" t="b">
        <f>IF(COUNTIF($G$13:G847,G847)&gt;1,TRUE,FALSE)</f>
        <v>0</v>
      </c>
      <c r="P847" s="92" t="str">
        <f t="shared" si="124"/>
        <v/>
      </c>
      <c r="Q847" s="28">
        <f t="shared" si="119"/>
        <v>44166</v>
      </c>
      <c r="R847" s="27" t="b">
        <f t="shared" si="125"/>
        <v>0</v>
      </c>
      <c r="S847" s="4"/>
      <c r="T847" s="4"/>
    </row>
    <row r="848" spans="1:20" s="30" customFormat="1" x14ac:dyDescent="0.25">
      <c r="A848" s="19">
        <v>836</v>
      </c>
      <c r="B848" s="20"/>
      <c r="C848" s="1"/>
      <c r="D848" s="91"/>
      <c r="E848" s="1"/>
      <c r="F848" s="1"/>
      <c r="G848" s="20"/>
      <c r="H848" s="201" t="str">
        <f t="shared" si="120"/>
        <v/>
      </c>
      <c r="I848" s="27" t="b">
        <v>0</v>
      </c>
      <c r="J848" s="92" t="str">
        <f t="shared" si="121"/>
        <v/>
      </c>
      <c r="K848" s="27" t="b">
        <f t="shared" si="117"/>
        <v>0</v>
      </c>
      <c r="L848" s="92" t="str">
        <f t="shared" si="122"/>
        <v/>
      </c>
      <c r="M848" s="27" t="b">
        <f t="shared" si="118"/>
        <v>0</v>
      </c>
      <c r="N848" s="92" t="str">
        <f t="shared" si="123"/>
        <v/>
      </c>
      <c r="O848" s="27" t="b">
        <f>IF(COUNTIF($G$13:G848,G848)&gt;1,TRUE,FALSE)</f>
        <v>0</v>
      </c>
      <c r="P848" s="92" t="str">
        <f t="shared" si="124"/>
        <v/>
      </c>
      <c r="Q848" s="28">
        <f t="shared" si="119"/>
        <v>44166</v>
      </c>
      <c r="R848" s="27" t="b">
        <f t="shared" si="125"/>
        <v>0</v>
      </c>
      <c r="S848" s="4"/>
      <c r="T848" s="4"/>
    </row>
    <row r="849" spans="1:20" s="30" customFormat="1" x14ac:dyDescent="0.25">
      <c r="A849" s="19">
        <v>837</v>
      </c>
      <c r="B849" s="20"/>
      <c r="C849" s="1"/>
      <c r="D849" s="91"/>
      <c r="E849" s="1"/>
      <c r="F849" s="1"/>
      <c r="G849" s="20"/>
      <c r="H849" s="201" t="str">
        <f t="shared" si="120"/>
        <v/>
      </c>
      <c r="I849" s="27" t="b">
        <v>0</v>
      </c>
      <c r="J849" s="92" t="str">
        <f t="shared" si="121"/>
        <v/>
      </c>
      <c r="K849" s="27" t="b">
        <f t="shared" si="117"/>
        <v>0</v>
      </c>
      <c r="L849" s="92" t="str">
        <f t="shared" si="122"/>
        <v/>
      </c>
      <c r="M849" s="27" t="b">
        <f t="shared" si="118"/>
        <v>0</v>
      </c>
      <c r="N849" s="92" t="str">
        <f t="shared" si="123"/>
        <v/>
      </c>
      <c r="O849" s="27" t="b">
        <f>IF(COUNTIF($G$13:G849,G849)&gt;1,TRUE,FALSE)</f>
        <v>0</v>
      </c>
      <c r="P849" s="92" t="str">
        <f t="shared" si="124"/>
        <v/>
      </c>
      <c r="Q849" s="28">
        <f t="shared" si="119"/>
        <v>44166</v>
      </c>
      <c r="R849" s="27" t="b">
        <f t="shared" si="125"/>
        <v>0</v>
      </c>
      <c r="S849" s="4"/>
      <c r="T849" s="4"/>
    </row>
    <row r="850" spans="1:20" s="30" customFormat="1" x14ac:dyDescent="0.25">
      <c r="A850" s="19">
        <v>838</v>
      </c>
      <c r="B850" s="20"/>
      <c r="C850" s="1"/>
      <c r="D850" s="91"/>
      <c r="E850" s="1"/>
      <c r="F850" s="1"/>
      <c r="G850" s="20"/>
      <c r="H850" s="201" t="str">
        <f t="shared" si="120"/>
        <v/>
      </c>
      <c r="I850" s="27" t="b">
        <v>0</v>
      </c>
      <c r="J850" s="92" t="str">
        <f t="shared" si="121"/>
        <v/>
      </c>
      <c r="K850" s="27" t="b">
        <f t="shared" si="117"/>
        <v>0</v>
      </c>
      <c r="L850" s="92" t="str">
        <f t="shared" si="122"/>
        <v/>
      </c>
      <c r="M850" s="27" t="b">
        <f t="shared" si="118"/>
        <v>0</v>
      </c>
      <c r="N850" s="92" t="str">
        <f t="shared" si="123"/>
        <v/>
      </c>
      <c r="O850" s="27" t="b">
        <f>IF(COUNTIF($G$13:G850,G850)&gt;1,TRUE,FALSE)</f>
        <v>0</v>
      </c>
      <c r="P850" s="92" t="str">
        <f t="shared" si="124"/>
        <v/>
      </c>
      <c r="Q850" s="28">
        <f t="shared" si="119"/>
        <v>44166</v>
      </c>
      <c r="R850" s="27" t="b">
        <f t="shared" si="125"/>
        <v>0</v>
      </c>
      <c r="S850" s="4"/>
      <c r="T850" s="4"/>
    </row>
    <row r="851" spans="1:20" s="30" customFormat="1" x14ac:dyDescent="0.25">
      <c r="A851" s="19">
        <v>839</v>
      </c>
      <c r="B851" s="20"/>
      <c r="C851" s="1"/>
      <c r="D851" s="91"/>
      <c r="E851" s="1"/>
      <c r="F851" s="1"/>
      <c r="G851" s="20"/>
      <c r="H851" s="201" t="str">
        <f t="shared" si="120"/>
        <v/>
      </c>
      <c r="I851" s="27" t="b">
        <v>0</v>
      </c>
      <c r="J851" s="92" t="str">
        <f t="shared" si="121"/>
        <v/>
      </c>
      <c r="K851" s="27" t="b">
        <f t="shared" si="117"/>
        <v>0</v>
      </c>
      <c r="L851" s="92" t="str">
        <f t="shared" si="122"/>
        <v/>
      </c>
      <c r="M851" s="27" t="b">
        <f t="shared" si="118"/>
        <v>0</v>
      </c>
      <c r="N851" s="92" t="str">
        <f t="shared" si="123"/>
        <v/>
      </c>
      <c r="O851" s="27" t="b">
        <f>IF(COUNTIF($G$13:G851,G851)&gt;1,TRUE,FALSE)</f>
        <v>0</v>
      </c>
      <c r="P851" s="92" t="str">
        <f t="shared" si="124"/>
        <v/>
      </c>
      <c r="Q851" s="28">
        <f t="shared" si="119"/>
        <v>44166</v>
      </c>
      <c r="R851" s="27" t="b">
        <f t="shared" si="125"/>
        <v>0</v>
      </c>
      <c r="S851" s="4"/>
      <c r="T851" s="4"/>
    </row>
    <row r="852" spans="1:20" s="30" customFormat="1" x14ac:dyDescent="0.25">
      <c r="A852" s="19">
        <v>840</v>
      </c>
      <c r="B852" s="20"/>
      <c r="C852" s="1"/>
      <c r="D852" s="91"/>
      <c r="E852" s="1"/>
      <c r="F852" s="1"/>
      <c r="G852" s="20"/>
      <c r="H852" s="201" t="str">
        <f t="shared" si="120"/>
        <v/>
      </c>
      <c r="I852" s="27" t="b">
        <v>0</v>
      </c>
      <c r="J852" s="92" t="str">
        <f t="shared" si="121"/>
        <v/>
      </c>
      <c r="K852" s="27" t="b">
        <f t="shared" si="117"/>
        <v>0</v>
      </c>
      <c r="L852" s="92" t="str">
        <f t="shared" si="122"/>
        <v/>
      </c>
      <c r="M852" s="27" t="b">
        <f t="shared" si="118"/>
        <v>0</v>
      </c>
      <c r="N852" s="92" t="str">
        <f t="shared" si="123"/>
        <v/>
      </c>
      <c r="O852" s="27" t="b">
        <f>IF(COUNTIF($G$13:G852,G852)&gt;1,TRUE,FALSE)</f>
        <v>0</v>
      </c>
      <c r="P852" s="92" t="str">
        <f t="shared" si="124"/>
        <v/>
      </c>
      <c r="Q852" s="28">
        <f t="shared" si="119"/>
        <v>44166</v>
      </c>
      <c r="R852" s="27" t="b">
        <f t="shared" si="125"/>
        <v>0</v>
      </c>
      <c r="S852" s="4"/>
      <c r="T852" s="4"/>
    </row>
    <row r="853" spans="1:20" s="30" customFormat="1" x14ac:dyDescent="0.25">
      <c r="A853" s="19">
        <v>841</v>
      </c>
      <c r="B853" s="20"/>
      <c r="C853" s="1"/>
      <c r="D853" s="91"/>
      <c r="E853" s="1"/>
      <c r="F853" s="1"/>
      <c r="G853" s="20"/>
      <c r="H853" s="201" t="str">
        <f t="shared" si="120"/>
        <v/>
      </c>
      <c r="I853" s="27" t="b">
        <v>0</v>
      </c>
      <c r="J853" s="92" t="str">
        <f t="shared" si="121"/>
        <v/>
      </c>
      <c r="K853" s="27" t="b">
        <f t="shared" si="117"/>
        <v>0</v>
      </c>
      <c r="L853" s="92" t="str">
        <f t="shared" si="122"/>
        <v/>
      </c>
      <c r="M853" s="27" t="b">
        <f t="shared" si="118"/>
        <v>0</v>
      </c>
      <c r="N853" s="92" t="str">
        <f t="shared" si="123"/>
        <v/>
      </c>
      <c r="O853" s="27" t="b">
        <f>IF(COUNTIF($G$13:G853,G853)&gt;1,TRUE,FALSE)</f>
        <v>0</v>
      </c>
      <c r="P853" s="92" t="str">
        <f t="shared" si="124"/>
        <v/>
      </c>
      <c r="Q853" s="28">
        <f t="shared" si="119"/>
        <v>44166</v>
      </c>
      <c r="R853" s="27" t="b">
        <f t="shared" si="125"/>
        <v>0</v>
      </c>
      <c r="S853" s="4"/>
      <c r="T853" s="4"/>
    </row>
    <row r="854" spans="1:20" s="30" customFormat="1" x14ac:dyDescent="0.25">
      <c r="A854" s="19">
        <v>842</v>
      </c>
      <c r="B854" s="20"/>
      <c r="C854" s="1"/>
      <c r="D854" s="91"/>
      <c r="E854" s="1"/>
      <c r="F854" s="1"/>
      <c r="G854" s="20"/>
      <c r="H854" s="201" t="str">
        <f t="shared" si="120"/>
        <v/>
      </c>
      <c r="I854" s="27" t="b">
        <v>0</v>
      </c>
      <c r="J854" s="92" t="str">
        <f t="shared" si="121"/>
        <v/>
      </c>
      <c r="K854" s="27" t="b">
        <f t="shared" si="117"/>
        <v>0</v>
      </c>
      <c r="L854" s="92" t="str">
        <f t="shared" si="122"/>
        <v/>
      </c>
      <c r="M854" s="27" t="b">
        <f t="shared" si="118"/>
        <v>0</v>
      </c>
      <c r="N854" s="92" t="str">
        <f t="shared" si="123"/>
        <v/>
      </c>
      <c r="O854" s="27" t="b">
        <f>IF(COUNTIF($G$13:G854,G854)&gt;1,TRUE,FALSE)</f>
        <v>0</v>
      </c>
      <c r="P854" s="92" t="str">
        <f t="shared" si="124"/>
        <v/>
      </c>
      <c r="Q854" s="28">
        <f t="shared" si="119"/>
        <v>44166</v>
      </c>
      <c r="R854" s="27" t="b">
        <f t="shared" si="125"/>
        <v>0</v>
      </c>
      <c r="S854" s="4"/>
      <c r="T854" s="4"/>
    </row>
    <row r="855" spans="1:20" s="30" customFormat="1" x14ac:dyDescent="0.25">
      <c r="A855" s="19">
        <v>843</v>
      </c>
      <c r="B855" s="20"/>
      <c r="C855" s="1"/>
      <c r="D855" s="91"/>
      <c r="E855" s="1"/>
      <c r="F855" s="1"/>
      <c r="G855" s="20"/>
      <c r="H855" s="201" t="str">
        <f t="shared" si="120"/>
        <v/>
      </c>
      <c r="I855" s="27" t="b">
        <v>0</v>
      </c>
      <c r="J855" s="92" t="str">
        <f t="shared" si="121"/>
        <v/>
      </c>
      <c r="K855" s="27" t="b">
        <f t="shared" si="117"/>
        <v>0</v>
      </c>
      <c r="L855" s="92" t="str">
        <f t="shared" si="122"/>
        <v/>
      </c>
      <c r="M855" s="27" t="b">
        <f t="shared" si="118"/>
        <v>0</v>
      </c>
      <c r="N855" s="92" t="str">
        <f t="shared" si="123"/>
        <v/>
      </c>
      <c r="O855" s="27" t="b">
        <f>IF(COUNTIF($G$13:G855,G855)&gt;1,TRUE,FALSE)</f>
        <v>0</v>
      </c>
      <c r="P855" s="92" t="str">
        <f t="shared" si="124"/>
        <v/>
      </c>
      <c r="Q855" s="28">
        <f t="shared" si="119"/>
        <v>44166</v>
      </c>
      <c r="R855" s="27" t="b">
        <f t="shared" si="125"/>
        <v>0</v>
      </c>
      <c r="S855" s="4"/>
      <c r="T855" s="4"/>
    </row>
    <row r="856" spans="1:20" s="30" customFormat="1" x14ac:dyDescent="0.25">
      <c r="A856" s="19">
        <v>844</v>
      </c>
      <c r="B856" s="20"/>
      <c r="C856" s="1"/>
      <c r="D856" s="91"/>
      <c r="E856" s="1"/>
      <c r="F856" s="1"/>
      <c r="G856" s="20"/>
      <c r="H856" s="201" t="str">
        <f t="shared" si="120"/>
        <v/>
      </c>
      <c r="I856" s="27" t="b">
        <v>0</v>
      </c>
      <c r="J856" s="92" t="str">
        <f t="shared" si="121"/>
        <v/>
      </c>
      <c r="K856" s="27" t="b">
        <f t="shared" si="117"/>
        <v>0</v>
      </c>
      <c r="L856" s="92" t="str">
        <f t="shared" si="122"/>
        <v/>
      </c>
      <c r="M856" s="27" t="b">
        <f t="shared" si="118"/>
        <v>0</v>
      </c>
      <c r="N856" s="92" t="str">
        <f t="shared" si="123"/>
        <v/>
      </c>
      <c r="O856" s="27" t="b">
        <f>IF(COUNTIF($G$13:G856,G856)&gt;1,TRUE,FALSE)</f>
        <v>0</v>
      </c>
      <c r="P856" s="92" t="str">
        <f t="shared" si="124"/>
        <v/>
      </c>
      <c r="Q856" s="28">
        <f t="shared" si="119"/>
        <v>44166</v>
      </c>
      <c r="R856" s="27" t="b">
        <f t="shared" si="125"/>
        <v>0</v>
      </c>
      <c r="S856" s="4"/>
      <c r="T856" s="4"/>
    </row>
    <row r="857" spans="1:20" s="30" customFormat="1" x14ac:dyDescent="0.25">
      <c r="A857" s="19">
        <v>845</v>
      </c>
      <c r="B857" s="20"/>
      <c r="C857" s="1"/>
      <c r="D857" s="91"/>
      <c r="E857" s="1"/>
      <c r="F857" s="1"/>
      <c r="G857" s="20"/>
      <c r="H857" s="201" t="str">
        <f t="shared" si="120"/>
        <v/>
      </c>
      <c r="I857" s="27" t="b">
        <v>0</v>
      </c>
      <c r="J857" s="92" t="str">
        <f t="shared" si="121"/>
        <v/>
      </c>
      <c r="K857" s="27" t="b">
        <f t="shared" si="117"/>
        <v>0</v>
      </c>
      <c r="L857" s="92" t="str">
        <f t="shared" si="122"/>
        <v/>
      </c>
      <c r="M857" s="27" t="b">
        <f t="shared" si="118"/>
        <v>0</v>
      </c>
      <c r="N857" s="92" t="str">
        <f t="shared" si="123"/>
        <v/>
      </c>
      <c r="O857" s="27" t="b">
        <f>IF(COUNTIF($G$13:G857,G857)&gt;1,TRUE,FALSE)</f>
        <v>0</v>
      </c>
      <c r="P857" s="92" t="str">
        <f t="shared" si="124"/>
        <v/>
      </c>
      <c r="Q857" s="28">
        <f t="shared" si="119"/>
        <v>44166</v>
      </c>
      <c r="R857" s="27" t="b">
        <f t="shared" si="125"/>
        <v>0</v>
      </c>
      <c r="S857" s="4"/>
      <c r="T857" s="4"/>
    </row>
    <row r="858" spans="1:20" s="30" customFormat="1" x14ac:dyDescent="0.25">
      <c r="A858" s="19">
        <v>846</v>
      </c>
      <c r="B858" s="20"/>
      <c r="C858" s="1"/>
      <c r="D858" s="91"/>
      <c r="E858" s="1"/>
      <c r="F858" s="1"/>
      <c r="G858" s="20"/>
      <c r="H858" s="201" t="str">
        <f t="shared" si="120"/>
        <v/>
      </c>
      <c r="I858" s="27" t="b">
        <v>0</v>
      </c>
      <c r="J858" s="92" t="str">
        <f t="shared" si="121"/>
        <v/>
      </c>
      <c r="K858" s="27" t="b">
        <f t="shared" si="117"/>
        <v>0</v>
      </c>
      <c r="L858" s="92" t="str">
        <f t="shared" si="122"/>
        <v/>
      </c>
      <c r="M858" s="27" t="b">
        <f t="shared" si="118"/>
        <v>0</v>
      </c>
      <c r="N858" s="92" t="str">
        <f t="shared" si="123"/>
        <v/>
      </c>
      <c r="O858" s="27" t="b">
        <f>IF(COUNTIF($G$13:G858,G858)&gt;1,TRUE,FALSE)</f>
        <v>0</v>
      </c>
      <c r="P858" s="92" t="str">
        <f t="shared" si="124"/>
        <v/>
      </c>
      <c r="Q858" s="28">
        <f t="shared" si="119"/>
        <v>44166</v>
      </c>
      <c r="R858" s="27" t="b">
        <f t="shared" si="125"/>
        <v>0</v>
      </c>
      <c r="S858" s="4"/>
      <c r="T858" s="4"/>
    </row>
    <row r="859" spans="1:20" s="30" customFormat="1" x14ac:dyDescent="0.25">
      <c r="A859" s="19">
        <v>847</v>
      </c>
      <c r="B859" s="20"/>
      <c r="C859" s="1"/>
      <c r="D859" s="91"/>
      <c r="E859" s="1"/>
      <c r="F859" s="1"/>
      <c r="G859" s="20"/>
      <c r="H859" s="201" t="str">
        <f t="shared" si="120"/>
        <v/>
      </c>
      <c r="I859" s="27" t="b">
        <v>0</v>
      </c>
      <c r="J859" s="92" t="str">
        <f t="shared" si="121"/>
        <v/>
      </c>
      <c r="K859" s="27" t="b">
        <f t="shared" si="117"/>
        <v>0</v>
      </c>
      <c r="L859" s="92" t="str">
        <f t="shared" si="122"/>
        <v/>
      </c>
      <c r="M859" s="27" t="b">
        <f t="shared" si="118"/>
        <v>0</v>
      </c>
      <c r="N859" s="92" t="str">
        <f t="shared" si="123"/>
        <v/>
      </c>
      <c r="O859" s="27" t="b">
        <f>IF(COUNTIF($G$13:G859,G859)&gt;1,TRUE,FALSE)</f>
        <v>0</v>
      </c>
      <c r="P859" s="92" t="str">
        <f t="shared" si="124"/>
        <v/>
      </c>
      <c r="Q859" s="28">
        <f t="shared" si="119"/>
        <v>44166</v>
      </c>
      <c r="R859" s="27" t="b">
        <f t="shared" si="125"/>
        <v>0</v>
      </c>
      <c r="S859" s="4"/>
      <c r="T859" s="4"/>
    </row>
    <row r="860" spans="1:20" s="30" customFormat="1" x14ac:dyDescent="0.25">
      <c r="A860" s="19">
        <v>848</v>
      </c>
      <c r="B860" s="20"/>
      <c r="C860" s="1"/>
      <c r="D860" s="91"/>
      <c r="E860" s="1"/>
      <c r="F860" s="1"/>
      <c r="G860" s="20"/>
      <c r="H860" s="201" t="str">
        <f t="shared" si="120"/>
        <v/>
      </c>
      <c r="I860" s="27" t="b">
        <v>0</v>
      </c>
      <c r="J860" s="92" t="str">
        <f t="shared" si="121"/>
        <v/>
      </c>
      <c r="K860" s="27" t="b">
        <f t="shared" si="117"/>
        <v>0</v>
      </c>
      <c r="L860" s="92" t="str">
        <f t="shared" si="122"/>
        <v/>
      </c>
      <c r="M860" s="27" t="b">
        <f t="shared" si="118"/>
        <v>0</v>
      </c>
      <c r="N860" s="92" t="str">
        <f t="shared" si="123"/>
        <v/>
      </c>
      <c r="O860" s="27" t="b">
        <f>IF(COUNTIF($G$13:G860,G860)&gt;1,TRUE,FALSE)</f>
        <v>0</v>
      </c>
      <c r="P860" s="92" t="str">
        <f t="shared" si="124"/>
        <v/>
      </c>
      <c r="Q860" s="28">
        <f t="shared" si="119"/>
        <v>44166</v>
      </c>
      <c r="R860" s="27" t="b">
        <f t="shared" si="125"/>
        <v>0</v>
      </c>
      <c r="S860" s="4"/>
      <c r="T860" s="4"/>
    </row>
    <row r="861" spans="1:20" s="30" customFormat="1" x14ac:dyDescent="0.25">
      <c r="A861" s="19">
        <v>849</v>
      </c>
      <c r="B861" s="20"/>
      <c r="C861" s="1"/>
      <c r="D861" s="91"/>
      <c r="E861" s="1"/>
      <c r="F861" s="1"/>
      <c r="G861" s="20"/>
      <c r="H861" s="201" t="str">
        <f t="shared" si="120"/>
        <v/>
      </c>
      <c r="I861" s="27" t="b">
        <v>0</v>
      </c>
      <c r="J861" s="92" t="str">
        <f t="shared" si="121"/>
        <v/>
      </c>
      <c r="K861" s="27" t="b">
        <f t="shared" si="117"/>
        <v>0</v>
      </c>
      <c r="L861" s="92" t="str">
        <f t="shared" si="122"/>
        <v/>
      </c>
      <c r="M861" s="27" t="b">
        <f t="shared" si="118"/>
        <v>0</v>
      </c>
      <c r="N861" s="92" t="str">
        <f t="shared" si="123"/>
        <v/>
      </c>
      <c r="O861" s="27" t="b">
        <f>IF(COUNTIF($G$13:G861,G861)&gt;1,TRUE,FALSE)</f>
        <v>0</v>
      </c>
      <c r="P861" s="92" t="str">
        <f t="shared" si="124"/>
        <v/>
      </c>
      <c r="Q861" s="28">
        <f t="shared" si="119"/>
        <v>44166</v>
      </c>
      <c r="R861" s="27" t="b">
        <f t="shared" si="125"/>
        <v>0</v>
      </c>
      <c r="S861" s="4"/>
      <c r="T861" s="4"/>
    </row>
    <row r="862" spans="1:20" s="30" customFormat="1" x14ac:dyDescent="0.25">
      <c r="A862" s="19">
        <v>850</v>
      </c>
      <c r="B862" s="20"/>
      <c r="C862" s="1"/>
      <c r="D862" s="91"/>
      <c r="E862" s="1"/>
      <c r="F862" s="1"/>
      <c r="G862" s="20"/>
      <c r="H862" s="201" t="str">
        <f t="shared" si="120"/>
        <v/>
      </c>
      <c r="I862" s="27" t="b">
        <v>0</v>
      </c>
      <c r="J862" s="92" t="str">
        <f t="shared" si="121"/>
        <v/>
      </c>
      <c r="K862" s="27" t="b">
        <f t="shared" si="117"/>
        <v>0</v>
      </c>
      <c r="L862" s="92" t="str">
        <f t="shared" si="122"/>
        <v/>
      </c>
      <c r="M862" s="27" t="b">
        <f t="shared" si="118"/>
        <v>0</v>
      </c>
      <c r="N862" s="92" t="str">
        <f t="shared" si="123"/>
        <v/>
      </c>
      <c r="O862" s="27" t="b">
        <f>IF(COUNTIF($G$13:G862,G862)&gt;1,TRUE,FALSE)</f>
        <v>0</v>
      </c>
      <c r="P862" s="92" t="str">
        <f t="shared" si="124"/>
        <v/>
      </c>
      <c r="Q862" s="28">
        <f t="shared" si="119"/>
        <v>44166</v>
      </c>
      <c r="R862" s="27" t="b">
        <f t="shared" si="125"/>
        <v>0</v>
      </c>
      <c r="S862" s="4"/>
      <c r="T862" s="4"/>
    </row>
    <row r="863" spans="1:20" s="30" customFormat="1" x14ac:dyDescent="0.25">
      <c r="A863" s="19">
        <v>851</v>
      </c>
      <c r="B863" s="20"/>
      <c r="C863" s="1"/>
      <c r="D863" s="91"/>
      <c r="E863" s="1"/>
      <c r="F863" s="1"/>
      <c r="G863" s="20"/>
      <c r="H863" s="201" t="str">
        <f t="shared" si="120"/>
        <v/>
      </c>
      <c r="I863" s="27" t="b">
        <v>0</v>
      </c>
      <c r="J863" s="92" t="str">
        <f t="shared" si="121"/>
        <v/>
      </c>
      <c r="K863" s="27" t="b">
        <f t="shared" si="117"/>
        <v>0</v>
      </c>
      <c r="L863" s="92" t="str">
        <f t="shared" si="122"/>
        <v/>
      </c>
      <c r="M863" s="27" t="b">
        <f t="shared" si="118"/>
        <v>0</v>
      </c>
      <c r="N863" s="92" t="str">
        <f t="shared" si="123"/>
        <v/>
      </c>
      <c r="O863" s="27" t="b">
        <f>IF(COUNTIF($G$13:G863,G863)&gt;1,TRUE,FALSE)</f>
        <v>0</v>
      </c>
      <c r="P863" s="92" t="str">
        <f t="shared" si="124"/>
        <v/>
      </c>
      <c r="Q863" s="28">
        <f t="shared" si="119"/>
        <v>44166</v>
      </c>
      <c r="R863" s="27" t="b">
        <f t="shared" si="125"/>
        <v>0</v>
      </c>
      <c r="S863" s="4"/>
      <c r="T863" s="4"/>
    </row>
    <row r="864" spans="1:20" s="30" customFormat="1" x14ac:dyDescent="0.25">
      <c r="A864" s="19">
        <v>852</v>
      </c>
      <c r="B864" s="20"/>
      <c r="C864" s="1"/>
      <c r="D864" s="91"/>
      <c r="E864" s="1"/>
      <c r="F864" s="1"/>
      <c r="G864" s="20"/>
      <c r="H864" s="201" t="str">
        <f t="shared" si="120"/>
        <v/>
      </c>
      <c r="I864" s="27" t="b">
        <v>0</v>
      </c>
      <c r="J864" s="92" t="str">
        <f t="shared" si="121"/>
        <v/>
      </c>
      <c r="K864" s="27" t="b">
        <f t="shared" si="117"/>
        <v>0</v>
      </c>
      <c r="L864" s="92" t="str">
        <f t="shared" si="122"/>
        <v/>
      </c>
      <c r="M864" s="27" t="b">
        <f t="shared" si="118"/>
        <v>0</v>
      </c>
      <c r="N864" s="92" t="str">
        <f t="shared" si="123"/>
        <v/>
      </c>
      <c r="O864" s="27" t="b">
        <f>IF(COUNTIF($G$13:G864,G864)&gt;1,TRUE,FALSE)</f>
        <v>0</v>
      </c>
      <c r="P864" s="92" t="str">
        <f t="shared" si="124"/>
        <v/>
      </c>
      <c r="Q864" s="28">
        <f t="shared" si="119"/>
        <v>44166</v>
      </c>
      <c r="R864" s="27" t="b">
        <f t="shared" si="125"/>
        <v>0</v>
      </c>
      <c r="S864" s="4"/>
      <c r="T864" s="4"/>
    </row>
    <row r="865" spans="1:20" s="30" customFormat="1" x14ac:dyDescent="0.25">
      <c r="A865" s="19">
        <v>853</v>
      </c>
      <c r="B865" s="20"/>
      <c r="C865" s="1"/>
      <c r="D865" s="91"/>
      <c r="E865" s="1"/>
      <c r="F865" s="1"/>
      <c r="G865" s="20"/>
      <c r="H865" s="201" t="str">
        <f t="shared" si="120"/>
        <v/>
      </c>
      <c r="I865" s="27" t="b">
        <v>0</v>
      </c>
      <c r="J865" s="92" t="str">
        <f t="shared" si="121"/>
        <v/>
      </c>
      <c r="K865" s="27" t="b">
        <f t="shared" si="117"/>
        <v>0</v>
      </c>
      <c r="L865" s="92" t="str">
        <f t="shared" si="122"/>
        <v/>
      </c>
      <c r="M865" s="27" t="b">
        <f t="shared" si="118"/>
        <v>0</v>
      </c>
      <c r="N865" s="92" t="str">
        <f t="shared" si="123"/>
        <v/>
      </c>
      <c r="O865" s="27" t="b">
        <f>IF(COUNTIF($G$13:G865,G865)&gt;1,TRUE,FALSE)</f>
        <v>0</v>
      </c>
      <c r="P865" s="92" t="str">
        <f t="shared" si="124"/>
        <v/>
      </c>
      <c r="Q865" s="28">
        <f t="shared" si="119"/>
        <v>44166</v>
      </c>
      <c r="R865" s="27" t="b">
        <f t="shared" si="125"/>
        <v>0</v>
      </c>
      <c r="S865" s="4"/>
      <c r="T865" s="4"/>
    </row>
    <row r="866" spans="1:20" s="30" customFormat="1" x14ac:dyDescent="0.25">
      <c r="A866" s="19">
        <v>854</v>
      </c>
      <c r="B866" s="20"/>
      <c r="C866" s="1"/>
      <c r="D866" s="91"/>
      <c r="E866" s="1"/>
      <c r="F866" s="1"/>
      <c r="G866" s="20"/>
      <c r="H866" s="201" t="str">
        <f t="shared" si="120"/>
        <v/>
      </c>
      <c r="I866" s="27" t="b">
        <v>0</v>
      </c>
      <c r="J866" s="92" t="str">
        <f t="shared" si="121"/>
        <v/>
      </c>
      <c r="K866" s="27" t="b">
        <f t="shared" si="117"/>
        <v>0</v>
      </c>
      <c r="L866" s="92" t="str">
        <f t="shared" si="122"/>
        <v/>
      </c>
      <c r="M866" s="27" t="b">
        <f t="shared" si="118"/>
        <v>0</v>
      </c>
      <c r="N866" s="92" t="str">
        <f t="shared" si="123"/>
        <v/>
      </c>
      <c r="O866" s="27" t="b">
        <f>IF(COUNTIF($G$13:G866,G866)&gt;1,TRUE,FALSE)</f>
        <v>0</v>
      </c>
      <c r="P866" s="92" t="str">
        <f t="shared" si="124"/>
        <v/>
      </c>
      <c r="Q866" s="28">
        <f t="shared" si="119"/>
        <v>44166</v>
      </c>
      <c r="R866" s="27" t="b">
        <f t="shared" si="125"/>
        <v>0</v>
      </c>
      <c r="S866" s="4"/>
      <c r="T866" s="4"/>
    </row>
    <row r="867" spans="1:20" s="30" customFormat="1" x14ac:dyDescent="0.25">
      <c r="A867" s="19">
        <v>855</v>
      </c>
      <c r="B867" s="20"/>
      <c r="C867" s="1"/>
      <c r="D867" s="91"/>
      <c r="E867" s="1"/>
      <c r="F867" s="1"/>
      <c r="G867" s="20"/>
      <c r="H867" s="201" t="str">
        <f t="shared" si="120"/>
        <v/>
      </c>
      <c r="I867" s="27" t="b">
        <v>0</v>
      </c>
      <c r="J867" s="92" t="str">
        <f t="shared" si="121"/>
        <v/>
      </c>
      <c r="K867" s="27" t="b">
        <f t="shared" si="117"/>
        <v>0</v>
      </c>
      <c r="L867" s="92" t="str">
        <f t="shared" si="122"/>
        <v/>
      </c>
      <c r="M867" s="27" t="b">
        <f t="shared" si="118"/>
        <v>0</v>
      </c>
      <c r="N867" s="92" t="str">
        <f t="shared" si="123"/>
        <v/>
      </c>
      <c r="O867" s="27" t="b">
        <f>IF(COUNTIF($G$13:G867,G867)&gt;1,TRUE,FALSE)</f>
        <v>0</v>
      </c>
      <c r="P867" s="92" t="str">
        <f t="shared" si="124"/>
        <v/>
      </c>
      <c r="Q867" s="28">
        <f t="shared" si="119"/>
        <v>44166</v>
      </c>
      <c r="R867" s="27" t="b">
        <f t="shared" si="125"/>
        <v>0</v>
      </c>
      <c r="S867" s="4"/>
      <c r="T867" s="4"/>
    </row>
    <row r="868" spans="1:20" s="30" customFormat="1" x14ac:dyDescent="0.25">
      <c r="A868" s="19">
        <v>856</v>
      </c>
      <c r="B868" s="20"/>
      <c r="C868" s="1"/>
      <c r="D868" s="91"/>
      <c r="E868" s="1"/>
      <c r="F868" s="1"/>
      <c r="G868" s="20"/>
      <c r="H868" s="201" t="str">
        <f t="shared" si="120"/>
        <v/>
      </c>
      <c r="I868" s="27" t="b">
        <v>0</v>
      </c>
      <c r="J868" s="92" t="str">
        <f t="shared" si="121"/>
        <v/>
      </c>
      <c r="K868" s="27" t="b">
        <f t="shared" si="117"/>
        <v>0</v>
      </c>
      <c r="L868" s="92" t="str">
        <f t="shared" si="122"/>
        <v/>
      </c>
      <c r="M868" s="27" t="b">
        <f t="shared" si="118"/>
        <v>0</v>
      </c>
      <c r="N868" s="92" t="str">
        <f t="shared" si="123"/>
        <v/>
      </c>
      <c r="O868" s="27" t="b">
        <f>IF(COUNTIF($G$13:G868,G868)&gt;1,TRUE,FALSE)</f>
        <v>0</v>
      </c>
      <c r="P868" s="92" t="str">
        <f t="shared" si="124"/>
        <v/>
      </c>
      <c r="Q868" s="28">
        <f t="shared" si="119"/>
        <v>44166</v>
      </c>
      <c r="R868" s="27" t="b">
        <f t="shared" si="125"/>
        <v>0</v>
      </c>
      <c r="S868" s="4"/>
      <c r="T868" s="4"/>
    </row>
    <row r="869" spans="1:20" s="30" customFormat="1" x14ac:dyDescent="0.25">
      <c r="A869" s="19">
        <v>857</v>
      </c>
      <c r="B869" s="20"/>
      <c r="C869" s="1"/>
      <c r="D869" s="91"/>
      <c r="E869" s="1"/>
      <c r="F869" s="1"/>
      <c r="G869" s="20"/>
      <c r="H869" s="201" t="str">
        <f t="shared" si="120"/>
        <v/>
      </c>
      <c r="I869" s="27" t="b">
        <v>0</v>
      </c>
      <c r="J869" s="92" t="str">
        <f t="shared" si="121"/>
        <v/>
      </c>
      <c r="K869" s="27" t="b">
        <f t="shared" si="117"/>
        <v>0</v>
      </c>
      <c r="L869" s="92" t="str">
        <f t="shared" si="122"/>
        <v/>
      </c>
      <c r="M869" s="27" t="b">
        <f t="shared" si="118"/>
        <v>0</v>
      </c>
      <c r="N869" s="92" t="str">
        <f t="shared" si="123"/>
        <v/>
      </c>
      <c r="O869" s="27" t="b">
        <f>IF(COUNTIF($G$13:G869,G869)&gt;1,TRUE,FALSE)</f>
        <v>0</v>
      </c>
      <c r="P869" s="92" t="str">
        <f t="shared" si="124"/>
        <v/>
      </c>
      <c r="Q869" s="28">
        <f t="shared" si="119"/>
        <v>44166</v>
      </c>
      <c r="R869" s="27" t="b">
        <f t="shared" si="125"/>
        <v>0</v>
      </c>
      <c r="S869" s="4"/>
      <c r="T869" s="4"/>
    </row>
    <row r="870" spans="1:20" s="30" customFormat="1" x14ac:dyDescent="0.25">
      <c r="A870" s="19">
        <v>858</v>
      </c>
      <c r="B870" s="20"/>
      <c r="C870" s="1"/>
      <c r="D870" s="91"/>
      <c r="E870" s="1"/>
      <c r="F870" s="1"/>
      <c r="G870" s="20"/>
      <c r="H870" s="201" t="str">
        <f t="shared" si="120"/>
        <v/>
      </c>
      <c r="I870" s="27" t="b">
        <v>0</v>
      </c>
      <c r="J870" s="92" t="str">
        <f t="shared" si="121"/>
        <v/>
      </c>
      <c r="K870" s="27" t="b">
        <f t="shared" si="117"/>
        <v>0</v>
      </c>
      <c r="L870" s="92" t="str">
        <f t="shared" si="122"/>
        <v/>
      </c>
      <c r="M870" s="27" t="b">
        <f t="shared" si="118"/>
        <v>0</v>
      </c>
      <c r="N870" s="92" t="str">
        <f t="shared" si="123"/>
        <v/>
      </c>
      <c r="O870" s="27" t="b">
        <f>IF(COUNTIF($G$13:G870,G870)&gt;1,TRUE,FALSE)</f>
        <v>0</v>
      </c>
      <c r="P870" s="92" t="str">
        <f t="shared" si="124"/>
        <v/>
      </c>
      <c r="Q870" s="28">
        <f t="shared" si="119"/>
        <v>44166</v>
      </c>
      <c r="R870" s="27" t="b">
        <f t="shared" si="125"/>
        <v>0</v>
      </c>
      <c r="S870" s="4"/>
      <c r="T870" s="4"/>
    </row>
    <row r="871" spans="1:20" s="30" customFormat="1" x14ac:dyDescent="0.25">
      <c r="A871" s="19">
        <v>859</v>
      </c>
      <c r="B871" s="20"/>
      <c r="C871" s="1"/>
      <c r="D871" s="91"/>
      <c r="E871" s="1"/>
      <c r="F871" s="1"/>
      <c r="G871" s="20"/>
      <c r="H871" s="201" t="str">
        <f t="shared" si="120"/>
        <v/>
      </c>
      <c r="I871" s="27" t="b">
        <v>0</v>
      </c>
      <c r="J871" s="92" t="str">
        <f t="shared" si="121"/>
        <v/>
      </c>
      <c r="K871" s="27" t="b">
        <f t="shared" si="117"/>
        <v>0</v>
      </c>
      <c r="L871" s="92" t="str">
        <f t="shared" si="122"/>
        <v/>
      </c>
      <c r="M871" s="27" t="b">
        <f t="shared" si="118"/>
        <v>0</v>
      </c>
      <c r="N871" s="92" t="str">
        <f t="shared" si="123"/>
        <v/>
      </c>
      <c r="O871" s="27" t="b">
        <f>IF(COUNTIF($G$13:G871,G871)&gt;1,TRUE,FALSE)</f>
        <v>0</v>
      </c>
      <c r="P871" s="92" t="str">
        <f t="shared" si="124"/>
        <v/>
      </c>
      <c r="Q871" s="28">
        <f t="shared" si="119"/>
        <v>44166</v>
      </c>
      <c r="R871" s="27" t="b">
        <f t="shared" si="125"/>
        <v>0</v>
      </c>
      <c r="S871" s="4"/>
      <c r="T871" s="4"/>
    </row>
    <row r="872" spans="1:20" s="30" customFormat="1" x14ac:dyDescent="0.25">
      <c r="A872" s="19">
        <v>860</v>
      </c>
      <c r="B872" s="20"/>
      <c r="C872" s="1"/>
      <c r="D872" s="91"/>
      <c r="E872" s="1"/>
      <c r="F872" s="1"/>
      <c r="G872" s="20"/>
      <c r="H872" s="201" t="str">
        <f t="shared" si="120"/>
        <v/>
      </c>
      <c r="I872" s="27" t="b">
        <v>0</v>
      </c>
      <c r="J872" s="92" t="str">
        <f t="shared" si="121"/>
        <v/>
      </c>
      <c r="K872" s="27" t="b">
        <f t="shared" si="117"/>
        <v>0</v>
      </c>
      <c r="L872" s="92" t="str">
        <f t="shared" si="122"/>
        <v/>
      </c>
      <c r="M872" s="27" t="b">
        <f t="shared" si="118"/>
        <v>0</v>
      </c>
      <c r="N872" s="92" t="str">
        <f t="shared" si="123"/>
        <v/>
      </c>
      <c r="O872" s="27" t="b">
        <f>IF(COUNTIF($G$13:G872,G872)&gt;1,TRUE,FALSE)</f>
        <v>0</v>
      </c>
      <c r="P872" s="92" t="str">
        <f t="shared" si="124"/>
        <v/>
      </c>
      <c r="Q872" s="28">
        <f t="shared" si="119"/>
        <v>44166</v>
      </c>
      <c r="R872" s="27" t="b">
        <f t="shared" si="125"/>
        <v>0</v>
      </c>
      <c r="S872" s="4"/>
      <c r="T872" s="4"/>
    </row>
    <row r="873" spans="1:20" s="30" customFormat="1" x14ac:dyDescent="0.25">
      <c r="A873" s="19">
        <v>861</v>
      </c>
      <c r="B873" s="20"/>
      <c r="C873" s="1"/>
      <c r="D873" s="91"/>
      <c r="E873" s="1"/>
      <c r="F873" s="1"/>
      <c r="G873" s="20"/>
      <c r="H873" s="201" t="str">
        <f t="shared" si="120"/>
        <v/>
      </c>
      <c r="I873" s="27" t="b">
        <v>0</v>
      </c>
      <c r="J873" s="92" t="str">
        <f t="shared" si="121"/>
        <v/>
      </c>
      <c r="K873" s="27" t="b">
        <f t="shared" si="117"/>
        <v>0</v>
      </c>
      <c r="L873" s="92" t="str">
        <f t="shared" si="122"/>
        <v/>
      </c>
      <c r="M873" s="27" t="b">
        <f t="shared" si="118"/>
        <v>0</v>
      </c>
      <c r="N873" s="92" t="str">
        <f t="shared" si="123"/>
        <v/>
      </c>
      <c r="O873" s="27" t="b">
        <f>IF(COUNTIF($G$13:G873,G873)&gt;1,TRUE,FALSE)</f>
        <v>0</v>
      </c>
      <c r="P873" s="92" t="str">
        <f t="shared" si="124"/>
        <v/>
      </c>
      <c r="Q873" s="28">
        <f t="shared" si="119"/>
        <v>44166</v>
      </c>
      <c r="R873" s="27" t="b">
        <f t="shared" si="125"/>
        <v>0</v>
      </c>
      <c r="S873" s="4"/>
      <c r="T873" s="4"/>
    </row>
    <row r="874" spans="1:20" s="30" customFormat="1" x14ac:dyDescent="0.25">
      <c r="A874" s="19">
        <v>862</v>
      </c>
      <c r="B874" s="20"/>
      <c r="C874" s="1"/>
      <c r="D874" s="91"/>
      <c r="E874" s="1"/>
      <c r="F874" s="1"/>
      <c r="G874" s="20"/>
      <c r="H874" s="201" t="str">
        <f t="shared" si="120"/>
        <v/>
      </c>
      <c r="I874" s="27" t="b">
        <v>0</v>
      </c>
      <c r="J874" s="92" t="str">
        <f t="shared" si="121"/>
        <v/>
      </c>
      <c r="K874" s="27" t="b">
        <f t="shared" si="117"/>
        <v>0</v>
      </c>
      <c r="L874" s="92" t="str">
        <f t="shared" si="122"/>
        <v/>
      </c>
      <c r="M874" s="27" t="b">
        <f t="shared" si="118"/>
        <v>0</v>
      </c>
      <c r="N874" s="92" t="str">
        <f t="shared" si="123"/>
        <v/>
      </c>
      <c r="O874" s="27" t="b">
        <f>IF(COUNTIF($G$13:G874,G874)&gt;1,TRUE,FALSE)</f>
        <v>0</v>
      </c>
      <c r="P874" s="92" t="str">
        <f t="shared" si="124"/>
        <v/>
      </c>
      <c r="Q874" s="28">
        <f t="shared" si="119"/>
        <v>44166</v>
      </c>
      <c r="R874" s="27" t="b">
        <f t="shared" si="125"/>
        <v>0</v>
      </c>
      <c r="S874" s="4"/>
      <c r="T874" s="4"/>
    </row>
    <row r="875" spans="1:20" s="30" customFormat="1" x14ac:dyDescent="0.25">
      <c r="A875" s="19">
        <v>863</v>
      </c>
      <c r="B875" s="20"/>
      <c r="C875" s="1"/>
      <c r="D875" s="91"/>
      <c r="E875" s="1"/>
      <c r="F875" s="1"/>
      <c r="G875" s="20"/>
      <c r="H875" s="201" t="str">
        <f t="shared" si="120"/>
        <v/>
      </c>
      <c r="I875" s="27" t="b">
        <v>0</v>
      </c>
      <c r="J875" s="92" t="str">
        <f t="shared" si="121"/>
        <v/>
      </c>
      <c r="K875" s="27" t="b">
        <f t="shared" si="117"/>
        <v>0</v>
      </c>
      <c r="L875" s="92" t="str">
        <f t="shared" si="122"/>
        <v/>
      </c>
      <c r="M875" s="27" t="b">
        <f t="shared" si="118"/>
        <v>0</v>
      </c>
      <c r="N875" s="92" t="str">
        <f t="shared" si="123"/>
        <v/>
      </c>
      <c r="O875" s="27" t="b">
        <f>IF(COUNTIF($G$13:G875,G875)&gt;1,TRUE,FALSE)</f>
        <v>0</v>
      </c>
      <c r="P875" s="92" t="str">
        <f t="shared" si="124"/>
        <v/>
      </c>
      <c r="Q875" s="28">
        <f t="shared" si="119"/>
        <v>44166</v>
      </c>
      <c r="R875" s="27" t="b">
        <f t="shared" si="125"/>
        <v>0</v>
      </c>
      <c r="S875" s="4"/>
      <c r="T875" s="4"/>
    </row>
    <row r="876" spans="1:20" s="30" customFormat="1" x14ac:dyDescent="0.25">
      <c r="A876" s="19">
        <v>864</v>
      </c>
      <c r="B876" s="20"/>
      <c r="C876" s="1"/>
      <c r="D876" s="91"/>
      <c r="E876" s="1"/>
      <c r="F876" s="1"/>
      <c r="G876" s="20"/>
      <c r="H876" s="201" t="str">
        <f t="shared" si="120"/>
        <v/>
      </c>
      <c r="I876" s="27" t="b">
        <v>0</v>
      </c>
      <c r="J876" s="92" t="str">
        <f t="shared" si="121"/>
        <v/>
      </c>
      <c r="K876" s="27" t="b">
        <f t="shared" si="117"/>
        <v>0</v>
      </c>
      <c r="L876" s="92" t="str">
        <f t="shared" si="122"/>
        <v/>
      </c>
      <c r="M876" s="27" t="b">
        <f t="shared" si="118"/>
        <v>0</v>
      </c>
      <c r="N876" s="92" t="str">
        <f t="shared" si="123"/>
        <v/>
      </c>
      <c r="O876" s="27" t="b">
        <f>IF(COUNTIF($G$13:G876,G876)&gt;1,TRUE,FALSE)</f>
        <v>0</v>
      </c>
      <c r="P876" s="92" t="str">
        <f t="shared" si="124"/>
        <v/>
      </c>
      <c r="Q876" s="28">
        <f t="shared" si="119"/>
        <v>44166</v>
      </c>
      <c r="R876" s="27" t="b">
        <f t="shared" si="125"/>
        <v>0</v>
      </c>
      <c r="S876" s="4"/>
      <c r="T876" s="4"/>
    </row>
    <row r="877" spans="1:20" s="30" customFormat="1" x14ac:dyDescent="0.25">
      <c r="A877" s="19">
        <v>865</v>
      </c>
      <c r="B877" s="20"/>
      <c r="C877" s="1"/>
      <c r="D877" s="91"/>
      <c r="E877" s="1"/>
      <c r="F877" s="1"/>
      <c r="G877" s="20"/>
      <c r="H877" s="201" t="str">
        <f t="shared" si="120"/>
        <v/>
      </c>
      <c r="I877" s="27" t="b">
        <v>0</v>
      </c>
      <c r="J877" s="92" t="str">
        <f t="shared" si="121"/>
        <v/>
      </c>
      <c r="K877" s="27" t="b">
        <f t="shared" si="117"/>
        <v>0</v>
      </c>
      <c r="L877" s="92" t="str">
        <f t="shared" si="122"/>
        <v/>
      </c>
      <c r="M877" s="27" t="b">
        <f t="shared" si="118"/>
        <v>0</v>
      </c>
      <c r="N877" s="92" t="str">
        <f t="shared" si="123"/>
        <v/>
      </c>
      <c r="O877" s="27" t="b">
        <f>IF(COUNTIF($G$13:G877,G877)&gt;1,TRUE,FALSE)</f>
        <v>0</v>
      </c>
      <c r="P877" s="92" t="str">
        <f t="shared" si="124"/>
        <v/>
      </c>
      <c r="Q877" s="28">
        <f t="shared" si="119"/>
        <v>44166</v>
      </c>
      <c r="R877" s="27" t="b">
        <f t="shared" si="125"/>
        <v>0</v>
      </c>
      <c r="S877" s="4"/>
      <c r="T877" s="4"/>
    </row>
    <row r="878" spans="1:20" s="30" customFormat="1" x14ac:dyDescent="0.25">
      <c r="A878" s="19">
        <v>866</v>
      </c>
      <c r="B878" s="20"/>
      <c r="C878" s="1"/>
      <c r="D878" s="91"/>
      <c r="E878" s="1"/>
      <c r="F878" s="1"/>
      <c r="G878" s="20"/>
      <c r="H878" s="201" t="str">
        <f t="shared" si="120"/>
        <v/>
      </c>
      <c r="I878" s="27" t="b">
        <v>0</v>
      </c>
      <c r="J878" s="92" t="str">
        <f t="shared" si="121"/>
        <v/>
      </c>
      <c r="K878" s="27" t="b">
        <f t="shared" si="117"/>
        <v>0</v>
      </c>
      <c r="L878" s="92" t="str">
        <f t="shared" si="122"/>
        <v/>
      </c>
      <c r="M878" s="27" t="b">
        <f t="shared" si="118"/>
        <v>0</v>
      </c>
      <c r="N878" s="92" t="str">
        <f t="shared" si="123"/>
        <v/>
      </c>
      <c r="O878" s="27" t="b">
        <f>IF(COUNTIF($G$13:G878,G878)&gt;1,TRUE,FALSE)</f>
        <v>0</v>
      </c>
      <c r="P878" s="92" t="str">
        <f t="shared" si="124"/>
        <v/>
      </c>
      <c r="Q878" s="28">
        <f t="shared" si="119"/>
        <v>44166</v>
      </c>
      <c r="R878" s="27" t="b">
        <f t="shared" si="125"/>
        <v>0</v>
      </c>
      <c r="S878" s="4"/>
      <c r="T878" s="4"/>
    </row>
    <row r="879" spans="1:20" s="30" customFormat="1" x14ac:dyDescent="0.25">
      <c r="A879" s="19">
        <v>867</v>
      </c>
      <c r="B879" s="20"/>
      <c r="C879" s="1"/>
      <c r="D879" s="91"/>
      <c r="E879" s="1"/>
      <c r="F879" s="1"/>
      <c r="G879" s="20"/>
      <c r="H879" s="201" t="str">
        <f t="shared" si="120"/>
        <v/>
      </c>
      <c r="I879" s="27" t="b">
        <v>0</v>
      </c>
      <c r="J879" s="92" t="str">
        <f t="shared" si="121"/>
        <v/>
      </c>
      <c r="K879" s="27" t="b">
        <f t="shared" si="117"/>
        <v>0</v>
      </c>
      <c r="L879" s="92" t="str">
        <f t="shared" si="122"/>
        <v/>
      </c>
      <c r="M879" s="27" t="b">
        <f t="shared" si="118"/>
        <v>0</v>
      </c>
      <c r="N879" s="92" t="str">
        <f t="shared" si="123"/>
        <v/>
      </c>
      <c r="O879" s="27" t="b">
        <f>IF(COUNTIF($G$13:G879,G879)&gt;1,TRUE,FALSE)</f>
        <v>0</v>
      </c>
      <c r="P879" s="92" t="str">
        <f t="shared" si="124"/>
        <v/>
      </c>
      <c r="Q879" s="28">
        <f t="shared" si="119"/>
        <v>44166</v>
      </c>
      <c r="R879" s="27" t="b">
        <f t="shared" si="125"/>
        <v>0</v>
      </c>
      <c r="S879" s="4"/>
      <c r="T879" s="4"/>
    </row>
    <row r="880" spans="1:20" s="30" customFormat="1" x14ac:dyDescent="0.25">
      <c r="A880" s="19">
        <v>868</v>
      </c>
      <c r="B880" s="20"/>
      <c r="C880" s="1"/>
      <c r="D880" s="91"/>
      <c r="E880" s="1"/>
      <c r="F880" s="1"/>
      <c r="G880" s="20"/>
      <c r="H880" s="201" t="str">
        <f t="shared" si="120"/>
        <v/>
      </c>
      <c r="I880" s="27" t="b">
        <v>0</v>
      </c>
      <c r="J880" s="92" t="str">
        <f t="shared" si="121"/>
        <v/>
      </c>
      <c r="K880" s="27" t="b">
        <f t="shared" si="117"/>
        <v>0</v>
      </c>
      <c r="L880" s="92" t="str">
        <f t="shared" si="122"/>
        <v/>
      </c>
      <c r="M880" s="27" t="b">
        <f t="shared" si="118"/>
        <v>0</v>
      </c>
      <c r="N880" s="92" t="str">
        <f t="shared" si="123"/>
        <v/>
      </c>
      <c r="O880" s="27" t="b">
        <f>IF(COUNTIF($G$13:G880,G880)&gt;1,TRUE,FALSE)</f>
        <v>0</v>
      </c>
      <c r="P880" s="92" t="str">
        <f t="shared" si="124"/>
        <v/>
      </c>
      <c r="Q880" s="28">
        <f t="shared" si="119"/>
        <v>44166</v>
      </c>
      <c r="R880" s="27" t="b">
        <f t="shared" si="125"/>
        <v>0</v>
      </c>
      <c r="S880" s="4"/>
      <c r="T880" s="4"/>
    </row>
    <row r="881" spans="1:20" s="30" customFormat="1" x14ac:dyDescent="0.25">
      <c r="A881" s="19">
        <v>869</v>
      </c>
      <c r="B881" s="20"/>
      <c r="C881" s="1"/>
      <c r="D881" s="91"/>
      <c r="E881" s="1"/>
      <c r="F881" s="1"/>
      <c r="G881" s="20"/>
      <c r="H881" s="201" t="str">
        <f t="shared" si="120"/>
        <v/>
      </c>
      <c r="I881" s="27" t="b">
        <v>0</v>
      </c>
      <c r="J881" s="92" t="str">
        <f t="shared" si="121"/>
        <v/>
      </c>
      <c r="K881" s="27" t="b">
        <f t="shared" si="117"/>
        <v>0</v>
      </c>
      <c r="L881" s="92" t="str">
        <f t="shared" si="122"/>
        <v/>
      </c>
      <c r="M881" s="27" t="b">
        <f t="shared" si="118"/>
        <v>0</v>
      </c>
      <c r="N881" s="92" t="str">
        <f t="shared" si="123"/>
        <v/>
      </c>
      <c r="O881" s="27" t="b">
        <f>IF(COUNTIF($G$13:G881,G881)&gt;1,TRUE,FALSE)</f>
        <v>0</v>
      </c>
      <c r="P881" s="92" t="str">
        <f t="shared" si="124"/>
        <v/>
      </c>
      <c r="Q881" s="28">
        <f t="shared" si="119"/>
        <v>44166</v>
      </c>
      <c r="R881" s="27" t="b">
        <f t="shared" si="125"/>
        <v>0</v>
      </c>
      <c r="S881" s="4"/>
      <c r="T881" s="4"/>
    </row>
    <row r="882" spans="1:20" s="30" customFormat="1" x14ac:dyDescent="0.25">
      <c r="A882" s="19">
        <v>870</v>
      </c>
      <c r="B882" s="20"/>
      <c r="C882" s="1"/>
      <c r="D882" s="91"/>
      <c r="E882" s="1"/>
      <c r="F882" s="1"/>
      <c r="G882" s="20"/>
      <c r="H882" s="201" t="str">
        <f t="shared" si="120"/>
        <v/>
      </c>
      <c r="I882" s="27" t="b">
        <v>0</v>
      </c>
      <c r="J882" s="92" t="str">
        <f t="shared" si="121"/>
        <v/>
      </c>
      <c r="K882" s="27" t="b">
        <f t="shared" si="117"/>
        <v>0</v>
      </c>
      <c r="L882" s="92" t="str">
        <f t="shared" si="122"/>
        <v/>
      </c>
      <c r="M882" s="27" t="b">
        <f t="shared" si="118"/>
        <v>0</v>
      </c>
      <c r="N882" s="92" t="str">
        <f t="shared" si="123"/>
        <v/>
      </c>
      <c r="O882" s="27" t="b">
        <f>IF(COUNTIF($G$13:G882,G882)&gt;1,TRUE,FALSE)</f>
        <v>0</v>
      </c>
      <c r="P882" s="92" t="str">
        <f t="shared" si="124"/>
        <v/>
      </c>
      <c r="Q882" s="28">
        <f t="shared" si="119"/>
        <v>44166</v>
      </c>
      <c r="R882" s="27" t="b">
        <f t="shared" si="125"/>
        <v>0</v>
      </c>
      <c r="S882" s="4"/>
      <c r="T882" s="4"/>
    </row>
    <row r="883" spans="1:20" s="30" customFormat="1" x14ac:dyDescent="0.25">
      <c r="A883" s="19">
        <v>871</v>
      </c>
      <c r="B883" s="20"/>
      <c r="C883" s="1"/>
      <c r="D883" s="91"/>
      <c r="E883" s="1"/>
      <c r="F883" s="1"/>
      <c r="G883" s="20"/>
      <c r="H883" s="201" t="str">
        <f t="shared" si="120"/>
        <v/>
      </c>
      <c r="I883" s="27" t="b">
        <v>0</v>
      </c>
      <c r="J883" s="92" t="str">
        <f t="shared" si="121"/>
        <v/>
      </c>
      <c r="K883" s="27" t="b">
        <f t="shared" si="117"/>
        <v>0</v>
      </c>
      <c r="L883" s="92" t="str">
        <f t="shared" si="122"/>
        <v/>
      </c>
      <c r="M883" s="27" t="b">
        <f t="shared" si="118"/>
        <v>0</v>
      </c>
      <c r="N883" s="92" t="str">
        <f t="shared" si="123"/>
        <v/>
      </c>
      <c r="O883" s="27" t="b">
        <f>IF(COUNTIF($G$13:G883,G883)&gt;1,TRUE,FALSE)</f>
        <v>0</v>
      </c>
      <c r="P883" s="92" t="str">
        <f t="shared" si="124"/>
        <v/>
      </c>
      <c r="Q883" s="28">
        <f t="shared" si="119"/>
        <v>44166</v>
      </c>
      <c r="R883" s="27" t="b">
        <f t="shared" si="125"/>
        <v>0</v>
      </c>
      <c r="S883" s="4"/>
      <c r="T883" s="4"/>
    </row>
    <row r="884" spans="1:20" s="30" customFormat="1" x14ac:dyDescent="0.25">
      <c r="A884" s="19">
        <v>872</v>
      </c>
      <c r="B884" s="20"/>
      <c r="C884" s="1"/>
      <c r="D884" s="91"/>
      <c r="E884" s="1"/>
      <c r="F884" s="1"/>
      <c r="G884" s="20"/>
      <c r="H884" s="201" t="str">
        <f t="shared" si="120"/>
        <v/>
      </c>
      <c r="I884" s="27" t="b">
        <v>0</v>
      </c>
      <c r="J884" s="92" t="str">
        <f t="shared" si="121"/>
        <v/>
      </c>
      <c r="K884" s="27" t="b">
        <f t="shared" si="117"/>
        <v>0</v>
      </c>
      <c r="L884" s="92" t="str">
        <f t="shared" si="122"/>
        <v/>
      </c>
      <c r="M884" s="27" t="b">
        <f t="shared" si="118"/>
        <v>0</v>
      </c>
      <c r="N884" s="92" t="str">
        <f t="shared" si="123"/>
        <v/>
      </c>
      <c r="O884" s="27" t="b">
        <f>IF(COUNTIF($G$13:G884,G884)&gt;1,TRUE,FALSE)</f>
        <v>0</v>
      </c>
      <c r="P884" s="92" t="str">
        <f t="shared" si="124"/>
        <v/>
      </c>
      <c r="Q884" s="28">
        <f t="shared" si="119"/>
        <v>44166</v>
      </c>
      <c r="R884" s="27" t="b">
        <f t="shared" si="125"/>
        <v>0</v>
      </c>
      <c r="S884" s="4"/>
      <c r="T884" s="4"/>
    </row>
    <row r="885" spans="1:20" s="30" customFormat="1" x14ac:dyDescent="0.25">
      <c r="A885" s="19">
        <v>873</v>
      </c>
      <c r="B885" s="20"/>
      <c r="C885" s="1"/>
      <c r="D885" s="91"/>
      <c r="E885" s="1"/>
      <c r="F885" s="1"/>
      <c r="G885" s="20"/>
      <c r="H885" s="201" t="str">
        <f t="shared" si="120"/>
        <v/>
      </c>
      <c r="I885" s="27" t="b">
        <v>0</v>
      </c>
      <c r="J885" s="92" t="str">
        <f t="shared" si="121"/>
        <v/>
      </c>
      <c r="K885" s="27" t="b">
        <f t="shared" si="117"/>
        <v>0</v>
      </c>
      <c r="L885" s="92" t="str">
        <f t="shared" si="122"/>
        <v/>
      </c>
      <c r="M885" s="27" t="b">
        <f t="shared" si="118"/>
        <v>0</v>
      </c>
      <c r="N885" s="92" t="str">
        <f t="shared" si="123"/>
        <v/>
      </c>
      <c r="O885" s="27" t="b">
        <f>IF(COUNTIF($G$13:G885,G885)&gt;1,TRUE,FALSE)</f>
        <v>0</v>
      </c>
      <c r="P885" s="92" t="str">
        <f t="shared" si="124"/>
        <v/>
      </c>
      <c r="Q885" s="28">
        <f t="shared" si="119"/>
        <v>44166</v>
      </c>
      <c r="R885" s="27" t="b">
        <f t="shared" si="125"/>
        <v>0</v>
      </c>
      <c r="S885" s="4"/>
      <c r="T885" s="4"/>
    </row>
    <row r="886" spans="1:20" s="30" customFormat="1" x14ac:dyDescent="0.25">
      <c r="A886" s="19">
        <v>874</v>
      </c>
      <c r="B886" s="20"/>
      <c r="C886" s="1"/>
      <c r="D886" s="91"/>
      <c r="E886" s="1"/>
      <c r="F886" s="1"/>
      <c r="G886" s="20"/>
      <c r="H886" s="201" t="str">
        <f t="shared" si="120"/>
        <v/>
      </c>
      <c r="I886" s="27" t="b">
        <v>0</v>
      </c>
      <c r="J886" s="92" t="str">
        <f t="shared" si="121"/>
        <v/>
      </c>
      <c r="K886" s="27" t="b">
        <f t="shared" si="117"/>
        <v>0</v>
      </c>
      <c r="L886" s="92" t="str">
        <f t="shared" si="122"/>
        <v/>
      </c>
      <c r="M886" s="27" t="b">
        <f t="shared" si="118"/>
        <v>0</v>
      </c>
      <c r="N886" s="92" t="str">
        <f t="shared" si="123"/>
        <v/>
      </c>
      <c r="O886" s="27" t="b">
        <f>IF(COUNTIF($G$13:G886,G886)&gt;1,TRUE,FALSE)</f>
        <v>0</v>
      </c>
      <c r="P886" s="92" t="str">
        <f t="shared" si="124"/>
        <v/>
      </c>
      <c r="Q886" s="28">
        <f t="shared" si="119"/>
        <v>44166</v>
      </c>
      <c r="R886" s="27" t="b">
        <f t="shared" si="125"/>
        <v>0</v>
      </c>
      <c r="S886" s="4"/>
      <c r="T886" s="4"/>
    </row>
    <row r="887" spans="1:20" s="30" customFormat="1" x14ac:dyDescent="0.25">
      <c r="A887" s="19">
        <v>875</v>
      </c>
      <c r="B887" s="20"/>
      <c r="C887" s="1"/>
      <c r="D887" s="91"/>
      <c r="E887" s="1"/>
      <c r="F887" s="1"/>
      <c r="G887" s="20"/>
      <c r="H887" s="201" t="str">
        <f t="shared" si="120"/>
        <v/>
      </c>
      <c r="I887" s="27" t="b">
        <v>0</v>
      </c>
      <c r="J887" s="92" t="str">
        <f t="shared" si="121"/>
        <v/>
      </c>
      <c r="K887" s="27" t="b">
        <f t="shared" si="117"/>
        <v>0</v>
      </c>
      <c r="L887" s="92" t="str">
        <f t="shared" si="122"/>
        <v/>
      </c>
      <c r="M887" s="27" t="b">
        <f t="shared" si="118"/>
        <v>0</v>
      </c>
      <c r="N887" s="92" t="str">
        <f t="shared" si="123"/>
        <v/>
      </c>
      <c r="O887" s="27" t="b">
        <f>IF(COUNTIF($G$13:G887,G887)&gt;1,TRUE,FALSE)</f>
        <v>0</v>
      </c>
      <c r="P887" s="92" t="str">
        <f t="shared" si="124"/>
        <v/>
      </c>
      <c r="Q887" s="28">
        <f t="shared" si="119"/>
        <v>44166</v>
      </c>
      <c r="R887" s="27" t="b">
        <f t="shared" si="125"/>
        <v>0</v>
      </c>
      <c r="S887" s="4"/>
      <c r="T887" s="4"/>
    </row>
    <row r="888" spans="1:20" s="30" customFormat="1" x14ac:dyDescent="0.25">
      <c r="A888" s="19">
        <v>876</v>
      </c>
      <c r="B888" s="20"/>
      <c r="C888" s="1"/>
      <c r="D888" s="91"/>
      <c r="E888" s="1"/>
      <c r="F888" s="1"/>
      <c r="G888" s="20"/>
      <c r="H888" s="201" t="str">
        <f t="shared" si="120"/>
        <v/>
      </c>
      <c r="I888" s="27" t="b">
        <v>0</v>
      </c>
      <c r="J888" s="92" t="str">
        <f t="shared" si="121"/>
        <v/>
      </c>
      <c r="K888" s="27" t="b">
        <f t="shared" si="117"/>
        <v>0</v>
      </c>
      <c r="L888" s="92" t="str">
        <f t="shared" si="122"/>
        <v/>
      </c>
      <c r="M888" s="27" t="b">
        <f t="shared" si="118"/>
        <v>0</v>
      </c>
      <c r="N888" s="92" t="str">
        <f t="shared" si="123"/>
        <v/>
      </c>
      <c r="O888" s="27" t="b">
        <f>IF(COUNTIF($G$13:G888,G888)&gt;1,TRUE,FALSE)</f>
        <v>0</v>
      </c>
      <c r="P888" s="92" t="str">
        <f t="shared" si="124"/>
        <v/>
      </c>
      <c r="Q888" s="28">
        <f t="shared" si="119"/>
        <v>44166</v>
      </c>
      <c r="R888" s="27" t="b">
        <f t="shared" si="125"/>
        <v>0</v>
      </c>
      <c r="S888" s="4"/>
      <c r="T888" s="4"/>
    </row>
    <row r="889" spans="1:20" s="30" customFormat="1" x14ac:dyDescent="0.25">
      <c r="A889" s="19">
        <v>877</v>
      </c>
      <c r="B889" s="20"/>
      <c r="C889" s="1"/>
      <c r="D889" s="91"/>
      <c r="E889" s="1"/>
      <c r="F889" s="1"/>
      <c r="G889" s="20"/>
      <c r="H889" s="201" t="str">
        <f t="shared" si="120"/>
        <v/>
      </c>
      <c r="I889" s="27" t="b">
        <v>0</v>
      </c>
      <c r="J889" s="92" t="str">
        <f t="shared" si="121"/>
        <v/>
      </c>
      <c r="K889" s="27" t="b">
        <f t="shared" si="117"/>
        <v>0</v>
      </c>
      <c r="L889" s="92" t="str">
        <f t="shared" si="122"/>
        <v/>
      </c>
      <c r="M889" s="27" t="b">
        <f t="shared" si="118"/>
        <v>0</v>
      </c>
      <c r="N889" s="92" t="str">
        <f t="shared" si="123"/>
        <v/>
      </c>
      <c r="O889" s="27" t="b">
        <f>IF(COUNTIF($G$13:G889,G889)&gt;1,TRUE,FALSE)</f>
        <v>0</v>
      </c>
      <c r="P889" s="92" t="str">
        <f t="shared" si="124"/>
        <v/>
      </c>
      <c r="Q889" s="28">
        <f t="shared" si="119"/>
        <v>44166</v>
      </c>
      <c r="R889" s="27" t="b">
        <f t="shared" si="125"/>
        <v>0</v>
      </c>
      <c r="S889" s="4"/>
      <c r="T889" s="4"/>
    </row>
    <row r="890" spans="1:20" s="30" customFormat="1" x14ac:dyDescent="0.25">
      <c r="A890" s="19">
        <v>878</v>
      </c>
      <c r="B890" s="20"/>
      <c r="C890" s="1"/>
      <c r="D890" s="91"/>
      <c r="E890" s="1"/>
      <c r="F890" s="1"/>
      <c r="G890" s="20"/>
      <c r="H890" s="201" t="str">
        <f t="shared" si="120"/>
        <v/>
      </c>
      <c r="I890" s="27" t="b">
        <v>0</v>
      </c>
      <c r="J890" s="92" t="str">
        <f t="shared" si="121"/>
        <v/>
      </c>
      <c r="K890" s="27" t="b">
        <f t="shared" si="117"/>
        <v>0</v>
      </c>
      <c r="L890" s="92" t="str">
        <f t="shared" si="122"/>
        <v/>
      </c>
      <c r="M890" s="27" t="b">
        <f t="shared" si="118"/>
        <v>0</v>
      </c>
      <c r="N890" s="92" t="str">
        <f t="shared" si="123"/>
        <v/>
      </c>
      <c r="O890" s="27" t="b">
        <f>IF(COUNTIF($G$13:G890,G890)&gt;1,TRUE,FALSE)</f>
        <v>0</v>
      </c>
      <c r="P890" s="92" t="str">
        <f t="shared" si="124"/>
        <v/>
      </c>
      <c r="Q890" s="28">
        <f t="shared" si="119"/>
        <v>44166</v>
      </c>
      <c r="R890" s="27" t="b">
        <f t="shared" si="125"/>
        <v>0</v>
      </c>
      <c r="S890" s="4"/>
      <c r="T890" s="4"/>
    </row>
    <row r="891" spans="1:20" s="30" customFormat="1" x14ac:dyDescent="0.25">
      <c r="A891" s="19">
        <v>879</v>
      </c>
      <c r="B891" s="20"/>
      <c r="C891" s="1"/>
      <c r="D891" s="91"/>
      <c r="E891" s="1"/>
      <c r="F891" s="1"/>
      <c r="G891" s="20"/>
      <c r="H891" s="201" t="str">
        <f t="shared" si="120"/>
        <v/>
      </c>
      <c r="I891" s="27" t="b">
        <v>0</v>
      </c>
      <c r="J891" s="92" t="str">
        <f t="shared" si="121"/>
        <v/>
      </c>
      <c r="K891" s="27" t="b">
        <f t="shared" si="117"/>
        <v>0</v>
      </c>
      <c r="L891" s="92" t="str">
        <f t="shared" si="122"/>
        <v/>
      </c>
      <c r="M891" s="27" t="b">
        <f t="shared" si="118"/>
        <v>0</v>
      </c>
      <c r="N891" s="92" t="str">
        <f t="shared" si="123"/>
        <v/>
      </c>
      <c r="O891" s="27" t="b">
        <f>IF(COUNTIF($G$13:G891,G891)&gt;1,TRUE,FALSE)</f>
        <v>0</v>
      </c>
      <c r="P891" s="92" t="str">
        <f t="shared" si="124"/>
        <v/>
      </c>
      <c r="Q891" s="28">
        <f t="shared" si="119"/>
        <v>44166</v>
      </c>
      <c r="R891" s="27" t="b">
        <f t="shared" si="125"/>
        <v>0</v>
      </c>
      <c r="S891" s="4"/>
      <c r="T891" s="4"/>
    </row>
    <row r="892" spans="1:20" s="30" customFormat="1" x14ac:dyDescent="0.25">
      <c r="A892" s="19">
        <v>880</v>
      </c>
      <c r="B892" s="20"/>
      <c r="C892" s="1"/>
      <c r="D892" s="91"/>
      <c r="E892" s="1"/>
      <c r="F892" s="1"/>
      <c r="G892" s="20"/>
      <c r="H892" s="201" t="str">
        <f t="shared" si="120"/>
        <v/>
      </c>
      <c r="I892" s="27" t="b">
        <v>0</v>
      </c>
      <c r="J892" s="92" t="str">
        <f t="shared" si="121"/>
        <v/>
      </c>
      <c r="K892" s="27" t="b">
        <f t="shared" si="117"/>
        <v>0</v>
      </c>
      <c r="L892" s="92" t="str">
        <f t="shared" si="122"/>
        <v/>
      </c>
      <c r="M892" s="27" t="b">
        <f t="shared" si="118"/>
        <v>0</v>
      </c>
      <c r="N892" s="92" t="str">
        <f t="shared" si="123"/>
        <v/>
      </c>
      <c r="O892" s="27" t="b">
        <f>IF(COUNTIF($G$13:G892,G892)&gt;1,TRUE,FALSE)</f>
        <v>0</v>
      </c>
      <c r="P892" s="92" t="str">
        <f t="shared" si="124"/>
        <v/>
      </c>
      <c r="Q892" s="28">
        <f t="shared" si="119"/>
        <v>44166</v>
      </c>
      <c r="R892" s="27" t="b">
        <f t="shared" si="125"/>
        <v>0</v>
      </c>
      <c r="S892" s="4"/>
      <c r="T892" s="4"/>
    </row>
    <row r="893" spans="1:20" s="30" customFormat="1" x14ac:dyDescent="0.25">
      <c r="A893" s="19">
        <v>881</v>
      </c>
      <c r="B893" s="20"/>
      <c r="C893" s="1"/>
      <c r="D893" s="91"/>
      <c r="E893" s="1"/>
      <c r="F893" s="1"/>
      <c r="G893" s="20"/>
      <c r="H893" s="201" t="str">
        <f t="shared" si="120"/>
        <v/>
      </c>
      <c r="I893" s="27" t="b">
        <v>0</v>
      </c>
      <c r="J893" s="92" t="str">
        <f t="shared" si="121"/>
        <v/>
      </c>
      <c r="K893" s="27" t="b">
        <f t="shared" si="117"/>
        <v>0</v>
      </c>
      <c r="L893" s="92" t="str">
        <f t="shared" si="122"/>
        <v/>
      </c>
      <c r="M893" s="27" t="b">
        <f t="shared" si="118"/>
        <v>0</v>
      </c>
      <c r="N893" s="92" t="str">
        <f t="shared" si="123"/>
        <v/>
      </c>
      <c r="O893" s="27" t="b">
        <f>IF(COUNTIF($G$13:G893,G893)&gt;1,TRUE,FALSE)</f>
        <v>0</v>
      </c>
      <c r="P893" s="92" t="str">
        <f t="shared" si="124"/>
        <v/>
      </c>
      <c r="Q893" s="28">
        <f t="shared" si="119"/>
        <v>44166</v>
      </c>
      <c r="R893" s="27" t="b">
        <f t="shared" si="125"/>
        <v>0</v>
      </c>
      <c r="S893" s="4"/>
      <c r="T893" s="4"/>
    </row>
    <row r="894" spans="1:20" s="30" customFormat="1" x14ac:dyDescent="0.25">
      <c r="A894" s="19">
        <v>882</v>
      </c>
      <c r="B894" s="20"/>
      <c r="C894" s="1"/>
      <c r="D894" s="91"/>
      <c r="E894" s="1"/>
      <c r="F894" s="1"/>
      <c r="G894" s="20"/>
      <c r="H894" s="201" t="str">
        <f t="shared" si="120"/>
        <v/>
      </c>
      <c r="I894" s="27" t="b">
        <v>0</v>
      </c>
      <c r="J894" s="92" t="str">
        <f t="shared" si="121"/>
        <v/>
      </c>
      <c r="K894" s="27" t="b">
        <f t="shared" si="117"/>
        <v>0</v>
      </c>
      <c r="L894" s="92" t="str">
        <f t="shared" si="122"/>
        <v/>
      </c>
      <c r="M894" s="27" t="b">
        <f t="shared" si="118"/>
        <v>0</v>
      </c>
      <c r="N894" s="92" t="str">
        <f t="shared" si="123"/>
        <v/>
      </c>
      <c r="O894" s="27" t="b">
        <f>IF(COUNTIF($G$13:G894,G894)&gt;1,TRUE,FALSE)</f>
        <v>0</v>
      </c>
      <c r="P894" s="92" t="str">
        <f t="shared" si="124"/>
        <v/>
      </c>
      <c r="Q894" s="28">
        <f t="shared" si="119"/>
        <v>44166</v>
      </c>
      <c r="R894" s="27" t="b">
        <f t="shared" si="125"/>
        <v>0</v>
      </c>
      <c r="S894" s="4"/>
      <c r="T894" s="4"/>
    </row>
    <row r="895" spans="1:20" s="30" customFormat="1" x14ac:dyDescent="0.25">
      <c r="A895" s="19">
        <v>883</v>
      </c>
      <c r="B895" s="20"/>
      <c r="C895" s="1"/>
      <c r="D895" s="91"/>
      <c r="E895" s="1"/>
      <c r="F895" s="1"/>
      <c r="G895" s="20"/>
      <c r="H895" s="201" t="str">
        <f t="shared" si="120"/>
        <v/>
      </c>
      <c r="I895" s="27" t="b">
        <v>0</v>
      </c>
      <c r="J895" s="92" t="str">
        <f t="shared" si="121"/>
        <v/>
      </c>
      <c r="K895" s="27" t="b">
        <f t="shared" si="117"/>
        <v>0</v>
      </c>
      <c r="L895" s="92" t="str">
        <f t="shared" si="122"/>
        <v/>
      </c>
      <c r="M895" s="27" t="b">
        <f t="shared" si="118"/>
        <v>0</v>
      </c>
      <c r="N895" s="92" t="str">
        <f t="shared" si="123"/>
        <v/>
      </c>
      <c r="O895" s="27" t="b">
        <f>IF(COUNTIF($G$13:G895,G895)&gt;1,TRUE,FALSE)</f>
        <v>0</v>
      </c>
      <c r="P895" s="92" t="str">
        <f t="shared" si="124"/>
        <v/>
      </c>
      <c r="Q895" s="28">
        <f t="shared" si="119"/>
        <v>44166</v>
      </c>
      <c r="R895" s="27" t="b">
        <f t="shared" si="125"/>
        <v>0</v>
      </c>
      <c r="S895" s="4"/>
      <c r="T895" s="4"/>
    </row>
    <row r="896" spans="1:20" s="30" customFormat="1" x14ac:dyDescent="0.25">
      <c r="A896" s="19">
        <v>884</v>
      </c>
      <c r="B896" s="20"/>
      <c r="C896" s="1"/>
      <c r="D896" s="91"/>
      <c r="E896" s="1"/>
      <c r="F896" s="1"/>
      <c r="G896" s="20"/>
      <c r="H896" s="201" t="str">
        <f t="shared" si="120"/>
        <v/>
      </c>
      <c r="I896" s="27" t="b">
        <v>0</v>
      </c>
      <c r="J896" s="92" t="str">
        <f t="shared" si="121"/>
        <v/>
      </c>
      <c r="K896" s="27" t="b">
        <f t="shared" si="117"/>
        <v>0</v>
      </c>
      <c r="L896" s="92" t="str">
        <f t="shared" si="122"/>
        <v/>
      </c>
      <c r="M896" s="27" t="b">
        <f t="shared" si="118"/>
        <v>0</v>
      </c>
      <c r="N896" s="92" t="str">
        <f t="shared" si="123"/>
        <v/>
      </c>
      <c r="O896" s="27" t="b">
        <f>IF(COUNTIF($G$13:G896,G896)&gt;1,TRUE,FALSE)</f>
        <v>0</v>
      </c>
      <c r="P896" s="92" t="str">
        <f t="shared" si="124"/>
        <v/>
      </c>
      <c r="Q896" s="28">
        <f t="shared" si="119"/>
        <v>44166</v>
      </c>
      <c r="R896" s="27" t="b">
        <f t="shared" si="125"/>
        <v>0</v>
      </c>
      <c r="S896" s="4"/>
      <c r="T896" s="4"/>
    </row>
    <row r="897" spans="1:20" s="30" customFormat="1" x14ac:dyDescent="0.25">
      <c r="A897" s="19">
        <v>885</v>
      </c>
      <c r="B897" s="20"/>
      <c r="C897" s="1"/>
      <c r="D897" s="91"/>
      <c r="E897" s="1"/>
      <c r="F897" s="1"/>
      <c r="G897" s="20"/>
      <c r="H897" s="201" t="str">
        <f t="shared" si="120"/>
        <v/>
      </c>
      <c r="I897" s="27" t="b">
        <v>0</v>
      </c>
      <c r="J897" s="92" t="str">
        <f t="shared" si="121"/>
        <v/>
      </c>
      <c r="K897" s="27" t="b">
        <f t="shared" si="117"/>
        <v>0</v>
      </c>
      <c r="L897" s="92" t="str">
        <f t="shared" si="122"/>
        <v/>
      </c>
      <c r="M897" s="27" t="b">
        <f t="shared" si="118"/>
        <v>0</v>
      </c>
      <c r="N897" s="92" t="str">
        <f t="shared" si="123"/>
        <v/>
      </c>
      <c r="O897" s="27" t="b">
        <f>IF(COUNTIF($G$13:G897,G897)&gt;1,TRUE,FALSE)</f>
        <v>0</v>
      </c>
      <c r="P897" s="92" t="str">
        <f t="shared" si="124"/>
        <v/>
      </c>
      <c r="Q897" s="28">
        <f t="shared" si="119"/>
        <v>44166</v>
      </c>
      <c r="R897" s="27" t="b">
        <f t="shared" si="125"/>
        <v>0</v>
      </c>
      <c r="S897" s="4"/>
      <c r="T897" s="4"/>
    </row>
    <row r="898" spans="1:20" s="30" customFormat="1" x14ac:dyDescent="0.25">
      <c r="A898" s="19">
        <v>886</v>
      </c>
      <c r="B898" s="20"/>
      <c r="C898" s="1"/>
      <c r="D898" s="91"/>
      <c r="E898" s="1"/>
      <c r="F898" s="1"/>
      <c r="G898" s="20"/>
      <c r="H898" s="201" t="str">
        <f t="shared" si="120"/>
        <v/>
      </c>
      <c r="I898" s="27" t="b">
        <v>0</v>
      </c>
      <c r="J898" s="92" t="str">
        <f t="shared" si="121"/>
        <v/>
      </c>
      <c r="K898" s="27" t="b">
        <f t="shared" si="117"/>
        <v>0</v>
      </c>
      <c r="L898" s="92" t="str">
        <f t="shared" si="122"/>
        <v/>
      </c>
      <c r="M898" s="27" t="b">
        <f t="shared" si="118"/>
        <v>0</v>
      </c>
      <c r="N898" s="92" t="str">
        <f t="shared" si="123"/>
        <v/>
      </c>
      <c r="O898" s="27" t="b">
        <f>IF(COUNTIF($G$13:G898,G898)&gt;1,TRUE,FALSE)</f>
        <v>0</v>
      </c>
      <c r="P898" s="92" t="str">
        <f t="shared" si="124"/>
        <v/>
      </c>
      <c r="Q898" s="28">
        <f t="shared" si="119"/>
        <v>44166</v>
      </c>
      <c r="R898" s="27" t="b">
        <f t="shared" si="125"/>
        <v>0</v>
      </c>
      <c r="S898" s="4"/>
      <c r="T898" s="4"/>
    </row>
    <row r="899" spans="1:20" s="30" customFormat="1" x14ac:dyDescent="0.25">
      <c r="A899" s="19">
        <v>887</v>
      </c>
      <c r="B899" s="20"/>
      <c r="C899" s="1"/>
      <c r="D899" s="91"/>
      <c r="E899" s="1"/>
      <c r="F899" s="1"/>
      <c r="G899" s="20"/>
      <c r="H899" s="201" t="str">
        <f t="shared" si="120"/>
        <v/>
      </c>
      <c r="I899" s="27" t="b">
        <v>0</v>
      </c>
      <c r="J899" s="92" t="str">
        <f t="shared" si="121"/>
        <v/>
      </c>
      <c r="K899" s="27" t="b">
        <f t="shared" si="117"/>
        <v>0</v>
      </c>
      <c r="L899" s="92" t="str">
        <f t="shared" si="122"/>
        <v/>
      </c>
      <c r="M899" s="27" t="b">
        <f t="shared" si="118"/>
        <v>0</v>
      </c>
      <c r="N899" s="92" t="str">
        <f t="shared" si="123"/>
        <v/>
      </c>
      <c r="O899" s="27" t="b">
        <f>IF(COUNTIF($G$13:G899,G899)&gt;1,TRUE,FALSE)</f>
        <v>0</v>
      </c>
      <c r="P899" s="92" t="str">
        <f t="shared" si="124"/>
        <v/>
      </c>
      <c r="Q899" s="28">
        <f t="shared" si="119"/>
        <v>44166</v>
      </c>
      <c r="R899" s="27" t="b">
        <f t="shared" si="125"/>
        <v>0</v>
      </c>
      <c r="S899" s="4"/>
      <c r="T899" s="4"/>
    </row>
    <row r="900" spans="1:20" s="30" customFormat="1" x14ac:dyDescent="0.25">
      <c r="A900" s="19">
        <v>888</v>
      </c>
      <c r="B900" s="20"/>
      <c r="C900" s="1"/>
      <c r="D900" s="91"/>
      <c r="E900" s="1"/>
      <c r="F900" s="1"/>
      <c r="G900" s="20"/>
      <c r="H900" s="201" t="str">
        <f t="shared" si="120"/>
        <v/>
      </c>
      <c r="I900" s="27" t="b">
        <v>0</v>
      </c>
      <c r="J900" s="92" t="str">
        <f t="shared" si="121"/>
        <v/>
      </c>
      <c r="K900" s="27" t="b">
        <f t="shared" si="117"/>
        <v>0</v>
      </c>
      <c r="L900" s="92" t="str">
        <f t="shared" si="122"/>
        <v/>
      </c>
      <c r="M900" s="27" t="b">
        <f t="shared" si="118"/>
        <v>0</v>
      </c>
      <c r="N900" s="92" t="str">
        <f t="shared" si="123"/>
        <v/>
      </c>
      <c r="O900" s="27" t="b">
        <f>IF(COUNTIF($G$13:G900,G900)&gt;1,TRUE,FALSE)</f>
        <v>0</v>
      </c>
      <c r="P900" s="92" t="str">
        <f t="shared" si="124"/>
        <v/>
      </c>
      <c r="Q900" s="28">
        <f t="shared" si="119"/>
        <v>44166</v>
      </c>
      <c r="R900" s="27" t="b">
        <f t="shared" si="125"/>
        <v>0</v>
      </c>
      <c r="S900" s="4"/>
      <c r="T900" s="4"/>
    </row>
    <row r="901" spans="1:20" s="30" customFormat="1" x14ac:dyDescent="0.25">
      <c r="A901" s="19">
        <v>889</v>
      </c>
      <c r="B901" s="20"/>
      <c r="C901" s="1"/>
      <c r="D901" s="91"/>
      <c r="E901" s="1"/>
      <c r="F901" s="1"/>
      <c r="G901" s="20"/>
      <c r="H901" s="201" t="str">
        <f t="shared" si="120"/>
        <v/>
      </c>
      <c r="I901" s="27" t="b">
        <v>0</v>
      </c>
      <c r="J901" s="92" t="str">
        <f t="shared" si="121"/>
        <v/>
      </c>
      <c r="K901" s="27" t="b">
        <f t="shared" si="117"/>
        <v>0</v>
      </c>
      <c r="L901" s="92" t="str">
        <f t="shared" si="122"/>
        <v/>
      </c>
      <c r="M901" s="27" t="b">
        <f t="shared" si="118"/>
        <v>0</v>
      </c>
      <c r="N901" s="92" t="str">
        <f t="shared" si="123"/>
        <v/>
      </c>
      <c r="O901" s="27" t="b">
        <f>IF(COUNTIF($G$13:G901,G901)&gt;1,TRUE,FALSE)</f>
        <v>0</v>
      </c>
      <c r="P901" s="92" t="str">
        <f t="shared" si="124"/>
        <v/>
      </c>
      <c r="Q901" s="28">
        <f t="shared" si="119"/>
        <v>44166</v>
      </c>
      <c r="R901" s="27" t="b">
        <f t="shared" si="125"/>
        <v>0</v>
      </c>
      <c r="S901" s="4"/>
      <c r="T901" s="4"/>
    </row>
    <row r="902" spans="1:20" s="30" customFormat="1" x14ac:dyDescent="0.25">
      <c r="A902" s="19">
        <v>890</v>
      </c>
      <c r="B902" s="20"/>
      <c r="C902" s="1"/>
      <c r="D902" s="91"/>
      <c r="E902" s="1"/>
      <c r="F902" s="1"/>
      <c r="G902" s="20"/>
      <c r="H902" s="201" t="str">
        <f t="shared" si="120"/>
        <v/>
      </c>
      <c r="I902" s="27" t="b">
        <v>0</v>
      </c>
      <c r="J902" s="92" t="str">
        <f t="shared" si="121"/>
        <v/>
      </c>
      <c r="K902" s="27" t="b">
        <f t="shared" si="117"/>
        <v>0</v>
      </c>
      <c r="L902" s="92" t="str">
        <f t="shared" si="122"/>
        <v/>
      </c>
      <c r="M902" s="27" t="b">
        <f t="shared" si="118"/>
        <v>0</v>
      </c>
      <c r="N902" s="92" t="str">
        <f t="shared" si="123"/>
        <v/>
      </c>
      <c r="O902" s="27" t="b">
        <f>IF(COUNTIF($G$13:G902,G902)&gt;1,TRUE,FALSE)</f>
        <v>0</v>
      </c>
      <c r="P902" s="92" t="str">
        <f t="shared" si="124"/>
        <v/>
      </c>
      <c r="Q902" s="28">
        <f t="shared" si="119"/>
        <v>44166</v>
      </c>
      <c r="R902" s="27" t="b">
        <f t="shared" si="125"/>
        <v>0</v>
      </c>
      <c r="S902" s="4"/>
      <c r="T902" s="4"/>
    </row>
    <row r="903" spans="1:20" s="30" customFormat="1" x14ac:dyDescent="0.25">
      <c r="A903" s="19">
        <v>891</v>
      </c>
      <c r="B903" s="20"/>
      <c r="C903" s="1"/>
      <c r="D903" s="91"/>
      <c r="E903" s="1"/>
      <c r="F903" s="1"/>
      <c r="G903" s="20"/>
      <c r="H903" s="201" t="str">
        <f t="shared" si="120"/>
        <v/>
      </c>
      <c r="I903" s="27" t="b">
        <v>0</v>
      </c>
      <c r="J903" s="92" t="str">
        <f t="shared" si="121"/>
        <v/>
      </c>
      <c r="K903" s="27" t="b">
        <f t="shared" si="117"/>
        <v>0</v>
      </c>
      <c r="L903" s="92" t="str">
        <f t="shared" si="122"/>
        <v/>
      </c>
      <c r="M903" s="27" t="b">
        <f t="shared" si="118"/>
        <v>0</v>
      </c>
      <c r="N903" s="92" t="str">
        <f t="shared" si="123"/>
        <v/>
      </c>
      <c r="O903" s="27" t="b">
        <f>IF(COUNTIF($G$13:G903,G903)&gt;1,TRUE,FALSE)</f>
        <v>0</v>
      </c>
      <c r="P903" s="92" t="str">
        <f t="shared" si="124"/>
        <v/>
      </c>
      <c r="Q903" s="28">
        <f t="shared" si="119"/>
        <v>44166</v>
      </c>
      <c r="R903" s="27" t="b">
        <f t="shared" si="125"/>
        <v>0</v>
      </c>
      <c r="S903" s="4"/>
      <c r="T903" s="4"/>
    </row>
    <row r="904" spans="1:20" s="30" customFormat="1" x14ac:dyDescent="0.25">
      <c r="A904" s="19">
        <v>892</v>
      </c>
      <c r="B904" s="20"/>
      <c r="C904" s="1"/>
      <c r="D904" s="91"/>
      <c r="E904" s="1"/>
      <c r="F904" s="1"/>
      <c r="G904" s="20"/>
      <c r="H904" s="201" t="str">
        <f t="shared" si="120"/>
        <v/>
      </c>
      <c r="I904" s="27" t="b">
        <v>0</v>
      </c>
      <c r="J904" s="92" t="str">
        <f t="shared" si="121"/>
        <v/>
      </c>
      <c r="K904" s="27" t="b">
        <f t="shared" si="117"/>
        <v>0</v>
      </c>
      <c r="L904" s="92" t="str">
        <f t="shared" si="122"/>
        <v/>
      </c>
      <c r="M904" s="27" t="b">
        <f t="shared" si="118"/>
        <v>0</v>
      </c>
      <c r="N904" s="92" t="str">
        <f t="shared" si="123"/>
        <v/>
      </c>
      <c r="O904" s="27" t="b">
        <f>IF(COUNTIF($G$13:G904,G904)&gt;1,TRUE,FALSE)</f>
        <v>0</v>
      </c>
      <c r="P904" s="92" t="str">
        <f t="shared" si="124"/>
        <v/>
      </c>
      <c r="Q904" s="28">
        <f t="shared" si="119"/>
        <v>44166</v>
      </c>
      <c r="R904" s="27" t="b">
        <f t="shared" si="125"/>
        <v>0</v>
      </c>
      <c r="S904" s="4"/>
      <c r="T904" s="4"/>
    </row>
    <row r="905" spans="1:20" s="30" customFormat="1" x14ac:dyDescent="0.25">
      <c r="A905" s="19">
        <v>893</v>
      </c>
      <c r="B905" s="20"/>
      <c r="C905" s="1"/>
      <c r="D905" s="91"/>
      <c r="E905" s="1"/>
      <c r="F905" s="1"/>
      <c r="G905" s="20"/>
      <c r="H905" s="201" t="str">
        <f t="shared" si="120"/>
        <v/>
      </c>
      <c r="I905" s="27" t="b">
        <v>0</v>
      </c>
      <c r="J905" s="92" t="str">
        <f t="shared" si="121"/>
        <v/>
      </c>
      <c r="K905" s="27" t="b">
        <f t="shared" si="117"/>
        <v>0</v>
      </c>
      <c r="L905" s="92" t="str">
        <f t="shared" si="122"/>
        <v/>
      </c>
      <c r="M905" s="27" t="b">
        <f t="shared" si="118"/>
        <v>0</v>
      </c>
      <c r="N905" s="92" t="str">
        <f t="shared" si="123"/>
        <v/>
      </c>
      <c r="O905" s="27" t="b">
        <f>IF(COUNTIF($G$13:G905,G905)&gt;1,TRUE,FALSE)</f>
        <v>0</v>
      </c>
      <c r="P905" s="92" t="str">
        <f t="shared" si="124"/>
        <v/>
      </c>
      <c r="Q905" s="28">
        <f t="shared" si="119"/>
        <v>44166</v>
      </c>
      <c r="R905" s="27" t="b">
        <f t="shared" si="125"/>
        <v>0</v>
      </c>
      <c r="S905" s="4"/>
      <c r="T905" s="4"/>
    </row>
    <row r="906" spans="1:20" s="30" customFormat="1" x14ac:dyDescent="0.25">
      <c r="A906" s="19">
        <v>894</v>
      </c>
      <c r="B906" s="20"/>
      <c r="C906" s="1"/>
      <c r="D906" s="91"/>
      <c r="E906" s="1"/>
      <c r="F906" s="1"/>
      <c r="G906" s="20"/>
      <c r="H906" s="201" t="str">
        <f t="shared" si="120"/>
        <v/>
      </c>
      <c r="I906" s="27" t="b">
        <v>0</v>
      </c>
      <c r="J906" s="92" t="str">
        <f t="shared" si="121"/>
        <v/>
      </c>
      <c r="K906" s="27" t="b">
        <f t="shared" si="117"/>
        <v>0</v>
      </c>
      <c r="L906" s="92" t="str">
        <f t="shared" si="122"/>
        <v/>
      </c>
      <c r="M906" s="27" t="b">
        <f t="shared" si="118"/>
        <v>0</v>
      </c>
      <c r="N906" s="92" t="str">
        <f t="shared" si="123"/>
        <v/>
      </c>
      <c r="O906" s="27" t="b">
        <f>IF(COUNTIF($G$13:G906,G906)&gt;1,TRUE,FALSE)</f>
        <v>0</v>
      </c>
      <c r="P906" s="92" t="str">
        <f t="shared" si="124"/>
        <v/>
      </c>
      <c r="Q906" s="28">
        <f t="shared" si="119"/>
        <v>44166</v>
      </c>
      <c r="R906" s="27" t="b">
        <f t="shared" si="125"/>
        <v>0</v>
      </c>
      <c r="S906" s="4"/>
      <c r="T906" s="4"/>
    </row>
    <row r="907" spans="1:20" s="30" customFormat="1" x14ac:dyDescent="0.25">
      <c r="A907" s="19">
        <v>895</v>
      </c>
      <c r="B907" s="20"/>
      <c r="C907" s="1"/>
      <c r="D907" s="91"/>
      <c r="E907" s="1"/>
      <c r="F907" s="1"/>
      <c r="G907" s="20"/>
      <c r="H907" s="201" t="str">
        <f t="shared" si="120"/>
        <v/>
      </c>
      <c r="I907" s="27" t="b">
        <v>0</v>
      </c>
      <c r="J907" s="92" t="str">
        <f t="shared" si="121"/>
        <v/>
      </c>
      <c r="K907" s="27" t="b">
        <f t="shared" si="117"/>
        <v>0</v>
      </c>
      <c r="L907" s="92" t="str">
        <f t="shared" si="122"/>
        <v/>
      </c>
      <c r="M907" s="27" t="b">
        <f t="shared" si="118"/>
        <v>0</v>
      </c>
      <c r="N907" s="92" t="str">
        <f t="shared" si="123"/>
        <v/>
      </c>
      <c r="O907" s="27" t="b">
        <f>IF(COUNTIF($G$13:G907,G907)&gt;1,TRUE,FALSE)</f>
        <v>0</v>
      </c>
      <c r="P907" s="92" t="str">
        <f t="shared" si="124"/>
        <v/>
      </c>
      <c r="Q907" s="28">
        <f t="shared" si="119"/>
        <v>44166</v>
      </c>
      <c r="R907" s="27" t="b">
        <f t="shared" si="125"/>
        <v>0</v>
      </c>
      <c r="S907" s="4"/>
      <c r="T907" s="4"/>
    </row>
    <row r="908" spans="1:20" s="30" customFormat="1" x14ac:dyDescent="0.25">
      <c r="A908" s="19">
        <v>896</v>
      </c>
      <c r="B908" s="20"/>
      <c r="C908" s="1"/>
      <c r="D908" s="91"/>
      <c r="E908" s="1"/>
      <c r="F908" s="1"/>
      <c r="G908" s="20"/>
      <c r="H908" s="201" t="str">
        <f t="shared" si="120"/>
        <v/>
      </c>
      <c r="I908" s="27" t="b">
        <v>0</v>
      </c>
      <c r="J908" s="92" t="str">
        <f t="shared" si="121"/>
        <v/>
      </c>
      <c r="K908" s="27" t="b">
        <f t="shared" si="117"/>
        <v>0</v>
      </c>
      <c r="L908" s="92" t="str">
        <f t="shared" si="122"/>
        <v/>
      </c>
      <c r="M908" s="27" t="b">
        <f t="shared" si="118"/>
        <v>0</v>
      </c>
      <c r="N908" s="92" t="str">
        <f t="shared" si="123"/>
        <v/>
      </c>
      <c r="O908" s="27" t="b">
        <f>IF(COUNTIF($G$13:G908,G908)&gt;1,TRUE,FALSE)</f>
        <v>0</v>
      </c>
      <c r="P908" s="92" t="str">
        <f t="shared" si="124"/>
        <v/>
      </c>
      <c r="Q908" s="28">
        <f t="shared" si="119"/>
        <v>44166</v>
      </c>
      <c r="R908" s="27" t="b">
        <f t="shared" si="125"/>
        <v>0</v>
      </c>
      <c r="S908" s="4"/>
      <c r="T908" s="4"/>
    </row>
    <row r="909" spans="1:20" s="30" customFormat="1" x14ac:dyDescent="0.25">
      <c r="A909" s="19">
        <v>897</v>
      </c>
      <c r="B909" s="20"/>
      <c r="C909" s="1"/>
      <c r="D909" s="91"/>
      <c r="E909" s="1"/>
      <c r="F909" s="1"/>
      <c r="G909" s="20"/>
      <c r="H909" s="201" t="str">
        <f t="shared" si="120"/>
        <v/>
      </c>
      <c r="I909" s="27" t="b">
        <v>0</v>
      </c>
      <c r="J909" s="92" t="str">
        <f t="shared" si="121"/>
        <v/>
      </c>
      <c r="K909" s="27" t="b">
        <f t="shared" ref="K909:K972" si="126">IF(E909&gt;0,AND(D909=NivText80,E909&lt;$K$8),FALSE)</f>
        <v>0</v>
      </c>
      <c r="L909" s="92" t="str">
        <f t="shared" si="122"/>
        <v/>
      </c>
      <c r="M909" s="27" t="b">
        <f t="shared" ref="M909:M972" si="127">IF(AND(G909&lt;&gt;"",F909=""),TRUE,FALSE)</f>
        <v>0</v>
      </c>
      <c r="N909" s="92" t="str">
        <f t="shared" si="123"/>
        <v/>
      </c>
      <c r="O909" s="27" t="b">
        <f>IF(COUNTIF($G$13:G909,G909)&gt;1,TRUE,FALSE)</f>
        <v>0</v>
      </c>
      <c r="P909" s="92" t="str">
        <f t="shared" si="124"/>
        <v/>
      </c>
      <c r="Q909" s="28">
        <f t="shared" ref="Q909:Q972" si="128">MAX(E909,$M$8)</f>
        <v>44166</v>
      </c>
      <c r="R909" s="27" t="b">
        <f t="shared" si="125"/>
        <v>0</v>
      </c>
      <c r="S909" s="4"/>
      <c r="T909" s="4"/>
    </row>
    <row r="910" spans="1:20" s="30" customFormat="1" x14ac:dyDescent="0.25">
      <c r="A910" s="19">
        <v>898</v>
      </c>
      <c r="B910" s="20"/>
      <c r="C910" s="1"/>
      <c r="D910" s="91"/>
      <c r="E910" s="1"/>
      <c r="F910" s="1"/>
      <c r="G910" s="20"/>
      <c r="H910" s="201" t="str">
        <f t="shared" ref="H910:H973" si="129">IF(I910,J910&amp;". ","")&amp;IF(K910,L910&amp;". ","")&amp;IF(O910,P910&amp;". ","")&amp;IF(M910,N910&amp;". ","")</f>
        <v/>
      </c>
      <c r="I910" s="27" t="b">
        <v>0</v>
      </c>
      <c r="J910" s="92" t="str">
        <f t="shared" ref="J910:J973" si="130">IF(I910,J$11,"")</f>
        <v/>
      </c>
      <c r="K910" s="27" t="b">
        <f t="shared" si="126"/>
        <v>0</v>
      </c>
      <c r="L910" s="92" t="str">
        <f t="shared" ref="L910:L973" si="131">IF(K910,$L$11,"")</f>
        <v/>
      </c>
      <c r="M910" s="27" t="b">
        <f t="shared" si="127"/>
        <v>0</v>
      </c>
      <c r="N910" s="92" t="str">
        <f t="shared" ref="N910:N973" si="132">IF(M910,N$11,"")</f>
        <v/>
      </c>
      <c r="O910" s="27" t="b">
        <f>IF(COUNTIF($G$13:G910,G910)&gt;1,TRUE,FALSE)</f>
        <v>0</v>
      </c>
      <c r="P910" s="92" t="str">
        <f t="shared" ref="P910:P973" si="133">IF(O910,P$11,"")</f>
        <v/>
      </c>
      <c r="Q910" s="28">
        <f t="shared" si="128"/>
        <v>44166</v>
      </c>
      <c r="R910" s="27" t="b">
        <f t="shared" ref="R910:R973" si="134">OR(I910,K910,M910,O910)</f>
        <v>0</v>
      </c>
      <c r="S910" s="4"/>
      <c r="T910" s="4"/>
    </row>
    <row r="911" spans="1:20" s="30" customFormat="1" x14ac:dyDescent="0.25">
      <c r="A911" s="19">
        <v>899</v>
      </c>
      <c r="B911" s="20"/>
      <c r="C911" s="1"/>
      <c r="D911" s="91"/>
      <c r="E911" s="1"/>
      <c r="F911" s="1"/>
      <c r="G911" s="20"/>
      <c r="H911" s="201" t="str">
        <f t="shared" si="129"/>
        <v/>
      </c>
      <c r="I911" s="27" t="b">
        <v>0</v>
      </c>
      <c r="J911" s="92" t="str">
        <f t="shared" si="130"/>
        <v/>
      </c>
      <c r="K911" s="27" t="b">
        <f t="shared" si="126"/>
        <v>0</v>
      </c>
      <c r="L911" s="92" t="str">
        <f t="shared" si="131"/>
        <v/>
      </c>
      <c r="M911" s="27" t="b">
        <f t="shared" si="127"/>
        <v>0</v>
      </c>
      <c r="N911" s="92" t="str">
        <f t="shared" si="132"/>
        <v/>
      </c>
      <c r="O911" s="27" t="b">
        <f>IF(COUNTIF($G$13:G911,G911)&gt;1,TRUE,FALSE)</f>
        <v>0</v>
      </c>
      <c r="P911" s="92" t="str">
        <f t="shared" si="133"/>
        <v/>
      </c>
      <c r="Q911" s="28">
        <f t="shared" si="128"/>
        <v>44166</v>
      </c>
      <c r="R911" s="27" t="b">
        <f t="shared" si="134"/>
        <v>0</v>
      </c>
      <c r="S911" s="4"/>
      <c r="T911" s="4"/>
    </row>
    <row r="912" spans="1:20" s="30" customFormat="1" x14ac:dyDescent="0.25">
      <c r="A912" s="19">
        <v>900</v>
      </c>
      <c r="B912" s="20"/>
      <c r="C912" s="1"/>
      <c r="D912" s="91"/>
      <c r="E912" s="1"/>
      <c r="F912" s="1"/>
      <c r="G912" s="20"/>
      <c r="H912" s="201" t="str">
        <f t="shared" si="129"/>
        <v/>
      </c>
      <c r="I912" s="27" t="b">
        <v>0</v>
      </c>
      <c r="J912" s="92" t="str">
        <f t="shared" si="130"/>
        <v/>
      </c>
      <c r="K912" s="27" t="b">
        <f t="shared" si="126"/>
        <v>0</v>
      </c>
      <c r="L912" s="92" t="str">
        <f t="shared" si="131"/>
        <v/>
      </c>
      <c r="M912" s="27" t="b">
        <f t="shared" si="127"/>
        <v>0</v>
      </c>
      <c r="N912" s="92" t="str">
        <f t="shared" si="132"/>
        <v/>
      </c>
      <c r="O912" s="27" t="b">
        <f>IF(COUNTIF($G$13:G912,G912)&gt;1,TRUE,FALSE)</f>
        <v>0</v>
      </c>
      <c r="P912" s="92" t="str">
        <f t="shared" si="133"/>
        <v/>
      </c>
      <c r="Q912" s="28">
        <f t="shared" si="128"/>
        <v>44166</v>
      </c>
      <c r="R912" s="27" t="b">
        <f t="shared" si="134"/>
        <v>0</v>
      </c>
      <c r="S912" s="4"/>
      <c r="T912" s="4"/>
    </row>
    <row r="913" spans="1:20" s="30" customFormat="1" x14ac:dyDescent="0.25">
      <c r="A913" s="19">
        <v>901</v>
      </c>
      <c r="B913" s="20"/>
      <c r="C913" s="1"/>
      <c r="D913" s="91"/>
      <c r="E913" s="1"/>
      <c r="F913" s="1"/>
      <c r="G913" s="20"/>
      <c r="H913" s="201" t="str">
        <f t="shared" si="129"/>
        <v/>
      </c>
      <c r="I913" s="27" t="b">
        <v>0</v>
      </c>
      <c r="J913" s="92" t="str">
        <f t="shared" si="130"/>
        <v/>
      </c>
      <c r="K913" s="27" t="b">
        <f t="shared" si="126"/>
        <v>0</v>
      </c>
      <c r="L913" s="92" t="str">
        <f t="shared" si="131"/>
        <v/>
      </c>
      <c r="M913" s="27" t="b">
        <f t="shared" si="127"/>
        <v>0</v>
      </c>
      <c r="N913" s="92" t="str">
        <f t="shared" si="132"/>
        <v/>
      </c>
      <c r="O913" s="27" t="b">
        <f>IF(COUNTIF($G$13:G913,G913)&gt;1,TRUE,FALSE)</f>
        <v>0</v>
      </c>
      <c r="P913" s="92" t="str">
        <f t="shared" si="133"/>
        <v/>
      </c>
      <c r="Q913" s="28">
        <f t="shared" si="128"/>
        <v>44166</v>
      </c>
      <c r="R913" s="27" t="b">
        <f t="shared" si="134"/>
        <v>0</v>
      </c>
      <c r="S913" s="4"/>
      <c r="T913" s="4"/>
    </row>
    <row r="914" spans="1:20" s="30" customFormat="1" x14ac:dyDescent="0.25">
      <c r="A914" s="19">
        <v>902</v>
      </c>
      <c r="B914" s="20"/>
      <c r="C914" s="1"/>
      <c r="D914" s="91"/>
      <c r="E914" s="1"/>
      <c r="F914" s="1"/>
      <c r="G914" s="20"/>
      <c r="H914" s="201" t="str">
        <f t="shared" si="129"/>
        <v/>
      </c>
      <c r="I914" s="27" t="b">
        <v>0</v>
      </c>
      <c r="J914" s="92" t="str">
        <f t="shared" si="130"/>
        <v/>
      </c>
      <c r="K914" s="27" t="b">
        <f t="shared" si="126"/>
        <v>0</v>
      </c>
      <c r="L914" s="92" t="str">
        <f t="shared" si="131"/>
        <v/>
      </c>
      <c r="M914" s="27" t="b">
        <f t="shared" si="127"/>
        <v>0</v>
      </c>
      <c r="N914" s="92" t="str">
        <f t="shared" si="132"/>
        <v/>
      </c>
      <c r="O914" s="27" t="b">
        <f>IF(COUNTIF($G$13:G914,G914)&gt;1,TRUE,FALSE)</f>
        <v>0</v>
      </c>
      <c r="P914" s="92" t="str">
        <f t="shared" si="133"/>
        <v/>
      </c>
      <c r="Q914" s="28">
        <f t="shared" si="128"/>
        <v>44166</v>
      </c>
      <c r="R914" s="27" t="b">
        <f t="shared" si="134"/>
        <v>0</v>
      </c>
      <c r="S914" s="4"/>
      <c r="T914" s="4"/>
    </row>
    <row r="915" spans="1:20" s="30" customFormat="1" x14ac:dyDescent="0.25">
      <c r="A915" s="19">
        <v>903</v>
      </c>
      <c r="B915" s="20"/>
      <c r="C915" s="1"/>
      <c r="D915" s="91"/>
      <c r="E915" s="1"/>
      <c r="F915" s="1"/>
      <c r="G915" s="20"/>
      <c r="H915" s="201" t="str">
        <f t="shared" si="129"/>
        <v/>
      </c>
      <c r="I915" s="27" t="b">
        <v>0</v>
      </c>
      <c r="J915" s="92" t="str">
        <f t="shared" si="130"/>
        <v/>
      </c>
      <c r="K915" s="27" t="b">
        <f t="shared" si="126"/>
        <v>0</v>
      </c>
      <c r="L915" s="92" t="str">
        <f t="shared" si="131"/>
        <v/>
      </c>
      <c r="M915" s="27" t="b">
        <f t="shared" si="127"/>
        <v>0</v>
      </c>
      <c r="N915" s="92" t="str">
        <f t="shared" si="132"/>
        <v/>
      </c>
      <c r="O915" s="27" t="b">
        <f>IF(COUNTIF($G$13:G915,G915)&gt;1,TRUE,FALSE)</f>
        <v>0</v>
      </c>
      <c r="P915" s="92" t="str">
        <f t="shared" si="133"/>
        <v/>
      </c>
      <c r="Q915" s="28">
        <f t="shared" si="128"/>
        <v>44166</v>
      </c>
      <c r="R915" s="27" t="b">
        <f t="shared" si="134"/>
        <v>0</v>
      </c>
      <c r="S915" s="4"/>
      <c r="T915" s="4"/>
    </row>
    <row r="916" spans="1:20" s="30" customFormat="1" x14ac:dyDescent="0.25">
      <c r="A916" s="19">
        <v>904</v>
      </c>
      <c r="B916" s="20"/>
      <c r="C916" s="1"/>
      <c r="D916" s="91"/>
      <c r="E916" s="1"/>
      <c r="F916" s="1"/>
      <c r="G916" s="20"/>
      <c r="H916" s="201" t="str">
        <f t="shared" si="129"/>
        <v/>
      </c>
      <c r="I916" s="27" t="b">
        <v>0</v>
      </c>
      <c r="J916" s="92" t="str">
        <f t="shared" si="130"/>
        <v/>
      </c>
      <c r="K916" s="27" t="b">
        <f t="shared" si="126"/>
        <v>0</v>
      </c>
      <c r="L916" s="92" t="str">
        <f t="shared" si="131"/>
        <v/>
      </c>
      <c r="M916" s="27" t="b">
        <f t="shared" si="127"/>
        <v>0</v>
      </c>
      <c r="N916" s="92" t="str">
        <f t="shared" si="132"/>
        <v/>
      </c>
      <c r="O916" s="27" t="b">
        <f>IF(COUNTIF($G$13:G916,G916)&gt;1,TRUE,FALSE)</f>
        <v>0</v>
      </c>
      <c r="P916" s="92" t="str">
        <f t="shared" si="133"/>
        <v/>
      </c>
      <c r="Q916" s="28">
        <f t="shared" si="128"/>
        <v>44166</v>
      </c>
      <c r="R916" s="27" t="b">
        <f t="shared" si="134"/>
        <v>0</v>
      </c>
      <c r="S916" s="4"/>
      <c r="T916" s="4"/>
    </row>
    <row r="917" spans="1:20" s="30" customFormat="1" x14ac:dyDescent="0.25">
      <c r="A917" s="19">
        <v>905</v>
      </c>
      <c r="B917" s="20"/>
      <c r="C917" s="1"/>
      <c r="D917" s="91"/>
      <c r="E917" s="1"/>
      <c r="F917" s="1"/>
      <c r="G917" s="20"/>
      <c r="H917" s="201" t="str">
        <f t="shared" si="129"/>
        <v/>
      </c>
      <c r="I917" s="27" t="b">
        <v>0</v>
      </c>
      <c r="J917" s="92" t="str">
        <f t="shared" si="130"/>
        <v/>
      </c>
      <c r="K917" s="27" t="b">
        <f t="shared" si="126"/>
        <v>0</v>
      </c>
      <c r="L917" s="92" t="str">
        <f t="shared" si="131"/>
        <v/>
      </c>
      <c r="M917" s="27" t="b">
        <f t="shared" si="127"/>
        <v>0</v>
      </c>
      <c r="N917" s="92" t="str">
        <f t="shared" si="132"/>
        <v/>
      </c>
      <c r="O917" s="27" t="b">
        <f>IF(COUNTIF($G$13:G917,G917)&gt;1,TRUE,FALSE)</f>
        <v>0</v>
      </c>
      <c r="P917" s="92" t="str">
        <f t="shared" si="133"/>
        <v/>
      </c>
      <c r="Q917" s="28">
        <f t="shared" si="128"/>
        <v>44166</v>
      </c>
      <c r="R917" s="27" t="b">
        <f t="shared" si="134"/>
        <v>0</v>
      </c>
      <c r="S917" s="4"/>
      <c r="T917" s="4"/>
    </row>
    <row r="918" spans="1:20" s="30" customFormat="1" x14ac:dyDescent="0.25">
      <c r="A918" s="19">
        <v>906</v>
      </c>
      <c r="B918" s="20"/>
      <c r="C918" s="1"/>
      <c r="D918" s="91"/>
      <c r="E918" s="1"/>
      <c r="F918" s="1"/>
      <c r="G918" s="20"/>
      <c r="H918" s="201" t="str">
        <f t="shared" si="129"/>
        <v/>
      </c>
      <c r="I918" s="27" t="b">
        <v>0</v>
      </c>
      <c r="J918" s="92" t="str">
        <f t="shared" si="130"/>
        <v/>
      </c>
      <c r="K918" s="27" t="b">
        <f t="shared" si="126"/>
        <v>0</v>
      </c>
      <c r="L918" s="92" t="str">
        <f t="shared" si="131"/>
        <v/>
      </c>
      <c r="M918" s="27" t="b">
        <f t="shared" si="127"/>
        <v>0</v>
      </c>
      <c r="N918" s="92" t="str">
        <f t="shared" si="132"/>
        <v/>
      </c>
      <c r="O918" s="27" t="b">
        <f>IF(COUNTIF($G$13:G918,G918)&gt;1,TRUE,FALSE)</f>
        <v>0</v>
      </c>
      <c r="P918" s="92" t="str">
        <f t="shared" si="133"/>
        <v/>
      </c>
      <c r="Q918" s="28">
        <f t="shared" si="128"/>
        <v>44166</v>
      </c>
      <c r="R918" s="27" t="b">
        <f t="shared" si="134"/>
        <v>0</v>
      </c>
      <c r="S918" s="4"/>
      <c r="T918" s="4"/>
    </row>
    <row r="919" spans="1:20" s="30" customFormat="1" x14ac:dyDescent="0.25">
      <c r="A919" s="19">
        <v>907</v>
      </c>
      <c r="B919" s="20"/>
      <c r="C919" s="1"/>
      <c r="D919" s="91"/>
      <c r="E919" s="1"/>
      <c r="F919" s="1"/>
      <c r="G919" s="20"/>
      <c r="H919" s="201" t="str">
        <f t="shared" si="129"/>
        <v/>
      </c>
      <c r="I919" s="27" t="b">
        <v>0</v>
      </c>
      <c r="J919" s="92" t="str">
        <f t="shared" si="130"/>
        <v/>
      </c>
      <c r="K919" s="27" t="b">
        <f t="shared" si="126"/>
        <v>0</v>
      </c>
      <c r="L919" s="92" t="str">
        <f t="shared" si="131"/>
        <v/>
      </c>
      <c r="M919" s="27" t="b">
        <f t="shared" si="127"/>
        <v>0</v>
      </c>
      <c r="N919" s="92" t="str">
        <f t="shared" si="132"/>
        <v/>
      </c>
      <c r="O919" s="27" t="b">
        <f>IF(COUNTIF($G$13:G919,G919)&gt;1,TRUE,FALSE)</f>
        <v>0</v>
      </c>
      <c r="P919" s="92" t="str">
        <f t="shared" si="133"/>
        <v/>
      </c>
      <c r="Q919" s="28">
        <f t="shared" si="128"/>
        <v>44166</v>
      </c>
      <c r="R919" s="27" t="b">
        <f t="shared" si="134"/>
        <v>0</v>
      </c>
      <c r="S919" s="4"/>
      <c r="T919" s="4"/>
    </row>
    <row r="920" spans="1:20" s="30" customFormat="1" x14ac:dyDescent="0.25">
      <c r="A920" s="19">
        <v>908</v>
      </c>
      <c r="B920" s="20"/>
      <c r="C920" s="1"/>
      <c r="D920" s="91"/>
      <c r="E920" s="1"/>
      <c r="F920" s="1"/>
      <c r="G920" s="20"/>
      <c r="H920" s="201" t="str">
        <f t="shared" si="129"/>
        <v/>
      </c>
      <c r="I920" s="27" t="b">
        <v>0</v>
      </c>
      <c r="J920" s="92" t="str">
        <f t="shared" si="130"/>
        <v/>
      </c>
      <c r="K920" s="27" t="b">
        <f t="shared" si="126"/>
        <v>0</v>
      </c>
      <c r="L920" s="92" t="str">
        <f t="shared" si="131"/>
        <v/>
      </c>
      <c r="M920" s="27" t="b">
        <f t="shared" si="127"/>
        <v>0</v>
      </c>
      <c r="N920" s="92" t="str">
        <f t="shared" si="132"/>
        <v/>
      </c>
      <c r="O920" s="27" t="b">
        <f>IF(COUNTIF($G$13:G920,G920)&gt;1,TRUE,FALSE)</f>
        <v>0</v>
      </c>
      <c r="P920" s="92" t="str">
        <f t="shared" si="133"/>
        <v/>
      </c>
      <c r="Q920" s="28">
        <f t="shared" si="128"/>
        <v>44166</v>
      </c>
      <c r="R920" s="27" t="b">
        <f t="shared" si="134"/>
        <v>0</v>
      </c>
      <c r="S920" s="4"/>
      <c r="T920" s="4"/>
    </row>
    <row r="921" spans="1:20" s="30" customFormat="1" x14ac:dyDescent="0.25">
      <c r="A921" s="19">
        <v>909</v>
      </c>
      <c r="B921" s="20"/>
      <c r="C921" s="1"/>
      <c r="D921" s="91"/>
      <c r="E921" s="1"/>
      <c r="F921" s="1"/>
      <c r="G921" s="20"/>
      <c r="H921" s="201" t="str">
        <f t="shared" si="129"/>
        <v/>
      </c>
      <c r="I921" s="27" t="b">
        <v>0</v>
      </c>
      <c r="J921" s="92" t="str">
        <f t="shared" si="130"/>
        <v/>
      </c>
      <c r="K921" s="27" t="b">
        <f t="shared" si="126"/>
        <v>0</v>
      </c>
      <c r="L921" s="92" t="str">
        <f t="shared" si="131"/>
        <v/>
      </c>
      <c r="M921" s="27" t="b">
        <f t="shared" si="127"/>
        <v>0</v>
      </c>
      <c r="N921" s="92" t="str">
        <f t="shared" si="132"/>
        <v/>
      </c>
      <c r="O921" s="27" t="b">
        <f>IF(COUNTIF($G$13:G921,G921)&gt;1,TRUE,FALSE)</f>
        <v>0</v>
      </c>
      <c r="P921" s="92" t="str">
        <f t="shared" si="133"/>
        <v/>
      </c>
      <c r="Q921" s="28">
        <f t="shared" si="128"/>
        <v>44166</v>
      </c>
      <c r="R921" s="27" t="b">
        <f t="shared" si="134"/>
        <v>0</v>
      </c>
      <c r="S921" s="4"/>
      <c r="T921" s="4"/>
    </row>
    <row r="922" spans="1:20" s="30" customFormat="1" x14ac:dyDescent="0.25">
      <c r="A922" s="19">
        <v>910</v>
      </c>
      <c r="B922" s="20"/>
      <c r="C922" s="1"/>
      <c r="D922" s="91"/>
      <c r="E922" s="1"/>
      <c r="F922" s="1"/>
      <c r="G922" s="20"/>
      <c r="H922" s="201" t="str">
        <f t="shared" si="129"/>
        <v/>
      </c>
      <c r="I922" s="27" t="b">
        <v>0</v>
      </c>
      <c r="J922" s="92" t="str">
        <f t="shared" si="130"/>
        <v/>
      </c>
      <c r="K922" s="27" t="b">
        <f t="shared" si="126"/>
        <v>0</v>
      </c>
      <c r="L922" s="92" t="str">
        <f t="shared" si="131"/>
        <v/>
      </c>
      <c r="M922" s="27" t="b">
        <f t="shared" si="127"/>
        <v>0</v>
      </c>
      <c r="N922" s="92" t="str">
        <f t="shared" si="132"/>
        <v/>
      </c>
      <c r="O922" s="27" t="b">
        <f>IF(COUNTIF($G$13:G922,G922)&gt;1,TRUE,FALSE)</f>
        <v>0</v>
      </c>
      <c r="P922" s="92" t="str">
        <f t="shared" si="133"/>
        <v/>
      </c>
      <c r="Q922" s="28">
        <f t="shared" si="128"/>
        <v>44166</v>
      </c>
      <c r="R922" s="27" t="b">
        <f t="shared" si="134"/>
        <v>0</v>
      </c>
      <c r="S922" s="4"/>
      <c r="T922" s="4"/>
    </row>
    <row r="923" spans="1:20" s="30" customFormat="1" x14ac:dyDescent="0.25">
      <c r="A923" s="19">
        <v>911</v>
      </c>
      <c r="B923" s="20"/>
      <c r="C923" s="1"/>
      <c r="D923" s="91"/>
      <c r="E923" s="1"/>
      <c r="F923" s="1"/>
      <c r="G923" s="20"/>
      <c r="H923" s="201" t="str">
        <f t="shared" si="129"/>
        <v/>
      </c>
      <c r="I923" s="27" t="b">
        <v>0</v>
      </c>
      <c r="J923" s="92" t="str">
        <f t="shared" si="130"/>
        <v/>
      </c>
      <c r="K923" s="27" t="b">
        <f t="shared" si="126"/>
        <v>0</v>
      </c>
      <c r="L923" s="92" t="str">
        <f t="shared" si="131"/>
        <v/>
      </c>
      <c r="M923" s="27" t="b">
        <f t="shared" si="127"/>
        <v>0</v>
      </c>
      <c r="N923" s="92" t="str">
        <f t="shared" si="132"/>
        <v/>
      </c>
      <c r="O923" s="27" t="b">
        <f>IF(COUNTIF($G$13:G923,G923)&gt;1,TRUE,FALSE)</f>
        <v>0</v>
      </c>
      <c r="P923" s="92" t="str">
        <f t="shared" si="133"/>
        <v/>
      </c>
      <c r="Q923" s="28">
        <f t="shared" si="128"/>
        <v>44166</v>
      </c>
      <c r="R923" s="27" t="b">
        <f t="shared" si="134"/>
        <v>0</v>
      </c>
      <c r="S923" s="4"/>
      <c r="T923" s="4"/>
    </row>
    <row r="924" spans="1:20" s="30" customFormat="1" x14ac:dyDescent="0.25">
      <c r="A924" s="19">
        <v>912</v>
      </c>
      <c r="B924" s="20"/>
      <c r="C924" s="1"/>
      <c r="D924" s="91"/>
      <c r="E924" s="1"/>
      <c r="F924" s="1"/>
      <c r="G924" s="20"/>
      <c r="H924" s="201" t="str">
        <f t="shared" si="129"/>
        <v/>
      </c>
      <c r="I924" s="27" t="b">
        <v>0</v>
      </c>
      <c r="J924" s="92" t="str">
        <f t="shared" si="130"/>
        <v/>
      </c>
      <c r="K924" s="27" t="b">
        <f t="shared" si="126"/>
        <v>0</v>
      </c>
      <c r="L924" s="92" t="str">
        <f t="shared" si="131"/>
        <v/>
      </c>
      <c r="M924" s="27" t="b">
        <f t="shared" si="127"/>
        <v>0</v>
      </c>
      <c r="N924" s="92" t="str">
        <f t="shared" si="132"/>
        <v/>
      </c>
      <c r="O924" s="27" t="b">
        <f>IF(COUNTIF($G$13:G924,G924)&gt;1,TRUE,FALSE)</f>
        <v>0</v>
      </c>
      <c r="P924" s="92" t="str">
        <f t="shared" si="133"/>
        <v/>
      </c>
      <c r="Q924" s="28">
        <f t="shared" si="128"/>
        <v>44166</v>
      </c>
      <c r="R924" s="27" t="b">
        <f t="shared" si="134"/>
        <v>0</v>
      </c>
      <c r="S924" s="4"/>
      <c r="T924" s="4"/>
    </row>
    <row r="925" spans="1:20" s="30" customFormat="1" x14ac:dyDescent="0.25">
      <c r="A925" s="19">
        <v>913</v>
      </c>
      <c r="B925" s="20"/>
      <c r="C925" s="1"/>
      <c r="D925" s="91"/>
      <c r="E925" s="1"/>
      <c r="F925" s="1"/>
      <c r="G925" s="20"/>
      <c r="H925" s="201" t="str">
        <f t="shared" si="129"/>
        <v/>
      </c>
      <c r="I925" s="27" t="b">
        <v>0</v>
      </c>
      <c r="J925" s="92" t="str">
        <f t="shared" si="130"/>
        <v/>
      </c>
      <c r="K925" s="27" t="b">
        <f t="shared" si="126"/>
        <v>0</v>
      </c>
      <c r="L925" s="92" t="str">
        <f t="shared" si="131"/>
        <v/>
      </c>
      <c r="M925" s="27" t="b">
        <f t="shared" si="127"/>
        <v>0</v>
      </c>
      <c r="N925" s="92" t="str">
        <f t="shared" si="132"/>
        <v/>
      </c>
      <c r="O925" s="27" t="b">
        <f>IF(COUNTIF($G$13:G925,G925)&gt;1,TRUE,FALSE)</f>
        <v>0</v>
      </c>
      <c r="P925" s="92" t="str">
        <f t="shared" si="133"/>
        <v/>
      </c>
      <c r="Q925" s="28">
        <f t="shared" si="128"/>
        <v>44166</v>
      </c>
      <c r="R925" s="27" t="b">
        <f t="shared" si="134"/>
        <v>0</v>
      </c>
      <c r="S925" s="4"/>
      <c r="T925" s="4"/>
    </row>
    <row r="926" spans="1:20" s="30" customFormat="1" x14ac:dyDescent="0.25">
      <c r="A926" s="19">
        <v>914</v>
      </c>
      <c r="B926" s="20"/>
      <c r="C926" s="1"/>
      <c r="D926" s="91"/>
      <c r="E926" s="1"/>
      <c r="F926" s="1"/>
      <c r="G926" s="20"/>
      <c r="H926" s="201" t="str">
        <f t="shared" si="129"/>
        <v/>
      </c>
      <c r="I926" s="27" t="b">
        <v>0</v>
      </c>
      <c r="J926" s="92" t="str">
        <f t="shared" si="130"/>
        <v/>
      </c>
      <c r="K926" s="27" t="b">
        <f t="shared" si="126"/>
        <v>0</v>
      </c>
      <c r="L926" s="92" t="str">
        <f t="shared" si="131"/>
        <v/>
      </c>
      <c r="M926" s="27" t="b">
        <f t="shared" si="127"/>
        <v>0</v>
      </c>
      <c r="N926" s="92" t="str">
        <f t="shared" si="132"/>
        <v/>
      </c>
      <c r="O926" s="27" t="b">
        <f>IF(COUNTIF($G$13:G926,G926)&gt;1,TRUE,FALSE)</f>
        <v>0</v>
      </c>
      <c r="P926" s="92" t="str">
        <f t="shared" si="133"/>
        <v/>
      </c>
      <c r="Q926" s="28">
        <f t="shared" si="128"/>
        <v>44166</v>
      </c>
      <c r="R926" s="27" t="b">
        <f t="shared" si="134"/>
        <v>0</v>
      </c>
      <c r="S926" s="4"/>
      <c r="T926" s="4"/>
    </row>
    <row r="927" spans="1:20" s="30" customFormat="1" x14ac:dyDescent="0.25">
      <c r="A927" s="19">
        <v>915</v>
      </c>
      <c r="B927" s="20"/>
      <c r="C927" s="1"/>
      <c r="D927" s="91"/>
      <c r="E927" s="1"/>
      <c r="F927" s="1"/>
      <c r="G927" s="20"/>
      <c r="H927" s="201" t="str">
        <f t="shared" si="129"/>
        <v/>
      </c>
      <c r="I927" s="27" t="b">
        <v>0</v>
      </c>
      <c r="J927" s="92" t="str">
        <f t="shared" si="130"/>
        <v/>
      </c>
      <c r="K927" s="27" t="b">
        <f t="shared" si="126"/>
        <v>0</v>
      </c>
      <c r="L927" s="92" t="str">
        <f t="shared" si="131"/>
        <v/>
      </c>
      <c r="M927" s="27" t="b">
        <f t="shared" si="127"/>
        <v>0</v>
      </c>
      <c r="N927" s="92" t="str">
        <f t="shared" si="132"/>
        <v/>
      </c>
      <c r="O927" s="27" t="b">
        <f>IF(COUNTIF($G$13:G927,G927)&gt;1,TRUE,FALSE)</f>
        <v>0</v>
      </c>
      <c r="P927" s="92" t="str">
        <f t="shared" si="133"/>
        <v/>
      </c>
      <c r="Q927" s="28">
        <f t="shared" si="128"/>
        <v>44166</v>
      </c>
      <c r="R927" s="27" t="b">
        <f t="shared" si="134"/>
        <v>0</v>
      </c>
      <c r="S927" s="4"/>
      <c r="T927" s="4"/>
    </row>
    <row r="928" spans="1:20" s="30" customFormat="1" x14ac:dyDescent="0.25">
      <c r="A928" s="19">
        <v>916</v>
      </c>
      <c r="B928" s="20"/>
      <c r="C928" s="1"/>
      <c r="D928" s="91"/>
      <c r="E928" s="1"/>
      <c r="F928" s="1"/>
      <c r="G928" s="20"/>
      <c r="H928" s="201" t="str">
        <f t="shared" si="129"/>
        <v/>
      </c>
      <c r="I928" s="27" t="b">
        <v>0</v>
      </c>
      <c r="J928" s="92" t="str">
        <f t="shared" si="130"/>
        <v/>
      </c>
      <c r="K928" s="27" t="b">
        <f t="shared" si="126"/>
        <v>0</v>
      </c>
      <c r="L928" s="92" t="str">
        <f t="shared" si="131"/>
        <v/>
      </c>
      <c r="M928" s="27" t="b">
        <f t="shared" si="127"/>
        <v>0</v>
      </c>
      <c r="N928" s="92" t="str">
        <f t="shared" si="132"/>
        <v/>
      </c>
      <c r="O928" s="27" t="b">
        <f>IF(COUNTIF($G$13:G928,G928)&gt;1,TRUE,FALSE)</f>
        <v>0</v>
      </c>
      <c r="P928" s="92" t="str">
        <f t="shared" si="133"/>
        <v/>
      </c>
      <c r="Q928" s="28">
        <f t="shared" si="128"/>
        <v>44166</v>
      </c>
      <c r="R928" s="27" t="b">
        <f t="shared" si="134"/>
        <v>0</v>
      </c>
      <c r="S928" s="4"/>
      <c r="T928" s="4"/>
    </row>
    <row r="929" spans="1:20" s="30" customFormat="1" x14ac:dyDescent="0.25">
      <c r="A929" s="19">
        <v>917</v>
      </c>
      <c r="B929" s="20"/>
      <c r="C929" s="1"/>
      <c r="D929" s="91"/>
      <c r="E929" s="1"/>
      <c r="F929" s="1"/>
      <c r="G929" s="20"/>
      <c r="H929" s="201" t="str">
        <f t="shared" si="129"/>
        <v/>
      </c>
      <c r="I929" s="27" t="b">
        <v>0</v>
      </c>
      <c r="J929" s="92" t="str">
        <f t="shared" si="130"/>
        <v/>
      </c>
      <c r="K929" s="27" t="b">
        <f t="shared" si="126"/>
        <v>0</v>
      </c>
      <c r="L929" s="92" t="str">
        <f t="shared" si="131"/>
        <v/>
      </c>
      <c r="M929" s="27" t="b">
        <f t="shared" si="127"/>
        <v>0</v>
      </c>
      <c r="N929" s="92" t="str">
        <f t="shared" si="132"/>
        <v/>
      </c>
      <c r="O929" s="27" t="b">
        <f>IF(COUNTIF($G$13:G929,G929)&gt;1,TRUE,FALSE)</f>
        <v>0</v>
      </c>
      <c r="P929" s="92" t="str">
        <f t="shared" si="133"/>
        <v/>
      </c>
      <c r="Q929" s="28">
        <f t="shared" si="128"/>
        <v>44166</v>
      </c>
      <c r="R929" s="27" t="b">
        <f t="shared" si="134"/>
        <v>0</v>
      </c>
      <c r="S929" s="4"/>
      <c r="T929" s="4"/>
    </row>
    <row r="930" spans="1:20" s="30" customFormat="1" x14ac:dyDescent="0.25">
      <c r="A930" s="19">
        <v>918</v>
      </c>
      <c r="B930" s="20"/>
      <c r="C930" s="1"/>
      <c r="D930" s="91"/>
      <c r="E930" s="1"/>
      <c r="F930" s="1"/>
      <c r="G930" s="20"/>
      <c r="H930" s="201" t="str">
        <f t="shared" si="129"/>
        <v/>
      </c>
      <c r="I930" s="27" t="b">
        <v>0</v>
      </c>
      <c r="J930" s="92" t="str">
        <f t="shared" si="130"/>
        <v/>
      </c>
      <c r="K930" s="27" t="b">
        <f t="shared" si="126"/>
        <v>0</v>
      </c>
      <c r="L930" s="92" t="str">
        <f t="shared" si="131"/>
        <v/>
      </c>
      <c r="M930" s="27" t="b">
        <f t="shared" si="127"/>
        <v>0</v>
      </c>
      <c r="N930" s="92" t="str">
        <f t="shared" si="132"/>
        <v/>
      </c>
      <c r="O930" s="27" t="b">
        <f>IF(COUNTIF($G$13:G930,G930)&gt;1,TRUE,FALSE)</f>
        <v>0</v>
      </c>
      <c r="P930" s="92" t="str">
        <f t="shared" si="133"/>
        <v/>
      </c>
      <c r="Q930" s="28">
        <f t="shared" si="128"/>
        <v>44166</v>
      </c>
      <c r="R930" s="27" t="b">
        <f t="shared" si="134"/>
        <v>0</v>
      </c>
      <c r="S930" s="4"/>
      <c r="T930" s="4"/>
    </row>
    <row r="931" spans="1:20" s="30" customFormat="1" x14ac:dyDescent="0.25">
      <c r="A931" s="19">
        <v>919</v>
      </c>
      <c r="B931" s="20"/>
      <c r="C931" s="1"/>
      <c r="D931" s="91"/>
      <c r="E931" s="1"/>
      <c r="F931" s="1"/>
      <c r="G931" s="20"/>
      <c r="H931" s="201" t="str">
        <f t="shared" si="129"/>
        <v/>
      </c>
      <c r="I931" s="27" t="b">
        <v>0</v>
      </c>
      <c r="J931" s="92" t="str">
        <f t="shared" si="130"/>
        <v/>
      </c>
      <c r="K931" s="27" t="b">
        <f t="shared" si="126"/>
        <v>0</v>
      </c>
      <c r="L931" s="92" t="str">
        <f t="shared" si="131"/>
        <v/>
      </c>
      <c r="M931" s="27" t="b">
        <f t="shared" si="127"/>
        <v>0</v>
      </c>
      <c r="N931" s="92" t="str">
        <f t="shared" si="132"/>
        <v/>
      </c>
      <c r="O931" s="27" t="b">
        <f>IF(COUNTIF($G$13:G931,G931)&gt;1,TRUE,FALSE)</f>
        <v>0</v>
      </c>
      <c r="P931" s="92" t="str">
        <f t="shared" si="133"/>
        <v/>
      </c>
      <c r="Q931" s="28">
        <f t="shared" si="128"/>
        <v>44166</v>
      </c>
      <c r="R931" s="27" t="b">
        <f t="shared" si="134"/>
        <v>0</v>
      </c>
      <c r="S931" s="4"/>
      <c r="T931" s="4"/>
    </row>
    <row r="932" spans="1:20" s="30" customFormat="1" x14ac:dyDescent="0.25">
      <c r="A932" s="19">
        <v>920</v>
      </c>
      <c r="B932" s="20"/>
      <c r="C932" s="1"/>
      <c r="D932" s="91"/>
      <c r="E932" s="1"/>
      <c r="F932" s="1"/>
      <c r="G932" s="20"/>
      <c r="H932" s="201" t="str">
        <f t="shared" si="129"/>
        <v/>
      </c>
      <c r="I932" s="27" t="b">
        <v>0</v>
      </c>
      <c r="J932" s="92" t="str">
        <f t="shared" si="130"/>
        <v/>
      </c>
      <c r="K932" s="27" t="b">
        <f t="shared" si="126"/>
        <v>0</v>
      </c>
      <c r="L932" s="92" t="str">
        <f t="shared" si="131"/>
        <v/>
      </c>
      <c r="M932" s="27" t="b">
        <f t="shared" si="127"/>
        <v>0</v>
      </c>
      <c r="N932" s="92" t="str">
        <f t="shared" si="132"/>
        <v/>
      </c>
      <c r="O932" s="27" t="b">
        <f>IF(COUNTIF($G$13:G932,G932)&gt;1,TRUE,FALSE)</f>
        <v>0</v>
      </c>
      <c r="P932" s="92" t="str">
        <f t="shared" si="133"/>
        <v/>
      </c>
      <c r="Q932" s="28">
        <f t="shared" si="128"/>
        <v>44166</v>
      </c>
      <c r="R932" s="27" t="b">
        <f t="shared" si="134"/>
        <v>0</v>
      </c>
      <c r="S932" s="4"/>
      <c r="T932" s="4"/>
    </row>
    <row r="933" spans="1:20" s="30" customFormat="1" x14ac:dyDescent="0.25">
      <c r="A933" s="19">
        <v>921</v>
      </c>
      <c r="B933" s="20"/>
      <c r="C933" s="1"/>
      <c r="D933" s="91"/>
      <c r="E933" s="1"/>
      <c r="F933" s="1"/>
      <c r="G933" s="20"/>
      <c r="H933" s="201" t="str">
        <f t="shared" si="129"/>
        <v/>
      </c>
      <c r="I933" s="27" t="b">
        <v>0</v>
      </c>
      <c r="J933" s="92" t="str">
        <f t="shared" si="130"/>
        <v/>
      </c>
      <c r="K933" s="27" t="b">
        <f t="shared" si="126"/>
        <v>0</v>
      </c>
      <c r="L933" s="92" t="str">
        <f t="shared" si="131"/>
        <v/>
      </c>
      <c r="M933" s="27" t="b">
        <f t="shared" si="127"/>
        <v>0</v>
      </c>
      <c r="N933" s="92" t="str">
        <f t="shared" si="132"/>
        <v/>
      </c>
      <c r="O933" s="27" t="b">
        <f>IF(COUNTIF($G$13:G933,G933)&gt;1,TRUE,FALSE)</f>
        <v>0</v>
      </c>
      <c r="P933" s="92" t="str">
        <f t="shared" si="133"/>
        <v/>
      </c>
      <c r="Q933" s="28">
        <f t="shared" si="128"/>
        <v>44166</v>
      </c>
      <c r="R933" s="27" t="b">
        <f t="shared" si="134"/>
        <v>0</v>
      </c>
      <c r="S933" s="4"/>
      <c r="T933" s="4"/>
    </row>
    <row r="934" spans="1:20" s="30" customFormat="1" x14ac:dyDescent="0.25">
      <c r="A934" s="19">
        <v>922</v>
      </c>
      <c r="B934" s="20"/>
      <c r="C934" s="1"/>
      <c r="D934" s="91"/>
      <c r="E934" s="1"/>
      <c r="F934" s="1"/>
      <c r="G934" s="20"/>
      <c r="H934" s="201" t="str">
        <f t="shared" si="129"/>
        <v/>
      </c>
      <c r="I934" s="27" t="b">
        <v>0</v>
      </c>
      <c r="J934" s="92" t="str">
        <f t="shared" si="130"/>
        <v/>
      </c>
      <c r="K934" s="27" t="b">
        <f t="shared" si="126"/>
        <v>0</v>
      </c>
      <c r="L934" s="92" t="str">
        <f t="shared" si="131"/>
        <v/>
      </c>
      <c r="M934" s="27" t="b">
        <f t="shared" si="127"/>
        <v>0</v>
      </c>
      <c r="N934" s="92" t="str">
        <f t="shared" si="132"/>
        <v/>
      </c>
      <c r="O934" s="27" t="b">
        <f>IF(COUNTIF($G$13:G934,G934)&gt;1,TRUE,FALSE)</f>
        <v>0</v>
      </c>
      <c r="P934" s="92" t="str">
        <f t="shared" si="133"/>
        <v/>
      </c>
      <c r="Q934" s="28">
        <f t="shared" si="128"/>
        <v>44166</v>
      </c>
      <c r="R934" s="27" t="b">
        <f t="shared" si="134"/>
        <v>0</v>
      </c>
      <c r="S934" s="4"/>
      <c r="T934" s="4"/>
    </row>
    <row r="935" spans="1:20" s="30" customFormat="1" x14ac:dyDescent="0.25">
      <c r="A935" s="19">
        <v>923</v>
      </c>
      <c r="B935" s="20"/>
      <c r="C935" s="1"/>
      <c r="D935" s="91"/>
      <c r="E935" s="1"/>
      <c r="F935" s="1"/>
      <c r="G935" s="20"/>
      <c r="H935" s="201" t="str">
        <f t="shared" si="129"/>
        <v/>
      </c>
      <c r="I935" s="27" t="b">
        <v>0</v>
      </c>
      <c r="J935" s="92" t="str">
        <f t="shared" si="130"/>
        <v/>
      </c>
      <c r="K935" s="27" t="b">
        <f t="shared" si="126"/>
        <v>0</v>
      </c>
      <c r="L935" s="92" t="str">
        <f t="shared" si="131"/>
        <v/>
      </c>
      <c r="M935" s="27" t="b">
        <f t="shared" si="127"/>
        <v>0</v>
      </c>
      <c r="N935" s="92" t="str">
        <f t="shared" si="132"/>
        <v/>
      </c>
      <c r="O935" s="27" t="b">
        <f>IF(COUNTIF($G$13:G935,G935)&gt;1,TRUE,FALSE)</f>
        <v>0</v>
      </c>
      <c r="P935" s="92" t="str">
        <f t="shared" si="133"/>
        <v/>
      </c>
      <c r="Q935" s="28">
        <f t="shared" si="128"/>
        <v>44166</v>
      </c>
      <c r="R935" s="27" t="b">
        <f t="shared" si="134"/>
        <v>0</v>
      </c>
      <c r="S935" s="4"/>
      <c r="T935" s="4"/>
    </row>
    <row r="936" spans="1:20" s="30" customFormat="1" x14ac:dyDescent="0.25">
      <c r="A936" s="19">
        <v>924</v>
      </c>
      <c r="B936" s="20"/>
      <c r="C936" s="1"/>
      <c r="D936" s="91"/>
      <c r="E936" s="1"/>
      <c r="F936" s="1"/>
      <c r="G936" s="20"/>
      <c r="H936" s="201" t="str">
        <f t="shared" si="129"/>
        <v/>
      </c>
      <c r="I936" s="27" t="b">
        <v>0</v>
      </c>
      <c r="J936" s="92" t="str">
        <f t="shared" si="130"/>
        <v/>
      </c>
      <c r="K936" s="27" t="b">
        <f t="shared" si="126"/>
        <v>0</v>
      </c>
      <c r="L936" s="92" t="str">
        <f t="shared" si="131"/>
        <v/>
      </c>
      <c r="M936" s="27" t="b">
        <f t="shared" si="127"/>
        <v>0</v>
      </c>
      <c r="N936" s="92" t="str">
        <f t="shared" si="132"/>
        <v/>
      </c>
      <c r="O936" s="27" t="b">
        <f>IF(COUNTIF($G$13:G936,G936)&gt;1,TRUE,FALSE)</f>
        <v>0</v>
      </c>
      <c r="P936" s="92" t="str">
        <f t="shared" si="133"/>
        <v/>
      </c>
      <c r="Q936" s="28">
        <f t="shared" si="128"/>
        <v>44166</v>
      </c>
      <c r="R936" s="27" t="b">
        <f t="shared" si="134"/>
        <v>0</v>
      </c>
      <c r="S936" s="4"/>
      <c r="T936" s="4"/>
    </row>
    <row r="937" spans="1:20" s="30" customFormat="1" x14ac:dyDescent="0.25">
      <c r="A937" s="19">
        <v>925</v>
      </c>
      <c r="B937" s="20"/>
      <c r="C937" s="1"/>
      <c r="D937" s="91"/>
      <c r="E937" s="1"/>
      <c r="F937" s="1"/>
      <c r="G937" s="20"/>
      <c r="H937" s="201" t="str">
        <f t="shared" si="129"/>
        <v/>
      </c>
      <c r="I937" s="27" t="b">
        <v>0</v>
      </c>
      <c r="J937" s="92" t="str">
        <f t="shared" si="130"/>
        <v/>
      </c>
      <c r="K937" s="27" t="b">
        <f t="shared" si="126"/>
        <v>0</v>
      </c>
      <c r="L937" s="92" t="str">
        <f t="shared" si="131"/>
        <v/>
      </c>
      <c r="M937" s="27" t="b">
        <f t="shared" si="127"/>
        <v>0</v>
      </c>
      <c r="N937" s="92" t="str">
        <f t="shared" si="132"/>
        <v/>
      </c>
      <c r="O937" s="27" t="b">
        <f>IF(COUNTIF($G$13:G937,G937)&gt;1,TRUE,FALSE)</f>
        <v>0</v>
      </c>
      <c r="P937" s="92" t="str">
        <f t="shared" si="133"/>
        <v/>
      </c>
      <c r="Q937" s="28">
        <f t="shared" si="128"/>
        <v>44166</v>
      </c>
      <c r="R937" s="27" t="b">
        <f t="shared" si="134"/>
        <v>0</v>
      </c>
      <c r="S937" s="4"/>
      <c r="T937" s="4"/>
    </row>
    <row r="938" spans="1:20" s="30" customFormat="1" x14ac:dyDescent="0.25">
      <c r="A938" s="19">
        <v>926</v>
      </c>
      <c r="B938" s="20"/>
      <c r="C938" s="1"/>
      <c r="D938" s="91"/>
      <c r="E938" s="1"/>
      <c r="F938" s="1"/>
      <c r="G938" s="20"/>
      <c r="H938" s="201" t="str">
        <f t="shared" si="129"/>
        <v/>
      </c>
      <c r="I938" s="27" t="b">
        <v>0</v>
      </c>
      <c r="J938" s="92" t="str">
        <f t="shared" si="130"/>
        <v/>
      </c>
      <c r="K938" s="27" t="b">
        <f t="shared" si="126"/>
        <v>0</v>
      </c>
      <c r="L938" s="92" t="str">
        <f t="shared" si="131"/>
        <v/>
      </c>
      <c r="M938" s="27" t="b">
        <f t="shared" si="127"/>
        <v>0</v>
      </c>
      <c r="N938" s="92" t="str">
        <f t="shared" si="132"/>
        <v/>
      </c>
      <c r="O938" s="27" t="b">
        <f>IF(COUNTIF($G$13:G938,G938)&gt;1,TRUE,FALSE)</f>
        <v>0</v>
      </c>
      <c r="P938" s="92" t="str">
        <f t="shared" si="133"/>
        <v/>
      </c>
      <c r="Q938" s="28">
        <f t="shared" si="128"/>
        <v>44166</v>
      </c>
      <c r="R938" s="27" t="b">
        <f t="shared" si="134"/>
        <v>0</v>
      </c>
      <c r="S938" s="4"/>
      <c r="T938" s="4"/>
    </row>
    <row r="939" spans="1:20" s="30" customFormat="1" x14ac:dyDescent="0.25">
      <c r="A939" s="19">
        <v>927</v>
      </c>
      <c r="B939" s="20"/>
      <c r="C939" s="1"/>
      <c r="D939" s="91"/>
      <c r="E939" s="1"/>
      <c r="F939" s="1"/>
      <c r="G939" s="20"/>
      <c r="H939" s="201" t="str">
        <f t="shared" si="129"/>
        <v/>
      </c>
      <c r="I939" s="27" t="b">
        <v>0</v>
      </c>
      <c r="J939" s="92" t="str">
        <f t="shared" si="130"/>
        <v/>
      </c>
      <c r="K939" s="27" t="b">
        <f t="shared" si="126"/>
        <v>0</v>
      </c>
      <c r="L939" s="92" t="str">
        <f t="shared" si="131"/>
        <v/>
      </c>
      <c r="M939" s="27" t="b">
        <f t="shared" si="127"/>
        <v>0</v>
      </c>
      <c r="N939" s="92" t="str">
        <f t="shared" si="132"/>
        <v/>
      </c>
      <c r="O939" s="27" t="b">
        <f>IF(COUNTIF($G$13:G939,G939)&gt;1,TRUE,FALSE)</f>
        <v>0</v>
      </c>
      <c r="P939" s="92" t="str">
        <f t="shared" si="133"/>
        <v/>
      </c>
      <c r="Q939" s="28">
        <f t="shared" si="128"/>
        <v>44166</v>
      </c>
      <c r="R939" s="27" t="b">
        <f t="shared" si="134"/>
        <v>0</v>
      </c>
      <c r="S939" s="4"/>
      <c r="T939" s="4"/>
    </row>
    <row r="940" spans="1:20" s="30" customFormat="1" x14ac:dyDescent="0.25">
      <c r="A940" s="19">
        <v>928</v>
      </c>
      <c r="B940" s="20"/>
      <c r="C940" s="1"/>
      <c r="D940" s="91"/>
      <c r="E940" s="1"/>
      <c r="F940" s="1"/>
      <c r="G940" s="20"/>
      <c r="H940" s="201" t="str">
        <f t="shared" si="129"/>
        <v/>
      </c>
      <c r="I940" s="27" t="b">
        <v>0</v>
      </c>
      <c r="J940" s="92" t="str">
        <f t="shared" si="130"/>
        <v/>
      </c>
      <c r="K940" s="27" t="b">
        <f t="shared" si="126"/>
        <v>0</v>
      </c>
      <c r="L940" s="92" t="str">
        <f t="shared" si="131"/>
        <v/>
      </c>
      <c r="M940" s="27" t="b">
        <f t="shared" si="127"/>
        <v>0</v>
      </c>
      <c r="N940" s="92" t="str">
        <f t="shared" si="132"/>
        <v/>
      </c>
      <c r="O940" s="27" t="b">
        <f>IF(COUNTIF($G$13:G940,G940)&gt;1,TRUE,FALSE)</f>
        <v>0</v>
      </c>
      <c r="P940" s="92" t="str">
        <f t="shared" si="133"/>
        <v/>
      </c>
      <c r="Q940" s="28">
        <f t="shared" si="128"/>
        <v>44166</v>
      </c>
      <c r="R940" s="27" t="b">
        <f t="shared" si="134"/>
        <v>0</v>
      </c>
      <c r="S940" s="4"/>
      <c r="T940" s="4"/>
    </row>
    <row r="941" spans="1:20" s="30" customFormat="1" x14ac:dyDescent="0.25">
      <c r="A941" s="19">
        <v>929</v>
      </c>
      <c r="B941" s="20"/>
      <c r="C941" s="1"/>
      <c r="D941" s="91"/>
      <c r="E941" s="1"/>
      <c r="F941" s="1"/>
      <c r="G941" s="20"/>
      <c r="H941" s="201" t="str">
        <f t="shared" si="129"/>
        <v/>
      </c>
      <c r="I941" s="27" t="b">
        <v>0</v>
      </c>
      <c r="J941" s="92" t="str">
        <f t="shared" si="130"/>
        <v/>
      </c>
      <c r="K941" s="27" t="b">
        <f t="shared" si="126"/>
        <v>0</v>
      </c>
      <c r="L941" s="92" t="str">
        <f t="shared" si="131"/>
        <v/>
      </c>
      <c r="M941" s="27" t="b">
        <f t="shared" si="127"/>
        <v>0</v>
      </c>
      <c r="N941" s="92" t="str">
        <f t="shared" si="132"/>
        <v/>
      </c>
      <c r="O941" s="27" t="b">
        <f>IF(COUNTIF($G$13:G941,G941)&gt;1,TRUE,FALSE)</f>
        <v>0</v>
      </c>
      <c r="P941" s="92" t="str">
        <f t="shared" si="133"/>
        <v/>
      </c>
      <c r="Q941" s="28">
        <f t="shared" si="128"/>
        <v>44166</v>
      </c>
      <c r="R941" s="27" t="b">
        <f t="shared" si="134"/>
        <v>0</v>
      </c>
      <c r="S941" s="4"/>
      <c r="T941" s="4"/>
    </row>
    <row r="942" spans="1:20" s="30" customFormat="1" x14ac:dyDescent="0.25">
      <c r="A942" s="19">
        <v>930</v>
      </c>
      <c r="B942" s="20"/>
      <c r="C942" s="1"/>
      <c r="D942" s="91"/>
      <c r="E942" s="1"/>
      <c r="F942" s="1"/>
      <c r="G942" s="20"/>
      <c r="H942" s="201" t="str">
        <f t="shared" si="129"/>
        <v/>
      </c>
      <c r="I942" s="27" t="b">
        <v>0</v>
      </c>
      <c r="J942" s="92" t="str">
        <f t="shared" si="130"/>
        <v/>
      </c>
      <c r="K942" s="27" t="b">
        <f t="shared" si="126"/>
        <v>0</v>
      </c>
      <c r="L942" s="92" t="str">
        <f t="shared" si="131"/>
        <v/>
      </c>
      <c r="M942" s="27" t="b">
        <f t="shared" si="127"/>
        <v>0</v>
      </c>
      <c r="N942" s="92" t="str">
        <f t="shared" si="132"/>
        <v/>
      </c>
      <c r="O942" s="27" t="b">
        <f>IF(COUNTIF($G$13:G942,G942)&gt;1,TRUE,FALSE)</f>
        <v>0</v>
      </c>
      <c r="P942" s="92" t="str">
        <f t="shared" si="133"/>
        <v/>
      </c>
      <c r="Q942" s="28">
        <f t="shared" si="128"/>
        <v>44166</v>
      </c>
      <c r="R942" s="27" t="b">
        <f t="shared" si="134"/>
        <v>0</v>
      </c>
      <c r="S942" s="4"/>
      <c r="T942" s="4"/>
    </row>
    <row r="943" spans="1:20" s="30" customFormat="1" x14ac:dyDescent="0.25">
      <c r="A943" s="19">
        <v>931</v>
      </c>
      <c r="B943" s="20"/>
      <c r="C943" s="1"/>
      <c r="D943" s="91"/>
      <c r="E943" s="1"/>
      <c r="F943" s="1"/>
      <c r="G943" s="20"/>
      <c r="H943" s="201" t="str">
        <f t="shared" si="129"/>
        <v/>
      </c>
      <c r="I943" s="27" t="b">
        <v>0</v>
      </c>
      <c r="J943" s="92" t="str">
        <f t="shared" si="130"/>
        <v/>
      </c>
      <c r="K943" s="27" t="b">
        <f t="shared" si="126"/>
        <v>0</v>
      </c>
      <c r="L943" s="92" t="str">
        <f t="shared" si="131"/>
        <v/>
      </c>
      <c r="M943" s="27" t="b">
        <f t="shared" si="127"/>
        <v>0</v>
      </c>
      <c r="N943" s="92" t="str">
        <f t="shared" si="132"/>
        <v/>
      </c>
      <c r="O943" s="27" t="b">
        <f>IF(COUNTIF($G$13:G943,G943)&gt;1,TRUE,FALSE)</f>
        <v>0</v>
      </c>
      <c r="P943" s="92" t="str">
        <f t="shared" si="133"/>
        <v/>
      </c>
      <c r="Q943" s="28">
        <f t="shared" si="128"/>
        <v>44166</v>
      </c>
      <c r="R943" s="27" t="b">
        <f t="shared" si="134"/>
        <v>0</v>
      </c>
      <c r="S943" s="4"/>
      <c r="T943" s="4"/>
    </row>
    <row r="944" spans="1:20" s="30" customFormat="1" x14ac:dyDescent="0.25">
      <c r="A944" s="19">
        <v>932</v>
      </c>
      <c r="B944" s="20"/>
      <c r="C944" s="1"/>
      <c r="D944" s="91"/>
      <c r="E944" s="1"/>
      <c r="F944" s="1"/>
      <c r="G944" s="20"/>
      <c r="H944" s="201" t="str">
        <f t="shared" si="129"/>
        <v/>
      </c>
      <c r="I944" s="27" t="b">
        <v>0</v>
      </c>
      <c r="J944" s="92" t="str">
        <f t="shared" si="130"/>
        <v/>
      </c>
      <c r="K944" s="27" t="b">
        <f t="shared" si="126"/>
        <v>0</v>
      </c>
      <c r="L944" s="92" t="str">
        <f t="shared" si="131"/>
        <v/>
      </c>
      <c r="M944" s="27" t="b">
        <f t="shared" si="127"/>
        <v>0</v>
      </c>
      <c r="N944" s="92" t="str">
        <f t="shared" si="132"/>
        <v/>
      </c>
      <c r="O944" s="27" t="b">
        <f>IF(COUNTIF($G$13:G944,G944)&gt;1,TRUE,FALSE)</f>
        <v>0</v>
      </c>
      <c r="P944" s="92" t="str">
        <f t="shared" si="133"/>
        <v/>
      </c>
      <c r="Q944" s="28">
        <f t="shared" si="128"/>
        <v>44166</v>
      </c>
      <c r="R944" s="27" t="b">
        <f t="shared" si="134"/>
        <v>0</v>
      </c>
      <c r="S944" s="4"/>
      <c r="T944" s="4"/>
    </row>
    <row r="945" spans="1:20" s="30" customFormat="1" x14ac:dyDescent="0.25">
      <c r="A945" s="19">
        <v>933</v>
      </c>
      <c r="B945" s="20"/>
      <c r="C945" s="1"/>
      <c r="D945" s="91"/>
      <c r="E945" s="1"/>
      <c r="F945" s="1"/>
      <c r="G945" s="20"/>
      <c r="H945" s="201" t="str">
        <f t="shared" si="129"/>
        <v/>
      </c>
      <c r="I945" s="27" t="b">
        <v>0</v>
      </c>
      <c r="J945" s="92" t="str">
        <f t="shared" si="130"/>
        <v/>
      </c>
      <c r="K945" s="27" t="b">
        <f t="shared" si="126"/>
        <v>0</v>
      </c>
      <c r="L945" s="92" t="str">
        <f t="shared" si="131"/>
        <v/>
      </c>
      <c r="M945" s="27" t="b">
        <f t="shared" si="127"/>
        <v>0</v>
      </c>
      <c r="N945" s="92" t="str">
        <f t="shared" si="132"/>
        <v/>
      </c>
      <c r="O945" s="27" t="b">
        <f>IF(COUNTIF($G$13:G945,G945)&gt;1,TRUE,FALSE)</f>
        <v>0</v>
      </c>
      <c r="P945" s="92" t="str">
        <f t="shared" si="133"/>
        <v/>
      </c>
      <c r="Q945" s="28">
        <f t="shared" si="128"/>
        <v>44166</v>
      </c>
      <c r="R945" s="27" t="b">
        <f t="shared" si="134"/>
        <v>0</v>
      </c>
      <c r="S945" s="4"/>
      <c r="T945" s="4"/>
    </row>
    <row r="946" spans="1:20" s="30" customFormat="1" x14ac:dyDescent="0.25">
      <c r="A946" s="19">
        <v>934</v>
      </c>
      <c r="B946" s="20"/>
      <c r="C946" s="1"/>
      <c r="D946" s="91"/>
      <c r="E946" s="1"/>
      <c r="F946" s="1"/>
      <c r="G946" s="20"/>
      <c r="H946" s="201" t="str">
        <f t="shared" si="129"/>
        <v/>
      </c>
      <c r="I946" s="27" t="b">
        <v>0</v>
      </c>
      <c r="J946" s="92" t="str">
        <f t="shared" si="130"/>
        <v/>
      </c>
      <c r="K946" s="27" t="b">
        <f t="shared" si="126"/>
        <v>0</v>
      </c>
      <c r="L946" s="92" t="str">
        <f t="shared" si="131"/>
        <v/>
      </c>
      <c r="M946" s="27" t="b">
        <f t="shared" si="127"/>
        <v>0</v>
      </c>
      <c r="N946" s="92" t="str">
        <f t="shared" si="132"/>
        <v/>
      </c>
      <c r="O946" s="27" t="b">
        <f>IF(COUNTIF($G$13:G946,G946)&gt;1,TRUE,FALSE)</f>
        <v>0</v>
      </c>
      <c r="P946" s="92" t="str">
        <f t="shared" si="133"/>
        <v/>
      </c>
      <c r="Q946" s="28">
        <f t="shared" si="128"/>
        <v>44166</v>
      </c>
      <c r="R946" s="27" t="b">
        <f t="shared" si="134"/>
        <v>0</v>
      </c>
      <c r="S946" s="4"/>
      <c r="T946" s="4"/>
    </row>
    <row r="947" spans="1:20" s="30" customFormat="1" x14ac:dyDescent="0.25">
      <c r="A947" s="19">
        <v>935</v>
      </c>
      <c r="B947" s="20"/>
      <c r="C947" s="1"/>
      <c r="D947" s="91"/>
      <c r="E947" s="1"/>
      <c r="F947" s="1"/>
      <c r="G947" s="20"/>
      <c r="H947" s="201" t="str">
        <f t="shared" si="129"/>
        <v/>
      </c>
      <c r="I947" s="27" t="b">
        <v>0</v>
      </c>
      <c r="J947" s="92" t="str">
        <f t="shared" si="130"/>
        <v/>
      </c>
      <c r="K947" s="27" t="b">
        <f t="shared" si="126"/>
        <v>0</v>
      </c>
      <c r="L947" s="92" t="str">
        <f t="shared" si="131"/>
        <v/>
      </c>
      <c r="M947" s="27" t="b">
        <f t="shared" si="127"/>
        <v>0</v>
      </c>
      <c r="N947" s="92" t="str">
        <f t="shared" si="132"/>
        <v/>
      </c>
      <c r="O947" s="27" t="b">
        <f>IF(COUNTIF($G$13:G947,G947)&gt;1,TRUE,FALSE)</f>
        <v>0</v>
      </c>
      <c r="P947" s="92" t="str">
        <f t="shared" si="133"/>
        <v/>
      </c>
      <c r="Q947" s="28">
        <f t="shared" si="128"/>
        <v>44166</v>
      </c>
      <c r="R947" s="27" t="b">
        <f t="shared" si="134"/>
        <v>0</v>
      </c>
      <c r="S947" s="4"/>
      <c r="T947" s="4"/>
    </row>
    <row r="948" spans="1:20" s="30" customFormat="1" x14ac:dyDescent="0.25">
      <c r="A948" s="19">
        <v>936</v>
      </c>
      <c r="B948" s="20"/>
      <c r="C948" s="1"/>
      <c r="D948" s="91"/>
      <c r="E948" s="1"/>
      <c r="F948" s="1"/>
      <c r="G948" s="20"/>
      <c r="H948" s="201" t="str">
        <f t="shared" si="129"/>
        <v/>
      </c>
      <c r="I948" s="27" t="b">
        <v>0</v>
      </c>
      <c r="J948" s="92" t="str">
        <f t="shared" si="130"/>
        <v/>
      </c>
      <c r="K948" s="27" t="b">
        <f t="shared" si="126"/>
        <v>0</v>
      </c>
      <c r="L948" s="92" t="str">
        <f t="shared" si="131"/>
        <v/>
      </c>
      <c r="M948" s="27" t="b">
        <f t="shared" si="127"/>
        <v>0</v>
      </c>
      <c r="N948" s="92" t="str">
        <f t="shared" si="132"/>
        <v/>
      </c>
      <c r="O948" s="27" t="b">
        <f>IF(COUNTIF($G$13:G948,G948)&gt;1,TRUE,FALSE)</f>
        <v>0</v>
      </c>
      <c r="P948" s="92" t="str">
        <f t="shared" si="133"/>
        <v/>
      </c>
      <c r="Q948" s="28">
        <f t="shared" si="128"/>
        <v>44166</v>
      </c>
      <c r="R948" s="27" t="b">
        <f t="shared" si="134"/>
        <v>0</v>
      </c>
      <c r="S948" s="4"/>
      <c r="T948" s="4"/>
    </row>
    <row r="949" spans="1:20" s="30" customFormat="1" x14ac:dyDescent="0.25">
      <c r="A949" s="19">
        <v>937</v>
      </c>
      <c r="B949" s="20"/>
      <c r="C949" s="1"/>
      <c r="D949" s="91"/>
      <c r="E949" s="1"/>
      <c r="F949" s="1"/>
      <c r="G949" s="20"/>
      <c r="H949" s="201" t="str">
        <f t="shared" si="129"/>
        <v/>
      </c>
      <c r="I949" s="27" t="b">
        <v>0</v>
      </c>
      <c r="J949" s="92" t="str">
        <f t="shared" si="130"/>
        <v/>
      </c>
      <c r="K949" s="27" t="b">
        <f t="shared" si="126"/>
        <v>0</v>
      </c>
      <c r="L949" s="92" t="str">
        <f t="shared" si="131"/>
        <v/>
      </c>
      <c r="M949" s="27" t="b">
        <f t="shared" si="127"/>
        <v>0</v>
      </c>
      <c r="N949" s="92" t="str">
        <f t="shared" si="132"/>
        <v/>
      </c>
      <c r="O949" s="27" t="b">
        <f>IF(COUNTIF($G$13:G949,G949)&gt;1,TRUE,FALSE)</f>
        <v>0</v>
      </c>
      <c r="P949" s="92" t="str">
        <f t="shared" si="133"/>
        <v/>
      </c>
      <c r="Q949" s="28">
        <f t="shared" si="128"/>
        <v>44166</v>
      </c>
      <c r="R949" s="27" t="b">
        <f t="shared" si="134"/>
        <v>0</v>
      </c>
      <c r="S949" s="4"/>
      <c r="T949" s="4"/>
    </row>
    <row r="950" spans="1:20" s="30" customFormat="1" x14ac:dyDescent="0.25">
      <c r="A950" s="19">
        <v>938</v>
      </c>
      <c r="B950" s="20"/>
      <c r="C950" s="1"/>
      <c r="D950" s="91"/>
      <c r="E950" s="1"/>
      <c r="F950" s="1"/>
      <c r="G950" s="20"/>
      <c r="H950" s="201" t="str">
        <f t="shared" si="129"/>
        <v/>
      </c>
      <c r="I950" s="27" t="b">
        <v>0</v>
      </c>
      <c r="J950" s="92" t="str">
        <f t="shared" si="130"/>
        <v/>
      </c>
      <c r="K950" s="27" t="b">
        <f t="shared" si="126"/>
        <v>0</v>
      </c>
      <c r="L950" s="92" t="str">
        <f t="shared" si="131"/>
        <v/>
      </c>
      <c r="M950" s="27" t="b">
        <f t="shared" si="127"/>
        <v>0</v>
      </c>
      <c r="N950" s="92" t="str">
        <f t="shared" si="132"/>
        <v/>
      </c>
      <c r="O950" s="27" t="b">
        <f>IF(COUNTIF($G$13:G950,G950)&gt;1,TRUE,FALSE)</f>
        <v>0</v>
      </c>
      <c r="P950" s="92" t="str">
        <f t="shared" si="133"/>
        <v/>
      </c>
      <c r="Q950" s="28">
        <f t="shared" si="128"/>
        <v>44166</v>
      </c>
      <c r="R950" s="27" t="b">
        <f t="shared" si="134"/>
        <v>0</v>
      </c>
      <c r="S950" s="4"/>
      <c r="T950" s="4"/>
    </row>
    <row r="951" spans="1:20" s="30" customFormat="1" x14ac:dyDescent="0.25">
      <c r="A951" s="19">
        <v>939</v>
      </c>
      <c r="B951" s="20"/>
      <c r="C951" s="1"/>
      <c r="D951" s="91"/>
      <c r="E951" s="1"/>
      <c r="F951" s="1"/>
      <c r="G951" s="20"/>
      <c r="H951" s="201" t="str">
        <f t="shared" si="129"/>
        <v/>
      </c>
      <c r="I951" s="27" t="b">
        <v>0</v>
      </c>
      <c r="J951" s="92" t="str">
        <f t="shared" si="130"/>
        <v/>
      </c>
      <c r="K951" s="27" t="b">
        <f t="shared" si="126"/>
        <v>0</v>
      </c>
      <c r="L951" s="92" t="str">
        <f t="shared" si="131"/>
        <v/>
      </c>
      <c r="M951" s="27" t="b">
        <f t="shared" si="127"/>
        <v>0</v>
      </c>
      <c r="N951" s="92" t="str">
        <f t="shared" si="132"/>
        <v/>
      </c>
      <c r="O951" s="27" t="b">
        <f>IF(COUNTIF($G$13:G951,G951)&gt;1,TRUE,FALSE)</f>
        <v>0</v>
      </c>
      <c r="P951" s="92" t="str">
        <f t="shared" si="133"/>
        <v/>
      </c>
      <c r="Q951" s="28">
        <f t="shared" si="128"/>
        <v>44166</v>
      </c>
      <c r="R951" s="27" t="b">
        <f t="shared" si="134"/>
        <v>0</v>
      </c>
      <c r="S951" s="4"/>
      <c r="T951" s="4"/>
    </row>
    <row r="952" spans="1:20" s="30" customFormat="1" x14ac:dyDescent="0.25">
      <c r="A952" s="19">
        <v>940</v>
      </c>
      <c r="B952" s="20"/>
      <c r="C952" s="1"/>
      <c r="D952" s="91"/>
      <c r="E952" s="1"/>
      <c r="F952" s="1"/>
      <c r="G952" s="20"/>
      <c r="H952" s="201" t="str">
        <f t="shared" si="129"/>
        <v/>
      </c>
      <c r="I952" s="27" t="b">
        <v>0</v>
      </c>
      <c r="J952" s="92" t="str">
        <f t="shared" si="130"/>
        <v/>
      </c>
      <c r="K952" s="27" t="b">
        <f t="shared" si="126"/>
        <v>0</v>
      </c>
      <c r="L952" s="92" t="str">
        <f t="shared" si="131"/>
        <v/>
      </c>
      <c r="M952" s="27" t="b">
        <f t="shared" si="127"/>
        <v>0</v>
      </c>
      <c r="N952" s="92" t="str">
        <f t="shared" si="132"/>
        <v/>
      </c>
      <c r="O952" s="27" t="b">
        <f>IF(COUNTIF($G$13:G952,G952)&gt;1,TRUE,FALSE)</f>
        <v>0</v>
      </c>
      <c r="P952" s="92" t="str">
        <f t="shared" si="133"/>
        <v/>
      </c>
      <c r="Q952" s="28">
        <f t="shared" si="128"/>
        <v>44166</v>
      </c>
      <c r="R952" s="27" t="b">
        <f t="shared" si="134"/>
        <v>0</v>
      </c>
      <c r="S952" s="4"/>
      <c r="T952" s="4"/>
    </row>
    <row r="953" spans="1:20" s="30" customFormat="1" x14ac:dyDescent="0.25">
      <c r="A953" s="19">
        <v>941</v>
      </c>
      <c r="B953" s="20"/>
      <c r="C953" s="1"/>
      <c r="D953" s="91"/>
      <c r="E953" s="1"/>
      <c r="F953" s="1"/>
      <c r="G953" s="20"/>
      <c r="H953" s="201" t="str">
        <f t="shared" si="129"/>
        <v/>
      </c>
      <c r="I953" s="27" t="b">
        <v>0</v>
      </c>
      <c r="J953" s="92" t="str">
        <f t="shared" si="130"/>
        <v/>
      </c>
      <c r="K953" s="27" t="b">
        <f t="shared" si="126"/>
        <v>0</v>
      </c>
      <c r="L953" s="92" t="str">
        <f t="shared" si="131"/>
        <v/>
      </c>
      <c r="M953" s="27" t="b">
        <f t="shared" si="127"/>
        <v>0</v>
      </c>
      <c r="N953" s="92" t="str">
        <f t="shared" si="132"/>
        <v/>
      </c>
      <c r="O953" s="27" t="b">
        <f>IF(COUNTIF($G$13:G953,G953)&gt;1,TRUE,FALSE)</f>
        <v>0</v>
      </c>
      <c r="P953" s="92" t="str">
        <f t="shared" si="133"/>
        <v/>
      </c>
      <c r="Q953" s="28">
        <f t="shared" si="128"/>
        <v>44166</v>
      </c>
      <c r="R953" s="27" t="b">
        <f t="shared" si="134"/>
        <v>0</v>
      </c>
      <c r="S953" s="4"/>
      <c r="T953" s="4"/>
    </row>
    <row r="954" spans="1:20" s="30" customFormat="1" x14ac:dyDescent="0.25">
      <c r="A954" s="19">
        <v>942</v>
      </c>
      <c r="B954" s="20"/>
      <c r="C954" s="1"/>
      <c r="D954" s="91"/>
      <c r="E954" s="1"/>
      <c r="F954" s="1"/>
      <c r="G954" s="20"/>
      <c r="H954" s="201" t="str">
        <f t="shared" si="129"/>
        <v/>
      </c>
      <c r="I954" s="27" t="b">
        <v>0</v>
      </c>
      <c r="J954" s="92" t="str">
        <f t="shared" si="130"/>
        <v/>
      </c>
      <c r="K954" s="27" t="b">
        <f t="shared" si="126"/>
        <v>0</v>
      </c>
      <c r="L954" s="92" t="str">
        <f t="shared" si="131"/>
        <v/>
      </c>
      <c r="M954" s="27" t="b">
        <f t="shared" si="127"/>
        <v>0</v>
      </c>
      <c r="N954" s="92" t="str">
        <f t="shared" si="132"/>
        <v/>
      </c>
      <c r="O954" s="27" t="b">
        <f>IF(COUNTIF($G$13:G954,G954)&gt;1,TRUE,FALSE)</f>
        <v>0</v>
      </c>
      <c r="P954" s="92" t="str">
        <f t="shared" si="133"/>
        <v/>
      </c>
      <c r="Q954" s="28">
        <f t="shared" si="128"/>
        <v>44166</v>
      </c>
      <c r="R954" s="27" t="b">
        <f t="shared" si="134"/>
        <v>0</v>
      </c>
      <c r="S954" s="4"/>
      <c r="T954" s="4"/>
    </row>
    <row r="955" spans="1:20" s="30" customFormat="1" x14ac:dyDescent="0.25">
      <c r="A955" s="19">
        <v>943</v>
      </c>
      <c r="B955" s="20"/>
      <c r="C955" s="1"/>
      <c r="D955" s="91"/>
      <c r="E955" s="1"/>
      <c r="F955" s="1"/>
      <c r="G955" s="20"/>
      <c r="H955" s="201" t="str">
        <f t="shared" si="129"/>
        <v/>
      </c>
      <c r="I955" s="27" t="b">
        <v>0</v>
      </c>
      <c r="J955" s="92" t="str">
        <f t="shared" si="130"/>
        <v/>
      </c>
      <c r="K955" s="27" t="b">
        <f t="shared" si="126"/>
        <v>0</v>
      </c>
      <c r="L955" s="92" t="str">
        <f t="shared" si="131"/>
        <v/>
      </c>
      <c r="M955" s="27" t="b">
        <f t="shared" si="127"/>
        <v>0</v>
      </c>
      <c r="N955" s="92" t="str">
        <f t="shared" si="132"/>
        <v/>
      </c>
      <c r="O955" s="27" t="b">
        <f>IF(COUNTIF($G$13:G955,G955)&gt;1,TRUE,FALSE)</f>
        <v>0</v>
      </c>
      <c r="P955" s="92" t="str">
        <f t="shared" si="133"/>
        <v/>
      </c>
      <c r="Q955" s="28">
        <f t="shared" si="128"/>
        <v>44166</v>
      </c>
      <c r="R955" s="27" t="b">
        <f t="shared" si="134"/>
        <v>0</v>
      </c>
      <c r="S955" s="4"/>
      <c r="T955" s="4"/>
    </row>
    <row r="956" spans="1:20" s="30" customFormat="1" x14ac:dyDescent="0.25">
      <c r="A956" s="19">
        <v>944</v>
      </c>
      <c r="B956" s="20"/>
      <c r="C956" s="1"/>
      <c r="D956" s="91"/>
      <c r="E956" s="1"/>
      <c r="F956" s="1"/>
      <c r="G956" s="20"/>
      <c r="H956" s="201" t="str">
        <f t="shared" si="129"/>
        <v/>
      </c>
      <c r="I956" s="27" t="b">
        <v>0</v>
      </c>
      <c r="J956" s="92" t="str">
        <f t="shared" si="130"/>
        <v/>
      </c>
      <c r="K956" s="27" t="b">
        <f t="shared" si="126"/>
        <v>0</v>
      </c>
      <c r="L956" s="92" t="str">
        <f t="shared" si="131"/>
        <v/>
      </c>
      <c r="M956" s="27" t="b">
        <f t="shared" si="127"/>
        <v>0</v>
      </c>
      <c r="N956" s="92" t="str">
        <f t="shared" si="132"/>
        <v/>
      </c>
      <c r="O956" s="27" t="b">
        <f>IF(COUNTIF($G$13:G956,G956)&gt;1,TRUE,FALSE)</f>
        <v>0</v>
      </c>
      <c r="P956" s="92" t="str">
        <f t="shared" si="133"/>
        <v/>
      </c>
      <c r="Q956" s="28">
        <f t="shared" si="128"/>
        <v>44166</v>
      </c>
      <c r="R956" s="27" t="b">
        <f t="shared" si="134"/>
        <v>0</v>
      </c>
      <c r="S956" s="4"/>
      <c r="T956" s="4"/>
    </row>
    <row r="957" spans="1:20" s="30" customFormat="1" x14ac:dyDescent="0.25">
      <c r="A957" s="19">
        <v>945</v>
      </c>
      <c r="B957" s="20"/>
      <c r="C957" s="1"/>
      <c r="D957" s="91"/>
      <c r="E957" s="1"/>
      <c r="F957" s="1"/>
      <c r="G957" s="20"/>
      <c r="H957" s="201" t="str">
        <f t="shared" si="129"/>
        <v/>
      </c>
      <c r="I957" s="27" t="b">
        <v>0</v>
      </c>
      <c r="J957" s="92" t="str">
        <f t="shared" si="130"/>
        <v/>
      </c>
      <c r="K957" s="27" t="b">
        <f t="shared" si="126"/>
        <v>0</v>
      </c>
      <c r="L957" s="92" t="str">
        <f t="shared" si="131"/>
        <v/>
      </c>
      <c r="M957" s="27" t="b">
        <f t="shared" si="127"/>
        <v>0</v>
      </c>
      <c r="N957" s="92" t="str">
        <f t="shared" si="132"/>
        <v/>
      </c>
      <c r="O957" s="27" t="b">
        <f>IF(COUNTIF($G$13:G957,G957)&gt;1,TRUE,FALSE)</f>
        <v>0</v>
      </c>
      <c r="P957" s="92" t="str">
        <f t="shared" si="133"/>
        <v/>
      </c>
      <c r="Q957" s="28">
        <f t="shared" si="128"/>
        <v>44166</v>
      </c>
      <c r="R957" s="27" t="b">
        <f t="shared" si="134"/>
        <v>0</v>
      </c>
      <c r="S957" s="4"/>
      <c r="T957" s="4"/>
    </row>
    <row r="958" spans="1:20" s="30" customFormat="1" x14ac:dyDescent="0.25">
      <c r="A958" s="19">
        <v>946</v>
      </c>
      <c r="B958" s="20"/>
      <c r="C958" s="1"/>
      <c r="D958" s="91"/>
      <c r="E958" s="1"/>
      <c r="F958" s="1"/>
      <c r="G958" s="20"/>
      <c r="H958" s="201" t="str">
        <f t="shared" si="129"/>
        <v/>
      </c>
      <c r="I958" s="27" t="b">
        <v>0</v>
      </c>
      <c r="J958" s="92" t="str">
        <f t="shared" si="130"/>
        <v/>
      </c>
      <c r="K958" s="27" t="b">
        <f t="shared" si="126"/>
        <v>0</v>
      </c>
      <c r="L958" s="92" t="str">
        <f t="shared" si="131"/>
        <v/>
      </c>
      <c r="M958" s="27" t="b">
        <f t="shared" si="127"/>
        <v>0</v>
      </c>
      <c r="N958" s="92" t="str">
        <f t="shared" si="132"/>
        <v/>
      </c>
      <c r="O958" s="27" t="b">
        <f>IF(COUNTIF($G$13:G958,G958)&gt;1,TRUE,FALSE)</f>
        <v>0</v>
      </c>
      <c r="P958" s="92" t="str">
        <f t="shared" si="133"/>
        <v/>
      </c>
      <c r="Q958" s="28">
        <f t="shared" si="128"/>
        <v>44166</v>
      </c>
      <c r="R958" s="27" t="b">
        <f t="shared" si="134"/>
        <v>0</v>
      </c>
      <c r="S958" s="4"/>
      <c r="T958" s="4"/>
    </row>
    <row r="959" spans="1:20" s="30" customFormat="1" x14ac:dyDescent="0.25">
      <c r="A959" s="19">
        <v>947</v>
      </c>
      <c r="B959" s="20"/>
      <c r="C959" s="1"/>
      <c r="D959" s="91"/>
      <c r="E959" s="1"/>
      <c r="F959" s="1"/>
      <c r="G959" s="20"/>
      <c r="H959" s="201" t="str">
        <f t="shared" si="129"/>
        <v/>
      </c>
      <c r="I959" s="27" t="b">
        <v>0</v>
      </c>
      <c r="J959" s="92" t="str">
        <f t="shared" si="130"/>
        <v/>
      </c>
      <c r="K959" s="27" t="b">
        <f t="shared" si="126"/>
        <v>0</v>
      </c>
      <c r="L959" s="92" t="str">
        <f t="shared" si="131"/>
        <v/>
      </c>
      <c r="M959" s="27" t="b">
        <f t="shared" si="127"/>
        <v>0</v>
      </c>
      <c r="N959" s="92" t="str">
        <f t="shared" si="132"/>
        <v/>
      </c>
      <c r="O959" s="27" t="b">
        <f>IF(COUNTIF($G$13:G959,G959)&gt;1,TRUE,FALSE)</f>
        <v>0</v>
      </c>
      <c r="P959" s="92" t="str">
        <f t="shared" si="133"/>
        <v/>
      </c>
      <c r="Q959" s="28">
        <f t="shared" si="128"/>
        <v>44166</v>
      </c>
      <c r="R959" s="27" t="b">
        <f t="shared" si="134"/>
        <v>0</v>
      </c>
      <c r="S959" s="4"/>
      <c r="T959" s="4"/>
    </row>
    <row r="960" spans="1:20" s="30" customFormat="1" x14ac:dyDescent="0.25">
      <c r="A960" s="19">
        <v>948</v>
      </c>
      <c r="B960" s="20"/>
      <c r="C960" s="1"/>
      <c r="D960" s="91"/>
      <c r="E960" s="1"/>
      <c r="F960" s="1"/>
      <c r="G960" s="20"/>
      <c r="H960" s="201" t="str">
        <f t="shared" si="129"/>
        <v/>
      </c>
      <c r="I960" s="27" t="b">
        <v>0</v>
      </c>
      <c r="J960" s="92" t="str">
        <f t="shared" si="130"/>
        <v/>
      </c>
      <c r="K960" s="27" t="b">
        <f t="shared" si="126"/>
        <v>0</v>
      </c>
      <c r="L960" s="92" t="str">
        <f t="shared" si="131"/>
        <v/>
      </c>
      <c r="M960" s="27" t="b">
        <f t="shared" si="127"/>
        <v>0</v>
      </c>
      <c r="N960" s="92" t="str">
        <f t="shared" si="132"/>
        <v/>
      </c>
      <c r="O960" s="27" t="b">
        <f>IF(COUNTIF($G$13:G960,G960)&gt;1,TRUE,FALSE)</f>
        <v>0</v>
      </c>
      <c r="P960" s="92" t="str">
        <f t="shared" si="133"/>
        <v/>
      </c>
      <c r="Q960" s="28">
        <f t="shared" si="128"/>
        <v>44166</v>
      </c>
      <c r="R960" s="27" t="b">
        <f t="shared" si="134"/>
        <v>0</v>
      </c>
      <c r="S960" s="4"/>
      <c r="T960" s="4"/>
    </row>
    <row r="961" spans="1:20" s="30" customFormat="1" x14ac:dyDescent="0.25">
      <c r="A961" s="19">
        <v>949</v>
      </c>
      <c r="B961" s="20"/>
      <c r="C961" s="1"/>
      <c r="D961" s="91"/>
      <c r="E961" s="1"/>
      <c r="F961" s="1"/>
      <c r="G961" s="20"/>
      <c r="H961" s="201" t="str">
        <f t="shared" si="129"/>
        <v/>
      </c>
      <c r="I961" s="27" t="b">
        <v>0</v>
      </c>
      <c r="J961" s="92" t="str">
        <f t="shared" si="130"/>
        <v/>
      </c>
      <c r="K961" s="27" t="b">
        <f t="shared" si="126"/>
        <v>0</v>
      </c>
      <c r="L961" s="92" t="str">
        <f t="shared" si="131"/>
        <v/>
      </c>
      <c r="M961" s="27" t="b">
        <f t="shared" si="127"/>
        <v>0</v>
      </c>
      <c r="N961" s="92" t="str">
        <f t="shared" si="132"/>
        <v/>
      </c>
      <c r="O961" s="27" t="b">
        <f>IF(COUNTIF($G$13:G961,G961)&gt;1,TRUE,FALSE)</f>
        <v>0</v>
      </c>
      <c r="P961" s="92" t="str">
        <f t="shared" si="133"/>
        <v/>
      </c>
      <c r="Q961" s="28">
        <f t="shared" si="128"/>
        <v>44166</v>
      </c>
      <c r="R961" s="27" t="b">
        <f t="shared" si="134"/>
        <v>0</v>
      </c>
      <c r="S961" s="4"/>
      <c r="T961" s="4"/>
    </row>
    <row r="962" spans="1:20" s="30" customFormat="1" x14ac:dyDescent="0.25">
      <c r="A962" s="19">
        <v>950</v>
      </c>
      <c r="B962" s="20"/>
      <c r="C962" s="1"/>
      <c r="D962" s="91"/>
      <c r="E962" s="1"/>
      <c r="F962" s="1"/>
      <c r="G962" s="20"/>
      <c r="H962" s="201" t="str">
        <f t="shared" si="129"/>
        <v/>
      </c>
      <c r="I962" s="27" t="b">
        <v>0</v>
      </c>
      <c r="J962" s="92" t="str">
        <f t="shared" si="130"/>
        <v/>
      </c>
      <c r="K962" s="27" t="b">
        <f t="shared" si="126"/>
        <v>0</v>
      </c>
      <c r="L962" s="92" t="str">
        <f t="shared" si="131"/>
        <v/>
      </c>
      <c r="M962" s="27" t="b">
        <f t="shared" si="127"/>
        <v>0</v>
      </c>
      <c r="N962" s="92" t="str">
        <f t="shared" si="132"/>
        <v/>
      </c>
      <c r="O962" s="27" t="b">
        <f>IF(COUNTIF($G$13:G962,G962)&gt;1,TRUE,FALSE)</f>
        <v>0</v>
      </c>
      <c r="P962" s="92" t="str">
        <f t="shared" si="133"/>
        <v/>
      </c>
      <c r="Q962" s="28">
        <f t="shared" si="128"/>
        <v>44166</v>
      </c>
      <c r="R962" s="27" t="b">
        <f t="shared" si="134"/>
        <v>0</v>
      </c>
      <c r="S962" s="4"/>
      <c r="T962" s="4"/>
    </row>
    <row r="963" spans="1:20" s="30" customFormat="1" x14ac:dyDescent="0.25">
      <c r="A963" s="19">
        <v>951</v>
      </c>
      <c r="B963" s="20"/>
      <c r="C963" s="1"/>
      <c r="D963" s="91"/>
      <c r="E963" s="1"/>
      <c r="F963" s="1"/>
      <c r="G963" s="20"/>
      <c r="H963" s="201" t="str">
        <f t="shared" si="129"/>
        <v/>
      </c>
      <c r="I963" s="27" t="b">
        <v>0</v>
      </c>
      <c r="J963" s="92" t="str">
        <f t="shared" si="130"/>
        <v/>
      </c>
      <c r="K963" s="27" t="b">
        <f t="shared" si="126"/>
        <v>0</v>
      </c>
      <c r="L963" s="92" t="str">
        <f t="shared" si="131"/>
        <v/>
      </c>
      <c r="M963" s="27" t="b">
        <f t="shared" si="127"/>
        <v>0</v>
      </c>
      <c r="N963" s="92" t="str">
        <f t="shared" si="132"/>
        <v/>
      </c>
      <c r="O963" s="27" t="b">
        <f>IF(COUNTIF($G$13:G963,G963)&gt;1,TRUE,FALSE)</f>
        <v>0</v>
      </c>
      <c r="P963" s="92" t="str">
        <f t="shared" si="133"/>
        <v/>
      </c>
      <c r="Q963" s="28">
        <f t="shared" si="128"/>
        <v>44166</v>
      </c>
      <c r="R963" s="27" t="b">
        <f t="shared" si="134"/>
        <v>0</v>
      </c>
      <c r="S963" s="4"/>
      <c r="T963" s="4"/>
    </row>
    <row r="964" spans="1:20" s="30" customFormat="1" x14ac:dyDescent="0.25">
      <c r="A964" s="19">
        <v>952</v>
      </c>
      <c r="B964" s="20"/>
      <c r="C964" s="1"/>
      <c r="D964" s="91"/>
      <c r="E964" s="1"/>
      <c r="F964" s="1"/>
      <c r="G964" s="20"/>
      <c r="H964" s="201" t="str">
        <f t="shared" si="129"/>
        <v/>
      </c>
      <c r="I964" s="27" t="b">
        <v>0</v>
      </c>
      <c r="J964" s="92" t="str">
        <f t="shared" si="130"/>
        <v/>
      </c>
      <c r="K964" s="27" t="b">
        <f t="shared" si="126"/>
        <v>0</v>
      </c>
      <c r="L964" s="92" t="str">
        <f t="shared" si="131"/>
        <v/>
      </c>
      <c r="M964" s="27" t="b">
        <f t="shared" si="127"/>
        <v>0</v>
      </c>
      <c r="N964" s="92" t="str">
        <f t="shared" si="132"/>
        <v/>
      </c>
      <c r="O964" s="27" t="b">
        <f>IF(COUNTIF($G$13:G964,G964)&gt;1,TRUE,FALSE)</f>
        <v>0</v>
      </c>
      <c r="P964" s="92" t="str">
        <f t="shared" si="133"/>
        <v/>
      </c>
      <c r="Q964" s="28">
        <f t="shared" si="128"/>
        <v>44166</v>
      </c>
      <c r="R964" s="27" t="b">
        <f t="shared" si="134"/>
        <v>0</v>
      </c>
      <c r="S964" s="4"/>
      <c r="T964" s="4"/>
    </row>
    <row r="965" spans="1:20" s="30" customFormat="1" x14ac:dyDescent="0.25">
      <c r="A965" s="19">
        <v>953</v>
      </c>
      <c r="B965" s="20"/>
      <c r="C965" s="1"/>
      <c r="D965" s="91"/>
      <c r="E965" s="1"/>
      <c r="F965" s="1"/>
      <c r="G965" s="20"/>
      <c r="H965" s="201" t="str">
        <f t="shared" si="129"/>
        <v/>
      </c>
      <c r="I965" s="27" t="b">
        <v>0</v>
      </c>
      <c r="J965" s="92" t="str">
        <f t="shared" si="130"/>
        <v/>
      </c>
      <c r="K965" s="27" t="b">
        <f t="shared" si="126"/>
        <v>0</v>
      </c>
      <c r="L965" s="92" t="str">
        <f t="shared" si="131"/>
        <v/>
      </c>
      <c r="M965" s="27" t="b">
        <f t="shared" si="127"/>
        <v>0</v>
      </c>
      <c r="N965" s="92" t="str">
        <f t="shared" si="132"/>
        <v/>
      </c>
      <c r="O965" s="27" t="b">
        <f>IF(COUNTIF($G$13:G965,G965)&gt;1,TRUE,FALSE)</f>
        <v>0</v>
      </c>
      <c r="P965" s="92" t="str">
        <f t="shared" si="133"/>
        <v/>
      </c>
      <c r="Q965" s="28">
        <f t="shared" si="128"/>
        <v>44166</v>
      </c>
      <c r="R965" s="27" t="b">
        <f t="shared" si="134"/>
        <v>0</v>
      </c>
      <c r="S965" s="4"/>
      <c r="T965" s="4"/>
    </row>
    <row r="966" spans="1:20" s="30" customFormat="1" x14ac:dyDescent="0.25">
      <c r="A966" s="19">
        <v>954</v>
      </c>
      <c r="B966" s="20"/>
      <c r="C966" s="1"/>
      <c r="D966" s="91"/>
      <c r="E966" s="1"/>
      <c r="F966" s="1"/>
      <c r="G966" s="20"/>
      <c r="H966" s="201" t="str">
        <f t="shared" si="129"/>
        <v/>
      </c>
      <c r="I966" s="27" t="b">
        <v>0</v>
      </c>
      <c r="J966" s="92" t="str">
        <f t="shared" si="130"/>
        <v/>
      </c>
      <c r="K966" s="27" t="b">
        <f t="shared" si="126"/>
        <v>0</v>
      </c>
      <c r="L966" s="92" t="str">
        <f t="shared" si="131"/>
        <v/>
      </c>
      <c r="M966" s="27" t="b">
        <f t="shared" si="127"/>
        <v>0</v>
      </c>
      <c r="N966" s="92" t="str">
        <f t="shared" si="132"/>
        <v/>
      </c>
      <c r="O966" s="27" t="b">
        <f>IF(COUNTIF($G$13:G966,G966)&gt;1,TRUE,FALSE)</f>
        <v>0</v>
      </c>
      <c r="P966" s="92" t="str">
        <f t="shared" si="133"/>
        <v/>
      </c>
      <c r="Q966" s="28">
        <f t="shared" si="128"/>
        <v>44166</v>
      </c>
      <c r="R966" s="27" t="b">
        <f t="shared" si="134"/>
        <v>0</v>
      </c>
      <c r="S966" s="4"/>
      <c r="T966" s="4"/>
    </row>
    <row r="967" spans="1:20" s="30" customFormat="1" x14ac:dyDescent="0.25">
      <c r="A967" s="19">
        <v>955</v>
      </c>
      <c r="B967" s="20"/>
      <c r="C967" s="1"/>
      <c r="D967" s="91"/>
      <c r="E967" s="1"/>
      <c r="F967" s="1"/>
      <c r="G967" s="20"/>
      <c r="H967" s="201" t="str">
        <f t="shared" si="129"/>
        <v/>
      </c>
      <c r="I967" s="27" t="b">
        <v>0</v>
      </c>
      <c r="J967" s="92" t="str">
        <f t="shared" si="130"/>
        <v/>
      </c>
      <c r="K967" s="27" t="b">
        <f t="shared" si="126"/>
        <v>0</v>
      </c>
      <c r="L967" s="92" t="str">
        <f t="shared" si="131"/>
        <v/>
      </c>
      <c r="M967" s="27" t="b">
        <f t="shared" si="127"/>
        <v>0</v>
      </c>
      <c r="N967" s="92" t="str">
        <f t="shared" si="132"/>
        <v/>
      </c>
      <c r="O967" s="27" t="b">
        <f>IF(COUNTIF($G$13:G967,G967)&gt;1,TRUE,FALSE)</f>
        <v>0</v>
      </c>
      <c r="P967" s="92" t="str">
        <f t="shared" si="133"/>
        <v/>
      </c>
      <c r="Q967" s="28">
        <f t="shared" si="128"/>
        <v>44166</v>
      </c>
      <c r="R967" s="27" t="b">
        <f t="shared" si="134"/>
        <v>0</v>
      </c>
      <c r="S967" s="4"/>
      <c r="T967" s="4"/>
    </row>
    <row r="968" spans="1:20" s="30" customFormat="1" x14ac:dyDescent="0.25">
      <c r="A968" s="19">
        <v>956</v>
      </c>
      <c r="B968" s="20"/>
      <c r="C968" s="1"/>
      <c r="D968" s="91"/>
      <c r="E968" s="1"/>
      <c r="F968" s="1"/>
      <c r="G968" s="20"/>
      <c r="H968" s="201" t="str">
        <f t="shared" si="129"/>
        <v/>
      </c>
      <c r="I968" s="27" t="b">
        <v>0</v>
      </c>
      <c r="J968" s="92" t="str">
        <f t="shared" si="130"/>
        <v/>
      </c>
      <c r="K968" s="27" t="b">
        <f t="shared" si="126"/>
        <v>0</v>
      </c>
      <c r="L968" s="92" t="str">
        <f t="shared" si="131"/>
        <v/>
      </c>
      <c r="M968" s="27" t="b">
        <f t="shared" si="127"/>
        <v>0</v>
      </c>
      <c r="N968" s="92" t="str">
        <f t="shared" si="132"/>
        <v/>
      </c>
      <c r="O968" s="27" t="b">
        <f>IF(COUNTIF($G$13:G968,G968)&gt;1,TRUE,FALSE)</f>
        <v>0</v>
      </c>
      <c r="P968" s="92" t="str">
        <f t="shared" si="133"/>
        <v/>
      </c>
      <c r="Q968" s="28">
        <f t="shared" si="128"/>
        <v>44166</v>
      </c>
      <c r="R968" s="27" t="b">
        <f t="shared" si="134"/>
        <v>0</v>
      </c>
      <c r="S968" s="4"/>
      <c r="T968" s="4"/>
    </row>
    <row r="969" spans="1:20" s="30" customFormat="1" x14ac:dyDescent="0.25">
      <c r="A969" s="19">
        <v>957</v>
      </c>
      <c r="B969" s="20"/>
      <c r="C969" s="1"/>
      <c r="D969" s="91"/>
      <c r="E969" s="1"/>
      <c r="F969" s="1"/>
      <c r="G969" s="20"/>
      <c r="H969" s="201" t="str">
        <f t="shared" si="129"/>
        <v/>
      </c>
      <c r="I969" s="27" t="b">
        <v>0</v>
      </c>
      <c r="J969" s="92" t="str">
        <f t="shared" si="130"/>
        <v/>
      </c>
      <c r="K969" s="27" t="b">
        <f t="shared" si="126"/>
        <v>0</v>
      </c>
      <c r="L969" s="92" t="str">
        <f t="shared" si="131"/>
        <v/>
      </c>
      <c r="M969" s="27" t="b">
        <f t="shared" si="127"/>
        <v>0</v>
      </c>
      <c r="N969" s="92" t="str">
        <f t="shared" si="132"/>
        <v/>
      </c>
      <c r="O969" s="27" t="b">
        <f>IF(COUNTIF($G$13:G969,G969)&gt;1,TRUE,FALSE)</f>
        <v>0</v>
      </c>
      <c r="P969" s="92" t="str">
        <f t="shared" si="133"/>
        <v/>
      </c>
      <c r="Q969" s="28">
        <f t="shared" si="128"/>
        <v>44166</v>
      </c>
      <c r="R969" s="27" t="b">
        <f t="shared" si="134"/>
        <v>0</v>
      </c>
      <c r="S969" s="4"/>
      <c r="T969" s="4"/>
    </row>
    <row r="970" spans="1:20" s="30" customFormat="1" x14ac:dyDescent="0.25">
      <c r="A970" s="19">
        <v>958</v>
      </c>
      <c r="B970" s="20"/>
      <c r="C970" s="1"/>
      <c r="D970" s="91"/>
      <c r="E970" s="1"/>
      <c r="F970" s="1"/>
      <c r="G970" s="20"/>
      <c r="H970" s="201" t="str">
        <f t="shared" si="129"/>
        <v/>
      </c>
      <c r="I970" s="27" t="b">
        <v>0</v>
      </c>
      <c r="J970" s="92" t="str">
        <f t="shared" si="130"/>
        <v/>
      </c>
      <c r="K970" s="27" t="b">
        <f t="shared" si="126"/>
        <v>0</v>
      </c>
      <c r="L970" s="92" t="str">
        <f t="shared" si="131"/>
        <v/>
      </c>
      <c r="M970" s="27" t="b">
        <f t="shared" si="127"/>
        <v>0</v>
      </c>
      <c r="N970" s="92" t="str">
        <f t="shared" si="132"/>
        <v/>
      </c>
      <c r="O970" s="27" t="b">
        <f>IF(COUNTIF($G$13:G970,G970)&gt;1,TRUE,FALSE)</f>
        <v>0</v>
      </c>
      <c r="P970" s="92" t="str">
        <f t="shared" si="133"/>
        <v/>
      </c>
      <c r="Q970" s="28">
        <f t="shared" si="128"/>
        <v>44166</v>
      </c>
      <c r="R970" s="27" t="b">
        <f t="shared" si="134"/>
        <v>0</v>
      </c>
      <c r="S970" s="4"/>
      <c r="T970" s="4"/>
    </row>
    <row r="971" spans="1:20" s="30" customFormat="1" x14ac:dyDescent="0.25">
      <c r="A971" s="19">
        <v>959</v>
      </c>
      <c r="B971" s="20"/>
      <c r="C971" s="1"/>
      <c r="D971" s="91"/>
      <c r="E971" s="1"/>
      <c r="F971" s="1"/>
      <c r="G971" s="20"/>
      <c r="H971" s="201" t="str">
        <f t="shared" si="129"/>
        <v/>
      </c>
      <c r="I971" s="27" t="b">
        <v>0</v>
      </c>
      <c r="J971" s="92" t="str">
        <f t="shared" si="130"/>
        <v/>
      </c>
      <c r="K971" s="27" t="b">
        <f t="shared" si="126"/>
        <v>0</v>
      </c>
      <c r="L971" s="92" t="str">
        <f t="shared" si="131"/>
        <v/>
      </c>
      <c r="M971" s="27" t="b">
        <f t="shared" si="127"/>
        <v>0</v>
      </c>
      <c r="N971" s="92" t="str">
        <f t="shared" si="132"/>
        <v/>
      </c>
      <c r="O971" s="27" t="b">
        <f>IF(COUNTIF($G$13:G971,G971)&gt;1,TRUE,FALSE)</f>
        <v>0</v>
      </c>
      <c r="P971" s="92" t="str">
        <f t="shared" si="133"/>
        <v/>
      </c>
      <c r="Q971" s="28">
        <f t="shared" si="128"/>
        <v>44166</v>
      </c>
      <c r="R971" s="27" t="b">
        <f t="shared" si="134"/>
        <v>0</v>
      </c>
      <c r="S971" s="4"/>
      <c r="T971" s="4"/>
    </row>
    <row r="972" spans="1:20" s="30" customFormat="1" x14ac:dyDescent="0.25">
      <c r="A972" s="19">
        <v>960</v>
      </c>
      <c r="B972" s="20"/>
      <c r="C972" s="1"/>
      <c r="D972" s="91"/>
      <c r="E972" s="1"/>
      <c r="F972" s="1"/>
      <c r="G972" s="20"/>
      <c r="H972" s="201" t="str">
        <f t="shared" si="129"/>
        <v/>
      </c>
      <c r="I972" s="27" t="b">
        <v>0</v>
      </c>
      <c r="J972" s="92" t="str">
        <f t="shared" si="130"/>
        <v/>
      </c>
      <c r="K972" s="27" t="b">
        <f t="shared" si="126"/>
        <v>0</v>
      </c>
      <c r="L972" s="92" t="str">
        <f t="shared" si="131"/>
        <v/>
      </c>
      <c r="M972" s="27" t="b">
        <f t="shared" si="127"/>
        <v>0</v>
      </c>
      <c r="N972" s="92" t="str">
        <f t="shared" si="132"/>
        <v/>
      </c>
      <c r="O972" s="27" t="b">
        <f>IF(COUNTIF($G$13:G972,G972)&gt;1,TRUE,FALSE)</f>
        <v>0</v>
      </c>
      <c r="P972" s="92" t="str">
        <f t="shared" si="133"/>
        <v/>
      </c>
      <c r="Q972" s="28">
        <f t="shared" si="128"/>
        <v>44166</v>
      </c>
      <c r="R972" s="27" t="b">
        <f t="shared" si="134"/>
        <v>0</v>
      </c>
      <c r="S972" s="4"/>
      <c r="T972" s="4"/>
    </row>
    <row r="973" spans="1:20" s="30" customFormat="1" x14ac:dyDescent="0.25">
      <c r="A973" s="19">
        <v>961</v>
      </c>
      <c r="B973" s="20"/>
      <c r="C973" s="1"/>
      <c r="D973" s="91"/>
      <c r="E973" s="1"/>
      <c r="F973" s="1"/>
      <c r="G973" s="20"/>
      <c r="H973" s="201" t="str">
        <f t="shared" si="129"/>
        <v/>
      </c>
      <c r="I973" s="27" t="b">
        <v>0</v>
      </c>
      <c r="J973" s="92" t="str">
        <f t="shared" si="130"/>
        <v/>
      </c>
      <c r="K973" s="27" t="b">
        <f t="shared" ref="K973:K1012" si="135">IF(E973&gt;0,AND(D973=NivText80,E973&lt;$K$8),FALSE)</f>
        <v>0</v>
      </c>
      <c r="L973" s="92" t="str">
        <f t="shared" si="131"/>
        <v/>
      </c>
      <c r="M973" s="27" t="b">
        <f t="shared" ref="M973:M1012" si="136">IF(AND(G973&lt;&gt;"",F973=""),TRUE,FALSE)</f>
        <v>0</v>
      </c>
      <c r="N973" s="92" t="str">
        <f t="shared" si="132"/>
        <v/>
      </c>
      <c r="O973" s="27" t="b">
        <f>IF(COUNTIF($G$13:G973,G973)&gt;1,TRUE,FALSE)</f>
        <v>0</v>
      </c>
      <c r="P973" s="92" t="str">
        <f t="shared" si="133"/>
        <v/>
      </c>
      <c r="Q973" s="28">
        <f t="shared" ref="Q973:Q1012" si="137">MAX(E973,$M$8)</f>
        <v>44166</v>
      </c>
      <c r="R973" s="27" t="b">
        <f t="shared" si="134"/>
        <v>0</v>
      </c>
      <c r="S973" s="4"/>
      <c r="T973" s="4"/>
    </row>
    <row r="974" spans="1:20" s="30" customFormat="1" x14ac:dyDescent="0.25">
      <c r="A974" s="19">
        <v>962</v>
      </c>
      <c r="B974" s="20"/>
      <c r="C974" s="1"/>
      <c r="D974" s="91"/>
      <c r="E974" s="1"/>
      <c r="F974" s="1"/>
      <c r="G974" s="20"/>
      <c r="H974" s="201" t="str">
        <f t="shared" ref="H974:H1012" si="138">IF(I974,J974&amp;". ","")&amp;IF(K974,L974&amp;". ","")&amp;IF(O974,P974&amp;". ","")&amp;IF(M974,N974&amp;". ","")</f>
        <v/>
      </c>
      <c r="I974" s="27" t="b">
        <v>0</v>
      </c>
      <c r="J974" s="92" t="str">
        <f t="shared" ref="J974:J1012" si="139">IF(I974,J$11,"")</f>
        <v/>
      </c>
      <c r="K974" s="27" t="b">
        <f t="shared" si="135"/>
        <v>0</v>
      </c>
      <c r="L974" s="92" t="str">
        <f t="shared" ref="L974:L1012" si="140">IF(K974,$L$11,"")</f>
        <v/>
      </c>
      <c r="M974" s="27" t="b">
        <f t="shared" si="136"/>
        <v>0</v>
      </c>
      <c r="N974" s="92" t="str">
        <f t="shared" ref="N974:N1012" si="141">IF(M974,N$11,"")</f>
        <v/>
      </c>
      <c r="O974" s="27" t="b">
        <f>IF(COUNTIF($G$13:G974,G974)&gt;1,TRUE,FALSE)</f>
        <v>0</v>
      </c>
      <c r="P974" s="92" t="str">
        <f t="shared" ref="P974:P1012" si="142">IF(O974,P$11,"")</f>
        <v/>
      </c>
      <c r="Q974" s="28">
        <f t="shared" si="137"/>
        <v>44166</v>
      </c>
      <c r="R974" s="27" t="b">
        <f t="shared" ref="R974:R1012" si="143">OR(I974,K974,M974,O974)</f>
        <v>0</v>
      </c>
      <c r="S974" s="4"/>
      <c r="T974" s="4"/>
    </row>
    <row r="975" spans="1:20" s="30" customFormat="1" x14ac:dyDescent="0.25">
      <c r="A975" s="19">
        <v>963</v>
      </c>
      <c r="B975" s="20"/>
      <c r="C975" s="1"/>
      <c r="D975" s="91"/>
      <c r="E975" s="1"/>
      <c r="F975" s="1"/>
      <c r="G975" s="20"/>
      <c r="H975" s="201" t="str">
        <f t="shared" si="138"/>
        <v/>
      </c>
      <c r="I975" s="27" t="b">
        <v>0</v>
      </c>
      <c r="J975" s="92" t="str">
        <f t="shared" si="139"/>
        <v/>
      </c>
      <c r="K975" s="27" t="b">
        <f t="shared" si="135"/>
        <v>0</v>
      </c>
      <c r="L975" s="92" t="str">
        <f t="shared" si="140"/>
        <v/>
      </c>
      <c r="M975" s="27" t="b">
        <f t="shared" si="136"/>
        <v>0</v>
      </c>
      <c r="N975" s="92" t="str">
        <f t="shared" si="141"/>
        <v/>
      </c>
      <c r="O975" s="27" t="b">
        <f>IF(COUNTIF($G$13:G975,G975)&gt;1,TRUE,FALSE)</f>
        <v>0</v>
      </c>
      <c r="P975" s="92" t="str">
        <f t="shared" si="142"/>
        <v/>
      </c>
      <c r="Q975" s="28">
        <f t="shared" si="137"/>
        <v>44166</v>
      </c>
      <c r="R975" s="27" t="b">
        <f t="shared" si="143"/>
        <v>0</v>
      </c>
      <c r="S975" s="4"/>
      <c r="T975" s="4"/>
    </row>
    <row r="976" spans="1:20" s="30" customFormat="1" x14ac:dyDescent="0.25">
      <c r="A976" s="19">
        <v>964</v>
      </c>
      <c r="B976" s="20"/>
      <c r="C976" s="1"/>
      <c r="D976" s="91"/>
      <c r="E976" s="1"/>
      <c r="F976" s="1"/>
      <c r="G976" s="20"/>
      <c r="H976" s="201" t="str">
        <f t="shared" si="138"/>
        <v/>
      </c>
      <c r="I976" s="27" t="b">
        <v>0</v>
      </c>
      <c r="J976" s="92" t="str">
        <f t="shared" si="139"/>
        <v/>
      </c>
      <c r="K976" s="27" t="b">
        <f t="shared" si="135"/>
        <v>0</v>
      </c>
      <c r="L976" s="92" t="str">
        <f t="shared" si="140"/>
        <v/>
      </c>
      <c r="M976" s="27" t="b">
        <f t="shared" si="136"/>
        <v>0</v>
      </c>
      <c r="N976" s="92" t="str">
        <f t="shared" si="141"/>
        <v/>
      </c>
      <c r="O976" s="27" t="b">
        <f>IF(COUNTIF($G$13:G976,G976)&gt;1,TRUE,FALSE)</f>
        <v>0</v>
      </c>
      <c r="P976" s="92" t="str">
        <f t="shared" si="142"/>
        <v/>
      </c>
      <c r="Q976" s="28">
        <f t="shared" si="137"/>
        <v>44166</v>
      </c>
      <c r="R976" s="27" t="b">
        <f t="shared" si="143"/>
        <v>0</v>
      </c>
      <c r="S976" s="4"/>
      <c r="T976" s="4"/>
    </row>
    <row r="977" spans="1:20" s="30" customFormat="1" x14ac:dyDescent="0.25">
      <c r="A977" s="19">
        <v>965</v>
      </c>
      <c r="B977" s="20"/>
      <c r="C977" s="1"/>
      <c r="D977" s="91"/>
      <c r="E977" s="1"/>
      <c r="F977" s="1"/>
      <c r="G977" s="20"/>
      <c r="H977" s="201" t="str">
        <f t="shared" si="138"/>
        <v/>
      </c>
      <c r="I977" s="27" t="b">
        <v>0</v>
      </c>
      <c r="J977" s="92" t="str">
        <f t="shared" si="139"/>
        <v/>
      </c>
      <c r="K977" s="27" t="b">
        <f t="shared" si="135"/>
        <v>0</v>
      </c>
      <c r="L977" s="92" t="str">
        <f t="shared" si="140"/>
        <v/>
      </c>
      <c r="M977" s="27" t="b">
        <f t="shared" si="136"/>
        <v>0</v>
      </c>
      <c r="N977" s="92" t="str">
        <f t="shared" si="141"/>
        <v/>
      </c>
      <c r="O977" s="27" t="b">
        <f>IF(COUNTIF($G$13:G977,G977)&gt;1,TRUE,FALSE)</f>
        <v>0</v>
      </c>
      <c r="P977" s="92" t="str">
        <f t="shared" si="142"/>
        <v/>
      </c>
      <c r="Q977" s="28">
        <f t="shared" si="137"/>
        <v>44166</v>
      </c>
      <c r="R977" s="27" t="b">
        <f t="shared" si="143"/>
        <v>0</v>
      </c>
      <c r="S977" s="4"/>
      <c r="T977" s="4"/>
    </row>
    <row r="978" spans="1:20" s="30" customFormat="1" x14ac:dyDescent="0.25">
      <c r="A978" s="19">
        <v>966</v>
      </c>
      <c r="B978" s="20"/>
      <c r="C978" s="1"/>
      <c r="D978" s="91"/>
      <c r="E978" s="1"/>
      <c r="F978" s="1"/>
      <c r="G978" s="20"/>
      <c r="H978" s="201" t="str">
        <f t="shared" si="138"/>
        <v/>
      </c>
      <c r="I978" s="27" t="b">
        <v>0</v>
      </c>
      <c r="J978" s="92" t="str">
        <f t="shared" si="139"/>
        <v/>
      </c>
      <c r="K978" s="27" t="b">
        <f t="shared" si="135"/>
        <v>0</v>
      </c>
      <c r="L978" s="92" t="str">
        <f t="shared" si="140"/>
        <v/>
      </c>
      <c r="M978" s="27" t="b">
        <f t="shared" si="136"/>
        <v>0</v>
      </c>
      <c r="N978" s="92" t="str">
        <f t="shared" si="141"/>
        <v/>
      </c>
      <c r="O978" s="27" t="b">
        <f>IF(COUNTIF($G$13:G978,G978)&gt;1,TRUE,FALSE)</f>
        <v>0</v>
      </c>
      <c r="P978" s="92" t="str">
        <f t="shared" si="142"/>
        <v/>
      </c>
      <c r="Q978" s="28">
        <f t="shared" si="137"/>
        <v>44166</v>
      </c>
      <c r="R978" s="27" t="b">
        <f t="shared" si="143"/>
        <v>0</v>
      </c>
      <c r="S978" s="4"/>
      <c r="T978" s="4"/>
    </row>
    <row r="979" spans="1:20" s="30" customFormat="1" x14ac:dyDescent="0.25">
      <c r="A979" s="19">
        <v>967</v>
      </c>
      <c r="B979" s="20"/>
      <c r="C979" s="1"/>
      <c r="D979" s="91"/>
      <c r="E979" s="1"/>
      <c r="F979" s="1"/>
      <c r="G979" s="20"/>
      <c r="H979" s="201" t="str">
        <f t="shared" si="138"/>
        <v/>
      </c>
      <c r="I979" s="27" t="b">
        <v>0</v>
      </c>
      <c r="J979" s="92" t="str">
        <f t="shared" si="139"/>
        <v/>
      </c>
      <c r="K979" s="27" t="b">
        <f t="shared" si="135"/>
        <v>0</v>
      </c>
      <c r="L979" s="92" t="str">
        <f t="shared" si="140"/>
        <v/>
      </c>
      <c r="M979" s="27" t="b">
        <f t="shared" si="136"/>
        <v>0</v>
      </c>
      <c r="N979" s="92" t="str">
        <f t="shared" si="141"/>
        <v/>
      </c>
      <c r="O979" s="27" t="b">
        <f>IF(COUNTIF($G$13:G979,G979)&gt;1,TRUE,FALSE)</f>
        <v>0</v>
      </c>
      <c r="P979" s="92" t="str">
        <f t="shared" si="142"/>
        <v/>
      </c>
      <c r="Q979" s="28">
        <f t="shared" si="137"/>
        <v>44166</v>
      </c>
      <c r="R979" s="27" t="b">
        <f t="shared" si="143"/>
        <v>0</v>
      </c>
      <c r="S979" s="4"/>
      <c r="T979" s="4"/>
    </row>
    <row r="980" spans="1:20" s="30" customFormat="1" x14ac:dyDescent="0.25">
      <c r="A980" s="19">
        <v>968</v>
      </c>
      <c r="B980" s="20"/>
      <c r="C980" s="1"/>
      <c r="D980" s="91"/>
      <c r="E980" s="1"/>
      <c r="F980" s="1"/>
      <c r="G980" s="20"/>
      <c r="H980" s="201" t="str">
        <f t="shared" si="138"/>
        <v/>
      </c>
      <c r="I980" s="27" t="b">
        <v>0</v>
      </c>
      <c r="J980" s="92" t="str">
        <f t="shared" si="139"/>
        <v/>
      </c>
      <c r="K980" s="27" t="b">
        <f t="shared" si="135"/>
        <v>0</v>
      </c>
      <c r="L980" s="92" t="str">
        <f t="shared" si="140"/>
        <v/>
      </c>
      <c r="M980" s="27" t="b">
        <f t="shared" si="136"/>
        <v>0</v>
      </c>
      <c r="N980" s="92" t="str">
        <f t="shared" si="141"/>
        <v/>
      </c>
      <c r="O980" s="27" t="b">
        <f>IF(COUNTIF($G$13:G980,G980)&gt;1,TRUE,FALSE)</f>
        <v>0</v>
      </c>
      <c r="P980" s="92" t="str">
        <f t="shared" si="142"/>
        <v/>
      </c>
      <c r="Q980" s="28">
        <f t="shared" si="137"/>
        <v>44166</v>
      </c>
      <c r="R980" s="27" t="b">
        <f t="shared" si="143"/>
        <v>0</v>
      </c>
      <c r="S980" s="4"/>
      <c r="T980" s="4"/>
    </row>
    <row r="981" spans="1:20" s="30" customFormat="1" x14ac:dyDescent="0.25">
      <c r="A981" s="19">
        <v>969</v>
      </c>
      <c r="B981" s="20"/>
      <c r="C981" s="1"/>
      <c r="D981" s="91"/>
      <c r="E981" s="1"/>
      <c r="F981" s="1"/>
      <c r="G981" s="20"/>
      <c r="H981" s="201" t="str">
        <f t="shared" si="138"/>
        <v/>
      </c>
      <c r="I981" s="27" t="b">
        <v>0</v>
      </c>
      <c r="J981" s="92" t="str">
        <f t="shared" si="139"/>
        <v/>
      </c>
      <c r="K981" s="27" t="b">
        <f t="shared" si="135"/>
        <v>0</v>
      </c>
      <c r="L981" s="92" t="str">
        <f t="shared" si="140"/>
        <v/>
      </c>
      <c r="M981" s="27" t="b">
        <f t="shared" si="136"/>
        <v>0</v>
      </c>
      <c r="N981" s="92" t="str">
        <f t="shared" si="141"/>
        <v/>
      </c>
      <c r="O981" s="27" t="b">
        <f>IF(COUNTIF($G$13:G981,G981)&gt;1,TRUE,FALSE)</f>
        <v>0</v>
      </c>
      <c r="P981" s="92" t="str">
        <f t="shared" si="142"/>
        <v/>
      </c>
      <c r="Q981" s="28">
        <f t="shared" si="137"/>
        <v>44166</v>
      </c>
      <c r="R981" s="27" t="b">
        <f t="shared" si="143"/>
        <v>0</v>
      </c>
      <c r="S981" s="4"/>
      <c r="T981" s="4"/>
    </row>
    <row r="982" spans="1:20" s="30" customFormat="1" x14ac:dyDescent="0.25">
      <c r="A982" s="19">
        <v>970</v>
      </c>
      <c r="B982" s="20"/>
      <c r="C982" s="1"/>
      <c r="D982" s="91"/>
      <c r="E982" s="1"/>
      <c r="F982" s="1"/>
      <c r="G982" s="20"/>
      <c r="H982" s="201" t="str">
        <f t="shared" si="138"/>
        <v/>
      </c>
      <c r="I982" s="27" t="b">
        <v>0</v>
      </c>
      <c r="J982" s="92" t="str">
        <f t="shared" si="139"/>
        <v/>
      </c>
      <c r="K982" s="27" t="b">
        <f t="shared" si="135"/>
        <v>0</v>
      </c>
      <c r="L982" s="92" t="str">
        <f t="shared" si="140"/>
        <v/>
      </c>
      <c r="M982" s="27" t="b">
        <f t="shared" si="136"/>
        <v>0</v>
      </c>
      <c r="N982" s="92" t="str">
        <f t="shared" si="141"/>
        <v/>
      </c>
      <c r="O982" s="27" t="b">
        <f>IF(COUNTIF($G$13:G982,G982)&gt;1,TRUE,FALSE)</f>
        <v>0</v>
      </c>
      <c r="P982" s="92" t="str">
        <f t="shared" si="142"/>
        <v/>
      </c>
      <c r="Q982" s="28">
        <f t="shared" si="137"/>
        <v>44166</v>
      </c>
      <c r="R982" s="27" t="b">
        <f t="shared" si="143"/>
        <v>0</v>
      </c>
      <c r="S982" s="4"/>
      <c r="T982" s="4"/>
    </row>
    <row r="983" spans="1:20" s="30" customFormat="1" x14ac:dyDescent="0.25">
      <c r="A983" s="19">
        <v>971</v>
      </c>
      <c r="B983" s="20"/>
      <c r="C983" s="1"/>
      <c r="D983" s="91"/>
      <c r="E983" s="1"/>
      <c r="F983" s="1"/>
      <c r="G983" s="20"/>
      <c r="H983" s="201" t="str">
        <f t="shared" si="138"/>
        <v/>
      </c>
      <c r="I983" s="27" t="b">
        <v>0</v>
      </c>
      <c r="J983" s="92" t="str">
        <f t="shared" si="139"/>
        <v/>
      </c>
      <c r="K983" s="27" t="b">
        <f t="shared" si="135"/>
        <v>0</v>
      </c>
      <c r="L983" s="92" t="str">
        <f t="shared" si="140"/>
        <v/>
      </c>
      <c r="M983" s="27" t="b">
        <f t="shared" si="136"/>
        <v>0</v>
      </c>
      <c r="N983" s="92" t="str">
        <f t="shared" si="141"/>
        <v/>
      </c>
      <c r="O983" s="27" t="b">
        <f>IF(COUNTIF($G$13:G983,G983)&gt;1,TRUE,FALSE)</f>
        <v>0</v>
      </c>
      <c r="P983" s="92" t="str">
        <f t="shared" si="142"/>
        <v/>
      </c>
      <c r="Q983" s="28">
        <f t="shared" si="137"/>
        <v>44166</v>
      </c>
      <c r="R983" s="27" t="b">
        <f t="shared" si="143"/>
        <v>0</v>
      </c>
      <c r="S983" s="4"/>
      <c r="T983" s="4"/>
    </row>
    <row r="984" spans="1:20" s="30" customFormat="1" x14ac:dyDescent="0.25">
      <c r="A984" s="19">
        <v>972</v>
      </c>
      <c r="B984" s="20"/>
      <c r="C984" s="1"/>
      <c r="D984" s="91"/>
      <c r="E984" s="1"/>
      <c r="F984" s="1"/>
      <c r="G984" s="20"/>
      <c r="H984" s="201" t="str">
        <f t="shared" si="138"/>
        <v/>
      </c>
      <c r="I984" s="27" t="b">
        <v>0</v>
      </c>
      <c r="J984" s="92" t="str">
        <f t="shared" si="139"/>
        <v/>
      </c>
      <c r="K984" s="27" t="b">
        <f t="shared" si="135"/>
        <v>0</v>
      </c>
      <c r="L984" s="92" t="str">
        <f t="shared" si="140"/>
        <v/>
      </c>
      <c r="M984" s="27" t="b">
        <f t="shared" si="136"/>
        <v>0</v>
      </c>
      <c r="N984" s="92" t="str">
        <f t="shared" si="141"/>
        <v/>
      </c>
      <c r="O984" s="27" t="b">
        <f>IF(COUNTIF($G$13:G984,G984)&gt;1,TRUE,FALSE)</f>
        <v>0</v>
      </c>
      <c r="P984" s="92" t="str">
        <f t="shared" si="142"/>
        <v/>
      </c>
      <c r="Q984" s="28">
        <f t="shared" si="137"/>
        <v>44166</v>
      </c>
      <c r="R984" s="27" t="b">
        <f t="shared" si="143"/>
        <v>0</v>
      </c>
      <c r="S984" s="4"/>
      <c r="T984" s="4"/>
    </row>
    <row r="985" spans="1:20" s="30" customFormat="1" x14ac:dyDescent="0.25">
      <c r="A985" s="19">
        <v>973</v>
      </c>
      <c r="B985" s="20"/>
      <c r="C985" s="1"/>
      <c r="D985" s="91"/>
      <c r="E985" s="1"/>
      <c r="F985" s="1"/>
      <c r="G985" s="20"/>
      <c r="H985" s="201" t="str">
        <f t="shared" si="138"/>
        <v/>
      </c>
      <c r="I985" s="27" t="b">
        <v>0</v>
      </c>
      <c r="J985" s="92" t="str">
        <f t="shared" si="139"/>
        <v/>
      </c>
      <c r="K985" s="27" t="b">
        <f t="shared" si="135"/>
        <v>0</v>
      </c>
      <c r="L985" s="92" t="str">
        <f t="shared" si="140"/>
        <v/>
      </c>
      <c r="M985" s="27" t="b">
        <f t="shared" si="136"/>
        <v>0</v>
      </c>
      <c r="N985" s="92" t="str">
        <f t="shared" si="141"/>
        <v/>
      </c>
      <c r="O985" s="27" t="b">
        <f>IF(COUNTIF($G$13:G985,G985)&gt;1,TRUE,FALSE)</f>
        <v>0</v>
      </c>
      <c r="P985" s="92" t="str">
        <f t="shared" si="142"/>
        <v/>
      </c>
      <c r="Q985" s="28">
        <f t="shared" si="137"/>
        <v>44166</v>
      </c>
      <c r="R985" s="27" t="b">
        <f t="shared" si="143"/>
        <v>0</v>
      </c>
      <c r="S985" s="4"/>
      <c r="T985" s="4"/>
    </row>
    <row r="986" spans="1:20" s="30" customFormat="1" x14ac:dyDescent="0.25">
      <c r="A986" s="19">
        <v>974</v>
      </c>
      <c r="B986" s="20"/>
      <c r="C986" s="1"/>
      <c r="D986" s="91"/>
      <c r="E986" s="1"/>
      <c r="F986" s="1"/>
      <c r="G986" s="20"/>
      <c r="H986" s="201" t="str">
        <f t="shared" si="138"/>
        <v/>
      </c>
      <c r="I986" s="27" t="b">
        <v>0</v>
      </c>
      <c r="J986" s="92" t="str">
        <f t="shared" si="139"/>
        <v/>
      </c>
      <c r="K986" s="27" t="b">
        <f t="shared" si="135"/>
        <v>0</v>
      </c>
      <c r="L986" s="92" t="str">
        <f t="shared" si="140"/>
        <v/>
      </c>
      <c r="M986" s="27" t="b">
        <f t="shared" si="136"/>
        <v>0</v>
      </c>
      <c r="N986" s="92" t="str">
        <f t="shared" si="141"/>
        <v/>
      </c>
      <c r="O986" s="27" t="b">
        <f>IF(COUNTIF($G$13:G986,G986)&gt;1,TRUE,FALSE)</f>
        <v>0</v>
      </c>
      <c r="P986" s="92" t="str">
        <f t="shared" si="142"/>
        <v/>
      </c>
      <c r="Q986" s="28">
        <f t="shared" si="137"/>
        <v>44166</v>
      </c>
      <c r="R986" s="27" t="b">
        <f t="shared" si="143"/>
        <v>0</v>
      </c>
      <c r="S986" s="4"/>
      <c r="T986" s="4"/>
    </row>
    <row r="987" spans="1:20" s="30" customFormat="1" x14ac:dyDescent="0.25">
      <c r="A987" s="19">
        <v>975</v>
      </c>
      <c r="B987" s="20"/>
      <c r="C987" s="1"/>
      <c r="D987" s="91"/>
      <c r="E987" s="1"/>
      <c r="F987" s="1"/>
      <c r="G987" s="20"/>
      <c r="H987" s="201" t="str">
        <f t="shared" si="138"/>
        <v/>
      </c>
      <c r="I987" s="27" t="b">
        <v>0</v>
      </c>
      <c r="J987" s="92" t="str">
        <f t="shared" si="139"/>
        <v/>
      </c>
      <c r="K987" s="27" t="b">
        <f t="shared" si="135"/>
        <v>0</v>
      </c>
      <c r="L987" s="92" t="str">
        <f t="shared" si="140"/>
        <v/>
      </c>
      <c r="M987" s="27" t="b">
        <f t="shared" si="136"/>
        <v>0</v>
      </c>
      <c r="N987" s="92" t="str">
        <f t="shared" si="141"/>
        <v/>
      </c>
      <c r="O987" s="27" t="b">
        <f>IF(COUNTIF($G$13:G987,G987)&gt;1,TRUE,FALSE)</f>
        <v>0</v>
      </c>
      <c r="P987" s="92" t="str">
        <f t="shared" si="142"/>
        <v/>
      </c>
      <c r="Q987" s="28">
        <f t="shared" si="137"/>
        <v>44166</v>
      </c>
      <c r="R987" s="27" t="b">
        <f t="shared" si="143"/>
        <v>0</v>
      </c>
      <c r="S987" s="4"/>
      <c r="T987" s="4"/>
    </row>
    <row r="988" spans="1:20" s="30" customFormat="1" x14ac:dyDescent="0.25">
      <c r="A988" s="19">
        <v>976</v>
      </c>
      <c r="B988" s="20"/>
      <c r="C988" s="1"/>
      <c r="D988" s="91"/>
      <c r="E988" s="1"/>
      <c r="F988" s="1"/>
      <c r="G988" s="20"/>
      <c r="H988" s="201" t="str">
        <f t="shared" si="138"/>
        <v/>
      </c>
      <c r="I988" s="27" t="b">
        <v>0</v>
      </c>
      <c r="J988" s="92" t="str">
        <f t="shared" si="139"/>
        <v/>
      </c>
      <c r="K988" s="27" t="b">
        <f t="shared" si="135"/>
        <v>0</v>
      </c>
      <c r="L988" s="92" t="str">
        <f t="shared" si="140"/>
        <v/>
      </c>
      <c r="M988" s="27" t="b">
        <f t="shared" si="136"/>
        <v>0</v>
      </c>
      <c r="N988" s="92" t="str">
        <f t="shared" si="141"/>
        <v/>
      </c>
      <c r="O988" s="27" t="b">
        <f>IF(COUNTIF($G$13:G988,G988)&gt;1,TRUE,FALSE)</f>
        <v>0</v>
      </c>
      <c r="P988" s="92" t="str">
        <f t="shared" si="142"/>
        <v/>
      </c>
      <c r="Q988" s="28">
        <f t="shared" si="137"/>
        <v>44166</v>
      </c>
      <c r="R988" s="27" t="b">
        <f t="shared" si="143"/>
        <v>0</v>
      </c>
      <c r="S988" s="4"/>
      <c r="T988" s="4"/>
    </row>
    <row r="989" spans="1:20" s="30" customFormat="1" x14ac:dyDescent="0.25">
      <c r="A989" s="19">
        <v>977</v>
      </c>
      <c r="B989" s="20"/>
      <c r="C989" s="1"/>
      <c r="D989" s="91"/>
      <c r="E989" s="1"/>
      <c r="F989" s="1"/>
      <c r="G989" s="20"/>
      <c r="H989" s="201" t="str">
        <f t="shared" si="138"/>
        <v/>
      </c>
      <c r="I989" s="27" t="b">
        <v>0</v>
      </c>
      <c r="J989" s="92" t="str">
        <f t="shared" si="139"/>
        <v/>
      </c>
      <c r="K989" s="27" t="b">
        <f t="shared" si="135"/>
        <v>0</v>
      </c>
      <c r="L989" s="92" t="str">
        <f t="shared" si="140"/>
        <v/>
      </c>
      <c r="M989" s="27" t="b">
        <f t="shared" si="136"/>
        <v>0</v>
      </c>
      <c r="N989" s="92" t="str">
        <f t="shared" si="141"/>
        <v/>
      </c>
      <c r="O989" s="27" t="b">
        <f>IF(COUNTIF($G$13:G989,G989)&gt;1,TRUE,FALSE)</f>
        <v>0</v>
      </c>
      <c r="P989" s="92" t="str">
        <f t="shared" si="142"/>
        <v/>
      </c>
      <c r="Q989" s="28">
        <f t="shared" si="137"/>
        <v>44166</v>
      </c>
      <c r="R989" s="27" t="b">
        <f t="shared" si="143"/>
        <v>0</v>
      </c>
      <c r="S989" s="4"/>
      <c r="T989" s="4"/>
    </row>
    <row r="990" spans="1:20" s="30" customFormat="1" x14ac:dyDescent="0.25">
      <c r="A990" s="19">
        <v>978</v>
      </c>
      <c r="B990" s="20"/>
      <c r="C990" s="1"/>
      <c r="D990" s="91"/>
      <c r="E990" s="1"/>
      <c r="F990" s="1"/>
      <c r="G990" s="20"/>
      <c r="H990" s="201" t="str">
        <f t="shared" si="138"/>
        <v/>
      </c>
      <c r="I990" s="27" t="b">
        <v>0</v>
      </c>
      <c r="J990" s="92" t="str">
        <f t="shared" si="139"/>
        <v/>
      </c>
      <c r="K990" s="27" t="b">
        <f t="shared" si="135"/>
        <v>0</v>
      </c>
      <c r="L990" s="92" t="str">
        <f t="shared" si="140"/>
        <v/>
      </c>
      <c r="M990" s="27" t="b">
        <f t="shared" si="136"/>
        <v>0</v>
      </c>
      <c r="N990" s="92" t="str">
        <f t="shared" si="141"/>
        <v/>
      </c>
      <c r="O990" s="27" t="b">
        <f>IF(COUNTIF($G$13:G990,G990)&gt;1,TRUE,FALSE)</f>
        <v>0</v>
      </c>
      <c r="P990" s="92" t="str">
        <f t="shared" si="142"/>
        <v/>
      </c>
      <c r="Q990" s="28">
        <f t="shared" si="137"/>
        <v>44166</v>
      </c>
      <c r="R990" s="27" t="b">
        <f t="shared" si="143"/>
        <v>0</v>
      </c>
      <c r="S990" s="4"/>
      <c r="T990" s="4"/>
    </row>
    <row r="991" spans="1:20" s="30" customFormat="1" x14ac:dyDescent="0.25">
      <c r="A991" s="19">
        <v>979</v>
      </c>
      <c r="B991" s="20"/>
      <c r="C991" s="1"/>
      <c r="D991" s="91"/>
      <c r="E991" s="1"/>
      <c r="F991" s="1"/>
      <c r="G991" s="20"/>
      <c r="H991" s="201" t="str">
        <f t="shared" si="138"/>
        <v/>
      </c>
      <c r="I991" s="27" t="b">
        <v>0</v>
      </c>
      <c r="J991" s="92" t="str">
        <f t="shared" si="139"/>
        <v/>
      </c>
      <c r="K991" s="27" t="b">
        <f t="shared" si="135"/>
        <v>0</v>
      </c>
      <c r="L991" s="92" t="str">
        <f t="shared" si="140"/>
        <v/>
      </c>
      <c r="M991" s="27" t="b">
        <f t="shared" si="136"/>
        <v>0</v>
      </c>
      <c r="N991" s="92" t="str">
        <f t="shared" si="141"/>
        <v/>
      </c>
      <c r="O991" s="27" t="b">
        <f>IF(COUNTIF($G$13:G991,G991)&gt;1,TRUE,FALSE)</f>
        <v>0</v>
      </c>
      <c r="P991" s="92" t="str">
        <f t="shared" si="142"/>
        <v/>
      </c>
      <c r="Q991" s="28">
        <f t="shared" si="137"/>
        <v>44166</v>
      </c>
      <c r="R991" s="27" t="b">
        <f t="shared" si="143"/>
        <v>0</v>
      </c>
      <c r="S991" s="4"/>
      <c r="T991" s="4"/>
    </row>
    <row r="992" spans="1:20" s="30" customFormat="1" x14ac:dyDescent="0.25">
      <c r="A992" s="19">
        <v>980</v>
      </c>
      <c r="B992" s="20"/>
      <c r="C992" s="1"/>
      <c r="D992" s="91"/>
      <c r="E992" s="1"/>
      <c r="F992" s="1"/>
      <c r="G992" s="20"/>
      <c r="H992" s="201" t="str">
        <f t="shared" si="138"/>
        <v/>
      </c>
      <c r="I992" s="27" t="b">
        <v>0</v>
      </c>
      <c r="J992" s="92" t="str">
        <f t="shared" si="139"/>
        <v/>
      </c>
      <c r="K992" s="27" t="b">
        <f t="shared" si="135"/>
        <v>0</v>
      </c>
      <c r="L992" s="92" t="str">
        <f t="shared" si="140"/>
        <v/>
      </c>
      <c r="M992" s="27" t="b">
        <f t="shared" si="136"/>
        <v>0</v>
      </c>
      <c r="N992" s="92" t="str">
        <f t="shared" si="141"/>
        <v/>
      </c>
      <c r="O992" s="27" t="b">
        <f>IF(COUNTIF($G$13:G992,G992)&gt;1,TRUE,FALSE)</f>
        <v>0</v>
      </c>
      <c r="P992" s="92" t="str">
        <f t="shared" si="142"/>
        <v/>
      </c>
      <c r="Q992" s="28">
        <f t="shared" si="137"/>
        <v>44166</v>
      </c>
      <c r="R992" s="27" t="b">
        <f t="shared" si="143"/>
        <v>0</v>
      </c>
      <c r="S992" s="4"/>
      <c r="T992" s="4"/>
    </row>
    <row r="993" spans="1:20" s="30" customFormat="1" x14ac:dyDescent="0.25">
      <c r="A993" s="19">
        <v>981</v>
      </c>
      <c r="B993" s="20"/>
      <c r="C993" s="1"/>
      <c r="D993" s="91"/>
      <c r="E993" s="1"/>
      <c r="F993" s="1"/>
      <c r="G993" s="20"/>
      <c r="H993" s="201" t="str">
        <f t="shared" si="138"/>
        <v/>
      </c>
      <c r="I993" s="27" t="b">
        <v>0</v>
      </c>
      <c r="J993" s="92" t="str">
        <f t="shared" si="139"/>
        <v/>
      </c>
      <c r="K993" s="27" t="b">
        <f t="shared" si="135"/>
        <v>0</v>
      </c>
      <c r="L993" s="92" t="str">
        <f t="shared" si="140"/>
        <v/>
      </c>
      <c r="M993" s="27" t="b">
        <f t="shared" si="136"/>
        <v>0</v>
      </c>
      <c r="N993" s="92" t="str">
        <f t="shared" si="141"/>
        <v/>
      </c>
      <c r="O993" s="27" t="b">
        <f>IF(COUNTIF($G$13:G993,G993)&gt;1,TRUE,FALSE)</f>
        <v>0</v>
      </c>
      <c r="P993" s="92" t="str">
        <f t="shared" si="142"/>
        <v/>
      </c>
      <c r="Q993" s="28">
        <f t="shared" si="137"/>
        <v>44166</v>
      </c>
      <c r="R993" s="27" t="b">
        <f t="shared" si="143"/>
        <v>0</v>
      </c>
      <c r="S993" s="4"/>
      <c r="T993" s="4"/>
    </row>
    <row r="994" spans="1:20" s="30" customFormat="1" x14ac:dyDescent="0.25">
      <c r="A994" s="19">
        <v>982</v>
      </c>
      <c r="B994" s="20"/>
      <c r="C994" s="1"/>
      <c r="D994" s="91"/>
      <c r="E994" s="1"/>
      <c r="F994" s="1"/>
      <c r="G994" s="20"/>
      <c r="H994" s="201" t="str">
        <f t="shared" si="138"/>
        <v/>
      </c>
      <c r="I994" s="27" t="b">
        <v>0</v>
      </c>
      <c r="J994" s="92" t="str">
        <f t="shared" si="139"/>
        <v/>
      </c>
      <c r="K994" s="27" t="b">
        <f t="shared" si="135"/>
        <v>0</v>
      </c>
      <c r="L994" s="92" t="str">
        <f t="shared" si="140"/>
        <v/>
      </c>
      <c r="M994" s="27" t="b">
        <f t="shared" si="136"/>
        <v>0</v>
      </c>
      <c r="N994" s="92" t="str">
        <f t="shared" si="141"/>
        <v/>
      </c>
      <c r="O994" s="27" t="b">
        <f>IF(COUNTIF($G$13:G994,G994)&gt;1,TRUE,FALSE)</f>
        <v>0</v>
      </c>
      <c r="P994" s="92" t="str">
        <f t="shared" si="142"/>
        <v/>
      </c>
      <c r="Q994" s="28">
        <f t="shared" si="137"/>
        <v>44166</v>
      </c>
      <c r="R994" s="27" t="b">
        <f t="shared" si="143"/>
        <v>0</v>
      </c>
      <c r="S994" s="4"/>
      <c r="T994" s="4"/>
    </row>
    <row r="995" spans="1:20" s="30" customFormat="1" x14ac:dyDescent="0.25">
      <c r="A995" s="19">
        <v>983</v>
      </c>
      <c r="B995" s="20"/>
      <c r="C995" s="1"/>
      <c r="D995" s="91"/>
      <c r="E995" s="1"/>
      <c r="F995" s="1"/>
      <c r="G995" s="20"/>
      <c r="H995" s="201" t="str">
        <f t="shared" si="138"/>
        <v/>
      </c>
      <c r="I995" s="27" t="b">
        <v>0</v>
      </c>
      <c r="J995" s="92" t="str">
        <f t="shared" si="139"/>
        <v/>
      </c>
      <c r="K995" s="27" t="b">
        <f t="shared" si="135"/>
        <v>0</v>
      </c>
      <c r="L995" s="92" t="str">
        <f t="shared" si="140"/>
        <v/>
      </c>
      <c r="M995" s="27" t="b">
        <f t="shared" si="136"/>
        <v>0</v>
      </c>
      <c r="N995" s="92" t="str">
        <f t="shared" si="141"/>
        <v/>
      </c>
      <c r="O995" s="27" t="b">
        <f>IF(COUNTIF($G$13:G995,G995)&gt;1,TRUE,FALSE)</f>
        <v>0</v>
      </c>
      <c r="P995" s="92" t="str">
        <f t="shared" si="142"/>
        <v/>
      </c>
      <c r="Q995" s="28">
        <f t="shared" si="137"/>
        <v>44166</v>
      </c>
      <c r="R995" s="27" t="b">
        <f t="shared" si="143"/>
        <v>0</v>
      </c>
      <c r="S995" s="4"/>
      <c r="T995" s="4"/>
    </row>
    <row r="996" spans="1:20" s="30" customFormat="1" x14ac:dyDescent="0.25">
      <c r="A996" s="19">
        <v>984</v>
      </c>
      <c r="B996" s="20"/>
      <c r="C996" s="1"/>
      <c r="D996" s="91"/>
      <c r="E996" s="1"/>
      <c r="F996" s="1"/>
      <c r="G996" s="20"/>
      <c r="H996" s="201" t="str">
        <f t="shared" si="138"/>
        <v/>
      </c>
      <c r="I996" s="27" t="b">
        <v>0</v>
      </c>
      <c r="J996" s="92" t="str">
        <f t="shared" si="139"/>
        <v/>
      </c>
      <c r="K996" s="27" t="b">
        <f t="shared" si="135"/>
        <v>0</v>
      </c>
      <c r="L996" s="92" t="str">
        <f t="shared" si="140"/>
        <v/>
      </c>
      <c r="M996" s="27" t="b">
        <f t="shared" si="136"/>
        <v>0</v>
      </c>
      <c r="N996" s="92" t="str">
        <f t="shared" si="141"/>
        <v/>
      </c>
      <c r="O996" s="27" t="b">
        <f>IF(COUNTIF($G$13:G996,G996)&gt;1,TRUE,FALSE)</f>
        <v>0</v>
      </c>
      <c r="P996" s="92" t="str">
        <f t="shared" si="142"/>
        <v/>
      </c>
      <c r="Q996" s="28">
        <f t="shared" si="137"/>
        <v>44166</v>
      </c>
      <c r="R996" s="27" t="b">
        <f t="shared" si="143"/>
        <v>0</v>
      </c>
      <c r="S996" s="4"/>
      <c r="T996" s="4"/>
    </row>
    <row r="997" spans="1:20" s="30" customFormat="1" x14ac:dyDescent="0.25">
      <c r="A997" s="19">
        <v>985</v>
      </c>
      <c r="B997" s="20"/>
      <c r="C997" s="1"/>
      <c r="D997" s="91"/>
      <c r="E997" s="1"/>
      <c r="F997" s="1"/>
      <c r="G997" s="20"/>
      <c r="H997" s="201" t="str">
        <f t="shared" si="138"/>
        <v/>
      </c>
      <c r="I997" s="27" t="b">
        <v>0</v>
      </c>
      <c r="J997" s="92" t="str">
        <f t="shared" si="139"/>
        <v/>
      </c>
      <c r="K997" s="27" t="b">
        <f t="shared" si="135"/>
        <v>0</v>
      </c>
      <c r="L997" s="92" t="str">
        <f t="shared" si="140"/>
        <v/>
      </c>
      <c r="M997" s="27" t="b">
        <f t="shared" si="136"/>
        <v>0</v>
      </c>
      <c r="N997" s="92" t="str">
        <f t="shared" si="141"/>
        <v/>
      </c>
      <c r="O997" s="27" t="b">
        <f>IF(COUNTIF($G$13:G997,G997)&gt;1,TRUE,FALSE)</f>
        <v>0</v>
      </c>
      <c r="P997" s="92" t="str">
        <f t="shared" si="142"/>
        <v/>
      </c>
      <c r="Q997" s="28">
        <f t="shared" si="137"/>
        <v>44166</v>
      </c>
      <c r="R997" s="27" t="b">
        <f t="shared" si="143"/>
        <v>0</v>
      </c>
      <c r="S997" s="4"/>
      <c r="T997" s="4"/>
    </row>
    <row r="998" spans="1:20" s="30" customFormat="1" x14ac:dyDescent="0.25">
      <c r="A998" s="19">
        <v>986</v>
      </c>
      <c r="B998" s="20"/>
      <c r="C998" s="1"/>
      <c r="D998" s="91"/>
      <c r="E998" s="1"/>
      <c r="F998" s="1"/>
      <c r="G998" s="20"/>
      <c r="H998" s="201" t="str">
        <f t="shared" si="138"/>
        <v/>
      </c>
      <c r="I998" s="27" t="b">
        <v>0</v>
      </c>
      <c r="J998" s="92" t="str">
        <f t="shared" si="139"/>
        <v/>
      </c>
      <c r="K998" s="27" t="b">
        <f t="shared" si="135"/>
        <v>0</v>
      </c>
      <c r="L998" s="92" t="str">
        <f t="shared" si="140"/>
        <v/>
      </c>
      <c r="M998" s="27" t="b">
        <f t="shared" si="136"/>
        <v>0</v>
      </c>
      <c r="N998" s="92" t="str">
        <f t="shared" si="141"/>
        <v/>
      </c>
      <c r="O998" s="27" t="b">
        <f>IF(COUNTIF($G$13:G998,G998)&gt;1,TRUE,FALSE)</f>
        <v>0</v>
      </c>
      <c r="P998" s="92" t="str">
        <f t="shared" si="142"/>
        <v/>
      </c>
      <c r="Q998" s="28">
        <f t="shared" si="137"/>
        <v>44166</v>
      </c>
      <c r="R998" s="27" t="b">
        <f t="shared" si="143"/>
        <v>0</v>
      </c>
      <c r="S998" s="4"/>
      <c r="T998" s="4"/>
    </row>
    <row r="999" spans="1:20" s="30" customFormat="1" x14ac:dyDescent="0.25">
      <c r="A999" s="19">
        <v>987</v>
      </c>
      <c r="B999" s="20"/>
      <c r="C999" s="1"/>
      <c r="D999" s="91"/>
      <c r="E999" s="1"/>
      <c r="F999" s="1"/>
      <c r="G999" s="20"/>
      <c r="H999" s="201" t="str">
        <f t="shared" si="138"/>
        <v/>
      </c>
      <c r="I999" s="27" t="b">
        <v>0</v>
      </c>
      <c r="J999" s="92" t="str">
        <f t="shared" si="139"/>
        <v/>
      </c>
      <c r="K999" s="27" t="b">
        <f t="shared" si="135"/>
        <v>0</v>
      </c>
      <c r="L999" s="92" t="str">
        <f t="shared" si="140"/>
        <v/>
      </c>
      <c r="M999" s="27" t="b">
        <f t="shared" si="136"/>
        <v>0</v>
      </c>
      <c r="N999" s="92" t="str">
        <f t="shared" si="141"/>
        <v/>
      </c>
      <c r="O999" s="27" t="b">
        <f>IF(COUNTIF($G$13:G999,G999)&gt;1,TRUE,FALSE)</f>
        <v>0</v>
      </c>
      <c r="P999" s="92" t="str">
        <f t="shared" si="142"/>
        <v/>
      </c>
      <c r="Q999" s="28">
        <f t="shared" si="137"/>
        <v>44166</v>
      </c>
      <c r="R999" s="27" t="b">
        <f t="shared" si="143"/>
        <v>0</v>
      </c>
      <c r="S999" s="4"/>
      <c r="T999" s="4"/>
    </row>
    <row r="1000" spans="1:20" s="30" customFormat="1" x14ac:dyDescent="0.25">
      <c r="A1000" s="19">
        <v>988</v>
      </c>
      <c r="B1000" s="20"/>
      <c r="C1000" s="1"/>
      <c r="D1000" s="91"/>
      <c r="E1000" s="1"/>
      <c r="F1000" s="1"/>
      <c r="G1000" s="20"/>
      <c r="H1000" s="201" t="str">
        <f t="shared" si="138"/>
        <v/>
      </c>
      <c r="I1000" s="27" t="b">
        <v>0</v>
      </c>
      <c r="J1000" s="92" t="str">
        <f t="shared" si="139"/>
        <v/>
      </c>
      <c r="K1000" s="27" t="b">
        <f t="shared" si="135"/>
        <v>0</v>
      </c>
      <c r="L1000" s="92" t="str">
        <f t="shared" si="140"/>
        <v/>
      </c>
      <c r="M1000" s="27" t="b">
        <f t="shared" si="136"/>
        <v>0</v>
      </c>
      <c r="N1000" s="92" t="str">
        <f t="shared" si="141"/>
        <v/>
      </c>
      <c r="O1000" s="27" t="b">
        <f>IF(COUNTIF($G$13:G1000,G1000)&gt;1,TRUE,FALSE)</f>
        <v>0</v>
      </c>
      <c r="P1000" s="92" t="str">
        <f t="shared" si="142"/>
        <v/>
      </c>
      <c r="Q1000" s="28">
        <f t="shared" si="137"/>
        <v>44166</v>
      </c>
      <c r="R1000" s="27" t="b">
        <f t="shared" si="143"/>
        <v>0</v>
      </c>
      <c r="S1000" s="4"/>
      <c r="T1000" s="4"/>
    </row>
    <row r="1001" spans="1:20" s="30" customFormat="1" x14ac:dyDescent="0.25">
      <c r="A1001" s="19">
        <v>989</v>
      </c>
      <c r="B1001" s="20"/>
      <c r="C1001" s="1"/>
      <c r="D1001" s="91"/>
      <c r="E1001" s="1"/>
      <c r="F1001" s="1"/>
      <c r="G1001" s="20"/>
      <c r="H1001" s="201" t="str">
        <f t="shared" si="138"/>
        <v/>
      </c>
      <c r="I1001" s="27" t="b">
        <v>0</v>
      </c>
      <c r="J1001" s="92" t="str">
        <f t="shared" si="139"/>
        <v/>
      </c>
      <c r="K1001" s="27" t="b">
        <f t="shared" si="135"/>
        <v>0</v>
      </c>
      <c r="L1001" s="92" t="str">
        <f t="shared" si="140"/>
        <v/>
      </c>
      <c r="M1001" s="27" t="b">
        <f t="shared" si="136"/>
        <v>0</v>
      </c>
      <c r="N1001" s="92" t="str">
        <f t="shared" si="141"/>
        <v/>
      </c>
      <c r="O1001" s="27" t="b">
        <f>IF(COUNTIF($G$13:G1001,G1001)&gt;1,TRUE,FALSE)</f>
        <v>0</v>
      </c>
      <c r="P1001" s="92" t="str">
        <f t="shared" si="142"/>
        <v/>
      </c>
      <c r="Q1001" s="28">
        <f t="shared" si="137"/>
        <v>44166</v>
      </c>
      <c r="R1001" s="27" t="b">
        <f t="shared" si="143"/>
        <v>0</v>
      </c>
      <c r="S1001" s="4"/>
      <c r="T1001" s="4"/>
    </row>
    <row r="1002" spans="1:20" s="30" customFormat="1" x14ac:dyDescent="0.25">
      <c r="A1002" s="19">
        <v>990</v>
      </c>
      <c r="B1002" s="20"/>
      <c r="C1002" s="1"/>
      <c r="D1002" s="91"/>
      <c r="E1002" s="1"/>
      <c r="F1002" s="1"/>
      <c r="G1002" s="20"/>
      <c r="H1002" s="201" t="str">
        <f t="shared" si="138"/>
        <v/>
      </c>
      <c r="I1002" s="27" t="b">
        <v>0</v>
      </c>
      <c r="J1002" s="92" t="str">
        <f t="shared" si="139"/>
        <v/>
      </c>
      <c r="K1002" s="27" t="b">
        <f t="shared" si="135"/>
        <v>0</v>
      </c>
      <c r="L1002" s="92" t="str">
        <f t="shared" si="140"/>
        <v/>
      </c>
      <c r="M1002" s="27" t="b">
        <f t="shared" si="136"/>
        <v>0</v>
      </c>
      <c r="N1002" s="92" t="str">
        <f t="shared" si="141"/>
        <v/>
      </c>
      <c r="O1002" s="27" t="b">
        <f>IF(COUNTIF($G$13:G1002,G1002)&gt;1,TRUE,FALSE)</f>
        <v>0</v>
      </c>
      <c r="P1002" s="92" t="str">
        <f t="shared" si="142"/>
        <v/>
      </c>
      <c r="Q1002" s="28">
        <f t="shared" si="137"/>
        <v>44166</v>
      </c>
      <c r="R1002" s="27" t="b">
        <f t="shared" si="143"/>
        <v>0</v>
      </c>
      <c r="S1002" s="4"/>
      <c r="T1002" s="4"/>
    </row>
    <row r="1003" spans="1:20" s="30" customFormat="1" x14ac:dyDescent="0.25">
      <c r="A1003" s="19">
        <v>991</v>
      </c>
      <c r="B1003" s="20"/>
      <c r="C1003" s="1"/>
      <c r="D1003" s="91"/>
      <c r="E1003" s="1"/>
      <c r="F1003" s="1"/>
      <c r="G1003" s="20"/>
      <c r="H1003" s="201" t="str">
        <f t="shared" si="138"/>
        <v/>
      </c>
      <c r="I1003" s="27" t="b">
        <v>0</v>
      </c>
      <c r="J1003" s="92" t="str">
        <f t="shared" si="139"/>
        <v/>
      </c>
      <c r="K1003" s="27" t="b">
        <f t="shared" si="135"/>
        <v>0</v>
      </c>
      <c r="L1003" s="92" t="str">
        <f t="shared" si="140"/>
        <v/>
      </c>
      <c r="M1003" s="27" t="b">
        <f t="shared" si="136"/>
        <v>0</v>
      </c>
      <c r="N1003" s="92" t="str">
        <f t="shared" si="141"/>
        <v/>
      </c>
      <c r="O1003" s="27" t="b">
        <f>IF(COUNTIF($G$13:G1003,G1003)&gt;1,TRUE,FALSE)</f>
        <v>0</v>
      </c>
      <c r="P1003" s="92" t="str">
        <f t="shared" si="142"/>
        <v/>
      </c>
      <c r="Q1003" s="28">
        <f t="shared" si="137"/>
        <v>44166</v>
      </c>
      <c r="R1003" s="27" t="b">
        <f t="shared" si="143"/>
        <v>0</v>
      </c>
      <c r="S1003" s="4"/>
      <c r="T1003" s="4"/>
    </row>
    <row r="1004" spans="1:20" s="30" customFormat="1" x14ac:dyDescent="0.25">
      <c r="A1004" s="19">
        <v>992</v>
      </c>
      <c r="B1004" s="20"/>
      <c r="C1004" s="1"/>
      <c r="D1004" s="91"/>
      <c r="E1004" s="1"/>
      <c r="F1004" s="1"/>
      <c r="G1004" s="20"/>
      <c r="H1004" s="201" t="str">
        <f t="shared" si="138"/>
        <v/>
      </c>
      <c r="I1004" s="27" t="b">
        <v>0</v>
      </c>
      <c r="J1004" s="92" t="str">
        <f t="shared" si="139"/>
        <v/>
      </c>
      <c r="K1004" s="27" t="b">
        <f t="shared" si="135"/>
        <v>0</v>
      </c>
      <c r="L1004" s="92" t="str">
        <f t="shared" si="140"/>
        <v/>
      </c>
      <c r="M1004" s="27" t="b">
        <f t="shared" si="136"/>
        <v>0</v>
      </c>
      <c r="N1004" s="92" t="str">
        <f t="shared" si="141"/>
        <v/>
      </c>
      <c r="O1004" s="27" t="b">
        <f>IF(COUNTIF($G$13:G1004,G1004)&gt;1,TRUE,FALSE)</f>
        <v>0</v>
      </c>
      <c r="P1004" s="92" t="str">
        <f t="shared" si="142"/>
        <v/>
      </c>
      <c r="Q1004" s="28">
        <f t="shared" si="137"/>
        <v>44166</v>
      </c>
      <c r="R1004" s="27" t="b">
        <f t="shared" si="143"/>
        <v>0</v>
      </c>
      <c r="S1004" s="4"/>
      <c r="T1004" s="4"/>
    </row>
    <row r="1005" spans="1:20" s="30" customFormat="1" x14ac:dyDescent="0.25">
      <c r="A1005" s="19">
        <v>993</v>
      </c>
      <c r="B1005" s="20"/>
      <c r="C1005" s="1"/>
      <c r="D1005" s="91"/>
      <c r="E1005" s="1"/>
      <c r="F1005" s="1"/>
      <c r="G1005" s="20"/>
      <c r="H1005" s="201" t="str">
        <f t="shared" si="138"/>
        <v/>
      </c>
      <c r="I1005" s="27" t="b">
        <v>0</v>
      </c>
      <c r="J1005" s="92" t="str">
        <f t="shared" si="139"/>
        <v/>
      </c>
      <c r="K1005" s="27" t="b">
        <f t="shared" si="135"/>
        <v>0</v>
      </c>
      <c r="L1005" s="92" t="str">
        <f t="shared" si="140"/>
        <v/>
      </c>
      <c r="M1005" s="27" t="b">
        <f t="shared" si="136"/>
        <v>0</v>
      </c>
      <c r="N1005" s="92" t="str">
        <f t="shared" si="141"/>
        <v/>
      </c>
      <c r="O1005" s="27" t="b">
        <f>IF(COUNTIF($G$13:G1005,G1005)&gt;1,TRUE,FALSE)</f>
        <v>0</v>
      </c>
      <c r="P1005" s="92" t="str">
        <f t="shared" si="142"/>
        <v/>
      </c>
      <c r="Q1005" s="28">
        <f t="shared" si="137"/>
        <v>44166</v>
      </c>
      <c r="R1005" s="27" t="b">
        <f t="shared" si="143"/>
        <v>0</v>
      </c>
      <c r="S1005" s="4"/>
      <c r="T1005" s="4"/>
    </row>
    <row r="1006" spans="1:20" s="30" customFormat="1" x14ac:dyDescent="0.25">
      <c r="A1006" s="19">
        <v>994</v>
      </c>
      <c r="B1006" s="20"/>
      <c r="C1006" s="1"/>
      <c r="D1006" s="91"/>
      <c r="E1006" s="1"/>
      <c r="F1006" s="1"/>
      <c r="G1006" s="20"/>
      <c r="H1006" s="201" t="str">
        <f t="shared" si="138"/>
        <v/>
      </c>
      <c r="I1006" s="27" t="b">
        <v>0</v>
      </c>
      <c r="J1006" s="92" t="str">
        <f t="shared" si="139"/>
        <v/>
      </c>
      <c r="K1006" s="27" t="b">
        <f t="shared" si="135"/>
        <v>0</v>
      </c>
      <c r="L1006" s="92" t="str">
        <f t="shared" si="140"/>
        <v/>
      </c>
      <c r="M1006" s="27" t="b">
        <f t="shared" si="136"/>
        <v>0</v>
      </c>
      <c r="N1006" s="92" t="str">
        <f t="shared" si="141"/>
        <v/>
      </c>
      <c r="O1006" s="27" t="b">
        <f>IF(COUNTIF($G$13:G1006,G1006)&gt;1,TRUE,FALSE)</f>
        <v>0</v>
      </c>
      <c r="P1006" s="92" t="str">
        <f t="shared" si="142"/>
        <v/>
      </c>
      <c r="Q1006" s="28">
        <f t="shared" si="137"/>
        <v>44166</v>
      </c>
      <c r="R1006" s="27" t="b">
        <f t="shared" si="143"/>
        <v>0</v>
      </c>
      <c r="S1006" s="4"/>
      <c r="T1006" s="4"/>
    </row>
    <row r="1007" spans="1:20" s="30" customFormat="1" x14ac:dyDescent="0.25">
      <c r="A1007" s="19">
        <v>995</v>
      </c>
      <c r="B1007" s="20"/>
      <c r="C1007" s="1"/>
      <c r="D1007" s="91"/>
      <c r="E1007" s="1"/>
      <c r="F1007" s="1"/>
      <c r="G1007" s="20"/>
      <c r="H1007" s="201" t="str">
        <f t="shared" si="138"/>
        <v/>
      </c>
      <c r="I1007" s="27" t="b">
        <v>0</v>
      </c>
      <c r="J1007" s="92" t="str">
        <f t="shared" si="139"/>
        <v/>
      </c>
      <c r="K1007" s="27" t="b">
        <f t="shared" si="135"/>
        <v>0</v>
      </c>
      <c r="L1007" s="92" t="str">
        <f t="shared" si="140"/>
        <v/>
      </c>
      <c r="M1007" s="27" t="b">
        <f t="shared" si="136"/>
        <v>0</v>
      </c>
      <c r="N1007" s="92" t="str">
        <f t="shared" si="141"/>
        <v/>
      </c>
      <c r="O1007" s="27" t="b">
        <f>IF(COUNTIF($G$13:G1007,G1007)&gt;1,TRUE,FALSE)</f>
        <v>0</v>
      </c>
      <c r="P1007" s="92" t="str">
        <f t="shared" si="142"/>
        <v/>
      </c>
      <c r="Q1007" s="28">
        <f t="shared" si="137"/>
        <v>44166</v>
      </c>
      <c r="R1007" s="27" t="b">
        <f t="shared" si="143"/>
        <v>0</v>
      </c>
      <c r="S1007" s="4"/>
      <c r="T1007" s="4"/>
    </row>
    <row r="1008" spans="1:20" s="30" customFormat="1" x14ac:dyDescent="0.25">
      <c r="A1008" s="19">
        <v>996</v>
      </c>
      <c r="B1008" s="20"/>
      <c r="C1008" s="1"/>
      <c r="D1008" s="91"/>
      <c r="E1008" s="1"/>
      <c r="F1008" s="1"/>
      <c r="G1008" s="20"/>
      <c r="H1008" s="201" t="str">
        <f t="shared" si="138"/>
        <v/>
      </c>
      <c r="I1008" s="27" t="b">
        <v>0</v>
      </c>
      <c r="J1008" s="92" t="str">
        <f t="shared" si="139"/>
        <v/>
      </c>
      <c r="K1008" s="27" t="b">
        <f t="shared" si="135"/>
        <v>0</v>
      </c>
      <c r="L1008" s="92" t="str">
        <f t="shared" si="140"/>
        <v/>
      </c>
      <c r="M1008" s="27" t="b">
        <f t="shared" si="136"/>
        <v>0</v>
      </c>
      <c r="N1008" s="92" t="str">
        <f t="shared" si="141"/>
        <v/>
      </c>
      <c r="O1008" s="27" t="b">
        <f>IF(COUNTIF($G$13:G1008,G1008)&gt;1,TRUE,FALSE)</f>
        <v>0</v>
      </c>
      <c r="P1008" s="92" t="str">
        <f t="shared" si="142"/>
        <v/>
      </c>
      <c r="Q1008" s="28">
        <f t="shared" si="137"/>
        <v>44166</v>
      </c>
      <c r="R1008" s="27" t="b">
        <f t="shared" si="143"/>
        <v>0</v>
      </c>
      <c r="S1008" s="4"/>
      <c r="T1008" s="4"/>
    </row>
    <row r="1009" spans="1:20" s="30" customFormat="1" x14ac:dyDescent="0.25">
      <c r="A1009" s="19">
        <v>997</v>
      </c>
      <c r="B1009" s="20"/>
      <c r="C1009" s="1"/>
      <c r="D1009" s="91"/>
      <c r="E1009" s="1"/>
      <c r="F1009" s="1"/>
      <c r="G1009" s="20"/>
      <c r="H1009" s="201" t="str">
        <f t="shared" si="138"/>
        <v/>
      </c>
      <c r="I1009" s="27" t="b">
        <v>0</v>
      </c>
      <c r="J1009" s="92" t="str">
        <f t="shared" si="139"/>
        <v/>
      </c>
      <c r="K1009" s="27" t="b">
        <f t="shared" si="135"/>
        <v>0</v>
      </c>
      <c r="L1009" s="92" t="str">
        <f t="shared" si="140"/>
        <v/>
      </c>
      <c r="M1009" s="27" t="b">
        <f t="shared" si="136"/>
        <v>0</v>
      </c>
      <c r="N1009" s="92" t="str">
        <f t="shared" si="141"/>
        <v/>
      </c>
      <c r="O1009" s="27" t="b">
        <f>IF(COUNTIF($G$13:G1009,G1009)&gt;1,TRUE,FALSE)</f>
        <v>0</v>
      </c>
      <c r="P1009" s="92" t="str">
        <f t="shared" si="142"/>
        <v/>
      </c>
      <c r="Q1009" s="28">
        <f t="shared" si="137"/>
        <v>44166</v>
      </c>
      <c r="R1009" s="27" t="b">
        <f t="shared" si="143"/>
        <v>0</v>
      </c>
      <c r="S1009" s="4"/>
      <c r="T1009" s="4"/>
    </row>
    <row r="1010" spans="1:20" s="30" customFormat="1" x14ac:dyDescent="0.25">
      <c r="A1010" s="19">
        <v>998</v>
      </c>
      <c r="B1010" s="20"/>
      <c r="C1010" s="1"/>
      <c r="D1010" s="91"/>
      <c r="E1010" s="1"/>
      <c r="F1010" s="1"/>
      <c r="G1010" s="20"/>
      <c r="H1010" s="201" t="str">
        <f t="shared" si="138"/>
        <v/>
      </c>
      <c r="I1010" s="27" t="b">
        <v>0</v>
      </c>
      <c r="J1010" s="92" t="str">
        <f t="shared" si="139"/>
        <v/>
      </c>
      <c r="K1010" s="27" t="b">
        <f t="shared" si="135"/>
        <v>0</v>
      </c>
      <c r="L1010" s="92" t="str">
        <f t="shared" si="140"/>
        <v/>
      </c>
      <c r="M1010" s="27" t="b">
        <f t="shared" si="136"/>
        <v>0</v>
      </c>
      <c r="N1010" s="92" t="str">
        <f t="shared" si="141"/>
        <v/>
      </c>
      <c r="O1010" s="27" t="b">
        <f>IF(COUNTIF($G$13:G1010,G1010)&gt;1,TRUE,FALSE)</f>
        <v>0</v>
      </c>
      <c r="P1010" s="92" t="str">
        <f t="shared" si="142"/>
        <v/>
      </c>
      <c r="Q1010" s="28">
        <f t="shared" si="137"/>
        <v>44166</v>
      </c>
      <c r="R1010" s="27" t="b">
        <f t="shared" si="143"/>
        <v>0</v>
      </c>
      <c r="S1010" s="4"/>
      <c r="T1010" s="4"/>
    </row>
    <row r="1011" spans="1:20" s="30" customFormat="1" x14ac:dyDescent="0.25">
      <c r="A1011" s="19">
        <v>999</v>
      </c>
      <c r="B1011" s="20"/>
      <c r="C1011" s="1"/>
      <c r="D1011" s="91"/>
      <c r="E1011" s="1"/>
      <c r="F1011" s="1"/>
      <c r="G1011" s="20"/>
      <c r="H1011" s="201" t="str">
        <f t="shared" si="138"/>
        <v/>
      </c>
      <c r="I1011" s="27" t="b">
        <v>0</v>
      </c>
      <c r="J1011" s="92" t="str">
        <f t="shared" si="139"/>
        <v/>
      </c>
      <c r="K1011" s="27" t="b">
        <f t="shared" si="135"/>
        <v>0</v>
      </c>
      <c r="L1011" s="92" t="str">
        <f t="shared" si="140"/>
        <v/>
      </c>
      <c r="M1011" s="27" t="b">
        <f t="shared" si="136"/>
        <v>0</v>
      </c>
      <c r="N1011" s="92" t="str">
        <f t="shared" si="141"/>
        <v/>
      </c>
      <c r="O1011" s="27" t="b">
        <f>IF(COUNTIF($G$13:G1011,G1011)&gt;1,TRUE,FALSE)</f>
        <v>0</v>
      </c>
      <c r="P1011" s="92" t="str">
        <f t="shared" si="142"/>
        <v/>
      </c>
      <c r="Q1011" s="28">
        <f t="shared" si="137"/>
        <v>44166</v>
      </c>
      <c r="R1011" s="27" t="b">
        <f t="shared" si="143"/>
        <v>0</v>
      </c>
      <c r="S1011" s="4"/>
      <c r="T1011" s="4"/>
    </row>
    <row r="1012" spans="1:20" s="30" customFormat="1" x14ac:dyDescent="0.25">
      <c r="A1012" s="19">
        <v>1000</v>
      </c>
      <c r="B1012" s="20"/>
      <c r="C1012" s="1"/>
      <c r="D1012" s="91"/>
      <c r="E1012" s="1"/>
      <c r="F1012" s="1"/>
      <c r="G1012" s="20"/>
      <c r="H1012" s="201" t="str">
        <f t="shared" si="138"/>
        <v/>
      </c>
      <c r="I1012" s="27" t="b">
        <v>0</v>
      </c>
      <c r="J1012" s="92" t="str">
        <f t="shared" si="139"/>
        <v/>
      </c>
      <c r="K1012" s="27" t="b">
        <f t="shared" si="135"/>
        <v>0</v>
      </c>
      <c r="L1012" s="92" t="str">
        <f t="shared" si="140"/>
        <v/>
      </c>
      <c r="M1012" s="27" t="b">
        <f t="shared" si="136"/>
        <v>0</v>
      </c>
      <c r="N1012" s="92" t="str">
        <f t="shared" si="141"/>
        <v/>
      </c>
      <c r="O1012" s="27" t="b">
        <f>IF(COUNTIF($G$13:G1012,G1012)&gt;1,TRUE,FALSE)</f>
        <v>0</v>
      </c>
      <c r="P1012" s="92" t="str">
        <f t="shared" si="142"/>
        <v/>
      </c>
      <c r="Q1012" s="28">
        <f t="shared" si="137"/>
        <v>44166</v>
      </c>
      <c r="R1012" s="27" t="b">
        <f t="shared" si="143"/>
        <v>0</v>
      </c>
      <c r="S1012" s="4"/>
      <c r="T1012" s="4"/>
    </row>
  </sheetData>
  <sheetProtection algorithmName="SHA-512" hashValue="suNovOKZWUT9zLAf1wEC/rBgKWl5O4kpVMEExt/vbaN0OVsWPa5hH2OsiuUc2wLT0SJHwpwSxTZWQ7kLgFP8cQ==" saltValue="vJ0l8Z+YU7pOCsCdDQYoLg==" spinCount="100000" sheet="1" objects="1" scenarios="1" formatCells="0"/>
  <dataConsolidate link="1"/>
  <mergeCells count="8">
    <mergeCell ref="H8:H11"/>
    <mergeCell ref="D4:G4"/>
    <mergeCell ref="A10:G10"/>
    <mergeCell ref="A3:B3"/>
    <mergeCell ref="A4:B4"/>
    <mergeCell ref="A5:B5"/>
    <mergeCell ref="A6:B6"/>
    <mergeCell ref="A7:B7"/>
  </mergeCells>
  <phoneticPr fontId="19" type="noConversion"/>
  <conditionalFormatting sqref="T14:T112">
    <cfRule type="cellIs" dxfId="31" priority="4" operator="equal">
      <formula>TRUE</formula>
    </cfRule>
  </conditionalFormatting>
  <dataValidations count="8">
    <dataValidation type="list" allowBlank="1" showInputMessage="1" showErrorMessage="1" sqref="B12" xr:uid="{9373A587-770C-4A96-A170-9695C07E97C2}">
      <formula1>TblAvtalstyp</formula1>
    </dataValidation>
    <dataValidation type="date" allowBlank="1" showInputMessage="1" showErrorMessage="1" errorTitle="Felaktigt datum" error="Felaktigt datumformat." sqref="C12:G12" xr:uid="{0141C4EC-ED3A-4D7A-B194-0B12C54C54FD}">
      <formula1>43831</formula1>
      <formula2>47848</formula2>
    </dataValidation>
    <dataValidation type="date" allowBlank="1" showInputMessage="1" showErrorMessage="1" errorTitle="Felaktigt datum" error="Felaktigt datumformat eller datum. Datum måste vara melan 2020-01-01 och 2021-12-31" sqref="C13:C1012" xr:uid="{DF2D72EC-A4C4-4058-9873-DF78DD92CB77}">
      <formula1>43831</formula1>
      <formula2>44561</formula2>
    </dataValidation>
    <dataValidation type="textLength" operator="equal" allowBlank="1" showInputMessage="1" showErrorMessage="1" errorTitle="Fel i Organisationsnummer" error="Måste skrivas in i formatet_x000a_XXXXXX-YYYY_x000a__x000a_(ex. 556822-0080)" promptTitle="XXXXXX-YYYY" sqref="C4" xr:uid="{D5B7754C-F651-44EA-899A-FB83F7E966DF}">
      <formula1>11</formula1>
    </dataValidation>
    <dataValidation type="list" allowBlank="1" showInputMessage="1" showErrorMessage="1" error="Felaktigt val, välj avtalstyp" sqref="B13:B1012" xr:uid="{BE392EE5-601D-43D2-BD0A-C96C102441FC}">
      <formula1>TblAvtalstyp</formula1>
    </dataValidation>
    <dataValidation type="list" allowBlank="1" showInputMessage="1" showErrorMessage="1" errorTitle="Felaktigt datum" error="Felaktig nivå_x000a_Kan endast vara 20, 40, 60 eller 80" sqref="D13:D1012" xr:uid="{48CFD8D3-8019-47E3-B9F9-ED13680A64F6}">
      <formula1>TblNivåValTExt</formula1>
    </dataValidation>
    <dataValidation type="date" allowBlank="1" showInputMessage="1" showErrorMessage="1" errorTitle="Felaktigt datum" error="Felaktigt datumformat eller datum. _x000a_Stödet gäller från 2020-12-01 som tidigast och som längst till 2021-06-30" sqref="E13:E1012" xr:uid="{290012CF-38C6-4134-B115-67B4EB4A0FAB}">
      <formula1>$M$6</formula1>
      <formula2>$N$6</formula2>
    </dataValidation>
    <dataValidation type="date" allowBlank="1" showInputMessage="1" showErrorMessage="1" errorTitle="Felaktigt datum" error="Felaktigt datumformat eller datum. Slutdatum måste vara senare än startdatum och stödet upphör 2021-06-30 så avtalet kan inte sträcka sig längre" sqref="F13:F1012" xr:uid="{C5770383-6346-4FE9-B0B2-BEB9C70B8E1D}">
      <formula1>Q13</formula1>
      <formula2>$N$8</formula2>
    </dataValidation>
  </dataValidations>
  <pageMargins left="0.23622047244094491" right="0.23622047244094491" top="0.74803149606299213" bottom="0.74803149606299213" header="0.31496062992125984" footer="0.31496062992125984"/>
  <pageSetup paperSize="9" scale="80" fitToHeight="0" pageOrder="overThenDown" orientation="landscape" blackAndWhite="1" r:id="rId1"/>
  <headerFooter>
    <oddFooter>&amp;R&amp;P/&amp;N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96F7-7C3F-4B25-98EC-C54D10B9011D}">
  <sheetPr codeName="Blad8"/>
  <dimension ref="A1:DF1016"/>
  <sheetViews>
    <sheetView showGridLines="0" zoomScaleNormal="100" workbookViewId="0">
      <selection activeCell="C11" sqref="C11"/>
    </sheetView>
  </sheetViews>
  <sheetFormatPr defaultColWidth="8.85546875" defaultRowHeight="15" x14ac:dyDescent="0.25"/>
  <cols>
    <col min="1" max="1" width="6.28515625" customWidth="1"/>
    <col min="2" max="2" width="26.85546875" customWidth="1"/>
    <col min="3" max="3" width="14.7109375" customWidth="1"/>
    <col min="4" max="4" width="21.7109375" customWidth="1"/>
    <col min="5" max="5" width="12" customWidth="1"/>
    <col min="6" max="6" width="14.28515625" customWidth="1"/>
    <col min="7" max="7" width="14.42578125" customWidth="1"/>
    <col min="8" max="8" width="12.28515625" customWidth="1"/>
    <col min="9" max="22" width="5.28515625" customWidth="1"/>
    <col min="23" max="23" width="13.85546875" customWidth="1"/>
    <col min="24" max="24" width="39.7109375" style="122" customWidth="1"/>
    <col min="25" max="25" width="11.5703125" style="30" hidden="1" customWidth="1"/>
    <col min="26" max="26" width="9.85546875" style="30" hidden="1" customWidth="1"/>
    <col min="27" max="27" width="16.140625" style="30" hidden="1" customWidth="1"/>
    <col min="28" max="28" width="7.85546875" style="30" hidden="1" customWidth="1"/>
    <col min="29" max="29" width="12.85546875" style="30" hidden="1" customWidth="1"/>
    <col min="30" max="30" width="12.42578125" style="30" hidden="1" customWidth="1"/>
    <col min="31" max="31" width="12.28515625" style="30" hidden="1" customWidth="1"/>
    <col min="32" max="32" width="7.85546875" style="30" hidden="1" customWidth="1"/>
    <col min="33" max="33" width="12.28515625" style="30" hidden="1" customWidth="1"/>
    <col min="34" max="34" width="11.5703125" style="30" hidden="1" customWidth="1"/>
    <col min="35" max="35" width="8.85546875" style="30" hidden="1" customWidth="1"/>
    <col min="36" max="36" width="8.42578125" style="30" hidden="1" customWidth="1"/>
    <col min="37" max="37" width="9.28515625" style="30" hidden="1" customWidth="1"/>
    <col min="38" max="38" width="11.140625" style="30" hidden="1" customWidth="1"/>
    <col min="39" max="39" width="8.85546875" style="30" hidden="1" customWidth="1"/>
    <col min="40" max="40" width="10" style="30" hidden="1" customWidth="1"/>
    <col min="41" max="41" width="12.28515625" style="30" hidden="1" customWidth="1"/>
    <col min="42" max="42" width="10" style="30" hidden="1" customWidth="1"/>
    <col min="43" max="44" width="12.85546875" style="30" hidden="1" customWidth="1"/>
    <col min="45" max="51" width="11.28515625" style="30" hidden="1" customWidth="1"/>
    <col min="52" max="52" width="16.5703125" style="30" hidden="1" customWidth="1"/>
    <col min="53" max="53" width="11.28515625" style="30" hidden="1" customWidth="1"/>
    <col min="54" max="56" width="8.42578125" style="30" hidden="1" customWidth="1"/>
    <col min="57" max="66" width="11.5703125" style="30" hidden="1" customWidth="1"/>
    <col min="67" max="67" width="11.140625" style="30" hidden="1" customWidth="1"/>
    <col min="68" max="77" width="6.5703125" style="30" hidden="1" customWidth="1"/>
    <col min="78" max="78" width="9.28515625" style="30" hidden="1" customWidth="1"/>
    <col min="79" max="81" width="6.5703125" style="30" hidden="1" customWidth="1"/>
    <col min="82" max="84" width="10" style="30" hidden="1" customWidth="1"/>
    <col min="85" max="85" width="11.85546875" style="30" hidden="1" customWidth="1"/>
    <col min="86" max="86" width="10.85546875" style="30" hidden="1" customWidth="1"/>
    <col min="87" max="87" width="8.85546875" style="30" hidden="1" customWidth="1"/>
    <col min="88" max="88" width="9.7109375" style="30" hidden="1" customWidth="1"/>
    <col min="89" max="90" width="12.28515625" style="30" hidden="1" customWidth="1"/>
    <col min="91" max="91" width="13.140625" style="30" hidden="1" customWidth="1"/>
    <col min="92" max="92" width="11.140625" hidden="1" customWidth="1"/>
    <col min="93" max="93" width="10.5703125" hidden="1" customWidth="1"/>
    <col min="94" max="95" width="10.85546875" hidden="1" customWidth="1"/>
    <col min="96" max="96" width="16.5703125" hidden="1" customWidth="1"/>
    <col min="97" max="97" width="13.85546875" hidden="1" customWidth="1"/>
    <col min="98" max="98" width="14.42578125" hidden="1" customWidth="1"/>
    <col min="99" max="99" width="19.5703125" hidden="1" customWidth="1"/>
    <col min="100" max="101" width="10.85546875" hidden="1" customWidth="1"/>
    <col min="102" max="102" width="10.85546875" style="49" hidden="1" customWidth="1"/>
    <col min="103" max="104" width="10.85546875" hidden="1" customWidth="1"/>
    <col min="105" max="109" width="8.85546875" customWidth="1"/>
  </cols>
  <sheetData>
    <row r="1" spans="1:104" s="60" customFormat="1" ht="40.5" customHeight="1" x14ac:dyDescent="0.25">
      <c r="A1" s="2"/>
      <c r="B1" s="70" t="s">
        <v>187</v>
      </c>
      <c r="C1" s="3"/>
      <c r="D1" s="3"/>
      <c r="E1" s="3"/>
      <c r="F1" s="4"/>
      <c r="G1" s="4"/>
      <c r="H1" s="4"/>
      <c r="I1" s="4"/>
      <c r="J1" s="4"/>
      <c r="K1" s="74"/>
      <c r="L1" s="21" t="s">
        <v>0</v>
      </c>
      <c r="M1" s="74"/>
      <c r="N1" s="74"/>
      <c r="O1" s="5"/>
      <c r="P1" s="4"/>
      <c r="Q1" s="4"/>
      <c r="R1" s="4"/>
      <c r="S1" s="4"/>
      <c r="T1" s="4"/>
      <c r="U1" s="4"/>
      <c r="V1" s="4"/>
      <c r="W1" s="5"/>
      <c r="X1" s="5"/>
      <c r="Y1" s="142" t="s">
        <v>189</v>
      </c>
      <c r="Z1" s="5"/>
      <c r="AA1" s="5"/>
      <c r="AB1" s="6"/>
      <c r="AC1" s="6"/>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X1" s="182"/>
    </row>
    <row r="2" spans="1:104" s="60" customFormat="1" ht="21.75" customHeight="1" x14ac:dyDescent="0.25">
      <c r="A2" s="2"/>
      <c r="B2" s="70"/>
      <c r="C2" s="3"/>
      <c r="D2" s="3"/>
      <c r="E2" s="3"/>
      <c r="F2" s="3"/>
      <c r="G2" s="4"/>
      <c r="H2" s="3"/>
      <c r="I2" s="4"/>
      <c r="J2" s="4"/>
      <c r="K2" s="4"/>
      <c r="L2" s="4"/>
      <c r="M2" s="4"/>
      <c r="N2" s="4"/>
      <c r="O2" s="4"/>
      <c r="P2" s="4"/>
      <c r="Q2" s="4"/>
      <c r="R2" s="4"/>
      <c r="S2" s="4"/>
      <c r="T2" s="4"/>
      <c r="U2" s="4"/>
      <c r="V2" s="4"/>
      <c r="W2" s="4"/>
      <c r="X2" s="126"/>
      <c r="Y2" s="71" t="s">
        <v>163</v>
      </c>
      <c r="Z2" s="22"/>
      <c r="AA2" s="22"/>
      <c r="AB2" s="72"/>
      <c r="AC2" s="72"/>
      <c r="AD2" s="22"/>
      <c r="AE2" s="22"/>
      <c r="AF2" s="5"/>
      <c r="AG2" s="6"/>
      <c r="AH2" s="5"/>
      <c r="AI2" s="5" t="s">
        <v>98</v>
      </c>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6"/>
      <c r="CK2" s="6"/>
      <c r="CL2" s="5"/>
      <c r="CM2" s="5"/>
      <c r="CX2" s="182"/>
    </row>
    <row r="3" spans="1:104" s="62" customFormat="1" ht="21" hidden="1" customHeight="1" x14ac:dyDescent="0.25">
      <c r="A3" s="2"/>
      <c r="B3" s="70"/>
      <c r="C3" s="3"/>
      <c r="D3" s="3"/>
      <c r="E3" s="3"/>
      <c r="F3" s="3"/>
      <c r="G3" s="4"/>
      <c r="H3" s="3"/>
      <c r="I3" s="128"/>
      <c r="J3" s="128"/>
      <c r="K3" s="128"/>
      <c r="L3" s="128"/>
      <c r="M3" s="128"/>
      <c r="N3" s="128"/>
      <c r="O3" s="128"/>
      <c r="P3" s="128"/>
      <c r="Q3" s="128"/>
      <c r="R3" s="128"/>
      <c r="S3" s="128"/>
      <c r="T3" s="128"/>
      <c r="U3" s="128"/>
      <c r="V3" s="128"/>
      <c r="W3" s="128"/>
      <c r="X3" s="128"/>
      <c r="Y3" s="7" t="s">
        <v>162</v>
      </c>
      <c r="Z3" s="22"/>
      <c r="AA3" s="22"/>
      <c r="AB3" s="72"/>
      <c r="AC3" s="72"/>
      <c r="AD3" s="22"/>
      <c r="AE3" s="22"/>
      <c r="AF3" s="22"/>
      <c r="AG3" s="72"/>
      <c r="AH3" s="22"/>
      <c r="AI3" s="9">
        <f>COUNTA($B$15:$B$1015)</f>
        <v>0</v>
      </c>
      <c r="AJ3" s="9" t="s">
        <v>185</v>
      </c>
      <c r="AK3" s="22"/>
      <c r="AL3" s="22"/>
      <c r="AM3" s="22"/>
      <c r="AN3" s="22"/>
      <c r="AO3" s="22"/>
      <c r="AP3" s="22"/>
      <c r="AQ3" s="22"/>
      <c r="AR3" s="22"/>
      <c r="AS3" s="22"/>
      <c r="AT3" s="22"/>
      <c r="AU3" s="22"/>
      <c r="AV3" s="22"/>
      <c r="AW3" s="22"/>
      <c r="AX3" s="22"/>
      <c r="AY3" s="22"/>
      <c r="AZ3" s="5"/>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7"/>
      <c r="CF3" s="7"/>
      <c r="CG3" s="7"/>
      <c r="CH3" s="7"/>
      <c r="CI3" s="7"/>
      <c r="CJ3" s="23"/>
      <c r="CK3" s="23"/>
      <c r="CL3" s="7"/>
      <c r="CM3" s="7"/>
      <c r="CX3" s="183"/>
    </row>
    <row r="4" spans="1:104" s="62" customFormat="1" ht="21" hidden="1" customHeight="1" x14ac:dyDescent="0.25">
      <c r="A4" s="2"/>
      <c r="B4" s="70"/>
      <c r="C4" s="3"/>
      <c r="D4" s="3"/>
      <c r="E4" s="3"/>
      <c r="F4" s="3"/>
      <c r="G4" s="4"/>
      <c r="H4" s="3"/>
      <c r="I4" s="128"/>
      <c r="J4" s="128"/>
      <c r="K4" s="128"/>
      <c r="L4" s="128"/>
      <c r="M4" s="128"/>
      <c r="N4" s="128"/>
      <c r="O4" s="128"/>
      <c r="P4" s="128"/>
      <c r="Q4" s="128"/>
      <c r="R4" s="192"/>
      <c r="S4" s="128"/>
      <c r="T4" s="128"/>
      <c r="U4" s="128"/>
      <c r="V4" s="128"/>
      <c r="W4" s="128"/>
      <c r="X4" s="128"/>
      <c r="Y4" s="7" t="s">
        <v>93</v>
      </c>
      <c r="Z4" s="22"/>
      <c r="AA4" s="22"/>
      <c r="AB4" s="72"/>
      <c r="AC4" s="72"/>
      <c r="AD4" s="22"/>
      <c r="AE4" s="22"/>
      <c r="AF4" s="22"/>
      <c r="AG4" s="72"/>
      <c r="AH4" s="22"/>
      <c r="AI4" s="22"/>
      <c r="AJ4" s="22"/>
      <c r="AK4" s="22"/>
      <c r="AL4" s="22"/>
      <c r="AM4" s="22"/>
      <c r="AN4" s="22"/>
      <c r="AO4" s="22"/>
      <c r="AP4" s="22"/>
      <c r="AQ4" s="22"/>
      <c r="AR4" s="22"/>
      <c r="AS4" s="71" t="s">
        <v>214</v>
      </c>
      <c r="AT4" s="71" t="s">
        <v>215</v>
      </c>
      <c r="AU4" s="71" t="s">
        <v>216</v>
      </c>
      <c r="AV4" s="71" t="s">
        <v>217</v>
      </c>
      <c r="AW4" s="71" t="s">
        <v>218</v>
      </c>
      <c r="AX4" s="71" t="s">
        <v>219</v>
      </c>
      <c r="AY4" s="71" t="s">
        <v>220</v>
      </c>
      <c r="AZ4" s="22"/>
      <c r="BA4" s="22"/>
      <c r="BB4" s="22"/>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X4" s="183"/>
    </row>
    <row r="5" spans="1:104" s="62" customFormat="1" ht="21" hidden="1" customHeight="1" x14ac:dyDescent="0.25">
      <c r="A5" s="2"/>
      <c r="B5" s="70"/>
      <c r="C5" s="3"/>
      <c r="D5" s="3"/>
      <c r="E5" s="3"/>
      <c r="F5" s="3"/>
      <c r="G5" s="4"/>
      <c r="H5" s="3"/>
      <c r="I5" s="128"/>
      <c r="J5" s="128"/>
      <c r="K5" s="128"/>
      <c r="L5" s="128"/>
      <c r="M5" s="128"/>
      <c r="N5" s="128"/>
      <c r="O5" s="128"/>
      <c r="P5" s="128"/>
      <c r="Q5" s="128"/>
      <c r="R5" s="128"/>
      <c r="S5" s="128"/>
      <c r="T5" s="128"/>
      <c r="U5" s="128"/>
      <c r="V5" s="128"/>
      <c r="W5" s="128"/>
      <c r="X5" s="128"/>
      <c r="Y5" s="7" t="s">
        <v>113</v>
      </c>
      <c r="Z5" s="22"/>
      <c r="AA5" s="22"/>
      <c r="AB5" s="72"/>
      <c r="AC5" s="72"/>
      <c r="AD5" s="22"/>
      <c r="AE5" s="22"/>
      <c r="AF5" s="22"/>
      <c r="AG5" s="72"/>
      <c r="AH5" s="22"/>
      <c r="AI5" s="22"/>
      <c r="AJ5" s="22"/>
      <c r="AK5" s="22"/>
      <c r="AL5" s="22"/>
      <c r="AM5" s="22"/>
      <c r="AN5" s="22"/>
      <c r="AO5" s="22"/>
      <c r="AP5" s="22"/>
      <c r="AQ5" s="22"/>
      <c r="AR5" s="22"/>
      <c r="AS5" s="22"/>
      <c r="AT5" s="22"/>
      <c r="AU5" s="22"/>
      <c r="AV5" s="22"/>
      <c r="AW5" s="22"/>
      <c r="AX5" s="22"/>
      <c r="AY5" s="22"/>
      <c r="AZ5" s="129" t="s">
        <v>149</v>
      </c>
      <c r="BA5" s="22"/>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X5" s="183"/>
    </row>
    <row r="6" spans="1:104" s="62" customFormat="1" ht="21" hidden="1" customHeight="1" x14ac:dyDescent="0.25">
      <c r="A6" s="2"/>
      <c r="B6" s="70"/>
      <c r="C6" s="3"/>
      <c r="D6" s="3"/>
      <c r="E6" s="3"/>
      <c r="F6" s="3"/>
      <c r="G6" s="4"/>
      <c r="H6" s="3"/>
      <c r="I6" s="128"/>
      <c r="J6" s="128"/>
      <c r="K6" s="128"/>
      <c r="L6" s="128"/>
      <c r="M6" s="128"/>
      <c r="N6" s="128"/>
      <c r="O6" s="128"/>
      <c r="P6" s="128"/>
      <c r="Q6" s="128"/>
      <c r="R6" s="128"/>
      <c r="S6" s="128"/>
      <c r="T6" s="128"/>
      <c r="U6" s="128"/>
      <c r="V6" s="128"/>
      <c r="W6" s="128"/>
      <c r="X6" s="128"/>
      <c r="Y6" s="7" t="str" cm="1">
        <f t="array" ref="Y6">"Felkod 6: Du kan inte söka stöd utanför perioden "&amp;IFERROR(INDEX(Admin!$K$70:$K$74,Admin!$G$77),"")</f>
        <v xml:space="preserve">Felkod 6: Du kan inte söka stöd utanför perioden </v>
      </c>
      <c r="Z6" s="7"/>
      <c r="AA6" s="7"/>
      <c r="AB6" s="7"/>
      <c r="AC6" s="7"/>
      <c r="AD6" s="7"/>
      <c r="AE6" s="7"/>
      <c r="AF6" s="22"/>
      <c r="AG6" s="72"/>
      <c r="AH6" s="22"/>
      <c r="AI6" s="22"/>
      <c r="AJ6" s="22"/>
      <c r="AK6" s="22"/>
      <c r="AL6" s="22"/>
      <c r="AM6" s="22"/>
      <c r="AN6" s="22"/>
      <c r="AO6" s="22"/>
      <c r="AP6" s="22"/>
      <c r="AQ6" s="22"/>
      <c r="AR6" s="22"/>
      <c r="AS6" s="73" t="s">
        <v>69</v>
      </c>
      <c r="AT6" s="73" t="s">
        <v>73</v>
      </c>
      <c r="AU6" s="73" t="s">
        <v>122</v>
      </c>
      <c r="AV6" s="73" t="s">
        <v>53</v>
      </c>
      <c r="AW6" s="73" t="s">
        <v>55</v>
      </c>
      <c r="AX6" s="73" t="s">
        <v>57</v>
      </c>
      <c r="AY6" s="73" t="s">
        <v>59</v>
      </c>
      <c r="AZ6" s="73" t="s">
        <v>61</v>
      </c>
      <c r="BA6" s="73" t="s">
        <v>63</v>
      </c>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X6" s="183"/>
    </row>
    <row r="7" spans="1:104" s="62" customFormat="1" ht="23.1" hidden="1" customHeight="1" x14ac:dyDescent="0.25">
      <c r="A7" s="2"/>
      <c r="B7" s="70"/>
      <c r="C7" s="3"/>
      <c r="D7" s="3"/>
      <c r="E7" s="3"/>
      <c r="F7" s="168"/>
      <c r="G7" s="4"/>
      <c r="H7" s="3"/>
      <c r="I7" s="181"/>
      <c r="J7" s="128"/>
      <c r="K7" s="128"/>
      <c r="L7" s="128"/>
      <c r="M7" s="128"/>
      <c r="N7" s="128"/>
      <c r="O7" s="128"/>
      <c r="P7" s="128"/>
      <c r="Q7" s="128"/>
      <c r="R7" s="128"/>
      <c r="S7" s="128"/>
      <c r="T7" s="128"/>
      <c r="U7" s="128"/>
      <c r="V7" s="128"/>
      <c r="W7" s="188"/>
      <c r="X7" s="128"/>
      <c r="Y7" s="24" t="s">
        <v>266</v>
      </c>
      <c r="Z7" s="22"/>
      <c r="AA7" s="22"/>
      <c r="AB7" s="72"/>
      <c r="AC7" s="72"/>
      <c r="AD7" s="22"/>
      <c r="AE7" s="22"/>
      <c r="AF7" s="22"/>
      <c r="AG7" s="72"/>
      <c r="AH7" s="22"/>
      <c r="AI7" s="22"/>
      <c r="AJ7" s="22"/>
      <c r="AK7" s="22"/>
      <c r="AL7" s="22"/>
      <c r="AM7" s="22"/>
      <c r="AN7" s="22"/>
      <c r="AO7" s="22"/>
      <c r="AP7" s="22"/>
      <c r="AQ7" s="22"/>
      <c r="AR7" s="22"/>
      <c r="AS7" s="8" t="s">
        <v>16</v>
      </c>
      <c r="AT7" s="8" t="s">
        <v>16</v>
      </c>
      <c r="AU7" s="8" t="s">
        <v>16</v>
      </c>
      <c r="AV7" s="8" t="s">
        <v>16</v>
      </c>
      <c r="AW7" s="8" t="s">
        <v>16</v>
      </c>
      <c r="AX7" s="8" t="s">
        <v>16</v>
      </c>
      <c r="AY7" s="8" t="s">
        <v>16</v>
      </c>
      <c r="AZ7" s="116" t="s">
        <v>16</v>
      </c>
      <c r="BA7" s="116" t="s">
        <v>16</v>
      </c>
      <c r="BB7" s="25"/>
      <c r="BC7" s="25"/>
      <c r="BD7" s="25"/>
      <c r="BE7" s="25"/>
      <c r="BF7" s="25"/>
      <c r="BG7" s="25"/>
      <c r="BH7" s="25"/>
      <c r="BI7" s="25"/>
      <c r="BJ7" s="25"/>
      <c r="BK7" s="25"/>
      <c r="BL7" s="25"/>
      <c r="BM7" s="129" t="s">
        <v>149</v>
      </c>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X7" s="183"/>
    </row>
    <row r="8" spans="1:104" s="62" customFormat="1" ht="23.45" hidden="1" customHeight="1" x14ac:dyDescent="0.25">
      <c r="A8" s="64"/>
      <c r="B8" s="64"/>
      <c r="C8" s="162"/>
      <c r="D8" s="64"/>
      <c r="E8" s="64"/>
      <c r="F8" s="64"/>
      <c r="G8" s="74"/>
      <c r="H8" s="64"/>
      <c r="I8" s="64"/>
      <c r="J8" s="64"/>
      <c r="K8" s="64"/>
      <c r="L8" s="64"/>
      <c r="M8" s="64"/>
      <c r="N8" s="64"/>
      <c r="O8" s="64"/>
      <c r="P8" s="64"/>
      <c r="Q8" s="64"/>
      <c r="R8" s="64"/>
      <c r="S8" s="64"/>
      <c r="T8" s="64"/>
      <c r="U8" s="64"/>
      <c r="V8" s="64"/>
      <c r="W8" s="128"/>
      <c r="X8" s="124"/>
      <c r="Y8" s="24" t="s">
        <v>271</v>
      </c>
      <c r="Z8" s="22"/>
      <c r="AA8" s="22"/>
      <c r="AB8" s="22"/>
      <c r="AC8" s="22"/>
      <c r="AD8" s="22"/>
      <c r="AE8" s="22"/>
      <c r="AF8" s="22"/>
      <c r="AG8" s="22"/>
      <c r="AH8" s="22"/>
      <c r="AI8" s="22"/>
      <c r="AJ8" s="22"/>
      <c r="AK8" s="22"/>
      <c r="AL8" s="22"/>
      <c r="AM8" s="22"/>
      <c r="AN8" s="22"/>
      <c r="AO8" s="22"/>
      <c r="AP8" s="22"/>
      <c r="AQ8" s="22"/>
      <c r="AR8" s="22"/>
      <c r="AS8" s="76">
        <v>44166</v>
      </c>
      <c r="AT8" s="76">
        <v>44197</v>
      </c>
      <c r="AU8" s="76">
        <v>44228</v>
      </c>
      <c r="AV8" s="76">
        <v>44256</v>
      </c>
      <c r="AW8" s="76">
        <v>44287</v>
      </c>
      <c r="AX8" s="76">
        <v>44317</v>
      </c>
      <c r="AY8" s="76">
        <v>44348</v>
      </c>
      <c r="AZ8" s="117">
        <v>44378</v>
      </c>
      <c r="BA8" s="117">
        <v>44409</v>
      </c>
      <c r="BB8" s="22"/>
      <c r="BC8" s="22"/>
      <c r="BD8" s="22"/>
      <c r="BE8" s="7"/>
      <c r="BF8" s="7"/>
      <c r="BG8" s="7"/>
      <c r="BH8" s="7"/>
      <c r="BI8" s="7"/>
      <c r="BJ8" s="7"/>
      <c r="BK8" s="7"/>
      <c r="BL8" s="7"/>
      <c r="BM8" s="7"/>
      <c r="BN8" s="7"/>
      <c r="BO8" s="7"/>
      <c r="BP8" s="7"/>
      <c r="BQ8" s="7"/>
      <c r="BR8" s="7"/>
      <c r="BS8" s="7"/>
      <c r="BT8" s="7"/>
      <c r="BU8" s="7"/>
      <c r="BV8" s="7"/>
      <c r="BW8" s="7"/>
      <c r="BX8" s="7"/>
      <c r="BY8" s="204"/>
      <c r="BZ8" s="204"/>
      <c r="CA8" s="204"/>
      <c r="CB8" s="204"/>
      <c r="CC8" s="204"/>
      <c r="CD8" s="5"/>
      <c r="CE8" s="7"/>
      <c r="CF8" s="7"/>
      <c r="CG8" s="7"/>
      <c r="CH8" s="7"/>
      <c r="CI8" s="7"/>
      <c r="CJ8" s="23"/>
      <c r="CK8" s="23"/>
      <c r="CL8" s="7"/>
      <c r="CM8" s="7"/>
      <c r="CX8" s="183"/>
    </row>
    <row r="9" spans="1:104" s="30" customFormat="1" ht="18" customHeight="1" x14ac:dyDescent="0.25">
      <c r="A9" s="64"/>
      <c r="B9" s="64"/>
      <c r="C9" s="64"/>
      <c r="D9" s="64"/>
      <c r="E9" s="64"/>
      <c r="F9" s="64"/>
      <c r="G9" s="74"/>
      <c r="H9" s="64"/>
      <c r="I9" s="74"/>
      <c r="J9" s="74"/>
      <c r="K9" s="74"/>
      <c r="L9" s="74"/>
      <c r="M9" s="74"/>
      <c r="N9" s="250" t="s">
        <v>239</v>
      </c>
      <c r="O9" s="250"/>
      <c r="P9" s="250"/>
      <c r="Q9" s="250"/>
      <c r="R9" s="250"/>
      <c r="S9" s="250"/>
      <c r="T9" s="250"/>
      <c r="U9" s="250"/>
      <c r="V9" s="250"/>
      <c r="W9" s="226" cm="1">
        <f t="array" ref="W9">SUM(IF(FREQUENCY(IF(LEN(C16:C1015)&gt;0,MATCH(C16:C1015,C16:C1015,0),""),IF(LEN(C16:C1015)&gt;0,MATCH(C16:C1015,C16:C1015,0),""))&gt;0,1))</f>
        <v>0</v>
      </c>
      <c r="X9" s="125"/>
      <c r="Y9" s="24" t="s">
        <v>264</v>
      </c>
      <c r="Z9" s="22"/>
      <c r="AA9" s="22"/>
      <c r="AB9" s="22"/>
      <c r="AC9" s="22"/>
      <c r="AD9" s="22"/>
      <c r="AE9" s="22"/>
      <c r="AF9" s="22"/>
      <c r="AG9" s="22"/>
      <c r="AH9" s="25"/>
      <c r="AI9" s="25"/>
      <c r="AJ9" s="25"/>
      <c r="AK9" s="25"/>
      <c r="AL9" s="25"/>
      <c r="AM9" s="25"/>
      <c r="AN9" s="25"/>
      <c r="AO9" s="25"/>
      <c r="AP9" s="25"/>
      <c r="AQ9" s="25"/>
      <c r="AR9" s="25"/>
      <c r="AS9" s="8" t="s">
        <v>17</v>
      </c>
      <c r="AT9" s="8" t="s">
        <v>17</v>
      </c>
      <c r="AU9" s="8" t="s">
        <v>17</v>
      </c>
      <c r="AV9" s="8" t="s">
        <v>17</v>
      </c>
      <c r="AW9" s="8" t="s">
        <v>17</v>
      </c>
      <c r="AX9" s="8" t="s">
        <v>17</v>
      </c>
      <c r="AY9" s="8" t="s">
        <v>17</v>
      </c>
      <c r="AZ9" s="116" t="s">
        <v>17</v>
      </c>
      <c r="BA9" s="116" t="s">
        <v>17</v>
      </c>
      <c r="BB9" s="22"/>
      <c r="BC9" s="22"/>
      <c r="BD9" s="22"/>
      <c r="BE9" s="7"/>
      <c r="BF9" s="150" t="s">
        <v>195</v>
      </c>
      <c r="BG9" s="151"/>
      <c r="BH9" s="151"/>
      <c r="BI9" s="151"/>
      <c r="BJ9" s="151"/>
      <c r="BK9" s="152"/>
      <c r="BL9" s="152"/>
      <c r="BM9" s="152"/>
      <c r="BN9" s="152"/>
      <c r="BO9" s="7"/>
      <c r="BP9" s="7"/>
      <c r="BQ9" s="7"/>
      <c r="BR9" s="7"/>
      <c r="BS9" s="7"/>
      <c r="BT9" s="7"/>
      <c r="BU9" s="7"/>
      <c r="BV9" s="7"/>
      <c r="BW9" s="7"/>
      <c r="BX9" s="7"/>
      <c r="BY9" s="7"/>
      <c r="BZ9" s="7"/>
      <c r="CA9" s="7"/>
      <c r="CB9" s="7"/>
      <c r="CC9" s="7"/>
      <c r="CD9" s="22"/>
      <c r="CE9" s="25"/>
      <c r="CF9" s="25"/>
      <c r="CG9" s="25"/>
      <c r="CH9" s="25"/>
      <c r="CI9" s="25"/>
      <c r="CJ9" s="26"/>
      <c r="CK9" s="26"/>
      <c r="CL9" s="25"/>
      <c r="CM9" s="25"/>
      <c r="CX9" s="184"/>
    </row>
    <row r="10" spans="1:104" s="30" customFormat="1" ht="17.649999999999999" customHeight="1" x14ac:dyDescent="0.25">
      <c r="A10" s="64"/>
      <c r="B10" s="64"/>
      <c r="C10" s="64"/>
      <c r="D10" s="64"/>
      <c r="E10" s="64"/>
      <c r="F10" s="64"/>
      <c r="G10" s="74"/>
      <c r="H10" s="64"/>
      <c r="I10" s="74"/>
      <c r="J10" s="74"/>
      <c r="K10" s="74"/>
      <c r="L10" s="74"/>
      <c r="M10" s="74"/>
      <c r="N10" s="251" t="s">
        <v>240</v>
      </c>
      <c r="O10" s="251"/>
      <c r="P10" s="251"/>
      <c r="Q10" s="251"/>
      <c r="R10" s="251"/>
      <c r="S10" s="251"/>
      <c r="T10" s="251"/>
      <c r="U10" s="251"/>
      <c r="V10" s="251"/>
      <c r="W10" s="248">
        <f>IF(OR(AA13,Y13,AC13,AG13,AI13,AK13,AM13,AO13),0,SUM(W14:W1015))</f>
        <v>0</v>
      </c>
      <c r="X10" s="125"/>
      <c r="Y10" s="22"/>
      <c r="Z10" s="7"/>
      <c r="AA10" s="7"/>
      <c r="AB10" s="7"/>
      <c r="AC10" s="7"/>
      <c r="AD10" s="7"/>
      <c r="AE10" s="7"/>
      <c r="AF10" s="7"/>
      <c r="AG10" s="7"/>
      <c r="AH10" s="7"/>
      <c r="AI10" s="7"/>
      <c r="AJ10" s="7"/>
      <c r="AK10" s="7"/>
      <c r="AL10" s="7"/>
      <c r="AM10" s="7"/>
      <c r="AN10" s="7"/>
      <c r="AO10" s="7"/>
      <c r="AP10" s="7"/>
      <c r="AQ10" s="25"/>
      <c r="AR10" s="7"/>
      <c r="AS10" s="76">
        <v>44196</v>
      </c>
      <c r="AT10" s="76">
        <v>44227</v>
      </c>
      <c r="AU10" s="76">
        <v>44255</v>
      </c>
      <c r="AV10" s="76">
        <v>44286</v>
      </c>
      <c r="AW10" s="76">
        <v>44316</v>
      </c>
      <c r="AX10" s="76">
        <v>44347</v>
      </c>
      <c r="AY10" s="76">
        <v>44377</v>
      </c>
      <c r="AZ10" s="117">
        <v>44408</v>
      </c>
      <c r="BA10" s="117">
        <v>44439</v>
      </c>
      <c r="BB10" s="22"/>
      <c r="BC10" s="22"/>
      <c r="BD10" s="22"/>
      <c r="BE10" s="9" t="s">
        <v>196</v>
      </c>
      <c r="BF10" s="73" t="s">
        <v>69</v>
      </c>
      <c r="BG10" s="73" t="s">
        <v>73</v>
      </c>
      <c r="BH10" s="73" t="s">
        <v>122</v>
      </c>
      <c r="BI10" s="73" t="s">
        <v>53</v>
      </c>
      <c r="BJ10" s="73" t="s">
        <v>55</v>
      </c>
      <c r="BK10" s="73" t="s">
        <v>57</v>
      </c>
      <c r="BL10" s="73" t="s">
        <v>59</v>
      </c>
      <c r="BM10" s="178" t="s">
        <v>61</v>
      </c>
      <c r="BN10" s="178" t="s">
        <v>63</v>
      </c>
      <c r="BO10" s="7"/>
      <c r="BP10" s="7"/>
      <c r="BQ10" s="7"/>
      <c r="BR10" s="7"/>
      <c r="BS10" s="7"/>
      <c r="BT10" s="7"/>
      <c r="BU10" s="7"/>
      <c r="BV10" s="7"/>
      <c r="BW10" s="7"/>
      <c r="BX10" s="7"/>
      <c r="BY10" s="7"/>
      <c r="BZ10" s="7"/>
      <c r="CA10" s="7"/>
      <c r="CB10" s="7"/>
      <c r="CC10" s="7"/>
      <c r="CD10" s="5"/>
      <c r="CE10" s="25"/>
      <c r="CF10" s="25"/>
      <c r="CG10" s="25"/>
      <c r="CH10" s="25"/>
      <c r="CI10" s="25"/>
      <c r="CJ10" s="26"/>
      <c r="CK10" s="26"/>
      <c r="CL10" s="25"/>
      <c r="CM10" s="25"/>
      <c r="CS10" s="166" t="s">
        <v>209</v>
      </c>
      <c r="CT10" s="166"/>
      <c r="CV10" s="166"/>
      <c r="CX10" s="184"/>
    </row>
    <row r="11" spans="1:104" s="30" customFormat="1" ht="17.649999999999999" customHeight="1" x14ac:dyDescent="0.25">
      <c r="A11" s="187" t="s">
        <v>265</v>
      </c>
      <c r="B11" s="161"/>
      <c r="C11" s="1"/>
      <c r="D11" s="163" t="str">
        <f>IFERROR(IF(AnsokDatum="","",INDEX(Admin!H70:H74,MATCH(AnsokDatum,Admin!$E$70:$E$74,1))),Admin!H75)</f>
        <v/>
      </c>
      <c r="E11" s="163"/>
      <c r="F11" s="64"/>
      <c r="G11" s="74"/>
      <c r="H11" s="64"/>
      <c r="I11" s="74"/>
      <c r="J11" s="74"/>
      <c r="K11" s="74"/>
      <c r="L11" s="74"/>
      <c r="M11" s="74"/>
      <c r="N11" s="251"/>
      <c r="O11" s="251"/>
      <c r="P11" s="251"/>
      <c r="Q11" s="251"/>
      <c r="R11" s="251"/>
      <c r="S11" s="251"/>
      <c r="T11" s="251"/>
      <c r="U11" s="251"/>
      <c r="V11" s="251"/>
      <c r="W11" s="249"/>
      <c r="X11" s="125"/>
      <c r="Y11" s="22"/>
      <c r="Z11" s="7"/>
      <c r="AA11" s="7"/>
      <c r="AB11" s="7"/>
      <c r="AC11" s="7"/>
      <c r="AD11" s="7"/>
      <c r="AE11" s="7"/>
      <c r="AF11" s="7"/>
      <c r="AG11" s="7"/>
      <c r="AH11" s="7"/>
      <c r="AI11" s="7"/>
      <c r="AJ11" s="7"/>
      <c r="AK11" s="7"/>
      <c r="AL11" s="7"/>
      <c r="AM11" s="7"/>
      <c r="AN11" s="7"/>
      <c r="AO11" s="7"/>
      <c r="AP11" s="7"/>
      <c r="AQ11" s="25"/>
      <c r="AR11" s="172" t="s">
        <v>224</v>
      </c>
      <c r="AS11" s="8" t="b">
        <f t="shared" ref="AS11:AY11" si="0">IFERROR(IF(MATCH(AS6,TblAsokMonths,0)&gt;0,TRUE,FALSE),FALSE)</f>
        <v>0</v>
      </c>
      <c r="AT11" s="8" t="b">
        <f t="shared" si="0"/>
        <v>0</v>
      </c>
      <c r="AU11" s="8" t="b">
        <f t="shared" si="0"/>
        <v>0</v>
      </c>
      <c r="AV11" s="8" t="b">
        <f t="shared" si="0"/>
        <v>0</v>
      </c>
      <c r="AW11" s="8" t="b">
        <f t="shared" si="0"/>
        <v>0</v>
      </c>
      <c r="AX11" s="8" t="b">
        <f t="shared" si="0"/>
        <v>0</v>
      </c>
      <c r="AY11" s="8" t="b">
        <f t="shared" si="0"/>
        <v>0</v>
      </c>
      <c r="AZ11" s="22"/>
      <c r="BA11" s="22"/>
      <c r="BB11" s="22"/>
      <c r="BC11" s="22"/>
      <c r="BD11" s="22"/>
      <c r="BE11" s="153">
        <v>44000</v>
      </c>
      <c r="BF11" s="154">
        <f>AS10-AS8+1</f>
        <v>31</v>
      </c>
      <c r="BG11" s="154">
        <f>AT10-AT8+1</f>
        <v>31</v>
      </c>
      <c r="BH11" s="154">
        <f>AU10-AU8+1</f>
        <v>28</v>
      </c>
      <c r="BI11" s="154">
        <f>AV10-AV8+1</f>
        <v>31</v>
      </c>
      <c r="BJ11" s="154">
        <f>AW10-AW8+1</f>
        <v>30</v>
      </c>
      <c r="BK11" s="154">
        <f t="shared" ref="BK11:BN11" si="1">AX10-AX8+1</f>
        <v>31</v>
      </c>
      <c r="BL11" s="154">
        <f t="shared" si="1"/>
        <v>30</v>
      </c>
      <c r="BM11" s="179">
        <f t="shared" si="1"/>
        <v>31</v>
      </c>
      <c r="BN11" s="179">
        <f t="shared" si="1"/>
        <v>31</v>
      </c>
      <c r="BO11" s="7"/>
      <c r="BP11" s="8" t="s">
        <v>197</v>
      </c>
      <c r="BQ11" s="8" t="s">
        <v>197</v>
      </c>
      <c r="BR11" s="8" t="s">
        <v>197</v>
      </c>
      <c r="BS11" s="8" t="s">
        <v>197</v>
      </c>
      <c r="BT11" s="8" t="s">
        <v>197</v>
      </c>
      <c r="BU11" s="8" t="s">
        <v>197</v>
      </c>
      <c r="BV11" s="8" t="s">
        <v>197</v>
      </c>
      <c r="BW11" s="155"/>
      <c r="BX11" s="155"/>
      <c r="BY11" s="155"/>
      <c r="BZ11" s="155"/>
      <c r="CA11" s="155"/>
      <c r="CB11" s="155"/>
      <c r="CC11" s="155"/>
      <c r="CD11" s="5"/>
      <c r="CE11" s="25"/>
      <c r="CF11" s="25"/>
      <c r="CG11" s="25"/>
      <c r="CH11" s="25"/>
      <c r="CI11" s="25"/>
      <c r="CJ11" s="26"/>
      <c r="CK11" s="26"/>
      <c r="CL11" s="25"/>
      <c r="CM11" s="25"/>
      <c r="CS11" s="164" t="s">
        <v>203</v>
      </c>
      <c r="CT11" s="164" t="s">
        <v>208</v>
      </c>
      <c r="CX11" s="184"/>
    </row>
    <row r="12" spans="1:104" s="30" customFormat="1" ht="15.75" thickBot="1" x14ac:dyDescent="0.3">
      <c r="A12" s="64"/>
      <c r="B12" s="64"/>
      <c r="C12" s="64"/>
      <c r="D12" s="64"/>
      <c r="E12" s="64"/>
      <c r="F12" s="64"/>
      <c r="G12" s="74"/>
      <c r="H12" s="64"/>
      <c r="I12" s="77"/>
      <c r="J12" s="77"/>
      <c r="K12" s="77"/>
      <c r="L12" s="77"/>
      <c r="M12" s="77"/>
      <c r="N12" s="77"/>
      <c r="O12" s="77"/>
      <c r="P12" s="77"/>
      <c r="Q12" s="77"/>
      <c r="R12" s="77"/>
      <c r="S12" s="77"/>
      <c r="T12" s="77"/>
      <c r="U12" s="77"/>
      <c r="V12" s="77"/>
      <c r="W12" s="77"/>
      <c r="X12" s="124"/>
      <c r="Y12" s="77"/>
      <c r="Z12" s="7"/>
      <c r="AA12" s="78"/>
      <c r="AB12" s="23"/>
      <c r="AC12" s="23"/>
      <c r="AD12" s="7"/>
      <c r="AE12" s="7"/>
      <c r="AF12" s="7"/>
      <c r="AG12" s="7"/>
      <c r="AH12" s="7"/>
      <c r="AI12" s="7"/>
      <c r="AJ12" s="7"/>
      <c r="AK12" s="7"/>
      <c r="AL12" s="7"/>
      <c r="AM12" s="7"/>
      <c r="AN12" s="7"/>
      <c r="AO12" s="7"/>
      <c r="AP12" s="7"/>
      <c r="AQ12" s="25"/>
      <c r="AR12" s="7"/>
      <c r="AS12" s="22"/>
      <c r="AT12" s="22"/>
      <c r="AU12" s="22"/>
      <c r="AV12" s="22"/>
      <c r="AW12" s="22"/>
      <c r="AX12" s="22"/>
      <c r="AY12" s="22"/>
      <c r="AZ12" s="22"/>
      <c r="BA12" s="22"/>
      <c r="BB12" s="22"/>
      <c r="BC12" s="22"/>
      <c r="BD12" s="22"/>
      <c r="BE12" s="7"/>
      <c r="BF12" s="7"/>
      <c r="BG12" s="7"/>
      <c r="BH12" s="7"/>
      <c r="BI12" s="7"/>
      <c r="BJ12" s="7"/>
      <c r="BK12" s="7"/>
      <c r="BL12" s="7"/>
      <c r="BM12" s="7"/>
      <c r="BN12" s="7"/>
      <c r="BO12" s="7"/>
      <c r="BP12" s="207">
        <v>0.98599999999999999</v>
      </c>
      <c r="BQ12" s="207">
        <v>0.98599999999999999</v>
      </c>
      <c r="BR12" s="207">
        <v>0.98599999999999999</v>
      </c>
      <c r="BS12" s="207">
        <v>0.98599999999999999</v>
      </c>
      <c r="BT12" s="207">
        <v>0.98599999999999999</v>
      </c>
      <c r="BU12" s="207">
        <v>0.98599999999999999</v>
      </c>
      <c r="BV12" s="207">
        <v>0.98599999999999999</v>
      </c>
      <c r="BW12" s="7"/>
      <c r="BX12" s="7"/>
      <c r="BY12" s="7"/>
      <c r="BZ12" s="7"/>
      <c r="CA12" s="7"/>
      <c r="CB12" s="7"/>
      <c r="CC12" s="7"/>
      <c r="CD12" s="22"/>
      <c r="CE12" s="25"/>
      <c r="CF12" s="25"/>
      <c r="CG12" s="25"/>
      <c r="CH12" s="25"/>
      <c r="CI12" s="25"/>
      <c r="CJ12" s="26"/>
      <c r="CK12" s="26"/>
      <c r="CL12" s="25"/>
      <c r="CM12" s="25"/>
      <c r="CS12" s="165" t="str">
        <f>IFERROR(INDEX(Admin!$F$70:$F$74,MATCH(AnsokDatum,Admin!$E$70:$E$74,1)),"")</f>
        <v/>
      </c>
      <c r="CT12" s="165" t="str">
        <f>IFERROR(INDEX(Admin!$G$70:$G$74,MATCH(AnsokDatum,Admin!$E$70:$E$74,1)),"")</f>
        <v/>
      </c>
      <c r="CX12" s="184"/>
    </row>
    <row r="13" spans="1:104" s="66" customFormat="1" ht="49.5" customHeight="1" x14ac:dyDescent="0.25">
      <c r="A13" s="39" t="s">
        <v>94</v>
      </c>
      <c r="B13" s="40"/>
      <c r="C13" s="40"/>
      <c r="D13" s="40"/>
      <c r="E13" s="40"/>
      <c r="F13" s="40"/>
      <c r="G13" s="79"/>
      <c r="H13" s="40"/>
      <c r="I13" s="252" t="s">
        <v>221</v>
      </c>
      <c r="J13" s="252"/>
      <c r="K13" s="252"/>
      <c r="L13" s="252"/>
      <c r="M13" s="252"/>
      <c r="N13" s="252"/>
      <c r="O13" s="252"/>
      <c r="P13" s="252" t="s">
        <v>222</v>
      </c>
      <c r="Q13" s="252"/>
      <c r="R13" s="252"/>
      <c r="S13" s="252"/>
      <c r="T13" s="252"/>
      <c r="U13" s="252"/>
      <c r="V13" s="252"/>
      <c r="W13" s="170"/>
      <c r="X13" s="246" t="str">
        <f>IF($AO$13,$Y$7&amp;CHAR(10),IF($Y$13,$Y$1&amp;CHAR(10),"")&amp;IF($AC$13,Y2&amp;CHAR(10),"")&amp;IF($AI$13,$Y$3&amp;CHAR(10),"")&amp;IF($AK$13,$Y$4&amp;CHAR(10),"")&amp;IF($AM$13,$Y$5&amp;CHAR(10),"")&amp;IF($AA$13,$Y$6&amp;CHAR(10),"")&amp;IF($AG$13,$Y$8&amp;CHAR(10),"")&amp;IF($AE$13,$Y$9,""))</f>
        <v/>
      </c>
      <c r="Y13" s="33" t="b">
        <f>OR(Y16:Y1015)</f>
        <v>0</v>
      </c>
      <c r="Z13" s="80" t="s">
        <v>155</v>
      </c>
      <c r="AA13" s="33" t="b">
        <f>OR(AA16:AA1015)</f>
        <v>0</v>
      </c>
      <c r="AB13" s="34" t="s">
        <v>159</v>
      </c>
      <c r="AC13" s="33" t="b">
        <f>OR(AC16:AC1015)</f>
        <v>0</v>
      </c>
      <c r="AD13" s="34" t="s">
        <v>160</v>
      </c>
      <c r="AE13" s="33" t="b">
        <f>OR(AE16:AE1015)</f>
        <v>0</v>
      </c>
      <c r="AF13" s="36" t="s">
        <v>194</v>
      </c>
      <c r="AG13" s="33" t="b">
        <f>OR(AG16:AG1015)</f>
        <v>0</v>
      </c>
      <c r="AH13" s="34" t="s">
        <v>269</v>
      </c>
      <c r="AI13" s="33" t="b">
        <f>OR(AI16:AI1015)</f>
        <v>0</v>
      </c>
      <c r="AJ13" s="34" t="s">
        <v>156</v>
      </c>
      <c r="AK13" s="33" t="b">
        <f>OR(AK16:AK1015)</f>
        <v>0</v>
      </c>
      <c r="AL13" s="34" t="s">
        <v>157</v>
      </c>
      <c r="AM13" s="33" t="b">
        <f>OR(AM16:AM1015)</f>
        <v>0</v>
      </c>
      <c r="AN13" s="34" t="s">
        <v>158</v>
      </c>
      <c r="AO13" s="33" t="b">
        <f>OR(AO16:AO1015)</f>
        <v>0</v>
      </c>
      <c r="AP13" s="34" t="s">
        <v>257</v>
      </c>
      <c r="AQ13" s="81"/>
      <c r="AR13" s="82"/>
      <c r="AS13" s="83" t="s">
        <v>225</v>
      </c>
      <c r="AT13" s="84"/>
      <c r="AU13" s="84"/>
      <c r="AV13" s="85"/>
      <c r="AW13" s="86"/>
      <c r="AX13" s="38"/>
      <c r="AY13" s="38"/>
      <c r="AZ13" s="38"/>
      <c r="BA13" s="38"/>
      <c r="BB13" s="37" t="s">
        <v>18</v>
      </c>
      <c r="BC13" s="38"/>
      <c r="BD13" s="38"/>
      <c r="BE13" s="156"/>
      <c r="BF13" s="37" t="s">
        <v>198</v>
      </c>
      <c r="BG13" s="38"/>
      <c r="BH13" s="38"/>
      <c r="BI13" s="37"/>
      <c r="BJ13" s="38"/>
      <c r="BK13" s="38"/>
      <c r="BL13" s="38"/>
      <c r="BM13" s="38"/>
      <c r="BN13" s="38"/>
      <c r="BO13" s="156"/>
      <c r="BP13" s="208" t="s">
        <v>199</v>
      </c>
      <c r="BQ13" s="209"/>
      <c r="BR13" s="209"/>
      <c r="BS13" s="209"/>
      <c r="BT13" s="209"/>
      <c r="BU13" s="210"/>
      <c r="BV13" s="211"/>
      <c r="BW13" s="208" t="s">
        <v>200</v>
      </c>
      <c r="BX13" s="209"/>
      <c r="BY13" s="209"/>
      <c r="BZ13" s="209"/>
      <c r="CA13" s="209"/>
      <c r="CB13" s="210"/>
      <c r="CC13" s="211"/>
      <c r="CD13" s="98" t="s">
        <v>19</v>
      </c>
      <c r="CE13" s="98"/>
      <c r="CF13" s="98"/>
      <c r="CG13" s="98"/>
      <c r="CH13" s="98"/>
      <c r="CI13" s="98"/>
      <c r="CJ13" s="98"/>
      <c r="CK13" s="98"/>
      <c r="CL13" s="98"/>
      <c r="CM13" s="102"/>
      <c r="CX13" s="185"/>
    </row>
    <row r="14" spans="1:104" s="12" customFormat="1" ht="77.25" customHeight="1" x14ac:dyDescent="0.25">
      <c r="A14" s="10" t="s">
        <v>20</v>
      </c>
      <c r="B14" s="87" t="s">
        <v>21</v>
      </c>
      <c r="C14" s="87" t="s">
        <v>22</v>
      </c>
      <c r="D14" s="68" t="s">
        <v>147</v>
      </c>
      <c r="E14" s="67" t="s">
        <v>223</v>
      </c>
      <c r="F14" s="87" t="s">
        <v>96</v>
      </c>
      <c r="G14" s="87" t="s">
        <v>97</v>
      </c>
      <c r="H14" s="88" t="s">
        <v>95</v>
      </c>
      <c r="I14" s="141" t="str">
        <f>IF(AS11,AS4,"")</f>
        <v/>
      </c>
      <c r="J14" s="141" t="str">
        <f t="shared" ref="J14:O14" si="2">IF(AT11,AT4,"")</f>
        <v/>
      </c>
      <c r="K14" s="141" t="str">
        <f t="shared" si="2"/>
        <v/>
      </c>
      <c r="L14" s="141" t="str">
        <f t="shared" si="2"/>
        <v/>
      </c>
      <c r="M14" s="141" t="str">
        <f t="shared" si="2"/>
        <v/>
      </c>
      <c r="N14" s="141" t="str">
        <f t="shared" si="2"/>
        <v/>
      </c>
      <c r="O14" s="141" t="str">
        <f t="shared" si="2"/>
        <v/>
      </c>
      <c r="P14" s="141" t="str">
        <f>IF(AS11,AS4,"")</f>
        <v/>
      </c>
      <c r="Q14" s="141" t="str">
        <f t="shared" ref="Q14:V14" si="3">IF(AT11,AT4,"")</f>
        <v/>
      </c>
      <c r="R14" s="141" t="str">
        <f t="shared" si="3"/>
        <v/>
      </c>
      <c r="S14" s="141" t="str">
        <f t="shared" si="3"/>
        <v/>
      </c>
      <c r="T14" s="141" t="str">
        <f t="shared" si="3"/>
        <v/>
      </c>
      <c r="U14" s="141" t="str">
        <f t="shared" si="3"/>
        <v/>
      </c>
      <c r="V14" s="141" t="str">
        <f t="shared" si="3"/>
        <v/>
      </c>
      <c r="W14" s="170" t="s">
        <v>213</v>
      </c>
      <c r="X14" s="247"/>
      <c r="Y14" s="244" t="s">
        <v>23</v>
      </c>
      <c r="Z14" s="245"/>
      <c r="AA14" s="242" t="s">
        <v>231</v>
      </c>
      <c r="AB14" s="243"/>
      <c r="AC14" s="242" t="s">
        <v>114</v>
      </c>
      <c r="AD14" s="243"/>
      <c r="AE14" s="242" t="s">
        <v>267</v>
      </c>
      <c r="AF14" s="243"/>
      <c r="AG14" s="242" t="s">
        <v>270</v>
      </c>
      <c r="AH14" s="243"/>
      <c r="AI14" s="242" t="s">
        <v>161</v>
      </c>
      <c r="AJ14" s="243"/>
      <c r="AK14" s="242" t="s">
        <v>164</v>
      </c>
      <c r="AL14" s="243"/>
      <c r="AM14" s="242" t="s">
        <v>165</v>
      </c>
      <c r="AN14" s="243"/>
      <c r="AO14" s="242" t="s">
        <v>263</v>
      </c>
      <c r="AP14" s="243"/>
      <c r="AQ14" s="11" t="s">
        <v>24</v>
      </c>
      <c r="AR14" s="11" t="s">
        <v>25</v>
      </c>
      <c r="AS14" s="89" t="str">
        <f t="shared" ref="AS14:BA14" si="4">"Antal dag "&amp;AS6</f>
        <v>Antal dag dec</v>
      </c>
      <c r="AT14" s="89" t="str">
        <f t="shared" si="4"/>
        <v>Antal dag jan</v>
      </c>
      <c r="AU14" s="89" t="str">
        <f t="shared" si="4"/>
        <v>Antal dag feb</v>
      </c>
      <c r="AV14" s="89" t="str">
        <f t="shared" si="4"/>
        <v>Antal dag mar</v>
      </c>
      <c r="AW14" s="89" t="str">
        <f t="shared" si="4"/>
        <v>Antal dag apr</v>
      </c>
      <c r="AX14" s="89" t="str">
        <f t="shared" si="4"/>
        <v>Antal dag maj</v>
      </c>
      <c r="AY14" s="89" t="str">
        <f t="shared" si="4"/>
        <v>Antal dag jun</v>
      </c>
      <c r="AZ14" s="118" t="str">
        <f t="shared" si="4"/>
        <v>Antal dag jul</v>
      </c>
      <c r="BA14" s="118" t="str">
        <f t="shared" si="4"/>
        <v>Antal dag aug</v>
      </c>
      <c r="BB14" s="11" t="s">
        <v>121</v>
      </c>
      <c r="BC14" s="11" t="s">
        <v>237</v>
      </c>
      <c r="BD14" s="11" t="s">
        <v>236</v>
      </c>
      <c r="BE14" s="157" t="s">
        <v>201</v>
      </c>
      <c r="BF14" s="157" t="str">
        <f>"Lön för att beräkna stöd på "&amp;BF10</f>
        <v>Lön för att beräkna stöd på dec</v>
      </c>
      <c r="BG14" s="157" t="str">
        <f t="shared" ref="BG14:BN14" si="5">"Lön för att beräkna stöd på "&amp;BG10</f>
        <v>Lön för att beräkna stöd på jan</v>
      </c>
      <c r="BH14" s="157" t="str">
        <f t="shared" si="5"/>
        <v>Lön för att beräkna stöd på feb</v>
      </c>
      <c r="BI14" s="157" t="str">
        <f t="shared" si="5"/>
        <v>Lön för att beräkna stöd på mar</v>
      </c>
      <c r="BJ14" s="157" t="str">
        <f t="shared" si="5"/>
        <v>Lön för att beräkna stöd på apr</v>
      </c>
      <c r="BK14" s="157" t="str">
        <f t="shared" si="5"/>
        <v>Lön för att beräkna stöd på maj</v>
      </c>
      <c r="BL14" s="157" t="str">
        <f t="shared" si="5"/>
        <v>Lön för att beräkna stöd på jun</v>
      </c>
      <c r="BM14" s="180" t="str">
        <f t="shared" si="5"/>
        <v>Lön för att beräkna stöd på jul</v>
      </c>
      <c r="BN14" s="180" t="str">
        <f t="shared" si="5"/>
        <v>Lön för att beräkna stöd på aug</v>
      </c>
      <c r="BO14" s="224" t="s">
        <v>272</v>
      </c>
      <c r="BP14" s="212" t="s">
        <v>282</v>
      </c>
      <c r="BQ14" s="11" t="s">
        <v>283</v>
      </c>
      <c r="BR14" s="11" t="s">
        <v>284</v>
      </c>
      <c r="BS14" s="11" t="s">
        <v>285</v>
      </c>
      <c r="BT14" s="11" t="s">
        <v>286</v>
      </c>
      <c r="BU14" s="11" t="s">
        <v>7</v>
      </c>
      <c r="BV14" s="213" t="s">
        <v>287</v>
      </c>
      <c r="BW14" s="212" t="s">
        <v>282</v>
      </c>
      <c r="BX14" s="11" t="s">
        <v>283</v>
      </c>
      <c r="BY14" s="11" t="s">
        <v>284</v>
      </c>
      <c r="BZ14" s="11" t="s">
        <v>285</v>
      </c>
      <c r="CA14" s="11" t="s">
        <v>286</v>
      </c>
      <c r="CB14" s="11" t="s">
        <v>7</v>
      </c>
      <c r="CC14" s="213" t="s">
        <v>287</v>
      </c>
      <c r="CD14" s="222" t="s">
        <v>27</v>
      </c>
      <c r="CE14" s="99" t="s">
        <v>28</v>
      </c>
      <c r="CF14" s="99" t="s">
        <v>29</v>
      </c>
      <c r="CG14" s="105" t="s">
        <v>30</v>
      </c>
      <c r="CH14" s="105" t="s">
        <v>31</v>
      </c>
      <c r="CI14" s="105" t="s">
        <v>32</v>
      </c>
      <c r="CJ14" s="99" t="s">
        <v>33</v>
      </c>
      <c r="CK14" s="99" t="s">
        <v>34</v>
      </c>
      <c r="CL14" s="105" t="s">
        <v>35</v>
      </c>
      <c r="CM14" s="105" t="s">
        <v>36</v>
      </c>
      <c r="CN14" s="106" t="s">
        <v>100</v>
      </c>
      <c r="CO14" s="106" t="s">
        <v>101</v>
      </c>
      <c r="CP14" s="106" t="s">
        <v>103</v>
      </c>
      <c r="CQ14" s="106" t="s">
        <v>104</v>
      </c>
      <c r="CR14" s="106" t="s">
        <v>102</v>
      </c>
      <c r="CS14" s="106" t="s">
        <v>207</v>
      </c>
      <c r="CT14" s="106" t="s">
        <v>109</v>
      </c>
      <c r="CU14" s="106" t="s">
        <v>210</v>
      </c>
      <c r="CV14" s="106" t="s">
        <v>108</v>
      </c>
      <c r="CW14" s="106" t="s">
        <v>110</v>
      </c>
      <c r="CX14" s="109" t="s">
        <v>238</v>
      </c>
      <c r="CY14" s="106" t="s">
        <v>142</v>
      </c>
      <c r="CZ14" s="106" t="s">
        <v>268</v>
      </c>
    </row>
    <row r="15" spans="1:104" s="15" customFormat="1" ht="15" hidden="1" customHeight="1" x14ac:dyDescent="0.25">
      <c r="A15" s="19">
        <v>0</v>
      </c>
      <c r="B15" s="20"/>
      <c r="C15" s="123"/>
      <c r="D15" s="69"/>
      <c r="E15" s="69"/>
      <c r="F15" s="1"/>
      <c r="G15" s="1"/>
      <c r="H15" s="90"/>
      <c r="I15" s="91"/>
      <c r="J15" s="91"/>
      <c r="K15" s="91"/>
      <c r="L15" s="91"/>
      <c r="M15" s="91"/>
      <c r="N15" s="91"/>
      <c r="O15" s="91"/>
      <c r="P15" s="91"/>
      <c r="Q15" s="91"/>
      <c r="R15" s="91"/>
      <c r="S15" s="91"/>
      <c r="T15" s="91"/>
      <c r="U15" s="91"/>
      <c r="V15" s="91"/>
      <c r="W15" s="58"/>
      <c r="X15" s="134"/>
      <c r="Y15" s="92"/>
      <c r="Z15" s="92"/>
      <c r="AA15" s="92"/>
      <c r="AB15" s="13"/>
      <c r="AC15" s="13"/>
      <c r="AD15" s="92"/>
      <c r="AE15" s="13"/>
      <c r="AF15" s="92" t="str">
        <f>IF(AE15,AF$13,"")</f>
        <v/>
      </c>
      <c r="AG15" s="13"/>
      <c r="AH15" s="35"/>
      <c r="AI15" s="35"/>
      <c r="AJ15" s="92"/>
      <c r="AK15" s="35"/>
      <c r="AL15" s="92"/>
      <c r="AM15" s="35"/>
      <c r="AN15" s="92"/>
      <c r="AO15" s="13"/>
      <c r="AP15" s="35"/>
      <c r="AQ15" s="14"/>
      <c r="AR15" s="14"/>
      <c r="AS15" s="16"/>
      <c r="AT15" s="16"/>
      <c r="AU15" s="16"/>
      <c r="AV15" s="16"/>
      <c r="AW15" s="16"/>
      <c r="AX15" s="16"/>
      <c r="AY15" s="16"/>
      <c r="AZ15" s="16"/>
      <c r="BA15" s="16"/>
      <c r="BB15" s="93"/>
      <c r="BC15" s="93"/>
      <c r="BD15" s="93"/>
      <c r="BE15" s="158">
        <v>0</v>
      </c>
      <c r="BF15" s="159">
        <f t="shared" ref="BF15:BN42" si="6">AS15/BF$11*$AV15</f>
        <v>0</v>
      </c>
      <c r="BG15" s="159">
        <f t="shared" si="6"/>
        <v>0</v>
      </c>
      <c r="BH15" s="159">
        <f t="shared" si="6"/>
        <v>0</v>
      </c>
      <c r="BI15" s="159">
        <f t="shared" si="6"/>
        <v>0</v>
      </c>
      <c r="BJ15" s="159">
        <f t="shared" si="6"/>
        <v>0</v>
      </c>
      <c r="BK15" s="159">
        <f t="shared" si="6"/>
        <v>0</v>
      </c>
      <c r="BL15" s="159">
        <f t="shared" si="6"/>
        <v>0</v>
      </c>
      <c r="BM15" s="159">
        <f t="shared" si="6"/>
        <v>0</v>
      </c>
      <c r="BN15" s="159">
        <f t="shared" si="6"/>
        <v>0</v>
      </c>
      <c r="BO15" s="205" t="b">
        <f>OR(H15&lt;0,Y15,AA15,AC15,AG15,AI15,AK15,AM15,AO15)</f>
        <v>0</v>
      </c>
      <c r="BP15" s="214">
        <f>IF(BB15&gt;0,(MAX((BB15-X15),0))/BB15,0)</f>
        <v>0</v>
      </c>
      <c r="BQ15" s="160"/>
      <c r="BR15" s="160"/>
      <c r="BS15" s="160"/>
      <c r="BT15" s="160"/>
      <c r="BU15" s="160">
        <f>IF(BC15&gt;0,MAX((BC15-Y15),0)/BC15,0)</f>
        <v>0</v>
      </c>
      <c r="BV15" s="215">
        <f>IF(BD15&gt;0,MAX((BD15-Z15),0)/BD15,0)</f>
        <v>0</v>
      </c>
      <c r="BW15" s="217">
        <v>0</v>
      </c>
      <c r="BX15" s="159"/>
      <c r="BY15" s="159"/>
      <c r="BZ15" s="159"/>
      <c r="CA15" s="159"/>
      <c r="CB15" s="159">
        <v>0</v>
      </c>
      <c r="CC15" s="223">
        <v>0</v>
      </c>
      <c r="CD15" s="216"/>
      <c r="CE15" s="94"/>
      <c r="CF15" s="94"/>
      <c r="CG15" s="95"/>
      <c r="CH15" s="95"/>
      <c r="CI15" s="95"/>
      <c r="CJ15" s="76"/>
      <c r="CK15" s="94"/>
      <c r="CL15" s="94"/>
      <c r="CM15" s="96"/>
      <c r="CN15" s="130"/>
      <c r="CO15" s="130"/>
      <c r="CP15" s="131"/>
      <c r="CQ15" s="131"/>
      <c r="CR15" s="130"/>
      <c r="CS15" s="130"/>
      <c r="CT15" s="130"/>
      <c r="CU15" s="130"/>
      <c r="CV15" s="131"/>
      <c r="CW15" s="131"/>
      <c r="CX15" s="186"/>
      <c r="CY15" s="131"/>
      <c r="CZ15" s="131"/>
    </row>
    <row r="16" spans="1:104" s="15" customFormat="1" ht="15" customHeight="1" x14ac:dyDescent="0.25">
      <c r="A16" s="19">
        <v>1</v>
      </c>
      <c r="B16" s="20"/>
      <c r="C16" s="189"/>
      <c r="D16" s="69"/>
      <c r="E16" s="171">
        <f>IFERROR(INDEX(Admin!$C$7:$C$10,MATCH(CY16,TblNivåValTExt,0)),0)</f>
        <v>0</v>
      </c>
      <c r="F16" s="1"/>
      <c r="G16" s="1"/>
      <c r="H16" s="90"/>
      <c r="I16" s="91"/>
      <c r="J16" s="91"/>
      <c r="K16" s="91"/>
      <c r="L16" s="91"/>
      <c r="M16" s="91"/>
      <c r="N16" s="91"/>
      <c r="O16" s="91"/>
      <c r="P16" s="91"/>
      <c r="Q16" s="91"/>
      <c r="R16" s="91"/>
      <c r="S16" s="91"/>
      <c r="T16" s="91"/>
      <c r="U16" s="91"/>
      <c r="V16" s="91"/>
      <c r="W16" s="225">
        <f t="shared" ref="W16:W79" si="7">IF(BO16,"-",ROUNDUP(SUM(BW16:CC16),0))</f>
        <v>0</v>
      </c>
      <c r="X16" s="134" t="str">
        <f>IF(AP16="",IF(Z16="","",Z16&amp;". ")&amp;IF(AB16="","",AB16&amp;". ")&amp;IF(AD16="","",AD16&amp;". ")&amp;IF(AH16="","",AH16&amp;". ")&amp;IF(AJ16="","",AJ16&amp;". ")&amp;IF(AL16="","",AL16&amp;". ")&amp;IF(AN16="","",AN16&amp;". ")&amp;IF(AF16="","",AF16&amp;". "),AP16&amp;". ")</f>
        <v/>
      </c>
      <c r="Y16" s="92" t="b">
        <f t="shared" ref="Y16:Y79" si="8">IF(G16=0,FALSE,G16&lt;F16)</f>
        <v>0</v>
      </c>
      <c r="Z16" s="92" t="str">
        <f>IF(Y16,Z$13,"")</f>
        <v/>
      </c>
      <c r="AA16" s="92" t="b">
        <f>CU16</f>
        <v>0</v>
      </c>
      <c r="AB16" s="92" t="str">
        <f>IF(AA16,AB$13,"")</f>
        <v/>
      </c>
      <c r="AC16" s="13" t="b">
        <f t="shared" ref="AC16:AC79" si="9">IF(F16=0,FALSE,CR16)</f>
        <v>0</v>
      </c>
      <c r="AD16" s="92" t="str">
        <f>IF(AC16,AD$13,"")</f>
        <v/>
      </c>
      <c r="AE16" s="13" t="b">
        <f>AND(COUNTA(B16:D16,F16:V16)&gt;0,OR(B16="",C16="",D16="",F16="",G16="",H16=""))</f>
        <v>0</v>
      </c>
      <c r="AF16" s="92" t="str">
        <f>IF(AE16,AF$13,"")</f>
        <v/>
      </c>
      <c r="AG16" s="13" t="b">
        <f t="shared" ref="AG16:AG79" si="10">CZ16</f>
        <v>0</v>
      </c>
      <c r="AH16" s="92" t="str">
        <f>IF(AG16,AH$13,"")</f>
        <v/>
      </c>
      <c r="AI16" s="35" t="b">
        <f t="shared" ref="AI16:AI79" si="11">IF(OR(OR(P16&lt;0,Q16&lt;0,R16&lt;0,S16&lt;0,T16&lt;0,U16&lt;0,V16&lt;0),OR(P16&gt;AS16,Q16&gt;AT16,R16&gt;AU16,S16&gt;AV16,T16&gt;AW16,U16&gt;AX16,V16&gt;AY16)),TRUE,FALSE)</f>
        <v>0</v>
      </c>
      <c r="AJ16" s="92" t="str">
        <f>IF(AI16,AJ$13,"")</f>
        <v/>
      </c>
      <c r="AK16" s="35" t="b">
        <f t="shared" ref="AK16:AK79" si="12">CM16</f>
        <v>0</v>
      </c>
      <c r="AL16" s="92" t="str">
        <f t="shared" ref="AL16:AL79" si="13">IF(AK16,AL$13,"")</f>
        <v/>
      </c>
      <c r="AM16" s="35" t="b">
        <f t="shared" ref="AM16:AM79" si="14">IF(D16="",IF(AND(B16&lt;&gt;"",C16&lt;&gt;"",F16&lt;&gt;"",G16&lt;&gt;"",H16&lt;&gt;""),CO16,FALSE),CO16)</f>
        <v>0</v>
      </c>
      <c r="AN16" s="92" t="str">
        <f t="shared" ref="AN16:AP79" si="15">IF(AM16,AN$13,"")</f>
        <v/>
      </c>
      <c r="AO16" s="13" t="b">
        <f t="shared" ref="AO16:AO79" si="16">AND(AnsokDatum="",COUNTA(B16:D16,F16:H16)&gt;0)</f>
        <v>0</v>
      </c>
      <c r="AP16" s="92" t="str">
        <f t="shared" si="15"/>
        <v/>
      </c>
      <c r="AQ16" s="14">
        <f t="shared" ref="AQ16:AQ79" si="17">IF(F16=0,0,MAX(F16,CS16))</f>
        <v>0</v>
      </c>
      <c r="AR16" s="14">
        <f t="shared" ref="AR16:AR79" si="18">IF(G16=0,0,MIN(G16,CW16))</f>
        <v>0</v>
      </c>
      <c r="AS16" s="16">
        <f t="shared" ref="AS16:AY25" si="19">IF(OR(AS$11=FALSE,$F16="",MIN($G16,AS$10,$AR16)-MAX($F16,AS$8,$AQ16)&lt;0),0,MIN($G16,AS$10,$AR16)-MAX($F16,AS$8,$AQ16)+1)</f>
        <v>0</v>
      </c>
      <c r="AT16" s="16">
        <f t="shared" si="19"/>
        <v>0</v>
      </c>
      <c r="AU16" s="16">
        <f t="shared" si="19"/>
        <v>0</v>
      </c>
      <c r="AV16" s="16">
        <f t="shared" si="19"/>
        <v>0</v>
      </c>
      <c r="AW16" s="16">
        <f t="shared" si="19"/>
        <v>0</v>
      </c>
      <c r="AX16" s="16">
        <f t="shared" si="19"/>
        <v>0</v>
      </c>
      <c r="AY16" s="16">
        <f t="shared" si="19"/>
        <v>0</v>
      </c>
      <c r="AZ16" s="16"/>
      <c r="BA16" s="16"/>
      <c r="BB16" s="93">
        <f>IF(AS16&gt;0,AS16,0)</f>
        <v>0</v>
      </c>
      <c r="BC16" s="93">
        <f>IF(SUM(AT16:AW16)&gt;0,SUM(AT16:AW16),0)</f>
        <v>0</v>
      </c>
      <c r="BD16" s="93">
        <f>IF(SUM(AX16:AY16)&gt;0,SUM(AX16:AY16),0)</f>
        <v>0</v>
      </c>
      <c r="BE16" s="158">
        <f>IF(OR(C16=0,H16=0,ISTEXT(H16)),0,MIN(H16,$BE$11))</f>
        <v>0</v>
      </c>
      <c r="BF16" s="159">
        <f>AS16/BF$11*$BE16</f>
        <v>0</v>
      </c>
      <c r="BG16" s="159">
        <f t="shared" ref="BG16:BG79" si="20">AT16/BG$11*$BE16</f>
        <v>0</v>
      </c>
      <c r="BH16" s="159">
        <f t="shared" ref="BH16:BH79" si="21">AU16/BH$11*$BE16</f>
        <v>0</v>
      </c>
      <c r="BI16" s="159">
        <f t="shared" ref="BI16:BI79" si="22">AV16/BI$11*$BE16</f>
        <v>0</v>
      </c>
      <c r="BJ16" s="159">
        <f t="shared" ref="BJ16:BJ79" si="23">AW16/BJ$11*$BE16</f>
        <v>0</v>
      </c>
      <c r="BK16" s="159">
        <f t="shared" ref="BK16:BK79" si="24">AX16/BK$11*$BE16</f>
        <v>0</v>
      </c>
      <c r="BL16" s="159">
        <f t="shared" ref="BL16:BL79" si="25">AY16/BL$11*$BE16</f>
        <v>0</v>
      </c>
      <c r="BM16" s="159">
        <f t="shared" si="6"/>
        <v>0</v>
      </c>
      <c r="BN16" s="159">
        <f t="shared" si="6"/>
        <v>0</v>
      </c>
      <c r="BO16" s="205" t="b">
        <f t="shared" ref="BO16:BO79" si="26">OR(H16&lt;0,Y16,AA16,AC16,AG16,AI16,AK16,AM16,AO16)</f>
        <v>0</v>
      </c>
      <c r="BP16" s="214">
        <f t="shared" ref="BP16:BP79" si="27">IF(AS16&gt;0,MAX(AS16-I16-P16,0)/AS16,0)</f>
        <v>0</v>
      </c>
      <c r="BQ16" s="160">
        <f t="shared" ref="BQ16:BQ79" si="28">IF(AT16&gt;0,MAX(AT16-J16-Q16,0)/AT16,0)</f>
        <v>0</v>
      </c>
      <c r="BR16" s="160">
        <f t="shared" ref="BR16:BR79" si="29">IF(AU16&gt;0,MAX(AU16-K16-R16,0)/AU16,0)</f>
        <v>0</v>
      </c>
      <c r="BS16" s="160">
        <f t="shared" ref="BS16:BS79" si="30">IF(AV16&gt;0,MAX(AV16-L16-S16,0)/AV16,0)</f>
        <v>0</v>
      </c>
      <c r="BT16" s="160">
        <f t="shared" ref="BT16:BT79" si="31">IF(AW16&gt;0,MAX(AW16-M16-T16,0)/AW16,0)</f>
        <v>0</v>
      </c>
      <c r="BU16" s="160">
        <f t="shared" ref="BU16:BU79" si="32">IF(AX16&gt;0,MAX(AX16-N16-U16,0)/AX16,0)</f>
        <v>0</v>
      </c>
      <c r="BV16" s="215">
        <f t="shared" ref="BV16:BV79" si="33">IF(AY16&gt;0,MAX(AY16-O16-V16,0)/AY16,0)</f>
        <v>0</v>
      </c>
      <c r="BW16" s="217">
        <f t="shared" ref="BW16:BW79" si="34">BF16*BP16*BP$12*$E16%</f>
        <v>0</v>
      </c>
      <c r="BX16" s="206">
        <f t="shared" ref="BX16:BX79" si="35">BG16*BQ16*BQ$12*$E16%</f>
        <v>0</v>
      </c>
      <c r="BY16" s="206">
        <f t="shared" ref="BY16:BY79" si="36">BH16*BR16*BR$12*$E16%</f>
        <v>0</v>
      </c>
      <c r="BZ16" s="206">
        <f t="shared" ref="BZ16:BZ79" si="37">BI16*BS16*BS$12*$E16%</f>
        <v>0</v>
      </c>
      <c r="CA16" s="206">
        <f t="shared" ref="CA16:CA79" si="38">BJ16*BT16*BT$12*$E16%</f>
        <v>0</v>
      </c>
      <c r="CB16" s="206">
        <f t="shared" ref="CB16:CB79" si="39">BK16*BU16*BU$12*$E16%</f>
        <v>0</v>
      </c>
      <c r="CC16" s="218">
        <f t="shared" ref="CC16:CC79" si="40">BL16*BV16*BV$12*$E16%</f>
        <v>0</v>
      </c>
      <c r="CD16" s="216" t="e">
        <f t="shared" ref="CD16:CD79" si="41">VALUE(LEFT(C16,2))</f>
        <v>#VALUE!</v>
      </c>
      <c r="CE16" s="94" t="e">
        <f t="shared" ref="CE16:CE79" si="42">VALUE(MID(C16,3,2))</f>
        <v>#VALUE!</v>
      </c>
      <c r="CF16" s="94" t="e">
        <f t="shared" ref="CF16:CF79" si="43">TEXT(IF(VALUE(MID(C16,5,2))&gt;31,MID(C16,5,2)-60,VALUE(MID(C16,5,2))),"00")</f>
        <v>#VALUE!</v>
      </c>
      <c r="CG16" s="95" t="e">
        <f t="shared" ref="CG16:CG79" si="44">DATEVALUE(IF(VALUE(LEFT(C16,2))&lt;20,20,19)&amp;TEXT(CD16,"00")&amp;"/"&amp;CE16&amp;"/"&amp;CF16)</f>
        <v>#VALUE!</v>
      </c>
      <c r="CH16" s="95" t="e">
        <f>DATE(CD16,CE16,CF16)</f>
        <v>#VALUE!</v>
      </c>
      <c r="CI16" s="95" t="b">
        <f>NOT(ISERR(AND(CE16&lt;13,VALUE(CF16)&lt;31,CG16=CH16)))</f>
        <v>0</v>
      </c>
      <c r="CJ16" s="76" t="str">
        <f t="shared" ref="CJ16:CJ79" si="45">RIGHT(C16,1)</f>
        <v/>
      </c>
      <c r="CK16" s="94" t="e" cm="1">
        <f t="array" aca="1" ref="CK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CL16" s="94" t="str">
        <f t="shared" ref="CL16:CL79" si="46">IF(C16="","",CK16=CJ16)</f>
        <v/>
      </c>
      <c r="CM16" s="96" t="b">
        <f t="shared" ref="CM16:CM79" si="47">IFERROR(NOT(IF(OR(C16&lt;&gt;"",H16&lt;&gt;""),AND(CI16,CL16),TRUE)),TRUE)</f>
        <v>0</v>
      </c>
      <c r="CN16" s="130" t="b">
        <f>IFERROR(MATCH(D16,'Avtal för korttidsarbete'!$G$13:$G$1012,0),TRUE)</f>
        <v>1</v>
      </c>
      <c r="CO16" s="130" t="b">
        <f t="shared" ref="CO16:CO79" si="48">IF(AND(B16&lt;&gt;"",CN16=TRUE),TRUE,FALSE)</f>
        <v>0</v>
      </c>
      <c r="CP16" s="131" t="str" cm="1">
        <f t="array" ref="CP16">IF(CN16=TRUE,"x",INDEX('Avtal för korttidsarbete'!$E$13:$E$1012,$CN16))</f>
        <v>x</v>
      </c>
      <c r="CQ16" s="131" t="str" cm="1">
        <f t="array" ref="CQ16">IF(CN16=TRUE,"x",INDEX('Avtal för korttidsarbete'!$F$13:$F$1012,$CN16))</f>
        <v>x</v>
      </c>
      <c r="CR16" s="130" t="b">
        <f t="shared" ref="CR16:CR79" si="49">IF(CN16=TRUE,FALSE,IF(OR(F16&lt;CP16,G16&gt;CQ16),TRUE,FALSE))</f>
        <v>0</v>
      </c>
      <c r="CS16" s="165">
        <f>IFERROR(MAX(CP16,$CS$12),CP16)</f>
        <v>0</v>
      </c>
      <c r="CT16" s="165">
        <f>IFERROR(MIN(CQ16,$CT$12),CQ16)</f>
        <v>0</v>
      </c>
      <c r="CU16" s="130" t="b">
        <f t="shared" ref="CU16:CU79" si="50">IFERROR(IF(OR(F16="",G16="",CN16=TRUE),FALSE,IF(OR(F16&lt;$CS$12,G16&gt;$CT$12),TRUE,FALSE)),TRUE)</f>
        <v>0</v>
      </c>
      <c r="CV16" s="131">
        <f t="shared" ref="CV16:CV79" si="51">MAX(CP16,$CS$12,F16)</f>
        <v>0</v>
      </c>
      <c r="CW16" s="165">
        <f t="shared" ref="CW16:CW79" si="52">MIN(CQ16,$CT$12)</f>
        <v>0</v>
      </c>
      <c r="CX16" s="186" t="b">
        <f>IFERROR(INDEX('Avtal för korttidsarbete'!R:R,MATCH(D16,'Avtal för korttidsarbete'!$G:$G,0)),TRUE)</f>
        <v>1</v>
      </c>
      <c r="CY16" s="165" t="str">
        <f>IF(CX16,"-",INDEX('Avtal för korttidsarbete'!$D:$D,MATCH(D16,'Avtal för korttidsarbete'!$G:$G,0)))</f>
        <v>-</v>
      </c>
      <c r="CZ16" s="131" t="b">
        <f>IFERROR(G16&gt;INDEX(Uppsägningar!E:E,MATCH(C16,Uppsägningar!C:C,0)),FALSE)</f>
        <v>0</v>
      </c>
    </row>
    <row r="17" spans="1:104" s="15" customFormat="1" x14ac:dyDescent="0.25">
      <c r="A17" s="19">
        <v>2</v>
      </c>
      <c r="B17" s="20"/>
      <c r="C17" s="189"/>
      <c r="D17" s="69"/>
      <c r="E17" s="171">
        <f>IFERROR(INDEX(Admin!$C$7:$C$10,MATCH(CY17,TblNivåValTExt,0)),0)</f>
        <v>0</v>
      </c>
      <c r="F17" s="1"/>
      <c r="G17" s="1"/>
      <c r="H17" s="90"/>
      <c r="I17" s="91"/>
      <c r="J17" s="91"/>
      <c r="K17" s="91"/>
      <c r="L17" s="91"/>
      <c r="M17" s="91"/>
      <c r="N17" s="91"/>
      <c r="O17" s="91"/>
      <c r="P17" s="91"/>
      <c r="Q17" s="91"/>
      <c r="R17" s="91"/>
      <c r="S17" s="91"/>
      <c r="T17" s="91"/>
      <c r="U17" s="91"/>
      <c r="V17" s="91"/>
      <c r="W17" s="225">
        <f t="shared" si="7"/>
        <v>0</v>
      </c>
      <c r="X17" s="134" t="str">
        <f t="shared" ref="X17:X80" si="53">IF(AP17="",IF(Z17="","",Z17&amp;". ")&amp;IF(AB17="","",AB17&amp;". ")&amp;IF(AD17="","",AD17&amp;". ")&amp;IF(AH17="","",AH17&amp;". ")&amp;IF(AJ17="","",AJ17&amp;". ")&amp;IF(AL17="","",AL17&amp;". ")&amp;IF(AN17="","",AN17&amp;". ")&amp;IF(AF17="","",AF17&amp;". "),AP17&amp;". ")</f>
        <v/>
      </c>
      <c r="Y17" s="92" t="b">
        <f t="shared" si="8"/>
        <v>0</v>
      </c>
      <c r="Z17" s="92" t="str">
        <f t="shared" ref="Z17:Z80" si="54">IF(Y17,Z$13,"")</f>
        <v/>
      </c>
      <c r="AA17" s="92" t="b">
        <f t="shared" ref="AA17:AA80" si="55">CU17</f>
        <v>0</v>
      </c>
      <c r="AB17" s="92" t="str">
        <f t="shared" ref="AB17:AB80" si="56">IF(AA17,AB$13,"")</f>
        <v/>
      </c>
      <c r="AC17" s="13" t="b">
        <f t="shared" si="9"/>
        <v>0</v>
      </c>
      <c r="AD17" s="92" t="str">
        <f t="shared" ref="AD17:AD80" si="57">IF(AC17,AD$13,"")</f>
        <v/>
      </c>
      <c r="AE17" s="13" t="b">
        <f t="shared" ref="AE17:AE80" si="58">AND(COUNTA(B17:D17,F17:V17)&gt;0,OR(B17="",C17="",D17="",F17="",G17="",H17=""))</f>
        <v>0</v>
      </c>
      <c r="AF17" s="92" t="str">
        <f t="shared" ref="AF17:AF80" si="59">IF(AE17,AF$13,"")</f>
        <v/>
      </c>
      <c r="AG17" s="13" t="b">
        <f t="shared" si="10"/>
        <v>0</v>
      </c>
      <c r="AH17" s="92" t="str">
        <f t="shared" ref="AH17:AH80" si="60">IF(AG17,AH$13,"")</f>
        <v/>
      </c>
      <c r="AI17" s="35" t="b">
        <f t="shared" si="11"/>
        <v>0</v>
      </c>
      <c r="AJ17" s="92" t="str">
        <f t="shared" ref="AJ17:AJ80" si="61">IF(AI17,AJ$13,"")</f>
        <v/>
      </c>
      <c r="AK17" s="35" t="b">
        <f t="shared" si="12"/>
        <v>0</v>
      </c>
      <c r="AL17" s="92" t="str">
        <f t="shared" si="13"/>
        <v/>
      </c>
      <c r="AM17" s="35" t="b">
        <f t="shared" si="14"/>
        <v>0</v>
      </c>
      <c r="AN17" s="92" t="str">
        <f t="shared" si="15"/>
        <v/>
      </c>
      <c r="AO17" s="13" t="b">
        <f t="shared" si="16"/>
        <v>0</v>
      </c>
      <c r="AP17" s="92" t="str">
        <f t="shared" si="15"/>
        <v/>
      </c>
      <c r="AQ17" s="14">
        <f t="shared" si="17"/>
        <v>0</v>
      </c>
      <c r="AR17" s="14">
        <f t="shared" si="18"/>
        <v>0</v>
      </c>
      <c r="AS17" s="16">
        <f t="shared" si="19"/>
        <v>0</v>
      </c>
      <c r="AT17" s="16">
        <f t="shared" si="19"/>
        <v>0</v>
      </c>
      <c r="AU17" s="16">
        <f t="shared" si="19"/>
        <v>0</v>
      </c>
      <c r="AV17" s="16">
        <f t="shared" si="19"/>
        <v>0</v>
      </c>
      <c r="AW17" s="16">
        <f t="shared" si="19"/>
        <v>0</v>
      </c>
      <c r="AX17" s="16">
        <f t="shared" si="19"/>
        <v>0</v>
      </c>
      <c r="AY17" s="16">
        <f t="shared" si="19"/>
        <v>0</v>
      </c>
      <c r="AZ17" s="16"/>
      <c r="BA17" s="16"/>
      <c r="BB17" s="93">
        <f t="shared" ref="BB17:BB80" si="62">IF(AS17&gt;0,AS17,0)</f>
        <v>0</v>
      </c>
      <c r="BC17" s="93">
        <f t="shared" ref="BC17:BC80" si="63">IF(SUM(AT17:AW17)&gt;0,SUM(AT17:AW17),0)</f>
        <v>0</v>
      </c>
      <c r="BD17" s="93">
        <f t="shared" ref="BD17:BD80" si="64">IF(SUM(AX17:AY17)&gt;0,SUM(AX17:AY17),0)</f>
        <v>0</v>
      </c>
      <c r="BE17" s="158">
        <f t="shared" ref="BE17:BE80" si="65">IF(OR(C17=0,H17=0,ISTEXT(H17)),0,MIN(H17,$BE$11))</f>
        <v>0</v>
      </c>
      <c r="BF17" s="159">
        <f t="shared" ref="BF17:BF80" si="66">AS17/BF$11*$BE17</f>
        <v>0</v>
      </c>
      <c r="BG17" s="159">
        <f t="shared" si="20"/>
        <v>0</v>
      </c>
      <c r="BH17" s="159">
        <f t="shared" si="21"/>
        <v>0</v>
      </c>
      <c r="BI17" s="159">
        <f t="shared" si="22"/>
        <v>0</v>
      </c>
      <c r="BJ17" s="159">
        <f t="shared" si="23"/>
        <v>0</v>
      </c>
      <c r="BK17" s="159">
        <f t="shared" si="24"/>
        <v>0</v>
      </c>
      <c r="BL17" s="159">
        <f t="shared" si="25"/>
        <v>0</v>
      </c>
      <c r="BM17" s="159">
        <f t="shared" si="6"/>
        <v>0</v>
      </c>
      <c r="BN17" s="159">
        <f t="shared" si="6"/>
        <v>0</v>
      </c>
      <c r="BO17" s="205" t="b">
        <f t="shared" si="26"/>
        <v>0</v>
      </c>
      <c r="BP17" s="214">
        <f t="shared" si="27"/>
        <v>0</v>
      </c>
      <c r="BQ17" s="160">
        <f t="shared" si="28"/>
        <v>0</v>
      </c>
      <c r="BR17" s="160">
        <f t="shared" si="29"/>
        <v>0</v>
      </c>
      <c r="BS17" s="160">
        <f t="shared" si="30"/>
        <v>0</v>
      </c>
      <c r="BT17" s="160">
        <f t="shared" si="31"/>
        <v>0</v>
      </c>
      <c r="BU17" s="160">
        <f t="shared" si="32"/>
        <v>0</v>
      </c>
      <c r="BV17" s="215">
        <f t="shared" si="33"/>
        <v>0</v>
      </c>
      <c r="BW17" s="217">
        <f t="shared" si="34"/>
        <v>0</v>
      </c>
      <c r="BX17" s="206">
        <f t="shared" si="35"/>
        <v>0</v>
      </c>
      <c r="BY17" s="206">
        <f t="shared" si="36"/>
        <v>0</v>
      </c>
      <c r="BZ17" s="206">
        <f t="shared" si="37"/>
        <v>0</v>
      </c>
      <c r="CA17" s="206">
        <f t="shared" si="38"/>
        <v>0</v>
      </c>
      <c r="CB17" s="206">
        <f t="shared" si="39"/>
        <v>0</v>
      </c>
      <c r="CC17" s="218">
        <f t="shared" si="40"/>
        <v>0</v>
      </c>
      <c r="CD17" s="216" t="e">
        <f t="shared" si="41"/>
        <v>#VALUE!</v>
      </c>
      <c r="CE17" s="94" t="e">
        <f t="shared" si="42"/>
        <v>#VALUE!</v>
      </c>
      <c r="CF17" s="94" t="e">
        <f t="shared" si="43"/>
        <v>#VALUE!</v>
      </c>
      <c r="CG17" s="95" t="e">
        <f t="shared" si="44"/>
        <v>#VALUE!</v>
      </c>
      <c r="CH17" s="95" t="e">
        <f t="shared" ref="CH17:CH80" si="67">DATE(CD17,CE17,CF17)</f>
        <v>#VALUE!</v>
      </c>
      <c r="CI17" s="95" t="b">
        <f>NOT(ISERR(AND(CE17&lt;13,VALUE(CF17)&lt;31,CG17=CH17)))</f>
        <v>0</v>
      </c>
      <c r="CJ17" s="76" t="str">
        <f t="shared" si="45"/>
        <v/>
      </c>
      <c r="CK17" s="94" t="e" cm="1">
        <f t="array" aca="1" ref="CK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CL17" s="94" t="str">
        <f t="shared" si="46"/>
        <v/>
      </c>
      <c r="CM17" s="96" t="b">
        <f t="shared" si="47"/>
        <v>0</v>
      </c>
      <c r="CN17" s="130" t="b">
        <f>IFERROR(MATCH(D17,'Avtal för korttidsarbete'!$G$13:$G$1012,0),TRUE)</f>
        <v>1</v>
      </c>
      <c r="CO17" s="130" t="b">
        <f t="shared" si="48"/>
        <v>0</v>
      </c>
      <c r="CP17" s="131" t="str" cm="1">
        <f t="array" ref="CP17">IF(CN17=TRUE,"x",INDEX('Avtal för korttidsarbete'!$E$13:$E$1012,$CN17))</f>
        <v>x</v>
      </c>
      <c r="CQ17" s="131" t="str" cm="1">
        <f t="array" ref="CQ17">IF(CN17=TRUE,"x",INDEX('Avtal för korttidsarbete'!$F$13:$F$1012,$CN17))</f>
        <v>x</v>
      </c>
      <c r="CR17" s="130" t="b">
        <f t="shared" si="49"/>
        <v>0</v>
      </c>
      <c r="CS17" s="165">
        <f t="shared" ref="CS17:CS80" si="68">IFERROR(MAX(CP17,$CS$12),CP17)</f>
        <v>0</v>
      </c>
      <c r="CT17" s="165">
        <f t="shared" ref="CT17:CT80" si="69">IFERROR(MIN(CQ17,$CT$12),CQ17)</f>
        <v>0</v>
      </c>
      <c r="CU17" s="130" t="b">
        <f t="shared" si="50"/>
        <v>0</v>
      </c>
      <c r="CV17" s="131">
        <f t="shared" si="51"/>
        <v>0</v>
      </c>
      <c r="CW17" s="165">
        <f t="shared" si="52"/>
        <v>0</v>
      </c>
      <c r="CX17" s="186" t="b">
        <f>IFERROR(INDEX('Avtal för korttidsarbete'!R:R,MATCH(D17,'Avtal för korttidsarbete'!$G:$G,0)),TRUE)</f>
        <v>1</v>
      </c>
      <c r="CY17" s="165" t="str">
        <f>IF(CX17,"-",INDEX('Avtal för korttidsarbete'!$D:$D,MATCH(D17,'Avtal för korttidsarbete'!$G:$G,0)))</f>
        <v>-</v>
      </c>
      <c r="CZ17" s="131" t="b">
        <f>IFERROR(G17&gt;INDEX(Uppsägningar!E:E,MATCH(C17,Uppsägningar!C:C,0)),FALSE)</f>
        <v>0</v>
      </c>
    </row>
    <row r="18" spans="1:104" s="15" customFormat="1" x14ac:dyDescent="0.25">
      <c r="A18" s="19">
        <v>3</v>
      </c>
      <c r="B18" s="20"/>
      <c r="C18" s="189"/>
      <c r="D18" s="69"/>
      <c r="E18" s="171">
        <f>IFERROR(INDEX(Admin!$C$7:$C$10,MATCH(CY18,TblNivåValTExt,0)),0)</f>
        <v>0</v>
      </c>
      <c r="F18" s="1"/>
      <c r="G18" s="1"/>
      <c r="H18" s="90"/>
      <c r="I18" s="91"/>
      <c r="J18" s="91"/>
      <c r="K18" s="91"/>
      <c r="L18" s="91"/>
      <c r="M18" s="91"/>
      <c r="N18" s="91"/>
      <c r="O18" s="91"/>
      <c r="P18" s="91"/>
      <c r="Q18" s="91"/>
      <c r="R18" s="91"/>
      <c r="S18" s="91"/>
      <c r="T18" s="91"/>
      <c r="U18" s="91"/>
      <c r="V18" s="91"/>
      <c r="W18" s="225">
        <f t="shared" si="7"/>
        <v>0</v>
      </c>
      <c r="X18" s="134" t="str">
        <f t="shared" si="53"/>
        <v/>
      </c>
      <c r="Y18" s="92" t="b">
        <f t="shared" si="8"/>
        <v>0</v>
      </c>
      <c r="Z18" s="92" t="str">
        <f t="shared" si="54"/>
        <v/>
      </c>
      <c r="AA18" s="92" t="b">
        <f t="shared" si="55"/>
        <v>0</v>
      </c>
      <c r="AB18" s="92" t="str">
        <f t="shared" si="56"/>
        <v/>
      </c>
      <c r="AC18" s="13" t="b">
        <f t="shared" si="9"/>
        <v>0</v>
      </c>
      <c r="AD18" s="92" t="str">
        <f t="shared" si="57"/>
        <v/>
      </c>
      <c r="AE18" s="13" t="b">
        <f t="shared" si="58"/>
        <v>0</v>
      </c>
      <c r="AF18" s="92" t="str">
        <f t="shared" si="59"/>
        <v/>
      </c>
      <c r="AG18" s="13" t="b">
        <f t="shared" si="10"/>
        <v>0</v>
      </c>
      <c r="AH18" s="92" t="str">
        <f t="shared" si="60"/>
        <v/>
      </c>
      <c r="AI18" s="35" t="b">
        <f t="shared" si="11"/>
        <v>0</v>
      </c>
      <c r="AJ18" s="92" t="str">
        <f t="shared" si="61"/>
        <v/>
      </c>
      <c r="AK18" s="35" t="b">
        <f t="shared" si="12"/>
        <v>0</v>
      </c>
      <c r="AL18" s="92" t="str">
        <f t="shared" si="13"/>
        <v/>
      </c>
      <c r="AM18" s="35" t="b">
        <f t="shared" si="14"/>
        <v>0</v>
      </c>
      <c r="AN18" s="92" t="str">
        <f t="shared" si="15"/>
        <v/>
      </c>
      <c r="AO18" s="13" t="b">
        <f t="shared" si="16"/>
        <v>0</v>
      </c>
      <c r="AP18" s="92" t="str">
        <f t="shared" si="15"/>
        <v/>
      </c>
      <c r="AQ18" s="14">
        <f t="shared" si="17"/>
        <v>0</v>
      </c>
      <c r="AR18" s="14">
        <f t="shared" si="18"/>
        <v>0</v>
      </c>
      <c r="AS18" s="16">
        <f t="shared" si="19"/>
        <v>0</v>
      </c>
      <c r="AT18" s="16">
        <f t="shared" si="19"/>
        <v>0</v>
      </c>
      <c r="AU18" s="16">
        <f t="shared" si="19"/>
        <v>0</v>
      </c>
      <c r="AV18" s="16">
        <f t="shared" si="19"/>
        <v>0</v>
      </c>
      <c r="AW18" s="16">
        <f t="shared" si="19"/>
        <v>0</v>
      </c>
      <c r="AX18" s="16">
        <f t="shared" si="19"/>
        <v>0</v>
      </c>
      <c r="AY18" s="16">
        <f t="shared" si="19"/>
        <v>0</v>
      </c>
      <c r="AZ18" s="16"/>
      <c r="BA18" s="16"/>
      <c r="BB18" s="93">
        <f t="shared" si="62"/>
        <v>0</v>
      </c>
      <c r="BC18" s="93">
        <f t="shared" si="63"/>
        <v>0</v>
      </c>
      <c r="BD18" s="93">
        <f t="shared" si="64"/>
        <v>0</v>
      </c>
      <c r="BE18" s="158">
        <f t="shared" si="65"/>
        <v>0</v>
      </c>
      <c r="BF18" s="159">
        <f t="shared" si="66"/>
        <v>0</v>
      </c>
      <c r="BG18" s="159">
        <f t="shared" si="20"/>
        <v>0</v>
      </c>
      <c r="BH18" s="159">
        <f t="shared" si="21"/>
        <v>0</v>
      </c>
      <c r="BI18" s="159">
        <f t="shared" si="22"/>
        <v>0</v>
      </c>
      <c r="BJ18" s="159">
        <f t="shared" si="23"/>
        <v>0</v>
      </c>
      <c r="BK18" s="159">
        <f t="shared" si="24"/>
        <v>0</v>
      </c>
      <c r="BL18" s="159">
        <f t="shared" si="25"/>
        <v>0</v>
      </c>
      <c r="BM18" s="159">
        <f t="shared" si="6"/>
        <v>0</v>
      </c>
      <c r="BN18" s="159">
        <f t="shared" si="6"/>
        <v>0</v>
      </c>
      <c r="BO18" s="205" t="b">
        <f t="shared" si="26"/>
        <v>0</v>
      </c>
      <c r="BP18" s="214">
        <f t="shared" si="27"/>
        <v>0</v>
      </c>
      <c r="BQ18" s="160">
        <f t="shared" si="28"/>
        <v>0</v>
      </c>
      <c r="BR18" s="160">
        <f t="shared" si="29"/>
        <v>0</v>
      </c>
      <c r="BS18" s="160">
        <f t="shared" si="30"/>
        <v>0</v>
      </c>
      <c r="BT18" s="160">
        <f t="shared" si="31"/>
        <v>0</v>
      </c>
      <c r="BU18" s="160">
        <f t="shared" si="32"/>
        <v>0</v>
      </c>
      <c r="BV18" s="215">
        <f t="shared" si="33"/>
        <v>0</v>
      </c>
      <c r="BW18" s="217">
        <f t="shared" si="34"/>
        <v>0</v>
      </c>
      <c r="BX18" s="206">
        <f t="shared" si="35"/>
        <v>0</v>
      </c>
      <c r="BY18" s="206">
        <f t="shared" si="36"/>
        <v>0</v>
      </c>
      <c r="BZ18" s="206">
        <f t="shared" si="37"/>
        <v>0</v>
      </c>
      <c r="CA18" s="206">
        <f t="shared" si="38"/>
        <v>0</v>
      </c>
      <c r="CB18" s="206">
        <f t="shared" si="39"/>
        <v>0</v>
      </c>
      <c r="CC18" s="218">
        <f t="shared" si="40"/>
        <v>0</v>
      </c>
      <c r="CD18" s="216" t="e">
        <f t="shared" si="41"/>
        <v>#VALUE!</v>
      </c>
      <c r="CE18" s="94" t="e">
        <f t="shared" si="42"/>
        <v>#VALUE!</v>
      </c>
      <c r="CF18" s="94" t="e">
        <f t="shared" si="43"/>
        <v>#VALUE!</v>
      </c>
      <c r="CG18" s="95" t="e">
        <f t="shared" si="44"/>
        <v>#VALUE!</v>
      </c>
      <c r="CH18" s="95" t="e">
        <f t="shared" si="67"/>
        <v>#VALUE!</v>
      </c>
      <c r="CI18" s="95" t="b">
        <f t="shared" ref="CI18:CI81" si="70">NOT(ISERR(AND(CE18&lt;13,VALUE(CF18)&lt;31,CG18=CH18)))</f>
        <v>0</v>
      </c>
      <c r="CJ18" s="76" t="str">
        <f t="shared" si="45"/>
        <v/>
      </c>
      <c r="CK18" s="94" t="e" cm="1">
        <f t="array" aca="1" ref="CK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CL18" s="94" t="str">
        <f t="shared" si="46"/>
        <v/>
      </c>
      <c r="CM18" s="96" t="b">
        <f t="shared" si="47"/>
        <v>0</v>
      </c>
      <c r="CN18" s="130" t="b">
        <f>IFERROR(MATCH(D18,'Avtal för korttidsarbete'!$G$13:$G$1012,0),TRUE)</f>
        <v>1</v>
      </c>
      <c r="CO18" s="130" t="b">
        <f t="shared" si="48"/>
        <v>0</v>
      </c>
      <c r="CP18" s="131" t="str" cm="1">
        <f t="array" ref="CP18">IF(CN18=TRUE,"x",INDEX('Avtal för korttidsarbete'!$E$13:$E$1012,$CN18))</f>
        <v>x</v>
      </c>
      <c r="CQ18" s="131" t="str" cm="1">
        <f t="array" ref="CQ18">IF(CN18=TRUE,"x",INDEX('Avtal för korttidsarbete'!$F$13:$F$1012,$CN18))</f>
        <v>x</v>
      </c>
      <c r="CR18" s="130" t="b">
        <f t="shared" si="49"/>
        <v>0</v>
      </c>
      <c r="CS18" s="165">
        <f t="shared" si="68"/>
        <v>0</v>
      </c>
      <c r="CT18" s="165">
        <f t="shared" si="69"/>
        <v>0</v>
      </c>
      <c r="CU18" s="130" t="b">
        <f t="shared" si="50"/>
        <v>0</v>
      </c>
      <c r="CV18" s="131">
        <f t="shared" si="51"/>
        <v>0</v>
      </c>
      <c r="CW18" s="165">
        <f t="shared" si="52"/>
        <v>0</v>
      </c>
      <c r="CX18" s="186" t="b">
        <f>IFERROR(INDEX('Avtal för korttidsarbete'!R:R,MATCH(D18,'Avtal för korttidsarbete'!$G:$G,0)),TRUE)</f>
        <v>1</v>
      </c>
      <c r="CY18" s="165" t="str">
        <f>IF(CX18,"-",INDEX('Avtal för korttidsarbete'!$D:$D,MATCH(D18,'Avtal för korttidsarbete'!$G:$G,0)))</f>
        <v>-</v>
      </c>
      <c r="CZ18" s="131" t="b">
        <f>IFERROR(G18&gt;INDEX(Uppsägningar!E:E,MATCH(C18,Uppsägningar!C:C,0)),FALSE)</f>
        <v>0</v>
      </c>
    </row>
    <row r="19" spans="1:104" s="15" customFormat="1" x14ac:dyDescent="0.25">
      <c r="A19" s="19">
        <v>4</v>
      </c>
      <c r="B19" s="20"/>
      <c r="C19" s="189"/>
      <c r="D19" s="69"/>
      <c r="E19" s="171">
        <f>IFERROR(INDEX(Admin!$C$7:$C$10,MATCH(CY19,TblNivåValTExt,0)),0)</f>
        <v>0</v>
      </c>
      <c r="F19" s="1"/>
      <c r="G19" s="1"/>
      <c r="H19" s="90"/>
      <c r="I19" s="91"/>
      <c r="J19" s="91"/>
      <c r="K19" s="91"/>
      <c r="L19" s="91"/>
      <c r="M19" s="91"/>
      <c r="N19" s="91"/>
      <c r="O19" s="91"/>
      <c r="P19" s="91"/>
      <c r="Q19" s="91"/>
      <c r="R19" s="91"/>
      <c r="S19" s="91"/>
      <c r="T19" s="91"/>
      <c r="U19" s="91"/>
      <c r="V19" s="91"/>
      <c r="W19" s="225">
        <f t="shared" si="7"/>
        <v>0</v>
      </c>
      <c r="X19" s="134" t="str">
        <f t="shared" si="53"/>
        <v/>
      </c>
      <c r="Y19" s="92" t="b">
        <f t="shared" si="8"/>
        <v>0</v>
      </c>
      <c r="Z19" s="92" t="str">
        <f t="shared" si="54"/>
        <v/>
      </c>
      <c r="AA19" s="92" t="b">
        <f t="shared" si="55"/>
        <v>0</v>
      </c>
      <c r="AB19" s="92" t="str">
        <f t="shared" si="56"/>
        <v/>
      </c>
      <c r="AC19" s="13" t="b">
        <f t="shared" si="9"/>
        <v>0</v>
      </c>
      <c r="AD19" s="92" t="str">
        <f t="shared" si="57"/>
        <v/>
      </c>
      <c r="AE19" s="13" t="b">
        <f t="shared" si="58"/>
        <v>0</v>
      </c>
      <c r="AF19" s="92" t="str">
        <f t="shared" si="59"/>
        <v/>
      </c>
      <c r="AG19" s="13" t="b">
        <f t="shared" si="10"/>
        <v>0</v>
      </c>
      <c r="AH19" s="92" t="str">
        <f t="shared" si="60"/>
        <v/>
      </c>
      <c r="AI19" s="35" t="b">
        <f t="shared" si="11"/>
        <v>0</v>
      </c>
      <c r="AJ19" s="92" t="str">
        <f t="shared" si="61"/>
        <v/>
      </c>
      <c r="AK19" s="35" t="b">
        <f t="shared" si="12"/>
        <v>0</v>
      </c>
      <c r="AL19" s="92" t="str">
        <f t="shared" si="13"/>
        <v/>
      </c>
      <c r="AM19" s="35" t="b">
        <f t="shared" si="14"/>
        <v>0</v>
      </c>
      <c r="AN19" s="92" t="str">
        <f t="shared" si="15"/>
        <v/>
      </c>
      <c r="AO19" s="13" t="b">
        <f t="shared" si="16"/>
        <v>0</v>
      </c>
      <c r="AP19" s="92" t="str">
        <f t="shared" si="15"/>
        <v/>
      </c>
      <c r="AQ19" s="14">
        <f t="shared" si="17"/>
        <v>0</v>
      </c>
      <c r="AR19" s="14">
        <f t="shared" si="18"/>
        <v>0</v>
      </c>
      <c r="AS19" s="16">
        <f t="shared" si="19"/>
        <v>0</v>
      </c>
      <c r="AT19" s="16">
        <f t="shared" si="19"/>
        <v>0</v>
      </c>
      <c r="AU19" s="16">
        <f t="shared" si="19"/>
        <v>0</v>
      </c>
      <c r="AV19" s="16">
        <f t="shared" si="19"/>
        <v>0</v>
      </c>
      <c r="AW19" s="16">
        <f t="shared" si="19"/>
        <v>0</v>
      </c>
      <c r="AX19" s="16">
        <f t="shared" si="19"/>
        <v>0</v>
      </c>
      <c r="AY19" s="16">
        <f t="shared" si="19"/>
        <v>0</v>
      </c>
      <c r="AZ19" s="16"/>
      <c r="BA19" s="16"/>
      <c r="BB19" s="93">
        <f t="shared" si="62"/>
        <v>0</v>
      </c>
      <c r="BC19" s="93">
        <f t="shared" si="63"/>
        <v>0</v>
      </c>
      <c r="BD19" s="93">
        <f t="shared" si="64"/>
        <v>0</v>
      </c>
      <c r="BE19" s="158">
        <f t="shared" si="65"/>
        <v>0</v>
      </c>
      <c r="BF19" s="159">
        <f t="shared" si="66"/>
        <v>0</v>
      </c>
      <c r="BG19" s="159">
        <f t="shared" si="20"/>
        <v>0</v>
      </c>
      <c r="BH19" s="159">
        <f t="shared" si="21"/>
        <v>0</v>
      </c>
      <c r="BI19" s="159">
        <f t="shared" si="22"/>
        <v>0</v>
      </c>
      <c r="BJ19" s="159">
        <f t="shared" si="23"/>
        <v>0</v>
      </c>
      <c r="BK19" s="159">
        <f t="shared" si="24"/>
        <v>0</v>
      </c>
      <c r="BL19" s="159">
        <f t="shared" si="25"/>
        <v>0</v>
      </c>
      <c r="BM19" s="159">
        <f t="shared" si="6"/>
        <v>0</v>
      </c>
      <c r="BN19" s="159">
        <f t="shared" si="6"/>
        <v>0</v>
      </c>
      <c r="BO19" s="205" t="b">
        <f t="shared" si="26"/>
        <v>0</v>
      </c>
      <c r="BP19" s="214">
        <f t="shared" si="27"/>
        <v>0</v>
      </c>
      <c r="BQ19" s="160">
        <f t="shared" si="28"/>
        <v>0</v>
      </c>
      <c r="BR19" s="160">
        <f t="shared" si="29"/>
        <v>0</v>
      </c>
      <c r="BS19" s="160">
        <f t="shared" si="30"/>
        <v>0</v>
      </c>
      <c r="BT19" s="160">
        <f t="shared" si="31"/>
        <v>0</v>
      </c>
      <c r="BU19" s="160">
        <f t="shared" si="32"/>
        <v>0</v>
      </c>
      <c r="BV19" s="215">
        <f t="shared" si="33"/>
        <v>0</v>
      </c>
      <c r="BW19" s="217">
        <f t="shared" si="34"/>
        <v>0</v>
      </c>
      <c r="BX19" s="206">
        <f t="shared" si="35"/>
        <v>0</v>
      </c>
      <c r="BY19" s="206">
        <f t="shared" si="36"/>
        <v>0</v>
      </c>
      <c r="BZ19" s="206">
        <f t="shared" si="37"/>
        <v>0</v>
      </c>
      <c r="CA19" s="206">
        <f t="shared" si="38"/>
        <v>0</v>
      </c>
      <c r="CB19" s="206">
        <f t="shared" si="39"/>
        <v>0</v>
      </c>
      <c r="CC19" s="218">
        <f t="shared" si="40"/>
        <v>0</v>
      </c>
      <c r="CD19" s="216" t="e">
        <f t="shared" si="41"/>
        <v>#VALUE!</v>
      </c>
      <c r="CE19" s="94" t="e">
        <f t="shared" si="42"/>
        <v>#VALUE!</v>
      </c>
      <c r="CF19" s="94" t="e">
        <f t="shared" si="43"/>
        <v>#VALUE!</v>
      </c>
      <c r="CG19" s="95" t="e">
        <f t="shared" si="44"/>
        <v>#VALUE!</v>
      </c>
      <c r="CH19" s="95" t="e">
        <f t="shared" si="67"/>
        <v>#VALUE!</v>
      </c>
      <c r="CI19" s="95" t="b">
        <f t="shared" si="70"/>
        <v>0</v>
      </c>
      <c r="CJ19" s="76" t="str">
        <f t="shared" si="45"/>
        <v/>
      </c>
      <c r="CK19" s="94" t="e" cm="1">
        <f t="array" aca="1" ref="CK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CL19" s="94" t="str">
        <f t="shared" si="46"/>
        <v/>
      </c>
      <c r="CM19" s="96" t="b">
        <f t="shared" si="47"/>
        <v>0</v>
      </c>
      <c r="CN19" s="130" t="b">
        <f>IFERROR(MATCH(D19,'Avtal för korttidsarbete'!$G$13:$G$1012,0),TRUE)</f>
        <v>1</v>
      </c>
      <c r="CO19" s="130" t="b">
        <f t="shared" si="48"/>
        <v>0</v>
      </c>
      <c r="CP19" s="131" t="str" cm="1">
        <f t="array" ref="CP19">IF(CN19=TRUE,"x",INDEX('Avtal för korttidsarbete'!$E$13:$E$1012,$CN19))</f>
        <v>x</v>
      </c>
      <c r="CQ19" s="131" t="str" cm="1">
        <f t="array" ref="CQ19">IF(CN19=TRUE,"x",INDEX('Avtal för korttidsarbete'!$F$13:$F$1012,$CN19))</f>
        <v>x</v>
      </c>
      <c r="CR19" s="130" t="b">
        <f t="shared" si="49"/>
        <v>0</v>
      </c>
      <c r="CS19" s="165">
        <f t="shared" si="68"/>
        <v>0</v>
      </c>
      <c r="CT19" s="165">
        <f t="shared" si="69"/>
        <v>0</v>
      </c>
      <c r="CU19" s="130" t="b">
        <f t="shared" si="50"/>
        <v>0</v>
      </c>
      <c r="CV19" s="131">
        <f t="shared" si="51"/>
        <v>0</v>
      </c>
      <c r="CW19" s="165">
        <f t="shared" si="52"/>
        <v>0</v>
      </c>
      <c r="CX19" s="186" t="b">
        <f>IFERROR(INDEX('Avtal för korttidsarbete'!R:R,MATCH(D19,'Avtal för korttidsarbete'!$G:$G,0)),TRUE)</f>
        <v>1</v>
      </c>
      <c r="CY19" s="165" t="str">
        <f>IF(CX19,"-",INDEX('Avtal för korttidsarbete'!$D:$D,MATCH(D19,'Avtal för korttidsarbete'!$G:$G,0)))</f>
        <v>-</v>
      </c>
      <c r="CZ19" s="131" t="b">
        <f>IFERROR(G19&gt;INDEX(Uppsägningar!E:E,MATCH(C19,Uppsägningar!C:C,0)),FALSE)</f>
        <v>0</v>
      </c>
    </row>
    <row r="20" spans="1:104" s="15" customFormat="1" x14ac:dyDescent="0.25">
      <c r="A20" s="19">
        <v>5</v>
      </c>
      <c r="B20" s="20"/>
      <c r="C20" s="189"/>
      <c r="D20" s="69"/>
      <c r="E20" s="171">
        <f>IFERROR(INDEX(Admin!$C$7:$C$10,MATCH(CY20,TblNivåValTExt,0)),0)</f>
        <v>0</v>
      </c>
      <c r="F20" s="1"/>
      <c r="G20" s="1"/>
      <c r="H20" s="90"/>
      <c r="I20" s="91"/>
      <c r="J20" s="91"/>
      <c r="K20" s="91"/>
      <c r="L20" s="91"/>
      <c r="M20" s="91"/>
      <c r="N20" s="91"/>
      <c r="O20" s="91"/>
      <c r="P20" s="91"/>
      <c r="Q20" s="91"/>
      <c r="R20" s="91"/>
      <c r="S20" s="91"/>
      <c r="T20" s="91"/>
      <c r="U20" s="91"/>
      <c r="V20" s="91"/>
      <c r="W20" s="225">
        <f t="shared" si="7"/>
        <v>0</v>
      </c>
      <c r="X20" s="134" t="str">
        <f t="shared" si="53"/>
        <v/>
      </c>
      <c r="Y20" s="92" t="b">
        <f t="shared" si="8"/>
        <v>0</v>
      </c>
      <c r="Z20" s="92" t="str">
        <f t="shared" si="54"/>
        <v/>
      </c>
      <c r="AA20" s="92" t="b">
        <f t="shared" si="55"/>
        <v>0</v>
      </c>
      <c r="AB20" s="92" t="str">
        <f t="shared" si="56"/>
        <v/>
      </c>
      <c r="AC20" s="13" t="b">
        <f t="shared" si="9"/>
        <v>0</v>
      </c>
      <c r="AD20" s="92" t="str">
        <f t="shared" si="57"/>
        <v/>
      </c>
      <c r="AE20" s="13" t="b">
        <f t="shared" si="58"/>
        <v>0</v>
      </c>
      <c r="AF20" s="92" t="str">
        <f t="shared" si="59"/>
        <v/>
      </c>
      <c r="AG20" s="13" t="b">
        <f t="shared" si="10"/>
        <v>0</v>
      </c>
      <c r="AH20" s="92" t="str">
        <f t="shared" si="60"/>
        <v/>
      </c>
      <c r="AI20" s="35" t="b">
        <f t="shared" si="11"/>
        <v>0</v>
      </c>
      <c r="AJ20" s="92" t="str">
        <f t="shared" si="61"/>
        <v/>
      </c>
      <c r="AK20" s="35" t="b">
        <f t="shared" si="12"/>
        <v>0</v>
      </c>
      <c r="AL20" s="92" t="str">
        <f t="shared" si="13"/>
        <v/>
      </c>
      <c r="AM20" s="35" t="b">
        <f t="shared" si="14"/>
        <v>0</v>
      </c>
      <c r="AN20" s="92" t="str">
        <f t="shared" si="15"/>
        <v/>
      </c>
      <c r="AO20" s="13" t="b">
        <f t="shared" si="16"/>
        <v>0</v>
      </c>
      <c r="AP20" s="92" t="str">
        <f t="shared" si="15"/>
        <v/>
      </c>
      <c r="AQ20" s="14">
        <f t="shared" si="17"/>
        <v>0</v>
      </c>
      <c r="AR20" s="14">
        <f t="shared" si="18"/>
        <v>0</v>
      </c>
      <c r="AS20" s="16">
        <f t="shared" si="19"/>
        <v>0</v>
      </c>
      <c r="AT20" s="16">
        <f t="shared" si="19"/>
        <v>0</v>
      </c>
      <c r="AU20" s="16">
        <f t="shared" si="19"/>
        <v>0</v>
      </c>
      <c r="AV20" s="16">
        <f t="shared" si="19"/>
        <v>0</v>
      </c>
      <c r="AW20" s="16">
        <f t="shared" si="19"/>
        <v>0</v>
      </c>
      <c r="AX20" s="16">
        <f t="shared" si="19"/>
        <v>0</v>
      </c>
      <c r="AY20" s="16">
        <f t="shared" si="19"/>
        <v>0</v>
      </c>
      <c r="AZ20" s="16"/>
      <c r="BA20" s="16"/>
      <c r="BB20" s="93">
        <f t="shared" si="62"/>
        <v>0</v>
      </c>
      <c r="BC20" s="93">
        <f t="shared" si="63"/>
        <v>0</v>
      </c>
      <c r="BD20" s="93">
        <f t="shared" si="64"/>
        <v>0</v>
      </c>
      <c r="BE20" s="158">
        <f t="shared" si="65"/>
        <v>0</v>
      </c>
      <c r="BF20" s="159">
        <f t="shared" si="66"/>
        <v>0</v>
      </c>
      <c r="BG20" s="159">
        <f t="shared" si="20"/>
        <v>0</v>
      </c>
      <c r="BH20" s="159">
        <f t="shared" si="21"/>
        <v>0</v>
      </c>
      <c r="BI20" s="159">
        <f t="shared" si="22"/>
        <v>0</v>
      </c>
      <c r="BJ20" s="159">
        <f t="shared" si="23"/>
        <v>0</v>
      </c>
      <c r="BK20" s="159">
        <f t="shared" si="24"/>
        <v>0</v>
      </c>
      <c r="BL20" s="159">
        <f t="shared" si="25"/>
        <v>0</v>
      </c>
      <c r="BM20" s="159">
        <f t="shared" si="6"/>
        <v>0</v>
      </c>
      <c r="BN20" s="159">
        <f t="shared" si="6"/>
        <v>0</v>
      </c>
      <c r="BO20" s="205" t="b">
        <f t="shared" si="26"/>
        <v>0</v>
      </c>
      <c r="BP20" s="214">
        <f t="shared" si="27"/>
        <v>0</v>
      </c>
      <c r="BQ20" s="160">
        <f t="shared" si="28"/>
        <v>0</v>
      </c>
      <c r="BR20" s="160">
        <f t="shared" si="29"/>
        <v>0</v>
      </c>
      <c r="BS20" s="160">
        <f t="shared" si="30"/>
        <v>0</v>
      </c>
      <c r="BT20" s="160">
        <f t="shared" si="31"/>
        <v>0</v>
      </c>
      <c r="BU20" s="160">
        <f t="shared" si="32"/>
        <v>0</v>
      </c>
      <c r="BV20" s="215">
        <f t="shared" si="33"/>
        <v>0</v>
      </c>
      <c r="BW20" s="217">
        <f t="shared" si="34"/>
        <v>0</v>
      </c>
      <c r="BX20" s="206">
        <f t="shared" si="35"/>
        <v>0</v>
      </c>
      <c r="BY20" s="206">
        <f t="shared" si="36"/>
        <v>0</v>
      </c>
      <c r="BZ20" s="206">
        <f t="shared" si="37"/>
        <v>0</v>
      </c>
      <c r="CA20" s="206">
        <f t="shared" si="38"/>
        <v>0</v>
      </c>
      <c r="CB20" s="206">
        <f t="shared" si="39"/>
        <v>0</v>
      </c>
      <c r="CC20" s="218">
        <f t="shared" si="40"/>
        <v>0</v>
      </c>
      <c r="CD20" s="216" t="e">
        <f t="shared" si="41"/>
        <v>#VALUE!</v>
      </c>
      <c r="CE20" s="94" t="e">
        <f t="shared" si="42"/>
        <v>#VALUE!</v>
      </c>
      <c r="CF20" s="94" t="e">
        <f t="shared" si="43"/>
        <v>#VALUE!</v>
      </c>
      <c r="CG20" s="95" t="e">
        <f t="shared" si="44"/>
        <v>#VALUE!</v>
      </c>
      <c r="CH20" s="95" t="e">
        <f t="shared" si="67"/>
        <v>#VALUE!</v>
      </c>
      <c r="CI20" s="95" t="b">
        <f t="shared" si="70"/>
        <v>0</v>
      </c>
      <c r="CJ20" s="76" t="str">
        <f t="shared" si="45"/>
        <v/>
      </c>
      <c r="CK20" s="94" t="e" cm="1">
        <f t="array" aca="1" ref="CK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CL20" s="94" t="str">
        <f t="shared" si="46"/>
        <v/>
      </c>
      <c r="CM20" s="96" t="b">
        <f t="shared" si="47"/>
        <v>0</v>
      </c>
      <c r="CN20" s="130" t="b">
        <f>IFERROR(MATCH(D20,'Avtal för korttidsarbete'!$G$13:$G$1012,0),TRUE)</f>
        <v>1</v>
      </c>
      <c r="CO20" s="130" t="b">
        <f t="shared" si="48"/>
        <v>0</v>
      </c>
      <c r="CP20" s="131" t="str" cm="1">
        <f t="array" ref="CP20">IF(CN20=TRUE,"x",INDEX('Avtal för korttidsarbete'!$E$13:$E$1012,$CN20))</f>
        <v>x</v>
      </c>
      <c r="CQ20" s="131" t="str" cm="1">
        <f t="array" ref="CQ20">IF(CN20=TRUE,"x",INDEX('Avtal för korttidsarbete'!$F$13:$F$1012,$CN20))</f>
        <v>x</v>
      </c>
      <c r="CR20" s="130" t="b">
        <f t="shared" si="49"/>
        <v>0</v>
      </c>
      <c r="CS20" s="165">
        <f t="shared" si="68"/>
        <v>0</v>
      </c>
      <c r="CT20" s="165">
        <f t="shared" si="69"/>
        <v>0</v>
      </c>
      <c r="CU20" s="130" t="b">
        <f t="shared" si="50"/>
        <v>0</v>
      </c>
      <c r="CV20" s="131">
        <f t="shared" si="51"/>
        <v>0</v>
      </c>
      <c r="CW20" s="165">
        <f t="shared" si="52"/>
        <v>0</v>
      </c>
      <c r="CX20" s="186" t="b">
        <f>IFERROR(INDEX('Avtal för korttidsarbete'!R:R,MATCH(D20,'Avtal för korttidsarbete'!$G:$G,0)),TRUE)</f>
        <v>1</v>
      </c>
      <c r="CY20" s="165" t="str">
        <f>IF(CX20,"-",INDEX('Avtal för korttidsarbete'!$D:$D,MATCH(D20,'Avtal för korttidsarbete'!$G:$G,0)))</f>
        <v>-</v>
      </c>
      <c r="CZ20" s="131" t="b">
        <f>IFERROR(G20&gt;INDEX(Uppsägningar!E:E,MATCH(C20,Uppsägningar!C:C,0)),FALSE)</f>
        <v>0</v>
      </c>
    </row>
    <row r="21" spans="1:104" s="15" customFormat="1" x14ac:dyDescent="0.25">
      <c r="A21" s="19">
        <v>6</v>
      </c>
      <c r="B21" s="20"/>
      <c r="C21" s="189"/>
      <c r="D21" s="69"/>
      <c r="E21" s="171">
        <f>IFERROR(INDEX(Admin!$C$7:$C$10,MATCH(CY21,TblNivåValTExt,0)),0)</f>
        <v>0</v>
      </c>
      <c r="F21" s="1"/>
      <c r="G21" s="1"/>
      <c r="H21" s="90"/>
      <c r="I21" s="91"/>
      <c r="J21" s="91"/>
      <c r="K21" s="91"/>
      <c r="L21" s="91"/>
      <c r="M21" s="91"/>
      <c r="N21" s="91"/>
      <c r="O21" s="91"/>
      <c r="P21" s="91"/>
      <c r="Q21" s="91"/>
      <c r="R21" s="91"/>
      <c r="S21" s="91"/>
      <c r="T21" s="91"/>
      <c r="U21" s="91"/>
      <c r="V21" s="91"/>
      <c r="W21" s="225">
        <f t="shared" si="7"/>
        <v>0</v>
      </c>
      <c r="X21" s="134" t="str">
        <f t="shared" si="53"/>
        <v/>
      </c>
      <c r="Y21" s="92" t="b">
        <f t="shared" si="8"/>
        <v>0</v>
      </c>
      <c r="Z21" s="92" t="str">
        <f t="shared" si="54"/>
        <v/>
      </c>
      <c r="AA21" s="92" t="b">
        <f t="shared" si="55"/>
        <v>0</v>
      </c>
      <c r="AB21" s="92" t="str">
        <f t="shared" si="56"/>
        <v/>
      </c>
      <c r="AC21" s="13" t="b">
        <f t="shared" si="9"/>
        <v>0</v>
      </c>
      <c r="AD21" s="92" t="str">
        <f t="shared" si="57"/>
        <v/>
      </c>
      <c r="AE21" s="13" t="b">
        <f t="shared" si="58"/>
        <v>0</v>
      </c>
      <c r="AF21" s="92" t="str">
        <f t="shared" si="59"/>
        <v/>
      </c>
      <c r="AG21" s="13" t="b">
        <f t="shared" si="10"/>
        <v>0</v>
      </c>
      <c r="AH21" s="92" t="str">
        <f t="shared" si="60"/>
        <v/>
      </c>
      <c r="AI21" s="35" t="b">
        <f t="shared" si="11"/>
        <v>0</v>
      </c>
      <c r="AJ21" s="92" t="str">
        <f t="shared" si="61"/>
        <v/>
      </c>
      <c r="AK21" s="35" t="b">
        <f t="shared" si="12"/>
        <v>0</v>
      </c>
      <c r="AL21" s="92" t="str">
        <f t="shared" si="13"/>
        <v/>
      </c>
      <c r="AM21" s="35" t="b">
        <f t="shared" si="14"/>
        <v>0</v>
      </c>
      <c r="AN21" s="92" t="str">
        <f t="shared" si="15"/>
        <v/>
      </c>
      <c r="AO21" s="13" t="b">
        <f t="shared" si="16"/>
        <v>0</v>
      </c>
      <c r="AP21" s="92" t="str">
        <f t="shared" si="15"/>
        <v/>
      </c>
      <c r="AQ21" s="14">
        <f t="shared" si="17"/>
        <v>0</v>
      </c>
      <c r="AR21" s="14">
        <f t="shared" si="18"/>
        <v>0</v>
      </c>
      <c r="AS21" s="16">
        <f t="shared" si="19"/>
        <v>0</v>
      </c>
      <c r="AT21" s="16">
        <f t="shared" si="19"/>
        <v>0</v>
      </c>
      <c r="AU21" s="16">
        <f t="shared" si="19"/>
        <v>0</v>
      </c>
      <c r="AV21" s="16">
        <f t="shared" si="19"/>
        <v>0</v>
      </c>
      <c r="AW21" s="16">
        <f t="shared" si="19"/>
        <v>0</v>
      </c>
      <c r="AX21" s="16">
        <f t="shared" si="19"/>
        <v>0</v>
      </c>
      <c r="AY21" s="16">
        <f t="shared" si="19"/>
        <v>0</v>
      </c>
      <c r="AZ21" s="16"/>
      <c r="BA21" s="16"/>
      <c r="BB21" s="93">
        <f t="shared" si="62"/>
        <v>0</v>
      </c>
      <c r="BC21" s="93">
        <f t="shared" si="63"/>
        <v>0</v>
      </c>
      <c r="BD21" s="93">
        <f t="shared" si="64"/>
        <v>0</v>
      </c>
      <c r="BE21" s="158">
        <f t="shared" si="65"/>
        <v>0</v>
      </c>
      <c r="BF21" s="159">
        <f t="shared" si="66"/>
        <v>0</v>
      </c>
      <c r="BG21" s="159">
        <f t="shared" si="20"/>
        <v>0</v>
      </c>
      <c r="BH21" s="159">
        <f t="shared" si="21"/>
        <v>0</v>
      </c>
      <c r="BI21" s="159">
        <f t="shared" si="22"/>
        <v>0</v>
      </c>
      <c r="BJ21" s="159">
        <f t="shared" si="23"/>
        <v>0</v>
      </c>
      <c r="BK21" s="159">
        <f t="shared" si="24"/>
        <v>0</v>
      </c>
      <c r="BL21" s="159">
        <f t="shared" si="25"/>
        <v>0</v>
      </c>
      <c r="BM21" s="159">
        <f t="shared" si="6"/>
        <v>0</v>
      </c>
      <c r="BN21" s="159">
        <f t="shared" si="6"/>
        <v>0</v>
      </c>
      <c r="BO21" s="205" t="b">
        <f t="shared" si="26"/>
        <v>0</v>
      </c>
      <c r="BP21" s="214">
        <f t="shared" si="27"/>
        <v>0</v>
      </c>
      <c r="BQ21" s="160">
        <f t="shared" si="28"/>
        <v>0</v>
      </c>
      <c r="BR21" s="160">
        <f t="shared" si="29"/>
        <v>0</v>
      </c>
      <c r="BS21" s="160">
        <f t="shared" si="30"/>
        <v>0</v>
      </c>
      <c r="BT21" s="160">
        <f t="shared" si="31"/>
        <v>0</v>
      </c>
      <c r="BU21" s="160">
        <f t="shared" si="32"/>
        <v>0</v>
      </c>
      <c r="BV21" s="215">
        <f t="shared" si="33"/>
        <v>0</v>
      </c>
      <c r="BW21" s="217">
        <f t="shared" si="34"/>
        <v>0</v>
      </c>
      <c r="BX21" s="206">
        <f t="shared" si="35"/>
        <v>0</v>
      </c>
      <c r="BY21" s="206">
        <f t="shared" si="36"/>
        <v>0</v>
      </c>
      <c r="BZ21" s="206">
        <f t="shared" si="37"/>
        <v>0</v>
      </c>
      <c r="CA21" s="206">
        <f t="shared" si="38"/>
        <v>0</v>
      </c>
      <c r="CB21" s="206">
        <f t="shared" si="39"/>
        <v>0</v>
      </c>
      <c r="CC21" s="218">
        <f t="shared" si="40"/>
        <v>0</v>
      </c>
      <c r="CD21" s="216" t="e">
        <f t="shared" si="41"/>
        <v>#VALUE!</v>
      </c>
      <c r="CE21" s="94" t="e">
        <f t="shared" si="42"/>
        <v>#VALUE!</v>
      </c>
      <c r="CF21" s="94" t="e">
        <f t="shared" si="43"/>
        <v>#VALUE!</v>
      </c>
      <c r="CG21" s="95" t="e">
        <f t="shared" si="44"/>
        <v>#VALUE!</v>
      </c>
      <c r="CH21" s="95" t="e">
        <f t="shared" si="67"/>
        <v>#VALUE!</v>
      </c>
      <c r="CI21" s="95" t="b">
        <f t="shared" si="70"/>
        <v>0</v>
      </c>
      <c r="CJ21" s="76" t="str">
        <f t="shared" si="45"/>
        <v/>
      </c>
      <c r="CK21" s="94" t="e" cm="1">
        <f t="array" aca="1" ref="CK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CL21" s="94" t="str">
        <f t="shared" si="46"/>
        <v/>
      </c>
      <c r="CM21" s="96" t="b">
        <f t="shared" si="47"/>
        <v>0</v>
      </c>
      <c r="CN21" s="130" t="b">
        <f>IFERROR(MATCH(D21,'Avtal för korttidsarbete'!$G$13:$G$1012,0),TRUE)</f>
        <v>1</v>
      </c>
      <c r="CO21" s="130" t="b">
        <f t="shared" si="48"/>
        <v>0</v>
      </c>
      <c r="CP21" s="131" t="str" cm="1">
        <f t="array" ref="CP21">IF(CN21=TRUE,"x",INDEX('Avtal för korttidsarbete'!$E$13:$E$1012,$CN21))</f>
        <v>x</v>
      </c>
      <c r="CQ21" s="131" t="str" cm="1">
        <f t="array" ref="CQ21">IF(CN21=TRUE,"x",INDEX('Avtal för korttidsarbete'!$F$13:$F$1012,$CN21))</f>
        <v>x</v>
      </c>
      <c r="CR21" s="130" t="b">
        <f t="shared" si="49"/>
        <v>0</v>
      </c>
      <c r="CS21" s="165">
        <f t="shared" si="68"/>
        <v>0</v>
      </c>
      <c r="CT21" s="165">
        <f t="shared" si="69"/>
        <v>0</v>
      </c>
      <c r="CU21" s="130" t="b">
        <f t="shared" si="50"/>
        <v>0</v>
      </c>
      <c r="CV21" s="131">
        <f t="shared" si="51"/>
        <v>0</v>
      </c>
      <c r="CW21" s="165">
        <f t="shared" si="52"/>
        <v>0</v>
      </c>
      <c r="CX21" s="186" t="b">
        <f>IFERROR(INDEX('Avtal för korttidsarbete'!R:R,MATCH(D21,'Avtal för korttidsarbete'!$G:$G,0)),TRUE)</f>
        <v>1</v>
      </c>
      <c r="CY21" s="165" t="str">
        <f>IF(CX21,"-",INDEX('Avtal för korttidsarbete'!$D:$D,MATCH(D21,'Avtal för korttidsarbete'!$G:$G,0)))</f>
        <v>-</v>
      </c>
      <c r="CZ21" s="131" t="b">
        <f>IFERROR(G21&gt;INDEX(Uppsägningar!E:E,MATCH(C21,Uppsägningar!C:C,0)),FALSE)</f>
        <v>0</v>
      </c>
    </row>
    <row r="22" spans="1:104" s="30" customFormat="1" x14ac:dyDescent="0.25">
      <c r="A22" s="19">
        <v>7</v>
      </c>
      <c r="B22" s="20"/>
      <c r="C22" s="189"/>
      <c r="D22" s="69"/>
      <c r="E22" s="171">
        <f>IFERROR(INDEX(Admin!$C$7:$C$10,MATCH(CY22,TblNivåValTExt,0)),0)</f>
        <v>0</v>
      </c>
      <c r="F22" s="1"/>
      <c r="G22" s="1"/>
      <c r="H22" s="90"/>
      <c r="I22" s="91"/>
      <c r="J22" s="91"/>
      <c r="K22" s="91"/>
      <c r="L22" s="91"/>
      <c r="M22" s="91"/>
      <c r="N22" s="91"/>
      <c r="O22" s="91"/>
      <c r="P22" s="91"/>
      <c r="Q22" s="91"/>
      <c r="R22" s="91"/>
      <c r="S22" s="91"/>
      <c r="T22" s="91"/>
      <c r="U22" s="91"/>
      <c r="V22" s="91"/>
      <c r="W22" s="225">
        <f t="shared" si="7"/>
        <v>0</v>
      </c>
      <c r="X22" s="134" t="str">
        <f t="shared" si="53"/>
        <v/>
      </c>
      <c r="Y22" s="92" t="b">
        <f t="shared" si="8"/>
        <v>0</v>
      </c>
      <c r="Z22" s="92" t="str">
        <f t="shared" si="54"/>
        <v/>
      </c>
      <c r="AA22" s="92" t="b">
        <f t="shared" si="55"/>
        <v>0</v>
      </c>
      <c r="AB22" s="92" t="str">
        <f t="shared" si="56"/>
        <v/>
      </c>
      <c r="AC22" s="13" t="b">
        <f t="shared" si="9"/>
        <v>0</v>
      </c>
      <c r="AD22" s="92" t="str">
        <f t="shared" si="57"/>
        <v/>
      </c>
      <c r="AE22" s="13" t="b">
        <f t="shared" si="58"/>
        <v>0</v>
      </c>
      <c r="AF22" s="92" t="str">
        <f t="shared" si="59"/>
        <v/>
      </c>
      <c r="AG22" s="13" t="b">
        <f t="shared" si="10"/>
        <v>0</v>
      </c>
      <c r="AH22" s="92" t="str">
        <f t="shared" si="60"/>
        <v/>
      </c>
      <c r="AI22" s="35" t="b">
        <f t="shared" si="11"/>
        <v>0</v>
      </c>
      <c r="AJ22" s="92" t="str">
        <f t="shared" si="61"/>
        <v/>
      </c>
      <c r="AK22" s="35" t="b">
        <f t="shared" si="12"/>
        <v>0</v>
      </c>
      <c r="AL22" s="92" t="str">
        <f t="shared" si="13"/>
        <v/>
      </c>
      <c r="AM22" s="35" t="b">
        <f t="shared" si="14"/>
        <v>0</v>
      </c>
      <c r="AN22" s="92" t="str">
        <f t="shared" si="15"/>
        <v/>
      </c>
      <c r="AO22" s="13" t="b">
        <f t="shared" si="16"/>
        <v>0</v>
      </c>
      <c r="AP22" s="92" t="str">
        <f t="shared" si="15"/>
        <v/>
      </c>
      <c r="AQ22" s="14">
        <f t="shared" si="17"/>
        <v>0</v>
      </c>
      <c r="AR22" s="14">
        <f t="shared" si="18"/>
        <v>0</v>
      </c>
      <c r="AS22" s="16">
        <f t="shared" si="19"/>
        <v>0</v>
      </c>
      <c r="AT22" s="16">
        <f t="shared" si="19"/>
        <v>0</v>
      </c>
      <c r="AU22" s="16">
        <f t="shared" si="19"/>
        <v>0</v>
      </c>
      <c r="AV22" s="16">
        <f t="shared" si="19"/>
        <v>0</v>
      </c>
      <c r="AW22" s="16">
        <f t="shared" si="19"/>
        <v>0</v>
      </c>
      <c r="AX22" s="16">
        <f t="shared" si="19"/>
        <v>0</v>
      </c>
      <c r="AY22" s="16">
        <f t="shared" si="19"/>
        <v>0</v>
      </c>
      <c r="AZ22" s="16"/>
      <c r="BA22" s="16"/>
      <c r="BB22" s="93">
        <f t="shared" si="62"/>
        <v>0</v>
      </c>
      <c r="BC22" s="93">
        <f t="shared" si="63"/>
        <v>0</v>
      </c>
      <c r="BD22" s="93">
        <f t="shared" si="64"/>
        <v>0</v>
      </c>
      <c r="BE22" s="158">
        <f t="shared" si="65"/>
        <v>0</v>
      </c>
      <c r="BF22" s="159">
        <f t="shared" si="66"/>
        <v>0</v>
      </c>
      <c r="BG22" s="159">
        <f t="shared" si="20"/>
        <v>0</v>
      </c>
      <c r="BH22" s="159">
        <f t="shared" si="21"/>
        <v>0</v>
      </c>
      <c r="BI22" s="159">
        <f t="shared" si="22"/>
        <v>0</v>
      </c>
      <c r="BJ22" s="159">
        <f t="shared" si="23"/>
        <v>0</v>
      </c>
      <c r="BK22" s="159">
        <f t="shared" si="24"/>
        <v>0</v>
      </c>
      <c r="BL22" s="159">
        <f t="shared" si="25"/>
        <v>0</v>
      </c>
      <c r="BM22" s="159">
        <f t="shared" si="6"/>
        <v>0</v>
      </c>
      <c r="BN22" s="159">
        <f t="shared" si="6"/>
        <v>0</v>
      </c>
      <c r="BO22" s="205" t="b">
        <f t="shared" si="26"/>
        <v>0</v>
      </c>
      <c r="BP22" s="214">
        <f t="shared" si="27"/>
        <v>0</v>
      </c>
      <c r="BQ22" s="160">
        <f t="shared" si="28"/>
        <v>0</v>
      </c>
      <c r="BR22" s="160">
        <f t="shared" si="29"/>
        <v>0</v>
      </c>
      <c r="BS22" s="160">
        <f t="shared" si="30"/>
        <v>0</v>
      </c>
      <c r="BT22" s="160">
        <f t="shared" si="31"/>
        <v>0</v>
      </c>
      <c r="BU22" s="160">
        <f t="shared" si="32"/>
        <v>0</v>
      </c>
      <c r="BV22" s="215">
        <f t="shared" si="33"/>
        <v>0</v>
      </c>
      <c r="BW22" s="217">
        <f t="shared" si="34"/>
        <v>0</v>
      </c>
      <c r="BX22" s="206">
        <f t="shared" si="35"/>
        <v>0</v>
      </c>
      <c r="BY22" s="206">
        <f t="shared" si="36"/>
        <v>0</v>
      </c>
      <c r="BZ22" s="206">
        <f t="shared" si="37"/>
        <v>0</v>
      </c>
      <c r="CA22" s="206">
        <f t="shared" si="38"/>
        <v>0</v>
      </c>
      <c r="CB22" s="206">
        <f t="shared" si="39"/>
        <v>0</v>
      </c>
      <c r="CC22" s="218">
        <f t="shared" si="40"/>
        <v>0</v>
      </c>
      <c r="CD22" s="216" t="e">
        <f t="shared" si="41"/>
        <v>#VALUE!</v>
      </c>
      <c r="CE22" s="94" t="e">
        <f t="shared" si="42"/>
        <v>#VALUE!</v>
      </c>
      <c r="CF22" s="94" t="e">
        <f t="shared" si="43"/>
        <v>#VALUE!</v>
      </c>
      <c r="CG22" s="95" t="e">
        <f t="shared" si="44"/>
        <v>#VALUE!</v>
      </c>
      <c r="CH22" s="95" t="e">
        <f t="shared" si="67"/>
        <v>#VALUE!</v>
      </c>
      <c r="CI22" s="95" t="b">
        <f t="shared" si="70"/>
        <v>0</v>
      </c>
      <c r="CJ22" s="76" t="str">
        <f t="shared" si="45"/>
        <v/>
      </c>
      <c r="CK22" s="94" t="e" cm="1">
        <f t="array" aca="1" ref="CK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CL22" s="94" t="str">
        <f t="shared" si="46"/>
        <v/>
      </c>
      <c r="CM22" s="96" t="b">
        <f t="shared" si="47"/>
        <v>0</v>
      </c>
      <c r="CN22" s="130" t="b">
        <f>IFERROR(MATCH(D22,'Avtal för korttidsarbete'!$G$13:$G$1012,0),TRUE)</f>
        <v>1</v>
      </c>
      <c r="CO22" s="130" t="b">
        <f t="shared" si="48"/>
        <v>0</v>
      </c>
      <c r="CP22" s="131" t="str" cm="1">
        <f t="array" ref="CP22">IF(CN22=TRUE,"x",INDEX('Avtal för korttidsarbete'!$E$13:$E$1012,$CN22))</f>
        <v>x</v>
      </c>
      <c r="CQ22" s="131" t="str" cm="1">
        <f t="array" ref="CQ22">IF(CN22=TRUE,"x",INDEX('Avtal för korttidsarbete'!$F$13:$F$1012,$CN22))</f>
        <v>x</v>
      </c>
      <c r="CR22" s="130" t="b">
        <f t="shared" si="49"/>
        <v>0</v>
      </c>
      <c r="CS22" s="165">
        <f t="shared" si="68"/>
        <v>0</v>
      </c>
      <c r="CT22" s="165">
        <f t="shared" si="69"/>
        <v>0</v>
      </c>
      <c r="CU22" s="130" t="b">
        <f t="shared" si="50"/>
        <v>0</v>
      </c>
      <c r="CV22" s="131">
        <f t="shared" si="51"/>
        <v>0</v>
      </c>
      <c r="CW22" s="165">
        <f t="shared" si="52"/>
        <v>0</v>
      </c>
      <c r="CX22" s="186" t="b">
        <f>IFERROR(INDEX('Avtal för korttidsarbete'!R:R,MATCH(D22,'Avtal för korttidsarbete'!$G:$G,0)),TRUE)</f>
        <v>1</v>
      </c>
      <c r="CY22" s="165" t="str">
        <f>IF(CX22,"-",INDEX('Avtal för korttidsarbete'!$D:$D,MATCH(D22,'Avtal för korttidsarbete'!$G:$G,0)))</f>
        <v>-</v>
      </c>
      <c r="CZ22" s="131" t="b">
        <f>IFERROR(G22&gt;INDEX(Uppsägningar!E:E,MATCH(C22,Uppsägningar!C:C,0)),FALSE)</f>
        <v>0</v>
      </c>
    </row>
    <row r="23" spans="1:104" s="30" customFormat="1" x14ac:dyDescent="0.25">
      <c r="A23" s="19">
        <v>8</v>
      </c>
      <c r="B23" s="20"/>
      <c r="C23" s="189"/>
      <c r="D23" s="69"/>
      <c r="E23" s="171">
        <f>IFERROR(INDEX(Admin!$C$7:$C$10,MATCH(CY23,TblNivåValTExt,0)),0)</f>
        <v>0</v>
      </c>
      <c r="F23" s="1"/>
      <c r="G23" s="1"/>
      <c r="H23" s="90"/>
      <c r="I23" s="91"/>
      <c r="J23" s="91"/>
      <c r="K23" s="91"/>
      <c r="L23" s="91"/>
      <c r="M23" s="91"/>
      <c r="N23" s="91"/>
      <c r="O23" s="91"/>
      <c r="P23" s="91"/>
      <c r="Q23" s="91"/>
      <c r="R23" s="91"/>
      <c r="S23" s="91"/>
      <c r="T23" s="91"/>
      <c r="U23" s="91"/>
      <c r="V23" s="91"/>
      <c r="W23" s="225">
        <f t="shared" si="7"/>
        <v>0</v>
      </c>
      <c r="X23" s="134" t="str">
        <f t="shared" si="53"/>
        <v/>
      </c>
      <c r="Y23" s="92" t="b">
        <f t="shared" si="8"/>
        <v>0</v>
      </c>
      <c r="Z23" s="92" t="str">
        <f t="shared" si="54"/>
        <v/>
      </c>
      <c r="AA23" s="92" t="b">
        <f t="shared" si="55"/>
        <v>0</v>
      </c>
      <c r="AB23" s="92" t="str">
        <f t="shared" si="56"/>
        <v/>
      </c>
      <c r="AC23" s="13" t="b">
        <f t="shared" si="9"/>
        <v>0</v>
      </c>
      <c r="AD23" s="92" t="str">
        <f t="shared" si="57"/>
        <v/>
      </c>
      <c r="AE23" s="13" t="b">
        <f t="shared" si="58"/>
        <v>0</v>
      </c>
      <c r="AF23" s="92" t="str">
        <f t="shared" si="59"/>
        <v/>
      </c>
      <c r="AG23" s="13" t="b">
        <f t="shared" si="10"/>
        <v>0</v>
      </c>
      <c r="AH23" s="92" t="str">
        <f t="shared" si="60"/>
        <v/>
      </c>
      <c r="AI23" s="35" t="b">
        <f t="shared" si="11"/>
        <v>0</v>
      </c>
      <c r="AJ23" s="92" t="str">
        <f t="shared" si="61"/>
        <v/>
      </c>
      <c r="AK23" s="35" t="b">
        <f t="shared" si="12"/>
        <v>0</v>
      </c>
      <c r="AL23" s="92" t="str">
        <f t="shared" si="13"/>
        <v/>
      </c>
      <c r="AM23" s="35" t="b">
        <f t="shared" si="14"/>
        <v>0</v>
      </c>
      <c r="AN23" s="92" t="str">
        <f t="shared" si="15"/>
        <v/>
      </c>
      <c r="AO23" s="13" t="b">
        <f t="shared" si="16"/>
        <v>0</v>
      </c>
      <c r="AP23" s="92" t="str">
        <f t="shared" si="15"/>
        <v/>
      </c>
      <c r="AQ23" s="14">
        <f t="shared" si="17"/>
        <v>0</v>
      </c>
      <c r="AR23" s="14">
        <f t="shared" si="18"/>
        <v>0</v>
      </c>
      <c r="AS23" s="16">
        <f t="shared" si="19"/>
        <v>0</v>
      </c>
      <c r="AT23" s="16">
        <f t="shared" si="19"/>
        <v>0</v>
      </c>
      <c r="AU23" s="16">
        <f t="shared" si="19"/>
        <v>0</v>
      </c>
      <c r="AV23" s="16">
        <f t="shared" si="19"/>
        <v>0</v>
      </c>
      <c r="AW23" s="16">
        <f t="shared" si="19"/>
        <v>0</v>
      </c>
      <c r="AX23" s="16">
        <f t="shared" si="19"/>
        <v>0</v>
      </c>
      <c r="AY23" s="16">
        <f t="shared" si="19"/>
        <v>0</v>
      </c>
      <c r="AZ23" s="16"/>
      <c r="BA23" s="16"/>
      <c r="BB23" s="93">
        <f t="shared" si="62"/>
        <v>0</v>
      </c>
      <c r="BC23" s="93">
        <f t="shared" si="63"/>
        <v>0</v>
      </c>
      <c r="BD23" s="93">
        <f t="shared" si="64"/>
        <v>0</v>
      </c>
      <c r="BE23" s="158">
        <f t="shared" si="65"/>
        <v>0</v>
      </c>
      <c r="BF23" s="159">
        <f t="shared" si="66"/>
        <v>0</v>
      </c>
      <c r="BG23" s="159">
        <f t="shared" si="20"/>
        <v>0</v>
      </c>
      <c r="BH23" s="159">
        <f t="shared" si="21"/>
        <v>0</v>
      </c>
      <c r="BI23" s="159">
        <f t="shared" si="22"/>
        <v>0</v>
      </c>
      <c r="BJ23" s="159">
        <f t="shared" si="23"/>
        <v>0</v>
      </c>
      <c r="BK23" s="159">
        <f t="shared" si="24"/>
        <v>0</v>
      </c>
      <c r="BL23" s="159">
        <f t="shared" si="25"/>
        <v>0</v>
      </c>
      <c r="BM23" s="159">
        <f t="shared" si="6"/>
        <v>0</v>
      </c>
      <c r="BN23" s="159">
        <f t="shared" si="6"/>
        <v>0</v>
      </c>
      <c r="BO23" s="205" t="b">
        <f t="shared" si="26"/>
        <v>0</v>
      </c>
      <c r="BP23" s="214">
        <f t="shared" si="27"/>
        <v>0</v>
      </c>
      <c r="BQ23" s="160">
        <f t="shared" si="28"/>
        <v>0</v>
      </c>
      <c r="BR23" s="160">
        <f t="shared" si="29"/>
        <v>0</v>
      </c>
      <c r="BS23" s="160">
        <f t="shared" si="30"/>
        <v>0</v>
      </c>
      <c r="BT23" s="160">
        <f t="shared" si="31"/>
        <v>0</v>
      </c>
      <c r="BU23" s="160">
        <f t="shared" si="32"/>
        <v>0</v>
      </c>
      <c r="BV23" s="215">
        <f t="shared" si="33"/>
        <v>0</v>
      </c>
      <c r="BW23" s="217">
        <f t="shared" si="34"/>
        <v>0</v>
      </c>
      <c r="BX23" s="206">
        <f t="shared" si="35"/>
        <v>0</v>
      </c>
      <c r="BY23" s="206">
        <f t="shared" si="36"/>
        <v>0</v>
      </c>
      <c r="BZ23" s="206">
        <f t="shared" si="37"/>
        <v>0</v>
      </c>
      <c r="CA23" s="206">
        <f t="shared" si="38"/>
        <v>0</v>
      </c>
      <c r="CB23" s="206">
        <f t="shared" si="39"/>
        <v>0</v>
      </c>
      <c r="CC23" s="218">
        <f t="shared" si="40"/>
        <v>0</v>
      </c>
      <c r="CD23" s="216" t="e">
        <f t="shared" si="41"/>
        <v>#VALUE!</v>
      </c>
      <c r="CE23" s="94" t="e">
        <f t="shared" si="42"/>
        <v>#VALUE!</v>
      </c>
      <c r="CF23" s="94" t="e">
        <f t="shared" si="43"/>
        <v>#VALUE!</v>
      </c>
      <c r="CG23" s="95" t="e">
        <f t="shared" si="44"/>
        <v>#VALUE!</v>
      </c>
      <c r="CH23" s="95" t="e">
        <f t="shared" si="67"/>
        <v>#VALUE!</v>
      </c>
      <c r="CI23" s="95" t="b">
        <f t="shared" si="70"/>
        <v>0</v>
      </c>
      <c r="CJ23" s="76" t="str">
        <f t="shared" si="45"/>
        <v/>
      </c>
      <c r="CK23" s="94" t="e" cm="1">
        <f t="array" aca="1" ref="CK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CL23" s="94" t="str">
        <f t="shared" si="46"/>
        <v/>
      </c>
      <c r="CM23" s="96" t="b">
        <f t="shared" si="47"/>
        <v>0</v>
      </c>
      <c r="CN23" s="130" t="b">
        <f>IFERROR(MATCH(D23,'Avtal för korttidsarbete'!$G$13:$G$1012,0),TRUE)</f>
        <v>1</v>
      </c>
      <c r="CO23" s="130" t="b">
        <f t="shared" si="48"/>
        <v>0</v>
      </c>
      <c r="CP23" s="131" t="str" cm="1">
        <f t="array" ref="CP23">IF(CN23=TRUE,"x",INDEX('Avtal för korttidsarbete'!$E$13:$E$1012,$CN23))</f>
        <v>x</v>
      </c>
      <c r="CQ23" s="131" t="str" cm="1">
        <f t="array" ref="CQ23">IF(CN23=TRUE,"x",INDEX('Avtal för korttidsarbete'!$F$13:$F$1012,$CN23))</f>
        <v>x</v>
      </c>
      <c r="CR23" s="130" t="b">
        <f t="shared" si="49"/>
        <v>0</v>
      </c>
      <c r="CS23" s="165">
        <f t="shared" si="68"/>
        <v>0</v>
      </c>
      <c r="CT23" s="165">
        <f t="shared" si="69"/>
        <v>0</v>
      </c>
      <c r="CU23" s="130" t="b">
        <f t="shared" si="50"/>
        <v>0</v>
      </c>
      <c r="CV23" s="131">
        <f t="shared" si="51"/>
        <v>0</v>
      </c>
      <c r="CW23" s="165">
        <f t="shared" si="52"/>
        <v>0</v>
      </c>
      <c r="CX23" s="186" t="b">
        <f>IFERROR(INDEX('Avtal för korttidsarbete'!R:R,MATCH(D23,'Avtal för korttidsarbete'!$G:$G,0)),TRUE)</f>
        <v>1</v>
      </c>
      <c r="CY23" s="165" t="str">
        <f>IF(CX23,"-",INDEX('Avtal för korttidsarbete'!$D:$D,MATCH(D23,'Avtal för korttidsarbete'!$G:$G,0)))</f>
        <v>-</v>
      </c>
      <c r="CZ23" s="131" t="b">
        <f>IFERROR(G23&gt;INDEX(Uppsägningar!E:E,MATCH(C23,Uppsägningar!C:C,0)),FALSE)</f>
        <v>0</v>
      </c>
    </row>
    <row r="24" spans="1:104" s="30" customFormat="1" x14ac:dyDescent="0.25">
      <c r="A24" s="19">
        <v>9</v>
      </c>
      <c r="B24" s="20"/>
      <c r="C24" s="189"/>
      <c r="D24" s="69"/>
      <c r="E24" s="171">
        <f>IFERROR(INDEX(Admin!$C$7:$C$10,MATCH(CY24,TblNivåValTExt,0)),0)</f>
        <v>0</v>
      </c>
      <c r="F24" s="1"/>
      <c r="G24" s="1"/>
      <c r="H24" s="90"/>
      <c r="I24" s="91"/>
      <c r="J24" s="91"/>
      <c r="K24" s="91"/>
      <c r="L24" s="91"/>
      <c r="M24" s="91"/>
      <c r="N24" s="91"/>
      <c r="O24" s="91"/>
      <c r="P24" s="91"/>
      <c r="Q24" s="91"/>
      <c r="R24" s="91"/>
      <c r="S24" s="91"/>
      <c r="T24" s="91"/>
      <c r="U24" s="91"/>
      <c r="V24" s="91"/>
      <c r="W24" s="225">
        <f t="shared" si="7"/>
        <v>0</v>
      </c>
      <c r="X24" s="134" t="str">
        <f t="shared" si="53"/>
        <v/>
      </c>
      <c r="Y24" s="92" t="b">
        <f t="shared" si="8"/>
        <v>0</v>
      </c>
      <c r="Z24" s="92" t="str">
        <f t="shared" si="54"/>
        <v/>
      </c>
      <c r="AA24" s="92" t="b">
        <f t="shared" si="55"/>
        <v>0</v>
      </c>
      <c r="AB24" s="92" t="str">
        <f t="shared" si="56"/>
        <v/>
      </c>
      <c r="AC24" s="13" t="b">
        <f t="shared" si="9"/>
        <v>0</v>
      </c>
      <c r="AD24" s="92" t="str">
        <f t="shared" si="57"/>
        <v/>
      </c>
      <c r="AE24" s="13" t="b">
        <f t="shared" si="58"/>
        <v>0</v>
      </c>
      <c r="AF24" s="92" t="str">
        <f t="shared" si="59"/>
        <v/>
      </c>
      <c r="AG24" s="13" t="b">
        <f t="shared" si="10"/>
        <v>0</v>
      </c>
      <c r="AH24" s="92" t="str">
        <f t="shared" si="60"/>
        <v/>
      </c>
      <c r="AI24" s="35" t="b">
        <f t="shared" si="11"/>
        <v>0</v>
      </c>
      <c r="AJ24" s="92" t="str">
        <f t="shared" si="61"/>
        <v/>
      </c>
      <c r="AK24" s="35" t="b">
        <f t="shared" si="12"/>
        <v>0</v>
      </c>
      <c r="AL24" s="92" t="str">
        <f t="shared" si="13"/>
        <v/>
      </c>
      <c r="AM24" s="35" t="b">
        <f t="shared" si="14"/>
        <v>0</v>
      </c>
      <c r="AN24" s="92" t="str">
        <f t="shared" si="15"/>
        <v/>
      </c>
      <c r="AO24" s="13" t="b">
        <f t="shared" si="16"/>
        <v>0</v>
      </c>
      <c r="AP24" s="92" t="str">
        <f t="shared" si="15"/>
        <v/>
      </c>
      <c r="AQ24" s="14">
        <f t="shared" si="17"/>
        <v>0</v>
      </c>
      <c r="AR24" s="14">
        <f t="shared" si="18"/>
        <v>0</v>
      </c>
      <c r="AS24" s="16">
        <f t="shared" si="19"/>
        <v>0</v>
      </c>
      <c r="AT24" s="16">
        <f t="shared" si="19"/>
        <v>0</v>
      </c>
      <c r="AU24" s="16">
        <f t="shared" si="19"/>
        <v>0</v>
      </c>
      <c r="AV24" s="16">
        <f t="shared" si="19"/>
        <v>0</v>
      </c>
      <c r="AW24" s="16">
        <f t="shared" si="19"/>
        <v>0</v>
      </c>
      <c r="AX24" s="16">
        <f t="shared" si="19"/>
        <v>0</v>
      </c>
      <c r="AY24" s="16">
        <f t="shared" si="19"/>
        <v>0</v>
      </c>
      <c r="AZ24" s="16"/>
      <c r="BA24" s="16"/>
      <c r="BB24" s="93">
        <f t="shared" si="62"/>
        <v>0</v>
      </c>
      <c r="BC24" s="93">
        <f t="shared" si="63"/>
        <v>0</v>
      </c>
      <c r="BD24" s="93">
        <f t="shared" si="64"/>
        <v>0</v>
      </c>
      <c r="BE24" s="158">
        <f t="shared" si="65"/>
        <v>0</v>
      </c>
      <c r="BF24" s="159">
        <f t="shared" si="66"/>
        <v>0</v>
      </c>
      <c r="BG24" s="159">
        <f t="shared" si="20"/>
        <v>0</v>
      </c>
      <c r="BH24" s="159">
        <f t="shared" si="21"/>
        <v>0</v>
      </c>
      <c r="BI24" s="159">
        <f t="shared" si="22"/>
        <v>0</v>
      </c>
      <c r="BJ24" s="159">
        <f t="shared" si="23"/>
        <v>0</v>
      </c>
      <c r="BK24" s="159">
        <f t="shared" si="24"/>
        <v>0</v>
      </c>
      <c r="BL24" s="159">
        <f t="shared" si="25"/>
        <v>0</v>
      </c>
      <c r="BM24" s="159">
        <f t="shared" si="6"/>
        <v>0</v>
      </c>
      <c r="BN24" s="159">
        <f t="shared" si="6"/>
        <v>0</v>
      </c>
      <c r="BO24" s="205" t="b">
        <f t="shared" si="26"/>
        <v>0</v>
      </c>
      <c r="BP24" s="214">
        <f t="shared" si="27"/>
        <v>0</v>
      </c>
      <c r="BQ24" s="160">
        <f t="shared" si="28"/>
        <v>0</v>
      </c>
      <c r="BR24" s="160">
        <f t="shared" si="29"/>
        <v>0</v>
      </c>
      <c r="BS24" s="160">
        <f t="shared" si="30"/>
        <v>0</v>
      </c>
      <c r="BT24" s="160">
        <f t="shared" si="31"/>
        <v>0</v>
      </c>
      <c r="BU24" s="160">
        <f t="shared" si="32"/>
        <v>0</v>
      </c>
      <c r="BV24" s="215">
        <f t="shared" si="33"/>
        <v>0</v>
      </c>
      <c r="BW24" s="217">
        <f t="shared" si="34"/>
        <v>0</v>
      </c>
      <c r="BX24" s="206">
        <f t="shared" si="35"/>
        <v>0</v>
      </c>
      <c r="BY24" s="206">
        <f t="shared" si="36"/>
        <v>0</v>
      </c>
      <c r="BZ24" s="206">
        <f t="shared" si="37"/>
        <v>0</v>
      </c>
      <c r="CA24" s="206">
        <f t="shared" si="38"/>
        <v>0</v>
      </c>
      <c r="CB24" s="206">
        <f t="shared" si="39"/>
        <v>0</v>
      </c>
      <c r="CC24" s="218">
        <f t="shared" si="40"/>
        <v>0</v>
      </c>
      <c r="CD24" s="216" t="e">
        <f t="shared" si="41"/>
        <v>#VALUE!</v>
      </c>
      <c r="CE24" s="94" t="e">
        <f t="shared" si="42"/>
        <v>#VALUE!</v>
      </c>
      <c r="CF24" s="94" t="e">
        <f t="shared" si="43"/>
        <v>#VALUE!</v>
      </c>
      <c r="CG24" s="95" t="e">
        <f t="shared" si="44"/>
        <v>#VALUE!</v>
      </c>
      <c r="CH24" s="95" t="e">
        <f t="shared" si="67"/>
        <v>#VALUE!</v>
      </c>
      <c r="CI24" s="95" t="b">
        <f t="shared" si="70"/>
        <v>0</v>
      </c>
      <c r="CJ24" s="76" t="str">
        <f t="shared" si="45"/>
        <v/>
      </c>
      <c r="CK24" s="94" t="e" cm="1">
        <f t="array" aca="1" ref="CK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CL24" s="94" t="str">
        <f t="shared" si="46"/>
        <v/>
      </c>
      <c r="CM24" s="96" t="b">
        <f t="shared" si="47"/>
        <v>0</v>
      </c>
      <c r="CN24" s="130" t="b">
        <f>IFERROR(MATCH(D24,'Avtal för korttidsarbete'!$G$13:$G$1012,0),TRUE)</f>
        <v>1</v>
      </c>
      <c r="CO24" s="130" t="b">
        <f t="shared" si="48"/>
        <v>0</v>
      </c>
      <c r="CP24" s="131" t="str" cm="1">
        <f t="array" ref="CP24">IF(CN24=TRUE,"x",INDEX('Avtal för korttidsarbete'!$E$13:$E$1012,$CN24))</f>
        <v>x</v>
      </c>
      <c r="CQ24" s="131" t="str" cm="1">
        <f t="array" ref="CQ24">IF(CN24=TRUE,"x",INDEX('Avtal för korttidsarbete'!$F$13:$F$1012,$CN24))</f>
        <v>x</v>
      </c>
      <c r="CR24" s="130" t="b">
        <f t="shared" si="49"/>
        <v>0</v>
      </c>
      <c r="CS24" s="165">
        <f t="shared" si="68"/>
        <v>0</v>
      </c>
      <c r="CT24" s="165">
        <f t="shared" si="69"/>
        <v>0</v>
      </c>
      <c r="CU24" s="130" t="b">
        <f t="shared" si="50"/>
        <v>0</v>
      </c>
      <c r="CV24" s="131">
        <f t="shared" si="51"/>
        <v>0</v>
      </c>
      <c r="CW24" s="165">
        <f t="shared" si="52"/>
        <v>0</v>
      </c>
      <c r="CX24" s="186" t="b">
        <f>IFERROR(INDEX('Avtal för korttidsarbete'!R:R,MATCH(D24,'Avtal för korttidsarbete'!$G:$G,0)),TRUE)</f>
        <v>1</v>
      </c>
      <c r="CY24" s="165" t="str">
        <f>IF(CX24,"-",INDEX('Avtal för korttidsarbete'!$D:$D,MATCH(D24,'Avtal för korttidsarbete'!$G:$G,0)))</f>
        <v>-</v>
      </c>
      <c r="CZ24" s="131" t="b">
        <f>IFERROR(G24&gt;INDEX(Uppsägningar!E:E,MATCH(C24,Uppsägningar!C:C,0)),FALSE)</f>
        <v>0</v>
      </c>
    </row>
    <row r="25" spans="1:104" s="30" customFormat="1" x14ac:dyDescent="0.25">
      <c r="A25" s="19">
        <v>10</v>
      </c>
      <c r="B25" s="20"/>
      <c r="C25" s="189"/>
      <c r="D25" s="69"/>
      <c r="E25" s="171">
        <f>IFERROR(INDEX(Admin!$C$7:$C$10,MATCH(CY25,TblNivåValTExt,0)),0)</f>
        <v>0</v>
      </c>
      <c r="F25" s="1"/>
      <c r="G25" s="1"/>
      <c r="H25" s="90"/>
      <c r="I25" s="91"/>
      <c r="J25" s="91"/>
      <c r="K25" s="91"/>
      <c r="L25" s="91"/>
      <c r="M25" s="91"/>
      <c r="N25" s="91"/>
      <c r="O25" s="91"/>
      <c r="P25" s="91"/>
      <c r="Q25" s="91"/>
      <c r="R25" s="91"/>
      <c r="S25" s="91"/>
      <c r="T25" s="91"/>
      <c r="U25" s="91"/>
      <c r="V25" s="91"/>
      <c r="W25" s="225">
        <f t="shared" si="7"/>
        <v>0</v>
      </c>
      <c r="X25" s="134" t="str">
        <f t="shared" si="53"/>
        <v/>
      </c>
      <c r="Y25" s="92" t="b">
        <f t="shared" si="8"/>
        <v>0</v>
      </c>
      <c r="Z25" s="92" t="str">
        <f t="shared" si="54"/>
        <v/>
      </c>
      <c r="AA25" s="92" t="b">
        <f t="shared" si="55"/>
        <v>0</v>
      </c>
      <c r="AB25" s="92" t="str">
        <f t="shared" si="56"/>
        <v/>
      </c>
      <c r="AC25" s="13" t="b">
        <f t="shared" si="9"/>
        <v>0</v>
      </c>
      <c r="AD25" s="92" t="str">
        <f t="shared" si="57"/>
        <v/>
      </c>
      <c r="AE25" s="13" t="b">
        <f t="shared" si="58"/>
        <v>0</v>
      </c>
      <c r="AF25" s="92" t="str">
        <f t="shared" si="59"/>
        <v/>
      </c>
      <c r="AG25" s="13" t="b">
        <f t="shared" si="10"/>
        <v>0</v>
      </c>
      <c r="AH25" s="92" t="str">
        <f t="shared" si="60"/>
        <v/>
      </c>
      <c r="AI25" s="35" t="b">
        <f t="shared" si="11"/>
        <v>0</v>
      </c>
      <c r="AJ25" s="92" t="str">
        <f t="shared" si="61"/>
        <v/>
      </c>
      <c r="AK25" s="35" t="b">
        <f t="shared" si="12"/>
        <v>0</v>
      </c>
      <c r="AL25" s="92" t="str">
        <f t="shared" si="13"/>
        <v/>
      </c>
      <c r="AM25" s="35" t="b">
        <f t="shared" si="14"/>
        <v>0</v>
      </c>
      <c r="AN25" s="92" t="str">
        <f t="shared" si="15"/>
        <v/>
      </c>
      <c r="AO25" s="13" t="b">
        <f t="shared" si="16"/>
        <v>0</v>
      </c>
      <c r="AP25" s="92" t="str">
        <f t="shared" si="15"/>
        <v/>
      </c>
      <c r="AQ25" s="14">
        <f t="shared" si="17"/>
        <v>0</v>
      </c>
      <c r="AR25" s="14">
        <f t="shared" si="18"/>
        <v>0</v>
      </c>
      <c r="AS25" s="16">
        <f t="shared" si="19"/>
        <v>0</v>
      </c>
      <c r="AT25" s="16">
        <f t="shared" si="19"/>
        <v>0</v>
      </c>
      <c r="AU25" s="16">
        <f t="shared" si="19"/>
        <v>0</v>
      </c>
      <c r="AV25" s="16">
        <f t="shared" si="19"/>
        <v>0</v>
      </c>
      <c r="AW25" s="16">
        <f t="shared" si="19"/>
        <v>0</v>
      </c>
      <c r="AX25" s="16">
        <f t="shared" si="19"/>
        <v>0</v>
      </c>
      <c r="AY25" s="16">
        <f t="shared" si="19"/>
        <v>0</v>
      </c>
      <c r="AZ25" s="16"/>
      <c r="BA25" s="16"/>
      <c r="BB25" s="93">
        <f t="shared" si="62"/>
        <v>0</v>
      </c>
      <c r="BC25" s="93">
        <f t="shared" si="63"/>
        <v>0</v>
      </c>
      <c r="BD25" s="93">
        <f t="shared" si="64"/>
        <v>0</v>
      </c>
      <c r="BE25" s="158">
        <f t="shared" si="65"/>
        <v>0</v>
      </c>
      <c r="BF25" s="159">
        <f t="shared" si="66"/>
        <v>0</v>
      </c>
      <c r="BG25" s="159">
        <f t="shared" si="20"/>
        <v>0</v>
      </c>
      <c r="BH25" s="159">
        <f t="shared" si="21"/>
        <v>0</v>
      </c>
      <c r="BI25" s="159">
        <f t="shared" si="22"/>
        <v>0</v>
      </c>
      <c r="BJ25" s="159">
        <f t="shared" si="23"/>
        <v>0</v>
      </c>
      <c r="BK25" s="159">
        <f t="shared" si="24"/>
        <v>0</v>
      </c>
      <c r="BL25" s="159">
        <f t="shared" si="25"/>
        <v>0</v>
      </c>
      <c r="BM25" s="159">
        <f t="shared" si="6"/>
        <v>0</v>
      </c>
      <c r="BN25" s="159">
        <f t="shared" si="6"/>
        <v>0</v>
      </c>
      <c r="BO25" s="205" t="b">
        <f t="shared" si="26"/>
        <v>0</v>
      </c>
      <c r="BP25" s="214">
        <f t="shared" si="27"/>
        <v>0</v>
      </c>
      <c r="BQ25" s="160">
        <f t="shared" si="28"/>
        <v>0</v>
      </c>
      <c r="BR25" s="160">
        <f t="shared" si="29"/>
        <v>0</v>
      </c>
      <c r="BS25" s="160">
        <f t="shared" si="30"/>
        <v>0</v>
      </c>
      <c r="BT25" s="160">
        <f t="shared" si="31"/>
        <v>0</v>
      </c>
      <c r="BU25" s="160">
        <f t="shared" si="32"/>
        <v>0</v>
      </c>
      <c r="BV25" s="215">
        <f t="shared" si="33"/>
        <v>0</v>
      </c>
      <c r="BW25" s="217">
        <f t="shared" si="34"/>
        <v>0</v>
      </c>
      <c r="BX25" s="206">
        <f t="shared" si="35"/>
        <v>0</v>
      </c>
      <c r="BY25" s="206">
        <f t="shared" si="36"/>
        <v>0</v>
      </c>
      <c r="BZ25" s="206">
        <f t="shared" si="37"/>
        <v>0</v>
      </c>
      <c r="CA25" s="206">
        <f t="shared" si="38"/>
        <v>0</v>
      </c>
      <c r="CB25" s="206">
        <f t="shared" si="39"/>
        <v>0</v>
      </c>
      <c r="CC25" s="218">
        <f t="shared" si="40"/>
        <v>0</v>
      </c>
      <c r="CD25" s="216" t="e">
        <f t="shared" si="41"/>
        <v>#VALUE!</v>
      </c>
      <c r="CE25" s="94" t="e">
        <f t="shared" si="42"/>
        <v>#VALUE!</v>
      </c>
      <c r="CF25" s="94" t="e">
        <f t="shared" si="43"/>
        <v>#VALUE!</v>
      </c>
      <c r="CG25" s="95" t="e">
        <f t="shared" si="44"/>
        <v>#VALUE!</v>
      </c>
      <c r="CH25" s="95" t="e">
        <f t="shared" si="67"/>
        <v>#VALUE!</v>
      </c>
      <c r="CI25" s="95" t="b">
        <f t="shared" si="70"/>
        <v>0</v>
      </c>
      <c r="CJ25" s="76" t="str">
        <f t="shared" si="45"/>
        <v/>
      </c>
      <c r="CK25" s="94" t="e" cm="1">
        <f t="array" aca="1" ref="CK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CL25" s="94" t="str">
        <f t="shared" si="46"/>
        <v/>
      </c>
      <c r="CM25" s="96" t="b">
        <f t="shared" si="47"/>
        <v>0</v>
      </c>
      <c r="CN25" s="130" t="b">
        <f>IFERROR(MATCH(D25,'Avtal för korttidsarbete'!$G$13:$G$1012,0),TRUE)</f>
        <v>1</v>
      </c>
      <c r="CO25" s="130" t="b">
        <f t="shared" si="48"/>
        <v>0</v>
      </c>
      <c r="CP25" s="131" t="str" cm="1">
        <f t="array" ref="CP25">IF(CN25=TRUE,"x",INDEX('Avtal för korttidsarbete'!$E$13:$E$1012,$CN25))</f>
        <v>x</v>
      </c>
      <c r="CQ25" s="131" t="str" cm="1">
        <f t="array" ref="CQ25">IF(CN25=TRUE,"x",INDEX('Avtal för korttidsarbete'!$F$13:$F$1012,$CN25))</f>
        <v>x</v>
      </c>
      <c r="CR25" s="130" t="b">
        <f t="shared" si="49"/>
        <v>0</v>
      </c>
      <c r="CS25" s="165">
        <f t="shared" si="68"/>
        <v>0</v>
      </c>
      <c r="CT25" s="165">
        <f t="shared" si="69"/>
        <v>0</v>
      </c>
      <c r="CU25" s="130" t="b">
        <f t="shared" si="50"/>
        <v>0</v>
      </c>
      <c r="CV25" s="131">
        <f t="shared" si="51"/>
        <v>0</v>
      </c>
      <c r="CW25" s="165">
        <f t="shared" si="52"/>
        <v>0</v>
      </c>
      <c r="CX25" s="186" t="b">
        <f>IFERROR(INDEX('Avtal för korttidsarbete'!R:R,MATCH(D25,'Avtal för korttidsarbete'!$G:$G,0)),TRUE)</f>
        <v>1</v>
      </c>
      <c r="CY25" s="165" t="str">
        <f>IF(CX25,"-",INDEX('Avtal för korttidsarbete'!$D:$D,MATCH(D25,'Avtal för korttidsarbete'!$G:$G,0)))</f>
        <v>-</v>
      </c>
      <c r="CZ25" s="131" t="b">
        <f>IFERROR(G25&gt;INDEX(Uppsägningar!E:E,MATCH(C25,Uppsägningar!C:C,0)),FALSE)</f>
        <v>0</v>
      </c>
    </row>
    <row r="26" spans="1:104" s="30" customFormat="1" x14ac:dyDescent="0.25">
      <c r="A26" s="19">
        <v>11</v>
      </c>
      <c r="B26" s="20"/>
      <c r="C26" s="189"/>
      <c r="D26" s="69"/>
      <c r="E26" s="171">
        <f>IFERROR(INDEX(Admin!$C$7:$C$10,MATCH(CY26,TblNivåValTExt,0)),0)</f>
        <v>0</v>
      </c>
      <c r="F26" s="1"/>
      <c r="G26" s="1"/>
      <c r="H26" s="90"/>
      <c r="I26" s="91"/>
      <c r="J26" s="91"/>
      <c r="K26" s="91"/>
      <c r="L26" s="91"/>
      <c r="M26" s="91"/>
      <c r="N26" s="91"/>
      <c r="O26" s="91"/>
      <c r="P26" s="91"/>
      <c r="Q26" s="91"/>
      <c r="R26" s="91"/>
      <c r="S26" s="91"/>
      <c r="T26" s="91"/>
      <c r="U26" s="91"/>
      <c r="V26" s="91"/>
      <c r="W26" s="225">
        <f t="shared" si="7"/>
        <v>0</v>
      </c>
      <c r="X26" s="134" t="str">
        <f t="shared" si="53"/>
        <v/>
      </c>
      <c r="Y26" s="92" t="b">
        <f t="shared" si="8"/>
        <v>0</v>
      </c>
      <c r="Z26" s="92" t="str">
        <f t="shared" si="54"/>
        <v/>
      </c>
      <c r="AA26" s="92" t="b">
        <f t="shared" si="55"/>
        <v>0</v>
      </c>
      <c r="AB26" s="92" t="str">
        <f t="shared" si="56"/>
        <v/>
      </c>
      <c r="AC26" s="13" t="b">
        <f t="shared" si="9"/>
        <v>0</v>
      </c>
      <c r="AD26" s="92" t="str">
        <f t="shared" si="57"/>
        <v/>
      </c>
      <c r="AE26" s="13" t="b">
        <f t="shared" si="58"/>
        <v>0</v>
      </c>
      <c r="AF26" s="92" t="str">
        <f t="shared" si="59"/>
        <v/>
      </c>
      <c r="AG26" s="13" t="b">
        <f t="shared" si="10"/>
        <v>0</v>
      </c>
      <c r="AH26" s="92" t="str">
        <f t="shared" si="60"/>
        <v/>
      </c>
      <c r="AI26" s="35" t="b">
        <f t="shared" si="11"/>
        <v>0</v>
      </c>
      <c r="AJ26" s="92" t="str">
        <f t="shared" si="61"/>
        <v/>
      </c>
      <c r="AK26" s="35" t="b">
        <f t="shared" si="12"/>
        <v>0</v>
      </c>
      <c r="AL26" s="92" t="str">
        <f t="shared" si="13"/>
        <v/>
      </c>
      <c r="AM26" s="35" t="b">
        <f t="shared" si="14"/>
        <v>0</v>
      </c>
      <c r="AN26" s="92" t="str">
        <f t="shared" si="15"/>
        <v/>
      </c>
      <c r="AO26" s="13" t="b">
        <f t="shared" si="16"/>
        <v>0</v>
      </c>
      <c r="AP26" s="92" t="str">
        <f t="shared" si="15"/>
        <v/>
      </c>
      <c r="AQ26" s="14">
        <f t="shared" si="17"/>
        <v>0</v>
      </c>
      <c r="AR26" s="14">
        <f t="shared" si="18"/>
        <v>0</v>
      </c>
      <c r="AS26" s="16">
        <f t="shared" ref="AS26:AY35" si="71">IF(OR(AS$11=FALSE,$F26="",MIN($G26,AS$10,$AR26)-MAX($F26,AS$8,$AQ26)&lt;0),0,MIN($G26,AS$10,$AR26)-MAX($F26,AS$8,$AQ26)+1)</f>
        <v>0</v>
      </c>
      <c r="AT26" s="16">
        <f t="shared" si="71"/>
        <v>0</v>
      </c>
      <c r="AU26" s="16">
        <f t="shared" si="71"/>
        <v>0</v>
      </c>
      <c r="AV26" s="16">
        <f t="shared" si="71"/>
        <v>0</v>
      </c>
      <c r="AW26" s="16">
        <f t="shared" si="71"/>
        <v>0</v>
      </c>
      <c r="AX26" s="16">
        <f t="shared" si="71"/>
        <v>0</v>
      </c>
      <c r="AY26" s="16">
        <f t="shared" si="71"/>
        <v>0</v>
      </c>
      <c r="AZ26" s="16"/>
      <c r="BA26" s="16"/>
      <c r="BB26" s="93">
        <f t="shared" si="62"/>
        <v>0</v>
      </c>
      <c r="BC26" s="93">
        <f t="shared" si="63"/>
        <v>0</v>
      </c>
      <c r="BD26" s="93">
        <f t="shared" si="64"/>
        <v>0</v>
      </c>
      <c r="BE26" s="158">
        <f t="shared" si="65"/>
        <v>0</v>
      </c>
      <c r="BF26" s="159">
        <f t="shared" si="66"/>
        <v>0</v>
      </c>
      <c r="BG26" s="159">
        <f t="shared" si="20"/>
        <v>0</v>
      </c>
      <c r="BH26" s="159">
        <f t="shared" si="21"/>
        <v>0</v>
      </c>
      <c r="BI26" s="159">
        <f t="shared" si="22"/>
        <v>0</v>
      </c>
      <c r="BJ26" s="159">
        <f t="shared" si="23"/>
        <v>0</v>
      </c>
      <c r="BK26" s="159">
        <f t="shared" si="24"/>
        <v>0</v>
      </c>
      <c r="BL26" s="159">
        <f t="shared" si="25"/>
        <v>0</v>
      </c>
      <c r="BM26" s="159">
        <f t="shared" si="6"/>
        <v>0</v>
      </c>
      <c r="BN26" s="159">
        <f t="shared" si="6"/>
        <v>0</v>
      </c>
      <c r="BO26" s="205" t="b">
        <f t="shared" si="26"/>
        <v>0</v>
      </c>
      <c r="BP26" s="214">
        <f t="shared" si="27"/>
        <v>0</v>
      </c>
      <c r="BQ26" s="160">
        <f t="shared" si="28"/>
        <v>0</v>
      </c>
      <c r="BR26" s="160">
        <f t="shared" si="29"/>
        <v>0</v>
      </c>
      <c r="BS26" s="160">
        <f t="shared" si="30"/>
        <v>0</v>
      </c>
      <c r="BT26" s="160">
        <f t="shared" si="31"/>
        <v>0</v>
      </c>
      <c r="BU26" s="160">
        <f t="shared" si="32"/>
        <v>0</v>
      </c>
      <c r="BV26" s="215">
        <f t="shared" si="33"/>
        <v>0</v>
      </c>
      <c r="BW26" s="217">
        <f t="shared" si="34"/>
        <v>0</v>
      </c>
      <c r="BX26" s="206">
        <f t="shared" si="35"/>
        <v>0</v>
      </c>
      <c r="BY26" s="206">
        <f t="shared" si="36"/>
        <v>0</v>
      </c>
      <c r="BZ26" s="206">
        <f t="shared" si="37"/>
        <v>0</v>
      </c>
      <c r="CA26" s="206">
        <f t="shared" si="38"/>
        <v>0</v>
      </c>
      <c r="CB26" s="206">
        <f t="shared" si="39"/>
        <v>0</v>
      </c>
      <c r="CC26" s="218">
        <f t="shared" si="40"/>
        <v>0</v>
      </c>
      <c r="CD26" s="216" t="e">
        <f t="shared" si="41"/>
        <v>#VALUE!</v>
      </c>
      <c r="CE26" s="94" t="e">
        <f t="shared" si="42"/>
        <v>#VALUE!</v>
      </c>
      <c r="CF26" s="94" t="e">
        <f t="shared" si="43"/>
        <v>#VALUE!</v>
      </c>
      <c r="CG26" s="95" t="e">
        <f t="shared" si="44"/>
        <v>#VALUE!</v>
      </c>
      <c r="CH26" s="95" t="e">
        <f t="shared" si="67"/>
        <v>#VALUE!</v>
      </c>
      <c r="CI26" s="95" t="b">
        <f t="shared" si="70"/>
        <v>0</v>
      </c>
      <c r="CJ26" s="76" t="str">
        <f t="shared" si="45"/>
        <v/>
      </c>
      <c r="CK26" s="94" t="e" cm="1">
        <f t="array" aca="1" ref="CK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CL26" s="94" t="str">
        <f t="shared" si="46"/>
        <v/>
      </c>
      <c r="CM26" s="96" t="b">
        <f t="shared" si="47"/>
        <v>0</v>
      </c>
      <c r="CN26" s="130" t="b">
        <f>IFERROR(MATCH(D26,'Avtal för korttidsarbete'!$G$13:$G$1012,0),TRUE)</f>
        <v>1</v>
      </c>
      <c r="CO26" s="130" t="b">
        <f t="shared" si="48"/>
        <v>0</v>
      </c>
      <c r="CP26" s="131" t="str" cm="1">
        <f t="array" ref="CP26">IF(CN26=TRUE,"x",INDEX('Avtal för korttidsarbete'!$E$13:$E$1012,$CN26))</f>
        <v>x</v>
      </c>
      <c r="CQ26" s="131" t="str" cm="1">
        <f t="array" ref="CQ26">IF(CN26=TRUE,"x",INDEX('Avtal för korttidsarbete'!$F$13:$F$1012,$CN26))</f>
        <v>x</v>
      </c>
      <c r="CR26" s="130" t="b">
        <f t="shared" si="49"/>
        <v>0</v>
      </c>
      <c r="CS26" s="165">
        <f t="shared" si="68"/>
        <v>0</v>
      </c>
      <c r="CT26" s="165">
        <f t="shared" si="69"/>
        <v>0</v>
      </c>
      <c r="CU26" s="130" t="b">
        <f t="shared" si="50"/>
        <v>0</v>
      </c>
      <c r="CV26" s="131">
        <f t="shared" si="51"/>
        <v>0</v>
      </c>
      <c r="CW26" s="165">
        <f t="shared" si="52"/>
        <v>0</v>
      </c>
      <c r="CX26" s="186" t="b">
        <f>IFERROR(INDEX('Avtal för korttidsarbete'!R:R,MATCH(D26,'Avtal för korttidsarbete'!$G:$G,0)),TRUE)</f>
        <v>1</v>
      </c>
      <c r="CY26" s="165" t="str">
        <f>IF(CX26,"-",INDEX('Avtal för korttidsarbete'!$D:$D,MATCH(D26,'Avtal för korttidsarbete'!$G:$G,0)))</f>
        <v>-</v>
      </c>
      <c r="CZ26" s="131" t="b">
        <f>IFERROR(G26&gt;INDEX(Uppsägningar!E:E,MATCH(C26,Uppsägningar!C:C,0)),FALSE)</f>
        <v>0</v>
      </c>
    </row>
    <row r="27" spans="1:104" s="30" customFormat="1" x14ac:dyDescent="0.25">
      <c r="A27" s="19">
        <v>12</v>
      </c>
      <c r="B27" s="20"/>
      <c r="C27" s="189"/>
      <c r="D27" s="69"/>
      <c r="E27" s="171">
        <f>IFERROR(INDEX(Admin!$C$7:$C$10,MATCH(CY27,TblNivåValTExt,0)),0)</f>
        <v>0</v>
      </c>
      <c r="F27" s="1"/>
      <c r="G27" s="1"/>
      <c r="H27" s="90"/>
      <c r="I27" s="91"/>
      <c r="J27" s="91"/>
      <c r="K27" s="91"/>
      <c r="L27" s="91"/>
      <c r="M27" s="91"/>
      <c r="N27" s="91"/>
      <c r="O27" s="91"/>
      <c r="P27" s="91"/>
      <c r="Q27" s="91"/>
      <c r="R27" s="91"/>
      <c r="S27" s="91"/>
      <c r="T27" s="91"/>
      <c r="U27" s="91"/>
      <c r="V27" s="91"/>
      <c r="W27" s="225">
        <f t="shared" si="7"/>
        <v>0</v>
      </c>
      <c r="X27" s="134" t="str">
        <f t="shared" si="53"/>
        <v/>
      </c>
      <c r="Y27" s="92" t="b">
        <f t="shared" si="8"/>
        <v>0</v>
      </c>
      <c r="Z27" s="92" t="str">
        <f t="shared" si="54"/>
        <v/>
      </c>
      <c r="AA27" s="92" t="b">
        <f t="shared" si="55"/>
        <v>0</v>
      </c>
      <c r="AB27" s="92" t="str">
        <f t="shared" si="56"/>
        <v/>
      </c>
      <c r="AC27" s="13" t="b">
        <f t="shared" si="9"/>
        <v>0</v>
      </c>
      <c r="AD27" s="92" t="str">
        <f t="shared" si="57"/>
        <v/>
      </c>
      <c r="AE27" s="13" t="b">
        <f t="shared" si="58"/>
        <v>0</v>
      </c>
      <c r="AF27" s="92" t="str">
        <f t="shared" si="59"/>
        <v/>
      </c>
      <c r="AG27" s="13" t="b">
        <f t="shared" si="10"/>
        <v>0</v>
      </c>
      <c r="AH27" s="92" t="str">
        <f t="shared" si="60"/>
        <v/>
      </c>
      <c r="AI27" s="35" t="b">
        <f t="shared" si="11"/>
        <v>0</v>
      </c>
      <c r="AJ27" s="92" t="str">
        <f t="shared" si="61"/>
        <v/>
      </c>
      <c r="AK27" s="35" t="b">
        <f t="shared" si="12"/>
        <v>0</v>
      </c>
      <c r="AL27" s="92" t="str">
        <f t="shared" si="13"/>
        <v/>
      </c>
      <c r="AM27" s="35" t="b">
        <f t="shared" si="14"/>
        <v>0</v>
      </c>
      <c r="AN27" s="92" t="str">
        <f t="shared" si="15"/>
        <v/>
      </c>
      <c r="AO27" s="13" t="b">
        <f t="shared" si="16"/>
        <v>0</v>
      </c>
      <c r="AP27" s="92" t="str">
        <f t="shared" si="15"/>
        <v/>
      </c>
      <c r="AQ27" s="14">
        <f t="shared" si="17"/>
        <v>0</v>
      </c>
      <c r="AR27" s="14">
        <f t="shared" si="18"/>
        <v>0</v>
      </c>
      <c r="AS27" s="16">
        <f t="shared" si="71"/>
        <v>0</v>
      </c>
      <c r="AT27" s="16">
        <f t="shared" si="71"/>
        <v>0</v>
      </c>
      <c r="AU27" s="16">
        <f t="shared" si="71"/>
        <v>0</v>
      </c>
      <c r="AV27" s="16">
        <f t="shared" si="71"/>
        <v>0</v>
      </c>
      <c r="AW27" s="16">
        <f t="shared" si="71"/>
        <v>0</v>
      </c>
      <c r="AX27" s="16">
        <f t="shared" si="71"/>
        <v>0</v>
      </c>
      <c r="AY27" s="16">
        <f t="shared" si="71"/>
        <v>0</v>
      </c>
      <c r="AZ27" s="16"/>
      <c r="BA27" s="16"/>
      <c r="BB27" s="93">
        <f t="shared" si="62"/>
        <v>0</v>
      </c>
      <c r="BC27" s="93">
        <f t="shared" si="63"/>
        <v>0</v>
      </c>
      <c r="BD27" s="93">
        <f t="shared" si="64"/>
        <v>0</v>
      </c>
      <c r="BE27" s="158">
        <f t="shared" si="65"/>
        <v>0</v>
      </c>
      <c r="BF27" s="159">
        <f t="shared" si="66"/>
        <v>0</v>
      </c>
      <c r="BG27" s="159">
        <f t="shared" si="20"/>
        <v>0</v>
      </c>
      <c r="BH27" s="159">
        <f t="shared" si="21"/>
        <v>0</v>
      </c>
      <c r="BI27" s="159">
        <f t="shared" si="22"/>
        <v>0</v>
      </c>
      <c r="BJ27" s="159">
        <f t="shared" si="23"/>
        <v>0</v>
      </c>
      <c r="BK27" s="159">
        <f t="shared" si="24"/>
        <v>0</v>
      </c>
      <c r="BL27" s="159">
        <f t="shared" si="25"/>
        <v>0</v>
      </c>
      <c r="BM27" s="159">
        <f t="shared" si="6"/>
        <v>0</v>
      </c>
      <c r="BN27" s="159">
        <f t="shared" si="6"/>
        <v>0</v>
      </c>
      <c r="BO27" s="205" t="b">
        <f t="shared" si="26"/>
        <v>0</v>
      </c>
      <c r="BP27" s="214">
        <f t="shared" si="27"/>
        <v>0</v>
      </c>
      <c r="BQ27" s="160">
        <f t="shared" si="28"/>
        <v>0</v>
      </c>
      <c r="BR27" s="160">
        <f t="shared" si="29"/>
        <v>0</v>
      </c>
      <c r="BS27" s="160">
        <f t="shared" si="30"/>
        <v>0</v>
      </c>
      <c r="BT27" s="160">
        <f t="shared" si="31"/>
        <v>0</v>
      </c>
      <c r="BU27" s="160">
        <f t="shared" si="32"/>
        <v>0</v>
      </c>
      <c r="BV27" s="215">
        <f t="shared" si="33"/>
        <v>0</v>
      </c>
      <c r="BW27" s="217">
        <f t="shared" si="34"/>
        <v>0</v>
      </c>
      <c r="BX27" s="206">
        <f t="shared" si="35"/>
        <v>0</v>
      </c>
      <c r="BY27" s="206">
        <f t="shared" si="36"/>
        <v>0</v>
      </c>
      <c r="BZ27" s="206">
        <f t="shared" si="37"/>
        <v>0</v>
      </c>
      <c r="CA27" s="206">
        <f t="shared" si="38"/>
        <v>0</v>
      </c>
      <c r="CB27" s="206">
        <f t="shared" si="39"/>
        <v>0</v>
      </c>
      <c r="CC27" s="218">
        <f t="shared" si="40"/>
        <v>0</v>
      </c>
      <c r="CD27" s="216" t="e">
        <f t="shared" si="41"/>
        <v>#VALUE!</v>
      </c>
      <c r="CE27" s="94" t="e">
        <f t="shared" si="42"/>
        <v>#VALUE!</v>
      </c>
      <c r="CF27" s="94" t="e">
        <f t="shared" si="43"/>
        <v>#VALUE!</v>
      </c>
      <c r="CG27" s="95" t="e">
        <f t="shared" si="44"/>
        <v>#VALUE!</v>
      </c>
      <c r="CH27" s="95" t="e">
        <f t="shared" si="67"/>
        <v>#VALUE!</v>
      </c>
      <c r="CI27" s="95" t="b">
        <f t="shared" si="70"/>
        <v>0</v>
      </c>
      <c r="CJ27" s="76" t="str">
        <f t="shared" si="45"/>
        <v/>
      </c>
      <c r="CK27" s="94" t="e" cm="1">
        <f t="array" aca="1" ref="CK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CL27" s="94" t="str">
        <f t="shared" si="46"/>
        <v/>
      </c>
      <c r="CM27" s="96" t="b">
        <f t="shared" si="47"/>
        <v>0</v>
      </c>
      <c r="CN27" s="130" t="b">
        <f>IFERROR(MATCH(D27,'Avtal för korttidsarbete'!$G$13:$G$1012,0),TRUE)</f>
        <v>1</v>
      </c>
      <c r="CO27" s="130" t="b">
        <f t="shared" si="48"/>
        <v>0</v>
      </c>
      <c r="CP27" s="131" t="str" cm="1">
        <f t="array" ref="CP27">IF(CN27=TRUE,"x",INDEX('Avtal för korttidsarbete'!$E$13:$E$1012,$CN27))</f>
        <v>x</v>
      </c>
      <c r="CQ27" s="131" t="str" cm="1">
        <f t="array" ref="CQ27">IF(CN27=TRUE,"x",INDEX('Avtal för korttidsarbete'!$F$13:$F$1012,$CN27))</f>
        <v>x</v>
      </c>
      <c r="CR27" s="130" t="b">
        <f t="shared" si="49"/>
        <v>0</v>
      </c>
      <c r="CS27" s="165">
        <f t="shared" si="68"/>
        <v>0</v>
      </c>
      <c r="CT27" s="165">
        <f t="shared" si="69"/>
        <v>0</v>
      </c>
      <c r="CU27" s="130" t="b">
        <f t="shared" si="50"/>
        <v>0</v>
      </c>
      <c r="CV27" s="131">
        <f t="shared" si="51"/>
        <v>0</v>
      </c>
      <c r="CW27" s="165">
        <f t="shared" si="52"/>
        <v>0</v>
      </c>
      <c r="CX27" s="186" t="b">
        <f>IFERROR(INDEX('Avtal för korttidsarbete'!R:R,MATCH(D27,'Avtal för korttidsarbete'!$G:$G,0)),TRUE)</f>
        <v>1</v>
      </c>
      <c r="CY27" s="165" t="str">
        <f>IF(CX27,"-",INDEX('Avtal för korttidsarbete'!$D:$D,MATCH(D27,'Avtal för korttidsarbete'!$G:$G,0)))</f>
        <v>-</v>
      </c>
      <c r="CZ27" s="131" t="b">
        <f>IFERROR(G27&gt;INDEX(Uppsägningar!E:E,MATCH(C27,Uppsägningar!C:C,0)),FALSE)</f>
        <v>0</v>
      </c>
    </row>
    <row r="28" spans="1:104" s="30" customFormat="1" x14ac:dyDescent="0.25">
      <c r="A28" s="19">
        <v>13</v>
      </c>
      <c r="B28" s="20"/>
      <c r="C28" s="189"/>
      <c r="D28" s="69"/>
      <c r="E28" s="171">
        <f>IFERROR(INDEX(Admin!$C$7:$C$10,MATCH(CY28,TblNivåValTExt,0)),0)</f>
        <v>0</v>
      </c>
      <c r="F28" s="1"/>
      <c r="G28" s="1"/>
      <c r="H28" s="90"/>
      <c r="I28" s="91"/>
      <c r="J28" s="91"/>
      <c r="K28" s="91"/>
      <c r="L28" s="91"/>
      <c r="M28" s="91"/>
      <c r="N28" s="91"/>
      <c r="O28" s="91"/>
      <c r="P28" s="91"/>
      <c r="Q28" s="91"/>
      <c r="R28" s="91"/>
      <c r="S28" s="91"/>
      <c r="T28" s="91"/>
      <c r="U28" s="91"/>
      <c r="V28" s="91"/>
      <c r="W28" s="225">
        <f t="shared" si="7"/>
        <v>0</v>
      </c>
      <c r="X28" s="134" t="str">
        <f t="shared" si="53"/>
        <v/>
      </c>
      <c r="Y28" s="92" t="b">
        <f t="shared" si="8"/>
        <v>0</v>
      </c>
      <c r="Z28" s="92" t="str">
        <f t="shared" si="54"/>
        <v/>
      </c>
      <c r="AA28" s="92" t="b">
        <f t="shared" si="55"/>
        <v>0</v>
      </c>
      <c r="AB28" s="92" t="str">
        <f t="shared" si="56"/>
        <v/>
      </c>
      <c r="AC28" s="13" t="b">
        <f t="shared" si="9"/>
        <v>0</v>
      </c>
      <c r="AD28" s="92" t="str">
        <f t="shared" si="57"/>
        <v/>
      </c>
      <c r="AE28" s="13" t="b">
        <f t="shared" si="58"/>
        <v>0</v>
      </c>
      <c r="AF28" s="92" t="str">
        <f t="shared" si="59"/>
        <v/>
      </c>
      <c r="AG28" s="13" t="b">
        <f t="shared" si="10"/>
        <v>0</v>
      </c>
      <c r="AH28" s="92" t="str">
        <f t="shared" si="60"/>
        <v/>
      </c>
      <c r="AI28" s="35" t="b">
        <f t="shared" si="11"/>
        <v>0</v>
      </c>
      <c r="AJ28" s="92" t="str">
        <f t="shared" si="61"/>
        <v/>
      </c>
      <c r="AK28" s="35" t="b">
        <f t="shared" si="12"/>
        <v>0</v>
      </c>
      <c r="AL28" s="92" t="str">
        <f t="shared" si="13"/>
        <v/>
      </c>
      <c r="AM28" s="35" t="b">
        <f t="shared" si="14"/>
        <v>0</v>
      </c>
      <c r="AN28" s="92" t="str">
        <f t="shared" si="15"/>
        <v/>
      </c>
      <c r="AO28" s="13" t="b">
        <f t="shared" si="16"/>
        <v>0</v>
      </c>
      <c r="AP28" s="92" t="str">
        <f t="shared" si="15"/>
        <v/>
      </c>
      <c r="AQ28" s="14">
        <f t="shared" si="17"/>
        <v>0</v>
      </c>
      <c r="AR28" s="14">
        <f t="shared" si="18"/>
        <v>0</v>
      </c>
      <c r="AS28" s="16">
        <f t="shared" si="71"/>
        <v>0</v>
      </c>
      <c r="AT28" s="16">
        <f t="shared" si="71"/>
        <v>0</v>
      </c>
      <c r="AU28" s="16">
        <f t="shared" si="71"/>
        <v>0</v>
      </c>
      <c r="AV28" s="16">
        <f t="shared" si="71"/>
        <v>0</v>
      </c>
      <c r="AW28" s="16">
        <f t="shared" si="71"/>
        <v>0</v>
      </c>
      <c r="AX28" s="16">
        <f t="shared" si="71"/>
        <v>0</v>
      </c>
      <c r="AY28" s="16">
        <f t="shared" si="71"/>
        <v>0</v>
      </c>
      <c r="AZ28" s="16"/>
      <c r="BA28" s="16"/>
      <c r="BB28" s="93">
        <f t="shared" si="62"/>
        <v>0</v>
      </c>
      <c r="BC28" s="93">
        <f t="shared" si="63"/>
        <v>0</v>
      </c>
      <c r="BD28" s="93">
        <f t="shared" si="64"/>
        <v>0</v>
      </c>
      <c r="BE28" s="158">
        <f t="shared" si="65"/>
        <v>0</v>
      </c>
      <c r="BF28" s="159">
        <f t="shared" si="66"/>
        <v>0</v>
      </c>
      <c r="BG28" s="159">
        <f t="shared" si="20"/>
        <v>0</v>
      </c>
      <c r="BH28" s="159">
        <f t="shared" si="21"/>
        <v>0</v>
      </c>
      <c r="BI28" s="159">
        <f t="shared" si="22"/>
        <v>0</v>
      </c>
      <c r="BJ28" s="159">
        <f t="shared" si="23"/>
        <v>0</v>
      </c>
      <c r="BK28" s="159">
        <f t="shared" si="24"/>
        <v>0</v>
      </c>
      <c r="BL28" s="159">
        <f t="shared" si="25"/>
        <v>0</v>
      </c>
      <c r="BM28" s="159">
        <f t="shared" si="6"/>
        <v>0</v>
      </c>
      <c r="BN28" s="159">
        <f t="shared" si="6"/>
        <v>0</v>
      </c>
      <c r="BO28" s="205" t="b">
        <f t="shared" si="26"/>
        <v>0</v>
      </c>
      <c r="BP28" s="214">
        <f t="shared" si="27"/>
        <v>0</v>
      </c>
      <c r="BQ28" s="160">
        <f t="shared" si="28"/>
        <v>0</v>
      </c>
      <c r="BR28" s="160">
        <f t="shared" si="29"/>
        <v>0</v>
      </c>
      <c r="BS28" s="160">
        <f t="shared" si="30"/>
        <v>0</v>
      </c>
      <c r="BT28" s="160">
        <f t="shared" si="31"/>
        <v>0</v>
      </c>
      <c r="BU28" s="160">
        <f t="shared" si="32"/>
        <v>0</v>
      </c>
      <c r="BV28" s="215">
        <f t="shared" si="33"/>
        <v>0</v>
      </c>
      <c r="BW28" s="217">
        <f t="shared" si="34"/>
        <v>0</v>
      </c>
      <c r="BX28" s="206">
        <f t="shared" si="35"/>
        <v>0</v>
      </c>
      <c r="BY28" s="206">
        <f t="shared" si="36"/>
        <v>0</v>
      </c>
      <c r="BZ28" s="206">
        <f t="shared" si="37"/>
        <v>0</v>
      </c>
      <c r="CA28" s="206">
        <f t="shared" si="38"/>
        <v>0</v>
      </c>
      <c r="CB28" s="206">
        <f t="shared" si="39"/>
        <v>0</v>
      </c>
      <c r="CC28" s="218">
        <f t="shared" si="40"/>
        <v>0</v>
      </c>
      <c r="CD28" s="216" t="e">
        <f t="shared" si="41"/>
        <v>#VALUE!</v>
      </c>
      <c r="CE28" s="94" t="e">
        <f t="shared" si="42"/>
        <v>#VALUE!</v>
      </c>
      <c r="CF28" s="94" t="e">
        <f t="shared" si="43"/>
        <v>#VALUE!</v>
      </c>
      <c r="CG28" s="95" t="e">
        <f t="shared" si="44"/>
        <v>#VALUE!</v>
      </c>
      <c r="CH28" s="95" t="e">
        <f t="shared" si="67"/>
        <v>#VALUE!</v>
      </c>
      <c r="CI28" s="95" t="b">
        <f t="shared" si="70"/>
        <v>0</v>
      </c>
      <c r="CJ28" s="76" t="str">
        <f t="shared" si="45"/>
        <v/>
      </c>
      <c r="CK28" s="94" t="e" cm="1">
        <f t="array" aca="1" ref="CK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CL28" s="94" t="str">
        <f t="shared" si="46"/>
        <v/>
      </c>
      <c r="CM28" s="96" t="b">
        <f t="shared" si="47"/>
        <v>0</v>
      </c>
      <c r="CN28" s="130" t="b">
        <f>IFERROR(MATCH(D28,'Avtal för korttidsarbete'!$G$13:$G$1012,0),TRUE)</f>
        <v>1</v>
      </c>
      <c r="CO28" s="130" t="b">
        <f t="shared" si="48"/>
        <v>0</v>
      </c>
      <c r="CP28" s="131" t="str" cm="1">
        <f t="array" ref="CP28">IF(CN28=TRUE,"x",INDEX('Avtal för korttidsarbete'!$E$13:$E$1012,$CN28))</f>
        <v>x</v>
      </c>
      <c r="CQ28" s="131" t="str" cm="1">
        <f t="array" ref="CQ28">IF(CN28=TRUE,"x",INDEX('Avtal för korttidsarbete'!$F$13:$F$1012,$CN28))</f>
        <v>x</v>
      </c>
      <c r="CR28" s="130" t="b">
        <f t="shared" si="49"/>
        <v>0</v>
      </c>
      <c r="CS28" s="165">
        <f t="shared" si="68"/>
        <v>0</v>
      </c>
      <c r="CT28" s="165">
        <f t="shared" si="69"/>
        <v>0</v>
      </c>
      <c r="CU28" s="130" t="b">
        <f t="shared" si="50"/>
        <v>0</v>
      </c>
      <c r="CV28" s="131">
        <f t="shared" si="51"/>
        <v>0</v>
      </c>
      <c r="CW28" s="165">
        <f t="shared" si="52"/>
        <v>0</v>
      </c>
      <c r="CX28" s="186" t="b">
        <f>IFERROR(INDEX('Avtal för korttidsarbete'!R:R,MATCH(D28,'Avtal för korttidsarbete'!$G:$G,0)),TRUE)</f>
        <v>1</v>
      </c>
      <c r="CY28" s="165" t="str">
        <f>IF(CX28,"-",INDEX('Avtal för korttidsarbete'!$D:$D,MATCH(D28,'Avtal för korttidsarbete'!$G:$G,0)))</f>
        <v>-</v>
      </c>
      <c r="CZ28" s="131" t="b">
        <f>IFERROR(G28&gt;INDEX(Uppsägningar!E:E,MATCH(C28,Uppsägningar!C:C,0)),FALSE)</f>
        <v>0</v>
      </c>
    </row>
    <row r="29" spans="1:104" s="30" customFormat="1" x14ac:dyDescent="0.25">
      <c r="A29" s="19">
        <v>14</v>
      </c>
      <c r="B29" s="20"/>
      <c r="C29" s="189"/>
      <c r="D29" s="69"/>
      <c r="E29" s="171">
        <f>IFERROR(INDEX(Admin!$C$7:$C$10,MATCH(CY29,TblNivåValTExt,0)),0)</f>
        <v>0</v>
      </c>
      <c r="F29" s="1"/>
      <c r="G29" s="1"/>
      <c r="H29" s="90"/>
      <c r="I29" s="91"/>
      <c r="J29" s="91"/>
      <c r="K29" s="91"/>
      <c r="L29" s="91"/>
      <c r="M29" s="91"/>
      <c r="N29" s="91"/>
      <c r="O29" s="91"/>
      <c r="P29" s="91"/>
      <c r="Q29" s="91"/>
      <c r="R29" s="91"/>
      <c r="S29" s="91"/>
      <c r="T29" s="91"/>
      <c r="U29" s="91"/>
      <c r="V29" s="91"/>
      <c r="W29" s="225">
        <f t="shared" si="7"/>
        <v>0</v>
      </c>
      <c r="X29" s="134" t="str">
        <f t="shared" si="53"/>
        <v/>
      </c>
      <c r="Y29" s="92" t="b">
        <f t="shared" si="8"/>
        <v>0</v>
      </c>
      <c r="Z29" s="92" t="str">
        <f t="shared" si="54"/>
        <v/>
      </c>
      <c r="AA29" s="92" t="b">
        <f t="shared" si="55"/>
        <v>0</v>
      </c>
      <c r="AB29" s="92" t="str">
        <f t="shared" si="56"/>
        <v/>
      </c>
      <c r="AC29" s="13" t="b">
        <f t="shared" si="9"/>
        <v>0</v>
      </c>
      <c r="AD29" s="92" t="str">
        <f t="shared" si="57"/>
        <v/>
      </c>
      <c r="AE29" s="13" t="b">
        <f t="shared" si="58"/>
        <v>0</v>
      </c>
      <c r="AF29" s="92" t="str">
        <f t="shared" si="59"/>
        <v/>
      </c>
      <c r="AG29" s="13" t="b">
        <f t="shared" si="10"/>
        <v>0</v>
      </c>
      <c r="AH29" s="92" t="str">
        <f t="shared" si="60"/>
        <v/>
      </c>
      <c r="AI29" s="35" t="b">
        <f t="shared" si="11"/>
        <v>0</v>
      </c>
      <c r="AJ29" s="92" t="str">
        <f t="shared" si="61"/>
        <v/>
      </c>
      <c r="AK29" s="35" t="b">
        <f t="shared" si="12"/>
        <v>0</v>
      </c>
      <c r="AL29" s="92" t="str">
        <f t="shared" si="13"/>
        <v/>
      </c>
      <c r="AM29" s="35" t="b">
        <f t="shared" si="14"/>
        <v>0</v>
      </c>
      <c r="AN29" s="92" t="str">
        <f t="shared" si="15"/>
        <v/>
      </c>
      <c r="AO29" s="13" t="b">
        <f t="shared" si="16"/>
        <v>0</v>
      </c>
      <c r="AP29" s="92" t="str">
        <f t="shared" si="15"/>
        <v/>
      </c>
      <c r="AQ29" s="14">
        <f t="shared" si="17"/>
        <v>0</v>
      </c>
      <c r="AR29" s="14">
        <f t="shared" si="18"/>
        <v>0</v>
      </c>
      <c r="AS29" s="16">
        <f t="shared" si="71"/>
        <v>0</v>
      </c>
      <c r="AT29" s="16">
        <f t="shared" si="71"/>
        <v>0</v>
      </c>
      <c r="AU29" s="16">
        <f t="shared" si="71"/>
        <v>0</v>
      </c>
      <c r="AV29" s="16">
        <f t="shared" si="71"/>
        <v>0</v>
      </c>
      <c r="AW29" s="16">
        <f t="shared" si="71"/>
        <v>0</v>
      </c>
      <c r="AX29" s="16">
        <f t="shared" si="71"/>
        <v>0</v>
      </c>
      <c r="AY29" s="16">
        <f t="shared" si="71"/>
        <v>0</v>
      </c>
      <c r="AZ29" s="16"/>
      <c r="BA29" s="16"/>
      <c r="BB29" s="93">
        <f t="shared" si="62"/>
        <v>0</v>
      </c>
      <c r="BC29" s="93">
        <f t="shared" si="63"/>
        <v>0</v>
      </c>
      <c r="BD29" s="93">
        <f t="shared" si="64"/>
        <v>0</v>
      </c>
      <c r="BE29" s="158">
        <f t="shared" si="65"/>
        <v>0</v>
      </c>
      <c r="BF29" s="159">
        <f t="shared" si="66"/>
        <v>0</v>
      </c>
      <c r="BG29" s="159">
        <f t="shared" si="20"/>
        <v>0</v>
      </c>
      <c r="BH29" s="159">
        <f t="shared" si="21"/>
        <v>0</v>
      </c>
      <c r="BI29" s="159">
        <f t="shared" si="22"/>
        <v>0</v>
      </c>
      <c r="BJ29" s="159">
        <f t="shared" si="23"/>
        <v>0</v>
      </c>
      <c r="BK29" s="159">
        <f t="shared" si="24"/>
        <v>0</v>
      </c>
      <c r="BL29" s="159">
        <f t="shared" si="25"/>
        <v>0</v>
      </c>
      <c r="BM29" s="159">
        <f t="shared" si="6"/>
        <v>0</v>
      </c>
      <c r="BN29" s="159">
        <f t="shared" si="6"/>
        <v>0</v>
      </c>
      <c r="BO29" s="205" t="b">
        <f t="shared" si="26"/>
        <v>0</v>
      </c>
      <c r="BP29" s="214">
        <f t="shared" si="27"/>
        <v>0</v>
      </c>
      <c r="BQ29" s="160">
        <f t="shared" si="28"/>
        <v>0</v>
      </c>
      <c r="BR29" s="160">
        <f t="shared" si="29"/>
        <v>0</v>
      </c>
      <c r="BS29" s="160">
        <f t="shared" si="30"/>
        <v>0</v>
      </c>
      <c r="BT29" s="160">
        <f t="shared" si="31"/>
        <v>0</v>
      </c>
      <c r="BU29" s="160">
        <f t="shared" si="32"/>
        <v>0</v>
      </c>
      <c r="BV29" s="215">
        <f t="shared" si="33"/>
        <v>0</v>
      </c>
      <c r="BW29" s="217">
        <f t="shared" si="34"/>
        <v>0</v>
      </c>
      <c r="BX29" s="206">
        <f t="shared" si="35"/>
        <v>0</v>
      </c>
      <c r="BY29" s="206">
        <f t="shared" si="36"/>
        <v>0</v>
      </c>
      <c r="BZ29" s="206">
        <f t="shared" si="37"/>
        <v>0</v>
      </c>
      <c r="CA29" s="206">
        <f t="shared" si="38"/>
        <v>0</v>
      </c>
      <c r="CB29" s="206">
        <f t="shared" si="39"/>
        <v>0</v>
      </c>
      <c r="CC29" s="218">
        <f t="shared" si="40"/>
        <v>0</v>
      </c>
      <c r="CD29" s="216" t="e">
        <f t="shared" si="41"/>
        <v>#VALUE!</v>
      </c>
      <c r="CE29" s="94" t="e">
        <f t="shared" si="42"/>
        <v>#VALUE!</v>
      </c>
      <c r="CF29" s="94" t="e">
        <f t="shared" si="43"/>
        <v>#VALUE!</v>
      </c>
      <c r="CG29" s="95" t="e">
        <f t="shared" si="44"/>
        <v>#VALUE!</v>
      </c>
      <c r="CH29" s="95" t="e">
        <f t="shared" si="67"/>
        <v>#VALUE!</v>
      </c>
      <c r="CI29" s="95" t="b">
        <f t="shared" si="70"/>
        <v>0</v>
      </c>
      <c r="CJ29" s="76" t="str">
        <f t="shared" si="45"/>
        <v/>
      </c>
      <c r="CK29" s="94" t="e" cm="1">
        <f t="array" aca="1" ref="CK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CL29" s="94" t="str">
        <f t="shared" si="46"/>
        <v/>
      </c>
      <c r="CM29" s="96" t="b">
        <f t="shared" si="47"/>
        <v>0</v>
      </c>
      <c r="CN29" s="130" t="b">
        <f>IFERROR(MATCH(D29,'Avtal för korttidsarbete'!$G$13:$G$1012,0),TRUE)</f>
        <v>1</v>
      </c>
      <c r="CO29" s="130" t="b">
        <f t="shared" si="48"/>
        <v>0</v>
      </c>
      <c r="CP29" s="131" t="str" cm="1">
        <f t="array" ref="CP29">IF(CN29=TRUE,"x",INDEX('Avtal för korttidsarbete'!$E$13:$E$1012,$CN29))</f>
        <v>x</v>
      </c>
      <c r="CQ29" s="131" t="str" cm="1">
        <f t="array" ref="CQ29">IF(CN29=TRUE,"x",INDEX('Avtal för korttidsarbete'!$F$13:$F$1012,$CN29))</f>
        <v>x</v>
      </c>
      <c r="CR29" s="130" t="b">
        <f t="shared" si="49"/>
        <v>0</v>
      </c>
      <c r="CS29" s="165">
        <f t="shared" si="68"/>
        <v>0</v>
      </c>
      <c r="CT29" s="165">
        <f t="shared" si="69"/>
        <v>0</v>
      </c>
      <c r="CU29" s="130" t="b">
        <f t="shared" si="50"/>
        <v>0</v>
      </c>
      <c r="CV29" s="131">
        <f t="shared" si="51"/>
        <v>0</v>
      </c>
      <c r="CW29" s="165">
        <f t="shared" si="52"/>
        <v>0</v>
      </c>
      <c r="CX29" s="186" t="b">
        <f>IFERROR(INDEX('Avtal för korttidsarbete'!R:R,MATCH(D29,'Avtal för korttidsarbete'!$G:$G,0)),TRUE)</f>
        <v>1</v>
      </c>
      <c r="CY29" s="165" t="str">
        <f>IF(CX29,"-",INDEX('Avtal för korttidsarbete'!$D:$D,MATCH(D29,'Avtal för korttidsarbete'!$G:$G,0)))</f>
        <v>-</v>
      </c>
      <c r="CZ29" s="131" t="b">
        <f>IFERROR(G29&gt;INDEX(Uppsägningar!E:E,MATCH(C29,Uppsägningar!C:C,0)),FALSE)</f>
        <v>0</v>
      </c>
    </row>
    <row r="30" spans="1:104" s="30" customFormat="1" x14ac:dyDescent="0.25">
      <c r="A30" s="19">
        <v>15</v>
      </c>
      <c r="B30" s="20"/>
      <c r="C30" s="189"/>
      <c r="D30" s="69"/>
      <c r="E30" s="171">
        <f>IFERROR(INDEX(Admin!$C$7:$C$10,MATCH(CY30,TblNivåValTExt,0)),0)</f>
        <v>0</v>
      </c>
      <c r="F30" s="1"/>
      <c r="G30" s="1"/>
      <c r="H30" s="90"/>
      <c r="I30" s="91"/>
      <c r="J30" s="91"/>
      <c r="K30" s="91"/>
      <c r="L30" s="91"/>
      <c r="M30" s="91"/>
      <c r="N30" s="91"/>
      <c r="O30" s="91"/>
      <c r="P30" s="91"/>
      <c r="Q30" s="91"/>
      <c r="R30" s="91"/>
      <c r="S30" s="91"/>
      <c r="T30" s="91"/>
      <c r="U30" s="91"/>
      <c r="V30" s="91"/>
      <c r="W30" s="225">
        <f t="shared" si="7"/>
        <v>0</v>
      </c>
      <c r="X30" s="134" t="str">
        <f t="shared" si="53"/>
        <v/>
      </c>
      <c r="Y30" s="92" t="b">
        <f t="shared" si="8"/>
        <v>0</v>
      </c>
      <c r="Z30" s="92" t="str">
        <f t="shared" si="54"/>
        <v/>
      </c>
      <c r="AA30" s="92" t="b">
        <f t="shared" si="55"/>
        <v>0</v>
      </c>
      <c r="AB30" s="92" t="str">
        <f t="shared" si="56"/>
        <v/>
      </c>
      <c r="AC30" s="13" t="b">
        <f t="shared" si="9"/>
        <v>0</v>
      </c>
      <c r="AD30" s="92" t="str">
        <f t="shared" si="57"/>
        <v/>
      </c>
      <c r="AE30" s="13" t="b">
        <f t="shared" si="58"/>
        <v>0</v>
      </c>
      <c r="AF30" s="92" t="str">
        <f t="shared" si="59"/>
        <v/>
      </c>
      <c r="AG30" s="13" t="b">
        <f t="shared" si="10"/>
        <v>0</v>
      </c>
      <c r="AH30" s="92" t="str">
        <f t="shared" si="60"/>
        <v/>
      </c>
      <c r="AI30" s="35" t="b">
        <f t="shared" si="11"/>
        <v>0</v>
      </c>
      <c r="AJ30" s="92" t="str">
        <f t="shared" si="61"/>
        <v/>
      </c>
      <c r="AK30" s="35" t="b">
        <f t="shared" si="12"/>
        <v>0</v>
      </c>
      <c r="AL30" s="92" t="str">
        <f t="shared" si="13"/>
        <v/>
      </c>
      <c r="AM30" s="35" t="b">
        <f t="shared" si="14"/>
        <v>0</v>
      </c>
      <c r="AN30" s="92" t="str">
        <f t="shared" si="15"/>
        <v/>
      </c>
      <c r="AO30" s="13" t="b">
        <f t="shared" si="16"/>
        <v>0</v>
      </c>
      <c r="AP30" s="92" t="str">
        <f t="shared" si="15"/>
        <v/>
      </c>
      <c r="AQ30" s="14">
        <f t="shared" si="17"/>
        <v>0</v>
      </c>
      <c r="AR30" s="14">
        <f t="shared" si="18"/>
        <v>0</v>
      </c>
      <c r="AS30" s="16">
        <f t="shared" si="71"/>
        <v>0</v>
      </c>
      <c r="AT30" s="16">
        <f t="shared" si="71"/>
        <v>0</v>
      </c>
      <c r="AU30" s="16">
        <f t="shared" si="71"/>
        <v>0</v>
      </c>
      <c r="AV30" s="16">
        <f t="shared" si="71"/>
        <v>0</v>
      </c>
      <c r="AW30" s="16">
        <f t="shared" si="71"/>
        <v>0</v>
      </c>
      <c r="AX30" s="16">
        <f t="shared" si="71"/>
        <v>0</v>
      </c>
      <c r="AY30" s="16">
        <f t="shared" si="71"/>
        <v>0</v>
      </c>
      <c r="AZ30" s="16"/>
      <c r="BA30" s="16"/>
      <c r="BB30" s="93">
        <f t="shared" si="62"/>
        <v>0</v>
      </c>
      <c r="BC30" s="93">
        <f t="shared" si="63"/>
        <v>0</v>
      </c>
      <c r="BD30" s="93">
        <f t="shared" si="64"/>
        <v>0</v>
      </c>
      <c r="BE30" s="158">
        <f t="shared" si="65"/>
        <v>0</v>
      </c>
      <c r="BF30" s="159">
        <f t="shared" si="66"/>
        <v>0</v>
      </c>
      <c r="BG30" s="159">
        <f t="shared" si="20"/>
        <v>0</v>
      </c>
      <c r="BH30" s="159">
        <f t="shared" si="21"/>
        <v>0</v>
      </c>
      <c r="BI30" s="159">
        <f t="shared" si="22"/>
        <v>0</v>
      </c>
      <c r="BJ30" s="159">
        <f t="shared" si="23"/>
        <v>0</v>
      </c>
      <c r="BK30" s="159">
        <f t="shared" si="24"/>
        <v>0</v>
      </c>
      <c r="BL30" s="159">
        <f t="shared" si="25"/>
        <v>0</v>
      </c>
      <c r="BM30" s="159">
        <f t="shared" si="6"/>
        <v>0</v>
      </c>
      <c r="BN30" s="159">
        <f t="shared" si="6"/>
        <v>0</v>
      </c>
      <c r="BO30" s="205" t="b">
        <f t="shared" si="26"/>
        <v>0</v>
      </c>
      <c r="BP30" s="214">
        <f t="shared" si="27"/>
        <v>0</v>
      </c>
      <c r="BQ30" s="160">
        <f t="shared" si="28"/>
        <v>0</v>
      </c>
      <c r="BR30" s="160">
        <f t="shared" si="29"/>
        <v>0</v>
      </c>
      <c r="BS30" s="160">
        <f t="shared" si="30"/>
        <v>0</v>
      </c>
      <c r="BT30" s="160">
        <f t="shared" si="31"/>
        <v>0</v>
      </c>
      <c r="BU30" s="160">
        <f t="shared" si="32"/>
        <v>0</v>
      </c>
      <c r="BV30" s="215">
        <f t="shared" si="33"/>
        <v>0</v>
      </c>
      <c r="BW30" s="217">
        <f t="shared" si="34"/>
        <v>0</v>
      </c>
      <c r="BX30" s="206">
        <f t="shared" si="35"/>
        <v>0</v>
      </c>
      <c r="BY30" s="206">
        <f t="shared" si="36"/>
        <v>0</v>
      </c>
      <c r="BZ30" s="206">
        <f t="shared" si="37"/>
        <v>0</v>
      </c>
      <c r="CA30" s="206">
        <f t="shared" si="38"/>
        <v>0</v>
      </c>
      <c r="CB30" s="206">
        <f t="shared" si="39"/>
        <v>0</v>
      </c>
      <c r="CC30" s="218">
        <f t="shared" si="40"/>
        <v>0</v>
      </c>
      <c r="CD30" s="216" t="e">
        <f t="shared" si="41"/>
        <v>#VALUE!</v>
      </c>
      <c r="CE30" s="94" t="e">
        <f t="shared" si="42"/>
        <v>#VALUE!</v>
      </c>
      <c r="CF30" s="94" t="e">
        <f t="shared" si="43"/>
        <v>#VALUE!</v>
      </c>
      <c r="CG30" s="95" t="e">
        <f t="shared" si="44"/>
        <v>#VALUE!</v>
      </c>
      <c r="CH30" s="95" t="e">
        <f t="shared" si="67"/>
        <v>#VALUE!</v>
      </c>
      <c r="CI30" s="95" t="b">
        <f t="shared" si="70"/>
        <v>0</v>
      </c>
      <c r="CJ30" s="76" t="str">
        <f t="shared" si="45"/>
        <v/>
      </c>
      <c r="CK30" s="94" t="e" cm="1">
        <f t="array" aca="1" ref="CK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CL30" s="94" t="str">
        <f t="shared" si="46"/>
        <v/>
      </c>
      <c r="CM30" s="96" t="b">
        <f t="shared" si="47"/>
        <v>0</v>
      </c>
      <c r="CN30" s="130" t="b">
        <f>IFERROR(MATCH(D30,'Avtal för korttidsarbete'!$G$13:$G$1012,0),TRUE)</f>
        <v>1</v>
      </c>
      <c r="CO30" s="130" t="b">
        <f t="shared" si="48"/>
        <v>0</v>
      </c>
      <c r="CP30" s="131" t="str" cm="1">
        <f t="array" ref="CP30">IF(CN30=TRUE,"x",INDEX('Avtal för korttidsarbete'!$E$13:$E$1012,$CN30))</f>
        <v>x</v>
      </c>
      <c r="CQ30" s="131" t="str" cm="1">
        <f t="array" ref="CQ30">IF(CN30=TRUE,"x",INDEX('Avtal för korttidsarbete'!$F$13:$F$1012,$CN30))</f>
        <v>x</v>
      </c>
      <c r="CR30" s="130" t="b">
        <f t="shared" si="49"/>
        <v>0</v>
      </c>
      <c r="CS30" s="165">
        <f t="shared" si="68"/>
        <v>0</v>
      </c>
      <c r="CT30" s="165">
        <f t="shared" si="69"/>
        <v>0</v>
      </c>
      <c r="CU30" s="130" t="b">
        <f t="shared" si="50"/>
        <v>0</v>
      </c>
      <c r="CV30" s="131">
        <f t="shared" si="51"/>
        <v>0</v>
      </c>
      <c r="CW30" s="165">
        <f t="shared" si="52"/>
        <v>0</v>
      </c>
      <c r="CX30" s="186" t="b">
        <f>IFERROR(INDEX('Avtal för korttidsarbete'!R:R,MATCH(D30,'Avtal för korttidsarbete'!$G:$G,0)),TRUE)</f>
        <v>1</v>
      </c>
      <c r="CY30" s="165" t="str">
        <f>IF(CX30,"-",INDEX('Avtal för korttidsarbete'!$D:$D,MATCH(D30,'Avtal för korttidsarbete'!$G:$G,0)))</f>
        <v>-</v>
      </c>
      <c r="CZ30" s="131" t="b">
        <f>IFERROR(G30&gt;INDEX(Uppsägningar!E:E,MATCH(C30,Uppsägningar!C:C,0)),FALSE)</f>
        <v>0</v>
      </c>
    </row>
    <row r="31" spans="1:104" s="30" customFormat="1" x14ac:dyDescent="0.25">
      <c r="A31" s="19">
        <v>16</v>
      </c>
      <c r="B31" s="20"/>
      <c r="C31" s="189"/>
      <c r="D31" s="69"/>
      <c r="E31" s="171">
        <f>IFERROR(INDEX(Admin!$C$7:$C$10,MATCH(CY31,TblNivåValTExt,0)),0)</f>
        <v>0</v>
      </c>
      <c r="F31" s="1"/>
      <c r="G31" s="1"/>
      <c r="H31" s="90"/>
      <c r="I31" s="91"/>
      <c r="J31" s="91"/>
      <c r="K31" s="91"/>
      <c r="L31" s="91"/>
      <c r="M31" s="91"/>
      <c r="N31" s="91"/>
      <c r="O31" s="91"/>
      <c r="P31" s="91"/>
      <c r="Q31" s="91"/>
      <c r="R31" s="91"/>
      <c r="S31" s="91"/>
      <c r="T31" s="91"/>
      <c r="U31" s="91"/>
      <c r="V31" s="91"/>
      <c r="W31" s="225">
        <f t="shared" si="7"/>
        <v>0</v>
      </c>
      <c r="X31" s="134" t="str">
        <f t="shared" si="53"/>
        <v/>
      </c>
      <c r="Y31" s="92" t="b">
        <f t="shared" si="8"/>
        <v>0</v>
      </c>
      <c r="Z31" s="92" t="str">
        <f t="shared" si="54"/>
        <v/>
      </c>
      <c r="AA31" s="92" t="b">
        <f t="shared" si="55"/>
        <v>0</v>
      </c>
      <c r="AB31" s="92" t="str">
        <f t="shared" si="56"/>
        <v/>
      </c>
      <c r="AC31" s="13" t="b">
        <f t="shared" si="9"/>
        <v>0</v>
      </c>
      <c r="AD31" s="92" t="str">
        <f t="shared" si="57"/>
        <v/>
      </c>
      <c r="AE31" s="13" t="b">
        <f t="shared" si="58"/>
        <v>0</v>
      </c>
      <c r="AF31" s="92" t="str">
        <f t="shared" si="59"/>
        <v/>
      </c>
      <c r="AG31" s="13" t="b">
        <f t="shared" si="10"/>
        <v>0</v>
      </c>
      <c r="AH31" s="92" t="str">
        <f t="shared" si="60"/>
        <v/>
      </c>
      <c r="AI31" s="35" t="b">
        <f t="shared" si="11"/>
        <v>0</v>
      </c>
      <c r="AJ31" s="92" t="str">
        <f t="shared" si="61"/>
        <v/>
      </c>
      <c r="AK31" s="35" t="b">
        <f t="shared" si="12"/>
        <v>0</v>
      </c>
      <c r="AL31" s="92" t="str">
        <f t="shared" si="13"/>
        <v/>
      </c>
      <c r="AM31" s="35" t="b">
        <f t="shared" si="14"/>
        <v>0</v>
      </c>
      <c r="AN31" s="92" t="str">
        <f t="shared" si="15"/>
        <v/>
      </c>
      <c r="AO31" s="13" t="b">
        <f t="shared" si="16"/>
        <v>0</v>
      </c>
      <c r="AP31" s="92" t="str">
        <f t="shared" si="15"/>
        <v/>
      </c>
      <c r="AQ31" s="14">
        <f t="shared" si="17"/>
        <v>0</v>
      </c>
      <c r="AR31" s="14">
        <f t="shared" si="18"/>
        <v>0</v>
      </c>
      <c r="AS31" s="16">
        <f t="shared" si="71"/>
        <v>0</v>
      </c>
      <c r="AT31" s="16">
        <f t="shared" si="71"/>
        <v>0</v>
      </c>
      <c r="AU31" s="16">
        <f t="shared" si="71"/>
        <v>0</v>
      </c>
      <c r="AV31" s="16">
        <f t="shared" si="71"/>
        <v>0</v>
      </c>
      <c r="AW31" s="16">
        <f t="shared" si="71"/>
        <v>0</v>
      </c>
      <c r="AX31" s="16">
        <f t="shared" si="71"/>
        <v>0</v>
      </c>
      <c r="AY31" s="16">
        <f t="shared" si="71"/>
        <v>0</v>
      </c>
      <c r="AZ31" s="16"/>
      <c r="BA31" s="16"/>
      <c r="BB31" s="93">
        <f t="shared" si="62"/>
        <v>0</v>
      </c>
      <c r="BC31" s="93">
        <f t="shared" si="63"/>
        <v>0</v>
      </c>
      <c r="BD31" s="93">
        <f t="shared" si="64"/>
        <v>0</v>
      </c>
      <c r="BE31" s="158">
        <f t="shared" si="65"/>
        <v>0</v>
      </c>
      <c r="BF31" s="159">
        <f t="shared" si="66"/>
        <v>0</v>
      </c>
      <c r="BG31" s="159">
        <f t="shared" si="20"/>
        <v>0</v>
      </c>
      <c r="BH31" s="159">
        <f t="shared" si="21"/>
        <v>0</v>
      </c>
      <c r="BI31" s="159">
        <f t="shared" si="22"/>
        <v>0</v>
      </c>
      <c r="BJ31" s="159">
        <f t="shared" si="23"/>
        <v>0</v>
      </c>
      <c r="BK31" s="159">
        <f t="shared" si="24"/>
        <v>0</v>
      </c>
      <c r="BL31" s="159">
        <f t="shared" si="25"/>
        <v>0</v>
      </c>
      <c r="BM31" s="159">
        <f t="shared" si="6"/>
        <v>0</v>
      </c>
      <c r="BN31" s="159">
        <f t="shared" si="6"/>
        <v>0</v>
      </c>
      <c r="BO31" s="205" t="b">
        <f t="shared" si="26"/>
        <v>0</v>
      </c>
      <c r="BP31" s="214">
        <f t="shared" si="27"/>
        <v>0</v>
      </c>
      <c r="BQ31" s="160">
        <f t="shared" si="28"/>
        <v>0</v>
      </c>
      <c r="BR31" s="160">
        <f t="shared" si="29"/>
        <v>0</v>
      </c>
      <c r="BS31" s="160">
        <f t="shared" si="30"/>
        <v>0</v>
      </c>
      <c r="BT31" s="160">
        <f t="shared" si="31"/>
        <v>0</v>
      </c>
      <c r="BU31" s="160">
        <f t="shared" si="32"/>
        <v>0</v>
      </c>
      <c r="BV31" s="215">
        <f t="shared" si="33"/>
        <v>0</v>
      </c>
      <c r="BW31" s="217">
        <f t="shared" si="34"/>
        <v>0</v>
      </c>
      <c r="BX31" s="206">
        <f t="shared" si="35"/>
        <v>0</v>
      </c>
      <c r="BY31" s="206">
        <f t="shared" si="36"/>
        <v>0</v>
      </c>
      <c r="BZ31" s="206">
        <f t="shared" si="37"/>
        <v>0</v>
      </c>
      <c r="CA31" s="206">
        <f t="shared" si="38"/>
        <v>0</v>
      </c>
      <c r="CB31" s="206">
        <f t="shared" si="39"/>
        <v>0</v>
      </c>
      <c r="CC31" s="218">
        <f t="shared" si="40"/>
        <v>0</v>
      </c>
      <c r="CD31" s="216" t="e">
        <f t="shared" si="41"/>
        <v>#VALUE!</v>
      </c>
      <c r="CE31" s="94" t="e">
        <f t="shared" si="42"/>
        <v>#VALUE!</v>
      </c>
      <c r="CF31" s="94" t="e">
        <f t="shared" si="43"/>
        <v>#VALUE!</v>
      </c>
      <c r="CG31" s="95" t="e">
        <f t="shared" si="44"/>
        <v>#VALUE!</v>
      </c>
      <c r="CH31" s="95" t="e">
        <f t="shared" si="67"/>
        <v>#VALUE!</v>
      </c>
      <c r="CI31" s="95" t="b">
        <f t="shared" si="70"/>
        <v>0</v>
      </c>
      <c r="CJ31" s="76" t="str">
        <f t="shared" si="45"/>
        <v/>
      </c>
      <c r="CK31" s="94" t="e" cm="1">
        <f t="array" aca="1" ref="CK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CL31" s="94" t="str">
        <f t="shared" si="46"/>
        <v/>
      </c>
      <c r="CM31" s="96" t="b">
        <f t="shared" si="47"/>
        <v>0</v>
      </c>
      <c r="CN31" s="130" t="b">
        <f>IFERROR(MATCH(D31,'Avtal för korttidsarbete'!$G$13:$G$1012,0),TRUE)</f>
        <v>1</v>
      </c>
      <c r="CO31" s="130" t="b">
        <f t="shared" si="48"/>
        <v>0</v>
      </c>
      <c r="CP31" s="131" t="str" cm="1">
        <f t="array" ref="CP31">IF(CN31=TRUE,"x",INDEX('Avtal för korttidsarbete'!$E$13:$E$1012,$CN31))</f>
        <v>x</v>
      </c>
      <c r="CQ31" s="131" t="str" cm="1">
        <f t="array" ref="CQ31">IF(CN31=TRUE,"x",INDEX('Avtal för korttidsarbete'!$F$13:$F$1012,$CN31))</f>
        <v>x</v>
      </c>
      <c r="CR31" s="130" t="b">
        <f t="shared" si="49"/>
        <v>0</v>
      </c>
      <c r="CS31" s="165">
        <f t="shared" si="68"/>
        <v>0</v>
      </c>
      <c r="CT31" s="165">
        <f t="shared" si="69"/>
        <v>0</v>
      </c>
      <c r="CU31" s="130" t="b">
        <f t="shared" si="50"/>
        <v>0</v>
      </c>
      <c r="CV31" s="131">
        <f t="shared" si="51"/>
        <v>0</v>
      </c>
      <c r="CW31" s="165">
        <f t="shared" si="52"/>
        <v>0</v>
      </c>
      <c r="CX31" s="186" t="b">
        <f>IFERROR(INDEX('Avtal för korttidsarbete'!R:R,MATCH(D31,'Avtal för korttidsarbete'!$G:$G,0)),TRUE)</f>
        <v>1</v>
      </c>
      <c r="CY31" s="165" t="str">
        <f>IF(CX31,"-",INDEX('Avtal för korttidsarbete'!$D:$D,MATCH(D31,'Avtal för korttidsarbete'!$G:$G,0)))</f>
        <v>-</v>
      </c>
      <c r="CZ31" s="131" t="b">
        <f>IFERROR(G31&gt;INDEX(Uppsägningar!E:E,MATCH(C31,Uppsägningar!C:C,0)),FALSE)</f>
        <v>0</v>
      </c>
    </row>
    <row r="32" spans="1:104" s="30" customFormat="1" x14ac:dyDescent="0.25">
      <c r="A32" s="19">
        <v>17</v>
      </c>
      <c r="B32" s="20"/>
      <c r="C32" s="189"/>
      <c r="D32" s="69"/>
      <c r="E32" s="171">
        <f>IFERROR(INDEX(Admin!$C$7:$C$10,MATCH(CY32,TblNivåValTExt,0)),0)</f>
        <v>0</v>
      </c>
      <c r="F32" s="1"/>
      <c r="G32" s="1"/>
      <c r="H32" s="90"/>
      <c r="I32" s="91"/>
      <c r="J32" s="91"/>
      <c r="K32" s="91"/>
      <c r="L32" s="91"/>
      <c r="M32" s="91"/>
      <c r="N32" s="91"/>
      <c r="O32" s="91"/>
      <c r="P32" s="91"/>
      <c r="Q32" s="91"/>
      <c r="R32" s="91"/>
      <c r="S32" s="91"/>
      <c r="T32" s="91"/>
      <c r="U32" s="91"/>
      <c r="V32" s="91"/>
      <c r="W32" s="225">
        <f t="shared" si="7"/>
        <v>0</v>
      </c>
      <c r="X32" s="134" t="str">
        <f t="shared" si="53"/>
        <v/>
      </c>
      <c r="Y32" s="92" t="b">
        <f t="shared" si="8"/>
        <v>0</v>
      </c>
      <c r="Z32" s="92" t="str">
        <f t="shared" si="54"/>
        <v/>
      </c>
      <c r="AA32" s="92" t="b">
        <f t="shared" si="55"/>
        <v>0</v>
      </c>
      <c r="AB32" s="92" t="str">
        <f t="shared" si="56"/>
        <v/>
      </c>
      <c r="AC32" s="13" t="b">
        <f t="shared" si="9"/>
        <v>0</v>
      </c>
      <c r="AD32" s="92" t="str">
        <f t="shared" si="57"/>
        <v/>
      </c>
      <c r="AE32" s="13" t="b">
        <f t="shared" si="58"/>
        <v>0</v>
      </c>
      <c r="AF32" s="92" t="str">
        <f t="shared" si="59"/>
        <v/>
      </c>
      <c r="AG32" s="13" t="b">
        <f t="shared" si="10"/>
        <v>0</v>
      </c>
      <c r="AH32" s="92" t="str">
        <f t="shared" si="60"/>
        <v/>
      </c>
      <c r="AI32" s="35" t="b">
        <f t="shared" si="11"/>
        <v>0</v>
      </c>
      <c r="AJ32" s="92" t="str">
        <f t="shared" si="61"/>
        <v/>
      </c>
      <c r="AK32" s="35" t="b">
        <f t="shared" si="12"/>
        <v>0</v>
      </c>
      <c r="AL32" s="92" t="str">
        <f t="shared" si="13"/>
        <v/>
      </c>
      <c r="AM32" s="35" t="b">
        <f t="shared" si="14"/>
        <v>0</v>
      </c>
      <c r="AN32" s="92" t="str">
        <f t="shared" si="15"/>
        <v/>
      </c>
      <c r="AO32" s="13" t="b">
        <f t="shared" si="16"/>
        <v>0</v>
      </c>
      <c r="AP32" s="92" t="str">
        <f t="shared" si="15"/>
        <v/>
      </c>
      <c r="AQ32" s="14">
        <f t="shared" si="17"/>
        <v>0</v>
      </c>
      <c r="AR32" s="14">
        <f t="shared" si="18"/>
        <v>0</v>
      </c>
      <c r="AS32" s="16">
        <f t="shared" si="71"/>
        <v>0</v>
      </c>
      <c r="AT32" s="16">
        <f t="shared" si="71"/>
        <v>0</v>
      </c>
      <c r="AU32" s="16">
        <f t="shared" si="71"/>
        <v>0</v>
      </c>
      <c r="AV32" s="16">
        <f t="shared" si="71"/>
        <v>0</v>
      </c>
      <c r="AW32" s="16">
        <f t="shared" si="71"/>
        <v>0</v>
      </c>
      <c r="AX32" s="16">
        <f t="shared" si="71"/>
        <v>0</v>
      </c>
      <c r="AY32" s="16">
        <f t="shared" si="71"/>
        <v>0</v>
      </c>
      <c r="AZ32" s="16"/>
      <c r="BA32" s="16"/>
      <c r="BB32" s="93">
        <f t="shared" si="62"/>
        <v>0</v>
      </c>
      <c r="BC32" s="93">
        <f t="shared" si="63"/>
        <v>0</v>
      </c>
      <c r="BD32" s="93">
        <f t="shared" si="64"/>
        <v>0</v>
      </c>
      <c r="BE32" s="158">
        <f t="shared" si="65"/>
        <v>0</v>
      </c>
      <c r="BF32" s="159">
        <f t="shared" si="66"/>
        <v>0</v>
      </c>
      <c r="BG32" s="159">
        <f t="shared" si="20"/>
        <v>0</v>
      </c>
      <c r="BH32" s="159">
        <f t="shared" si="21"/>
        <v>0</v>
      </c>
      <c r="BI32" s="159">
        <f t="shared" si="22"/>
        <v>0</v>
      </c>
      <c r="BJ32" s="159">
        <f t="shared" si="23"/>
        <v>0</v>
      </c>
      <c r="BK32" s="159">
        <f t="shared" si="24"/>
        <v>0</v>
      </c>
      <c r="BL32" s="159">
        <f t="shared" si="25"/>
        <v>0</v>
      </c>
      <c r="BM32" s="159">
        <f t="shared" si="6"/>
        <v>0</v>
      </c>
      <c r="BN32" s="159">
        <f t="shared" si="6"/>
        <v>0</v>
      </c>
      <c r="BO32" s="205" t="b">
        <f t="shared" si="26"/>
        <v>0</v>
      </c>
      <c r="BP32" s="214">
        <f t="shared" si="27"/>
        <v>0</v>
      </c>
      <c r="BQ32" s="160">
        <f t="shared" si="28"/>
        <v>0</v>
      </c>
      <c r="BR32" s="160">
        <f t="shared" si="29"/>
        <v>0</v>
      </c>
      <c r="BS32" s="160">
        <f t="shared" si="30"/>
        <v>0</v>
      </c>
      <c r="BT32" s="160">
        <f t="shared" si="31"/>
        <v>0</v>
      </c>
      <c r="BU32" s="160">
        <f t="shared" si="32"/>
        <v>0</v>
      </c>
      <c r="BV32" s="215">
        <f t="shared" si="33"/>
        <v>0</v>
      </c>
      <c r="BW32" s="217">
        <f t="shared" si="34"/>
        <v>0</v>
      </c>
      <c r="BX32" s="206">
        <f t="shared" si="35"/>
        <v>0</v>
      </c>
      <c r="BY32" s="206">
        <f t="shared" si="36"/>
        <v>0</v>
      </c>
      <c r="BZ32" s="206">
        <f t="shared" si="37"/>
        <v>0</v>
      </c>
      <c r="CA32" s="206">
        <f t="shared" si="38"/>
        <v>0</v>
      </c>
      <c r="CB32" s="206">
        <f t="shared" si="39"/>
        <v>0</v>
      </c>
      <c r="CC32" s="218">
        <f t="shared" si="40"/>
        <v>0</v>
      </c>
      <c r="CD32" s="216" t="e">
        <f t="shared" si="41"/>
        <v>#VALUE!</v>
      </c>
      <c r="CE32" s="94" t="e">
        <f t="shared" si="42"/>
        <v>#VALUE!</v>
      </c>
      <c r="CF32" s="94" t="e">
        <f t="shared" si="43"/>
        <v>#VALUE!</v>
      </c>
      <c r="CG32" s="95" t="e">
        <f t="shared" si="44"/>
        <v>#VALUE!</v>
      </c>
      <c r="CH32" s="95" t="e">
        <f t="shared" si="67"/>
        <v>#VALUE!</v>
      </c>
      <c r="CI32" s="95" t="b">
        <f t="shared" si="70"/>
        <v>0</v>
      </c>
      <c r="CJ32" s="76" t="str">
        <f t="shared" si="45"/>
        <v/>
      </c>
      <c r="CK32" s="94" t="e" cm="1">
        <f t="array" aca="1" ref="CK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CL32" s="94" t="str">
        <f t="shared" si="46"/>
        <v/>
      </c>
      <c r="CM32" s="96" t="b">
        <f t="shared" si="47"/>
        <v>0</v>
      </c>
      <c r="CN32" s="130" t="b">
        <f>IFERROR(MATCH(D32,'Avtal för korttidsarbete'!$G$13:$G$1012,0),TRUE)</f>
        <v>1</v>
      </c>
      <c r="CO32" s="130" t="b">
        <f t="shared" si="48"/>
        <v>0</v>
      </c>
      <c r="CP32" s="131" t="str" cm="1">
        <f t="array" ref="CP32">IF(CN32=TRUE,"x",INDEX('Avtal för korttidsarbete'!$E$13:$E$1012,$CN32))</f>
        <v>x</v>
      </c>
      <c r="CQ32" s="131" t="str" cm="1">
        <f t="array" ref="CQ32">IF(CN32=TRUE,"x",INDEX('Avtal för korttidsarbete'!$F$13:$F$1012,$CN32))</f>
        <v>x</v>
      </c>
      <c r="CR32" s="130" t="b">
        <f t="shared" si="49"/>
        <v>0</v>
      </c>
      <c r="CS32" s="165">
        <f t="shared" si="68"/>
        <v>0</v>
      </c>
      <c r="CT32" s="165">
        <f t="shared" si="69"/>
        <v>0</v>
      </c>
      <c r="CU32" s="130" t="b">
        <f t="shared" si="50"/>
        <v>0</v>
      </c>
      <c r="CV32" s="131">
        <f t="shared" si="51"/>
        <v>0</v>
      </c>
      <c r="CW32" s="165">
        <f t="shared" si="52"/>
        <v>0</v>
      </c>
      <c r="CX32" s="186" t="b">
        <f>IFERROR(INDEX('Avtal för korttidsarbete'!R:R,MATCH(D32,'Avtal för korttidsarbete'!$G:$G,0)),TRUE)</f>
        <v>1</v>
      </c>
      <c r="CY32" s="165" t="str">
        <f>IF(CX32,"-",INDEX('Avtal för korttidsarbete'!$D:$D,MATCH(D32,'Avtal för korttidsarbete'!$G:$G,0)))</f>
        <v>-</v>
      </c>
      <c r="CZ32" s="131" t="b">
        <f>IFERROR(G32&gt;INDEX(Uppsägningar!E:E,MATCH(C32,Uppsägningar!C:C,0)),FALSE)</f>
        <v>0</v>
      </c>
    </row>
    <row r="33" spans="1:104" s="30" customFormat="1" x14ac:dyDescent="0.25">
      <c r="A33" s="19">
        <v>18</v>
      </c>
      <c r="B33" s="20"/>
      <c r="C33" s="189"/>
      <c r="D33" s="69"/>
      <c r="E33" s="171">
        <f>IFERROR(INDEX(Admin!$C$7:$C$10,MATCH(CY33,TblNivåValTExt,0)),0)</f>
        <v>0</v>
      </c>
      <c r="F33" s="1"/>
      <c r="G33" s="1"/>
      <c r="H33" s="90"/>
      <c r="I33" s="91"/>
      <c r="J33" s="91"/>
      <c r="K33" s="91"/>
      <c r="L33" s="91"/>
      <c r="M33" s="91"/>
      <c r="N33" s="91"/>
      <c r="O33" s="91"/>
      <c r="P33" s="91"/>
      <c r="Q33" s="91"/>
      <c r="R33" s="91"/>
      <c r="S33" s="91"/>
      <c r="T33" s="91"/>
      <c r="U33" s="91"/>
      <c r="V33" s="91"/>
      <c r="W33" s="225">
        <f t="shared" si="7"/>
        <v>0</v>
      </c>
      <c r="X33" s="134" t="str">
        <f t="shared" si="53"/>
        <v/>
      </c>
      <c r="Y33" s="92" t="b">
        <f t="shared" si="8"/>
        <v>0</v>
      </c>
      <c r="Z33" s="92" t="str">
        <f t="shared" si="54"/>
        <v/>
      </c>
      <c r="AA33" s="92" t="b">
        <f t="shared" si="55"/>
        <v>0</v>
      </c>
      <c r="AB33" s="92" t="str">
        <f t="shared" si="56"/>
        <v/>
      </c>
      <c r="AC33" s="13" t="b">
        <f t="shared" si="9"/>
        <v>0</v>
      </c>
      <c r="AD33" s="92" t="str">
        <f t="shared" si="57"/>
        <v/>
      </c>
      <c r="AE33" s="13" t="b">
        <f t="shared" si="58"/>
        <v>0</v>
      </c>
      <c r="AF33" s="92" t="str">
        <f t="shared" si="59"/>
        <v/>
      </c>
      <c r="AG33" s="13" t="b">
        <f t="shared" si="10"/>
        <v>0</v>
      </c>
      <c r="AH33" s="92" t="str">
        <f t="shared" si="60"/>
        <v/>
      </c>
      <c r="AI33" s="35" t="b">
        <f t="shared" si="11"/>
        <v>0</v>
      </c>
      <c r="AJ33" s="92" t="str">
        <f t="shared" si="61"/>
        <v/>
      </c>
      <c r="AK33" s="35" t="b">
        <f t="shared" si="12"/>
        <v>0</v>
      </c>
      <c r="AL33" s="92" t="str">
        <f t="shared" si="13"/>
        <v/>
      </c>
      <c r="AM33" s="35" t="b">
        <f t="shared" si="14"/>
        <v>0</v>
      </c>
      <c r="AN33" s="92" t="str">
        <f t="shared" si="15"/>
        <v/>
      </c>
      <c r="AO33" s="13" t="b">
        <f t="shared" si="16"/>
        <v>0</v>
      </c>
      <c r="AP33" s="92" t="str">
        <f t="shared" si="15"/>
        <v/>
      </c>
      <c r="AQ33" s="14">
        <f t="shared" si="17"/>
        <v>0</v>
      </c>
      <c r="AR33" s="14">
        <f t="shared" si="18"/>
        <v>0</v>
      </c>
      <c r="AS33" s="16">
        <f t="shared" si="71"/>
        <v>0</v>
      </c>
      <c r="AT33" s="16">
        <f t="shared" si="71"/>
        <v>0</v>
      </c>
      <c r="AU33" s="16">
        <f t="shared" si="71"/>
        <v>0</v>
      </c>
      <c r="AV33" s="16">
        <f t="shared" si="71"/>
        <v>0</v>
      </c>
      <c r="AW33" s="16">
        <f t="shared" si="71"/>
        <v>0</v>
      </c>
      <c r="AX33" s="16">
        <f t="shared" si="71"/>
        <v>0</v>
      </c>
      <c r="AY33" s="16">
        <f t="shared" si="71"/>
        <v>0</v>
      </c>
      <c r="AZ33" s="16"/>
      <c r="BA33" s="16"/>
      <c r="BB33" s="93">
        <f t="shared" si="62"/>
        <v>0</v>
      </c>
      <c r="BC33" s="93">
        <f t="shared" si="63"/>
        <v>0</v>
      </c>
      <c r="BD33" s="93">
        <f t="shared" si="64"/>
        <v>0</v>
      </c>
      <c r="BE33" s="158">
        <f t="shared" si="65"/>
        <v>0</v>
      </c>
      <c r="BF33" s="159">
        <f t="shared" si="66"/>
        <v>0</v>
      </c>
      <c r="BG33" s="159">
        <f t="shared" si="20"/>
        <v>0</v>
      </c>
      <c r="BH33" s="159">
        <f t="shared" si="21"/>
        <v>0</v>
      </c>
      <c r="BI33" s="159">
        <f t="shared" si="22"/>
        <v>0</v>
      </c>
      <c r="BJ33" s="159">
        <f t="shared" si="23"/>
        <v>0</v>
      </c>
      <c r="BK33" s="159">
        <f t="shared" si="24"/>
        <v>0</v>
      </c>
      <c r="BL33" s="159">
        <f t="shared" si="25"/>
        <v>0</v>
      </c>
      <c r="BM33" s="159">
        <f t="shared" si="6"/>
        <v>0</v>
      </c>
      <c r="BN33" s="159">
        <f t="shared" si="6"/>
        <v>0</v>
      </c>
      <c r="BO33" s="205" t="b">
        <f t="shared" si="26"/>
        <v>0</v>
      </c>
      <c r="BP33" s="214">
        <f t="shared" si="27"/>
        <v>0</v>
      </c>
      <c r="BQ33" s="160">
        <f t="shared" si="28"/>
        <v>0</v>
      </c>
      <c r="BR33" s="160">
        <f t="shared" si="29"/>
        <v>0</v>
      </c>
      <c r="BS33" s="160">
        <f t="shared" si="30"/>
        <v>0</v>
      </c>
      <c r="BT33" s="160">
        <f t="shared" si="31"/>
        <v>0</v>
      </c>
      <c r="BU33" s="160">
        <f t="shared" si="32"/>
        <v>0</v>
      </c>
      <c r="BV33" s="215">
        <f t="shared" si="33"/>
        <v>0</v>
      </c>
      <c r="BW33" s="217">
        <f t="shared" si="34"/>
        <v>0</v>
      </c>
      <c r="BX33" s="206">
        <f t="shared" si="35"/>
        <v>0</v>
      </c>
      <c r="BY33" s="206">
        <f t="shared" si="36"/>
        <v>0</v>
      </c>
      <c r="BZ33" s="206">
        <f t="shared" si="37"/>
        <v>0</v>
      </c>
      <c r="CA33" s="206">
        <f t="shared" si="38"/>
        <v>0</v>
      </c>
      <c r="CB33" s="206">
        <f t="shared" si="39"/>
        <v>0</v>
      </c>
      <c r="CC33" s="218">
        <f t="shared" si="40"/>
        <v>0</v>
      </c>
      <c r="CD33" s="216" t="e">
        <f t="shared" si="41"/>
        <v>#VALUE!</v>
      </c>
      <c r="CE33" s="94" t="e">
        <f t="shared" si="42"/>
        <v>#VALUE!</v>
      </c>
      <c r="CF33" s="94" t="e">
        <f t="shared" si="43"/>
        <v>#VALUE!</v>
      </c>
      <c r="CG33" s="95" t="e">
        <f t="shared" si="44"/>
        <v>#VALUE!</v>
      </c>
      <c r="CH33" s="95" t="e">
        <f t="shared" si="67"/>
        <v>#VALUE!</v>
      </c>
      <c r="CI33" s="95" t="b">
        <f t="shared" si="70"/>
        <v>0</v>
      </c>
      <c r="CJ33" s="76" t="str">
        <f t="shared" si="45"/>
        <v/>
      </c>
      <c r="CK33" s="94" t="e" cm="1">
        <f t="array" aca="1" ref="CK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CL33" s="94" t="str">
        <f t="shared" si="46"/>
        <v/>
      </c>
      <c r="CM33" s="96" t="b">
        <f t="shared" si="47"/>
        <v>0</v>
      </c>
      <c r="CN33" s="130" t="b">
        <f>IFERROR(MATCH(D33,'Avtal för korttidsarbete'!$G$13:$G$1012,0),TRUE)</f>
        <v>1</v>
      </c>
      <c r="CO33" s="130" t="b">
        <f t="shared" si="48"/>
        <v>0</v>
      </c>
      <c r="CP33" s="131" t="str" cm="1">
        <f t="array" ref="CP33">IF(CN33=TRUE,"x",INDEX('Avtal för korttidsarbete'!$E$13:$E$1012,$CN33))</f>
        <v>x</v>
      </c>
      <c r="CQ33" s="131" t="str" cm="1">
        <f t="array" ref="CQ33">IF(CN33=TRUE,"x",INDEX('Avtal för korttidsarbete'!$F$13:$F$1012,$CN33))</f>
        <v>x</v>
      </c>
      <c r="CR33" s="130" t="b">
        <f t="shared" si="49"/>
        <v>0</v>
      </c>
      <c r="CS33" s="165">
        <f t="shared" si="68"/>
        <v>0</v>
      </c>
      <c r="CT33" s="165">
        <f t="shared" si="69"/>
        <v>0</v>
      </c>
      <c r="CU33" s="130" t="b">
        <f t="shared" si="50"/>
        <v>0</v>
      </c>
      <c r="CV33" s="131">
        <f t="shared" si="51"/>
        <v>0</v>
      </c>
      <c r="CW33" s="165">
        <f t="shared" si="52"/>
        <v>0</v>
      </c>
      <c r="CX33" s="186" t="b">
        <f>IFERROR(INDEX('Avtal för korttidsarbete'!R:R,MATCH(D33,'Avtal för korttidsarbete'!$G:$G,0)),TRUE)</f>
        <v>1</v>
      </c>
      <c r="CY33" s="165" t="str">
        <f>IF(CX33,"-",INDEX('Avtal för korttidsarbete'!$D:$D,MATCH(D33,'Avtal för korttidsarbete'!$G:$G,0)))</f>
        <v>-</v>
      </c>
      <c r="CZ33" s="131" t="b">
        <f>IFERROR(G33&gt;INDEX(Uppsägningar!E:E,MATCH(C33,Uppsägningar!C:C,0)),FALSE)</f>
        <v>0</v>
      </c>
    </row>
    <row r="34" spans="1:104" s="30" customFormat="1" x14ac:dyDescent="0.25">
      <c r="A34" s="19">
        <v>19</v>
      </c>
      <c r="B34" s="20"/>
      <c r="C34" s="189"/>
      <c r="D34" s="69"/>
      <c r="E34" s="171">
        <f>IFERROR(INDEX(Admin!$C$7:$C$10,MATCH(CY34,TblNivåValTExt,0)),0)</f>
        <v>0</v>
      </c>
      <c r="F34" s="1"/>
      <c r="G34" s="1"/>
      <c r="H34" s="90"/>
      <c r="I34" s="91"/>
      <c r="J34" s="91"/>
      <c r="K34" s="91"/>
      <c r="L34" s="91"/>
      <c r="M34" s="91"/>
      <c r="N34" s="91"/>
      <c r="O34" s="91"/>
      <c r="P34" s="91"/>
      <c r="Q34" s="91"/>
      <c r="R34" s="91"/>
      <c r="S34" s="91"/>
      <c r="T34" s="91"/>
      <c r="U34" s="91"/>
      <c r="V34" s="91"/>
      <c r="W34" s="225">
        <f t="shared" si="7"/>
        <v>0</v>
      </c>
      <c r="X34" s="134" t="str">
        <f t="shared" si="53"/>
        <v/>
      </c>
      <c r="Y34" s="92" t="b">
        <f t="shared" si="8"/>
        <v>0</v>
      </c>
      <c r="Z34" s="92" t="str">
        <f t="shared" si="54"/>
        <v/>
      </c>
      <c r="AA34" s="92" t="b">
        <f t="shared" si="55"/>
        <v>0</v>
      </c>
      <c r="AB34" s="92" t="str">
        <f t="shared" si="56"/>
        <v/>
      </c>
      <c r="AC34" s="13" t="b">
        <f t="shared" si="9"/>
        <v>0</v>
      </c>
      <c r="AD34" s="92" t="str">
        <f t="shared" si="57"/>
        <v/>
      </c>
      <c r="AE34" s="13" t="b">
        <f t="shared" si="58"/>
        <v>0</v>
      </c>
      <c r="AF34" s="92" t="str">
        <f t="shared" si="59"/>
        <v/>
      </c>
      <c r="AG34" s="13" t="b">
        <f t="shared" si="10"/>
        <v>0</v>
      </c>
      <c r="AH34" s="92" t="str">
        <f t="shared" si="60"/>
        <v/>
      </c>
      <c r="AI34" s="35" t="b">
        <f t="shared" si="11"/>
        <v>0</v>
      </c>
      <c r="AJ34" s="92" t="str">
        <f t="shared" si="61"/>
        <v/>
      </c>
      <c r="AK34" s="35" t="b">
        <f t="shared" si="12"/>
        <v>0</v>
      </c>
      <c r="AL34" s="92" t="str">
        <f t="shared" si="13"/>
        <v/>
      </c>
      <c r="AM34" s="35" t="b">
        <f t="shared" si="14"/>
        <v>0</v>
      </c>
      <c r="AN34" s="92" t="str">
        <f t="shared" si="15"/>
        <v/>
      </c>
      <c r="AO34" s="13" t="b">
        <f t="shared" si="16"/>
        <v>0</v>
      </c>
      <c r="AP34" s="92" t="str">
        <f t="shared" si="15"/>
        <v/>
      </c>
      <c r="AQ34" s="14">
        <f t="shared" si="17"/>
        <v>0</v>
      </c>
      <c r="AR34" s="14">
        <f t="shared" si="18"/>
        <v>0</v>
      </c>
      <c r="AS34" s="16">
        <f t="shared" si="71"/>
        <v>0</v>
      </c>
      <c r="AT34" s="16">
        <f t="shared" si="71"/>
        <v>0</v>
      </c>
      <c r="AU34" s="16">
        <f t="shared" si="71"/>
        <v>0</v>
      </c>
      <c r="AV34" s="16">
        <f t="shared" si="71"/>
        <v>0</v>
      </c>
      <c r="AW34" s="16">
        <f t="shared" si="71"/>
        <v>0</v>
      </c>
      <c r="AX34" s="16">
        <f t="shared" si="71"/>
        <v>0</v>
      </c>
      <c r="AY34" s="16">
        <f t="shared" si="71"/>
        <v>0</v>
      </c>
      <c r="AZ34" s="16"/>
      <c r="BA34" s="16"/>
      <c r="BB34" s="93">
        <f t="shared" si="62"/>
        <v>0</v>
      </c>
      <c r="BC34" s="93">
        <f t="shared" si="63"/>
        <v>0</v>
      </c>
      <c r="BD34" s="93">
        <f t="shared" si="64"/>
        <v>0</v>
      </c>
      <c r="BE34" s="158">
        <f t="shared" si="65"/>
        <v>0</v>
      </c>
      <c r="BF34" s="159">
        <f t="shared" si="66"/>
        <v>0</v>
      </c>
      <c r="BG34" s="159">
        <f t="shared" si="20"/>
        <v>0</v>
      </c>
      <c r="BH34" s="159">
        <f t="shared" si="21"/>
        <v>0</v>
      </c>
      <c r="BI34" s="159">
        <f t="shared" si="22"/>
        <v>0</v>
      </c>
      <c r="BJ34" s="159">
        <f t="shared" si="23"/>
        <v>0</v>
      </c>
      <c r="BK34" s="159">
        <f t="shared" si="24"/>
        <v>0</v>
      </c>
      <c r="BL34" s="159">
        <f t="shared" si="25"/>
        <v>0</v>
      </c>
      <c r="BM34" s="159">
        <f t="shared" si="6"/>
        <v>0</v>
      </c>
      <c r="BN34" s="159">
        <f t="shared" si="6"/>
        <v>0</v>
      </c>
      <c r="BO34" s="205" t="b">
        <f t="shared" si="26"/>
        <v>0</v>
      </c>
      <c r="BP34" s="214">
        <f t="shared" si="27"/>
        <v>0</v>
      </c>
      <c r="BQ34" s="160">
        <f t="shared" si="28"/>
        <v>0</v>
      </c>
      <c r="BR34" s="160">
        <f t="shared" si="29"/>
        <v>0</v>
      </c>
      <c r="BS34" s="160">
        <f t="shared" si="30"/>
        <v>0</v>
      </c>
      <c r="BT34" s="160">
        <f t="shared" si="31"/>
        <v>0</v>
      </c>
      <c r="BU34" s="160">
        <f t="shared" si="32"/>
        <v>0</v>
      </c>
      <c r="BV34" s="215">
        <f t="shared" si="33"/>
        <v>0</v>
      </c>
      <c r="BW34" s="217">
        <f t="shared" si="34"/>
        <v>0</v>
      </c>
      <c r="BX34" s="206">
        <f t="shared" si="35"/>
        <v>0</v>
      </c>
      <c r="BY34" s="206">
        <f t="shared" si="36"/>
        <v>0</v>
      </c>
      <c r="BZ34" s="206">
        <f t="shared" si="37"/>
        <v>0</v>
      </c>
      <c r="CA34" s="206">
        <f t="shared" si="38"/>
        <v>0</v>
      </c>
      <c r="CB34" s="206">
        <f t="shared" si="39"/>
        <v>0</v>
      </c>
      <c r="CC34" s="218">
        <f t="shared" si="40"/>
        <v>0</v>
      </c>
      <c r="CD34" s="216" t="e">
        <f t="shared" si="41"/>
        <v>#VALUE!</v>
      </c>
      <c r="CE34" s="94" t="e">
        <f t="shared" si="42"/>
        <v>#VALUE!</v>
      </c>
      <c r="CF34" s="94" t="e">
        <f t="shared" si="43"/>
        <v>#VALUE!</v>
      </c>
      <c r="CG34" s="95" t="e">
        <f t="shared" si="44"/>
        <v>#VALUE!</v>
      </c>
      <c r="CH34" s="95" t="e">
        <f t="shared" si="67"/>
        <v>#VALUE!</v>
      </c>
      <c r="CI34" s="95" t="b">
        <f t="shared" si="70"/>
        <v>0</v>
      </c>
      <c r="CJ34" s="76" t="str">
        <f t="shared" si="45"/>
        <v/>
      </c>
      <c r="CK34" s="94" t="e" cm="1">
        <f t="array" aca="1" ref="CK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CL34" s="94" t="str">
        <f t="shared" si="46"/>
        <v/>
      </c>
      <c r="CM34" s="96" t="b">
        <f t="shared" si="47"/>
        <v>0</v>
      </c>
      <c r="CN34" s="130" t="b">
        <f>IFERROR(MATCH(D34,'Avtal för korttidsarbete'!$G$13:$G$1012,0),TRUE)</f>
        <v>1</v>
      </c>
      <c r="CO34" s="130" t="b">
        <f t="shared" si="48"/>
        <v>0</v>
      </c>
      <c r="CP34" s="131" t="str" cm="1">
        <f t="array" ref="CP34">IF(CN34=TRUE,"x",INDEX('Avtal för korttidsarbete'!$E$13:$E$1012,$CN34))</f>
        <v>x</v>
      </c>
      <c r="CQ34" s="131" t="str" cm="1">
        <f t="array" ref="CQ34">IF(CN34=TRUE,"x",INDEX('Avtal för korttidsarbete'!$F$13:$F$1012,$CN34))</f>
        <v>x</v>
      </c>
      <c r="CR34" s="130" t="b">
        <f t="shared" si="49"/>
        <v>0</v>
      </c>
      <c r="CS34" s="165">
        <f t="shared" si="68"/>
        <v>0</v>
      </c>
      <c r="CT34" s="165">
        <f t="shared" si="69"/>
        <v>0</v>
      </c>
      <c r="CU34" s="130" t="b">
        <f t="shared" si="50"/>
        <v>0</v>
      </c>
      <c r="CV34" s="131">
        <f t="shared" si="51"/>
        <v>0</v>
      </c>
      <c r="CW34" s="165">
        <f t="shared" si="52"/>
        <v>0</v>
      </c>
      <c r="CX34" s="186" t="b">
        <f>IFERROR(INDEX('Avtal för korttidsarbete'!R:R,MATCH(D34,'Avtal för korttidsarbete'!$G:$G,0)),TRUE)</f>
        <v>1</v>
      </c>
      <c r="CY34" s="165" t="str">
        <f>IF(CX34,"-",INDEX('Avtal för korttidsarbete'!$D:$D,MATCH(D34,'Avtal för korttidsarbete'!$G:$G,0)))</f>
        <v>-</v>
      </c>
      <c r="CZ34" s="131" t="b">
        <f>IFERROR(G34&gt;INDEX(Uppsägningar!E:E,MATCH(C34,Uppsägningar!C:C,0)),FALSE)</f>
        <v>0</v>
      </c>
    </row>
    <row r="35" spans="1:104" s="30" customFormat="1" x14ac:dyDescent="0.25">
      <c r="A35" s="19">
        <v>20</v>
      </c>
      <c r="B35" s="20"/>
      <c r="C35" s="189"/>
      <c r="D35" s="69"/>
      <c r="E35" s="171">
        <f>IFERROR(INDEX(Admin!$C$7:$C$10,MATCH(CY35,TblNivåValTExt,0)),0)</f>
        <v>0</v>
      </c>
      <c r="F35" s="1"/>
      <c r="G35" s="1"/>
      <c r="H35" s="90"/>
      <c r="I35" s="91"/>
      <c r="J35" s="91"/>
      <c r="K35" s="91"/>
      <c r="L35" s="91"/>
      <c r="M35" s="91"/>
      <c r="N35" s="91"/>
      <c r="O35" s="91"/>
      <c r="P35" s="91"/>
      <c r="Q35" s="91"/>
      <c r="R35" s="91"/>
      <c r="S35" s="91"/>
      <c r="T35" s="91"/>
      <c r="U35" s="91"/>
      <c r="V35" s="91"/>
      <c r="W35" s="225">
        <f t="shared" si="7"/>
        <v>0</v>
      </c>
      <c r="X35" s="134" t="str">
        <f t="shared" si="53"/>
        <v/>
      </c>
      <c r="Y35" s="92" t="b">
        <f t="shared" si="8"/>
        <v>0</v>
      </c>
      <c r="Z35" s="92" t="str">
        <f t="shared" si="54"/>
        <v/>
      </c>
      <c r="AA35" s="92" t="b">
        <f t="shared" si="55"/>
        <v>0</v>
      </c>
      <c r="AB35" s="92" t="str">
        <f t="shared" si="56"/>
        <v/>
      </c>
      <c r="AC35" s="13" t="b">
        <f t="shared" si="9"/>
        <v>0</v>
      </c>
      <c r="AD35" s="92" t="str">
        <f t="shared" si="57"/>
        <v/>
      </c>
      <c r="AE35" s="13" t="b">
        <f t="shared" si="58"/>
        <v>0</v>
      </c>
      <c r="AF35" s="92" t="str">
        <f t="shared" si="59"/>
        <v/>
      </c>
      <c r="AG35" s="13" t="b">
        <f t="shared" si="10"/>
        <v>0</v>
      </c>
      <c r="AH35" s="92" t="str">
        <f t="shared" si="60"/>
        <v/>
      </c>
      <c r="AI35" s="35" t="b">
        <f t="shared" si="11"/>
        <v>0</v>
      </c>
      <c r="AJ35" s="92" t="str">
        <f t="shared" si="61"/>
        <v/>
      </c>
      <c r="AK35" s="35" t="b">
        <f t="shared" si="12"/>
        <v>0</v>
      </c>
      <c r="AL35" s="92" t="str">
        <f t="shared" si="13"/>
        <v/>
      </c>
      <c r="AM35" s="35" t="b">
        <f t="shared" si="14"/>
        <v>0</v>
      </c>
      <c r="AN35" s="92" t="str">
        <f t="shared" si="15"/>
        <v/>
      </c>
      <c r="AO35" s="13" t="b">
        <f t="shared" si="16"/>
        <v>0</v>
      </c>
      <c r="AP35" s="92" t="str">
        <f t="shared" si="15"/>
        <v/>
      </c>
      <c r="AQ35" s="14">
        <f t="shared" si="17"/>
        <v>0</v>
      </c>
      <c r="AR35" s="14">
        <f t="shared" si="18"/>
        <v>0</v>
      </c>
      <c r="AS35" s="16">
        <f t="shared" si="71"/>
        <v>0</v>
      </c>
      <c r="AT35" s="16">
        <f t="shared" si="71"/>
        <v>0</v>
      </c>
      <c r="AU35" s="16">
        <f t="shared" si="71"/>
        <v>0</v>
      </c>
      <c r="AV35" s="16">
        <f t="shared" si="71"/>
        <v>0</v>
      </c>
      <c r="AW35" s="16">
        <f t="shared" si="71"/>
        <v>0</v>
      </c>
      <c r="AX35" s="16">
        <f t="shared" si="71"/>
        <v>0</v>
      </c>
      <c r="AY35" s="16">
        <f t="shared" si="71"/>
        <v>0</v>
      </c>
      <c r="AZ35" s="16"/>
      <c r="BA35" s="16"/>
      <c r="BB35" s="93">
        <f t="shared" si="62"/>
        <v>0</v>
      </c>
      <c r="BC35" s="93">
        <f t="shared" si="63"/>
        <v>0</v>
      </c>
      <c r="BD35" s="93">
        <f t="shared" si="64"/>
        <v>0</v>
      </c>
      <c r="BE35" s="158">
        <f t="shared" si="65"/>
        <v>0</v>
      </c>
      <c r="BF35" s="159">
        <f t="shared" si="66"/>
        <v>0</v>
      </c>
      <c r="BG35" s="159">
        <f t="shared" si="20"/>
        <v>0</v>
      </c>
      <c r="BH35" s="159">
        <f t="shared" si="21"/>
        <v>0</v>
      </c>
      <c r="BI35" s="159">
        <f t="shared" si="22"/>
        <v>0</v>
      </c>
      <c r="BJ35" s="159">
        <f t="shared" si="23"/>
        <v>0</v>
      </c>
      <c r="BK35" s="159">
        <f t="shared" si="24"/>
        <v>0</v>
      </c>
      <c r="BL35" s="159">
        <f t="shared" si="25"/>
        <v>0</v>
      </c>
      <c r="BM35" s="159">
        <f t="shared" si="6"/>
        <v>0</v>
      </c>
      <c r="BN35" s="159">
        <f t="shared" si="6"/>
        <v>0</v>
      </c>
      <c r="BO35" s="205" t="b">
        <f t="shared" si="26"/>
        <v>0</v>
      </c>
      <c r="BP35" s="214">
        <f t="shared" si="27"/>
        <v>0</v>
      </c>
      <c r="BQ35" s="160">
        <f t="shared" si="28"/>
        <v>0</v>
      </c>
      <c r="BR35" s="160">
        <f t="shared" si="29"/>
        <v>0</v>
      </c>
      <c r="BS35" s="160">
        <f t="shared" si="30"/>
        <v>0</v>
      </c>
      <c r="BT35" s="160">
        <f t="shared" si="31"/>
        <v>0</v>
      </c>
      <c r="BU35" s="160">
        <f t="shared" si="32"/>
        <v>0</v>
      </c>
      <c r="BV35" s="215">
        <f t="shared" si="33"/>
        <v>0</v>
      </c>
      <c r="BW35" s="217">
        <f t="shared" si="34"/>
        <v>0</v>
      </c>
      <c r="BX35" s="206">
        <f t="shared" si="35"/>
        <v>0</v>
      </c>
      <c r="BY35" s="206">
        <f t="shared" si="36"/>
        <v>0</v>
      </c>
      <c r="BZ35" s="206">
        <f t="shared" si="37"/>
        <v>0</v>
      </c>
      <c r="CA35" s="206">
        <f t="shared" si="38"/>
        <v>0</v>
      </c>
      <c r="CB35" s="206">
        <f t="shared" si="39"/>
        <v>0</v>
      </c>
      <c r="CC35" s="218">
        <f t="shared" si="40"/>
        <v>0</v>
      </c>
      <c r="CD35" s="216" t="e">
        <f t="shared" si="41"/>
        <v>#VALUE!</v>
      </c>
      <c r="CE35" s="94" t="e">
        <f t="shared" si="42"/>
        <v>#VALUE!</v>
      </c>
      <c r="CF35" s="94" t="e">
        <f t="shared" si="43"/>
        <v>#VALUE!</v>
      </c>
      <c r="CG35" s="95" t="e">
        <f t="shared" si="44"/>
        <v>#VALUE!</v>
      </c>
      <c r="CH35" s="95" t="e">
        <f t="shared" si="67"/>
        <v>#VALUE!</v>
      </c>
      <c r="CI35" s="95" t="b">
        <f t="shared" si="70"/>
        <v>0</v>
      </c>
      <c r="CJ35" s="76" t="str">
        <f t="shared" si="45"/>
        <v/>
      </c>
      <c r="CK35" s="94" t="e" cm="1">
        <f t="array" aca="1" ref="CK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CL35" s="94" t="str">
        <f t="shared" si="46"/>
        <v/>
      </c>
      <c r="CM35" s="96" t="b">
        <f t="shared" si="47"/>
        <v>0</v>
      </c>
      <c r="CN35" s="130" t="b">
        <f>IFERROR(MATCH(D35,'Avtal för korttidsarbete'!$G$13:$G$1012,0),TRUE)</f>
        <v>1</v>
      </c>
      <c r="CO35" s="130" t="b">
        <f t="shared" si="48"/>
        <v>0</v>
      </c>
      <c r="CP35" s="131" t="str" cm="1">
        <f t="array" ref="CP35">IF(CN35=TRUE,"x",INDEX('Avtal för korttidsarbete'!$E$13:$E$1012,$CN35))</f>
        <v>x</v>
      </c>
      <c r="CQ35" s="131" t="str" cm="1">
        <f t="array" ref="CQ35">IF(CN35=TRUE,"x",INDEX('Avtal för korttidsarbete'!$F$13:$F$1012,$CN35))</f>
        <v>x</v>
      </c>
      <c r="CR35" s="130" t="b">
        <f t="shared" si="49"/>
        <v>0</v>
      </c>
      <c r="CS35" s="165">
        <f t="shared" si="68"/>
        <v>0</v>
      </c>
      <c r="CT35" s="165">
        <f t="shared" si="69"/>
        <v>0</v>
      </c>
      <c r="CU35" s="130" t="b">
        <f t="shared" si="50"/>
        <v>0</v>
      </c>
      <c r="CV35" s="131">
        <f t="shared" si="51"/>
        <v>0</v>
      </c>
      <c r="CW35" s="165">
        <f t="shared" si="52"/>
        <v>0</v>
      </c>
      <c r="CX35" s="186" t="b">
        <f>IFERROR(INDEX('Avtal för korttidsarbete'!R:R,MATCH(D35,'Avtal för korttidsarbete'!$G:$G,0)),TRUE)</f>
        <v>1</v>
      </c>
      <c r="CY35" s="165" t="str">
        <f>IF(CX35,"-",INDEX('Avtal för korttidsarbete'!$D:$D,MATCH(D35,'Avtal för korttidsarbete'!$G:$G,0)))</f>
        <v>-</v>
      </c>
      <c r="CZ35" s="131" t="b">
        <f>IFERROR(G35&gt;INDEX(Uppsägningar!E:E,MATCH(C35,Uppsägningar!C:C,0)),FALSE)</f>
        <v>0</v>
      </c>
    </row>
    <row r="36" spans="1:104" s="30" customFormat="1" x14ac:dyDescent="0.25">
      <c r="A36" s="19">
        <v>21</v>
      </c>
      <c r="B36" s="20"/>
      <c r="C36" s="189"/>
      <c r="D36" s="69"/>
      <c r="E36" s="171">
        <f>IFERROR(INDEX(Admin!$C$7:$C$10,MATCH(CY36,TblNivåValTExt,0)),0)</f>
        <v>0</v>
      </c>
      <c r="F36" s="1"/>
      <c r="G36" s="1"/>
      <c r="H36" s="90"/>
      <c r="I36" s="91"/>
      <c r="J36" s="91"/>
      <c r="K36" s="91"/>
      <c r="L36" s="91"/>
      <c r="M36" s="91"/>
      <c r="N36" s="91"/>
      <c r="O36" s="91"/>
      <c r="P36" s="91"/>
      <c r="Q36" s="91"/>
      <c r="R36" s="91"/>
      <c r="S36" s="91"/>
      <c r="T36" s="91"/>
      <c r="U36" s="91"/>
      <c r="V36" s="91"/>
      <c r="W36" s="225">
        <f t="shared" si="7"/>
        <v>0</v>
      </c>
      <c r="X36" s="134" t="str">
        <f t="shared" si="53"/>
        <v/>
      </c>
      <c r="Y36" s="92" t="b">
        <f t="shared" si="8"/>
        <v>0</v>
      </c>
      <c r="Z36" s="92" t="str">
        <f t="shared" si="54"/>
        <v/>
      </c>
      <c r="AA36" s="92" t="b">
        <f t="shared" si="55"/>
        <v>0</v>
      </c>
      <c r="AB36" s="92" t="str">
        <f t="shared" si="56"/>
        <v/>
      </c>
      <c r="AC36" s="13" t="b">
        <f t="shared" si="9"/>
        <v>0</v>
      </c>
      <c r="AD36" s="92" t="str">
        <f t="shared" si="57"/>
        <v/>
      </c>
      <c r="AE36" s="13" t="b">
        <f t="shared" si="58"/>
        <v>0</v>
      </c>
      <c r="AF36" s="92" t="str">
        <f t="shared" si="59"/>
        <v/>
      </c>
      <c r="AG36" s="13" t="b">
        <f t="shared" si="10"/>
        <v>0</v>
      </c>
      <c r="AH36" s="92" t="str">
        <f t="shared" si="60"/>
        <v/>
      </c>
      <c r="AI36" s="35" t="b">
        <f t="shared" si="11"/>
        <v>0</v>
      </c>
      <c r="AJ36" s="92" t="str">
        <f t="shared" si="61"/>
        <v/>
      </c>
      <c r="AK36" s="35" t="b">
        <f t="shared" si="12"/>
        <v>0</v>
      </c>
      <c r="AL36" s="92" t="str">
        <f t="shared" si="13"/>
        <v/>
      </c>
      <c r="AM36" s="35" t="b">
        <f t="shared" si="14"/>
        <v>0</v>
      </c>
      <c r="AN36" s="92" t="str">
        <f t="shared" si="15"/>
        <v/>
      </c>
      <c r="AO36" s="13" t="b">
        <f t="shared" si="16"/>
        <v>0</v>
      </c>
      <c r="AP36" s="92" t="str">
        <f t="shared" si="15"/>
        <v/>
      </c>
      <c r="AQ36" s="14">
        <f t="shared" si="17"/>
        <v>0</v>
      </c>
      <c r="AR36" s="14">
        <f t="shared" si="18"/>
        <v>0</v>
      </c>
      <c r="AS36" s="16">
        <f t="shared" ref="AS36:AY45" si="72">IF(OR(AS$11=FALSE,$F36="",MIN($G36,AS$10,$AR36)-MAX($F36,AS$8,$AQ36)&lt;0),0,MIN($G36,AS$10,$AR36)-MAX($F36,AS$8,$AQ36)+1)</f>
        <v>0</v>
      </c>
      <c r="AT36" s="16">
        <f t="shared" si="72"/>
        <v>0</v>
      </c>
      <c r="AU36" s="16">
        <f t="shared" si="72"/>
        <v>0</v>
      </c>
      <c r="AV36" s="16">
        <f t="shared" si="72"/>
        <v>0</v>
      </c>
      <c r="AW36" s="16">
        <f t="shared" si="72"/>
        <v>0</v>
      </c>
      <c r="AX36" s="16">
        <f t="shared" si="72"/>
        <v>0</v>
      </c>
      <c r="AY36" s="16">
        <f t="shared" si="72"/>
        <v>0</v>
      </c>
      <c r="AZ36" s="16"/>
      <c r="BA36" s="16"/>
      <c r="BB36" s="93">
        <f t="shared" si="62"/>
        <v>0</v>
      </c>
      <c r="BC36" s="93">
        <f t="shared" si="63"/>
        <v>0</v>
      </c>
      <c r="BD36" s="93">
        <f t="shared" si="64"/>
        <v>0</v>
      </c>
      <c r="BE36" s="158">
        <f t="shared" si="65"/>
        <v>0</v>
      </c>
      <c r="BF36" s="159">
        <f t="shared" si="66"/>
        <v>0</v>
      </c>
      <c r="BG36" s="159">
        <f t="shared" si="20"/>
        <v>0</v>
      </c>
      <c r="BH36" s="159">
        <f t="shared" si="21"/>
        <v>0</v>
      </c>
      <c r="BI36" s="159">
        <f t="shared" si="22"/>
        <v>0</v>
      </c>
      <c r="BJ36" s="159">
        <f t="shared" si="23"/>
        <v>0</v>
      </c>
      <c r="BK36" s="159">
        <f t="shared" si="24"/>
        <v>0</v>
      </c>
      <c r="BL36" s="159">
        <f t="shared" si="25"/>
        <v>0</v>
      </c>
      <c r="BM36" s="159">
        <f t="shared" si="6"/>
        <v>0</v>
      </c>
      <c r="BN36" s="159">
        <f t="shared" si="6"/>
        <v>0</v>
      </c>
      <c r="BO36" s="205" t="b">
        <f t="shared" si="26"/>
        <v>0</v>
      </c>
      <c r="BP36" s="214">
        <f t="shared" si="27"/>
        <v>0</v>
      </c>
      <c r="BQ36" s="160">
        <f t="shared" si="28"/>
        <v>0</v>
      </c>
      <c r="BR36" s="160">
        <f t="shared" si="29"/>
        <v>0</v>
      </c>
      <c r="BS36" s="160">
        <f t="shared" si="30"/>
        <v>0</v>
      </c>
      <c r="BT36" s="160">
        <f t="shared" si="31"/>
        <v>0</v>
      </c>
      <c r="BU36" s="160">
        <f t="shared" si="32"/>
        <v>0</v>
      </c>
      <c r="BV36" s="215">
        <f t="shared" si="33"/>
        <v>0</v>
      </c>
      <c r="BW36" s="217">
        <f t="shared" si="34"/>
        <v>0</v>
      </c>
      <c r="BX36" s="206">
        <f t="shared" si="35"/>
        <v>0</v>
      </c>
      <c r="BY36" s="206">
        <f t="shared" si="36"/>
        <v>0</v>
      </c>
      <c r="BZ36" s="206">
        <f t="shared" si="37"/>
        <v>0</v>
      </c>
      <c r="CA36" s="206">
        <f t="shared" si="38"/>
        <v>0</v>
      </c>
      <c r="CB36" s="206">
        <f t="shared" si="39"/>
        <v>0</v>
      </c>
      <c r="CC36" s="218">
        <f t="shared" si="40"/>
        <v>0</v>
      </c>
      <c r="CD36" s="216" t="e">
        <f t="shared" si="41"/>
        <v>#VALUE!</v>
      </c>
      <c r="CE36" s="94" t="e">
        <f t="shared" si="42"/>
        <v>#VALUE!</v>
      </c>
      <c r="CF36" s="94" t="e">
        <f t="shared" si="43"/>
        <v>#VALUE!</v>
      </c>
      <c r="CG36" s="95" t="e">
        <f t="shared" si="44"/>
        <v>#VALUE!</v>
      </c>
      <c r="CH36" s="95" t="e">
        <f t="shared" si="67"/>
        <v>#VALUE!</v>
      </c>
      <c r="CI36" s="95" t="b">
        <f t="shared" si="70"/>
        <v>0</v>
      </c>
      <c r="CJ36" s="76" t="str">
        <f t="shared" si="45"/>
        <v/>
      </c>
      <c r="CK36" s="94" t="e" cm="1">
        <f t="array" aca="1" ref="CK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CL36" s="94" t="str">
        <f t="shared" si="46"/>
        <v/>
      </c>
      <c r="CM36" s="96" t="b">
        <f t="shared" si="47"/>
        <v>0</v>
      </c>
      <c r="CN36" s="130" t="b">
        <f>IFERROR(MATCH(D36,'Avtal för korttidsarbete'!$G$13:$G$1012,0),TRUE)</f>
        <v>1</v>
      </c>
      <c r="CO36" s="130" t="b">
        <f t="shared" si="48"/>
        <v>0</v>
      </c>
      <c r="CP36" s="131" t="str" cm="1">
        <f t="array" ref="CP36">IF(CN36=TRUE,"x",INDEX('Avtal för korttidsarbete'!$E$13:$E$1012,$CN36))</f>
        <v>x</v>
      </c>
      <c r="CQ36" s="131" t="str" cm="1">
        <f t="array" ref="CQ36">IF(CN36=TRUE,"x",INDEX('Avtal för korttidsarbete'!$F$13:$F$1012,$CN36))</f>
        <v>x</v>
      </c>
      <c r="CR36" s="130" t="b">
        <f t="shared" si="49"/>
        <v>0</v>
      </c>
      <c r="CS36" s="165">
        <f t="shared" si="68"/>
        <v>0</v>
      </c>
      <c r="CT36" s="165">
        <f t="shared" si="69"/>
        <v>0</v>
      </c>
      <c r="CU36" s="130" t="b">
        <f t="shared" si="50"/>
        <v>0</v>
      </c>
      <c r="CV36" s="131">
        <f t="shared" si="51"/>
        <v>0</v>
      </c>
      <c r="CW36" s="165">
        <f t="shared" si="52"/>
        <v>0</v>
      </c>
      <c r="CX36" s="186" t="b">
        <f>IFERROR(INDEX('Avtal för korttidsarbete'!R:R,MATCH(D36,'Avtal för korttidsarbete'!$G:$G,0)),TRUE)</f>
        <v>1</v>
      </c>
      <c r="CY36" s="165" t="str">
        <f>IF(CX36,"-",INDEX('Avtal för korttidsarbete'!$D:$D,MATCH(D36,'Avtal för korttidsarbete'!$G:$G,0)))</f>
        <v>-</v>
      </c>
      <c r="CZ36" s="131" t="b">
        <f>IFERROR(G36&gt;INDEX(Uppsägningar!E:E,MATCH(C36,Uppsägningar!C:C,0)),FALSE)</f>
        <v>0</v>
      </c>
    </row>
    <row r="37" spans="1:104" s="30" customFormat="1" x14ac:dyDescent="0.25">
      <c r="A37" s="19">
        <v>22</v>
      </c>
      <c r="B37" s="20"/>
      <c r="C37" s="189"/>
      <c r="D37" s="69"/>
      <c r="E37" s="171">
        <f>IFERROR(INDEX(Admin!$C$7:$C$10,MATCH(CY37,TblNivåValTExt,0)),0)</f>
        <v>0</v>
      </c>
      <c r="F37" s="1"/>
      <c r="G37" s="1"/>
      <c r="H37" s="90"/>
      <c r="I37" s="91"/>
      <c r="J37" s="91"/>
      <c r="K37" s="91"/>
      <c r="L37" s="91"/>
      <c r="M37" s="91"/>
      <c r="N37" s="91"/>
      <c r="O37" s="91"/>
      <c r="P37" s="91"/>
      <c r="Q37" s="91"/>
      <c r="R37" s="91"/>
      <c r="S37" s="91"/>
      <c r="T37" s="91"/>
      <c r="U37" s="91"/>
      <c r="V37" s="91"/>
      <c r="W37" s="225">
        <f t="shared" si="7"/>
        <v>0</v>
      </c>
      <c r="X37" s="134" t="str">
        <f t="shared" si="53"/>
        <v/>
      </c>
      <c r="Y37" s="92" t="b">
        <f t="shared" si="8"/>
        <v>0</v>
      </c>
      <c r="Z37" s="92" t="str">
        <f t="shared" si="54"/>
        <v/>
      </c>
      <c r="AA37" s="92" t="b">
        <f t="shared" si="55"/>
        <v>0</v>
      </c>
      <c r="AB37" s="92" t="str">
        <f t="shared" si="56"/>
        <v/>
      </c>
      <c r="AC37" s="13" t="b">
        <f t="shared" si="9"/>
        <v>0</v>
      </c>
      <c r="AD37" s="92" t="str">
        <f t="shared" si="57"/>
        <v/>
      </c>
      <c r="AE37" s="13" t="b">
        <f t="shared" si="58"/>
        <v>0</v>
      </c>
      <c r="AF37" s="92" t="str">
        <f t="shared" si="59"/>
        <v/>
      </c>
      <c r="AG37" s="13" t="b">
        <f t="shared" si="10"/>
        <v>0</v>
      </c>
      <c r="AH37" s="92" t="str">
        <f t="shared" si="60"/>
        <v/>
      </c>
      <c r="AI37" s="35" t="b">
        <f t="shared" si="11"/>
        <v>0</v>
      </c>
      <c r="AJ37" s="92" t="str">
        <f t="shared" si="61"/>
        <v/>
      </c>
      <c r="AK37" s="35" t="b">
        <f t="shared" si="12"/>
        <v>0</v>
      </c>
      <c r="AL37" s="92" t="str">
        <f t="shared" si="13"/>
        <v/>
      </c>
      <c r="AM37" s="35" t="b">
        <f t="shared" si="14"/>
        <v>0</v>
      </c>
      <c r="AN37" s="92" t="str">
        <f t="shared" si="15"/>
        <v/>
      </c>
      <c r="AO37" s="13" t="b">
        <f t="shared" si="16"/>
        <v>0</v>
      </c>
      <c r="AP37" s="92" t="str">
        <f t="shared" si="15"/>
        <v/>
      </c>
      <c r="AQ37" s="14">
        <f t="shared" si="17"/>
        <v>0</v>
      </c>
      <c r="AR37" s="14">
        <f t="shared" si="18"/>
        <v>0</v>
      </c>
      <c r="AS37" s="16">
        <f t="shared" si="72"/>
        <v>0</v>
      </c>
      <c r="AT37" s="16">
        <f t="shared" si="72"/>
        <v>0</v>
      </c>
      <c r="AU37" s="16">
        <f t="shared" si="72"/>
        <v>0</v>
      </c>
      <c r="AV37" s="16">
        <f t="shared" si="72"/>
        <v>0</v>
      </c>
      <c r="AW37" s="16">
        <f t="shared" si="72"/>
        <v>0</v>
      </c>
      <c r="AX37" s="16">
        <f t="shared" si="72"/>
        <v>0</v>
      </c>
      <c r="AY37" s="16">
        <f t="shared" si="72"/>
        <v>0</v>
      </c>
      <c r="AZ37" s="16"/>
      <c r="BA37" s="16"/>
      <c r="BB37" s="93">
        <f t="shared" si="62"/>
        <v>0</v>
      </c>
      <c r="BC37" s="93">
        <f t="shared" si="63"/>
        <v>0</v>
      </c>
      <c r="BD37" s="93">
        <f t="shared" si="64"/>
        <v>0</v>
      </c>
      <c r="BE37" s="158">
        <f t="shared" si="65"/>
        <v>0</v>
      </c>
      <c r="BF37" s="159">
        <f t="shared" si="66"/>
        <v>0</v>
      </c>
      <c r="BG37" s="159">
        <f t="shared" si="20"/>
        <v>0</v>
      </c>
      <c r="BH37" s="159">
        <f t="shared" si="21"/>
        <v>0</v>
      </c>
      <c r="BI37" s="159">
        <f t="shared" si="22"/>
        <v>0</v>
      </c>
      <c r="BJ37" s="159">
        <f t="shared" si="23"/>
        <v>0</v>
      </c>
      <c r="BK37" s="159">
        <f t="shared" si="24"/>
        <v>0</v>
      </c>
      <c r="BL37" s="159">
        <f t="shared" si="25"/>
        <v>0</v>
      </c>
      <c r="BM37" s="159">
        <f t="shared" si="6"/>
        <v>0</v>
      </c>
      <c r="BN37" s="159">
        <f t="shared" si="6"/>
        <v>0</v>
      </c>
      <c r="BO37" s="205" t="b">
        <f t="shared" si="26"/>
        <v>0</v>
      </c>
      <c r="BP37" s="214">
        <f t="shared" si="27"/>
        <v>0</v>
      </c>
      <c r="BQ37" s="160">
        <f t="shared" si="28"/>
        <v>0</v>
      </c>
      <c r="BR37" s="160">
        <f t="shared" si="29"/>
        <v>0</v>
      </c>
      <c r="BS37" s="160">
        <f t="shared" si="30"/>
        <v>0</v>
      </c>
      <c r="BT37" s="160">
        <f t="shared" si="31"/>
        <v>0</v>
      </c>
      <c r="BU37" s="160">
        <f t="shared" si="32"/>
        <v>0</v>
      </c>
      <c r="BV37" s="215">
        <f t="shared" si="33"/>
        <v>0</v>
      </c>
      <c r="BW37" s="217">
        <f t="shared" si="34"/>
        <v>0</v>
      </c>
      <c r="BX37" s="206">
        <f t="shared" si="35"/>
        <v>0</v>
      </c>
      <c r="BY37" s="206">
        <f t="shared" si="36"/>
        <v>0</v>
      </c>
      <c r="BZ37" s="206">
        <f t="shared" si="37"/>
        <v>0</v>
      </c>
      <c r="CA37" s="206">
        <f t="shared" si="38"/>
        <v>0</v>
      </c>
      <c r="CB37" s="206">
        <f t="shared" si="39"/>
        <v>0</v>
      </c>
      <c r="CC37" s="218">
        <f t="shared" si="40"/>
        <v>0</v>
      </c>
      <c r="CD37" s="216" t="e">
        <f t="shared" si="41"/>
        <v>#VALUE!</v>
      </c>
      <c r="CE37" s="94" t="e">
        <f t="shared" si="42"/>
        <v>#VALUE!</v>
      </c>
      <c r="CF37" s="94" t="e">
        <f t="shared" si="43"/>
        <v>#VALUE!</v>
      </c>
      <c r="CG37" s="95" t="e">
        <f t="shared" si="44"/>
        <v>#VALUE!</v>
      </c>
      <c r="CH37" s="95" t="e">
        <f t="shared" si="67"/>
        <v>#VALUE!</v>
      </c>
      <c r="CI37" s="95" t="b">
        <f t="shared" si="70"/>
        <v>0</v>
      </c>
      <c r="CJ37" s="76" t="str">
        <f t="shared" si="45"/>
        <v/>
      </c>
      <c r="CK37" s="94" t="e" cm="1">
        <f t="array" aca="1" ref="CK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CL37" s="94" t="str">
        <f t="shared" si="46"/>
        <v/>
      </c>
      <c r="CM37" s="96" t="b">
        <f t="shared" si="47"/>
        <v>0</v>
      </c>
      <c r="CN37" s="130" t="b">
        <f>IFERROR(MATCH(D37,'Avtal för korttidsarbete'!$G$13:$G$1012,0),TRUE)</f>
        <v>1</v>
      </c>
      <c r="CO37" s="130" t="b">
        <f t="shared" si="48"/>
        <v>0</v>
      </c>
      <c r="CP37" s="131" t="str" cm="1">
        <f t="array" ref="CP37">IF(CN37=TRUE,"x",INDEX('Avtal för korttidsarbete'!$E$13:$E$1012,$CN37))</f>
        <v>x</v>
      </c>
      <c r="CQ37" s="131" t="str" cm="1">
        <f t="array" ref="CQ37">IF(CN37=TRUE,"x",INDEX('Avtal för korttidsarbete'!$F$13:$F$1012,$CN37))</f>
        <v>x</v>
      </c>
      <c r="CR37" s="130" t="b">
        <f t="shared" si="49"/>
        <v>0</v>
      </c>
      <c r="CS37" s="165">
        <f t="shared" si="68"/>
        <v>0</v>
      </c>
      <c r="CT37" s="165">
        <f t="shared" si="69"/>
        <v>0</v>
      </c>
      <c r="CU37" s="130" t="b">
        <f t="shared" si="50"/>
        <v>0</v>
      </c>
      <c r="CV37" s="131">
        <f t="shared" si="51"/>
        <v>0</v>
      </c>
      <c r="CW37" s="165">
        <f t="shared" si="52"/>
        <v>0</v>
      </c>
      <c r="CX37" s="186" t="b">
        <f>IFERROR(INDEX('Avtal för korttidsarbete'!R:R,MATCH(D37,'Avtal för korttidsarbete'!$G:$G,0)),TRUE)</f>
        <v>1</v>
      </c>
      <c r="CY37" s="165" t="str">
        <f>IF(CX37,"-",INDEX('Avtal för korttidsarbete'!$D:$D,MATCH(D37,'Avtal för korttidsarbete'!$G:$G,0)))</f>
        <v>-</v>
      </c>
      <c r="CZ37" s="131" t="b">
        <f>IFERROR(G37&gt;INDEX(Uppsägningar!E:E,MATCH(C37,Uppsägningar!C:C,0)),FALSE)</f>
        <v>0</v>
      </c>
    </row>
    <row r="38" spans="1:104" s="30" customFormat="1" x14ac:dyDescent="0.25">
      <c r="A38" s="19">
        <v>23</v>
      </c>
      <c r="B38" s="20"/>
      <c r="C38" s="189"/>
      <c r="D38" s="69"/>
      <c r="E38" s="171">
        <f>IFERROR(INDEX(Admin!$C$7:$C$10,MATCH(CY38,TblNivåValTExt,0)),0)</f>
        <v>0</v>
      </c>
      <c r="F38" s="1"/>
      <c r="G38" s="1"/>
      <c r="H38" s="90"/>
      <c r="I38" s="91"/>
      <c r="J38" s="91"/>
      <c r="K38" s="91"/>
      <c r="L38" s="91"/>
      <c r="M38" s="91"/>
      <c r="N38" s="91"/>
      <c r="O38" s="91"/>
      <c r="P38" s="91"/>
      <c r="Q38" s="91"/>
      <c r="R38" s="91"/>
      <c r="S38" s="91"/>
      <c r="T38" s="91"/>
      <c r="U38" s="91"/>
      <c r="V38" s="91"/>
      <c r="W38" s="225">
        <f t="shared" si="7"/>
        <v>0</v>
      </c>
      <c r="X38" s="134" t="str">
        <f t="shared" si="53"/>
        <v/>
      </c>
      <c r="Y38" s="92" t="b">
        <f t="shared" si="8"/>
        <v>0</v>
      </c>
      <c r="Z38" s="92" t="str">
        <f t="shared" si="54"/>
        <v/>
      </c>
      <c r="AA38" s="92" t="b">
        <f t="shared" si="55"/>
        <v>0</v>
      </c>
      <c r="AB38" s="92" t="str">
        <f t="shared" si="56"/>
        <v/>
      </c>
      <c r="AC38" s="13" t="b">
        <f t="shared" si="9"/>
        <v>0</v>
      </c>
      <c r="AD38" s="92" t="str">
        <f t="shared" si="57"/>
        <v/>
      </c>
      <c r="AE38" s="13" t="b">
        <f t="shared" si="58"/>
        <v>0</v>
      </c>
      <c r="AF38" s="92" t="str">
        <f t="shared" si="59"/>
        <v/>
      </c>
      <c r="AG38" s="13" t="b">
        <f t="shared" si="10"/>
        <v>0</v>
      </c>
      <c r="AH38" s="92" t="str">
        <f t="shared" si="60"/>
        <v/>
      </c>
      <c r="AI38" s="35" t="b">
        <f t="shared" si="11"/>
        <v>0</v>
      </c>
      <c r="AJ38" s="92" t="str">
        <f t="shared" si="61"/>
        <v/>
      </c>
      <c r="AK38" s="35" t="b">
        <f t="shared" si="12"/>
        <v>0</v>
      </c>
      <c r="AL38" s="92" t="str">
        <f t="shared" si="13"/>
        <v/>
      </c>
      <c r="AM38" s="35" t="b">
        <f t="shared" si="14"/>
        <v>0</v>
      </c>
      <c r="AN38" s="92" t="str">
        <f t="shared" si="15"/>
        <v/>
      </c>
      <c r="AO38" s="13" t="b">
        <f t="shared" si="16"/>
        <v>0</v>
      </c>
      <c r="AP38" s="92" t="str">
        <f t="shared" si="15"/>
        <v/>
      </c>
      <c r="AQ38" s="14">
        <f t="shared" si="17"/>
        <v>0</v>
      </c>
      <c r="AR38" s="14">
        <f t="shared" si="18"/>
        <v>0</v>
      </c>
      <c r="AS38" s="16">
        <f t="shared" si="72"/>
        <v>0</v>
      </c>
      <c r="AT38" s="16">
        <f t="shared" si="72"/>
        <v>0</v>
      </c>
      <c r="AU38" s="16">
        <f t="shared" si="72"/>
        <v>0</v>
      </c>
      <c r="AV38" s="16">
        <f t="shared" si="72"/>
        <v>0</v>
      </c>
      <c r="AW38" s="16">
        <f t="shared" si="72"/>
        <v>0</v>
      </c>
      <c r="AX38" s="16">
        <f t="shared" si="72"/>
        <v>0</v>
      </c>
      <c r="AY38" s="16">
        <f t="shared" si="72"/>
        <v>0</v>
      </c>
      <c r="AZ38" s="16"/>
      <c r="BA38" s="16"/>
      <c r="BB38" s="93">
        <f t="shared" si="62"/>
        <v>0</v>
      </c>
      <c r="BC38" s="93">
        <f t="shared" si="63"/>
        <v>0</v>
      </c>
      <c r="BD38" s="93">
        <f t="shared" si="64"/>
        <v>0</v>
      </c>
      <c r="BE38" s="158">
        <f t="shared" si="65"/>
        <v>0</v>
      </c>
      <c r="BF38" s="159">
        <f t="shared" si="66"/>
        <v>0</v>
      </c>
      <c r="BG38" s="159">
        <f t="shared" si="20"/>
        <v>0</v>
      </c>
      <c r="BH38" s="159">
        <f t="shared" si="21"/>
        <v>0</v>
      </c>
      <c r="BI38" s="159">
        <f t="shared" si="22"/>
        <v>0</v>
      </c>
      <c r="BJ38" s="159">
        <f t="shared" si="23"/>
        <v>0</v>
      </c>
      <c r="BK38" s="159">
        <f t="shared" si="24"/>
        <v>0</v>
      </c>
      <c r="BL38" s="159">
        <f t="shared" si="25"/>
        <v>0</v>
      </c>
      <c r="BM38" s="159">
        <f t="shared" si="6"/>
        <v>0</v>
      </c>
      <c r="BN38" s="159">
        <f t="shared" si="6"/>
        <v>0</v>
      </c>
      <c r="BO38" s="205" t="b">
        <f t="shared" si="26"/>
        <v>0</v>
      </c>
      <c r="BP38" s="214">
        <f t="shared" si="27"/>
        <v>0</v>
      </c>
      <c r="BQ38" s="160">
        <f t="shared" si="28"/>
        <v>0</v>
      </c>
      <c r="BR38" s="160">
        <f t="shared" si="29"/>
        <v>0</v>
      </c>
      <c r="BS38" s="160">
        <f t="shared" si="30"/>
        <v>0</v>
      </c>
      <c r="BT38" s="160">
        <f t="shared" si="31"/>
        <v>0</v>
      </c>
      <c r="BU38" s="160">
        <f t="shared" si="32"/>
        <v>0</v>
      </c>
      <c r="BV38" s="215">
        <f t="shared" si="33"/>
        <v>0</v>
      </c>
      <c r="BW38" s="217">
        <f t="shared" si="34"/>
        <v>0</v>
      </c>
      <c r="BX38" s="206">
        <f t="shared" si="35"/>
        <v>0</v>
      </c>
      <c r="BY38" s="206">
        <f t="shared" si="36"/>
        <v>0</v>
      </c>
      <c r="BZ38" s="206">
        <f t="shared" si="37"/>
        <v>0</v>
      </c>
      <c r="CA38" s="206">
        <f t="shared" si="38"/>
        <v>0</v>
      </c>
      <c r="CB38" s="206">
        <f t="shared" si="39"/>
        <v>0</v>
      </c>
      <c r="CC38" s="218">
        <f t="shared" si="40"/>
        <v>0</v>
      </c>
      <c r="CD38" s="216" t="e">
        <f t="shared" si="41"/>
        <v>#VALUE!</v>
      </c>
      <c r="CE38" s="94" t="e">
        <f t="shared" si="42"/>
        <v>#VALUE!</v>
      </c>
      <c r="CF38" s="94" t="e">
        <f t="shared" si="43"/>
        <v>#VALUE!</v>
      </c>
      <c r="CG38" s="95" t="e">
        <f t="shared" si="44"/>
        <v>#VALUE!</v>
      </c>
      <c r="CH38" s="95" t="e">
        <f t="shared" si="67"/>
        <v>#VALUE!</v>
      </c>
      <c r="CI38" s="95" t="b">
        <f t="shared" si="70"/>
        <v>0</v>
      </c>
      <c r="CJ38" s="76" t="str">
        <f t="shared" si="45"/>
        <v/>
      </c>
      <c r="CK38" s="94" t="e" cm="1">
        <f t="array" aca="1" ref="CK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CL38" s="94" t="str">
        <f t="shared" si="46"/>
        <v/>
      </c>
      <c r="CM38" s="96" t="b">
        <f t="shared" si="47"/>
        <v>0</v>
      </c>
      <c r="CN38" s="130" t="b">
        <f>IFERROR(MATCH(D38,'Avtal för korttidsarbete'!$G$13:$G$1012,0),TRUE)</f>
        <v>1</v>
      </c>
      <c r="CO38" s="130" t="b">
        <f t="shared" si="48"/>
        <v>0</v>
      </c>
      <c r="CP38" s="131" t="str" cm="1">
        <f t="array" ref="CP38">IF(CN38=TRUE,"x",INDEX('Avtal för korttidsarbete'!$E$13:$E$1012,$CN38))</f>
        <v>x</v>
      </c>
      <c r="CQ38" s="131" t="str" cm="1">
        <f t="array" ref="CQ38">IF(CN38=TRUE,"x",INDEX('Avtal för korttidsarbete'!$F$13:$F$1012,$CN38))</f>
        <v>x</v>
      </c>
      <c r="CR38" s="130" t="b">
        <f t="shared" si="49"/>
        <v>0</v>
      </c>
      <c r="CS38" s="165">
        <f t="shared" si="68"/>
        <v>0</v>
      </c>
      <c r="CT38" s="165">
        <f t="shared" si="69"/>
        <v>0</v>
      </c>
      <c r="CU38" s="130" t="b">
        <f t="shared" si="50"/>
        <v>0</v>
      </c>
      <c r="CV38" s="131">
        <f t="shared" si="51"/>
        <v>0</v>
      </c>
      <c r="CW38" s="165">
        <f t="shared" si="52"/>
        <v>0</v>
      </c>
      <c r="CX38" s="186" t="b">
        <f>IFERROR(INDEX('Avtal för korttidsarbete'!R:R,MATCH(D38,'Avtal för korttidsarbete'!$G:$G,0)),TRUE)</f>
        <v>1</v>
      </c>
      <c r="CY38" s="165" t="str">
        <f>IF(CX38,"-",INDEX('Avtal för korttidsarbete'!$D:$D,MATCH(D38,'Avtal för korttidsarbete'!$G:$G,0)))</f>
        <v>-</v>
      </c>
      <c r="CZ38" s="131" t="b">
        <f>IFERROR(G38&gt;INDEX(Uppsägningar!E:E,MATCH(C38,Uppsägningar!C:C,0)),FALSE)</f>
        <v>0</v>
      </c>
    </row>
    <row r="39" spans="1:104" s="30" customFormat="1" x14ac:dyDescent="0.25">
      <c r="A39" s="19">
        <v>24</v>
      </c>
      <c r="B39" s="20"/>
      <c r="C39" s="189"/>
      <c r="D39" s="69"/>
      <c r="E39" s="171">
        <f>IFERROR(INDEX(Admin!$C$7:$C$10,MATCH(CY39,TblNivåValTExt,0)),0)</f>
        <v>0</v>
      </c>
      <c r="F39" s="1"/>
      <c r="G39" s="1"/>
      <c r="H39" s="90"/>
      <c r="I39" s="91"/>
      <c r="J39" s="91"/>
      <c r="K39" s="91"/>
      <c r="L39" s="91"/>
      <c r="M39" s="91"/>
      <c r="N39" s="91"/>
      <c r="O39" s="91"/>
      <c r="P39" s="91"/>
      <c r="Q39" s="91"/>
      <c r="R39" s="91"/>
      <c r="S39" s="91"/>
      <c r="T39" s="91"/>
      <c r="U39" s="91"/>
      <c r="V39" s="91"/>
      <c r="W39" s="225">
        <f t="shared" si="7"/>
        <v>0</v>
      </c>
      <c r="X39" s="134" t="str">
        <f t="shared" si="53"/>
        <v/>
      </c>
      <c r="Y39" s="92" t="b">
        <f t="shared" si="8"/>
        <v>0</v>
      </c>
      <c r="Z39" s="92" t="str">
        <f t="shared" si="54"/>
        <v/>
      </c>
      <c r="AA39" s="92" t="b">
        <f t="shared" si="55"/>
        <v>0</v>
      </c>
      <c r="AB39" s="92" t="str">
        <f t="shared" si="56"/>
        <v/>
      </c>
      <c r="AC39" s="13" t="b">
        <f t="shared" si="9"/>
        <v>0</v>
      </c>
      <c r="AD39" s="92" t="str">
        <f t="shared" si="57"/>
        <v/>
      </c>
      <c r="AE39" s="13" t="b">
        <f t="shared" si="58"/>
        <v>0</v>
      </c>
      <c r="AF39" s="92" t="str">
        <f t="shared" si="59"/>
        <v/>
      </c>
      <c r="AG39" s="13" t="b">
        <f t="shared" si="10"/>
        <v>0</v>
      </c>
      <c r="AH39" s="92" t="str">
        <f t="shared" si="60"/>
        <v/>
      </c>
      <c r="AI39" s="35" t="b">
        <f t="shared" si="11"/>
        <v>0</v>
      </c>
      <c r="AJ39" s="92" t="str">
        <f t="shared" si="61"/>
        <v/>
      </c>
      <c r="AK39" s="35" t="b">
        <f t="shared" si="12"/>
        <v>0</v>
      </c>
      <c r="AL39" s="92" t="str">
        <f t="shared" si="13"/>
        <v/>
      </c>
      <c r="AM39" s="35" t="b">
        <f t="shared" si="14"/>
        <v>0</v>
      </c>
      <c r="AN39" s="92" t="str">
        <f t="shared" si="15"/>
        <v/>
      </c>
      <c r="AO39" s="13" t="b">
        <f t="shared" si="16"/>
        <v>0</v>
      </c>
      <c r="AP39" s="92" t="str">
        <f t="shared" si="15"/>
        <v/>
      </c>
      <c r="AQ39" s="14">
        <f t="shared" si="17"/>
        <v>0</v>
      </c>
      <c r="AR39" s="14">
        <f t="shared" si="18"/>
        <v>0</v>
      </c>
      <c r="AS39" s="16">
        <f t="shared" si="72"/>
        <v>0</v>
      </c>
      <c r="AT39" s="16">
        <f t="shared" si="72"/>
        <v>0</v>
      </c>
      <c r="AU39" s="16">
        <f t="shared" si="72"/>
        <v>0</v>
      </c>
      <c r="AV39" s="16">
        <f t="shared" si="72"/>
        <v>0</v>
      </c>
      <c r="AW39" s="16">
        <f t="shared" si="72"/>
        <v>0</v>
      </c>
      <c r="AX39" s="16">
        <f t="shared" si="72"/>
        <v>0</v>
      </c>
      <c r="AY39" s="16">
        <f t="shared" si="72"/>
        <v>0</v>
      </c>
      <c r="AZ39" s="16"/>
      <c r="BA39" s="16"/>
      <c r="BB39" s="93">
        <f t="shared" si="62"/>
        <v>0</v>
      </c>
      <c r="BC39" s="93">
        <f t="shared" si="63"/>
        <v>0</v>
      </c>
      <c r="BD39" s="93">
        <f t="shared" si="64"/>
        <v>0</v>
      </c>
      <c r="BE39" s="158">
        <f t="shared" si="65"/>
        <v>0</v>
      </c>
      <c r="BF39" s="159">
        <f t="shared" si="66"/>
        <v>0</v>
      </c>
      <c r="BG39" s="159">
        <f t="shared" si="20"/>
        <v>0</v>
      </c>
      <c r="BH39" s="159">
        <f t="shared" si="21"/>
        <v>0</v>
      </c>
      <c r="BI39" s="159">
        <f t="shared" si="22"/>
        <v>0</v>
      </c>
      <c r="BJ39" s="159">
        <f t="shared" si="23"/>
        <v>0</v>
      </c>
      <c r="BK39" s="159">
        <f t="shared" si="24"/>
        <v>0</v>
      </c>
      <c r="BL39" s="159">
        <f t="shared" si="25"/>
        <v>0</v>
      </c>
      <c r="BM39" s="159">
        <f t="shared" si="6"/>
        <v>0</v>
      </c>
      <c r="BN39" s="159">
        <f t="shared" si="6"/>
        <v>0</v>
      </c>
      <c r="BO39" s="205" t="b">
        <f t="shared" si="26"/>
        <v>0</v>
      </c>
      <c r="BP39" s="214">
        <f t="shared" si="27"/>
        <v>0</v>
      </c>
      <c r="BQ39" s="160">
        <f t="shared" si="28"/>
        <v>0</v>
      </c>
      <c r="BR39" s="160">
        <f t="shared" si="29"/>
        <v>0</v>
      </c>
      <c r="BS39" s="160">
        <f t="shared" si="30"/>
        <v>0</v>
      </c>
      <c r="BT39" s="160">
        <f t="shared" si="31"/>
        <v>0</v>
      </c>
      <c r="BU39" s="160">
        <f t="shared" si="32"/>
        <v>0</v>
      </c>
      <c r="BV39" s="215">
        <f t="shared" si="33"/>
        <v>0</v>
      </c>
      <c r="BW39" s="217">
        <f t="shared" si="34"/>
        <v>0</v>
      </c>
      <c r="BX39" s="206">
        <f t="shared" si="35"/>
        <v>0</v>
      </c>
      <c r="BY39" s="206">
        <f t="shared" si="36"/>
        <v>0</v>
      </c>
      <c r="BZ39" s="206">
        <f t="shared" si="37"/>
        <v>0</v>
      </c>
      <c r="CA39" s="206">
        <f t="shared" si="38"/>
        <v>0</v>
      </c>
      <c r="CB39" s="206">
        <f t="shared" si="39"/>
        <v>0</v>
      </c>
      <c r="CC39" s="218">
        <f t="shared" si="40"/>
        <v>0</v>
      </c>
      <c r="CD39" s="216" t="e">
        <f t="shared" si="41"/>
        <v>#VALUE!</v>
      </c>
      <c r="CE39" s="94" t="e">
        <f t="shared" si="42"/>
        <v>#VALUE!</v>
      </c>
      <c r="CF39" s="94" t="e">
        <f t="shared" si="43"/>
        <v>#VALUE!</v>
      </c>
      <c r="CG39" s="95" t="e">
        <f t="shared" si="44"/>
        <v>#VALUE!</v>
      </c>
      <c r="CH39" s="95" t="e">
        <f t="shared" si="67"/>
        <v>#VALUE!</v>
      </c>
      <c r="CI39" s="95" t="b">
        <f t="shared" si="70"/>
        <v>0</v>
      </c>
      <c r="CJ39" s="76" t="str">
        <f t="shared" si="45"/>
        <v/>
      </c>
      <c r="CK39" s="94" t="e" cm="1">
        <f t="array" aca="1" ref="CK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CL39" s="94" t="str">
        <f t="shared" si="46"/>
        <v/>
      </c>
      <c r="CM39" s="96" t="b">
        <f t="shared" si="47"/>
        <v>0</v>
      </c>
      <c r="CN39" s="130" t="b">
        <f>IFERROR(MATCH(D39,'Avtal för korttidsarbete'!$G$13:$G$1012,0),TRUE)</f>
        <v>1</v>
      </c>
      <c r="CO39" s="130" t="b">
        <f t="shared" si="48"/>
        <v>0</v>
      </c>
      <c r="CP39" s="131" t="str" cm="1">
        <f t="array" ref="CP39">IF(CN39=TRUE,"x",INDEX('Avtal för korttidsarbete'!$E$13:$E$1012,$CN39))</f>
        <v>x</v>
      </c>
      <c r="CQ39" s="131" t="str" cm="1">
        <f t="array" ref="CQ39">IF(CN39=TRUE,"x",INDEX('Avtal för korttidsarbete'!$F$13:$F$1012,$CN39))</f>
        <v>x</v>
      </c>
      <c r="CR39" s="130" t="b">
        <f t="shared" si="49"/>
        <v>0</v>
      </c>
      <c r="CS39" s="165">
        <f t="shared" si="68"/>
        <v>0</v>
      </c>
      <c r="CT39" s="165">
        <f t="shared" si="69"/>
        <v>0</v>
      </c>
      <c r="CU39" s="130" t="b">
        <f t="shared" si="50"/>
        <v>0</v>
      </c>
      <c r="CV39" s="131">
        <f t="shared" si="51"/>
        <v>0</v>
      </c>
      <c r="CW39" s="165">
        <f t="shared" si="52"/>
        <v>0</v>
      </c>
      <c r="CX39" s="186" t="b">
        <f>IFERROR(INDEX('Avtal för korttidsarbete'!R:R,MATCH(D39,'Avtal för korttidsarbete'!$G:$G,0)),TRUE)</f>
        <v>1</v>
      </c>
      <c r="CY39" s="165" t="str">
        <f>IF(CX39,"-",INDEX('Avtal för korttidsarbete'!$D:$D,MATCH(D39,'Avtal för korttidsarbete'!$G:$G,0)))</f>
        <v>-</v>
      </c>
      <c r="CZ39" s="131" t="b">
        <f>IFERROR(G39&gt;INDEX(Uppsägningar!E:E,MATCH(C39,Uppsägningar!C:C,0)),FALSE)</f>
        <v>0</v>
      </c>
    </row>
    <row r="40" spans="1:104" s="30" customFormat="1" x14ac:dyDescent="0.25">
      <c r="A40" s="19">
        <v>25</v>
      </c>
      <c r="B40" s="20"/>
      <c r="C40" s="189"/>
      <c r="D40" s="69"/>
      <c r="E40" s="171">
        <f>IFERROR(INDEX(Admin!$C$7:$C$10,MATCH(CY40,TblNivåValTExt,0)),0)</f>
        <v>0</v>
      </c>
      <c r="F40" s="1"/>
      <c r="G40" s="1"/>
      <c r="H40" s="90"/>
      <c r="I40" s="91"/>
      <c r="J40" s="91"/>
      <c r="K40" s="91"/>
      <c r="L40" s="91"/>
      <c r="M40" s="91"/>
      <c r="N40" s="91"/>
      <c r="O40" s="91"/>
      <c r="P40" s="91"/>
      <c r="Q40" s="91"/>
      <c r="R40" s="91"/>
      <c r="S40" s="91"/>
      <c r="T40" s="91"/>
      <c r="U40" s="91"/>
      <c r="V40" s="91"/>
      <c r="W40" s="225">
        <f t="shared" si="7"/>
        <v>0</v>
      </c>
      <c r="X40" s="134" t="str">
        <f t="shared" si="53"/>
        <v/>
      </c>
      <c r="Y40" s="92" t="b">
        <f t="shared" si="8"/>
        <v>0</v>
      </c>
      <c r="Z40" s="92" t="str">
        <f t="shared" si="54"/>
        <v/>
      </c>
      <c r="AA40" s="92" t="b">
        <f t="shared" si="55"/>
        <v>0</v>
      </c>
      <c r="AB40" s="92" t="str">
        <f t="shared" si="56"/>
        <v/>
      </c>
      <c r="AC40" s="13" t="b">
        <f t="shared" si="9"/>
        <v>0</v>
      </c>
      <c r="AD40" s="92" t="str">
        <f t="shared" si="57"/>
        <v/>
      </c>
      <c r="AE40" s="13" t="b">
        <f t="shared" si="58"/>
        <v>0</v>
      </c>
      <c r="AF40" s="92" t="str">
        <f t="shared" si="59"/>
        <v/>
      </c>
      <c r="AG40" s="13" t="b">
        <f t="shared" si="10"/>
        <v>0</v>
      </c>
      <c r="AH40" s="92" t="str">
        <f t="shared" si="60"/>
        <v/>
      </c>
      <c r="AI40" s="35" t="b">
        <f t="shared" si="11"/>
        <v>0</v>
      </c>
      <c r="AJ40" s="92" t="str">
        <f t="shared" si="61"/>
        <v/>
      </c>
      <c r="AK40" s="35" t="b">
        <f t="shared" si="12"/>
        <v>0</v>
      </c>
      <c r="AL40" s="92" t="str">
        <f t="shared" si="13"/>
        <v/>
      </c>
      <c r="AM40" s="35" t="b">
        <f t="shared" si="14"/>
        <v>0</v>
      </c>
      <c r="AN40" s="92" t="str">
        <f t="shared" si="15"/>
        <v/>
      </c>
      <c r="AO40" s="13" t="b">
        <f t="shared" si="16"/>
        <v>0</v>
      </c>
      <c r="AP40" s="92" t="str">
        <f t="shared" si="15"/>
        <v/>
      </c>
      <c r="AQ40" s="14">
        <f t="shared" si="17"/>
        <v>0</v>
      </c>
      <c r="AR40" s="14">
        <f t="shared" si="18"/>
        <v>0</v>
      </c>
      <c r="AS40" s="16">
        <f t="shared" si="72"/>
        <v>0</v>
      </c>
      <c r="AT40" s="16">
        <f t="shared" si="72"/>
        <v>0</v>
      </c>
      <c r="AU40" s="16">
        <f t="shared" si="72"/>
        <v>0</v>
      </c>
      <c r="AV40" s="16">
        <f t="shared" si="72"/>
        <v>0</v>
      </c>
      <c r="AW40" s="16">
        <f t="shared" si="72"/>
        <v>0</v>
      </c>
      <c r="AX40" s="16">
        <f t="shared" si="72"/>
        <v>0</v>
      </c>
      <c r="AY40" s="16">
        <f t="shared" si="72"/>
        <v>0</v>
      </c>
      <c r="AZ40" s="16"/>
      <c r="BA40" s="16"/>
      <c r="BB40" s="93">
        <f t="shared" si="62"/>
        <v>0</v>
      </c>
      <c r="BC40" s="93">
        <f t="shared" si="63"/>
        <v>0</v>
      </c>
      <c r="BD40" s="93">
        <f t="shared" si="64"/>
        <v>0</v>
      </c>
      <c r="BE40" s="158">
        <f t="shared" si="65"/>
        <v>0</v>
      </c>
      <c r="BF40" s="159">
        <f t="shared" si="66"/>
        <v>0</v>
      </c>
      <c r="BG40" s="159">
        <f t="shared" si="20"/>
        <v>0</v>
      </c>
      <c r="BH40" s="159">
        <f t="shared" si="21"/>
        <v>0</v>
      </c>
      <c r="BI40" s="159">
        <f t="shared" si="22"/>
        <v>0</v>
      </c>
      <c r="BJ40" s="159">
        <f t="shared" si="23"/>
        <v>0</v>
      </c>
      <c r="BK40" s="159">
        <f t="shared" si="24"/>
        <v>0</v>
      </c>
      <c r="BL40" s="159">
        <f t="shared" si="25"/>
        <v>0</v>
      </c>
      <c r="BM40" s="159">
        <f t="shared" si="6"/>
        <v>0</v>
      </c>
      <c r="BN40" s="159">
        <f t="shared" si="6"/>
        <v>0</v>
      </c>
      <c r="BO40" s="205" t="b">
        <f t="shared" si="26"/>
        <v>0</v>
      </c>
      <c r="BP40" s="214">
        <f t="shared" si="27"/>
        <v>0</v>
      </c>
      <c r="BQ40" s="160">
        <f t="shared" si="28"/>
        <v>0</v>
      </c>
      <c r="BR40" s="160">
        <f t="shared" si="29"/>
        <v>0</v>
      </c>
      <c r="BS40" s="160">
        <f t="shared" si="30"/>
        <v>0</v>
      </c>
      <c r="BT40" s="160">
        <f t="shared" si="31"/>
        <v>0</v>
      </c>
      <c r="BU40" s="160">
        <f t="shared" si="32"/>
        <v>0</v>
      </c>
      <c r="BV40" s="215">
        <f t="shared" si="33"/>
        <v>0</v>
      </c>
      <c r="BW40" s="217">
        <f t="shared" si="34"/>
        <v>0</v>
      </c>
      <c r="BX40" s="206">
        <f t="shared" si="35"/>
        <v>0</v>
      </c>
      <c r="BY40" s="206">
        <f t="shared" si="36"/>
        <v>0</v>
      </c>
      <c r="BZ40" s="206">
        <f t="shared" si="37"/>
        <v>0</v>
      </c>
      <c r="CA40" s="206">
        <f t="shared" si="38"/>
        <v>0</v>
      </c>
      <c r="CB40" s="206">
        <f t="shared" si="39"/>
        <v>0</v>
      </c>
      <c r="CC40" s="218">
        <f t="shared" si="40"/>
        <v>0</v>
      </c>
      <c r="CD40" s="216" t="e">
        <f t="shared" si="41"/>
        <v>#VALUE!</v>
      </c>
      <c r="CE40" s="94" t="e">
        <f t="shared" si="42"/>
        <v>#VALUE!</v>
      </c>
      <c r="CF40" s="94" t="e">
        <f t="shared" si="43"/>
        <v>#VALUE!</v>
      </c>
      <c r="CG40" s="95" t="e">
        <f t="shared" si="44"/>
        <v>#VALUE!</v>
      </c>
      <c r="CH40" s="95" t="e">
        <f t="shared" si="67"/>
        <v>#VALUE!</v>
      </c>
      <c r="CI40" s="95" t="b">
        <f t="shared" si="70"/>
        <v>0</v>
      </c>
      <c r="CJ40" s="76" t="str">
        <f t="shared" si="45"/>
        <v/>
      </c>
      <c r="CK40" s="94" t="e" cm="1">
        <f t="array" aca="1" ref="CK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CL40" s="94" t="str">
        <f t="shared" si="46"/>
        <v/>
      </c>
      <c r="CM40" s="96" t="b">
        <f t="shared" si="47"/>
        <v>0</v>
      </c>
      <c r="CN40" s="130" t="b">
        <f>IFERROR(MATCH(D40,'Avtal för korttidsarbete'!$G$13:$G$1012,0),TRUE)</f>
        <v>1</v>
      </c>
      <c r="CO40" s="130" t="b">
        <f t="shared" si="48"/>
        <v>0</v>
      </c>
      <c r="CP40" s="131" t="str" cm="1">
        <f t="array" ref="CP40">IF(CN40=TRUE,"x",INDEX('Avtal för korttidsarbete'!$E$13:$E$1012,$CN40))</f>
        <v>x</v>
      </c>
      <c r="CQ40" s="131" t="str" cm="1">
        <f t="array" ref="CQ40">IF(CN40=TRUE,"x",INDEX('Avtal för korttidsarbete'!$F$13:$F$1012,$CN40))</f>
        <v>x</v>
      </c>
      <c r="CR40" s="130" t="b">
        <f t="shared" si="49"/>
        <v>0</v>
      </c>
      <c r="CS40" s="165">
        <f t="shared" si="68"/>
        <v>0</v>
      </c>
      <c r="CT40" s="165">
        <f t="shared" si="69"/>
        <v>0</v>
      </c>
      <c r="CU40" s="130" t="b">
        <f t="shared" si="50"/>
        <v>0</v>
      </c>
      <c r="CV40" s="131">
        <f t="shared" si="51"/>
        <v>0</v>
      </c>
      <c r="CW40" s="165">
        <f t="shared" si="52"/>
        <v>0</v>
      </c>
      <c r="CX40" s="186" t="b">
        <f>IFERROR(INDEX('Avtal för korttidsarbete'!R:R,MATCH(D40,'Avtal för korttidsarbete'!$G:$G,0)),TRUE)</f>
        <v>1</v>
      </c>
      <c r="CY40" s="165" t="str">
        <f>IF(CX40,"-",INDEX('Avtal för korttidsarbete'!$D:$D,MATCH(D40,'Avtal för korttidsarbete'!$G:$G,0)))</f>
        <v>-</v>
      </c>
      <c r="CZ40" s="131" t="b">
        <f>IFERROR(G40&gt;INDEX(Uppsägningar!E:E,MATCH(C40,Uppsägningar!C:C,0)),FALSE)</f>
        <v>0</v>
      </c>
    </row>
    <row r="41" spans="1:104" s="30" customFormat="1" x14ac:dyDescent="0.25">
      <c r="A41" s="19">
        <v>26</v>
      </c>
      <c r="B41" s="20"/>
      <c r="C41" s="189"/>
      <c r="D41" s="69"/>
      <c r="E41" s="171">
        <f>IFERROR(INDEX(Admin!$C$7:$C$10,MATCH(CY41,TblNivåValTExt,0)),0)</f>
        <v>0</v>
      </c>
      <c r="F41" s="1"/>
      <c r="G41" s="1"/>
      <c r="H41" s="90"/>
      <c r="I41" s="91"/>
      <c r="J41" s="91"/>
      <c r="K41" s="91"/>
      <c r="L41" s="91"/>
      <c r="M41" s="91"/>
      <c r="N41" s="91"/>
      <c r="O41" s="91"/>
      <c r="P41" s="91"/>
      <c r="Q41" s="91"/>
      <c r="R41" s="91"/>
      <c r="S41" s="91"/>
      <c r="T41" s="91"/>
      <c r="U41" s="91"/>
      <c r="V41" s="91"/>
      <c r="W41" s="225">
        <f t="shared" si="7"/>
        <v>0</v>
      </c>
      <c r="X41" s="134" t="str">
        <f t="shared" si="53"/>
        <v/>
      </c>
      <c r="Y41" s="92" t="b">
        <f t="shared" si="8"/>
        <v>0</v>
      </c>
      <c r="Z41" s="92" t="str">
        <f t="shared" si="54"/>
        <v/>
      </c>
      <c r="AA41" s="92" t="b">
        <f t="shared" si="55"/>
        <v>0</v>
      </c>
      <c r="AB41" s="92" t="str">
        <f t="shared" si="56"/>
        <v/>
      </c>
      <c r="AC41" s="13" t="b">
        <f t="shared" si="9"/>
        <v>0</v>
      </c>
      <c r="AD41" s="92" t="str">
        <f t="shared" si="57"/>
        <v/>
      </c>
      <c r="AE41" s="13" t="b">
        <f t="shared" si="58"/>
        <v>0</v>
      </c>
      <c r="AF41" s="92" t="str">
        <f t="shared" si="59"/>
        <v/>
      </c>
      <c r="AG41" s="13" t="b">
        <f t="shared" si="10"/>
        <v>0</v>
      </c>
      <c r="AH41" s="92" t="str">
        <f t="shared" si="60"/>
        <v/>
      </c>
      <c r="AI41" s="35" t="b">
        <f t="shared" si="11"/>
        <v>0</v>
      </c>
      <c r="AJ41" s="92" t="str">
        <f t="shared" si="61"/>
        <v/>
      </c>
      <c r="AK41" s="35" t="b">
        <f t="shared" si="12"/>
        <v>0</v>
      </c>
      <c r="AL41" s="92" t="str">
        <f t="shared" si="13"/>
        <v/>
      </c>
      <c r="AM41" s="35" t="b">
        <f t="shared" si="14"/>
        <v>0</v>
      </c>
      <c r="AN41" s="92" t="str">
        <f t="shared" si="15"/>
        <v/>
      </c>
      <c r="AO41" s="13" t="b">
        <f t="shared" si="16"/>
        <v>0</v>
      </c>
      <c r="AP41" s="92" t="str">
        <f t="shared" si="15"/>
        <v/>
      </c>
      <c r="AQ41" s="14">
        <f t="shared" si="17"/>
        <v>0</v>
      </c>
      <c r="AR41" s="14">
        <f t="shared" si="18"/>
        <v>0</v>
      </c>
      <c r="AS41" s="16">
        <f t="shared" si="72"/>
        <v>0</v>
      </c>
      <c r="AT41" s="16">
        <f t="shared" si="72"/>
        <v>0</v>
      </c>
      <c r="AU41" s="16">
        <f t="shared" si="72"/>
        <v>0</v>
      </c>
      <c r="AV41" s="16">
        <f t="shared" si="72"/>
        <v>0</v>
      </c>
      <c r="AW41" s="16">
        <f t="shared" si="72"/>
        <v>0</v>
      </c>
      <c r="AX41" s="16">
        <f t="shared" si="72"/>
        <v>0</v>
      </c>
      <c r="AY41" s="16">
        <f t="shared" si="72"/>
        <v>0</v>
      </c>
      <c r="AZ41" s="16"/>
      <c r="BA41" s="16"/>
      <c r="BB41" s="93">
        <f t="shared" si="62"/>
        <v>0</v>
      </c>
      <c r="BC41" s="93">
        <f t="shared" si="63"/>
        <v>0</v>
      </c>
      <c r="BD41" s="93">
        <f t="shared" si="64"/>
        <v>0</v>
      </c>
      <c r="BE41" s="158">
        <f t="shared" si="65"/>
        <v>0</v>
      </c>
      <c r="BF41" s="159">
        <f t="shared" si="66"/>
        <v>0</v>
      </c>
      <c r="BG41" s="159">
        <f t="shared" si="20"/>
        <v>0</v>
      </c>
      <c r="BH41" s="159">
        <f t="shared" si="21"/>
        <v>0</v>
      </c>
      <c r="BI41" s="159">
        <f t="shared" si="22"/>
        <v>0</v>
      </c>
      <c r="BJ41" s="159">
        <f t="shared" si="23"/>
        <v>0</v>
      </c>
      <c r="BK41" s="159">
        <f t="shared" si="24"/>
        <v>0</v>
      </c>
      <c r="BL41" s="159">
        <f t="shared" si="25"/>
        <v>0</v>
      </c>
      <c r="BM41" s="159">
        <f t="shared" si="6"/>
        <v>0</v>
      </c>
      <c r="BN41" s="159">
        <f t="shared" si="6"/>
        <v>0</v>
      </c>
      <c r="BO41" s="205" t="b">
        <f t="shared" si="26"/>
        <v>0</v>
      </c>
      <c r="BP41" s="214">
        <f t="shared" si="27"/>
        <v>0</v>
      </c>
      <c r="BQ41" s="160">
        <f t="shared" si="28"/>
        <v>0</v>
      </c>
      <c r="BR41" s="160">
        <f t="shared" si="29"/>
        <v>0</v>
      </c>
      <c r="BS41" s="160">
        <f t="shared" si="30"/>
        <v>0</v>
      </c>
      <c r="BT41" s="160">
        <f t="shared" si="31"/>
        <v>0</v>
      </c>
      <c r="BU41" s="160">
        <f t="shared" si="32"/>
        <v>0</v>
      </c>
      <c r="BV41" s="215">
        <f t="shared" si="33"/>
        <v>0</v>
      </c>
      <c r="BW41" s="217">
        <f t="shared" si="34"/>
        <v>0</v>
      </c>
      <c r="BX41" s="206">
        <f t="shared" si="35"/>
        <v>0</v>
      </c>
      <c r="BY41" s="206">
        <f t="shared" si="36"/>
        <v>0</v>
      </c>
      <c r="BZ41" s="206">
        <f t="shared" si="37"/>
        <v>0</v>
      </c>
      <c r="CA41" s="206">
        <f t="shared" si="38"/>
        <v>0</v>
      </c>
      <c r="CB41" s="206">
        <f t="shared" si="39"/>
        <v>0</v>
      </c>
      <c r="CC41" s="218">
        <f t="shared" si="40"/>
        <v>0</v>
      </c>
      <c r="CD41" s="216" t="e">
        <f t="shared" si="41"/>
        <v>#VALUE!</v>
      </c>
      <c r="CE41" s="94" t="e">
        <f t="shared" si="42"/>
        <v>#VALUE!</v>
      </c>
      <c r="CF41" s="94" t="e">
        <f t="shared" si="43"/>
        <v>#VALUE!</v>
      </c>
      <c r="CG41" s="95" t="e">
        <f t="shared" si="44"/>
        <v>#VALUE!</v>
      </c>
      <c r="CH41" s="95" t="e">
        <f t="shared" si="67"/>
        <v>#VALUE!</v>
      </c>
      <c r="CI41" s="95" t="b">
        <f t="shared" si="70"/>
        <v>0</v>
      </c>
      <c r="CJ41" s="76" t="str">
        <f t="shared" si="45"/>
        <v/>
      </c>
      <c r="CK41" s="94" t="e" cm="1">
        <f t="array" aca="1" ref="CK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CL41" s="94" t="str">
        <f t="shared" si="46"/>
        <v/>
      </c>
      <c r="CM41" s="96" t="b">
        <f t="shared" si="47"/>
        <v>0</v>
      </c>
      <c r="CN41" s="130" t="b">
        <f>IFERROR(MATCH(D41,'Avtal för korttidsarbete'!$G$13:$G$1012,0),TRUE)</f>
        <v>1</v>
      </c>
      <c r="CO41" s="130" t="b">
        <f t="shared" si="48"/>
        <v>0</v>
      </c>
      <c r="CP41" s="131" t="str" cm="1">
        <f t="array" ref="CP41">IF(CN41=TRUE,"x",INDEX('Avtal för korttidsarbete'!$E$13:$E$1012,$CN41))</f>
        <v>x</v>
      </c>
      <c r="CQ41" s="131" t="str" cm="1">
        <f t="array" ref="CQ41">IF(CN41=TRUE,"x",INDEX('Avtal för korttidsarbete'!$F$13:$F$1012,$CN41))</f>
        <v>x</v>
      </c>
      <c r="CR41" s="130" t="b">
        <f t="shared" si="49"/>
        <v>0</v>
      </c>
      <c r="CS41" s="165">
        <f t="shared" si="68"/>
        <v>0</v>
      </c>
      <c r="CT41" s="165">
        <f t="shared" si="69"/>
        <v>0</v>
      </c>
      <c r="CU41" s="130" t="b">
        <f t="shared" si="50"/>
        <v>0</v>
      </c>
      <c r="CV41" s="131">
        <f t="shared" si="51"/>
        <v>0</v>
      </c>
      <c r="CW41" s="165">
        <f t="shared" si="52"/>
        <v>0</v>
      </c>
      <c r="CX41" s="186" t="b">
        <f>IFERROR(INDEX('Avtal för korttidsarbete'!R:R,MATCH(D41,'Avtal för korttidsarbete'!$G:$G,0)),TRUE)</f>
        <v>1</v>
      </c>
      <c r="CY41" s="165" t="str">
        <f>IF(CX41,"-",INDEX('Avtal för korttidsarbete'!$D:$D,MATCH(D41,'Avtal för korttidsarbete'!$G:$G,0)))</f>
        <v>-</v>
      </c>
      <c r="CZ41" s="131" t="b">
        <f>IFERROR(G41&gt;INDEX(Uppsägningar!E:E,MATCH(C41,Uppsägningar!C:C,0)),FALSE)</f>
        <v>0</v>
      </c>
    </row>
    <row r="42" spans="1:104" s="30" customFormat="1" x14ac:dyDescent="0.25">
      <c r="A42" s="19">
        <v>27</v>
      </c>
      <c r="B42" s="20"/>
      <c r="C42" s="189"/>
      <c r="D42" s="69"/>
      <c r="E42" s="171">
        <f>IFERROR(INDEX(Admin!$C$7:$C$10,MATCH(CY42,TblNivåValTExt,0)),0)</f>
        <v>0</v>
      </c>
      <c r="F42" s="1"/>
      <c r="G42" s="1"/>
      <c r="H42" s="90"/>
      <c r="I42" s="91"/>
      <c r="J42" s="91"/>
      <c r="K42" s="91"/>
      <c r="L42" s="91"/>
      <c r="M42" s="91"/>
      <c r="N42" s="91"/>
      <c r="O42" s="91"/>
      <c r="P42" s="91"/>
      <c r="Q42" s="91"/>
      <c r="R42" s="91"/>
      <c r="S42" s="91"/>
      <c r="T42" s="91"/>
      <c r="U42" s="91"/>
      <c r="V42" s="91"/>
      <c r="W42" s="225">
        <f t="shared" si="7"/>
        <v>0</v>
      </c>
      <c r="X42" s="134" t="str">
        <f t="shared" si="53"/>
        <v/>
      </c>
      <c r="Y42" s="92" t="b">
        <f t="shared" si="8"/>
        <v>0</v>
      </c>
      <c r="Z42" s="92" t="str">
        <f t="shared" si="54"/>
        <v/>
      </c>
      <c r="AA42" s="92" t="b">
        <f t="shared" si="55"/>
        <v>0</v>
      </c>
      <c r="AB42" s="92" t="str">
        <f t="shared" si="56"/>
        <v/>
      </c>
      <c r="AC42" s="13" t="b">
        <f t="shared" si="9"/>
        <v>0</v>
      </c>
      <c r="AD42" s="92" t="str">
        <f t="shared" si="57"/>
        <v/>
      </c>
      <c r="AE42" s="13" t="b">
        <f t="shared" si="58"/>
        <v>0</v>
      </c>
      <c r="AF42" s="92" t="str">
        <f t="shared" si="59"/>
        <v/>
      </c>
      <c r="AG42" s="13" t="b">
        <f t="shared" si="10"/>
        <v>0</v>
      </c>
      <c r="AH42" s="92" t="str">
        <f t="shared" si="60"/>
        <v/>
      </c>
      <c r="AI42" s="35" t="b">
        <f t="shared" si="11"/>
        <v>0</v>
      </c>
      <c r="AJ42" s="92" t="str">
        <f t="shared" si="61"/>
        <v/>
      </c>
      <c r="AK42" s="35" t="b">
        <f t="shared" si="12"/>
        <v>0</v>
      </c>
      <c r="AL42" s="92" t="str">
        <f t="shared" si="13"/>
        <v/>
      </c>
      <c r="AM42" s="35" t="b">
        <f t="shared" si="14"/>
        <v>0</v>
      </c>
      <c r="AN42" s="92" t="str">
        <f t="shared" si="15"/>
        <v/>
      </c>
      <c r="AO42" s="13" t="b">
        <f t="shared" si="16"/>
        <v>0</v>
      </c>
      <c r="AP42" s="92" t="str">
        <f t="shared" si="15"/>
        <v/>
      </c>
      <c r="AQ42" s="14">
        <f t="shared" si="17"/>
        <v>0</v>
      </c>
      <c r="AR42" s="14">
        <f t="shared" si="18"/>
        <v>0</v>
      </c>
      <c r="AS42" s="16">
        <f t="shared" si="72"/>
        <v>0</v>
      </c>
      <c r="AT42" s="16">
        <f t="shared" si="72"/>
        <v>0</v>
      </c>
      <c r="AU42" s="16">
        <f t="shared" si="72"/>
        <v>0</v>
      </c>
      <c r="AV42" s="16">
        <f t="shared" si="72"/>
        <v>0</v>
      </c>
      <c r="AW42" s="16">
        <f t="shared" si="72"/>
        <v>0</v>
      </c>
      <c r="AX42" s="16">
        <f t="shared" si="72"/>
        <v>0</v>
      </c>
      <c r="AY42" s="16">
        <f t="shared" si="72"/>
        <v>0</v>
      </c>
      <c r="AZ42" s="16"/>
      <c r="BA42" s="16"/>
      <c r="BB42" s="93">
        <f t="shared" si="62"/>
        <v>0</v>
      </c>
      <c r="BC42" s="93">
        <f t="shared" si="63"/>
        <v>0</v>
      </c>
      <c r="BD42" s="93">
        <f t="shared" si="64"/>
        <v>0</v>
      </c>
      <c r="BE42" s="158">
        <f t="shared" si="65"/>
        <v>0</v>
      </c>
      <c r="BF42" s="159">
        <f t="shared" si="66"/>
        <v>0</v>
      </c>
      <c r="BG42" s="159">
        <f t="shared" si="20"/>
        <v>0</v>
      </c>
      <c r="BH42" s="159">
        <f t="shared" si="21"/>
        <v>0</v>
      </c>
      <c r="BI42" s="159">
        <f t="shared" si="22"/>
        <v>0</v>
      </c>
      <c r="BJ42" s="159">
        <f t="shared" si="23"/>
        <v>0</v>
      </c>
      <c r="BK42" s="159">
        <f t="shared" si="24"/>
        <v>0</v>
      </c>
      <c r="BL42" s="159">
        <f t="shared" si="25"/>
        <v>0</v>
      </c>
      <c r="BM42" s="159">
        <f t="shared" si="6"/>
        <v>0</v>
      </c>
      <c r="BN42" s="159">
        <f t="shared" si="6"/>
        <v>0</v>
      </c>
      <c r="BO42" s="205" t="b">
        <f t="shared" si="26"/>
        <v>0</v>
      </c>
      <c r="BP42" s="214">
        <f t="shared" si="27"/>
        <v>0</v>
      </c>
      <c r="BQ42" s="160">
        <f t="shared" si="28"/>
        <v>0</v>
      </c>
      <c r="BR42" s="160">
        <f t="shared" si="29"/>
        <v>0</v>
      </c>
      <c r="BS42" s="160">
        <f t="shared" si="30"/>
        <v>0</v>
      </c>
      <c r="BT42" s="160">
        <f t="shared" si="31"/>
        <v>0</v>
      </c>
      <c r="BU42" s="160">
        <f t="shared" si="32"/>
        <v>0</v>
      </c>
      <c r="BV42" s="215">
        <f t="shared" si="33"/>
        <v>0</v>
      </c>
      <c r="BW42" s="217">
        <f t="shared" si="34"/>
        <v>0</v>
      </c>
      <c r="BX42" s="206">
        <f t="shared" si="35"/>
        <v>0</v>
      </c>
      <c r="BY42" s="206">
        <f t="shared" si="36"/>
        <v>0</v>
      </c>
      <c r="BZ42" s="206">
        <f t="shared" si="37"/>
        <v>0</v>
      </c>
      <c r="CA42" s="206">
        <f t="shared" si="38"/>
        <v>0</v>
      </c>
      <c r="CB42" s="206">
        <f t="shared" si="39"/>
        <v>0</v>
      </c>
      <c r="CC42" s="218">
        <f t="shared" si="40"/>
        <v>0</v>
      </c>
      <c r="CD42" s="216" t="e">
        <f t="shared" si="41"/>
        <v>#VALUE!</v>
      </c>
      <c r="CE42" s="94" t="e">
        <f t="shared" si="42"/>
        <v>#VALUE!</v>
      </c>
      <c r="CF42" s="94" t="e">
        <f t="shared" si="43"/>
        <v>#VALUE!</v>
      </c>
      <c r="CG42" s="95" t="e">
        <f t="shared" si="44"/>
        <v>#VALUE!</v>
      </c>
      <c r="CH42" s="95" t="e">
        <f t="shared" si="67"/>
        <v>#VALUE!</v>
      </c>
      <c r="CI42" s="95" t="b">
        <f t="shared" si="70"/>
        <v>0</v>
      </c>
      <c r="CJ42" s="76" t="str">
        <f t="shared" si="45"/>
        <v/>
      </c>
      <c r="CK42" s="94" t="e" cm="1">
        <f t="array" aca="1" ref="CK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CL42" s="94" t="str">
        <f t="shared" si="46"/>
        <v/>
      </c>
      <c r="CM42" s="96" t="b">
        <f t="shared" si="47"/>
        <v>0</v>
      </c>
      <c r="CN42" s="130" t="b">
        <f>IFERROR(MATCH(D42,'Avtal för korttidsarbete'!$G$13:$G$1012,0),TRUE)</f>
        <v>1</v>
      </c>
      <c r="CO42" s="130" t="b">
        <f t="shared" si="48"/>
        <v>0</v>
      </c>
      <c r="CP42" s="131" t="str" cm="1">
        <f t="array" ref="CP42">IF(CN42=TRUE,"x",INDEX('Avtal för korttidsarbete'!$E$13:$E$1012,$CN42))</f>
        <v>x</v>
      </c>
      <c r="CQ42" s="131" t="str" cm="1">
        <f t="array" ref="CQ42">IF(CN42=TRUE,"x",INDEX('Avtal för korttidsarbete'!$F$13:$F$1012,$CN42))</f>
        <v>x</v>
      </c>
      <c r="CR42" s="130" t="b">
        <f t="shared" si="49"/>
        <v>0</v>
      </c>
      <c r="CS42" s="165">
        <f t="shared" si="68"/>
        <v>0</v>
      </c>
      <c r="CT42" s="165">
        <f t="shared" si="69"/>
        <v>0</v>
      </c>
      <c r="CU42" s="130" t="b">
        <f t="shared" si="50"/>
        <v>0</v>
      </c>
      <c r="CV42" s="131">
        <f t="shared" si="51"/>
        <v>0</v>
      </c>
      <c r="CW42" s="165">
        <f t="shared" si="52"/>
        <v>0</v>
      </c>
      <c r="CX42" s="186" t="b">
        <f>IFERROR(INDEX('Avtal för korttidsarbete'!R:R,MATCH(D42,'Avtal för korttidsarbete'!$G:$G,0)),TRUE)</f>
        <v>1</v>
      </c>
      <c r="CY42" s="165" t="str">
        <f>IF(CX42,"-",INDEX('Avtal för korttidsarbete'!$D:$D,MATCH(D42,'Avtal för korttidsarbete'!$G:$G,0)))</f>
        <v>-</v>
      </c>
      <c r="CZ42" s="131" t="b">
        <f>IFERROR(G42&gt;INDEX(Uppsägningar!E:E,MATCH(C42,Uppsägningar!C:C,0)),FALSE)</f>
        <v>0</v>
      </c>
    </row>
    <row r="43" spans="1:104" s="30" customFormat="1" x14ac:dyDescent="0.25">
      <c r="A43" s="19">
        <v>28</v>
      </c>
      <c r="B43" s="20"/>
      <c r="C43" s="189"/>
      <c r="D43" s="69"/>
      <c r="E43" s="171">
        <f>IFERROR(INDEX(Admin!$C$7:$C$10,MATCH(CY43,TblNivåValTExt,0)),0)</f>
        <v>0</v>
      </c>
      <c r="F43" s="1"/>
      <c r="G43" s="1"/>
      <c r="H43" s="90"/>
      <c r="I43" s="91"/>
      <c r="J43" s="91"/>
      <c r="K43" s="91"/>
      <c r="L43" s="91"/>
      <c r="M43" s="91"/>
      <c r="N43" s="91"/>
      <c r="O43" s="91"/>
      <c r="P43" s="91"/>
      <c r="Q43" s="91"/>
      <c r="R43" s="91"/>
      <c r="S43" s="91"/>
      <c r="T43" s="91"/>
      <c r="U43" s="91"/>
      <c r="V43" s="91"/>
      <c r="W43" s="225">
        <f t="shared" si="7"/>
        <v>0</v>
      </c>
      <c r="X43" s="134" t="str">
        <f t="shared" si="53"/>
        <v/>
      </c>
      <c r="Y43" s="92" t="b">
        <f t="shared" si="8"/>
        <v>0</v>
      </c>
      <c r="Z43" s="92" t="str">
        <f t="shared" si="54"/>
        <v/>
      </c>
      <c r="AA43" s="92" t="b">
        <f t="shared" si="55"/>
        <v>0</v>
      </c>
      <c r="AB43" s="92" t="str">
        <f t="shared" si="56"/>
        <v/>
      </c>
      <c r="AC43" s="13" t="b">
        <f t="shared" si="9"/>
        <v>0</v>
      </c>
      <c r="AD43" s="92" t="str">
        <f t="shared" si="57"/>
        <v/>
      </c>
      <c r="AE43" s="13" t="b">
        <f t="shared" si="58"/>
        <v>0</v>
      </c>
      <c r="AF43" s="92" t="str">
        <f t="shared" si="59"/>
        <v/>
      </c>
      <c r="AG43" s="13" t="b">
        <f t="shared" si="10"/>
        <v>0</v>
      </c>
      <c r="AH43" s="92" t="str">
        <f t="shared" si="60"/>
        <v/>
      </c>
      <c r="AI43" s="35" t="b">
        <f t="shared" si="11"/>
        <v>0</v>
      </c>
      <c r="AJ43" s="92" t="str">
        <f t="shared" si="61"/>
        <v/>
      </c>
      <c r="AK43" s="35" t="b">
        <f t="shared" si="12"/>
        <v>0</v>
      </c>
      <c r="AL43" s="92" t="str">
        <f t="shared" si="13"/>
        <v/>
      </c>
      <c r="AM43" s="35" t="b">
        <f t="shared" si="14"/>
        <v>0</v>
      </c>
      <c r="AN43" s="92" t="str">
        <f t="shared" si="15"/>
        <v/>
      </c>
      <c r="AO43" s="13" t="b">
        <f t="shared" si="16"/>
        <v>0</v>
      </c>
      <c r="AP43" s="92" t="str">
        <f t="shared" si="15"/>
        <v/>
      </c>
      <c r="AQ43" s="14">
        <f t="shared" si="17"/>
        <v>0</v>
      </c>
      <c r="AR43" s="14">
        <f t="shared" si="18"/>
        <v>0</v>
      </c>
      <c r="AS43" s="16">
        <f t="shared" si="72"/>
        <v>0</v>
      </c>
      <c r="AT43" s="16">
        <f t="shared" si="72"/>
        <v>0</v>
      </c>
      <c r="AU43" s="16">
        <f t="shared" si="72"/>
        <v>0</v>
      </c>
      <c r="AV43" s="16">
        <f t="shared" si="72"/>
        <v>0</v>
      </c>
      <c r="AW43" s="16">
        <f t="shared" si="72"/>
        <v>0</v>
      </c>
      <c r="AX43" s="16">
        <f t="shared" si="72"/>
        <v>0</v>
      </c>
      <c r="AY43" s="16">
        <f t="shared" si="72"/>
        <v>0</v>
      </c>
      <c r="AZ43" s="16"/>
      <c r="BA43" s="16"/>
      <c r="BB43" s="93">
        <f t="shared" si="62"/>
        <v>0</v>
      </c>
      <c r="BC43" s="93">
        <f t="shared" si="63"/>
        <v>0</v>
      </c>
      <c r="BD43" s="93">
        <f t="shared" si="64"/>
        <v>0</v>
      </c>
      <c r="BE43" s="158">
        <f t="shared" si="65"/>
        <v>0</v>
      </c>
      <c r="BF43" s="159">
        <f t="shared" si="66"/>
        <v>0</v>
      </c>
      <c r="BG43" s="159">
        <f t="shared" si="20"/>
        <v>0</v>
      </c>
      <c r="BH43" s="159">
        <f t="shared" si="21"/>
        <v>0</v>
      </c>
      <c r="BI43" s="159">
        <f t="shared" si="22"/>
        <v>0</v>
      </c>
      <c r="BJ43" s="159">
        <f t="shared" si="23"/>
        <v>0</v>
      </c>
      <c r="BK43" s="159">
        <f t="shared" si="24"/>
        <v>0</v>
      </c>
      <c r="BL43" s="159">
        <f t="shared" si="25"/>
        <v>0</v>
      </c>
      <c r="BM43" s="159">
        <f t="shared" ref="BM43:BN86" si="73">AZ43/BM$11*$AV43</f>
        <v>0</v>
      </c>
      <c r="BN43" s="159">
        <f t="shared" si="73"/>
        <v>0</v>
      </c>
      <c r="BO43" s="205" t="b">
        <f t="shared" si="26"/>
        <v>0</v>
      </c>
      <c r="BP43" s="214">
        <f t="shared" si="27"/>
        <v>0</v>
      </c>
      <c r="BQ43" s="160">
        <f t="shared" si="28"/>
        <v>0</v>
      </c>
      <c r="BR43" s="160">
        <f t="shared" si="29"/>
        <v>0</v>
      </c>
      <c r="BS43" s="160">
        <f t="shared" si="30"/>
        <v>0</v>
      </c>
      <c r="BT43" s="160">
        <f t="shared" si="31"/>
        <v>0</v>
      </c>
      <c r="BU43" s="160">
        <f t="shared" si="32"/>
        <v>0</v>
      </c>
      <c r="BV43" s="215">
        <f t="shared" si="33"/>
        <v>0</v>
      </c>
      <c r="BW43" s="217">
        <f t="shared" si="34"/>
        <v>0</v>
      </c>
      <c r="BX43" s="206">
        <f t="shared" si="35"/>
        <v>0</v>
      </c>
      <c r="BY43" s="206">
        <f t="shared" si="36"/>
        <v>0</v>
      </c>
      <c r="BZ43" s="206">
        <f t="shared" si="37"/>
        <v>0</v>
      </c>
      <c r="CA43" s="206">
        <f t="shared" si="38"/>
        <v>0</v>
      </c>
      <c r="CB43" s="206">
        <f t="shared" si="39"/>
        <v>0</v>
      </c>
      <c r="CC43" s="218">
        <f t="shared" si="40"/>
        <v>0</v>
      </c>
      <c r="CD43" s="216" t="e">
        <f t="shared" si="41"/>
        <v>#VALUE!</v>
      </c>
      <c r="CE43" s="94" t="e">
        <f t="shared" si="42"/>
        <v>#VALUE!</v>
      </c>
      <c r="CF43" s="94" t="e">
        <f t="shared" si="43"/>
        <v>#VALUE!</v>
      </c>
      <c r="CG43" s="95" t="e">
        <f t="shared" si="44"/>
        <v>#VALUE!</v>
      </c>
      <c r="CH43" s="95" t="e">
        <f t="shared" si="67"/>
        <v>#VALUE!</v>
      </c>
      <c r="CI43" s="95" t="b">
        <f t="shared" si="70"/>
        <v>0</v>
      </c>
      <c r="CJ43" s="76" t="str">
        <f t="shared" si="45"/>
        <v/>
      </c>
      <c r="CK43" s="94" t="e" cm="1">
        <f t="array" aca="1" ref="CK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CL43" s="94" t="str">
        <f t="shared" si="46"/>
        <v/>
      </c>
      <c r="CM43" s="96" t="b">
        <f t="shared" si="47"/>
        <v>0</v>
      </c>
      <c r="CN43" s="130" t="b">
        <f>IFERROR(MATCH(D43,'Avtal för korttidsarbete'!$G$13:$G$1012,0),TRUE)</f>
        <v>1</v>
      </c>
      <c r="CO43" s="130" t="b">
        <f t="shared" si="48"/>
        <v>0</v>
      </c>
      <c r="CP43" s="131" t="str" cm="1">
        <f t="array" ref="CP43">IF(CN43=TRUE,"x",INDEX('Avtal för korttidsarbete'!$E$13:$E$1012,$CN43))</f>
        <v>x</v>
      </c>
      <c r="CQ43" s="131" t="str" cm="1">
        <f t="array" ref="CQ43">IF(CN43=TRUE,"x",INDEX('Avtal för korttidsarbete'!$F$13:$F$1012,$CN43))</f>
        <v>x</v>
      </c>
      <c r="CR43" s="130" t="b">
        <f t="shared" si="49"/>
        <v>0</v>
      </c>
      <c r="CS43" s="165">
        <f t="shared" si="68"/>
        <v>0</v>
      </c>
      <c r="CT43" s="165">
        <f t="shared" si="69"/>
        <v>0</v>
      </c>
      <c r="CU43" s="130" t="b">
        <f t="shared" si="50"/>
        <v>0</v>
      </c>
      <c r="CV43" s="131">
        <f t="shared" si="51"/>
        <v>0</v>
      </c>
      <c r="CW43" s="165">
        <f t="shared" si="52"/>
        <v>0</v>
      </c>
      <c r="CX43" s="186" t="b">
        <f>IFERROR(INDEX('Avtal för korttidsarbete'!R:R,MATCH(D43,'Avtal för korttidsarbete'!$G:$G,0)),TRUE)</f>
        <v>1</v>
      </c>
      <c r="CY43" s="165" t="str">
        <f>IF(CX43,"-",INDEX('Avtal för korttidsarbete'!$D:$D,MATCH(D43,'Avtal för korttidsarbete'!$G:$G,0)))</f>
        <v>-</v>
      </c>
      <c r="CZ43" s="131" t="b">
        <f>IFERROR(G43&gt;INDEX(Uppsägningar!E:E,MATCH(C43,Uppsägningar!C:C,0)),FALSE)</f>
        <v>0</v>
      </c>
    </row>
    <row r="44" spans="1:104" s="30" customFormat="1" x14ac:dyDescent="0.25">
      <c r="A44" s="19">
        <v>29</v>
      </c>
      <c r="B44" s="20"/>
      <c r="C44" s="189"/>
      <c r="D44" s="69"/>
      <c r="E44" s="171">
        <f>IFERROR(INDEX(Admin!$C$7:$C$10,MATCH(CY44,TblNivåValTExt,0)),0)</f>
        <v>0</v>
      </c>
      <c r="F44" s="1"/>
      <c r="G44" s="1"/>
      <c r="H44" s="90"/>
      <c r="I44" s="91"/>
      <c r="J44" s="91"/>
      <c r="K44" s="91"/>
      <c r="L44" s="91"/>
      <c r="M44" s="91"/>
      <c r="N44" s="91"/>
      <c r="O44" s="91"/>
      <c r="P44" s="91"/>
      <c r="Q44" s="91"/>
      <c r="R44" s="91"/>
      <c r="S44" s="91"/>
      <c r="T44" s="91"/>
      <c r="U44" s="91"/>
      <c r="V44" s="91"/>
      <c r="W44" s="225">
        <f t="shared" si="7"/>
        <v>0</v>
      </c>
      <c r="X44" s="134" t="str">
        <f t="shared" si="53"/>
        <v/>
      </c>
      <c r="Y44" s="92" t="b">
        <f t="shared" si="8"/>
        <v>0</v>
      </c>
      <c r="Z44" s="92" t="str">
        <f t="shared" si="54"/>
        <v/>
      </c>
      <c r="AA44" s="92" t="b">
        <f t="shared" si="55"/>
        <v>0</v>
      </c>
      <c r="AB44" s="92" t="str">
        <f t="shared" si="56"/>
        <v/>
      </c>
      <c r="AC44" s="13" t="b">
        <f t="shared" si="9"/>
        <v>0</v>
      </c>
      <c r="AD44" s="92" t="str">
        <f t="shared" si="57"/>
        <v/>
      </c>
      <c r="AE44" s="13" t="b">
        <f t="shared" si="58"/>
        <v>0</v>
      </c>
      <c r="AF44" s="92" t="str">
        <f t="shared" si="59"/>
        <v/>
      </c>
      <c r="AG44" s="13" t="b">
        <f t="shared" si="10"/>
        <v>0</v>
      </c>
      <c r="AH44" s="92" t="str">
        <f t="shared" si="60"/>
        <v/>
      </c>
      <c r="AI44" s="35" t="b">
        <f t="shared" si="11"/>
        <v>0</v>
      </c>
      <c r="AJ44" s="92" t="str">
        <f t="shared" si="61"/>
        <v/>
      </c>
      <c r="AK44" s="35" t="b">
        <f t="shared" si="12"/>
        <v>0</v>
      </c>
      <c r="AL44" s="92" t="str">
        <f t="shared" si="13"/>
        <v/>
      </c>
      <c r="AM44" s="35" t="b">
        <f t="shared" si="14"/>
        <v>0</v>
      </c>
      <c r="AN44" s="92" t="str">
        <f t="shared" si="15"/>
        <v/>
      </c>
      <c r="AO44" s="13" t="b">
        <f t="shared" si="16"/>
        <v>0</v>
      </c>
      <c r="AP44" s="92" t="str">
        <f t="shared" si="15"/>
        <v/>
      </c>
      <c r="AQ44" s="14">
        <f t="shared" si="17"/>
        <v>0</v>
      </c>
      <c r="AR44" s="14">
        <f t="shared" si="18"/>
        <v>0</v>
      </c>
      <c r="AS44" s="16">
        <f t="shared" si="72"/>
        <v>0</v>
      </c>
      <c r="AT44" s="16">
        <f t="shared" si="72"/>
        <v>0</v>
      </c>
      <c r="AU44" s="16">
        <f t="shared" si="72"/>
        <v>0</v>
      </c>
      <c r="AV44" s="16">
        <f t="shared" si="72"/>
        <v>0</v>
      </c>
      <c r="AW44" s="16">
        <f t="shared" si="72"/>
        <v>0</v>
      </c>
      <c r="AX44" s="16">
        <f t="shared" si="72"/>
        <v>0</v>
      </c>
      <c r="AY44" s="16">
        <f t="shared" si="72"/>
        <v>0</v>
      </c>
      <c r="AZ44" s="16"/>
      <c r="BA44" s="16"/>
      <c r="BB44" s="93">
        <f t="shared" si="62"/>
        <v>0</v>
      </c>
      <c r="BC44" s="93">
        <f t="shared" si="63"/>
        <v>0</v>
      </c>
      <c r="BD44" s="93">
        <f t="shared" si="64"/>
        <v>0</v>
      </c>
      <c r="BE44" s="158">
        <f t="shared" si="65"/>
        <v>0</v>
      </c>
      <c r="BF44" s="159">
        <f t="shared" si="66"/>
        <v>0</v>
      </c>
      <c r="BG44" s="159">
        <f t="shared" si="20"/>
        <v>0</v>
      </c>
      <c r="BH44" s="159">
        <f t="shared" si="21"/>
        <v>0</v>
      </c>
      <c r="BI44" s="159">
        <f t="shared" si="22"/>
        <v>0</v>
      </c>
      <c r="BJ44" s="159">
        <f t="shared" si="23"/>
        <v>0</v>
      </c>
      <c r="BK44" s="159">
        <f t="shared" si="24"/>
        <v>0</v>
      </c>
      <c r="BL44" s="159">
        <f t="shared" si="25"/>
        <v>0</v>
      </c>
      <c r="BM44" s="159">
        <f t="shared" si="73"/>
        <v>0</v>
      </c>
      <c r="BN44" s="159">
        <f t="shared" si="73"/>
        <v>0</v>
      </c>
      <c r="BO44" s="205" t="b">
        <f t="shared" si="26"/>
        <v>0</v>
      </c>
      <c r="BP44" s="214">
        <f t="shared" si="27"/>
        <v>0</v>
      </c>
      <c r="BQ44" s="160">
        <f t="shared" si="28"/>
        <v>0</v>
      </c>
      <c r="BR44" s="160">
        <f t="shared" si="29"/>
        <v>0</v>
      </c>
      <c r="BS44" s="160">
        <f t="shared" si="30"/>
        <v>0</v>
      </c>
      <c r="BT44" s="160">
        <f t="shared" si="31"/>
        <v>0</v>
      </c>
      <c r="BU44" s="160">
        <f t="shared" si="32"/>
        <v>0</v>
      </c>
      <c r="BV44" s="215">
        <f t="shared" si="33"/>
        <v>0</v>
      </c>
      <c r="BW44" s="217">
        <f t="shared" si="34"/>
        <v>0</v>
      </c>
      <c r="BX44" s="206">
        <f t="shared" si="35"/>
        <v>0</v>
      </c>
      <c r="BY44" s="206">
        <f t="shared" si="36"/>
        <v>0</v>
      </c>
      <c r="BZ44" s="206">
        <f t="shared" si="37"/>
        <v>0</v>
      </c>
      <c r="CA44" s="206">
        <f t="shared" si="38"/>
        <v>0</v>
      </c>
      <c r="CB44" s="206">
        <f t="shared" si="39"/>
        <v>0</v>
      </c>
      <c r="CC44" s="218">
        <f t="shared" si="40"/>
        <v>0</v>
      </c>
      <c r="CD44" s="216" t="e">
        <f t="shared" si="41"/>
        <v>#VALUE!</v>
      </c>
      <c r="CE44" s="94" t="e">
        <f t="shared" si="42"/>
        <v>#VALUE!</v>
      </c>
      <c r="CF44" s="94" t="e">
        <f t="shared" si="43"/>
        <v>#VALUE!</v>
      </c>
      <c r="CG44" s="95" t="e">
        <f t="shared" si="44"/>
        <v>#VALUE!</v>
      </c>
      <c r="CH44" s="95" t="e">
        <f t="shared" si="67"/>
        <v>#VALUE!</v>
      </c>
      <c r="CI44" s="95" t="b">
        <f t="shared" si="70"/>
        <v>0</v>
      </c>
      <c r="CJ44" s="76" t="str">
        <f t="shared" si="45"/>
        <v/>
      </c>
      <c r="CK44" s="94" t="e" cm="1">
        <f t="array" aca="1" ref="CK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CL44" s="94" t="str">
        <f t="shared" si="46"/>
        <v/>
      </c>
      <c r="CM44" s="96" t="b">
        <f t="shared" si="47"/>
        <v>0</v>
      </c>
      <c r="CN44" s="130" t="b">
        <f>IFERROR(MATCH(D44,'Avtal för korttidsarbete'!$G$13:$G$1012,0),TRUE)</f>
        <v>1</v>
      </c>
      <c r="CO44" s="130" t="b">
        <f t="shared" si="48"/>
        <v>0</v>
      </c>
      <c r="CP44" s="131" t="str" cm="1">
        <f t="array" ref="CP44">IF(CN44=TRUE,"x",INDEX('Avtal för korttidsarbete'!$E$13:$E$1012,$CN44))</f>
        <v>x</v>
      </c>
      <c r="CQ44" s="131" t="str" cm="1">
        <f t="array" ref="CQ44">IF(CN44=TRUE,"x",INDEX('Avtal för korttidsarbete'!$F$13:$F$1012,$CN44))</f>
        <v>x</v>
      </c>
      <c r="CR44" s="130" t="b">
        <f t="shared" si="49"/>
        <v>0</v>
      </c>
      <c r="CS44" s="165">
        <f t="shared" si="68"/>
        <v>0</v>
      </c>
      <c r="CT44" s="165">
        <f t="shared" si="69"/>
        <v>0</v>
      </c>
      <c r="CU44" s="130" t="b">
        <f t="shared" si="50"/>
        <v>0</v>
      </c>
      <c r="CV44" s="131">
        <f t="shared" si="51"/>
        <v>0</v>
      </c>
      <c r="CW44" s="165">
        <f t="shared" si="52"/>
        <v>0</v>
      </c>
      <c r="CX44" s="186" t="b">
        <f>IFERROR(INDEX('Avtal för korttidsarbete'!R:R,MATCH(D44,'Avtal för korttidsarbete'!$G:$G,0)),TRUE)</f>
        <v>1</v>
      </c>
      <c r="CY44" s="165" t="str">
        <f>IF(CX44,"-",INDEX('Avtal för korttidsarbete'!$D:$D,MATCH(D44,'Avtal för korttidsarbete'!$G:$G,0)))</f>
        <v>-</v>
      </c>
      <c r="CZ44" s="131" t="b">
        <f>IFERROR(G44&gt;INDEX(Uppsägningar!E:E,MATCH(C44,Uppsägningar!C:C,0)),FALSE)</f>
        <v>0</v>
      </c>
    </row>
    <row r="45" spans="1:104" s="30" customFormat="1" x14ac:dyDescent="0.25">
      <c r="A45" s="19">
        <v>30</v>
      </c>
      <c r="B45" s="20"/>
      <c r="C45" s="189"/>
      <c r="D45" s="69"/>
      <c r="E45" s="171">
        <f>IFERROR(INDEX(Admin!$C$7:$C$10,MATCH(CY45,TblNivåValTExt,0)),0)</f>
        <v>0</v>
      </c>
      <c r="F45" s="1"/>
      <c r="G45" s="1"/>
      <c r="H45" s="90"/>
      <c r="I45" s="91"/>
      <c r="J45" s="91"/>
      <c r="K45" s="91"/>
      <c r="L45" s="91"/>
      <c r="M45" s="91"/>
      <c r="N45" s="91"/>
      <c r="O45" s="91"/>
      <c r="P45" s="91"/>
      <c r="Q45" s="91"/>
      <c r="R45" s="91"/>
      <c r="S45" s="91"/>
      <c r="T45" s="91"/>
      <c r="U45" s="91"/>
      <c r="V45" s="91"/>
      <c r="W45" s="225">
        <f t="shared" si="7"/>
        <v>0</v>
      </c>
      <c r="X45" s="134" t="str">
        <f t="shared" si="53"/>
        <v/>
      </c>
      <c r="Y45" s="92" t="b">
        <f t="shared" si="8"/>
        <v>0</v>
      </c>
      <c r="Z45" s="92" t="str">
        <f t="shared" si="54"/>
        <v/>
      </c>
      <c r="AA45" s="92" t="b">
        <f t="shared" si="55"/>
        <v>0</v>
      </c>
      <c r="AB45" s="92" t="str">
        <f t="shared" si="56"/>
        <v/>
      </c>
      <c r="AC45" s="13" t="b">
        <f t="shared" si="9"/>
        <v>0</v>
      </c>
      <c r="AD45" s="92" t="str">
        <f t="shared" si="57"/>
        <v/>
      </c>
      <c r="AE45" s="13" t="b">
        <f t="shared" si="58"/>
        <v>0</v>
      </c>
      <c r="AF45" s="92" t="str">
        <f t="shared" si="59"/>
        <v/>
      </c>
      <c r="AG45" s="13" t="b">
        <f t="shared" si="10"/>
        <v>0</v>
      </c>
      <c r="AH45" s="92" t="str">
        <f t="shared" si="60"/>
        <v/>
      </c>
      <c r="AI45" s="35" t="b">
        <f t="shared" si="11"/>
        <v>0</v>
      </c>
      <c r="AJ45" s="92" t="str">
        <f t="shared" si="61"/>
        <v/>
      </c>
      <c r="AK45" s="35" t="b">
        <f t="shared" si="12"/>
        <v>0</v>
      </c>
      <c r="AL45" s="92" t="str">
        <f t="shared" si="13"/>
        <v/>
      </c>
      <c r="AM45" s="35" t="b">
        <f t="shared" si="14"/>
        <v>0</v>
      </c>
      <c r="AN45" s="92" t="str">
        <f t="shared" si="15"/>
        <v/>
      </c>
      <c r="AO45" s="13" t="b">
        <f t="shared" si="16"/>
        <v>0</v>
      </c>
      <c r="AP45" s="92" t="str">
        <f t="shared" si="15"/>
        <v/>
      </c>
      <c r="AQ45" s="14">
        <f t="shared" si="17"/>
        <v>0</v>
      </c>
      <c r="AR45" s="14">
        <f t="shared" si="18"/>
        <v>0</v>
      </c>
      <c r="AS45" s="16">
        <f t="shared" si="72"/>
        <v>0</v>
      </c>
      <c r="AT45" s="16">
        <f t="shared" si="72"/>
        <v>0</v>
      </c>
      <c r="AU45" s="16">
        <f t="shared" si="72"/>
        <v>0</v>
      </c>
      <c r="AV45" s="16">
        <f t="shared" si="72"/>
        <v>0</v>
      </c>
      <c r="AW45" s="16">
        <f t="shared" si="72"/>
        <v>0</v>
      </c>
      <c r="AX45" s="16">
        <f t="shared" si="72"/>
        <v>0</v>
      </c>
      <c r="AY45" s="16">
        <f t="shared" si="72"/>
        <v>0</v>
      </c>
      <c r="AZ45" s="16"/>
      <c r="BA45" s="16"/>
      <c r="BB45" s="93">
        <f t="shared" si="62"/>
        <v>0</v>
      </c>
      <c r="BC45" s="93">
        <f t="shared" si="63"/>
        <v>0</v>
      </c>
      <c r="BD45" s="93">
        <f t="shared" si="64"/>
        <v>0</v>
      </c>
      <c r="BE45" s="158">
        <f t="shared" si="65"/>
        <v>0</v>
      </c>
      <c r="BF45" s="159">
        <f t="shared" si="66"/>
        <v>0</v>
      </c>
      <c r="BG45" s="159">
        <f t="shared" si="20"/>
        <v>0</v>
      </c>
      <c r="BH45" s="159">
        <f t="shared" si="21"/>
        <v>0</v>
      </c>
      <c r="BI45" s="159">
        <f t="shared" si="22"/>
        <v>0</v>
      </c>
      <c r="BJ45" s="159">
        <f t="shared" si="23"/>
        <v>0</v>
      </c>
      <c r="BK45" s="159">
        <f t="shared" si="24"/>
        <v>0</v>
      </c>
      <c r="BL45" s="159">
        <f t="shared" si="25"/>
        <v>0</v>
      </c>
      <c r="BM45" s="159">
        <f t="shared" si="73"/>
        <v>0</v>
      </c>
      <c r="BN45" s="159">
        <f t="shared" si="73"/>
        <v>0</v>
      </c>
      <c r="BO45" s="205" t="b">
        <f t="shared" si="26"/>
        <v>0</v>
      </c>
      <c r="BP45" s="214">
        <f t="shared" si="27"/>
        <v>0</v>
      </c>
      <c r="BQ45" s="160">
        <f t="shared" si="28"/>
        <v>0</v>
      </c>
      <c r="BR45" s="160">
        <f t="shared" si="29"/>
        <v>0</v>
      </c>
      <c r="BS45" s="160">
        <f t="shared" si="30"/>
        <v>0</v>
      </c>
      <c r="BT45" s="160">
        <f t="shared" si="31"/>
        <v>0</v>
      </c>
      <c r="BU45" s="160">
        <f t="shared" si="32"/>
        <v>0</v>
      </c>
      <c r="BV45" s="215">
        <f t="shared" si="33"/>
        <v>0</v>
      </c>
      <c r="BW45" s="217">
        <f t="shared" si="34"/>
        <v>0</v>
      </c>
      <c r="BX45" s="206">
        <f t="shared" si="35"/>
        <v>0</v>
      </c>
      <c r="BY45" s="206">
        <f t="shared" si="36"/>
        <v>0</v>
      </c>
      <c r="BZ45" s="206">
        <f t="shared" si="37"/>
        <v>0</v>
      </c>
      <c r="CA45" s="206">
        <f t="shared" si="38"/>
        <v>0</v>
      </c>
      <c r="CB45" s="206">
        <f t="shared" si="39"/>
        <v>0</v>
      </c>
      <c r="CC45" s="218">
        <f t="shared" si="40"/>
        <v>0</v>
      </c>
      <c r="CD45" s="216" t="e">
        <f t="shared" si="41"/>
        <v>#VALUE!</v>
      </c>
      <c r="CE45" s="94" t="e">
        <f t="shared" si="42"/>
        <v>#VALUE!</v>
      </c>
      <c r="CF45" s="94" t="e">
        <f t="shared" si="43"/>
        <v>#VALUE!</v>
      </c>
      <c r="CG45" s="95" t="e">
        <f t="shared" si="44"/>
        <v>#VALUE!</v>
      </c>
      <c r="CH45" s="95" t="e">
        <f t="shared" si="67"/>
        <v>#VALUE!</v>
      </c>
      <c r="CI45" s="95" t="b">
        <f t="shared" si="70"/>
        <v>0</v>
      </c>
      <c r="CJ45" s="76" t="str">
        <f t="shared" si="45"/>
        <v/>
      </c>
      <c r="CK45" s="94" t="e" cm="1">
        <f t="array" aca="1" ref="CK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CL45" s="94" t="str">
        <f t="shared" si="46"/>
        <v/>
      </c>
      <c r="CM45" s="96" t="b">
        <f t="shared" si="47"/>
        <v>0</v>
      </c>
      <c r="CN45" s="130" t="b">
        <f>IFERROR(MATCH(D45,'Avtal för korttidsarbete'!$G$13:$G$1012,0),TRUE)</f>
        <v>1</v>
      </c>
      <c r="CO45" s="130" t="b">
        <f t="shared" si="48"/>
        <v>0</v>
      </c>
      <c r="CP45" s="131" t="str" cm="1">
        <f t="array" ref="CP45">IF(CN45=TRUE,"x",INDEX('Avtal för korttidsarbete'!$E$13:$E$1012,$CN45))</f>
        <v>x</v>
      </c>
      <c r="CQ45" s="131" t="str" cm="1">
        <f t="array" ref="CQ45">IF(CN45=TRUE,"x",INDEX('Avtal för korttidsarbete'!$F$13:$F$1012,$CN45))</f>
        <v>x</v>
      </c>
      <c r="CR45" s="130" t="b">
        <f t="shared" si="49"/>
        <v>0</v>
      </c>
      <c r="CS45" s="165">
        <f t="shared" si="68"/>
        <v>0</v>
      </c>
      <c r="CT45" s="165">
        <f t="shared" si="69"/>
        <v>0</v>
      </c>
      <c r="CU45" s="130" t="b">
        <f t="shared" si="50"/>
        <v>0</v>
      </c>
      <c r="CV45" s="131">
        <f t="shared" si="51"/>
        <v>0</v>
      </c>
      <c r="CW45" s="165">
        <f t="shared" si="52"/>
        <v>0</v>
      </c>
      <c r="CX45" s="186" t="b">
        <f>IFERROR(INDEX('Avtal för korttidsarbete'!R:R,MATCH(D45,'Avtal för korttidsarbete'!$G:$G,0)),TRUE)</f>
        <v>1</v>
      </c>
      <c r="CY45" s="165" t="str">
        <f>IF(CX45,"-",INDEX('Avtal för korttidsarbete'!$D:$D,MATCH(D45,'Avtal för korttidsarbete'!$G:$G,0)))</f>
        <v>-</v>
      </c>
      <c r="CZ45" s="131" t="b">
        <f>IFERROR(G45&gt;INDEX(Uppsägningar!E:E,MATCH(C45,Uppsägningar!C:C,0)),FALSE)</f>
        <v>0</v>
      </c>
    </row>
    <row r="46" spans="1:104" s="30" customFormat="1" x14ac:dyDescent="0.25">
      <c r="A46" s="19">
        <v>31</v>
      </c>
      <c r="B46" s="20"/>
      <c r="C46" s="189"/>
      <c r="D46" s="69"/>
      <c r="E46" s="171">
        <f>IFERROR(INDEX(Admin!$C$7:$C$10,MATCH(CY46,TblNivåValTExt,0)),0)</f>
        <v>0</v>
      </c>
      <c r="F46" s="1"/>
      <c r="G46" s="1"/>
      <c r="H46" s="90"/>
      <c r="I46" s="91"/>
      <c r="J46" s="91"/>
      <c r="K46" s="91"/>
      <c r="L46" s="91"/>
      <c r="M46" s="91"/>
      <c r="N46" s="91"/>
      <c r="O46" s="91"/>
      <c r="P46" s="91"/>
      <c r="Q46" s="91"/>
      <c r="R46" s="91"/>
      <c r="S46" s="91"/>
      <c r="T46" s="91"/>
      <c r="U46" s="91"/>
      <c r="V46" s="91"/>
      <c r="W46" s="225">
        <f t="shared" si="7"/>
        <v>0</v>
      </c>
      <c r="X46" s="134" t="str">
        <f t="shared" si="53"/>
        <v/>
      </c>
      <c r="Y46" s="92" t="b">
        <f t="shared" si="8"/>
        <v>0</v>
      </c>
      <c r="Z46" s="92" t="str">
        <f t="shared" si="54"/>
        <v/>
      </c>
      <c r="AA46" s="92" t="b">
        <f t="shared" si="55"/>
        <v>0</v>
      </c>
      <c r="AB46" s="92" t="str">
        <f t="shared" si="56"/>
        <v/>
      </c>
      <c r="AC46" s="13" t="b">
        <f t="shared" si="9"/>
        <v>0</v>
      </c>
      <c r="AD46" s="92" t="str">
        <f t="shared" si="57"/>
        <v/>
      </c>
      <c r="AE46" s="13" t="b">
        <f t="shared" si="58"/>
        <v>0</v>
      </c>
      <c r="AF46" s="92" t="str">
        <f t="shared" si="59"/>
        <v/>
      </c>
      <c r="AG46" s="13" t="b">
        <f t="shared" si="10"/>
        <v>0</v>
      </c>
      <c r="AH46" s="92" t="str">
        <f t="shared" si="60"/>
        <v/>
      </c>
      <c r="AI46" s="35" t="b">
        <f t="shared" si="11"/>
        <v>0</v>
      </c>
      <c r="AJ46" s="92" t="str">
        <f t="shared" si="61"/>
        <v/>
      </c>
      <c r="AK46" s="35" t="b">
        <f t="shared" si="12"/>
        <v>0</v>
      </c>
      <c r="AL46" s="92" t="str">
        <f t="shared" si="13"/>
        <v/>
      </c>
      <c r="AM46" s="35" t="b">
        <f t="shared" si="14"/>
        <v>0</v>
      </c>
      <c r="AN46" s="92" t="str">
        <f t="shared" si="15"/>
        <v/>
      </c>
      <c r="AO46" s="13" t="b">
        <f t="shared" si="16"/>
        <v>0</v>
      </c>
      <c r="AP46" s="92" t="str">
        <f t="shared" si="15"/>
        <v/>
      </c>
      <c r="AQ46" s="14">
        <f t="shared" si="17"/>
        <v>0</v>
      </c>
      <c r="AR46" s="14">
        <f t="shared" si="18"/>
        <v>0</v>
      </c>
      <c r="AS46" s="16">
        <f t="shared" ref="AS46:AY55" si="74">IF(OR(AS$11=FALSE,$F46="",MIN($G46,AS$10,$AR46)-MAX($F46,AS$8,$AQ46)&lt;0),0,MIN($G46,AS$10,$AR46)-MAX($F46,AS$8,$AQ46)+1)</f>
        <v>0</v>
      </c>
      <c r="AT46" s="16">
        <f t="shared" si="74"/>
        <v>0</v>
      </c>
      <c r="AU46" s="16">
        <f t="shared" si="74"/>
        <v>0</v>
      </c>
      <c r="AV46" s="16">
        <f t="shared" si="74"/>
        <v>0</v>
      </c>
      <c r="AW46" s="16">
        <f t="shared" si="74"/>
        <v>0</v>
      </c>
      <c r="AX46" s="16">
        <f t="shared" si="74"/>
        <v>0</v>
      </c>
      <c r="AY46" s="16">
        <f t="shared" si="74"/>
        <v>0</v>
      </c>
      <c r="AZ46" s="16"/>
      <c r="BA46" s="16"/>
      <c r="BB46" s="93">
        <f t="shared" si="62"/>
        <v>0</v>
      </c>
      <c r="BC46" s="93">
        <f t="shared" si="63"/>
        <v>0</v>
      </c>
      <c r="BD46" s="93">
        <f t="shared" si="64"/>
        <v>0</v>
      </c>
      <c r="BE46" s="158">
        <f t="shared" si="65"/>
        <v>0</v>
      </c>
      <c r="BF46" s="159">
        <f t="shared" si="66"/>
        <v>0</v>
      </c>
      <c r="BG46" s="159">
        <f t="shared" si="20"/>
        <v>0</v>
      </c>
      <c r="BH46" s="159">
        <f t="shared" si="21"/>
        <v>0</v>
      </c>
      <c r="BI46" s="159">
        <f t="shared" si="22"/>
        <v>0</v>
      </c>
      <c r="BJ46" s="159">
        <f t="shared" si="23"/>
        <v>0</v>
      </c>
      <c r="BK46" s="159">
        <f t="shared" si="24"/>
        <v>0</v>
      </c>
      <c r="BL46" s="159">
        <f t="shared" si="25"/>
        <v>0</v>
      </c>
      <c r="BM46" s="159">
        <f t="shared" si="73"/>
        <v>0</v>
      </c>
      <c r="BN46" s="159">
        <f t="shared" si="73"/>
        <v>0</v>
      </c>
      <c r="BO46" s="205" t="b">
        <f t="shared" si="26"/>
        <v>0</v>
      </c>
      <c r="BP46" s="214">
        <f t="shared" si="27"/>
        <v>0</v>
      </c>
      <c r="BQ46" s="160">
        <f t="shared" si="28"/>
        <v>0</v>
      </c>
      <c r="BR46" s="160">
        <f t="shared" si="29"/>
        <v>0</v>
      </c>
      <c r="BS46" s="160">
        <f t="shared" si="30"/>
        <v>0</v>
      </c>
      <c r="BT46" s="160">
        <f t="shared" si="31"/>
        <v>0</v>
      </c>
      <c r="BU46" s="160">
        <f t="shared" si="32"/>
        <v>0</v>
      </c>
      <c r="BV46" s="215">
        <f t="shared" si="33"/>
        <v>0</v>
      </c>
      <c r="BW46" s="217">
        <f t="shared" si="34"/>
        <v>0</v>
      </c>
      <c r="BX46" s="206">
        <f t="shared" si="35"/>
        <v>0</v>
      </c>
      <c r="BY46" s="206">
        <f t="shared" si="36"/>
        <v>0</v>
      </c>
      <c r="BZ46" s="206">
        <f t="shared" si="37"/>
        <v>0</v>
      </c>
      <c r="CA46" s="206">
        <f t="shared" si="38"/>
        <v>0</v>
      </c>
      <c r="CB46" s="206">
        <f t="shared" si="39"/>
        <v>0</v>
      </c>
      <c r="CC46" s="218">
        <f t="shared" si="40"/>
        <v>0</v>
      </c>
      <c r="CD46" s="216" t="e">
        <f t="shared" si="41"/>
        <v>#VALUE!</v>
      </c>
      <c r="CE46" s="94" t="e">
        <f t="shared" si="42"/>
        <v>#VALUE!</v>
      </c>
      <c r="CF46" s="94" t="e">
        <f t="shared" si="43"/>
        <v>#VALUE!</v>
      </c>
      <c r="CG46" s="95" t="e">
        <f t="shared" si="44"/>
        <v>#VALUE!</v>
      </c>
      <c r="CH46" s="95" t="e">
        <f t="shared" si="67"/>
        <v>#VALUE!</v>
      </c>
      <c r="CI46" s="95" t="b">
        <f t="shared" si="70"/>
        <v>0</v>
      </c>
      <c r="CJ46" s="76" t="str">
        <f t="shared" si="45"/>
        <v/>
      </c>
      <c r="CK46" s="94" t="e" cm="1">
        <f t="array" aca="1" ref="CK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CL46" s="94" t="str">
        <f t="shared" si="46"/>
        <v/>
      </c>
      <c r="CM46" s="96" t="b">
        <f t="shared" si="47"/>
        <v>0</v>
      </c>
      <c r="CN46" s="130" t="b">
        <f>IFERROR(MATCH(D46,'Avtal för korttidsarbete'!$G$13:$G$1012,0),TRUE)</f>
        <v>1</v>
      </c>
      <c r="CO46" s="130" t="b">
        <f t="shared" si="48"/>
        <v>0</v>
      </c>
      <c r="CP46" s="131" t="str" cm="1">
        <f t="array" ref="CP46">IF(CN46=TRUE,"x",INDEX('Avtal för korttidsarbete'!$E$13:$E$1012,$CN46))</f>
        <v>x</v>
      </c>
      <c r="CQ46" s="131" t="str" cm="1">
        <f t="array" ref="CQ46">IF(CN46=TRUE,"x",INDEX('Avtal för korttidsarbete'!$F$13:$F$1012,$CN46))</f>
        <v>x</v>
      </c>
      <c r="CR46" s="130" t="b">
        <f t="shared" si="49"/>
        <v>0</v>
      </c>
      <c r="CS46" s="165">
        <f t="shared" si="68"/>
        <v>0</v>
      </c>
      <c r="CT46" s="165">
        <f t="shared" si="69"/>
        <v>0</v>
      </c>
      <c r="CU46" s="130" t="b">
        <f t="shared" si="50"/>
        <v>0</v>
      </c>
      <c r="CV46" s="131">
        <f t="shared" si="51"/>
        <v>0</v>
      </c>
      <c r="CW46" s="165">
        <f t="shared" si="52"/>
        <v>0</v>
      </c>
      <c r="CX46" s="186" t="b">
        <f>IFERROR(INDEX('Avtal för korttidsarbete'!R:R,MATCH(D46,'Avtal för korttidsarbete'!$G:$G,0)),TRUE)</f>
        <v>1</v>
      </c>
      <c r="CY46" s="165" t="str">
        <f>IF(CX46,"-",INDEX('Avtal för korttidsarbete'!$D:$D,MATCH(D46,'Avtal för korttidsarbete'!$G:$G,0)))</f>
        <v>-</v>
      </c>
      <c r="CZ46" s="131" t="b">
        <f>IFERROR(G46&gt;INDEX(Uppsägningar!E:E,MATCH(C46,Uppsägningar!C:C,0)),FALSE)</f>
        <v>0</v>
      </c>
    </row>
    <row r="47" spans="1:104" s="30" customFormat="1" x14ac:dyDescent="0.25">
      <c r="A47" s="19">
        <v>32</v>
      </c>
      <c r="B47" s="20"/>
      <c r="C47" s="189"/>
      <c r="D47" s="69"/>
      <c r="E47" s="171">
        <f>IFERROR(INDEX(Admin!$C$7:$C$10,MATCH(CY47,TblNivåValTExt,0)),0)</f>
        <v>0</v>
      </c>
      <c r="F47" s="1"/>
      <c r="G47" s="1"/>
      <c r="H47" s="90"/>
      <c r="I47" s="91"/>
      <c r="J47" s="91"/>
      <c r="K47" s="91"/>
      <c r="L47" s="91"/>
      <c r="M47" s="91"/>
      <c r="N47" s="91"/>
      <c r="O47" s="91"/>
      <c r="P47" s="91"/>
      <c r="Q47" s="91"/>
      <c r="R47" s="91"/>
      <c r="S47" s="91"/>
      <c r="T47" s="91"/>
      <c r="U47" s="91"/>
      <c r="V47" s="91"/>
      <c r="W47" s="225">
        <f t="shared" si="7"/>
        <v>0</v>
      </c>
      <c r="X47" s="134" t="str">
        <f t="shared" si="53"/>
        <v/>
      </c>
      <c r="Y47" s="92" t="b">
        <f t="shared" si="8"/>
        <v>0</v>
      </c>
      <c r="Z47" s="92" t="str">
        <f t="shared" si="54"/>
        <v/>
      </c>
      <c r="AA47" s="92" t="b">
        <f t="shared" si="55"/>
        <v>0</v>
      </c>
      <c r="AB47" s="92" t="str">
        <f t="shared" si="56"/>
        <v/>
      </c>
      <c r="AC47" s="13" t="b">
        <f t="shared" si="9"/>
        <v>0</v>
      </c>
      <c r="AD47" s="92" t="str">
        <f t="shared" si="57"/>
        <v/>
      </c>
      <c r="AE47" s="13" t="b">
        <f t="shared" si="58"/>
        <v>0</v>
      </c>
      <c r="AF47" s="92" t="str">
        <f t="shared" si="59"/>
        <v/>
      </c>
      <c r="AG47" s="13" t="b">
        <f t="shared" si="10"/>
        <v>0</v>
      </c>
      <c r="AH47" s="92" t="str">
        <f t="shared" si="60"/>
        <v/>
      </c>
      <c r="AI47" s="35" t="b">
        <f t="shared" si="11"/>
        <v>0</v>
      </c>
      <c r="AJ47" s="92" t="str">
        <f t="shared" si="61"/>
        <v/>
      </c>
      <c r="AK47" s="35" t="b">
        <f t="shared" si="12"/>
        <v>0</v>
      </c>
      <c r="AL47" s="92" t="str">
        <f t="shared" si="13"/>
        <v/>
      </c>
      <c r="AM47" s="35" t="b">
        <f t="shared" si="14"/>
        <v>0</v>
      </c>
      <c r="AN47" s="92" t="str">
        <f t="shared" si="15"/>
        <v/>
      </c>
      <c r="AO47" s="13" t="b">
        <f t="shared" si="16"/>
        <v>0</v>
      </c>
      <c r="AP47" s="92" t="str">
        <f t="shared" si="15"/>
        <v/>
      </c>
      <c r="AQ47" s="14">
        <f t="shared" si="17"/>
        <v>0</v>
      </c>
      <c r="AR47" s="14">
        <f t="shared" si="18"/>
        <v>0</v>
      </c>
      <c r="AS47" s="16">
        <f t="shared" si="74"/>
        <v>0</v>
      </c>
      <c r="AT47" s="16">
        <f t="shared" si="74"/>
        <v>0</v>
      </c>
      <c r="AU47" s="16">
        <f t="shared" si="74"/>
        <v>0</v>
      </c>
      <c r="AV47" s="16">
        <f t="shared" si="74"/>
        <v>0</v>
      </c>
      <c r="AW47" s="16">
        <f t="shared" si="74"/>
        <v>0</v>
      </c>
      <c r="AX47" s="16">
        <f t="shared" si="74"/>
        <v>0</v>
      </c>
      <c r="AY47" s="16">
        <f t="shared" si="74"/>
        <v>0</v>
      </c>
      <c r="AZ47" s="16"/>
      <c r="BA47" s="16"/>
      <c r="BB47" s="93">
        <f t="shared" si="62"/>
        <v>0</v>
      </c>
      <c r="BC47" s="93">
        <f t="shared" si="63"/>
        <v>0</v>
      </c>
      <c r="BD47" s="93">
        <f t="shared" si="64"/>
        <v>0</v>
      </c>
      <c r="BE47" s="158">
        <f t="shared" si="65"/>
        <v>0</v>
      </c>
      <c r="BF47" s="159">
        <f t="shared" si="66"/>
        <v>0</v>
      </c>
      <c r="BG47" s="159">
        <f t="shared" si="20"/>
        <v>0</v>
      </c>
      <c r="BH47" s="159">
        <f t="shared" si="21"/>
        <v>0</v>
      </c>
      <c r="BI47" s="159">
        <f t="shared" si="22"/>
        <v>0</v>
      </c>
      <c r="BJ47" s="159">
        <f t="shared" si="23"/>
        <v>0</v>
      </c>
      <c r="BK47" s="159">
        <f t="shared" si="24"/>
        <v>0</v>
      </c>
      <c r="BL47" s="159">
        <f t="shared" si="25"/>
        <v>0</v>
      </c>
      <c r="BM47" s="159">
        <f t="shared" si="73"/>
        <v>0</v>
      </c>
      <c r="BN47" s="159">
        <f t="shared" si="73"/>
        <v>0</v>
      </c>
      <c r="BO47" s="205" t="b">
        <f t="shared" si="26"/>
        <v>0</v>
      </c>
      <c r="BP47" s="214">
        <f t="shared" si="27"/>
        <v>0</v>
      </c>
      <c r="BQ47" s="160">
        <f t="shared" si="28"/>
        <v>0</v>
      </c>
      <c r="BR47" s="160">
        <f t="shared" si="29"/>
        <v>0</v>
      </c>
      <c r="BS47" s="160">
        <f t="shared" si="30"/>
        <v>0</v>
      </c>
      <c r="BT47" s="160">
        <f t="shared" si="31"/>
        <v>0</v>
      </c>
      <c r="BU47" s="160">
        <f t="shared" si="32"/>
        <v>0</v>
      </c>
      <c r="BV47" s="215">
        <f t="shared" si="33"/>
        <v>0</v>
      </c>
      <c r="BW47" s="217">
        <f t="shared" si="34"/>
        <v>0</v>
      </c>
      <c r="BX47" s="206">
        <f t="shared" si="35"/>
        <v>0</v>
      </c>
      <c r="BY47" s="206">
        <f t="shared" si="36"/>
        <v>0</v>
      </c>
      <c r="BZ47" s="206">
        <f t="shared" si="37"/>
        <v>0</v>
      </c>
      <c r="CA47" s="206">
        <f t="shared" si="38"/>
        <v>0</v>
      </c>
      <c r="CB47" s="206">
        <f t="shared" si="39"/>
        <v>0</v>
      </c>
      <c r="CC47" s="218">
        <f t="shared" si="40"/>
        <v>0</v>
      </c>
      <c r="CD47" s="216" t="e">
        <f t="shared" si="41"/>
        <v>#VALUE!</v>
      </c>
      <c r="CE47" s="94" t="e">
        <f t="shared" si="42"/>
        <v>#VALUE!</v>
      </c>
      <c r="CF47" s="94" t="e">
        <f t="shared" si="43"/>
        <v>#VALUE!</v>
      </c>
      <c r="CG47" s="95" t="e">
        <f t="shared" si="44"/>
        <v>#VALUE!</v>
      </c>
      <c r="CH47" s="95" t="e">
        <f t="shared" si="67"/>
        <v>#VALUE!</v>
      </c>
      <c r="CI47" s="95" t="b">
        <f t="shared" si="70"/>
        <v>0</v>
      </c>
      <c r="CJ47" s="76" t="str">
        <f t="shared" si="45"/>
        <v/>
      </c>
      <c r="CK47" s="94" t="e" cm="1">
        <f t="array" aca="1" ref="CK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CL47" s="94" t="str">
        <f t="shared" si="46"/>
        <v/>
      </c>
      <c r="CM47" s="96" t="b">
        <f t="shared" si="47"/>
        <v>0</v>
      </c>
      <c r="CN47" s="130" t="b">
        <f>IFERROR(MATCH(D47,'Avtal för korttidsarbete'!$G$13:$G$1012,0),TRUE)</f>
        <v>1</v>
      </c>
      <c r="CO47" s="130" t="b">
        <f t="shared" si="48"/>
        <v>0</v>
      </c>
      <c r="CP47" s="131" t="str" cm="1">
        <f t="array" ref="CP47">IF(CN47=TRUE,"x",INDEX('Avtal för korttidsarbete'!$E$13:$E$1012,$CN47))</f>
        <v>x</v>
      </c>
      <c r="CQ47" s="131" t="str" cm="1">
        <f t="array" ref="CQ47">IF(CN47=TRUE,"x",INDEX('Avtal för korttidsarbete'!$F$13:$F$1012,$CN47))</f>
        <v>x</v>
      </c>
      <c r="CR47" s="130" t="b">
        <f t="shared" si="49"/>
        <v>0</v>
      </c>
      <c r="CS47" s="165">
        <f t="shared" si="68"/>
        <v>0</v>
      </c>
      <c r="CT47" s="165">
        <f t="shared" si="69"/>
        <v>0</v>
      </c>
      <c r="CU47" s="130" t="b">
        <f t="shared" si="50"/>
        <v>0</v>
      </c>
      <c r="CV47" s="131">
        <f t="shared" si="51"/>
        <v>0</v>
      </c>
      <c r="CW47" s="165">
        <f t="shared" si="52"/>
        <v>0</v>
      </c>
      <c r="CX47" s="186" t="b">
        <f>IFERROR(INDEX('Avtal för korttidsarbete'!R:R,MATCH(D47,'Avtal för korttidsarbete'!$G:$G,0)),TRUE)</f>
        <v>1</v>
      </c>
      <c r="CY47" s="165" t="str">
        <f>IF(CX47,"-",INDEX('Avtal för korttidsarbete'!$D:$D,MATCH(D47,'Avtal för korttidsarbete'!$G:$G,0)))</f>
        <v>-</v>
      </c>
      <c r="CZ47" s="131" t="b">
        <f>IFERROR(G47&gt;INDEX(Uppsägningar!E:E,MATCH(C47,Uppsägningar!C:C,0)),FALSE)</f>
        <v>0</v>
      </c>
    </row>
    <row r="48" spans="1:104" s="30" customFormat="1" x14ac:dyDescent="0.25">
      <c r="A48" s="19">
        <v>33</v>
      </c>
      <c r="B48" s="20"/>
      <c r="C48" s="189"/>
      <c r="D48" s="69"/>
      <c r="E48" s="171">
        <f>IFERROR(INDEX(Admin!$C$7:$C$10,MATCH(CY48,TblNivåValTExt,0)),0)</f>
        <v>0</v>
      </c>
      <c r="F48" s="1"/>
      <c r="G48" s="1"/>
      <c r="H48" s="90"/>
      <c r="I48" s="91"/>
      <c r="J48" s="91"/>
      <c r="K48" s="91"/>
      <c r="L48" s="91"/>
      <c r="M48" s="91"/>
      <c r="N48" s="91"/>
      <c r="O48" s="91"/>
      <c r="P48" s="91"/>
      <c r="Q48" s="91"/>
      <c r="R48" s="91"/>
      <c r="S48" s="91"/>
      <c r="T48" s="91"/>
      <c r="U48" s="91"/>
      <c r="V48" s="91"/>
      <c r="W48" s="225">
        <f t="shared" si="7"/>
        <v>0</v>
      </c>
      <c r="X48" s="134" t="str">
        <f t="shared" si="53"/>
        <v/>
      </c>
      <c r="Y48" s="92" t="b">
        <f t="shared" si="8"/>
        <v>0</v>
      </c>
      <c r="Z48" s="92" t="str">
        <f t="shared" si="54"/>
        <v/>
      </c>
      <c r="AA48" s="92" t="b">
        <f t="shared" si="55"/>
        <v>0</v>
      </c>
      <c r="AB48" s="92" t="str">
        <f t="shared" si="56"/>
        <v/>
      </c>
      <c r="AC48" s="13" t="b">
        <f t="shared" si="9"/>
        <v>0</v>
      </c>
      <c r="AD48" s="92" t="str">
        <f t="shared" si="57"/>
        <v/>
      </c>
      <c r="AE48" s="13" t="b">
        <f t="shared" si="58"/>
        <v>0</v>
      </c>
      <c r="AF48" s="92" t="str">
        <f t="shared" si="59"/>
        <v/>
      </c>
      <c r="AG48" s="13" t="b">
        <f t="shared" si="10"/>
        <v>0</v>
      </c>
      <c r="AH48" s="92" t="str">
        <f t="shared" si="60"/>
        <v/>
      </c>
      <c r="AI48" s="35" t="b">
        <f t="shared" si="11"/>
        <v>0</v>
      </c>
      <c r="AJ48" s="92" t="str">
        <f t="shared" si="61"/>
        <v/>
      </c>
      <c r="AK48" s="35" t="b">
        <f t="shared" si="12"/>
        <v>0</v>
      </c>
      <c r="AL48" s="92" t="str">
        <f t="shared" si="13"/>
        <v/>
      </c>
      <c r="AM48" s="35" t="b">
        <f t="shared" si="14"/>
        <v>0</v>
      </c>
      <c r="AN48" s="92" t="str">
        <f t="shared" si="15"/>
        <v/>
      </c>
      <c r="AO48" s="13" t="b">
        <f t="shared" si="16"/>
        <v>0</v>
      </c>
      <c r="AP48" s="92" t="str">
        <f t="shared" si="15"/>
        <v/>
      </c>
      <c r="AQ48" s="14">
        <f t="shared" si="17"/>
        <v>0</v>
      </c>
      <c r="AR48" s="14">
        <f t="shared" si="18"/>
        <v>0</v>
      </c>
      <c r="AS48" s="16">
        <f t="shared" si="74"/>
        <v>0</v>
      </c>
      <c r="AT48" s="16">
        <f t="shared" si="74"/>
        <v>0</v>
      </c>
      <c r="AU48" s="16">
        <f t="shared" si="74"/>
        <v>0</v>
      </c>
      <c r="AV48" s="16">
        <f t="shared" si="74"/>
        <v>0</v>
      </c>
      <c r="AW48" s="16">
        <f t="shared" si="74"/>
        <v>0</v>
      </c>
      <c r="AX48" s="16">
        <f t="shared" si="74"/>
        <v>0</v>
      </c>
      <c r="AY48" s="16">
        <f t="shared" si="74"/>
        <v>0</v>
      </c>
      <c r="AZ48" s="16"/>
      <c r="BA48" s="16"/>
      <c r="BB48" s="93">
        <f t="shared" si="62"/>
        <v>0</v>
      </c>
      <c r="BC48" s="93">
        <f t="shared" si="63"/>
        <v>0</v>
      </c>
      <c r="BD48" s="93">
        <f t="shared" si="64"/>
        <v>0</v>
      </c>
      <c r="BE48" s="158">
        <f t="shared" si="65"/>
        <v>0</v>
      </c>
      <c r="BF48" s="159">
        <f t="shared" si="66"/>
        <v>0</v>
      </c>
      <c r="BG48" s="159">
        <f t="shared" si="20"/>
        <v>0</v>
      </c>
      <c r="BH48" s="159">
        <f t="shared" si="21"/>
        <v>0</v>
      </c>
      <c r="BI48" s="159">
        <f t="shared" si="22"/>
        <v>0</v>
      </c>
      <c r="BJ48" s="159">
        <f t="shared" si="23"/>
        <v>0</v>
      </c>
      <c r="BK48" s="159">
        <f t="shared" si="24"/>
        <v>0</v>
      </c>
      <c r="BL48" s="159">
        <f t="shared" si="25"/>
        <v>0</v>
      </c>
      <c r="BM48" s="159">
        <f t="shared" si="73"/>
        <v>0</v>
      </c>
      <c r="BN48" s="159">
        <f t="shared" si="73"/>
        <v>0</v>
      </c>
      <c r="BO48" s="205" t="b">
        <f t="shared" si="26"/>
        <v>0</v>
      </c>
      <c r="BP48" s="214">
        <f t="shared" si="27"/>
        <v>0</v>
      </c>
      <c r="BQ48" s="160">
        <f t="shared" si="28"/>
        <v>0</v>
      </c>
      <c r="BR48" s="160">
        <f t="shared" si="29"/>
        <v>0</v>
      </c>
      <c r="BS48" s="160">
        <f t="shared" si="30"/>
        <v>0</v>
      </c>
      <c r="BT48" s="160">
        <f t="shared" si="31"/>
        <v>0</v>
      </c>
      <c r="BU48" s="160">
        <f t="shared" si="32"/>
        <v>0</v>
      </c>
      <c r="BV48" s="215">
        <f t="shared" si="33"/>
        <v>0</v>
      </c>
      <c r="BW48" s="217">
        <f t="shared" si="34"/>
        <v>0</v>
      </c>
      <c r="BX48" s="206">
        <f t="shared" si="35"/>
        <v>0</v>
      </c>
      <c r="BY48" s="206">
        <f t="shared" si="36"/>
        <v>0</v>
      </c>
      <c r="BZ48" s="206">
        <f t="shared" si="37"/>
        <v>0</v>
      </c>
      <c r="CA48" s="206">
        <f t="shared" si="38"/>
        <v>0</v>
      </c>
      <c r="CB48" s="206">
        <f t="shared" si="39"/>
        <v>0</v>
      </c>
      <c r="CC48" s="218">
        <f t="shared" si="40"/>
        <v>0</v>
      </c>
      <c r="CD48" s="216" t="e">
        <f t="shared" si="41"/>
        <v>#VALUE!</v>
      </c>
      <c r="CE48" s="94" t="e">
        <f t="shared" si="42"/>
        <v>#VALUE!</v>
      </c>
      <c r="CF48" s="94" t="e">
        <f t="shared" si="43"/>
        <v>#VALUE!</v>
      </c>
      <c r="CG48" s="95" t="e">
        <f t="shared" si="44"/>
        <v>#VALUE!</v>
      </c>
      <c r="CH48" s="95" t="e">
        <f t="shared" si="67"/>
        <v>#VALUE!</v>
      </c>
      <c r="CI48" s="95" t="b">
        <f t="shared" si="70"/>
        <v>0</v>
      </c>
      <c r="CJ48" s="76" t="str">
        <f t="shared" si="45"/>
        <v/>
      </c>
      <c r="CK48" s="94" t="e" cm="1">
        <f t="array" aca="1" ref="CK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CL48" s="94" t="str">
        <f t="shared" si="46"/>
        <v/>
      </c>
      <c r="CM48" s="96" t="b">
        <f t="shared" si="47"/>
        <v>0</v>
      </c>
      <c r="CN48" s="130" t="b">
        <f>IFERROR(MATCH(D48,'Avtal för korttidsarbete'!$G$13:$G$1012,0),TRUE)</f>
        <v>1</v>
      </c>
      <c r="CO48" s="130" t="b">
        <f t="shared" si="48"/>
        <v>0</v>
      </c>
      <c r="CP48" s="131" t="str" cm="1">
        <f t="array" ref="CP48">IF(CN48=TRUE,"x",INDEX('Avtal för korttidsarbete'!$E$13:$E$1012,$CN48))</f>
        <v>x</v>
      </c>
      <c r="CQ48" s="131" t="str" cm="1">
        <f t="array" ref="CQ48">IF(CN48=TRUE,"x",INDEX('Avtal för korttidsarbete'!$F$13:$F$1012,$CN48))</f>
        <v>x</v>
      </c>
      <c r="CR48" s="130" t="b">
        <f t="shared" si="49"/>
        <v>0</v>
      </c>
      <c r="CS48" s="165">
        <f t="shared" si="68"/>
        <v>0</v>
      </c>
      <c r="CT48" s="165">
        <f t="shared" si="69"/>
        <v>0</v>
      </c>
      <c r="CU48" s="130" t="b">
        <f t="shared" si="50"/>
        <v>0</v>
      </c>
      <c r="CV48" s="131">
        <f t="shared" si="51"/>
        <v>0</v>
      </c>
      <c r="CW48" s="165">
        <f t="shared" si="52"/>
        <v>0</v>
      </c>
      <c r="CX48" s="186" t="b">
        <f>IFERROR(INDEX('Avtal för korttidsarbete'!R:R,MATCH(D48,'Avtal för korttidsarbete'!$G:$G,0)),TRUE)</f>
        <v>1</v>
      </c>
      <c r="CY48" s="165" t="str">
        <f>IF(CX48,"-",INDEX('Avtal för korttidsarbete'!$D:$D,MATCH(D48,'Avtal för korttidsarbete'!$G:$G,0)))</f>
        <v>-</v>
      </c>
      <c r="CZ48" s="131" t="b">
        <f>IFERROR(G48&gt;INDEX(Uppsägningar!E:E,MATCH(C48,Uppsägningar!C:C,0)),FALSE)</f>
        <v>0</v>
      </c>
    </row>
    <row r="49" spans="1:104" s="30" customFormat="1" x14ac:dyDescent="0.25">
      <c r="A49" s="19">
        <v>34</v>
      </c>
      <c r="B49" s="20"/>
      <c r="C49" s="189"/>
      <c r="D49" s="69"/>
      <c r="E49" s="171">
        <f>IFERROR(INDEX(Admin!$C$7:$C$10,MATCH(CY49,TblNivåValTExt,0)),0)</f>
        <v>0</v>
      </c>
      <c r="F49" s="1"/>
      <c r="G49" s="1"/>
      <c r="H49" s="90"/>
      <c r="I49" s="91"/>
      <c r="J49" s="91"/>
      <c r="K49" s="91"/>
      <c r="L49" s="91"/>
      <c r="M49" s="91"/>
      <c r="N49" s="91"/>
      <c r="O49" s="91"/>
      <c r="P49" s="91"/>
      <c r="Q49" s="91"/>
      <c r="R49" s="91"/>
      <c r="S49" s="91"/>
      <c r="T49" s="91"/>
      <c r="U49" s="91"/>
      <c r="V49" s="91"/>
      <c r="W49" s="225">
        <f t="shared" si="7"/>
        <v>0</v>
      </c>
      <c r="X49" s="134" t="str">
        <f t="shared" si="53"/>
        <v/>
      </c>
      <c r="Y49" s="92" t="b">
        <f t="shared" si="8"/>
        <v>0</v>
      </c>
      <c r="Z49" s="92" t="str">
        <f t="shared" si="54"/>
        <v/>
      </c>
      <c r="AA49" s="92" t="b">
        <f t="shared" si="55"/>
        <v>0</v>
      </c>
      <c r="AB49" s="92" t="str">
        <f t="shared" si="56"/>
        <v/>
      </c>
      <c r="AC49" s="13" t="b">
        <f t="shared" si="9"/>
        <v>0</v>
      </c>
      <c r="AD49" s="92" t="str">
        <f t="shared" si="57"/>
        <v/>
      </c>
      <c r="AE49" s="13" t="b">
        <f t="shared" si="58"/>
        <v>0</v>
      </c>
      <c r="AF49" s="92" t="str">
        <f t="shared" si="59"/>
        <v/>
      </c>
      <c r="AG49" s="13" t="b">
        <f t="shared" si="10"/>
        <v>0</v>
      </c>
      <c r="AH49" s="92" t="str">
        <f t="shared" si="60"/>
        <v/>
      </c>
      <c r="AI49" s="35" t="b">
        <f t="shared" si="11"/>
        <v>0</v>
      </c>
      <c r="AJ49" s="92" t="str">
        <f t="shared" si="61"/>
        <v/>
      </c>
      <c r="AK49" s="35" t="b">
        <f t="shared" si="12"/>
        <v>0</v>
      </c>
      <c r="AL49" s="92" t="str">
        <f t="shared" si="13"/>
        <v/>
      </c>
      <c r="AM49" s="35" t="b">
        <f t="shared" si="14"/>
        <v>0</v>
      </c>
      <c r="AN49" s="92" t="str">
        <f t="shared" si="15"/>
        <v/>
      </c>
      <c r="AO49" s="13" t="b">
        <f t="shared" si="16"/>
        <v>0</v>
      </c>
      <c r="AP49" s="92" t="str">
        <f t="shared" si="15"/>
        <v/>
      </c>
      <c r="AQ49" s="14">
        <f t="shared" si="17"/>
        <v>0</v>
      </c>
      <c r="AR49" s="14">
        <f t="shared" si="18"/>
        <v>0</v>
      </c>
      <c r="AS49" s="16">
        <f t="shared" si="74"/>
        <v>0</v>
      </c>
      <c r="AT49" s="16">
        <f t="shared" si="74"/>
        <v>0</v>
      </c>
      <c r="AU49" s="16">
        <f t="shared" si="74"/>
        <v>0</v>
      </c>
      <c r="AV49" s="16">
        <f t="shared" si="74"/>
        <v>0</v>
      </c>
      <c r="AW49" s="16">
        <f t="shared" si="74"/>
        <v>0</v>
      </c>
      <c r="AX49" s="16">
        <f t="shared" si="74"/>
        <v>0</v>
      </c>
      <c r="AY49" s="16">
        <f t="shared" si="74"/>
        <v>0</v>
      </c>
      <c r="AZ49" s="16"/>
      <c r="BA49" s="16"/>
      <c r="BB49" s="93">
        <f t="shared" si="62"/>
        <v>0</v>
      </c>
      <c r="BC49" s="93">
        <f t="shared" si="63"/>
        <v>0</v>
      </c>
      <c r="BD49" s="93">
        <f t="shared" si="64"/>
        <v>0</v>
      </c>
      <c r="BE49" s="158">
        <f t="shared" si="65"/>
        <v>0</v>
      </c>
      <c r="BF49" s="159">
        <f t="shared" si="66"/>
        <v>0</v>
      </c>
      <c r="BG49" s="159">
        <f t="shared" si="20"/>
        <v>0</v>
      </c>
      <c r="BH49" s="159">
        <f t="shared" si="21"/>
        <v>0</v>
      </c>
      <c r="BI49" s="159">
        <f t="shared" si="22"/>
        <v>0</v>
      </c>
      <c r="BJ49" s="159">
        <f t="shared" si="23"/>
        <v>0</v>
      </c>
      <c r="BK49" s="159">
        <f t="shared" si="24"/>
        <v>0</v>
      </c>
      <c r="BL49" s="159">
        <f t="shared" si="25"/>
        <v>0</v>
      </c>
      <c r="BM49" s="159">
        <f t="shared" si="73"/>
        <v>0</v>
      </c>
      <c r="BN49" s="159">
        <f t="shared" si="73"/>
        <v>0</v>
      </c>
      <c r="BO49" s="205" t="b">
        <f t="shared" si="26"/>
        <v>0</v>
      </c>
      <c r="BP49" s="214">
        <f t="shared" si="27"/>
        <v>0</v>
      </c>
      <c r="BQ49" s="160">
        <f t="shared" si="28"/>
        <v>0</v>
      </c>
      <c r="BR49" s="160">
        <f t="shared" si="29"/>
        <v>0</v>
      </c>
      <c r="BS49" s="160">
        <f t="shared" si="30"/>
        <v>0</v>
      </c>
      <c r="BT49" s="160">
        <f t="shared" si="31"/>
        <v>0</v>
      </c>
      <c r="BU49" s="160">
        <f t="shared" si="32"/>
        <v>0</v>
      </c>
      <c r="BV49" s="215">
        <f t="shared" si="33"/>
        <v>0</v>
      </c>
      <c r="BW49" s="217">
        <f t="shared" si="34"/>
        <v>0</v>
      </c>
      <c r="BX49" s="206">
        <f t="shared" si="35"/>
        <v>0</v>
      </c>
      <c r="BY49" s="206">
        <f t="shared" si="36"/>
        <v>0</v>
      </c>
      <c r="BZ49" s="206">
        <f t="shared" si="37"/>
        <v>0</v>
      </c>
      <c r="CA49" s="206">
        <f t="shared" si="38"/>
        <v>0</v>
      </c>
      <c r="CB49" s="206">
        <f t="shared" si="39"/>
        <v>0</v>
      </c>
      <c r="CC49" s="218">
        <f t="shared" si="40"/>
        <v>0</v>
      </c>
      <c r="CD49" s="216" t="e">
        <f t="shared" si="41"/>
        <v>#VALUE!</v>
      </c>
      <c r="CE49" s="94" t="e">
        <f t="shared" si="42"/>
        <v>#VALUE!</v>
      </c>
      <c r="CF49" s="94" t="e">
        <f t="shared" si="43"/>
        <v>#VALUE!</v>
      </c>
      <c r="CG49" s="95" t="e">
        <f t="shared" si="44"/>
        <v>#VALUE!</v>
      </c>
      <c r="CH49" s="95" t="e">
        <f t="shared" si="67"/>
        <v>#VALUE!</v>
      </c>
      <c r="CI49" s="95" t="b">
        <f t="shared" si="70"/>
        <v>0</v>
      </c>
      <c r="CJ49" s="76" t="str">
        <f t="shared" si="45"/>
        <v/>
      </c>
      <c r="CK49" s="94" t="e" cm="1">
        <f t="array" aca="1" ref="CK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CL49" s="94" t="str">
        <f t="shared" si="46"/>
        <v/>
      </c>
      <c r="CM49" s="96" t="b">
        <f t="shared" si="47"/>
        <v>0</v>
      </c>
      <c r="CN49" s="130" t="b">
        <f>IFERROR(MATCH(D49,'Avtal för korttidsarbete'!$G$13:$G$1012,0),TRUE)</f>
        <v>1</v>
      </c>
      <c r="CO49" s="130" t="b">
        <f t="shared" si="48"/>
        <v>0</v>
      </c>
      <c r="CP49" s="131" t="str" cm="1">
        <f t="array" ref="CP49">IF(CN49=TRUE,"x",INDEX('Avtal för korttidsarbete'!$E$13:$E$1012,$CN49))</f>
        <v>x</v>
      </c>
      <c r="CQ49" s="131" t="str" cm="1">
        <f t="array" ref="CQ49">IF(CN49=TRUE,"x",INDEX('Avtal för korttidsarbete'!$F$13:$F$1012,$CN49))</f>
        <v>x</v>
      </c>
      <c r="CR49" s="130" t="b">
        <f t="shared" si="49"/>
        <v>0</v>
      </c>
      <c r="CS49" s="165">
        <f t="shared" si="68"/>
        <v>0</v>
      </c>
      <c r="CT49" s="165">
        <f t="shared" si="69"/>
        <v>0</v>
      </c>
      <c r="CU49" s="130" t="b">
        <f t="shared" si="50"/>
        <v>0</v>
      </c>
      <c r="CV49" s="131">
        <f t="shared" si="51"/>
        <v>0</v>
      </c>
      <c r="CW49" s="165">
        <f t="shared" si="52"/>
        <v>0</v>
      </c>
      <c r="CX49" s="186" t="b">
        <f>IFERROR(INDEX('Avtal för korttidsarbete'!R:R,MATCH(D49,'Avtal för korttidsarbete'!$G:$G,0)),TRUE)</f>
        <v>1</v>
      </c>
      <c r="CY49" s="165" t="str">
        <f>IF(CX49,"-",INDEX('Avtal för korttidsarbete'!$D:$D,MATCH(D49,'Avtal för korttidsarbete'!$G:$G,0)))</f>
        <v>-</v>
      </c>
      <c r="CZ49" s="131" t="b">
        <f>IFERROR(G49&gt;INDEX(Uppsägningar!E:E,MATCH(C49,Uppsägningar!C:C,0)),FALSE)</f>
        <v>0</v>
      </c>
    </row>
    <row r="50" spans="1:104" s="30" customFormat="1" x14ac:dyDescent="0.25">
      <c r="A50" s="19">
        <v>35</v>
      </c>
      <c r="B50" s="20"/>
      <c r="C50" s="189"/>
      <c r="D50" s="69"/>
      <c r="E50" s="171">
        <f>IFERROR(INDEX(Admin!$C$7:$C$10,MATCH(CY50,TblNivåValTExt,0)),0)</f>
        <v>0</v>
      </c>
      <c r="F50" s="1"/>
      <c r="G50" s="1"/>
      <c r="H50" s="90"/>
      <c r="I50" s="91"/>
      <c r="J50" s="91"/>
      <c r="K50" s="91"/>
      <c r="L50" s="91"/>
      <c r="M50" s="91"/>
      <c r="N50" s="91"/>
      <c r="O50" s="91"/>
      <c r="P50" s="91"/>
      <c r="Q50" s="91"/>
      <c r="R50" s="91"/>
      <c r="S50" s="91"/>
      <c r="T50" s="91"/>
      <c r="U50" s="91"/>
      <c r="V50" s="91"/>
      <c r="W50" s="225">
        <f t="shared" si="7"/>
        <v>0</v>
      </c>
      <c r="X50" s="134" t="str">
        <f t="shared" si="53"/>
        <v/>
      </c>
      <c r="Y50" s="92" t="b">
        <f t="shared" si="8"/>
        <v>0</v>
      </c>
      <c r="Z50" s="92" t="str">
        <f t="shared" si="54"/>
        <v/>
      </c>
      <c r="AA50" s="92" t="b">
        <f t="shared" si="55"/>
        <v>0</v>
      </c>
      <c r="AB50" s="92" t="str">
        <f t="shared" si="56"/>
        <v/>
      </c>
      <c r="AC50" s="13" t="b">
        <f t="shared" si="9"/>
        <v>0</v>
      </c>
      <c r="AD50" s="92" t="str">
        <f t="shared" si="57"/>
        <v/>
      </c>
      <c r="AE50" s="13" t="b">
        <f t="shared" si="58"/>
        <v>0</v>
      </c>
      <c r="AF50" s="92" t="str">
        <f t="shared" si="59"/>
        <v/>
      </c>
      <c r="AG50" s="13" t="b">
        <f t="shared" si="10"/>
        <v>0</v>
      </c>
      <c r="AH50" s="92" t="str">
        <f t="shared" si="60"/>
        <v/>
      </c>
      <c r="AI50" s="35" t="b">
        <f t="shared" si="11"/>
        <v>0</v>
      </c>
      <c r="AJ50" s="92" t="str">
        <f t="shared" si="61"/>
        <v/>
      </c>
      <c r="AK50" s="35" t="b">
        <f t="shared" si="12"/>
        <v>0</v>
      </c>
      <c r="AL50" s="92" t="str">
        <f t="shared" si="13"/>
        <v/>
      </c>
      <c r="AM50" s="35" t="b">
        <f t="shared" si="14"/>
        <v>0</v>
      </c>
      <c r="AN50" s="92" t="str">
        <f t="shared" si="15"/>
        <v/>
      </c>
      <c r="AO50" s="13" t="b">
        <f t="shared" si="16"/>
        <v>0</v>
      </c>
      <c r="AP50" s="92" t="str">
        <f t="shared" si="15"/>
        <v/>
      </c>
      <c r="AQ50" s="14">
        <f t="shared" si="17"/>
        <v>0</v>
      </c>
      <c r="AR50" s="14">
        <f t="shared" si="18"/>
        <v>0</v>
      </c>
      <c r="AS50" s="16">
        <f t="shared" si="74"/>
        <v>0</v>
      </c>
      <c r="AT50" s="16">
        <f t="shared" si="74"/>
        <v>0</v>
      </c>
      <c r="AU50" s="16">
        <f t="shared" si="74"/>
        <v>0</v>
      </c>
      <c r="AV50" s="16">
        <f t="shared" si="74"/>
        <v>0</v>
      </c>
      <c r="AW50" s="16">
        <f t="shared" si="74"/>
        <v>0</v>
      </c>
      <c r="AX50" s="16">
        <f t="shared" si="74"/>
        <v>0</v>
      </c>
      <c r="AY50" s="16">
        <f t="shared" si="74"/>
        <v>0</v>
      </c>
      <c r="AZ50" s="16"/>
      <c r="BA50" s="16"/>
      <c r="BB50" s="93">
        <f t="shared" si="62"/>
        <v>0</v>
      </c>
      <c r="BC50" s="93">
        <f t="shared" si="63"/>
        <v>0</v>
      </c>
      <c r="BD50" s="93">
        <f t="shared" si="64"/>
        <v>0</v>
      </c>
      <c r="BE50" s="158">
        <f t="shared" si="65"/>
        <v>0</v>
      </c>
      <c r="BF50" s="159">
        <f t="shared" si="66"/>
        <v>0</v>
      </c>
      <c r="BG50" s="159">
        <f t="shared" si="20"/>
        <v>0</v>
      </c>
      <c r="BH50" s="159">
        <f t="shared" si="21"/>
        <v>0</v>
      </c>
      <c r="BI50" s="159">
        <f t="shared" si="22"/>
        <v>0</v>
      </c>
      <c r="BJ50" s="159">
        <f t="shared" si="23"/>
        <v>0</v>
      </c>
      <c r="BK50" s="159">
        <f t="shared" si="24"/>
        <v>0</v>
      </c>
      <c r="BL50" s="159">
        <f t="shared" si="25"/>
        <v>0</v>
      </c>
      <c r="BM50" s="159">
        <f t="shared" si="73"/>
        <v>0</v>
      </c>
      <c r="BN50" s="159">
        <f t="shared" si="73"/>
        <v>0</v>
      </c>
      <c r="BO50" s="205" t="b">
        <f t="shared" si="26"/>
        <v>0</v>
      </c>
      <c r="BP50" s="214">
        <f t="shared" si="27"/>
        <v>0</v>
      </c>
      <c r="BQ50" s="160">
        <f t="shared" si="28"/>
        <v>0</v>
      </c>
      <c r="BR50" s="160">
        <f t="shared" si="29"/>
        <v>0</v>
      </c>
      <c r="BS50" s="160">
        <f t="shared" si="30"/>
        <v>0</v>
      </c>
      <c r="BT50" s="160">
        <f t="shared" si="31"/>
        <v>0</v>
      </c>
      <c r="BU50" s="160">
        <f t="shared" si="32"/>
        <v>0</v>
      </c>
      <c r="BV50" s="215">
        <f t="shared" si="33"/>
        <v>0</v>
      </c>
      <c r="BW50" s="217">
        <f t="shared" si="34"/>
        <v>0</v>
      </c>
      <c r="BX50" s="206">
        <f t="shared" si="35"/>
        <v>0</v>
      </c>
      <c r="BY50" s="206">
        <f t="shared" si="36"/>
        <v>0</v>
      </c>
      <c r="BZ50" s="206">
        <f t="shared" si="37"/>
        <v>0</v>
      </c>
      <c r="CA50" s="206">
        <f t="shared" si="38"/>
        <v>0</v>
      </c>
      <c r="CB50" s="206">
        <f t="shared" si="39"/>
        <v>0</v>
      </c>
      <c r="CC50" s="218">
        <f t="shared" si="40"/>
        <v>0</v>
      </c>
      <c r="CD50" s="216" t="e">
        <f t="shared" si="41"/>
        <v>#VALUE!</v>
      </c>
      <c r="CE50" s="94" t="e">
        <f t="shared" si="42"/>
        <v>#VALUE!</v>
      </c>
      <c r="CF50" s="94" t="e">
        <f t="shared" si="43"/>
        <v>#VALUE!</v>
      </c>
      <c r="CG50" s="95" t="e">
        <f t="shared" si="44"/>
        <v>#VALUE!</v>
      </c>
      <c r="CH50" s="95" t="e">
        <f t="shared" si="67"/>
        <v>#VALUE!</v>
      </c>
      <c r="CI50" s="95" t="b">
        <f t="shared" si="70"/>
        <v>0</v>
      </c>
      <c r="CJ50" s="76" t="str">
        <f t="shared" si="45"/>
        <v/>
      </c>
      <c r="CK50" s="94" t="e" cm="1">
        <f t="array" aca="1" ref="CK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CL50" s="94" t="str">
        <f t="shared" si="46"/>
        <v/>
      </c>
      <c r="CM50" s="96" t="b">
        <f t="shared" si="47"/>
        <v>0</v>
      </c>
      <c r="CN50" s="130" t="b">
        <f>IFERROR(MATCH(D50,'Avtal för korttidsarbete'!$G$13:$G$1012,0),TRUE)</f>
        <v>1</v>
      </c>
      <c r="CO50" s="130" t="b">
        <f t="shared" si="48"/>
        <v>0</v>
      </c>
      <c r="CP50" s="131" t="str" cm="1">
        <f t="array" ref="CP50">IF(CN50=TRUE,"x",INDEX('Avtal för korttidsarbete'!$E$13:$E$1012,$CN50))</f>
        <v>x</v>
      </c>
      <c r="CQ50" s="131" t="str" cm="1">
        <f t="array" ref="CQ50">IF(CN50=TRUE,"x",INDEX('Avtal för korttidsarbete'!$F$13:$F$1012,$CN50))</f>
        <v>x</v>
      </c>
      <c r="CR50" s="130" t="b">
        <f t="shared" si="49"/>
        <v>0</v>
      </c>
      <c r="CS50" s="165">
        <f t="shared" si="68"/>
        <v>0</v>
      </c>
      <c r="CT50" s="165">
        <f t="shared" si="69"/>
        <v>0</v>
      </c>
      <c r="CU50" s="130" t="b">
        <f t="shared" si="50"/>
        <v>0</v>
      </c>
      <c r="CV50" s="131">
        <f t="shared" si="51"/>
        <v>0</v>
      </c>
      <c r="CW50" s="165">
        <f t="shared" si="52"/>
        <v>0</v>
      </c>
      <c r="CX50" s="186" t="b">
        <f>IFERROR(INDEX('Avtal för korttidsarbete'!R:R,MATCH(D50,'Avtal för korttidsarbete'!$G:$G,0)),TRUE)</f>
        <v>1</v>
      </c>
      <c r="CY50" s="165" t="str">
        <f>IF(CX50,"-",INDEX('Avtal för korttidsarbete'!$D:$D,MATCH(D50,'Avtal för korttidsarbete'!$G:$G,0)))</f>
        <v>-</v>
      </c>
      <c r="CZ50" s="131" t="b">
        <f>IFERROR(G50&gt;INDEX(Uppsägningar!E:E,MATCH(C50,Uppsägningar!C:C,0)),FALSE)</f>
        <v>0</v>
      </c>
    </row>
    <row r="51" spans="1:104" s="30" customFormat="1" x14ac:dyDescent="0.25">
      <c r="A51" s="19">
        <v>36</v>
      </c>
      <c r="B51" s="20"/>
      <c r="C51" s="189"/>
      <c r="D51" s="69"/>
      <c r="E51" s="171">
        <f>IFERROR(INDEX(Admin!$C$7:$C$10,MATCH(CY51,TblNivåValTExt,0)),0)</f>
        <v>0</v>
      </c>
      <c r="F51" s="1"/>
      <c r="G51" s="1"/>
      <c r="H51" s="90"/>
      <c r="I51" s="91"/>
      <c r="J51" s="91"/>
      <c r="K51" s="91"/>
      <c r="L51" s="91"/>
      <c r="M51" s="91"/>
      <c r="N51" s="91"/>
      <c r="O51" s="91"/>
      <c r="P51" s="91"/>
      <c r="Q51" s="91"/>
      <c r="R51" s="91"/>
      <c r="S51" s="91"/>
      <c r="T51" s="91"/>
      <c r="U51" s="91"/>
      <c r="V51" s="91"/>
      <c r="W51" s="225">
        <f t="shared" si="7"/>
        <v>0</v>
      </c>
      <c r="X51" s="134" t="str">
        <f t="shared" si="53"/>
        <v/>
      </c>
      <c r="Y51" s="92" t="b">
        <f t="shared" si="8"/>
        <v>0</v>
      </c>
      <c r="Z51" s="92" t="str">
        <f t="shared" si="54"/>
        <v/>
      </c>
      <c r="AA51" s="92" t="b">
        <f t="shared" si="55"/>
        <v>0</v>
      </c>
      <c r="AB51" s="92" t="str">
        <f t="shared" si="56"/>
        <v/>
      </c>
      <c r="AC51" s="13" t="b">
        <f t="shared" si="9"/>
        <v>0</v>
      </c>
      <c r="AD51" s="92" t="str">
        <f t="shared" si="57"/>
        <v/>
      </c>
      <c r="AE51" s="13" t="b">
        <f t="shared" si="58"/>
        <v>0</v>
      </c>
      <c r="AF51" s="92" t="str">
        <f t="shared" si="59"/>
        <v/>
      </c>
      <c r="AG51" s="13" t="b">
        <f t="shared" si="10"/>
        <v>0</v>
      </c>
      <c r="AH51" s="92" t="str">
        <f t="shared" si="60"/>
        <v/>
      </c>
      <c r="AI51" s="35" t="b">
        <f t="shared" si="11"/>
        <v>0</v>
      </c>
      <c r="AJ51" s="92" t="str">
        <f t="shared" si="61"/>
        <v/>
      </c>
      <c r="AK51" s="35" t="b">
        <f t="shared" si="12"/>
        <v>0</v>
      </c>
      <c r="AL51" s="92" t="str">
        <f t="shared" si="13"/>
        <v/>
      </c>
      <c r="AM51" s="35" t="b">
        <f t="shared" si="14"/>
        <v>0</v>
      </c>
      <c r="AN51" s="92" t="str">
        <f t="shared" si="15"/>
        <v/>
      </c>
      <c r="AO51" s="13" t="b">
        <f t="shared" si="16"/>
        <v>0</v>
      </c>
      <c r="AP51" s="92" t="str">
        <f t="shared" si="15"/>
        <v/>
      </c>
      <c r="AQ51" s="14">
        <f t="shared" si="17"/>
        <v>0</v>
      </c>
      <c r="AR51" s="14">
        <f t="shared" si="18"/>
        <v>0</v>
      </c>
      <c r="AS51" s="16">
        <f t="shared" si="74"/>
        <v>0</v>
      </c>
      <c r="AT51" s="16">
        <f t="shared" si="74"/>
        <v>0</v>
      </c>
      <c r="AU51" s="16">
        <f t="shared" si="74"/>
        <v>0</v>
      </c>
      <c r="AV51" s="16">
        <f t="shared" si="74"/>
        <v>0</v>
      </c>
      <c r="AW51" s="16">
        <f t="shared" si="74"/>
        <v>0</v>
      </c>
      <c r="AX51" s="16">
        <f t="shared" si="74"/>
        <v>0</v>
      </c>
      <c r="AY51" s="16">
        <f t="shared" si="74"/>
        <v>0</v>
      </c>
      <c r="AZ51" s="16"/>
      <c r="BA51" s="16"/>
      <c r="BB51" s="93">
        <f t="shared" si="62"/>
        <v>0</v>
      </c>
      <c r="BC51" s="93">
        <f t="shared" si="63"/>
        <v>0</v>
      </c>
      <c r="BD51" s="93">
        <f t="shared" si="64"/>
        <v>0</v>
      </c>
      <c r="BE51" s="158">
        <f t="shared" si="65"/>
        <v>0</v>
      </c>
      <c r="BF51" s="159">
        <f t="shared" si="66"/>
        <v>0</v>
      </c>
      <c r="BG51" s="159">
        <f t="shared" si="20"/>
        <v>0</v>
      </c>
      <c r="BH51" s="159">
        <f t="shared" si="21"/>
        <v>0</v>
      </c>
      <c r="BI51" s="159">
        <f t="shared" si="22"/>
        <v>0</v>
      </c>
      <c r="BJ51" s="159">
        <f t="shared" si="23"/>
        <v>0</v>
      </c>
      <c r="BK51" s="159">
        <f t="shared" si="24"/>
        <v>0</v>
      </c>
      <c r="BL51" s="159">
        <f t="shared" si="25"/>
        <v>0</v>
      </c>
      <c r="BM51" s="159">
        <f t="shared" si="73"/>
        <v>0</v>
      </c>
      <c r="BN51" s="159">
        <f t="shared" si="73"/>
        <v>0</v>
      </c>
      <c r="BO51" s="205" t="b">
        <f t="shared" si="26"/>
        <v>0</v>
      </c>
      <c r="BP51" s="214">
        <f t="shared" si="27"/>
        <v>0</v>
      </c>
      <c r="BQ51" s="160">
        <f t="shared" si="28"/>
        <v>0</v>
      </c>
      <c r="BR51" s="160">
        <f t="shared" si="29"/>
        <v>0</v>
      </c>
      <c r="BS51" s="160">
        <f t="shared" si="30"/>
        <v>0</v>
      </c>
      <c r="BT51" s="160">
        <f t="shared" si="31"/>
        <v>0</v>
      </c>
      <c r="BU51" s="160">
        <f t="shared" si="32"/>
        <v>0</v>
      </c>
      <c r="BV51" s="215">
        <f t="shared" si="33"/>
        <v>0</v>
      </c>
      <c r="BW51" s="217">
        <f t="shared" si="34"/>
        <v>0</v>
      </c>
      <c r="BX51" s="206">
        <f t="shared" si="35"/>
        <v>0</v>
      </c>
      <c r="BY51" s="206">
        <f t="shared" si="36"/>
        <v>0</v>
      </c>
      <c r="BZ51" s="206">
        <f t="shared" si="37"/>
        <v>0</v>
      </c>
      <c r="CA51" s="206">
        <f t="shared" si="38"/>
        <v>0</v>
      </c>
      <c r="CB51" s="206">
        <f t="shared" si="39"/>
        <v>0</v>
      </c>
      <c r="CC51" s="218">
        <f t="shared" si="40"/>
        <v>0</v>
      </c>
      <c r="CD51" s="216" t="e">
        <f t="shared" si="41"/>
        <v>#VALUE!</v>
      </c>
      <c r="CE51" s="94" t="e">
        <f t="shared" si="42"/>
        <v>#VALUE!</v>
      </c>
      <c r="CF51" s="94" t="e">
        <f t="shared" si="43"/>
        <v>#VALUE!</v>
      </c>
      <c r="CG51" s="95" t="e">
        <f t="shared" si="44"/>
        <v>#VALUE!</v>
      </c>
      <c r="CH51" s="95" t="e">
        <f t="shared" si="67"/>
        <v>#VALUE!</v>
      </c>
      <c r="CI51" s="95" t="b">
        <f t="shared" si="70"/>
        <v>0</v>
      </c>
      <c r="CJ51" s="76" t="str">
        <f t="shared" si="45"/>
        <v/>
      </c>
      <c r="CK51" s="94" t="e" cm="1">
        <f t="array" aca="1" ref="CK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CL51" s="94" t="str">
        <f t="shared" si="46"/>
        <v/>
      </c>
      <c r="CM51" s="96" t="b">
        <f t="shared" si="47"/>
        <v>0</v>
      </c>
      <c r="CN51" s="130" t="b">
        <f>IFERROR(MATCH(D51,'Avtal för korttidsarbete'!$G$13:$G$1012,0),TRUE)</f>
        <v>1</v>
      </c>
      <c r="CO51" s="130" t="b">
        <f t="shared" si="48"/>
        <v>0</v>
      </c>
      <c r="CP51" s="131" t="str" cm="1">
        <f t="array" ref="CP51">IF(CN51=TRUE,"x",INDEX('Avtal för korttidsarbete'!$E$13:$E$1012,$CN51))</f>
        <v>x</v>
      </c>
      <c r="CQ51" s="131" t="str" cm="1">
        <f t="array" ref="CQ51">IF(CN51=TRUE,"x",INDEX('Avtal för korttidsarbete'!$F$13:$F$1012,$CN51))</f>
        <v>x</v>
      </c>
      <c r="CR51" s="130" t="b">
        <f t="shared" si="49"/>
        <v>0</v>
      </c>
      <c r="CS51" s="165">
        <f t="shared" si="68"/>
        <v>0</v>
      </c>
      <c r="CT51" s="165">
        <f t="shared" si="69"/>
        <v>0</v>
      </c>
      <c r="CU51" s="130" t="b">
        <f t="shared" si="50"/>
        <v>0</v>
      </c>
      <c r="CV51" s="131">
        <f t="shared" si="51"/>
        <v>0</v>
      </c>
      <c r="CW51" s="165">
        <f t="shared" si="52"/>
        <v>0</v>
      </c>
      <c r="CX51" s="186" t="b">
        <f>IFERROR(INDEX('Avtal för korttidsarbete'!R:R,MATCH(D51,'Avtal för korttidsarbete'!$G:$G,0)),TRUE)</f>
        <v>1</v>
      </c>
      <c r="CY51" s="165" t="str">
        <f>IF(CX51,"-",INDEX('Avtal för korttidsarbete'!$D:$D,MATCH(D51,'Avtal för korttidsarbete'!$G:$G,0)))</f>
        <v>-</v>
      </c>
      <c r="CZ51" s="131" t="b">
        <f>IFERROR(G51&gt;INDEX(Uppsägningar!E:E,MATCH(C51,Uppsägningar!C:C,0)),FALSE)</f>
        <v>0</v>
      </c>
    </row>
    <row r="52" spans="1:104" s="30" customFormat="1" x14ac:dyDescent="0.25">
      <c r="A52" s="19">
        <v>37</v>
      </c>
      <c r="B52" s="20"/>
      <c r="C52" s="189"/>
      <c r="D52" s="69"/>
      <c r="E52" s="171">
        <f>IFERROR(INDEX(Admin!$C$7:$C$10,MATCH(CY52,TblNivåValTExt,0)),0)</f>
        <v>0</v>
      </c>
      <c r="F52" s="1"/>
      <c r="G52" s="1"/>
      <c r="H52" s="90"/>
      <c r="I52" s="91"/>
      <c r="J52" s="91"/>
      <c r="K52" s="91"/>
      <c r="L52" s="91"/>
      <c r="M52" s="91"/>
      <c r="N52" s="91"/>
      <c r="O52" s="91"/>
      <c r="P52" s="91"/>
      <c r="Q52" s="91"/>
      <c r="R52" s="91"/>
      <c r="S52" s="91"/>
      <c r="T52" s="91"/>
      <c r="U52" s="91"/>
      <c r="V52" s="91"/>
      <c r="W52" s="225">
        <f t="shared" si="7"/>
        <v>0</v>
      </c>
      <c r="X52" s="134" t="str">
        <f t="shared" si="53"/>
        <v/>
      </c>
      <c r="Y52" s="92" t="b">
        <f t="shared" si="8"/>
        <v>0</v>
      </c>
      <c r="Z52" s="92" t="str">
        <f t="shared" si="54"/>
        <v/>
      </c>
      <c r="AA52" s="92" t="b">
        <f t="shared" si="55"/>
        <v>0</v>
      </c>
      <c r="AB52" s="92" t="str">
        <f t="shared" si="56"/>
        <v/>
      </c>
      <c r="AC52" s="13" t="b">
        <f t="shared" si="9"/>
        <v>0</v>
      </c>
      <c r="AD52" s="92" t="str">
        <f t="shared" si="57"/>
        <v/>
      </c>
      <c r="AE52" s="13" t="b">
        <f t="shared" si="58"/>
        <v>0</v>
      </c>
      <c r="AF52" s="92" t="str">
        <f t="shared" si="59"/>
        <v/>
      </c>
      <c r="AG52" s="13" t="b">
        <f t="shared" si="10"/>
        <v>0</v>
      </c>
      <c r="AH52" s="92" t="str">
        <f t="shared" si="60"/>
        <v/>
      </c>
      <c r="AI52" s="35" t="b">
        <f t="shared" si="11"/>
        <v>0</v>
      </c>
      <c r="AJ52" s="92" t="str">
        <f t="shared" si="61"/>
        <v/>
      </c>
      <c r="AK52" s="35" t="b">
        <f t="shared" si="12"/>
        <v>0</v>
      </c>
      <c r="AL52" s="92" t="str">
        <f t="shared" si="13"/>
        <v/>
      </c>
      <c r="AM52" s="35" t="b">
        <f t="shared" si="14"/>
        <v>0</v>
      </c>
      <c r="AN52" s="92" t="str">
        <f t="shared" si="15"/>
        <v/>
      </c>
      <c r="AO52" s="13" t="b">
        <f t="shared" si="16"/>
        <v>0</v>
      </c>
      <c r="AP52" s="92" t="str">
        <f t="shared" si="15"/>
        <v/>
      </c>
      <c r="AQ52" s="14">
        <f t="shared" si="17"/>
        <v>0</v>
      </c>
      <c r="AR52" s="14">
        <f t="shared" si="18"/>
        <v>0</v>
      </c>
      <c r="AS52" s="16">
        <f t="shared" si="74"/>
        <v>0</v>
      </c>
      <c r="AT52" s="16">
        <f t="shared" si="74"/>
        <v>0</v>
      </c>
      <c r="AU52" s="16">
        <f t="shared" si="74"/>
        <v>0</v>
      </c>
      <c r="AV52" s="16">
        <f t="shared" si="74"/>
        <v>0</v>
      </c>
      <c r="AW52" s="16">
        <f t="shared" si="74"/>
        <v>0</v>
      </c>
      <c r="AX52" s="16">
        <f t="shared" si="74"/>
        <v>0</v>
      </c>
      <c r="AY52" s="16">
        <f t="shared" si="74"/>
        <v>0</v>
      </c>
      <c r="AZ52" s="16"/>
      <c r="BA52" s="16"/>
      <c r="BB52" s="93">
        <f t="shared" si="62"/>
        <v>0</v>
      </c>
      <c r="BC52" s="93">
        <f t="shared" si="63"/>
        <v>0</v>
      </c>
      <c r="BD52" s="93">
        <f t="shared" si="64"/>
        <v>0</v>
      </c>
      <c r="BE52" s="158">
        <f t="shared" si="65"/>
        <v>0</v>
      </c>
      <c r="BF52" s="159">
        <f t="shared" si="66"/>
        <v>0</v>
      </c>
      <c r="BG52" s="159">
        <f t="shared" si="20"/>
        <v>0</v>
      </c>
      <c r="BH52" s="159">
        <f t="shared" si="21"/>
        <v>0</v>
      </c>
      <c r="BI52" s="159">
        <f t="shared" si="22"/>
        <v>0</v>
      </c>
      <c r="BJ52" s="159">
        <f t="shared" si="23"/>
        <v>0</v>
      </c>
      <c r="BK52" s="159">
        <f t="shared" si="24"/>
        <v>0</v>
      </c>
      <c r="BL52" s="159">
        <f t="shared" si="25"/>
        <v>0</v>
      </c>
      <c r="BM52" s="159">
        <f t="shared" si="73"/>
        <v>0</v>
      </c>
      <c r="BN52" s="159">
        <f t="shared" si="73"/>
        <v>0</v>
      </c>
      <c r="BO52" s="205" t="b">
        <f t="shared" si="26"/>
        <v>0</v>
      </c>
      <c r="BP52" s="214">
        <f t="shared" si="27"/>
        <v>0</v>
      </c>
      <c r="BQ52" s="160">
        <f t="shared" si="28"/>
        <v>0</v>
      </c>
      <c r="BR52" s="160">
        <f t="shared" si="29"/>
        <v>0</v>
      </c>
      <c r="BS52" s="160">
        <f t="shared" si="30"/>
        <v>0</v>
      </c>
      <c r="BT52" s="160">
        <f t="shared" si="31"/>
        <v>0</v>
      </c>
      <c r="BU52" s="160">
        <f t="shared" si="32"/>
        <v>0</v>
      </c>
      <c r="BV52" s="215">
        <f t="shared" si="33"/>
        <v>0</v>
      </c>
      <c r="BW52" s="217">
        <f t="shared" si="34"/>
        <v>0</v>
      </c>
      <c r="BX52" s="206">
        <f t="shared" si="35"/>
        <v>0</v>
      </c>
      <c r="BY52" s="206">
        <f t="shared" si="36"/>
        <v>0</v>
      </c>
      <c r="BZ52" s="206">
        <f t="shared" si="37"/>
        <v>0</v>
      </c>
      <c r="CA52" s="206">
        <f t="shared" si="38"/>
        <v>0</v>
      </c>
      <c r="CB52" s="206">
        <f t="shared" si="39"/>
        <v>0</v>
      </c>
      <c r="CC52" s="218">
        <f t="shared" si="40"/>
        <v>0</v>
      </c>
      <c r="CD52" s="216" t="e">
        <f t="shared" si="41"/>
        <v>#VALUE!</v>
      </c>
      <c r="CE52" s="94" t="e">
        <f t="shared" si="42"/>
        <v>#VALUE!</v>
      </c>
      <c r="CF52" s="94" t="e">
        <f t="shared" si="43"/>
        <v>#VALUE!</v>
      </c>
      <c r="CG52" s="95" t="e">
        <f t="shared" si="44"/>
        <v>#VALUE!</v>
      </c>
      <c r="CH52" s="95" t="e">
        <f t="shared" si="67"/>
        <v>#VALUE!</v>
      </c>
      <c r="CI52" s="95" t="b">
        <f t="shared" si="70"/>
        <v>0</v>
      </c>
      <c r="CJ52" s="76" t="str">
        <f t="shared" si="45"/>
        <v/>
      </c>
      <c r="CK52" s="94" t="e" cm="1">
        <f t="array" aca="1" ref="CK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CL52" s="94" t="str">
        <f t="shared" si="46"/>
        <v/>
      </c>
      <c r="CM52" s="96" t="b">
        <f t="shared" si="47"/>
        <v>0</v>
      </c>
      <c r="CN52" s="130" t="b">
        <f>IFERROR(MATCH(D52,'Avtal för korttidsarbete'!$G$13:$G$1012,0),TRUE)</f>
        <v>1</v>
      </c>
      <c r="CO52" s="130" t="b">
        <f t="shared" si="48"/>
        <v>0</v>
      </c>
      <c r="CP52" s="131" t="str" cm="1">
        <f t="array" ref="CP52">IF(CN52=TRUE,"x",INDEX('Avtal för korttidsarbete'!$E$13:$E$1012,$CN52))</f>
        <v>x</v>
      </c>
      <c r="CQ52" s="131" t="str" cm="1">
        <f t="array" ref="CQ52">IF(CN52=TRUE,"x",INDEX('Avtal för korttidsarbete'!$F$13:$F$1012,$CN52))</f>
        <v>x</v>
      </c>
      <c r="CR52" s="130" t="b">
        <f t="shared" si="49"/>
        <v>0</v>
      </c>
      <c r="CS52" s="165">
        <f t="shared" si="68"/>
        <v>0</v>
      </c>
      <c r="CT52" s="165">
        <f t="shared" si="69"/>
        <v>0</v>
      </c>
      <c r="CU52" s="130" t="b">
        <f t="shared" si="50"/>
        <v>0</v>
      </c>
      <c r="CV52" s="131">
        <f t="shared" si="51"/>
        <v>0</v>
      </c>
      <c r="CW52" s="165">
        <f t="shared" si="52"/>
        <v>0</v>
      </c>
      <c r="CX52" s="186" t="b">
        <f>IFERROR(INDEX('Avtal för korttidsarbete'!R:R,MATCH(D52,'Avtal för korttidsarbete'!$G:$G,0)),TRUE)</f>
        <v>1</v>
      </c>
      <c r="CY52" s="165" t="str">
        <f>IF(CX52,"-",INDEX('Avtal för korttidsarbete'!$D:$D,MATCH(D52,'Avtal för korttidsarbete'!$G:$G,0)))</f>
        <v>-</v>
      </c>
      <c r="CZ52" s="131" t="b">
        <f>IFERROR(G52&gt;INDEX(Uppsägningar!E:E,MATCH(C52,Uppsägningar!C:C,0)),FALSE)</f>
        <v>0</v>
      </c>
    </row>
    <row r="53" spans="1:104" s="30" customFormat="1" x14ac:dyDescent="0.25">
      <c r="A53" s="19">
        <v>38</v>
      </c>
      <c r="B53" s="20"/>
      <c r="C53" s="189"/>
      <c r="D53" s="69"/>
      <c r="E53" s="171">
        <f>IFERROR(INDEX(Admin!$C$7:$C$10,MATCH(CY53,TblNivåValTExt,0)),0)</f>
        <v>0</v>
      </c>
      <c r="F53" s="1"/>
      <c r="G53" s="1"/>
      <c r="H53" s="90"/>
      <c r="I53" s="91"/>
      <c r="J53" s="91"/>
      <c r="K53" s="91"/>
      <c r="L53" s="91"/>
      <c r="M53" s="91"/>
      <c r="N53" s="91"/>
      <c r="O53" s="91"/>
      <c r="P53" s="91"/>
      <c r="Q53" s="91"/>
      <c r="R53" s="91"/>
      <c r="S53" s="91"/>
      <c r="T53" s="91"/>
      <c r="U53" s="91"/>
      <c r="V53" s="91"/>
      <c r="W53" s="225">
        <f t="shared" si="7"/>
        <v>0</v>
      </c>
      <c r="X53" s="134" t="str">
        <f t="shared" si="53"/>
        <v/>
      </c>
      <c r="Y53" s="92" t="b">
        <f t="shared" si="8"/>
        <v>0</v>
      </c>
      <c r="Z53" s="92" t="str">
        <f t="shared" si="54"/>
        <v/>
      </c>
      <c r="AA53" s="92" t="b">
        <f t="shared" si="55"/>
        <v>0</v>
      </c>
      <c r="AB53" s="92" t="str">
        <f t="shared" si="56"/>
        <v/>
      </c>
      <c r="AC53" s="13" t="b">
        <f t="shared" si="9"/>
        <v>0</v>
      </c>
      <c r="AD53" s="92" t="str">
        <f t="shared" si="57"/>
        <v/>
      </c>
      <c r="AE53" s="13" t="b">
        <f t="shared" si="58"/>
        <v>0</v>
      </c>
      <c r="AF53" s="92" t="str">
        <f t="shared" si="59"/>
        <v/>
      </c>
      <c r="AG53" s="13" t="b">
        <f t="shared" si="10"/>
        <v>0</v>
      </c>
      <c r="AH53" s="92" t="str">
        <f t="shared" si="60"/>
        <v/>
      </c>
      <c r="AI53" s="35" t="b">
        <f t="shared" si="11"/>
        <v>0</v>
      </c>
      <c r="AJ53" s="92" t="str">
        <f t="shared" si="61"/>
        <v/>
      </c>
      <c r="AK53" s="35" t="b">
        <f t="shared" si="12"/>
        <v>0</v>
      </c>
      <c r="AL53" s="92" t="str">
        <f t="shared" si="13"/>
        <v/>
      </c>
      <c r="AM53" s="35" t="b">
        <f t="shared" si="14"/>
        <v>0</v>
      </c>
      <c r="AN53" s="92" t="str">
        <f t="shared" si="15"/>
        <v/>
      </c>
      <c r="AO53" s="13" t="b">
        <f t="shared" si="16"/>
        <v>0</v>
      </c>
      <c r="AP53" s="92" t="str">
        <f t="shared" si="15"/>
        <v/>
      </c>
      <c r="AQ53" s="14">
        <f t="shared" si="17"/>
        <v>0</v>
      </c>
      <c r="AR53" s="14">
        <f t="shared" si="18"/>
        <v>0</v>
      </c>
      <c r="AS53" s="16">
        <f t="shared" si="74"/>
        <v>0</v>
      </c>
      <c r="AT53" s="16">
        <f t="shared" si="74"/>
        <v>0</v>
      </c>
      <c r="AU53" s="16">
        <f t="shared" si="74"/>
        <v>0</v>
      </c>
      <c r="AV53" s="16">
        <f t="shared" si="74"/>
        <v>0</v>
      </c>
      <c r="AW53" s="16">
        <f t="shared" si="74"/>
        <v>0</v>
      </c>
      <c r="AX53" s="16">
        <f t="shared" si="74"/>
        <v>0</v>
      </c>
      <c r="AY53" s="16">
        <f t="shared" si="74"/>
        <v>0</v>
      </c>
      <c r="AZ53" s="16"/>
      <c r="BA53" s="16"/>
      <c r="BB53" s="93">
        <f t="shared" si="62"/>
        <v>0</v>
      </c>
      <c r="BC53" s="93">
        <f t="shared" si="63"/>
        <v>0</v>
      </c>
      <c r="BD53" s="93">
        <f t="shared" si="64"/>
        <v>0</v>
      </c>
      <c r="BE53" s="158">
        <f t="shared" si="65"/>
        <v>0</v>
      </c>
      <c r="BF53" s="159">
        <f t="shared" si="66"/>
        <v>0</v>
      </c>
      <c r="BG53" s="159">
        <f t="shared" si="20"/>
        <v>0</v>
      </c>
      <c r="BH53" s="159">
        <f t="shared" si="21"/>
        <v>0</v>
      </c>
      <c r="BI53" s="159">
        <f t="shared" si="22"/>
        <v>0</v>
      </c>
      <c r="BJ53" s="159">
        <f t="shared" si="23"/>
        <v>0</v>
      </c>
      <c r="BK53" s="159">
        <f t="shared" si="24"/>
        <v>0</v>
      </c>
      <c r="BL53" s="159">
        <f t="shared" si="25"/>
        <v>0</v>
      </c>
      <c r="BM53" s="159">
        <f t="shared" si="73"/>
        <v>0</v>
      </c>
      <c r="BN53" s="159">
        <f t="shared" si="73"/>
        <v>0</v>
      </c>
      <c r="BO53" s="205" t="b">
        <f t="shared" si="26"/>
        <v>0</v>
      </c>
      <c r="BP53" s="214">
        <f t="shared" si="27"/>
        <v>0</v>
      </c>
      <c r="BQ53" s="160">
        <f t="shared" si="28"/>
        <v>0</v>
      </c>
      <c r="BR53" s="160">
        <f t="shared" si="29"/>
        <v>0</v>
      </c>
      <c r="BS53" s="160">
        <f t="shared" si="30"/>
        <v>0</v>
      </c>
      <c r="BT53" s="160">
        <f t="shared" si="31"/>
        <v>0</v>
      </c>
      <c r="BU53" s="160">
        <f t="shared" si="32"/>
        <v>0</v>
      </c>
      <c r="BV53" s="215">
        <f t="shared" si="33"/>
        <v>0</v>
      </c>
      <c r="BW53" s="217">
        <f t="shared" si="34"/>
        <v>0</v>
      </c>
      <c r="BX53" s="206">
        <f t="shared" si="35"/>
        <v>0</v>
      </c>
      <c r="BY53" s="206">
        <f t="shared" si="36"/>
        <v>0</v>
      </c>
      <c r="BZ53" s="206">
        <f t="shared" si="37"/>
        <v>0</v>
      </c>
      <c r="CA53" s="206">
        <f t="shared" si="38"/>
        <v>0</v>
      </c>
      <c r="CB53" s="206">
        <f t="shared" si="39"/>
        <v>0</v>
      </c>
      <c r="CC53" s="218">
        <f t="shared" si="40"/>
        <v>0</v>
      </c>
      <c r="CD53" s="216" t="e">
        <f t="shared" si="41"/>
        <v>#VALUE!</v>
      </c>
      <c r="CE53" s="94" t="e">
        <f t="shared" si="42"/>
        <v>#VALUE!</v>
      </c>
      <c r="CF53" s="94" t="e">
        <f t="shared" si="43"/>
        <v>#VALUE!</v>
      </c>
      <c r="CG53" s="95" t="e">
        <f t="shared" si="44"/>
        <v>#VALUE!</v>
      </c>
      <c r="CH53" s="95" t="e">
        <f t="shared" si="67"/>
        <v>#VALUE!</v>
      </c>
      <c r="CI53" s="95" t="b">
        <f t="shared" si="70"/>
        <v>0</v>
      </c>
      <c r="CJ53" s="76" t="str">
        <f t="shared" si="45"/>
        <v/>
      </c>
      <c r="CK53" s="94" t="e" cm="1">
        <f t="array" aca="1" ref="CK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CL53" s="94" t="str">
        <f t="shared" si="46"/>
        <v/>
      </c>
      <c r="CM53" s="96" t="b">
        <f t="shared" si="47"/>
        <v>0</v>
      </c>
      <c r="CN53" s="130" t="b">
        <f>IFERROR(MATCH(D53,'Avtal för korttidsarbete'!$G$13:$G$1012,0),TRUE)</f>
        <v>1</v>
      </c>
      <c r="CO53" s="130" t="b">
        <f t="shared" si="48"/>
        <v>0</v>
      </c>
      <c r="CP53" s="131" t="str" cm="1">
        <f t="array" ref="CP53">IF(CN53=TRUE,"x",INDEX('Avtal för korttidsarbete'!$E$13:$E$1012,$CN53))</f>
        <v>x</v>
      </c>
      <c r="CQ53" s="131" t="str" cm="1">
        <f t="array" ref="CQ53">IF(CN53=TRUE,"x",INDEX('Avtal för korttidsarbete'!$F$13:$F$1012,$CN53))</f>
        <v>x</v>
      </c>
      <c r="CR53" s="130" t="b">
        <f t="shared" si="49"/>
        <v>0</v>
      </c>
      <c r="CS53" s="165">
        <f t="shared" si="68"/>
        <v>0</v>
      </c>
      <c r="CT53" s="165">
        <f t="shared" si="69"/>
        <v>0</v>
      </c>
      <c r="CU53" s="130" t="b">
        <f t="shared" si="50"/>
        <v>0</v>
      </c>
      <c r="CV53" s="131">
        <f t="shared" si="51"/>
        <v>0</v>
      </c>
      <c r="CW53" s="165">
        <f t="shared" si="52"/>
        <v>0</v>
      </c>
      <c r="CX53" s="186" t="b">
        <f>IFERROR(INDEX('Avtal för korttidsarbete'!R:R,MATCH(D53,'Avtal för korttidsarbete'!$G:$G,0)),TRUE)</f>
        <v>1</v>
      </c>
      <c r="CY53" s="165" t="str">
        <f>IF(CX53,"-",INDEX('Avtal för korttidsarbete'!$D:$D,MATCH(D53,'Avtal för korttidsarbete'!$G:$G,0)))</f>
        <v>-</v>
      </c>
      <c r="CZ53" s="131" t="b">
        <f>IFERROR(G53&gt;INDEX(Uppsägningar!E:E,MATCH(C53,Uppsägningar!C:C,0)),FALSE)</f>
        <v>0</v>
      </c>
    </row>
    <row r="54" spans="1:104" s="30" customFormat="1" x14ac:dyDescent="0.25">
      <c r="A54" s="19">
        <v>39</v>
      </c>
      <c r="B54" s="20"/>
      <c r="C54" s="189"/>
      <c r="D54" s="69"/>
      <c r="E54" s="171">
        <f>IFERROR(INDEX(Admin!$C$7:$C$10,MATCH(CY54,TblNivåValTExt,0)),0)</f>
        <v>0</v>
      </c>
      <c r="F54" s="1"/>
      <c r="G54" s="1"/>
      <c r="H54" s="90"/>
      <c r="I54" s="91"/>
      <c r="J54" s="91"/>
      <c r="K54" s="91"/>
      <c r="L54" s="91"/>
      <c r="M54" s="91"/>
      <c r="N54" s="91"/>
      <c r="O54" s="91"/>
      <c r="P54" s="91"/>
      <c r="Q54" s="91"/>
      <c r="R54" s="91"/>
      <c r="S54" s="91"/>
      <c r="T54" s="91"/>
      <c r="U54" s="91"/>
      <c r="V54" s="91"/>
      <c r="W54" s="225">
        <f t="shared" si="7"/>
        <v>0</v>
      </c>
      <c r="X54" s="134" t="str">
        <f t="shared" si="53"/>
        <v/>
      </c>
      <c r="Y54" s="92" t="b">
        <f t="shared" si="8"/>
        <v>0</v>
      </c>
      <c r="Z54" s="92" t="str">
        <f t="shared" si="54"/>
        <v/>
      </c>
      <c r="AA54" s="92" t="b">
        <f t="shared" si="55"/>
        <v>0</v>
      </c>
      <c r="AB54" s="92" t="str">
        <f t="shared" si="56"/>
        <v/>
      </c>
      <c r="AC54" s="13" t="b">
        <f t="shared" si="9"/>
        <v>0</v>
      </c>
      <c r="AD54" s="92" t="str">
        <f t="shared" si="57"/>
        <v/>
      </c>
      <c r="AE54" s="13" t="b">
        <f t="shared" si="58"/>
        <v>0</v>
      </c>
      <c r="AF54" s="92" t="str">
        <f t="shared" si="59"/>
        <v/>
      </c>
      <c r="AG54" s="13" t="b">
        <f t="shared" si="10"/>
        <v>0</v>
      </c>
      <c r="AH54" s="92" t="str">
        <f t="shared" si="60"/>
        <v/>
      </c>
      <c r="AI54" s="35" t="b">
        <f t="shared" si="11"/>
        <v>0</v>
      </c>
      <c r="AJ54" s="92" t="str">
        <f t="shared" si="61"/>
        <v/>
      </c>
      <c r="AK54" s="35" t="b">
        <f t="shared" si="12"/>
        <v>0</v>
      </c>
      <c r="AL54" s="92" t="str">
        <f t="shared" si="13"/>
        <v/>
      </c>
      <c r="AM54" s="35" t="b">
        <f t="shared" si="14"/>
        <v>0</v>
      </c>
      <c r="AN54" s="92" t="str">
        <f t="shared" si="15"/>
        <v/>
      </c>
      <c r="AO54" s="13" t="b">
        <f t="shared" si="16"/>
        <v>0</v>
      </c>
      <c r="AP54" s="92" t="str">
        <f t="shared" si="15"/>
        <v/>
      </c>
      <c r="AQ54" s="14">
        <f t="shared" si="17"/>
        <v>0</v>
      </c>
      <c r="AR54" s="14">
        <f t="shared" si="18"/>
        <v>0</v>
      </c>
      <c r="AS54" s="16">
        <f t="shared" si="74"/>
        <v>0</v>
      </c>
      <c r="AT54" s="16">
        <f t="shared" si="74"/>
        <v>0</v>
      </c>
      <c r="AU54" s="16">
        <f t="shared" si="74"/>
        <v>0</v>
      </c>
      <c r="AV54" s="16">
        <f t="shared" si="74"/>
        <v>0</v>
      </c>
      <c r="AW54" s="16">
        <f t="shared" si="74"/>
        <v>0</v>
      </c>
      <c r="AX54" s="16">
        <f t="shared" si="74"/>
        <v>0</v>
      </c>
      <c r="AY54" s="16">
        <f t="shared" si="74"/>
        <v>0</v>
      </c>
      <c r="AZ54" s="16"/>
      <c r="BA54" s="16"/>
      <c r="BB54" s="93">
        <f t="shared" si="62"/>
        <v>0</v>
      </c>
      <c r="BC54" s="93">
        <f t="shared" si="63"/>
        <v>0</v>
      </c>
      <c r="BD54" s="93">
        <f t="shared" si="64"/>
        <v>0</v>
      </c>
      <c r="BE54" s="158">
        <f t="shared" si="65"/>
        <v>0</v>
      </c>
      <c r="BF54" s="159">
        <f t="shared" si="66"/>
        <v>0</v>
      </c>
      <c r="BG54" s="159">
        <f t="shared" si="20"/>
        <v>0</v>
      </c>
      <c r="BH54" s="159">
        <f t="shared" si="21"/>
        <v>0</v>
      </c>
      <c r="BI54" s="159">
        <f t="shared" si="22"/>
        <v>0</v>
      </c>
      <c r="BJ54" s="159">
        <f t="shared" si="23"/>
        <v>0</v>
      </c>
      <c r="BK54" s="159">
        <f t="shared" si="24"/>
        <v>0</v>
      </c>
      <c r="BL54" s="159">
        <f t="shared" si="25"/>
        <v>0</v>
      </c>
      <c r="BM54" s="159">
        <f t="shared" si="73"/>
        <v>0</v>
      </c>
      <c r="BN54" s="159">
        <f t="shared" si="73"/>
        <v>0</v>
      </c>
      <c r="BO54" s="205" t="b">
        <f t="shared" si="26"/>
        <v>0</v>
      </c>
      <c r="BP54" s="214">
        <f t="shared" si="27"/>
        <v>0</v>
      </c>
      <c r="BQ54" s="160">
        <f t="shared" si="28"/>
        <v>0</v>
      </c>
      <c r="BR54" s="160">
        <f t="shared" si="29"/>
        <v>0</v>
      </c>
      <c r="BS54" s="160">
        <f t="shared" si="30"/>
        <v>0</v>
      </c>
      <c r="BT54" s="160">
        <f t="shared" si="31"/>
        <v>0</v>
      </c>
      <c r="BU54" s="160">
        <f t="shared" si="32"/>
        <v>0</v>
      </c>
      <c r="BV54" s="215">
        <f t="shared" si="33"/>
        <v>0</v>
      </c>
      <c r="BW54" s="217">
        <f t="shared" si="34"/>
        <v>0</v>
      </c>
      <c r="BX54" s="206">
        <f t="shared" si="35"/>
        <v>0</v>
      </c>
      <c r="BY54" s="206">
        <f t="shared" si="36"/>
        <v>0</v>
      </c>
      <c r="BZ54" s="206">
        <f t="shared" si="37"/>
        <v>0</v>
      </c>
      <c r="CA54" s="206">
        <f t="shared" si="38"/>
        <v>0</v>
      </c>
      <c r="CB54" s="206">
        <f t="shared" si="39"/>
        <v>0</v>
      </c>
      <c r="CC54" s="218">
        <f t="shared" si="40"/>
        <v>0</v>
      </c>
      <c r="CD54" s="216" t="e">
        <f t="shared" si="41"/>
        <v>#VALUE!</v>
      </c>
      <c r="CE54" s="94" t="e">
        <f t="shared" si="42"/>
        <v>#VALUE!</v>
      </c>
      <c r="CF54" s="94" t="e">
        <f t="shared" si="43"/>
        <v>#VALUE!</v>
      </c>
      <c r="CG54" s="95" t="e">
        <f t="shared" si="44"/>
        <v>#VALUE!</v>
      </c>
      <c r="CH54" s="95" t="e">
        <f t="shared" si="67"/>
        <v>#VALUE!</v>
      </c>
      <c r="CI54" s="95" t="b">
        <f t="shared" si="70"/>
        <v>0</v>
      </c>
      <c r="CJ54" s="76" t="str">
        <f t="shared" si="45"/>
        <v/>
      </c>
      <c r="CK54" s="94" t="e" cm="1">
        <f t="array" aca="1" ref="CK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CL54" s="94" t="str">
        <f t="shared" si="46"/>
        <v/>
      </c>
      <c r="CM54" s="96" t="b">
        <f t="shared" si="47"/>
        <v>0</v>
      </c>
      <c r="CN54" s="130" t="b">
        <f>IFERROR(MATCH(D54,'Avtal för korttidsarbete'!$G$13:$G$1012,0),TRUE)</f>
        <v>1</v>
      </c>
      <c r="CO54" s="130" t="b">
        <f t="shared" si="48"/>
        <v>0</v>
      </c>
      <c r="CP54" s="131" t="str" cm="1">
        <f t="array" ref="CP54">IF(CN54=TRUE,"x",INDEX('Avtal för korttidsarbete'!$E$13:$E$1012,$CN54))</f>
        <v>x</v>
      </c>
      <c r="CQ54" s="131" t="str" cm="1">
        <f t="array" ref="CQ54">IF(CN54=TRUE,"x",INDEX('Avtal för korttidsarbete'!$F$13:$F$1012,$CN54))</f>
        <v>x</v>
      </c>
      <c r="CR54" s="130" t="b">
        <f t="shared" si="49"/>
        <v>0</v>
      </c>
      <c r="CS54" s="165">
        <f t="shared" si="68"/>
        <v>0</v>
      </c>
      <c r="CT54" s="165">
        <f t="shared" si="69"/>
        <v>0</v>
      </c>
      <c r="CU54" s="130" t="b">
        <f t="shared" si="50"/>
        <v>0</v>
      </c>
      <c r="CV54" s="131">
        <f t="shared" si="51"/>
        <v>0</v>
      </c>
      <c r="CW54" s="165">
        <f t="shared" si="52"/>
        <v>0</v>
      </c>
      <c r="CX54" s="186" t="b">
        <f>IFERROR(INDEX('Avtal för korttidsarbete'!R:R,MATCH(D54,'Avtal för korttidsarbete'!$G:$G,0)),TRUE)</f>
        <v>1</v>
      </c>
      <c r="CY54" s="165" t="str">
        <f>IF(CX54,"-",INDEX('Avtal för korttidsarbete'!$D:$D,MATCH(D54,'Avtal för korttidsarbete'!$G:$G,0)))</f>
        <v>-</v>
      </c>
      <c r="CZ54" s="131" t="b">
        <f>IFERROR(G54&gt;INDEX(Uppsägningar!E:E,MATCH(C54,Uppsägningar!C:C,0)),FALSE)</f>
        <v>0</v>
      </c>
    </row>
    <row r="55" spans="1:104" s="30" customFormat="1" x14ac:dyDescent="0.25">
      <c r="A55" s="19">
        <v>40</v>
      </c>
      <c r="B55" s="20"/>
      <c r="C55" s="189"/>
      <c r="D55" s="69"/>
      <c r="E55" s="171">
        <f>IFERROR(INDEX(Admin!$C$7:$C$10,MATCH(CY55,TblNivåValTExt,0)),0)</f>
        <v>0</v>
      </c>
      <c r="F55" s="1"/>
      <c r="G55" s="1"/>
      <c r="H55" s="90"/>
      <c r="I55" s="91"/>
      <c r="J55" s="91"/>
      <c r="K55" s="91"/>
      <c r="L55" s="91"/>
      <c r="M55" s="91"/>
      <c r="N55" s="91"/>
      <c r="O55" s="91"/>
      <c r="P55" s="91"/>
      <c r="Q55" s="91"/>
      <c r="R55" s="91"/>
      <c r="S55" s="91"/>
      <c r="T55" s="91"/>
      <c r="U55" s="91"/>
      <c r="V55" s="91"/>
      <c r="W55" s="225">
        <f t="shared" si="7"/>
        <v>0</v>
      </c>
      <c r="X55" s="134" t="str">
        <f t="shared" si="53"/>
        <v/>
      </c>
      <c r="Y55" s="92" t="b">
        <f t="shared" si="8"/>
        <v>0</v>
      </c>
      <c r="Z55" s="92" t="str">
        <f t="shared" si="54"/>
        <v/>
      </c>
      <c r="AA55" s="92" t="b">
        <f t="shared" si="55"/>
        <v>0</v>
      </c>
      <c r="AB55" s="92" t="str">
        <f t="shared" si="56"/>
        <v/>
      </c>
      <c r="AC55" s="13" t="b">
        <f t="shared" si="9"/>
        <v>0</v>
      </c>
      <c r="AD55" s="92" t="str">
        <f t="shared" si="57"/>
        <v/>
      </c>
      <c r="AE55" s="13" t="b">
        <f t="shared" si="58"/>
        <v>0</v>
      </c>
      <c r="AF55" s="92" t="str">
        <f t="shared" si="59"/>
        <v/>
      </c>
      <c r="AG55" s="13" t="b">
        <f t="shared" si="10"/>
        <v>0</v>
      </c>
      <c r="AH55" s="92" t="str">
        <f t="shared" si="60"/>
        <v/>
      </c>
      <c r="AI55" s="35" t="b">
        <f t="shared" si="11"/>
        <v>0</v>
      </c>
      <c r="AJ55" s="92" t="str">
        <f t="shared" si="61"/>
        <v/>
      </c>
      <c r="AK55" s="35" t="b">
        <f t="shared" si="12"/>
        <v>0</v>
      </c>
      <c r="AL55" s="92" t="str">
        <f t="shared" si="13"/>
        <v/>
      </c>
      <c r="AM55" s="35" t="b">
        <f t="shared" si="14"/>
        <v>0</v>
      </c>
      <c r="AN55" s="92" t="str">
        <f t="shared" si="15"/>
        <v/>
      </c>
      <c r="AO55" s="13" t="b">
        <f t="shared" si="16"/>
        <v>0</v>
      </c>
      <c r="AP55" s="92" t="str">
        <f t="shared" si="15"/>
        <v/>
      </c>
      <c r="AQ55" s="14">
        <f t="shared" si="17"/>
        <v>0</v>
      </c>
      <c r="AR55" s="14">
        <f t="shared" si="18"/>
        <v>0</v>
      </c>
      <c r="AS55" s="16">
        <f t="shared" si="74"/>
        <v>0</v>
      </c>
      <c r="AT55" s="16">
        <f t="shared" si="74"/>
        <v>0</v>
      </c>
      <c r="AU55" s="16">
        <f t="shared" si="74"/>
        <v>0</v>
      </c>
      <c r="AV55" s="16">
        <f t="shared" si="74"/>
        <v>0</v>
      </c>
      <c r="AW55" s="16">
        <f t="shared" si="74"/>
        <v>0</v>
      </c>
      <c r="AX55" s="16">
        <f t="shared" si="74"/>
        <v>0</v>
      </c>
      <c r="AY55" s="16">
        <f t="shared" si="74"/>
        <v>0</v>
      </c>
      <c r="AZ55" s="16"/>
      <c r="BA55" s="16"/>
      <c r="BB55" s="93">
        <f t="shared" si="62"/>
        <v>0</v>
      </c>
      <c r="BC55" s="93">
        <f t="shared" si="63"/>
        <v>0</v>
      </c>
      <c r="BD55" s="93">
        <f t="shared" si="64"/>
        <v>0</v>
      </c>
      <c r="BE55" s="158">
        <f t="shared" si="65"/>
        <v>0</v>
      </c>
      <c r="BF55" s="159">
        <f t="shared" si="66"/>
        <v>0</v>
      </c>
      <c r="BG55" s="159">
        <f t="shared" si="20"/>
        <v>0</v>
      </c>
      <c r="BH55" s="159">
        <f t="shared" si="21"/>
        <v>0</v>
      </c>
      <c r="BI55" s="159">
        <f t="shared" si="22"/>
        <v>0</v>
      </c>
      <c r="BJ55" s="159">
        <f t="shared" si="23"/>
        <v>0</v>
      </c>
      <c r="BK55" s="159">
        <f t="shared" si="24"/>
        <v>0</v>
      </c>
      <c r="BL55" s="159">
        <f t="shared" si="25"/>
        <v>0</v>
      </c>
      <c r="BM55" s="159">
        <f t="shared" si="73"/>
        <v>0</v>
      </c>
      <c r="BN55" s="159">
        <f t="shared" si="73"/>
        <v>0</v>
      </c>
      <c r="BO55" s="205" t="b">
        <f t="shared" si="26"/>
        <v>0</v>
      </c>
      <c r="BP55" s="214">
        <f t="shared" si="27"/>
        <v>0</v>
      </c>
      <c r="BQ55" s="160">
        <f t="shared" si="28"/>
        <v>0</v>
      </c>
      <c r="BR55" s="160">
        <f t="shared" si="29"/>
        <v>0</v>
      </c>
      <c r="BS55" s="160">
        <f t="shared" si="30"/>
        <v>0</v>
      </c>
      <c r="BT55" s="160">
        <f t="shared" si="31"/>
        <v>0</v>
      </c>
      <c r="BU55" s="160">
        <f t="shared" si="32"/>
        <v>0</v>
      </c>
      <c r="BV55" s="215">
        <f t="shared" si="33"/>
        <v>0</v>
      </c>
      <c r="BW55" s="217">
        <f t="shared" si="34"/>
        <v>0</v>
      </c>
      <c r="BX55" s="206">
        <f t="shared" si="35"/>
        <v>0</v>
      </c>
      <c r="BY55" s="206">
        <f t="shared" si="36"/>
        <v>0</v>
      </c>
      <c r="BZ55" s="206">
        <f t="shared" si="37"/>
        <v>0</v>
      </c>
      <c r="CA55" s="206">
        <f t="shared" si="38"/>
        <v>0</v>
      </c>
      <c r="CB55" s="206">
        <f t="shared" si="39"/>
        <v>0</v>
      </c>
      <c r="CC55" s="218">
        <f t="shared" si="40"/>
        <v>0</v>
      </c>
      <c r="CD55" s="216" t="e">
        <f t="shared" si="41"/>
        <v>#VALUE!</v>
      </c>
      <c r="CE55" s="94" t="e">
        <f t="shared" si="42"/>
        <v>#VALUE!</v>
      </c>
      <c r="CF55" s="94" t="e">
        <f t="shared" si="43"/>
        <v>#VALUE!</v>
      </c>
      <c r="CG55" s="95" t="e">
        <f t="shared" si="44"/>
        <v>#VALUE!</v>
      </c>
      <c r="CH55" s="95" t="e">
        <f t="shared" si="67"/>
        <v>#VALUE!</v>
      </c>
      <c r="CI55" s="95" t="b">
        <f t="shared" si="70"/>
        <v>0</v>
      </c>
      <c r="CJ55" s="76" t="str">
        <f t="shared" si="45"/>
        <v/>
      </c>
      <c r="CK55" s="94" t="e" cm="1">
        <f t="array" aca="1" ref="CK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CL55" s="94" t="str">
        <f t="shared" si="46"/>
        <v/>
      </c>
      <c r="CM55" s="96" t="b">
        <f t="shared" si="47"/>
        <v>0</v>
      </c>
      <c r="CN55" s="130" t="b">
        <f>IFERROR(MATCH(D55,'Avtal för korttidsarbete'!$G$13:$G$1012,0),TRUE)</f>
        <v>1</v>
      </c>
      <c r="CO55" s="130" t="b">
        <f t="shared" si="48"/>
        <v>0</v>
      </c>
      <c r="CP55" s="131" t="str" cm="1">
        <f t="array" ref="CP55">IF(CN55=TRUE,"x",INDEX('Avtal för korttidsarbete'!$E$13:$E$1012,$CN55))</f>
        <v>x</v>
      </c>
      <c r="CQ55" s="131" t="str" cm="1">
        <f t="array" ref="CQ55">IF(CN55=TRUE,"x",INDEX('Avtal för korttidsarbete'!$F$13:$F$1012,$CN55))</f>
        <v>x</v>
      </c>
      <c r="CR55" s="130" t="b">
        <f t="shared" si="49"/>
        <v>0</v>
      </c>
      <c r="CS55" s="165">
        <f t="shared" si="68"/>
        <v>0</v>
      </c>
      <c r="CT55" s="165">
        <f t="shared" si="69"/>
        <v>0</v>
      </c>
      <c r="CU55" s="130" t="b">
        <f t="shared" si="50"/>
        <v>0</v>
      </c>
      <c r="CV55" s="131">
        <f t="shared" si="51"/>
        <v>0</v>
      </c>
      <c r="CW55" s="165">
        <f t="shared" si="52"/>
        <v>0</v>
      </c>
      <c r="CX55" s="186" t="b">
        <f>IFERROR(INDEX('Avtal för korttidsarbete'!R:R,MATCH(D55,'Avtal för korttidsarbete'!$G:$G,0)),TRUE)</f>
        <v>1</v>
      </c>
      <c r="CY55" s="165" t="str">
        <f>IF(CX55,"-",INDEX('Avtal för korttidsarbete'!$D:$D,MATCH(D55,'Avtal för korttidsarbete'!$G:$G,0)))</f>
        <v>-</v>
      </c>
      <c r="CZ55" s="131" t="b">
        <f>IFERROR(G55&gt;INDEX(Uppsägningar!E:E,MATCH(C55,Uppsägningar!C:C,0)),FALSE)</f>
        <v>0</v>
      </c>
    </row>
    <row r="56" spans="1:104" s="30" customFormat="1" x14ac:dyDescent="0.25">
      <c r="A56" s="19">
        <v>41</v>
      </c>
      <c r="B56" s="20"/>
      <c r="C56" s="189"/>
      <c r="D56" s="69"/>
      <c r="E56" s="171">
        <f>IFERROR(INDEX(Admin!$C$7:$C$10,MATCH(CY56,TblNivåValTExt,0)),0)</f>
        <v>0</v>
      </c>
      <c r="F56" s="1"/>
      <c r="G56" s="1"/>
      <c r="H56" s="90"/>
      <c r="I56" s="91"/>
      <c r="J56" s="91"/>
      <c r="K56" s="91"/>
      <c r="L56" s="91"/>
      <c r="M56" s="91"/>
      <c r="N56" s="91"/>
      <c r="O56" s="91"/>
      <c r="P56" s="91"/>
      <c r="Q56" s="91"/>
      <c r="R56" s="91"/>
      <c r="S56" s="91"/>
      <c r="T56" s="91"/>
      <c r="U56" s="91"/>
      <c r="V56" s="91"/>
      <c r="W56" s="225">
        <f t="shared" si="7"/>
        <v>0</v>
      </c>
      <c r="X56" s="134" t="str">
        <f t="shared" si="53"/>
        <v/>
      </c>
      <c r="Y56" s="92" t="b">
        <f t="shared" si="8"/>
        <v>0</v>
      </c>
      <c r="Z56" s="92" t="str">
        <f t="shared" si="54"/>
        <v/>
      </c>
      <c r="AA56" s="92" t="b">
        <f t="shared" si="55"/>
        <v>0</v>
      </c>
      <c r="AB56" s="92" t="str">
        <f t="shared" si="56"/>
        <v/>
      </c>
      <c r="AC56" s="13" t="b">
        <f t="shared" si="9"/>
        <v>0</v>
      </c>
      <c r="AD56" s="92" t="str">
        <f t="shared" si="57"/>
        <v/>
      </c>
      <c r="AE56" s="13" t="b">
        <f t="shared" si="58"/>
        <v>0</v>
      </c>
      <c r="AF56" s="92" t="str">
        <f t="shared" si="59"/>
        <v/>
      </c>
      <c r="AG56" s="13" t="b">
        <f t="shared" si="10"/>
        <v>0</v>
      </c>
      <c r="AH56" s="92" t="str">
        <f t="shared" si="60"/>
        <v/>
      </c>
      <c r="AI56" s="35" t="b">
        <f t="shared" si="11"/>
        <v>0</v>
      </c>
      <c r="AJ56" s="92" t="str">
        <f t="shared" si="61"/>
        <v/>
      </c>
      <c r="AK56" s="35" t="b">
        <f t="shared" si="12"/>
        <v>0</v>
      </c>
      <c r="AL56" s="92" t="str">
        <f t="shared" si="13"/>
        <v/>
      </c>
      <c r="AM56" s="35" t="b">
        <f t="shared" si="14"/>
        <v>0</v>
      </c>
      <c r="AN56" s="92" t="str">
        <f t="shared" si="15"/>
        <v/>
      </c>
      <c r="AO56" s="13" t="b">
        <f t="shared" si="16"/>
        <v>0</v>
      </c>
      <c r="AP56" s="92" t="str">
        <f t="shared" si="15"/>
        <v/>
      </c>
      <c r="AQ56" s="14">
        <f t="shared" si="17"/>
        <v>0</v>
      </c>
      <c r="AR56" s="14">
        <f t="shared" si="18"/>
        <v>0</v>
      </c>
      <c r="AS56" s="16">
        <f t="shared" ref="AS56:AY65" si="75">IF(OR(AS$11=FALSE,$F56="",MIN($G56,AS$10,$AR56)-MAX($F56,AS$8,$AQ56)&lt;0),0,MIN($G56,AS$10,$AR56)-MAX($F56,AS$8,$AQ56)+1)</f>
        <v>0</v>
      </c>
      <c r="AT56" s="16">
        <f t="shared" si="75"/>
        <v>0</v>
      </c>
      <c r="AU56" s="16">
        <f t="shared" si="75"/>
        <v>0</v>
      </c>
      <c r="AV56" s="16">
        <f t="shared" si="75"/>
        <v>0</v>
      </c>
      <c r="AW56" s="16">
        <f t="shared" si="75"/>
        <v>0</v>
      </c>
      <c r="AX56" s="16">
        <f t="shared" si="75"/>
        <v>0</v>
      </c>
      <c r="AY56" s="16">
        <f t="shared" si="75"/>
        <v>0</v>
      </c>
      <c r="AZ56" s="16"/>
      <c r="BA56" s="16"/>
      <c r="BB56" s="93">
        <f t="shared" si="62"/>
        <v>0</v>
      </c>
      <c r="BC56" s="93">
        <f t="shared" si="63"/>
        <v>0</v>
      </c>
      <c r="BD56" s="93">
        <f t="shared" si="64"/>
        <v>0</v>
      </c>
      <c r="BE56" s="158">
        <f t="shared" si="65"/>
        <v>0</v>
      </c>
      <c r="BF56" s="159">
        <f t="shared" si="66"/>
        <v>0</v>
      </c>
      <c r="BG56" s="159">
        <f t="shared" si="20"/>
        <v>0</v>
      </c>
      <c r="BH56" s="159">
        <f t="shared" si="21"/>
        <v>0</v>
      </c>
      <c r="BI56" s="159">
        <f t="shared" si="22"/>
        <v>0</v>
      </c>
      <c r="BJ56" s="159">
        <f t="shared" si="23"/>
        <v>0</v>
      </c>
      <c r="BK56" s="159">
        <f t="shared" si="24"/>
        <v>0</v>
      </c>
      <c r="BL56" s="159">
        <f t="shared" si="25"/>
        <v>0</v>
      </c>
      <c r="BM56" s="159">
        <f t="shared" si="73"/>
        <v>0</v>
      </c>
      <c r="BN56" s="159">
        <f t="shared" si="73"/>
        <v>0</v>
      </c>
      <c r="BO56" s="205" t="b">
        <f t="shared" si="26"/>
        <v>0</v>
      </c>
      <c r="BP56" s="214">
        <f t="shared" si="27"/>
        <v>0</v>
      </c>
      <c r="BQ56" s="160">
        <f t="shared" si="28"/>
        <v>0</v>
      </c>
      <c r="BR56" s="160">
        <f t="shared" si="29"/>
        <v>0</v>
      </c>
      <c r="BS56" s="160">
        <f t="shared" si="30"/>
        <v>0</v>
      </c>
      <c r="BT56" s="160">
        <f t="shared" si="31"/>
        <v>0</v>
      </c>
      <c r="BU56" s="160">
        <f t="shared" si="32"/>
        <v>0</v>
      </c>
      <c r="BV56" s="215">
        <f t="shared" si="33"/>
        <v>0</v>
      </c>
      <c r="BW56" s="217">
        <f t="shared" si="34"/>
        <v>0</v>
      </c>
      <c r="BX56" s="206">
        <f t="shared" si="35"/>
        <v>0</v>
      </c>
      <c r="BY56" s="206">
        <f t="shared" si="36"/>
        <v>0</v>
      </c>
      <c r="BZ56" s="206">
        <f t="shared" si="37"/>
        <v>0</v>
      </c>
      <c r="CA56" s="206">
        <f t="shared" si="38"/>
        <v>0</v>
      </c>
      <c r="CB56" s="206">
        <f t="shared" si="39"/>
        <v>0</v>
      </c>
      <c r="CC56" s="218">
        <f t="shared" si="40"/>
        <v>0</v>
      </c>
      <c r="CD56" s="216" t="e">
        <f t="shared" si="41"/>
        <v>#VALUE!</v>
      </c>
      <c r="CE56" s="94" t="e">
        <f t="shared" si="42"/>
        <v>#VALUE!</v>
      </c>
      <c r="CF56" s="94" t="e">
        <f t="shared" si="43"/>
        <v>#VALUE!</v>
      </c>
      <c r="CG56" s="95" t="e">
        <f t="shared" si="44"/>
        <v>#VALUE!</v>
      </c>
      <c r="CH56" s="95" t="e">
        <f t="shared" si="67"/>
        <v>#VALUE!</v>
      </c>
      <c r="CI56" s="95" t="b">
        <f t="shared" si="70"/>
        <v>0</v>
      </c>
      <c r="CJ56" s="76" t="str">
        <f t="shared" si="45"/>
        <v/>
      </c>
      <c r="CK56" s="94" t="e" cm="1">
        <f t="array" aca="1" ref="CK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CL56" s="94" t="str">
        <f t="shared" si="46"/>
        <v/>
      </c>
      <c r="CM56" s="96" t="b">
        <f t="shared" si="47"/>
        <v>0</v>
      </c>
      <c r="CN56" s="130" t="b">
        <f>IFERROR(MATCH(D56,'Avtal för korttidsarbete'!$G$13:$G$1012,0),TRUE)</f>
        <v>1</v>
      </c>
      <c r="CO56" s="130" t="b">
        <f t="shared" si="48"/>
        <v>0</v>
      </c>
      <c r="CP56" s="131" t="str" cm="1">
        <f t="array" ref="CP56">IF(CN56=TRUE,"x",INDEX('Avtal för korttidsarbete'!$E$13:$E$1012,$CN56))</f>
        <v>x</v>
      </c>
      <c r="CQ56" s="131" t="str" cm="1">
        <f t="array" ref="CQ56">IF(CN56=TRUE,"x",INDEX('Avtal för korttidsarbete'!$F$13:$F$1012,$CN56))</f>
        <v>x</v>
      </c>
      <c r="CR56" s="130" t="b">
        <f t="shared" si="49"/>
        <v>0</v>
      </c>
      <c r="CS56" s="165">
        <f t="shared" si="68"/>
        <v>0</v>
      </c>
      <c r="CT56" s="165">
        <f t="shared" si="69"/>
        <v>0</v>
      </c>
      <c r="CU56" s="130" t="b">
        <f t="shared" si="50"/>
        <v>0</v>
      </c>
      <c r="CV56" s="131">
        <f t="shared" si="51"/>
        <v>0</v>
      </c>
      <c r="CW56" s="165">
        <f t="shared" si="52"/>
        <v>0</v>
      </c>
      <c r="CX56" s="186" t="b">
        <f>IFERROR(INDEX('Avtal för korttidsarbete'!R:R,MATCH(D56,'Avtal för korttidsarbete'!$G:$G,0)),TRUE)</f>
        <v>1</v>
      </c>
      <c r="CY56" s="165" t="str">
        <f>IF(CX56,"-",INDEX('Avtal för korttidsarbete'!$D:$D,MATCH(D56,'Avtal för korttidsarbete'!$G:$G,0)))</f>
        <v>-</v>
      </c>
      <c r="CZ56" s="131" t="b">
        <f>IFERROR(G56&gt;INDEX(Uppsägningar!E:E,MATCH(C56,Uppsägningar!C:C,0)),FALSE)</f>
        <v>0</v>
      </c>
    </row>
    <row r="57" spans="1:104" s="30" customFormat="1" x14ac:dyDescent="0.25">
      <c r="A57" s="19">
        <v>42</v>
      </c>
      <c r="B57" s="20"/>
      <c r="C57" s="189"/>
      <c r="D57" s="69"/>
      <c r="E57" s="171">
        <f>IFERROR(INDEX(Admin!$C$7:$C$10,MATCH(CY57,TblNivåValTExt,0)),0)</f>
        <v>0</v>
      </c>
      <c r="F57" s="1"/>
      <c r="G57" s="1"/>
      <c r="H57" s="90"/>
      <c r="I57" s="91"/>
      <c r="J57" s="91"/>
      <c r="K57" s="91"/>
      <c r="L57" s="91"/>
      <c r="M57" s="91"/>
      <c r="N57" s="91"/>
      <c r="O57" s="91"/>
      <c r="P57" s="91"/>
      <c r="Q57" s="91"/>
      <c r="R57" s="91"/>
      <c r="S57" s="91"/>
      <c r="T57" s="91"/>
      <c r="U57" s="91"/>
      <c r="V57" s="91"/>
      <c r="W57" s="225">
        <f t="shared" si="7"/>
        <v>0</v>
      </c>
      <c r="X57" s="134" t="str">
        <f t="shared" si="53"/>
        <v/>
      </c>
      <c r="Y57" s="92" t="b">
        <f t="shared" si="8"/>
        <v>0</v>
      </c>
      <c r="Z57" s="92" t="str">
        <f t="shared" si="54"/>
        <v/>
      </c>
      <c r="AA57" s="92" t="b">
        <f t="shared" si="55"/>
        <v>0</v>
      </c>
      <c r="AB57" s="92" t="str">
        <f t="shared" si="56"/>
        <v/>
      </c>
      <c r="AC57" s="13" t="b">
        <f t="shared" si="9"/>
        <v>0</v>
      </c>
      <c r="AD57" s="92" t="str">
        <f t="shared" si="57"/>
        <v/>
      </c>
      <c r="AE57" s="13" t="b">
        <f t="shared" si="58"/>
        <v>0</v>
      </c>
      <c r="AF57" s="92" t="str">
        <f t="shared" si="59"/>
        <v/>
      </c>
      <c r="AG57" s="13" t="b">
        <f t="shared" si="10"/>
        <v>0</v>
      </c>
      <c r="AH57" s="92" t="str">
        <f t="shared" si="60"/>
        <v/>
      </c>
      <c r="AI57" s="35" t="b">
        <f t="shared" si="11"/>
        <v>0</v>
      </c>
      <c r="AJ57" s="92" t="str">
        <f t="shared" si="61"/>
        <v/>
      </c>
      <c r="AK57" s="35" t="b">
        <f t="shared" si="12"/>
        <v>0</v>
      </c>
      <c r="AL57" s="92" t="str">
        <f t="shared" si="13"/>
        <v/>
      </c>
      <c r="AM57" s="35" t="b">
        <f t="shared" si="14"/>
        <v>0</v>
      </c>
      <c r="AN57" s="92" t="str">
        <f t="shared" si="15"/>
        <v/>
      </c>
      <c r="AO57" s="13" t="b">
        <f t="shared" si="16"/>
        <v>0</v>
      </c>
      <c r="AP57" s="92" t="str">
        <f t="shared" si="15"/>
        <v/>
      </c>
      <c r="AQ57" s="14">
        <f t="shared" si="17"/>
        <v>0</v>
      </c>
      <c r="AR57" s="14">
        <f t="shared" si="18"/>
        <v>0</v>
      </c>
      <c r="AS57" s="16">
        <f t="shared" si="75"/>
        <v>0</v>
      </c>
      <c r="AT57" s="16">
        <f t="shared" si="75"/>
        <v>0</v>
      </c>
      <c r="AU57" s="16">
        <f t="shared" si="75"/>
        <v>0</v>
      </c>
      <c r="AV57" s="16">
        <f t="shared" si="75"/>
        <v>0</v>
      </c>
      <c r="AW57" s="16">
        <f t="shared" si="75"/>
        <v>0</v>
      </c>
      <c r="AX57" s="16">
        <f t="shared" si="75"/>
        <v>0</v>
      </c>
      <c r="AY57" s="16">
        <f t="shared" si="75"/>
        <v>0</v>
      </c>
      <c r="AZ57" s="16"/>
      <c r="BA57" s="16"/>
      <c r="BB57" s="93">
        <f t="shared" si="62"/>
        <v>0</v>
      </c>
      <c r="BC57" s="93">
        <f t="shared" si="63"/>
        <v>0</v>
      </c>
      <c r="BD57" s="93">
        <f t="shared" si="64"/>
        <v>0</v>
      </c>
      <c r="BE57" s="158">
        <f t="shared" si="65"/>
        <v>0</v>
      </c>
      <c r="BF57" s="159">
        <f t="shared" si="66"/>
        <v>0</v>
      </c>
      <c r="BG57" s="159">
        <f t="shared" si="20"/>
        <v>0</v>
      </c>
      <c r="BH57" s="159">
        <f t="shared" si="21"/>
        <v>0</v>
      </c>
      <c r="BI57" s="159">
        <f t="shared" si="22"/>
        <v>0</v>
      </c>
      <c r="BJ57" s="159">
        <f t="shared" si="23"/>
        <v>0</v>
      </c>
      <c r="BK57" s="159">
        <f t="shared" si="24"/>
        <v>0</v>
      </c>
      <c r="BL57" s="159">
        <f t="shared" si="25"/>
        <v>0</v>
      </c>
      <c r="BM57" s="159">
        <f t="shared" si="73"/>
        <v>0</v>
      </c>
      <c r="BN57" s="159">
        <f t="shared" si="73"/>
        <v>0</v>
      </c>
      <c r="BO57" s="205" t="b">
        <f t="shared" si="26"/>
        <v>0</v>
      </c>
      <c r="BP57" s="214">
        <f t="shared" si="27"/>
        <v>0</v>
      </c>
      <c r="BQ57" s="160">
        <f t="shared" si="28"/>
        <v>0</v>
      </c>
      <c r="BR57" s="160">
        <f t="shared" si="29"/>
        <v>0</v>
      </c>
      <c r="BS57" s="160">
        <f t="shared" si="30"/>
        <v>0</v>
      </c>
      <c r="BT57" s="160">
        <f t="shared" si="31"/>
        <v>0</v>
      </c>
      <c r="BU57" s="160">
        <f t="shared" si="32"/>
        <v>0</v>
      </c>
      <c r="BV57" s="215">
        <f t="shared" si="33"/>
        <v>0</v>
      </c>
      <c r="BW57" s="217">
        <f t="shared" si="34"/>
        <v>0</v>
      </c>
      <c r="BX57" s="206">
        <f t="shared" si="35"/>
        <v>0</v>
      </c>
      <c r="BY57" s="206">
        <f t="shared" si="36"/>
        <v>0</v>
      </c>
      <c r="BZ57" s="206">
        <f t="shared" si="37"/>
        <v>0</v>
      </c>
      <c r="CA57" s="206">
        <f t="shared" si="38"/>
        <v>0</v>
      </c>
      <c r="CB57" s="206">
        <f t="shared" si="39"/>
        <v>0</v>
      </c>
      <c r="CC57" s="218">
        <f t="shared" si="40"/>
        <v>0</v>
      </c>
      <c r="CD57" s="216" t="e">
        <f t="shared" si="41"/>
        <v>#VALUE!</v>
      </c>
      <c r="CE57" s="94" t="e">
        <f t="shared" si="42"/>
        <v>#VALUE!</v>
      </c>
      <c r="CF57" s="94" t="e">
        <f t="shared" si="43"/>
        <v>#VALUE!</v>
      </c>
      <c r="CG57" s="95" t="e">
        <f t="shared" si="44"/>
        <v>#VALUE!</v>
      </c>
      <c r="CH57" s="95" t="e">
        <f t="shared" si="67"/>
        <v>#VALUE!</v>
      </c>
      <c r="CI57" s="95" t="b">
        <f t="shared" si="70"/>
        <v>0</v>
      </c>
      <c r="CJ57" s="76" t="str">
        <f t="shared" si="45"/>
        <v/>
      </c>
      <c r="CK57" s="94" t="e" cm="1">
        <f t="array" aca="1" ref="CK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CL57" s="94" t="str">
        <f t="shared" si="46"/>
        <v/>
      </c>
      <c r="CM57" s="96" t="b">
        <f t="shared" si="47"/>
        <v>0</v>
      </c>
      <c r="CN57" s="130" t="b">
        <f>IFERROR(MATCH(D57,'Avtal för korttidsarbete'!$G$13:$G$1012,0),TRUE)</f>
        <v>1</v>
      </c>
      <c r="CO57" s="130" t="b">
        <f t="shared" si="48"/>
        <v>0</v>
      </c>
      <c r="CP57" s="131" t="str" cm="1">
        <f t="array" ref="CP57">IF(CN57=TRUE,"x",INDEX('Avtal för korttidsarbete'!$E$13:$E$1012,$CN57))</f>
        <v>x</v>
      </c>
      <c r="CQ57" s="131" t="str" cm="1">
        <f t="array" ref="CQ57">IF(CN57=TRUE,"x",INDEX('Avtal för korttidsarbete'!$F$13:$F$1012,$CN57))</f>
        <v>x</v>
      </c>
      <c r="CR57" s="130" t="b">
        <f t="shared" si="49"/>
        <v>0</v>
      </c>
      <c r="CS57" s="165">
        <f t="shared" si="68"/>
        <v>0</v>
      </c>
      <c r="CT57" s="165">
        <f t="shared" si="69"/>
        <v>0</v>
      </c>
      <c r="CU57" s="130" t="b">
        <f t="shared" si="50"/>
        <v>0</v>
      </c>
      <c r="CV57" s="131">
        <f t="shared" si="51"/>
        <v>0</v>
      </c>
      <c r="CW57" s="165">
        <f t="shared" si="52"/>
        <v>0</v>
      </c>
      <c r="CX57" s="186" t="b">
        <f>IFERROR(INDEX('Avtal för korttidsarbete'!R:R,MATCH(D57,'Avtal för korttidsarbete'!$G:$G,0)),TRUE)</f>
        <v>1</v>
      </c>
      <c r="CY57" s="165" t="str">
        <f>IF(CX57,"-",INDEX('Avtal för korttidsarbete'!$D:$D,MATCH(D57,'Avtal för korttidsarbete'!$G:$G,0)))</f>
        <v>-</v>
      </c>
      <c r="CZ57" s="131" t="b">
        <f>IFERROR(G57&gt;INDEX(Uppsägningar!E:E,MATCH(C57,Uppsägningar!C:C,0)),FALSE)</f>
        <v>0</v>
      </c>
    </row>
    <row r="58" spans="1:104" s="30" customFormat="1" x14ac:dyDescent="0.25">
      <c r="A58" s="19">
        <v>43</v>
      </c>
      <c r="B58" s="20"/>
      <c r="C58" s="189"/>
      <c r="D58" s="69"/>
      <c r="E58" s="171">
        <f>IFERROR(INDEX(Admin!$C$7:$C$10,MATCH(CY58,TblNivåValTExt,0)),0)</f>
        <v>0</v>
      </c>
      <c r="F58" s="1"/>
      <c r="G58" s="1"/>
      <c r="H58" s="90"/>
      <c r="I58" s="91"/>
      <c r="J58" s="91"/>
      <c r="K58" s="91"/>
      <c r="L58" s="91"/>
      <c r="M58" s="91"/>
      <c r="N58" s="91"/>
      <c r="O58" s="91"/>
      <c r="P58" s="91"/>
      <c r="Q58" s="91"/>
      <c r="R58" s="91"/>
      <c r="S58" s="91"/>
      <c r="T58" s="91"/>
      <c r="U58" s="91"/>
      <c r="V58" s="91"/>
      <c r="W58" s="225">
        <f t="shared" si="7"/>
        <v>0</v>
      </c>
      <c r="X58" s="134" t="str">
        <f t="shared" si="53"/>
        <v/>
      </c>
      <c r="Y58" s="92" t="b">
        <f t="shared" si="8"/>
        <v>0</v>
      </c>
      <c r="Z58" s="92" t="str">
        <f t="shared" si="54"/>
        <v/>
      </c>
      <c r="AA58" s="92" t="b">
        <f t="shared" si="55"/>
        <v>0</v>
      </c>
      <c r="AB58" s="92" t="str">
        <f t="shared" si="56"/>
        <v/>
      </c>
      <c r="AC58" s="13" t="b">
        <f t="shared" si="9"/>
        <v>0</v>
      </c>
      <c r="AD58" s="92" t="str">
        <f t="shared" si="57"/>
        <v/>
      </c>
      <c r="AE58" s="13" t="b">
        <f t="shared" si="58"/>
        <v>0</v>
      </c>
      <c r="AF58" s="92" t="str">
        <f t="shared" si="59"/>
        <v/>
      </c>
      <c r="AG58" s="13" t="b">
        <f t="shared" si="10"/>
        <v>0</v>
      </c>
      <c r="AH58" s="92" t="str">
        <f t="shared" si="60"/>
        <v/>
      </c>
      <c r="AI58" s="35" t="b">
        <f t="shared" si="11"/>
        <v>0</v>
      </c>
      <c r="AJ58" s="92" t="str">
        <f t="shared" si="61"/>
        <v/>
      </c>
      <c r="AK58" s="35" t="b">
        <f t="shared" si="12"/>
        <v>0</v>
      </c>
      <c r="AL58" s="92" t="str">
        <f t="shared" si="13"/>
        <v/>
      </c>
      <c r="AM58" s="35" t="b">
        <f t="shared" si="14"/>
        <v>0</v>
      </c>
      <c r="AN58" s="92" t="str">
        <f t="shared" si="15"/>
        <v/>
      </c>
      <c r="AO58" s="13" t="b">
        <f t="shared" si="16"/>
        <v>0</v>
      </c>
      <c r="AP58" s="92" t="str">
        <f t="shared" si="15"/>
        <v/>
      </c>
      <c r="AQ58" s="14">
        <f t="shared" si="17"/>
        <v>0</v>
      </c>
      <c r="AR58" s="14">
        <f t="shared" si="18"/>
        <v>0</v>
      </c>
      <c r="AS58" s="16">
        <f t="shared" si="75"/>
        <v>0</v>
      </c>
      <c r="AT58" s="16">
        <f t="shared" si="75"/>
        <v>0</v>
      </c>
      <c r="AU58" s="16">
        <f t="shared" si="75"/>
        <v>0</v>
      </c>
      <c r="AV58" s="16">
        <f t="shared" si="75"/>
        <v>0</v>
      </c>
      <c r="AW58" s="16">
        <f t="shared" si="75"/>
        <v>0</v>
      </c>
      <c r="AX58" s="16">
        <f t="shared" si="75"/>
        <v>0</v>
      </c>
      <c r="AY58" s="16">
        <f t="shared" si="75"/>
        <v>0</v>
      </c>
      <c r="AZ58" s="16"/>
      <c r="BA58" s="16"/>
      <c r="BB58" s="93">
        <f t="shared" si="62"/>
        <v>0</v>
      </c>
      <c r="BC58" s="93">
        <f t="shared" si="63"/>
        <v>0</v>
      </c>
      <c r="BD58" s="93">
        <f t="shared" si="64"/>
        <v>0</v>
      </c>
      <c r="BE58" s="158">
        <f t="shared" si="65"/>
        <v>0</v>
      </c>
      <c r="BF58" s="159">
        <f t="shared" si="66"/>
        <v>0</v>
      </c>
      <c r="BG58" s="159">
        <f t="shared" si="20"/>
        <v>0</v>
      </c>
      <c r="BH58" s="159">
        <f t="shared" si="21"/>
        <v>0</v>
      </c>
      <c r="BI58" s="159">
        <f t="shared" si="22"/>
        <v>0</v>
      </c>
      <c r="BJ58" s="159">
        <f t="shared" si="23"/>
        <v>0</v>
      </c>
      <c r="BK58" s="159">
        <f t="shared" si="24"/>
        <v>0</v>
      </c>
      <c r="BL58" s="159">
        <f t="shared" si="25"/>
        <v>0</v>
      </c>
      <c r="BM58" s="159">
        <f t="shared" si="73"/>
        <v>0</v>
      </c>
      <c r="BN58" s="159">
        <f t="shared" si="73"/>
        <v>0</v>
      </c>
      <c r="BO58" s="205" t="b">
        <f t="shared" si="26"/>
        <v>0</v>
      </c>
      <c r="BP58" s="214">
        <f t="shared" si="27"/>
        <v>0</v>
      </c>
      <c r="BQ58" s="160">
        <f t="shared" si="28"/>
        <v>0</v>
      </c>
      <c r="BR58" s="160">
        <f t="shared" si="29"/>
        <v>0</v>
      </c>
      <c r="BS58" s="160">
        <f t="shared" si="30"/>
        <v>0</v>
      </c>
      <c r="BT58" s="160">
        <f t="shared" si="31"/>
        <v>0</v>
      </c>
      <c r="BU58" s="160">
        <f t="shared" si="32"/>
        <v>0</v>
      </c>
      <c r="BV58" s="215">
        <f t="shared" si="33"/>
        <v>0</v>
      </c>
      <c r="BW58" s="217">
        <f t="shared" si="34"/>
        <v>0</v>
      </c>
      <c r="BX58" s="206">
        <f t="shared" si="35"/>
        <v>0</v>
      </c>
      <c r="BY58" s="206">
        <f t="shared" si="36"/>
        <v>0</v>
      </c>
      <c r="BZ58" s="206">
        <f t="shared" si="37"/>
        <v>0</v>
      </c>
      <c r="CA58" s="206">
        <f t="shared" si="38"/>
        <v>0</v>
      </c>
      <c r="CB58" s="206">
        <f t="shared" si="39"/>
        <v>0</v>
      </c>
      <c r="CC58" s="218">
        <f t="shared" si="40"/>
        <v>0</v>
      </c>
      <c r="CD58" s="216" t="e">
        <f t="shared" si="41"/>
        <v>#VALUE!</v>
      </c>
      <c r="CE58" s="94" t="e">
        <f t="shared" si="42"/>
        <v>#VALUE!</v>
      </c>
      <c r="CF58" s="94" t="e">
        <f t="shared" si="43"/>
        <v>#VALUE!</v>
      </c>
      <c r="CG58" s="95" t="e">
        <f t="shared" si="44"/>
        <v>#VALUE!</v>
      </c>
      <c r="CH58" s="95" t="e">
        <f t="shared" si="67"/>
        <v>#VALUE!</v>
      </c>
      <c r="CI58" s="95" t="b">
        <f t="shared" si="70"/>
        <v>0</v>
      </c>
      <c r="CJ58" s="76" t="str">
        <f t="shared" si="45"/>
        <v/>
      </c>
      <c r="CK58" s="94" t="e" cm="1">
        <f t="array" aca="1" ref="CK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CL58" s="94" t="str">
        <f t="shared" si="46"/>
        <v/>
      </c>
      <c r="CM58" s="96" t="b">
        <f t="shared" si="47"/>
        <v>0</v>
      </c>
      <c r="CN58" s="130" t="b">
        <f>IFERROR(MATCH(D58,'Avtal för korttidsarbete'!$G$13:$G$1012,0),TRUE)</f>
        <v>1</v>
      </c>
      <c r="CO58" s="130" t="b">
        <f t="shared" si="48"/>
        <v>0</v>
      </c>
      <c r="CP58" s="131" t="str" cm="1">
        <f t="array" ref="CP58">IF(CN58=TRUE,"x",INDEX('Avtal för korttidsarbete'!$E$13:$E$1012,$CN58))</f>
        <v>x</v>
      </c>
      <c r="CQ58" s="131" t="str" cm="1">
        <f t="array" ref="CQ58">IF(CN58=TRUE,"x",INDEX('Avtal för korttidsarbete'!$F$13:$F$1012,$CN58))</f>
        <v>x</v>
      </c>
      <c r="CR58" s="130" t="b">
        <f t="shared" si="49"/>
        <v>0</v>
      </c>
      <c r="CS58" s="165">
        <f t="shared" si="68"/>
        <v>0</v>
      </c>
      <c r="CT58" s="165">
        <f t="shared" si="69"/>
        <v>0</v>
      </c>
      <c r="CU58" s="130" t="b">
        <f t="shared" si="50"/>
        <v>0</v>
      </c>
      <c r="CV58" s="131">
        <f t="shared" si="51"/>
        <v>0</v>
      </c>
      <c r="CW58" s="165">
        <f t="shared" si="52"/>
        <v>0</v>
      </c>
      <c r="CX58" s="186" t="b">
        <f>IFERROR(INDEX('Avtal för korttidsarbete'!R:R,MATCH(D58,'Avtal för korttidsarbete'!$G:$G,0)),TRUE)</f>
        <v>1</v>
      </c>
      <c r="CY58" s="165" t="str">
        <f>IF(CX58,"-",INDEX('Avtal för korttidsarbete'!$D:$D,MATCH(D58,'Avtal för korttidsarbete'!$G:$G,0)))</f>
        <v>-</v>
      </c>
      <c r="CZ58" s="131" t="b">
        <f>IFERROR(G58&gt;INDEX(Uppsägningar!E:E,MATCH(C58,Uppsägningar!C:C,0)),FALSE)</f>
        <v>0</v>
      </c>
    </row>
    <row r="59" spans="1:104" s="30" customFormat="1" x14ac:dyDescent="0.25">
      <c r="A59" s="19">
        <v>44</v>
      </c>
      <c r="B59" s="20"/>
      <c r="C59" s="189"/>
      <c r="D59" s="69"/>
      <c r="E59" s="171">
        <f>IFERROR(INDEX(Admin!$C$7:$C$10,MATCH(CY59,TblNivåValTExt,0)),0)</f>
        <v>0</v>
      </c>
      <c r="F59" s="1"/>
      <c r="G59" s="1"/>
      <c r="H59" s="90"/>
      <c r="I59" s="91"/>
      <c r="J59" s="91"/>
      <c r="K59" s="91"/>
      <c r="L59" s="91"/>
      <c r="M59" s="91"/>
      <c r="N59" s="91"/>
      <c r="O59" s="91"/>
      <c r="P59" s="91"/>
      <c r="Q59" s="91"/>
      <c r="R59" s="91"/>
      <c r="S59" s="91"/>
      <c r="T59" s="91"/>
      <c r="U59" s="91"/>
      <c r="V59" s="91"/>
      <c r="W59" s="225">
        <f t="shared" si="7"/>
        <v>0</v>
      </c>
      <c r="X59" s="134" t="str">
        <f t="shared" si="53"/>
        <v/>
      </c>
      <c r="Y59" s="92" t="b">
        <f t="shared" si="8"/>
        <v>0</v>
      </c>
      <c r="Z59" s="92" t="str">
        <f t="shared" si="54"/>
        <v/>
      </c>
      <c r="AA59" s="92" t="b">
        <f t="shared" si="55"/>
        <v>0</v>
      </c>
      <c r="AB59" s="92" t="str">
        <f t="shared" si="56"/>
        <v/>
      </c>
      <c r="AC59" s="13" t="b">
        <f t="shared" si="9"/>
        <v>0</v>
      </c>
      <c r="AD59" s="92" t="str">
        <f t="shared" si="57"/>
        <v/>
      </c>
      <c r="AE59" s="13" t="b">
        <f t="shared" si="58"/>
        <v>0</v>
      </c>
      <c r="AF59" s="92" t="str">
        <f t="shared" si="59"/>
        <v/>
      </c>
      <c r="AG59" s="13" t="b">
        <f t="shared" si="10"/>
        <v>0</v>
      </c>
      <c r="AH59" s="92" t="str">
        <f t="shared" si="60"/>
        <v/>
      </c>
      <c r="AI59" s="35" t="b">
        <f t="shared" si="11"/>
        <v>0</v>
      </c>
      <c r="AJ59" s="92" t="str">
        <f t="shared" si="61"/>
        <v/>
      </c>
      <c r="AK59" s="35" t="b">
        <f t="shared" si="12"/>
        <v>0</v>
      </c>
      <c r="AL59" s="92" t="str">
        <f t="shared" si="13"/>
        <v/>
      </c>
      <c r="AM59" s="35" t="b">
        <f t="shared" si="14"/>
        <v>0</v>
      </c>
      <c r="AN59" s="92" t="str">
        <f t="shared" si="15"/>
        <v/>
      </c>
      <c r="AO59" s="13" t="b">
        <f t="shared" si="16"/>
        <v>0</v>
      </c>
      <c r="AP59" s="92" t="str">
        <f t="shared" si="15"/>
        <v/>
      </c>
      <c r="AQ59" s="14">
        <f t="shared" si="17"/>
        <v>0</v>
      </c>
      <c r="AR59" s="14">
        <f t="shared" si="18"/>
        <v>0</v>
      </c>
      <c r="AS59" s="16">
        <f t="shared" si="75"/>
        <v>0</v>
      </c>
      <c r="AT59" s="16">
        <f t="shared" si="75"/>
        <v>0</v>
      </c>
      <c r="AU59" s="16">
        <f t="shared" si="75"/>
        <v>0</v>
      </c>
      <c r="AV59" s="16">
        <f t="shared" si="75"/>
        <v>0</v>
      </c>
      <c r="AW59" s="16">
        <f t="shared" si="75"/>
        <v>0</v>
      </c>
      <c r="AX59" s="16">
        <f t="shared" si="75"/>
        <v>0</v>
      </c>
      <c r="AY59" s="16">
        <f t="shared" si="75"/>
        <v>0</v>
      </c>
      <c r="AZ59" s="16"/>
      <c r="BA59" s="16"/>
      <c r="BB59" s="93">
        <f t="shared" si="62"/>
        <v>0</v>
      </c>
      <c r="BC59" s="93">
        <f t="shared" si="63"/>
        <v>0</v>
      </c>
      <c r="BD59" s="93">
        <f t="shared" si="64"/>
        <v>0</v>
      </c>
      <c r="BE59" s="158">
        <f t="shared" si="65"/>
        <v>0</v>
      </c>
      <c r="BF59" s="159">
        <f t="shared" si="66"/>
        <v>0</v>
      </c>
      <c r="BG59" s="159">
        <f t="shared" si="20"/>
        <v>0</v>
      </c>
      <c r="BH59" s="159">
        <f t="shared" si="21"/>
        <v>0</v>
      </c>
      <c r="BI59" s="159">
        <f t="shared" si="22"/>
        <v>0</v>
      </c>
      <c r="BJ59" s="159">
        <f t="shared" si="23"/>
        <v>0</v>
      </c>
      <c r="BK59" s="159">
        <f t="shared" si="24"/>
        <v>0</v>
      </c>
      <c r="BL59" s="159">
        <f t="shared" si="25"/>
        <v>0</v>
      </c>
      <c r="BM59" s="159">
        <f t="shared" si="73"/>
        <v>0</v>
      </c>
      <c r="BN59" s="159">
        <f t="shared" si="73"/>
        <v>0</v>
      </c>
      <c r="BO59" s="205" t="b">
        <f t="shared" si="26"/>
        <v>0</v>
      </c>
      <c r="BP59" s="214">
        <f t="shared" si="27"/>
        <v>0</v>
      </c>
      <c r="BQ59" s="160">
        <f t="shared" si="28"/>
        <v>0</v>
      </c>
      <c r="BR59" s="160">
        <f t="shared" si="29"/>
        <v>0</v>
      </c>
      <c r="BS59" s="160">
        <f t="shared" si="30"/>
        <v>0</v>
      </c>
      <c r="BT59" s="160">
        <f t="shared" si="31"/>
        <v>0</v>
      </c>
      <c r="BU59" s="160">
        <f t="shared" si="32"/>
        <v>0</v>
      </c>
      <c r="BV59" s="215">
        <f t="shared" si="33"/>
        <v>0</v>
      </c>
      <c r="BW59" s="217">
        <f t="shared" si="34"/>
        <v>0</v>
      </c>
      <c r="BX59" s="206">
        <f t="shared" si="35"/>
        <v>0</v>
      </c>
      <c r="BY59" s="206">
        <f t="shared" si="36"/>
        <v>0</v>
      </c>
      <c r="BZ59" s="206">
        <f t="shared" si="37"/>
        <v>0</v>
      </c>
      <c r="CA59" s="206">
        <f t="shared" si="38"/>
        <v>0</v>
      </c>
      <c r="CB59" s="206">
        <f t="shared" si="39"/>
        <v>0</v>
      </c>
      <c r="CC59" s="218">
        <f t="shared" si="40"/>
        <v>0</v>
      </c>
      <c r="CD59" s="216" t="e">
        <f t="shared" si="41"/>
        <v>#VALUE!</v>
      </c>
      <c r="CE59" s="94" t="e">
        <f t="shared" si="42"/>
        <v>#VALUE!</v>
      </c>
      <c r="CF59" s="94" t="e">
        <f t="shared" si="43"/>
        <v>#VALUE!</v>
      </c>
      <c r="CG59" s="95" t="e">
        <f t="shared" si="44"/>
        <v>#VALUE!</v>
      </c>
      <c r="CH59" s="95" t="e">
        <f t="shared" si="67"/>
        <v>#VALUE!</v>
      </c>
      <c r="CI59" s="95" t="b">
        <f t="shared" si="70"/>
        <v>0</v>
      </c>
      <c r="CJ59" s="76" t="str">
        <f t="shared" si="45"/>
        <v/>
      </c>
      <c r="CK59" s="94" t="e" cm="1">
        <f t="array" aca="1" ref="CK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CL59" s="94" t="str">
        <f t="shared" si="46"/>
        <v/>
      </c>
      <c r="CM59" s="96" t="b">
        <f t="shared" si="47"/>
        <v>0</v>
      </c>
      <c r="CN59" s="130" t="b">
        <f>IFERROR(MATCH(D59,'Avtal för korttidsarbete'!$G$13:$G$1012,0),TRUE)</f>
        <v>1</v>
      </c>
      <c r="CO59" s="130" t="b">
        <f t="shared" si="48"/>
        <v>0</v>
      </c>
      <c r="CP59" s="131" t="str" cm="1">
        <f t="array" ref="CP59">IF(CN59=TRUE,"x",INDEX('Avtal för korttidsarbete'!$E$13:$E$1012,$CN59))</f>
        <v>x</v>
      </c>
      <c r="CQ59" s="131" t="str" cm="1">
        <f t="array" ref="CQ59">IF(CN59=TRUE,"x",INDEX('Avtal för korttidsarbete'!$F$13:$F$1012,$CN59))</f>
        <v>x</v>
      </c>
      <c r="CR59" s="130" t="b">
        <f t="shared" si="49"/>
        <v>0</v>
      </c>
      <c r="CS59" s="165">
        <f t="shared" si="68"/>
        <v>0</v>
      </c>
      <c r="CT59" s="165">
        <f t="shared" si="69"/>
        <v>0</v>
      </c>
      <c r="CU59" s="130" t="b">
        <f t="shared" si="50"/>
        <v>0</v>
      </c>
      <c r="CV59" s="131">
        <f t="shared" si="51"/>
        <v>0</v>
      </c>
      <c r="CW59" s="165">
        <f t="shared" si="52"/>
        <v>0</v>
      </c>
      <c r="CX59" s="186" t="b">
        <f>IFERROR(INDEX('Avtal för korttidsarbete'!R:R,MATCH(D59,'Avtal för korttidsarbete'!$G:$G,0)),TRUE)</f>
        <v>1</v>
      </c>
      <c r="CY59" s="165" t="str">
        <f>IF(CX59,"-",INDEX('Avtal för korttidsarbete'!$D:$D,MATCH(D59,'Avtal för korttidsarbete'!$G:$G,0)))</f>
        <v>-</v>
      </c>
      <c r="CZ59" s="131" t="b">
        <f>IFERROR(G59&gt;INDEX(Uppsägningar!E:E,MATCH(C59,Uppsägningar!C:C,0)),FALSE)</f>
        <v>0</v>
      </c>
    </row>
    <row r="60" spans="1:104" s="30" customFormat="1" x14ac:dyDescent="0.25">
      <c r="A60" s="19">
        <v>45</v>
      </c>
      <c r="B60" s="20"/>
      <c r="C60" s="189"/>
      <c r="D60" s="69"/>
      <c r="E60" s="171">
        <f>IFERROR(INDEX(Admin!$C$7:$C$10,MATCH(CY60,TblNivåValTExt,0)),0)</f>
        <v>0</v>
      </c>
      <c r="F60" s="1"/>
      <c r="G60" s="1"/>
      <c r="H60" s="90"/>
      <c r="I60" s="91"/>
      <c r="J60" s="91"/>
      <c r="K60" s="91"/>
      <c r="L60" s="91"/>
      <c r="M60" s="91"/>
      <c r="N60" s="91"/>
      <c r="O60" s="91"/>
      <c r="P60" s="91"/>
      <c r="Q60" s="91"/>
      <c r="R60" s="91"/>
      <c r="S60" s="91"/>
      <c r="T60" s="91"/>
      <c r="U60" s="91"/>
      <c r="V60" s="91"/>
      <c r="W60" s="225">
        <f t="shared" si="7"/>
        <v>0</v>
      </c>
      <c r="X60" s="134" t="str">
        <f t="shared" si="53"/>
        <v/>
      </c>
      <c r="Y60" s="92" t="b">
        <f t="shared" si="8"/>
        <v>0</v>
      </c>
      <c r="Z60" s="92" t="str">
        <f t="shared" si="54"/>
        <v/>
      </c>
      <c r="AA60" s="92" t="b">
        <f t="shared" si="55"/>
        <v>0</v>
      </c>
      <c r="AB60" s="92" t="str">
        <f t="shared" si="56"/>
        <v/>
      </c>
      <c r="AC60" s="13" t="b">
        <f t="shared" si="9"/>
        <v>0</v>
      </c>
      <c r="AD60" s="92" t="str">
        <f t="shared" si="57"/>
        <v/>
      </c>
      <c r="AE60" s="13" t="b">
        <f t="shared" si="58"/>
        <v>0</v>
      </c>
      <c r="AF60" s="92" t="str">
        <f t="shared" si="59"/>
        <v/>
      </c>
      <c r="AG60" s="13" t="b">
        <f t="shared" si="10"/>
        <v>0</v>
      </c>
      <c r="AH60" s="92" t="str">
        <f t="shared" si="60"/>
        <v/>
      </c>
      <c r="AI60" s="35" t="b">
        <f t="shared" si="11"/>
        <v>0</v>
      </c>
      <c r="AJ60" s="92" t="str">
        <f t="shared" si="61"/>
        <v/>
      </c>
      <c r="AK60" s="35" t="b">
        <f t="shared" si="12"/>
        <v>0</v>
      </c>
      <c r="AL60" s="92" t="str">
        <f t="shared" si="13"/>
        <v/>
      </c>
      <c r="AM60" s="35" t="b">
        <f t="shared" si="14"/>
        <v>0</v>
      </c>
      <c r="AN60" s="92" t="str">
        <f t="shared" si="15"/>
        <v/>
      </c>
      <c r="AO60" s="13" t="b">
        <f t="shared" si="16"/>
        <v>0</v>
      </c>
      <c r="AP60" s="92" t="str">
        <f t="shared" si="15"/>
        <v/>
      </c>
      <c r="AQ60" s="14">
        <f t="shared" si="17"/>
        <v>0</v>
      </c>
      <c r="AR60" s="14">
        <f t="shared" si="18"/>
        <v>0</v>
      </c>
      <c r="AS60" s="16">
        <f t="shared" si="75"/>
        <v>0</v>
      </c>
      <c r="AT60" s="16">
        <f t="shared" si="75"/>
        <v>0</v>
      </c>
      <c r="AU60" s="16">
        <f t="shared" si="75"/>
        <v>0</v>
      </c>
      <c r="AV60" s="16">
        <f t="shared" si="75"/>
        <v>0</v>
      </c>
      <c r="AW60" s="16">
        <f t="shared" si="75"/>
        <v>0</v>
      </c>
      <c r="AX60" s="16">
        <f t="shared" si="75"/>
        <v>0</v>
      </c>
      <c r="AY60" s="16">
        <f t="shared" si="75"/>
        <v>0</v>
      </c>
      <c r="AZ60" s="16"/>
      <c r="BA60" s="16"/>
      <c r="BB60" s="93">
        <f t="shared" si="62"/>
        <v>0</v>
      </c>
      <c r="BC60" s="93">
        <f t="shared" si="63"/>
        <v>0</v>
      </c>
      <c r="BD60" s="93">
        <f t="shared" si="64"/>
        <v>0</v>
      </c>
      <c r="BE60" s="158">
        <f t="shared" si="65"/>
        <v>0</v>
      </c>
      <c r="BF60" s="159">
        <f t="shared" si="66"/>
        <v>0</v>
      </c>
      <c r="BG60" s="159">
        <f t="shared" si="20"/>
        <v>0</v>
      </c>
      <c r="BH60" s="159">
        <f t="shared" si="21"/>
        <v>0</v>
      </c>
      <c r="BI60" s="159">
        <f t="shared" si="22"/>
        <v>0</v>
      </c>
      <c r="BJ60" s="159">
        <f t="shared" si="23"/>
        <v>0</v>
      </c>
      <c r="BK60" s="159">
        <f t="shared" si="24"/>
        <v>0</v>
      </c>
      <c r="BL60" s="159">
        <f t="shared" si="25"/>
        <v>0</v>
      </c>
      <c r="BM60" s="159">
        <f t="shared" si="73"/>
        <v>0</v>
      </c>
      <c r="BN60" s="159">
        <f t="shared" si="73"/>
        <v>0</v>
      </c>
      <c r="BO60" s="205" t="b">
        <f t="shared" si="26"/>
        <v>0</v>
      </c>
      <c r="BP60" s="214">
        <f t="shared" si="27"/>
        <v>0</v>
      </c>
      <c r="BQ60" s="160">
        <f t="shared" si="28"/>
        <v>0</v>
      </c>
      <c r="BR60" s="160">
        <f t="shared" si="29"/>
        <v>0</v>
      </c>
      <c r="BS60" s="160">
        <f t="shared" si="30"/>
        <v>0</v>
      </c>
      <c r="BT60" s="160">
        <f t="shared" si="31"/>
        <v>0</v>
      </c>
      <c r="BU60" s="160">
        <f t="shared" si="32"/>
        <v>0</v>
      </c>
      <c r="BV60" s="215">
        <f t="shared" si="33"/>
        <v>0</v>
      </c>
      <c r="BW60" s="217">
        <f t="shared" si="34"/>
        <v>0</v>
      </c>
      <c r="BX60" s="206">
        <f t="shared" si="35"/>
        <v>0</v>
      </c>
      <c r="BY60" s="206">
        <f t="shared" si="36"/>
        <v>0</v>
      </c>
      <c r="BZ60" s="206">
        <f t="shared" si="37"/>
        <v>0</v>
      </c>
      <c r="CA60" s="206">
        <f t="shared" si="38"/>
        <v>0</v>
      </c>
      <c r="CB60" s="206">
        <f t="shared" si="39"/>
        <v>0</v>
      </c>
      <c r="CC60" s="218">
        <f t="shared" si="40"/>
        <v>0</v>
      </c>
      <c r="CD60" s="216" t="e">
        <f t="shared" si="41"/>
        <v>#VALUE!</v>
      </c>
      <c r="CE60" s="94" t="e">
        <f t="shared" si="42"/>
        <v>#VALUE!</v>
      </c>
      <c r="CF60" s="94" t="e">
        <f t="shared" si="43"/>
        <v>#VALUE!</v>
      </c>
      <c r="CG60" s="95" t="e">
        <f t="shared" si="44"/>
        <v>#VALUE!</v>
      </c>
      <c r="CH60" s="95" t="e">
        <f t="shared" si="67"/>
        <v>#VALUE!</v>
      </c>
      <c r="CI60" s="95" t="b">
        <f t="shared" si="70"/>
        <v>0</v>
      </c>
      <c r="CJ60" s="76" t="str">
        <f t="shared" si="45"/>
        <v/>
      </c>
      <c r="CK60" s="94" t="e" cm="1">
        <f t="array" aca="1" ref="CK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CL60" s="94" t="str">
        <f t="shared" si="46"/>
        <v/>
      </c>
      <c r="CM60" s="96" t="b">
        <f t="shared" si="47"/>
        <v>0</v>
      </c>
      <c r="CN60" s="130" t="b">
        <f>IFERROR(MATCH(D60,'Avtal för korttidsarbete'!$G$13:$G$1012,0),TRUE)</f>
        <v>1</v>
      </c>
      <c r="CO60" s="130" t="b">
        <f t="shared" si="48"/>
        <v>0</v>
      </c>
      <c r="CP60" s="131" t="str" cm="1">
        <f t="array" ref="CP60">IF(CN60=TRUE,"x",INDEX('Avtal för korttidsarbete'!$E$13:$E$1012,$CN60))</f>
        <v>x</v>
      </c>
      <c r="CQ60" s="131" t="str" cm="1">
        <f t="array" ref="CQ60">IF(CN60=TRUE,"x",INDEX('Avtal för korttidsarbete'!$F$13:$F$1012,$CN60))</f>
        <v>x</v>
      </c>
      <c r="CR60" s="130" t="b">
        <f t="shared" si="49"/>
        <v>0</v>
      </c>
      <c r="CS60" s="165">
        <f t="shared" si="68"/>
        <v>0</v>
      </c>
      <c r="CT60" s="165">
        <f t="shared" si="69"/>
        <v>0</v>
      </c>
      <c r="CU60" s="130" t="b">
        <f t="shared" si="50"/>
        <v>0</v>
      </c>
      <c r="CV60" s="131">
        <f t="shared" si="51"/>
        <v>0</v>
      </c>
      <c r="CW60" s="165">
        <f t="shared" si="52"/>
        <v>0</v>
      </c>
      <c r="CX60" s="186" t="b">
        <f>IFERROR(INDEX('Avtal för korttidsarbete'!R:R,MATCH(D60,'Avtal för korttidsarbete'!$G:$G,0)),TRUE)</f>
        <v>1</v>
      </c>
      <c r="CY60" s="165" t="str">
        <f>IF(CX60,"-",INDEX('Avtal för korttidsarbete'!$D:$D,MATCH(D60,'Avtal för korttidsarbete'!$G:$G,0)))</f>
        <v>-</v>
      </c>
      <c r="CZ60" s="131" t="b">
        <f>IFERROR(G60&gt;INDEX(Uppsägningar!E:E,MATCH(C60,Uppsägningar!C:C,0)),FALSE)</f>
        <v>0</v>
      </c>
    </row>
    <row r="61" spans="1:104" s="30" customFormat="1" x14ac:dyDescent="0.25">
      <c r="A61" s="19">
        <v>46</v>
      </c>
      <c r="B61" s="20"/>
      <c r="C61" s="189"/>
      <c r="D61" s="69"/>
      <c r="E61" s="171">
        <f>IFERROR(INDEX(Admin!$C$7:$C$10,MATCH(CY61,TblNivåValTExt,0)),0)</f>
        <v>0</v>
      </c>
      <c r="F61" s="1"/>
      <c r="G61" s="1"/>
      <c r="H61" s="90"/>
      <c r="I61" s="91"/>
      <c r="J61" s="91"/>
      <c r="K61" s="91"/>
      <c r="L61" s="91"/>
      <c r="M61" s="91"/>
      <c r="N61" s="91"/>
      <c r="O61" s="91"/>
      <c r="P61" s="91"/>
      <c r="Q61" s="91"/>
      <c r="R61" s="91"/>
      <c r="S61" s="91"/>
      <c r="T61" s="91"/>
      <c r="U61" s="91"/>
      <c r="V61" s="91"/>
      <c r="W61" s="225">
        <f t="shared" si="7"/>
        <v>0</v>
      </c>
      <c r="X61" s="134" t="str">
        <f t="shared" si="53"/>
        <v/>
      </c>
      <c r="Y61" s="92" t="b">
        <f t="shared" si="8"/>
        <v>0</v>
      </c>
      <c r="Z61" s="92" t="str">
        <f t="shared" si="54"/>
        <v/>
      </c>
      <c r="AA61" s="92" t="b">
        <f t="shared" si="55"/>
        <v>0</v>
      </c>
      <c r="AB61" s="92" t="str">
        <f t="shared" si="56"/>
        <v/>
      </c>
      <c r="AC61" s="13" t="b">
        <f t="shared" si="9"/>
        <v>0</v>
      </c>
      <c r="AD61" s="92" t="str">
        <f t="shared" si="57"/>
        <v/>
      </c>
      <c r="AE61" s="13" t="b">
        <f t="shared" si="58"/>
        <v>0</v>
      </c>
      <c r="AF61" s="92" t="str">
        <f t="shared" si="59"/>
        <v/>
      </c>
      <c r="AG61" s="13" t="b">
        <f t="shared" si="10"/>
        <v>0</v>
      </c>
      <c r="AH61" s="92" t="str">
        <f t="shared" si="60"/>
        <v/>
      </c>
      <c r="AI61" s="35" t="b">
        <f t="shared" si="11"/>
        <v>0</v>
      </c>
      <c r="AJ61" s="92" t="str">
        <f t="shared" si="61"/>
        <v/>
      </c>
      <c r="AK61" s="35" t="b">
        <f t="shared" si="12"/>
        <v>0</v>
      </c>
      <c r="AL61" s="92" t="str">
        <f t="shared" si="13"/>
        <v/>
      </c>
      <c r="AM61" s="35" t="b">
        <f t="shared" si="14"/>
        <v>0</v>
      </c>
      <c r="AN61" s="92" t="str">
        <f t="shared" si="15"/>
        <v/>
      </c>
      <c r="AO61" s="13" t="b">
        <f t="shared" si="16"/>
        <v>0</v>
      </c>
      <c r="AP61" s="92" t="str">
        <f t="shared" si="15"/>
        <v/>
      </c>
      <c r="AQ61" s="14">
        <f t="shared" si="17"/>
        <v>0</v>
      </c>
      <c r="AR61" s="14">
        <f t="shared" si="18"/>
        <v>0</v>
      </c>
      <c r="AS61" s="16">
        <f t="shared" si="75"/>
        <v>0</v>
      </c>
      <c r="AT61" s="16">
        <f t="shared" si="75"/>
        <v>0</v>
      </c>
      <c r="AU61" s="16">
        <f t="shared" si="75"/>
        <v>0</v>
      </c>
      <c r="AV61" s="16">
        <f t="shared" si="75"/>
        <v>0</v>
      </c>
      <c r="AW61" s="16">
        <f t="shared" si="75"/>
        <v>0</v>
      </c>
      <c r="AX61" s="16">
        <f t="shared" si="75"/>
        <v>0</v>
      </c>
      <c r="AY61" s="16">
        <f t="shared" si="75"/>
        <v>0</v>
      </c>
      <c r="AZ61" s="16"/>
      <c r="BA61" s="16"/>
      <c r="BB61" s="93">
        <f t="shared" si="62"/>
        <v>0</v>
      </c>
      <c r="BC61" s="93">
        <f t="shared" si="63"/>
        <v>0</v>
      </c>
      <c r="BD61" s="93">
        <f t="shared" si="64"/>
        <v>0</v>
      </c>
      <c r="BE61" s="158">
        <f t="shared" si="65"/>
        <v>0</v>
      </c>
      <c r="BF61" s="159">
        <f t="shared" si="66"/>
        <v>0</v>
      </c>
      <c r="BG61" s="159">
        <f t="shared" si="20"/>
        <v>0</v>
      </c>
      <c r="BH61" s="159">
        <f t="shared" si="21"/>
        <v>0</v>
      </c>
      <c r="BI61" s="159">
        <f t="shared" si="22"/>
        <v>0</v>
      </c>
      <c r="BJ61" s="159">
        <f t="shared" si="23"/>
        <v>0</v>
      </c>
      <c r="BK61" s="159">
        <f t="shared" si="24"/>
        <v>0</v>
      </c>
      <c r="BL61" s="159">
        <f t="shared" si="25"/>
        <v>0</v>
      </c>
      <c r="BM61" s="159">
        <f t="shared" si="73"/>
        <v>0</v>
      </c>
      <c r="BN61" s="159">
        <f t="shared" si="73"/>
        <v>0</v>
      </c>
      <c r="BO61" s="205" t="b">
        <f t="shared" si="26"/>
        <v>0</v>
      </c>
      <c r="BP61" s="214">
        <f t="shared" si="27"/>
        <v>0</v>
      </c>
      <c r="BQ61" s="160">
        <f t="shared" si="28"/>
        <v>0</v>
      </c>
      <c r="BR61" s="160">
        <f t="shared" si="29"/>
        <v>0</v>
      </c>
      <c r="BS61" s="160">
        <f t="shared" si="30"/>
        <v>0</v>
      </c>
      <c r="BT61" s="160">
        <f t="shared" si="31"/>
        <v>0</v>
      </c>
      <c r="BU61" s="160">
        <f t="shared" si="32"/>
        <v>0</v>
      </c>
      <c r="BV61" s="215">
        <f t="shared" si="33"/>
        <v>0</v>
      </c>
      <c r="BW61" s="217">
        <f t="shared" si="34"/>
        <v>0</v>
      </c>
      <c r="BX61" s="206">
        <f t="shared" si="35"/>
        <v>0</v>
      </c>
      <c r="BY61" s="206">
        <f t="shared" si="36"/>
        <v>0</v>
      </c>
      <c r="BZ61" s="206">
        <f t="shared" si="37"/>
        <v>0</v>
      </c>
      <c r="CA61" s="206">
        <f t="shared" si="38"/>
        <v>0</v>
      </c>
      <c r="CB61" s="206">
        <f t="shared" si="39"/>
        <v>0</v>
      </c>
      <c r="CC61" s="218">
        <f t="shared" si="40"/>
        <v>0</v>
      </c>
      <c r="CD61" s="216" t="e">
        <f t="shared" si="41"/>
        <v>#VALUE!</v>
      </c>
      <c r="CE61" s="94" t="e">
        <f t="shared" si="42"/>
        <v>#VALUE!</v>
      </c>
      <c r="CF61" s="94" t="e">
        <f t="shared" si="43"/>
        <v>#VALUE!</v>
      </c>
      <c r="CG61" s="95" t="e">
        <f t="shared" si="44"/>
        <v>#VALUE!</v>
      </c>
      <c r="CH61" s="95" t="e">
        <f t="shared" si="67"/>
        <v>#VALUE!</v>
      </c>
      <c r="CI61" s="95" t="b">
        <f t="shared" si="70"/>
        <v>0</v>
      </c>
      <c r="CJ61" s="76" t="str">
        <f t="shared" si="45"/>
        <v/>
      </c>
      <c r="CK61" s="94" t="e" cm="1">
        <f t="array" aca="1" ref="CK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CL61" s="94" t="str">
        <f t="shared" si="46"/>
        <v/>
      </c>
      <c r="CM61" s="96" t="b">
        <f t="shared" si="47"/>
        <v>0</v>
      </c>
      <c r="CN61" s="130" t="b">
        <f>IFERROR(MATCH(D61,'Avtal för korttidsarbete'!$G$13:$G$1012,0),TRUE)</f>
        <v>1</v>
      </c>
      <c r="CO61" s="130" t="b">
        <f t="shared" si="48"/>
        <v>0</v>
      </c>
      <c r="CP61" s="131" t="str" cm="1">
        <f t="array" ref="CP61">IF(CN61=TRUE,"x",INDEX('Avtal för korttidsarbete'!$E$13:$E$1012,$CN61))</f>
        <v>x</v>
      </c>
      <c r="CQ61" s="131" t="str" cm="1">
        <f t="array" ref="CQ61">IF(CN61=TRUE,"x",INDEX('Avtal för korttidsarbete'!$F$13:$F$1012,$CN61))</f>
        <v>x</v>
      </c>
      <c r="CR61" s="130" t="b">
        <f t="shared" si="49"/>
        <v>0</v>
      </c>
      <c r="CS61" s="165">
        <f t="shared" si="68"/>
        <v>0</v>
      </c>
      <c r="CT61" s="165">
        <f t="shared" si="69"/>
        <v>0</v>
      </c>
      <c r="CU61" s="130" t="b">
        <f t="shared" si="50"/>
        <v>0</v>
      </c>
      <c r="CV61" s="131">
        <f t="shared" si="51"/>
        <v>0</v>
      </c>
      <c r="CW61" s="165">
        <f t="shared" si="52"/>
        <v>0</v>
      </c>
      <c r="CX61" s="186" t="b">
        <f>IFERROR(INDEX('Avtal för korttidsarbete'!R:R,MATCH(D61,'Avtal för korttidsarbete'!$G:$G,0)),TRUE)</f>
        <v>1</v>
      </c>
      <c r="CY61" s="165" t="str">
        <f>IF(CX61,"-",INDEX('Avtal för korttidsarbete'!$D:$D,MATCH(D61,'Avtal för korttidsarbete'!$G:$G,0)))</f>
        <v>-</v>
      </c>
      <c r="CZ61" s="131" t="b">
        <f>IFERROR(G61&gt;INDEX(Uppsägningar!E:E,MATCH(C61,Uppsägningar!C:C,0)),FALSE)</f>
        <v>0</v>
      </c>
    </row>
    <row r="62" spans="1:104" s="30" customFormat="1" x14ac:dyDescent="0.25">
      <c r="A62" s="19">
        <v>47</v>
      </c>
      <c r="B62" s="20"/>
      <c r="C62" s="189"/>
      <c r="D62" s="69"/>
      <c r="E62" s="171">
        <f>IFERROR(INDEX(Admin!$C$7:$C$10,MATCH(CY62,TblNivåValTExt,0)),0)</f>
        <v>0</v>
      </c>
      <c r="F62" s="1"/>
      <c r="G62" s="1"/>
      <c r="H62" s="90"/>
      <c r="I62" s="91"/>
      <c r="J62" s="91"/>
      <c r="K62" s="91"/>
      <c r="L62" s="91"/>
      <c r="M62" s="91"/>
      <c r="N62" s="91"/>
      <c r="O62" s="91"/>
      <c r="P62" s="91"/>
      <c r="Q62" s="91"/>
      <c r="R62" s="91"/>
      <c r="S62" s="91"/>
      <c r="T62" s="91"/>
      <c r="U62" s="91"/>
      <c r="V62" s="91"/>
      <c r="W62" s="225">
        <f t="shared" si="7"/>
        <v>0</v>
      </c>
      <c r="X62" s="134" t="str">
        <f t="shared" si="53"/>
        <v/>
      </c>
      <c r="Y62" s="92" t="b">
        <f t="shared" si="8"/>
        <v>0</v>
      </c>
      <c r="Z62" s="92" t="str">
        <f t="shared" si="54"/>
        <v/>
      </c>
      <c r="AA62" s="92" t="b">
        <f t="shared" si="55"/>
        <v>0</v>
      </c>
      <c r="AB62" s="92" t="str">
        <f t="shared" si="56"/>
        <v/>
      </c>
      <c r="AC62" s="13" t="b">
        <f t="shared" si="9"/>
        <v>0</v>
      </c>
      <c r="AD62" s="92" t="str">
        <f t="shared" si="57"/>
        <v/>
      </c>
      <c r="AE62" s="13" t="b">
        <f t="shared" si="58"/>
        <v>0</v>
      </c>
      <c r="AF62" s="92" t="str">
        <f t="shared" si="59"/>
        <v/>
      </c>
      <c r="AG62" s="13" t="b">
        <f t="shared" si="10"/>
        <v>0</v>
      </c>
      <c r="AH62" s="92" t="str">
        <f t="shared" si="60"/>
        <v/>
      </c>
      <c r="AI62" s="35" t="b">
        <f t="shared" si="11"/>
        <v>0</v>
      </c>
      <c r="AJ62" s="92" t="str">
        <f t="shared" si="61"/>
        <v/>
      </c>
      <c r="AK62" s="35" t="b">
        <f t="shared" si="12"/>
        <v>0</v>
      </c>
      <c r="AL62" s="92" t="str">
        <f t="shared" si="13"/>
        <v/>
      </c>
      <c r="AM62" s="35" t="b">
        <f t="shared" si="14"/>
        <v>0</v>
      </c>
      <c r="AN62" s="92" t="str">
        <f t="shared" si="15"/>
        <v/>
      </c>
      <c r="AO62" s="13" t="b">
        <f t="shared" si="16"/>
        <v>0</v>
      </c>
      <c r="AP62" s="92" t="str">
        <f t="shared" si="15"/>
        <v/>
      </c>
      <c r="AQ62" s="14">
        <f t="shared" si="17"/>
        <v>0</v>
      </c>
      <c r="AR62" s="14">
        <f t="shared" si="18"/>
        <v>0</v>
      </c>
      <c r="AS62" s="16">
        <f t="shared" si="75"/>
        <v>0</v>
      </c>
      <c r="AT62" s="16">
        <f t="shared" si="75"/>
        <v>0</v>
      </c>
      <c r="AU62" s="16">
        <f t="shared" si="75"/>
        <v>0</v>
      </c>
      <c r="AV62" s="16">
        <f t="shared" si="75"/>
        <v>0</v>
      </c>
      <c r="AW62" s="16">
        <f t="shared" si="75"/>
        <v>0</v>
      </c>
      <c r="AX62" s="16">
        <f t="shared" si="75"/>
        <v>0</v>
      </c>
      <c r="AY62" s="16">
        <f t="shared" si="75"/>
        <v>0</v>
      </c>
      <c r="AZ62" s="16"/>
      <c r="BA62" s="16"/>
      <c r="BB62" s="93">
        <f t="shared" si="62"/>
        <v>0</v>
      </c>
      <c r="BC62" s="93">
        <f t="shared" si="63"/>
        <v>0</v>
      </c>
      <c r="BD62" s="93">
        <f t="shared" si="64"/>
        <v>0</v>
      </c>
      <c r="BE62" s="158">
        <f t="shared" si="65"/>
        <v>0</v>
      </c>
      <c r="BF62" s="159">
        <f t="shared" si="66"/>
        <v>0</v>
      </c>
      <c r="BG62" s="159">
        <f t="shared" si="20"/>
        <v>0</v>
      </c>
      <c r="BH62" s="159">
        <f t="shared" si="21"/>
        <v>0</v>
      </c>
      <c r="BI62" s="159">
        <f t="shared" si="22"/>
        <v>0</v>
      </c>
      <c r="BJ62" s="159">
        <f t="shared" si="23"/>
        <v>0</v>
      </c>
      <c r="BK62" s="159">
        <f t="shared" si="24"/>
        <v>0</v>
      </c>
      <c r="BL62" s="159">
        <f t="shared" si="25"/>
        <v>0</v>
      </c>
      <c r="BM62" s="159">
        <f t="shared" si="73"/>
        <v>0</v>
      </c>
      <c r="BN62" s="159">
        <f t="shared" si="73"/>
        <v>0</v>
      </c>
      <c r="BO62" s="205" t="b">
        <f t="shared" si="26"/>
        <v>0</v>
      </c>
      <c r="BP62" s="214">
        <f t="shared" si="27"/>
        <v>0</v>
      </c>
      <c r="BQ62" s="160">
        <f t="shared" si="28"/>
        <v>0</v>
      </c>
      <c r="BR62" s="160">
        <f t="shared" si="29"/>
        <v>0</v>
      </c>
      <c r="BS62" s="160">
        <f t="shared" si="30"/>
        <v>0</v>
      </c>
      <c r="BT62" s="160">
        <f t="shared" si="31"/>
        <v>0</v>
      </c>
      <c r="BU62" s="160">
        <f t="shared" si="32"/>
        <v>0</v>
      </c>
      <c r="BV62" s="215">
        <f t="shared" si="33"/>
        <v>0</v>
      </c>
      <c r="BW62" s="217">
        <f t="shared" si="34"/>
        <v>0</v>
      </c>
      <c r="BX62" s="206">
        <f t="shared" si="35"/>
        <v>0</v>
      </c>
      <c r="BY62" s="206">
        <f t="shared" si="36"/>
        <v>0</v>
      </c>
      <c r="BZ62" s="206">
        <f t="shared" si="37"/>
        <v>0</v>
      </c>
      <c r="CA62" s="206">
        <f t="shared" si="38"/>
        <v>0</v>
      </c>
      <c r="CB62" s="206">
        <f t="shared" si="39"/>
        <v>0</v>
      </c>
      <c r="CC62" s="218">
        <f t="shared" si="40"/>
        <v>0</v>
      </c>
      <c r="CD62" s="216" t="e">
        <f t="shared" si="41"/>
        <v>#VALUE!</v>
      </c>
      <c r="CE62" s="94" t="e">
        <f t="shared" si="42"/>
        <v>#VALUE!</v>
      </c>
      <c r="CF62" s="94" t="e">
        <f t="shared" si="43"/>
        <v>#VALUE!</v>
      </c>
      <c r="CG62" s="95" t="e">
        <f t="shared" si="44"/>
        <v>#VALUE!</v>
      </c>
      <c r="CH62" s="95" t="e">
        <f t="shared" si="67"/>
        <v>#VALUE!</v>
      </c>
      <c r="CI62" s="95" t="b">
        <f t="shared" si="70"/>
        <v>0</v>
      </c>
      <c r="CJ62" s="76" t="str">
        <f t="shared" si="45"/>
        <v/>
      </c>
      <c r="CK62" s="94" t="e" cm="1">
        <f t="array" aca="1" ref="CK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CL62" s="94" t="str">
        <f t="shared" si="46"/>
        <v/>
      </c>
      <c r="CM62" s="96" t="b">
        <f t="shared" si="47"/>
        <v>0</v>
      </c>
      <c r="CN62" s="130" t="b">
        <f>IFERROR(MATCH(D62,'Avtal för korttidsarbete'!$G$13:$G$1012,0),TRUE)</f>
        <v>1</v>
      </c>
      <c r="CO62" s="130" t="b">
        <f t="shared" si="48"/>
        <v>0</v>
      </c>
      <c r="CP62" s="131" t="str" cm="1">
        <f t="array" ref="CP62">IF(CN62=TRUE,"x",INDEX('Avtal för korttidsarbete'!$E$13:$E$1012,$CN62))</f>
        <v>x</v>
      </c>
      <c r="CQ62" s="131" t="str" cm="1">
        <f t="array" ref="CQ62">IF(CN62=TRUE,"x",INDEX('Avtal för korttidsarbete'!$F$13:$F$1012,$CN62))</f>
        <v>x</v>
      </c>
      <c r="CR62" s="130" t="b">
        <f t="shared" si="49"/>
        <v>0</v>
      </c>
      <c r="CS62" s="165">
        <f t="shared" si="68"/>
        <v>0</v>
      </c>
      <c r="CT62" s="165">
        <f t="shared" si="69"/>
        <v>0</v>
      </c>
      <c r="CU62" s="130" t="b">
        <f t="shared" si="50"/>
        <v>0</v>
      </c>
      <c r="CV62" s="131">
        <f t="shared" si="51"/>
        <v>0</v>
      </c>
      <c r="CW62" s="165">
        <f t="shared" si="52"/>
        <v>0</v>
      </c>
      <c r="CX62" s="186" t="b">
        <f>IFERROR(INDEX('Avtal för korttidsarbete'!R:R,MATCH(D62,'Avtal för korttidsarbete'!$G:$G,0)),TRUE)</f>
        <v>1</v>
      </c>
      <c r="CY62" s="165" t="str">
        <f>IF(CX62,"-",INDEX('Avtal för korttidsarbete'!$D:$D,MATCH(D62,'Avtal för korttidsarbete'!$G:$G,0)))</f>
        <v>-</v>
      </c>
      <c r="CZ62" s="131" t="b">
        <f>IFERROR(G62&gt;INDEX(Uppsägningar!E:E,MATCH(C62,Uppsägningar!C:C,0)),FALSE)</f>
        <v>0</v>
      </c>
    </row>
    <row r="63" spans="1:104" s="30" customFormat="1" x14ac:dyDescent="0.25">
      <c r="A63" s="19">
        <v>48</v>
      </c>
      <c r="B63" s="20"/>
      <c r="C63" s="189"/>
      <c r="D63" s="69"/>
      <c r="E63" s="171">
        <f>IFERROR(INDEX(Admin!$C$7:$C$10,MATCH(CY63,TblNivåValTExt,0)),0)</f>
        <v>0</v>
      </c>
      <c r="F63" s="1"/>
      <c r="G63" s="1"/>
      <c r="H63" s="90"/>
      <c r="I63" s="91"/>
      <c r="J63" s="91"/>
      <c r="K63" s="91"/>
      <c r="L63" s="91"/>
      <c r="M63" s="91"/>
      <c r="N63" s="91"/>
      <c r="O63" s="91"/>
      <c r="P63" s="91"/>
      <c r="Q63" s="91"/>
      <c r="R63" s="91"/>
      <c r="S63" s="91"/>
      <c r="T63" s="91"/>
      <c r="U63" s="91"/>
      <c r="V63" s="91"/>
      <c r="W63" s="225">
        <f t="shared" si="7"/>
        <v>0</v>
      </c>
      <c r="X63" s="134" t="str">
        <f t="shared" si="53"/>
        <v/>
      </c>
      <c r="Y63" s="92" t="b">
        <f t="shared" si="8"/>
        <v>0</v>
      </c>
      <c r="Z63" s="92" t="str">
        <f t="shared" si="54"/>
        <v/>
      </c>
      <c r="AA63" s="92" t="b">
        <f t="shared" si="55"/>
        <v>0</v>
      </c>
      <c r="AB63" s="92" t="str">
        <f t="shared" si="56"/>
        <v/>
      </c>
      <c r="AC63" s="13" t="b">
        <f t="shared" si="9"/>
        <v>0</v>
      </c>
      <c r="AD63" s="92" t="str">
        <f t="shared" si="57"/>
        <v/>
      </c>
      <c r="AE63" s="13" t="b">
        <f t="shared" si="58"/>
        <v>0</v>
      </c>
      <c r="AF63" s="92" t="str">
        <f t="shared" si="59"/>
        <v/>
      </c>
      <c r="AG63" s="13" t="b">
        <f t="shared" si="10"/>
        <v>0</v>
      </c>
      <c r="AH63" s="92" t="str">
        <f t="shared" si="60"/>
        <v/>
      </c>
      <c r="AI63" s="35" t="b">
        <f t="shared" si="11"/>
        <v>0</v>
      </c>
      <c r="AJ63" s="92" t="str">
        <f t="shared" si="61"/>
        <v/>
      </c>
      <c r="AK63" s="35" t="b">
        <f t="shared" si="12"/>
        <v>0</v>
      </c>
      <c r="AL63" s="92" t="str">
        <f t="shared" si="13"/>
        <v/>
      </c>
      <c r="AM63" s="35" t="b">
        <f t="shared" si="14"/>
        <v>0</v>
      </c>
      <c r="AN63" s="92" t="str">
        <f t="shared" si="15"/>
        <v/>
      </c>
      <c r="AO63" s="13" t="b">
        <f t="shared" si="16"/>
        <v>0</v>
      </c>
      <c r="AP63" s="92" t="str">
        <f t="shared" si="15"/>
        <v/>
      </c>
      <c r="AQ63" s="14">
        <f t="shared" si="17"/>
        <v>0</v>
      </c>
      <c r="AR63" s="14">
        <f t="shared" si="18"/>
        <v>0</v>
      </c>
      <c r="AS63" s="16">
        <f t="shared" si="75"/>
        <v>0</v>
      </c>
      <c r="AT63" s="16">
        <f t="shared" si="75"/>
        <v>0</v>
      </c>
      <c r="AU63" s="16">
        <f t="shared" si="75"/>
        <v>0</v>
      </c>
      <c r="AV63" s="16">
        <f t="shared" si="75"/>
        <v>0</v>
      </c>
      <c r="AW63" s="16">
        <f t="shared" si="75"/>
        <v>0</v>
      </c>
      <c r="AX63" s="16">
        <f t="shared" si="75"/>
        <v>0</v>
      </c>
      <c r="AY63" s="16">
        <f t="shared" si="75"/>
        <v>0</v>
      </c>
      <c r="AZ63" s="16"/>
      <c r="BA63" s="16"/>
      <c r="BB63" s="93">
        <f t="shared" si="62"/>
        <v>0</v>
      </c>
      <c r="BC63" s="93">
        <f t="shared" si="63"/>
        <v>0</v>
      </c>
      <c r="BD63" s="93">
        <f t="shared" si="64"/>
        <v>0</v>
      </c>
      <c r="BE63" s="158">
        <f t="shared" si="65"/>
        <v>0</v>
      </c>
      <c r="BF63" s="159">
        <f t="shared" si="66"/>
        <v>0</v>
      </c>
      <c r="BG63" s="159">
        <f t="shared" si="20"/>
        <v>0</v>
      </c>
      <c r="BH63" s="159">
        <f t="shared" si="21"/>
        <v>0</v>
      </c>
      <c r="BI63" s="159">
        <f t="shared" si="22"/>
        <v>0</v>
      </c>
      <c r="BJ63" s="159">
        <f t="shared" si="23"/>
        <v>0</v>
      </c>
      <c r="BK63" s="159">
        <f t="shared" si="24"/>
        <v>0</v>
      </c>
      <c r="BL63" s="159">
        <f t="shared" si="25"/>
        <v>0</v>
      </c>
      <c r="BM63" s="159">
        <f t="shared" si="73"/>
        <v>0</v>
      </c>
      <c r="BN63" s="159">
        <f t="shared" si="73"/>
        <v>0</v>
      </c>
      <c r="BO63" s="205" t="b">
        <f t="shared" si="26"/>
        <v>0</v>
      </c>
      <c r="BP63" s="214">
        <f t="shared" si="27"/>
        <v>0</v>
      </c>
      <c r="BQ63" s="160">
        <f t="shared" si="28"/>
        <v>0</v>
      </c>
      <c r="BR63" s="160">
        <f t="shared" si="29"/>
        <v>0</v>
      </c>
      <c r="BS63" s="160">
        <f t="shared" si="30"/>
        <v>0</v>
      </c>
      <c r="BT63" s="160">
        <f t="shared" si="31"/>
        <v>0</v>
      </c>
      <c r="BU63" s="160">
        <f t="shared" si="32"/>
        <v>0</v>
      </c>
      <c r="BV63" s="215">
        <f t="shared" si="33"/>
        <v>0</v>
      </c>
      <c r="BW63" s="217">
        <f t="shared" si="34"/>
        <v>0</v>
      </c>
      <c r="BX63" s="206">
        <f t="shared" si="35"/>
        <v>0</v>
      </c>
      <c r="BY63" s="206">
        <f t="shared" si="36"/>
        <v>0</v>
      </c>
      <c r="BZ63" s="206">
        <f t="shared" si="37"/>
        <v>0</v>
      </c>
      <c r="CA63" s="206">
        <f t="shared" si="38"/>
        <v>0</v>
      </c>
      <c r="CB63" s="206">
        <f t="shared" si="39"/>
        <v>0</v>
      </c>
      <c r="CC63" s="218">
        <f t="shared" si="40"/>
        <v>0</v>
      </c>
      <c r="CD63" s="216" t="e">
        <f t="shared" si="41"/>
        <v>#VALUE!</v>
      </c>
      <c r="CE63" s="94" t="e">
        <f t="shared" si="42"/>
        <v>#VALUE!</v>
      </c>
      <c r="CF63" s="94" t="e">
        <f t="shared" si="43"/>
        <v>#VALUE!</v>
      </c>
      <c r="CG63" s="95" t="e">
        <f t="shared" si="44"/>
        <v>#VALUE!</v>
      </c>
      <c r="CH63" s="95" t="e">
        <f t="shared" si="67"/>
        <v>#VALUE!</v>
      </c>
      <c r="CI63" s="95" t="b">
        <f t="shared" si="70"/>
        <v>0</v>
      </c>
      <c r="CJ63" s="76" t="str">
        <f t="shared" si="45"/>
        <v/>
      </c>
      <c r="CK63" s="94" t="e" cm="1">
        <f t="array" aca="1" ref="CK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CL63" s="94" t="str">
        <f t="shared" si="46"/>
        <v/>
      </c>
      <c r="CM63" s="96" t="b">
        <f t="shared" si="47"/>
        <v>0</v>
      </c>
      <c r="CN63" s="130" t="b">
        <f>IFERROR(MATCH(D63,'Avtal för korttidsarbete'!$G$13:$G$1012,0),TRUE)</f>
        <v>1</v>
      </c>
      <c r="CO63" s="130" t="b">
        <f t="shared" si="48"/>
        <v>0</v>
      </c>
      <c r="CP63" s="131" t="str" cm="1">
        <f t="array" ref="CP63">IF(CN63=TRUE,"x",INDEX('Avtal för korttidsarbete'!$E$13:$E$1012,$CN63))</f>
        <v>x</v>
      </c>
      <c r="CQ63" s="131" t="str" cm="1">
        <f t="array" ref="CQ63">IF(CN63=TRUE,"x",INDEX('Avtal för korttidsarbete'!$F$13:$F$1012,$CN63))</f>
        <v>x</v>
      </c>
      <c r="CR63" s="130" t="b">
        <f t="shared" si="49"/>
        <v>0</v>
      </c>
      <c r="CS63" s="165">
        <f t="shared" si="68"/>
        <v>0</v>
      </c>
      <c r="CT63" s="165">
        <f t="shared" si="69"/>
        <v>0</v>
      </c>
      <c r="CU63" s="130" t="b">
        <f t="shared" si="50"/>
        <v>0</v>
      </c>
      <c r="CV63" s="131">
        <f t="shared" si="51"/>
        <v>0</v>
      </c>
      <c r="CW63" s="165">
        <f t="shared" si="52"/>
        <v>0</v>
      </c>
      <c r="CX63" s="186" t="b">
        <f>IFERROR(INDEX('Avtal för korttidsarbete'!R:R,MATCH(D63,'Avtal för korttidsarbete'!$G:$G,0)),TRUE)</f>
        <v>1</v>
      </c>
      <c r="CY63" s="165" t="str">
        <f>IF(CX63,"-",INDEX('Avtal för korttidsarbete'!$D:$D,MATCH(D63,'Avtal för korttidsarbete'!$G:$G,0)))</f>
        <v>-</v>
      </c>
      <c r="CZ63" s="131" t="b">
        <f>IFERROR(G63&gt;INDEX(Uppsägningar!E:E,MATCH(C63,Uppsägningar!C:C,0)),FALSE)</f>
        <v>0</v>
      </c>
    </row>
    <row r="64" spans="1:104" s="30" customFormat="1" x14ac:dyDescent="0.25">
      <c r="A64" s="19">
        <v>49</v>
      </c>
      <c r="B64" s="20"/>
      <c r="C64" s="189"/>
      <c r="D64" s="69"/>
      <c r="E64" s="171">
        <f>IFERROR(INDEX(Admin!$C$7:$C$10,MATCH(CY64,TblNivåValTExt,0)),0)</f>
        <v>0</v>
      </c>
      <c r="F64" s="1"/>
      <c r="G64" s="1"/>
      <c r="H64" s="90"/>
      <c r="I64" s="91"/>
      <c r="J64" s="91"/>
      <c r="K64" s="91"/>
      <c r="L64" s="91"/>
      <c r="M64" s="91"/>
      <c r="N64" s="91"/>
      <c r="O64" s="91"/>
      <c r="P64" s="91"/>
      <c r="Q64" s="91"/>
      <c r="R64" s="91"/>
      <c r="S64" s="91"/>
      <c r="T64" s="91"/>
      <c r="U64" s="91"/>
      <c r="V64" s="91"/>
      <c r="W64" s="225">
        <f t="shared" si="7"/>
        <v>0</v>
      </c>
      <c r="X64" s="134" t="str">
        <f t="shared" si="53"/>
        <v/>
      </c>
      <c r="Y64" s="92" t="b">
        <f t="shared" si="8"/>
        <v>0</v>
      </c>
      <c r="Z64" s="92" t="str">
        <f t="shared" si="54"/>
        <v/>
      </c>
      <c r="AA64" s="92" t="b">
        <f t="shared" si="55"/>
        <v>0</v>
      </c>
      <c r="AB64" s="92" t="str">
        <f t="shared" si="56"/>
        <v/>
      </c>
      <c r="AC64" s="13" t="b">
        <f t="shared" si="9"/>
        <v>0</v>
      </c>
      <c r="AD64" s="92" t="str">
        <f t="shared" si="57"/>
        <v/>
      </c>
      <c r="AE64" s="13" t="b">
        <f t="shared" si="58"/>
        <v>0</v>
      </c>
      <c r="AF64" s="92" t="str">
        <f t="shared" si="59"/>
        <v/>
      </c>
      <c r="AG64" s="13" t="b">
        <f t="shared" si="10"/>
        <v>0</v>
      </c>
      <c r="AH64" s="92" t="str">
        <f t="shared" si="60"/>
        <v/>
      </c>
      <c r="AI64" s="35" t="b">
        <f t="shared" si="11"/>
        <v>0</v>
      </c>
      <c r="AJ64" s="92" t="str">
        <f t="shared" si="61"/>
        <v/>
      </c>
      <c r="AK64" s="35" t="b">
        <f t="shared" si="12"/>
        <v>0</v>
      </c>
      <c r="AL64" s="92" t="str">
        <f t="shared" si="13"/>
        <v/>
      </c>
      <c r="AM64" s="35" t="b">
        <f t="shared" si="14"/>
        <v>0</v>
      </c>
      <c r="AN64" s="92" t="str">
        <f t="shared" si="15"/>
        <v/>
      </c>
      <c r="AO64" s="13" t="b">
        <f t="shared" si="16"/>
        <v>0</v>
      </c>
      <c r="AP64" s="92" t="str">
        <f t="shared" si="15"/>
        <v/>
      </c>
      <c r="AQ64" s="14">
        <f t="shared" si="17"/>
        <v>0</v>
      </c>
      <c r="AR64" s="14">
        <f t="shared" si="18"/>
        <v>0</v>
      </c>
      <c r="AS64" s="16">
        <f t="shared" si="75"/>
        <v>0</v>
      </c>
      <c r="AT64" s="16">
        <f t="shared" si="75"/>
        <v>0</v>
      </c>
      <c r="AU64" s="16">
        <f t="shared" si="75"/>
        <v>0</v>
      </c>
      <c r="AV64" s="16">
        <f t="shared" si="75"/>
        <v>0</v>
      </c>
      <c r="AW64" s="16">
        <f t="shared" si="75"/>
        <v>0</v>
      </c>
      <c r="AX64" s="16">
        <f t="shared" si="75"/>
        <v>0</v>
      </c>
      <c r="AY64" s="16">
        <f t="shared" si="75"/>
        <v>0</v>
      </c>
      <c r="AZ64" s="16"/>
      <c r="BA64" s="16"/>
      <c r="BB64" s="93">
        <f t="shared" si="62"/>
        <v>0</v>
      </c>
      <c r="BC64" s="93">
        <f t="shared" si="63"/>
        <v>0</v>
      </c>
      <c r="BD64" s="93">
        <f t="shared" si="64"/>
        <v>0</v>
      </c>
      <c r="BE64" s="158">
        <f t="shared" si="65"/>
        <v>0</v>
      </c>
      <c r="BF64" s="159">
        <f t="shared" si="66"/>
        <v>0</v>
      </c>
      <c r="BG64" s="159">
        <f t="shared" si="20"/>
        <v>0</v>
      </c>
      <c r="BH64" s="159">
        <f t="shared" si="21"/>
        <v>0</v>
      </c>
      <c r="BI64" s="159">
        <f t="shared" si="22"/>
        <v>0</v>
      </c>
      <c r="BJ64" s="159">
        <f t="shared" si="23"/>
        <v>0</v>
      </c>
      <c r="BK64" s="159">
        <f t="shared" si="24"/>
        <v>0</v>
      </c>
      <c r="BL64" s="159">
        <f t="shared" si="25"/>
        <v>0</v>
      </c>
      <c r="BM64" s="159">
        <f t="shared" si="73"/>
        <v>0</v>
      </c>
      <c r="BN64" s="159">
        <f t="shared" si="73"/>
        <v>0</v>
      </c>
      <c r="BO64" s="205" t="b">
        <f t="shared" si="26"/>
        <v>0</v>
      </c>
      <c r="BP64" s="214">
        <f t="shared" si="27"/>
        <v>0</v>
      </c>
      <c r="BQ64" s="160">
        <f t="shared" si="28"/>
        <v>0</v>
      </c>
      <c r="BR64" s="160">
        <f t="shared" si="29"/>
        <v>0</v>
      </c>
      <c r="BS64" s="160">
        <f t="shared" si="30"/>
        <v>0</v>
      </c>
      <c r="BT64" s="160">
        <f t="shared" si="31"/>
        <v>0</v>
      </c>
      <c r="BU64" s="160">
        <f t="shared" si="32"/>
        <v>0</v>
      </c>
      <c r="BV64" s="215">
        <f t="shared" si="33"/>
        <v>0</v>
      </c>
      <c r="BW64" s="217">
        <f t="shared" si="34"/>
        <v>0</v>
      </c>
      <c r="BX64" s="206">
        <f t="shared" si="35"/>
        <v>0</v>
      </c>
      <c r="BY64" s="206">
        <f t="shared" si="36"/>
        <v>0</v>
      </c>
      <c r="BZ64" s="206">
        <f t="shared" si="37"/>
        <v>0</v>
      </c>
      <c r="CA64" s="206">
        <f t="shared" si="38"/>
        <v>0</v>
      </c>
      <c r="CB64" s="206">
        <f t="shared" si="39"/>
        <v>0</v>
      </c>
      <c r="CC64" s="218">
        <f t="shared" si="40"/>
        <v>0</v>
      </c>
      <c r="CD64" s="216" t="e">
        <f t="shared" si="41"/>
        <v>#VALUE!</v>
      </c>
      <c r="CE64" s="94" t="e">
        <f t="shared" si="42"/>
        <v>#VALUE!</v>
      </c>
      <c r="CF64" s="94" t="e">
        <f t="shared" si="43"/>
        <v>#VALUE!</v>
      </c>
      <c r="CG64" s="95" t="e">
        <f t="shared" si="44"/>
        <v>#VALUE!</v>
      </c>
      <c r="CH64" s="95" t="e">
        <f t="shared" si="67"/>
        <v>#VALUE!</v>
      </c>
      <c r="CI64" s="95" t="b">
        <f t="shared" si="70"/>
        <v>0</v>
      </c>
      <c r="CJ64" s="76" t="str">
        <f t="shared" si="45"/>
        <v/>
      </c>
      <c r="CK64" s="94" t="e" cm="1">
        <f t="array" aca="1" ref="CK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CL64" s="94" t="str">
        <f t="shared" si="46"/>
        <v/>
      </c>
      <c r="CM64" s="96" t="b">
        <f t="shared" si="47"/>
        <v>0</v>
      </c>
      <c r="CN64" s="130" t="b">
        <f>IFERROR(MATCH(D64,'Avtal för korttidsarbete'!$G$13:$G$1012,0),TRUE)</f>
        <v>1</v>
      </c>
      <c r="CO64" s="130" t="b">
        <f t="shared" si="48"/>
        <v>0</v>
      </c>
      <c r="CP64" s="131" t="str" cm="1">
        <f t="array" ref="CP64">IF(CN64=TRUE,"x",INDEX('Avtal för korttidsarbete'!$E$13:$E$1012,$CN64))</f>
        <v>x</v>
      </c>
      <c r="CQ64" s="131" t="str" cm="1">
        <f t="array" ref="CQ64">IF(CN64=TRUE,"x",INDEX('Avtal för korttidsarbete'!$F$13:$F$1012,$CN64))</f>
        <v>x</v>
      </c>
      <c r="CR64" s="130" t="b">
        <f t="shared" si="49"/>
        <v>0</v>
      </c>
      <c r="CS64" s="165">
        <f t="shared" si="68"/>
        <v>0</v>
      </c>
      <c r="CT64" s="165">
        <f t="shared" si="69"/>
        <v>0</v>
      </c>
      <c r="CU64" s="130" t="b">
        <f t="shared" si="50"/>
        <v>0</v>
      </c>
      <c r="CV64" s="131">
        <f t="shared" si="51"/>
        <v>0</v>
      </c>
      <c r="CW64" s="165">
        <f t="shared" si="52"/>
        <v>0</v>
      </c>
      <c r="CX64" s="186" t="b">
        <f>IFERROR(INDEX('Avtal för korttidsarbete'!R:R,MATCH(D64,'Avtal för korttidsarbete'!$G:$G,0)),TRUE)</f>
        <v>1</v>
      </c>
      <c r="CY64" s="165" t="str">
        <f>IF(CX64,"-",INDEX('Avtal för korttidsarbete'!$D:$D,MATCH(D64,'Avtal för korttidsarbete'!$G:$G,0)))</f>
        <v>-</v>
      </c>
      <c r="CZ64" s="131" t="b">
        <f>IFERROR(G64&gt;INDEX(Uppsägningar!E:E,MATCH(C64,Uppsägningar!C:C,0)),FALSE)</f>
        <v>0</v>
      </c>
    </row>
    <row r="65" spans="1:104" s="30" customFormat="1" x14ac:dyDescent="0.25">
      <c r="A65" s="19">
        <v>50</v>
      </c>
      <c r="B65" s="20"/>
      <c r="C65" s="189"/>
      <c r="D65" s="69"/>
      <c r="E65" s="171">
        <f>IFERROR(INDEX(Admin!$C$7:$C$10,MATCH(CY65,TblNivåValTExt,0)),0)</f>
        <v>0</v>
      </c>
      <c r="F65" s="1"/>
      <c r="G65" s="1"/>
      <c r="H65" s="90"/>
      <c r="I65" s="91"/>
      <c r="J65" s="91"/>
      <c r="K65" s="91"/>
      <c r="L65" s="91"/>
      <c r="M65" s="91"/>
      <c r="N65" s="91"/>
      <c r="O65" s="91"/>
      <c r="P65" s="91"/>
      <c r="Q65" s="91"/>
      <c r="R65" s="91"/>
      <c r="S65" s="91"/>
      <c r="T65" s="91"/>
      <c r="U65" s="91"/>
      <c r="V65" s="91"/>
      <c r="W65" s="225">
        <f t="shared" si="7"/>
        <v>0</v>
      </c>
      <c r="X65" s="134" t="str">
        <f t="shared" si="53"/>
        <v/>
      </c>
      <c r="Y65" s="92" t="b">
        <f t="shared" si="8"/>
        <v>0</v>
      </c>
      <c r="Z65" s="92" t="str">
        <f t="shared" si="54"/>
        <v/>
      </c>
      <c r="AA65" s="92" t="b">
        <f t="shared" si="55"/>
        <v>0</v>
      </c>
      <c r="AB65" s="92" t="str">
        <f t="shared" si="56"/>
        <v/>
      </c>
      <c r="AC65" s="13" t="b">
        <f t="shared" si="9"/>
        <v>0</v>
      </c>
      <c r="AD65" s="92" t="str">
        <f t="shared" si="57"/>
        <v/>
      </c>
      <c r="AE65" s="13" t="b">
        <f t="shared" si="58"/>
        <v>0</v>
      </c>
      <c r="AF65" s="92" t="str">
        <f t="shared" si="59"/>
        <v/>
      </c>
      <c r="AG65" s="13" t="b">
        <f t="shared" si="10"/>
        <v>0</v>
      </c>
      <c r="AH65" s="92" t="str">
        <f t="shared" si="60"/>
        <v/>
      </c>
      <c r="AI65" s="35" t="b">
        <f t="shared" si="11"/>
        <v>0</v>
      </c>
      <c r="AJ65" s="92" t="str">
        <f t="shared" si="61"/>
        <v/>
      </c>
      <c r="AK65" s="35" t="b">
        <f t="shared" si="12"/>
        <v>0</v>
      </c>
      <c r="AL65" s="92" t="str">
        <f t="shared" si="13"/>
        <v/>
      </c>
      <c r="AM65" s="35" t="b">
        <f t="shared" si="14"/>
        <v>0</v>
      </c>
      <c r="AN65" s="92" t="str">
        <f t="shared" si="15"/>
        <v/>
      </c>
      <c r="AO65" s="13" t="b">
        <f t="shared" si="16"/>
        <v>0</v>
      </c>
      <c r="AP65" s="92" t="str">
        <f t="shared" si="15"/>
        <v/>
      </c>
      <c r="AQ65" s="14">
        <f t="shared" si="17"/>
        <v>0</v>
      </c>
      <c r="AR65" s="14">
        <f t="shared" si="18"/>
        <v>0</v>
      </c>
      <c r="AS65" s="16">
        <f t="shared" si="75"/>
        <v>0</v>
      </c>
      <c r="AT65" s="16">
        <f t="shared" si="75"/>
        <v>0</v>
      </c>
      <c r="AU65" s="16">
        <f t="shared" si="75"/>
        <v>0</v>
      </c>
      <c r="AV65" s="16">
        <f t="shared" si="75"/>
        <v>0</v>
      </c>
      <c r="AW65" s="16">
        <f t="shared" si="75"/>
        <v>0</v>
      </c>
      <c r="AX65" s="16">
        <f t="shared" si="75"/>
        <v>0</v>
      </c>
      <c r="AY65" s="16">
        <f t="shared" si="75"/>
        <v>0</v>
      </c>
      <c r="AZ65" s="16"/>
      <c r="BA65" s="16"/>
      <c r="BB65" s="93">
        <f t="shared" si="62"/>
        <v>0</v>
      </c>
      <c r="BC65" s="93">
        <f t="shared" si="63"/>
        <v>0</v>
      </c>
      <c r="BD65" s="93">
        <f t="shared" si="64"/>
        <v>0</v>
      </c>
      <c r="BE65" s="158">
        <f t="shared" si="65"/>
        <v>0</v>
      </c>
      <c r="BF65" s="159">
        <f t="shared" si="66"/>
        <v>0</v>
      </c>
      <c r="BG65" s="159">
        <f t="shared" si="20"/>
        <v>0</v>
      </c>
      <c r="BH65" s="159">
        <f t="shared" si="21"/>
        <v>0</v>
      </c>
      <c r="BI65" s="159">
        <f t="shared" si="22"/>
        <v>0</v>
      </c>
      <c r="BJ65" s="159">
        <f t="shared" si="23"/>
        <v>0</v>
      </c>
      <c r="BK65" s="159">
        <f t="shared" si="24"/>
        <v>0</v>
      </c>
      <c r="BL65" s="159">
        <f t="shared" si="25"/>
        <v>0</v>
      </c>
      <c r="BM65" s="159">
        <f t="shared" si="73"/>
        <v>0</v>
      </c>
      <c r="BN65" s="159">
        <f t="shared" si="73"/>
        <v>0</v>
      </c>
      <c r="BO65" s="205" t="b">
        <f t="shared" si="26"/>
        <v>0</v>
      </c>
      <c r="BP65" s="214">
        <f t="shared" si="27"/>
        <v>0</v>
      </c>
      <c r="BQ65" s="160">
        <f t="shared" si="28"/>
        <v>0</v>
      </c>
      <c r="BR65" s="160">
        <f t="shared" si="29"/>
        <v>0</v>
      </c>
      <c r="BS65" s="160">
        <f t="shared" si="30"/>
        <v>0</v>
      </c>
      <c r="BT65" s="160">
        <f t="shared" si="31"/>
        <v>0</v>
      </c>
      <c r="BU65" s="160">
        <f t="shared" si="32"/>
        <v>0</v>
      </c>
      <c r="BV65" s="215">
        <f t="shared" si="33"/>
        <v>0</v>
      </c>
      <c r="BW65" s="217">
        <f t="shared" si="34"/>
        <v>0</v>
      </c>
      <c r="BX65" s="206">
        <f t="shared" si="35"/>
        <v>0</v>
      </c>
      <c r="BY65" s="206">
        <f t="shared" si="36"/>
        <v>0</v>
      </c>
      <c r="BZ65" s="206">
        <f t="shared" si="37"/>
        <v>0</v>
      </c>
      <c r="CA65" s="206">
        <f t="shared" si="38"/>
        <v>0</v>
      </c>
      <c r="CB65" s="206">
        <f t="shared" si="39"/>
        <v>0</v>
      </c>
      <c r="CC65" s="218">
        <f t="shared" si="40"/>
        <v>0</v>
      </c>
      <c r="CD65" s="216" t="e">
        <f t="shared" si="41"/>
        <v>#VALUE!</v>
      </c>
      <c r="CE65" s="94" t="e">
        <f t="shared" si="42"/>
        <v>#VALUE!</v>
      </c>
      <c r="CF65" s="94" t="e">
        <f t="shared" si="43"/>
        <v>#VALUE!</v>
      </c>
      <c r="CG65" s="95" t="e">
        <f t="shared" si="44"/>
        <v>#VALUE!</v>
      </c>
      <c r="CH65" s="95" t="e">
        <f t="shared" si="67"/>
        <v>#VALUE!</v>
      </c>
      <c r="CI65" s="95" t="b">
        <f t="shared" si="70"/>
        <v>0</v>
      </c>
      <c r="CJ65" s="76" t="str">
        <f t="shared" si="45"/>
        <v/>
      </c>
      <c r="CK65" s="94" t="e" cm="1">
        <f t="array" aca="1" ref="CK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CL65" s="94" t="str">
        <f t="shared" si="46"/>
        <v/>
      </c>
      <c r="CM65" s="96" t="b">
        <f t="shared" si="47"/>
        <v>0</v>
      </c>
      <c r="CN65" s="130" t="b">
        <f>IFERROR(MATCH(D65,'Avtal för korttidsarbete'!$G$13:$G$1012,0),TRUE)</f>
        <v>1</v>
      </c>
      <c r="CO65" s="130" t="b">
        <f t="shared" si="48"/>
        <v>0</v>
      </c>
      <c r="CP65" s="131" t="str" cm="1">
        <f t="array" ref="CP65">IF(CN65=TRUE,"x",INDEX('Avtal för korttidsarbete'!$E$13:$E$1012,$CN65))</f>
        <v>x</v>
      </c>
      <c r="CQ65" s="131" t="str" cm="1">
        <f t="array" ref="CQ65">IF(CN65=TRUE,"x",INDEX('Avtal för korttidsarbete'!$F$13:$F$1012,$CN65))</f>
        <v>x</v>
      </c>
      <c r="CR65" s="130" t="b">
        <f t="shared" si="49"/>
        <v>0</v>
      </c>
      <c r="CS65" s="165">
        <f t="shared" si="68"/>
        <v>0</v>
      </c>
      <c r="CT65" s="165">
        <f t="shared" si="69"/>
        <v>0</v>
      </c>
      <c r="CU65" s="130" t="b">
        <f t="shared" si="50"/>
        <v>0</v>
      </c>
      <c r="CV65" s="131">
        <f t="shared" si="51"/>
        <v>0</v>
      </c>
      <c r="CW65" s="165">
        <f t="shared" si="52"/>
        <v>0</v>
      </c>
      <c r="CX65" s="186" t="b">
        <f>IFERROR(INDEX('Avtal för korttidsarbete'!R:R,MATCH(D65,'Avtal för korttidsarbete'!$G:$G,0)),TRUE)</f>
        <v>1</v>
      </c>
      <c r="CY65" s="165" t="str">
        <f>IF(CX65,"-",INDEX('Avtal för korttidsarbete'!$D:$D,MATCH(D65,'Avtal för korttidsarbete'!$G:$G,0)))</f>
        <v>-</v>
      </c>
      <c r="CZ65" s="131" t="b">
        <f>IFERROR(G65&gt;INDEX(Uppsägningar!E:E,MATCH(C65,Uppsägningar!C:C,0)),FALSE)</f>
        <v>0</v>
      </c>
    </row>
    <row r="66" spans="1:104" s="30" customFormat="1" x14ac:dyDescent="0.25">
      <c r="A66" s="19">
        <v>51</v>
      </c>
      <c r="B66" s="20"/>
      <c r="C66" s="189"/>
      <c r="D66" s="69"/>
      <c r="E66" s="171">
        <f>IFERROR(INDEX(Admin!$C$7:$C$10,MATCH(CY66,TblNivåValTExt,0)),0)</f>
        <v>0</v>
      </c>
      <c r="F66" s="1"/>
      <c r="G66" s="1"/>
      <c r="H66" s="90"/>
      <c r="I66" s="91"/>
      <c r="J66" s="91"/>
      <c r="K66" s="91"/>
      <c r="L66" s="91"/>
      <c r="M66" s="91"/>
      <c r="N66" s="91"/>
      <c r="O66" s="91"/>
      <c r="P66" s="91"/>
      <c r="Q66" s="91"/>
      <c r="R66" s="91"/>
      <c r="S66" s="91"/>
      <c r="T66" s="91"/>
      <c r="U66" s="91"/>
      <c r="V66" s="91"/>
      <c r="W66" s="225">
        <f t="shared" si="7"/>
        <v>0</v>
      </c>
      <c r="X66" s="134" t="str">
        <f t="shared" si="53"/>
        <v/>
      </c>
      <c r="Y66" s="92" t="b">
        <f t="shared" si="8"/>
        <v>0</v>
      </c>
      <c r="Z66" s="92" t="str">
        <f t="shared" si="54"/>
        <v/>
      </c>
      <c r="AA66" s="92" t="b">
        <f t="shared" si="55"/>
        <v>0</v>
      </c>
      <c r="AB66" s="92" t="str">
        <f t="shared" si="56"/>
        <v/>
      </c>
      <c r="AC66" s="13" t="b">
        <f t="shared" si="9"/>
        <v>0</v>
      </c>
      <c r="AD66" s="92" t="str">
        <f t="shared" si="57"/>
        <v/>
      </c>
      <c r="AE66" s="13" t="b">
        <f t="shared" si="58"/>
        <v>0</v>
      </c>
      <c r="AF66" s="92" t="str">
        <f t="shared" si="59"/>
        <v/>
      </c>
      <c r="AG66" s="13" t="b">
        <f t="shared" si="10"/>
        <v>0</v>
      </c>
      <c r="AH66" s="92" t="str">
        <f t="shared" si="60"/>
        <v/>
      </c>
      <c r="AI66" s="35" t="b">
        <f t="shared" si="11"/>
        <v>0</v>
      </c>
      <c r="AJ66" s="92" t="str">
        <f t="shared" si="61"/>
        <v/>
      </c>
      <c r="AK66" s="35" t="b">
        <f t="shared" si="12"/>
        <v>0</v>
      </c>
      <c r="AL66" s="92" t="str">
        <f t="shared" si="13"/>
        <v/>
      </c>
      <c r="AM66" s="35" t="b">
        <f t="shared" si="14"/>
        <v>0</v>
      </c>
      <c r="AN66" s="92" t="str">
        <f t="shared" si="15"/>
        <v/>
      </c>
      <c r="AO66" s="13" t="b">
        <f t="shared" si="16"/>
        <v>0</v>
      </c>
      <c r="AP66" s="92" t="str">
        <f t="shared" si="15"/>
        <v/>
      </c>
      <c r="AQ66" s="14">
        <f t="shared" si="17"/>
        <v>0</v>
      </c>
      <c r="AR66" s="14">
        <f t="shared" si="18"/>
        <v>0</v>
      </c>
      <c r="AS66" s="16">
        <f t="shared" ref="AS66:AY75" si="76">IF(OR(AS$11=FALSE,$F66="",MIN($G66,AS$10,$AR66)-MAX($F66,AS$8,$AQ66)&lt;0),0,MIN($G66,AS$10,$AR66)-MAX($F66,AS$8,$AQ66)+1)</f>
        <v>0</v>
      </c>
      <c r="AT66" s="16">
        <f t="shared" si="76"/>
        <v>0</v>
      </c>
      <c r="AU66" s="16">
        <f t="shared" si="76"/>
        <v>0</v>
      </c>
      <c r="AV66" s="16">
        <f t="shared" si="76"/>
        <v>0</v>
      </c>
      <c r="AW66" s="16">
        <f t="shared" si="76"/>
        <v>0</v>
      </c>
      <c r="AX66" s="16">
        <f t="shared" si="76"/>
        <v>0</v>
      </c>
      <c r="AY66" s="16">
        <f t="shared" si="76"/>
        <v>0</v>
      </c>
      <c r="AZ66" s="16"/>
      <c r="BA66" s="16"/>
      <c r="BB66" s="93">
        <f t="shared" si="62"/>
        <v>0</v>
      </c>
      <c r="BC66" s="93">
        <f t="shared" si="63"/>
        <v>0</v>
      </c>
      <c r="BD66" s="93">
        <f t="shared" si="64"/>
        <v>0</v>
      </c>
      <c r="BE66" s="158">
        <f t="shared" si="65"/>
        <v>0</v>
      </c>
      <c r="BF66" s="159">
        <f t="shared" si="66"/>
        <v>0</v>
      </c>
      <c r="BG66" s="159">
        <f t="shared" si="20"/>
        <v>0</v>
      </c>
      <c r="BH66" s="159">
        <f t="shared" si="21"/>
        <v>0</v>
      </c>
      <c r="BI66" s="159">
        <f t="shared" si="22"/>
        <v>0</v>
      </c>
      <c r="BJ66" s="159">
        <f t="shared" si="23"/>
        <v>0</v>
      </c>
      <c r="BK66" s="159">
        <f t="shared" si="24"/>
        <v>0</v>
      </c>
      <c r="BL66" s="159">
        <f t="shared" si="25"/>
        <v>0</v>
      </c>
      <c r="BM66" s="159">
        <f t="shared" si="73"/>
        <v>0</v>
      </c>
      <c r="BN66" s="159">
        <f t="shared" si="73"/>
        <v>0</v>
      </c>
      <c r="BO66" s="205" t="b">
        <f t="shared" si="26"/>
        <v>0</v>
      </c>
      <c r="BP66" s="214">
        <f t="shared" si="27"/>
        <v>0</v>
      </c>
      <c r="BQ66" s="160">
        <f t="shared" si="28"/>
        <v>0</v>
      </c>
      <c r="BR66" s="160">
        <f t="shared" si="29"/>
        <v>0</v>
      </c>
      <c r="BS66" s="160">
        <f t="shared" si="30"/>
        <v>0</v>
      </c>
      <c r="BT66" s="160">
        <f t="shared" si="31"/>
        <v>0</v>
      </c>
      <c r="BU66" s="160">
        <f t="shared" si="32"/>
        <v>0</v>
      </c>
      <c r="BV66" s="215">
        <f t="shared" si="33"/>
        <v>0</v>
      </c>
      <c r="BW66" s="217">
        <f t="shared" si="34"/>
        <v>0</v>
      </c>
      <c r="BX66" s="206">
        <f t="shared" si="35"/>
        <v>0</v>
      </c>
      <c r="BY66" s="206">
        <f t="shared" si="36"/>
        <v>0</v>
      </c>
      <c r="BZ66" s="206">
        <f t="shared" si="37"/>
        <v>0</v>
      </c>
      <c r="CA66" s="206">
        <f t="shared" si="38"/>
        <v>0</v>
      </c>
      <c r="CB66" s="206">
        <f t="shared" si="39"/>
        <v>0</v>
      </c>
      <c r="CC66" s="218">
        <f t="shared" si="40"/>
        <v>0</v>
      </c>
      <c r="CD66" s="216" t="e">
        <f t="shared" si="41"/>
        <v>#VALUE!</v>
      </c>
      <c r="CE66" s="94" t="e">
        <f t="shared" si="42"/>
        <v>#VALUE!</v>
      </c>
      <c r="CF66" s="94" t="e">
        <f t="shared" si="43"/>
        <v>#VALUE!</v>
      </c>
      <c r="CG66" s="95" t="e">
        <f t="shared" si="44"/>
        <v>#VALUE!</v>
      </c>
      <c r="CH66" s="95" t="e">
        <f t="shared" si="67"/>
        <v>#VALUE!</v>
      </c>
      <c r="CI66" s="95" t="b">
        <f t="shared" si="70"/>
        <v>0</v>
      </c>
      <c r="CJ66" s="76" t="str">
        <f t="shared" si="45"/>
        <v/>
      </c>
      <c r="CK66" s="94" t="e" cm="1">
        <f t="array" aca="1" ref="CK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CL66" s="94" t="str">
        <f t="shared" si="46"/>
        <v/>
      </c>
      <c r="CM66" s="96" t="b">
        <f t="shared" si="47"/>
        <v>0</v>
      </c>
      <c r="CN66" s="130" t="b">
        <f>IFERROR(MATCH(D66,'Avtal för korttidsarbete'!$G$13:$G$1012,0),TRUE)</f>
        <v>1</v>
      </c>
      <c r="CO66" s="130" t="b">
        <f t="shared" si="48"/>
        <v>0</v>
      </c>
      <c r="CP66" s="131" t="str" cm="1">
        <f t="array" ref="CP66">IF(CN66=TRUE,"x",INDEX('Avtal för korttidsarbete'!$E$13:$E$1012,$CN66))</f>
        <v>x</v>
      </c>
      <c r="CQ66" s="131" t="str" cm="1">
        <f t="array" ref="CQ66">IF(CN66=TRUE,"x",INDEX('Avtal för korttidsarbete'!$F$13:$F$1012,$CN66))</f>
        <v>x</v>
      </c>
      <c r="CR66" s="130" t="b">
        <f t="shared" si="49"/>
        <v>0</v>
      </c>
      <c r="CS66" s="165">
        <f t="shared" si="68"/>
        <v>0</v>
      </c>
      <c r="CT66" s="165">
        <f t="shared" si="69"/>
        <v>0</v>
      </c>
      <c r="CU66" s="130" t="b">
        <f t="shared" si="50"/>
        <v>0</v>
      </c>
      <c r="CV66" s="131">
        <f t="shared" si="51"/>
        <v>0</v>
      </c>
      <c r="CW66" s="165">
        <f t="shared" si="52"/>
        <v>0</v>
      </c>
      <c r="CX66" s="186" t="b">
        <f>IFERROR(INDEX('Avtal för korttidsarbete'!R:R,MATCH(D66,'Avtal för korttidsarbete'!$G:$G,0)),TRUE)</f>
        <v>1</v>
      </c>
      <c r="CY66" s="165" t="str">
        <f>IF(CX66,"-",INDEX('Avtal för korttidsarbete'!$D:$D,MATCH(D66,'Avtal för korttidsarbete'!$G:$G,0)))</f>
        <v>-</v>
      </c>
      <c r="CZ66" s="131" t="b">
        <f>IFERROR(G66&gt;INDEX(Uppsägningar!E:E,MATCH(C66,Uppsägningar!C:C,0)),FALSE)</f>
        <v>0</v>
      </c>
    </row>
    <row r="67" spans="1:104" s="30" customFormat="1" x14ac:dyDescent="0.25">
      <c r="A67" s="19">
        <v>52</v>
      </c>
      <c r="B67" s="20"/>
      <c r="C67" s="189"/>
      <c r="D67" s="69"/>
      <c r="E67" s="171">
        <f>IFERROR(INDEX(Admin!$C$7:$C$10,MATCH(CY67,TblNivåValTExt,0)),0)</f>
        <v>0</v>
      </c>
      <c r="F67" s="1"/>
      <c r="G67" s="1"/>
      <c r="H67" s="90"/>
      <c r="I67" s="91"/>
      <c r="J67" s="91"/>
      <c r="K67" s="91"/>
      <c r="L67" s="91"/>
      <c r="M67" s="91"/>
      <c r="N67" s="91"/>
      <c r="O67" s="91"/>
      <c r="P67" s="91"/>
      <c r="Q67" s="91"/>
      <c r="R67" s="91"/>
      <c r="S67" s="91"/>
      <c r="T67" s="91"/>
      <c r="U67" s="91"/>
      <c r="V67" s="91"/>
      <c r="W67" s="225">
        <f t="shared" si="7"/>
        <v>0</v>
      </c>
      <c r="X67" s="134" t="str">
        <f t="shared" si="53"/>
        <v/>
      </c>
      <c r="Y67" s="92" t="b">
        <f t="shared" si="8"/>
        <v>0</v>
      </c>
      <c r="Z67" s="92" t="str">
        <f t="shared" si="54"/>
        <v/>
      </c>
      <c r="AA67" s="92" t="b">
        <f t="shared" si="55"/>
        <v>0</v>
      </c>
      <c r="AB67" s="92" t="str">
        <f t="shared" si="56"/>
        <v/>
      </c>
      <c r="AC67" s="13" t="b">
        <f t="shared" si="9"/>
        <v>0</v>
      </c>
      <c r="AD67" s="92" t="str">
        <f t="shared" si="57"/>
        <v/>
      </c>
      <c r="AE67" s="13" t="b">
        <f t="shared" si="58"/>
        <v>0</v>
      </c>
      <c r="AF67" s="92" t="str">
        <f t="shared" si="59"/>
        <v/>
      </c>
      <c r="AG67" s="13" t="b">
        <f t="shared" si="10"/>
        <v>0</v>
      </c>
      <c r="AH67" s="92" t="str">
        <f t="shared" si="60"/>
        <v/>
      </c>
      <c r="AI67" s="35" t="b">
        <f t="shared" si="11"/>
        <v>0</v>
      </c>
      <c r="AJ67" s="92" t="str">
        <f t="shared" si="61"/>
        <v/>
      </c>
      <c r="AK67" s="35" t="b">
        <f t="shared" si="12"/>
        <v>0</v>
      </c>
      <c r="AL67" s="92" t="str">
        <f t="shared" si="13"/>
        <v/>
      </c>
      <c r="AM67" s="35" t="b">
        <f t="shared" si="14"/>
        <v>0</v>
      </c>
      <c r="AN67" s="92" t="str">
        <f t="shared" si="15"/>
        <v/>
      </c>
      <c r="AO67" s="13" t="b">
        <f t="shared" si="16"/>
        <v>0</v>
      </c>
      <c r="AP67" s="92" t="str">
        <f t="shared" si="15"/>
        <v/>
      </c>
      <c r="AQ67" s="14">
        <f t="shared" si="17"/>
        <v>0</v>
      </c>
      <c r="AR67" s="14">
        <f t="shared" si="18"/>
        <v>0</v>
      </c>
      <c r="AS67" s="16">
        <f t="shared" si="76"/>
        <v>0</v>
      </c>
      <c r="AT67" s="16">
        <f t="shared" si="76"/>
        <v>0</v>
      </c>
      <c r="AU67" s="16">
        <f t="shared" si="76"/>
        <v>0</v>
      </c>
      <c r="AV67" s="16">
        <f t="shared" si="76"/>
        <v>0</v>
      </c>
      <c r="AW67" s="16">
        <f t="shared" si="76"/>
        <v>0</v>
      </c>
      <c r="AX67" s="16">
        <f t="shared" si="76"/>
        <v>0</v>
      </c>
      <c r="AY67" s="16">
        <f t="shared" si="76"/>
        <v>0</v>
      </c>
      <c r="AZ67" s="16"/>
      <c r="BA67" s="16"/>
      <c r="BB67" s="93">
        <f t="shared" si="62"/>
        <v>0</v>
      </c>
      <c r="BC67" s="93">
        <f t="shared" si="63"/>
        <v>0</v>
      </c>
      <c r="BD67" s="93">
        <f t="shared" si="64"/>
        <v>0</v>
      </c>
      <c r="BE67" s="158">
        <f t="shared" si="65"/>
        <v>0</v>
      </c>
      <c r="BF67" s="159">
        <f t="shared" si="66"/>
        <v>0</v>
      </c>
      <c r="BG67" s="159">
        <f t="shared" si="20"/>
        <v>0</v>
      </c>
      <c r="BH67" s="159">
        <f t="shared" si="21"/>
        <v>0</v>
      </c>
      <c r="BI67" s="159">
        <f t="shared" si="22"/>
        <v>0</v>
      </c>
      <c r="BJ67" s="159">
        <f t="shared" si="23"/>
        <v>0</v>
      </c>
      <c r="BK67" s="159">
        <f t="shared" si="24"/>
        <v>0</v>
      </c>
      <c r="BL67" s="159">
        <f t="shared" si="25"/>
        <v>0</v>
      </c>
      <c r="BM67" s="159">
        <f t="shared" si="73"/>
        <v>0</v>
      </c>
      <c r="BN67" s="159">
        <f t="shared" si="73"/>
        <v>0</v>
      </c>
      <c r="BO67" s="205" t="b">
        <f t="shared" si="26"/>
        <v>0</v>
      </c>
      <c r="BP67" s="214">
        <f t="shared" si="27"/>
        <v>0</v>
      </c>
      <c r="BQ67" s="160">
        <f t="shared" si="28"/>
        <v>0</v>
      </c>
      <c r="BR67" s="160">
        <f t="shared" si="29"/>
        <v>0</v>
      </c>
      <c r="BS67" s="160">
        <f t="shared" si="30"/>
        <v>0</v>
      </c>
      <c r="BT67" s="160">
        <f t="shared" si="31"/>
        <v>0</v>
      </c>
      <c r="BU67" s="160">
        <f t="shared" si="32"/>
        <v>0</v>
      </c>
      <c r="BV67" s="215">
        <f t="shared" si="33"/>
        <v>0</v>
      </c>
      <c r="BW67" s="217">
        <f t="shared" si="34"/>
        <v>0</v>
      </c>
      <c r="BX67" s="206">
        <f t="shared" si="35"/>
        <v>0</v>
      </c>
      <c r="BY67" s="206">
        <f t="shared" si="36"/>
        <v>0</v>
      </c>
      <c r="BZ67" s="206">
        <f t="shared" si="37"/>
        <v>0</v>
      </c>
      <c r="CA67" s="206">
        <f t="shared" si="38"/>
        <v>0</v>
      </c>
      <c r="CB67" s="206">
        <f t="shared" si="39"/>
        <v>0</v>
      </c>
      <c r="CC67" s="218">
        <f t="shared" si="40"/>
        <v>0</v>
      </c>
      <c r="CD67" s="216" t="e">
        <f t="shared" si="41"/>
        <v>#VALUE!</v>
      </c>
      <c r="CE67" s="94" t="e">
        <f t="shared" si="42"/>
        <v>#VALUE!</v>
      </c>
      <c r="CF67" s="94" t="e">
        <f t="shared" si="43"/>
        <v>#VALUE!</v>
      </c>
      <c r="CG67" s="95" t="e">
        <f t="shared" si="44"/>
        <v>#VALUE!</v>
      </c>
      <c r="CH67" s="95" t="e">
        <f t="shared" si="67"/>
        <v>#VALUE!</v>
      </c>
      <c r="CI67" s="95" t="b">
        <f t="shared" si="70"/>
        <v>0</v>
      </c>
      <c r="CJ67" s="76" t="str">
        <f t="shared" si="45"/>
        <v/>
      </c>
      <c r="CK67" s="94" t="e" cm="1">
        <f t="array" aca="1" ref="CK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CL67" s="94" t="str">
        <f t="shared" si="46"/>
        <v/>
      </c>
      <c r="CM67" s="96" t="b">
        <f t="shared" si="47"/>
        <v>0</v>
      </c>
      <c r="CN67" s="130" t="b">
        <f>IFERROR(MATCH(D67,'Avtal för korttidsarbete'!$G$13:$G$1012,0),TRUE)</f>
        <v>1</v>
      </c>
      <c r="CO67" s="130" t="b">
        <f t="shared" si="48"/>
        <v>0</v>
      </c>
      <c r="CP67" s="131" t="str" cm="1">
        <f t="array" ref="CP67">IF(CN67=TRUE,"x",INDEX('Avtal för korttidsarbete'!$E$13:$E$1012,$CN67))</f>
        <v>x</v>
      </c>
      <c r="CQ67" s="131" t="str" cm="1">
        <f t="array" ref="CQ67">IF(CN67=TRUE,"x",INDEX('Avtal för korttidsarbete'!$F$13:$F$1012,$CN67))</f>
        <v>x</v>
      </c>
      <c r="CR67" s="130" t="b">
        <f t="shared" si="49"/>
        <v>0</v>
      </c>
      <c r="CS67" s="165">
        <f t="shared" si="68"/>
        <v>0</v>
      </c>
      <c r="CT67" s="165">
        <f t="shared" si="69"/>
        <v>0</v>
      </c>
      <c r="CU67" s="130" t="b">
        <f t="shared" si="50"/>
        <v>0</v>
      </c>
      <c r="CV67" s="131">
        <f t="shared" si="51"/>
        <v>0</v>
      </c>
      <c r="CW67" s="165">
        <f t="shared" si="52"/>
        <v>0</v>
      </c>
      <c r="CX67" s="186" t="b">
        <f>IFERROR(INDEX('Avtal för korttidsarbete'!R:R,MATCH(D67,'Avtal för korttidsarbete'!$G:$G,0)),TRUE)</f>
        <v>1</v>
      </c>
      <c r="CY67" s="165" t="str">
        <f>IF(CX67,"-",INDEX('Avtal för korttidsarbete'!$D:$D,MATCH(D67,'Avtal för korttidsarbete'!$G:$G,0)))</f>
        <v>-</v>
      </c>
      <c r="CZ67" s="131" t="b">
        <f>IFERROR(G67&gt;INDEX(Uppsägningar!E:E,MATCH(C67,Uppsägningar!C:C,0)),FALSE)</f>
        <v>0</v>
      </c>
    </row>
    <row r="68" spans="1:104" s="30" customFormat="1" x14ac:dyDescent="0.25">
      <c r="A68" s="19">
        <v>53</v>
      </c>
      <c r="B68" s="20"/>
      <c r="C68" s="189"/>
      <c r="D68" s="69"/>
      <c r="E68" s="171">
        <f>IFERROR(INDEX(Admin!$C$7:$C$10,MATCH(CY68,TblNivåValTExt,0)),0)</f>
        <v>0</v>
      </c>
      <c r="F68" s="1"/>
      <c r="G68" s="1"/>
      <c r="H68" s="90"/>
      <c r="I68" s="91"/>
      <c r="J68" s="91"/>
      <c r="K68" s="91"/>
      <c r="L68" s="91"/>
      <c r="M68" s="91"/>
      <c r="N68" s="91"/>
      <c r="O68" s="91"/>
      <c r="P68" s="91"/>
      <c r="Q68" s="91"/>
      <c r="R68" s="91"/>
      <c r="S68" s="91"/>
      <c r="T68" s="91"/>
      <c r="U68" s="91"/>
      <c r="V68" s="91"/>
      <c r="W68" s="225">
        <f t="shared" si="7"/>
        <v>0</v>
      </c>
      <c r="X68" s="134" t="str">
        <f t="shared" si="53"/>
        <v/>
      </c>
      <c r="Y68" s="92" t="b">
        <f t="shared" si="8"/>
        <v>0</v>
      </c>
      <c r="Z68" s="92" t="str">
        <f t="shared" si="54"/>
        <v/>
      </c>
      <c r="AA68" s="92" t="b">
        <f t="shared" si="55"/>
        <v>0</v>
      </c>
      <c r="AB68" s="92" t="str">
        <f t="shared" si="56"/>
        <v/>
      </c>
      <c r="AC68" s="13" t="b">
        <f t="shared" si="9"/>
        <v>0</v>
      </c>
      <c r="AD68" s="92" t="str">
        <f t="shared" si="57"/>
        <v/>
      </c>
      <c r="AE68" s="13" t="b">
        <f t="shared" si="58"/>
        <v>0</v>
      </c>
      <c r="AF68" s="92" t="str">
        <f t="shared" si="59"/>
        <v/>
      </c>
      <c r="AG68" s="13" t="b">
        <f t="shared" si="10"/>
        <v>0</v>
      </c>
      <c r="AH68" s="92" t="str">
        <f t="shared" si="60"/>
        <v/>
      </c>
      <c r="AI68" s="35" t="b">
        <f t="shared" si="11"/>
        <v>0</v>
      </c>
      <c r="AJ68" s="92" t="str">
        <f t="shared" si="61"/>
        <v/>
      </c>
      <c r="AK68" s="35" t="b">
        <f t="shared" si="12"/>
        <v>0</v>
      </c>
      <c r="AL68" s="92" t="str">
        <f t="shared" si="13"/>
        <v/>
      </c>
      <c r="AM68" s="35" t="b">
        <f t="shared" si="14"/>
        <v>0</v>
      </c>
      <c r="AN68" s="92" t="str">
        <f t="shared" si="15"/>
        <v/>
      </c>
      <c r="AO68" s="13" t="b">
        <f t="shared" si="16"/>
        <v>0</v>
      </c>
      <c r="AP68" s="92" t="str">
        <f t="shared" si="15"/>
        <v/>
      </c>
      <c r="AQ68" s="14">
        <f t="shared" si="17"/>
        <v>0</v>
      </c>
      <c r="AR68" s="14">
        <f t="shared" si="18"/>
        <v>0</v>
      </c>
      <c r="AS68" s="16">
        <f t="shared" si="76"/>
        <v>0</v>
      </c>
      <c r="AT68" s="16">
        <f t="shared" si="76"/>
        <v>0</v>
      </c>
      <c r="AU68" s="16">
        <f t="shared" si="76"/>
        <v>0</v>
      </c>
      <c r="AV68" s="16">
        <f t="shared" si="76"/>
        <v>0</v>
      </c>
      <c r="AW68" s="16">
        <f t="shared" si="76"/>
        <v>0</v>
      </c>
      <c r="AX68" s="16">
        <f t="shared" si="76"/>
        <v>0</v>
      </c>
      <c r="AY68" s="16">
        <f t="shared" si="76"/>
        <v>0</v>
      </c>
      <c r="AZ68" s="16"/>
      <c r="BA68" s="16"/>
      <c r="BB68" s="93">
        <f t="shared" si="62"/>
        <v>0</v>
      </c>
      <c r="BC68" s="93">
        <f t="shared" si="63"/>
        <v>0</v>
      </c>
      <c r="BD68" s="93">
        <f t="shared" si="64"/>
        <v>0</v>
      </c>
      <c r="BE68" s="158">
        <f t="shared" si="65"/>
        <v>0</v>
      </c>
      <c r="BF68" s="159">
        <f t="shared" si="66"/>
        <v>0</v>
      </c>
      <c r="BG68" s="159">
        <f t="shared" si="20"/>
        <v>0</v>
      </c>
      <c r="BH68" s="159">
        <f t="shared" si="21"/>
        <v>0</v>
      </c>
      <c r="BI68" s="159">
        <f t="shared" si="22"/>
        <v>0</v>
      </c>
      <c r="BJ68" s="159">
        <f t="shared" si="23"/>
        <v>0</v>
      </c>
      <c r="BK68" s="159">
        <f t="shared" si="24"/>
        <v>0</v>
      </c>
      <c r="BL68" s="159">
        <f t="shared" si="25"/>
        <v>0</v>
      </c>
      <c r="BM68" s="159">
        <f t="shared" si="73"/>
        <v>0</v>
      </c>
      <c r="BN68" s="159">
        <f t="shared" si="73"/>
        <v>0</v>
      </c>
      <c r="BO68" s="205" t="b">
        <f t="shared" si="26"/>
        <v>0</v>
      </c>
      <c r="BP68" s="214">
        <f t="shared" si="27"/>
        <v>0</v>
      </c>
      <c r="BQ68" s="160">
        <f t="shared" si="28"/>
        <v>0</v>
      </c>
      <c r="BR68" s="160">
        <f t="shared" si="29"/>
        <v>0</v>
      </c>
      <c r="BS68" s="160">
        <f t="shared" si="30"/>
        <v>0</v>
      </c>
      <c r="BT68" s="160">
        <f t="shared" si="31"/>
        <v>0</v>
      </c>
      <c r="BU68" s="160">
        <f t="shared" si="32"/>
        <v>0</v>
      </c>
      <c r="BV68" s="215">
        <f t="shared" si="33"/>
        <v>0</v>
      </c>
      <c r="BW68" s="217">
        <f t="shared" si="34"/>
        <v>0</v>
      </c>
      <c r="BX68" s="206">
        <f t="shared" si="35"/>
        <v>0</v>
      </c>
      <c r="BY68" s="206">
        <f t="shared" si="36"/>
        <v>0</v>
      </c>
      <c r="BZ68" s="206">
        <f t="shared" si="37"/>
        <v>0</v>
      </c>
      <c r="CA68" s="206">
        <f t="shared" si="38"/>
        <v>0</v>
      </c>
      <c r="CB68" s="206">
        <f t="shared" si="39"/>
        <v>0</v>
      </c>
      <c r="CC68" s="218">
        <f t="shared" si="40"/>
        <v>0</v>
      </c>
      <c r="CD68" s="216" t="e">
        <f t="shared" si="41"/>
        <v>#VALUE!</v>
      </c>
      <c r="CE68" s="94" t="e">
        <f t="shared" si="42"/>
        <v>#VALUE!</v>
      </c>
      <c r="CF68" s="94" t="e">
        <f t="shared" si="43"/>
        <v>#VALUE!</v>
      </c>
      <c r="CG68" s="95" t="e">
        <f t="shared" si="44"/>
        <v>#VALUE!</v>
      </c>
      <c r="CH68" s="95" t="e">
        <f t="shared" si="67"/>
        <v>#VALUE!</v>
      </c>
      <c r="CI68" s="95" t="b">
        <f t="shared" si="70"/>
        <v>0</v>
      </c>
      <c r="CJ68" s="76" t="str">
        <f t="shared" si="45"/>
        <v/>
      </c>
      <c r="CK68" s="94" t="e" cm="1">
        <f t="array" aca="1" ref="CK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CL68" s="94" t="str">
        <f t="shared" si="46"/>
        <v/>
      </c>
      <c r="CM68" s="96" t="b">
        <f t="shared" si="47"/>
        <v>0</v>
      </c>
      <c r="CN68" s="130" t="b">
        <f>IFERROR(MATCH(D68,'Avtal för korttidsarbete'!$G$13:$G$1012,0),TRUE)</f>
        <v>1</v>
      </c>
      <c r="CO68" s="130" t="b">
        <f t="shared" si="48"/>
        <v>0</v>
      </c>
      <c r="CP68" s="131" t="str" cm="1">
        <f t="array" ref="CP68">IF(CN68=TRUE,"x",INDEX('Avtal för korttidsarbete'!$E$13:$E$1012,$CN68))</f>
        <v>x</v>
      </c>
      <c r="CQ68" s="131" t="str" cm="1">
        <f t="array" ref="CQ68">IF(CN68=TRUE,"x",INDEX('Avtal för korttidsarbete'!$F$13:$F$1012,$CN68))</f>
        <v>x</v>
      </c>
      <c r="CR68" s="130" t="b">
        <f t="shared" si="49"/>
        <v>0</v>
      </c>
      <c r="CS68" s="165">
        <f t="shared" si="68"/>
        <v>0</v>
      </c>
      <c r="CT68" s="165">
        <f t="shared" si="69"/>
        <v>0</v>
      </c>
      <c r="CU68" s="130" t="b">
        <f t="shared" si="50"/>
        <v>0</v>
      </c>
      <c r="CV68" s="131">
        <f t="shared" si="51"/>
        <v>0</v>
      </c>
      <c r="CW68" s="165">
        <f t="shared" si="52"/>
        <v>0</v>
      </c>
      <c r="CX68" s="186" t="b">
        <f>IFERROR(INDEX('Avtal för korttidsarbete'!R:R,MATCH(D68,'Avtal för korttidsarbete'!$G:$G,0)),TRUE)</f>
        <v>1</v>
      </c>
      <c r="CY68" s="165" t="str">
        <f>IF(CX68,"-",INDEX('Avtal för korttidsarbete'!$D:$D,MATCH(D68,'Avtal för korttidsarbete'!$G:$G,0)))</f>
        <v>-</v>
      </c>
      <c r="CZ68" s="131" t="b">
        <f>IFERROR(G68&gt;INDEX(Uppsägningar!E:E,MATCH(C68,Uppsägningar!C:C,0)),FALSE)</f>
        <v>0</v>
      </c>
    </row>
    <row r="69" spans="1:104" s="30" customFormat="1" x14ac:dyDescent="0.25">
      <c r="A69" s="19">
        <v>54</v>
      </c>
      <c r="B69" s="20"/>
      <c r="C69" s="189"/>
      <c r="D69" s="69"/>
      <c r="E69" s="171">
        <f>IFERROR(INDEX(Admin!$C$7:$C$10,MATCH(CY69,TblNivåValTExt,0)),0)</f>
        <v>0</v>
      </c>
      <c r="F69" s="1"/>
      <c r="G69" s="1"/>
      <c r="H69" s="90"/>
      <c r="I69" s="91"/>
      <c r="J69" s="91"/>
      <c r="K69" s="91"/>
      <c r="L69" s="91"/>
      <c r="M69" s="91"/>
      <c r="N69" s="91"/>
      <c r="O69" s="91"/>
      <c r="P69" s="91"/>
      <c r="Q69" s="91"/>
      <c r="R69" s="91"/>
      <c r="S69" s="91"/>
      <c r="T69" s="91"/>
      <c r="U69" s="91"/>
      <c r="V69" s="91"/>
      <c r="W69" s="225">
        <f t="shared" si="7"/>
        <v>0</v>
      </c>
      <c r="X69" s="134" t="str">
        <f t="shared" si="53"/>
        <v/>
      </c>
      <c r="Y69" s="92" t="b">
        <f t="shared" si="8"/>
        <v>0</v>
      </c>
      <c r="Z69" s="92" t="str">
        <f t="shared" si="54"/>
        <v/>
      </c>
      <c r="AA69" s="92" t="b">
        <f t="shared" si="55"/>
        <v>0</v>
      </c>
      <c r="AB69" s="92" t="str">
        <f t="shared" si="56"/>
        <v/>
      </c>
      <c r="AC69" s="13" t="b">
        <f t="shared" si="9"/>
        <v>0</v>
      </c>
      <c r="AD69" s="92" t="str">
        <f t="shared" si="57"/>
        <v/>
      </c>
      <c r="AE69" s="13" t="b">
        <f t="shared" si="58"/>
        <v>0</v>
      </c>
      <c r="AF69" s="92" t="str">
        <f t="shared" si="59"/>
        <v/>
      </c>
      <c r="AG69" s="13" t="b">
        <f t="shared" si="10"/>
        <v>0</v>
      </c>
      <c r="AH69" s="92" t="str">
        <f t="shared" si="60"/>
        <v/>
      </c>
      <c r="AI69" s="35" t="b">
        <f t="shared" si="11"/>
        <v>0</v>
      </c>
      <c r="AJ69" s="92" t="str">
        <f t="shared" si="61"/>
        <v/>
      </c>
      <c r="AK69" s="35" t="b">
        <f t="shared" si="12"/>
        <v>0</v>
      </c>
      <c r="AL69" s="92" t="str">
        <f t="shared" si="13"/>
        <v/>
      </c>
      <c r="AM69" s="35" t="b">
        <f t="shared" si="14"/>
        <v>0</v>
      </c>
      <c r="AN69" s="92" t="str">
        <f t="shared" si="15"/>
        <v/>
      </c>
      <c r="AO69" s="13" t="b">
        <f t="shared" si="16"/>
        <v>0</v>
      </c>
      <c r="AP69" s="92" t="str">
        <f t="shared" si="15"/>
        <v/>
      </c>
      <c r="AQ69" s="14">
        <f t="shared" si="17"/>
        <v>0</v>
      </c>
      <c r="AR69" s="14">
        <f t="shared" si="18"/>
        <v>0</v>
      </c>
      <c r="AS69" s="16">
        <f t="shared" si="76"/>
        <v>0</v>
      </c>
      <c r="AT69" s="16">
        <f t="shared" si="76"/>
        <v>0</v>
      </c>
      <c r="AU69" s="16">
        <f t="shared" si="76"/>
        <v>0</v>
      </c>
      <c r="AV69" s="16">
        <f t="shared" si="76"/>
        <v>0</v>
      </c>
      <c r="AW69" s="16">
        <f t="shared" si="76"/>
        <v>0</v>
      </c>
      <c r="AX69" s="16">
        <f t="shared" si="76"/>
        <v>0</v>
      </c>
      <c r="AY69" s="16">
        <f t="shared" si="76"/>
        <v>0</v>
      </c>
      <c r="AZ69" s="16"/>
      <c r="BA69" s="16"/>
      <c r="BB69" s="93">
        <f t="shared" si="62"/>
        <v>0</v>
      </c>
      <c r="BC69" s="93">
        <f t="shared" si="63"/>
        <v>0</v>
      </c>
      <c r="BD69" s="93">
        <f t="shared" si="64"/>
        <v>0</v>
      </c>
      <c r="BE69" s="158">
        <f t="shared" si="65"/>
        <v>0</v>
      </c>
      <c r="BF69" s="159">
        <f t="shared" si="66"/>
        <v>0</v>
      </c>
      <c r="BG69" s="159">
        <f t="shared" si="20"/>
        <v>0</v>
      </c>
      <c r="BH69" s="159">
        <f t="shared" si="21"/>
        <v>0</v>
      </c>
      <c r="BI69" s="159">
        <f t="shared" si="22"/>
        <v>0</v>
      </c>
      <c r="BJ69" s="159">
        <f t="shared" si="23"/>
        <v>0</v>
      </c>
      <c r="BK69" s="159">
        <f t="shared" si="24"/>
        <v>0</v>
      </c>
      <c r="BL69" s="159">
        <f t="shared" si="25"/>
        <v>0</v>
      </c>
      <c r="BM69" s="159">
        <f t="shared" si="73"/>
        <v>0</v>
      </c>
      <c r="BN69" s="159">
        <f t="shared" si="73"/>
        <v>0</v>
      </c>
      <c r="BO69" s="205" t="b">
        <f t="shared" si="26"/>
        <v>0</v>
      </c>
      <c r="BP69" s="214">
        <f t="shared" si="27"/>
        <v>0</v>
      </c>
      <c r="BQ69" s="160">
        <f t="shared" si="28"/>
        <v>0</v>
      </c>
      <c r="BR69" s="160">
        <f t="shared" si="29"/>
        <v>0</v>
      </c>
      <c r="BS69" s="160">
        <f t="shared" si="30"/>
        <v>0</v>
      </c>
      <c r="BT69" s="160">
        <f t="shared" si="31"/>
        <v>0</v>
      </c>
      <c r="BU69" s="160">
        <f t="shared" si="32"/>
        <v>0</v>
      </c>
      <c r="BV69" s="215">
        <f t="shared" si="33"/>
        <v>0</v>
      </c>
      <c r="BW69" s="217">
        <f t="shared" si="34"/>
        <v>0</v>
      </c>
      <c r="BX69" s="206">
        <f t="shared" si="35"/>
        <v>0</v>
      </c>
      <c r="BY69" s="206">
        <f t="shared" si="36"/>
        <v>0</v>
      </c>
      <c r="BZ69" s="206">
        <f t="shared" si="37"/>
        <v>0</v>
      </c>
      <c r="CA69" s="206">
        <f t="shared" si="38"/>
        <v>0</v>
      </c>
      <c r="CB69" s="206">
        <f t="shared" si="39"/>
        <v>0</v>
      </c>
      <c r="CC69" s="218">
        <f t="shared" si="40"/>
        <v>0</v>
      </c>
      <c r="CD69" s="216" t="e">
        <f t="shared" si="41"/>
        <v>#VALUE!</v>
      </c>
      <c r="CE69" s="94" t="e">
        <f t="shared" si="42"/>
        <v>#VALUE!</v>
      </c>
      <c r="CF69" s="94" t="e">
        <f t="shared" si="43"/>
        <v>#VALUE!</v>
      </c>
      <c r="CG69" s="95" t="e">
        <f t="shared" si="44"/>
        <v>#VALUE!</v>
      </c>
      <c r="CH69" s="95" t="e">
        <f t="shared" si="67"/>
        <v>#VALUE!</v>
      </c>
      <c r="CI69" s="95" t="b">
        <f t="shared" si="70"/>
        <v>0</v>
      </c>
      <c r="CJ69" s="76" t="str">
        <f t="shared" si="45"/>
        <v/>
      </c>
      <c r="CK69" s="94" t="e" cm="1">
        <f t="array" aca="1" ref="CK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CL69" s="94" t="str">
        <f t="shared" si="46"/>
        <v/>
      </c>
      <c r="CM69" s="96" t="b">
        <f t="shared" si="47"/>
        <v>0</v>
      </c>
      <c r="CN69" s="130" t="b">
        <f>IFERROR(MATCH(D69,'Avtal för korttidsarbete'!$G$13:$G$1012,0),TRUE)</f>
        <v>1</v>
      </c>
      <c r="CO69" s="130" t="b">
        <f t="shared" si="48"/>
        <v>0</v>
      </c>
      <c r="CP69" s="131" t="str" cm="1">
        <f t="array" ref="CP69">IF(CN69=TRUE,"x",INDEX('Avtal för korttidsarbete'!$E$13:$E$1012,$CN69))</f>
        <v>x</v>
      </c>
      <c r="CQ69" s="131" t="str" cm="1">
        <f t="array" ref="CQ69">IF(CN69=TRUE,"x",INDEX('Avtal för korttidsarbete'!$F$13:$F$1012,$CN69))</f>
        <v>x</v>
      </c>
      <c r="CR69" s="130" t="b">
        <f t="shared" si="49"/>
        <v>0</v>
      </c>
      <c r="CS69" s="165">
        <f t="shared" si="68"/>
        <v>0</v>
      </c>
      <c r="CT69" s="165">
        <f t="shared" si="69"/>
        <v>0</v>
      </c>
      <c r="CU69" s="130" t="b">
        <f t="shared" si="50"/>
        <v>0</v>
      </c>
      <c r="CV69" s="131">
        <f t="shared" si="51"/>
        <v>0</v>
      </c>
      <c r="CW69" s="165">
        <f t="shared" si="52"/>
        <v>0</v>
      </c>
      <c r="CX69" s="186" t="b">
        <f>IFERROR(INDEX('Avtal för korttidsarbete'!R:R,MATCH(D69,'Avtal för korttidsarbete'!$G:$G,0)),TRUE)</f>
        <v>1</v>
      </c>
      <c r="CY69" s="165" t="str">
        <f>IF(CX69,"-",INDEX('Avtal för korttidsarbete'!$D:$D,MATCH(D69,'Avtal för korttidsarbete'!$G:$G,0)))</f>
        <v>-</v>
      </c>
      <c r="CZ69" s="131" t="b">
        <f>IFERROR(G69&gt;INDEX(Uppsägningar!E:E,MATCH(C69,Uppsägningar!C:C,0)),FALSE)</f>
        <v>0</v>
      </c>
    </row>
    <row r="70" spans="1:104" s="30" customFormat="1" x14ac:dyDescent="0.25">
      <c r="A70" s="19">
        <v>55</v>
      </c>
      <c r="B70" s="20"/>
      <c r="C70" s="189"/>
      <c r="D70" s="69"/>
      <c r="E70" s="171">
        <f>IFERROR(INDEX(Admin!$C$7:$C$10,MATCH(CY70,TblNivåValTExt,0)),0)</f>
        <v>0</v>
      </c>
      <c r="F70" s="1"/>
      <c r="G70" s="1"/>
      <c r="H70" s="90"/>
      <c r="I70" s="91"/>
      <c r="J70" s="91"/>
      <c r="K70" s="91"/>
      <c r="L70" s="91"/>
      <c r="M70" s="91"/>
      <c r="N70" s="91"/>
      <c r="O70" s="91"/>
      <c r="P70" s="91"/>
      <c r="Q70" s="91"/>
      <c r="R70" s="91"/>
      <c r="S70" s="91"/>
      <c r="T70" s="91"/>
      <c r="U70" s="91"/>
      <c r="V70" s="91"/>
      <c r="W70" s="225">
        <f t="shared" si="7"/>
        <v>0</v>
      </c>
      <c r="X70" s="134" t="str">
        <f t="shared" si="53"/>
        <v/>
      </c>
      <c r="Y70" s="92" t="b">
        <f t="shared" si="8"/>
        <v>0</v>
      </c>
      <c r="Z70" s="92" t="str">
        <f t="shared" si="54"/>
        <v/>
      </c>
      <c r="AA70" s="92" t="b">
        <f t="shared" si="55"/>
        <v>0</v>
      </c>
      <c r="AB70" s="92" t="str">
        <f t="shared" si="56"/>
        <v/>
      </c>
      <c r="AC70" s="13" t="b">
        <f t="shared" si="9"/>
        <v>0</v>
      </c>
      <c r="AD70" s="92" t="str">
        <f t="shared" si="57"/>
        <v/>
      </c>
      <c r="AE70" s="13" t="b">
        <f t="shared" si="58"/>
        <v>0</v>
      </c>
      <c r="AF70" s="92" t="str">
        <f t="shared" si="59"/>
        <v/>
      </c>
      <c r="AG70" s="13" t="b">
        <f t="shared" si="10"/>
        <v>0</v>
      </c>
      <c r="AH70" s="92" t="str">
        <f t="shared" si="60"/>
        <v/>
      </c>
      <c r="AI70" s="35" t="b">
        <f t="shared" si="11"/>
        <v>0</v>
      </c>
      <c r="AJ70" s="92" t="str">
        <f t="shared" si="61"/>
        <v/>
      </c>
      <c r="AK70" s="35" t="b">
        <f t="shared" si="12"/>
        <v>0</v>
      </c>
      <c r="AL70" s="92" t="str">
        <f t="shared" si="13"/>
        <v/>
      </c>
      <c r="AM70" s="35" t="b">
        <f t="shared" si="14"/>
        <v>0</v>
      </c>
      <c r="AN70" s="92" t="str">
        <f t="shared" si="15"/>
        <v/>
      </c>
      <c r="AO70" s="13" t="b">
        <f t="shared" si="16"/>
        <v>0</v>
      </c>
      <c r="AP70" s="92" t="str">
        <f t="shared" si="15"/>
        <v/>
      </c>
      <c r="AQ70" s="14">
        <f t="shared" si="17"/>
        <v>0</v>
      </c>
      <c r="AR70" s="14">
        <f t="shared" si="18"/>
        <v>0</v>
      </c>
      <c r="AS70" s="16">
        <f t="shared" si="76"/>
        <v>0</v>
      </c>
      <c r="AT70" s="16">
        <f t="shared" si="76"/>
        <v>0</v>
      </c>
      <c r="AU70" s="16">
        <f t="shared" si="76"/>
        <v>0</v>
      </c>
      <c r="AV70" s="16">
        <f t="shared" si="76"/>
        <v>0</v>
      </c>
      <c r="AW70" s="16">
        <f t="shared" si="76"/>
        <v>0</v>
      </c>
      <c r="AX70" s="16">
        <f t="shared" si="76"/>
        <v>0</v>
      </c>
      <c r="AY70" s="16">
        <f t="shared" si="76"/>
        <v>0</v>
      </c>
      <c r="AZ70" s="16"/>
      <c r="BA70" s="16"/>
      <c r="BB70" s="93">
        <f t="shared" si="62"/>
        <v>0</v>
      </c>
      <c r="BC70" s="93">
        <f t="shared" si="63"/>
        <v>0</v>
      </c>
      <c r="BD70" s="93">
        <f t="shared" si="64"/>
        <v>0</v>
      </c>
      <c r="BE70" s="158">
        <f t="shared" si="65"/>
        <v>0</v>
      </c>
      <c r="BF70" s="159">
        <f t="shared" si="66"/>
        <v>0</v>
      </c>
      <c r="BG70" s="159">
        <f t="shared" si="20"/>
        <v>0</v>
      </c>
      <c r="BH70" s="159">
        <f t="shared" si="21"/>
        <v>0</v>
      </c>
      <c r="BI70" s="159">
        <f t="shared" si="22"/>
        <v>0</v>
      </c>
      <c r="BJ70" s="159">
        <f t="shared" si="23"/>
        <v>0</v>
      </c>
      <c r="BK70" s="159">
        <f t="shared" si="24"/>
        <v>0</v>
      </c>
      <c r="BL70" s="159">
        <f t="shared" si="25"/>
        <v>0</v>
      </c>
      <c r="BM70" s="159">
        <f t="shared" si="73"/>
        <v>0</v>
      </c>
      <c r="BN70" s="159">
        <f t="shared" si="73"/>
        <v>0</v>
      </c>
      <c r="BO70" s="205" t="b">
        <f t="shared" si="26"/>
        <v>0</v>
      </c>
      <c r="BP70" s="214">
        <f t="shared" si="27"/>
        <v>0</v>
      </c>
      <c r="BQ70" s="160">
        <f t="shared" si="28"/>
        <v>0</v>
      </c>
      <c r="BR70" s="160">
        <f t="shared" si="29"/>
        <v>0</v>
      </c>
      <c r="BS70" s="160">
        <f t="shared" si="30"/>
        <v>0</v>
      </c>
      <c r="BT70" s="160">
        <f t="shared" si="31"/>
        <v>0</v>
      </c>
      <c r="BU70" s="160">
        <f t="shared" si="32"/>
        <v>0</v>
      </c>
      <c r="BV70" s="215">
        <f t="shared" si="33"/>
        <v>0</v>
      </c>
      <c r="BW70" s="217">
        <f t="shared" si="34"/>
        <v>0</v>
      </c>
      <c r="BX70" s="206">
        <f t="shared" si="35"/>
        <v>0</v>
      </c>
      <c r="BY70" s="206">
        <f t="shared" si="36"/>
        <v>0</v>
      </c>
      <c r="BZ70" s="206">
        <f t="shared" si="37"/>
        <v>0</v>
      </c>
      <c r="CA70" s="206">
        <f t="shared" si="38"/>
        <v>0</v>
      </c>
      <c r="CB70" s="206">
        <f t="shared" si="39"/>
        <v>0</v>
      </c>
      <c r="CC70" s="218">
        <f t="shared" si="40"/>
        <v>0</v>
      </c>
      <c r="CD70" s="216" t="e">
        <f t="shared" si="41"/>
        <v>#VALUE!</v>
      </c>
      <c r="CE70" s="94" t="e">
        <f t="shared" si="42"/>
        <v>#VALUE!</v>
      </c>
      <c r="CF70" s="94" t="e">
        <f t="shared" si="43"/>
        <v>#VALUE!</v>
      </c>
      <c r="CG70" s="95" t="e">
        <f t="shared" si="44"/>
        <v>#VALUE!</v>
      </c>
      <c r="CH70" s="95" t="e">
        <f t="shared" si="67"/>
        <v>#VALUE!</v>
      </c>
      <c r="CI70" s="95" t="b">
        <f t="shared" si="70"/>
        <v>0</v>
      </c>
      <c r="CJ70" s="76" t="str">
        <f t="shared" si="45"/>
        <v/>
      </c>
      <c r="CK70" s="94" t="e" cm="1">
        <f t="array" aca="1" ref="CK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CL70" s="94" t="str">
        <f t="shared" si="46"/>
        <v/>
      </c>
      <c r="CM70" s="96" t="b">
        <f t="shared" si="47"/>
        <v>0</v>
      </c>
      <c r="CN70" s="130" t="b">
        <f>IFERROR(MATCH(D70,'Avtal för korttidsarbete'!$G$13:$G$1012,0),TRUE)</f>
        <v>1</v>
      </c>
      <c r="CO70" s="130" t="b">
        <f t="shared" si="48"/>
        <v>0</v>
      </c>
      <c r="CP70" s="131" t="str" cm="1">
        <f t="array" ref="CP70">IF(CN70=TRUE,"x",INDEX('Avtal för korttidsarbete'!$E$13:$E$1012,$CN70))</f>
        <v>x</v>
      </c>
      <c r="CQ70" s="131" t="str" cm="1">
        <f t="array" ref="CQ70">IF(CN70=TRUE,"x",INDEX('Avtal för korttidsarbete'!$F$13:$F$1012,$CN70))</f>
        <v>x</v>
      </c>
      <c r="CR70" s="130" t="b">
        <f t="shared" si="49"/>
        <v>0</v>
      </c>
      <c r="CS70" s="165">
        <f t="shared" si="68"/>
        <v>0</v>
      </c>
      <c r="CT70" s="165">
        <f t="shared" si="69"/>
        <v>0</v>
      </c>
      <c r="CU70" s="130" t="b">
        <f t="shared" si="50"/>
        <v>0</v>
      </c>
      <c r="CV70" s="131">
        <f t="shared" si="51"/>
        <v>0</v>
      </c>
      <c r="CW70" s="165">
        <f t="shared" si="52"/>
        <v>0</v>
      </c>
      <c r="CX70" s="186" t="b">
        <f>IFERROR(INDEX('Avtal för korttidsarbete'!R:R,MATCH(D70,'Avtal för korttidsarbete'!$G:$G,0)),TRUE)</f>
        <v>1</v>
      </c>
      <c r="CY70" s="165" t="str">
        <f>IF(CX70,"-",INDEX('Avtal för korttidsarbete'!$D:$D,MATCH(D70,'Avtal för korttidsarbete'!$G:$G,0)))</f>
        <v>-</v>
      </c>
      <c r="CZ70" s="131" t="b">
        <f>IFERROR(G70&gt;INDEX(Uppsägningar!E:E,MATCH(C70,Uppsägningar!C:C,0)),FALSE)</f>
        <v>0</v>
      </c>
    </row>
    <row r="71" spans="1:104" s="30" customFormat="1" x14ac:dyDescent="0.25">
      <c r="A71" s="19">
        <v>56</v>
      </c>
      <c r="B71" s="20"/>
      <c r="C71" s="189"/>
      <c r="D71" s="69"/>
      <c r="E71" s="171">
        <f>IFERROR(INDEX(Admin!$C$7:$C$10,MATCH(CY71,TblNivåValTExt,0)),0)</f>
        <v>0</v>
      </c>
      <c r="F71" s="1"/>
      <c r="G71" s="1"/>
      <c r="H71" s="90"/>
      <c r="I71" s="91"/>
      <c r="J71" s="91"/>
      <c r="K71" s="91"/>
      <c r="L71" s="91"/>
      <c r="M71" s="91"/>
      <c r="N71" s="91"/>
      <c r="O71" s="91"/>
      <c r="P71" s="91"/>
      <c r="Q71" s="91"/>
      <c r="R71" s="91"/>
      <c r="S71" s="91"/>
      <c r="T71" s="91"/>
      <c r="U71" s="91"/>
      <c r="V71" s="91"/>
      <c r="W71" s="225">
        <f t="shared" si="7"/>
        <v>0</v>
      </c>
      <c r="X71" s="134" t="str">
        <f t="shared" si="53"/>
        <v/>
      </c>
      <c r="Y71" s="92" t="b">
        <f t="shared" si="8"/>
        <v>0</v>
      </c>
      <c r="Z71" s="92" t="str">
        <f t="shared" si="54"/>
        <v/>
      </c>
      <c r="AA71" s="92" t="b">
        <f t="shared" si="55"/>
        <v>0</v>
      </c>
      <c r="AB71" s="92" t="str">
        <f t="shared" si="56"/>
        <v/>
      </c>
      <c r="AC71" s="13" t="b">
        <f t="shared" si="9"/>
        <v>0</v>
      </c>
      <c r="AD71" s="92" t="str">
        <f t="shared" si="57"/>
        <v/>
      </c>
      <c r="AE71" s="13" t="b">
        <f t="shared" si="58"/>
        <v>0</v>
      </c>
      <c r="AF71" s="92" t="str">
        <f t="shared" si="59"/>
        <v/>
      </c>
      <c r="AG71" s="13" t="b">
        <f t="shared" si="10"/>
        <v>0</v>
      </c>
      <c r="AH71" s="92" t="str">
        <f t="shared" si="60"/>
        <v/>
      </c>
      <c r="AI71" s="35" t="b">
        <f t="shared" si="11"/>
        <v>0</v>
      </c>
      <c r="AJ71" s="92" t="str">
        <f t="shared" si="61"/>
        <v/>
      </c>
      <c r="AK71" s="35" t="b">
        <f t="shared" si="12"/>
        <v>0</v>
      </c>
      <c r="AL71" s="92" t="str">
        <f t="shared" si="13"/>
        <v/>
      </c>
      <c r="AM71" s="35" t="b">
        <f t="shared" si="14"/>
        <v>0</v>
      </c>
      <c r="AN71" s="92" t="str">
        <f t="shared" si="15"/>
        <v/>
      </c>
      <c r="AO71" s="13" t="b">
        <f t="shared" si="16"/>
        <v>0</v>
      </c>
      <c r="AP71" s="92" t="str">
        <f t="shared" si="15"/>
        <v/>
      </c>
      <c r="AQ71" s="14">
        <f t="shared" si="17"/>
        <v>0</v>
      </c>
      <c r="AR71" s="14">
        <f t="shared" si="18"/>
        <v>0</v>
      </c>
      <c r="AS71" s="16">
        <f t="shared" si="76"/>
        <v>0</v>
      </c>
      <c r="AT71" s="16">
        <f t="shared" si="76"/>
        <v>0</v>
      </c>
      <c r="AU71" s="16">
        <f t="shared" si="76"/>
        <v>0</v>
      </c>
      <c r="AV71" s="16">
        <f t="shared" si="76"/>
        <v>0</v>
      </c>
      <c r="AW71" s="16">
        <f t="shared" si="76"/>
        <v>0</v>
      </c>
      <c r="AX71" s="16">
        <f t="shared" si="76"/>
        <v>0</v>
      </c>
      <c r="AY71" s="16">
        <f t="shared" si="76"/>
        <v>0</v>
      </c>
      <c r="AZ71" s="16"/>
      <c r="BA71" s="16"/>
      <c r="BB71" s="93">
        <f t="shared" si="62"/>
        <v>0</v>
      </c>
      <c r="BC71" s="93">
        <f t="shared" si="63"/>
        <v>0</v>
      </c>
      <c r="BD71" s="93">
        <f t="shared" si="64"/>
        <v>0</v>
      </c>
      <c r="BE71" s="158">
        <f t="shared" si="65"/>
        <v>0</v>
      </c>
      <c r="BF71" s="159">
        <f t="shared" si="66"/>
        <v>0</v>
      </c>
      <c r="BG71" s="159">
        <f t="shared" si="20"/>
        <v>0</v>
      </c>
      <c r="BH71" s="159">
        <f t="shared" si="21"/>
        <v>0</v>
      </c>
      <c r="BI71" s="159">
        <f t="shared" si="22"/>
        <v>0</v>
      </c>
      <c r="BJ71" s="159">
        <f t="shared" si="23"/>
        <v>0</v>
      </c>
      <c r="BK71" s="159">
        <f t="shared" si="24"/>
        <v>0</v>
      </c>
      <c r="BL71" s="159">
        <f t="shared" si="25"/>
        <v>0</v>
      </c>
      <c r="BM71" s="159">
        <f t="shared" si="73"/>
        <v>0</v>
      </c>
      <c r="BN71" s="159">
        <f t="shared" si="73"/>
        <v>0</v>
      </c>
      <c r="BO71" s="205" t="b">
        <f t="shared" si="26"/>
        <v>0</v>
      </c>
      <c r="BP71" s="214">
        <f t="shared" si="27"/>
        <v>0</v>
      </c>
      <c r="BQ71" s="160">
        <f t="shared" si="28"/>
        <v>0</v>
      </c>
      <c r="BR71" s="160">
        <f t="shared" si="29"/>
        <v>0</v>
      </c>
      <c r="BS71" s="160">
        <f t="shared" si="30"/>
        <v>0</v>
      </c>
      <c r="BT71" s="160">
        <f t="shared" si="31"/>
        <v>0</v>
      </c>
      <c r="BU71" s="160">
        <f t="shared" si="32"/>
        <v>0</v>
      </c>
      <c r="BV71" s="215">
        <f t="shared" si="33"/>
        <v>0</v>
      </c>
      <c r="BW71" s="217">
        <f t="shared" si="34"/>
        <v>0</v>
      </c>
      <c r="BX71" s="206">
        <f t="shared" si="35"/>
        <v>0</v>
      </c>
      <c r="BY71" s="206">
        <f t="shared" si="36"/>
        <v>0</v>
      </c>
      <c r="BZ71" s="206">
        <f t="shared" si="37"/>
        <v>0</v>
      </c>
      <c r="CA71" s="206">
        <f t="shared" si="38"/>
        <v>0</v>
      </c>
      <c r="CB71" s="206">
        <f t="shared" si="39"/>
        <v>0</v>
      </c>
      <c r="CC71" s="218">
        <f t="shared" si="40"/>
        <v>0</v>
      </c>
      <c r="CD71" s="216" t="e">
        <f t="shared" si="41"/>
        <v>#VALUE!</v>
      </c>
      <c r="CE71" s="94" t="e">
        <f t="shared" si="42"/>
        <v>#VALUE!</v>
      </c>
      <c r="CF71" s="94" t="e">
        <f t="shared" si="43"/>
        <v>#VALUE!</v>
      </c>
      <c r="CG71" s="95" t="e">
        <f t="shared" si="44"/>
        <v>#VALUE!</v>
      </c>
      <c r="CH71" s="95" t="e">
        <f t="shared" si="67"/>
        <v>#VALUE!</v>
      </c>
      <c r="CI71" s="95" t="b">
        <f t="shared" si="70"/>
        <v>0</v>
      </c>
      <c r="CJ71" s="76" t="str">
        <f t="shared" si="45"/>
        <v/>
      </c>
      <c r="CK71" s="94" t="e" cm="1">
        <f t="array" aca="1" ref="CK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CL71" s="94" t="str">
        <f t="shared" si="46"/>
        <v/>
      </c>
      <c r="CM71" s="96" t="b">
        <f t="shared" si="47"/>
        <v>0</v>
      </c>
      <c r="CN71" s="130" t="b">
        <f>IFERROR(MATCH(D71,'Avtal för korttidsarbete'!$G$13:$G$1012,0),TRUE)</f>
        <v>1</v>
      </c>
      <c r="CO71" s="130" t="b">
        <f t="shared" si="48"/>
        <v>0</v>
      </c>
      <c r="CP71" s="131" t="str" cm="1">
        <f t="array" ref="CP71">IF(CN71=TRUE,"x",INDEX('Avtal för korttidsarbete'!$E$13:$E$1012,$CN71))</f>
        <v>x</v>
      </c>
      <c r="CQ71" s="131" t="str" cm="1">
        <f t="array" ref="CQ71">IF(CN71=TRUE,"x",INDEX('Avtal för korttidsarbete'!$F$13:$F$1012,$CN71))</f>
        <v>x</v>
      </c>
      <c r="CR71" s="130" t="b">
        <f t="shared" si="49"/>
        <v>0</v>
      </c>
      <c r="CS71" s="165">
        <f t="shared" si="68"/>
        <v>0</v>
      </c>
      <c r="CT71" s="165">
        <f t="shared" si="69"/>
        <v>0</v>
      </c>
      <c r="CU71" s="130" t="b">
        <f t="shared" si="50"/>
        <v>0</v>
      </c>
      <c r="CV71" s="131">
        <f t="shared" si="51"/>
        <v>0</v>
      </c>
      <c r="CW71" s="165">
        <f t="shared" si="52"/>
        <v>0</v>
      </c>
      <c r="CX71" s="186" t="b">
        <f>IFERROR(INDEX('Avtal för korttidsarbete'!R:R,MATCH(D71,'Avtal för korttidsarbete'!$G:$G,0)),TRUE)</f>
        <v>1</v>
      </c>
      <c r="CY71" s="165" t="str">
        <f>IF(CX71,"-",INDEX('Avtal för korttidsarbete'!$D:$D,MATCH(D71,'Avtal för korttidsarbete'!$G:$G,0)))</f>
        <v>-</v>
      </c>
      <c r="CZ71" s="131" t="b">
        <f>IFERROR(G71&gt;INDEX(Uppsägningar!E:E,MATCH(C71,Uppsägningar!C:C,0)),FALSE)</f>
        <v>0</v>
      </c>
    </row>
    <row r="72" spans="1:104" s="30" customFormat="1" x14ac:dyDescent="0.25">
      <c r="A72" s="19">
        <v>57</v>
      </c>
      <c r="B72" s="20"/>
      <c r="C72" s="189"/>
      <c r="D72" s="69"/>
      <c r="E72" s="171">
        <f>IFERROR(INDEX(Admin!$C$7:$C$10,MATCH(CY72,TblNivåValTExt,0)),0)</f>
        <v>0</v>
      </c>
      <c r="F72" s="1"/>
      <c r="G72" s="1"/>
      <c r="H72" s="90"/>
      <c r="I72" s="91"/>
      <c r="J72" s="91"/>
      <c r="K72" s="91"/>
      <c r="L72" s="91"/>
      <c r="M72" s="91"/>
      <c r="N72" s="91"/>
      <c r="O72" s="91"/>
      <c r="P72" s="91"/>
      <c r="Q72" s="91"/>
      <c r="R72" s="91"/>
      <c r="S72" s="91"/>
      <c r="T72" s="91"/>
      <c r="U72" s="91"/>
      <c r="V72" s="91"/>
      <c r="W72" s="225">
        <f t="shared" si="7"/>
        <v>0</v>
      </c>
      <c r="X72" s="134" t="str">
        <f t="shared" si="53"/>
        <v/>
      </c>
      <c r="Y72" s="92" t="b">
        <f t="shared" si="8"/>
        <v>0</v>
      </c>
      <c r="Z72" s="92" t="str">
        <f t="shared" si="54"/>
        <v/>
      </c>
      <c r="AA72" s="92" t="b">
        <f t="shared" si="55"/>
        <v>0</v>
      </c>
      <c r="AB72" s="92" t="str">
        <f t="shared" si="56"/>
        <v/>
      </c>
      <c r="AC72" s="13" t="b">
        <f t="shared" si="9"/>
        <v>0</v>
      </c>
      <c r="AD72" s="92" t="str">
        <f t="shared" si="57"/>
        <v/>
      </c>
      <c r="AE72" s="13" t="b">
        <f t="shared" si="58"/>
        <v>0</v>
      </c>
      <c r="AF72" s="92" t="str">
        <f t="shared" si="59"/>
        <v/>
      </c>
      <c r="AG72" s="13" t="b">
        <f t="shared" si="10"/>
        <v>0</v>
      </c>
      <c r="AH72" s="92" t="str">
        <f t="shared" si="60"/>
        <v/>
      </c>
      <c r="AI72" s="35" t="b">
        <f t="shared" si="11"/>
        <v>0</v>
      </c>
      <c r="AJ72" s="92" t="str">
        <f t="shared" si="61"/>
        <v/>
      </c>
      <c r="AK72" s="35" t="b">
        <f t="shared" si="12"/>
        <v>0</v>
      </c>
      <c r="AL72" s="92" t="str">
        <f t="shared" si="13"/>
        <v/>
      </c>
      <c r="AM72" s="35" t="b">
        <f t="shared" si="14"/>
        <v>0</v>
      </c>
      <c r="AN72" s="92" t="str">
        <f t="shared" si="15"/>
        <v/>
      </c>
      <c r="AO72" s="13" t="b">
        <f t="shared" si="16"/>
        <v>0</v>
      </c>
      <c r="AP72" s="92" t="str">
        <f t="shared" si="15"/>
        <v/>
      </c>
      <c r="AQ72" s="14">
        <f t="shared" si="17"/>
        <v>0</v>
      </c>
      <c r="AR72" s="14">
        <f t="shared" si="18"/>
        <v>0</v>
      </c>
      <c r="AS72" s="16">
        <f t="shared" si="76"/>
        <v>0</v>
      </c>
      <c r="AT72" s="16">
        <f t="shared" si="76"/>
        <v>0</v>
      </c>
      <c r="AU72" s="16">
        <f t="shared" si="76"/>
        <v>0</v>
      </c>
      <c r="AV72" s="16">
        <f t="shared" si="76"/>
        <v>0</v>
      </c>
      <c r="AW72" s="16">
        <f t="shared" si="76"/>
        <v>0</v>
      </c>
      <c r="AX72" s="16">
        <f t="shared" si="76"/>
        <v>0</v>
      </c>
      <c r="AY72" s="16">
        <f t="shared" si="76"/>
        <v>0</v>
      </c>
      <c r="AZ72" s="16"/>
      <c r="BA72" s="16"/>
      <c r="BB72" s="93">
        <f t="shared" si="62"/>
        <v>0</v>
      </c>
      <c r="BC72" s="93">
        <f t="shared" si="63"/>
        <v>0</v>
      </c>
      <c r="BD72" s="93">
        <f t="shared" si="64"/>
        <v>0</v>
      </c>
      <c r="BE72" s="158">
        <f t="shared" si="65"/>
        <v>0</v>
      </c>
      <c r="BF72" s="159">
        <f t="shared" si="66"/>
        <v>0</v>
      </c>
      <c r="BG72" s="159">
        <f t="shared" si="20"/>
        <v>0</v>
      </c>
      <c r="BH72" s="159">
        <f t="shared" si="21"/>
        <v>0</v>
      </c>
      <c r="BI72" s="159">
        <f t="shared" si="22"/>
        <v>0</v>
      </c>
      <c r="BJ72" s="159">
        <f t="shared" si="23"/>
        <v>0</v>
      </c>
      <c r="BK72" s="159">
        <f t="shared" si="24"/>
        <v>0</v>
      </c>
      <c r="BL72" s="159">
        <f t="shared" si="25"/>
        <v>0</v>
      </c>
      <c r="BM72" s="159">
        <f t="shared" si="73"/>
        <v>0</v>
      </c>
      <c r="BN72" s="159">
        <f t="shared" si="73"/>
        <v>0</v>
      </c>
      <c r="BO72" s="205" t="b">
        <f t="shared" si="26"/>
        <v>0</v>
      </c>
      <c r="BP72" s="214">
        <f t="shared" si="27"/>
        <v>0</v>
      </c>
      <c r="BQ72" s="160">
        <f t="shared" si="28"/>
        <v>0</v>
      </c>
      <c r="BR72" s="160">
        <f t="shared" si="29"/>
        <v>0</v>
      </c>
      <c r="BS72" s="160">
        <f t="shared" si="30"/>
        <v>0</v>
      </c>
      <c r="BT72" s="160">
        <f t="shared" si="31"/>
        <v>0</v>
      </c>
      <c r="BU72" s="160">
        <f t="shared" si="32"/>
        <v>0</v>
      </c>
      <c r="BV72" s="215">
        <f t="shared" si="33"/>
        <v>0</v>
      </c>
      <c r="BW72" s="217">
        <f t="shared" si="34"/>
        <v>0</v>
      </c>
      <c r="BX72" s="206">
        <f t="shared" si="35"/>
        <v>0</v>
      </c>
      <c r="BY72" s="206">
        <f t="shared" si="36"/>
        <v>0</v>
      </c>
      <c r="BZ72" s="206">
        <f t="shared" si="37"/>
        <v>0</v>
      </c>
      <c r="CA72" s="206">
        <f t="shared" si="38"/>
        <v>0</v>
      </c>
      <c r="CB72" s="206">
        <f t="shared" si="39"/>
        <v>0</v>
      </c>
      <c r="CC72" s="218">
        <f t="shared" si="40"/>
        <v>0</v>
      </c>
      <c r="CD72" s="216" t="e">
        <f t="shared" si="41"/>
        <v>#VALUE!</v>
      </c>
      <c r="CE72" s="94" t="e">
        <f t="shared" si="42"/>
        <v>#VALUE!</v>
      </c>
      <c r="CF72" s="94" t="e">
        <f t="shared" si="43"/>
        <v>#VALUE!</v>
      </c>
      <c r="CG72" s="95" t="e">
        <f t="shared" si="44"/>
        <v>#VALUE!</v>
      </c>
      <c r="CH72" s="95" t="e">
        <f t="shared" si="67"/>
        <v>#VALUE!</v>
      </c>
      <c r="CI72" s="95" t="b">
        <f t="shared" si="70"/>
        <v>0</v>
      </c>
      <c r="CJ72" s="76" t="str">
        <f t="shared" si="45"/>
        <v/>
      </c>
      <c r="CK72" s="94" t="e" cm="1">
        <f t="array" aca="1" ref="CK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CL72" s="94" t="str">
        <f t="shared" si="46"/>
        <v/>
      </c>
      <c r="CM72" s="96" t="b">
        <f t="shared" si="47"/>
        <v>0</v>
      </c>
      <c r="CN72" s="130" t="b">
        <f>IFERROR(MATCH(D72,'Avtal för korttidsarbete'!$G$13:$G$1012,0),TRUE)</f>
        <v>1</v>
      </c>
      <c r="CO72" s="130" t="b">
        <f t="shared" si="48"/>
        <v>0</v>
      </c>
      <c r="CP72" s="131" t="str" cm="1">
        <f t="array" ref="CP72">IF(CN72=TRUE,"x",INDEX('Avtal för korttidsarbete'!$E$13:$E$1012,$CN72))</f>
        <v>x</v>
      </c>
      <c r="CQ72" s="131" t="str" cm="1">
        <f t="array" ref="CQ72">IF(CN72=TRUE,"x",INDEX('Avtal för korttidsarbete'!$F$13:$F$1012,$CN72))</f>
        <v>x</v>
      </c>
      <c r="CR72" s="130" t="b">
        <f t="shared" si="49"/>
        <v>0</v>
      </c>
      <c r="CS72" s="165">
        <f t="shared" si="68"/>
        <v>0</v>
      </c>
      <c r="CT72" s="165">
        <f t="shared" si="69"/>
        <v>0</v>
      </c>
      <c r="CU72" s="130" t="b">
        <f t="shared" si="50"/>
        <v>0</v>
      </c>
      <c r="CV72" s="131">
        <f t="shared" si="51"/>
        <v>0</v>
      </c>
      <c r="CW72" s="165">
        <f t="shared" si="52"/>
        <v>0</v>
      </c>
      <c r="CX72" s="186" t="b">
        <f>IFERROR(INDEX('Avtal för korttidsarbete'!R:R,MATCH(D72,'Avtal för korttidsarbete'!$G:$G,0)),TRUE)</f>
        <v>1</v>
      </c>
      <c r="CY72" s="165" t="str">
        <f>IF(CX72,"-",INDEX('Avtal för korttidsarbete'!$D:$D,MATCH(D72,'Avtal för korttidsarbete'!$G:$G,0)))</f>
        <v>-</v>
      </c>
      <c r="CZ72" s="131" t="b">
        <f>IFERROR(G72&gt;INDEX(Uppsägningar!E:E,MATCH(C72,Uppsägningar!C:C,0)),FALSE)</f>
        <v>0</v>
      </c>
    </row>
    <row r="73" spans="1:104" s="30" customFormat="1" x14ac:dyDescent="0.25">
      <c r="A73" s="19">
        <v>58</v>
      </c>
      <c r="B73" s="20"/>
      <c r="C73" s="189"/>
      <c r="D73" s="69"/>
      <c r="E73" s="171">
        <f>IFERROR(INDEX(Admin!$C$7:$C$10,MATCH(CY73,TblNivåValTExt,0)),0)</f>
        <v>0</v>
      </c>
      <c r="F73" s="1"/>
      <c r="G73" s="1"/>
      <c r="H73" s="90"/>
      <c r="I73" s="91"/>
      <c r="J73" s="91"/>
      <c r="K73" s="91"/>
      <c r="L73" s="91"/>
      <c r="M73" s="91"/>
      <c r="N73" s="91"/>
      <c r="O73" s="91"/>
      <c r="P73" s="91"/>
      <c r="Q73" s="91"/>
      <c r="R73" s="91"/>
      <c r="S73" s="91"/>
      <c r="T73" s="91"/>
      <c r="U73" s="91"/>
      <c r="V73" s="91"/>
      <c r="W73" s="225">
        <f t="shared" si="7"/>
        <v>0</v>
      </c>
      <c r="X73" s="134" t="str">
        <f t="shared" si="53"/>
        <v/>
      </c>
      <c r="Y73" s="92" t="b">
        <f t="shared" si="8"/>
        <v>0</v>
      </c>
      <c r="Z73" s="92" t="str">
        <f t="shared" si="54"/>
        <v/>
      </c>
      <c r="AA73" s="92" t="b">
        <f t="shared" si="55"/>
        <v>0</v>
      </c>
      <c r="AB73" s="92" t="str">
        <f t="shared" si="56"/>
        <v/>
      </c>
      <c r="AC73" s="13" t="b">
        <f t="shared" si="9"/>
        <v>0</v>
      </c>
      <c r="AD73" s="92" t="str">
        <f t="shared" si="57"/>
        <v/>
      </c>
      <c r="AE73" s="13" t="b">
        <f t="shared" si="58"/>
        <v>0</v>
      </c>
      <c r="AF73" s="92" t="str">
        <f t="shared" si="59"/>
        <v/>
      </c>
      <c r="AG73" s="13" t="b">
        <f t="shared" si="10"/>
        <v>0</v>
      </c>
      <c r="AH73" s="92" t="str">
        <f t="shared" si="60"/>
        <v/>
      </c>
      <c r="AI73" s="35" t="b">
        <f t="shared" si="11"/>
        <v>0</v>
      </c>
      <c r="AJ73" s="92" t="str">
        <f t="shared" si="61"/>
        <v/>
      </c>
      <c r="AK73" s="35" t="b">
        <f t="shared" si="12"/>
        <v>0</v>
      </c>
      <c r="AL73" s="92" t="str">
        <f t="shared" si="13"/>
        <v/>
      </c>
      <c r="AM73" s="35" t="b">
        <f t="shared" si="14"/>
        <v>0</v>
      </c>
      <c r="AN73" s="92" t="str">
        <f t="shared" si="15"/>
        <v/>
      </c>
      <c r="AO73" s="13" t="b">
        <f t="shared" si="16"/>
        <v>0</v>
      </c>
      <c r="AP73" s="92" t="str">
        <f t="shared" si="15"/>
        <v/>
      </c>
      <c r="AQ73" s="14">
        <f t="shared" si="17"/>
        <v>0</v>
      </c>
      <c r="AR73" s="14">
        <f t="shared" si="18"/>
        <v>0</v>
      </c>
      <c r="AS73" s="16">
        <f t="shared" si="76"/>
        <v>0</v>
      </c>
      <c r="AT73" s="16">
        <f t="shared" si="76"/>
        <v>0</v>
      </c>
      <c r="AU73" s="16">
        <f t="shared" si="76"/>
        <v>0</v>
      </c>
      <c r="AV73" s="16">
        <f t="shared" si="76"/>
        <v>0</v>
      </c>
      <c r="AW73" s="16">
        <f t="shared" si="76"/>
        <v>0</v>
      </c>
      <c r="AX73" s="16">
        <f t="shared" si="76"/>
        <v>0</v>
      </c>
      <c r="AY73" s="16">
        <f t="shared" si="76"/>
        <v>0</v>
      </c>
      <c r="AZ73" s="16"/>
      <c r="BA73" s="16"/>
      <c r="BB73" s="93">
        <f t="shared" si="62"/>
        <v>0</v>
      </c>
      <c r="BC73" s="93">
        <f t="shared" si="63"/>
        <v>0</v>
      </c>
      <c r="BD73" s="93">
        <f t="shared" si="64"/>
        <v>0</v>
      </c>
      <c r="BE73" s="158">
        <f t="shared" si="65"/>
        <v>0</v>
      </c>
      <c r="BF73" s="159">
        <f t="shared" si="66"/>
        <v>0</v>
      </c>
      <c r="BG73" s="159">
        <f t="shared" si="20"/>
        <v>0</v>
      </c>
      <c r="BH73" s="159">
        <f t="shared" si="21"/>
        <v>0</v>
      </c>
      <c r="BI73" s="159">
        <f t="shared" si="22"/>
        <v>0</v>
      </c>
      <c r="BJ73" s="159">
        <f t="shared" si="23"/>
        <v>0</v>
      </c>
      <c r="BK73" s="159">
        <f t="shared" si="24"/>
        <v>0</v>
      </c>
      <c r="BL73" s="159">
        <f t="shared" si="25"/>
        <v>0</v>
      </c>
      <c r="BM73" s="159">
        <f t="shared" si="73"/>
        <v>0</v>
      </c>
      <c r="BN73" s="159">
        <f t="shared" si="73"/>
        <v>0</v>
      </c>
      <c r="BO73" s="205" t="b">
        <f t="shared" si="26"/>
        <v>0</v>
      </c>
      <c r="BP73" s="214">
        <f t="shared" si="27"/>
        <v>0</v>
      </c>
      <c r="BQ73" s="160">
        <f t="shared" si="28"/>
        <v>0</v>
      </c>
      <c r="BR73" s="160">
        <f t="shared" si="29"/>
        <v>0</v>
      </c>
      <c r="BS73" s="160">
        <f t="shared" si="30"/>
        <v>0</v>
      </c>
      <c r="BT73" s="160">
        <f t="shared" si="31"/>
        <v>0</v>
      </c>
      <c r="BU73" s="160">
        <f t="shared" si="32"/>
        <v>0</v>
      </c>
      <c r="BV73" s="215">
        <f t="shared" si="33"/>
        <v>0</v>
      </c>
      <c r="BW73" s="217">
        <f t="shared" si="34"/>
        <v>0</v>
      </c>
      <c r="BX73" s="206">
        <f t="shared" si="35"/>
        <v>0</v>
      </c>
      <c r="BY73" s="206">
        <f t="shared" si="36"/>
        <v>0</v>
      </c>
      <c r="BZ73" s="206">
        <f t="shared" si="37"/>
        <v>0</v>
      </c>
      <c r="CA73" s="206">
        <f t="shared" si="38"/>
        <v>0</v>
      </c>
      <c r="CB73" s="206">
        <f t="shared" si="39"/>
        <v>0</v>
      </c>
      <c r="CC73" s="218">
        <f t="shared" si="40"/>
        <v>0</v>
      </c>
      <c r="CD73" s="216" t="e">
        <f t="shared" si="41"/>
        <v>#VALUE!</v>
      </c>
      <c r="CE73" s="94" t="e">
        <f t="shared" si="42"/>
        <v>#VALUE!</v>
      </c>
      <c r="CF73" s="94" t="e">
        <f t="shared" si="43"/>
        <v>#VALUE!</v>
      </c>
      <c r="CG73" s="95" t="e">
        <f t="shared" si="44"/>
        <v>#VALUE!</v>
      </c>
      <c r="CH73" s="95" t="e">
        <f t="shared" si="67"/>
        <v>#VALUE!</v>
      </c>
      <c r="CI73" s="95" t="b">
        <f t="shared" si="70"/>
        <v>0</v>
      </c>
      <c r="CJ73" s="76" t="str">
        <f t="shared" si="45"/>
        <v/>
      </c>
      <c r="CK73" s="94" t="e" cm="1">
        <f t="array" aca="1" ref="CK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CL73" s="94" t="str">
        <f t="shared" si="46"/>
        <v/>
      </c>
      <c r="CM73" s="96" t="b">
        <f t="shared" si="47"/>
        <v>0</v>
      </c>
      <c r="CN73" s="130" t="b">
        <f>IFERROR(MATCH(D73,'Avtal för korttidsarbete'!$G$13:$G$1012,0),TRUE)</f>
        <v>1</v>
      </c>
      <c r="CO73" s="130" t="b">
        <f t="shared" si="48"/>
        <v>0</v>
      </c>
      <c r="CP73" s="131" t="str" cm="1">
        <f t="array" ref="CP73">IF(CN73=TRUE,"x",INDEX('Avtal för korttidsarbete'!$E$13:$E$1012,$CN73))</f>
        <v>x</v>
      </c>
      <c r="CQ73" s="131" t="str" cm="1">
        <f t="array" ref="CQ73">IF(CN73=TRUE,"x",INDEX('Avtal för korttidsarbete'!$F$13:$F$1012,$CN73))</f>
        <v>x</v>
      </c>
      <c r="CR73" s="130" t="b">
        <f t="shared" si="49"/>
        <v>0</v>
      </c>
      <c r="CS73" s="165">
        <f t="shared" si="68"/>
        <v>0</v>
      </c>
      <c r="CT73" s="165">
        <f t="shared" si="69"/>
        <v>0</v>
      </c>
      <c r="CU73" s="130" t="b">
        <f t="shared" si="50"/>
        <v>0</v>
      </c>
      <c r="CV73" s="131">
        <f t="shared" si="51"/>
        <v>0</v>
      </c>
      <c r="CW73" s="165">
        <f t="shared" si="52"/>
        <v>0</v>
      </c>
      <c r="CX73" s="186" t="b">
        <f>IFERROR(INDEX('Avtal för korttidsarbete'!R:R,MATCH(D73,'Avtal för korttidsarbete'!$G:$G,0)),TRUE)</f>
        <v>1</v>
      </c>
      <c r="CY73" s="165" t="str">
        <f>IF(CX73,"-",INDEX('Avtal för korttidsarbete'!$D:$D,MATCH(D73,'Avtal för korttidsarbete'!$G:$G,0)))</f>
        <v>-</v>
      </c>
      <c r="CZ73" s="131" t="b">
        <f>IFERROR(G73&gt;INDEX(Uppsägningar!E:E,MATCH(C73,Uppsägningar!C:C,0)),FALSE)</f>
        <v>0</v>
      </c>
    </row>
    <row r="74" spans="1:104" s="30" customFormat="1" x14ac:dyDescent="0.25">
      <c r="A74" s="19">
        <v>59</v>
      </c>
      <c r="B74" s="20"/>
      <c r="C74" s="189"/>
      <c r="D74" s="69"/>
      <c r="E74" s="171">
        <f>IFERROR(INDEX(Admin!$C$7:$C$10,MATCH(CY74,TblNivåValTExt,0)),0)</f>
        <v>0</v>
      </c>
      <c r="F74" s="1"/>
      <c r="G74" s="1"/>
      <c r="H74" s="90"/>
      <c r="I74" s="91"/>
      <c r="J74" s="91"/>
      <c r="K74" s="91"/>
      <c r="L74" s="91"/>
      <c r="M74" s="91"/>
      <c r="N74" s="91"/>
      <c r="O74" s="91"/>
      <c r="P74" s="91"/>
      <c r="Q74" s="91"/>
      <c r="R74" s="91"/>
      <c r="S74" s="91"/>
      <c r="T74" s="91"/>
      <c r="U74" s="91"/>
      <c r="V74" s="91"/>
      <c r="W74" s="225">
        <f t="shared" si="7"/>
        <v>0</v>
      </c>
      <c r="X74" s="134" t="str">
        <f t="shared" si="53"/>
        <v/>
      </c>
      <c r="Y74" s="92" t="b">
        <f t="shared" si="8"/>
        <v>0</v>
      </c>
      <c r="Z74" s="92" t="str">
        <f t="shared" si="54"/>
        <v/>
      </c>
      <c r="AA74" s="92" t="b">
        <f t="shared" si="55"/>
        <v>0</v>
      </c>
      <c r="AB74" s="92" t="str">
        <f t="shared" si="56"/>
        <v/>
      </c>
      <c r="AC74" s="13" t="b">
        <f t="shared" si="9"/>
        <v>0</v>
      </c>
      <c r="AD74" s="92" t="str">
        <f t="shared" si="57"/>
        <v/>
      </c>
      <c r="AE74" s="13" t="b">
        <f t="shared" si="58"/>
        <v>0</v>
      </c>
      <c r="AF74" s="92" t="str">
        <f t="shared" si="59"/>
        <v/>
      </c>
      <c r="AG74" s="13" t="b">
        <f t="shared" si="10"/>
        <v>0</v>
      </c>
      <c r="AH74" s="92" t="str">
        <f t="shared" si="60"/>
        <v/>
      </c>
      <c r="AI74" s="35" t="b">
        <f t="shared" si="11"/>
        <v>0</v>
      </c>
      <c r="AJ74" s="92" t="str">
        <f t="shared" si="61"/>
        <v/>
      </c>
      <c r="AK74" s="35" t="b">
        <f t="shared" si="12"/>
        <v>0</v>
      </c>
      <c r="AL74" s="92" t="str">
        <f t="shared" si="13"/>
        <v/>
      </c>
      <c r="AM74" s="35" t="b">
        <f t="shared" si="14"/>
        <v>0</v>
      </c>
      <c r="AN74" s="92" t="str">
        <f t="shared" si="15"/>
        <v/>
      </c>
      <c r="AO74" s="13" t="b">
        <f t="shared" si="16"/>
        <v>0</v>
      </c>
      <c r="AP74" s="92" t="str">
        <f t="shared" si="15"/>
        <v/>
      </c>
      <c r="AQ74" s="14">
        <f t="shared" si="17"/>
        <v>0</v>
      </c>
      <c r="AR74" s="14">
        <f t="shared" si="18"/>
        <v>0</v>
      </c>
      <c r="AS74" s="16">
        <f t="shared" si="76"/>
        <v>0</v>
      </c>
      <c r="AT74" s="16">
        <f t="shared" si="76"/>
        <v>0</v>
      </c>
      <c r="AU74" s="16">
        <f t="shared" si="76"/>
        <v>0</v>
      </c>
      <c r="AV74" s="16">
        <f t="shared" si="76"/>
        <v>0</v>
      </c>
      <c r="AW74" s="16">
        <f t="shared" si="76"/>
        <v>0</v>
      </c>
      <c r="AX74" s="16">
        <f t="shared" si="76"/>
        <v>0</v>
      </c>
      <c r="AY74" s="16">
        <f t="shared" si="76"/>
        <v>0</v>
      </c>
      <c r="AZ74" s="16"/>
      <c r="BA74" s="16"/>
      <c r="BB74" s="93">
        <f t="shared" si="62"/>
        <v>0</v>
      </c>
      <c r="BC74" s="93">
        <f t="shared" si="63"/>
        <v>0</v>
      </c>
      <c r="BD74" s="93">
        <f t="shared" si="64"/>
        <v>0</v>
      </c>
      <c r="BE74" s="158">
        <f t="shared" si="65"/>
        <v>0</v>
      </c>
      <c r="BF74" s="159">
        <f t="shared" si="66"/>
        <v>0</v>
      </c>
      <c r="BG74" s="159">
        <f t="shared" si="20"/>
        <v>0</v>
      </c>
      <c r="BH74" s="159">
        <f t="shared" si="21"/>
        <v>0</v>
      </c>
      <c r="BI74" s="159">
        <f t="shared" si="22"/>
        <v>0</v>
      </c>
      <c r="BJ74" s="159">
        <f t="shared" si="23"/>
        <v>0</v>
      </c>
      <c r="BK74" s="159">
        <f t="shared" si="24"/>
        <v>0</v>
      </c>
      <c r="BL74" s="159">
        <f t="shared" si="25"/>
        <v>0</v>
      </c>
      <c r="BM74" s="159">
        <f t="shared" si="73"/>
        <v>0</v>
      </c>
      <c r="BN74" s="159">
        <f t="shared" si="73"/>
        <v>0</v>
      </c>
      <c r="BO74" s="205" t="b">
        <f t="shared" si="26"/>
        <v>0</v>
      </c>
      <c r="BP74" s="214">
        <f t="shared" si="27"/>
        <v>0</v>
      </c>
      <c r="BQ74" s="160">
        <f t="shared" si="28"/>
        <v>0</v>
      </c>
      <c r="BR74" s="160">
        <f t="shared" si="29"/>
        <v>0</v>
      </c>
      <c r="BS74" s="160">
        <f t="shared" si="30"/>
        <v>0</v>
      </c>
      <c r="BT74" s="160">
        <f t="shared" si="31"/>
        <v>0</v>
      </c>
      <c r="BU74" s="160">
        <f t="shared" si="32"/>
        <v>0</v>
      </c>
      <c r="BV74" s="215">
        <f t="shared" si="33"/>
        <v>0</v>
      </c>
      <c r="BW74" s="217">
        <f t="shared" si="34"/>
        <v>0</v>
      </c>
      <c r="BX74" s="206">
        <f t="shared" si="35"/>
        <v>0</v>
      </c>
      <c r="BY74" s="206">
        <f t="shared" si="36"/>
        <v>0</v>
      </c>
      <c r="BZ74" s="206">
        <f t="shared" si="37"/>
        <v>0</v>
      </c>
      <c r="CA74" s="206">
        <f t="shared" si="38"/>
        <v>0</v>
      </c>
      <c r="CB74" s="206">
        <f t="shared" si="39"/>
        <v>0</v>
      </c>
      <c r="CC74" s="218">
        <f t="shared" si="40"/>
        <v>0</v>
      </c>
      <c r="CD74" s="216" t="e">
        <f t="shared" si="41"/>
        <v>#VALUE!</v>
      </c>
      <c r="CE74" s="94" t="e">
        <f t="shared" si="42"/>
        <v>#VALUE!</v>
      </c>
      <c r="CF74" s="94" t="e">
        <f t="shared" si="43"/>
        <v>#VALUE!</v>
      </c>
      <c r="CG74" s="95" t="e">
        <f t="shared" si="44"/>
        <v>#VALUE!</v>
      </c>
      <c r="CH74" s="95" t="e">
        <f t="shared" si="67"/>
        <v>#VALUE!</v>
      </c>
      <c r="CI74" s="95" t="b">
        <f t="shared" si="70"/>
        <v>0</v>
      </c>
      <c r="CJ74" s="76" t="str">
        <f t="shared" si="45"/>
        <v/>
      </c>
      <c r="CK74" s="94" t="e" cm="1">
        <f t="array" aca="1" ref="CK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CL74" s="94" t="str">
        <f t="shared" si="46"/>
        <v/>
      </c>
      <c r="CM74" s="96" t="b">
        <f t="shared" si="47"/>
        <v>0</v>
      </c>
      <c r="CN74" s="130" t="b">
        <f>IFERROR(MATCH(D74,'Avtal för korttidsarbete'!$G$13:$G$1012,0),TRUE)</f>
        <v>1</v>
      </c>
      <c r="CO74" s="130" t="b">
        <f t="shared" si="48"/>
        <v>0</v>
      </c>
      <c r="CP74" s="131" t="str" cm="1">
        <f t="array" ref="CP74">IF(CN74=TRUE,"x",INDEX('Avtal för korttidsarbete'!$E$13:$E$1012,$CN74))</f>
        <v>x</v>
      </c>
      <c r="CQ74" s="131" t="str" cm="1">
        <f t="array" ref="CQ74">IF(CN74=TRUE,"x",INDEX('Avtal för korttidsarbete'!$F$13:$F$1012,$CN74))</f>
        <v>x</v>
      </c>
      <c r="CR74" s="130" t="b">
        <f t="shared" si="49"/>
        <v>0</v>
      </c>
      <c r="CS74" s="165">
        <f t="shared" si="68"/>
        <v>0</v>
      </c>
      <c r="CT74" s="165">
        <f t="shared" si="69"/>
        <v>0</v>
      </c>
      <c r="CU74" s="130" t="b">
        <f t="shared" si="50"/>
        <v>0</v>
      </c>
      <c r="CV74" s="131">
        <f t="shared" si="51"/>
        <v>0</v>
      </c>
      <c r="CW74" s="165">
        <f t="shared" si="52"/>
        <v>0</v>
      </c>
      <c r="CX74" s="186" t="b">
        <f>IFERROR(INDEX('Avtal för korttidsarbete'!R:R,MATCH(D74,'Avtal för korttidsarbete'!$G:$G,0)),TRUE)</f>
        <v>1</v>
      </c>
      <c r="CY74" s="165" t="str">
        <f>IF(CX74,"-",INDEX('Avtal för korttidsarbete'!$D:$D,MATCH(D74,'Avtal för korttidsarbete'!$G:$G,0)))</f>
        <v>-</v>
      </c>
      <c r="CZ74" s="131" t="b">
        <f>IFERROR(G74&gt;INDEX(Uppsägningar!E:E,MATCH(C74,Uppsägningar!C:C,0)),FALSE)</f>
        <v>0</v>
      </c>
    </row>
    <row r="75" spans="1:104" s="30" customFormat="1" x14ac:dyDescent="0.25">
      <c r="A75" s="19">
        <v>60</v>
      </c>
      <c r="B75" s="20"/>
      <c r="C75" s="189"/>
      <c r="D75" s="69"/>
      <c r="E75" s="171">
        <f>IFERROR(INDEX(Admin!$C$7:$C$10,MATCH(CY75,TblNivåValTExt,0)),0)</f>
        <v>0</v>
      </c>
      <c r="F75" s="1"/>
      <c r="G75" s="1"/>
      <c r="H75" s="90"/>
      <c r="I75" s="91"/>
      <c r="J75" s="91"/>
      <c r="K75" s="91"/>
      <c r="L75" s="91"/>
      <c r="M75" s="91"/>
      <c r="N75" s="91"/>
      <c r="O75" s="91"/>
      <c r="P75" s="91"/>
      <c r="Q75" s="91"/>
      <c r="R75" s="91"/>
      <c r="S75" s="91"/>
      <c r="T75" s="91"/>
      <c r="U75" s="91"/>
      <c r="V75" s="91"/>
      <c r="W75" s="225">
        <f t="shared" si="7"/>
        <v>0</v>
      </c>
      <c r="X75" s="134" t="str">
        <f t="shared" si="53"/>
        <v/>
      </c>
      <c r="Y75" s="92" t="b">
        <f t="shared" si="8"/>
        <v>0</v>
      </c>
      <c r="Z75" s="92" t="str">
        <f t="shared" si="54"/>
        <v/>
      </c>
      <c r="AA75" s="92" t="b">
        <f t="shared" si="55"/>
        <v>0</v>
      </c>
      <c r="AB75" s="92" t="str">
        <f t="shared" si="56"/>
        <v/>
      </c>
      <c r="AC75" s="13" t="b">
        <f t="shared" si="9"/>
        <v>0</v>
      </c>
      <c r="AD75" s="92" t="str">
        <f t="shared" si="57"/>
        <v/>
      </c>
      <c r="AE75" s="13" t="b">
        <f t="shared" si="58"/>
        <v>0</v>
      </c>
      <c r="AF75" s="92" t="str">
        <f t="shared" si="59"/>
        <v/>
      </c>
      <c r="AG75" s="13" t="b">
        <f t="shared" si="10"/>
        <v>0</v>
      </c>
      <c r="AH75" s="92" t="str">
        <f t="shared" si="60"/>
        <v/>
      </c>
      <c r="AI75" s="35" t="b">
        <f t="shared" si="11"/>
        <v>0</v>
      </c>
      <c r="AJ75" s="92" t="str">
        <f t="shared" si="61"/>
        <v/>
      </c>
      <c r="AK75" s="35" t="b">
        <f t="shared" si="12"/>
        <v>0</v>
      </c>
      <c r="AL75" s="92" t="str">
        <f t="shared" si="13"/>
        <v/>
      </c>
      <c r="AM75" s="35" t="b">
        <f t="shared" si="14"/>
        <v>0</v>
      </c>
      <c r="AN75" s="92" t="str">
        <f t="shared" si="15"/>
        <v/>
      </c>
      <c r="AO75" s="13" t="b">
        <f t="shared" si="16"/>
        <v>0</v>
      </c>
      <c r="AP75" s="92" t="str">
        <f t="shared" si="15"/>
        <v/>
      </c>
      <c r="AQ75" s="14">
        <f t="shared" si="17"/>
        <v>0</v>
      </c>
      <c r="AR75" s="14">
        <f t="shared" si="18"/>
        <v>0</v>
      </c>
      <c r="AS75" s="16">
        <f t="shared" si="76"/>
        <v>0</v>
      </c>
      <c r="AT75" s="16">
        <f t="shared" si="76"/>
        <v>0</v>
      </c>
      <c r="AU75" s="16">
        <f t="shared" si="76"/>
        <v>0</v>
      </c>
      <c r="AV75" s="16">
        <f t="shared" si="76"/>
        <v>0</v>
      </c>
      <c r="AW75" s="16">
        <f t="shared" si="76"/>
        <v>0</v>
      </c>
      <c r="AX75" s="16">
        <f t="shared" si="76"/>
        <v>0</v>
      </c>
      <c r="AY75" s="16">
        <f t="shared" si="76"/>
        <v>0</v>
      </c>
      <c r="AZ75" s="16"/>
      <c r="BA75" s="16"/>
      <c r="BB75" s="93">
        <f t="shared" si="62"/>
        <v>0</v>
      </c>
      <c r="BC75" s="93">
        <f t="shared" si="63"/>
        <v>0</v>
      </c>
      <c r="BD75" s="93">
        <f t="shared" si="64"/>
        <v>0</v>
      </c>
      <c r="BE75" s="158">
        <f t="shared" si="65"/>
        <v>0</v>
      </c>
      <c r="BF75" s="159">
        <f t="shared" si="66"/>
        <v>0</v>
      </c>
      <c r="BG75" s="159">
        <f t="shared" si="20"/>
        <v>0</v>
      </c>
      <c r="BH75" s="159">
        <f t="shared" si="21"/>
        <v>0</v>
      </c>
      <c r="BI75" s="159">
        <f t="shared" si="22"/>
        <v>0</v>
      </c>
      <c r="BJ75" s="159">
        <f t="shared" si="23"/>
        <v>0</v>
      </c>
      <c r="BK75" s="159">
        <f t="shared" si="24"/>
        <v>0</v>
      </c>
      <c r="BL75" s="159">
        <f t="shared" si="25"/>
        <v>0</v>
      </c>
      <c r="BM75" s="159">
        <f t="shared" si="73"/>
        <v>0</v>
      </c>
      <c r="BN75" s="159">
        <f t="shared" si="73"/>
        <v>0</v>
      </c>
      <c r="BO75" s="205" t="b">
        <f t="shared" si="26"/>
        <v>0</v>
      </c>
      <c r="BP75" s="214">
        <f t="shared" si="27"/>
        <v>0</v>
      </c>
      <c r="BQ75" s="160">
        <f t="shared" si="28"/>
        <v>0</v>
      </c>
      <c r="BR75" s="160">
        <f t="shared" si="29"/>
        <v>0</v>
      </c>
      <c r="BS75" s="160">
        <f t="shared" si="30"/>
        <v>0</v>
      </c>
      <c r="BT75" s="160">
        <f t="shared" si="31"/>
        <v>0</v>
      </c>
      <c r="BU75" s="160">
        <f t="shared" si="32"/>
        <v>0</v>
      </c>
      <c r="BV75" s="215">
        <f t="shared" si="33"/>
        <v>0</v>
      </c>
      <c r="BW75" s="217">
        <f t="shared" si="34"/>
        <v>0</v>
      </c>
      <c r="BX75" s="206">
        <f t="shared" si="35"/>
        <v>0</v>
      </c>
      <c r="BY75" s="206">
        <f t="shared" si="36"/>
        <v>0</v>
      </c>
      <c r="BZ75" s="206">
        <f t="shared" si="37"/>
        <v>0</v>
      </c>
      <c r="CA75" s="206">
        <f t="shared" si="38"/>
        <v>0</v>
      </c>
      <c r="CB75" s="206">
        <f t="shared" si="39"/>
        <v>0</v>
      </c>
      <c r="CC75" s="218">
        <f t="shared" si="40"/>
        <v>0</v>
      </c>
      <c r="CD75" s="216" t="e">
        <f t="shared" si="41"/>
        <v>#VALUE!</v>
      </c>
      <c r="CE75" s="94" t="e">
        <f t="shared" si="42"/>
        <v>#VALUE!</v>
      </c>
      <c r="CF75" s="94" t="e">
        <f t="shared" si="43"/>
        <v>#VALUE!</v>
      </c>
      <c r="CG75" s="95" t="e">
        <f t="shared" si="44"/>
        <v>#VALUE!</v>
      </c>
      <c r="CH75" s="95" t="e">
        <f t="shared" si="67"/>
        <v>#VALUE!</v>
      </c>
      <c r="CI75" s="95" t="b">
        <f t="shared" si="70"/>
        <v>0</v>
      </c>
      <c r="CJ75" s="76" t="str">
        <f t="shared" si="45"/>
        <v/>
      </c>
      <c r="CK75" s="94" t="e" cm="1">
        <f t="array" aca="1" ref="CK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CL75" s="94" t="str">
        <f t="shared" si="46"/>
        <v/>
      </c>
      <c r="CM75" s="96" t="b">
        <f t="shared" si="47"/>
        <v>0</v>
      </c>
      <c r="CN75" s="130" t="b">
        <f>IFERROR(MATCH(D75,'Avtal för korttidsarbete'!$G$13:$G$1012,0),TRUE)</f>
        <v>1</v>
      </c>
      <c r="CO75" s="130" t="b">
        <f t="shared" si="48"/>
        <v>0</v>
      </c>
      <c r="CP75" s="131" t="str" cm="1">
        <f t="array" ref="CP75">IF(CN75=TRUE,"x",INDEX('Avtal för korttidsarbete'!$E$13:$E$1012,$CN75))</f>
        <v>x</v>
      </c>
      <c r="CQ75" s="131" t="str" cm="1">
        <f t="array" ref="CQ75">IF(CN75=TRUE,"x",INDEX('Avtal för korttidsarbete'!$F$13:$F$1012,$CN75))</f>
        <v>x</v>
      </c>
      <c r="CR75" s="130" t="b">
        <f t="shared" si="49"/>
        <v>0</v>
      </c>
      <c r="CS75" s="165">
        <f t="shared" si="68"/>
        <v>0</v>
      </c>
      <c r="CT75" s="165">
        <f t="shared" si="69"/>
        <v>0</v>
      </c>
      <c r="CU75" s="130" t="b">
        <f t="shared" si="50"/>
        <v>0</v>
      </c>
      <c r="CV75" s="131">
        <f t="shared" si="51"/>
        <v>0</v>
      </c>
      <c r="CW75" s="165">
        <f t="shared" si="52"/>
        <v>0</v>
      </c>
      <c r="CX75" s="186" t="b">
        <f>IFERROR(INDEX('Avtal för korttidsarbete'!R:R,MATCH(D75,'Avtal för korttidsarbete'!$G:$G,0)),TRUE)</f>
        <v>1</v>
      </c>
      <c r="CY75" s="165" t="str">
        <f>IF(CX75,"-",INDEX('Avtal för korttidsarbete'!$D:$D,MATCH(D75,'Avtal för korttidsarbete'!$G:$G,0)))</f>
        <v>-</v>
      </c>
      <c r="CZ75" s="131" t="b">
        <f>IFERROR(G75&gt;INDEX(Uppsägningar!E:E,MATCH(C75,Uppsägningar!C:C,0)),FALSE)</f>
        <v>0</v>
      </c>
    </row>
    <row r="76" spans="1:104" s="30" customFormat="1" x14ac:dyDescent="0.25">
      <c r="A76" s="19">
        <v>61</v>
      </c>
      <c r="B76" s="20"/>
      <c r="C76" s="189"/>
      <c r="D76" s="69"/>
      <c r="E76" s="171">
        <f>IFERROR(INDEX(Admin!$C$7:$C$10,MATCH(CY76,TblNivåValTExt,0)),0)</f>
        <v>0</v>
      </c>
      <c r="F76" s="1"/>
      <c r="G76" s="1"/>
      <c r="H76" s="90"/>
      <c r="I76" s="91"/>
      <c r="J76" s="91"/>
      <c r="K76" s="91"/>
      <c r="L76" s="91"/>
      <c r="M76" s="91"/>
      <c r="N76" s="91"/>
      <c r="O76" s="91"/>
      <c r="P76" s="91"/>
      <c r="Q76" s="91"/>
      <c r="R76" s="91"/>
      <c r="S76" s="91"/>
      <c r="T76" s="91"/>
      <c r="U76" s="91"/>
      <c r="V76" s="91"/>
      <c r="W76" s="225">
        <f t="shared" si="7"/>
        <v>0</v>
      </c>
      <c r="X76" s="134" t="str">
        <f t="shared" si="53"/>
        <v/>
      </c>
      <c r="Y76" s="92" t="b">
        <f t="shared" si="8"/>
        <v>0</v>
      </c>
      <c r="Z76" s="92" t="str">
        <f t="shared" si="54"/>
        <v/>
      </c>
      <c r="AA76" s="92" t="b">
        <f t="shared" si="55"/>
        <v>0</v>
      </c>
      <c r="AB76" s="92" t="str">
        <f t="shared" si="56"/>
        <v/>
      </c>
      <c r="AC76" s="13" t="b">
        <f t="shared" si="9"/>
        <v>0</v>
      </c>
      <c r="AD76" s="92" t="str">
        <f t="shared" si="57"/>
        <v/>
      </c>
      <c r="AE76" s="13" t="b">
        <f t="shared" si="58"/>
        <v>0</v>
      </c>
      <c r="AF76" s="92" t="str">
        <f t="shared" si="59"/>
        <v/>
      </c>
      <c r="AG76" s="13" t="b">
        <f t="shared" si="10"/>
        <v>0</v>
      </c>
      <c r="AH76" s="92" t="str">
        <f t="shared" si="60"/>
        <v/>
      </c>
      <c r="AI76" s="35" t="b">
        <f t="shared" si="11"/>
        <v>0</v>
      </c>
      <c r="AJ76" s="92" t="str">
        <f t="shared" si="61"/>
        <v/>
      </c>
      <c r="AK76" s="35" t="b">
        <f t="shared" si="12"/>
        <v>0</v>
      </c>
      <c r="AL76" s="92" t="str">
        <f t="shared" si="13"/>
        <v/>
      </c>
      <c r="AM76" s="35" t="b">
        <f t="shared" si="14"/>
        <v>0</v>
      </c>
      <c r="AN76" s="92" t="str">
        <f t="shared" si="15"/>
        <v/>
      </c>
      <c r="AO76" s="13" t="b">
        <f t="shared" si="16"/>
        <v>0</v>
      </c>
      <c r="AP76" s="92" t="str">
        <f t="shared" si="15"/>
        <v/>
      </c>
      <c r="AQ76" s="14">
        <f t="shared" si="17"/>
        <v>0</v>
      </c>
      <c r="AR76" s="14">
        <f t="shared" si="18"/>
        <v>0</v>
      </c>
      <c r="AS76" s="16">
        <f t="shared" ref="AS76:AY85" si="77">IF(OR(AS$11=FALSE,$F76="",MIN($G76,AS$10,$AR76)-MAX($F76,AS$8,$AQ76)&lt;0),0,MIN($G76,AS$10,$AR76)-MAX($F76,AS$8,$AQ76)+1)</f>
        <v>0</v>
      </c>
      <c r="AT76" s="16">
        <f t="shared" si="77"/>
        <v>0</v>
      </c>
      <c r="AU76" s="16">
        <f t="shared" si="77"/>
        <v>0</v>
      </c>
      <c r="AV76" s="16">
        <f t="shared" si="77"/>
        <v>0</v>
      </c>
      <c r="AW76" s="16">
        <f t="shared" si="77"/>
        <v>0</v>
      </c>
      <c r="AX76" s="16">
        <f t="shared" si="77"/>
        <v>0</v>
      </c>
      <c r="AY76" s="16">
        <f t="shared" si="77"/>
        <v>0</v>
      </c>
      <c r="AZ76" s="16"/>
      <c r="BA76" s="16"/>
      <c r="BB76" s="93">
        <f t="shared" si="62"/>
        <v>0</v>
      </c>
      <c r="BC76" s="93">
        <f t="shared" si="63"/>
        <v>0</v>
      </c>
      <c r="BD76" s="93">
        <f t="shared" si="64"/>
        <v>0</v>
      </c>
      <c r="BE76" s="158">
        <f t="shared" si="65"/>
        <v>0</v>
      </c>
      <c r="BF76" s="159">
        <f t="shared" si="66"/>
        <v>0</v>
      </c>
      <c r="BG76" s="159">
        <f t="shared" si="20"/>
        <v>0</v>
      </c>
      <c r="BH76" s="159">
        <f t="shared" si="21"/>
        <v>0</v>
      </c>
      <c r="BI76" s="159">
        <f t="shared" si="22"/>
        <v>0</v>
      </c>
      <c r="BJ76" s="159">
        <f t="shared" si="23"/>
        <v>0</v>
      </c>
      <c r="BK76" s="159">
        <f t="shared" si="24"/>
        <v>0</v>
      </c>
      <c r="BL76" s="159">
        <f t="shared" si="25"/>
        <v>0</v>
      </c>
      <c r="BM76" s="159">
        <f t="shared" si="73"/>
        <v>0</v>
      </c>
      <c r="BN76" s="159">
        <f t="shared" si="73"/>
        <v>0</v>
      </c>
      <c r="BO76" s="205" t="b">
        <f t="shared" si="26"/>
        <v>0</v>
      </c>
      <c r="BP76" s="214">
        <f t="shared" si="27"/>
        <v>0</v>
      </c>
      <c r="BQ76" s="160">
        <f t="shared" si="28"/>
        <v>0</v>
      </c>
      <c r="BR76" s="160">
        <f t="shared" si="29"/>
        <v>0</v>
      </c>
      <c r="BS76" s="160">
        <f t="shared" si="30"/>
        <v>0</v>
      </c>
      <c r="BT76" s="160">
        <f t="shared" si="31"/>
        <v>0</v>
      </c>
      <c r="BU76" s="160">
        <f t="shared" si="32"/>
        <v>0</v>
      </c>
      <c r="BV76" s="215">
        <f t="shared" si="33"/>
        <v>0</v>
      </c>
      <c r="BW76" s="217">
        <f t="shared" si="34"/>
        <v>0</v>
      </c>
      <c r="BX76" s="206">
        <f t="shared" si="35"/>
        <v>0</v>
      </c>
      <c r="BY76" s="206">
        <f t="shared" si="36"/>
        <v>0</v>
      </c>
      <c r="BZ76" s="206">
        <f t="shared" si="37"/>
        <v>0</v>
      </c>
      <c r="CA76" s="206">
        <f t="shared" si="38"/>
        <v>0</v>
      </c>
      <c r="CB76" s="206">
        <f t="shared" si="39"/>
        <v>0</v>
      </c>
      <c r="CC76" s="218">
        <f t="shared" si="40"/>
        <v>0</v>
      </c>
      <c r="CD76" s="216" t="e">
        <f t="shared" si="41"/>
        <v>#VALUE!</v>
      </c>
      <c r="CE76" s="94" t="e">
        <f t="shared" si="42"/>
        <v>#VALUE!</v>
      </c>
      <c r="CF76" s="94" t="e">
        <f t="shared" si="43"/>
        <v>#VALUE!</v>
      </c>
      <c r="CG76" s="95" t="e">
        <f t="shared" si="44"/>
        <v>#VALUE!</v>
      </c>
      <c r="CH76" s="95" t="e">
        <f t="shared" si="67"/>
        <v>#VALUE!</v>
      </c>
      <c r="CI76" s="95" t="b">
        <f t="shared" si="70"/>
        <v>0</v>
      </c>
      <c r="CJ76" s="76" t="str">
        <f t="shared" si="45"/>
        <v/>
      </c>
      <c r="CK76" s="94" t="e" cm="1">
        <f t="array" aca="1" ref="CK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CL76" s="94" t="str">
        <f t="shared" si="46"/>
        <v/>
      </c>
      <c r="CM76" s="96" t="b">
        <f t="shared" si="47"/>
        <v>0</v>
      </c>
      <c r="CN76" s="130" t="b">
        <f>IFERROR(MATCH(D76,'Avtal för korttidsarbete'!$G$13:$G$1012,0),TRUE)</f>
        <v>1</v>
      </c>
      <c r="CO76" s="130" t="b">
        <f t="shared" si="48"/>
        <v>0</v>
      </c>
      <c r="CP76" s="131" t="str" cm="1">
        <f t="array" ref="CP76">IF(CN76=TRUE,"x",INDEX('Avtal för korttidsarbete'!$E$13:$E$1012,$CN76))</f>
        <v>x</v>
      </c>
      <c r="CQ76" s="131" t="str" cm="1">
        <f t="array" ref="CQ76">IF(CN76=TRUE,"x",INDEX('Avtal för korttidsarbete'!$F$13:$F$1012,$CN76))</f>
        <v>x</v>
      </c>
      <c r="CR76" s="130" t="b">
        <f t="shared" si="49"/>
        <v>0</v>
      </c>
      <c r="CS76" s="165">
        <f t="shared" si="68"/>
        <v>0</v>
      </c>
      <c r="CT76" s="165">
        <f t="shared" si="69"/>
        <v>0</v>
      </c>
      <c r="CU76" s="130" t="b">
        <f t="shared" si="50"/>
        <v>0</v>
      </c>
      <c r="CV76" s="131">
        <f t="shared" si="51"/>
        <v>0</v>
      </c>
      <c r="CW76" s="165">
        <f t="shared" si="52"/>
        <v>0</v>
      </c>
      <c r="CX76" s="186" t="b">
        <f>IFERROR(INDEX('Avtal för korttidsarbete'!R:R,MATCH(D76,'Avtal för korttidsarbete'!$G:$G,0)),TRUE)</f>
        <v>1</v>
      </c>
      <c r="CY76" s="165" t="str">
        <f>IF(CX76,"-",INDEX('Avtal för korttidsarbete'!$D:$D,MATCH(D76,'Avtal för korttidsarbete'!$G:$G,0)))</f>
        <v>-</v>
      </c>
      <c r="CZ76" s="131" t="b">
        <f>IFERROR(G76&gt;INDEX(Uppsägningar!E:E,MATCH(C76,Uppsägningar!C:C,0)),FALSE)</f>
        <v>0</v>
      </c>
    </row>
    <row r="77" spans="1:104" s="30" customFormat="1" x14ac:dyDescent="0.25">
      <c r="A77" s="19">
        <v>62</v>
      </c>
      <c r="B77" s="20"/>
      <c r="C77" s="189"/>
      <c r="D77" s="69"/>
      <c r="E77" s="171">
        <f>IFERROR(INDEX(Admin!$C$7:$C$10,MATCH(CY77,TblNivåValTExt,0)),0)</f>
        <v>0</v>
      </c>
      <c r="F77" s="1"/>
      <c r="G77" s="1"/>
      <c r="H77" s="90"/>
      <c r="I77" s="91"/>
      <c r="J77" s="91"/>
      <c r="K77" s="91"/>
      <c r="L77" s="91"/>
      <c r="M77" s="91"/>
      <c r="N77" s="91"/>
      <c r="O77" s="91"/>
      <c r="P77" s="91"/>
      <c r="Q77" s="91"/>
      <c r="R77" s="91"/>
      <c r="S77" s="91"/>
      <c r="T77" s="91"/>
      <c r="U77" s="91"/>
      <c r="V77" s="91"/>
      <c r="W77" s="225">
        <f t="shared" si="7"/>
        <v>0</v>
      </c>
      <c r="X77" s="134" t="str">
        <f t="shared" si="53"/>
        <v/>
      </c>
      <c r="Y77" s="92" t="b">
        <f t="shared" si="8"/>
        <v>0</v>
      </c>
      <c r="Z77" s="92" t="str">
        <f t="shared" si="54"/>
        <v/>
      </c>
      <c r="AA77" s="92" t="b">
        <f t="shared" si="55"/>
        <v>0</v>
      </c>
      <c r="AB77" s="92" t="str">
        <f t="shared" si="56"/>
        <v/>
      </c>
      <c r="AC77" s="13" t="b">
        <f t="shared" si="9"/>
        <v>0</v>
      </c>
      <c r="AD77" s="92" t="str">
        <f t="shared" si="57"/>
        <v/>
      </c>
      <c r="AE77" s="13" t="b">
        <f t="shared" si="58"/>
        <v>0</v>
      </c>
      <c r="AF77" s="92" t="str">
        <f t="shared" si="59"/>
        <v/>
      </c>
      <c r="AG77" s="13" t="b">
        <f t="shared" si="10"/>
        <v>0</v>
      </c>
      <c r="AH77" s="92" t="str">
        <f t="shared" si="60"/>
        <v/>
      </c>
      <c r="AI77" s="35" t="b">
        <f t="shared" si="11"/>
        <v>0</v>
      </c>
      <c r="AJ77" s="92" t="str">
        <f t="shared" si="61"/>
        <v/>
      </c>
      <c r="AK77" s="35" t="b">
        <f t="shared" si="12"/>
        <v>0</v>
      </c>
      <c r="AL77" s="92" t="str">
        <f t="shared" si="13"/>
        <v/>
      </c>
      <c r="AM77" s="35" t="b">
        <f t="shared" si="14"/>
        <v>0</v>
      </c>
      <c r="AN77" s="92" t="str">
        <f t="shared" si="15"/>
        <v/>
      </c>
      <c r="AO77" s="13" t="b">
        <f t="shared" si="16"/>
        <v>0</v>
      </c>
      <c r="AP77" s="92" t="str">
        <f t="shared" si="15"/>
        <v/>
      </c>
      <c r="AQ77" s="14">
        <f t="shared" si="17"/>
        <v>0</v>
      </c>
      <c r="AR77" s="14">
        <f t="shared" si="18"/>
        <v>0</v>
      </c>
      <c r="AS77" s="16">
        <f t="shared" si="77"/>
        <v>0</v>
      </c>
      <c r="AT77" s="16">
        <f t="shared" si="77"/>
        <v>0</v>
      </c>
      <c r="AU77" s="16">
        <f t="shared" si="77"/>
        <v>0</v>
      </c>
      <c r="AV77" s="16">
        <f t="shared" si="77"/>
        <v>0</v>
      </c>
      <c r="AW77" s="16">
        <f t="shared" si="77"/>
        <v>0</v>
      </c>
      <c r="AX77" s="16">
        <f t="shared" si="77"/>
        <v>0</v>
      </c>
      <c r="AY77" s="16">
        <f t="shared" si="77"/>
        <v>0</v>
      </c>
      <c r="AZ77" s="16"/>
      <c r="BA77" s="16"/>
      <c r="BB77" s="93">
        <f t="shared" si="62"/>
        <v>0</v>
      </c>
      <c r="BC77" s="93">
        <f t="shared" si="63"/>
        <v>0</v>
      </c>
      <c r="BD77" s="93">
        <f t="shared" si="64"/>
        <v>0</v>
      </c>
      <c r="BE77" s="158">
        <f t="shared" si="65"/>
        <v>0</v>
      </c>
      <c r="BF77" s="159">
        <f t="shared" si="66"/>
        <v>0</v>
      </c>
      <c r="BG77" s="159">
        <f t="shared" si="20"/>
        <v>0</v>
      </c>
      <c r="BH77" s="159">
        <f t="shared" si="21"/>
        <v>0</v>
      </c>
      <c r="BI77" s="159">
        <f t="shared" si="22"/>
        <v>0</v>
      </c>
      <c r="BJ77" s="159">
        <f t="shared" si="23"/>
        <v>0</v>
      </c>
      <c r="BK77" s="159">
        <f t="shared" si="24"/>
        <v>0</v>
      </c>
      <c r="BL77" s="159">
        <f t="shared" si="25"/>
        <v>0</v>
      </c>
      <c r="BM77" s="159">
        <f t="shared" si="73"/>
        <v>0</v>
      </c>
      <c r="BN77" s="159">
        <f t="shared" si="73"/>
        <v>0</v>
      </c>
      <c r="BO77" s="205" t="b">
        <f t="shared" si="26"/>
        <v>0</v>
      </c>
      <c r="BP77" s="214">
        <f t="shared" si="27"/>
        <v>0</v>
      </c>
      <c r="BQ77" s="160">
        <f t="shared" si="28"/>
        <v>0</v>
      </c>
      <c r="BR77" s="160">
        <f t="shared" si="29"/>
        <v>0</v>
      </c>
      <c r="BS77" s="160">
        <f t="shared" si="30"/>
        <v>0</v>
      </c>
      <c r="BT77" s="160">
        <f t="shared" si="31"/>
        <v>0</v>
      </c>
      <c r="BU77" s="160">
        <f t="shared" si="32"/>
        <v>0</v>
      </c>
      <c r="BV77" s="215">
        <f t="shared" si="33"/>
        <v>0</v>
      </c>
      <c r="BW77" s="217">
        <f t="shared" si="34"/>
        <v>0</v>
      </c>
      <c r="BX77" s="206">
        <f t="shared" si="35"/>
        <v>0</v>
      </c>
      <c r="BY77" s="206">
        <f t="shared" si="36"/>
        <v>0</v>
      </c>
      <c r="BZ77" s="206">
        <f t="shared" si="37"/>
        <v>0</v>
      </c>
      <c r="CA77" s="206">
        <f t="shared" si="38"/>
        <v>0</v>
      </c>
      <c r="CB77" s="206">
        <f t="shared" si="39"/>
        <v>0</v>
      </c>
      <c r="CC77" s="218">
        <f t="shared" si="40"/>
        <v>0</v>
      </c>
      <c r="CD77" s="216" t="e">
        <f t="shared" si="41"/>
        <v>#VALUE!</v>
      </c>
      <c r="CE77" s="94" t="e">
        <f t="shared" si="42"/>
        <v>#VALUE!</v>
      </c>
      <c r="CF77" s="94" t="e">
        <f t="shared" si="43"/>
        <v>#VALUE!</v>
      </c>
      <c r="CG77" s="95" t="e">
        <f t="shared" si="44"/>
        <v>#VALUE!</v>
      </c>
      <c r="CH77" s="95" t="e">
        <f t="shared" si="67"/>
        <v>#VALUE!</v>
      </c>
      <c r="CI77" s="95" t="b">
        <f t="shared" si="70"/>
        <v>0</v>
      </c>
      <c r="CJ77" s="76" t="str">
        <f t="shared" si="45"/>
        <v/>
      </c>
      <c r="CK77" s="94" t="e" cm="1">
        <f t="array" aca="1" ref="CK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CL77" s="94" t="str">
        <f t="shared" si="46"/>
        <v/>
      </c>
      <c r="CM77" s="96" t="b">
        <f t="shared" si="47"/>
        <v>0</v>
      </c>
      <c r="CN77" s="130" t="b">
        <f>IFERROR(MATCH(D77,'Avtal för korttidsarbete'!$G$13:$G$1012,0),TRUE)</f>
        <v>1</v>
      </c>
      <c r="CO77" s="130" t="b">
        <f t="shared" si="48"/>
        <v>0</v>
      </c>
      <c r="CP77" s="131" t="str" cm="1">
        <f t="array" ref="CP77">IF(CN77=TRUE,"x",INDEX('Avtal för korttidsarbete'!$E$13:$E$1012,$CN77))</f>
        <v>x</v>
      </c>
      <c r="CQ77" s="131" t="str" cm="1">
        <f t="array" ref="CQ77">IF(CN77=TRUE,"x",INDEX('Avtal för korttidsarbete'!$F$13:$F$1012,$CN77))</f>
        <v>x</v>
      </c>
      <c r="CR77" s="130" t="b">
        <f t="shared" si="49"/>
        <v>0</v>
      </c>
      <c r="CS77" s="165">
        <f t="shared" si="68"/>
        <v>0</v>
      </c>
      <c r="CT77" s="165">
        <f t="shared" si="69"/>
        <v>0</v>
      </c>
      <c r="CU77" s="130" t="b">
        <f t="shared" si="50"/>
        <v>0</v>
      </c>
      <c r="CV77" s="131">
        <f t="shared" si="51"/>
        <v>0</v>
      </c>
      <c r="CW77" s="165">
        <f t="shared" si="52"/>
        <v>0</v>
      </c>
      <c r="CX77" s="186" t="b">
        <f>IFERROR(INDEX('Avtal för korttidsarbete'!R:R,MATCH(D77,'Avtal för korttidsarbete'!$G:$G,0)),TRUE)</f>
        <v>1</v>
      </c>
      <c r="CY77" s="165" t="str">
        <f>IF(CX77,"-",INDEX('Avtal för korttidsarbete'!$D:$D,MATCH(D77,'Avtal för korttidsarbete'!$G:$G,0)))</f>
        <v>-</v>
      </c>
      <c r="CZ77" s="131" t="b">
        <f>IFERROR(G77&gt;INDEX(Uppsägningar!E:E,MATCH(C77,Uppsägningar!C:C,0)),FALSE)</f>
        <v>0</v>
      </c>
    </row>
    <row r="78" spans="1:104" s="30" customFormat="1" x14ac:dyDescent="0.25">
      <c r="A78" s="19">
        <v>63</v>
      </c>
      <c r="B78" s="20"/>
      <c r="C78" s="189"/>
      <c r="D78" s="69"/>
      <c r="E78" s="171">
        <f>IFERROR(INDEX(Admin!$C$7:$C$10,MATCH(CY78,TblNivåValTExt,0)),0)</f>
        <v>0</v>
      </c>
      <c r="F78" s="1"/>
      <c r="G78" s="1"/>
      <c r="H78" s="90"/>
      <c r="I78" s="91"/>
      <c r="J78" s="91"/>
      <c r="K78" s="91"/>
      <c r="L78" s="91"/>
      <c r="M78" s="91"/>
      <c r="N78" s="91"/>
      <c r="O78" s="91"/>
      <c r="P78" s="91"/>
      <c r="Q78" s="91"/>
      <c r="R78" s="91"/>
      <c r="S78" s="91"/>
      <c r="T78" s="91"/>
      <c r="U78" s="91"/>
      <c r="V78" s="91"/>
      <c r="W78" s="225">
        <f t="shared" si="7"/>
        <v>0</v>
      </c>
      <c r="X78" s="134" t="str">
        <f t="shared" si="53"/>
        <v/>
      </c>
      <c r="Y78" s="92" t="b">
        <f t="shared" si="8"/>
        <v>0</v>
      </c>
      <c r="Z78" s="92" t="str">
        <f t="shared" si="54"/>
        <v/>
      </c>
      <c r="AA78" s="92" t="b">
        <f t="shared" si="55"/>
        <v>0</v>
      </c>
      <c r="AB78" s="92" t="str">
        <f t="shared" si="56"/>
        <v/>
      </c>
      <c r="AC78" s="13" t="b">
        <f t="shared" si="9"/>
        <v>0</v>
      </c>
      <c r="AD78" s="92" t="str">
        <f t="shared" si="57"/>
        <v/>
      </c>
      <c r="AE78" s="13" t="b">
        <f t="shared" si="58"/>
        <v>0</v>
      </c>
      <c r="AF78" s="92" t="str">
        <f t="shared" si="59"/>
        <v/>
      </c>
      <c r="AG78" s="13" t="b">
        <f t="shared" si="10"/>
        <v>0</v>
      </c>
      <c r="AH78" s="92" t="str">
        <f t="shared" si="60"/>
        <v/>
      </c>
      <c r="AI78" s="35" t="b">
        <f t="shared" si="11"/>
        <v>0</v>
      </c>
      <c r="AJ78" s="92" t="str">
        <f t="shared" si="61"/>
        <v/>
      </c>
      <c r="AK78" s="35" t="b">
        <f t="shared" si="12"/>
        <v>0</v>
      </c>
      <c r="AL78" s="92" t="str">
        <f t="shared" si="13"/>
        <v/>
      </c>
      <c r="AM78" s="35" t="b">
        <f t="shared" si="14"/>
        <v>0</v>
      </c>
      <c r="AN78" s="92" t="str">
        <f t="shared" si="15"/>
        <v/>
      </c>
      <c r="AO78" s="13" t="b">
        <f t="shared" si="16"/>
        <v>0</v>
      </c>
      <c r="AP78" s="92" t="str">
        <f t="shared" si="15"/>
        <v/>
      </c>
      <c r="AQ78" s="14">
        <f t="shared" si="17"/>
        <v>0</v>
      </c>
      <c r="AR78" s="14">
        <f t="shared" si="18"/>
        <v>0</v>
      </c>
      <c r="AS78" s="16">
        <f t="shared" si="77"/>
        <v>0</v>
      </c>
      <c r="AT78" s="16">
        <f t="shared" si="77"/>
        <v>0</v>
      </c>
      <c r="AU78" s="16">
        <f t="shared" si="77"/>
        <v>0</v>
      </c>
      <c r="AV78" s="16">
        <f t="shared" si="77"/>
        <v>0</v>
      </c>
      <c r="AW78" s="16">
        <f t="shared" si="77"/>
        <v>0</v>
      </c>
      <c r="AX78" s="16">
        <f t="shared" si="77"/>
        <v>0</v>
      </c>
      <c r="AY78" s="16">
        <f t="shared" si="77"/>
        <v>0</v>
      </c>
      <c r="AZ78" s="16"/>
      <c r="BA78" s="16"/>
      <c r="BB78" s="93">
        <f t="shared" si="62"/>
        <v>0</v>
      </c>
      <c r="BC78" s="93">
        <f t="shared" si="63"/>
        <v>0</v>
      </c>
      <c r="BD78" s="93">
        <f t="shared" si="64"/>
        <v>0</v>
      </c>
      <c r="BE78" s="158">
        <f t="shared" si="65"/>
        <v>0</v>
      </c>
      <c r="BF78" s="159">
        <f t="shared" si="66"/>
        <v>0</v>
      </c>
      <c r="BG78" s="159">
        <f t="shared" si="20"/>
        <v>0</v>
      </c>
      <c r="BH78" s="159">
        <f t="shared" si="21"/>
        <v>0</v>
      </c>
      <c r="BI78" s="159">
        <f t="shared" si="22"/>
        <v>0</v>
      </c>
      <c r="BJ78" s="159">
        <f t="shared" si="23"/>
        <v>0</v>
      </c>
      <c r="BK78" s="159">
        <f t="shared" si="24"/>
        <v>0</v>
      </c>
      <c r="BL78" s="159">
        <f t="shared" si="25"/>
        <v>0</v>
      </c>
      <c r="BM78" s="159">
        <f t="shared" si="73"/>
        <v>0</v>
      </c>
      <c r="BN78" s="159">
        <f t="shared" si="73"/>
        <v>0</v>
      </c>
      <c r="BO78" s="205" t="b">
        <f t="shared" si="26"/>
        <v>0</v>
      </c>
      <c r="BP78" s="214">
        <f t="shared" si="27"/>
        <v>0</v>
      </c>
      <c r="BQ78" s="160">
        <f t="shared" si="28"/>
        <v>0</v>
      </c>
      <c r="BR78" s="160">
        <f t="shared" si="29"/>
        <v>0</v>
      </c>
      <c r="BS78" s="160">
        <f t="shared" si="30"/>
        <v>0</v>
      </c>
      <c r="BT78" s="160">
        <f t="shared" si="31"/>
        <v>0</v>
      </c>
      <c r="BU78" s="160">
        <f t="shared" si="32"/>
        <v>0</v>
      </c>
      <c r="BV78" s="215">
        <f t="shared" si="33"/>
        <v>0</v>
      </c>
      <c r="BW78" s="217">
        <f t="shared" si="34"/>
        <v>0</v>
      </c>
      <c r="BX78" s="206">
        <f t="shared" si="35"/>
        <v>0</v>
      </c>
      <c r="BY78" s="206">
        <f t="shared" si="36"/>
        <v>0</v>
      </c>
      <c r="BZ78" s="206">
        <f t="shared" si="37"/>
        <v>0</v>
      </c>
      <c r="CA78" s="206">
        <f t="shared" si="38"/>
        <v>0</v>
      </c>
      <c r="CB78" s="206">
        <f t="shared" si="39"/>
        <v>0</v>
      </c>
      <c r="CC78" s="218">
        <f t="shared" si="40"/>
        <v>0</v>
      </c>
      <c r="CD78" s="216" t="e">
        <f t="shared" si="41"/>
        <v>#VALUE!</v>
      </c>
      <c r="CE78" s="94" t="e">
        <f t="shared" si="42"/>
        <v>#VALUE!</v>
      </c>
      <c r="CF78" s="94" t="e">
        <f t="shared" si="43"/>
        <v>#VALUE!</v>
      </c>
      <c r="CG78" s="95" t="e">
        <f t="shared" si="44"/>
        <v>#VALUE!</v>
      </c>
      <c r="CH78" s="95" t="e">
        <f t="shared" si="67"/>
        <v>#VALUE!</v>
      </c>
      <c r="CI78" s="95" t="b">
        <f t="shared" si="70"/>
        <v>0</v>
      </c>
      <c r="CJ78" s="76" t="str">
        <f t="shared" si="45"/>
        <v/>
      </c>
      <c r="CK78" s="94" t="e" cm="1">
        <f t="array" aca="1" ref="CK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CL78" s="94" t="str">
        <f t="shared" si="46"/>
        <v/>
      </c>
      <c r="CM78" s="96" t="b">
        <f t="shared" si="47"/>
        <v>0</v>
      </c>
      <c r="CN78" s="130" t="b">
        <f>IFERROR(MATCH(D78,'Avtal för korttidsarbete'!$G$13:$G$1012,0),TRUE)</f>
        <v>1</v>
      </c>
      <c r="CO78" s="130" t="b">
        <f t="shared" si="48"/>
        <v>0</v>
      </c>
      <c r="CP78" s="131" t="str" cm="1">
        <f t="array" ref="CP78">IF(CN78=TRUE,"x",INDEX('Avtal för korttidsarbete'!$E$13:$E$1012,$CN78))</f>
        <v>x</v>
      </c>
      <c r="CQ78" s="131" t="str" cm="1">
        <f t="array" ref="CQ78">IF(CN78=TRUE,"x",INDEX('Avtal för korttidsarbete'!$F$13:$F$1012,$CN78))</f>
        <v>x</v>
      </c>
      <c r="CR78" s="130" t="b">
        <f t="shared" si="49"/>
        <v>0</v>
      </c>
      <c r="CS78" s="165">
        <f t="shared" si="68"/>
        <v>0</v>
      </c>
      <c r="CT78" s="165">
        <f t="shared" si="69"/>
        <v>0</v>
      </c>
      <c r="CU78" s="130" t="b">
        <f t="shared" si="50"/>
        <v>0</v>
      </c>
      <c r="CV78" s="131">
        <f t="shared" si="51"/>
        <v>0</v>
      </c>
      <c r="CW78" s="165">
        <f t="shared" si="52"/>
        <v>0</v>
      </c>
      <c r="CX78" s="186" t="b">
        <f>IFERROR(INDEX('Avtal för korttidsarbete'!R:R,MATCH(D78,'Avtal för korttidsarbete'!$G:$G,0)),TRUE)</f>
        <v>1</v>
      </c>
      <c r="CY78" s="165" t="str">
        <f>IF(CX78,"-",INDEX('Avtal för korttidsarbete'!$D:$D,MATCH(D78,'Avtal för korttidsarbete'!$G:$G,0)))</f>
        <v>-</v>
      </c>
      <c r="CZ78" s="131" t="b">
        <f>IFERROR(G78&gt;INDEX(Uppsägningar!E:E,MATCH(C78,Uppsägningar!C:C,0)),FALSE)</f>
        <v>0</v>
      </c>
    </row>
    <row r="79" spans="1:104" s="30" customFormat="1" x14ac:dyDescent="0.25">
      <c r="A79" s="19">
        <v>64</v>
      </c>
      <c r="B79" s="20"/>
      <c r="C79" s="189"/>
      <c r="D79" s="69"/>
      <c r="E79" s="171">
        <f>IFERROR(INDEX(Admin!$C$7:$C$10,MATCH(CY79,TblNivåValTExt,0)),0)</f>
        <v>0</v>
      </c>
      <c r="F79" s="1"/>
      <c r="G79" s="1"/>
      <c r="H79" s="90"/>
      <c r="I79" s="91"/>
      <c r="J79" s="91"/>
      <c r="K79" s="91"/>
      <c r="L79" s="91"/>
      <c r="M79" s="91"/>
      <c r="N79" s="91"/>
      <c r="O79" s="91"/>
      <c r="P79" s="91"/>
      <c r="Q79" s="91"/>
      <c r="R79" s="91"/>
      <c r="S79" s="91"/>
      <c r="T79" s="91"/>
      <c r="U79" s="91"/>
      <c r="V79" s="91"/>
      <c r="W79" s="225">
        <f t="shared" si="7"/>
        <v>0</v>
      </c>
      <c r="X79" s="134" t="str">
        <f t="shared" si="53"/>
        <v/>
      </c>
      <c r="Y79" s="92" t="b">
        <f t="shared" si="8"/>
        <v>0</v>
      </c>
      <c r="Z79" s="92" t="str">
        <f t="shared" si="54"/>
        <v/>
      </c>
      <c r="AA79" s="92" t="b">
        <f t="shared" si="55"/>
        <v>0</v>
      </c>
      <c r="AB79" s="92" t="str">
        <f t="shared" si="56"/>
        <v/>
      </c>
      <c r="AC79" s="13" t="b">
        <f t="shared" si="9"/>
        <v>0</v>
      </c>
      <c r="AD79" s="92" t="str">
        <f t="shared" si="57"/>
        <v/>
      </c>
      <c r="AE79" s="13" t="b">
        <f t="shared" si="58"/>
        <v>0</v>
      </c>
      <c r="AF79" s="92" t="str">
        <f t="shared" si="59"/>
        <v/>
      </c>
      <c r="AG79" s="13" t="b">
        <f t="shared" si="10"/>
        <v>0</v>
      </c>
      <c r="AH79" s="92" t="str">
        <f t="shared" si="60"/>
        <v/>
      </c>
      <c r="AI79" s="35" t="b">
        <f t="shared" si="11"/>
        <v>0</v>
      </c>
      <c r="AJ79" s="92" t="str">
        <f t="shared" si="61"/>
        <v/>
      </c>
      <c r="AK79" s="35" t="b">
        <f t="shared" si="12"/>
        <v>0</v>
      </c>
      <c r="AL79" s="92" t="str">
        <f t="shared" si="13"/>
        <v/>
      </c>
      <c r="AM79" s="35" t="b">
        <f t="shared" si="14"/>
        <v>0</v>
      </c>
      <c r="AN79" s="92" t="str">
        <f t="shared" si="15"/>
        <v/>
      </c>
      <c r="AO79" s="13" t="b">
        <f t="shared" si="16"/>
        <v>0</v>
      </c>
      <c r="AP79" s="92" t="str">
        <f t="shared" si="15"/>
        <v/>
      </c>
      <c r="AQ79" s="14">
        <f t="shared" si="17"/>
        <v>0</v>
      </c>
      <c r="AR79" s="14">
        <f t="shared" si="18"/>
        <v>0</v>
      </c>
      <c r="AS79" s="16">
        <f t="shared" si="77"/>
        <v>0</v>
      </c>
      <c r="AT79" s="16">
        <f t="shared" si="77"/>
        <v>0</v>
      </c>
      <c r="AU79" s="16">
        <f t="shared" si="77"/>
        <v>0</v>
      </c>
      <c r="AV79" s="16">
        <f t="shared" si="77"/>
        <v>0</v>
      </c>
      <c r="AW79" s="16">
        <f t="shared" si="77"/>
        <v>0</v>
      </c>
      <c r="AX79" s="16">
        <f t="shared" si="77"/>
        <v>0</v>
      </c>
      <c r="AY79" s="16">
        <f t="shared" si="77"/>
        <v>0</v>
      </c>
      <c r="AZ79" s="16"/>
      <c r="BA79" s="16"/>
      <c r="BB79" s="93">
        <f t="shared" si="62"/>
        <v>0</v>
      </c>
      <c r="BC79" s="93">
        <f t="shared" si="63"/>
        <v>0</v>
      </c>
      <c r="BD79" s="93">
        <f t="shared" si="64"/>
        <v>0</v>
      </c>
      <c r="BE79" s="158">
        <f t="shared" si="65"/>
        <v>0</v>
      </c>
      <c r="BF79" s="159">
        <f t="shared" si="66"/>
        <v>0</v>
      </c>
      <c r="BG79" s="159">
        <f t="shared" si="20"/>
        <v>0</v>
      </c>
      <c r="BH79" s="159">
        <f t="shared" si="21"/>
        <v>0</v>
      </c>
      <c r="BI79" s="159">
        <f t="shared" si="22"/>
        <v>0</v>
      </c>
      <c r="BJ79" s="159">
        <f t="shared" si="23"/>
        <v>0</v>
      </c>
      <c r="BK79" s="159">
        <f t="shared" si="24"/>
        <v>0</v>
      </c>
      <c r="BL79" s="159">
        <f t="shared" si="25"/>
        <v>0</v>
      </c>
      <c r="BM79" s="159">
        <f t="shared" si="73"/>
        <v>0</v>
      </c>
      <c r="BN79" s="159">
        <f t="shared" si="73"/>
        <v>0</v>
      </c>
      <c r="BO79" s="205" t="b">
        <f t="shared" si="26"/>
        <v>0</v>
      </c>
      <c r="BP79" s="214">
        <f t="shared" si="27"/>
        <v>0</v>
      </c>
      <c r="BQ79" s="160">
        <f t="shared" si="28"/>
        <v>0</v>
      </c>
      <c r="BR79" s="160">
        <f t="shared" si="29"/>
        <v>0</v>
      </c>
      <c r="BS79" s="160">
        <f t="shared" si="30"/>
        <v>0</v>
      </c>
      <c r="BT79" s="160">
        <f t="shared" si="31"/>
        <v>0</v>
      </c>
      <c r="BU79" s="160">
        <f t="shared" si="32"/>
        <v>0</v>
      </c>
      <c r="BV79" s="215">
        <f t="shared" si="33"/>
        <v>0</v>
      </c>
      <c r="BW79" s="217">
        <f t="shared" si="34"/>
        <v>0</v>
      </c>
      <c r="BX79" s="206">
        <f t="shared" si="35"/>
        <v>0</v>
      </c>
      <c r="BY79" s="206">
        <f t="shared" si="36"/>
        <v>0</v>
      </c>
      <c r="BZ79" s="206">
        <f t="shared" si="37"/>
        <v>0</v>
      </c>
      <c r="CA79" s="206">
        <f t="shared" si="38"/>
        <v>0</v>
      </c>
      <c r="CB79" s="206">
        <f t="shared" si="39"/>
        <v>0</v>
      </c>
      <c r="CC79" s="218">
        <f t="shared" si="40"/>
        <v>0</v>
      </c>
      <c r="CD79" s="216" t="e">
        <f t="shared" si="41"/>
        <v>#VALUE!</v>
      </c>
      <c r="CE79" s="94" t="e">
        <f t="shared" si="42"/>
        <v>#VALUE!</v>
      </c>
      <c r="CF79" s="94" t="e">
        <f t="shared" si="43"/>
        <v>#VALUE!</v>
      </c>
      <c r="CG79" s="95" t="e">
        <f t="shared" si="44"/>
        <v>#VALUE!</v>
      </c>
      <c r="CH79" s="95" t="e">
        <f t="shared" si="67"/>
        <v>#VALUE!</v>
      </c>
      <c r="CI79" s="95" t="b">
        <f t="shared" si="70"/>
        <v>0</v>
      </c>
      <c r="CJ79" s="76" t="str">
        <f t="shared" si="45"/>
        <v/>
      </c>
      <c r="CK79" s="94" t="e" cm="1">
        <f t="array" aca="1" ref="CK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CL79" s="94" t="str">
        <f t="shared" si="46"/>
        <v/>
      </c>
      <c r="CM79" s="96" t="b">
        <f t="shared" si="47"/>
        <v>0</v>
      </c>
      <c r="CN79" s="130" t="b">
        <f>IFERROR(MATCH(D79,'Avtal för korttidsarbete'!$G$13:$G$1012,0),TRUE)</f>
        <v>1</v>
      </c>
      <c r="CO79" s="130" t="b">
        <f t="shared" si="48"/>
        <v>0</v>
      </c>
      <c r="CP79" s="131" t="str" cm="1">
        <f t="array" ref="CP79">IF(CN79=TRUE,"x",INDEX('Avtal för korttidsarbete'!$E$13:$E$1012,$CN79))</f>
        <v>x</v>
      </c>
      <c r="CQ79" s="131" t="str" cm="1">
        <f t="array" ref="CQ79">IF(CN79=TRUE,"x",INDEX('Avtal för korttidsarbete'!$F$13:$F$1012,$CN79))</f>
        <v>x</v>
      </c>
      <c r="CR79" s="130" t="b">
        <f t="shared" si="49"/>
        <v>0</v>
      </c>
      <c r="CS79" s="165">
        <f t="shared" si="68"/>
        <v>0</v>
      </c>
      <c r="CT79" s="165">
        <f t="shared" si="69"/>
        <v>0</v>
      </c>
      <c r="CU79" s="130" t="b">
        <f t="shared" si="50"/>
        <v>0</v>
      </c>
      <c r="CV79" s="131">
        <f t="shared" si="51"/>
        <v>0</v>
      </c>
      <c r="CW79" s="165">
        <f t="shared" si="52"/>
        <v>0</v>
      </c>
      <c r="CX79" s="186" t="b">
        <f>IFERROR(INDEX('Avtal för korttidsarbete'!R:R,MATCH(D79,'Avtal för korttidsarbete'!$G:$G,0)),TRUE)</f>
        <v>1</v>
      </c>
      <c r="CY79" s="165" t="str">
        <f>IF(CX79,"-",INDEX('Avtal för korttidsarbete'!$D:$D,MATCH(D79,'Avtal för korttidsarbete'!$G:$G,0)))</f>
        <v>-</v>
      </c>
      <c r="CZ79" s="131" t="b">
        <f>IFERROR(G79&gt;INDEX(Uppsägningar!E:E,MATCH(C79,Uppsägningar!C:C,0)),FALSE)</f>
        <v>0</v>
      </c>
    </row>
    <row r="80" spans="1:104" s="30" customFormat="1" x14ac:dyDescent="0.25">
      <c r="A80" s="19">
        <v>65</v>
      </c>
      <c r="B80" s="20"/>
      <c r="C80" s="189"/>
      <c r="D80" s="69"/>
      <c r="E80" s="171">
        <f>IFERROR(INDEX(Admin!$C$7:$C$10,MATCH(CY80,TblNivåValTExt,0)),0)</f>
        <v>0</v>
      </c>
      <c r="F80" s="1"/>
      <c r="G80" s="1"/>
      <c r="H80" s="90"/>
      <c r="I80" s="91"/>
      <c r="J80" s="91"/>
      <c r="K80" s="91"/>
      <c r="L80" s="91"/>
      <c r="M80" s="91"/>
      <c r="N80" s="91"/>
      <c r="O80" s="91"/>
      <c r="P80" s="91"/>
      <c r="Q80" s="91"/>
      <c r="R80" s="91"/>
      <c r="S80" s="91"/>
      <c r="T80" s="91"/>
      <c r="U80" s="91"/>
      <c r="V80" s="91"/>
      <c r="W80" s="225">
        <f t="shared" ref="W80:W143" si="78">IF(BO80,"-",ROUNDUP(SUM(BW80:CC80),0))</f>
        <v>0</v>
      </c>
      <c r="X80" s="134" t="str">
        <f t="shared" si="53"/>
        <v/>
      </c>
      <c r="Y80" s="92" t="b">
        <f t="shared" ref="Y80:Y143" si="79">IF(G80=0,FALSE,G80&lt;F80)</f>
        <v>0</v>
      </c>
      <c r="Z80" s="92" t="str">
        <f t="shared" si="54"/>
        <v/>
      </c>
      <c r="AA80" s="92" t="b">
        <f t="shared" si="55"/>
        <v>0</v>
      </c>
      <c r="AB80" s="92" t="str">
        <f t="shared" si="56"/>
        <v/>
      </c>
      <c r="AC80" s="13" t="b">
        <f t="shared" ref="AC80:AC143" si="80">IF(F80=0,FALSE,CR80)</f>
        <v>0</v>
      </c>
      <c r="AD80" s="92" t="str">
        <f t="shared" si="57"/>
        <v/>
      </c>
      <c r="AE80" s="13" t="b">
        <f t="shared" si="58"/>
        <v>0</v>
      </c>
      <c r="AF80" s="92" t="str">
        <f t="shared" si="59"/>
        <v/>
      </c>
      <c r="AG80" s="13" t="b">
        <f t="shared" ref="AG80:AG143" si="81">CZ80</f>
        <v>0</v>
      </c>
      <c r="AH80" s="92" t="str">
        <f t="shared" si="60"/>
        <v/>
      </c>
      <c r="AI80" s="35" t="b">
        <f t="shared" ref="AI80:AI143" si="82">IF(OR(OR(P80&lt;0,Q80&lt;0,R80&lt;0,S80&lt;0,T80&lt;0,U80&lt;0,V80&lt;0),OR(P80&gt;AS80,Q80&gt;AT80,R80&gt;AU80,S80&gt;AV80,T80&gt;AW80,U80&gt;AX80,V80&gt;AY80)),TRUE,FALSE)</f>
        <v>0</v>
      </c>
      <c r="AJ80" s="92" t="str">
        <f t="shared" si="61"/>
        <v/>
      </c>
      <c r="AK80" s="35" t="b">
        <f t="shared" ref="AK80:AK143" si="83">CM80</f>
        <v>0</v>
      </c>
      <c r="AL80" s="92" t="str">
        <f t="shared" ref="AL80:AL143" si="84">IF(AK80,AL$13,"")</f>
        <v/>
      </c>
      <c r="AM80" s="35" t="b">
        <f t="shared" ref="AM80:AM143" si="85">IF(D80="",IF(AND(B80&lt;&gt;"",C80&lt;&gt;"",F80&lt;&gt;"",G80&lt;&gt;"",H80&lt;&gt;""),CO80,FALSE),CO80)</f>
        <v>0</v>
      </c>
      <c r="AN80" s="92" t="str">
        <f t="shared" ref="AN80:AN143" si="86">IF(AM80,AN$13,"")</f>
        <v/>
      </c>
      <c r="AO80" s="13" t="b">
        <f t="shared" ref="AO80:AO143" si="87">AND(AnsokDatum="",COUNTA(B80:D80,F80:H80)&gt;0)</f>
        <v>0</v>
      </c>
      <c r="AP80" s="92" t="str">
        <f t="shared" ref="AP80:AP143" si="88">IF(AO80,AP$13,"")</f>
        <v/>
      </c>
      <c r="AQ80" s="14">
        <f t="shared" ref="AQ80:AQ143" si="89">IF(F80=0,0,MAX(F80,CS80))</f>
        <v>0</v>
      </c>
      <c r="AR80" s="14">
        <f t="shared" ref="AR80:AR143" si="90">IF(G80=0,0,MIN(G80,CW80))</f>
        <v>0</v>
      </c>
      <c r="AS80" s="16">
        <f t="shared" si="77"/>
        <v>0</v>
      </c>
      <c r="AT80" s="16">
        <f t="shared" si="77"/>
        <v>0</v>
      </c>
      <c r="AU80" s="16">
        <f t="shared" si="77"/>
        <v>0</v>
      </c>
      <c r="AV80" s="16">
        <f t="shared" si="77"/>
        <v>0</v>
      </c>
      <c r="AW80" s="16">
        <f t="shared" si="77"/>
        <v>0</v>
      </c>
      <c r="AX80" s="16">
        <f t="shared" si="77"/>
        <v>0</v>
      </c>
      <c r="AY80" s="16">
        <f t="shared" si="77"/>
        <v>0</v>
      </c>
      <c r="AZ80" s="16"/>
      <c r="BA80" s="16"/>
      <c r="BB80" s="93">
        <f t="shared" si="62"/>
        <v>0</v>
      </c>
      <c r="BC80" s="93">
        <f t="shared" si="63"/>
        <v>0</v>
      </c>
      <c r="BD80" s="93">
        <f t="shared" si="64"/>
        <v>0</v>
      </c>
      <c r="BE80" s="158">
        <f t="shared" si="65"/>
        <v>0</v>
      </c>
      <c r="BF80" s="159">
        <f t="shared" si="66"/>
        <v>0</v>
      </c>
      <c r="BG80" s="159">
        <f t="shared" ref="BG80:BG143" si="91">AT80/BG$11*$BE80</f>
        <v>0</v>
      </c>
      <c r="BH80" s="159">
        <f t="shared" ref="BH80:BH143" si="92">AU80/BH$11*$BE80</f>
        <v>0</v>
      </c>
      <c r="BI80" s="159">
        <f t="shared" ref="BI80:BI143" si="93">AV80/BI$11*$BE80</f>
        <v>0</v>
      </c>
      <c r="BJ80" s="159">
        <f t="shared" ref="BJ80:BJ143" si="94">AW80/BJ$11*$BE80</f>
        <v>0</v>
      </c>
      <c r="BK80" s="159">
        <f t="shared" ref="BK80:BK143" si="95">AX80/BK$11*$BE80</f>
        <v>0</v>
      </c>
      <c r="BL80" s="159">
        <f t="shared" ref="BL80:BL143" si="96">AY80/BL$11*$BE80</f>
        <v>0</v>
      </c>
      <c r="BM80" s="159">
        <f t="shared" si="73"/>
        <v>0</v>
      </c>
      <c r="BN80" s="159">
        <f t="shared" si="73"/>
        <v>0</v>
      </c>
      <c r="BO80" s="205" t="b">
        <f t="shared" ref="BO80:BO143" si="97">OR(H80&lt;0,Y80,AA80,AC80,AG80,AI80,AK80,AM80,AO80)</f>
        <v>0</v>
      </c>
      <c r="BP80" s="214">
        <f t="shared" ref="BP80:BP143" si="98">IF(AS80&gt;0,MAX(AS80-I80-P80,0)/AS80,0)</f>
        <v>0</v>
      </c>
      <c r="BQ80" s="160">
        <f t="shared" ref="BQ80:BQ143" si="99">IF(AT80&gt;0,MAX(AT80-J80-Q80,0)/AT80,0)</f>
        <v>0</v>
      </c>
      <c r="BR80" s="160">
        <f t="shared" ref="BR80:BR143" si="100">IF(AU80&gt;0,MAX(AU80-K80-R80,0)/AU80,0)</f>
        <v>0</v>
      </c>
      <c r="BS80" s="160">
        <f t="shared" ref="BS80:BS143" si="101">IF(AV80&gt;0,MAX(AV80-L80-S80,0)/AV80,0)</f>
        <v>0</v>
      </c>
      <c r="BT80" s="160">
        <f t="shared" ref="BT80:BT143" si="102">IF(AW80&gt;0,MAX(AW80-M80-T80,0)/AW80,0)</f>
        <v>0</v>
      </c>
      <c r="BU80" s="160">
        <f t="shared" ref="BU80:BU143" si="103">IF(AX80&gt;0,MAX(AX80-N80-U80,0)/AX80,0)</f>
        <v>0</v>
      </c>
      <c r="BV80" s="215">
        <f t="shared" ref="BV80:BV143" si="104">IF(AY80&gt;0,MAX(AY80-O80-V80,0)/AY80,0)</f>
        <v>0</v>
      </c>
      <c r="BW80" s="217">
        <f t="shared" ref="BW80:BW143" si="105">BF80*BP80*BP$12*$E80%</f>
        <v>0</v>
      </c>
      <c r="BX80" s="206">
        <f t="shared" ref="BX80:BX143" si="106">BG80*BQ80*BQ$12*$E80%</f>
        <v>0</v>
      </c>
      <c r="BY80" s="206">
        <f t="shared" ref="BY80:BY143" si="107">BH80*BR80*BR$12*$E80%</f>
        <v>0</v>
      </c>
      <c r="BZ80" s="206">
        <f t="shared" ref="BZ80:BZ143" si="108">BI80*BS80*BS$12*$E80%</f>
        <v>0</v>
      </c>
      <c r="CA80" s="206">
        <f t="shared" ref="CA80:CA143" si="109">BJ80*BT80*BT$12*$E80%</f>
        <v>0</v>
      </c>
      <c r="CB80" s="206">
        <f t="shared" ref="CB80:CB143" si="110">BK80*BU80*BU$12*$E80%</f>
        <v>0</v>
      </c>
      <c r="CC80" s="218">
        <f t="shared" ref="CC80:CC143" si="111">BL80*BV80*BV$12*$E80%</f>
        <v>0</v>
      </c>
      <c r="CD80" s="216" t="e">
        <f t="shared" ref="CD80:CD143" si="112">VALUE(LEFT(C80,2))</f>
        <v>#VALUE!</v>
      </c>
      <c r="CE80" s="94" t="e">
        <f t="shared" ref="CE80:CE143" si="113">VALUE(MID(C80,3,2))</f>
        <v>#VALUE!</v>
      </c>
      <c r="CF80" s="94" t="e">
        <f t="shared" ref="CF80:CF143" si="114">TEXT(IF(VALUE(MID(C80,5,2))&gt;31,MID(C80,5,2)-60,VALUE(MID(C80,5,2))),"00")</f>
        <v>#VALUE!</v>
      </c>
      <c r="CG80" s="95" t="e">
        <f t="shared" ref="CG80:CG143" si="115">DATEVALUE(IF(VALUE(LEFT(C80,2))&lt;20,20,19)&amp;TEXT(CD80,"00")&amp;"/"&amp;CE80&amp;"/"&amp;CF80)</f>
        <v>#VALUE!</v>
      </c>
      <c r="CH80" s="95" t="e">
        <f t="shared" si="67"/>
        <v>#VALUE!</v>
      </c>
      <c r="CI80" s="95" t="b">
        <f t="shared" si="70"/>
        <v>0</v>
      </c>
      <c r="CJ80" s="76" t="str">
        <f t="shared" ref="CJ80:CJ143" si="116">RIGHT(C80,1)</f>
        <v/>
      </c>
      <c r="CK80" s="94" t="e" cm="1">
        <f t="array" aca="1" ref="CK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CL80" s="94" t="str">
        <f t="shared" ref="CL80:CL143" si="117">IF(C80="","",CK80=CJ80)</f>
        <v/>
      </c>
      <c r="CM80" s="96" t="b">
        <f t="shared" ref="CM80:CM143" si="118">IFERROR(NOT(IF(OR(C80&lt;&gt;"",H80&lt;&gt;""),AND(CI80,CL80),TRUE)),TRUE)</f>
        <v>0</v>
      </c>
      <c r="CN80" s="130" t="b">
        <f>IFERROR(MATCH(D80,'Avtal för korttidsarbete'!$G$13:$G$1012,0),TRUE)</f>
        <v>1</v>
      </c>
      <c r="CO80" s="130" t="b">
        <f t="shared" ref="CO80:CO143" si="119">IF(AND(B80&lt;&gt;"",CN80=TRUE),TRUE,FALSE)</f>
        <v>0</v>
      </c>
      <c r="CP80" s="131" t="str" cm="1">
        <f t="array" ref="CP80">IF(CN80=TRUE,"x",INDEX('Avtal för korttidsarbete'!$E$13:$E$1012,$CN80))</f>
        <v>x</v>
      </c>
      <c r="CQ80" s="131" t="str" cm="1">
        <f t="array" ref="CQ80">IF(CN80=TRUE,"x",INDEX('Avtal för korttidsarbete'!$F$13:$F$1012,$CN80))</f>
        <v>x</v>
      </c>
      <c r="CR80" s="130" t="b">
        <f t="shared" ref="CR80:CR143" si="120">IF(CN80=TRUE,FALSE,IF(OR(F80&lt;CP80,G80&gt;CQ80),TRUE,FALSE))</f>
        <v>0</v>
      </c>
      <c r="CS80" s="165">
        <f t="shared" si="68"/>
        <v>0</v>
      </c>
      <c r="CT80" s="165">
        <f t="shared" si="69"/>
        <v>0</v>
      </c>
      <c r="CU80" s="130" t="b">
        <f t="shared" ref="CU80:CU143" si="121">IFERROR(IF(OR(F80="",G80="",CN80=TRUE),FALSE,IF(OR(F80&lt;$CS$12,G80&gt;$CT$12),TRUE,FALSE)),TRUE)</f>
        <v>0</v>
      </c>
      <c r="CV80" s="131">
        <f t="shared" ref="CV80:CV143" si="122">MAX(CP80,$CS$12,F80)</f>
        <v>0</v>
      </c>
      <c r="CW80" s="165">
        <f t="shared" ref="CW80:CW143" si="123">MIN(CQ80,$CT$12)</f>
        <v>0</v>
      </c>
      <c r="CX80" s="186" t="b">
        <f>IFERROR(INDEX('Avtal för korttidsarbete'!R:R,MATCH(D80,'Avtal för korttidsarbete'!$G:$G,0)),TRUE)</f>
        <v>1</v>
      </c>
      <c r="CY80" s="165" t="str">
        <f>IF(CX80,"-",INDEX('Avtal för korttidsarbete'!$D:$D,MATCH(D80,'Avtal för korttidsarbete'!$G:$G,0)))</f>
        <v>-</v>
      </c>
      <c r="CZ80" s="131" t="b">
        <f>IFERROR(G80&gt;INDEX(Uppsägningar!E:E,MATCH(C80,Uppsägningar!C:C,0)),FALSE)</f>
        <v>0</v>
      </c>
    </row>
    <row r="81" spans="1:104" s="30" customFormat="1" x14ac:dyDescent="0.25">
      <c r="A81" s="19">
        <v>66</v>
      </c>
      <c r="B81" s="20"/>
      <c r="C81" s="189"/>
      <c r="D81" s="69"/>
      <c r="E81" s="171">
        <f>IFERROR(INDEX(Admin!$C$7:$C$10,MATCH(CY81,TblNivåValTExt,0)),0)</f>
        <v>0</v>
      </c>
      <c r="F81" s="1"/>
      <c r="G81" s="1"/>
      <c r="H81" s="90"/>
      <c r="I81" s="91"/>
      <c r="J81" s="91"/>
      <c r="K81" s="91"/>
      <c r="L81" s="91"/>
      <c r="M81" s="91"/>
      <c r="N81" s="91"/>
      <c r="O81" s="91"/>
      <c r="P81" s="91"/>
      <c r="Q81" s="91"/>
      <c r="R81" s="91"/>
      <c r="S81" s="91"/>
      <c r="T81" s="91"/>
      <c r="U81" s="91"/>
      <c r="V81" s="91"/>
      <c r="W81" s="225">
        <f t="shared" si="78"/>
        <v>0</v>
      </c>
      <c r="X81" s="134" t="str">
        <f t="shared" ref="X81:X144" si="124">IF(AP81="",IF(Z81="","",Z81&amp;". ")&amp;IF(AB81="","",AB81&amp;". ")&amp;IF(AD81="","",AD81&amp;". ")&amp;IF(AH81="","",AH81&amp;". ")&amp;IF(AJ81="","",AJ81&amp;". ")&amp;IF(AL81="","",AL81&amp;". ")&amp;IF(AN81="","",AN81&amp;". ")&amp;IF(AF81="","",AF81&amp;". "),AP81&amp;". ")</f>
        <v/>
      </c>
      <c r="Y81" s="92" t="b">
        <f t="shared" si="79"/>
        <v>0</v>
      </c>
      <c r="Z81" s="92" t="str">
        <f t="shared" ref="Z81:Z144" si="125">IF(Y81,Z$13,"")</f>
        <v/>
      </c>
      <c r="AA81" s="92" t="b">
        <f t="shared" ref="AA81:AA144" si="126">CU81</f>
        <v>0</v>
      </c>
      <c r="AB81" s="92" t="str">
        <f t="shared" ref="AB81:AB144" si="127">IF(AA81,AB$13,"")</f>
        <v/>
      </c>
      <c r="AC81" s="13" t="b">
        <f t="shared" si="80"/>
        <v>0</v>
      </c>
      <c r="AD81" s="92" t="str">
        <f t="shared" ref="AD81:AD144" si="128">IF(AC81,AD$13,"")</f>
        <v/>
      </c>
      <c r="AE81" s="13" t="b">
        <f t="shared" ref="AE81:AE144" si="129">AND(COUNTA(B81:D81,F81:V81)&gt;0,OR(B81="",C81="",D81="",F81="",G81="",H81=""))</f>
        <v>0</v>
      </c>
      <c r="AF81" s="92" t="str">
        <f t="shared" ref="AF81:AF144" si="130">IF(AE81,AF$13,"")</f>
        <v/>
      </c>
      <c r="AG81" s="13" t="b">
        <f t="shared" si="81"/>
        <v>0</v>
      </c>
      <c r="AH81" s="92" t="str">
        <f t="shared" ref="AH81:AH144" si="131">IF(AG81,AH$13,"")</f>
        <v/>
      </c>
      <c r="AI81" s="35" t="b">
        <f t="shared" si="82"/>
        <v>0</v>
      </c>
      <c r="AJ81" s="92" t="str">
        <f t="shared" ref="AJ81:AJ144" si="132">IF(AI81,AJ$13,"")</f>
        <v/>
      </c>
      <c r="AK81" s="35" t="b">
        <f t="shared" si="83"/>
        <v>0</v>
      </c>
      <c r="AL81" s="92" t="str">
        <f t="shared" si="84"/>
        <v/>
      </c>
      <c r="AM81" s="35" t="b">
        <f t="shared" si="85"/>
        <v>0</v>
      </c>
      <c r="AN81" s="92" t="str">
        <f t="shared" si="86"/>
        <v/>
      </c>
      <c r="AO81" s="13" t="b">
        <f t="shared" si="87"/>
        <v>0</v>
      </c>
      <c r="AP81" s="92" t="str">
        <f t="shared" si="88"/>
        <v/>
      </c>
      <c r="AQ81" s="14">
        <f t="shared" si="89"/>
        <v>0</v>
      </c>
      <c r="AR81" s="14">
        <f t="shared" si="90"/>
        <v>0</v>
      </c>
      <c r="AS81" s="16">
        <f t="shared" si="77"/>
        <v>0</v>
      </c>
      <c r="AT81" s="16">
        <f t="shared" si="77"/>
        <v>0</v>
      </c>
      <c r="AU81" s="16">
        <f t="shared" si="77"/>
        <v>0</v>
      </c>
      <c r="AV81" s="16">
        <f t="shared" si="77"/>
        <v>0</v>
      </c>
      <c r="AW81" s="16">
        <f t="shared" si="77"/>
        <v>0</v>
      </c>
      <c r="AX81" s="16">
        <f t="shared" si="77"/>
        <v>0</v>
      </c>
      <c r="AY81" s="16">
        <f t="shared" si="77"/>
        <v>0</v>
      </c>
      <c r="AZ81" s="16"/>
      <c r="BA81" s="16"/>
      <c r="BB81" s="93">
        <f t="shared" ref="BB81:BB144" si="133">IF(AS81&gt;0,AS81,0)</f>
        <v>0</v>
      </c>
      <c r="BC81" s="93">
        <f t="shared" ref="BC81:BC144" si="134">IF(SUM(AT81:AW81)&gt;0,SUM(AT81:AW81),0)</f>
        <v>0</v>
      </c>
      <c r="BD81" s="93">
        <f t="shared" ref="BD81:BD144" si="135">IF(SUM(AX81:AY81)&gt;0,SUM(AX81:AY81),0)</f>
        <v>0</v>
      </c>
      <c r="BE81" s="158">
        <f t="shared" ref="BE81:BE144" si="136">IF(OR(C81=0,H81=0,ISTEXT(H81)),0,MIN(H81,$BE$11))</f>
        <v>0</v>
      </c>
      <c r="BF81" s="159">
        <f t="shared" ref="BF81:BF144" si="137">AS81/BF$11*$BE81</f>
        <v>0</v>
      </c>
      <c r="BG81" s="159">
        <f t="shared" si="91"/>
        <v>0</v>
      </c>
      <c r="BH81" s="159">
        <f t="shared" si="92"/>
        <v>0</v>
      </c>
      <c r="BI81" s="159">
        <f t="shared" si="93"/>
        <v>0</v>
      </c>
      <c r="BJ81" s="159">
        <f t="shared" si="94"/>
        <v>0</v>
      </c>
      <c r="BK81" s="159">
        <f t="shared" si="95"/>
        <v>0</v>
      </c>
      <c r="BL81" s="159">
        <f t="shared" si="96"/>
        <v>0</v>
      </c>
      <c r="BM81" s="159">
        <f t="shared" si="73"/>
        <v>0</v>
      </c>
      <c r="BN81" s="159">
        <f t="shared" si="73"/>
        <v>0</v>
      </c>
      <c r="BO81" s="205" t="b">
        <f t="shared" si="97"/>
        <v>0</v>
      </c>
      <c r="BP81" s="214">
        <f t="shared" si="98"/>
        <v>0</v>
      </c>
      <c r="BQ81" s="160">
        <f t="shared" si="99"/>
        <v>0</v>
      </c>
      <c r="BR81" s="160">
        <f t="shared" si="100"/>
        <v>0</v>
      </c>
      <c r="BS81" s="160">
        <f t="shared" si="101"/>
        <v>0</v>
      </c>
      <c r="BT81" s="160">
        <f t="shared" si="102"/>
        <v>0</v>
      </c>
      <c r="BU81" s="160">
        <f t="shared" si="103"/>
        <v>0</v>
      </c>
      <c r="BV81" s="215">
        <f t="shared" si="104"/>
        <v>0</v>
      </c>
      <c r="BW81" s="217">
        <f t="shared" si="105"/>
        <v>0</v>
      </c>
      <c r="BX81" s="206">
        <f t="shared" si="106"/>
        <v>0</v>
      </c>
      <c r="BY81" s="206">
        <f t="shared" si="107"/>
        <v>0</v>
      </c>
      <c r="BZ81" s="206">
        <f t="shared" si="108"/>
        <v>0</v>
      </c>
      <c r="CA81" s="206">
        <f t="shared" si="109"/>
        <v>0</v>
      </c>
      <c r="CB81" s="206">
        <f t="shared" si="110"/>
        <v>0</v>
      </c>
      <c r="CC81" s="218">
        <f t="shared" si="111"/>
        <v>0</v>
      </c>
      <c r="CD81" s="216" t="e">
        <f t="shared" si="112"/>
        <v>#VALUE!</v>
      </c>
      <c r="CE81" s="94" t="e">
        <f t="shared" si="113"/>
        <v>#VALUE!</v>
      </c>
      <c r="CF81" s="94" t="e">
        <f t="shared" si="114"/>
        <v>#VALUE!</v>
      </c>
      <c r="CG81" s="95" t="e">
        <f t="shared" si="115"/>
        <v>#VALUE!</v>
      </c>
      <c r="CH81" s="95" t="e">
        <f t="shared" ref="CH81:CH144" si="138">DATE(CD81,CE81,CF81)</f>
        <v>#VALUE!</v>
      </c>
      <c r="CI81" s="95" t="b">
        <f t="shared" si="70"/>
        <v>0</v>
      </c>
      <c r="CJ81" s="76" t="str">
        <f t="shared" si="116"/>
        <v/>
      </c>
      <c r="CK81" s="94" t="e" cm="1">
        <f t="array" aca="1" ref="CK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CL81" s="94" t="str">
        <f t="shared" si="117"/>
        <v/>
      </c>
      <c r="CM81" s="96" t="b">
        <f t="shared" si="118"/>
        <v>0</v>
      </c>
      <c r="CN81" s="130" t="b">
        <f>IFERROR(MATCH(D81,'Avtal för korttidsarbete'!$G$13:$G$1012,0),TRUE)</f>
        <v>1</v>
      </c>
      <c r="CO81" s="130" t="b">
        <f t="shared" si="119"/>
        <v>0</v>
      </c>
      <c r="CP81" s="131" t="str" cm="1">
        <f t="array" ref="CP81">IF(CN81=TRUE,"x",INDEX('Avtal för korttidsarbete'!$E$13:$E$1012,$CN81))</f>
        <v>x</v>
      </c>
      <c r="CQ81" s="131" t="str" cm="1">
        <f t="array" ref="CQ81">IF(CN81=TRUE,"x",INDEX('Avtal för korttidsarbete'!$F$13:$F$1012,$CN81))</f>
        <v>x</v>
      </c>
      <c r="CR81" s="130" t="b">
        <f t="shared" si="120"/>
        <v>0</v>
      </c>
      <c r="CS81" s="165">
        <f t="shared" ref="CS81:CS144" si="139">IFERROR(MAX(CP81,$CS$12),CP81)</f>
        <v>0</v>
      </c>
      <c r="CT81" s="165">
        <f t="shared" ref="CT81:CT144" si="140">IFERROR(MIN(CQ81,$CT$12),CQ81)</f>
        <v>0</v>
      </c>
      <c r="CU81" s="130" t="b">
        <f t="shared" si="121"/>
        <v>0</v>
      </c>
      <c r="CV81" s="131">
        <f t="shared" si="122"/>
        <v>0</v>
      </c>
      <c r="CW81" s="165">
        <f t="shared" si="123"/>
        <v>0</v>
      </c>
      <c r="CX81" s="186" t="b">
        <f>IFERROR(INDEX('Avtal för korttidsarbete'!R:R,MATCH(D81,'Avtal för korttidsarbete'!$G:$G,0)),TRUE)</f>
        <v>1</v>
      </c>
      <c r="CY81" s="165" t="str">
        <f>IF(CX81,"-",INDEX('Avtal för korttidsarbete'!$D:$D,MATCH(D81,'Avtal för korttidsarbete'!$G:$G,0)))</f>
        <v>-</v>
      </c>
      <c r="CZ81" s="131" t="b">
        <f>IFERROR(G81&gt;INDEX(Uppsägningar!E:E,MATCH(C81,Uppsägningar!C:C,0)),FALSE)</f>
        <v>0</v>
      </c>
    </row>
    <row r="82" spans="1:104" s="30" customFormat="1" x14ac:dyDescent="0.25">
      <c r="A82" s="19">
        <v>67</v>
      </c>
      <c r="B82" s="20"/>
      <c r="C82" s="189"/>
      <c r="D82" s="69"/>
      <c r="E82" s="171">
        <f>IFERROR(INDEX(Admin!$C$7:$C$10,MATCH(CY82,TblNivåValTExt,0)),0)</f>
        <v>0</v>
      </c>
      <c r="F82" s="1"/>
      <c r="G82" s="1"/>
      <c r="H82" s="90"/>
      <c r="I82" s="91"/>
      <c r="J82" s="91"/>
      <c r="K82" s="91"/>
      <c r="L82" s="91"/>
      <c r="M82" s="91"/>
      <c r="N82" s="91"/>
      <c r="O82" s="91"/>
      <c r="P82" s="91"/>
      <c r="Q82" s="91"/>
      <c r="R82" s="91"/>
      <c r="S82" s="91"/>
      <c r="T82" s="91"/>
      <c r="U82" s="91"/>
      <c r="V82" s="91"/>
      <c r="W82" s="225">
        <f t="shared" si="78"/>
        <v>0</v>
      </c>
      <c r="X82" s="134" t="str">
        <f t="shared" si="124"/>
        <v/>
      </c>
      <c r="Y82" s="92" t="b">
        <f t="shared" si="79"/>
        <v>0</v>
      </c>
      <c r="Z82" s="92" t="str">
        <f t="shared" si="125"/>
        <v/>
      </c>
      <c r="AA82" s="92" t="b">
        <f t="shared" si="126"/>
        <v>0</v>
      </c>
      <c r="AB82" s="92" t="str">
        <f t="shared" si="127"/>
        <v/>
      </c>
      <c r="AC82" s="13" t="b">
        <f t="shared" si="80"/>
        <v>0</v>
      </c>
      <c r="AD82" s="92" t="str">
        <f t="shared" si="128"/>
        <v/>
      </c>
      <c r="AE82" s="13" t="b">
        <f t="shared" si="129"/>
        <v>0</v>
      </c>
      <c r="AF82" s="92" t="str">
        <f t="shared" si="130"/>
        <v/>
      </c>
      <c r="AG82" s="13" t="b">
        <f t="shared" si="81"/>
        <v>0</v>
      </c>
      <c r="AH82" s="92" t="str">
        <f t="shared" si="131"/>
        <v/>
      </c>
      <c r="AI82" s="35" t="b">
        <f t="shared" si="82"/>
        <v>0</v>
      </c>
      <c r="AJ82" s="92" t="str">
        <f t="shared" si="132"/>
        <v/>
      </c>
      <c r="AK82" s="35" t="b">
        <f t="shared" si="83"/>
        <v>0</v>
      </c>
      <c r="AL82" s="92" t="str">
        <f t="shared" si="84"/>
        <v/>
      </c>
      <c r="AM82" s="35" t="b">
        <f t="shared" si="85"/>
        <v>0</v>
      </c>
      <c r="AN82" s="92" t="str">
        <f t="shared" si="86"/>
        <v/>
      </c>
      <c r="AO82" s="13" t="b">
        <f t="shared" si="87"/>
        <v>0</v>
      </c>
      <c r="AP82" s="92" t="str">
        <f t="shared" si="88"/>
        <v/>
      </c>
      <c r="AQ82" s="14">
        <f t="shared" si="89"/>
        <v>0</v>
      </c>
      <c r="AR82" s="14">
        <f t="shared" si="90"/>
        <v>0</v>
      </c>
      <c r="AS82" s="16">
        <f t="shared" si="77"/>
        <v>0</v>
      </c>
      <c r="AT82" s="16">
        <f t="shared" si="77"/>
        <v>0</v>
      </c>
      <c r="AU82" s="16">
        <f t="shared" si="77"/>
        <v>0</v>
      </c>
      <c r="AV82" s="16">
        <f t="shared" si="77"/>
        <v>0</v>
      </c>
      <c r="AW82" s="16">
        <f t="shared" si="77"/>
        <v>0</v>
      </c>
      <c r="AX82" s="16">
        <f t="shared" si="77"/>
        <v>0</v>
      </c>
      <c r="AY82" s="16">
        <f t="shared" si="77"/>
        <v>0</v>
      </c>
      <c r="AZ82" s="16"/>
      <c r="BA82" s="16"/>
      <c r="BB82" s="93">
        <f t="shared" si="133"/>
        <v>0</v>
      </c>
      <c r="BC82" s="93">
        <f t="shared" si="134"/>
        <v>0</v>
      </c>
      <c r="BD82" s="93">
        <f t="shared" si="135"/>
        <v>0</v>
      </c>
      <c r="BE82" s="158">
        <f t="shared" si="136"/>
        <v>0</v>
      </c>
      <c r="BF82" s="159">
        <f t="shared" si="137"/>
        <v>0</v>
      </c>
      <c r="BG82" s="159">
        <f t="shared" si="91"/>
        <v>0</v>
      </c>
      <c r="BH82" s="159">
        <f t="shared" si="92"/>
        <v>0</v>
      </c>
      <c r="BI82" s="159">
        <f t="shared" si="93"/>
        <v>0</v>
      </c>
      <c r="BJ82" s="159">
        <f t="shared" si="94"/>
        <v>0</v>
      </c>
      <c r="BK82" s="159">
        <f t="shared" si="95"/>
        <v>0</v>
      </c>
      <c r="BL82" s="159">
        <f t="shared" si="96"/>
        <v>0</v>
      </c>
      <c r="BM82" s="159">
        <f t="shared" si="73"/>
        <v>0</v>
      </c>
      <c r="BN82" s="159">
        <f t="shared" si="73"/>
        <v>0</v>
      </c>
      <c r="BO82" s="205" t="b">
        <f t="shared" si="97"/>
        <v>0</v>
      </c>
      <c r="BP82" s="214">
        <f t="shared" si="98"/>
        <v>0</v>
      </c>
      <c r="BQ82" s="160">
        <f t="shared" si="99"/>
        <v>0</v>
      </c>
      <c r="BR82" s="160">
        <f t="shared" si="100"/>
        <v>0</v>
      </c>
      <c r="BS82" s="160">
        <f t="shared" si="101"/>
        <v>0</v>
      </c>
      <c r="BT82" s="160">
        <f t="shared" si="102"/>
        <v>0</v>
      </c>
      <c r="BU82" s="160">
        <f t="shared" si="103"/>
        <v>0</v>
      </c>
      <c r="BV82" s="215">
        <f t="shared" si="104"/>
        <v>0</v>
      </c>
      <c r="BW82" s="217">
        <f t="shared" si="105"/>
        <v>0</v>
      </c>
      <c r="BX82" s="206">
        <f t="shared" si="106"/>
        <v>0</v>
      </c>
      <c r="BY82" s="206">
        <f t="shared" si="107"/>
        <v>0</v>
      </c>
      <c r="BZ82" s="206">
        <f t="shared" si="108"/>
        <v>0</v>
      </c>
      <c r="CA82" s="206">
        <f t="shared" si="109"/>
        <v>0</v>
      </c>
      <c r="CB82" s="206">
        <f t="shared" si="110"/>
        <v>0</v>
      </c>
      <c r="CC82" s="218">
        <f t="shared" si="111"/>
        <v>0</v>
      </c>
      <c r="CD82" s="216" t="e">
        <f t="shared" si="112"/>
        <v>#VALUE!</v>
      </c>
      <c r="CE82" s="94" t="e">
        <f t="shared" si="113"/>
        <v>#VALUE!</v>
      </c>
      <c r="CF82" s="94" t="e">
        <f t="shared" si="114"/>
        <v>#VALUE!</v>
      </c>
      <c r="CG82" s="95" t="e">
        <f t="shared" si="115"/>
        <v>#VALUE!</v>
      </c>
      <c r="CH82" s="95" t="e">
        <f t="shared" si="138"/>
        <v>#VALUE!</v>
      </c>
      <c r="CI82" s="95" t="b">
        <f t="shared" ref="CI82:CI145" si="141">NOT(ISERR(AND(CE82&lt;13,VALUE(CF82)&lt;31,CG82=CH82)))</f>
        <v>0</v>
      </c>
      <c r="CJ82" s="76" t="str">
        <f t="shared" si="116"/>
        <v/>
      </c>
      <c r="CK82" s="94" t="e" cm="1">
        <f t="array" aca="1" ref="CK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CL82" s="94" t="str">
        <f t="shared" si="117"/>
        <v/>
      </c>
      <c r="CM82" s="96" t="b">
        <f t="shared" si="118"/>
        <v>0</v>
      </c>
      <c r="CN82" s="130" t="b">
        <f>IFERROR(MATCH(D82,'Avtal för korttidsarbete'!$G$13:$G$1012,0),TRUE)</f>
        <v>1</v>
      </c>
      <c r="CO82" s="130" t="b">
        <f t="shared" si="119"/>
        <v>0</v>
      </c>
      <c r="CP82" s="131" t="str" cm="1">
        <f t="array" ref="CP82">IF(CN82=TRUE,"x",INDEX('Avtal för korttidsarbete'!$E$13:$E$1012,$CN82))</f>
        <v>x</v>
      </c>
      <c r="CQ82" s="131" t="str" cm="1">
        <f t="array" ref="CQ82">IF(CN82=TRUE,"x",INDEX('Avtal för korttidsarbete'!$F$13:$F$1012,$CN82))</f>
        <v>x</v>
      </c>
      <c r="CR82" s="130" t="b">
        <f t="shared" si="120"/>
        <v>0</v>
      </c>
      <c r="CS82" s="165">
        <f t="shared" si="139"/>
        <v>0</v>
      </c>
      <c r="CT82" s="165">
        <f t="shared" si="140"/>
        <v>0</v>
      </c>
      <c r="CU82" s="130" t="b">
        <f t="shared" si="121"/>
        <v>0</v>
      </c>
      <c r="CV82" s="131">
        <f t="shared" si="122"/>
        <v>0</v>
      </c>
      <c r="CW82" s="165">
        <f t="shared" si="123"/>
        <v>0</v>
      </c>
      <c r="CX82" s="186" t="b">
        <f>IFERROR(INDEX('Avtal för korttidsarbete'!R:R,MATCH(D82,'Avtal för korttidsarbete'!$G:$G,0)),TRUE)</f>
        <v>1</v>
      </c>
      <c r="CY82" s="165" t="str">
        <f>IF(CX82,"-",INDEX('Avtal för korttidsarbete'!$D:$D,MATCH(D82,'Avtal för korttidsarbete'!$G:$G,0)))</f>
        <v>-</v>
      </c>
      <c r="CZ82" s="131" t="b">
        <f>IFERROR(G82&gt;INDEX(Uppsägningar!E:E,MATCH(C82,Uppsägningar!C:C,0)),FALSE)</f>
        <v>0</v>
      </c>
    </row>
    <row r="83" spans="1:104" s="30" customFormat="1" x14ac:dyDescent="0.25">
      <c r="A83" s="19">
        <v>68</v>
      </c>
      <c r="B83" s="20"/>
      <c r="C83" s="189"/>
      <c r="D83" s="69"/>
      <c r="E83" s="171">
        <f>IFERROR(INDEX(Admin!$C$7:$C$10,MATCH(CY83,TblNivåValTExt,0)),0)</f>
        <v>0</v>
      </c>
      <c r="F83" s="1"/>
      <c r="G83" s="1"/>
      <c r="H83" s="90"/>
      <c r="I83" s="91"/>
      <c r="J83" s="91"/>
      <c r="K83" s="91"/>
      <c r="L83" s="91"/>
      <c r="M83" s="91"/>
      <c r="N83" s="91"/>
      <c r="O83" s="91"/>
      <c r="P83" s="91"/>
      <c r="Q83" s="91"/>
      <c r="R83" s="91"/>
      <c r="S83" s="91"/>
      <c r="T83" s="91"/>
      <c r="U83" s="91"/>
      <c r="V83" s="91"/>
      <c r="W83" s="225">
        <f t="shared" si="78"/>
        <v>0</v>
      </c>
      <c r="X83" s="134" t="str">
        <f t="shared" si="124"/>
        <v/>
      </c>
      <c r="Y83" s="92" t="b">
        <f t="shared" si="79"/>
        <v>0</v>
      </c>
      <c r="Z83" s="92" t="str">
        <f t="shared" si="125"/>
        <v/>
      </c>
      <c r="AA83" s="92" t="b">
        <f t="shared" si="126"/>
        <v>0</v>
      </c>
      <c r="AB83" s="92" t="str">
        <f t="shared" si="127"/>
        <v/>
      </c>
      <c r="AC83" s="13" t="b">
        <f t="shared" si="80"/>
        <v>0</v>
      </c>
      <c r="AD83" s="92" t="str">
        <f t="shared" si="128"/>
        <v/>
      </c>
      <c r="AE83" s="13" t="b">
        <f t="shared" si="129"/>
        <v>0</v>
      </c>
      <c r="AF83" s="92" t="str">
        <f t="shared" si="130"/>
        <v/>
      </c>
      <c r="AG83" s="13" t="b">
        <f t="shared" si="81"/>
        <v>0</v>
      </c>
      <c r="AH83" s="92" t="str">
        <f t="shared" si="131"/>
        <v/>
      </c>
      <c r="AI83" s="35" t="b">
        <f t="shared" si="82"/>
        <v>0</v>
      </c>
      <c r="AJ83" s="92" t="str">
        <f t="shared" si="132"/>
        <v/>
      </c>
      <c r="AK83" s="35" t="b">
        <f t="shared" si="83"/>
        <v>0</v>
      </c>
      <c r="AL83" s="92" t="str">
        <f t="shared" si="84"/>
        <v/>
      </c>
      <c r="AM83" s="35" t="b">
        <f t="shared" si="85"/>
        <v>0</v>
      </c>
      <c r="AN83" s="92" t="str">
        <f t="shared" si="86"/>
        <v/>
      </c>
      <c r="AO83" s="13" t="b">
        <f t="shared" si="87"/>
        <v>0</v>
      </c>
      <c r="AP83" s="92" t="str">
        <f t="shared" si="88"/>
        <v/>
      </c>
      <c r="AQ83" s="14">
        <f t="shared" si="89"/>
        <v>0</v>
      </c>
      <c r="AR83" s="14">
        <f t="shared" si="90"/>
        <v>0</v>
      </c>
      <c r="AS83" s="16">
        <f t="shared" si="77"/>
        <v>0</v>
      </c>
      <c r="AT83" s="16">
        <f t="shared" si="77"/>
        <v>0</v>
      </c>
      <c r="AU83" s="16">
        <f t="shared" si="77"/>
        <v>0</v>
      </c>
      <c r="AV83" s="16">
        <f t="shared" si="77"/>
        <v>0</v>
      </c>
      <c r="AW83" s="16">
        <f t="shared" si="77"/>
        <v>0</v>
      </c>
      <c r="AX83" s="16">
        <f t="shared" si="77"/>
        <v>0</v>
      </c>
      <c r="AY83" s="16">
        <f t="shared" si="77"/>
        <v>0</v>
      </c>
      <c r="AZ83" s="16"/>
      <c r="BA83" s="16"/>
      <c r="BB83" s="93">
        <f t="shared" si="133"/>
        <v>0</v>
      </c>
      <c r="BC83" s="93">
        <f t="shared" si="134"/>
        <v>0</v>
      </c>
      <c r="BD83" s="93">
        <f t="shared" si="135"/>
        <v>0</v>
      </c>
      <c r="BE83" s="158">
        <f t="shared" si="136"/>
        <v>0</v>
      </c>
      <c r="BF83" s="159">
        <f t="shared" si="137"/>
        <v>0</v>
      </c>
      <c r="BG83" s="159">
        <f t="shared" si="91"/>
        <v>0</v>
      </c>
      <c r="BH83" s="159">
        <f t="shared" si="92"/>
        <v>0</v>
      </c>
      <c r="BI83" s="159">
        <f t="shared" si="93"/>
        <v>0</v>
      </c>
      <c r="BJ83" s="159">
        <f t="shared" si="94"/>
        <v>0</v>
      </c>
      <c r="BK83" s="159">
        <f t="shared" si="95"/>
        <v>0</v>
      </c>
      <c r="BL83" s="159">
        <f t="shared" si="96"/>
        <v>0</v>
      </c>
      <c r="BM83" s="159">
        <f t="shared" si="73"/>
        <v>0</v>
      </c>
      <c r="BN83" s="159">
        <f t="shared" si="73"/>
        <v>0</v>
      </c>
      <c r="BO83" s="205" t="b">
        <f t="shared" si="97"/>
        <v>0</v>
      </c>
      <c r="BP83" s="214">
        <f t="shared" si="98"/>
        <v>0</v>
      </c>
      <c r="BQ83" s="160">
        <f t="shared" si="99"/>
        <v>0</v>
      </c>
      <c r="BR83" s="160">
        <f t="shared" si="100"/>
        <v>0</v>
      </c>
      <c r="BS83" s="160">
        <f t="shared" si="101"/>
        <v>0</v>
      </c>
      <c r="BT83" s="160">
        <f t="shared" si="102"/>
        <v>0</v>
      </c>
      <c r="BU83" s="160">
        <f t="shared" si="103"/>
        <v>0</v>
      </c>
      <c r="BV83" s="215">
        <f t="shared" si="104"/>
        <v>0</v>
      </c>
      <c r="BW83" s="217">
        <f t="shared" si="105"/>
        <v>0</v>
      </c>
      <c r="BX83" s="206">
        <f t="shared" si="106"/>
        <v>0</v>
      </c>
      <c r="BY83" s="206">
        <f t="shared" si="107"/>
        <v>0</v>
      </c>
      <c r="BZ83" s="206">
        <f t="shared" si="108"/>
        <v>0</v>
      </c>
      <c r="CA83" s="206">
        <f t="shared" si="109"/>
        <v>0</v>
      </c>
      <c r="CB83" s="206">
        <f t="shared" si="110"/>
        <v>0</v>
      </c>
      <c r="CC83" s="218">
        <f t="shared" si="111"/>
        <v>0</v>
      </c>
      <c r="CD83" s="216" t="e">
        <f t="shared" si="112"/>
        <v>#VALUE!</v>
      </c>
      <c r="CE83" s="94" t="e">
        <f t="shared" si="113"/>
        <v>#VALUE!</v>
      </c>
      <c r="CF83" s="94" t="e">
        <f t="shared" si="114"/>
        <v>#VALUE!</v>
      </c>
      <c r="CG83" s="95" t="e">
        <f t="shared" si="115"/>
        <v>#VALUE!</v>
      </c>
      <c r="CH83" s="95" t="e">
        <f t="shared" si="138"/>
        <v>#VALUE!</v>
      </c>
      <c r="CI83" s="95" t="b">
        <f t="shared" si="141"/>
        <v>0</v>
      </c>
      <c r="CJ83" s="76" t="str">
        <f t="shared" si="116"/>
        <v/>
      </c>
      <c r="CK83" s="94" t="e" cm="1">
        <f t="array" aca="1" ref="CK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CL83" s="94" t="str">
        <f t="shared" si="117"/>
        <v/>
      </c>
      <c r="CM83" s="96" t="b">
        <f t="shared" si="118"/>
        <v>0</v>
      </c>
      <c r="CN83" s="130" t="b">
        <f>IFERROR(MATCH(D83,'Avtal för korttidsarbete'!$G$13:$G$1012,0),TRUE)</f>
        <v>1</v>
      </c>
      <c r="CO83" s="130" t="b">
        <f t="shared" si="119"/>
        <v>0</v>
      </c>
      <c r="CP83" s="131" t="str" cm="1">
        <f t="array" ref="CP83">IF(CN83=TRUE,"x",INDEX('Avtal för korttidsarbete'!$E$13:$E$1012,$CN83))</f>
        <v>x</v>
      </c>
      <c r="CQ83" s="131" t="str" cm="1">
        <f t="array" ref="CQ83">IF(CN83=TRUE,"x",INDEX('Avtal för korttidsarbete'!$F$13:$F$1012,$CN83))</f>
        <v>x</v>
      </c>
      <c r="CR83" s="130" t="b">
        <f t="shared" si="120"/>
        <v>0</v>
      </c>
      <c r="CS83" s="165">
        <f t="shared" si="139"/>
        <v>0</v>
      </c>
      <c r="CT83" s="165">
        <f t="shared" si="140"/>
        <v>0</v>
      </c>
      <c r="CU83" s="130" t="b">
        <f t="shared" si="121"/>
        <v>0</v>
      </c>
      <c r="CV83" s="131">
        <f t="shared" si="122"/>
        <v>0</v>
      </c>
      <c r="CW83" s="165">
        <f t="shared" si="123"/>
        <v>0</v>
      </c>
      <c r="CX83" s="186" t="b">
        <f>IFERROR(INDEX('Avtal för korttidsarbete'!R:R,MATCH(D83,'Avtal för korttidsarbete'!$G:$G,0)),TRUE)</f>
        <v>1</v>
      </c>
      <c r="CY83" s="165" t="str">
        <f>IF(CX83,"-",INDEX('Avtal för korttidsarbete'!$D:$D,MATCH(D83,'Avtal för korttidsarbete'!$G:$G,0)))</f>
        <v>-</v>
      </c>
      <c r="CZ83" s="131" t="b">
        <f>IFERROR(G83&gt;INDEX(Uppsägningar!E:E,MATCH(C83,Uppsägningar!C:C,0)),FALSE)</f>
        <v>0</v>
      </c>
    </row>
    <row r="84" spans="1:104" s="30" customFormat="1" x14ac:dyDescent="0.25">
      <c r="A84" s="19">
        <v>69</v>
      </c>
      <c r="B84" s="20"/>
      <c r="C84" s="189"/>
      <c r="D84" s="69"/>
      <c r="E84" s="171">
        <f>IFERROR(INDEX(Admin!$C$7:$C$10,MATCH(CY84,TblNivåValTExt,0)),0)</f>
        <v>0</v>
      </c>
      <c r="F84" s="1"/>
      <c r="G84" s="1"/>
      <c r="H84" s="90"/>
      <c r="I84" s="91"/>
      <c r="J84" s="91"/>
      <c r="K84" s="91"/>
      <c r="L84" s="91"/>
      <c r="M84" s="91"/>
      <c r="N84" s="91"/>
      <c r="O84" s="91"/>
      <c r="P84" s="91"/>
      <c r="Q84" s="91"/>
      <c r="R84" s="91"/>
      <c r="S84" s="91"/>
      <c r="T84" s="91"/>
      <c r="U84" s="91"/>
      <c r="V84" s="91"/>
      <c r="W84" s="225">
        <f t="shared" si="78"/>
        <v>0</v>
      </c>
      <c r="X84" s="134" t="str">
        <f t="shared" si="124"/>
        <v/>
      </c>
      <c r="Y84" s="92" t="b">
        <f t="shared" si="79"/>
        <v>0</v>
      </c>
      <c r="Z84" s="92" t="str">
        <f t="shared" si="125"/>
        <v/>
      </c>
      <c r="AA84" s="92" t="b">
        <f t="shared" si="126"/>
        <v>0</v>
      </c>
      <c r="AB84" s="92" t="str">
        <f t="shared" si="127"/>
        <v/>
      </c>
      <c r="AC84" s="13" t="b">
        <f t="shared" si="80"/>
        <v>0</v>
      </c>
      <c r="AD84" s="92" t="str">
        <f t="shared" si="128"/>
        <v/>
      </c>
      <c r="AE84" s="13" t="b">
        <f t="shared" si="129"/>
        <v>0</v>
      </c>
      <c r="AF84" s="92" t="str">
        <f t="shared" si="130"/>
        <v/>
      </c>
      <c r="AG84" s="13" t="b">
        <f t="shared" si="81"/>
        <v>0</v>
      </c>
      <c r="AH84" s="92" t="str">
        <f t="shared" si="131"/>
        <v/>
      </c>
      <c r="AI84" s="35" t="b">
        <f t="shared" si="82"/>
        <v>0</v>
      </c>
      <c r="AJ84" s="92" t="str">
        <f t="shared" si="132"/>
        <v/>
      </c>
      <c r="AK84" s="35" t="b">
        <f t="shared" si="83"/>
        <v>0</v>
      </c>
      <c r="AL84" s="92" t="str">
        <f t="shared" si="84"/>
        <v/>
      </c>
      <c r="AM84" s="35" t="b">
        <f t="shared" si="85"/>
        <v>0</v>
      </c>
      <c r="AN84" s="92" t="str">
        <f t="shared" si="86"/>
        <v/>
      </c>
      <c r="AO84" s="13" t="b">
        <f t="shared" si="87"/>
        <v>0</v>
      </c>
      <c r="AP84" s="92" t="str">
        <f t="shared" si="88"/>
        <v/>
      </c>
      <c r="AQ84" s="14">
        <f t="shared" si="89"/>
        <v>0</v>
      </c>
      <c r="AR84" s="14">
        <f t="shared" si="90"/>
        <v>0</v>
      </c>
      <c r="AS84" s="16">
        <f t="shared" si="77"/>
        <v>0</v>
      </c>
      <c r="AT84" s="16">
        <f t="shared" si="77"/>
        <v>0</v>
      </c>
      <c r="AU84" s="16">
        <f t="shared" si="77"/>
        <v>0</v>
      </c>
      <c r="AV84" s="16">
        <f t="shared" si="77"/>
        <v>0</v>
      </c>
      <c r="AW84" s="16">
        <f t="shared" si="77"/>
        <v>0</v>
      </c>
      <c r="AX84" s="16">
        <f t="shared" si="77"/>
        <v>0</v>
      </c>
      <c r="AY84" s="16">
        <f t="shared" si="77"/>
        <v>0</v>
      </c>
      <c r="AZ84" s="16"/>
      <c r="BA84" s="16"/>
      <c r="BB84" s="93">
        <f t="shared" si="133"/>
        <v>0</v>
      </c>
      <c r="BC84" s="93">
        <f t="shared" si="134"/>
        <v>0</v>
      </c>
      <c r="BD84" s="93">
        <f t="shared" si="135"/>
        <v>0</v>
      </c>
      <c r="BE84" s="158">
        <f t="shared" si="136"/>
        <v>0</v>
      </c>
      <c r="BF84" s="159">
        <f t="shared" si="137"/>
        <v>0</v>
      </c>
      <c r="BG84" s="159">
        <f t="shared" si="91"/>
        <v>0</v>
      </c>
      <c r="BH84" s="159">
        <f t="shared" si="92"/>
        <v>0</v>
      </c>
      <c r="BI84" s="159">
        <f t="shared" si="93"/>
        <v>0</v>
      </c>
      <c r="BJ84" s="159">
        <f t="shared" si="94"/>
        <v>0</v>
      </c>
      <c r="BK84" s="159">
        <f t="shared" si="95"/>
        <v>0</v>
      </c>
      <c r="BL84" s="159">
        <f t="shared" si="96"/>
        <v>0</v>
      </c>
      <c r="BM84" s="159">
        <f t="shared" si="73"/>
        <v>0</v>
      </c>
      <c r="BN84" s="159">
        <f t="shared" si="73"/>
        <v>0</v>
      </c>
      <c r="BO84" s="205" t="b">
        <f t="shared" si="97"/>
        <v>0</v>
      </c>
      <c r="BP84" s="214">
        <f t="shared" si="98"/>
        <v>0</v>
      </c>
      <c r="BQ84" s="160">
        <f t="shared" si="99"/>
        <v>0</v>
      </c>
      <c r="BR84" s="160">
        <f t="shared" si="100"/>
        <v>0</v>
      </c>
      <c r="BS84" s="160">
        <f t="shared" si="101"/>
        <v>0</v>
      </c>
      <c r="BT84" s="160">
        <f t="shared" si="102"/>
        <v>0</v>
      </c>
      <c r="BU84" s="160">
        <f t="shared" si="103"/>
        <v>0</v>
      </c>
      <c r="BV84" s="215">
        <f t="shared" si="104"/>
        <v>0</v>
      </c>
      <c r="BW84" s="217">
        <f t="shared" si="105"/>
        <v>0</v>
      </c>
      <c r="BX84" s="206">
        <f t="shared" si="106"/>
        <v>0</v>
      </c>
      <c r="BY84" s="206">
        <f t="shared" si="107"/>
        <v>0</v>
      </c>
      <c r="BZ84" s="206">
        <f t="shared" si="108"/>
        <v>0</v>
      </c>
      <c r="CA84" s="206">
        <f t="shared" si="109"/>
        <v>0</v>
      </c>
      <c r="CB84" s="206">
        <f t="shared" si="110"/>
        <v>0</v>
      </c>
      <c r="CC84" s="218">
        <f t="shared" si="111"/>
        <v>0</v>
      </c>
      <c r="CD84" s="216" t="e">
        <f t="shared" si="112"/>
        <v>#VALUE!</v>
      </c>
      <c r="CE84" s="94" t="e">
        <f t="shared" si="113"/>
        <v>#VALUE!</v>
      </c>
      <c r="CF84" s="94" t="e">
        <f t="shared" si="114"/>
        <v>#VALUE!</v>
      </c>
      <c r="CG84" s="95" t="e">
        <f t="shared" si="115"/>
        <v>#VALUE!</v>
      </c>
      <c r="CH84" s="95" t="e">
        <f t="shared" si="138"/>
        <v>#VALUE!</v>
      </c>
      <c r="CI84" s="95" t="b">
        <f t="shared" si="141"/>
        <v>0</v>
      </c>
      <c r="CJ84" s="76" t="str">
        <f t="shared" si="116"/>
        <v/>
      </c>
      <c r="CK84" s="94" t="e" cm="1">
        <f t="array" aca="1" ref="CK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CL84" s="94" t="str">
        <f t="shared" si="117"/>
        <v/>
      </c>
      <c r="CM84" s="96" t="b">
        <f t="shared" si="118"/>
        <v>0</v>
      </c>
      <c r="CN84" s="130" t="b">
        <f>IFERROR(MATCH(D84,'Avtal för korttidsarbete'!$G$13:$G$1012,0),TRUE)</f>
        <v>1</v>
      </c>
      <c r="CO84" s="130" t="b">
        <f t="shared" si="119"/>
        <v>0</v>
      </c>
      <c r="CP84" s="131" t="str" cm="1">
        <f t="array" ref="CP84">IF(CN84=TRUE,"x",INDEX('Avtal för korttidsarbete'!$E$13:$E$1012,$CN84))</f>
        <v>x</v>
      </c>
      <c r="CQ84" s="131" t="str" cm="1">
        <f t="array" ref="CQ84">IF(CN84=TRUE,"x",INDEX('Avtal för korttidsarbete'!$F$13:$F$1012,$CN84))</f>
        <v>x</v>
      </c>
      <c r="CR84" s="130" t="b">
        <f t="shared" si="120"/>
        <v>0</v>
      </c>
      <c r="CS84" s="165">
        <f t="shared" si="139"/>
        <v>0</v>
      </c>
      <c r="CT84" s="165">
        <f t="shared" si="140"/>
        <v>0</v>
      </c>
      <c r="CU84" s="130" t="b">
        <f t="shared" si="121"/>
        <v>0</v>
      </c>
      <c r="CV84" s="131">
        <f t="shared" si="122"/>
        <v>0</v>
      </c>
      <c r="CW84" s="165">
        <f t="shared" si="123"/>
        <v>0</v>
      </c>
      <c r="CX84" s="186" t="b">
        <f>IFERROR(INDEX('Avtal för korttidsarbete'!R:R,MATCH(D84,'Avtal för korttidsarbete'!$G:$G,0)),TRUE)</f>
        <v>1</v>
      </c>
      <c r="CY84" s="165" t="str">
        <f>IF(CX84,"-",INDEX('Avtal för korttidsarbete'!$D:$D,MATCH(D84,'Avtal för korttidsarbete'!$G:$G,0)))</f>
        <v>-</v>
      </c>
      <c r="CZ84" s="131" t="b">
        <f>IFERROR(G84&gt;INDEX(Uppsägningar!E:E,MATCH(C84,Uppsägningar!C:C,0)),FALSE)</f>
        <v>0</v>
      </c>
    </row>
    <row r="85" spans="1:104" s="30" customFormat="1" x14ac:dyDescent="0.25">
      <c r="A85" s="19">
        <v>70</v>
      </c>
      <c r="B85" s="20"/>
      <c r="C85" s="189"/>
      <c r="D85" s="69"/>
      <c r="E85" s="171">
        <f>IFERROR(INDEX(Admin!$C$7:$C$10,MATCH(CY85,TblNivåValTExt,0)),0)</f>
        <v>0</v>
      </c>
      <c r="F85" s="1"/>
      <c r="G85" s="1"/>
      <c r="H85" s="90"/>
      <c r="I85" s="91"/>
      <c r="J85" s="91"/>
      <c r="K85" s="91"/>
      <c r="L85" s="91"/>
      <c r="M85" s="91"/>
      <c r="N85" s="91"/>
      <c r="O85" s="91"/>
      <c r="P85" s="91"/>
      <c r="Q85" s="91"/>
      <c r="R85" s="91"/>
      <c r="S85" s="91"/>
      <c r="T85" s="91"/>
      <c r="U85" s="91"/>
      <c r="V85" s="91"/>
      <c r="W85" s="225">
        <f t="shared" si="78"/>
        <v>0</v>
      </c>
      <c r="X85" s="134" t="str">
        <f t="shared" si="124"/>
        <v/>
      </c>
      <c r="Y85" s="92" t="b">
        <f t="shared" si="79"/>
        <v>0</v>
      </c>
      <c r="Z85" s="92" t="str">
        <f t="shared" si="125"/>
        <v/>
      </c>
      <c r="AA85" s="92" t="b">
        <f t="shared" si="126"/>
        <v>0</v>
      </c>
      <c r="AB85" s="92" t="str">
        <f t="shared" si="127"/>
        <v/>
      </c>
      <c r="AC85" s="13" t="b">
        <f t="shared" si="80"/>
        <v>0</v>
      </c>
      <c r="AD85" s="92" t="str">
        <f t="shared" si="128"/>
        <v/>
      </c>
      <c r="AE85" s="13" t="b">
        <f t="shared" si="129"/>
        <v>0</v>
      </c>
      <c r="AF85" s="92" t="str">
        <f t="shared" si="130"/>
        <v/>
      </c>
      <c r="AG85" s="13" t="b">
        <f t="shared" si="81"/>
        <v>0</v>
      </c>
      <c r="AH85" s="92" t="str">
        <f t="shared" si="131"/>
        <v/>
      </c>
      <c r="AI85" s="35" t="b">
        <f t="shared" si="82"/>
        <v>0</v>
      </c>
      <c r="AJ85" s="92" t="str">
        <f t="shared" si="132"/>
        <v/>
      </c>
      <c r="AK85" s="35" t="b">
        <f t="shared" si="83"/>
        <v>0</v>
      </c>
      <c r="AL85" s="92" t="str">
        <f t="shared" si="84"/>
        <v/>
      </c>
      <c r="AM85" s="35" t="b">
        <f t="shared" si="85"/>
        <v>0</v>
      </c>
      <c r="AN85" s="92" t="str">
        <f t="shared" si="86"/>
        <v/>
      </c>
      <c r="AO85" s="13" t="b">
        <f t="shared" si="87"/>
        <v>0</v>
      </c>
      <c r="AP85" s="92" t="str">
        <f t="shared" si="88"/>
        <v/>
      </c>
      <c r="AQ85" s="14">
        <f t="shared" si="89"/>
        <v>0</v>
      </c>
      <c r="AR85" s="14">
        <f t="shared" si="90"/>
        <v>0</v>
      </c>
      <c r="AS85" s="16">
        <f t="shared" si="77"/>
        <v>0</v>
      </c>
      <c r="AT85" s="16">
        <f t="shared" si="77"/>
        <v>0</v>
      </c>
      <c r="AU85" s="16">
        <f t="shared" si="77"/>
        <v>0</v>
      </c>
      <c r="AV85" s="16">
        <f t="shared" si="77"/>
        <v>0</v>
      </c>
      <c r="AW85" s="16">
        <f t="shared" si="77"/>
        <v>0</v>
      </c>
      <c r="AX85" s="16">
        <f t="shared" si="77"/>
        <v>0</v>
      </c>
      <c r="AY85" s="16">
        <f t="shared" si="77"/>
        <v>0</v>
      </c>
      <c r="AZ85" s="16"/>
      <c r="BA85" s="16"/>
      <c r="BB85" s="93">
        <f t="shared" si="133"/>
        <v>0</v>
      </c>
      <c r="BC85" s="93">
        <f t="shared" si="134"/>
        <v>0</v>
      </c>
      <c r="BD85" s="93">
        <f t="shared" si="135"/>
        <v>0</v>
      </c>
      <c r="BE85" s="158">
        <f t="shared" si="136"/>
        <v>0</v>
      </c>
      <c r="BF85" s="159">
        <f t="shared" si="137"/>
        <v>0</v>
      </c>
      <c r="BG85" s="159">
        <f t="shared" si="91"/>
        <v>0</v>
      </c>
      <c r="BH85" s="159">
        <f t="shared" si="92"/>
        <v>0</v>
      </c>
      <c r="BI85" s="159">
        <f t="shared" si="93"/>
        <v>0</v>
      </c>
      <c r="BJ85" s="159">
        <f t="shared" si="94"/>
        <v>0</v>
      </c>
      <c r="BK85" s="159">
        <f t="shared" si="95"/>
        <v>0</v>
      </c>
      <c r="BL85" s="159">
        <f t="shared" si="96"/>
        <v>0</v>
      </c>
      <c r="BM85" s="159">
        <f t="shared" si="73"/>
        <v>0</v>
      </c>
      <c r="BN85" s="159">
        <f t="shared" si="73"/>
        <v>0</v>
      </c>
      <c r="BO85" s="205" t="b">
        <f t="shared" si="97"/>
        <v>0</v>
      </c>
      <c r="BP85" s="214">
        <f t="shared" si="98"/>
        <v>0</v>
      </c>
      <c r="BQ85" s="160">
        <f t="shared" si="99"/>
        <v>0</v>
      </c>
      <c r="BR85" s="160">
        <f t="shared" si="100"/>
        <v>0</v>
      </c>
      <c r="BS85" s="160">
        <f t="shared" si="101"/>
        <v>0</v>
      </c>
      <c r="BT85" s="160">
        <f t="shared" si="102"/>
        <v>0</v>
      </c>
      <c r="BU85" s="160">
        <f t="shared" si="103"/>
        <v>0</v>
      </c>
      <c r="BV85" s="215">
        <f t="shared" si="104"/>
        <v>0</v>
      </c>
      <c r="BW85" s="217">
        <f t="shared" si="105"/>
        <v>0</v>
      </c>
      <c r="BX85" s="206">
        <f t="shared" si="106"/>
        <v>0</v>
      </c>
      <c r="BY85" s="206">
        <f t="shared" si="107"/>
        <v>0</v>
      </c>
      <c r="BZ85" s="206">
        <f t="shared" si="108"/>
        <v>0</v>
      </c>
      <c r="CA85" s="206">
        <f t="shared" si="109"/>
        <v>0</v>
      </c>
      <c r="CB85" s="206">
        <f t="shared" si="110"/>
        <v>0</v>
      </c>
      <c r="CC85" s="218">
        <f t="shared" si="111"/>
        <v>0</v>
      </c>
      <c r="CD85" s="216" t="e">
        <f t="shared" si="112"/>
        <v>#VALUE!</v>
      </c>
      <c r="CE85" s="94" t="e">
        <f t="shared" si="113"/>
        <v>#VALUE!</v>
      </c>
      <c r="CF85" s="94" t="e">
        <f t="shared" si="114"/>
        <v>#VALUE!</v>
      </c>
      <c r="CG85" s="95" t="e">
        <f t="shared" si="115"/>
        <v>#VALUE!</v>
      </c>
      <c r="CH85" s="95" t="e">
        <f t="shared" si="138"/>
        <v>#VALUE!</v>
      </c>
      <c r="CI85" s="95" t="b">
        <f t="shared" si="141"/>
        <v>0</v>
      </c>
      <c r="CJ85" s="76" t="str">
        <f t="shared" si="116"/>
        <v/>
      </c>
      <c r="CK85" s="94" t="e" cm="1">
        <f t="array" aca="1" ref="CK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CL85" s="94" t="str">
        <f t="shared" si="117"/>
        <v/>
      </c>
      <c r="CM85" s="96" t="b">
        <f t="shared" si="118"/>
        <v>0</v>
      </c>
      <c r="CN85" s="130" t="b">
        <f>IFERROR(MATCH(D85,'Avtal för korttidsarbete'!$G$13:$G$1012,0),TRUE)</f>
        <v>1</v>
      </c>
      <c r="CO85" s="130" t="b">
        <f t="shared" si="119"/>
        <v>0</v>
      </c>
      <c r="CP85" s="131" t="str" cm="1">
        <f t="array" ref="CP85">IF(CN85=TRUE,"x",INDEX('Avtal för korttidsarbete'!$E$13:$E$1012,$CN85))</f>
        <v>x</v>
      </c>
      <c r="CQ85" s="131" t="str" cm="1">
        <f t="array" ref="CQ85">IF(CN85=TRUE,"x",INDEX('Avtal för korttidsarbete'!$F$13:$F$1012,$CN85))</f>
        <v>x</v>
      </c>
      <c r="CR85" s="130" t="b">
        <f t="shared" si="120"/>
        <v>0</v>
      </c>
      <c r="CS85" s="165">
        <f t="shared" si="139"/>
        <v>0</v>
      </c>
      <c r="CT85" s="165">
        <f t="shared" si="140"/>
        <v>0</v>
      </c>
      <c r="CU85" s="130" t="b">
        <f t="shared" si="121"/>
        <v>0</v>
      </c>
      <c r="CV85" s="131">
        <f t="shared" si="122"/>
        <v>0</v>
      </c>
      <c r="CW85" s="165">
        <f t="shared" si="123"/>
        <v>0</v>
      </c>
      <c r="CX85" s="186" t="b">
        <f>IFERROR(INDEX('Avtal för korttidsarbete'!R:R,MATCH(D85,'Avtal för korttidsarbete'!$G:$G,0)),TRUE)</f>
        <v>1</v>
      </c>
      <c r="CY85" s="165" t="str">
        <f>IF(CX85,"-",INDEX('Avtal för korttidsarbete'!$D:$D,MATCH(D85,'Avtal för korttidsarbete'!$G:$G,0)))</f>
        <v>-</v>
      </c>
      <c r="CZ85" s="131" t="b">
        <f>IFERROR(G85&gt;INDEX(Uppsägningar!E:E,MATCH(C85,Uppsägningar!C:C,0)),FALSE)</f>
        <v>0</v>
      </c>
    </row>
    <row r="86" spans="1:104" s="30" customFormat="1" x14ac:dyDescent="0.25">
      <c r="A86" s="19">
        <v>71</v>
      </c>
      <c r="B86" s="20"/>
      <c r="C86" s="189"/>
      <c r="D86" s="69"/>
      <c r="E86" s="171">
        <f>IFERROR(INDEX(Admin!$C$7:$C$10,MATCH(CY86,TblNivåValTExt,0)),0)</f>
        <v>0</v>
      </c>
      <c r="F86" s="1"/>
      <c r="G86" s="1"/>
      <c r="H86" s="90"/>
      <c r="I86" s="91"/>
      <c r="J86" s="91"/>
      <c r="K86" s="91"/>
      <c r="L86" s="91"/>
      <c r="M86" s="91"/>
      <c r="N86" s="91"/>
      <c r="O86" s="91"/>
      <c r="P86" s="91"/>
      <c r="Q86" s="91"/>
      <c r="R86" s="91"/>
      <c r="S86" s="91"/>
      <c r="T86" s="91"/>
      <c r="U86" s="91"/>
      <c r="V86" s="91"/>
      <c r="W86" s="225">
        <f t="shared" si="78"/>
        <v>0</v>
      </c>
      <c r="X86" s="134" t="str">
        <f t="shared" si="124"/>
        <v/>
      </c>
      <c r="Y86" s="92" t="b">
        <f t="shared" si="79"/>
        <v>0</v>
      </c>
      <c r="Z86" s="92" t="str">
        <f t="shared" si="125"/>
        <v/>
      </c>
      <c r="AA86" s="92" t="b">
        <f t="shared" si="126"/>
        <v>0</v>
      </c>
      <c r="AB86" s="92" t="str">
        <f t="shared" si="127"/>
        <v/>
      </c>
      <c r="AC86" s="13" t="b">
        <f t="shared" si="80"/>
        <v>0</v>
      </c>
      <c r="AD86" s="92" t="str">
        <f t="shared" si="128"/>
        <v/>
      </c>
      <c r="AE86" s="13" t="b">
        <f t="shared" si="129"/>
        <v>0</v>
      </c>
      <c r="AF86" s="92" t="str">
        <f t="shared" si="130"/>
        <v/>
      </c>
      <c r="AG86" s="13" t="b">
        <f t="shared" si="81"/>
        <v>0</v>
      </c>
      <c r="AH86" s="92" t="str">
        <f t="shared" si="131"/>
        <v/>
      </c>
      <c r="AI86" s="35" t="b">
        <f t="shared" si="82"/>
        <v>0</v>
      </c>
      <c r="AJ86" s="92" t="str">
        <f t="shared" si="132"/>
        <v/>
      </c>
      <c r="AK86" s="35" t="b">
        <f t="shared" si="83"/>
        <v>0</v>
      </c>
      <c r="AL86" s="92" t="str">
        <f t="shared" si="84"/>
        <v/>
      </c>
      <c r="AM86" s="35" t="b">
        <f t="shared" si="85"/>
        <v>0</v>
      </c>
      <c r="AN86" s="92" t="str">
        <f t="shared" si="86"/>
        <v/>
      </c>
      <c r="AO86" s="13" t="b">
        <f t="shared" si="87"/>
        <v>0</v>
      </c>
      <c r="AP86" s="92" t="str">
        <f t="shared" si="88"/>
        <v/>
      </c>
      <c r="AQ86" s="14">
        <f t="shared" si="89"/>
        <v>0</v>
      </c>
      <c r="AR86" s="14">
        <f t="shared" si="90"/>
        <v>0</v>
      </c>
      <c r="AS86" s="16">
        <f t="shared" ref="AS86:AY95" si="142">IF(OR(AS$11=FALSE,$F86="",MIN($G86,AS$10,$AR86)-MAX($F86,AS$8,$AQ86)&lt;0),0,MIN($G86,AS$10,$AR86)-MAX($F86,AS$8,$AQ86)+1)</f>
        <v>0</v>
      </c>
      <c r="AT86" s="16">
        <f t="shared" si="142"/>
        <v>0</v>
      </c>
      <c r="AU86" s="16">
        <f t="shared" si="142"/>
        <v>0</v>
      </c>
      <c r="AV86" s="16">
        <f t="shared" si="142"/>
        <v>0</v>
      </c>
      <c r="AW86" s="16">
        <f t="shared" si="142"/>
        <v>0</v>
      </c>
      <c r="AX86" s="16">
        <f t="shared" si="142"/>
        <v>0</v>
      </c>
      <c r="AY86" s="16">
        <f t="shared" si="142"/>
        <v>0</v>
      </c>
      <c r="AZ86" s="16"/>
      <c r="BA86" s="16"/>
      <c r="BB86" s="93">
        <f t="shared" si="133"/>
        <v>0</v>
      </c>
      <c r="BC86" s="93">
        <f t="shared" si="134"/>
        <v>0</v>
      </c>
      <c r="BD86" s="93">
        <f t="shared" si="135"/>
        <v>0</v>
      </c>
      <c r="BE86" s="158">
        <f t="shared" si="136"/>
        <v>0</v>
      </c>
      <c r="BF86" s="159">
        <f t="shared" si="137"/>
        <v>0</v>
      </c>
      <c r="BG86" s="159">
        <f t="shared" si="91"/>
        <v>0</v>
      </c>
      <c r="BH86" s="159">
        <f t="shared" si="92"/>
        <v>0</v>
      </c>
      <c r="BI86" s="159">
        <f t="shared" si="93"/>
        <v>0</v>
      </c>
      <c r="BJ86" s="159">
        <f t="shared" si="94"/>
        <v>0</v>
      </c>
      <c r="BK86" s="159">
        <f t="shared" si="95"/>
        <v>0</v>
      </c>
      <c r="BL86" s="159">
        <f t="shared" si="96"/>
        <v>0</v>
      </c>
      <c r="BM86" s="159">
        <f t="shared" si="73"/>
        <v>0</v>
      </c>
      <c r="BN86" s="159">
        <f t="shared" ref="BN86:BN142" si="143">BA86/BN$11*$AV86</f>
        <v>0</v>
      </c>
      <c r="BO86" s="205" t="b">
        <f t="shared" si="97"/>
        <v>0</v>
      </c>
      <c r="BP86" s="214">
        <f t="shared" si="98"/>
        <v>0</v>
      </c>
      <c r="BQ86" s="160">
        <f t="shared" si="99"/>
        <v>0</v>
      </c>
      <c r="BR86" s="160">
        <f t="shared" si="100"/>
        <v>0</v>
      </c>
      <c r="BS86" s="160">
        <f t="shared" si="101"/>
        <v>0</v>
      </c>
      <c r="BT86" s="160">
        <f t="shared" si="102"/>
        <v>0</v>
      </c>
      <c r="BU86" s="160">
        <f t="shared" si="103"/>
        <v>0</v>
      </c>
      <c r="BV86" s="215">
        <f t="shared" si="104"/>
        <v>0</v>
      </c>
      <c r="BW86" s="217">
        <f t="shared" si="105"/>
        <v>0</v>
      </c>
      <c r="BX86" s="206">
        <f t="shared" si="106"/>
        <v>0</v>
      </c>
      <c r="BY86" s="206">
        <f t="shared" si="107"/>
        <v>0</v>
      </c>
      <c r="BZ86" s="206">
        <f t="shared" si="108"/>
        <v>0</v>
      </c>
      <c r="CA86" s="206">
        <f t="shared" si="109"/>
        <v>0</v>
      </c>
      <c r="CB86" s="206">
        <f t="shared" si="110"/>
        <v>0</v>
      </c>
      <c r="CC86" s="218">
        <f t="shared" si="111"/>
        <v>0</v>
      </c>
      <c r="CD86" s="216" t="e">
        <f t="shared" si="112"/>
        <v>#VALUE!</v>
      </c>
      <c r="CE86" s="94" t="e">
        <f t="shared" si="113"/>
        <v>#VALUE!</v>
      </c>
      <c r="CF86" s="94" t="e">
        <f t="shared" si="114"/>
        <v>#VALUE!</v>
      </c>
      <c r="CG86" s="95" t="e">
        <f t="shared" si="115"/>
        <v>#VALUE!</v>
      </c>
      <c r="CH86" s="95" t="e">
        <f t="shared" si="138"/>
        <v>#VALUE!</v>
      </c>
      <c r="CI86" s="95" t="b">
        <f t="shared" si="141"/>
        <v>0</v>
      </c>
      <c r="CJ86" s="76" t="str">
        <f t="shared" si="116"/>
        <v/>
      </c>
      <c r="CK86" s="94" t="e" cm="1">
        <f t="array" aca="1" ref="CK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CL86" s="94" t="str">
        <f t="shared" si="117"/>
        <v/>
      </c>
      <c r="CM86" s="96" t="b">
        <f t="shared" si="118"/>
        <v>0</v>
      </c>
      <c r="CN86" s="130" t="b">
        <f>IFERROR(MATCH(D86,'Avtal för korttidsarbete'!$G$13:$G$1012,0),TRUE)</f>
        <v>1</v>
      </c>
      <c r="CO86" s="130" t="b">
        <f t="shared" si="119"/>
        <v>0</v>
      </c>
      <c r="CP86" s="131" t="str" cm="1">
        <f t="array" ref="CP86">IF(CN86=TRUE,"x",INDEX('Avtal för korttidsarbete'!$E$13:$E$1012,$CN86))</f>
        <v>x</v>
      </c>
      <c r="CQ86" s="131" t="str" cm="1">
        <f t="array" ref="CQ86">IF(CN86=TRUE,"x",INDEX('Avtal för korttidsarbete'!$F$13:$F$1012,$CN86))</f>
        <v>x</v>
      </c>
      <c r="CR86" s="130" t="b">
        <f t="shared" si="120"/>
        <v>0</v>
      </c>
      <c r="CS86" s="165">
        <f t="shared" si="139"/>
        <v>0</v>
      </c>
      <c r="CT86" s="165">
        <f t="shared" si="140"/>
        <v>0</v>
      </c>
      <c r="CU86" s="130" t="b">
        <f t="shared" si="121"/>
        <v>0</v>
      </c>
      <c r="CV86" s="131">
        <f t="shared" si="122"/>
        <v>0</v>
      </c>
      <c r="CW86" s="165">
        <f t="shared" si="123"/>
        <v>0</v>
      </c>
      <c r="CX86" s="186" t="b">
        <f>IFERROR(INDEX('Avtal för korttidsarbete'!R:R,MATCH(D86,'Avtal för korttidsarbete'!$G:$G,0)),TRUE)</f>
        <v>1</v>
      </c>
      <c r="CY86" s="165" t="str">
        <f>IF(CX86,"-",INDEX('Avtal för korttidsarbete'!$D:$D,MATCH(D86,'Avtal för korttidsarbete'!$G:$G,0)))</f>
        <v>-</v>
      </c>
      <c r="CZ86" s="131" t="b">
        <f>IFERROR(G86&gt;INDEX(Uppsägningar!E:E,MATCH(C86,Uppsägningar!C:C,0)),FALSE)</f>
        <v>0</v>
      </c>
    </row>
    <row r="87" spans="1:104" s="30" customFormat="1" x14ac:dyDescent="0.25">
      <c r="A87" s="19">
        <v>72</v>
      </c>
      <c r="B87" s="20"/>
      <c r="C87" s="189"/>
      <c r="D87" s="69"/>
      <c r="E87" s="171">
        <f>IFERROR(INDEX(Admin!$C$7:$C$10,MATCH(CY87,TblNivåValTExt,0)),0)</f>
        <v>0</v>
      </c>
      <c r="F87" s="1"/>
      <c r="G87" s="1"/>
      <c r="H87" s="90"/>
      <c r="I87" s="91"/>
      <c r="J87" s="91"/>
      <c r="K87" s="91"/>
      <c r="L87" s="91"/>
      <c r="M87" s="91"/>
      <c r="N87" s="91"/>
      <c r="O87" s="91"/>
      <c r="P87" s="91"/>
      <c r="Q87" s="91"/>
      <c r="R87" s="91"/>
      <c r="S87" s="91"/>
      <c r="T87" s="91"/>
      <c r="U87" s="91"/>
      <c r="V87" s="91"/>
      <c r="W87" s="225">
        <f t="shared" si="78"/>
        <v>0</v>
      </c>
      <c r="X87" s="134" t="str">
        <f t="shared" si="124"/>
        <v/>
      </c>
      <c r="Y87" s="92" t="b">
        <f t="shared" si="79"/>
        <v>0</v>
      </c>
      <c r="Z87" s="92" t="str">
        <f t="shared" si="125"/>
        <v/>
      </c>
      <c r="AA87" s="92" t="b">
        <f t="shared" si="126"/>
        <v>0</v>
      </c>
      <c r="AB87" s="92" t="str">
        <f t="shared" si="127"/>
        <v/>
      </c>
      <c r="AC87" s="13" t="b">
        <f t="shared" si="80"/>
        <v>0</v>
      </c>
      <c r="AD87" s="92" t="str">
        <f t="shared" si="128"/>
        <v/>
      </c>
      <c r="AE87" s="13" t="b">
        <f t="shared" si="129"/>
        <v>0</v>
      </c>
      <c r="AF87" s="92" t="str">
        <f t="shared" si="130"/>
        <v/>
      </c>
      <c r="AG87" s="13" t="b">
        <f t="shared" si="81"/>
        <v>0</v>
      </c>
      <c r="AH87" s="92" t="str">
        <f t="shared" si="131"/>
        <v/>
      </c>
      <c r="AI87" s="35" t="b">
        <f t="shared" si="82"/>
        <v>0</v>
      </c>
      <c r="AJ87" s="92" t="str">
        <f t="shared" si="132"/>
        <v/>
      </c>
      <c r="AK87" s="35" t="b">
        <f t="shared" si="83"/>
        <v>0</v>
      </c>
      <c r="AL87" s="92" t="str">
        <f t="shared" si="84"/>
        <v/>
      </c>
      <c r="AM87" s="35" t="b">
        <f t="shared" si="85"/>
        <v>0</v>
      </c>
      <c r="AN87" s="92" t="str">
        <f t="shared" si="86"/>
        <v/>
      </c>
      <c r="AO87" s="13" t="b">
        <f t="shared" si="87"/>
        <v>0</v>
      </c>
      <c r="AP87" s="92" t="str">
        <f t="shared" si="88"/>
        <v/>
      </c>
      <c r="AQ87" s="14">
        <f t="shared" si="89"/>
        <v>0</v>
      </c>
      <c r="AR87" s="14">
        <f t="shared" si="90"/>
        <v>0</v>
      </c>
      <c r="AS87" s="16">
        <f t="shared" si="142"/>
        <v>0</v>
      </c>
      <c r="AT87" s="16">
        <f t="shared" si="142"/>
        <v>0</v>
      </c>
      <c r="AU87" s="16">
        <f t="shared" si="142"/>
        <v>0</v>
      </c>
      <c r="AV87" s="16">
        <f t="shared" si="142"/>
        <v>0</v>
      </c>
      <c r="AW87" s="16">
        <f t="shared" si="142"/>
        <v>0</v>
      </c>
      <c r="AX87" s="16">
        <f t="shared" si="142"/>
        <v>0</v>
      </c>
      <c r="AY87" s="16">
        <f t="shared" si="142"/>
        <v>0</v>
      </c>
      <c r="AZ87" s="16"/>
      <c r="BA87" s="16"/>
      <c r="BB87" s="93">
        <f t="shared" si="133"/>
        <v>0</v>
      </c>
      <c r="BC87" s="93">
        <f t="shared" si="134"/>
        <v>0</v>
      </c>
      <c r="BD87" s="93">
        <f t="shared" si="135"/>
        <v>0</v>
      </c>
      <c r="BE87" s="158">
        <f t="shared" si="136"/>
        <v>0</v>
      </c>
      <c r="BF87" s="159">
        <f t="shared" si="137"/>
        <v>0</v>
      </c>
      <c r="BG87" s="159">
        <f t="shared" si="91"/>
        <v>0</v>
      </c>
      <c r="BH87" s="159">
        <f t="shared" si="92"/>
        <v>0</v>
      </c>
      <c r="BI87" s="159">
        <f t="shared" si="93"/>
        <v>0</v>
      </c>
      <c r="BJ87" s="159">
        <f t="shared" si="94"/>
        <v>0</v>
      </c>
      <c r="BK87" s="159">
        <f t="shared" si="95"/>
        <v>0</v>
      </c>
      <c r="BL87" s="159">
        <f t="shared" si="96"/>
        <v>0</v>
      </c>
      <c r="BM87" s="159">
        <f t="shared" ref="BM87:BM100" si="144">AZ87/BM$11*$AV87</f>
        <v>0</v>
      </c>
      <c r="BN87" s="159">
        <f t="shared" si="143"/>
        <v>0</v>
      </c>
      <c r="BO87" s="205" t="b">
        <f t="shared" si="97"/>
        <v>0</v>
      </c>
      <c r="BP87" s="214">
        <f t="shared" si="98"/>
        <v>0</v>
      </c>
      <c r="BQ87" s="160">
        <f t="shared" si="99"/>
        <v>0</v>
      </c>
      <c r="BR87" s="160">
        <f t="shared" si="100"/>
        <v>0</v>
      </c>
      <c r="BS87" s="160">
        <f t="shared" si="101"/>
        <v>0</v>
      </c>
      <c r="BT87" s="160">
        <f t="shared" si="102"/>
        <v>0</v>
      </c>
      <c r="BU87" s="160">
        <f t="shared" si="103"/>
        <v>0</v>
      </c>
      <c r="BV87" s="215">
        <f t="shared" si="104"/>
        <v>0</v>
      </c>
      <c r="BW87" s="217">
        <f t="shared" si="105"/>
        <v>0</v>
      </c>
      <c r="BX87" s="206">
        <f t="shared" si="106"/>
        <v>0</v>
      </c>
      <c r="BY87" s="206">
        <f t="shared" si="107"/>
        <v>0</v>
      </c>
      <c r="BZ87" s="206">
        <f t="shared" si="108"/>
        <v>0</v>
      </c>
      <c r="CA87" s="206">
        <f t="shared" si="109"/>
        <v>0</v>
      </c>
      <c r="CB87" s="206">
        <f t="shared" si="110"/>
        <v>0</v>
      </c>
      <c r="CC87" s="218">
        <f t="shared" si="111"/>
        <v>0</v>
      </c>
      <c r="CD87" s="216" t="e">
        <f t="shared" si="112"/>
        <v>#VALUE!</v>
      </c>
      <c r="CE87" s="94" t="e">
        <f t="shared" si="113"/>
        <v>#VALUE!</v>
      </c>
      <c r="CF87" s="94" t="e">
        <f t="shared" si="114"/>
        <v>#VALUE!</v>
      </c>
      <c r="CG87" s="95" t="e">
        <f t="shared" si="115"/>
        <v>#VALUE!</v>
      </c>
      <c r="CH87" s="95" t="e">
        <f t="shared" si="138"/>
        <v>#VALUE!</v>
      </c>
      <c r="CI87" s="95" t="b">
        <f t="shared" si="141"/>
        <v>0</v>
      </c>
      <c r="CJ87" s="76" t="str">
        <f t="shared" si="116"/>
        <v/>
      </c>
      <c r="CK87" s="94" t="e" cm="1">
        <f t="array" aca="1" ref="CK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CL87" s="94" t="str">
        <f t="shared" si="117"/>
        <v/>
      </c>
      <c r="CM87" s="96" t="b">
        <f t="shared" si="118"/>
        <v>0</v>
      </c>
      <c r="CN87" s="130" t="b">
        <f>IFERROR(MATCH(D87,'Avtal för korttidsarbete'!$G$13:$G$1012,0),TRUE)</f>
        <v>1</v>
      </c>
      <c r="CO87" s="130" t="b">
        <f t="shared" si="119"/>
        <v>0</v>
      </c>
      <c r="CP87" s="131" t="str" cm="1">
        <f t="array" ref="CP87">IF(CN87=TRUE,"x",INDEX('Avtal för korttidsarbete'!$E$13:$E$1012,$CN87))</f>
        <v>x</v>
      </c>
      <c r="CQ87" s="131" t="str" cm="1">
        <f t="array" ref="CQ87">IF(CN87=TRUE,"x",INDEX('Avtal för korttidsarbete'!$F$13:$F$1012,$CN87))</f>
        <v>x</v>
      </c>
      <c r="CR87" s="130" t="b">
        <f t="shared" si="120"/>
        <v>0</v>
      </c>
      <c r="CS87" s="165">
        <f t="shared" si="139"/>
        <v>0</v>
      </c>
      <c r="CT87" s="165">
        <f t="shared" si="140"/>
        <v>0</v>
      </c>
      <c r="CU87" s="130" t="b">
        <f t="shared" si="121"/>
        <v>0</v>
      </c>
      <c r="CV87" s="131">
        <f t="shared" si="122"/>
        <v>0</v>
      </c>
      <c r="CW87" s="165">
        <f t="shared" si="123"/>
        <v>0</v>
      </c>
      <c r="CX87" s="186" t="b">
        <f>IFERROR(INDEX('Avtal för korttidsarbete'!R:R,MATCH(D87,'Avtal för korttidsarbete'!$G:$G,0)),TRUE)</f>
        <v>1</v>
      </c>
      <c r="CY87" s="165" t="str">
        <f>IF(CX87,"-",INDEX('Avtal för korttidsarbete'!$D:$D,MATCH(D87,'Avtal för korttidsarbete'!$G:$G,0)))</f>
        <v>-</v>
      </c>
      <c r="CZ87" s="131" t="b">
        <f>IFERROR(G87&gt;INDEX(Uppsägningar!E:E,MATCH(C87,Uppsägningar!C:C,0)),FALSE)</f>
        <v>0</v>
      </c>
    </row>
    <row r="88" spans="1:104" s="30" customFormat="1" x14ac:dyDescent="0.25">
      <c r="A88" s="19">
        <v>73</v>
      </c>
      <c r="B88" s="20"/>
      <c r="C88" s="189"/>
      <c r="D88" s="69"/>
      <c r="E88" s="171">
        <f>IFERROR(INDEX(Admin!$C$7:$C$10,MATCH(CY88,TblNivåValTExt,0)),0)</f>
        <v>0</v>
      </c>
      <c r="F88" s="1"/>
      <c r="G88" s="1"/>
      <c r="H88" s="90"/>
      <c r="I88" s="91"/>
      <c r="J88" s="91"/>
      <c r="K88" s="91"/>
      <c r="L88" s="91"/>
      <c r="M88" s="91"/>
      <c r="N88" s="91"/>
      <c r="O88" s="91"/>
      <c r="P88" s="91"/>
      <c r="Q88" s="91"/>
      <c r="R88" s="91"/>
      <c r="S88" s="91"/>
      <c r="T88" s="91"/>
      <c r="U88" s="91"/>
      <c r="V88" s="91"/>
      <c r="W88" s="225">
        <f t="shared" si="78"/>
        <v>0</v>
      </c>
      <c r="X88" s="134" t="str">
        <f t="shared" si="124"/>
        <v/>
      </c>
      <c r="Y88" s="92" t="b">
        <f t="shared" si="79"/>
        <v>0</v>
      </c>
      <c r="Z88" s="92" t="str">
        <f t="shared" si="125"/>
        <v/>
      </c>
      <c r="AA88" s="92" t="b">
        <f t="shared" si="126"/>
        <v>0</v>
      </c>
      <c r="AB88" s="92" t="str">
        <f t="shared" si="127"/>
        <v/>
      </c>
      <c r="AC88" s="13" t="b">
        <f t="shared" si="80"/>
        <v>0</v>
      </c>
      <c r="AD88" s="92" t="str">
        <f t="shared" si="128"/>
        <v/>
      </c>
      <c r="AE88" s="13" t="b">
        <f t="shared" si="129"/>
        <v>0</v>
      </c>
      <c r="AF88" s="92" t="str">
        <f t="shared" si="130"/>
        <v/>
      </c>
      <c r="AG88" s="13" t="b">
        <f t="shared" si="81"/>
        <v>0</v>
      </c>
      <c r="AH88" s="92" t="str">
        <f t="shared" si="131"/>
        <v/>
      </c>
      <c r="AI88" s="35" t="b">
        <f t="shared" si="82"/>
        <v>0</v>
      </c>
      <c r="AJ88" s="92" t="str">
        <f t="shared" si="132"/>
        <v/>
      </c>
      <c r="AK88" s="35" t="b">
        <f t="shared" si="83"/>
        <v>0</v>
      </c>
      <c r="AL88" s="92" t="str">
        <f t="shared" si="84"/>
        <v/>
      </c>
      <c r="AM88" s="35" t="b">
        <f t="shared" si="85"/>
        <v>0</v>
      </c>
      <c r="AN88" s="92" t="str">
        <f t="shared" si="86"/>
        <v/>
      </c>
      <c r="AO88" s="13" t="b">
        <f t="shared" si="87"/>
        <v>0</v>
      </c>
      <c r="AP88" s="92" t="str">
        <f t="shared" si="88"/>
        <v/>
      </c>
      <c r="AQ88" s="14">
        <f t="shared" si="89"/>
        <v>0</v>
      </c>
      <c r="AR88" s="14">
        <f t="shared" si="90"/>
        <v>0</v>
      </c>
      <c r="AS88" s="16">
        <f t="shared" si="142"/>
        <v>0</v>
      </c>
      <c r="AT88" s="16">
        <f t="shared" si="142"/>
        <v>0</v>
      </c>
      <c r="AU88" s="16">
        <f t="shared" si="142"/>
        <v>0</v>
      </c>
      <c r="AV88" s="16">
        <f t="shared" si="142"/>
        <v>0</v>
      </c>
      <c r="AW88" s="16">
        <f t="shared" si="142"/>
        <v>0</v>
      </c>
      <c r="AX88" s="16">
        <f t="shared" si="142"/>
        <v>0</v>
      </c>
      <c r="AY88" s="16">
        <f t="shared" si="142"/>
        <v>0</v>
      </c>
      <c r="AZ88" s="16"/>
      <c r="BA88" s="16"/>
      <c r="BB88" s="93">
        <f t="shared" si="133"/>
        <v>0</v>
      </c>
      <c r="BC88" s="93">
        <f t="shared" si="134"/>
        <v>0</v>
      </c>
      <c r="BD88" s="93">
        <f t="shared" si="135"/>
        <v>0</v>
      </c>
      <c r="BE88" s="158">
        <f t="shared" si="136"/>
        <v>0</v>
      </c>
      <c r="BF88" s="159">
        <f t="shared" si="137"/>
        <v>0</v>
      </c>
      <c r="BG88" s="159">
        <f t="shared" si="91"/>
        <v>0</v>
      </c>
      <c r="BH88" s="159">
        <f t="shared" si="92"/>
        <v>0</v>
      </c>
      <c r="BI88" s="159">
        <f t="shared" si="93"/>
        <v>0</v>
      </c>
      <c r="BJ88" s="159">
        <f t="shared" si="94"/>
        <v>0</v>
      </c>
      <c r="BK88" s="159">
        <f t="shared" si="95"/>
        <v>0</v>
      </c>
      <c r="BL88" s="159">
        <f t="shared" si="96"/>
        <v>0</v>
      </c>
      <c r="BM88" s="159">
        <f t="shared" si="144"/>
        <v>0</v>
      </c>
      <c r="BN88" s="159">
        <f t="shared" si="143"/>
        <v>0</v>
      </c>
      <c r="BO88" s="205" t="b">
        <f t="shared" si="97"/>
        <v>0</v>
      </c>
      <c r="BP88" s="214">
        <f t="shared" si="98"/>
        <v>0</v>
      </c>
      <c r="BQ88" s="160">
        <f t="shared" si="99"/>
        <v>0</v>
      </c>
      <c r="BR88" s="160">
        <f t="shared" si="100"/>
        <v>0</v>
      </c>
      <c r="BS88" s="160">
        <f t="shared" si="101"/>
        <v>0</v>
      </c>
      <c r="BT88" s="160">
        <f t="shared" si="102"/>
        <v>0</v>
      </c>
      <c r="BU88" s="160">
        <f t="shared" si="103"/>
        <v>0</v>
      </c>
      <c r="BV88" s="215">
        <f t="shared" si="104"/>
        <v>0</v>
      </c>
      <c r="BW88" s="217">
        <f t="shared" si="105"/>
        <v>0</v>
      </c>
      <c r="BX88" s="206">
        <f t="shared" si="106"/>
        <v>0</v>
      </c>
      <c r="BY88" s="206">
        <f t="shared" si="107"/>
        <v>0</v>
      </c>
      <c r="BZ88" s="206">
        <f t="shared" si="108"/>
        <v>0</v>
      </c>
      <c r="CA88" s="206">
        <f t="shared" si="109"/>
        <v>0</v>
      </c>
      <c r="CB88" s="206">
        <f t="shared" si="110"/>
        <v>0</v>
      </c>
      <c r="CC88" s="218">
        <f t="shared" si="111"/>
        <v>0</v>
      </c>
      <c r="CD88" s="216" t="e">
        <f t="shared" si="112"/>
        <v>#VALUE!</v>
      </c>
      <c r="CE88" s="94" t="e">
        <f t="shared" si="113"/>
        <v>#VALUE!</v>
      </c>
      <c r="CF88" s="94" t="e">
        <f t="shared" si="114"/>
        <v>#VALUE!</v>
      </c>
      <c r="CG88" s="95" t="e">
        <f t="shared" si="115"/>
        <v>#VALUE!</v>
      </c>
      <c r="CH88" s="95" t="e">
        <f t="shared" si="138"/>
        <v>#VALUE!</v>
      </c>
      <c r="CI88" s="95" t="b">
        <f t="shared" si="141"/>
        <v>0</v>
      </c>
      <c r="CJ88" s="76" t="str">
        <f t="shared" si="116"/>
        <v/>
      </c>
      <c r="CK88" s="94" t="e" cm="1">
        <f t="array" aca="1" ref="CK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CL88" s="94" t="str">
        <f t="shared" si="117"/>
        <v/>
      </c>
      <c r="CM88" s="96" t="b">
        <f t="shared" si="118"/>
        <v>0</v>
      </c>
      <c r="CN88" s="130" t="b">
        <f>IFERROR(MATCH(D88,'Avtal för korttidsarbete'!$G$13:$G$1012,0),TRUE)</f>
        <v>1</v>
      </c>
      <c r="CO88" s="130" t="b">
        <f t="shared" si="119"/>
        <v>0</v>
      </c>
      <c r="CP88" s="131" t="str" cm="1">
        <f t="array" ref="CP88">IF(CN88=TRUE,"x",INDEX('Avtal för korttidsarbete'!$E$13:$E$1012,$CN88))</f>
        <v>x</v>
      </c>
      <c r="CQ88" s="131" t="str" cm="1">
        <f t="array" ref="CQ88">IF(CN88=TRUE,"x",INDEX('Avtal för korttidsarbete'!$F$13:$F$1012,$CN88))</f>
        <v>x</v>
      </c>
      <c r="CR88" s="130" t="b">
        <f t="shared" si="120"/>
        <v>0</v>
      </c>
      <c r="CS88" s="165">
        <f t="shared" si="139"/>
        <v>0</v>
      </c>
      <c r="CT88" s="165">
        <f t="shared" si="140"/>
        <v>0</v>
      </c>
      <c r="CU88" s="130" t="b">
        <f t="shared" si="121"/>
        <v>0</v>
      </c>
      <c r="CV88" s="131">
        <f t="shared" si="122"/>
        <v>0</v>
      </c>
      <c r="CW88" s="165">
        <f t="shared" si="123"/>
        <v>0</v>
      </c>
      <c r="CX88" s="186" t="b">
        <f>IFERROR(INDEX('Avtal för korttidsarbete'!R:R,MATCH(D88,'Avtal för korttidsarbete'!$G:$G,0)),TRUE)</f>
        <v>1</v>
      </c>
      <c r="CY88" s="165" t="str">
        <f>IF(CX88,"-",INDEX('Avtal för korttidsarbete'!$D:$D,MATCH(D88,'Avtal för korttidsarbete'!$G:$G,0)))</f>
        <v>-</v>
      </c>
      <c r="CZ88" s="131" t="b">
        <f>IFERROR(G88&gt;INDEX(Uppsägningar!E:E,MATCH(C88,Uppsägningar!C:C,0)),FALSE)</f>
        <v>0</v>
      </c>
    </row>
    <row r="89" spans="1:104" s="30" customFormat="1" x14ac:dyDescent="0.25">
      <c r="A89" s="19">
        <v>74</v>
      </c>
      <c r="B89" s="20"/>
      <c r="C89" s="189"/>
      <c r="D89" s="69"/>
      <c r="E89" s="171">
        <f>IFERROR(INDEX(Admin!$C$7:$C$10,MATCH(CY89,TblNivåValTExt,0)),0)</f>
        <v>0</v>
      </c>
      <c r="F89" s="1"/>
      <c r="G89" s="1"/>
      <c r="H89" s="90"/>
      <c r="I89" s="91"/>
      <c r="J89" s="91"/>
      <c r="K89" s="91"/>
      <c r="L89" s="91"/>
      <c r="M89" s="91"/>
      <c r="N89" s="91"/>
      <c r="O89" s="91"/>
      <c r="P89" s="91"/>
      <c r="Q89" s="91"/>
      <c r="R89" s="91"/>
      <c r="S89" s="91"/>
      <c r="T89" s="91"/>
      <c r="U89" s="91"/>
      <c r="V89" s="91"/>
      <c r="W89" s="225">
        <f t="shared" si="78"/>
        <v>0</v>
      </c>
      <c r="X89" s="134" t="str">
        <f t="shared" si="124"/>
        <v/>
      </c>
      <c r="Y89" s="92" t="b">
        <f t="shared" si="79"/>
        <v>0</v>
      </c>
      <c r="Z89" s="92" t="str">
        <f t="shared" si="125"/>
        <v/>
      </c>
      <c r="AA89" s="92" t="b">
        <f t="shared" si="126"/>
        <v>0</v>
      </c>
      <c r="AB89" s="92" t="str">
        <f t="shared" si="127"/>
        <v/>
      </c>
      <c r="AC89" s="13" t="b">
        <f t="shared" si="80"/>
        <v>0</v>
      </c>
      <c r="AD89" s="92" t="str">
        <f t="shared" si="128"/>
        <v/>
      </c>
      <c r="AE89" s="13" t="b">
        <f t="shared" si="129"/>
        <v>0</v>
      </c>
      <c r="AF89" s="92" t="str">
        <f t="shared" si="130"/>
        <v/>
      </c>
      <c r="AG89" s="13" t="b">
        <f t="shared" si="81"/>
        <v>0</v>
      </c>
      <c r="AH89" s="92" t="str">
        <f t="shared" si="131"/>
        <v/>
      </c>
      <c r="AI89" s="35" t="b">
        <f t="shared" si="82"/>
        <v>0</v>
      </c>
      <c r="AJ89" s="92" t="str">
        <f t="shared" si="132"/>
        <v/>
      </c>
      <c r="AK89" s="35" t="b">
        <f t="shared" si="83"/>
        <v>0</v>
      </c>
      <c r="AL89" s="92" t="str">
        <f t="shared" si="84"/>
        <v/>
      </c>
      <c r="AM89" s="35" t="b">
        <f t="shared" si="85"/>
        <v>0</v>
      </c>
      <c r="AN89" s="92" t="str">
        <f t="shared" si="86"/>
        <v/>
      </c>
      <c r="AO89" s="13" t="b">
        <f t="shared" si="87"/>
        <v>0</v>
      </c>
      <c r="AP89" s="92" t="str">
        <f t="shared" si="88"/>
        <v/>
      </c>
      <c r="AQ89" s="14">
        <f t="shared" si="89"/>
        <v>0</v>
      </c>
      <c r="AR89" s="14">
        <f t="shared" si="90"/>
        <v>0</v>
      </c>
      <c r="AS89" s="16">
        <f t="shared" si="142"/>
        <v>0</v>
      </c>
      <c r="AT89" s="16">
        <f t="shared" si="142"/>
        <v>0</v>
      </c>
      <c r="AU89" s="16">
        <f t="shared" si="142"/>
        <v>0</v>
      </c>
      <c r="AV89" s="16">
        <f t="shared" si="142"/>
        <v>0</v>
      </c>
      <c r="AW89" s="16">
        <f t="shared" si="142"/>
        <v>0</v>
      </c>
      <c r="AX89" s="16">
        <f t="shared" si="142"/>
        <v>0</v>
      </c>
      <c r="AY89" s="16">
        <f t="shared" si="142"/>
        <v>0</v>
      </c>
      <c r="AZ89" s="16"/>
      <c r="BA89" s="16"/>
      <c r="BB89" s="93">
        <f t="shared" si="133"/>
        <v>0</v>
      </c>
      <c r="BC89" s="93">
        <f t="shared" si="134"/>
        <v>0</v>
      </c>
      <c r="BD89" s="93">
        <f t="shared" si="135"/>
        <v>0</v>
      </c>
      <c r="BE89" s="158">
        <f t="shared" si="136"/>
        <v>0</v>
      </c>
      <c r="BF89" s="159">
        <f t="shared" si="137"/>
        <v>0</v>
      </c>
      <c r="BG89" s="159">
        <f t="shared" si="91"/>
        <v>0</v>
      </c>
      <c r="BH89" s="159">
        <f t="shared" si="92"/>
        <v>0</v>
      </c>
      <c r="BI89" s="159">
        <f t="shared" si="93"/>
        <v>0</v>
      </c>
      <c r="BJ89" s="159">
        <f t="shared" si="94"/>
        <v>0</v>
      </c>
      <c r="BK89" s="159">
        <f t="shared" si="95"/>
        <v>0</v>
      </c>
      <c r="BL89" s="159">
        <f t="shared" si="96"/>
        <v>0</v>
      </c>
      <c r="BM89" s="159">
        <f t="shared" si="144"/>
        <v>0</v>
      </c>
      <c r="BN89" s="159">
        <f t="shared" si="143"/>
        <v>0</v>
      </c>
      <c r="BO89" s="205" t="b">
        <f t="shared" si="97"/>
        <v>0</v>
      </c>
      <c r="BP89" s="214">
        <f t="shared" si="98"/>
        <v>0</v>
      </c>
      <c r="BQ89" s="160">
        <f t="shared" si="99"/>
        <v>0</v>
      </c>
      <c r="BR89" s="160">
        <f t="shared" si="100"/>
        <v>0</v>
      </c>
      <c r="BS89" s="160">
        <f t="shared" si="101"/>
        <v>0</v>
      </c>
      <c r="BT89" s="160">
        <f t="shared" si="102"/>
        <v>0</v>
      </c>
      <c r="BU89" s="160">
        <f t="shared" si="103"/>
        <v>0</v>
      </c>
      <c r="BV89" s="215">
        <f t="shared" si="104"/>
        <v>0</v>
      </c>
      <c r="BW89" s="217">
        <f t="shared" si="105"/>
        <v>0</v>
      </c>
      <c r="BX89" s="206">
        <f t="shared" si="106"/>
        <v>0</v>
      </c>
      <c r="BY89" s="206">
        <f t="shared" si="107"/>
        <v>0</v>
      </c>
      <c r="BZ89" s="206">
        <f t="shared" si="108"/>
        <v>0</v>
      </c>
      <c r="CA89" s="206">
        <f t="shared" si="109"/>
        <v>0</v>
      </c>
      <c r="CB89" s="206">
        <f t="shared" si="110"/>
        <v>0</v>
      </c>
      <c r="CC89" s="218">
        <f t="shared" si="111"/>
        <v>0</v>
      </c>
      <c r="CD89" s="216" t="e">
        <f t="shared" si="112"/>
        <v>#VALUE!</v>
      </c>
      <c r="CE89" s="94" t="e">
        <f t="shared" si="113"/>
        <v>#VALUE!</v>
      </c>
      <c r="CF89" s="94" t="e">
        <f t="shared" si="114"/>
        <v>#VALUE!</v>
      </c>
      <c r="CG89" s="95" t="e">
        <f t="shared" si="115"/>
        <v>#VALUE!</v>
      </c>
      <c r="CH89" s="95" t="e">
        <f t="shared" si="138"/>
        <v>#VALUE!</v>
      </c>
      <c r="CI89" s="95" t="b">
        <f t="shared" si="141"/>
        <v>0</v>
      </c>
      <c r="CJ89" s="76" t="str">
        <f t="shared" si="116"/>
        <v/>
      </c>
      <c r="CK89" s="94" t="e" cm="1">
        <f t="array" aca="1" ref="CK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CL89" s="94" t="str">
        <f t="shared" si="117"/>
        <v/>
      </c>
      <c r="CM89" s="96" t="b">
        <f t="shared" si="118"/>
        <v>0</v>
      </c>
      <c r="CN89" s="130" t="b">
        <f>IFERROR(MATCH(D89,'Avtal för korttidsarbete'!$G$13:$G$1012,0),TRUE)</f>
        <v>1</v>
      </c>
      <c r="CO89" s="130" t="b">
        <f t="shared" si="119"/>
        <v>0</v>
      </c>
      <c r="CP89" s="131" t="str" cm="1">
        <f t="array" ref="CP89">IF(CN89=TRUE,"x",INDEX('Avtal för korttidsarbete'!$E$13:$E$1012,$CN89))</f>
        <v>x</v>
      </c>
      <c r="CQ89" s="131" t="str" cm="1">
        <f t="array" ref="CQ89">IF(CN89=TRUE,"x",INDEX('Avtal för korttidsarbete'!$F$13:$F$1012,$CN89))</f>
        <v>x</v>
      </c>
      <c r="CR89" s="130" t="b">
        <f t="shared" si="120"/>
        <v>0</v>
      </c>
      <c r="CS89" s="165">
        <f t="shared" si="139"/>
        <v>0</v>
      </c>
      <c r="CT89" s="165">
        <f t="shared" si="140"/>
        <v>0</v>
      </c>
      <c r="CU89" s="130" t="b">
        <f t="shared" si="121"/>
        <v>0</v>
      </c>
      <c r="CV89" s="131">
        <f t="shared" si="122"/>
        <v>0</v>
      </c>
      <c r="CW89" s="165">
        <f t="shared" si="123"/>
        <v>0</v>
      </c>
      <c r="CX89" s="186" t="b">
        <f>IFERROR(INDEX('Avtal för korttidsarbete'!R:R,MATCH(D89,'Avtal för korttidsarbete'!$G:$G,0)),TRUE)</f>
        <v>1</v>
      </c>
      <c r="CY89" s="165" t="str">
        <f>IF(CX89,"-",INDEX('Avtal för korttidsarbete'!$D:$D,MATCH(D89,'Avtal för korttidsarbete'!$G:$G,0)))</f>
        <v>-</v>
      </c>
      <c r="CZ89" s="131" t="b">
        <f>IFERROR(G89&gt;INDEX(Uppsägningar!E:E,MATCH(C89,Uppsägningar!C:C,0)),FALSE)</f>
        <v>0</v>
      </c>
    </row>
    <row r="90" spans="1:104" s="30" customFormat="1" x14ac:dyDescent="0.25">
      <c r="A90" s="19">
        <v>75</v>
      </c>
      <c r="B90" s="20"/>
      <c r="C90" s="189"/>
      <c r="D90" s="69"/>
      <c r="E90" s="171">
        <f>IFERROR(INDEX(Admin!$C$7:$C$10,MATCH(CY90,TblNivåValTExt,0)),0)</f>
        <v>0</v>
      </c>
      <c r="F90" s="1"/>
      <c r="G90" s="1"/>
      <c r="H90" s="90"/>
      <c r="I90" s="91"/>
      <c r="J90" s="91"/>
      <c r="K90" s="91"/>
      <c r="L90" s="91"/>
      <c r="M90" s="91"/>
      <c r="N90" s="91"/>
      <c r="O90" s="91"/>
      <c r="P90" s="91"/>
      <c r="Q90" s="91"/>
      <c r="R90" s="91"/>
      <c r="S90" s="91"/>
      <c r="T90" s="91"/>
      <c r="U90" s="91"/>
      <c r="V90" s="91"/>
      <c r="W90" s="225">
        <f t="shared" si="78"/>
        <v>0</v>
      </c>
      <c r="X90" s="134" t="str">
        <f t="shared" si="124"/>
        <v/>
      </c>
      <c r="Y90" s="92" t="b">
        <f t="shared" si="79"/>
        <v>0</v>
      </c>
      <c r="Z90" s="92" t="str">
        <f t="shared" si="125"/>
        <v/>
      </c>
      <c r="AA90" s="92" t="b">
        <f t="shared" si="126"/>
        <v>0</v>
      </c>
      <c r="AB90" s="92" t="str">
        <f t="shared" si="127"/>
        <v/>
      </c>
      <c r="AC90" s="13" t="b">
        <f t="shared" si="80"/>
        <v>0</v>
      </c>
      <c r="AD90" s="92" t="str">
        <f t="shared" si="128"/>
        <v/>
      </c>
      <c r="AE90" s="13" t="b">
        <f t="shared" si="129"/>
        <v>0</v>
      </c>
      <c r="AF90" s="92" t="str">
        <f t="shared" si="130"/>
        <v/>
      </c>
      <c r="AG90" s="13" t="b">
        <f t="shared" si="81"/>
        <v>0</v>
      </c>
      <c r="AH90" s="92" t="str">
        <f t="shared" si="131"/>
        <v/>
      </c>
      <c r="AI90" s="35" t="b">
        <f t="shared" si="82"/>
        <v>0</v>
      </c>
      <c r="AJ90" s="92" t="str">
        <f t="shared" si="132"/>
        <v/>
      </c>
      <c r="AK90" s="35" t="b">
        <f t="shared" si="83"/>
        <v>0</v>
      </c>
      <c r="AL90" s="92" t="str">
        <f t="shared" si="84"/>
        <v/>
      </c>
      <c r="AM90" s="35" t="b">
        <f t="shared" si="85"/>
        <v>0</v>
      </c>
      <c r="AN90" s="92" t="str">
        <f t="shared" si="86"/>
        <v/>
      </c>
      <c r="AO90" s="13" t="b">
        <f t="shared" si="87"/>
        <v>0</v>
      </c>
      <c r="AP90" s="92" t="str">
        <f t="shared" si="88"/>
        <v/>
      </c>
      <c r="AQ90" s="14">
        <f t="shared" si="89"/>
        <v>0</v>
      </c>
      <c r="AR90" s="14">
        <f t="shared" si="90"/>
        <v>0</v>
      </c>
      <c r="AS90" s="16">
        <f t="shared" si="142"/>
        <v>0</v>
      </c>
      <c r="AT90" s="16">
        <f t="shared" si="142"/>
        <v>0</v>
      </c>
      <c r="AU90" s="16">
        <f t="shared" si="142"/>
        <v>0</v>
      </c>
      <c r="AV90" s="16">
        <f t="shared" si="142"/>
        <v>0</v>
      </c>
      <c r="AW90" s="16">
        <f t="shared" si="142"/>
        <v>0</v>
      </c>
      <c r="AX90" s="16">
        <f t="shared" si="142"/>
        <v>0</v>
      </c>
      <c r="AY90" s="16">
        <f t="shared" si="142"/>
        <v>0</v>
      </c>
      <c r="AZ90" s="16"/>
      <c r="BA90" s="16"/>
      <c r="BB90" s="93">
        <f t="shared" si="133"/>
        <v>0</v>
      </c>
      <c r="BC90" s="93">
        <f t="shared" si="134"/>
        <v>0</v>
      </c>
      <c r="BD90" s="93">
        <f t="shared" si="135"/>
        <v>0</v>
      </c>
      <c r="BE90" s="158">
        <f t="shared" si="136"/>
        <v>0</v>
      </c>
      <c r="BF90" s="159">
        <f t="shared" si="137"/>
        <v>0</v>
      </c>
      <c r="BG90" s="159">
        <f t="shared" si="91"/>
        <v>0</v>
      </c>
      <c r="BH90" s="159">
        <f t="shared" si="92"/>
        <v>0</v>
      </c>
      <c r="BI90" s="159">
        <f t="shared" si="93"/>
        <v>0</v>
      </c>
      <c r="BJ90" s="159">
        <f t="shared" si="94"/>
        <v>0</v>
      </c>
      <c r="BK90" s="159">
        <f t="shared" si="95"/>
        <v>0</v>
      </c>
      <c r="BL90" s="159">
        <f t="shared" si="96"/>
        <v>0</v>
      </c>
      <c r="BM90" s="159">
        <f t="shared" si="144"/>
        <v>0</v>
      </c>
      <c r="BN90" s="159">
        <f t="shared" si="143"/>
        <v>0</v>
      </c>
      <c r="BO90" s="205" t="b">
        <f t="shared" si="97"/>
        <v>0</v>
      </c>
      <c r="BP90" s="214">
        <f t="shared" si="98"/>
        <v>0</v>
      </c>
      <c r="BQ90" s="160">
        <f t="shared" si="99"/>
        <v>0</v>
      </c>
      <c r="BR90" s="160">
        <f t="shared" si="100"/>
        <v>0</v>
      </c>
      <c r="BS90" s="160">
        <f t="shared" si="101"/>
        <v>0</v>
      </c>
      <c r="BT90" s="160">
        <f t="shared" si="102"/>
        <v>0</v>
      </c>
      <c r="BU90" s="160">
        <f t="shared" si="103"/>
        <v>0</v>
      </c>
      <c r="BV90" s="215">
        <f t="shared" si="104"/>
        <v>0</v>
      </c>
      <c r="BW90" s="217">
        <f t="shared" si="105"/>
        <v>0</v>
      </c>
      <c r="BX90" s="206">
        <f t="shared" si="106"/>
        <v>0</v>
      </c>
      <c r="BY90" s="206">
        <f t="shared" si="107"/>
        <v>0</v>
      </c>
      <c r="BZ90" s="206">
        <f t="shared" si="108"/>
        <v>0</v>
      </c>
      <c r="CA90" s="206">
        <f t="shared" si="109"/>
        <v>0</v>
      </c>
      <c r="CB90" s="206">
        <f t="shared" si="110"/>
        <v>0</v>
      </c>
      <c r="CC90" s="218">
        <f t="shared" si="111"/>
        <v>0</v>
      </c>
      <c r="CD90" s="216" t="e">
        <f t="shared" si="112"/>
        <v>#VALUE!</v>
      </c>
      <c r="CE90" s="94" t="e">
        <f t="shared" si="113"/>
        <v>#VALUE!</v>
      </c>
      <c r="CF90" s="94" t="e">
        <f t="shared" si="114"/>
        <v>#VALUE!</v>
      </c>
      <c r="CG90" s="95" t="e">
        <f t="shared" si="115"/>
        <v>#VALUE!</v>
      </c>
      <c r="CH90" s="95" t="e">
        <f t="shared" si="138"/>
        <v>#VALUE!</v>
      </c>
      <c r="CI90" s="95" t="b">
        <f t="shared" si="141"/>
        <v>0</v>
      </c>
      <c r="CJ90" s="76" t="str">
        <f t="shared" si="116"/>
        <v/>
      </c>
      <c r="CK90" s="94" t="e" cm="1">
        <f t="array" aca="1" ref="CK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CL90" s="94" t="str">
        <f t="shared" si="117"/>
        <v/>
      </c>
      <c r="CM90" s="96" t="b">
        <f t="shared" si="118"/>
        <v>0</v>
      </c>
      <c r="CN90" s="130" t="b">
        <f>IFERROR(MATCH(D90,'Avtal för korttidsarbete'!$G$13:$G$1012,0),TRUE)</f>
        <v>1</v>
      </c>
      <c r="CO90" s="130" t="b">
        <f t="shared" si="119"/>
        <v>0</v>
      </c>
      <c r="CP90" s="131" t="str" cm="1">
        <f t="array" ref="CP90">IF(CN90=TRUE,"x",INDEX('Avtal för korttidsarbete'!$E$13:$E$1012,$CN90))</f>
        <v>x</v>
      </c>
      <c r="CQ90" s="131" t="str" cm="1">
        <f t="array" ref="CQ90">IF(CN90=TRUE,"x",INDEX('Avtal för korttidsarbete'!$F$13:$F$1012,$CN90))</f>
        <v>x</v>
      </c>
      <c r="CR90" s="130" t="b">
        <f t="shared" si="120"/>
        <v>0</v>
      </c>
      <c r="CS90" s="165">
        <f t="shared" si="139"/>
        <v>0</v>
      </c>
      <c r="CT90" s="165">
        <f t="shared" si="140"/>
        <v>0</v>
      </c>
      <c r="CU90" s="130" t="b">
        <f t="shared" si="121"/>
        <v>0</v>
      </c>
      <c r="CV90" s="131">
        <f t="shared" si="122"/>
        <v>0</v>
      </c>
      <c r="CW90" s="165">
        <f t="shared" si="123"/>
        <v>0</v>
      </c>
      <c r="CX90" s="186" t="b">
        <f>IFERROR(INDEX('Avtal för korttidsarbete'!R:R,MATCH(D90,'Avtal för korttidsarbete'!$G:$G,0)),TRUE)</f>
        <v>1</v>
      </c>
      <c r="CY90" s="165" t="str">
        <f>IF(CX90,"-",INDEX('Avtal för korttidsarbete'!$D:$D,MATCH(D90,'Avtal för korttidsarbete'!$G:$G,0)))</f>
        <v>-</v>
      </c>
      <c r="CZ90" s="131" t="b">
        <f>IFERROR(G90&gt;INDEX(Uppsägningar!E:E,MATCH(C90,Uppsägningar!C:C,0)),FALSE)</f>
        <v>0</v>
      </c>
    </row>
    <row r="91" spans="1:104" s="30" customFormat="1" x14ac:dyDescent="0.25">
      <c r="A91" s="19">
        <v>76</v>
      </c>
      <c r="B91" s="20"/>
      <c r="C91" s="189"/>
      <c r="D91" s="69"/>
      <c r="E91" s="171">
        <f>IFERROR(INDEX(Admin!$C$7:$C$10,MATCH(CY91,TblNivåValTExt,0)),0)</f>
        <v>0</v>
      </c>
      <c r="F91" s="1"/>
      <c r="G91" s="1"/>
      <c r="H91" s="90"/>
      <c r="I91" s="91"/>
      <c r="J91" s="91"/>
      <c r="K91" s="91"/>
      <c r="L91" s="91"/>
      <c r="M91" s="91"/>
      <c r="N91" s="91"/>
      <c r="O91" s="91"/>
      <c r="P91" s="91"/>
      <c r="Q91" s="91"/>
      <c r="R91" s="91"/>
      <c r="S91" s="91"/>
      <c r="T91" s="91"/>
      <c r="U91" s="91"/>
      <c r="V91" s="91"/>
      <c r="W91" s="225">
        <f t="shared" si="78"/>
        <v>0</v>
      </c>
      <c r="X91" s="134" t="str">
        <f t="shared" si="124"/>
        <v/>
      </c>
      <c r="Y91" s="92" t="b">
        <f t="shared" si="79"/>
        <v>0</v>
      </c>
      <c r="Z91" s="92" t="str">
        <f t="shared" si="125"/>
        <v/>
      </c>
      <c r="AA91" s="92" t="b">
        <f t="shared" si="126"/>
        <v>0</v>
      </c>
      <c r="AB91" s="92" t="str">
        <f t="shared" si="127"/>
        <v/>
      </c>
      <c r="AC91" s="13" t="b">
        <f t="shared" si="80"/>
        <v>0</v>
      </c>
      <c r="AD91" s="92" t="str">
        <f t="shared" si="128"/>
        <v/>
      </c>
      <c r="AE91" s="13" t="b">
        <f t="shared" si="129"/>
        <v>0</v>
      </c>
      <c r="AF91" s="92" t="str">
        <f t="shared" si="130"/>
        <v/>
      </c>
      <c r="AG91" s="13" t="b">
        <f t="shared" si="81"/>
        <v>0</v>
      </c>
      <c r="AH91" s="92" t="str">
        <f t="shared" si="131"/>
        <v/>
      </c>
      <c r="AI91" s="35" t="b">
        <f t="shared" si="82"/>
        <v>0</v>
      </c>
      <c r="AJ91" s="92" t="str">
        <f t="shared" si="132"/>
        <v/>
      </c>
      <c r="AK91" s="35" t="b">
        <f t="shared" si="83"/>
        <v>0</v>
      </c>
      <c r="AL91" s="92" t="str">
        <f t="shared" si="84"/>
        <v/>
      </c>
      <c r="AM91" s="35" t="b">
        <f t="shared" si="85"/>
        <v>0</v>
      </c>
      <c r="AN91" s="92" t="str">
        <f t="shared" si="86"/>
        <v/>
      </c>
      <c r="AO91" s="13" t="b">
        <f t="shared" si="87"/>
        <v>0</v>
      </c>
      <c r="AP91" s="92" t="str">
        <f t="shared" si="88"/>
        <v/>
      </c>
      <c r="AQ91" s="14">
        <f t="shared" si="89"/>
        <v>0</v>
      </c>
      <c r="AR91" s="14">
        <f t="shared" si="90"/>
        <v>0</v>
      </c>
      <c r="AS91" s="16">
        <f t="shared" si="142"/>
        <v>0</v>
      </c>
      <c r="AT91" s="16">
        <f t="shared" si="142"/>
        <v>0</v>
      </c>
      <c r="AU91" s="16">
        <f t="shared" si="142"/>
        <v>0</v>
      </c>
      <c r="AV91" s="16">
        <f t="shared" si="142"/>
        <v>0</v>
      </c>
      <c r="AW91" s="16">
        <f t="shared" si="142"/>
        <v>0</v>
      </c>
      <c r="AX91" s="16">
        <f t="shared" si="142"/>
        <v>0</v>
      </c>
      <c r="AY91" s="16">
        <f t="shared" si="142"/>
        <v>0</v>
      </c>
      <c r="AZ91" s="16"/>
      <c r="BA91" s="16"/>
      <c r="BB91" s="93">
        <f t="shared" si="133"/>
        <v>0</v>
      </c>
      <c r="BC91" s="93">
        <f t="shared" si="134"/>
        <v>0</v>
      </c>
      <c r="BD91" s="93">
        <f t="shared" si="135"/>
        <v>0</v>
      </c>
      <c r="BE91" s="158">
        <f t="shared" si="136"/>
        <v>0</v>
      </c>
      <c r="BF91" s="159">
        <f t="shared" si="137"/>
        <v>0</v>
      </c>
      <c r="BG91" s="159">
        <f t="shared" si="91"/>
        <v>0</v>
      </c>
      <c r="BH91" s="159">
        <f t="shared" si="92"/>
        <v>0</v>
      </c>
      <c r="BI91" s="159">
        <f t="shared" si="93"/>
        <v>0</v>
      </c>
      <c r="BJ91" s="159">
        <f t="shared" si="94"/>
        <v>0</v>
      </c>
      <c r="BK91" s="159">
        <f t="shared" si="95"/>
        <v>0</v>
      </c>
      <c r="BL91" s="159">
        <f t="shared" si="96"/>
        <v>0</v>
      </c>
      <c r="BM91" s="159">
        <f t="shared" si="144"/>
        <v>0</v>
      </c>
      <c r="BN91" s="159">
        <f t="shared" si="143"/>
        <v>0</v>
      </c>
      <c r="BO91" s="205" t="b">
        <f t="shared" si="97"/>
        <v>0</v>
      </c>
      <c r="BP91" s="214">
        <f t="shared" si="98"/>
        <v>0</v>
      </c>
      <c r="BQ91" s="160">
        <f t="shared" si="99"/>
        <v>0</v>
      </c>
      <c r="BR91" s="160">
        <f t="shared" si="100"/>
        <v>0</v>
      </c>
      <c r="BS91" s="160">
        <f t="shared" si="101"/>
        <v>0</v>
      </c>
      <c r="BT91" s="160">
        <f t="shared" si="102"/>
        <v>0</v>
      </c>
      <c r="BU91" s="160">
        <f t="shared" si="103"/>
        <v>0</v>
      </c>
      <c r="BV91" s="215">
        <f t="shared" si="104"/>
        <v>0</v>
      </c>
      <c r="BW91" s="217">
        <f t="shared" si="105"/>
        <v>0</v>
      </c>
      <c r="BX91" s="206">
        <f t="shared" si="106"/>
        <v>0</v>
      </c>
      <c r="BY91" s="206">
        <f t="shared" si="107"/>
        <v>0</v>
      </c>
      <c r="BZ91" s="206">
        <f t="shared" si="108"/>
        <v>0</v>
      </c>
      <c r="CA91" s="206">
        <f t="shared" si="109"/>
        <v>0</v>
      </c>
      <c r="CB91" s="206">
        <f t="shared" si="110"/>
        <v>0</v>
      </c>
      <c r="CC91" s="218">
        <f t="shared" si="111"/>
        <v>0</v>
      </c>
      <c r="CD91" s="216" t="e">
        <f t="shared" si="112"/>
        <v>#VALUE!</v>
      </c>
      <c r="CE91" s="94" t="e">
        <f t="shared" si="113"/>
        <v>#VALUE!</v>
      </c>
      <c r="CF91" s="94" t="e">
        <f t="shared" si="114"/>
        <v>#VALUE!</v>
      </c>
      <c r="CG91" s="95" t="e">
        <f t="shared" si="115"/>
        <v>#VALUE!</v>
      </c>
      <c r="CH91" s="95" t="e">
        <f t="shared" si="138"/>
        <v>#VALUE!</v>
      </c>
      <c r="CI91" s="95" t="b">
        <f t="shared" si="141"/>
        <v>0</v>
      </c>
      <c r="CJ91" s="76" t="str">
        <f t="shared" si="116"/>
        <v/>
      </c>
      <c r="CK91" s="94" t="e" cm="1">
        <f t="array" aca="1" ref="CK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CL91" s="94" t="str">
        <f t="shared" si="117"/>
        <v/>
      </c>
      <c r="CM91" s="96" t="b">
        <f t="shared" si="118"/>
        <v>0</v>
      </c>
      <c r="CN91" s="130" t="b">
        <f>IFERROR(MATCH(D91,'Avtal för korttidsarbete'!$G$13:$G$1012,0),TRUE)</f>
        <v>1</v>
      </c>
      <c r="CO91" s="130" t="b">
        <f t="shared" si="119"/>
        <v>0</v>
      </c>
      <c r="CP91" s="131" t="str" cm="1">
        <f t="array" ref="CP91">IF(CN91=TRUE,"x",INDEX('Avtal för korttidsarbete'!$E$13:$E$1012,$CN91))</f>
        <v>x</v>
      </c>
      <c r="CQ91" s="131" t="str" cm="1">
        <f t="array" ref="CQ91">IF(CN91=TRUE,"x",INDEX('Avtal för korttidsarbete'!$F$13:$F$1012,$CN91))</f>
        <v>x</v>
      </c>
      <c r="CR91" s="130" t="b">
        <f t="shared" si="120"/>
        <v>0</v>
      </c>
      <c r="CS91" s="165">
        <f t="shared" si="139"/>
        <v>0</v>
      </c>
      <c r="CT91" s="165">
        <f t="shared" si="140"/>
        <v>0</v>
      </c>
      <c r="CU91" s="130" t="b">
        <f t="shared" si="121"/>
        <v>0</v>
      </c>
      <c r="CV91" s="131">
        <f t="shared" si="122"/>
        <v>0</v>
      </c>
      <c r="CW91" s="165">
        <f t="shared" si="123"/>
        <v>0</v>
      </c>
      <c r="CX91" s="186" t="b">
        <f>IFERROR(INDEX('Avtal för korttidsarbete'!R:R,MATCH(D91,'Avtal för korttidsarbete'!$G:$G,0)),TRUE)</f>
        <v>1</v>
      </c>
      <c r="CY91" s="165" t="str">
        <f>IF(CX91,"-",INDEX('Avtal för korttidsarbete'!$D:$D,MATCH(D91,'Avtal för korttidsarbete'!$G:$G,0)))</f>
        <v>-</v>
      </c>
      <c r="CZ91" s="131" t="b">
        <f>IFERROR(G91&gt;INDEX(Uppsägningar!E:E,MATCH(C91,Uppsägningar!C:C,0)),FALSE)</f>
        <v>0</v>
      </c>
    </row>
    <row r="92" spans="1:104" s="30" customFormat="1" x14ac:dyDescent="0.25">
      <c r="A92" s="19">
        <v>77</v>
      </c>
      <c r="B92" s="20"/>
      <c r="C92" s="189"/>
      <c r="D92" s="69"/>
      <c r="E92" s="171">
        <f>IFERROR(INDEX(Admin!$C$7:$C$10,MATCH(CY92,TblNivåValTExt,0)),0)</f>
        <v>0</v>
      </c>
      <c r="F92" s="1"/>
      <c r="G92" s="1"/>
      <c r="H92" s="90"/>
      <c r="I92" s="91"/>
      <c r="J92" s="91"/>
      <c r="K92" s="91"/>
      <c r="L92" s="91"/>
      <c r="M92" s="91"/>
      <c r="N92" s="91"/>
      <c r="O92" s="91"/>
      <c r="P92" s="91"/>
      <c r="Q92" s="91"/>
      <c r="R92" s="91"/>
      <c r="S92" s="91"/>
      <c r="T92" s="91"/>
      <c r="U92" s="91"/>
      <c r="V92" s="91"/>
      <c r="W92" s="225">
        <f t="shared" si="78"/>
        <v>0</v>
      </c>
      <c r="X92" s="134" t="str">
        <f t="shared" si="124"/>
        <v/>
      </c>
      <c r="Y92" s="92" t="b">
        <f t="shared" si="79"/>
        <v>0</v>
      </c>
      <c r="Z92" s="92" t="str">
        <f t="shared" si="125"/>
        <v/>
      </c>
      <c r="AA92" s="92" t="b">
        <f t="shared" si="126"/>
        <v>0</v>
      </c>
      <c r="AB92" s="92" t="str">
        <f t="shared" si="127"/>
        <v/>
      </c>
      <c r="AC92" s="13" t="b">
        <f t="shared" si="80"/>
        <v>0</v>
      </c>
      <c r="AD92" s="92" t="str">
        <f t="shared" si="128"/>
        <v/>
      </c>
      <c r="AE92" s="13" t="b">
        <f t="shared" si="129"/>
        <v>0</v>
      </c>
      <c r="AF92" s="92" t="str">
        <f t="shared" si="130"/>
        <v/>
      </c>
      <c r="AG92" s="13" t="b">
        <f t="shared" si="81"/>
        <v>0</v>
      </c>
      <c r="AH92" s="92" t="str">
        <f t="shared" si="131"/>
        <v/>
      </c>
      <c r="AI92" s="35" t="b">
        <f t="shared" si="82"/>
        <v>0</v>
      </c>
      <c r="AJ92" s="92" t="str">
        <f t="shared" si="132"/>
        <v/>
      </c>
      <c r="AK92" s="35" t="b">
        <f t="shared" si="83"/>
        <v>0</v>
      </c>
      <c r="AL92" s="92" t="str">
        <f t="shared" si="84"/>
        <v/>
      </c>
      <c r="AM92" s="35" t="b">
        <f t="shared" si="85"/>
        <v>0</v>
      </c>
      <c r="AN92" s="92" t="str">
        <f t="shared" si="86"/>
        <v/>
      </c>
      <c r="AO92" s="13" t="b">
        <f t="shared" si="87"/>
        <v>0</v>
      </c>
      <c r="AP92" s="92" t="str">
        <f t="shared" si="88"/>
        <v/>
      </c>
      <c r="AQ92" s="14">
        <f t="shared" si="89"/>
        <v>0</v>
      </c>
      <c r="AR92" s="14">
        <f t="shared" si="90"/>
        <v>0</v>
      </c>
      <c r="AS92" s="16">
        <f t="shared" si="142"/>
        <v>0</v>
      </c>
      <c r="AT92" s="16">
        <f t="shared" si="142"/>
        <v>0</v>
      </c>
      <c r="AU92" s="16">
        <f t="shared" si="142"/>
        <v>0</v>
      </c>
      <c r="AV92" s="16">
        <f t="shared" si="142"/>
        <v>0</v>
      </c>
      <c r="AW92" s="16">
        <f t="shared" si="142"/>
        <v>0</v>
      </c>
      <c r="AX92" s="16">
        <f t="shared" si="142"/>
        <v>0</v>
      </c>
      <c r="AY92" s="16">
        <f t="shared" si="142"/>
        <v>0</v>
      </c>
      <c r="AZ92" s="16"/>
      <c r="BA92" s="16"/>
      <c r="BB92" s="93">
        <f t="shared" si="133"/>
        <v>0</v>
      </c>
      <c r="BC92" s="93">
        <f t="shared" si="134"/>
        <v>0</v>
      </c>
      <c r="BD92" s="93">
        <f t="shared" si="135"/>
        <v>0</v>
      </c>
      <c r="BE92" s="158">
        <f t="shared" si="136"/>
        <v>0</v>
      </c>
      <c r="BF92" s="159">
        <f t="shared" si="137"/>
        <v>0</v>
      </c>
      <c r="BG92" s="159">
        <f t="shared" si="91"/>
        <v>0</v>
      </c>
      <c r="BH92" s="159">
        <f t="shared" si="92"/>
        <v>0</v>
      </c>
      <c r="BI92" s="159">
        <f t="shared" si="93"/>
        <v>0</v>
      </c>
      <c r="BJ92" s="159">
        <f t="shared" si="94"/>
        <v>0</v>
      </c>
      <c r="BK92" s="159">
        <f t="shared" si="95"/>
        <v>0</v>
      </c>
      <c r="BL92" s="159">
        <f t="shared" si="96"/>
        <v>0</v>
      </c>
      <c r="BM92" s="159">
        <f t="shared" si="144"/>
        <v>0</v>
      </c>
      <c r="BN92" s="159">
        <f t="shared" si="143"/>
        <v>0</v>
      </c>
      <c r="BO92" s="205" t="b">
        <f t="shared" si="97"/>
        <v>0</v>
      </c>
      <c r="BP92" s="214">
        <f t="shared" si="98"/>
        <v>0</v>
      </c>
      <c r="BQ92" s="160">
        <f t="shared" si="99"/>
        <v>0</v>
      </c>
      <c r="BR92" s="160">
        <f t="shared" si="100"/>
        <v>0</v>
      </c>
      <c r="BS92" s="160">
        <f t="shared" si="101"/>
        <v>0</v>
      </c>
      <c r="BT92" s="160">
        <f t="shared" si="102"/>
        <v>0</v>
      </c>
      <c r="BU92" s="160">
        <f t="shared" si="103"/>
        <v>0</v>
      </c>
      <c r="BV92" s="215">
        <f t="shared" si="104"/>
        <v>0</v>
      </c>
      <c r="BW92" s="217">
        <f t="shared" si="105"/>
        <v>0</v>
      </c>
      <c r="BX92" s="206">
        <f t="shared" si="106"/>
        <v>0</v>
      </c>
      <c r="BY92" s="206">
        <f t="shared" si="107"/>
        <v>0</v>
      </c>
      <c r="BZ92" s="206">
        <f t="shared" si="108"/>
        <v>0</v>
      </c>
      <c r="CA92" s="206">
        <f t="shared" si="109"/>
        <v>0</v>
      </c>
      <c r="CB92" s="206">
        <f t="shared" si="110"/>
        <v>0</v>
      </c>
      <c r="CC92" s="218">
        <f t="shared" si="111"/>
        <v>0</v>
      </c>
      <c r="CD92" s="216" t="e">
        <f t="shared" si="112"/>
        <v>#VALUE!</v>
      </c>
      <c r="CE92" s="94" t="e">
        <f t="shared" si="113"/>
        <v>#VALUE!</v>
      </c>
      <c r="CF92" s="94" t="e">
        <f t="shared" si="114"/>
        <v>#VALUE!</v>
      </c>
      <c r="CG92" s="95" t="e">
        <f t="shared" si="115"/>
        <v>#VALUE!</v>
      </c>
      <c r="CH92" s="95" t="e">
        <f t="shared" si="138"/>
        <v>#VALUE!</v>
      </c>
      <c r="CI92" s="95" t="b">
        <f t="shared" si="141"/>
        <v>0</v>
      </c>
      <c r="CJ92" s="76" t="str">
        <f t="shared" si="116"/>
        <v/>
      </c>
      <c r="CK92" s="94" t="e" cm="1">
        <f t="array" aca="1" ref="CK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CL92" s="94" t="str">
        <f t="shared" si="117"/>
        <v/>
      </c>
      <c r="CM92" s="96" t="b">
        <f t="shared" si="118"/>
        <v>0</v>
      </c>
      <c r="CN92" s="130" t="b">
        <f>IFERROR(MATCH(D92,'Avtal för korttidsarbete'!$G$13:$G$1012,0),TRUE)</f>
        <v>1</v>
      </c>
      <c r="CO92" s="130" t="b">
        <f t="shared" si="119"/>
        <v>0</v>
      </c>
      <c r="CP92" s="131" t="str" cm="1">
        <f t="array" ref="CP92">IF(CN92=TRUE,"x",INDEX('Avtal för korttidsarbete'!$E$13:$E$1012,$CN92))</f>
        <v>x</v>
      </c>
      <c r="CQ92" s="131" t="str" cm="1">
        <f t="array" ref="CQ92">IF(CN92=TRUE,"x",INDEX('Avtal för korttidsarbete'!$F$13:$F$1012,$CN92))</f>
        <v>x</v>
      </c>
      <c r="CR92" s="130" t="b">
        <f t="shared" si="120"/>
        <v>0</v>
      </c>
      <c r="CS92" s="165">
        <f t="shared" si="139"/>
        <v>0</v>
      </c>
      <c r="CT92" s="165">
        <f t="shared" si="140"/>
        <v>0</v>
      </c>
      <c r="CU92" s="130" t="b">
        <f t="shared" si="121"/>
        <v>0</v>
      </c>
      <c r="CV92" s="131">
        <f t="shared" si="122"/>
        <v>0</v>
      </c>
      <c r="CW92" s="165">
        <f t="shared" si="123"/>
        <v>0</v>
      </c>
      <c r="CX92" s="186" t="b">
        <f>IFERROR(INDEX('Avtal för korttidsarbete'!R:R,MATCH(D92,'Avtal för korttidsarbete'!$G:$G,0)),TRUE)</f>
        <v>1</v>
      </c>
      <c r="CY92" s="165" t="str">
        <f>IF(CX92,"-",INDEX('Avtal för korttidsarbete'!$D:$D,MATCH(D92,'Avtal för korttidsarbete'!$G:$G,0)))</f>
        <v>-</v>
      </c>
      <c r="CZ92" s="131" t="b">
        <f>IFERROR(G92&gt;INDEX(Uppsägningar!E:E,MATCH(C92,Uppsägningar!C:C,0)),FALSE)</f>
        <v>0</v>
      </c>
    </row>
    <row r="93" spans="1:104" s="30" customFormat="1" x14ac:dyDescent="0.25">
      <c r="A93" s="19">
        <v>78</v>
      </c>
      <c r="B93" s="20"/>
      <c r="C93" s="189"/>
      <c r="D93" s="69"/>
      <c r="E93" s="171">
        <f>IFERROR(INDEX(Admin!$C$7:$C$10,MATCH(CY93,TblNivåValTExt,0)),0)</f>
        <v>0</v>
      </c>
      <c r="F93" s="1"/>
      <c r="G93" s="1"/>
      <c r="H93" s="90"/>
      <c r="I93" s="91"/>
      <c r="J93" s="91"/>
      <c r="K93" s="91"/>
      <c r="L93" s="91"/>
      <c r="M93" s="91"/>
      <c r="N93" s="91"/>
      <c r="O93" s="91"/>
      <c r="P93" s="91"/>
      <c r="Q93" s="91"/>
      <c r="R93" s="91"/>
      <c r="S93" s="91"/>
      <c r="T93" s="91"/>
      <c r="U93" s="91"/>
      <c r="V93" s="91"/>
      <c r="W93" s="225">
        <f t="shared" si="78"/>
        <v>0</v>
      </c>
      <c r="X93" s="134" t="str">
        <f t="shared" si="124"/>
        <v/>
      </c>
      <c r="Y93" s="92" t="b">
        <f t="shared" si="79"/>
        <v>0</v>
      </c>
      <c r="Z93" s="92" t="str">
        <f t="shared" si="125"/>
        <v/>
      </c>
      <c r="AA93" s="92" t="b">
        <f t="shared" si="126"/>
        <v>0</v>
      </c>
      <c r="AB93" s="92" t="str">
        <f t="shared" si="127"/>
        <v/>
      </c>
      <c r="AC93" s="13" t="b">
        <f t="shared" si="80"/>
        <v>0</v>
      </c>
      <c r="AD93" s="92" t="str">
        <f t="shared" si="128"/>
        <v/>
      </c>
      <c r="AE93" s="13" t="b">
        <f t="shared" si="129"/>
        <v>0</v>
      </c>
      <c r="AF93" s="92" t="str">
        <f t="shared" si="130"/>
        <v/>
      </c>
      <c r="AG93" s="13" t="b">
        <f t="shared" si="81"/>
        <v>0</v>
      </c>
      <c r="AH93" s="92" t="str">
        <f t="shared" si="131"/>
        <v/>
      </c>
      <c r="AI93" s="35" t="b">
        <f t="shared" si="82"/>
        <v>0</v>
      </c>
      <c r="AJ93" s="92" t="str">
        <f t="shared" si="132"/>
        <v/>
      </c>
      <c r="AK93" s="35" t="b">
        <f t="shared" si="83"/>
        <v>0</v>
      </c>
      <c r="AL93" s="92" t="str">
        <f t="shared" si="84"/>
        <v/>
      </c>
      <c r="AM93" s="35" t="b">
        <f t="shared" si="85"/>
        <v>0</v>
      </c>
      <c r="AN93" s="92" t="str">
        <f t="shared" si="86"/>
        <v/>
      </c>
      <c r="AO93" s="13" t="b">
        <f t="shared" si="87"/>
        <v>0</v>
      </c>
      <c r="AP93" s="92" t="str">
        <f t="shared" si="88"/>
        <v/>
      </c>
      <c r="AQ93" s="14">
        <f t="shared" si="89"/>
        <v>0</v>
      </c>
      <c r="AR93" s="14">
        <f t="shared" si="90"/>
        <v>0</v>
      </c>
      <c r="AS93" s="16">
        <f t="shared" si="142"/>
        <v>0</v>
      </c>
      <c r="AT93" s="16">
        <f t="shared" si="142"/>
        <v>0</v>
      </c>
      <c r="AU93" s="16">
        <f t="shared" si="142"/>
        <v>0</v>
      </c>
      <c r="AV93" s="16">
        <f t="shared" si="142"/>
        <v>0</v>
      </c>
      <c r="AW93" s="16">
        <f t="shared" si="142"/>
        <v>0</v>
      </c>
      <c r="AX93" s="16">
        <f t="shared" si="142"/>
        <v>0</v>
      </c>
      <c r="AY93" s="16">
        <f t="shared" si="142"/>
        <v>0</v>
      </c>
      <c r="AZ93" s="16"/>
      <c r="BA93" s="16"/>
      <c r="BB93" s="93">
        <f t="shared" si="133"/>
        <v>0</v>
      </c>
      <c r="BC93" s="93">
        <f t="shared" si="134"/>
        <v>0</v>
      </c>
      <c r="BD93" s="93">
        <f t="shared" si="135"/>
        <v>0</v>
      </c>
      <c r="BE93" s="158">
        <f t="shared" si="136"/>
        <v>0</v>
      </c>
      <c r="BF93" s="159">
        <f t="shared" si="137"/>
        <v>0</v>
      </c>
      <c r="BG93" s="159">
        <f t="shared" si="91"/>
        <v>0</v>
      </c>
      <c r="BH93" s="159">
        <f t="shared" si="92"/>
        <v>0</v>
      </c>
      <c r="BI93" s="159">
        <f t="shared" si="93"/>
        <v>0</v>
      </c>
      <c r="BJ93" s="159">
        <f t="shared" si="94"/>
        <v>0</v>
      </c>
      <c r="BK93" s="159">
        <f t="shared" si="95"/>
        <v>0</v>
      </c>
      <c r="BL93" s="159">
        <f t="shared" si="96"/>
        <v>0</v>
      </c>
      <c r="BM93" s="159">
        <f t="shared" si="144"/>
        <v>0</v>
      </c>
      <c r="BN93" s="159">
        <f t="shared" si="143"/>
        <v>0</v>
      </c>
      <c r="BO93" s="205" t="b">
        <f t="shared" si="97"/>
        <v>0</v>
      </c>
      <c r="BP93" s="214">
        <f t="shared" si="98"/>
        <v>0</v>
      </c>
      <c r="BQ93" s="160">
        <f t="shared" si="99"/>
        <v>0</v>
      </c>
      <c r="BR93" s="160">
        <f t="shared" si="100"/>
        <v>0</v>
      </c>
      <c r="BS93" s="160">
        <f t="shared" si="101"/>
        <v>0</v>
      </c>
      <c r="BT93" s="160">
        <f t="shared" si="102"/>
        <v>0</v>
      </c>
      <c r="BU93" s="160">
        <f t="shared" si="103"/>
        <v>0</v>
      </c>
      <c r="BV93" s="215">
        <f t="shared" si="104"/>
        <v>0</v>
      </c>
      <c r="BW93" s="217">
        <f t="shared" si="105"/>
        <v>0</v>
      </c>
      <c r="BX93" s="206">
        <f t="shared" si="106"/>
        <v>0</v>
      </c>
      <c r="BY93" s="206">
        <f t="shared" si="107"/>
        <v>0</v>
      </c>
      <c r="BZ93" s="206">
        <f t="shared" si="108"/>
        <v>0</v>
      </c>
      <c r="CA93" s="206">
        <f t="shared" si="109"/>
        <v>0</v>
      </c>
      <c r="CB93" s="206">
        <f t="shared" si="110"/>
        <v>0</v>
      </c>
      <c r="CC93" s="218">
        <f t="shared" si="111"/>
        <v>0</v>
      </c>
      <c r="CD93" s="216" t="e">
        <f t="shared" si="112"/>
        <v>#VALUE!</v>
      </c>
      <c r="CE93" s="94" t="e">
        <f t="shared" si="113"/>
        <v>#VALUE!</v>
      </c>
      <c r="CF93" s="94" t="e">
        <f t="shared" si="114"/>
        <v>#VALUE!</v>
      </c>
      <c r="CG93" s="95" t="e">
        <f t="shared" si="115"/>
        <v>#VALUE!</v>
      </c>
      <c r="CH93" s="95" t="e">
        <f t="shared" si="138"/>
        <v>#VALUE!</v>
      </c>
      <c r="CI93" s="95" t="b">
        <f t="shared" si="141"/>
        <v>0</v>
      </c>
      <c r="CJ93" s="76" t="str">
        <f t="shared" si="116"/>
        <v/>
      </c>
      <c r="CK93" s="94" t="e" cm="1">
        <f t="array" aca="1" ref="CK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CL93" s="94" t="str">
        <f t="shared" si="117"/>
        <v/>
      </c>
      <c r="CM93" s="96" t="b">
        <f t="shared" si="118"/>
        <v>0</v>
      </c>
      <c r="CN93" s="130" t="b">
        <f>IFERROR(MATCH(D93,'Avtal för korttidsarbete'!$G$13:$G$1012,0),TRUE)</f>
        <v>1</v>
      </c>
      <c r="CO93" s="130" t="b">
        <f t="shared" si="119"/>
        <v>0</v>
      </c>
      <c r="CP93" s="131" t="str" cm="1">
        <f t="array" ref="CP93">IF(CN93=TRUE,"x",INDEX('Avtal för korttidsarbete'!$E$13:$E$1012,$CN93))</f>
        <v>x</v>
      </c>
      <c r="CQ93" s="131" t="str" cm="1">
        <f t="array" ref="CQ93">IF(CN93=TRUE,"x",INDEX('Avtal för korttidsarbete'!$F$13:$F$1012,$CN93))</f>
        <v>x</v>
      </c>
      <c r="CR93" s="130" t="b">
        <f t="shared" si="120"/>
        <v>0</v>
      </c>
      <c r="CS93" s="165">
        <f t="shared" si="139"/>
        <v>0</v>
      </c>
      <c r="CT93" s="165">
        <f t="shared" si="140"/>
        <v>0</v>
      </c>
      <c r="CU93" s="130" t="b">
        <f t="shared" si="121"/>
        <v>0</v>
      </c>
      <c r="CV93" s="131">
        <f t="shared" si="122"/>
        <v>0</v>
      </c>
      <c r="CW93" s="165">
        <f t="shared" si="123"/>
        <v>0</v>
      </c>
      <c r="CX93" s="186" t="b">
        <f>IFERROR(INDEX('Avtal för korttidsarbete'!R:R,MATCH(D93,'Avtal för korttidsarbete'!$G:$G,0)),TRUE)</f>
        <v>1</v>
      </c>
      <c r="CY93" s="165" t="str">
        <f>IF(CX93,"-",INDEX('Avtal för korttidsarbete'!$D:$D,MATCH(D93,'Avtal för korttidsarbete'!$G:$G,0)))</f>
        <v>-</v>
      </c>
      <c r="CZ93" s="131" t="b">
        <f>IFERROR(G93&gt;INDEX(Uppsägningar!E:E,MATCH(C93,Uppsägningar!C:C,0)),FALSE)</f>
        <v>0</v>
      </c>
    </row>
    <row r="94" spans="1:104" s="30" customFormat="1" x14ac:dyDescent="0.25">
      <c r="A94" s="19">
        <v>79</v>
      </c>
      <c r="B94" s="20"/>
      <c r="C94" s="189"/>
      <c r="D94" s="69"/>
      <c r="E94" s="171">
        <f>IFERROR(INDEX(Admin!$C$7:$C$10,MATCH(CY94,TblNivåValTExt,0)),0)</f>
        <v>0</v>
      </c>
      <c r="F94" s="1"/>
      <c r="G94" s="1"/>
      <c r="H94" s="90"/>
      <c r="I94" s="91"/>
      <c r="J94" s="91"/>
      <c r="K94" s="91"/>
      <c r="L94" s="91"/>
      <c r="M94" s="91"/>
      <c r="N94" s="91"/>
      <c r="O94" s="91"/>
      <c r="P94" s="91"/>
      <c r="Q94" s="91"/>
      <c r="R94" s="91"/>
      <c r="S94" s="91"/>
      <c r="T94" s="91"/>
      <c r="U94" s="91"/>
      <c r="V94" s="91"/>
      <c r="W94" s="225">
        <f t="shared" si="78"/>
        <v>0</v>
      </c>
      <c r="X94" s="134" t="str">
        <f t="shared" si="124"/>
        <v/>
      </c>
      <c r="Y94" s="92" t="b">
        <f t="shared" si="79"/>
        <v>0</v>
      </c>
      <c r="Z94" s="92" t="str">
        <f t="shared" si="125"/>
        <v/>
      </c>
      <c r="AA94" s="92" t="b">
        <f t="shared" si="126"/>
        <v>0</v>
      </c>
      <c r="AB94" s="92" t="str">
        <f t="shared" si="127"/>
        <v/>
      </c>
      <c r="AC94" s="13" t="b">
        <f t="shared" si="80"/>
        <v>0</v>
      </c>
      <c r="AD94" s="92" t="str">
        <f t="shared" si="128"/>
        <v/>
      </c>
      <c r="AE94" s="13" t="b">
        <f t="shared" si="129"/>
        <v>0</v>
      </c>
      <c r="AF94" s="92" t="str">
        <f t="shared" si="130"/>
        <v/>
      </c>
      <c r="AG94" s="13" t="b">
        <f t="shared" si="81"/>
        <v>0</v>
      </c>
      <c r="AH94" s="92" t="str">
        <f t="shared" si="131"/>
        <v/>
      </c>
      <c r="AI94" s="35" t="b">
        <f t="shared" si="82"/>
        <v>0</v>
      </c>
      <c r="AJ94" s="92" t="str">
        <f t="shared" si="132"/>
        <v/>
      </c>
      <c r="AK94" s="35" t="b">
        <f t="shared" si="83"/>
        <v>0</v>
      </c>
      <c r="AL94" s="92" t="str">
        <f t="shared" si="84"/>
        <v/>
      </c>
      <c r="AM94" s="35" t="b">
        <f t="shared" si="85"/>
        <v>0</v>
      </c>
      <c r="AN94" s="92" t="str">
        <f t="shared" si="86"/>
        <v/>
      </c>
      <c r="AO94" s="13" t="b">
        <f t="shared" si="87"/>
        <v>0</v>
      </c>
      <c r="AP94" s="92" t="str">
        <f t="shared" si="88"/>
        <v/>
      </c>
      <c r="AQ94" s="14">
        <f t="shared" si="89"/>
        <v>0</v>
      </c>
      <c r="AR94" s="14">
        <f t="shared" si="90"/>
        <v>0</v>
      </c>
      <c r="AS94" s="16">
        <f t="shared" si="142"/>
        <v>0</v>
      </c>
      <c r="AT94" s="16">
        <f t="shared" si="142"/>
        <v>0</v>
      </c>
      <c r="AU94" s="16">
        <f t="shared" si="142"/>
        <v>0</v>
      </c>
      <c r="AV94" s="16">
        <f t="shared" si="142"/>
        <v>0</v>
      </c>
      <c r="AW94" s="16">
        <f t="shared" si="142"/>
        <v>0</v>
      </c>
      <c r="AX94" s="16">
        <f t="shared" si="142"/>
        <v>0</v>
      </c>
      <c r="AY94" s="16">
        <f t="shared" si="142"/>
        <v>0</v>
      </c>
      <c r="AZ94" s="16"/>
      <c r="BA94" s="16"/>
      <c r="BB94" s="93">
        <f t="shared" si="133"/>
        <v>0</v>
      </c>
      <c r="BC94" s="93">
        <f t="shared" si="134"/>
        <v>0</v>
      </c>
      <c r="BD94" s="93">
        <f t="shared" si="135"/>
        <v>0</v>
      </c>
      <c r="BE94" s="158">
        <f t="shared" si="136"/>
        <v>0</v>
      </c>
      <c r="BF94" s="159">
        <f t="shared" si="137"/>
        <v>0</v>
      </c>
      <c r="BG94" s="159">
        <f t="shared" si="91"/>
        <v>0</v>
      </c>
      <c r="BH94" s="159">
        <f t="shared" si="92"/>
        <v>0</v>
      </c>
      <c r="BI94" s="159">
        <f t="shared" si="93"/>
        <v>0</v>
      </c>
      <c r="BJ94" s="159">
        <f t="shared" si="94"/>
        <v>0</v>
      </c>
      <c r="BK94" s="159">
        <f t="shared" si="95"/>
        <v>0</v>
      </c>
      <c r="BL94" s="159">
        <f t="shared" si="96"/>
        <v>0</v>
      </c>
      <c r="BM94" s="159">
        <f t="shared" si="144"/>
        <v>0</v>
      </c>
      <c r="BN94" s="159">
        <f t="shared" si="143"/>
        <v>0</v>
      </c>
      <c r="BO94" s="205" t="b">
        <f t="shared" si="97"/>
        <v>0</v>
      </c>
      <c r="BP94" s="214">
        <f t="shared" si="98"/>
        <v>0</v>
      </c>
      <c r="BQ94" s="160">
        <f t="shared" si="99"/>
        <v>0</v>
      </c>
      <c r="BR94" s="160">
        <f t="shared" si="100"/>
        <v>0</v>
      </c>
      <c r="BS94" s="160">
        <f t="shared" si="101"/>
        <v>0</v>
      </c>
      <c r="BT94" s="160">
        <f t="shared" si="102"/>
        <v>0</v>
      </c>
      <c r="BU94" s="160">
        <f t="shared" si="103"/>
        <v>0</v>
      </c>
      <c r="BV94" s="215">
        <f t="shared" si="104"/>
        <v>0</v>
      </c>
      <c r="BW94" s="217">
        <f t="shared" si="105"/>
        <v>0</v>
      </c>
      <c r="BX94" s="206">
        <f t="shared" si="106"/>
        <v>0</v>
      </c>
      <c r="BY94" s="206">
        <f t="shared" si="107"/>
        <v>0</v>
      </c>
      <c r="BZ94" s="206">
        <f t="shared" si="108"/>
        <v>0</v>
      </c>
      <c r="CA94" s="206">
        <f t="shared" si="109"/>
        <v>0</v>
      </c>
      <c r="CB94" s="206">
        <f t="shared" si="110"/>
        <v>0</v>
      </c>
      <c r="CC94" s="218">
        <f t="shared" si="111"/>
        <v>0</v>
      </c>
      <c r="CD94" s="216" t="e">
        <f t="shared" si="112"/>
        <v>#VALUE!</v>
      </c>
      <c r="CE94" s="94" t="e">
        <f t="shared" si="113"/>
        <v>#VALUE!</v>
      </c>
      <c r="CF94" s="94" t="e">
        <f t="shared" si="114"/>
        <v>#VALUE!</v>
      </c>
      <c r="CG94" s="95" t="e">
        <f t="shared" si="115"/>
        <v>#VALUE!</v>
      </c>
      <c r="CH94" s="95" t="e">
        <f t="shared" si="138"/>
        <v>#VALUE!</v>
      </c>
      <c r="CI94" s="95" t="b">
        <f t="shared" si="141"/>
        <v>0</v>
      </c>
      <c r="CJ94" s="76" t="str">
        <f t="shared" si="116"/>
        <v/>
      </c>
      <c r="CK94" s="94" t="e" cm="1">
        <f t="array" aca="1" ref="CK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CL94" s="94" t="str">
        <f t="shared" si="117"/>
        <v/>
      </c>
      <c r="CM94" s="96" t="b">
        <f t="shared" si="118"/>
        <v>0</v>
      </c>
      <c r="CN94" s="130" t="b">
        <f>IFERROR(MATCH(D94,'Avtal för korttidsarbete'!$G$13:$G$1012,0),TRUE)</f>
        <v>1</v>
      </c>
      <c r="CO94" s="130" t="b">
        <f t="shared" si="119"/>
        <v>0</v>
      </c>
      <c r="CP94" s="131" t="str" cm="1">
        <f t="array" ref="CP94">IF(CN94=TRUE,"x",INDEX('Avtal för korttidsarbete'!$E$13:$E$1012,$CN94))</f>
        <v>x</v>
      </c>
      <c r="CQ94" s="131" t="str" cm="1">
        <f t="array" ref="CQ94">IF(CN94=TRUE,"x",INDEX('Avtal för korttidsarbete'!$F$13:$F$1012,$CN94))</f>
        <v>x</v>
      </c>
      <c r="CR94" s="130" t="b">
        <f t="shared" si="120"/>
        <v>0</v>
      </c>
      <c r="CS94" s="165">
        <f t="shared" si="139"/>
        <v>0</v>
      </c>
      <c r="CT94" s="165">
        <f t="shared" si="140"/>
        <v>0</v>
      </c>
      <c r="CU94" s="130" t="b">
        <f t="shared" si="121"/>
        <v>0</v>
      </c>
      <c r="CV94" s="131">
        <f t="shared" si="122"/>
        <v>0</v>
      </c>
      <c r="CW94" s="165">
        <f t="shared" si="123"/>
        <v>0</v>
      </c>
      <c r="CX94" s="186" t="b">
        <f>IFERROR(INDEX('Avtal för korttidsarbete'!R:R,MATCH(D94,'Avtal för korttidsarbete'!$G:$G,0)),TRUE)</f>
        <v>1</v>
      </c>
      <c r="CY94" s="165" t="str">
        <f>IF(CX94,"-",INDEX('Avtal för korttidsarbete'!$D:$D,MATCH(D94,'Avtal för korttidsarbete'!$G:$G,0)))</f>
        <v>-</v>
      </c>
      <c r="CZ94" s="131" t="b">
        <f>IFERROR(G94&gt;INDEX(Uppsägningar!E:E,MATCH(C94,Uppsägningar!C:C,0)),FALSE)</f>
        <v>0</v>
      </c>
    </row>
    <row r="95" spans="1:104" s="30" customFormat="1" x14ac:dyDescent="0.25">
      <c r="A95" s="19">
        <v>80</v>
      </c>
      <c r="B95" s="20"/>
      <c r="C95" s="189"/>
      <c r="D95" s="69"/>
      <c r="E95" s="171">
        <f>IFERROR(INDEX(Admin!$C$7:$C$10,MATCH(CY95,TblNivåValTExt,0)),0)</f>
        <v>0</v>
      </c>
      <c r="F95" s="1"/>
      <c r="G95" s="1"/>
      <c r="H95" s="90"/>
      <c r="I95" s="91"/>
      <c r="J95" s="91"/>
      <c r="K95" s="91"/>
      <c r="L95" s="91"/>
      <c r="M95" s="91"/>
      <c r="N95" s="91"/>
      <c r="O95" s="91"/>
      <c r="P95" s="91"/>
      <c r="Q95" s="91"/>
      <c r="R95" s="91"/>
      <c r="S95" s="91"/>
      <c r="T95" s="91"/>
      <c r="U95" s="91"/>
      <c r="V95" s="91"/>
      <c r="W95" s="225">
        <f t="shared" si="78"/>
        <v>0</v>
      </c>
      <c r="X95" s="134" t="str">
        <f t="shared" si="124"/>
        <v/>
      </c>
      <c r="Y95" s="92" t="b">
        <f t="shared" si="79"/>
        <v>0</v>
      </c>
      <c r="Z95" s="92" t="str">
        <f t="shared" si="125"/>
        <v/>
      </c>
      <c r="AA95" s="92" t="b">
        <f t="shared" si="126"/>
        <v>0</v>
      </c>
      <c r="AB95" s="92" t="str">
        <f t="shared" si="127"/>
        <v/>
      </c>
      <c r="AC95" s="13" t="b">
        <f t="shared" si="80"/>
        <v>0</v>
      </c>
      <c r="AD95" s="92" t="str">
        <f t="shared" si="128"/>
        <v/>
      </c>
      <c r="AE95" s="13" t="b">
        <f t="shared" si="129"/>
        <v>0</v>
      </c>
      <c r="AF95" s="92" t="str">
        <f t="shared" si="130"/>
        <v/>
      </c>
      <c r="AG95" s="13" t="b">
        <f t="shared" si="81"/>
        <v>0</v>
      </c>
      <c r="AH95" s="92" t="str">
        <f t="shared" si="131"/>
        <v/>
      </c>
      <c r="AI95" s="35" t="b">
        <f t="shared" si="82"/>
        <v>0</v>
      </c>
      <c r="AJ95" s="92" t="str">
        <f t="shared" si="132"/>
        <v/>
      </c>
      <c r="AK95" s="35" t="b">
        <f t="shared" si="83"/>
        <v>0</v>
      </c>
      <c r="AL95" s="92" t="str">
        <f t="shared" si="84"/>
        <v/>
      </c>
      <c r="AM95" s="35" t="b">
        <f t="shared" si="85"/>
        <v>0</v>
      </c>
      <c r="AN95" s="92" t="str">
        <f t="shared" si="86"/>
        <v/>
      </c>
      <c r="AO95" s="13" t="b">
        <f t="shared" si="87"/>
        <v>0</v>
      </c>
      <c r="AP95" s="92" t="str">
        <f t="shared" si="88"/>
        <v/>
      </c>
      <c r="AQ95" s="14">
        <f t="shared" si="89"/>
        <v>0</v>
      </c>
      <c r="AR95" s="14">
        <f t="shared" si="90"/>
        <v>0</v>
      </c>
      <c r="AS95" s="16">
        <f t="shared" si="142"/>
        <v>0</v>
      </c>
      <c r="AT95" s="16">
        <f t="shared" si="142"/>
        <v>0</v>
      </c>
      <c r="AU95" s="16">
        <f t="shared" si="142"/>
        <v>0</v>
      </c>
      <c r="AV95" s="16">
        <f t="shared" si="142"/>
        <v>0</v>
      </c>
      <c r="AW95" s="16">
        <f t="shared" si="142"/>
        <v>0</v>
      </c>
      <c r="AX95" s="16">
        <f t="shared" si="142"/>
        <v>0</v>
      </c>
      <c r="AY95" s="16">
        <f t="shared" si="142"/>
        <v>0</v>
      </c>
      <c r="AZ95" s="16"/>
      <c r="BA95" s="16"/>
      <c r="BB95" s="93">
        <f t="shared" si="133"/>
        <v>0</v>
      </c>
      <c r="BC95" s="93">
        <f t="shared" si="134"/>
        <v>0</v>
      </c>
      <c r="BD95" s="93">
        <f t="shared" si="135"/>
        <v>0</v>
      </c>
      <c r="BE95" s="158">
        <f t="shared" si="136"/>
        <v>0</v>
      </c>
      <c r="BF95" s="159">
        <f t="shared" si="137"/>
        <v>0</v>
      </c>
      <c r="BG95" s="159">
        <f t="shared" si="91"/>
        <v>0</v>
      </c>
      <c r="BH95" s="159">
        <f t="shared" si="92"/>
        <v>0</v>
      </c>
      <c r="BI95" s="159">
        <f t="shared" si="93"/>
        <v>0</v>
      </c>
      <c r="BJ95" s="159">
        <f t="shared" si="94"/>
        <v>0</v>
      </c>
      <c r="BK95" s="159">
        <f t="shared" si="95"/>
        <v>0</v>
      </c>
      <c r="BL95" s="159">
        <f t="shared" si="96"/>
        <v>0</v>
      </c>
      <c r="BM95" s="159">
        <f t="shared" si="144"/>
        <v>0</v>
      </c>
      <c r="BN95" s="159">
        <f t="shared" si="143"/>
        <v>0</v>
      </c>
      <c r="BO95" s="205" t="b">
        <f t="shared" si="97"/>
        <v>0</v>
      </c>
      <c r="BP95" s="214">
        <f t="shared" si="98"/>
        <v>0</v>
      </c>
      <c r="BQ95" s="160">
        <f t="shared" si="99"/>
        <v>0</v>
      </c>
      <c r="BR95" s="160">
        <f t="shared" si="100"/>
        <v>0</v>
      </c>
      <c r="BS95" s="160">
        <f t="shared" si="101"/>
        <v>0</v>
      </c>
      <c r="BT95" s="160">
        <f t="shared" si="102"/>
        <v>0</v>
      </c>
      <c r="BU95" s="160">
        <f t="shared" si="103"/>
        <v>0</v>
      </c>
      <c r="BV95" s="215">
        <f t="shared" si="104"/>
        <v>0</v>
      </c>
      <c r="BW95" s="217">
        <f t="shared" si="105"/>
        <v>0</v>
      </c>
      <c r="BX95" s="206">
        <f t="shared" si="106"/>
        <v>0</v>
      </c>
      <c r="BY95" s="206">
        <f t="shared" si="107"/>
        <v>0</v>
      </c>
      <c r="BZ95" s="206">
        <f t="shared" si="108"/>
        <v>0</v>
      </c>
      <c r="CA95" s="206">
        <f t="shared" si="109"/>
        <v>0</v>
      </c>
      <c r="CB95" s="206">
        <f t="shared" si="110"/>
        <v>0</v>
      </c>
      <c r="CC95" s="218">
        <f t="shared" si="111"/>
        <v>0</v>
      </c>
      <c r="CD95" s="216" t="e">
        <f t="shared" si="112"/>
        <v>#VALUE!</v>
      </c>
      <c r="CE95" s="94" t="e">
        <f t="shared" si="113"/>
        <v>#VALUE!</v>
      </c>
      <c r="CF95" s="94" t="e">
        <f t="shared" si="114"/>
        <v>#VALUE!</v>
      </c>
      <c r="CG95" s="95" t="e">
        <f t="shared" si="115"/>
        <v>#VALUE!</v>
      </c>
      <c r="CH95" s="95" t="e">
        <f t="shared" si="138"/>
        <v>#VALUE!</v>
      </c>
      <c r="CI95" s="95" t="b">
        <f t="shared" si="141"/>
        <v>0</v>
      </c>
      <c r="CJ95" s="76" t="str">
        <f t="shared" si="116"/>
        <v/>
      </c>
      <c r="CK95" s="94" t="e" cm="1">
        <f t="array" aca="1" ref="CK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CL95" s="94" t="str">
        <f t="shared" si="117"/>
        <v/>
      </c>
      <c r="CM95" s="96" t="b">
        <f t="shared" si="118"/>
        <v>0</v>
      </c>
      <c r="CN95" s="130" t="b">
        <f>IFERROR(MATCH(D95,'Avtal för korttidsarbete'!$G$13:$G$1012,0),TRUE)</f>
        <v>1</v>
      </c>
      <c r="CO95" s="130" t="b">
        <f t="shared" si="119"/>
        <v>0</v>
      </c>
      <c r="CP95" s="131" t="str" cm="1">
        <f t="array" ref="CP95">IF(CN95=TRUE,"x",INDEX('Avtal för korttidsarbete'!$E$13:$E$1012,$CN95))</f>
        <v>x</v>
      </c>
      <c r="CQ95" s="131" t="str" cm="1">
        <f t="array" ref="CQ95">IF(CN95=TRUE,"x",INDEX('Avtal för korttidsarbete'!$F$13:$F$1012,$CN95))</f>
        <v>x</v>
      </c>
      <c r="CR95" s="130" t="b">
        <f t="shared" si="120"/>
        <v>0</v>
      </c>
      <c r="CS95" s="165">
        <f t="shared" si="139"/>
        <v>0</v>
      </c>
      <c r="CT95" s="165">
        <f t="shared" si="140"/>
        <v>0</v>
      </c>
      <c r="CU95" s="130" t="b">
        <f t="shared" si="121"/>
        <v>0</v>
      </c>
      <c r="CV95" s="131">
        <f t="shared" si="122"/>
        <v>0</v>
      </c>
      <c r="CW95" s="165">
        <f t="shared" si="123"/>
        <v>0</v>
      </c>
      <c r="CX95" s="186" t="b">
        <f>IFERROR(INDEX('Avtal för korttidsarbete'!R:R,MATCH(D95,'Avtal för korttidsarbete'!$G:$G,0)),TRUE)</f>
        <v>1</v>
      </c>
      <c r="CY95" s="165" t="str">
        <f>IF(CX95,"-",INDEX('Avtal för korttidsarbete'!$D:$D,MATCH(D95,'Avtal för korttidsarbete'!$G:$G,0)))</f>
        <v>-</v>
      </c>
      <c r="CZ95" s="131" t="b">
        <f>IFERROR(G95&gt;INDEX(Uppsägningar!E:E,MATCH(C95,Uppsägningar!C:C,0)),FALSE)</f>
        <v>0</v>
      </c>
    </row>
    <row r="96" spans="1:104" s="30" customFormat="1" x14ac:dyDescent="0.25">
      <c r="A96" s="19">
        <v>81</v>
      </c>
      <c r="B96" s="20"/>
      <c r="C96" s="189"/>
      <c r="D96" s="69"/>
      <c r="E96" s="171">
        <f>IFERROR(INDEX(Admin!$C$7:$C$10,MATCH(CY96,TblNivåValTExt,0)),0)</f>
        <v>0</v>
      </c>
      <c r="F96" s="1"/>
      <c r="G96" s="1"/>
      <c r="H96" s="90"/>
      <c r="I96" s="91"/>
      <c r="J96" s="91"/>
      <c r="K96" s="91"/>
      <c r="L96" s="91"/>
      <c r="M96" s="91"/>
      <c r="N96" s="91"/>
      <c r="O96" s="91"/>
      <c r="P96" s="91"/>
      <c r="Q96" s="91"/>
      <c r="R96" s="91"/>
      <c r="S96" s="91"/>
      <c r="T96" s="91"/>
      <c r="U96" s="91"/>
      <c r="V96" s="91"/>
      <c r="W96" s="225">
        <f t="shared" si="78"/>
        <v>0</v>
      </c>
      <c r="X96" s="134" t="str">
        <f t="shared" si="124"/>
        <v/>
      </c>
      <c r="Y96" s="92" t="b">
        <f t="shared" si="79"/>
        <v>0</v>
      </c>
      <c r="Z96" s="92" t="str">
        <f t="shared" si="125"/>
        <v/>
      </c>
      <c r="AA96" s="92" t="b">
        <f t="shared" si="126"/>
        <v>0</v>
      </c>
      <c r="AB96" s="92" t="str">
        <f t="shared" si="127"/>
        <v/>
      </c>
      <c r="AC96" s="13" t="b">
        <f t="shared" si="80"/>
        <v>0</v>
      </c>
      <c r="AD96" s="92" t="str">
        <f t="shared" si="128"/>
        <v/>
      </c>
      <c r="AE96" s="13" t="b">
        <f t="shared" si="129"/>
        <v>0</v>
      </c>
      <c r="AF96" s="92" t="str">
        <f t="shared" si="130"/>
        <v/>
      </c>
      <c r="AG96" s="13" t="b">
        <f t="shared" si="81"/>
        <v>0</v>
      </c>
      <c r="AH96" s="92" t="str">
        <f t="shared" si="131"/>
        <v/>
      </c>
      <c r="AI96" s="35" t="b">
        <f t="shared" si="82"/>
        <v>0</v>
      </c>
      <c r="AJ96" s="92" t="str">
        <f t="shared" si="132"/>
        <v/>
      </c>
      <c r="AK96" s="35" t="b">
        <f t="shared" si="83"/>
        <v>0</v>
      </c>
      <c r="AL96" s="92" t="str">
        <f t="shared" si="84"/>
        <v/>
      </c>
      <c r="AM96" s="35" t="b">
        <f t="shared" si="85"/>
        <v>0</v>
      </c>
      <c r="AN96" s="92" t="str">
        <f t="shared" si="86"/>
        <v/>
      </c>
      <c r="AO96" s="13" t="b">
        <f t="shared" si="87"/>
        <v>0</v>
      </c>
      <c r="AP96" s="92" t="str">
        <f t="shared" si="88"/>
        <v/>
      </c>
      <c r="AQ96" s="14">
        <f t="shared" si="89"/>
        <v>0</v>
      </c>
      <c r="AR96" s="14">
        <f t="shared" si="90"/>
        <v>0</v>
      </c>
      <c r="AS96" s="16">
        <f t="shared" ref="AS96:AY105" si="145">IF(OR(AS$11=FALSE,$F96="",MIN($G96,AS$10,$AR96)-MAX($F96,AS$8,$AQ96)&lt;0),0,MIN($G96,AS$10,$AR96)-MAX($F96,AS$8,$AQ96)+1)</f>
        <v>0</v>
      </c>
      <c r="AT96" s="16">
        <f t="shared" si="145"/>
        <v>0</v>
      </c>
      <c r="AU96" s="16">
        <f t="shared" si="145"/>
        <v>0</v>
      </c>
      <c r="AV96" s="16">
        <f t="shared" si="145"/>
        <v>0</v>
      </c>
      <c r="AW96" s="16">
        <f t="shared" si="145"/>
        <v>0</v>
      </c>
      <c r="AX96" s="16">
        <f t="shared" si="145"/>
        <v>0</v>
      </c>
      <c r="AY96" s="16">
        <f t="shared" si="145"/>
        <v>0</v>
      </c>
      <c r="AZ96" s="16"/>
      <c r="BA96" s="16"/>
      <c r="BB96" s="93">
        <f t="shared" si="133"/>
        <v>0</v>
      </c>
      <c r="BC96" s="93">
        <f t="shared" si="134"/>
        <v>0</v>
      </c>
      <c r="BD96" s="93">
        <f t="shared" si="135"/>
        <v>0</v>
      </c>
      <c r="BE96" s="158">
        <f t="shared" si="136"/>
        <v>0</v>
      </c>
      <c r="BF96" s="159">
        <f t="shared" si="137"/>
        <v>0</v>
      </c>
      <c r="BG96" s="159">
        <f t="shared" si="91"/>
        <v>0</v>
      </c>
      <c r="BH96" s="159">
        <f t="shared" si="92"/>
        <v>0</v>
      </c>
      <c r="BI96" s="159">
        <f t="shared" si="93"/>
        <v>0</v>
      </c>
      <c r="BJ96" s="159">
        <f t="shared" si="94"/>
        <v>0</v>
      </c>
      <c r="BK96" s="159">
        <f t="shared" si="95"/>
        <v>0</v>
      </c>
      <c r="BL96" s="159">
        <f t="shared" si="96"/>
        <v>0</v>
      </c>
      <c r="BM96" s="159">
        <f t="shared" si="144"/>
        <v>0</v>
      </c>
      <c r="BN96" s="159">
        <f t="shared" si="143"/>
        <v>0</v>
      </c>
      <c r="BO96" s="205" t="b">
        <f t="shared" si="97"/>
        <v>0</v>
      </c>
      <c r="BP96" s="214">
        <f t="shared" si="98"/>
        <v>0</v>
      </c>
      <c r="BQ96" s="160">
        <f t="shared" si="99"/>
        <v>0</v>
      </c>
      <c r="BR96" s="160">
        <f t="shared" si="100"/>
        <v>0</v>
      </c>
      <c r="BS96" s="160">
        <f t="shared" si="101"/>
        <v>0</v>
      </c>
      <c r="BT96" s="160">
        <f t="shared" si="102"/>
        <v>0</v>
      </c>
      <c r="BU96" s="160">
        <f t="shared" si="103"/>
        <v>0</v>
      </c>
      <c r="BV96" s="215">
        <f t="shared" si="104"/>
        <v>0</v>
      </c>
      <c r="BW96" s="217">
        <f t="shared" si="105"/>
        <v>0</v>
      </c>
      <c r="BX96" s="206">
        <f t="shared" si="106"/>
        <v>0</v>
      </c>
      <c r="BY96" s="206">
        <f t="shared" si="107"/>
        <v>0</v>
      </c>
      <c r="BZ96" s="206">
        <f t="shared" si="108"/>
        <v>0</v>
      </c>
      <c r="CA96" s="206">
        <f t="shared" si="109"/>
        <v>0</v>
      </c>
      <c r="CB96" s="206">
        <f t="shared" si="110"/>
        <v>0</v>
      </c>
      <c r="CC96" s="218">
        <f t="shared" si="111"/>
        <v>0</v>
      </c>
      <c r="CD96" s="216" t="e">
        <f t="shared" si="112"/>
        <v>#VALUE!</v>
      </c>
      <c r="CE96" s="94" t="e">
        <f t="shared" si="113"/>
        <v>#VALUE!</v>
      </c>
      <c r="CF96" s="94" t="e">
        <f t="shared" si="114"/>
        <v>#VALUE!</v>
      </c>
      <c r="CG96" s="95" t="e">
        <f t="shared" si="115"/>
        <v>#VALUE!</v>
      </c>
      <c r="CH96" s="95" t="e">
        <f t="shared" si="138"/>
        <v>#VALUE!</v>
      </c>
      <c r="CI96" s="95" t="b">
        <f t="shared" si="141"/>
        <v>0</v>
      </c>
      <c r="CJ96" s="76" t="str">
        <f t="shared" si="116"/>
        <v/>
      </c>
      <c r="CK96" s="94" t="e" cm="1">
        <f t="array" aca="1" ref="CK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CL96" s="94" t="str">
        <f t="shared" si="117"/>
        <v/>
      </c>
      <c r="CM96" s="96" t="b">
        <f t="shared" si="118"/>
        <v>0</v>
      </c>
      <c r="CN96" s="130" t="b">
        <f>IFERROR(MATCH(D96,'Avtal för korttidsarbete'!$G$13:$G$1012,0),TRUE)</f>
        <v>1</v>
      </c>
      <c r="CO96" s="130" t="b">
        <f t="shared" si="119"/>
        <v>0</v>
      </c>
      <c r="CP96" s="131" t="str" cm="1">
        <f t="array" ref="CP96">IF(CN96=TRUE,"x",INDEX('Avtal för korttidsarbete'!$E$13:$E$1012,$CN96))</f>
        <v>x</v>
      </c>
      <c r="CQ96" s="131" t="str" cm="1">
        <f t="array" ref="CQ96">IF(CN96=TRUE,"x",INDEX('Avtal för korttidsarbete'!$F$13:$F$1012,$CN96))</f>
        <v>x</v>
      </c>
      <c r="CR96" s="130" t="b">
        <f t="shared" si="120"/>
        <v>0</v>
      </c>
      <c r="CS96" s="165">
        <f t="shared" si="139"/>
        <v>0</v>
      </c>
      <c r="CT96" s="165">
        <f t="shared" si="140"/>
        <v>0</v>
      </c>
      <c r="CU96" s="130" t="b">
        <f t="shared" si="121"/>
        <v>0</v>
      </c>
      <c r="CV96" s="131">
        <f t="shared" si="122"/>
        <v>0</v>
      </c>
      <c r="CW96" s="165">
        <f t="shared" si="123"/>
        <v>0</v>
      </c>
      <c r="CX96" s="186" t="b">
        <f>IFERROR(INDEX('Avtal för korttidsarbete'!R:R,MATCH(D96,'Avtal för korttidsarbete'!$G:$G,0)),TRUE)</f>
        <v>1</v>
      </c>
      <c r="CY96" s="165" t="str">
        <f>IF(CX96,"-",INDEX('Avtal för korttidsarbete'!$D:$D,MATCH(D96,'Avtal för korttidsarbete'!$G:$G,0)))</f>
        <v>-</v>
      </c>
      <c r="CZ96" s="131" t="b">
        <f>IFERROR(G96&gt;INDEX(Uppsägningar!E:E,MATCH(C96,Uppsägningar!C:C,0)),FALSE)</f>
        <v>0</v>
      </c>
    </row>
    <row r="97" spans="1:104" s="30" customFormat="1" x14ac:dyDescent="0.25">
      <c r="A97" s="19">
        <v>82</v>
      </c>
      <c r="B97" s="20"/>
      <c r="C97" s="189"/>
      <c r="D97" s="69"/>
      <c r="E97" s="171">
        <f>IFERROR(INDEX(Admin!$C$7:$C$10,MATCH(CY97,TblNivåValTExt,0)),0)</f>
        <v>0</v>
      </c>
      <c r="F97" s="1"/>
      <c r="G97" s="1"/>
      <c r="H97" s="90"/>
      <c r="I97" s="91"/>
      <c r="J97" s="91"/>
      <c r="K97" s="91"/>
      <c r="L97" s="91"/>
      <c r="M97" s="91"/>
      <c r="N97" s="91"/>
      <c r="O97" s="91"/>
      <c r="P97" s="91"/>
      <c r="Q97" s="91"/>
      <c r="R97" s="91"/>
      <c r="S97" s="91"/>
      <c r="T97" s="91"/>
      <c r="U97" s="91"/>
      <c r="V97" s="91"/>
      <c r="W97" s="225">
        <f t="shared" si="78"/>
        <v>0</v>
      </c>
      <c r="X97" s="134" t="str">
        <f t="shared" si="124"/>
        <v/>
      </c>
      <c r="Y97" s="92" t="b">
        <f t="shared" si="79"/>
        <v>0</v>
      </c>
      <c r="Z97" s="92" t="str">
        <f t="shared" si="125"/>
        <v/>
      </c>
      <c r="AA97" s="92" t="b">
        <f t="shared" si="126"/>
        <v>0</v>
      </c>
      <c r="AB97" s="92" t="str">
        <f t="shared" si="127"/>
        <v/>
      </c>
      <c r="AC97" s="13" t="b">
        <f t="shared" si="80"/>
        <v>0</v>
      </c>
      <c r="AD97" s="92" t="str">
        <f t="shared" si="128"/>
        <v/>
      </c>
      <c r="AE97" s="13" t="b">
        <f t="shared" si="129"/>
        <v>0</v>
      </c>
      <c r="AF97" s="92" t="str">
        <f t="shared" si="130"/>
        <v/>
      </c>
      <c r="AG97" s="13" t="b">
        <f t="shared" si="81"/>
        <v>0</v>
      </c>
      <c r="AH97" s="92" t="str">
        <f t="shared" si="131"/>
        <v/>
      </c>
      <c r="AI97" s="35" t="b">
        <f t="shared" si="82"/>
        <v>0</v>
      </c>
      <c r="AJ97" s="92" t="str">
        <f t="shared" si="132"/>
        <v/>
      </c>
      <c r="AK97" s="35" t="b">
        <f t="shared" si="83"/>
        <v>0</v>
      </c>
      <c r="AL97" s="92" t="str">
        <f t="shared" si="84"/>
        <v/>
      </c>
      <c r="AM97" s="35" t="b">
        <f t="shared" si="85"/>
        <v>0</v>
      </c>
      <c r="AN97" s="92" t="str">
        <f t="shared" si="86"/>
        <v/>
      </c>
      <c r="AO97" s="13" t="b">
        <f t="shared" si="87"/>
        <v>0</v>
      </c>
      <c r="AP97" s="92" t="str">
        <f t="shared" si="88"/>
        <v/>
      </c>
      <c r="AQ97" s="14">
        <f t="shared" si="89"/>
        <v>0</v>
      </c>
      <c r="AR97" s="14">
        <f t="shared" si="90"/>
        <v>0</v>
      </c>
      <c r="AS97" s="16">
        <f t="shared" si="145"/>
        <v>0</v>
      </c>
      <c r="AT97" s="16">
        <f t="shared" si="145"/>
        <v>0</v>
      </c>
      <c r="AU97" s="16">
        <f t="shared" si="145"/>
        <v>0</v>
      </c>
      <c r="AV97" s="16">
        <f t="shared" si="145"/>
        <v>0</v>
      </c>
      <c r="AW97" s="16">
        <f t="shared" si="145"/>
        <v>0</v>
      </c>
      <c r="AX97" s="16">
        <f t="shared" si="145"/>
        <v>0</v>
      </c>
      <c r="AY97" s="16">
        <f t="shared" si="145"/>
        <v>0</v>
      </c>
      <c r="AZ97" s="16"/>
      <c r="BA97" s="16"/>
      <c r="BB97" s="93">
        <f t="shared" si="133"/>
        <v>0</v>
      </c>
      <c r="BC97" s="93">
        <f t="shared" si="134"/>
        <v>0</v>
      </c>
      <c r="BD97" s="93">
        <f t="shared" si="135"/>
        <v>0</v>
      </c>
      <c r="BE97" s="158">
        <f t="shared" si="136"/>
        <v>0</v>
      </c>
      <c r="BF97" s="159">
        <f t="shared" si="137"/>
        <v>0</v>
      </c>
      <c r="BG97" s="159">
        <f t="shared" si="91"/>
        <v>0</v>
      </c>
      <c r="BH97" s="159">
        <f t="shared" si="92"/>
        <v>0</v>
      </c>
      <c r="BI97" s="159">
        <f t="shared" si="93"/>
        <v>0</v>
      </c>
      <c r="BJ97" s="159">
        <f t="shared" si="94"/>
        <v>0</v>
      </c>
      <c r="BK97" s="159">
        <f t="shared" si="95"/>
        <v>0</v>
      </c>
      <c r="BL97" s="159">
        <f t="shared" si="96"/>
        <v>0</v>
      </c>
      <c r="BM97" s="159">
        <f t="shared" si="144"/>
        <v>0</v>
      </c>
      <c r="BN97" s="159">
        <f t="shared" si="143"/>
        <v>0</v>
      </c>
      <c r="BO97" s="205" t="b">
        <f t="shared" si="97"/>
        <v>0</v>
      </c>
      <c r="BP97" s="214">
        <f t="shared" si="98"/>
        <v>0</v>
      </c>
      <c r="BQ97" s="160">
        <f t="shared" si="99"/>
        <v>0</v>
      </c>
      <c r="BR97" s="160">
        <f t="shared" si="100"/>
        <v>0</v>
      </c>
      <c r="BS97" s="160">
        <f t="shared" si="101"/>
        <v>0</v>
      </c>
      <c r="BT97" s="160">
        <f t="shared" si="102"/>
        <v>0</v>
      </c>
      <c r="BU97" s="160">
        <f t="shared" si="103"/>
        <v>0</v>
      </c>
      <c r="BV97" s="215">
        <f t="shared" si="104"/>
        <v>0</v>
      </c>
      <c r="BW97" s="217">
        <f t="shared" si="105"/>
        <v>0</v>
      </c>
      <c r="BX97" s="206">
        <f t="shared" si="106"/>
        <v>0</v>
      </c>
      <c r="BY97" s="206">
        <f t="shared" si="107"/>
        <v>0</v>
      </c>
      <c r="BZ97" s="206">
        <f t="shared" si="108"/>
        <v>0</v>
      </c>
      <c r="CA97" s="206">
        <f t="shared" si="109"/>
        <v>0</v>
      </c>
      <c r="CB97" s="206">
        <f t="shared" si="110"/>
        <v>0</v>
      </c>
      <c r="CC97" s="218">
        <f t="shared" si="111"/>
        <v>0</v>
      </c>
      <c r="CD97" s="216" t="e">
        <f t="shared" si="112"/>
        <v>#VALUE!</v>
      </c>
      <c r="CE97" s="94" t="e">
        <f t="shared" si="113"/>
        <v>#VALUE!</v>
      </c>
      <c r="CF97" s="94" t="e">
        <f t="shared" si="114"/>
        <v>#VALUE!</v>
      </c>
      <c r="CG97" s="95" t="e">
        <f t="shared" si="115"/>
        <v>#VALUE!</v>
      </c>
      <c r="CH97" s="95" t="e">
        <f t="shared" si="138"/>
        <v>#VALUE!</v>
      </c>
      <c r="CI97" s="95" t="b">
        <f t="shared" si="141"/>
        <v>0</v>
      </c>
      <c r="CJ97" s="76" t="str">
        <f t="shared" si="116"/>
        <v/>
      </c>
      <c r="CK97" s="94" t="e" cm="1">
        <f t="array" aca="1" ref="CK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CL97" s="94" t="str">
        <f t="shared" si="117"/>
        <v/>
      </c>
      <c r="CM97" s="96" t="b">
        <f t="shared" si="118"/>
        <v>0</v>
      </c>
      <c r="CN97" s="130" t="b">
        <f>IFERROR(MATCH(D97,'Avtal för korttidsarbete'!$G$13:$G$1012,0),TRUE)</f>
        <v>1</v>
      </c>
      <c r="CO97" s="130" t="b">
        <f t="shared" si="119"/>
        <v>0</v>
      </c>
      <c r="CP97" s="131" t="str" cm="1">
        <f t="array" ref="CP97">IF(CN97=TRUE,"x",INDEX('Avtal för korttidsarbete'!$E$13:$E$1012,$CN97))</f>
        <v>x</v>
      </c>
      <c r="CQ97" s="131" t="str" cm="1">
        <f t="array" ref="CQ97">IF(CN97=TRUE,"x",INDEX('Avtal för korttidsarbete'!$F$13:$F$1012,$CN97))</f>
        <v>x</v>
      </c>
      <c r="CR97" s="130" t="b">
        <f t="shared" si="120"/>
        <v>0</v>
      </c>
      <c r="CS97" s="165">
        <f t="shared" si="139"/>
        <v>0</v>
      </c>
      <c r="CT97" s="165">
        <f t="shared" si="140"/>
        <v>0</v>
      </c>
      <c r="CU97" s="130" t="b">
        <f t="shared" si="121"/>
        <v>0</v>
      </c>
      <c r="CV97" s="131">
        <f t="shared" si="122"/>
        <v>0</v>
      </c>
      <c r="CW97" s="165">
        <f t="shared" si="123"/>
        <v>0</v>
      </c>
      <c r="CX97" s="186" t="b">
        <f>IFERROR(INDEX('Avtal för korttidsarbete'!R:R,MATCH(D97,'Avtal för korttidsarbete'!$G:$G,0)),TRUE)</f>
        <v>1</v>
      </c>
      <c r="CY97" s="165" t="str">
        <f>IF(CX97,"-",INDEX('Avtal för korttidsarbete'!$D:$D,MATCH(D97,'Avtal för korttidsarbete'!$G:$G,0)))</f>
        <v>-</v>
      </c>
      <c r="CZ97" s="131" t="b">
        <f>IFERROR(G97&gt;INDEX(Uppsägningar!E:E,MATCH(C97,Uppsägningar!C:C,0)),FALSE)</f>
        <v>0</v>
      </c>
    </row>
    <row r="98" spans="1:104" s="30" customFormat="1" x14ac:dyDescent="0.25">
      <c r="A98" s="19">
        <v>83</v>
      </c>
      <c r="B98" s="20"/>
      <c r="C98" s="189"/>
      <c r="D98" s="69"/>
      <c r="E98" s="171">
        <f>IFERROR(INDEX(Admin!$C$7:$C$10,MATCH(CY98,TblNivåValTExt,0)),0)</f>
        <v>0</v>
      </c>
      <c r="F98" s="1"/>
      <c r="G98" s="1"/>
      <c r="H98" s="90"/>
      <c r="I98" s="91"/>
      <c r="J98" s="91"/>
      <c r="K98" s="91"/>
      <c r="L98" s="91"/>
      <c r="M98" s="91"/>
      <c r="N98" s="91"/>
      <c r="O98" s="91"/>
      <c r="P98" s="91"/>
      <c r="Q98" s="91"/>
      <c r="R98" s="91"/>
      <c r="S98" s="91"/>
      <c r="T98" s="91"/>
      <c r="U98" s="91"/>
      <c r="V98" s="91"/>
      <c r="W98" s="225">
        <f t="shared" si="78"/>
        <v>0</v>
      </c>
      <c r="X98" s="134" t="str">
        <f t="shared" si="124"/>
        <v/>
      </c>
      <c r="Y98" s="92" t="b">
        <f t="shared" si="79"/>
        <v>0</v>
      </c>
      <c r="Z98" s="92" t="str">
        <f t="shared" si="125"/>
        <v/>
      </c>
      <c r="AA98" s="92" t="b">
        <f t="shared" si="126"/>
        <v>0</v>
      </c>
      <c r="AB98" s="92" t="str">
        <f t="shared" si="127"/>
        <v/>
      </c>
      <c r="AC98" s="13" t="b">
        <f t="shared" si="80"/>
        <v>0</v>
      </c>
      <c r="AD98" s="92" t="str">
        <f t="shared" si="128"/>
        <v/>
      </c>
      <c r="AE98" s="13" t="b">
        <f t="shared" si="129"/>
        <v>0</v>
      </c>
      <c r="AF98" s="92" t="str">
        <f t="shared" si="130"/>
        <v/>
      </c>
      <c r="AG98" s="13" t="b">
        <f t="shared" si="81"/>
        <v>0</v>
      </c>
      <c r="AH98" s="92" t="str">
        <f t="shared" si="131"/>
        <v/>
      </c>
      <c r="AI98" s="35" t="b">
        <f t="shared" si="82"/>
        <v>0</v>
      </c>
      <c r="AJ98" s="92" t="str">
        <f t="shared" si="132"/>
        <v/>
      </c>
      <c r="AK98" s="35" t="b">
        <f t="shared" si="83"/>
        <v>0</v>
      </c>
      <c r="AL98" s="92" t="str">
        <f t="shared" si="84"/>
        <v/>
      </c>
      <c r="AM98" s="35" t="b">
        <f t="shared" si="85"/>
        <v>0</v>
      </c>
      <c r="AN98" s="92" t="str">
        <f t="shared" si="86"/>
        <v/>
      </c>
      <c r="AO98" s="13" t="b">
        <f t="shared" si="87"/>
        <v>0</v>
      </c>
      <c r="AP98" s="92" t="str">
        <f t="shared" si="88"/>
        <v/>
      </c>
      <c r="AQ98" s="14">
        <f t="shared" si="89"/>
        <v>0</v>
      </c>
      <c r="AR98" s="14">
        <f t="shared" si="90"/>
        <v>0</v>
      </c>
      <c r="AS98" s="16">
        <f t="shared" si="145"/>
        <v>0</v>
      </c>
      <c r="AT98" s="16">
        <f t="shared" si="145"/>
        <v>0</v>
      </c>
      <c r="AU98" s="16">
        <f t="shared" si="145"/>
        <v>0</v>
      </c>
      <c r="AV98" s="16">
        <f t="shared" si="145"/>
        <v>0</v>
      </c>
      <c r="AW98" s="16">
        <f t="shared" si="145"/>
        <v>0</v>
      </c>
      <c r="AX98" s="16">
        <f t="shared" si="145"/>
        <v>0</v>
      </c>
      <c r="AY98" s="16">
        <f t="shared" si="145"/>
        <v>0</v>
      </c>
      <c r="AZ98" s="16"/>
      <c r="BA98" s="16"/>
      <c r="BB98" s="93">
        <f t="shared" si="133"/>
        <v>0</v>
      </c>
      <c r="BC98" s="93">
        <f t="shared" si="134"/>
        <v>0</v>
      </c>
      <c r="BD98" s="93">
        <f t="shared" si="135"/>
        <v>0</v>
      </c>
      <c r="BE98" s="158">
        <f t="shared" si="136"/>
        <v>0</v>
      </c>
      <c r="BF98" s="159">
        <f t="shared" si="137"/>
        <v>0</v>
      </c>
      <c r="BG98" s="159">
        <f t="shared" si="91"/>
        <v>0</v>
      </c>
      <c r="BH98" s="159">
        <f t="shared" si="92"/>
        <v>0</v>
      </c>
      <c r="BI98" s="159">
        <f t="shared" si="93"/>
        <v>0</v>
      </c>
      <c r="BJ98" s="159">
        <f t="shared" si="94"/>
        <v>0</v>
      </c>
      <c r="BK98" s="159">
        <f t="shared" si="95"/>
        <v>0</v>
      </c>
      <c r="BL98" s="159">
        <f t="shared" si="96"/>
        <v>0</v>
      </c>
      <c r="BM98" s="159">
        <f t="shared" si="144"/>
        <v>0</v>
      </c>
      <c r="BN98" s="159">
        <f t="shared" si="143"/>
        <v>0</v>
      </c>
      <c r="BO98" s="205" t="b">
        <f t="shared" si="97"/>
        <v>0</v>
      </c>
      <c r="BP98" s="214">
        <f t="shared" si="98"/>
        <v>0</v>
      </c>
      <c r="BQ98" s="160">
        <f t="shared" si="99"/>
        <v>0</v>
      </c>
      <c r="BR98" s="160">
        <f t="shared" si="100"/>
        <v>0</v>
      </c>
      <c r="BS98" s="160">
        <f t="shared" si="101"/>
        <v>0</v>
      </c>
      <c r="BT98" s="160">
        <f t="shared" si="102"/>
        <v>0</v>
      </c>
      <c r="BU98" s="160">
        <f t="shared" si="103"/>
        <v>0</v>
      </c>
      <c r="BV98" s="215">
        <f t="shared" si="104"/>
        <v>0</v>
      </c>
      <c r="BW98" s="217">
        <f t="shared" si="105"/>
        <v>0</v>
      </c>
      <c r="BX98" s="206">
        <f t="shared" si="106"/>
        <v>0</v>
      </c>
      <c r="BY98" s="206">
        <f t="shared" si="107"/>
        <v>0</v>
      </c>
      <c r="BZ98" s="206">
        <f t="shared" si="108"/>
        <v>0</v>
      </c>
      <c r="CA98" s="206">
        <f t="shared" si="109"/>
        <v>0</v>
      </c>
      <c r="CB98" s="206">
        <f t="shared" si="110"/>
        <v>0</v>
      </c>
      <c r="CC98" s="218">
        <f t="shared" si="111"/>
        <v>0</v>
      </c>
      <c r="CD98" s="216" t="e">
        <f t="shared" si="112"/>
        <v>#VALUE!</v>
      </c>
      <c r="CE98" s="94" t="e">
        <f t="shared" si="113"/>
        <v>#VALUE!</v>
      </c>
      <c r="CF98" s="94" t="e">
        <f t="shared" si="114"/>
        <v>#VALUE!</v>
      </c>
      <c r="CG98" s="95" t="e">
        <f t="shared" si="115"/>
        <v>#VALUE!</v>
      </c>
      <c r="CH98" s="95" t="e">
        <f t="shared" si="138"/>
        <v>#VALUE!</v>
      </c>
      <c r="CI98" s="95" t="b">
        <f t="shared" si="141"/>
        <v>0</v>
      </c>
      <c r="CJ98" s="76" t="str">
        <f t="shared" si="116"/>
        <v/>
      </c>
      <c r="CK98" s="94" t="e" cm="1">
        <f t="array" aca="1" ref="CK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CL98" s="94" t="str">
        <f t="shared" si="117"/>
        <v/>
      </c>
      <c r="CM98" s="96" t="b">
        <f t="shared" si="118"/>
        <v>0</v>
      </c>
      <c r="CN98" s="130" t="b">
        <f>IFERROR(MATCH(D98,'Avtal för korttidsarbete'!$G$13:$G$1012,0),TRUE)</f>
        <v>1</v>
      </c>
      <c r="CO98" s="130" t="b">
        <f t="shared" si="119"/>
        <v>0</v>
      </c>
      <c r="CP98" s="131" t="str" cm="1">
        <f t="array" ref="CP98">IF(CN98=TRUE,"x",INDEX('Avtal för korttidsarbete'!$E$13:$E$1012,$CN98))</f>
        <v>x</v>
      </c>
      <c r="CQ98" s="131" t="str" cm="1">
        <f t="array" ref="CQ98">IF(CN98=TRUE,"x",INDEX('Avtal för korttidsarbete'!$F$13:$F$1012,$CN98))</f>
        <v>x</v>
      </c>
      <c r="CR98" s="130" t="b">
        <f t="shared" si="120"/>
        <v>0</v>
      </c>
      <c r="CS98" s="165">
        <f t="shared" si="139"/>
        <v>0</v>
      </c>
      <c r="CT98" s="165">
        <f t="shared" si="140"/>
        <v>0</v>
      </c>
      <c r="CU98" s="130" t="b">
        <f t="shared" si="121"/>
        <v>0</v>
      </c>
      <c r="CV98" s="131">
        <f t="shared" si="122"/>
        <v>0</v>
      </c>
      <c r="CW98" s="165">
        <f t="shared" si="123"/>
        <v>0</v>
      </c>
      <c r="CX98" s="186" t="b">
        <f>IFERROR(INDEX('Avtal för korttidsarbete'!R:R,MATCH(D98,'Avtal för korttidsarbete'!$G:$G,0)),TRUE)</f>
        <v>1</v>
      </c>
      <c r="CY98" s="165" t="str">
        <f>IF(CX98,"-",INDEX('Avtal för korttidsarbete'!$D:$D,MATCH(D98,'Avtal för korttidsarbete'!$G:$G,0)))</f>
        <v>-</v>
      </c>
      <c r="CZ98" s="131" t="b">
        <f>IFERROR(G98&gt;INDEX(Uppsägningar!E:E,MATCH(C98,Uppsägningar!C:C,0)),FALSE)</f>
        <v>0</v>
      </c>
    </row>
    <row r="99" spans="1:104" s="30" customFormat="1" x14ac:dyDescent="0.25">
      <c r="A99" s="19">
        <v>84</v>
      </c>
      <c r="B99" s="20"/>
      <c r="C99" s="189"/>
      <c r="D99" s="69"/>
      <c r="E99" s="171">
        <f>IFERROR(INDEX(Admin!$C$7:$C$10,MATCH(CY99,TblNivåValTExt,0)),0)</f>
        <v>0</v>
      </c>
      <c r="F99" s="1"/>
      <c r="G99" s="1"/>
      <c r="H99" s="90"/>
      <c r="I99" s="91"/>
      <c r="J99" s="91"/>
      <c r="K99" s="91"/>
      <c r="L99" s="91"/>
      <c r="M99" s="91"/>
      <c r="N99" s="91"/>
      <c r="O99" s="91"/>
      <c r="P99" s="91"/>
      <c r="Q99" s="91"/>
      <c r="R99" s="91"/>
      <c r="S99" s="91"/>
      <c r="T99" s="91"/>
      <c r="U99" s="91"/>
      <c r="V99" s="91"/>
      <c r="W99" s="225">
        <f t="shared" si="78"/>
        <v>0</v>
      </c>
      <c r="X99" s="134" t="str">
        <f t="shared" si="124"/>
        <v/>
      </c>
      <c r="Y99" s="92" t="b">
        <f t="shared" si="79"/>
        <v>0</v>
      </c>
      <c r="Z99" s="92" t="str">
        <f t="shared" si="125"/>
        <v/>
      </c>
      <c r="AA99" s="92" t="b">
        <f t="shared" si="126"/>
        <v>0</v>
      </c>
      <c r="AB99" s="92" t="str">
        <f t="shared" si="127"/>
        <v/>
      </c>
      <c r="AC99" s="13" t="b">
        <f t="shared" si="80"/>
        <v>0</v>
      </c>
      <c r="AD99" s="92" t="str">
        <f t="shared" si="128"/>
        <v/>
      </c>
      <c r="AE99" s="13" t="b">
        <f t="shared" si="129"/>
        <v>0</v>
      </c>
      <c r="AF99" s="92" t="str">
        <f t="shared" si="130"/>
        <v/>
      </c>
      <c r="AG99" s="13" t="b">
        <f t="shared" si="81"/>
        <v>0</v>
      </c>
      <c r="AH99" s="92" t="str">
        <f t="shared" si="131"/>
        <v/>
      </c>
      <c r="AI99" s="35" t="b">
        <f t="shared" si="82"/>
        <v>0</v>
      </c>
      <c r="AJ99" s="92" t="str">
        <f t="shared" si="132"/>
        <v/>
      </c>
      <c r="AK99" s="35" t="b">
        <f t="shared" si="83"/>
        <v>0</v>
      </c>
      <c r="AL99" s="92" t="str">
        <f t="shared" si="84"/>
        <v/>
      </c>
      <c r="AM99" s="35" t="b">
        <f t="shared" si="85"/>
        <v>0</v>
      </c>
      <c r="AN99" s="92" t="str">
        <f t="shared" si="86"/>
        <v/>
      </c>
      <c r="AO99" s="13" t="b">
        <f t="shared" si="87"/>
        <v>0</v>
      </c>
      <c r="AP99" s="92" t="str">
        <f t="shared" si="88"/>
        <v/>
      </c>
      <c r="AQ99" s="14">
        <f t="shared" si="89"/>
        <v>0</v>
      </c>
      <c r="AR99" s="14">
        <f t="shared" si="90"/>
        <v>0</v>
      </c>
      <c r="AS99" s="16">
        <f t="shared" si="145"/>
        <v>0</v>
      </c>
      <c r="AT99" s="16">
        <f t="shared" si="145"/>
        <v>0</v>
      </c>
      <c r="AU99" s="16">
        <f t="shared" si="145"/>
        <v>0</v>
      </c>
      <c r="AV99" s="16">
        <f t="shared" si="145"/>
        <v>0</v>
      </c>
      <c r="AW99" s="16">
        <f t="shared" si="145"/>
        <v>0</v>
      </c>
      <c r="AX99" s="16">
        <f t="shared" si="145"/>
        <v>0</v>
      </c>
      <c r="AY99" s="16">
        <f t="shared" si="145"/>
        <v>0</v>
      </c>
      <c r="AZ99" s="16"/>
      <c r="BA99" s="16"/>
      <c r="BB99" s="93">
        <f t="shared" si="133"/>
        <v>0</v>
      </c>
      <c r="BC99" s="93">
        <f t="shared" si="134"/>
        <v>0</v>
      </c>
      <c r="BD99" s="93">
        <f t="shared" si="135"/>
        <v>0</v>
      </c>
      <c r="BE99" s="158">
        <f t="shared" si="136"/>
        <v>0</v>
      </c>
      <c r="BF99" s="159">
        <f t="shared" si="137"/>
        <v>0</v>
      </c>
      <c r="BG99" s="159">
        <f t="shared" si="91"/>
        <v>0</v>
      </c>
      <c r="BH99" s="159">
        <f t="shared" si="92"/>
        <v>0</v>
      </c>
      <c r="BI99" s="159">
        <f t="shared" si="93"/>
        <v>0</v>
      </c>
      <c r="BJ99" s="159">
        <f t="shared" si="94"/>
        <v>0</v>
      </c>
      <c r="BK99" s="159">
        <f t="shared" si="95"/>
        <v>0</v>
      </c>
      <c r="BL99" s="159">
        <f t="shared" si="96"/>
        <v>0</v>
      </c>
      <c r="BM99" s="159">
        <f t="shared" si="144"/>
        <v>0</v>
      </c>
      <c r="BN99" s="159">
        <f t="shared" si="143"/>
        <v>0</v>
      </c>
      <c r="BO99" s="205" t="b">
        <f t="shared" si="97"/>
        <v>0</v>
      </c>
      <c r="BP99" s="214">
        <f t="shared" si="98"/>
        <v>0</v>
      </c>
      <c r="BQ99" s="160">
        <f t="shared" si="99"/>
        <v>0</v>
      </c>
      <c r="BR99" s="160">
        <f t="shared" si="100"/>
        <v>0</v>
      </c>
      <c r="BS99" s="160">
        <f t="shared" si="101"/>
        <v>0</v>
      </c>
      <c r="BT99" s="160">
        <f t="shared" si="102"/>
        <v>0</v>
      </c>
      <c r="BU99" s="160">
        <f t="shared" si="103"/>
        <v>0</v>
      </c>
      <c r="BV99" s="215">
        <f t="shared" si="104"/>
        <v>0</v>
      </c>
      <c r="BW99" s="217">
        <f t="shared" si="105"/>
        <v>0</v>
      </c>
      <c r="BX99" s="206">
        <f t="shared" si="106"/>
        <v>0</v>
      </c>
      <c r="BY99" s="206">
        <f t="shared" si="107"/>
        <v>0</v>
      </c>
      <c r="BZ99" s="206">
        <f t="shared" si="108"/>
        <v>0</v>
      </c>
      <c r="CA99" s="206">
        <f t="shared" si="109"/>
        <v>0</v>
      </c>
      <c r="CB99" s="206">
        <f t="shared" si="110"/>
        <v>0</v>
      </c>
      <c r="CC99" s="218">
        <f t="shared" si="111"/>
        <v>0</v>
      </c>
      <c r="CD99" s="216" t="e">
        <f t="shared" si="112"/>
        <v>#VALUE!</v>
      </c>
      <c r="CE99" s="94" t="e">
        <f t="shared" si="113"/>
        <v>#VALUE!</v>
      </c>
      <c r="CF99" s="94" t="e">
        <f t="shared" si="114"/>
        <v>#VALUE!</v>
      </c>
      <c r="CG99" s="95" t="e">
        <f t="shared" si="115"/>
        <v>#VALUE!</v>
      </c>
      <c r="CH99" s="95" t="e">
        <f t="shared" si="138"/>
        <v>#VALUE!</v>
      </c>
      <c r="CI99" s="95" t="b">
        <f t="shared" si="141"/>
        <v>0</v>
      </c>
      <c r="CJ99" s="76" t="str">
        <f t="shared" si="116"/>
        <v/>
      </c>
      <c r="CK99" s="94" t="e" cm="1">
        <f t="array" aca="1" ref="CK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CL99" s="94" t="str">
        <f t="shared" si="117"/>
        <v/>
      </c>
      <c r="CM99" s="96" t="b">
        <f t="shared" si="118"/>
        <v>0</v>
      </c>
      <c r="CN99" s="130" t="b">
        <f>IFERROR(MATCH(D99,'Avtal för korttidsarbete'!$G$13:$G$1012,0),TRUE)</f>
        <v>1</v>
      </c>
      <c r="CO99" s="130" t="b">
        <f t="shared" si="119"/>
        <v>0</v>
      </c>
      <c r="CP99" s="131" t="str" cm="1">
        <f t="array" ref="CP99">IF(CN99=TRUE,"x",INDEX('Avtal för korttidsarbete'!$E$13:$E$1012,$CN99))</f>
        <v>x</v>
      </c>
      <c r="CQ99" s="131" t="str" cm="1">
        <f t="array" ref="CQ99">IF(CN99=TRUE,"x",INDEX('Avtal för korttidsarbete'!$F$13:$F$1012,$CN99))</f>
        <v>x</v>
      </c>
      <c r="CR99" s="130" t="b">
        <f t="shared" si="120"/>
        <v>0</v>
      </c>
      <c r="CS99" s="165">
        <f t="shared" si="139"/>
        <v>0</v>
      </c>
      <c r="CT99" s="165">
        <f t="shared" si="140"/>
        <v>0</v>
      </c>
      <c r="CU99" s="130" t="b">
        <f t="shared" si="121"/>
        <v>0</v>
      </c>
      <c r="CV99" s="131">
        <f t="shared" si="122"/>
        <v>0</v>
      </c>
      <c r="CW99" s="165">
        <f t="shared" si="123"/>
        <v>0</v>
      </c>
      <c r="CX99" s="186" t="b">
        <f>IFERROR(INDEX('Avtal för korttidsarbete'!R:R,MATCH(D99,'Avtal för korttidsarbete'!$G:$G,0)),TRUE)</f>
        <v>1</v>
      </c>
      <c r="CY99" s="165" t="str">
        <f>IF(CX99,"-",INDEX('Avtal för korttidsarbete'!$D:$D,MATCH(D99,'Avtal för korttidsarbete'!$G:$G,0)))</f>
        <v>-</v>
      </c>
      <c r="CZ99" s="131" t="b">
        <f>IFERROR(G99&gt;INDEX(Uppsägningar!E:E,MATCH(C99,Uppsägningar!C:C,0)),FALSE)</f>
        <v>0</v>
      </c>
    </row>
    <row r="100" spans="1:104" s="30" customFormat="1" x14ac:dyDescent="0.25">
      <c r="A100" s="19">
        <v>85</v>
      </c>
      <c r="B100" s="20"/>
      <c r="C100" s="189"/>
      <c r="D100" s="69"/>
      <c r="E100" s="171">
        <f>IFERROR(INDEX(Admin!$C$7:$C$10,MATCH(CY100,TblNivåValTExt,0)),0)</f>
        <v>0</v>
      </c>
      <c r="F100" s="1"/>
      <c r="G100" s="1"/>
      <c r="H100" s="90"/>
      <c r="I100" s="91"/>
      <c r="J100" s="91"/>
      <c r="K100" s="91"/>
      <c r="L100" s="91"/>
      <c r="M100" s="91"/>
      <c r="N100" s="91"/>
      <c r="O100" s="91"/>
      <c r="P100" s="91"/>
      <c r="Q100" s="91"/>
      <c r="R100" s="91"/>
      <c r="S100" s="91"/>
      <c r="T100" s="91"/>
      <c r="U100" s="91"/>
      <c r="V100" s="91"/>
      <c r="W100" s="225">
        <f t="shared" si="78"/>
        <v>0</v>
      </c>
      <c r="X100" s="134" t="str">
        <f t="shared" si="124"/>
        <v/>
      </c>
      <c r="Y100" s="92" t="b">
        <f t="shared" si="79"/>
        <v>0</v>
      </c>
      <c r="Z100" s="92" t="str">
        <f t="shared" si="125"/>
        <v/>
      </c>
      <c r="AA100" s="92" t="b">
        <f t="shared" si="126"/>
        <v>0</v>
      </c>
      <c r="AB100" s="92" t="str">
        <f t="shared" si="127"/>
        <v/>
      </c>
      <c r="AC100" s="13" t="b">
        <f t="shared" si="80"/>
        <v>0</v>
      </c>
      <c r="AD100" s="92" t="str">
        <f t="shared" si="128"/>
        <v/>
      </c>
      <c r="AE100" s="13" t="b">
        <f t="shared" si="129"/>
        <v>0</v>
      </c>
      <c r="AF100" s="92" t="str">
        <f t="shared" si="130"/>
        <v/>
      </c>
      <c r="AG100" s="13" t="b">
        <f t="shared" si="81"/>
        <v>0</v>
      </c>
      <c r="AH100" s="92" t="str">
        <f t="shared" si="131"/>
        <v/>
      </c>
      <c r="AI100" s="35" t="b">
        <f t="shared" si="82"/>
        <v>0</v>
      </c>
      <c r="AJ100" s="92" t="str">
        <f t="shared" si="132"/>
        <v/>
      </c>
      <c r="AK100" s="35" t="b">
        <f t="shared" si="83"/>
        <v>0</v>
      </c>
      <c r="AL100" s="92" t="str">
        <f t="shared" si="84"/>
        <v/>
      </c>
      <c r="AM100" s="35" t="b">
        <f t="shared" si="85"/>
        <v>0</v>
      </c>
      <c r="AN100" s="92" t="str">
        <f t="shared" si="86"/>
        <v/>
      </c>
      <c r="AO100" s="13" t="b">
        <f t="shared" si="87"/>
        <v>0</v>
      </c>
      <c r="AP100" s="92" t="str">
        <f t="shared" si="88"/>
        <v/>
      </c>
      <c r="AQ100" s="14">
        <f t="shared" si="89"/>
        <v>0</v>
      </c>
      <c r="AR100" s="14">
        <f t="shared" si="90"/>
        <v>0</v>
      </c>
      <c r="AS100" s="16">
        <f t="shared" si="145"/>
        <v>0</v>
      </c>
      <c r="AT100" s="16">
        <f t="shared" si="145"/>
        <v>0</v>
      </c>
      <c r="AU100" s="16">
        <f t="shared" si="145"/>
        <v>0</v>
      </c>
      <c r="AV100" s="16">
        <f t="shared" si="145"/>
        <v>0</v>
      </c>
      <c r="AW100" s="16">
        <f t="shared" si="145"/>
        <v>0</v>
      </c>
      <c r="AX100" s="16">
        <f t="shared" si="145"/>
        <v>0</v>
      </c>
      <c r="AY100" s="16">
        <f t="shared" si="145"/>
        <v>0</v>
      </c>
      <c r="AZ100" s="16"/>
      <c r="BA100" s="16"/>
      <c r="BB100" s="93">
        <f t="shared" si="133"/>
        <v>0</v>
      </c>
      <c r="BC100" s="93">
        <f t="shared" si="134"/>
        <v>0</v>
      </c>
      <c r="BD100" s="93">
        <f t="shared" si="135"/>
        <v>0</v>
      </c>
      <c r="BE100" s="158">
        <f t="shared" si="136"/>
        <v>0</v>
      </c>
      <c r="BF100" s="159">
        <f t="shared" si="137"/>
        <v>0</v>
      </c>
      <c r="BG100" s="159">
        <f t="shared" si="91"/>
        <v>0</v>
      </c>
      <c r="BH100" s="159">
        <f t="shared" si="92"/>
        <v>0</v>
      </c>
      <c r="BI100" s="159">
        <f t="shared" si="93"/>
        <v>0</v>
      </c>
      <c r="BJ100" s="159">
        <f t="shared" si="94"/>
        <v>0</v>
      </c>
      <c r="BK100" s="159">
        <f t="shared" si="95"/>
        <v>0</v>
      </c>
      <c r="BL100" s="159">
        <f t="shared" si="96"/>
        <v>0</v>
      </c>
      <c r="BM100" s="159">
        <f t="shared" si="144"/>
        <v>0</v>
      </c>
      <c r="BN100" s="159">
        <f t="shared" si="143"/>
        <v>0</v>
      </c>
      <c r="BO100" s="205" t="b">
        <f t="shared" si="97"/>
        <v>0</v>
      </c>
      <c r="BP100" s="214">
        <f t="shared" si="98"/>
        <v>0</v>
      </c>
      <c r="BQ100" s="160">
        <f t="shared" si="99"/>
        <v>0</v>
      </c>
      <c r="BR100" s="160">
        <f t="shared" si="100"/>
        <v>0</v>
      </c>
      <c r="BS100" s="160">
        <f t="shared" si="101"/>
        <v>0</v>
      </c>
      <c r="BT100" s="160">
        <f t="shared" si="102"/>
        <v>0</v>
      </c>
      <c r="BU100" s="160">
        <f t="shared" si="103"/>
        <v>0</v>
      </c>
      <c r="BV100" s="215">
        <f t="shared" si="104"/>
        <v>0</v>
      </c>
      <c r="BW100" s="217">
        <f t="shared" si="105"/>
        <v>0</v>
      </c>
      <c r="BX100" s="206">
        <f t="shared" si="106"/>
        <v>0</v>
      </c>
      <c r="BY100" s="206">
        <f t="shared" si="107"/>
        <v>0</v>
      </c>
      <c r="BZ100" s="206">
        <f t="shared" si="108"/>
        <v>0</v>
      </c>
      <c r="CA100" s="206">
        <f t="shared" si="109"/>
        <v>0</v>
      </c>
      <c r="CB100" s="206">
        <f t="shared" si="110"/>
        <v>0</v>
      </c>
      <c r="CC100" s="218">
        <f t="shared" si="111"/>
        <v>0</v>
      </c>
      <c r="CD100" s="216" t="e">
        <f t="shared" si="112"/>
        <v>#VALUE!</v>
      </c>
      <c r="CE100" s="94" t="e">
        <f t="shared" si="113"/>
        <v>#VALUE!</v>
      </c>
      <c r="CF100" s="94" t="e">
        <f t="shared" si="114"/>
        <v>#VALUE!</v>
      </c>
      <c r="CG100" s="95" t="e">
        <f t="shared" si="115"/>
        <v>#VALUE!</v>
      </c>
      <c r="CH100" s="95" t="e">
        <f t="shared" si="138"/>
        <v>#VALUE!</v>
      </c>
      <c r="CI100" s="95" t="b">
        <f t="shared" si="141"/>
        <v>0</v>
      </c>
      <c r="CJ100" s="76" t="str">
        <f t="shared" si="116"/>
        <v/>
      </c>
      <c r="CK100" s="94" t="e" cm="1">
        <f t="array" aca="1" ref="CK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CL100" s="94" t="str">
        <f t="shared" si="117"/>
        <v/>
      </c>
      <c r="CM100" s="96" t="b">
        <f t="shared" si="118"/>
        <v>0</v>
      </c>
      <c r="CN100" s="130" t="b">
        <f>IFERROR(MATCH(D100,'Avtal för korttidsarbete'!$G$13:$G$1012,0),TRUE)</f>
        <v>1</v>
      </c>
      <c r="CO100" s="130" t="b">
        <f t="shared" si="119"/>
        <v>0</v>
      </c>
      <c r="CP100" s="131" t="str" cm="1">
        <f t="array" ref="CP100">IF(CN100=TRUE,"x",INDEX('Avtal för korttidsarbete'!$E$13:$E$1012,$CN100))</f>
        <v>x</v>
      </c>
      <c r="CQ100" s="131" t="str" cm="1">
        <f t="array" ref="CQ100">IF(CN100=TRUE,"x",INDEX('Avtal för korttidsarbete'!$F$13:$F$1012,$CN100))</f>
        <v>x</v>
      </c>
      <c r="CR100" s="130" t="b">
        <f t="shared" si="120"/>
        <v>0</v>
      </c>
      <c r="CS100" s="165">
        <f t="shared" si="139"/>
        <v>0</v>
      </c>
      <c r="CT100" s="165">
        <f t="shared" si="140"/>
        <v>0</v>
      </c>
      <c r="CU100" s="130" t="b">
        <f t="shared" si="121"/>
        <v>0</v>
      </c>
      <c r="CV100" s="131">
        <f t="shared" si="122"/>
        <v>0</v>
      </c>
      <c r="CW100" s="165">
        <f t="shared" si="123"/>
        <v>0</v>
      </c>
      <c r="CX100" s="186" t="b">
        <f>IFERROR(INDEX('Avtal för korttidsarbete'!R:R,MATCH(D100,'Avtal för korttidsarbete'!$G:$G,0)),TRUE)</f>
        <v>1</v>
      </c>
      <c r="CY100" s="165" t="str">
        <f>IF(CX100,"-",INDEX('Avtal för korttidsarbete'!$D:$D,MATCH(D100,'Avtal för korttidsarbete'!$G:$G,0)))</f>
        <v>-</v>
      </c>
      <c r="CZ100" s="131" t="b">
        <f>IFERROR(G100&gt;INDEX(Uppsägningar!E:E,MATCH(C100,Uppsägningar!C:C,0)),FALSE)</f>
        <v>0</v>
      </c>
    </row>
    <row r="101" spans="1:104" s="30" customFormat="1" x14ac:dyDescent="0.25">
      <c r="A101" s="19">
        <v>86</v>
      </c>
      <c r="B101" s="20"/>
      <c r="C101" s="189"/>
      <c r="D101" s="69"/>
      <c r="E101" s="171">
        <f>IFERROR(INDEX(Admin!$C$7:$C$10,MATCH(CY101,TblNivåValTExt,0)),0)</f>
        <v>0</v>
      </c>
      <c r="F101" s="1"/>
      <c r="G101" s="1"/>
      <c r="H101" s="90"/>
      <c r="I101" s="91"/>
      <c r="J101" s="91"/>
      <c r="K101" s="91"/>
      <c r="L101" s="91"/>
      <c r="M101" s="91"/>
      <c r="N101" s="91"/>
      <c r="O101" s="91"/>
      <c r="P101" s="91"/>
      <c r="Q101" s="91"/>
      <c r="R101" s="91"/>
      <c r="S101" s="91"/>
      <c r="T101" s="91"/>
      <c r="U101" s="91"/>
      <c r="V101" s="91"/>
      <c r="W101" s="225">
        <f t="shared" si="78"/>
        <v>0</v>
      </c>
      <c r="X101" s="134" t="str">
        <f t="shared" si="124"/>
        <v/>
      </c>
      <c r="Y101" s="92" t="b">
        <f t="shared" si="79"/>
        <v>0</v>
      </c>
      <c r="Z101" s="92" t="str">
        <f t="shared" si="125"/>
        <v/>
      </c>
      <c r="AA101" s="92" t="b">
        <f t="shared" si="126"/>
        <v>0</v>
      </c>
      <c r="AB101" s="92" t="str">
        <f t="shared" si="127"/>
        <v/>
      </c>
      <c r="AC101" s="13" t="b">
        <f t="shared" si="80"/>
        <v>0</v>
      </c>
      <c r="AD101" s="92" t="str">
        <f t="shared" si="128"/>
        <v/>
      </c>
      <c r="AE101" s="13" t="b">
        <f t="shared" si="129"/>
        <v>0</v>
      </c>
      <c r="AF101" s="92" t="str">
        <f t="shared" si="130"/>
        <v/>
      </c>
      <c r="AG101" s="13" t="b">
        <f t="shared" si="81"/>
        <v>0</v>
      </c>
      <c r="AH101" s="92" t="str">
        <f t="shared" si="131"/>
        <v/>
      </c>
      <c r="AI101" s="35" t="b">
        <f t="shared" si="82"/>
        <v>0</v>
      </c>
      <c r="AJ101" s="92" t="str">
        <f t="shared" si="132"/>
        <v/>
      </c>
      <c r="AK101" s="35" t="b">
        <f t="shared" si="83"/>
        <v>0</v>
      </c>
      <c r="AL101" s="92" t="str">
        <f t="shared" si="84"/>
        <v/>
      </c>
      <c r="AM101" s="35" t="b">
        <f t="shared" si="85"/>
        <v>0</v>
      </c>
      <c r="AN101" s="92" t="str">
        <f t="shared" si="86"/>
        <v/>
      </c>
      <c r="AO101" s="13" t="b">
        <f t="shared" si="87"/>
        <v>0</v>
      </c>
      <c r="AP101" s="92" t="str">
        <f t="shared" si="88"/>
        <v/>
      </c>
      <c r="AQ101" s="14">
        <f t="shared" si="89"/>
        <v>0</v>
      </c>
      <c r="AR101" s="14">
        <f t="shared" si="90"/>
        <v>0</v>
      </c>
      <c r="AS101" s="16">
        <f t="shared" si="145"/>
        <v>0</v>
      </c>
      <c r="AT101" s="16">
        <f t="shared" si="145"/>
        <v>0</v>
      </c>
      <c r="AU101" s="16">
        <f t="shared" si="145"/>
        <v>0</v>
      </c>
      <c r="AV101" s="16">
        <f t="shared" si="145"/>
        <v>0</v>
      </c>
      <c r="AW101" s="16">
        <f t="shared" si="145"/>
        <v>0</v>
      </c>
      <c r="AX101" s="16">
        <f t="shared" si="145"/>
        <v>0</v>
      </c>
      <c r="AY101" s="16">
        <f t="shared" si="145"/>
        <v>0</v>
      </c>
      <c r="AZ101" s="16"/>
      <c r="BA101" s="16"/>
      <c r="BB101" s="93">
        <f t="shared" si="133"/>
        <v>0</v>
      </c>
      <c r="BC101" s="93">
        <f t="shared" si="134"/>
        <v>0</v>
      </c>
      <c r="BD101" s="93">
        <f t="shared" si="135"/>
        <v>0</v>
      </c>
      <c r="BE101" s="158">
        <f t="shared" si="136"/>
        <v>0</v>
      </c>
      <c r="BF101" s="159">
        <f t="shared" si="137"/>
        <v>0</v>
      </c>
      <c r="BG101" s="159">
        <f t="shared" si="91"/>
        <v>0</v>
      </c>
      <c r="BH101" s="159">
        <f t="shared" si="92"/>
        <v>0</v>
      </c>
      <c r="BI101" s="159">
        <f t="shared" si="93"/>
        <v>0</v>
      </c>
      <c r="BJ101" s="159">
        <f t="shared" si="94"/>
        <v>0</v>
      </c>
      <c r="BK101" s="159">
        <f t="shared" si="95"/>
        <v>0</v>
      </c>
      <c r="BL101" s="159">
        <f t="shared" si="96"/>
        <v>0</v>
      </c>
      <c r="BM101" s="159">
        <f t="shared" ref="BM101" si="146">AZ101/BM$11*$AV101</f>
        <v>0</v>
      </c>
      <c r="BN101" s="159">
        <f t="shared" si="143"/>
        <v>0</v>
      </c>
      <c r="BO101" s="205" t="b">
        <f t="shared" si="97"/>
        <v>0</v>
      </c>
      <c r="BP101" s="214">
        <f t="shared" si="98"/>
        <v>0</v>
      </c>
      <c r="BQ101" s="160">
        <f t="shared" si="99"/>
        <v>0</v>
      </c>
      <c r="BR101" s="160">
        <f t="shared" si="100"/>
        <v>0</v>
      </c>
      <c r="BS101" s="160">
        <f t="shared" si="101"/>
        <v>0</v>
      </c>
      <c r="BT101" s="160">
        <f t="shared" si="102"/>
        <v>0</v>
      </c>
      <c r="BU101" s="160">
        <f t="shared" si="103"/>
        <v>0</v>
      </c>
      <c r="BV101" s="215">
        <f t="shared" si="104"/>
        <v>0</v>
      </c>
      <c r="BW101" s="217">
        <f t="shared" si="105"/>
        <v>0</v>
      </c>
      <c r="BX101" s="206">
        <f t="shared" si="106"/>
        <v>0</v>
      </c>
      <c r="BY101" s="206">
        <f t="shared" si="107"/>
        <v>0</v>
      </c>
      <c r="BZ101" s="206">
        <f t="shared" si="108"/>
        <v>0</v>
      </c>
      <c r="CA101" s="206">
        <f t="shared" si="109"/>
        <v>0</v>
      </c>
      <c r="CB101" s="206">
        <f t="shared" si="110"/>
        <v>0</v>
      </c>
      <c r="CC101" s="218">
        <f t="shared" si="111"/>
        <v>0</v>
      </c>
      <c r="CD101" s="216" t="e">
        <f t="shared" si="112"/>
        <v>#VALUE!</v>
      </c>
      <c r="CE101" s="94" t="e">
        <f t="shared" si="113"/>
        <v>#VALUE!</v>
      </c>
      <c r="CF101" s="94" t="e">
        <f t="shared" si="114"/>
        <v>#VALUE!</v>
      </c>
      <c r="CG101" s="95" t="e">
        <f t="shared" si="115"/>
        <v>#VALUE!</v>
      </c>
      <c r="CH101" s="95" t="e">
        <f t="shared" si="138"/>
        <v>#VALUE!</v>
      </c>
      <c r="CI101" s="95" t="b">
        <f t="shared" si="141"/>
        <v>0</v>
      </c>
      <c r="CJ101" s="76" t="str">
        <f t="shared" si="116"/>
        <v/>
      </c>
      <c r="CK101" s="94" t="e" cm="1">
        <f t="array" aca="1" ref="CK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CL101" s="94" t="str">
        <f t="shared" si="117"/>
        <v/>
      </c>
      <c r="CM101" s="96" t="b">
        <f t="shared" si="118"/>
        <v>0</v>
      </c>
      <c r="CN101" s="130" t="b">
        <f>IFERROR(MATCH(D101,'Avtal för korttidsarbete'!$G$13:$G$1012,0),TRUE)</f>
        <v>1</v>
      </c>
      <c r="CO101" s="130" t="b">
        <f t="shared" si="119"/>
        <v>0</v>
      </c>
      <c r="CP101" s="131" t="str" cm="1">
        <f t="array" ref="CP101">IF(CN101=TRUE,"x",INDEX('Avtal för korttidsarbete'!$E$13:$E$1012,$CN101))</f>
        <v>x</v>
      </c>
      <c r="CQ101" s="131" t="str" cm="1">
        <f t="array" ref="CQ101">IF(CN101=TRUE,"x",INDEX('Avtal för korttidsarbete'!$F$13:$F$1012,$CN101))</f>
        <v>x</v>
      </c>
      <c r="CR101" s="130" t="b">
        <f t="shared" si="120"/>
        <v>0</v>
      </c>
      <c r="CS101" s="165">
        <f t="shared" si="139"/>
        <v>0</v>
      </c>
      <c r="CT101" s="165">
        <f t="shared" si="140"/>
        <v>0</v>
      </c>
      <c r="CU101" s="130" t="b">
        <f t="shared" si="121"/>
        <v>0</v>
      </c>
      <c r="CV101" s="131">
        <f t="shared" si="122"/>
        <v>0</v>
      </c>
      <c r="CW101" s="165">
        <f t="shared" si="123"/>
        <v>0</v>
      </c>
      <c r="CX101" s="186" t="b">
        <f>IFERROR(INDEX('Avtal för korttidsarbete'!R:R,MATCH(D101,'Avtal för korttidsarbete'!$G:$G,0)),TRUE)</f>
        <v>1</v>
      </c>
      <c r="CY101" s="165" t="str">
        <f>IF(CX101,"-",INDEX('Avtal för korttidsarbete'!$D:$D,MATCH(D101,'Avtal för korttidsarbete'!$G:$G,0)))</f>
        <v>-</v>
      </c>
      <c r="CZ101" s="131" t="b">
        <f>IFERROR(G101&gt;INDEX(Uppsägningar!E:E,MATCH(C101,Uppsägningar!C:C,0)),FALSE)</f>
        <v>0</v>
      </c>
    </row>
    <row r="102" spans="1:104" s="30" customFormat="1" x14ac:dyDescent="0.25">
      <c r="A102" s="19">
        <v>87</v>
      </c>
      <c r="B102" s="20"/>
      <c r="C102" s="189"/>
      <c r="D102" s="69"/>
      <c r="E102" s="171">
        <f>IFERROR(INDEX(Admin!$C$7:$C$10,MATCH(CY102,TblNivåValTExt,0)),0)</f>
        <v>0</v>
      </c>
      <c r="F102" s="1"/>
      <c r="G102" s="1"/>
      <c r="H102" s="90"/>
      <c r="I102" s="91"/>
      <c r="J102" s="91"/>
      <c r="K102" s="91"/>
      <c r="L102" s="91"/>
      <c r="M102" s="91"/>
      <c r="N102" s="91"/>
      <c r="O102" s="91"/>
      <c r="P102" s="91"/>
      <c r="Q102" s="91"/>
      <c r="R102" s="91"/>
      <c r="S102" s="91"/>
      <c r="T102" s="91"/>
      <c r="U102" s="91"/>
      <c r="V102" s="91"/>
      <c r="W102" s="225">
        <f t="shared" si="78"/>
        <v>0</v>
      </c>
      <c r="X102" s="134" t="str">
        <f t="shared" si="124"/>
        <v/>
      </c>
      <c r="Y102" s="92" t="b">
        <f t="shared" si="79"/>
        <v>0</v>
      </c>
      <c r="Z102" s="92" t="str">
        <f t="shared" si="125"/>
        <v/>
      </c>
      <c r="AA102" s="92" t="b">
        <f t="shared" si="126"/>
        <v>0</v>
      </c>
      <c r="AB102" s="92" t="str">
        <f t="shared" si="127"/>
        <v/>
      </c>
      <c r="AC102" s="13" t="b">
        <f t="shared" si="80"/>
        <v>0</v>
      </c>
      <c r="AD102" s="92" t="str">
        <f t="shared" si="128"/>
        <v/>
      </c>
      <c r="AE102" s="13" t="b">
        <f t="shared" si="129"/>
        <v>0</v>
      </c>
      <c r="AF102" s="92" t="str">
        <f t="shared" si="130"/>
        <v/>
      </c>
      <c r="AG102" s="13" t="b">
        <f t="shared" si="81"/>
        <v>0</v>
      </c>
      <c r="AH102" s="92" t="str">
        <f t="shared" si="131"/>
        <v/>
      </c>
      <c r="AI102" s="35" t="b">
        <f t="shared" si="82"/>
        <v>0</v>
      </c>
      <c r="AJ102" s="92" t="str">
        <f t="shared" si="132"/>
        <v/>
      </c>
      <c r="AK102" s="35" t="b">
        <f t="shared" si="83"/>
        <v>0</v>
      </c>
      <c r="AL102" s="92" t="str">
        <f t="shared" si="84"/>
        <v/>
      </c>
      <c r="AM102" s="35" t="b">
        <f t="shared" si="85"/>
        <v>0</v>
      </c>
      <c r="AN102" s="92" t="str">
        <f t="shared" si="86"/>
        <v/>
      </c>
      <c r="AO102" s="13" t="b">
        <f t="shared" si="87"/>
        <v>0</v>
      </c>
      <c r="AP102" s="92" t="str">
        <f t="shared" si="88"/>
        <v/>
      </c>
      <c r="AQ102" s="14">
        <f t="shared" si="89"/>
        <v>0</v>
      </c>
      <c r="AR102" s="14">
        <f t="shared" si="90"/>
        <v>0</v>
      </c>
      <c r="AS102" s="16">
        <f t="shared" si="145"/>
        <v>0</v>
      </c>
      <c r="AT102" s="16">
        <f t="shared" si="145"/>
        <v>0</v>
      </c>
      <c r="AU102" s="16">
        <f t="shared" si="145"/>
        <v>0</v>
      </c>
      <c r="AV102" s="16">
        <f t="shared" si="145"/>
        <v>0</v>
      </c>
      <c r="AW102" s="16">
        <f t="shared" si="145"/>
        <v>0</v>
      </c>
      <c r="AX102" s="16">
        <f t="shared" si="145"/>
        <v>0</v>
      </c>
      <c r="AY102" s="16">
        <f t="shared" si="145"/>
        <v>0</v>
      </c>
      <c r="AZ102" s="16"/>
      <c r="BA102" s="16"/>
      <c r="BB102" s="93">
        <f t="shared" si="133"/>
        <v>0</v>
      </c>
      <c r="BC102" s="93">
        <f t="shared" si="134"/>
        <v>0</v>
      </c>
      <c r="BD102" s="93">
        <f t="shared" si="135"/>
        <v>0</v>
      </c>
      <c r="BE102" s="158">
        <f t="shared" si="136"/>
        <v>0</v>
      </c>
      <c r="BF102" s="159">
        <f t="shared" si="137"/>
        <v>0</v>
      </c>
      <c r="BG102" s="159">
        <f t="shared" si="91"/>
        <v>0</v>
      </c>
      <c r="BH102" s="159">
        <f t="shared" si="92"/>
        <v>0</v>
      </c>
      <c r="BI102" s="159">
        <f t="shared" si="93"/>
        <v>0</v>
      </c>
      <c r="BJ102" s="159">
        <f t="shared" si="94"/>
        <v>0</v>
      </c>
      <c r="BK102" s="159">
        <f t="shared" si="95"/>
        <v>0</v>
      </c>
      <c r="BL102" s="159">
        <f t="shared" si="96"/>
        <v>0</v>
      </c>
      <c r="BM102" s="159">
        <f t="shared" ref="BM102:BM132" si="147">AZ102/BM$11*$AV102</f>
        <v>0</v>
      </c>
      <c r="BN102" s="159">
        <f t="shared" si="143"/>
        <v>0</v>
      </c>
      <c r="BO102" s="205" t="b">
        <f t="shared" si="97"/>
        <v>0</v>
      </c>
      <c r="BP102" s="214">
        <f t="shared" si="98"/>
        <v>0</v>
      </c>
      <c r="BQ102" s="160">
        <f t="shared" si="99"/>
        <v>0</v>
      </c>
      <c r="BR102" s="160">
        <f t="shared" si="100"/>
        <v>0</v>
      </c>
      <c r="BS102" s="160">
        <f t="shared" si="101"/>
        <v>0</v>
      </c>
      <c r="BT102" s="160">
        <f t="shared" si="102"/>
        <v>0</v>
      </c>
      <c r="BU102" s="160">
        <f t="shared" si="103"/>
        <v>0</v>
      </c>
      <c r="BV102" s="215">
        <f t="shared" si="104"/>
        <v>0</v>
      </c>
      <c r="BW102" s="217">
        <f t="shared" si="105"/>
        <v>0</v>
      </c>
      <c r="BX102" s="206">
        <f t="shared" si="106"/>
        <v>0</v>
      </c>
      <c r="BY102" s="206">
        <f t="shared" si="107"/>
        <v>0</v>
      </c>
      <c r="BZ102" s="206">
        <f t="shared" si="108"/>
        <v>0</v>
      </c>
      <c r="CA102" s="206">
        <f t="shared" si="109"/>
        <v>0</v>
      </c>
      <c r="CB102" s="206">
        <f t="shared" si="110"/>
        <v>0</v>
      </c>
      <c r="CC102" s="218">
        <f t="shared" si="111"/>
        <v>0</v>
      </c>
      <c r="CD102" s="216" t="e">
        <f t="shared" si="112"/>
        <v>#VALUE!</v>
      </c>
      <c r="CE102" s="94" t="e">
        <f t="shared" si="113"/>
        <v>#VALUE!</v>
      </c>
      <c r="CF102" s="94" t="e">
        <f t="shared" si="114"/>
        <v>#VALUE!</v>
      </c>
      <c r="CG102" s="95" t="e">
        <f t="shared" si="115"/>
        <v>#VALUE!</v>
      </c>
      <c r="CH102" s="95" t="e">
        <f t="shared" si="138"/>
        <v>#VALUE!</v>
      </c>
      <c r="CI102" s="95" t="b">
        <f t="shared" si="141"/>
        <v>0</v>
      </c>
      <c r="CJ102" s="76" t="str">
        <f t="shared" si="116"/>
        <v/>
      </c>
      <c r="CK102" s="94" t="e" cm="1">
        <f t="array" aca="1" ref="CK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CL102" s="94" t="str">
        <f t="shared" si="117"/>
        <v/>
      </c>
      <c r="CM102" s="96" t="b">
        <f t="shared" si="118"/>
        <v>0</v>
      </c>
      <c r="CN102" s="130" t="b">
        <f>IFERROR(MATCH(D102,'Avtal för korttidsarbete'!$G$13:$G$1012,0),TRUE)</f>
        <v>1</v>
      </c>
      <c r="CO102" s="130" t="b">
        <f t="shared" si="119"/>
        <v>0</v>
      </c>
      <c r="CP102" s="131" t="str" cm="1">
        <f t="array" ref="CP102">IF(CN102=TRUE,"x",INDEX('Avtal för korttidsarbete'!$E$13:$E$1012,$CN102))</f>
        <v>x</v>
      </c>
      <c r="CQ102" s="131" t="str" cm="1">
        <f t="array" ref="CQ102">IF(CN102=TRUE,"x",INDEX('Avtal för korttidsarbete'!$F$13:$F$1012,$CN102))</f>
        <v>x</v>
      </c>
      <c r="CR102" s="130" t="b">
        <f t="shared" si="120"/>
        <v>0</v>
      </c>
      <c r="CS102" s="165">
        <f t="shared" si="139"/>
        <v>0</v>
      </c>
      <c r="CT102" s="165">
        <f t="shared" si="140"/>
        <v>0</v>
      </c>
      <c r="CU102" s="130" t="b">
        <f t="shared" si="121"/>
        <v>0</v>
      </c>
      <c r="CV102" s="131">
        <f t="shared" si="122"/>
        <v>0</v>
      </c>
      <c r="CW102" s="165">
        <f t="shared" si="123"/>
        <v>0</v>
      </c>
      <c r="CX102" s="186" t="b">
        <f>IFERROR(INDEX('Avtal för korttidsarbete'!R:R,MATCH(D102,'Avtal för korttidsarbete'!$G:$G,0)),TRUE)</f>
        <v>1</v>
      </c>
      <c r="CY102" s="165" t="str">
        <f>IF(CX102,"-",INDEX('Avtal för korttidsarbete'!$D:$D,MATCH(D102,'Avtal för korttidsarbete'!$G:$G,0)))</f>
        <v>-</v>
      </c>
      <c r="CZ102" s="131" t="b">
        <f>IFERROR(G102&gt;INDEX(Uppsägningar!E:E,MATCH(C102,Uppsägningar!C:C,0)),FALSE)</f>
        <v>0</v>
      </c>
    </row>
    <row r="103" spans="1:104" s="30" customFormat="1" x14ac:dyDescent="0.25">
      <c r="A103" s="19">
        <v>88</v>
      </c>
      <c r="B103" s="20"/>
      <c r="C103" s="189"/>
      <c r="D103" s="69"/>
      <c r="E103" s="171">
        <f>IFERROR(INDEX(Admin!$C$7:$C$10,MATCH(CY103,TblNivåValTExt,0)),0)</f>
        <v>0</v>
      </c>
      <c r="F103" s="1"/>
      <c r="G103" s="1"/>
      <c r="H103" s="90"/>
      <c r="I103" s="91"/>
      <c r="J103" s="91"/>
      <c r="K103" s="91"/>
      <c r="L103" s="91"/>
      <c r="M103" s="91"/>
      <c r="N103" s="91"/>
      <c r="O103" s="91"/>
      <c r="P103" s="91"/>
      <c r="Q103" s="91"/>
      <c r="R103" s="91"/>
      <c r="S103" s="91"/>
      <c r="T103" s="91"/>
      <c r="U103" s="91"/>
      <c r="V103" s="91"/>
      <c r="W103" s="225">
        <f t="shared" si="78"/>
        <v>0</v>
      </c>
      <c r="X103" s="134" t="str">
        <f t="shared" si="124"/>
        <v/>
      </c>
      <c r="Y103" s="92" t="b">
        <f t="shared" si="79"/>
        <v>0</v>
      </c>
      <c r="Z103" s="92" t="str">
        <f t="shared" si="125"/>
        <v/>
      </c>
      <c r="AA103" s="92" t="b">
        <f t="shared" si="126"/>
        <v>0</v>
      </c>
      <c r="AB103" s="92" t="str">
        <f t="shared" si="127"/>
        <v/>
      </c>
      <c r="AC103" s="13" t="b">
        <f t="shared" si="80"/>
        <v>0</v>
      </c>
      <c r="AD103" s="92" t="str">
        <f t="shared" si="128"/>
        <v/>
      </c>
      <c r="AE103" s="13" t="b">
        <f t="shared" si="129"/>
        <v>0</v>
      </c>
      <c r="AF103" s="92" t="str">
        <f t="shared" si="130"/>
        <v/>
      </c>
      <c r="AG103" s="13" t="b">
        <f t="shared" si="81"/>
        <v>0</v>
      </c>
      <c r="AH103" s="92" t="str">
        <f t="shared" si="131"/>
        <v/>
      </c>
      <c r="AI103" s="35" t="b">
        <f t="shared" si="82"/>
        <v>0</v>
      </c>
      <c r="AJ103" s="92" t="str">
        <f t="shared" si="132"/>
        <v/>
      </c>
      <c r="AK103" s="35" t="b">
        <f t="shared" si="83"/>
        <v>0</v>
      </c>
      <c r="AL103" s="92" t="str">
        <f t="shared" si="84"/>
        <v/>
      </c>
      <c r="AM103" s="35" t="b">
        <f t="shared" si="85"/>
        <v>0</v>
      </c>
      <c r="AN103" s="92" t="str">
        <f t="shared" si="86"/>
        <v/>
      </c>
      <c r="AO103" s="13" t="b">
        <f t="shared" si="87"/>
        <v>0</v>
      </c>
      <c r="AP103" s="92" t="str">
        <f t="shared" si="88"/>
        <v/>
      </c>
      <c r="AQ103" s="14">
        <f t="shared" si="89"/>
        <v>0</v>
      </c>
      <c r="AR103" s="14">
        <f t="shared" si="90"/>
        <v>0</v>
      </c>
      <c r="AS103" s="16">
        <f t="shared" si="145"/>
        <v>0</v>
      </c>
      <c r="AT103" s="16">
        <f t="shared" si="145"/>
        <v>0</v>
      </c>
      <c r="AU103" s="16">
        <f t="shared" si="145"/>
        <v>0</v>
      </c>
      <c r="AV103" s="16">
        <f t="shared" si="145"/>
        <v>0</v>
      </c>
      <c r="AW103" s="16">
        <f t="shared" si="145"/>
        <v>0</v>
      </c>
      <c r="AX103" s="16">
        <f t="shared" si="145"/>
        <v>0</v>
      </c>
      <c r="AY103" s="16">
        <f t="shared" si="145"/>
        <v>0</v>
      </c>
      <c r="AZ103" s="16"/>
      <c r="BA103" s="16"/>
      <c r="BB103" s="93">
        <f t="shared" si="133"/>
        <v>0</v>
      </c>
      <c r="BC103" s="93">
        <f t="shared" si="134"/>
        <v>0</v>
      </c>
      <c r="BD103" s="93">
        <f t="shared" si="135"/>
        <v>0</v>
      </c>
      <c r="BE103" s="158">
        <f t="shared" si="136"/>
        <v>0</v>
      </c>
      <c r="BF103" s="159">
        <f t="shared" si="137"/>
        <v>0</v>
      </c>
      <c r="BG103" s="159">
        <f t="shared" si="91"/>
        <v>0</v>
      </c>
      <c r="BH103" s="159">
        <f t="shared" si="92"/>
        <v>0</v>
      </c>
      <c r="BI103" s="159">
        <f t="shared" si="93"/>
        <v>0</v>
      </c>
      <c r="BJ103" s="159">
        <f t="shared" si="94"/>
        <v>0</v>
      </c>
      <c r="BK103" s="159">
        <f t="shared" si="95"/>
        <v>0</v>
      </c>
      <c r="BL103" s="159">
        <f t="shared" si="96"/>
        <v>0</v>
      </c>
      <c r="BM103" s="159">
        <f t="shared" si="147"/>
        <v>0</v>
      </c>
      <c r="BN103" s="159">
        <f t="shared" si="143"/>
        <v>0</v>
      </c>
      <c r="BO103" s="205" t="b">
        <f t="shared" si="97"/>
        <v>0</v>
      </c>
      <c r="BP103" s="214">
        <f t="shared" si="98"/>
        <v>0</v>
      </c>
      <c r="BQ103" s="160">
        <f t="shared" si="99"/>
        <v>0</v>
      </c>
      <c r="BR103" s="160">
        <f t="shared" si="100"/>
        <v>0</v>
      </c>
      <c r="BS103" s="160">
        <f t="shared" si="101"/>
        <v>0</v>
      </c>
      <c r="BT103" s="160">
        <f t="shared" si="102"/>
        <v>0</v>
      </c>
      <c r="BU103" s="160">
        <f t="shared" si="103"/>
        <v>0</v>
      </c>
      <c r="BV103" s="215">
        <f t="shared" si="104"/>
        <v>0</v>
      </c>
      <c r="BW103" s="217">
        <f t="shared" si="105"/>
        <v>0</v>
      </c>
      <c r="BX103" s="206">
        <f t="shared" si="106"/>
        <v>0</v>
      </c>
      <c r="BY103" s="206">
        <f t="shared" si="107"/>
        <v>0</v>
      </c>
      <c r="BZ103" s="206">
        <f t="shared" si="108"/>
        <v>0</v>
      </c>
      <c r="CA103" s="206">
        <f t="shared" si="109"/>
        <v>0</v>
      </c>
      <c r="CB103" s="206">
        <f t="shared" si="110"/>
        <v>0</v>
      </c>
      <c r="CC103" s="218">
        <f t="shared" si="111"/>
        <v>0</v>
      </c>
      <c r="CD103" s="216" t="e">
        <f t="shared" si="112"/>
        <v>#VALUE!</v>
      </c>
      <c r="CE103" s="94" t="e">
        <f t="shared" si="113"/>
        <v>#VALUE!</v>
      </c>
      <c r="CF103" s="94" t="e">
        <f t="shared" si="114"/>
        <v>#VALUE!</v>
      </c>
      <c r="CG103" s="95" t="e">
        <f t="shared" si="115"/>
        <v>#VALUE!</v>
      </c>
      <c r="CH103" s="95" t="e">
        <f t="shared" si="138"/>
        <v>#VALUE!</v>
      </c>
      <c r="CI103" s="95" t="b">
        <f t="shared" si="141"/>
        <v>0</v>
      </c>
      <c r="CJ103" s="76" t="str">
        <f t="shared" si="116"/>
        <v/>
      </c>
      <c r="CK103" s="94" t="e" cm="1">
        <f t="array" aca="1" ref="CK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CL103" s="94" t="str">
        <f t="shared" si="117"/>
        <v/>
      </c>
      <c r="CM103" s="96" t="b">
        <f t="shared" si="118"/>
        <v>0</v>
      </c>
      <c r="CN103" s="130" t="b">
        <f>IFERROR(MATCH(D103,'Avtal för korttidsarbete'!$G$13:$G$1012,0),TRUE)</f>
        <v>1</v>
      </c>
      <c r="CO103" s="130" t="b">
        <f t="shared" si="119"/>
        <v>0</v>
      </c>
      <c r="CP103" s="131" t="str" cm="1">
        <f t="array" ref="CP103">IF(CN103=TRUE,"x",INDEX('Avtal för korttidsarbete'!$E$13:$E$1012,$CN103))</f>
        <v>x</v>
      </c>
      <c r="CQ103" s="131" t="str" cm="1">
        <f t="array" ref="CQ103">IF(CN103=TRUE,"x",INDEX('Avtal för korttidsarbete'!$F$13:$F$1012,$CN103))</f>
        <v>x</v>
      </c>
      <c r="CR103" s="130" t="b">
        <f t="shared" si="120"/>
        <v>0</v>
      </c>
      <c r="CS103" s="165">
        <f t="shared" si="139"/>
        <v>0</v>
      </c>
      <c r="CT103" s="165">
        <f t="shared" si="140"/>
        <v>0</v>
      </c>
      <c r="CU103" s="130" t="b">
        <f t="shared" si="121"/>
        <v>0</v>
      </c>
      <c r="CV103" s="131">
        <f t="shared" si="122"/>
        <v>0</v>
      </c>
      <c r="CW103" s="165">
        <f t="shared" si="123"/>
        <v>0</v>
      </c>
      <c r="CX103" s="186" t="b">
        <f>IFERROR(INDEX('Avtal för korttidsarbete'!R:R,MATCH(D103,'Avtal för korttidsarbete'!$G:$G,0)),TRUE)</f>
        <v>1</v>
      </c>
      <c r="CY103" s="165" t="str">
        <f>IF(CX103,"-",INDEX('Avtal för korttidsarbete'!$D:$D,MATCH(D103,'Avtal för korttidsarbete'!$G:$G,0)))</f>
        <v>-</v>
      </c>
      <c r="CZ103" s="131" t="b">
        <f>IFERROR(G103&gt;INDEX(Uppsägningar!E:E,MATCH(C103,Uppsägningar!C:C,0)),FALSE)</f>
        <v>0</v>
      </c>
    </row>
    <row r="104" spans="1:104" s="30" customFormat="1" x14ac:dyDescent="0.25">
      <c r="A104" s="19">
        <v>89</v>
      </c>
      <c r="B104" s="20"/>
      <c r="C104" s="189"/>
      <c r="D104" s="69"/>
      <c r="E104" s="171">
        <f>IFERROR(INDEX(Admin!$C$7:$C$10,MATCH(CY104,TblNivåValTExt,0)),0)</f>
        <v>0</v>
      </c>
      <c r="F104" s="1"/>
      <c r="G104" s="1"/>
      <c r="H104" s="90"/>
      <c r="I104" s="91"/>
      <c r="J104" s="91"/>
      <c r="K104" s="91"/>
      <c r="L104" s="91"/>
      <c r="M104" s="91"/>
      <c r="N104" s="91"/>
      <c r="O104" s="91"/>
      <c r="P104" s="91"/>
      <c r="Q104" s="91"/>
      <c r="R104" s="91"/>
      <c r="S104" s="91"/>
      <c r="T104" s="91"/>
      <c r="U104" s="91"/>
      <c r="V104" s="91"/>
      <c r="W104" s="225">
        <f t="shared" si="78"/>
        <v>0</v>
      </c>
      <c r="X104" s="134" t="str">
        <f t="shared" si="124"/>
        <v/>
      </c>
      <c r="Y104" s="92" t="b">
        <f t="shared" si="79"/>
        <v>0</v>
      </c>
      <c r="Z104" s="92" t="str">
        <f t="shared" si="125"/>
        <v/>
      </c>
      <c r="AA104" s="92" t="b">
        <f t="shared" si="126"/>
        <v>0</v>
      </c>
      <c r="AB104" s="92" t="str">
        <f t="shared" si="127"/>
        <v/>
      </c>
      <c r="AC104" s="13" t="b">
        <f t="shared" si="80"/>
        <v>0</v>
      </c>
      <c r="AD104" s="92" t="str">
        <f t="shared" si="128"/>
        <v/>
      </c>
      <c r="AE104" s="13" t="b">
        <f t="shared" si="129"/>
        <v>0</v>
      </c>
      <c r="AF104" s="92" t="str">
        <f t="shared" si="130"/>
        <v/>
      </c>
      <c r="AG104" s="13" t="b">
        <f t="shared" si="81"/>
        <v>0</v>
      </c>
      <c r="AH104" s="92" t="str">
        <f t="shared" si="131"/>
        <v/>
      </c>
      <c r="AI104" s="35" t="b">
        <f t="shared" si="82"/>
        <v>0</v>
      </c>
      <c r="AJ104" s="92" t="str">
        <f t="shared" si="132"/>
        <v/>
      </c>
      <c r="AK104" s="35" t="b">
        <f t="shared" si="83"/>
        <v>0</v>
      </c>
      <c r="AL104" s="92" t="str">
        <f t="shared" si="84"/>
        <v/>
      </c>
      <c r="AM104" s="35" t="b">
        <f t="shared" si="85"/>
        <v>0</v>
      </c>
      <c r="AN104" s="92" t="str">
        <f t="shared" si="86"/>
        <v/>
      </c>
      <c r="AO104" s="13" t="b">
        <f t="shared" si="87"/>
        <v>0</v>
      </c>
      <c r="AP104" s="92" t="str">
        <f t="shared" si="88"/>
        <v/>
      </c>
      <c r="AQ104" s="14">
        <f t="shared" si="89"/>
        <v>0</v>
      </c>
      <c r="AR104" s="14">
        <f t="shared" si="90"/>
        <v>0</v>
      </c>
      <c r="AS104" s="16">
        <f t="shared" si="145"/>
        <v>0</v>
      </c>
      <c r="AT104" s="16">
        <f t="shared" si="145"/>
        <v>0</v>
      </c>
      <c r="AU104" s="16">
        <f t="shared" si="145"/>
        <v>0</v>
      </c>
      <c r="AV104" s="16">
        <f t="shared" si="145"/>
        <v>0</v>
      </c>
      <c r="AW104" s="16">
        <f t="shared" si="145"/>
        <v>0</v>
      </c>
      <c r="AX104" s="16">
        <f t="shared" si="145"/>
        <v>0</v>
      </c>
      <c r="AY104" s="16">
        <f t="shared" si="145"/>
        <v>0</v>
      </c>
      <c r="AZ104" s="16"/>
      <c r="BA104" s="16"/>
      <c r="BB104" s="93">
        <f t="shared" si="133"/>
        <v>0</v>
      </c>
      <c r="BC104" s="93">
        <f t="shared" si="134"/>
        <v>0</v>
      </c>
      <c r="BD104" s="93">
        <f t="shared" si="135"/>
        <v>0</v>
      </c>
      <c r="BE104" s="158">
        <f t="shared" si="136"/>
        <v>0</v>
      </c>
      <c r="BF104" s="159">
        <f t="shared" si="137"/>
        <v>0</v>
      </c>
      <c r="BG104" s="159">
        <f t="shared" si="91"/>
        <v>0</v>
      </c>
      <c r="BH104" s="159">
        <f t="shared" si="92"/>
        <v>0</v>
      </c>
      <c r="BI104" s="159">
        <f t="shared" si="93"/>
        <v>0</v>
      </c>
      <c r="BJ104" s="159">
        <f t="shared" si="94"/>
        <v>0</v>
      </c>
      <c r="BK104" s="159">
        <f t="shared" si="95"/>
        <v>0</v>
      </c>
      <c r="BL104" s="159">
        <f t="shared" si="96"/>
        <v>0</v>
      </c>
      <c r="BM104" s="159">
        <f t="shared" si="147"/>
        <v>0</v>
      </c>
      <c r="BN104" s="159">
        <f t="shared" si="143"/>
        <v>0</v>
      </c>
      <c r="BO104" s="205" t="b">
        <f t="shared" si="97"/>
        <v>0</v>
      </c>
      <c r="BP104" s="214">
        <f t="shared" si="98"/>
        <v>0</v>
      </c>
      <c r="BQ104" s="160">
        <f t="shared" si="99"/>
        <v>0</v>
      </c>
      <c r="BR104" s="160">
        <f t="shared" si="100"/>
        <v>0</v>
      </c>
      <c r="BS104" s="160">
        <f t="shared" si="101"/>
        <v>0</v>
      </c>
      <c r="BT104" s="160">
        <f t="shared" si="102"/>
        <v>0</v>
      </c>
      <c r="BU104" s="160">
        <f t="shared" si="103"/>
        <v>0</v>
      </c>
      <c r="BV104" s="215">
        <f t="shared" si="104"/>
        <v>0</v>
      </c>
      <c r="BW104" s="217">
        <f t="shared" si="105"/>
        <v>0</v>
      </c>
      <c r="BX104" s="206">
        <f t="shared" si="106"/>
        <v>0</v>
      </c>
      <c r="BY104" s="206">
        <f t="shared" si="107"/>
        <v>0</v>
      </c>
      <c r="BZ104" s="206">
        <f t="shared" si="108"/>
        <v>0</v>
      </c>
      <c r="CA104" s="206">
        <f t="shared" si="109"/>
        <v>0</v>
      </c>
      <c r="CB104" s="206">
        <f t="shared" si="110"/>
        <v>0</v>
      </c>
      <c r="CC104" s="218">
        <f t="shared" si="111"/>
        <v>0</v>
      </c>
      <c r="CD104" s="216" t="e">
        <f t="shared" si="112"/>
        <v>#VALUE!</v>
      </c>
      <c r="CE104" s="94" t="e">
        <f t="shared" si="113"/>
        <v>#VALUE!</v>
      </c>
      <c r="CF104" s="94" t="e">
        <f t="shared" si="114"/>
        <v>#VALUE!</v>
      </c>
      <c r="CG104" s="95" t="e">
        <f t="shared" si="115"/>
        <v>#VALUE!</v>
      </c>
      <c r="CH104" s="95" t="e">
        <f t="shared" si="138"/>
        <v>#VALUE!</v>
      </c>
      <c r="CI104" s="95" t="b">
        <f t="shared" si="141"/>
        <v>0</v>
      </c>
      <c r="CJ104" s="76" t="str">
        <f t="shared" si="116"/>
        <v/>
      </c>
      <c r="CK104" s="94" t="e" cm="1">
        <f t="array" aca="1" ref="CK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CL104" s="94" t="str">
        <f t="shared" si="117"/>
        <v/>
      </c>
      <c r="CM104" s="96" t="b">
        <f t="shared" si="118"/>
        <v>0</v>
      </c>
      <c r="CN104" s="130" t="b">
        <f>IFERROR(MATCH(D104,'Avtal för korttidsarbete'!$G$13:$G$1012,0),TRUE)</f>
        <v>1</v>
      </c>
      <c r="CO104" s="130" t="b">
        <f t="shared" si="119"/>
        <v>0</v>
      </c>
      <c r="CP104" s="131" t="str" cm="1">
        <f t="array" ref="CP104">IF(CN104=TRUE,"x",INDEX('Avtal för korttidsarbete'!$E$13:$E$1012,$CN104))</f>
        <v>x</v>
      </c>
      <c r="CQ104" s="131" t="str" cm="1">
        <f t="array" ref="CQ104">IF(CN104=TRUE,"x",INDEX('Avtal för korttidsarbete'!$F$13:$F$1012,$CN104))</f>
        <v>x</v>
      </c>
      <c r="CR104" s="130" t="b">
        <f t="shared" si="120"/>
        <v>0</v>
      </c>
      <c r="CS104" s="165">
        <f t="shared" si="139"/>
        <v>0</v>
      </c>
      <c r="CT104" s="165">
        <f t="shared" si="140"/>
        <v>0</v>
      </c>
      <c r="CU104" s="130" t="b">
        <f t="shared" si="121"/>
        <v>0</v>
      </c>
      <c r="CV104" s="131">
        <f t="shared" si="122"/>
        <v>0</v>
      </c>
      <c r="CW104" s="165">
        <f t="shared" si="123"/>
        <v>0</v>
      </c>
      <c r="CX104" s="186" t="b">
        <f>IFERROR(INDEX('Avtal för korttidsarbete'!R:R,MATCH(D104,'Avtal för korttidsarbete'!$G:$G,0)),TRUE)</f>
        <v>1</v>
      </c>
      <c r="CY104" s="165" t="str">
        <f>IF(CX104,"-",INDEX('Avtal för korttidsarbete'!$D:$D,MATCH(D104,'Avtal för korttidsarbete'!$G:$G,0)))</f>
        <v>-</v>
      </c>
      <c r="CZ104" s="131" t="b">
        <f>IFERROR(G104&gt;INDEX(Uppsägningar!E:E,MATCH(C104,Uppsägningar!C:C,0)),FALSE)</f>
        <v>0</v>
      </c>
    </row>
    <row r="105" spans="1:104" s="30" customFormat="1" x14ac:dyDescent="0.25">
      <c r="A105" s="19">
        <v>90</v>
      </c>
      <c r="B105" s="20"/>
      <c r="C105" s="189"/>
      <c r="D105" s="69"/>
      <c r="E105" s="171">
        <f>IFERROR(INDEX(Admin!$C$7:$C$10,MATCH(CY105,TblNivåValTExt,0)),0)</f>
        <v>0</v>
      </c>
      <c r="F105" s="1"/>
      <c r="G105" s="1"/>
      <c r="H105" s="90"/>
      <c r="I105" s="91"/>
      <c r="J105" s="91"/>
      <c r="K105" s="91"/>
      <c r="L105" s="91"/>
      <c r="M105" s="91"/>
      <c r="N105" s="91"/>
      <c r="O105" s="91"/>
      <c r="P105" s="91"/>
      <c r="Q105" s="91"/>
      <c r="R105" s="91"/>
      <c r="S105" s="91"/>
      <c r="T105" s="91"/>
      <c r="U105" s="91"/>
      <c r="V105" s="91"/>
      <c r="W105" s="225">
        <f t="shared" si="78"/>
        <v>0</v>
      </c>
      <c r="X105" s="134" t="str">
        <f t="shared" si="124"/>
        <v/>
      </c>
      <c r="Y105" s="92" t="b">
        <f t="shared" si="79"/>
        <v>0</v>
      </c>
      <c r="Z105" s="92" t="str">
        <f t="shared" si="125"/>
        <v/>
      </c>
      <c r="AA105" s="92" t="b">
        <f t="shared" si="126"/>
        <v>0</v>
      </c>
      <c r="AB105" s="92" t="str">
        <f t="shared" si="127"/>
        <v/>
      </c>
      <c r="AC105" s="13" t="b">
        <f t="shared" si="80"/>
        <v>0</v>
      </c>
      <c r="AD105" s="92" t="str">
        <f t="shared" si="128"/>
        <v/>
      </c>
      <c r="AE105" s="13" t="b">
        <f t="shared" si="129"/>
        <v>0</v>
      </c>
      <c r="AF105" s="92" t="str">
        <f t="shared" si="130"/>
        <v/>
      </c>
      <c r="AG105" s="13" t="b">
        <f t="shared" si="81"/>
        <v>0</v>
      </c>
      <c r="AH105" s="92" t="str">
        <f t="shared" si="131"/>
        <v/>
      </c>
      <c r="AI105" s="35" t="b">
        <f t="shared" si="82"/>
        <v>0</v>
      </c>
      <c r="AJ105" s="92" t="str">
        <f t="shared" si="132"/>
        <v/>
      </c>
      <c r="AK105" s="35" t="b">
        <f t="shared" si="83"/>
        <v>0</v>
      </c>
      <c r="AL105" s="92" t="str">
        <f t="shared" si="84"/>
        <v/>
      </c>
      <c r="AM105" s="35" t="b">
        <f t="shared" si="85"/>
        <v>0</v>
      </c>
      <c r="AN105" s="92" t="str">
        <f t="shared" si="86"/>
        <v/>
      </c>
      <c r="AO105" s="13" t="b">
        <f t="shared" si="87"/>
        <v>0</v>
      </c>
      <c r="AP105" s="92" t="str">
        <f t="shared" si="88"/>
        <v/>
      </c>
      <c r="AQ105" s="14">
        <f t="shared" si="89"/>
        <v>0</v>
      </c>
      <c r="AR105" s="14">
        <f t="shared" si="90"/>
        <v>0</v>
      </c>
      <c r="AS105" s="16">
        <f t="shared" si="145"/>
        <v>0</v>
      </c>
      <c r="AT105" s="16">
        <f t="shared" si="145"/>
        <v>0</v>
      </c>
      <c r="AU105" s="16">
        <f t="shared" si="145"/>
        <v>0</v>
      </c>
      <c r="AV105" s="16">
        <f t="shared" si="145"/>
        <v>0</v>
      </c>
      <c r="AW105" s="16">
        <f t="shared" si="145"/>
        <v>0</v>
      </c>
      <c r="AX105" s="16">
        <f t="shared" si="145"/>
        <v>0</v>
      </c>
      <c r="AY105" s="16">
        <f t="shared" si="145"/>
        <v>0</v>
      </c>
      <c r="AZ105" s="16"/>
      <c r="BA105" s="16"/>
      <c r="BB105" s="93">
        <f t="shared" si="133"/>
        <v>0</v>
      </c>
      <c r="BC105" s="93">
        <f t="shared" si="134"/>
        <v>0</v>
      </c>
      <c r="BD105" s="93">
        <f t="shared" si="135"/>
        <v>0</v>
      </c>
      <c r="BE105" s="158">
        <f t="shared" si="136"/>
        <v>0</v>
      </c>
      <c r="BF105" s="159">
        <f t="shared" si="137"/>
        <v>0</v>
      </c>
      <c r="BG105" s="159">
        <f t="shared" si="91"/>
        <v>0</v>
      </c>
      <c r="BH105" s="159">
        <f t="shared" si="92"/>
        <v>0</v>
      </c>
      <c r="BI105" s="159">
        <f t="shared" si="93"/>
        <v>0</v>
      </c>
      <c r="BJ105" s="159">
        <f t="shared" si="94"/>
        <v>0</v>
      </c>
      <c r="BK105" s="159">
        <f t="shared" si="95"/>
        <v>0</v>
      </c>
      <c r="BL105" s="159">
        <f t="shared" si="96"/>
        <v>0</v>
      </c>
      <c r="BM105" s="159">
        <f t="shared" si="147"/>
        <v>0</v>
      </c>
      <c r="BN105" s="159">
        <f t="shared" si="143"/>
        <v>0</v>
      </c>
      <c r="BO105" s="205" t="b">
        <f t="shared" si="97"/>
        <v>0</v>
      </c>
      <c r="BP105" s="214">
        <f t="shared" si="98"/>
        <v>0</v>
      </c>
      <c r="BQ105" s="160">
        <f t="shared" si="99"/>
        <v>0</v>
      </c>
      <c r="BR105" s="160">
        <f t="shared" si="100"/>
        <v>0</v>
      </c>
      <c r="BS105" s="160">
        <f t="shared" si="101"/>
        <v>0</v>
      </c>
      <c r="BT105" s="160">
        <f t="shared" si="102"/>
        <v>0</v>
      </c>
      <c r="BU105" s="160">
        <f t="shared" si="103"/>
        <v>0</v>
      </c>
      <c r="BV105" s="215">
        <f t="shared" si="104"/>
        <v>0</v>
      </c>
      <c r="BW105" s="217">
        <f t="shared" si="105"/>
        <v>0</v>
      </c>
      <c r="BX105" s="206">
        <f t="shared" si="106"/>
        <v>0</v>
      </c>
      <c r="BY105" s="206">
        <f t="shared" si="107"/>
        <v>0</v>
      </c>
      <c r="BZ105" s="206">
        <f t="shared" si="108"/>
        <v>0</v>
      </c>
      <c r="CA105" s="206">
        <f t="shared" si="109"/>
        <v>0</v>
      </c>
      <c r="CB105" s="206">
        <f t="shared" si="110"/>
        <v>0</v>
      </c>
      <c r="CC105" s="218">
        <f t="shared" si="111"/>
        <v>0</v>
      </c>
      <c r="CD105" s="216" t="e">
        <f t="shared" si="112"/>
        <v>#VALUE!</v>
      </c>
      <c r="CE105" s="94" t="e">
        <f t="shared" si="113"/>
        <v>#VALUE!</v>
      </c>
      <c r="CF105" s="94" t="e">
        <f t="shared" si="114"/>
        <v>#VALUE!</v>
      </c>
      <c r="CG105" s="95" t="e">
        <f t="shared" si="115"/>
        <v>#VALUE!</v>
      </c>
      <c r="CH105" s="95" t="e">
        <f t="shared" si="138"/>
        <v>#VALUE!</v>
      </c>
      <c r="CI105" s="95" t="b">
        <f t="shared" si="141"/>
        <v>0</v>
      </c>
      <c r="CJ105" s="76" t="str">
        <f t="shared" si="116"/>
        <v/>
      </c>
      <c r="CK105" s="94" t="e" cm="1">
        <f t="array" aca="1" ref="CK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CL105" s="94" t="str">
        <f t="shared" si="117"/>
        <v/>
      </c>
      <c r="CM105" s="96" t="b">
        <f t="shared" si="118"/>
        <v>0</v>
      </c>
      <c r="CN105" s="130" t="b">
        <f>IFERROR(MATCH(D105,'Avtal för korttidsarbete'!$G$13:$G$1012,0),TRUE)</f>
        <v>1</v>
      </c>
      <c r="CO105" s="130" t="b">
        <f t="shared" si="119"/>
        <v>0</v>
      </c>
      <c r="CP105" s="131" t="str" cm="1">
        <f t="array" ref="CP105">IF(CN105=TRUE,"x",INDEX('Avtal för korttidsarbete'!$E$13:$E$1012,$CN105))</f>
        <v>x</v>
      </c>
      <c r="CQ105" s="131" t="str" cm="1">
        <f t="array" ref="CQ105">IF(CN105=TRUE,"x",INDEX('Avtal för korttidsarbete'!$F$13:$F$1012,$CN105))</f>
        <v>x</v>
      </c>
      <c r="CR105" s="130" t="b">
        <f t="shared" si="120"/>
        <v>0</v>
      </c>
      <c r="CS105" s="165">
        <f t="shared" si="139"/>
        <v>0</v>
      </c>
      <c r="CT105" s="165">
        <f t="shared" si="140"/>
        <v>0</v>
      </c>
      <c r="CU105" s="130" t="b">
        <f t="shared" si="121"/>
        <v>0</v>
      </c>
      <c r="CV105" s="131">
        <f t="shared" si="122"/>
        <v>0</v>
      </c>
      <c r="CW105" s="165">
        <f t="shared" si="123"/>
        <v>0</v>
      </c>
      <c r="CX105" s="186" t="b">
        <f>IFERROR(INDEX('Avtal för korttidsarbete'!R:R,MATCH(D105,'Avtal för korttidsarbete'!$G:$G,0)),TRUE)</f>
        <v>1</v>
      </c>
      <c r="CY105" s="165" t="str">
        <f>IF(CX105,"-",INDEX('Avtal för korttidsarbete'!$D:$D,MATCH(D105,'Avtal för korttidsarbete'!$G:$G,0)))</f>
        <v>-</v>
      </c>
      <c r="CZ105" s="131" t="b">
        <f>IFERROR(G105&gt;INDEX(Uppsägningar!E:E,MATCH(C105,Uppsägningar!C:C,0)),FALSE)</f>
        <v>0</v>
      </c>
    </row>
    <row r="106" spans="1:104" s="30" customFormat="1" x14ac:dyDescent="0.25">
      <c r="A106" s="19">
        <v>91</v>
      </c>
      <c r="B106" s="20"/>
      <c r="C106" s="189"/>
      <c r="D106" s="69"/>
      <c r="E106" s="171">
        <f>IFERROR(INDEX(Admin!$C$7:$C$10,MATCH(CY106,TblNivåValTExt,0)),0)</f>
        <v>0</v>
      </c>
      <c r="F106" s="1"/>
      <c r="G106" s="1"/>
      <c r="H106" s="90"/>
      <c r="I106" s="91"/>
      <c r="J106" s="91"/>
      <c r="K106" s="91"/>
      <c r="L106" s="91"/>
      <c r="M106" s="91"/>
      <c r="N106" s="91"/>
      <c r="O106" s="91"/>
      <c r="P106" s="91"/>
      <c r="Q106" s="91"/>
      <c r="R106" s="91"/>
      <c r="S106" s="91"/>
      <c r="T106" s="91"/>
      <c r="U106" s="91"/>
      <c r="V106" s="91"/>
      <c r="W106" s="225">
        <f t="shared" si="78"/>
        <v>0</v>
      </c>
      <c r="X106" s="134" t="str">
        <f t="shared" si="124"/>
        <v/>
      </c>
      <c r="Y106" s="92" t="b">
        <f t="shared" si="79"/>
        <v>0</v>
      </c>
      <c r="Z106" s="92" t="str">
        <f t="shared" si="125"/>
        <v/>
      </c>
      <c r="AA106" s="92" t="b">
        <f t="shared" si="126"/>
        <v>0</v>
      </c>
      <c r="AB106" s="92" t="str">
        <f t="shared" si="127"/>
        <v/>
      </c>
      <c r="AC106" s="13" t="b">
        <f t="shared" si="80"/>
        <v>0</v>
      </c>
      <c r="AD106" s="92" t="str">
        <f t="shared" si="128"/>
        <v/>
      </c>
      <c r="AE106" s="13" t="b">
        <f t="shared" si="129"/>
        <v>0</v>
      </c>
      <c r="AF106" s="92" t="str">
        <f t="shared" si="130"/>
        <v/>
      </c>
      <c r="AG106" s="13" t="b">
        <f t="shared" si="81"/>
        <v>0</v>
      </c>
      <c r="AH106" s="92" t="str">
        <f t="shared" si="131"/>
        <v/>
      </c>
      <c r="AI106" s="35" t="b">
        <f t="shared" si="82"/>
        <v>0</v>
      </c>
      <c r="AJ106" s="92" t="str">
        <f t="shared" si="132"/>
        <v/>
      </c>
      <c r="AK106" s="35" t="b">
        <f t="shared" si="83"/>
        <v>0</v>
      </c>
      <c r="AL106" s="92" t="str">
        <f t="shared" si="84"/>
        <v/>
      </c>
      <c r="AM106" s="35" t="b">
        <f t="shared" si="85"/>
        <v>0</v>
      </c>
      <c r="AN106" s="92" t="str">
        <f t="shared" si="86"/>
        <v/>
      </c>
      <c r="AO106" s="13" t="b">
        <f t="shared" si="87"/>
        <v>0</v>
      </c>
      <c r="AP106" s="92" t="str">
        <f t="shared" si="88"/>
        <v/>
      </c>
      <c r="AQ106" s="14">
        <f t="shared" si="89"/>
        <v>0</v>
      </c>
      <c r="AR106" s="14">
        <f t="shared" si="90"/>
        <v>0</v>
      </c>
      <c r="AS106" s="16">
        <f t="shared" ref="AS106:AY115" si="148">IF(OR(AS$11=FALSE,$F106="",MIN($G106,AS$10,$AR106)-MAX($F106,AS$8,$AQ106)&lt;0),0,MIN($G106,AS$10,$AR106)-MAX($F106,AS$8,$AQ106)+1)</f>
        <v>0</v>
      </c>
      <c r="AT106" s="16">
        <f t="shared" si="148"/>
        <v>0</v>
      </c>
      <c r="AU106" s="16">
        <f t="shared" si="148"/>
        <v>0</v>
      </c>
      <c r="AV106" s="16">
        <f t="shared" si="148"/>
        <v>0</v>
      </c>
      <c r="AW106" s="16">
        <f t="shared" si="148"/>
        <v>0</v>
      </c>
      <c r="AX106" s="16">
        <f t="shared" si="148"/>
        <v>0</v>
      </c>
      <c r="AY106" s="16">
        <f t="shared" si="148"/>
        <v>0</v>
      </c>
      <c r="AZ106" s="16"/>
      <c r="BA106" s="16"/>
      <c r="BB106" s="93">
        <f t="shared" si="133"/>
        <v>0</v>
      </c>
      <c r="BC106" s="93">
        <f t="shared" si="134"/>
        <v>0</v>
      </c>
      <c r="BD106" s="93">
        <f t="shared" si="135"/>
        <v>0</v>
      </c>
      <c r="BE106" s="158">
        <f t="shared" si="136"/>
        <v>0</v>
      </c>
      <c r="BF106" s="159">
        <f t="shared" si="137"/>
        <v>0</v>
      </c>
      <c r="BG106" s="159">
        <f t="shared" si="91"/>
        <v>0</v>
      </c>
      <c r="BH106" s="159">
        <f t="shared" si="92"/>
        <v>0</v>
      </c>
      <c r="BI106" s="159">
        <f t="shared" si="93"/>
        <v>0</v>
      </c>
      <c r="BJ106" s="159">
        <f t="shared" si="94"/>
        <v>0</v>
      </c>
      <c r="BK106" s="159">
        <f t="shared" si="95"/>
        <v>0</v>
      </c>
      <c r="BL106" s="159">
        <f t="shared" si="96"/>
        <v>0</v>
      </c>
      <c r="BM106" s="159">
        <f t="shared" si="147"/>
        <v>0</v>
      </c>
      <c r="BN106" s="159">
        <f t="shared" si="143"/>
        <v>0</v>
      </c>
      <c r="BO106" s="205" t="b">
        <f t="shared" si="97"/>
        <v>0</v>
      </c>
      <c r="BP106" s="214">
        <f t="shared" si="98"/>
        <v>0</v>
      </c>
      <c r="BQ106" s="160">
        <f t="shared" si="99"/>
        <v>0</v>
      </c>
      <c r="BR106" s="160">
        <f t="shared" si="100"/>
        <v>0</v>
      </c>
      <c r="BS106" s="160">
        <f t="shared" si="101"/>
        <v>0</v>
      </c>
      <c r="BT106" s="160">
        <f t="shared" si="102"/>
        <v>0</v>
      </c>
      <c r="BU106" s="160">
        <f t="shared" si="103"/>
        <v>0</v>
      </c>
      <c r="BV106" s="215">
        <f t="shared" si="104"/>
        <v>0</v>
      </c>
      <c r="BW106" s="217">
        <f t="shared" si="105"/>
        <v>0</v>
      </c>
      <c r="BX106" s="206">
        <f t="shared" si="106"/>
        <v>0</v>
      </c>
      <c r="BY106" s="206">
        <f t="shared" si="107"/>
        <v>0</v>
      </c>
      <c r="BZ106" s="206">
        <f t="shared" si="108"/>
        <v>0</v>
      </c>
      <c r="CA106" s="206">
        <f t="shared" si="109"/>
        <v>0</v>
      </c>
      <c r="CB106" s="206">
        <f t="shared" si="110"/>
        <v>0</v>
      </c>
      <c r="CC106" s="218">
        <f t="shared" si="111"/>
        <v>0</v>
      </c>
      <c r="CD106" s="216" t="e">
        <f t="shared" si="112"/>
        <v>#VALUE!</v>
      </c>
      <c r="CE106" s="94" t="e">
        <f t="shared" si="113"/>
        <v>#VALUE!</v>
      </c>
      <c r="CF106" s="94" t="e">
        <f t="shared" si="114"/>
        <v>#VALUE!</v>
      </c>
      <c r="CG106" s="95" t="e">
        <f t="shared" si="115"/>
        <v>#VALUE!</v>
      </c>
      <c r="CH106" s="95" t="e">
        <f t="shared" si="138"/>
        <v>#VALUE!</v>
      </c>
      <c r="CI106" s="95" t="b">
        <f t="shared" si="141"/>
        <v>0</v>
      </c>
      <c r="CJ106" s="76" t="str">
        <f t="shared" si="116"/>
        <v/>
      </c>
      <c r="CK106" s="94" t="e" cm="1">
        <f t="array" aca="1" ref="CK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CL106" s="94" t="str">
        <f t="shared" si="117"/>
        <v/>
      </c>
      <c r="CM106" s="96" t="b">
        <f t="shared" si="118"/>
        <v>0</v>
      </c>
      <c r="CN106" s="130" t="b">
        <f>IFERROR(MATCH(D106,'Avtal för korttidsarbete'!$G$13:$G$1012,0),TRUE)</f>
        <v>1</v>
      </c>
      <c r="CO106" s="130" t="b">
        <f t="shared" si="119"/>
        <v>0</v>
      </c>
      <c r="CP106" s="131" t="str" cm="1">
        <f t="array" ref="CP106">IF(CN106=TRUE,"x",INDEX('Avtal för korttidsarbete'!$E$13:$E$1012,$CN106))</f>
        <v>x</v>
      </c>
      <c r="CQ106" s="131" t="str" cm="1">
        <f t="array" ref="CQ106">IF(CN106=TRUE,"x",INDEX('Avtal för korttidsarbete'!$F$13:$F$1012,$CN106))</f>
        <v>x</v>
      </c>
      <c r="CR106" s="130" t="b">
        <f t="shared" si="120"/>
        <v>0</v>
      </c>
      <c r="CS106" s="165">
        <f t="shared" si="139"/>
        <v>0</v>
      </c>
      <c r="CT106" s="165">
        <f t="shared" si="140"/>
        <v>0</v>
      </c>
      <c r="CU106" s="130" t="b">
        <f t="shared" si="121"/>
        <v>0</v>
      </c>
      <c r="CV106" s="131">
        <f t="shared" si="122"/>
        <v>0</v>
      </c>
      <c r="CW106" s="165">
        <f t="shared" si="123"/>
        <v>0</v>
      </c>
      <c r="CX106" s="186" t="b">
        <f>IFERROR(INDEX('Avtal för korttidsarbete'!R:R,MATCH(D106,'Avtal för korttidsarbete'!$G:$G,0)),TRUE)</f>
        <v>1</v>
      </c>
      <c r="CY106" s="165" t="str">
        <f>IF(CX106,"-",INDEX('Avtal för korttidsarbete'!$D:$D,MATCH(D106,'Avtal för korttidsarbete'!$G:$G,0)))</f>
        <v>-</v>
      </c>
      <c r="CZ106" s="131" t="b">
        <f>IFERROR(G106&gt;INDEX(Uppsägningar!E:E,MATCH(C106,Uppsägningar!C:C,0)),FALSE)</f>
        <v>0</v>
      </c>
    </row>
    <row r="107" spans="1:104" s="30" customFormat="1" x14ac:dyDescent="0.25">
      <c r="A107" s="19">
        <v>92</v>
      </c>
      <c r="B107" s="20"/>
      <c r="C107" s="189"/>
      <c r="D107" s="69"/>
      <c r="E107" s="171">
        <f>IFERROR(INDEX(Admin!$C$7:$C$10,MATCH(CY107,TblNivåValTExt,0)),0)</f>
        <v>0</v>
      </c>
      <c r="F107" s="1"/>
      <c r="G107" s="1"/>
      <c r="H107" s="90"/>
      <c r="I107" s="91"/>
      <c r="J107" s="91"/>
      <c r="K107" s="91"/>
      <c r="L107" s="91"/>
      <c r="M107" s="91"/>
      <c r="N107" s="91"/>
      <c r="O107" s="91"/>
      <c r="P107" s="91"/>
      <c r="Q107" s="91"/>
      <c r="R107" s="91"/>
      <c r="S107" s="91"/>
      <c r="T107" s="91"/>
      <c r="U107" s="91"/>
      <c r="V107" s="91"/>
      <c r="W107" s="225">
        <f t="shared" si="78"/>
        <v>0</v>
      </c>
      <c r="X107" s="134" t="str">
        <f t="shared" si="124"/>
        <v/>
      </c>
      <c r="Y107" s="92" t="b">
        <f t="shared" si="79"/>
        <v>0</v>
      </c>
      <c r="Z107" s="92" t="str">
        <f t="shared" si="125"/>
        <v/>
      </c>
      <c r="AA107" s="92" t="b">
        <f t="shared" si="126"/>
        <v>0</v>
      </c>
      <c r="AB107" s="92" t="str">
        <f t="shared" si="127"/>
        <v/>
      </c>
      <c r="AC107" s="13" t="b">
        <f t="shared" si="80"/>
        <v>0</v>
      </c>
      <c r="AD107" s="92" t="str">
        <f t="shared" si="128"/>
        <v/>
      </c>
      <c r="AE107" s="13" t="b">
        <f t="shared" si="129"/>
        <v>0</v>
      </c>
      <c r="AF107" s="92" t="str">
        <f t="shared" si="130"/>
        <v/>
      </c>
      <c r="AG107" s="13" t="b">
        <f t="shared" si="81"/>
        <v>0</v>
      </c>
      <c r="AH107" s="92" t="str">
        <f t="shared" si="131"/>
        <v/>
      </c>
      <c r="AI107" s="35" t="b">
        <f t="shared" si="82"/>
        <v>0</v>
      </c>
      <c r="AJ107" s="92" t="str">
        <f t="shared" si="132"/>
        <v/>
      </c>
      <c r="AK107" s="35" t="b">
        <f t="shared" si="83"/>
        <v>0</v>
      </c>
      <c r="AL107" s="92" t="str">
        <f t="shared" si="84"/>
        <v/>
      </c>
      <c r="AM107" s="35" t="b">
        <f t="shared" si="85"/>
        <v>0</v>
      </c>
      <c r="AN107" s="92" t="str">
        <f t="shared" si="86"/>
        <v/>
      </c>
      <c r="AO107" s="13" t="b">
        <f t="shared" si="87"/>
        <v>0</v>
      </c>
      <c r="AP107" s="92" t="str">
        <f t="shared" si="88"/>
        <v/>
      </c>
      <c r="AQ107" s="14">
        <f t="shared" si="89"/>
        <v>0</v>
      </c>
      <c r="AR107" s="14">
        <f t="shared" si="90"/>
        <v>0</v>
      </c>
      <c r="AS107" s="16">
        <f t="shared" si="148"/>
        <v>0</v>
      </c>
      <c r="AT107" s="16">
        <f t="shared" si="148"/>
        <v>0</v>
      </c>
      <c r="AU107" s="16">
        <f t="shared" si="148"/>
        <v>0</v>
      </c>
      <c r="AV107" s="16">
        <f t="shared" si="148"/>
        <v>0</v>
      </c>
      <c r="AW107" s="16">
        <f t="shared" si="148"/>
        <v>0</v>
      </c>
      <c r="AX107" s="16">
        <f t="shared" si="148"/>
        <v>0</v>
      </c>
      <c r="AY107" s="16">
        <f t="shared" si="148"/>
        <v>0</v>
      </c>
      <c r="AZ107" s="16"/>
      <c r="BA107" s="16"/>
      <c r="BB107" s="93">
        <f t="shared" si="133"/>
        <v>0</v>
      </c>
      <c r="BC107" s="93">
        <f t="shared" si="134"/>
        <v>0</v>
      </c>
      <c r="BD107" s="93">
        <f t="shared" si="135"/>
        <v>0</v>
      </c>
      <c r="BE107" s="158">
        <f t="shared" si="136"/>
        <v>0</v>
      </c>
      <c r="BF107" s="159">
        <f t="shared" si="137"/>
        <v>0</v>
      </c>
      <c r="BG107" s="159">
        <f t="shared" si="91"/>
        <v>0</v>
      </c>
      <c r="BH107" s="159">
        <f t="shared" si="92"/>
        <v>0</v>
      </c>
      <c r="BI107" s="159">
        <f t="shared" si="93"/>
        <v>0</v>
      </c>
      <c r="BJ107" s="159">
        <f t="shared" si="94"/>
        <v>0</v>
      </c>
      <c r="BK107" s="159">
        <f t="shared" si="95"/>
        <v>0</v>
      </c>
      <c r="BL107" s="159">
        <f t="shared" si="96"/>
        <v>0</v>
      </c>
      <c r="BM107" s="159">
        <f t="shared" si="147"/>
        <v>0</v>
      </c>
      <c r="BN107" s="159">
        <f t="shared" si="143"/>
        <v>0</v>
      </c>
      <c r="BO107" s="205" t="b">
        <f t="shared" si="97"/>
        <v>0</v>
      </c>
      <c r="BP107" s="214">
        <f t="shared" si="98"/>
        <v>0</v>
      </c>
      <c r="BQ107" s="160">
        <f t="shared" si="99"/>
        <v>0</v>
      </c>
      <c r="BR107" s="160">
        <f t="shared" si="100"/>
        <v>0</v>
      </c>
      <c r="BS107" s="160">
        <f t="shared" si="101"/>
        <v>0</v>
      </c>
      <c r="BT107" s="160">
        <f t="shared" si="102"/>
        <v>0</v>
      </c>
      <c r="BU107" s="160">
        <f t="shared" si="103"/>
        <v>0</v>
      </c>
      <c r="BV107" s="215">
        <f t="shared" si="104"/>
        <v>0</v>
      </c>
      <c r="BW107" s="217">
        <f t="shared" si="105"/>
        <v>0</v>
      </c>
      <c r="BX107" s="206">
        <f t="shared" si="106"/>
        <v>0</v>
      </c>
      <c r="BY107" s="206">
        <f t="shared" si="107"/>
        <v>0</v>
      </c>
      <c r="BZ107" s="206">
        <f t="shared" si="108"/>
        <v>0</v>
      </c>
      <c r="CA107" s="206">
        <f t="shared" si="109"/>
        <v>0</v>
      </c>
      <c r="CB107" s="206">
        <f t="shared" si="110"/>
        <v>0</v>
      </c>
      <c r="CC107" s="218">
        <f t="shared" si="111"/>
        <v>0</v>
      </c>
      <c r="CD107" s="216" t="e">
        <f t="shared" si="112"/>
        <v>#VALUE!</v>
      </c>
      <c r="CE107" s="94" t="e">
        <f t="shared" si="113"/>
        <v>#VALUE!</v>
      </c>
      <c r="CF107" s="94" t="e">
        <f t="shared" si="114"/>
        <v>#VALUE!</v>
      </c>
      <c r="CG107" s="95" t="e">
        <f t="shared" si="115"/>
        <v>#VALUE!</v>
      </c>
      <c r="CH107" s="95" t="e">
        <f t="shared" si="138"/>
        <v>#VALUE!</v>
      </c>
      <c r="CI107" s="95" t="b">
        <f t="shared" si="141"/>
        <v>0</v>
      </c>
      <c r="CJ107" s="76" t="str">
        <f t="shared" si="116"/>
        <v/>
      </c>
      <c r="CK107" s="94" t="e" cm="1">
        <f t="array" aca="1" ref="CK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CL107" s="94" t="str">
        <f t="shared" si="117"/>
        <v/>
      </c>
      <c r="CM107" s="96" t="b">
        <f t="shared" si="118"/>
        <v>0</v>
      </c>
      <c r="CN107" s="130" t="b">
        <f>IFERROR(MATCH(D107,'Avtal för korttidsarbete'!$G$13:$G$1012,0),TRUE)</f>
        <v>1</v>
      </c>
      <c r="CO107" s="130" t="b">
        <f t="shared" si="119"/>
        <v>0</v>
      </c>
      <c r="CP107" s="131" t="str" cm="1">
        <f t="array" ref="CP107">IF(CN107=TRUE,"x",INDEX('Avtal för korttidsarbete'!$E$13:$E$1012,$CN107))</f>
        <v>x</v>
      </c>
      <c r="CQ107" s="131" t="str" cm="1">
        <f t="array" ref="CQ107">IF(CN107=TRUE,"x",INDEX('Avtal för korttidsarbete'!$F$13:$F$1012,$CN107))</f>
        <v>x</v>
      </c>
      <c r="CR107" s="130" t="b">
        <f t="shared" si="120"/>
        <v>0</v>
      </c>
      <c r="CS107" s="165">
        <f t="shared" si="139"/>
        <v>0</v>
      </c>
      <c r="CT107" s="165">
        <f t="shared" si="140"/>
        <v>0</v>
      </c>
      <c r="CU107" s="130" t="b">
        <f t="shared" si="121"/>
        <v>0</v>
      </c>
      <c r="CV107" s="131">
        <f t="shared" si="122"/>
        <v>0</v>
      </c>
      <c r="CW107" s="165">
        <f t="shared" si="123"/>
        <v>0</v>
      </c>
      <c r="CX107" s="186" t="b">
        <f>IFERROR(INDEX('Avtal för korttidsarbete'!R:R,MATCH(D107,'Avtal för korttidsarbete'!$G:$G,0)),TRUE)</f>
        <v>1</v>
      </c>
      <c r="CY107" s="165" t="str">
        <f>IF(CX107,"-",INDEX('Avtal för korttidsarbete'!$D:$D,MATCH(D107,'Avtal för korttidsarbete'!$G:$G,0)))</f>
        <v>-</v>
      </c>
      <c r="CZ107" s="131" t="b">
        <f>IFERROR(G107&gt;INDEX(Uppsägningar!E:E,MATCH(C107,Uppsägningar!C:C,0)),FALSE)</f>
        <v>0</v>
      </c>
    </row>
    <row r="108" spans="1:104" s="30" customFormat="1" x14ac:dyDescent="0.25">
      <c r="A108" s="19">
        <v>93</v>
      </c>
      <c r="B108" s="20"/>
      <c r="C108" s="189"/>
      <c r="D108" s="69"/>
      <c r="E108" s="171">
        <f>IFERROR(INDEX(Admin!$C$7:$C$10,MATCH(CY108,TblNivåValTExt,0)),0)</f>
        <v>0</v>
      </c>
      <c r="F108" s="1"/>
      <c r="G108" s="1"/>
      <c r="H108" s="90"/>
      <c r="I108" s="91"/>
      <c r="J108" s="91"/>
      <c r="K108" s="91"/>
      <c r="L108" s="91"/>
      <c r="M108" s="91"/>
      <c r="N108" s="91"/>
      <c r="O108" s="91"/>
      <c r="P108" s="91"/>
      <c r="Q108" s="91"/>
      <c r="R108" s="91"/>
      <c r="S108" s="91"/>
      <c r="T108" s="91"/>
      <c r="U108" s="91"/>
      <c r="V108" s="91"/>
      <c r="W108" s="225">
        <f t="shared" si="78"/>
        <v>0</v>
      </c>
      <c r="X108" s="134" t="str">
        <f t="shared" si="124"/>
        <v/>
      </c>
      <c r="Y108" s="92" t="b">
        <f t="shared" si="79"/>
        <v>0</v>
      </c>
      <c r="Z108" s="92" t="str">
        <f t="shared" si="125"/>
        <v/>
      </c>
      <c r="AA108" s="92" t="b">
        <f t="shared" si="126"/>
        <v>0</v>
      </c>
      <c r="AB108" s="92" t="str">
        <f t="shared" si="127"/>
        <v/>
      </c>
      <c r="AC108" s="13" t="b">
        <f t="shared" si="80"/>
        <v>0</v>
      </c>
      <c r="AD108" s="92" t="str">
        <f t="shared" si="128"/>
        <v/>
      </c>
      <c r="AE108" s="13" t="b">
        <f t="shared" si="129"/>
        <v>0</v>
      </c>
      <c r="AF108" s="92" t="str">
        <f t="shared" si="130"/>
        <v/>
      </c>
      <c r="AG108" s="13" t="b">
        <f t="shared" si="81"/>
        <v>0</v>
      </c>
      <c r="AH108" s="92" t="str">
        <f t="shared" si="131"/>
        <v/>
      </c>
      <c r="AI108" s="35" t="b">
        <f t="shared" si="82"/>
        <v>0</v>
      </c>
      <c r="AJ108" s="92" t="str">
        <f t="shared" si="132"/>
        <v/>
      </c>
      <c r="AK108" s="35" t="b">
        <f t="shared" si="83"/>
        <v>0</v>
      </c>
      <c r="AL108" s="92" t="str">
        <f t="shared" si="84"/>
        <v/>
      </c>
      <c r="AM108" s="35" t="b">
        <f t="shared" si="85"/>
        <v>0</v>
      </c>
      <c r="AN108" s="92" t="str">
        <f t="shared" si="86"/>
        <v/>
      </c>
      <c r="AO108" s="13" t="b">
        <f t="shared" si="87"/>
        <v>0</v>
      </c>
      <c r="AP108" s="92" t="str">
        <f t="shared" si="88"/>
        <v/>
      </c>
      <c r="AQ108" s="14">
        <f t="shared" si="89"/>
        <v>0</v>
      </c>
      <c r="AR108" s="14">
        <f t="shared" si="90"/>
        <v>0</v>
      </c>
      <c r="AS108" s="16">
        <f t="shared" si="148"/>
        <v>0</v>
      </c>
      <c r="AT108" s="16">
        <f t="shared" si="148"/>
        <v>0</v>
      </c>
      <c r="AU108" s="16">
        <f t="shared" si="148"/>
        <v>0</v>
      </c>
      <c r="AV108" s="16">
        <f t="shared" si="148"/>
        <v>0</v>
      </c>
      <c r="AW108" s="16">
        <f t="shared" si="148"/>
        <v>0</v>
      </c>
      <c r="AX108" s="16">
        <f t="shared" si="148"/>
        <v>0</v>
      </c>
      <c r="AY108" s="16">
        <f t="shared" si="148"/>
        <v>0</v>
      </c>
      <c r="AZ108" s="16"/>
      <c r="BA108" s="16"/>
      <c r="BB108" s="93">
        <f t="shared" si="133"/>
        <v>0</v>
      </c>
      <c r="BC108" s="93">
        <f t="shared" si="134"/>
        <v>0</v>
      </c>
      <c r="BD108" s="93">
        <f t="shared" si="135"/>
        <v>0</v>
      </c>
      <c r="BE108" s="158">
        <f t="shared" si="136"/>
        <v>0</v>
      </c>
      <c r="BF108" s="159">
        <f t="shared" si="137"/>
        <v>0</v>
      </c>
      <c r="BG108" s="159">
        <f t="shared" si="91"/>
        <v>0</v>
      </c>
      <c r="BH108" s="159">
        <f t="shared" si="92"/>
        <v>0</v>
      </c>
      <c r="BI108" s="159">
        <f t="shared" si="93"/>
        <v>0</v>
      </c>
      <c r="BJ108" s="159">
        <f t="shared" si="94"/>
        <v>0</v>
      </c>
      <c r="BK108" s="159">
        <f t="shared" si="95"/>
        <v>0</v>
      </c>
      <c r="BL108" s="159">
        <f t="shared" si="96"/>
        <v>0</v>
      </c>
      <c r="BM108" s="159">
        <f t="shared" si="147"/>
        <v>0</v>
      </c>
      <c r="BN108" s="159">
        <f t="shared" si="143"/>
        <v>0</v>
      </c>
      <c r="BO108" s="205" t="b">
        <f t="shared" si="97"/>
        <v>0</v>
      </c>
      <c r="BP108" s="214">
        <f t="shared" si="98"/>
        <v>0</v>
      </c>
      <c r="BQ108" s="160">
        <f t="shared" si="99"/>
        <v>0</v>
      </c>
      <c r="BR108" s="160">
        <f t="shared" si="100"/>
        <v>0</v>
      </c>
      <c r="BS108" s="160">
        <f t="shared" si="101"/>
        <v>0</v>
      </c>
      <c r="BT108" s="160">
        <f t="shared" si="102"/>
        <v>0</v>
      </c>
      <c r="BU108" s="160">
        <f t="shared" si="103"/>
        <v>0</v>
      </c>
      <c r="BV108" s="215">
        <f t="shared" si="104"/>
        <v>0</v>
      </c>
      <c r="BW108" s="217">
        <f t="shared" si="105"/>
        <v>0</v>
      </c>
      <c r="BX108" s="206">
        <f t="shared" si="106"/>
        <v>0</v>
      </c>
      <c r="BY108" s="206">
        <f t="shared" si="107"/>
        <v>0</v>
      </c>
      <c r="BZ108" s="206">
        <f t="shared" si="108"/>
        <v>0</v>
      </c>
      <c r="CA108" s="206">
        <f t="shared" si="109"/>
        <v>0</v>
      </c>
      <c r="CB108" s="206">
        <f t="shared" si="110"/>
        <v>0</v>
      </c>
      <c r="CC108" s="218">
        <f t="shared" si="111"/>
        <v>0</v>
      </c>
      <c r="CD108" s="216" t="e">
        <f t="shared" si="112"/>
        <v>#VALUE!</v>
      </c>
      <c r="CE108" s="94" t="e">
        <f t="shared" si="113"/>
        <v>#VALUE!</v>
      </c>
      <c r="CF108" s="94" t="e">
        <f t="shared" si="114"/>
        <v>#VALUE!</v>
      </c>
      <c r="CG108" s="95" t="e">
        <f t="shared" si="115"/>
        <v>#VALUE!</v>
      </c>
      <c r="CH108" s="95" t="e">
        <f t="shared" si="138"/>
        <v>#VALUE!</v>
      </c>
      <c r="CI108" s="95" t="b">
        <f t="shared" si="141"/>
        <v>0</v>
      </c>
      <c r="CJ108" s="76" t="str">
        <f t="shared" si="116"/>
        <v/>
      </c>
      <c r="CK108" s="94" t="e" cm="1">
        <f t="array" aca="1" ref="CK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CL108" s="94" t="str">
        <f t="shared" si="117"/>
        <v/>
      </c>
      <c r="CM108" s="96" t="b">
        <f t="shared" si="118"/>
        <v>0</v>
      </c>
      <c r="CN108" s="130" t="b">
        <f>IFERROR(MATCH(D108,'Avtal för korttidsarbete'!$G$13:$G$1012,0),TRUE)</f>
        <v>1</v>
      </c>
      <c r="CO108" s="130" t="b">
        <f t="shared" si="119"/>
        <v>0</v>
      </c>
      <c r="CP108" s="131" t="str" cm="1">
        <f t="array" ref="CP108">IF(CN108=TRUE,"x",INDEX('Avtal för korttidsarbete'!$E$13:$E$1012,$CN108))</f>
        <v>x</v>
      </c>
      <c r="CQ108" s="131" t="str" cm="1">
        <f t="array" ref="CQ108">IF(CN108=TRUE,"x",INDEX('Avtal för korttidsarbete'!$F$13:$F$1012,$CN108))</f>
        <v>x</v>
      </c>
      <c r="CR108" s="130" t="b">
        <f t="shared" si="120"/>
        <v>0</v>
      </c>
      <c r="CS108" s="165">
        <f t="shared" si="139"/>
        <v>0</v>
      </c>
      <c r="CT108" s="165">
        <f t="shared" si="140"/>
        <v>0</v>
      </c>
      <c r="CU108" s="130" t="b">
        <f t="shared" si="121"/>
        <v>0</v>
      </c>
      <c r="CV108" s="131">
        <f t="shared" si="122"/>
        <v>0</v>
      </c>
      <c r="CW108" s="165">
        <f t="shared" si="123"/>
        <v>0</v>
      </c>
      <c r="CX108" s="186" t="b">
        <f>IFERROR(INDEX('Avtal för korttidsarbete'!R:R,MATCH(D108,'Avtal för korttidsarbete'!$G:$G,0)),TRUE)</f>
        <v>1</v>
      </c>
      <c r="CY108" s="165" t="str">
        <f>IF(CX108,"-",INDEX('Avtal för korttidsarbete'!$D:$D,MATCH(D108,'Avtal för korttidsarbete'!$G:$G,0)))</f>
        <v>-</v>
      </c>
      <c r="CZ108" s="131" t="b">
        <f>IFERROR(G108&gt;INDEX(Uppsägningar!E:E,MATCH(C108,Uppsägningar!C:C,0)),FALSE)</f>
        <v>0</v>
      </c>
    </row>
    <row r="109" spans="1:104" s="30" customFormat="1" x14ac:dyDescent="0.25">
      <c r="A109" s="19">
        <v>94</v>
      </c>
      <c r="B109" s="20"/>
      <c r="C109" s="189"/>
      <c r="D109" s="69"/>
      <c r="E109" s="171">
        <f>IFERROR(INDEX(Admin!$C$7:$C$10,MATCH(CY109,TblNivåValTExt,0)),0)</f>
        <v>0</v>
      </c>
      <c r="F109" s="1"/>
      <c r="G109" s="1"/>
      <c r="H109" s="90"/>
      <c r="I109" s="91"/>
      <c r="J109" s="91"/>
      <c r="K109" s="91"/>
      <c r="L109" s="91"/>
      <c r="M109" s="91"/>
      <c r="N109" s="91"/>
      <c r="O109" s="91"/>
      <c r="P109" s="91"/>
      <c r="Q109" s="91"/>
      <c r="R109" s="91"/>
      <c r="S109" s="91"/>
      <c r="T109" s="91"/>
      <c r="U109" s="91"/>
      <c r="V109" s="91"/>
      <c r="W109" s="225">
        <f t="shared" si="78"/>
        <v>0</v>
      </c>
      <c r="X109" s="134" t="str">
        <f t="shared" si="124"/>
        <v/>
      </c>
      <c r="Y109" s="92" t="b">
        <f t="shared" si="79"/>
        <v>0</v>
      </c>
      <c r="Z109" s="92" t="str">
        <f t="shared" si="125"/>
        <v/>
      </c>
      <c r="AA109" s="92" t="b">
        <f t="shared" si="126"/>
        <v>0</v>
      </c>
      <c r="AB109" s="92" t="str">
        <f t="shared" si="127"/>
        <v/>
      </c>
      <c r="AC109" s="13" t="b">
        <f t="shared" si="80"/>
        <v>0</v>
      </c>
      <c r="AD109" s="92" t="str">
        <f t="shared" si="128"/>
        <v/>
      </c>
      <c r="AE109" s="13" t="b">
        <f t="shared" si="129"/>
        <v>0</v>
      </c>
      <c r="AF109" s="92" t="str">
        <f t="shared" si="130"/>
        <v/>
      </c>
      <c r="AG109" s="13" t="b">
        <f t="shared" si="81"/>
        <v>0</v>
      </c>
      <c r="AH109" s="92" t="str">
        <f t="shared" si="131"/>
        <v/>
      </c>
      <c r="AI109" s="35" t="b">
        <f t="shared" si="82"/>
        <v>0</v>
      </c>
      <c r="AJ109" s="92" t="str">
        <f t="shared" si="132"/>
        <v/>
      </c>
      <c r="AK109" s="35" t="b">
        <f t="shared" si="83"/>
        <v>0</v>
      </c>
      <c r="AL109" s="92" t="str">
        <f t="shared" si="84"/>
        <v/>
      </c>
      <c r="AM109" s="35" t="b">
        <f t="shared" si="85"/>
        <v>0</v>
      </c>
      <c r="AN109" s="92" t="str">
        <f t="shared" si="86"/>
        <v/>
      </c>
      <c r="AO109" s="13" t="b">
        <f t="shared" si="87"/>
        <v>0</v>
      </c>
      <c r="AP109" s="92" t="str">
        <f t="shared" si="88"/>
        <v/>
      </c>
      <c r="AQ109" s="14">
        <f t="shared" si="89"/>
        <v>0</v>
      </c>
      <c r="AR109" s="14">
        <f t="shared" si="90"/>
        <v>0</v>
      </c>
      <c r="AS109" s="16">
        <f t="shared" si="148"/>
        <v>0</v>
      </c>
      <c r="AT109" s="16">
        <f t="shared" si="148"/>
        <v>0</v>
      </c>
      <c r="AU109" s="16">
        <f t="shared" si="148"/>
        <v>0</v>
      </c>
      <c r="AV109" s="16">
        <f t="shared" si="148"/>
        <v>0</v>
      </c>
      <c r="AW109" s="16">
        <f t="shared" si="148"/>
        <v>0</v>
      </c>
      <c r="AX109" s="16">
        <f t="shared" si="148"/>
        <v>0</v>
      </c>
      <c r="AY109" s="16">
        <f t="shared" si="148"/>
        <v>0</v>
      </c>
      <c r="AZ109" s="16"/>
      <c r="BA109" s="16"/>
      <c r="BB109" s="93">
        <f t="shared" si="133"/>
        <v>0</v>
      </c>
      <c r="BC109" s="93">
        <f t="shared" si="134"/>
        <v>0</v>
      </c>
      <c r="BD109" s="93">
        <f t="shared" si="135"/>
        <v>0</v>
      </c>
      <c r="BE109" s="158">
        <f t="shared" si="136"/>
        <v>0</v>
      </c>
      <c r="BF109" s="159">
        <f t="shared" si="137"/>
        <v>0</v>
      </c>
      <c r="BG109" s="159">
        <f t="shared" si="91"/>
        <v>0</v>
      </c>
      <c r="BH109" s="159">
        <f t="shared" si="92"/>
        <v>0</v>
      </c>
      <c r="BI109" s="159">
        <f t="shared" si="93"/>
        <v>0</v>
      </c>
      <c r="BJ109" s="159">
        <f t="shared" si="94"/>
        <v>0</v>
      </c>
      <c r="BK109" s="159">
        <f t="shared" si="95"/>
        <v>0</v>
      </c>
      <c r="BL109" s="159">
        <f t="shared" si="96"/>
        <v>0</v>
      </c>
      <c r="BM109" s="159">
        <f t="shared" si="147"/>
        <v>0</v>
      </c>
      <c r="BN109" s="159">
        <f t="shared" si="143"/>
        <v>0</v>
      </c>
      <c r="BO109" s="205" t="b">
        <f t="shared" si="97"/>
        <v>0</v>
      </c>
      <c r="BP109" s="214">
        <f t="shared" si="98"/>
        <v>0</v>
      </c>
      <c r="BQ109" s="160">
        <f t="shared" si="99"/>
        <v>0</v>
      </c>
      <c r="BR109" s="160">
        <f t="shared" si="100"/>
        <v>0</v>
      </c>
      <c r="BS109" s="160">
        <f t="shared" si="101"/>
        <v>0</v>
      </c>
      <c r="BT109" s="160">
        <f t="shared" si="102"/>
        <v>0</v>
      </c>
      <c r="BU109" s="160">
        <f t="shared" si="103"/>
        <v>0</v>
      </c>
      <c r="BV109" s="215">
        <f t="shared" si="104"/>
        <v>0</v>
      </c>
      <c r="BW109" s="217">
        <f t="shared" si="105"/>
        <v>0</v>
      </c>
      <c r="BX109" s="206">
        <f t="shared" si="106"/>
        <v>0</v>
      </c>
      <c r="BY109" s="206">
        <f t="shared" si="107"/>
        <v>0</v>
      </c>
      <c r="BZ109" s="206">
        <f t="shared" si="108"/>
        <v>0</v>
      </c>
      <c r="CA109" s="206">
        <f t="shared" si="109"/>
        <v>0</v>
      </c>
      <c r="CB109" s="206">
        <f t="shared" si="110"/>
        <v>0</v>
      </c>
      <c r="CC109" s="218">
        <f t="shared" si="111"/>
        <v>0</v>
      </c>
      <c r="CD109" s="216" t="e">
        <f t="shared" si="112"/>
        <v>#VALUE!</v>
      </c>
      <c r="CE109" s="94" t="e">
        <f t="shared" si="113"/>
        <v>#VALUE!</v>
      </c>
      <c r="CF109" s="94" t="e">
        <f t="shared" si="114"/>
        <v>#VALUE!</v>
      </c>
      <c r="CG109" s="95" t="e">
        <f t="shared" si="115"/>
        <v>#VALUE!</v>
      </c>
      <c r="CH109" s="95" t="e">
        <f t="shared" si="138"/>
        <v>#VALUE!</v>
      </c>
      <c r="CI109" s="95" t="b">
        <f t="shared" si="141"/>
        <v>0</v>
      </c>
      <c r="CJ109" s="76" t="str">
        <f t="shared" si="116"/>
        <v/>
      </c>
      <c r="CK109" s="94" t="e" cm="1">
        <f t="array" aca="1" ref="CK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CL109" s="94" t="str">
        <f t="shared" si="117"/>
        <v/>
      </c>
      <c r="CM109" s="96" t="b">
        <f t="shared" si="118"/>
        <v>0</v>
      </c>
      <c r="CN109" s="130" t="b">
        <f>IFERROR(MATCH(D109,'Avtal för korttidsarbete'!$G$13:$G$1012,0),TRUE)</f>
        <v>1</v>
      </c>
      <c r="CO109" s="130" t="b">
        <f t="shared" si="119"/>
        <v>0</v>
      </c>
      <c r="CP109" s="131" t="str" cm="1">
        <f t="array" ref="CP109">IF(CN109=TRUE,"x",INDEX('Avtal för korttidsarbete'!$E$13:$E$1012,$CN109))</f>
        <v>x</v>
      </c>
      <c r="CQ109" s="131" t="str" cm="1">
        <f t="array" ref="CQ109">IF(CN109=TRUE,"x",INDEX('Avtal för korttidsarbete'!$F$13:$F$1012,$CN109))</f>
        <v>x</v>
      </c>
      <c r="CR109" s="130" t="b">
        <f t="shared" si="120"/>
        <v>0</v>
      </c>
      <c r="CS109" s="165">
        <f t="shared" si="139"/>
        <v>0</v>
      </c>
      <c r="CT109" s="165">
        <f t="shared" si="140"/>
        <v>0</v>
      </c>
      <c r="CU109" s="130" t="b">
        <f t="shared" si="121"/>
        <v>0</v>
      </c>
      <c r="CV109" s="131">
        <f t="shared" si="122"/>
        <v>0</v>
      </c>
      <c r="CW109" s="165">
        <f t="shared" si="123"/>
        <v>0</v>
      </c>
      <c r="CX109" s="186" t="b">
        <f>IFERROR(INDEX('Avtal för korttidsarbete'!R:R,MATCH(D109,'Avtal för korttidsarbete'!$G:$G,0)),TRUE)</f>
        <v>1</v>
      </c>
      <c r="CY109" s="165" t="str">
        <f>IF(CX109,"-",INDEX('Avtal för korttidsarbete'!$D:$D,MATCH(D109,'Avtal för korttidsarbete'!$G:$G,0)))</f>
        <v>-</v>
      </c>
      <c r="CZ109" s="131" t="b">
        <f>IFERROR(G109&gt;INDEX(Uppsägningar!E:E,MATCH(C109,Uppsägningar!C:C,0)),FALSE)</f>
        <v>0</v>
      </c>
    </row>
    <row r="110" spans="1:104" s="30" customFormat="1" x14ac:dyDescent="0.25">
      <c r="A110" s="19">
        <v>95</v>
      </c>
      <c r="B110" s="20"/>
      <c r="C110" s="189"/>
      <c r="D110" s="69"/>
      <c r="E110" s="171">
        <f>IFERROR(INDEX(Admin!$C$7:$C$10,MATCH(CY110,TblNivåValTExt,0)),0)</f>
        <v>0</v>
      </c>
      <c r="F110" s="1"/>
      <c r="G110" s="1"/>
      <c r="H110" s="90"/>
      <c r="I110" s="91"/>
      <c r="J110" s="91"/>
      <c r="K110" s="91"/>
      <c r="L110" s="91"/>
      <c r="M110" s="91"/>
      <c r="N110" s="91"/>
      <c r="O110" s="91"/>
      <c r="P110" s="91"/>
      <c r="Q110" s="91"/>
      <c r="R110" s="91"/>
      <c r="S110" s="91"/>
      <c r="T110" s="91"/>
      <c r="U110" s="91"/>
      <c r="V110" s="91"/>
      <c r="W110" s="225">
        <f t="shared" si="78"/>
        <v>0</v>
      </c>
      <c r="X110" s="134" t="str">
        <f t="shared" si="124"/>
        <v/>
      </c>
      <c r="Y110" s="92" t="b">
        <f t="shared" si="79"/>
        <v>0</v>
      </c>
      <c r="Z110" s="92" t="str">
        <f t="shared" si="125"/>
        <v/>
      </c>
      <c r="AA110" s="92" t="b">
        <f t="shared" si="126"/>
        <v>0</v>
      </c>
      <c r="AB110" s="92" t="str">
        <f t="shared" si="127"/>
        <v/>
      </c>
      <c r="AC110" s="13" t="b">
        <f t="shared" si="80"/>
        <v>0</v>
      </c>
      <c r="AD110" s="92" t="str">
        <f t="shared" si="128"/>
        <v/>
      </c>
      <c r="AE110" s="13" t="b">
        <f t="shared" si="129"/>
        <v>0</v>
      </c>
      <c r="AF110" s="92" t="str">
        <f t="shared" si="130"/>
        <v/>
      </c>
      <c r="AG110" s="13" t="b">
        <f t="shared" si="81"/>
        <v>0</v>
      </c>
      <c r="AH110" s="92" t="str">
        <f t="shared" si="131"/>
        <v/>
      </c>
      <c r="AI110" s="35" t="b">
        <f t="shared" si="82"/>
        <v>0</v>
      </c>
      <c r="AJ110" s="92" t="str">
        <f t="shared" si="132"/>
        <v/>
      </c>
      <c r="AK110" s="35" t="b">
        <f t="shared" si="83"/>
        <v>0</v>
      </c>
      <c r="AL110" s="92" t="str">
        <f t="shared" si="84"/>
        <v/>
      </c>
      <c r="AM110" s="35" t="b">
        <f t="shared" si="85"/>
        <v>0</v>
      </c>
      <c r="AN110" s="92" t="str">
        <f t="shared" si="86"/>
        <v/>
      </c>
      <c r="AO110" s="13" t="b">
        <f t="shared" si="87"/>
        <v>0</v>
      </c>
      <c r="AP110" s="92" t="str">
        <f t="shared" si="88"/>
        <v/>
      </c>
      <c r="AQ110" s="14">
        <f t="shared" si="89"/>
        <v>0</v>
      </c>
      <c r="AR110" s="14">
        <f t="shared" si="90"/>
        <v>0</v>
      </c>
      <c r="AS110" s="16">
        <f t="shared" si="148"/>
        <v>0</v>
      </c>
      <c r="AT110" s="16">
        <f t="shared" si="148"/>
        <v>0</v>
      </c>
      <c r="AU110" s="16">
        <f t="shared" si="148"/>
        <v>0</v>
      </c>
      <c r="AV110" s="16">
        <f t="shared" si="148"/>
        <v>0</v>
      </c>
      <c r="AW110" s="16">
        <f t="shared" si="148"/>
        <v>0</v>
      </c>
      <c r="AX110" s="16">
        <f t="shared" si="148"/>
        <v>0</v>
      </c>
      <c r="AY110" s="16">
        <f t="shared" si="148"/>
        <v>0</v>
      </c>
      <c r="AZ110" s="16"/>
      <c r="BA110" s="16"/>
      <c r="BB110" s="93">
        <f t="shared" si="133"/>
        <v>0</v>
      </c>
      <c r="BC110" s="93">
        <f t="shared" si="134"/>
        <v>0</v>
      </c>
      <c r="BD110" s="93">
        <f t="shared" si="135"/>
        <v>0</v>
      </c>
      <c r="BE110" s="158">
        <f t="shared" si="136"/>
        <v>0</v>
      </c>
      <c r="BF110" s="159">
        <f t="shared" si="137"/>
        <v>0</v>
      </c>
      <c r="BG110" s="159">
        <f t="shared" si="91"/>
        <v>0</v>
      </c>
      <c r="BH110" s="159">
        <f t="shared" si="92"/>
        <v>0</v>
      </c>
      <c r="BI110" s="159">
        <f t="shared" si="93"/>
        <v>0</v>
      </c>
      <c r="BJ110" s="159">
        <f t="shared" si="94"/>
        <v>0</v>
      </c>
      <c r="BK110" s="159">
        <f t="shared" si="95"/>
        <v>0</v>
      </c>
      <c r="BL110" s="159">
        <f t="shared" si="96"/>
        <v>0</v>
      </c>
      <c r="BM110" s="159">
        <f t="shared" si="147"/>
        <v>0</v>
      </c>
      <c r="BN110" s="159">
        <f t="shared" si="143"/>
        <v>0</v>
      </c>
      <c r="BO110" s="205" t="b">
        <f t="shared" si="97"/>
        <v>0</v>
      </c>
      <c r="BP110" s="214">
        <f t="shared" si="98"/>
        <v>0</v>
      </c>
      <c r="BQ110" s="160">
        <f t="shared" si="99"/>
        <v>0</v>
      </c>
      <c r="BR110" s="160">
        <f t="shared" si="100"/>
        <v>0</v>
      </c>
      <c r="BS110" s="160">
        <f t="shared" si="101"/>
        <v>0</v>
      </c>
      <c r="BT110" s="160">
        <f t="shared" si="102"/>
        <v>0</v>
      </c>
      <c r="BU110" s="160">
        <f t="shared" si="103"/>
        <v>0</v>
      </c>
      <c r="BV110" s="215">
        <f t="shared" si="104"/>
        <v>0</v>
      </c>
      <c r="BW110" s="217">
        <f t="shared" si="105"/>
        <v>0</v>
      </c>
      <c r="BX110" s="206">
        <f t="shared" si="106"/>
        <v>0</v>
      </c>
      <c r="BY110" s="206">
        <f t="shared" si="107"/>
        <v>0</v>
      </c>
      <c r="BZ110" s="206">
        <f t="shared" si="108"/>
        <v>0</v>
      </c>
      <c r="CA110" s="206">
        <f t="shared" si="109"/>
        <v>0</v>
      </c>
      <c r="CB110" s="206">
        <f t="shared" si="110"/>
        <v>0</v>
      </c>
      <c r="CC110" s="218">
        <f t="shared" si="111"/>
        <v>0</v>
      </c>
      <c r="CD110" s="216" t="e">
        <f t="shared" si="112"/>
        <v>#VALUE!</v>
      </c>
      <c r="CE110" s="94" t="e">
        <f t="shared" si="113"/>
        <v>#VALUE!</v>
      </c>
      <c r="CF110" s="94" t="e">
        <f t="shared" si="114"/>
        <v>#VALUE!</v>
      </c>
      <c r="CG110" s="95" t="e">
        <f t="shared" si="115"/>
        <v>#VALUE!</v>
      </c>
      <c r="CH110" s="95" t="e">
        <f t="shared" si="138"/>
        <v>#VALUE!</v>
      </c>
      <c r="CI110" s="95" t="b">
        <f t="shared" si="141"/>
        <v>0</v>
      </c>
      <c r="CJ110" s="76" t="str">
        <f t="shared" si="116"/>
        <v/>
      </c>
      <c r="CK110" s="94" t="e" cm="1">
        <f t="array" aca="1" ref="CK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CL110" s="94" t="str">
        <f t="shared" si="117"/>
        <v/>
      </c>
      <c r="CM110" s="96" t="b">
        <f t="shared" si="118"/>
        <v>0</v>
      </c>
      <c r="CN110" s="130" t="b">
        <f>IFERROR(MATCH(D110,'Avtal för korttidsarbete'!$G$13:$G$1012,0),TRUE)</f>
        <v>1</v>
      </c>
      <c r="CO110" s="130" t="b">
        <f t="shared" si="119"/>
        <v>0</v>
      </c>
      <c r="CP110" s="131" t="str" cm="1">
        <f t="array" ref="CP110">IF(CN110=TRUE,"x",INDEX('Avtal för korttidsarbete'!$E$13:$E$1012,$CN110))</f>
        <v>x</v>
      </c>
      <c r="CQ110" s="131" t="str" cm="1">
        <f t="array" ref="CQ110">IF(CN110=TRUE,"x",INDEX('Avtal för korttidsarbete'!$F$13:$F$1012,$CN110))</f>
        <v>x</v>
      </c>
      <c r="CR110" s="130" t="b">
        <f t="shared" si="120"/>
        <v>0</v>
      </c>
      <c r="CS110" s="165">
        <f t="shared" si="139"/>
        <v>0</v>
      </c>
      <c r="CT110" s="165">
        <f t="shared" si="140"/>
        <v>0</v>
      </c>
      <c r="CU110" s="130" t="b">
        <f t="shared" si="121"/>
        <v>0</v>
      </c>
      <c r="CV110" s="131">
        <f t="shared" si="122"/>
        <v>0</v>
      </c>
      <c r="CW110" s="165">
        <f t="shared" si="123"/>
        <v>0</v>
      </c>
      <c r="CX110" s="186" t="b">
        <f>IFERROR(INDEX('Avtal för korttidsarbete'!R:R,MATCH(D110,'Avtal för korttidsarbete'!$G:$G,0)),TRUE)</f>
        <v>1</v>
      </c>
      <c r="CY110" s="165" t="str">
        <f>IF(CX110,"-",INDEX('Avtal för korttidsarbete'!$D:$D,MATCH(D110,'Avtal för korttidsarbete'!$G:$G,0)))</f>
        <v>-</v>
      </c>
      <c r="CZ110" s="131" t="b">
        <f>IFERROR(G110&gt;INDEX(Uppsägningar!E:E,MATCH(C110,Uppsägningar!C:C,0)),FALSE)</f>
        <v>0</v>
      </c>
    </row>
    <row r="111" spans="1:104" s="30" customFormat="1" x14ac:dyDescent="0.25">
      <c r="A111" s="19">
        <v>96</v>
      </c>
      <c r="B111" s="20"/>
      <c r="C111" s="189"/>
      <c r="D111" s="69"/>
      <c r="E111" s="171">
        <f>IFERROR(INDEX(Admin!$C$7:$C$10,MATCH(CY111,TblNivåValTExt,0)),0)</f>
        <v>0</v>
      </c>
      <c r="F111" s="1"/>
      <c r="G111" s="1"/>
      <c r="H111" s="90"/>
      <c r="I111" s="91"/>
      <c r="J111" s="91"/>
      <c r="K111" s="91"/>
      <c r="L111" s="91"/>
      <c r="M111" s="91"/>
      <c r="N111" s="91"/>
      <c r="O111" s="91"/>
      <c r="P111" s="91"/>
      <c r="Q111" s="91"/>
      <c r="R111" s="91"/>
      <c r="S111" s="91"/>
      <c r="T111" s="91"/>
      <c r="U111" s="91"/>
      <c r="V111" s="91"/>
      <c r="W111" s="225">
        <f t="shared" si="78"/>
        <v>0</v>
      </c>
      <c r="X111" s="134" t="str">
        <f t="shared" si="124"/>
        <v/>
      </c>
      <c r="Y111" s="92" t="b">
        <f t="shared" si="79"/>
        <v>0</v>
      </c>
      <c r="Z111" s="92" t="str">
        <f t="shared" si="125"/>
        <v/>
      </c>
      <c r="AA111" s="92" t="b">
        <f t="shared" si="126"/>
        <v>0</v>
      </c>
      <c r="AB111" s="92" t="str">
        <f t="shared" si="127"/>
        <v/>
      </c>
      <c r="AC111" s="13" t="b">
        <f t="shared" si="80"/>
        <v>0</v>
      </c>
      <c r="AD111" s="92" t="str">
        <f t="shared" si="128"/>
        <v/>
      </c>
      <c r="AE111" s="13" t="b">
        <f t="shared" si="129"/>
        <v>0</v>
      </c>
      <c r="AF111" s="92" t="str">
        <f t="shared" si="130"/>
        <v/>
      </c>
      <c r="AG111" s="13" t="b">
        <f t="shared" si="81"/>
        <v>0</v>
      </c>
      <c r="AH111" s="92" t="str">
        <f t="shared" si="131"/>
        <v/>
      </c>
      <c r="AI111" s="35" t="b">
        <f t="shared" si="82"/>
        <v>0</v>
      </c>
      <c r="AJ111" s="92" t="str">
        <f t="shared" si="132"/>
        <v/>
      </c>
      <c r="AK111" s="35" t="b">
        <f t="shared" si="83"/>
        <v>0</v>
      </c>
      <c r="AL111" s="92" t="str">
        <f t="shared" si="84"/>
        <v/>
      </c>
      <c r="AM111" s="35" t="b">
        <f t="shared" si="85"/>
        <v>0</v>
      </c>
      <c r="AN111" s="92" t="str">
        <f t="shared" si="86"/>
        <v/>
      </c>
      <c r="AO111" s="13" t="b">
        <f t="shared" si="87"/>
        <v>0</v>
      </c>
      <c r="AP111" s="92" t="str">
        <f t="shared" si="88"/>
        <v/>
      </c>
      <c r="AQ111" s="14">
        <f t="shared" si="89"/>
        <v>0</v>
      </c>
      <c r="AR111" s="14">
        <f t="shared" si="90"/>
        <v>0</v>
      </c>
      <c r="AS111" s="16">
        <f t="shared" si="148"/>
        <v>0</v>
      </c>
      <c r="AT111" s="16">
        <f t="shared" si="148"/>
        <v>0</v>
      </c>
      <c r="AU111" s="16">
        <f t="shared" si="148"/>
        <v>0</v>
      </c>
      <c r="AV111" s="16">
        <f t="shared" si="148"/>
        <v>0</v>
      </c>
      <c r="AW111" s="16">
        <f t="shared" si="148"/>
        <v>0</v>
      </c>
      <c r="AX111" s="16">
        <f t="shared" si="148"/>
        <v>0</v>
      </c>
      <c r="AY111" s="16">
        <f t="shared" si="148"/>
        <v>0</v>
      </c>
      <c r="AZ111" s="16"/>
      <c r="BA111" s="16"/>
      <c r="BB111" s="93">
        <f t="shared" si="133"/>
        <v>0</v>
      </c>
      <c r="BC111" s="93">
        <f t="shared" si="134"/>
        <v>0</v>
      </c>
      <c r="BD111" s="93">
        <f t="shared" si="135"/>
        <v>0</v>
      </c>
      <c r="BE111" s="158">
        <f t="shared" si="136"/>
        <v>0</v>
      </c>
      <c r="BF111" s="159">
        <f t="shared" si="137"/>
        <v>0</v>
      </c>
      <c r="BG111" s="159">
        <f t="shared" si="91"/>
        <v>0</v>
      </c>
      <c r="BH111" s="159">
        <f t="shared" si="92"/>
        <v>0</v>
      </c>
      <c r="BI111" s="159">
        <f t="shared" si="93"/>
        <v>0</v>
      </c>
      <c r="BJ111" s="159">
        <f t="shared" si="94"/>
        <v>0</v>
      </c>
      <c r="BK111" s="159">
        <f t="shared" si="95"/>
        <v>0</v>
      </c>
      <c r="BL111" s="159">
        <f t="shared" si="96"/>
        <v>0</v>
      </c>
      <c r="BM111" s="159">
        <f t="shared" si="147"/>
        <v>0</v>
      </c>
      <c r="BN111" s="159">
        <f t="shared" si="143"/>
        <v>0</v>
      </c>
      <c r="BO111" s="205" t="b">
        <f t="shared" si="97"/>
        <v>0</v>
      </c>
      <c r="BP111" s="214">
        <f t="shared" si="98"/>
        <v>0</v>
      </c>
      <c r="BQ111" s="160">
        <f t="shared" si="99"/>
        <v>0</v>
      </c>
      <c r="BR111" s="160">
        <f t="shared" si="100"/>
        <v>0</v>
      </c>
      <c r="BS111" s="160">
        <f t="shared" si="101"/>
        <v>0</v>
      </c>
      <c r="BT111" s="160">
        <f t="shared" si="102"/>
        <v>0</v>
      </c>
      <c r="BU111" s="160">
        <f t="shared" si="103"/>
        <v>0</v>
      </c>
      <c r="BV111" s="215">
        <f t="shared" si="104"/>
        <v>0</v>
      </c>
      <c r="BW111" s="217">
        <f t="shared" si="105"/>
        <v>0</v>
      </c>
      <c r="BX111" s="206">
        <f t="shared" si="106"/>
        <v>0</v>
      </c>
      <c r="BY111" s="206">
        <f t="shared" si="107"/>
        <v>0</v>
      </c>
      <c r="BZ111" s="206">
        <f t="shared" si="108"/>
        <v>0</v>
      </c>
      <c r="CA111" s="206">
        <f t="shared" si="109"/>
        <v>0</v>
      </c>
      <c r="CB111" s="206">
        <f t="shared" si="110"/>
        <v>0</v>
      </c>
      <c r="CC111" s="218">
        <f t="shared" si="111"/>
        <v>0</v>
      </c>
      <c r="CD111" s="216" t="e">
        <f t="shared" si="112"/>
        <v>#VALUE!</v>
      </c>
      <c r="CE111" s="94" t="e">
        <f t="shared" si="113"/>
        <v>#VALUE!</v>
      </c>
      <c r="CF111" s="94" t="e">
        <f t="shared" si="114"/>
        <v>#VALUE!</v>
      </c>
      <c r="CG111" s="95" t="e">
        <f t="shared" si="115"/>
        <v>#VALUE!</v>
      </c>
      <c r="CH111" s="95" t="e">
        <f t="shared" si="138"/>
        <v>#VALUE!</v>
      </c>
      <c r="CI111" s="95" t="b">
        <f t="shared" si="141"/>
        <v>0</v>
      </c>
      <c r="CJ111" s="76" t="str">
        <f t="shared" si="116"/>
        <v/>
      </c>
      <c r="CK111" s="94" t="e" cm="1">
        <f t="array" aca="1" ref="CK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CL111" s="94" t="str">
        <f t="shared" si="117"/>
        <v/>
      </c>
      <c r="CM111" s="96" t="b">
        <f t="shared" si="118"/>
        <v>0</v>
      </c>
      <c r="CN111" s="130" t="b">
        <f>IFERROR(MATCH(D111,'Avtal för korttidsarbete'!$G$13:$G$1012,0),TRUE)</f>
        <v>1</v>
      </c>
      <c r="CO111" s="130" t="b">
        <f t="shared" si="119"/>
        <v>0</v>
      </c>
      <c r="CP111" s="131" t="str" cm="1">
        <f t="array" ref="CP111">IF(CN111=TRUE,"x",INDEX('Avtal för korttidsarbete'!$E$13:$E$1012,$CN111))</f>
        <v>x</v>
      </c>
      <c r="CQ111" s="131" t="str" cm="1">
        <f t="array" ref="CQ111">IF(CN111=TRUE,"x",INDEX('Avtal för korttidsarbete'!$F$13:$F$1012,$CN111))</f>
        <v>x</v>
      </c>
      <c r="CR111" s="130" t="b">
        <f t="shared" si="120"/>
        <v>0</v>
      </c>
      <c r="CS111" s="165">
        <f t="shared" si="139"/>
        <v>0</v>
      </c>
      <c r="CT111" s="165">
        <f t="shared" si="140"/>
        <v>0</v>
      </c>
      <c r="CU111" s="130" t="b">
        <f t="shared" si="121"/>
        <v>0</v>
      </c>
      <c r="CV111" s="131">
        <f t="shared" si="122"/>
        <v>0</v>
      </c>
      <c r="CW111" s="165">
        <f t="shared" si="123"/>
        <v>0</v>
      </c>
      <c r="CX111" s="186" t="b">
        <f>IFERROR(INDEX('Avtal för korttidsarbete'!R:R,MATCH(D111,'Avtal för korttidsarbete'!$G:$G,0)),TRUE)</f>
        <v>1</v>
      </c>
      <c r="CY111" s="165" t="str">
        <f>IF(CX111,"-",INDEX('Avtal för korttidsarbete'!$D:$D,MATCH(D111,'Avtal för korttidsarbete'!$G:$G,0)))</f>
        <v>-</v>
      </c>
      <c r="CZ111" s="131" t="b">
        <f>IFERROR(G111&gt;INDEX(Uppsägningar!E:E,MATCH(C111,Uppsägningar!C:C,0)),FALSE)</f>
        <v>0</v>
      </c>
    </row>
    <row r="112" spans="1:104" s="30" customFormat="1" x14ac:dyDescent="0.25">
      <c r="A112" s="19">
        <v>97</v>
      </c>
      <c r="B112" s="20"/>
      <c r="C112" s="189"/>
      <c r="D112" s="69"/>
      <c r="E112" s="171">
        <f>IFERROR(INDEX(Admin!$C$7:$C$10,MATCH(CY112,TblNivåValTExt,0)),0)</f>
        <v>0</v>
      </c>
      <c r="F112" s="1"/>
      <c r="G112" s="1"/>
      <c r="H112" s="90"/>
      <c r="I112" s="91"/>
      <c r="J112" s="91"/>
      <c r="K112" s="91"/>
      <c r="L112" s="91"/>
      <c r="M112" s="91"/>
      <c r="N112" s="91"/>
      <c r="O112" s="91"/>
      <c r="P112" s="91"/>
      <c r="Q112" s="91"/>
      <c r="R112" s="91"/>
      <c r="S112" s="91"/>
      <c r="T112" s="91"/>
      <c r="U112" s="91"/>
      <c r="V112" s="91"/>
      <c r="W112" s="225">
        <f t="shared" si="78"/>
        <v>0</v>
      </c>
      <c r="X112" s="134" t="str">
        <f t="shared" si="124"/>
        <v/>
      </c>
      <c r="Y112" s="92" t="b">
        <f t="shared" si="79"/>
        <v>0</v>
      </c>
      <c r="Z112" s="92" t="str">
        <f t="shared" si="125"/>
        <v/>
      </c>
      <c r="AA112" s="92" t="b">
        <f t="shared" si="126"/>
        <v>0</v>
      </c>
      <c r="AB112" s="92" t="str">
        <f t="shared" si="127"/>
        <v/>
      </c>
      <c r="AC112" s="13" t="b">
        <f t="shared" si="80"/>
        <v>0</v>
      </c>
      <c r="AD112" s="92" t="str">
        <f t="shared" si="128"/>
        <v/>
      </c>
      <c r="AE112" s="13" t="b">
        <f t="shared" si="129"/>
        <v>0</v>
      </c>
      <c r="AF112" s="92" t="str">
        <f t="shared" si="130"/>
        <v/>
      </c>
      <c r="AG112" s="13" t="b">
        <f t="shared" si="81"/>
        <v>0</v>
      </c>
      <c r="AH112" s="92" t="str">
        <f t="shared" si="131"/>
        <v/>
      </c>
      <c r="AI112" s="35" t="b">
        <f t="shared" si="82"/>
        <v>0</v>
      </c>
      <c r="AJ112" s="92" t="str">
        <f t="shared" si="132"/>
        <v/>
      </c>
      <c r="AK112" s="35" t="b">
        <f t="shared" si="83"/>
        <v>0</v>
      </c>
      <c r="AL112" s="92" t="str">
        <f t="shared" si="84"/>
        <v/>
      </c>
      <c r="AM112" s="35" t="b">
        <f t="shared" si="85"/>
        <v>0</v>
      </c>
      <c r="AN112" s="92" t="str">
        <f t="shared" si="86"/>
        <v/>
      </c>
      <c r="AO112" s="13" t="b">
        <f t="shared" si="87"/>
        <v>0</v>
      </c>
      <c r="AP112" s="92" t="str">
        <f t="shared" si="88"/>
        <v/>
      </c>
      <c r="AQ112" s="14">
        <f t="shared" si="89"/>
        <v>0</v>
      </c>
      <c r="AR112" s="14">
        <f t="shared" si="90"/>
        <v>0</v>
      </c>
      <c r="AS112" s="16">
        <f t="shared" si="148"/>
        <v>0</v>
      </c>
      <c r="AT112" s="16">
        <f t="shared" si="148"/>
        <v>0</v>
      </c>
      <c r="AU112" s="16">
        <f t="shared" si="148"/>
        <v>0</v>
      </c>
      <c r="AV112" s="16">
        <f t="shared" si="148"/>
        <v>0</v>
      </c>
      <c r="AW112" s="16">
        <f t="shared" si="148"/>
        <v>0</v>
      </c>
      <c r="AX112" s="16">
        <f t="shared" si="148"/>
        <v>0</v>
      </c>
      <c r="AY112" s="16">
        <f t="shared" si="148"/>
        <v>0</v>
      </c>
      <c r="AZ112" s="16"/>
      <c r="BA112" s="16"/>
      <c r="BB112" s="93">
        <f t="shared" si="133"/>
        <v>0</v>
      </c>
      <c r="BC112" s="93">
        <f t="shared" si="134"/>
        <v>0</v>
      </c>
      <c r="BD112" s="93">
        <f t="shared" si="135"/>
        <v>0</v>
      </c>
      <c r="BE112" s="158">
        <f t="shared" si="136"/>
        <v>0</v>
      </c>
      <c r="BF112" s="159">
        <f t="shared" si="137"/>
        <v>0</v>
      </c>
      <c r="BG112" s="159">
        <f t="shared" si="91"/>
        <v>0</v>
      </c>
      <c r="BH112" s="159">
        <f t="shared" si="92"/>
        <v>0</v>
      </c>
      <c r="BI112" s="159">
        <f t="shared" si="93"/>
        <v>0</v>
      </c>
      <c r="BJ112" s="159">
        <f t="shared" si="94"/>
        <v>0</v>
      </c>
      <c r="BK112" s="159">
        <f t="shared" si="95"/>
        <v>0</v>
      </c>
      <c r="BL112" s="159">
        <f t="shared" si="96"/>
        <v>0</v>
      </c>
      <c r="BM112" s="159">
        <f t="shared" si="147"/>
        <v>0</v>
      </c>
      <c r="BN112" s="159">
        <f t="shared" si="143"/>
        <v>0</v>
      </c>
      <c r="BO112" s="205" t="b">
        <f t="shared" si="97"/>
        <v>0</v>
      </c>
      <c r="BP112" s="214">
        <f t="shared" si="98"/>
        <v>0</v>
      </c>
      <c r="BQ112" s="160">
        <f t="shared" si="99"/>
        <v>0</v>
      </c>
      <c r="BR112" s="160">
        <f t="shared" si="100"/>
        <v>0</v>
      </c>
      <c r="BS112" s="160">
        <f t="shared" si="101"/>
        <v>0</v>
      </c>
      <c r="BT112" s="160">
        <f t="shared" si="102"/>
        <v>0</v>
      </c>
      <c r="BU112" s="160">
        <f t="shared" si="103"/>
        <v>0</v>
      </c>
      <c r="BV112" s="215">
        <f t="shared" si="104"/>
        <v>0</v>
      </c>
      <c r="BW112" s="217">
        <f t="shared" si="105"/>
        <v>0</v>
      </c>
      <c r="BX112" s="206">
        <f t="shared" si="106"/>
        <v>0</v>
      </c>
      <c r="BY112" s="206">
        <f t="shared" si="107"/>
        <v>0</v>
      </c>
      <c r="BZ112" s="206">
        <f t="shared" si="108"/>
        <v>0</v>
      </c>
      <c r="CA112" s="206">
        <f t="shared" si="109"/>
        <v>0</v>
      </c>
      <c r="CB112" s="206">
        <f t="shared" si="110"/>
        <v>0</v>
      </c>
      <c r="CC112" s="218">
        <f t="shared" si="111"/>
        <v>0</v>
      </c>
      <c r="CD112" s="216" t="e">
        <f t="shared" si="112"/>
        <v>#VALUE!</v>
      </c>
      <c r="CE112" s="94" t="e">
        <f t="shared" si="113"/>
        <v>#VALUE!</v>
      </c>
      <c r="CF112" s="94" t="e">
        <f t="shared" si="114"/>
        <v>#VALUE!</v>
      </c>
      <c r="CG112" s="95" t="e">
        <f t="shared" si="115"/>
        <v>#VALUE!</v>
      </c>
      <c r="CH112" s="95" t="e">
        <f t="shared" si="138"/>
        <v>#VALUE!</v>
      </c>
      <c r="CI112" s="95" t="b">
        <f t="shared" si="141"/>
        <v>0</v>
      </c>
      <c r="CJ112" s="76" t="str">
        <f t="shared" si="116"/>
        <v/>
      </c>
      <c r="CK112" s="94" t="e" cm="1">
        <f t="array" aca="1" ref="CK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CL112" s="94" t="str">
        <f t="shared" si="117"/>
        <v/>
      </c>
      <c r="CM112" s="96" t="b">
        <f t="shared" si="118"/>
        <v>0</v>
      </c>
      <c r="CN112" s="130" t="b">
        <f>IFERROR(MATCH(D112,'Avtal för korttidsarbete'!$G$13:$G$1012,0),TRUE)</f>
        <v>1</v>
      </c>
      <c r="CO112" s="130" t="b">
        <f t="shared" si="119"/>
        <v>0</v>
      </c>
      <c r="CP112" s="131" t="str" cm="1">
        <f t="array" ref="CP112">IF(CN112=TRUE,"x",INDEX('Avtal för korttidsarbete'!$E$13:$E$1012,$CN112))</f>
        <v>x</v>
      </c>
      <c r="CQ112" s="131" t="str" cm="1">
        <f t="array" ref="CQ112">IF(CN112=TRUE,"x",INDEX('Avtal för korttidsarbete'!$F$13:$F$1012,$CN112))</f>
        <v>x</v>
      </c>
      <c r="CR112" s="130" t="b">
        <f t="shared" si="120"/>
        <v>0</v>
      </c>
      <c r="CS112" s="165">
        <f t="shared" si="139"/>
        <v>0</v>
      </c>
      <c r="CT112" s="165">
        <f t="shared" si="140"/>
        <v>0</v>
      </c>
      <c r="CU112" s="130" t="b">
        <f t="shared" si="121"/>
        <v>0</v>
      </c>
      <c r="CV112" s="131">
        <f t="shared" si="122"/>
        <v>0</v>
      </c>
      <c r="CW112" s="165">
        <f t="shared" si="123"/>
        <v>0</v>
      </c>
      <c r="CX112" s="186" t="b">
        <f>IFERROR(INDEX('Avtal för korttidsarbete'!R:R,MATCH(D112,'Avtal för korttidsarbete'!$G:$G,0)),TRUE)</f>
        <v>1</v>
      </c>
      <c r="CY112" s="165" t="str">
        <f>IF(CX112,"-",INDEX('Avtal för korttidsarbete'!$D:$D,MATCH(D112,'Avtal för korttidsarbete'!$G:$G,0)))</f>
        <v>-</v>
      </c>
      <c r="CZ112" s="131" t="b">
        <f>IFERROR(G112&gt;INDEX(Uppsägningar!E:E,MATCH(C112,Uppsägningar!C:C,0)),FALSE)</f>
        <v>0</v>
      </c>
    </row>
    <row r="113" spans="1:104" s="30" customFormat="1" x14ac:dyDescent="0.25">
      <c r="A113" s="19">
        <v>98</v>
      </c>
      <c r="B113" s="20"/>
      <c r="C113" s="189"/>
      <c r="D113" s="69"/>
      <c r="E113" s="171">
        <f>IFERROR(INDEX(Admin!$C$7:$C$10,MATCH(CY113,TblNivåValTExt,0)),0)</f>
        <v>0</v>
      </c>
      <c r="F113" s="1"/>
      <c r="G113" s="1"/>
      <c r="H113" s="90"/>
      <c r="I113" s="91"/>
      <c r="J113" s="91"/>
      <c r="K113" s="91"/>
      <c r="L113" s="91"/>
      <c r="M113" s="91"/>
      <c r="N113" s="91"/>
      <c r="O113" s="91"/>
      <c r="P113" s="91"/>
      <c r="Q113" s="91"/>
      <c r="R113" s="91"/>
      <c r="S113" s="91"/>
      <c r="T113" s="91"/>
      <c r="U113" s="91"/>
      <c r="V113" s="91"/>
      <c r="W113" s="225">
        <f t="shared" si="78"/>
        <v>0</v>
      </c>
      <c r="X113" s="134" t="str">
        <f t="shared" si="124"/>
        <v/>
      </c>
      <c r="Y113" s="92" t="b">
        <f t="shared" si="79"/>
        <v>0</v>
      </c>
      <c r="Z113" s="92" t="str">
        <f t="shared" si="125"/>
        <v/>
      </c>
      <c r="AA113" s="92" t="b">
        <f t="shared" si="126"/>
        <v>0</v>
      </c>
      <c r="AB113" s="92" t="str">
        <f t="shared" si="127"/>
        <v/>
      </c>
      <c r="AC113" s="13" t="b">
        <f t="shared" si="80"/>
        <v>0</v>
      </c>
      <c r="AD113" s="92" t="str">
        <f t="shared" si="128"/>
        <v/>
      </c>
      <c r="AE113" s="13" t="b">
        <f t="shared" si="129"/>
        <v>0</v>
      </c>
      <c r="AF113" s="92" t="str">
        <f t="shared" si="130"/>
        <v/>
      </c>
      <c r="AG113" s="13" t="b">
        <f t="shared" si="81"/>
        <v>0</v>
      </c>
      <c r="AH113" s="92" t="str">
        <f t="shared" si="131"/>
        <v/>
      </c>
      <c r="AI113" s="35" t="b">
        <f t="shared" si="82"/>
        <v>0</v>
      </c>
      <c r="AJ113" s="92" t="str">
        <f t="shared" si="132"/>
        <v/>
      </c>
      <c r="AK113" s="35" t="b">
        <f t="shared" si="83"/>
        <v>0</v>
      </c>
      <c r="AL113" s="92" t="str">
        <f t="shared" si="84"/>
        <v/>
      </c>
      <c r="AM113" s="35" t="b">
        <f t="shared" si="85"/>
        <v>0</v>
      </c>
      <c r="AN113" s="92" t="str">
        <f t="shared" si="86"/>
        <v/>
      </c>
      <c r="AO113" s="13" t="b">
        <f t="shared" si="87"/>
        <v>0</v>
      </c>
      <c r="AP113" s="92" t="str">
        <f t="shared" si="88"/>
        <v/>
      </c>
      <c r="AQ113" s="14">
        <f t="shared" si="89"/>
        <v>0</v>
      </c>
      <c r="AR113" s="14">
        <f t="shared" si="90"/>
        <v>0</v>
      </c>
      <c r="AS113" s="16">
        <f t="shared" si="148"/>
        <v>0</v>
      </c>
      <c r="AT113" s="16">
        <f t="shared" si="148"/>
        <v>0</v>
      </c>
      <c r="AU113" s="16">
        <f t="shared" si="148"/>
        <v>0</v>
      </c>
      <c r="AV113" s="16">
        <f t="shared" si="148"/>
        <v>0</v>
      </c>
      <c r="AW113" s="16">
        <f t="shared" si="148"/>
        <v>0</v>
      </c>
      <c r="AX113" s="16">
        <f t="shared" si="148"/>
        <v>0</v>
      </c>
      <c r="AY113" s="16">
        <f t="shared" si="148"/>
        <v>0</v>
      </c>
      <c r="AZ113" s="16"/>
      <c r="BA113" s="16"/>
      <c r="BB113" s="93">
        <f t="shared" si="133"/>
        <v>0</v>
      </c>
      <c r="BC113" s="93">
        <f t="shared" si="134"/>
        <v>0</v>
      </c>
      <c r="BD113" s="93">
        <f t="shared" si="135"/>
        <v>0</v>
      </c>
      <c r="BE113" s="158">
        <f t="shared" si="136"/>
        <v>0</v>
      </c>
      <c r="BF113" s="159">
        <f t="shared" si="137"/>
        <v>0</v>
      </c>
      <c r="BG113" s="159">
        <f t="shared" si="91"/>
        <v>0</v>
      </c>
      <c r="BH113" s="159">
        <f t="shared" si="92"/>
        <v>0</v>
      </c>
      <c r="BI113" s="159">
        <f t="shared" si="93"/>
        <v>0</v>
      </c>
      <c r="BJ113" s="159">
        <f t="shared" si="94"/>
        <v>0</v>
      </c>
      <c r="BK113" s="159">
        <f t="shared" si="95"/>
        <v>0</v>
      </c>
      <c r="BL113" s="159">
        <f t="shared" si="96"/>
        <v>0</v>
      </c>
      <c r="BM113" s="159">
        <f t="shared" si="147"/>
        <v>0</v>
      </c>
      <c r="BN113" s="159">
        <f t="shared" si="143"/>
        <v>0</v>
      </c>
      <c r="BO113" s="205" t="b">
        <f t="shared" si="97"/>
        <v>0</v>
      </c>
      <c r="BP113" s="214">
        <f t="shared" si="98"/>
        <v>0</v>
      </c>
      <c r="BQ113" s="160">
        <f t="shared" si="99"/>
        <v>0</v>
      </c>
      <c r="BR113" s="160">
        <f t="shared" si="100"/>
        <v>0</v>
      </c>
      <c r="BS113" s="160">
        <f t="shared" si="101"/>
        <v>0</v>
      </c>
      <c r="BT113" s="160">
        <f t="shared" si="102"/>
        <v>0</v>
      </c>
      <c r="BU113" s="160">
        <f t="shared" si="103"/>
        <v>0</v>
      </c>
      <c r="BV113" s="215">
        <f t="shared" si="104"/>
        <v>0</v>
      </c>
      <c r="BW113" s="217">
        <f t="shared" si="105"/>
        <v>0</v>
      </c>
      <c r="BX113" s="206">
        <f t="shared" si="106"/>
        <v>0</v>
      </c>
      <c r="BY113" s="206">
        <f t="shared" si="107"/>
        <v>0</v>
      </c>
      <c r="BZ113" s="206">
        <f t="shared" si="108"/>
        <v>0</v>
      </c>
      <c r="CA113" s="206">
        <f t="shared" si="109"/>
        <v>0</v>
      </c>
      <c r="CB113" s="206">
        <f t="shared" si="110"/>
        <v>0</v>
      </c>
      <c r="CC113" s="218">
        <f t="shared" si="111"/>
        <v>0</v>
      </c>
      <c r="CD113" s="216" t="e">
        <f t="shared" si="112"/>
        <v>#VALUE!</v>
      </c>
      <c r="CE113" s="94" t="e">
        <f t="shared" si="113"/>
        <v>#VALUE!</v>
      </c>
      <c r="CF113" s="94" t="e">
        <f t="shared" si="114"/>
        <v>#VALUE!</v>
      </c>
      <c r="CG113" s="95" t="e">
        <f t="shared" si="115"/>
        <v>#VALUE!</v>
      </c>
      <c r="CH113" s="95" t="e">
        <f t="shared" si="138"/>
        <v>#VALUE!</v>
      </c>
      <c r="CI113" s="95" t="b">
        <f t="shared" si="141"/>
        <v>0</v>
      </c>
      <c r="CJ113" s="76" t="str">
        <f t="shared" si="116"/>
        <v/>
      </c>
      <c r="CK113" s="94" t="e" cm="1">
        <f t="array" aca="1" ref="CK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CL113" s="94" t="str">
        <f t="shared" si="117"/>
        <v/>
      </c>
      <c r="CM113" s="96" t="b">
        <f t="shared" si="118"/>
        <v>0</v>
      </c>
      <c r="CN113" s="130" t="b">
        <f>IFERROR(MATCH(D113,'Avtal för korttidsarbete'!$G$13:$G$1012,0),TRUE)</f>
        <v>1</v>
      </c>
      <c r="CO113" s="130" t="b">
        <f t="shared" si="119"/>
        <v>0</v>
      </c>
      <c r="CP113" s="131" t="str" cm="1">
        <f t="array" ref="CP113">IF(CN113=TRUE,"x",INDEX('Avtal för korttidsarbete'!$E$13:$E$1012,$CN113))</f>
        <v>x</v>
      </c>
      <c r="CQ113" s="131" t="str" cm="1">
        <f t="array" ref="CQ113">IF(CN113=TRUE,"x",INDEX('Avtal för korttidsarbete'!$F$13:$F$1012,$CN113))</f>
        <v>x</v>
      </c>
      <c r="CR113" s="130" t="b">
        <f t="shared" si="120"/>
        <v>0</v>
      </c>
      <c r="CS113" s="165">
        <f t="shared" si="139"/>
        <v>0</v>
      </c>
      <c r="CT113" s="165">
        <f t="shared" si="140"/>
        <v>0</v>
      </c>
      <c r="CU113" s="130" t="b">
        <f t="shared" si="121"/>
        <v>0</v>
      </c>
      <c r="CV113" s="131">
        <f t="shared" si="122"/>
        <v>0</v>
      </c>
      <c r="CW113" s="165">
        <f t="shared" si="123"/>
        <v>0</v>
      </c>
      <c r="CX113" s="186" t="b">
        <f>IFERROR(INDEX('Avtal för korttidsarbete'!R:R,MATCH(D113,'Avtal för korttidsarbete'!$G:$G,0)),TRUE)</f>
        <v>1</v>
      </c>
      <c r="CY113" s="165" t="str">
        <f>IF(CX113,"-",INDEX('Avtal för korttidsarbete'!$D:$D,MATCH(D113,'Avtal för korttidsarbete'!$G:$G,0)))</f>
        <v>-</v>
      </c>
      <c r="CZ113" s="131" t="b">
        <f>IFERROR(G113&gt;INDEX(Uppsägningar!E:E,MATCH(C113,Uppsägningar!C:C,0)),FALSE)</f>
        <v>0</v>
      </c>
    </row>
    <row r="114" spans="1:104" s="30" customFormat="1" x14ac:dyDescent="0.25">
      <c r="A114" s="19">
        <v>99</v>
      </c>
      <c r="B114" s="20"/>
      <c r="C114" s="189"/>
      <c r="D114" s="69"/>
      <c r="E114" s="171">
        <f>IFERROR(INDEX(Admin!$C$7:$C$10,MATCH(CY114,TblNivåValTExt,0)),0)</f>
        <v>0</v>
      </c>
      <c r="F114" s="1"/>
      <c r="G114" s="1"/>
      <c r="H114" s="90"/>
      <c r="I114" s="91"/>
      <c r="J114" s="91"/>
      <c r="K114" s="91"/>
      <c r="L114" s="91"/>
      <c r="M114" s="91"/>
      <c r="N114" s="91"/>
      <c r="O114" s="91"/>
      <c r="P114" s="91"/>
      <c r="Q114" s="91"/>
      <c r="R114" s="91"/>
      <c r="S114" s="91"/>
      <c r="T114" s="91"/>
      <c r="U114" s="91"/>
      <c r="V114" s="91"/>
      <c r="W114" s="225">
        <f t="shared" si="78"/>
        <v>0</v>
      </c>
      <c r="X114" s="134" t="str">
        <f t="shared" si="124"/>
        <v/>
      </c>
      <c r="Y114" s="92" t="b">
        <f t="shared" si="79"/>
        <v>0</v>
      </c>
      <c r="Z114" s="92" t="str">
        <f t="shared" si="125"/>
        <v/>
      </c>
      <c r="AA114" s="92" t="b">
        <f t="shared" si="126"/>
        <v>0</v>
      </c>
      <c r="AB114" s="92" t="str">
        <f t="shared" si="127"/>
        <v/>
      </c>
      <c r="AC114" s="13" t="b">
        <f t="shared" si="80"/>
        <v>0</v>
      </c>
      <c r="AD114" s="92" t="str">
        <f t="shared" si="128"/>
        <v/>
      </c>
      <c r="AE114" s="13" t="b">
        <f t="shared" si="129"/>
        <v>0</v>
      </c>
      <c r="AF114" s="92" t="str">
        <f t="shared" si="130"/>
        <v/>
      </c>
      <c r="AG114" s="13" t="b">
        <f t="shared" si="81"/>
        <v>0</v>
      </c>
      <c r="AH114" s="92" t="str">
        <f t="shared" si="131"/>
        <v/>
      </c>
      <c r="AI114" s="35" t="b">
        <f t="shared" si="82"/>
        <v>0</v>
      </c>
      <c r="AJ114" s="92" t="str">
        <f t="shared" si="132"/>
        <v/>
      </c>
      <c r="AK114" s="35" t="b">
        <f t="shared" si="83"/>
        <v>0</v>
      </c>
      <c r="AL114" s="92" t="str">
        <f t="shared" si="84"/>
        <v/>
      </c>
      <c r="AM114" s="35" t="b">
        <f t="shared" si="85"/>
        <v>0</v>
      </c>
      <c r="AN114" s="92" t="str">
        <f t="shared" si="86"/>
        <v/>
      </c>
      <c r="AO114" s="13" t="b">
        <f t="shared" si="87"/>
        <v>0</v>
      </c>
      <c r="AP114" s="92" t="str">
        <f t="shared" si="88"/>
        <v/>
      </c>
      <c r="AQ114" s="14">
        <f t="shared" si="89"/>
        <v>0</v>
      </c>
      <c r="AR114" s="14">
        <f t="shared" si="90"/>
        <v>0</v>
      </c>
      <c r="AS114" s="16">
        <f t="shared" si="148"/>
        <v>0</v>
      </c>
      <c r="AT114" s="16">
        <f t="shared" si="148"/>
        <v>0</v>
      </c>
      <c r="AU114" s="16">
        <f t="shared" si="148"/>
        <v>0</v>
      </c>
      <c r="AV114" s="16">
        <f t="shared" si="148"/>
        <v>0</v>
      </c>
      <c r="AW114" s="16">
        <f t="shared" si="148"/>
        <v>0</v>
      </c>
      <c r="AX114" s="16">
        <f t="shared" si="148"/>
        <v>0</v>
      </c>
      <c r="AY114" s="16">
        <f t="shared" si="148"/>
        <v>0</v>
      </c>
      <c r="AZ114" s="16"/>
      <c r="BA114" s="16"/>
      <c r="BB114" s="93">
        <f t="shared" si="133"/>
        <v>0</v>
      </c>
      <c r="BC114" s="93">
        <f t="shared" si="134"/>
        <v>0</v>
      </c>
      <c r="BD114" s="93">
        <f t="shared" si="135"/>
        <v>0</v>
      </c>
      <c r="BE114" s="158">
        <f t="shared" si="136"/>
        <v>0</v>
      </c>
      <c r="BF114" s="159">
        <f t="shared" si="137"/>
        <v>0</v>
      </c>
      <c r="BG114" s="159">
        <f t="shared" si="91"/>
        <v>0</v>
      </c>
      <c r="BH114" s="159">
        <f t="shared" si="92"/>
        <v>0</v>
      </c>
      <c r="BI114" s="159">
        <f t="shared" si="93"/>
        <v>0</v>
      </c>
      <c r="BJ114" s="159">
        <f t="shared" si="94"/>
        <v>0</v>
      </c>
      <c r="BK114" s="159">
        <f t="shared" si="95"/>
        <v>0</v>
      </c>
      <c r="BL114" s="159">
        <f t="shared" si="96"/>
        <v>0</v>
      </c>
      <c r="BM114" s="159">
        <f t="shared" si="147"/>
        <v>0</v>
      </c>
      <c r="BN114" s="159">
        <f t="shared" si="143"/>
        <v>0</v>
      </c>
      <c r="BO114" s="205" t="b">
        <f t="shared" si="97"/>
        <v>0</v>
      </c>
      <c r="BP114" s="214">
        <f t="shared" si="98"/>
        <v>0</v>
      </c>
      <c r="BQ114" s="160">
        <f t="shared" si="99"/>
        <v>0</v>
      </c>
      <c r="BR114" s="160">
        <f t="shared" si="100"/>
        <v>0</v>
      </c>
      <c r="BS114" s="160">
        <f t="shared" si="101"/>
        <v>0</v>
      </c>
      <c r="BT114" s="160">
        <f t="shared" si="102"/>
        <v>0</v>
      </c>
      <c r="BU114" s="160">
        <f t="shared" si="103"/>
        <v>0</v>
      </c>
      <c r="BV114" s="215">
        <f t="shared" si="104"/>
        <v>0</v>
      </c>
      <c r="BW114" s="217">
        <f t="shared" si="105"/>
        <v>0</v>
      </c>
      <c r="BX114" s="206">
        <f t="shared" si="106"/>
        <v>0</v>
      </c>
      <c r="BY114" s="206">
        <f t="shared" si="107"/>
        <v>0</v>
      </c>
      <c r="BZ114" s="206">
        <f t="shared" si="108"/>
        <v>0</v>
      </c>
      <c r="CA114" s="206">
        <f t="shared" si="109"/>
        <v>0</v>
      </c>
      <c r="CB114" s="206">
        <f t="shared" si="110"/>
        <v>0</v>
      </c>
      <c r="CC114" s="218">
        <f t="shared" si="111"/>
        <v>0</v>
      </c>
      <c r="CD114" s="216" t="e">
        <f t="shared" si="112"/>
        <v>#VALUE!</v>
      </c>
      <c r="CE114" s="94" t="e">
        <f t="shared" si="113"/>
        <v>#VALUE!</v>
      </c>
      <c r="CF114" s="94" t="e">
        <f t="shared" si="114"/>
        <v>#VALUE!</v>
      </c>
      <c r="CG114" s="95" t="e">
        <f t="shared" si="115"/>
        <v>#VALUE!</v>
      </c>
      <c r="CH114" s="95" t="e">
        <f t="shared" si="138"/>
        <v>#VALUE!</v>
      </c>
      <c r="CI114" s="95" t="b">
        <f t="shared" si="141"/>
        <v>0</v>
      </c>
      <c r="CJ114" s="76" t="str">
        <f t="shared" si="116"/>
        <v/>
      </c>
      <c r="CK114" s="94" t="e" cm="1">
        <f t="array" aca="1" ref="CK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CL114" s="94" t="str">
        <f t="shared" si="117"/>
        <v/>
      </c>
      <c r="CM114" s="96" t="b">
        <f t="shared" si="118"/>
        <v>0</v>
      </c>
      <c r="CN114" s="130" t="b">
        <f>IFERROR(MATCH(D114,'Avtal för korttidsarbete'!$G$13:$G$1012,0),TRUE)</f>
        <v>1</v>
      </c>
      <c r="CO114" s="130" t="b">
        <f t="shared" si="119"/>
        <v>0</v>
      </c>
      <c r="CP114" s="131" t="str" cm="1">
        <f t="array" ref="CP114">IF(CN114=TRUE,"x",INDEX('Avtal för korttidsarbete'!$E$13:$E$1012,$CN114))</f>
        <v>x</v>
      </c>
      <c r="CQ114" s="131" t="str" cm="1">
        <f t="array" ref="CQ114">IF(CN114=TRUE,"x",INDEX('Avtal för korttidsarbete'!$F$13:$F$1012,$CN114))</f>
        <v>x</v>
      </c>
      <c r="CR114" s="130" t="b">
        <f t="shared" si="120"/>
        <v>0</v>
      </c>
      <c r="CS114" s="165">
        <f t="shared" si="139"/>
        <v>0</v>
      </c>
      <c r="CT114" s="165">
        <f t="shared" si="140"/>
        <v>0</v>
      </c>
      <c r="CU114" s="130" t="b">
        <f t="shared" si="121"/>
        <v>0</v>
      </c>
      <c r="CV114" s="131">
        <f t="shared" si="122"/>
        <v>0</v>
      </c>
      <c r="CW114" s="165">
        <f t="shared" si="123"/>
        <v>0</v>
      </c>
      <c r="CX114" s="186" t="b">
        <f>IFERROR(INDEX('Avtal för korttidsarbete'!R:R,MATCH(D114,'Avtal för korttidsarbete'!$G:$G,0)),TRUE)</f>
        <v>1</v>
      </c>
      <c r="CY114" s="165" t="str">
        <f>IF(CX114,"-",INDEX('Avtal för korttidsarbete'!$D:$D,MATCH(D114,'Avtal för korttidsarbete'!$G:$G,0)))</f>
        <v>-</v>
      </c>
      <c r="CZ114" s="131" t="b">
        <f>IFERROR(G114&gt;INDEX(Uppsägningar!E:E,MATCH(C114,Uppsägningar!C:C,0)),FALSE)</f>
        <v>0</v>
      </c>
    </row>
    <row r="115" spans="1:104" s="30" customFormat="1" x14ac:dyDescent="0.25">
      <c r="A115" s="19">
        <v>100</v>
      </c>
      <c r="B115" s="20"/>
      <c r="C115" s="189"/>
      <c r="D115" s="69"/>
      <c r="E115" s="171">
        <f>IFERROR(INDEX(Admin!$C$7:$C$10,MATCH(CY115,TblNivåValTExt,0)),0)</f>
        <v>0</v>
      </c>
      <c r="F115" s="1"/>
      <c r="G115" s="1"/>
      <c r="H115" s="90"/>
      <c r="I115" s="91"/>
      <c r="J115" s="91"/>
      <c r="K115" s="91"/>
      <c r="L115" s="91"/>
      <c r="M115" s="91"/>
      <c r="N115" s="91"/>
      <c r="O115" s="91"/>
      <c r="P115" s="91"/>
      <c r="Q115" s="91"/>
      <c r="R115" s="91"/>
      <c r="S115" s="91"/>
      <c r="T115" s="91"/>
      <c r="U115" s="91"/>
      <c r="V115" s="91"/>
      <c r="W115" s="225">
        <f t="shared" si="78"/>
        <v>0</v>
      </c>
      <c r="X115" s="134" t="str">
        <f t="shared" si="124"/>
        <v/>
      </c>
      <c r="Y115" s="92" t="b">
        <f t="shared" si="79"/>
        <v>0</v>
      </c>
      <c r="Z115" s="92" t="str">
        <f t="shared" si="125"/>
        <v/>
      </c>
      <c r="AA115" s="92" t="b">
        <f t="shared" si="126"/>
        <v>0</v>
      </c>
      <c r="AB115" s="92" t="str">
        <f t="shared" si="127"/>
        <v/>
      </c>
      <c r="AC115" s="13" t="b">
        <f t="shared" si="80"/>
        <v>0</v>
      </c>
      <c r="AD115" s="92" t="str">
        <f t="shared" si="128"/>
        <v/>
      </c>
      <c r="AE115" s="13" t="b">
        <f t="shared" si="129"/>
        <v>0</v>
      </c>
      <c r="AF115" s="92" t="str">
        <f t="shared" si="130"/>
        <v/>
      </c>
      <c r="AG115" s="13" t="b">
        <f t="shared" si="81"/>
        <v>0</v>
      </c>
      <c r="AH115" s="92" t="str">
        <f t="shared" si="131"/>
        <v/>
      </c>
      <c r="AI115" s="35" t="b">
        <f t="shared" si="82"/>
        <v>0</v>
      </c>
      <c r="AJ115" s="92" t="str">
        <f t="shared" si="132"/>
        <v/>
      </c>
      <c r="AK115" s="35" t="b">
        <f t="shared" si="83"/>
        <v>0</v>
      </c>
      <c r="AL115" s="92" t="str">
        <f t="shared" si="84"/>
        <v/>
      </c>
      <c r="AM115" s="35" t="b">
        <f t="shared" si="85"/>
        <v>0</v>
      </c>
      <c r="AN115" s="92" t="str">
        <f t="shared" si="86"/>
        <v/>
      </c>
      <c r="AO115" s="13" t="b">
        <f t="shared" si="87"/>
        <v>0</v>
      </c>
      <c r="AP115" s="92" t="str">
        <f t="shared" si="88"/>
        <v/>
      </c>
      <c r="AQ115" s="14">
        <f t="shared" si="89"/>
        <v>0</v>
      </c>
      <c r="AR115" s="14">
        <f t="shared" si="90"/>
        <v>0</v>
      </c>
      <c r="AS115" s="16">
        <f t="shared" si="148"/>
        <v>0</v>
      </c>
      <c r="AT115" s="16">
        <f t="shared" si="148"/>
        <v>0</v>
      </c>
      <c r="AU115" s="16">
        <f t="shared" si="148"/>
        <v>0</v>
      </c>
      <c r="AV115" s="16">
        <f t="shared" si="148"/>
        <v>0</v>
      </c>
      <c r="AW115" s="16">
        <f t="shared" si="148"/>
        <v>0</v>
      </c>
      <c r="AX115" s="16">
        <f t="shared" si="148"/>
        <v>0</v>
      </c>
      <c r="AY115" s="16">
        <f t="shared" si="148"/>
        <v>0</v>
      </c>
      <c r="AZ115" s="16"/>
      <c r="BA115" s="16"/>
      <c r="BB115" s="93">
        <f t="shared" si="133"/>
        <v>0</v>
      </c>
      <c r="BC115" s="93">
        <f t="shared" si="134"/>
        <v>0</v>
      </c>
      <c r="BD115" s="93">
        <f t="shared" si="135"/>
        <v>0</v>
      </c>
      <c r="BE115" s="158">
        <f t="shared" si="136"/>
        <v>0</v>
      </c>
      <c r="BF115" s="159">
        <f t="shared" si="137"/>
        <v>0</v>
      </c>
      <c r="BG115" s="159">
        <f t="shared" si="91"/>
        <v>0</v>
      </c>
      <c r="BH115" s="159">
        <f t="shared" si="92"/>
        <v>0</v>
      </c>
      <c r="BI115" s="159">
        <f t="shared" si="93"/>
        <v>0</v>
      </c>
      <c r="BJ115" s="159">
        <f t="shared" si="94"/>
        <v>0</v>
      </c>
      <c r="BK115" s="159">
        <f t="shared" si="95"/>
        <v>0</v>
      </c>
      <c r="BL115" s="159">
        <f t="shared" si="96"/>
        <v>0</v>
      </c>
      <c r="BM115" s="159">
        <f t="shared" si="147"/>
        <v>0</v>
      </c>
      <c r="BN115" s="159">
        <f t="shared" si="143"/>
        <v>0</v>
      </c>
      <c r="BO115" s="205" t="b">
        <f t="shared" si="97"/>
        <v>0</v>
      </c>
      <c r="BP115" s="214">
        <f t="shared" si="98"/>
        <v>0</v>
      </c>
      <c r="BQ115" s="160">
        <f t="shared" si="99"/>
        <v>0</v>
      </c>
      <c r="BR115" s="160">
        <f t="shared" si="100"/>
        <v>0</v>
      </c>
      <c r="BS115" s="160">
        <f t="shared" si="101"/>
        <v>0</v>
      </c>
      <c r="BT115" s="160">
        <f t="shared" si="102"/>
        <v>0</v>
      </c>
      <c r="BU115" s="160">
        <f t="shared" si="103"/>
        <v>0</v>
      </c>
      <c r="BV115" s="215">
        <f t="shared" si="104"/>
        <v>0</v>
      </c>
      <c r="BW115" s="217">
        <f t="shared" si="105"/>
        <v>0</v>
      </c>
      <c r="BX115" s="206">
        <f t="shared" si="106"/>
        <v>0</v>
      </c>
      <c r="BY115" s="206">
        <f t="shared" si="107"/>
        <v>0</v>
      </c>
      <c r="BZ115" s="206">
        <f t="shared" si="108"/>
        <v>0</v>
      </c>
      <c r="CA115" s="206">
        <f t="shared" si="109"/>
        <v>0</v>
      </c>
      <c r="CB115" s="206">
        <f t="shared" si="110"/>
        <v>0</v>
      </c>
      <c r="CC115" s="218">
        <f t="shared" si="111"/>
        <v>0</v>
      </c>
      <c r="CD115" s="216" t="e">
        <f t="shared" si="112"/>
        <v>#VALUE!</v>
      </c>
      <c r="CE115" s="94" t="e">
        <f t="shared" si="113"/>
        <v>#VALUE!</v>
      </c>
      <c r="CF115" s="94" t="e">
        <f t="shared" si="114"/>
        <v>#VALUE!</v>
      </c>
      <c r="CG115" s="95" t="e">
        <f t="shared" si="115"/>
        <v>#VALUE!</v>
      </c>
      <c r="CH115" s="95" t="e">
        <f t="shared" si="138"/>
        <v>#VALUE!</v>
      </c>
      <c r="CI115" s="95" t="b">
        <f t="shared" si="141"/>
        <v>0</v>
      </c>
      <c r="CJ115" s="76" t="str">
        <f t="shared" si="116"/>
        <v/>
      </c>
      <c r="CK115" s="94" t="e" cm="1">
        <f t="array" aca="1" ref="CK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CL115" s="94" t="str">
        <f t="shared" si="117"/>
        <v/>
      </c>
      <c r="CM115" s="96" t="b">
        <f t="shared" si="118"/>
        <v>0</v>
      </c>
      <c r="CN115" s="130" t="b">
        <f>IFERROR(MATCH(D115,'Avtal för korttidsarbete'!$G$13:$G$1012,0),TRUE)</f>
        <v>1</v>
      </c>
      <c r="CO115" s="130" t="b">
        <f t="shared" si="119"/>
        <v>0</v>
      </c>
      <c r="CP115" s="131" t="str" cm="1">
        <f t="array" ref="CP115">IF(CN115=TRUE,"x",INDEX('Avtal för korttidsarbete'!$E$13:$E$1012,$CN115))</f>
        <v>x</v>
      </c>
      <c r="CQ115" s="131" t="str" cm="1">
        <f t="array" ref="CQ115">IF(CN115=TRUE,"x",INDEX('Avtal för korttidsarbete'!$F$13:$F$1012,$CN115))</f>
        <v>x</v>
      </c>
      <c r="CR115" s="130" t="b">
        <f t="shared" si="120"/>
        <v>0</v>
      </c>
      <c r="CS115" s="165">
        <f t="shared" si="139"/>
        <v>0</v>
      </c>
      <c r="CT115" s="165">
        <f t="shared" si="140"/>
        <v>0</v>
      </c>
      <c r="CU115" s="130" t="b">
        <f t="shared" si="121"/>
        <v>0</v>
      </c>
      <c r="CV115" s="131">
        <f t="shared" si="122"/>
        <v>0</v>
      </c>
      <c r="CW115" s="165">
        <f t="shared" si="123"/>
        <v>0</v>
      </c>
      <c r="CX115" s="186" t="b">
        <f>IFERROR(INDEX('Avtal för korttidsarbete'!R:R,MATCH(D115,'Avtal för korttidsarbete'!$G:$G,0)),TRUE)</f>
        <v>1</v>
      </c>
      <c r="CY115" s="165" t="str">
        <f>IF(CX115,"-",INDEX('Avtal för korttidsarbete'!$D:$D,MATCH(D115,'Avtal för korttidsarbete'!$G:$G,0)))</f>
        <v>-</v>
      </c>
      <c r="CZ115" s="131" t="b">
        <f>IFERROR(G115&gt;INDEX(Uppsägningar!E:E,MATCH(C115,Uppsägningar!C:C,0)),FALSE)</f>
        <v>0</v>
      </c>
    </row>
    <row r="116" spans="1:104" s="30" customFormat="1" x14ac:dyDescent="0.25">
      <c r="A116" s="19">
        <v>101</v>
      </c>
      <c r="B116" s="20"/>
      <c r="C116" s="189"/>
      <c r="D116" s="69"/>
      <c r="E116" s="171">
        <f>IFERROR(INDEX(Admin!$C$7:$C$10,MATCH(CY116,TblNivåValTExt,0)),0)</f>
        <v>0</v>
      </c>
      <c r="F116" s="1"/>
      <c r="G116" s="1"/>
      <c r="H116" s="90"/>
      <c r="I116" s="91"/>
      <c r="J116" s="91"/>
      <c r="K116" s="91"/>
      <c r="L116" s="91"/>
      <c r="M116" s="91"/>
      <c r="N116" s="91"/>
      <c r="O116" s="91"/>
      <c r="P116" s="91"/>
      <c r="Q116" s="91"/>
      <c r="R116" s="91"/>
      <c r="S116" s="91"/>
      <c r="T116" s="91"/>
      <c r="U116" s="91"/>
      <c r="V116" s="91"/>
      <c r="W116" s="225">
        <f t="shared" si="78"/>
        <v>0</v>
      </c>
      <c r="X116" s="134" t="str">
        <f t="shared" si="124"/>
        <v/>
      </c>
      <c r="Y116" s="92" t="b">
        <f t="shared" si="79"/>
        <v>0</v>
      </c>
      <c r="Z116" s="92" t="str">
        <f t="shared" si="125"/>
        <v/>
      </c>
      <c r="AA116" s="92" t="b">
        <f t="shared" si="126"/>
        <v>0</v>
      </c>
      <c r="AB116" s="92" t="str">
        <f t="shared" si="127"/>
        <v/>
      </c>
      <c r="AC116" s="13" t="b">
        <f t="shared" si="80"/>
        <v>0</v>
      </c>
      <c r="AD116" s="92" t="str">
        <f t="shared" si="128"/>
        <v/>
      </c>
      <c r="AE116" s="13" t="b">
        <f t="shared" si="129"/>
        <v>0</v>
      </c>
      <c r="AF116" s="92" t="str">
        <f t="shared" si="130"/>
        <v/>
      </c>
      <c r="AG116" s="13" t="b">
        <f t="shared" si="81"/>
        <v>0</v>
      </c>
      <c r="AH116" s="92" t="str">
        <f t="shared" si="131"/>
        <v/>
      </c>
      <c r="AI116" s="35" t="b">
        <f t="shared" si="82"/>
        <v>0</v>
      </c>
      <c r="AJ116" s="92" t="str">
        <f t="shared" si="132"/>
        <v/>
      </c>
      <c r="AK116" s="35" t="b">
        <f t="shared" si="83"/>
        <v>0</v>
      </c>
      <c r="AL116" s="92" t="str">
        <f t="shared" si="84"/>
        <v/>
      </c>
      <c r="AM116" s="35" t="b">
        <f t="shared" si="85"/>
        <v>0</v>
      </c>
      <c r="AN116" s="92" t="str">
        <f t="shared" si="86"/>
        <v/>
      </c>
      <c r="AO116" s="13" t="b">
        <f t="shared" si="87"/>
        <v>0</v>
      </c>
      <c r="AP116" s="92" t="str">
        <f t="shared" si="88"/>
        <v/>
      </c>
      <c r="AQ116" s="14">
        <f t="shared" si="89"/>
        <v>0</v>
      </c>
      <c r="AR116" s="14">
        <f t="shared" si="90"/>
        <v>0</v>
      </c>
      <c r="AS116" s="16">
        <f t="shared" ref="AS116:AY125" si="149">IF(OR(AS$11=FALSE,$F116="",MIN($G116,AS$10,$AR116)-MAX($F116,AS$8,$AQ116)&lt;0),0,MIN($G116,AS$10,$AR116)-MAX($F116,AS$8,$AQ116)+1)</f>
        <v>0</v>
      </c>
      <c r="AT116" s="16">
        <f t="shared" si="149"/>
        <v>0</v>
      </c>
      <c r="AU116" s="16">
        <f t="shared" si="149"/>
        <v>0</v>
      </c>
      <c r="AV116" s="16">
        <f t="shared" si="149"/>
        <v>0</v>
      </c>
      <c r="AW116" s="16">
        <f t="shared" si="149"/>
        <v>0</v>
      </c>
      <c r="AX116" s="16">
        <f t="shared" si="149"/>
        <v>0</v>
      </c>
      <c r="AY116" s="16">
        <f t="shared" si="149"/>
        <v>0</v>
      </c>
      <c r="AZ116" s="16"/>
      <c r="BA116" s="16"/>
      <c r="BB116" s="93">
        <f t="shared" si="133"/>
        <v>0</v>
      </c>
      <c r="BC116" s="93">
        <f t="shared" si="134"/>
        <v>0</v>
      </c>
      <c r="BD116" s="93">
        <f t="shared" si="135"/>
        <v>0</v>
      </c>
      <c r="BE116" s="158">
        <f t="shared" si="136"/>
        <v>0</v>
      </c>
      <c r="BF116" s="159">
        <f t="shared" si="137"/>
        <v>0</v>
      </c>
      <c r="BG116" s="159">
        <f t="shared" si="91"/>
        <v>0</v>
      </c>
      <c r="BH116" s="159">
        <f t="shared" si="92"/>
        <v>0</v>
      </c>
      <c r="BI116" s="159">
        <f t="shared" si="93"/>
        <v>0</v>
      </c>
      <c r="BJ116" s="159">
        <f t="shared" si="94"/>
        <v>0</v>
      </c>
      <c r="BK116" s="159">
        <f t="shared" si="95"/>
        <v>0</v>
      </c>
      <c r="BL116" s="159">
        <f t="shared" si="96"/>
        <v>0</v>
      </c>
      <c r="BM116" s="159">
        <f t="shared" si="147"/>
        <v>0</v>
      </c>
      <c r="BN116" s="159">
        <f t="shared" si="143"/>
        <v>0</v>
      </c>
      <c r="BO116" s="205" t="b">
        <f t="shared" si="97"/>
        <v>0</v>
      </c>
      <c r="BP116" s="214">
        <f t="shared" si="98"/>
        <v>0</v>
      </c>
      <c r="BQ116" s="160">
        <f t="shared" si="99"/>
        <v>0</v>
      </c>
      <c r="BR116" s="160">
        <f t="shared" si="100"/>
        <v>0</v>
      </c>
      <c r="BS116" s="160">
        <f t="shared" si="101"/>
        <v>0</v>
      </c>
      <c r="BT116" s="160">
        <f t="shared" si="102"/>
        <v>0</v>
      </c>
      <c r="BU116" s="160">
        <f t="shared" si="103"/>
        <v>0</v>
      </c>
      <c r="BV116" s="215">
        <f t="shared" si="104"/>
        <v>0</v>
      </c>
      <c r="BW116" s="217">
        <f t="shared" si="105"/>
        <v>0</v>
      </c>
      <c r="BX116" s="206">
        <f t="shared" si="106"/>
        <v>0</v>
      </c>
      <c r="BY116" s="206">
        <f t="shared" si="107"/>
        <v>0</v>
      </c>
      <c r="BZ116" s="206">
        <f t="shared" si="108"/>
        <v>0</v>
      </c>
      <c r="CA116" s="206">
        <f t="shared" si="109"/>
        <v>0</v>
      </c>
      <c r="CB116" s="206">
        <f t="shared" si="110"/>
        <v>0</v>
      </c>
      <c r="CC116" s="218">
        <f t="shared" si="111"/>
        <v>0</v>
      </c>
      <c r="CD116" s="216" t="e">
        <f t="shared" si="112"/>
        <v>#VALUE!</v>
      </c>
      <c r="CE116" s="94" t="e">
        <f t="shared" si="113"/>
        <v>#VALUE!</v>
      </c>
      <c r="CF116" s="94" t="e">
        <f t="shared" si="114"/>
        <v>#VALUE!</v>
      </c>
      <c r="CG116" s="95" t="e">
        <f t="shared" si="115"/>
        <v>#VALUE!</v>
      </c>
      <c r="CH116" s="95" t="e">
        <f t="shared" si="138"/>
        <v>#VALUE!</v>
      </c>
      <c r="CI116" s="95" t="b">
        <f t="shared" si="141"/>
        <v>0</v>
      </c>
      <c r="CJ116" s="76" t="str">
        <f t="shared" si="116"/>
        <v/>
      </c>
      <c r="CK116" s="94" t="e" cm="1">
        <f t="array" aca="1" ref="CK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CL116" s="94" t="str">
        <f t="shared" si="117"/>
        <v/>
      </c>
      <c r="CM116" s="96" t="b">
        <f t="shared" si="118"/>
        <v>0</v>
      </c>
      <c r="CN116" s="130" t="b">
        <f>IFERROR(MATCH(D116,'Avtal för korttidsarbete'!$G$13:$G$1012,0),TRUE)</f>
        <v>1</v>
      </c>
      <c r="CO116" s="130" t="b">
        <f t="shared" si="119"/>
        <v>0</v>
      </c>
      <c r="CP116" s="131" t="str" cm="1">
        <f t="array" ref="CP116">IF(CN116=TRUE,"x",INDEX('Avtal för korttidsarbete'!$E$13:$E$1012,$CN116))</f>
        <v>x</v>
      </c>
      <c r="CQ116" s="131" t="str" cm="1">
        <f t="array" ref="CQ116">IF(CN116=TRUE,"x",INDEX('Avtal för korttidsarbete'!$F$13:$F$1012,$CN116))</f>
        <v>x</v>
      </c>
      <c r="CR116" s="130" t="b">
        <f t="shared" si="120"/>
        <v>0</v>
      </c>
      <c r="CS116" s="165">
        <f t="shared" si="139"/>
        <v>0</v>
      </c>
      <c r="CT116" s="165">
        <f t="shared" si="140"/>
        <v>0</v>
      </c>
      <c r="CU116" s="130" t="b">
        <f t="shared" si="121"/>
        <v>0</v>
      </c>
      <c r="CV116" s="131">
        <f t="shared" si="122"/>
        <v>0</v>
      </c>
      <c r="CW116" s="165">
        <f t="shared" si="123"/>
        <v>0</v>
      </c>
      <c r="CX116" s="186" t="b">
        <f>IFERROR(INDEX('Avtal för korttidsarbete'!R:R,MATCH(D116,'Avtal för korttidsarbete'!$G:$G,0)),TRUE)</f>
        <v>1</v>
      </c>
      <c r="CY116" s="165" t="str">
        <f>IF(CX116,"-",INDEX('Avtal för korttidsarbete'!$D:$D,MATCH(D116,'Avtal för korttidsarbete'!$G:$G,0)))</f>
        <v>-</v>
      </c>
      <c r="CZ116" s="131" t="b">
        <f>IFERROR(G116&gt;INDEX(Uppsägningar!E:E,MATCH(C116,Uppsägningar!C:C,0)),FALSE)</f>
        <v>0</v>
      </c>
    </row>
    <row r="117" spans="1:104" s="30" customFormat="1" x14ac:dyDescent="0.25">
      <c r="A117" s="19">
        <v>102</v>
      </c>
      <c r="B117" s="20"/>
      <c r="C117" s="189"/>
      <c r="D117" s="69"/>
      <c r="E117" s="171">
        <f>IFERROR(INDEX(Admin!$C$7:$C$10,MATCH(CY117,TblNivåValTExt,0)),0)</f>
        <v>0</v>
      </c>
      <c r="F117" s="1"/>
      <c r="G117" s="1"/>
      <c r="H117" s="90"/>
      <c r="I117" s="91"/>
      <c r="J117" s="91"/>
      <c r="K117" s="91"/>
      <c r="L117" s="91"/>
      <c r="M117" s="91"/>
      <c r="N117" s="91"/>
      <c r="O117" s="91"/>
      <c r="P117" s="91"/>
      <c r="Q117" s="91"/>
      <c r="R117" s="91"/>
      <c r="S117" s="91"/>
      <c r="T117" s="91"/>
      <c r="U117" s="91"/>
      <c r="V117" s="91"/>
      <c r="W117" s="225">
        <f t="shared" si="78"/>
        <v>0</v>
      </c>
      <c r="X117" s="134" t="str">
        <f t="shared" si="124"/>
        <v/>
      </c>
      <c r="Y117" s="92" t="b">
        <f t="shared" si="79"/>
        <v>0</v>
      </c>
      <c r="Z117" s="92" t="str">
        <f t="shared" si="125"/>
        <v/>
      </c>
      <c r="AA117" s="92" t="b">
        <f t="shared" si="126"/>
        <v>0</v>
      </c>
      <c r="AB117" s="92" t="str">
        <f t="shared" si="127"/>
        <v/>
      </c>
      <c r="AC117" s="13" t="b">
        <f t="shared" si="80"/>
        <v>0</v>
      </c>
      <c r="AD117" s="92" t="str">
        <f t="shared" si="128"/>
        <v/>
      </c>
      <c r="AE117" s="13" t="b">
        <f t="shared" si="129"/>
        <v>0</v>
      </c>
      <c r="AF117" s="92" t="str">
        <f t="shared" si="130"/>
        <v/>
      </c>
      <c r="AG117" s="13" t="b">
        <f t="shared" si="81"/>
        <v>0</v>
      </c>
      <c r="AH117" s="92" t="str">
        <f t="shared" si="131"/>
        <v/>
      </c>
      <c r="AI117" s="35" t="b">
        <f t="shared" si="82"/>
        <v>0</v>
      </c>
      <c r="AJ117" s="92" t="str">
        <f t="shared" si="132"/>
        <v/>
      </c>
      <c r="AK117" s="35" t="b">
        <f t="shared" si="83"/>
        <v>0</v>
      </c>
      <c r="AL117" s="92" t="str">
        <f t="shared" si="84"/>
        <v/>
      </c>
      <c r="AM117" s="35" t="b">
        <f t="shared" si="85"/>
        <v>0</v>
      </c>
      <c r="AN117" s="92" t="str">
        <f t="shared" si="86"/>
        <v/>
      </c>
      <c r="AO117" s="13" t="b">
        <f t="shared" si="87"/>
        <v>0</v>
      </c>
      <c r="AP117" s="92" t="str">
        <f t="shared" si="88"/>
        <v/>
      </c>
      <c r="AQ117" s="14">
        <f t="shared" si="89"/>
        <v>0</v>
      </c>
      <c r="AR117" s="14">
        <f t="shared" si="90"/>
        <v>0</v>
      </c>
      <c r="AS117" s="16">
        <f t="shared" si="149"/>
        <v>0</v>
      </c>
      <c r="AT117" s="16">
        <f t="shared" si="149"/>
        <v>0</v>
      </c>
      <c r="AU117" s="16">
        <f t="shared" si="149"/>
        <v>0</v>
      </c>
      <c r="AV117" s="16">
        <f t="shared" si="149"/>
        <v>0</v>
      </c>
      <c r="AW117" s="16">
        <f t="shared" si="149"/>
        <v>0</v>
      </c>
      <c r="AX117" s="16">
        <f t="shared" si="149"/>
        <v>0</v>
      </c>
      <c r="AY117" s="16">
        <f t="shared" si="149"/>
        <v>0</v>
      </c>
      <c r="AZ117" s="16"/>
      <c r="BA117" s="16"/>
      <c r="BB117" s="93">
        <f t="shared" si="133"/>
        <v>0</v>
      </c>
      <c r="BC117" s="93">
        <f t="shared" si="134"/>
        <v>0</v>
      </c>
      <c r="BD117" s="93">
        <f t="shared" si="135"/>
        <v>0</v>
      </c>
      <c r="BE117" s="158">
        <f t="shared" si="136"/>
        <v>0</v>
      </c>
      <c r="BF117" s="159">
        <f t="shared" si="137"/>
        <v>0</v>
      </c>
      <c r="BG117" s="159">
        <f t="shared" si="91"/>
        <v>0</v>
      </c>
      <c r="BH117" s="159">
        <f t="shared" si="92"/>
        <v>0</v>
      </c>
      <c r="BI117" s="159">
        <f t="shared" si="93"/>
        <v>0</v>
      </c>
      <c r="BJ117" s="159">
        <f t="shared" si="94"/>
        <v>0</v>
      </c>
      <c r="BK117" s="159">
        <f t="shared" si="95"/>
        <v>0</v>
      </c>
      <c r="BL117" s="159">
        <f t="shared" si="96"/>
        <v>0</v>
      </c>
      <c r="BM117" s="159">
        <f t="shared" si="147"/>
        <v>0</v>
      </c>
      <c r="BN117" s="159">
        <f t="shared" si="143"/>
        <v>0</v>
      </c>
      <c r="BO117" s="205" t="b">
        <f t="shared" si="97"/>
        <v>0</v>
      </c>
      <c r="BP117" s="214">
        <f t="shared" si="98"/>
        <v>0</v>
      </c>
      <c r="BQ117" s="160">
        <f t="shared" si="99"/>
        <v>0</v>
      </c>
      <c r="BR117" s="160">
        <f t="shared" si="100"/>
        <v>0</v>
      </c>
      <c r="BS117" s="160">
        <f t="shared" si="101"/>
        <v>0</v>
      </c>
      <c r="BT117" s="160">
        <f t="shared" si="102"/>
        <v>0</v>
      </c>
      <c r="BU117" s="160">
        <f t="shared" si="103"/>
        <v>0</v>
      </c>
      <c r="BV117" s="215">
        <f t="shared" si="104"/>
        <v>0</v>
      </c>
      <c r="BW117" s="217">
        <f t="shared" si="105"/>
        <v>0</v>
      </c>
      <c r="BX117" s="206">
        <f t="shared" si="106"/>
        <v>0</v>
      </c>
      <c r="BY117" s="206">
        <f t="shared" si="107"/>
        <v>0</v>
      </c>
      <c r="BZ117" s="206">
        <f t="shared" si="108"/>
        <v>0</v>
      </c>
      <c r="CA117" s="206">
        <f t="shared" si="109"/>
        <v>0</v>
      </c>
      <c r="CB117" s="206">
        <f t="shared" si="110"/>
        <v>0</v>
      </c>
      <c r="CC117" s="218">
        <f t="shared" si="111"/>
        <v>0</v>
      </c>
      <c r="CD117" s="216" t="e">
        <f t="shared" si="112"/>
        <v>#VALUE!</v>
      </c>
      <c r="CE117" s="94" t="e">
        <f t="shared" si="113"/>
        <v>#VALUE!</v>
      </c>
      <c r="CF117" s="94" t="e">
        <f t="shared" si="114"/>
        <v>#VALUE!</v>
      </c>
      <c r="CG117" s="95" t="e">
        <f t="shared" si="115"/>
        <v>#VALUE!</v>
      </c>
      <c r="CH117" s="95" t="e">
        <f t="shared" si="138"/>
        <v>#VALUE!</v>
      </c>
      <c r="CI117" s="95" t="b">
        <f t="shared" si="141"/>
        <v>0</v>
      </c>
      <c r="CJ117" s="76" t="str">
        <f t="shared" si="116"/>
        <v/>
      </c>
      <c r="CK117" s="94" t="e" cm="1">
        <f t="array" aca="1" ref="CK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CL117" s="94" t="str">
        <f t="shared" si="117"/>
        <v/>
      </c>
      <c r="CM117" s="96" t="b">
        <f t="shared" si="118"/>
        <v>0</v>
      </c>
      <c r="CN117" s="130" t="b">
        <f>IFERROR(MATCH(D117,'Avtal för korttidsarbete'!$G$13:$G$1012,0),TRUE)</f>
        <v>1</v>
      </c>
      <c r="CO117" s="130" t="b">
        <f t="shared" si="119"/>
        <v>0</v>
      </c>
      <c r="CP117" s="131" t="str" cm="1">
        <f t="array" ref="CP117">IF(CN117=TRUE,"x",INDEX('Avtal för korttidsarbete'!$E$13:$E$1012,$CN117))</f>
        <v>x</v>
      </c>
      <c r="CQ117" s="131" t="str" cm="1">
        <f t="array" ref="CQ117">IF(CN117=TRUE,"x",INDEX('Avtal för korttidsarbete'!$F$13:$F$1012,$CN117))</f>
        <v>x</v>
      </c>
      <c r="CR117" s="130" t="b">
        <f t="shared" si="120"/>
        <v>0</v>
      </c>
      <c r="CS117" s="165">
        <f t="shared" si="139"/>
        <v>0</v>
      </c>
      <c r="CT117" s="165">
        <f t="shared" si="140"/>
        <v>0</v>
      </c>
      <c r="CU117" s="130" t="b">
        <f t="shared" si="121"/>
        <v>0</v>
      </c>
      <c r="CV117" s="131">
        <f t="shared" si="122"/>
        <v>0</v>
      </c>
      <c r="CW117" s="165">
        <f t="shared" si="123"/>
        <v>0</v>
      </c>
      <c r="CX117" s="186" t="b">
        <f>IFERROR(INDEX('Avtal för korttidsarbete'!R:R,MATCH(D117,'Avtal för korttidsarbete'!$G:$G,0)),TRUE)</f>
        <v>1</v>
      </c>
      <c r="CY117" s="165" t="str">
        <f>IF(CX117,"-",INDEX('Avtal för korttidsarbete'!$D:$D,MATCH(D117,'Avtal för korttidsarbete'!$G:$G,0)))</f>
        <v>-</v>
      </c>
      <c r="CZ117" s="131" t="b">
        <f>IFERROR(G117&gt;INDEX(Uppsägningar!E:E,MATCH(C117,Uppsägningar!C:C,0)),FALSE)</f>
        <v>0</v>
      </c>
    </row>
    <row r="118" spans="1:104" s="30" customFormat="1" x14ac:dyDescent="0.25">
      <c r="A118" s="19">
        <v>103</v>
      </c>
      <c r="B118" s="20"/>
      <c r="C118" s="189"/>
      <c r="D118" s="69"/>
      <c r="E118" s="171">
        <f>IFERROR(INDEX(Admin!$C$7:$C$10,MATCH(CY118,TblNivåValTExt,0)),0)</f>
        <v>0</v>
      </c>
      <c r="F118" s="1"/>
      <c r="G118" s="1"/>
      <c r="H118" s="90"/>
      <c r="I118" s="91"/>
      <c r="J118" s="91"/>
      <c r="K118" s="91"/>
      <c r="L118" s="91"/>
      <c r="M118" s="91"/>
      <c r="N118" s="91"/>
      <c r="O118" s="91"/>
      <c r="P118" s="91"/>
      <c r="Q118" s="91"/>
      <c r="R118" s="91"/>
      <c r="S118" s="91"/>
      <c r="T118" s="91"/>
      <c r="U118" s="91"/>
      <c r="V118" s="91"/>
      <c r="W118" s="225">
        <f t="shared" si="78"/>
        <v>0</v>
      </c>
      <c r="X118" s="134" t="str">
        <f t="shared" si="124"/>
        <v/>
      </c>
      <c r="Y118" s="92" t="b">
        <f t="shared" si="79"/>
        <v>0</v>
      </c>
      <c r="Z118" s="92" t="str">
        <f t="shared" si="125"/>
        <v/>
      </c>
      <c r="AA118" s="92" t="b">
        <f t="shared" si="126"/>
        <v>0</v>
      </c>
      <c r="AB118" s="92" t="str">
        <f t="shared" si="127"/>
        <v/>
      </c>
      <c r="AC118" s="13" t="b">
        <f t="shared" si="80"/>
        <v>0</v>
      </c>
      <c r="AD118" s="92" t="str">
        <f t="shared" si="128"/>
        <v/>
      </c>
      <c r="AE118" s="13" t="b">
        <f t="shared" si="129"/>
        <v>0</v>
      </c>
      <c r="AF118" s="92" t="str">
        <f t="shared" si="130"/>
        <v/>
      </c>
      <c r="AG118" s="13" t="b">
        <f t="shared" si="81"/>
        <v>0</v>
      </c>
      <c r="AH118" s="92" t="str">
        <f t="shared" si="131"/>
        <v/>
      </c>
      <c r="AI118" s="35" t="b">
        <f t="shared" si="82"/>
        <v>0</v>
      </c>
      <c r="AJ118" s="92" t="str">
        <f t="shared" si="132"/>
        <v/>
      </c>
      <c r="AK118" s="35" t="b">
        <f t="shared" si="83"/>
        <v>0</v>
      </c>
      <c r="AL118" s="92" t="str">
        <f t="shared" si="84"/>
        <v/>
      </c>
      <c r="AM118" s="35" t="b">
        <f t="shared" si="85"/>
        <v>0</v>
      </c>
      <c r="AN118" s="92" t="str">
        <f t="shared" si="86"/>
        <v/>
      </c>
      <c r="AO118" s="13" t="b">
        <f t="shared" si="87"/>
        <v>0</v>
      </c>
      <c r="AP118" s="92" t="str">
        <f t="shared" si="88"/>
        <v/>
      </c>
      <c r="AQ118" s="14">
        <f t="shared" si="89"/>
        <v>0</v>
      </c>
      <c r="AR118" s="14">
        <f t="shared" si="90"/>
        <v>0</v>
      </c>
      <c r="AS118" s="16">
        <f t="shared" si="149"/>
        <v>0</v>
      </c>
      <c r="AT118" s="16">
        <f t="shared" si="149"/>
        <v>0</v>
      </c>
      <c r="AU118" s="16">
        <f t="shared" si="149"/>
        <v>0</v>
      </c>
      <c r="AV118" s="16">
        <f t="shared" si="149"/>
        <v>0</v>
      </c>
      <c r="AW118" s="16">
        <f t="shared" si="149"/>
        <v>0</v>
      </c>
      <c r="AX118" s="16">
        <f t="shared" si="149"/>
        <v>0</v>
      </c>
      <c r="AY118" s="16">
        <f t="shared" si="149"/>
        <v>0</v>
      </c>
      <c r="AZ118" s="16"/>
      <c r="BA118" s="16"/>
      <c r="BB118" s="93">
        <f t="shared" si="133"/>
        <v>0</v>
      </c>
      <c r="BC118" s="93">
        <f t="shared" si="134"/>
        <v>0</v>
      </c>
      <c r="BD118" s="93">
        <f t="shared" si="135"/>
        <v>0</v>
      </c>
      <c r="BE118" s="158">
        <f t="shared" si="136"/>
        <v>0</v>
      </c>
      <c r="BF118" s="159">
        <f t="shared" si="137"/>
        <v>0</v>
      </c>
      <c r="BG118" s="159">
        <f t="shared" si="91"/>
        <v>0</v>
      </c>
      <c r="BH118" s="159">
        <f t="shared" si="92"/>
        <v>0</v>
      </c>
      <c r="BI118" s="159">
        <f t="shared" si="93"/>
        <v>0</v>
      </c>
      <c r="BJ118" s="159">
        <f t="shared" si="94"/>
        <v>0</v>
      </c>
      <c r="BK118" s="159">
        <f t="shared" si="95"/>
        <v>0</v>
      </c>
      <c r="BL118" s="159">
        <f t="shared" si="96"/>
        <v>0</v>
      </c>
      <c r="BM118" s="159">
        <f t="shared" si="147"/>
        <v>0</v>
      </c>
      <c r="BN118" s="159">
        <f t="shared" si="143"/>
        <v>0</v>
      </c>
      <c r="BO118" s="205" t="b">
        <f t="shared" si="97"/>
        <v>0</v>
      </c>
      <c r="BP118" s="214">
        <f t="shared" si="98"/>
        <v>0</v>
      </c>
      <c r="BQ118" s="160">
        <f t="shared" si="99"/>
        <v>0</v>
      </c>
      <c r="BR118" s="160">
        <f t="shared" si="100"/>
        <v>0</v>
      </c>
      <c r="BS118" s="160">
        <f t="shared" si="101"/>
        <v>0</v>
      </c>
      <c r="BT118" s="160">
        <f t="shared" si="102"/>
        <v>0</v>
      </c>
      <c r="BU118" s="160">
        <f t="shared" si="103"/>
        <v>0</v>
      </c>
      <c r="BV118" s="215">
        <f t="shared" si="104"/>
        <v>0</v>
      </c>
      <c r="BW118" s="217">
        <f t="shared" si="105"/>
        <v>0</v>
      </c>
      <c r="BX118" s="206">
        <f t="shared" si="106"/>
        <v>0</v>
      </c>
      <c r="BY118" s="206">
        <f t="shared" si="107"/>
        <v>0</v>
      </c>
      <c r="BZ118" s="206">
        <f t="shared" si="108"/>
        <v>0</v>
      </c>
      <c r="CA118" s="206">
        <f t="shared" si="109"/>
        <v>0</v>
      </c>
      <c r="CB118" s="206">
        <f t="shared" si="110"/>
        <v>0</v>
      </c>
      <c r="CC118" s="218">
        <f t="shared" si="111"/>
        <v>0</v>
      </c>
      <c r="CD118" s="216" t="e">
        <f t="shared" si="112"/>
        <v>#VALUE!</v>
      </c>
      <c r="CE118" s="94" t="e">
        <f t="shared" si="113"/>
        <v>#VALUE!</v>
      </c>
      <c r="CF118" s="94" t="e">
        <f t="shared" si="114"/>
        <v>#VALUE!</v>
      </c>
      <c r="CG118" s="95" t="e">
        <f t="shared" si="115"/>
        <v>#VALUE!</v>
      </c>
      <c r="CH118" s="95" t="e">
        <f t="shared" si="138"/>
        <v>#VALUE!</v>
      </c>
      <c r="CI118" s="95" t="b">
        <f t="shared" si="141"/>
        <v>0</v>
      </c>
      <c r="CJ118" s="76" t="str">
        <f t="shared" si="116"/>
        <v/>
      </c>
      <c r="CK118" s="94" t="e" cm="1">
        <f t="array" aca="1" ref="CK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CL118" s="94" t="str">
        <f t="shared" si="117"/>
        <v/>
      </c>
      <c r="CM118" s="96" t="b">
        <f t="shared" si="118"/>
        <v>0</v>
      </c>
      <c r="CN118" s="130" t="b">
        <f>IFERROR(MATCH(D118,'Avtal för korttidsarbete'!$G$13:$G$1012,0),TRUE)</f>
        <v>1</v>
      </c>
      <c r="CO118" s="130" t="b">
        <f t="shared" si="119"/>
        <v>0</v>
      </c>
      <c r="CP118" s="131" t="str" cm="1">
        <f t="array" ref="CP118">IF(CN118=TRUE,"x",INDEX('Avtal för korttidsarbete'!$E$13:$E$1012,$CN118))</f>
        <v>x</v>
      </c>
      <c r="CQ118" s="131" t="str" cm="1">
        <f t="array" ref="CQ118">IF(CN118=TRUE,"x",INDEX('Avtal för korttidsarbete'!$F$13:$F$1012,$CN118))</f>
        <v>x</v>
      </c>
      <c r="CR118" s="130" t="b">
        <f t="shared" si="120"/>
        <v>0</v>
      </c>
      <c r="CS118" s="165">
        <f t="shared" si="139"/>
        <v>0</v>
      </c>
      <c r="CT118" s="165">
        <f t="shared" si="140"/>
        <v>0</v>
      </c>
      <c r="CU118" s="130" t="b">
        <f t="shared" si="121"/>
        <v>0</v>
      </c>
      <c r="CV118" s="131">
        <f t="shared" si="122"/>
        <v>0</v>
      </c>
      <c r="CW118" s="165">
        <f t="shared" si="123"/>
        <v>0</v>
      </c>
      <c r="CX118" s="186" t="b">
        <f>IFERROR(INDEX('Avtal för korttidsarbete'!R:R,MATCH(D118,'Avtal för korttidsarbete'!$G:$G,0)),TRUE)</f>
        <v>1</v>
      </c>
      <c r="CY118" s="165" t="str">
        <f>IF(CX118,"-",INDEX('Avtal för korttidsarbete'!$D:$D,MATCH(D118,'Avtal för korttidsarbete'!$G:$G,0)))</f>
        <v>-</v>
      </c>
      <c r="CZ118" s="131" t="b">
        <f>IFERROR(G118&gt;INDEX(Uppsägningar!E:E,MATCH(C118,Uppsägningar!C:C,0)),FALSE)</f>
        <v>0</v>
      </c>
    </row>
    <row r="119" spans="1:104" s="30" customFormat="1" x14ac:dyDescent="0.25">
      <c r="A119" s="19">
        <v>104</v>
      </c>
      <c r="B119" s="20"/>
      <c r="C119" s="189"/>
      <c r="D119" s="69"/>
      <c r="E119" s="171">
        <f>IFERROR(INDEX(Admin!$C$7:$C$10,MATCH(CY119,TblNivåValTExt,0)),0)</f>
        <v>0</v>
      </c>
      <c r="F119" s="1"/>
      <c r="G119" s="1"/>
      <c r="H119" s="90"/>
      <c r="I119" s="91"/>
      <c r="J119" s="91"/>
      <c r="K119" s="91"/>
      <c r="L119" s="91"/>
      <c r="M119" s="91"/>
      <c r="N119" s="91"/>
      <c r="O119" s="91"/>
      <c r="P119" s="91"/>
      <c r="Q119" s="91"/>
      <c r="R119" s="91"/>
      <c r="S119" s="91"/>
      <c r="T119" s="91"/>
      <c r="U119" s="91"/>
      <c r="V119" s="91"/>
      <c r="W119" s="225">
        <f t="shared" si="78"/>
        <v>0</v>
      </c>
      <c r="X119" s="134" t="str">
        <f t="shared" si="124"/>
        <v/>
      </c>
      <c r="Y119" s="92" t="b">
        <f t="shared" si="79"/>
        <v>0</v>
      </c>
      <c r="Z119" s="92" t="str">
        <f t="shared" si="125"/>
        <v/>
      </c>
      <c r="AA119" s="92" t="b">
        <f t="shared" si="126"/>
        <v>0</v>
      </c>
      <c r="AB119" s="92" t="str">
        <f t="shared" si="127"/>
        <v/>
      </c>
      <c r="AC119" s="13" t="b">
        <f t="shared" si="80"/>
        <v>0</v>
      </c>
      <c r="AD119" s="92" t="str">
        <f t="shared" si="128"/>
        <v/>
      </c>
      <c r="AE119" s="13" t="b">
        <f t="shared" si="129"/>
        <v>0</v>
      </c>
      <c r="AF119" s="92" t="str">
        <f t="shared" si="130"/>
        <v/>
      </c>
      <c r="AG119" s="13" t="b">
        <f t="shared" si="81"/>
        <v>0</v>
      </c>
      <c r="AH119" s="92" t="str">
        <f t="shared" si="131"/>
        <v/>
      </c>
      <c r="AI119" s="35" t="b">
        <f t="shared" si="82"/>
        <v>0</v>
      </c>
      <c r="AJ119" s="92" t="str">
        <f t="shared" si="132"/>
        <v/>
      </c>
      <c r="AK119" s="35" t="b">
        <f t="shared" si="83"/>
        <v>0</v>
      </c>
      <c r="AL119" s="92" t="str">
        <f t="shared" si="84"/>
        <v/>
      </c>
      <c r="AM119" s="35" t="b">
        <f t="shared" si="85"/>
        <v>0</v>
      </c>
      <c r="AN119" s="92" t="str">
        <f t="shared" si="86"/>
        <v/>
      </c>
      <c r="AO119" s="13" t="b">
        <f t="shared" si="87"/>
        <v>0</v>
      </c>
      <c r="AP119" s="92" t="str">
        <f t="shared" si="88"/>
        <v/>
      </c>
      <c r="AQ119" s="14">
        <f t="shared" si="89"/>
        <v>0</v>
      </c>
      <c r="AR119" s="14">
        <f t="shared" si="90"/>
        <v>0</v>
      </c>
      <c r="AS119" s="16">
        <f t="shared" si="149"/>
        <v>0</v>
      </c>
      <c r="AT119" s="16">
        <f t="shared" si="149"/>
        <v>0</v>
      </c>
      <c r="AU119" s="16">
        <f t="shared" si="149"/>
        <v>0</v>
      </c>
      <c r="AV119" s="16">
        <f t="shared" si="149"/>
        <v>0</v>
      </c>
      <c r="AW119" s="16">
        <f t="shared" si="149"/>
        <v>0</v>
      </c>
      <c r="AX119" s="16">
        <f t="shared" si="149"/>
        <v>0</v>
      </c>
      <c r="AY119" s="16">
        <f t="shared" si="149"/>
        <v>0</v>
      </c>
      <c r="AZ119" s="16"/>
      <c r="BA119" s="16"/>
      <c r="BB119" s="93">
        <f t="shared" si="133"/>
        <v>0</v>
      </c>
      <c r="BC119" s="93">
        <f t="shared" si="134"/>
        <v>0</v>
      </c>
      <c r="BD119" s="93">
        <f t="shared" si="135"/>
        <v>0</v>
      </c>
      <c r="BE119" s="158">
        <f t="shared" si="136"/>
        <v>0</v>
      </c>
      <c r="BF119" s="159">
        <f t="shared" si="137"/>
        <v>0</v>
      </c>
      <c r="BG119" s="159">
        <f t="shared" si="91"/>
        <v>0</v>
      </c>
      <c r="BH119" s="159">
        <f t="shared" si="92"/>
        <v>0</v>
      </c>
      <c r="BI119" s="159">
        <f t="shared" si="93"/>
        <v>0</v>
      </c>
      <c r="BJ119" s="159">
        <f t="shared" si="94"/>
        <v>0</v>
      </c>
      <c r="BK119" s="159">
        <f t="shared" si="95"/>
        <v>0</v>
      </c>
      <c r="BL119" s="159">
        <f t="shared" si="96"/>
        <v>0</v>
      </c>
      <c r="BM119" s="159">
        <f t="shared" si="147"/>
        <v>0</v>
      </c>
      <c r="BN119" s="159">
        <f t="shared" si="143"/>
        <v>0</v>
      </c>
      <c r="BO119" s="205" t="b">
        <f t="shared" si="97"/>
        <v>0</v>
      </c>
      <c r="BP119" s="214">
        <f t="shared" si="98"/>
        <v>0</v>
      </c>
      <c r="BQ119" s="160">
        <f t="shared" si="99"/>
        <v>0</v>
      </c>
      <c r="BR119" s="160">
        <f t="shared" si="100"/>
        <v>0</v>
      </c>
      <c r="BS119" s="160">
        <f t="shared" si="101"/>
        <v>0</v>
      </c>
      <c r="BT119" s="160">
        <f t="shared" si="102"/>
        <v>0</v>
      </c>
      <c r="BU119" s="160">
        <f t="shared" si="103"/>
        <v>0</v>
      </c>
      <c r="BV119" s="215">
        <f t="shared" si="104"/>
        <v>0</v>
      </c>
      <c r="BW119" s="217">
        <f t="shared" si="105"/>
        <v>0</v>
      </c>
      <c r="BX119" s="206">
        <f t="shared" si="106"/>
        <v>0</v>
      </c>
      <c r="BY119" s="206">
        <f t="shared" si="107"/>
        <v>0</v>
      </c>
      <c r="BZ119" s="206">
        <f t="shared" si="108"/>
        <v>0</v>
      </c>
      <c r="CA119" s="206">
        <f t="shared" si="109"/>
        <v>0</v>
      </c>
      <c r="CB119" s="206">
        <f t="shared" si="110"/>
        <v>0</v>
      </c>
      <c r="CC119" s="218">
        <f t="shared" si="111"/>
        <v>0</v>
      </c>
      <c r="CD119" s="216" t="e">
        <f t="shared" si="112"/>
        <v>#VALUE!</v>
      </c>
      <c r="CE119" s="94" t="e">
        <f t="shared" si="113"/>
        <v>#VALUE!</v>
      </c>
      <c r="CF119" s="94" t="e">
        <f t="shared" si="114"/>
        <v>#VALUE!</v>
      </c>
      <c r="CG119" s="95" t="e">
        <f t="shared" si="115"/>
        <v>#VALUE!</v>
      </c>
      <c r="CH119" s="95" t="e">
        <f t="shared" si="138"/>
        <v>#VALUE!</v>
      </c>
      <c r="CI119" s="95" t="b">
        <f t="shared" si="141"/>
        <v>0</v>
      </c>
      <c r="CJ119" s="76" t="str">
        <f t="shared" si="116"/>
        <v/>
      </c>
      <c r="CK119" s="94" t="e" cm="1">
        <f t="array" aca="1" ref="CK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CL119" s="94" t="str">
        <f t="shared" si="117"/>
        <v/>
      </c>
      <c r="CM119" s="96" t="b">
        <f t="shared" si="118"/>
        <v>0</v>
      </c>
      <c r="CN119" s="130" t="b">
        <f>IFERROR(MATCH(D119,'Avtal för korttidsarbete'!$G$13:$G$1012,0),TRUE)</f>
        <v>1</v>
      </c>
      <c r="CO119" s="130" t="b">
        <f t="shared" si="119"/>
        <v>0</v>
      </c>
      <c r="CP119" s="131" t="str" cm="1">
        <f t="array" ref="CP119">IF(CN119=TRUE,"x",INDEX('Avtal för korttidsarbete'!$E$13:$E$1012,$CN119))</f>
        <v>x</v>
      </c>
      <c r="CQ119" s="131" t="str" cm="1">
        <f t="array" ref="CQ119">IF(CN119=TRUE,"x",INDEX('Avtal för korttidsarbete'!$F$13:$F$1012,$CN119))</f>
        <v>x</v>
      </c>
      <c r="CR119" s="130" t="b">
        <f t="shared" si="120"/>
        <v>0</v>
      </c>
      <c r="CS119" s="165">
        <f t="shared" si="139"/>
        <v>0</v>
      </c>
      <c r="CT119" s="165">
        <f t="shared" si="140"/>
        <v>0</v>
      </c>
      <c r="CU119" s="130" t="b">
        <f t="shared" si="121"/>
        <v>0</v>
      </c>
      <c r="CV119" s="131">
        <f t="shared" si="122"/>
        <v>0</v>
      </c>
      <c r="CW119" s="165">
        <f t="shared" si="123"/>
        <v>0</v>
      </c>
      <c r="CX119" s="186" t="b">
        <f>IFERROR(INDEX('Avtal för korttidsarbete'!R:R,MATCH(D119,'Avtal för korttidsarbete'!$G:$G,0)),TRUE)</f>
        <v>1</v>
      </c>
      <c r="CY119" s="165" t="str">
        <f>IF(CX119,"-",INDEX('Avtal för korttidsarbete'!$D:$D,MATCH(D119,'Avtal för korttidsarbete'!$G:$G,0)))</f>
        <v>-</v>
      </c>
      <c r="CZ119" s="131" t="b">
        <f>IFERROR(G119&gt;INDEX(Uppsägningar!E:E,MATCH(C119,Uppsägningar!C:C,0)),FALSE)</f>
        <v>0</v>
      </c>
    </row>
    <row r="120" spans="1:104" s="30" customFormat="1" x14ac:dyDescent="0.25">
      <c r="A120" s="19">
        <v>105</v>
      </c>
      <c r="B120" s="20"/>
      <c r="C120" s="189"/>
      <c r="D120" s="69"/>
      <c r="E120" s="171">
        <f>IFERROR(INDEX(Admin!$C$7:$C$10,MATCH(CY120,TblNivåValTExt,0)),0)</f>
        <v>0</v>
      </c>
      <c r="F120" s="1"/>
      <c r="G120" s="1"/>
      <c r="H120" s="90"/>
      <c r="I120" s="91"/>
      <c r="J120" s="91"/>
      <c r="K120" s="91"/>
      <c r="L120" s="91"/>
      <c r="M120" s="91"/>
      <c r="N120" s="91"/>
      <c r="O120" s="91"/>
      <c r="P120" s="91"/>
      <c r="Q120" s="91"/>
      <c r="R120" s="91"/>
      <c r="S120" s="91"/>
      <c r="T120" s="91"/>
      <c r="U120" s="91"/>
      <c r="V120" s="91"/>
      <c r="W120" s="225">
        <f t="shared" si="78"/>
        <v>0</v>
      </c>
      <c r="X120" s="134" t="str">
        <f t="shared" si="124"/>
        <v/>
      </c>
      <c r="Y120" s="92" t="b">
        <f t="shared" si="79"/>
        <v>0</v>
      </c>
      <c r="Z120" s="92" t="str">
        <f t="shared" si="125"/>
        <v/>
      </c>
      <c r="AA120" s="92" t="b">
        <f t="shared" si="126"/>
        <v>0</v>
      </c>
      <c r="AB120" s="92" t="str">
        <f t="shared" si="127"/>
        <v/>
      </c>
      <c r="AC120" s="13" t="b">
        <f t="shared" si="80"/>
        <v>0</v>
      </c>
      <c r="AD120" s="92" t="str">
        <f t="shared" si="128"/>
        <v/>
      </c>
      <c r="AE120" s="13" t="b">
        <f t="shared" si="129"/>
        <v>0</v>
      </c>
      <c r="AF120" s="92" t="str">
        <f t="shared" si="130"/>
        <v/>
      </c>
      <c r="AG120" s="13" t="b">
        <f t="shared" si="81"/>
        <v>0</v>
      </c>
      <c r="AH120" s="92" t="str">
        <f t="shared" si="131"/>
        <v/>
      </c>
      <c r="AI120" s="35" t="b">
        <f t="shared" si="82"/>
        <v>0</v>
      </c>
      <c r="AJ120" s="92" t="str">
        <f t="shared" si="132"/>
        <v/>
      </c>
      <c r="AK120" s="35" t="b">
        <f t="shared" si="83"/>
        <v>0</v>
      </c>
      <c r="AL120" s="92" t="str">
        <f t="shared" si="84"/>
        <v/>
      </c>
      <c r="AM120" s="35" t="b">
        <f t="shared" si="85"/>
        <v>0</v>
      </c>
      <c r="AN120" s="92" t="str">
        <f t="shared" si="86"/>
        <v/>
      </c>
      <c r="AO120" s="13" t="b">
        <f t="shared" si="87"/>
        <v>0</v>
      </c>
      <c r="AP120" s="92" t="str">
        <f t="shared" si="88"/>
        <v/>
      </c>
      <c r="AQ120" s="14">
        <f t="shared" si="89"/>
        <v>0</v>
      </c>
      <c r="AR120" s="14">
        <f t="shared" si="90"/>
        <v>0</v>
      </c>
      <c r="AS120" s="16">
        <f t="shared" si="149"/>
        <v>0</v>
      </c>
      <c r="AT120" s="16">
        <f t="shared" si="149"/>
        <v>0</v>
      </c>
      <c r="AU120" s="16">
        <f t="shared" si="149"/>
        <v>0</v>
      </c>
      <c r="AV120" s="16">
        <f t="shared" si="149"/>
        <v>0</v>
      </c>
      <c r="AW120" s="16">
        <f t="shared" si="149"/>
        <v>0</v>
      </c>
      <c r="AX120" s="16">
        <f t="shared" si="149"/>
        <v>0</v>
      </c>
      <c r="AY120" s="16">
        <f t="shared" si="149"/>
        <v>0</v>
      </c>
      <c r="AZ120" s="16"/>
      <c r="BA120" s="16"/>
      <c r="BB120" s="93">
        <f t="shared" si="133"/>
        <v>0</v>
      </c>
      <c r="BC120" s="93">
        <f t="shared" si="134"/>
        <v>0</v>
      </c>
      <c r="BD120" s="93">
        <f t="shared" si="135"/>
        <v>0</v>
      </c>
      <c r="BE120" s="158">
        <f t="shared" si="136"/>
        <v>0</v>
      </c>
      <c r="BF120" s="159">
        <f t="shared" si="137"/>
        <v>0</v>
      </c>
      <c r="BG120" s="159">
        <f t="shared" si="91"/>
        <v>0</v>
      </c>
      <c r="BH120" s="159">
        <f t="shared" si="92"/>
        <v>0</v>
      </c>
      <c r="BI120" s="159">
        <f t="shared" si="93"/>
        <v>0</v>
      </c>
      <c r="BJ120" s="159">
        <f t="shared" si="94"/>
        <v>0</v>
      </c>
      <c r="BK120" s="159">
        <f t="shared" si="95"/>
        <v>0</v>
      </c>
      <c r="BL120" s="159">
        <f t="shared" si="96"/>
        <v>0</v>
      </c>
      <c r="BM120" s="159">
        <f t="shared" si="147"/>
        <v>0</v>
      </c>
      <c r="BN120" s="159">
        <f t="shared" si="143"/>
        <v>0</v>
      </c>
      <c r="BO120" s="205" t="b">
        <f t="shared" si="97"/>
        <v>0</v>
      </c>
      <c r="BP120" s="214">
        <f t="shared" si="98"/>
        <v>0</v>
      </c>
      <c r="BQ120" s="160">
        <f t="shared" si="99"/>
        <v>0</v>
      </c>
      <c r="BR120" s="160">
        <f t="shared" si="100"/>
        <v>0</v>
      </c>
      <c r="BS120" s="160">
        <f t="shared" si="101"/>
        <v>0</v>
      </c>
      <c r="BT120" s="160">
        <f t="shared" si="102"/>
        <v>0</v>
      </c>
      <c r="BU120" s="160">
        <f t="shared" si="103"/>
        <v>0</v>
      </c>
      <c r="BV120" s="215">
        <f t="shared" si="104"/>
        <v>0</v>
      </c>
      <c r="BW120" s="217">
        <f t="shared" si="105"/>
        <v>0</v>
      </c>
      <c r="BX120" s="206">
        <f t="shared" si="106"/>
        <v>0</v>
      </c>
      <c r="BY120" s="206">
        <f t="shared" si="107"/>
        <v>0</v>
      </c>
      <c r="BZ120" s="206">
        <f t="shared" si="108"/>
        <v>0</v>
      </c>
      <c r="CA120" s="206">
        <f t="shared" si="109"/>
        <v>0</v>
      </c>
      <c r="CB120" s="206">
        <f t="shared" si="110"/>
        <v>0</v>
      </c>
      <c r="CC120" s="218">
        <f t="shared" si="111"/>
        <v>0</v>
      </c>
      <c r="CD120" s="216" t="e">
        <f t="shared" si="112"/>
        <v>#VALUE!</v>
      </c>
      <c r="CE120" s="94" t="e">
        <f t="shared" si="113"/>
        <v>#VALUE!</v>
      </c>
      <c r="CF120" s="94" t="e">
        <f t="shared" si="114"/>
        <v>#VALUE!</v>
      </c>
      <c r="CG120" s="95" t="e">
        <f t="shared" si="115"/>
        <v>#VALUE!</v>
      </c>
      <c r="CH120" s="95" t="e">
        <f t="shared" si="138"/>
        <v>#VALUE!</v>
      </c>
      <c r="CI120" s="95" t="b">
        <f t="shared" si="141"/>
        <v>0</v>
      </c>
      <c r="CJ120" s="76" t="str">
        <f t="shared" si="116"/>
        <v/>
      </c>
      <c r="CK120" s="94" t="e" cm="1">
        <f t="array" aca="1" ref="CK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CL120" s="94" t="str">
        <f t="shared" si="117"/>
        <v/>
      </c>
      <c r="CM120" s="96" t="b">
        <f t="shared" si="118"/>
        <v>0</v>
      </c>
      <c r="CN120" s="130" t="b">
        <f>IFERROR(MATCH(D120,'Avtal för korttidsarbete'!$G$13:$G$1012,0),TRUE)</f>
        <v>1</v>
      </c>
      <c r="CO120" s="130" t="b">
        <f t="shared" si="119"/>
        <v>0</v>
      </c>
      <c r="CP120" s="131" t="str" cm="1">
        <f t="array" ref="CP120">IF(CN120=TRUE,"x",INDEX('Avtal för korttidsarbete'!$E$13:$E$1012,$CN120))</f>
        <v>x</v>
      </c>
      <c r="CQ120" s="131" t="str" cm="1">
        <f t="array" ref="CQ120">IF(CN120=TRUE,"x",INDEX('Avtal för korttidsarbete'!$F$13:$F$1012,$CN120))</f>
        <v>x</v>
      </c>
      <c r="CR120" s="130" t="b">
        <f t="shared" si="120"/>
        <v>0</v>
      </c>
      <c r="CS120" s="165">
        <f t="shared" si="139"/>
        <v>0</v>
      </c>
      <c r="CT120" s="165">
        <f t="shared" si="140"/>
        <v>0</v>
      </c>
      <c r="CU120" s="130" t="b">
        <f t="shared" si="121"/>
        <v>0</v>
      </c>
      <c r="CV120" s="131">
        <f t="shared" si="122"/>
        <v>0</v>
      </c>
      <c r="CW120" s="165">
        <f t="shared" si="123"/>
        <v>0</v>
      </c>
      <c r="CX120" s="186" t="b">
        <f>IFERROR(INDEX('Avtal för korttidsarbete'!R:R,MATCH(D120,'Avtal för korttidsarbete'!$G:$G,0)),TRUE)</f>
        <v>1</v>
      </c>
      <c r="CY120" s="165" t="str">
        <f>IF(CX120,"-",INDEX('Avtal för korttidsarbete'!$D:$D,MATCH(D120,'Avtal för korttidsarbete'!$G:$G,0)))</f>
        <v>-</v>
      </c>
      <c r="CZ120" s="131" t="b">
        <f>IFERROR(G120&gt;INDEX(Uppsägningar!E:E,MATCH(C120,Uppsägningar!C:C,0)),FALSE)</f>
        <v>0</v>
      </c>
    </row>
    <row r="121" spans="1:104" s="30" customFormat="1" x14ac:dyDescent="0.25">
      <c r="A121" s="19">
        <v>106</v>
      </c>
      <c r="B121" s="20"/>
      <c r="C121" s="189"/>
      <c r="D121" s="69"/>
      <c r="E121" s="171">
        <f>IFERROR(INDEX(Admin!$C$7:$C$10,MATCH(CY121,TblNivåValTExt,0)),0)</f>
        <v>0</v>
      </c>
      <c r="F121" s="1"/>
      <c r="G121" s="1"/>
      <c r="H121" s="90"/>
      <c r="I121" s="91"/>
      <c r="J121" s="91"/>
      <c r="K121" s="91"/>
      <c r="L121" s="91"/>
      <c r="M121" s="91"/>
      <c r="N121" s="91"/>
      <c r="O121" s="91"/>
      <c r="P121" s="91"/>
      <c r="Q121" s="91"/>
      <c r="R121" s="91"/>
      <c r="S121" s="91"/>
      <c r="T121" s="91"/>
      <c r="U121" s="91"/>
      <c r="V121" s="91"/>
      <c r="W121" s="225">
        <f t="shared" si="78"/>
        <v>0</v>
      </c>
      <c r="X121" s="134" t="str">
        <f t="shared" si="124"/>
        <v/>
      </c>
      <c r="Y121" s="92" t="b">
        <f t="shared" si="79"/>
        <v>0</v>
      </c>
      <c r="Z121" s="92" t="str">
        <f t="shared" si="125"/>
        <v/>
      </c>
      <c r="AA121" s="92" t="b">
        <f t="shared" si="126"/>
        <v>0</v>
      </c>
      <c r="AB121" s="92" t="str">
        <f t="shared" si="127"/>
        <v/>
      </c>
      <c r="AC121" s="13" t="b">
        <f t="shared" si="80"/>
        <v>0</v>
      </c>
      <c r="AD121" s="92" t="str">
        <f t="shared" si="128"/>
        <v/>
      </c>
      <c r="AE121" s="13" t="b">
        <f t="shared" si="129"/>
        <v>0</v>
      </c>
      <c r="AF121" s="92" t="str">
        <f t="shared" si="130"/>
        <v/>
      </c>
      <c r="AG121" s="13" t="b">
        <f t="shared" si="81"/>
        <v>0</v>
      </c>
      <c r="AH121" s="92" t="str">
        <f t="shared" si="131"/>
        <v/>
      </c>
      <c r="AI121" s="35" t="b">
        <f t="shared" si="82"/>
        <v>0</v>
      </c>
      <c r="AJ121" s="92" t="str">
        <f t="shared" si="132"/>
        <v/>
      </c>
      <c r="AK121" s="35" t="b">
        <f t="shared" si="83"/>
        <v>0</v>
      </c>
      <c r="AL121" s="92" t="str">
        <f t="shared" si="84"/>
        <v/>
      </c>
      <c r="AM121" s="35" t="b">
        <f t="shared" si="85"/>
        <v>0</v>
      </c>
      <c r="AN121" s="92" t="str">
        <f t="shared" si="86"/>
        <v/>
      </c>
      <c r="AO121" s="13" t="b">
        <f t="shared" si="87"/>
        <v>0</v>
      </c>
      <c r="AP121" s="92" t="str">
        <f t="shared" si="88"/>
        <v/>
      </c>
      <c r="AQ121" s="14">
        <f t="shared" si="89"/>
        <v>0</v>
      </c>
      <c r="AR121" s="14">
        <f t="shared" si="90"/>
        <v>0</v>
      </c>
      <c r="AS121" s="16">
        <f t="shared" si="149"/>
        <v>0</v>
      </c>
      <c r="AT121" s="16">
        <f t="shared" si="149"/>
        <v>0</v>
      </c>
      <c r="AU121" s="16">
        <f t="shared" si="149"/>
        <v>0</v>
      </c>
      <c r="AV121" s="16">
        <f t="shared" si="149"/>
        <v>0</v>
      </c>
      <c r="AW121" s="16">
        <f t="shared" si="149"/>
        <v>0</v>
      </c>
      <c r="AX121" s="16">
        <f t="shared" si="149"/>
        <v>0</v>
      </c>
      <c r="AY121" s="16">
        <f t="shared" si="149"/>
        <v>0</v>
      </c>
      <c r="AZ121" s="16"/>
      <c r="BA121" s="16"/>
      <c r="BB121" s="93">
        <f t="shared" si="133"/>
        <v>0</v>
      </c>
      <c r="BC121" s="93">
        <f t="shared" si="134"/>
        <v>0</v>
      </c>
      <c r="BD121" s="93">
        <f t="shared" si="135"/>
        <v>0</v>
      </c>
      <c r="BE121" s="158">
        <f t="shared" si="136"/>
        <v>0</v>
      </c>
      <c r="BF121" s="159">
        <f t="shared" si="137"/>
        <v>0</v>
      </c>
      <c r="BG121" s="159">
        <f t="shared" si="91"/>
        <v>0</v>
      </c>
      <c r="BH121" s="159">
        <f t="shared" si="92"/>
        <v>0</v>
      </c>
      <c r="BI121" s="159">
        <f t="shared" si="93"/>
        <v>0</v>
      </c>
      <c r="BJ121" s="159">
        <f t="shared" si="94"/>
        <v>0</v>
      </c>
      <c r="BK121" s="159">
        <f t="shared" si="95"/>
        <v>0</v>
      </c>
      <c r="BL121" s="159">
        <f t="shared" si="96"/>
        <v>0</v>
      </c>
      <c r="BM121" s="159">
        <f t="shared" si="147"/>
        <v>0</v>
      </c>
      <c r="BN121" s="159">
        <f t="shared" si="143"/>
        <v>0</v>
      </c>
      <c r="BO121" s="205" t="b">
        <f t="shared" si="97"/>
        <v>0</v>
      </c>
      <c r="BP121" s="214">
        <f t="shared" si="98"/>
        <v>0</v>
      </c>
      <c r="BQ121" s="160">
        <f t="shared" si="99"/>
        <v>0</v>
      </c>
      <c r="BR121" s="160">
        <f t="shared" si="100"/>
        <v>0</v>
      </c>
      <c r="BS121" s="160">
        <f t="shared" si="101"/>
        <v>0</v>
      </c>
      <c r="BT121" s="160">
        <f t="shared" si="102"/>
        <v>0</v>
      </c>
      <c r="BU121" s="160">
        <f t="shared" si="103"/>
        <v>0</v>
      </c>
      <c r="BV121" s="215">
        <f t="shared" si="104"/>
        <v>0</v>
      </c>
      <c r="BW121" s="217">
        <f t="shared" si="105"/>
        <v>0</v>
      </c>
      <c r="BX121" s="206">
        <f t="shared" si="106"/>
        <v>0</v>
      </c>
      <c r="BY121" s="206">
        <f t="shared" si="107"/>
        <v>0</v>
      </c>
      <c r="BZ121" s="206">
        <f t="shared" si="108"/>
        <v>0</v>
      </c>
      <c r="CA121" s="206">
        <f t="shared" si="109"/>
        <v>0</v>
      </c>
      <c r="CB121" s="206">
        <f t="shared" si="110"/>
        <v>0</v>
      </c>
      <c r="CC121" s="218">
        <f t="shared" si="111"/>
        <v>0</v>
      </c>
      <c r="CD121" s="216" t="e">
        <f t="shared" si="112"/>
        <v>#VALUE!</v>
      </c>
      <c r="CE121" s="94" t="e">
        <f t="shared" si="113"/>
        <v>#VALUE!</v>
      </c>
      <c r="CF121" s="94" t="e">
        <f t="shared" si="114"/>
        <v>#VALUE!</v>
      </c>
      <c r="CG121" s="95" t="e">
        <f t="shared" si="115"/>
        <v>#VALUE!</v>
      </c>
      <c r="CH121" s="95" t="e">
        <f t="shared" si="138"/>
        <v>#VALUE!</v>
      </c>
      <c r="CI121" s="95" t="b">
        <f t="shared" si="141"/>
        <v>0</v>
      </c>
      <c r="CJ121" s="76" t="str">
        <f t="shared" si="116"/>
        <v/>
      </c>
      <c r="CK121" s="94" t="e" cm="1">
        <f t="array" aca="1" ref="CK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CL121" s="94" t="str">
        <f t="shared" si="117"/>
        <v/>
      </c>
      <c r="CM121" s="96" t="b">
        <f t="shared" si="118"/>
        <v>0</v>
      </c>
      <c r="CN121" s="130" t="b">
        <f>IFERROR(MATCH(D121,'Avtal för korttidsarbete'!$G$13:$G$1012,0),TRUE)</f>
        <v>1</v>
      </c>
      <c r="CO121" s="130" t="b">
        <f t="shared" si="119"/>
        <v>0</v>
      </c>
      <c r="CP121" s="131" t="str" cm="1">
        <f t="array" ref="CP121">IF(CN121=TRUE,"x",INDEX('Avtal för korttidsarbete'!$E$13:$E$1012,$CN121))</f>
        <v>x</v>
      </c>
      <c r="CQ121" s="131" t="str" cm="1">
        <f t="array" ref="CQ121">IF(CN121=TRUE,"x",INDEX('Avtal för korttidsarbete'!$F$13:$F$1012,$CN121))</f>
        <v>x</v>
      </c>
      <c r="CR121" s="130" t="b">
        <f t="shared" si="120"/>
        <v>0</v>
      </c>
      <c r="CS121" s="165">
        <f t="shared" si="139"/>
        <v>0</v>
      </c>
      <c r="CT121" s="165">
        <f t="shared" si="140"/>
        <v>0</v>
      </c>
      <c r="CU121" s="130" t="b">
        <f t="shared" si="121"/>
        <v>0</v>
      </c>
      <c r="CV121" s="131">
        <f t="shared" si="122"/>
        <v>0</v>
      </c>
      <c r="CW121" s="165">
        <f t="shared" si="123"/>
        <v>0</v>
      </c>
      <c r="CX121" s="186" t="b">
        <f>IFERROR(INDEX('Avtal för korttidsarbete'!R:R,MATCH(D121,'Avtal för korttidsarbete'!$G:$G,0)),TRUE)</f>
        <v>1</v>
      </c>
      <c r="CY121" s="165" t="str">
        <f>IF(CX121,"-",INDEX('Avtal för korttidsarbete'!$D:$D,MATCH(D121,'Avtal för korttidsarbete'!$G:$G,0)))</f>
        <v>-</v>
      </c>
      <c r="CZ121" s="131" t="b">
        <f>IFERROR(G121&gt;INDEX(Uppsägningar!E:E,MATCH(C121,Uppsägningar!C:C,0)),FALSE)</f>
        <v>0</v>
      </c>
    </row>
    <row r="122" spans="1:104" s="30" customFormat="1" x14ac:dyDescent="0.25">
      <c r="A122" s="19">
        <v>107</v>
      </c>
      <c r="B122" s="20"/>
      <c r="C122" s="189"/>
      <c r="D122" s="69"/>
      <c r="E122" s="171">
        <f>IFERROR(INDEX(Admin!$C$7:$C$10,MATCH(CY122,TblNivåValTExt,0)),0)</f>
        <v>0</v>
      </c>
      <c r="F122" s="1"/>
      <c r="G122" s="1"/>
      <c r="H122" s="90"/>
      <c r="I122" s="91"/>
      <c r="J122" s="91"/>
      <c r="K122" s="91"/>
      <c r="L122" s="91"/>
      <c r="M122" s="91"/>
      <c r="N122" s="91"/>
      <c r="O122" s="91"/>
      <c r="P122" s="91"/>
      <c r="Q122" s="91"/>
      <c r="R122" s="91"/>
      <c r="S122" s="91"/>
      <c r="T122" s="91"/>
      <c r="U122" s="91"/>
      <c r="V122" s="91"/>
      <c r="W122" s="225">
        <f t="shared" si="78"/>
        <v>0</v>
      </c>
      <c r="X122" s="134" t="str">
        <f t="shared" si="124"/>
        <v/>
      </c>
      <c r="Y122" s="92" t="b">
        <f t="shared" si="79"/>
        <v>0</v>
      </c>
      <c r="Z122" s="92" t="str">
        <f t="shared" si="125"/>
        <v/>
      </c>
      <c r="AA122" s="92" t="b">
        <f t="shared" si="126"/>
        <v>0</v>
      </c>
      <c r="AB122" s="92" t="str">
        <f t="shared" si="127"/>
        <v/>
      </c>
      <c r="AC122" s="13" t="b">
        <f t="shared" si="80"/>
        <v>0</v>
      </c>
      <c r="AD122" s="92" t="str">
        <f t="shared" si="128"/>
        <v/>
      </c>
      <c r="AE122" s="13" t="b">
        <f t="shared" si="129"/>
        <v>0</v>
      </c>
      <c r="AF122" s="92" t="str">
        <f t="shared" si="130"/>
        <v/>
      </c>
      <c r="AG122" s="13" t="b">
        <f t="shared" si="81"/>
        <v>0</v>
      </c>
      <c r="AH122" s="92" t="str">
        <f t="shared" si="131"/>
        <v/>
      </c>
      <c r="AI122" s="35" t="b">
        <f t="shared" si="82"/>
        <v>0</v>
      </c>
      <c r="AJ122" s="92" t="str">
        <f t="shared" si="132"/>
        <v/>
      </c>
      <c r="AK122" s="35" t="b">
        <f t="shared" si="83"/>
        <v>0</v>
      </c>
      <c r="AL122" s="92" t="str">
        <f t="shared" si="84"/>
        <v/>
      </c>
      <c r="AM122" s="35" t="b">
        <f t="shared" si="85"/>
        <v>0</v>
      </c>
      <c r="AN122" s="92" t="str">
        <f t="shared" si="86"/>
        <v/>
      </c>
      <c r="AO122" s="13" t="b">
        <f t="shared" si="87"/>
        <v>0</v>
      </c>
      <c r="AP122" s="92" t="str">
        <f t="shared" si="88"/>
        <v/>
      </c>
      <c r="AQ122" s="14">
        <f t="shared" si="89"/>
        <v>0</v>
      </c>
      <c r="AR122" s="14">
        <f t="shared" si="90"/>
        <v>0</v>
      </c>
      <c r="AS122" s="16">
        <f t="shared" si="149"/>
        <v>0</v>
      </c>
      <c r="AT122" s="16">
        <f t="shared" si="149"/>
        <v>0</v>
      </c>
      <c r="AU122" s="16">
        <f t="shared" si="149"/>
        <v>0</v>
      </c>
      <c r="AV122" s="16">
        <f t="shared" si="149"/>
        <v>0</v>
      </c>
      <c r="AW122" s="16">
        <f t="shared" si="149"/>
        <v>0</v>
      </c>
      <c r="AX122" s="16">
        <f t="shared" si="149"/>
        <v>0</v>
      </c>
      <c r="AY122" s="16">
        <f t="shared" si="149"/>
        <v>0</v>
      </c>
      <c r="AZ122" s="16"/>
      <c r="BA122" s="16"/>
      <c r="BB122" s="93">
        <f t="shared" si="133"/>
        <v>0</v>
      </c>
      <c r="BC122" s="93">
        <f t="shared" si="134"/>
        <v>0</v>
      </c>
      <c r="BD122" s="93">
        <f t="shared" si="135"/>
        <v>0</v>
      </c>
      <c r="BE122" s="158">
        <f t="shared" si="136"/>
        <v>0</v>
      </c>
      <c r="BF122" s="159">
        <f t="shared" si="137"/>
        <v>0</v>
      </c>
      <c r="BG122" s="159">
        <f t="shared" si="91"/>
        <v>0</v>
      </c>
      <c r="BH122" s="159">
        <f t="shared" si="92"/>
        <v>0</v>
      </c>
      <c r="BI122" s="159">
        <f t="shared" si="93"/>
        <v>0</v>
      </c>
      <c r="BJ122" s="159">
        <f t="shared" si="94"/>
        <v>0</v>
      </c>
      <c r="BK122" s="159">
        <f t="shared" si="95"/>
        <v>0</v>
      </c>
      <c r="BL122" s="159">
        <f t="shared" si="96"/>
        <v>0</v>
      </c>
      <c r="BM122" s="159">
        <f t="shared" si="147"/>
        <v>0</v>
      </c>
      <c r="BN122" s="159">
        <f t="shared" si="143"/>
        <v>0</v>
      </c>
      <c r="BO122" s="205" t="b">
        <f t="shared" si="97"/>
        <v>0</v>
      </c>
      <c r="BP122" s="214">
        <f t="shared" si="98"/>
        <v>0</v>
      </c>
      <c r="BQ122" s="160">
        <f t="shared" si="99"/>
        <v>0</v>
      </c>
      <c r="BR122" s="160">
        <f t="shared" si="100"/>
        <v>0</v>
      </c>
      <c r="BS122" s="160">
        <f t="shared" si="101"/>
        <v>0</v>
      </c>
      <c r="BT122" s="160">
        <f t="shared" si="102"/>
        <v>0</v>
      </c>
      <c r="BU122" s="160">
        <f t="shared" si="103"/>
        <v>0</v>
      </c>
      <c r="BV122" s="215">
        <f t="shared" si="104"/>
        <v>0</v>
      </c>
      <c r="BW122" s="217">
        <f t="shared" si="105"/>
        <v>0</v>
      </c>
      <c r="BX122" s="206">
        <f t="shared" si="106"/>
        <v>0</v>
      </c>
      <c r="BY122" s="206">
        <f t="shared" si="107"/>
        <v>0</v>
      </c>
      <c r="BZ122" s="206">
        <f t="shared" si="108"/>
        <v>0</v>
      </c>
      <c r="CA122" s="206">
        <f t="shared" si="109"/>
        <v>0</v>
      </c>
      <c r="CB122" s="206">
        <f t="shared" si="110"/>
        <v>0</v>
      </c>
      <c r="CC122" s="218">
        <f t="shared" si="111"/>
        <v>0</v>
      </c>
      <c r="CD122" s="216" t="e">
        <f t="shared" si="112"/>
        <v>#VALUE!</v>
      </c>
      <c r="CE122" s="94" t="e">
        <f t="shared" si="113"/>
        <v>#VALUE!</v>
      </c>
      <c r="CF122" s="94" t="e">
        <f t="shared" si="114"/>
        <v>#VALUE!</v>
      </c>
      <c r="CG122" s="95" t="e">
        <f t="shared" si="115"/>
        <v>#VALUE!</v>
      </c>
      <c r="CH122" s="95" t="e">
        <f t="shared" si="138"/>
        <v>#VALUE!</v>
      </c>
      <c r="CI122" s="95" t="b">
        <f t="shared" si="141"/>
        <v>0</v>
      </c>
      <c r="CJ122" s="76" t="str">
        <f t="shared" si="116"/>
        <v/>
      </c>
      <c r="CK122" s="94" t="e" cm="1">
        <f t="array" aca="1" ref="CK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CL122" s="94" t="str">
        <f t="shared" si="117"/>
        <v/>
      </c>
      <c r="CM122" s="96" t="b">
        <f t="shared" si="118"/>
        <v>0</v>
      </c>
      <c r="CN122" s="130" t="b">
        <f>IFERROR(MATCH(D122,'Avtal för korttidsarbete'!$G$13:$G$1012,0),TRUE)</f>
        <v>1</v>
      </c>
      <c r="CO122" s="130" t="b">
        <f t="shared" si="119"/>
        <v>0</v>
      </c>
      <c r="CP122" s="131" t="str" cm="1">
        <f t="array" ref="CP122">IF(CN122=TRUE,"x",INDEX('Avtal för korttidsarbete'!$E$13:$E$1012,$CN122))</f>
        <v>x</v>
      </c>
      <c r="CQ122" s="131" t="str" cm="1">
        <f t="array" ref="CQ122">IF(CN122=TRUE,"x",INDEX('Avtal för korttidsarbete'!$F$13:$F$1012,$CN122))</f>
        <v>x</v>
      </c>
      <c r="CR122" s="130" t="b">
        <f t="shared" si="120"/>
        <v>0</v>
      </c>
      <c r="CS122" s="165">
        <f t="shared" si="139"/>
        <v>0</v>
      </c>
      <c r="CT122" s="165">
        <f t="shared" si="140"/>
        <v>0</v>
      </c>
      <c r="CU122" s="130" t="b">
        <f t="shared" si="121"/>
        <v>0</v>
      </c>
      <c r="CV122" s="131">
        <f t="shared" si="122"/>
        <v>0</v>
      </c>
      <c r="CW122" s="165">
        <f t="shared" si="123"/>
        <v>0</v>
      </c>
      <c r="CX122" s="186" t="b">
        <f>IFERROR(INDEX('Avtal för korttidsarbete'!R:R,MATCH(D122,'Avtal för korttidsarbete'!$G:$G,0)),TRUE)</f>
        <v>1</v>
      </c>
      <c r="CY122" s="165" t="str">
        <f>IF(CX122,"-",INDEX('Avtal för korttidsarbete'!$D:$D,MATCH(D122,'Avtal för korttidsarbete'!$G:$G,0)))</f>
        <v>-</v>
      </c>
      <c r="CZ122" s="131" t="b">
        <f>IFERROR(G122&gt;INDEX(Uppsägningar!E:E,MATCH(C122,Uppsägningar!C:C,0)),FALSE)</f>
        <v>0</v>
      </c>
    </row>
    <row r="123" spans="1:104" s="30" customFormat="1" x14ac:dyDescent="0.25">
      <c r="A123" s="19">
        <v>108</v>
      </c>
      <c r="B123" s="20"/>
      <c r="C123" s="189"/>
      <c r="D123" s="69"/>
      <c r="E123" s="171">
        <f>IFERROR(INDEX(Admin!$C$7:$C$10,MATCH(CY123,TblNivåValTExt,0)),0)</f>
        <v>0</v>
      </c>
      <c r="F123" s="1"/>
      <c r="G123" s="1"/>
      <c r="H123" s="90"/>
      <c r="I123" s="91"/>
      <c r="J123" s="91"/>
      <c r="K123" s="91"/>
      <c r="L123" s="91"/>
      <c r="M123" s="91"/>
      <c r="N123" s="91"/>
      <c r="O123" s="91"/>
      <c r="P123" s="91"/>
      <c r="Q123" s="91"/>
      <c r="R123" s="91"/>
      <c r="S123" s="91"/>
      <c r="T123" s="91"/>
      <c r="U123" s="91"/>
      <c r="V123" s="91"/>
      <c r="W123" s="225">
        <f t="shared" si="78"/>
        <v>0</v>
      </c>
      <c r="X123" s="134" t="str">
        <f t="shared" si="124"/>
        <v/>
      </c>
      <c r="Y123" s="92" t="b">
        <f t="shared" si="79"/>
        <v>0</v>
      </c>
      <c r="Z123" s="92" t="str">
        <f t="shared" si="125"/>
        <v/>
      </c>
      <c r="AA123" s="92" t="b">
        <f t="shared" si="126"/>
        <v>0</v>
      </c>
      <c r="AB123" s="92" t="str">
        <f t="shared" si="127"/>
        <v/>
      </c>
      <c r="AC123" s="13" t="b">
        <f t="shared" si="80"/>
        <v>0</v>
      </c>
      <c r="AD123" s="92" t="str">
        <f t="shared" si="128"/>
        <v/>
      </c>
      <c r="AE123" s="13" t="b">
        <f t="shared" si="129"/>
        <v>0</v>
      </c>
      <c r="AF123" s="92" t="str">
        <f t="shared" si="130"/>
        <v/>
      </c>
      <c r="AG123" s="13" t="b">
        <f t="shared" si="81"/>
        <v>0</v>
      </c>
      <c r="AH123" s="92" t="str">
        <f t="shared" si="131"/>
        <v/>
      </c>
      <c r="AI123" s="35" t="b">
        <f t="shared" si="82"/>
        <v>0</v>
      </c>
      <c r="AJ123" s="92" t="str">
        <f t="shared" si="132"/>
        <v/>
      </c>
      <c r="AK123" s="35" t="b">
        <f t="shared" si="83"/>
        <v>0</v>
      </c>
      <c r="AL123" s="92" t="str">
        <f t="shared" si="84"/>
        <v/>
      </c>
      <c r="AM123" s="35" t="b">
        <f t="shared" si="85"/>
        <v>0</v>
      </c>
      <c r="AN123" s="92" t="str">
        <f t="shared" si="86"/>
        <v/>
      </c>
      <c r="AO123" s="13" t="b">
        <f t="shared" si="87"/>
        <v>0</v>
      </c>
      <c r="AP123" s="92" t="str">
        <f t="shared" si="88"/>
        <v/>
      </c>
      <c r="AQ123" s="14">
        <f t="shared" si="89"/>
        <v>0</v>
      </c>
      <c r="AR123" s="14">
        <f t="shared" si="90"/>
        <v>0</v>
      </c>
      <c r="AS123" s="16">
        <f t="shared" si="149"/>
        <v>0</v>
      </c>
      <c r="AT123" s="16">
        <f t="shared" si="149"/>
        <v>0</v>
      </c>
      <c r="AU123" s="16">
        <f t="shared" si="149"/>
        <v>0</v>
      </c>
      <c r="AV123" s="16">
        <f t="shared" si="149"/>
        <v>0</v>
      </c>
      <c r="AW123" s="16">
        <f t="shared" si="149"/>
        <v>0</v>
      </c>
      <c r="AX123" s="16">
        <f t="shared" si="149"/>
        <v>0</v>
      </c>
      <c r="AY123" s="16">
        <f t="shared" si="149"/>
        <v>0</v>
      </c>
      <c r="AZ123" s="16"/>
      <c r="BA123" s="16"/>
      <c r="BB123" s="93">
        <f t="shared" si="133"/>
        <v>0</v>
      </c>
      <c r="BC123" s="93">
        <f t="shared" si="134"/>
        <v>0</v>
      </c>
      <c r="BD123" s="93">
        <f t="shared" si="135"/>
        <v>0</v>
      </c>
      <c r="BE123" s="158">
        <f t="shared" si="136"/>
        <v>0</v>
      </c>
      <c r="BF123" s="159">
        <f t="shared" si="137"/>
        <v>0</v>
      </c>
      <c r="BG123" s="159">
        <f t="shared" si="91"/>
        <v>0</v>
      </c>
      <c r="BH123" s="159">
        <f t="shared" si="92"/>
        <v>0</v>
      </c>
      <c r="BI123" s="159">
        <f t="shared" si="93"/>
        <v>0</v>
      </c>
      <c r="BJ123" s="159">
        <f t="shared" si="94"/>
        <v>0</v>
      </c>
      <c r="BK123" s="159">
        <f t="shared" si="95"/>
        <v>0</v>
      </c>
      <c r="BL123" s="159">
        <f t="shared" si="96"/>
        <v>0</v>
      </c>
      <c r="BM123" s="159">
        <f t="shared" si="147"/>
        <v>0</v>
      </c>
      <c r="BN123" s="159">
        <f t="shared" si="143"/>
        <v>0</v>
      </c>
      <c r="BO123" s="205" t="b">
        <f t="shared" si="97"/>
        <v>0</v>
      </c>
      <c r="BP123" s="214">
        <f t="shared" si="98"/>
        <v>0</v>
      </c>
      <c r="BQ123" s="160">
        <f t="shared" si="99"/>
        <v>0</v>
      </c>
      <c r="BR123" s="160">
        <f t="shared" si="100"/>
        <v>0</v>
      </c>
      <c r="BS123" s="160">
        <f t="shared" si="101"/>
        <v>0</v>
      </c>
      <c r="BT123" s="160">
        <f t="shared" si="102"/>
        <v>0</v>
      </c>
      <c r="BU123" s="160">
        <f t="shared" si="103"/>
        <v>0</v>
      </c>
      <c r="BV123" s="215">
        <f t="shared" si="104"/>
        <v>0</v>
      </c>
      <c r="BW123" s="217">
        <f t="shared" si="105"/>
        <v>0</v>
      </c>
      <c r="BX123" s="206">
        <f t="shared" si="106"/>
        <v>0</v>
      </c>
      <c r="BY123" s="206">
        <f t="shared" si="107"/>
        <v>0</v>
      </c>
      <c r="BZ123" s="206">
        <f t="shared" si="108"/>
        <v>0</v>
      </c>
      <c r="CA123" s="206">
        <f t="shared" si="109"/>
        <v>0</v>
      </c>
      <c r="CB123" s="206">
        <f t="shared" si="110"/>
        <v>0</v>
      </c>
      <c r="CC123" s="218">
        <f t="shared" si="111"/>
        <v>0</v>
      </c>
      <c r="CD123" s="216" t="e">
        <f t="shared" si="112"/>
        <v>#VALUE!</v>
      </c>
      <c r="CE123" s="94" t="e">
        <f t="shared" si="113"/>
        <v>#VALUE!</v>
      </c>
      <c r="CF123" s="94" t="e">
        <f t="shared" si="114"/>
        <v>#VALUE!</v>
      </c>
      <c r="CG123" s="95" t="e">
        <f t="shared" si="115"/>
        <v>#VALUE!</v>
      </c>
      <c r="CH123" s="95" t="e">
        <f t="shared" si="138"/>
        <v>#VALUE!</v>
      </c>
      <c r="CI123" s="95" t="b">
        <f t="shared" si="141"/>
        <v>0</v>
      </c>
      <c r="CJ123" s="76" t="str">
        <f t="shared" si="116"/>
        <v/>
      </c>
      <c r="CK123" s="94" t="e" cm="1">
        <f t="array" aca="1" ref="CK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CL123" s="94" t="str">
        <f t="shared" si="117"/>
        <v/>
      </c>
      <c r="CM123" s="96" t="b">
        <f t="shared" si="118"/>
        <v>0</v>
      </c>
      <c r="CN123" s="130" t="b">
        <f>IFERROR(MATCH(D123,'Avtal för korttidsarbete'!$G$13:$G$1012,0),TRUE)</f>
        <v>1</v>
      </c>
      <c r="CO123" s="130" t="b">
        <f t="shared" si="119"/>
        <v>0</v>
      </c>
      <c r="CP123" s="131" t="str" cm="1">
        <f t="array" ref="CP123">IF(CN123=TRUE,"x",INDEX('Avtal för korttidsarbete'!$E$13:$E$1012,$CN123))</f>
        <v>x</v>
      </c>
      <c r="CQ123" s="131" t="str" cm="1">
        <f t="array" ref="CQ123">IF(CN123=TRUE,"x",INDEX('Avtal för korttidsarbete'!$F$13:$F$1012,$CN123))</f>
        <v>x</v>
      </c>
      <c r="CR123" s="130" t="b">
        <f t="shared" si="120"/>
        <v>0</v>
      </c>
      <c r="CS123" s="165">
        <f t="shared" si="139"/>
        <v>0</v>
      </c>
      <c r="CT123" s="165">
        <f t="shared" si="140"/>
        <v>0</v>
      </c>
      <c r="CU123" s="130" t="b">
        <f t="shared" si="121"/>
        <v>0</v>
      </c>
      <c r="CV123" s="131">
        <f t="shared" si="122"/>
        <v>0</v>
      </c>
      <c r="CW123" s="165">
        <f t="shared" si="123"/>
        <v>0</v>
      </c>
      <c r="CX123" s="186" t="b">
        <f>IFERROR(INDEX('Avtal för korttidsarbete'!R:R,MATCH(D123,'Avtal för korttidsarbete'!$G:$G,0)),TRUE)</f>
        <v>1</v>
      </c>
      <c r="CY123" s="165" t="str">
        <f>IF(CX123,"-",INDEX('Avtal för korttidsarbete'!$D:$D,MATCH(D123,'Avtal för korttidsarbete'!$G:$G,0)))</f>
        <v>-</v>
      </c>
      <c r="CZ123" s="131" t="b">
        <f>IFERROR(G123&gt;INDEX(Uppsägningar!E:E,MATCH(C123,Uppsägningar!C:C,0)),FALSE)</f>
        <v>0</v>
      </c>
    </row>
    <row r="124" spans="1:104" s="30" customFormat="1" x14ac:dyDescent="0.25">
      <c r="A124" s="19">
        <v>109</v>
      </c>
      <c r="B124" s="20"/>
      <c r="C124" s="189"/>
      <c r="D124" s="69"/>
      <c r="E124" s="171">
        <f>IFERROR(INDEX(Admin!$C$7:$C$10,MATCH(CY124,TblNivåValTExt,0)),0)</f>
        <v>0</v>
      </c>
      <c r="F124" s="1"/>
      <c r="G124" s="1"/>
      <c r="H124" s="90"/>
      <c r="I124" s="91"/>
      <c r="J124" s="91"/>
      <c r="K124" s="91"/>
      <c r="L124" s="91"/>
      <c r="M124" s="91"/>
      <c r="N124" s="91"/>
      <c r="O124" s="91"/>
      <c r="P124" s="91"/>
      <c r="Q124" s="91"/>
      <c r="R124" s="91"/>
      <c r="S124" s="91"/>
      <c r="T124" s="91"/>
      <c r="U124" s="91"/>
      <c r="V124" s="91"/>
      <c r="W124" s="225">
        <f t="shared" si="78"/>
        <v>0</v>
      </c>
      <c r="X124" s="134" t="str">
        <f t="shared" si="124"/>
        <v/>
      </c>
      <c r="Y124" s="92" t="b">
        <f t="shared" si="79"/>
        <v>0</v>
      </c>
      <c r="Z124" s="92" t="str">
        <f t="shared" si="125"/>
        <v/>
      </c>
      <c r="AA124" s="92" t="b">
        <f t="shared" si="126"/>
        <v>0</v>
      </c>
      <c r="AB124" s="92" t="str">
        <f t="shared" si="127"/>
        <v/>
      </c>
      <c r="AC124" s="13" t="b">
        <f t="shared" si="80"/>
        <v>0</v>
      </c>
      <c r="AD124" s="92" t="str">
        <f t="shared" si="128"/>
        <v/>
      </c>
      <c r="AE124" s="13" t="b">
        <f t="shared" si="129"/>
        <v>0</v>
      </c>
      <c r="AF124" s="92" t="str">
        <f t="shared" si="130"/>
        <v/>
      </c>
      <c r="AG124" s="13" t="b">
        <f t="shared" si="81"/>
        <v>0</v>
      </c>
      <c r="AH124" s="92" t="str">
        <f t="shared" si="131"/>
        <v/>
      </c>
      <c r="AI124" s="35" t="b">
        <f t="shared" si="82"/>
        <v>0</v>
      </c>
      <c r="AJ124" s="92" t="str">
        <f t="shared" si="132"/>
        <v/>
      </c>
      <c r="AK124" s="35" t="b">
        <f t="shared" si="83"/>
        <v>0</v>
      </c>
      <c r="AL124" s="92" t="str">
        <f t="shared" si="84"/>
        <v/>
      </c>
      <c r="AM124" s="35" t="b">
        <f t="shared" si="85"/>
        <v>0</v>
      </c>
      <c r="AN124" s="92" t="str">
        <f t="shared" si="86"/>
        <v/>
      </c>
      <c r="AO124" s="13" t="b">
        <f t="shared" si="87"/>
        <v>0</v>
      </c>
      <c r="AP124" s="92" t="str">
        <f t="shared" si="88"/>
        <v/>
      </c>
      <c r="AQ124" s="14">
        <f t="shared" si="89"/>
        <v>0</v>
      </c>
      <c r="AR124" s="14">
        <f t="shared" si="90"/>
        <v>0</v>
      </c>
      <c r="AS124" s="16">
        <f t="shared" si="149"/>
        <v>0</v>
      </c>
      <c r="AT124" s="16">
        <f t="shared" si="149"/>
        <v>0</v>
      </c>
      <c r="AU124" s="16">
        <f t="shared" si="149"/>
        <v>0</v>
      </c>
      <c r="AV124" s="16">
        <f t="shared" si="149"/>
        <v>0</v>
      </c>
      <c r="AW124" s="16">
        <f t="shared" si="149"/>
        <v>0</v>
      </c>
      <c r="AX124" s="16">
        <f t="shared" si="149"/>
        <v>0</v>
      </c>
      <c r="AY124" s="16">
        <f t="shared" si="149"/>
        <v>0</v>
      </c>
      <c r="AZ124" s="16"/>
      <c r="BA124" s="16"/>
      <c r="BB124" s="93">
        <f t="shared" si="133"/>
        <v>0</v>
      </c>
      <c r="BC124" s="93">
        <f t="shared" si="134"/>
        <v>0</v>
      </c>
      <c r="BD124" s="93">
        <f t="shared" si="135"/>
        <v>0</v>
      </c>
      <c r="BE124" s="158">
        <f t="shared" si="136"/>
        <v>0</v>
      </c>
      <c r="BF124" s="159">
        <f t="shared" si="137"/>
        <v>0</v>
      </c>
      <c r="BG124" s="159">
        <f t="shared" si="91"/>
        <v>0</v>
      </c>
      <c r="BH124" s="159">
        <f t="shared" si="92"/>
        <v>0</v>
      </c>
      <c r="BI124" s="159">
        <f t="shared" si="93"/>
        <v>0</v>
      </c>
      <c r="BJ124" s="159">
        <f t="shared" si="94"/>
        <v>0</v>
      </c>
      <c r="BK124" s="159">
        <f t="shared" si="95"/>
        <v>0</v>
      </c>
      <c r="BL124" s="159">
        <f t="shared" si="96"/>
        <v>0</v>
      </c>
      <c r="BM124" s="159">
        <f t="shared" si="147"/>
        <v>0</v>
      </c>
      <c r="BN124" s="159">
        <f t="shared" si="143"/>
        <v>0</v>
      </c>
      <c r="BO124" s="205" t="b">
        <f t="shared" si="97"/>
        <v>0</v>
      </c>
      <c r="BP124" s="214">
        <f t="shared" si="98"/>
        <v>0</v>
      </c>
      <c r="BQ124" s="160">
        <f t="shared" si="99"/>
        <v>0</v>
      </c>
      <c r="BR124" s="160">
        <f t="shared" si="100"/>
        <v>0</v>
      </c>
      <c r="BS124" s="160">
        <f t="shared" si="101"/>
        <v>0</v>
      </c>
      <c r="BT124" s="160">
        <f t="shared" si="102"/>
        <v>0</v>
      </c>
      <c r="BU124" s="160">
        <f t="shared" si="103"/>
        <v>0</v>
      </c>
      <c r="BV124" s="215">
        <f t="shared" si="104"/>
        <v>0</v>
      </c>
      <c r="BW124" s="217">
        <f t="shared" si="105"/>
        <v>0</v>
      </c>
      <c r="BX124" s="206">
        <f t="shared" si="106"/>
        <v>0</v>
      </c>
      <c r="BY124" s="206">
        <f t="shared" si="107"/>
        <v>0</v>
      </c>
      <c r="BZ124" s="206">
        <f t="shared" si="108"/>
        <v>0</v>
      </c>
      <c r="CA124" s="206">
        <f t="shared" si="109"/>
        <v>0</v>
      </c>
      <c r="CB124" s="206">
        <f t="shared" si="110"/>
        <v>0</v>
      </c>
      <c r="CC124" s="218">
        <f t="shared" si="111"/>
        <v>0</v>
      </c>
      <c r="CD124" s="216" t="e">
        <f t="shared" si="112"/>
        <v>#VALUE!</v>
      </c>
      <c r="CE124" s="94" t="e">
        <f t="shared" si="113"/>
        <v>#VALUE!</v>
      </c>
      <c r="CF124" s="94" t="e">
        <f t="shared" si="114"/>
        <v>#VALUE!</v>
      </c>
      <c r="CG124" s="95" t="e">
        <f t="shared" si="115"/>
        <v>#VALUE!</v>
      </c>
      <c r="CH124" s="95" t="e">
        <f t="shared" si="138"/>
        <v>#VALUE!</v>
      </c>
      <c r="CI124" s="95" t="b">
        <f t="shared" si="141"/>
        <v>0</v>
      </c>
      <c r="CJ124" s="76" t="str">
        <f t="shared" si="116"/>
        <v/>
      </c>
      <c r="CK124" s="94" t="e" cm="1">
        <f t="array" aca="1" ref="CK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CL124" s="94" t="str">
        <f t="shared" si="117"/>
        <v/>
      </c>
      <c r="CM124" s="96" t="b">
        <f t="shared" si="118"/>
        <v>0</v>
      </c>
      <c r="CN124" s="130" t="b">
        <f>IFERROR(MATCH(D124,'Avtal för korttidsarbete'!$G$13:$G$1012,0),TRUE)</f>
        <v>1</v>
      </c>
      <c r="CO124" s="130" t="b">
        <f t="shared" si="119"/>
        <v>0</v>
      </c>
      <c r="CP124" s="131" t="str" cm="1">
        <f t="array" ref="CP124">IF(CN124=TRUE,"x",INDEX('Avtal för korttidsarbete'!$E$13:$E$1012,$CN124))</f>
        <v>x</v>
      </c>
      <c r="CQ124" s="131" t="str" cm="1">
        <f t="array" ref="CQ124">IF(CN124=TRUE,"x",INDEX('Avtal för korttidsarbete'!$F$13:$F$1012,$CN124))</f>
        <v>x</v>
      </c>
      <c r="CR124" s="130" t="b">
        <f t="shared" si="120"/>
        <v>0</v>
      </c>
      <c r="CS124" s="165">
        <f t="shared" si="139"/>
        <v>0</v>
      </c>
      <c r="CT124" s="165">
        <f t="shared" si="140"/>
        <v>0</v>
      </c>
      <c r="CU124" s="130" t="b">
        <f t="shared" si="121"/>
        <v>0</v>
      </c>
      <c r="CV124" s="131">
        <f t="shared" si="122"/>
        <v>0</v>
      </c>
      <c r="CW124" s="165">
        <f t="shared" si="123"/>
        <v>0</v>
      </c>
      <c r="CX124" s="186" t="b">
        <f>IFERROR(INDEX('Avtal för korttidsarbete'!R:R,MATCH(D124,'Avtal för korttidsarbete'!$G:$G,0)),TRUE)</f>
        <v>1</v>
      </c>
      <c r="CY124" s="165" t="str">
        <f>IF(CX124,"-",INDEX('Avtal för korttidsarbete'!$D:$D,MATCH(D124,'Avtal för korttidsarbete'!$G:$G,0)))</f>
        <v>-</v>
      </c>
      <c r="CZ124" s="131" t="b">
        <f>IFERROR(G124&gt;INDEX(Uppsägningar!E:E,MATCH(C124,Uppsägningar!C:C,0)),FALSE)</f>
        <v>0</v>
      </c>
    </row>
    <row r="125" spans="1:104" s="30" customFormat="1" x14ac:dyDescent="0.25">
      <c r="A125" s="19">
        <v>110</v>
      </c>
      <c r="B125" s="20"/>
      <c r="C125" s="189"/>
      <c r="D125" s="69"/>
      <c r="E125" s="171">
        <f>IFERROR(INDEX(Admin!$C$7:$C$10,MATCH(CY125,TblNivåValTExt,0)),0)</f>
        <v>0</v>
      </c>
      <c r="F125" s="1"/>
      <c r="G125" s="1"/>
      <c r="H125" s="90"/>
      <c r="I125" s="91"/>
      <c r="J125" s="91"/>
      <c r="K125" s="91"/>
      <c r="L125" s="91"/>
      <c r="M125" s="91"/>
      <c r="N125" s="91"/>
      <c r="O125" s="91"/>
      <c r="P125" s="91"/>
      <c r="Q125" s="91"/>
      <c r="R125" s="91"/>
      <c r="S125" s="91"/>
      <c r="T125" s="91"/>
      <c r="U125" s="91"/>
      <c r="V125" s="91"/>
      <c r="W125" s="225">
        <f t="shared" si="78"/>
        <v>0</v>
      </c>
      <c r="X125" s="134" t="str">
        <f t="shared" si="124"/>
        <v/>
      </c>
      <c r="Y125" s="92" t="b">
        <f t="shared" si="79"/>
        <v>0</v>
      </c>
      <c r="Z125" s="92" t="str">
        <f t="shared" si="125"/>
        <v/>
      </c>
      <c r="AA125" s="92" t="b">
        <f t="shared" si="126"/>
        <v>0</v>
      </c>
      <c r="AB125" s="92" t="str">
        <f t="shared" si="127"/>
        <v/>
      </c>
      <c r="AC125" s="13" t="b">
        <f t="shared" si="80"/>
        <v>0</v>
      </c>
      <c r="AD125" s="92" t="str">
        <f t="shared" si="128"/>
        <v/>
      </c>
      <c r="AE125" s="13" t="b">
        <f t="shared" si="129"/>
        <v>0</v>
      </c>
      <c r="AF125" s="92" t="str">
        <f t="shared" si="130"/>
        <v/>
      </c>
      <c r="AG125" s="13" t="b">
        <f t="shared" si="81"/>
        <v>0</v>
      </c>
      <c r="AH125" s="92" t="str">
        <f t="shared" si="131"/>
        <v/>
      </c>
      <c r="AI125" s="35" t="b">
        <f t="shared" si="82"/>
        <v>0</v>
      </c>
      <c r="AJ125" s="92" t="str">
        <f t="shared" si="132"/>
        <v/>
      </c>
      <c r="AK125" s="35" t="b">
        <f t="shared" si="83"/>
        <v>0</v>
      </c>
      <c r="AL125" s="92" t="str">
        <f t="shared" si="84"/>
        <v/>
      </c>
      <c r="AM125" s="35" t="b">
        <f t="shared" si="85"/>
        <v>0</v>
      </c>
      <c r="AN125" s="92" t="str">
        <f t="shared" si="86"/>
        <v/>
      </c>
      <c r="AO125" s="13" t="b">
        <f t="shared" si="87"/>
        <v>0</v>
      </c>
      <c r="AP125" s="92" t="str">
        <f t="shared" si="88"/>
        <v/>
      </c>
      <c r="AQ125" s="14">
        <f t="shared" si="89"/>
        <v>0</v>
      </c>
      <c r="AR125" s="14">
        <f t="shared" si="90"/>
        <v>0</v>
      </c>
      <c r="AS125" s="16">
        <f t="shared" si="149"/>
        <v>0</v>
      </c>
      <c r="AT125" s="16">
        <f t="shared" si="149"/>
        <v>0</v>
      </c>
      <c r="AU125" s="16">
        <f t="shared" si="149"/>
        <v>0</v>
      </c>
      <c r="AV125" s="16">
        <f t="shared" si="149"/>
        <v>0</v>
      </c>
      <c r="AW125" s="16">
        <f t="shared" si="149"/>
        <v>0</v>
      </c>
      <c r="AX125" s="16">
        <f t="shared" si="149"/>
        <v>0</v>
      </c>
      <c r="AY125" s="16">
        <f t="shared" si="149"/>
        <v>0</v>
      </c>
      <c r="AZ125" s="16"/>
      <c r="BA125" s="16"/>
      <c r="BB125" s="93">
        <f t="shared" si="133"/>
        <v>0</v>
      </c>
      <c r="BC125" s="93">
        <f t="shared" si="134"/>
        <v>0</v>
      </c>
      <c r="BD125" s="93">
        <f t="shared" si="135"/>
        <v>0</v>
      </c>
      <c r="BE125" s="158">
        <f t="shared" si="136"/>
        <v>0</v>
      </c>
      <c r="BF125" s="159">
        <f t="shared" si="137"/>
        <v>0</v>
      </c>
      <c r="BG125" s="159">
        <f t="shared" si="91"/>
        <v>0</v>
      </c>
      <c r="BH125" s="159">
        <f t="shared" si="92"/>
        <v>0</v>
      </c>
      <c r="BI125" s="159">
        <f t="shared" si="93"/>
        <v>0</v>
      </c>
      <c r="BJ125" s="159">
        <f t="shared" si="94"/>
        <v>0</v>
      </c>
      <c r="BK125" s="159">
        <f t="shared" si="95"/>
        <v>0</v>
      </c>
      <c r="BL125" s="159">
        <f t="shared" si="96"/>
        <v>0</v>
      </c>
      <c r="BM125" s="159">
        <f t="shared" si="147"/>
        <v>0</v>
      </c>
      <c r="BN125" s="159">
        <f t="shared" si="143"/>
        <v>0</v>
      </c>
      <c r="BO125" s="205" t="b">
        <f t="shared" si="97"/>
        <v>0</v>
      </c>
      <c r="BP125" s="214">
        <f t="shared" si="98"/>
        <v>0</v>
      </c>
      <c r="BQ125" s="160">
        <f t="shared" si="99"/>
        <v>0</v>
      </c>
      <c r="BR125" s="160">
        <f t="shared" si="100"/>
        <v>0</v>
      </c>
      <c r="BS125" s="160">
        <f t="shared" si="101"/>
        <v>0</v>
      </c>
      <c r="BT125" s="160">
        <f t="shared" si="102"/>
        <v>0</v>
      </c>
      <c r="BU125" s="160">
        <f t="shared" si="103"/>
        <v>0</v>
      </c>
      <c r="BV125" s="215">
        <f t="shared" si="104"/>
        <v>0</v>
      </c>
      <c r="BW125" s="217">
        <f t="shared" si="105"/>
        <v>0</v>
      </c>
      <c r="BX125" s="206">
        <f t="shared" si="106"/>
        <v>0</v>
      </c>
      <c r="BY125" s="206">
        <f t="shared" si="107"/>
        <v>0</v>
      </c>
      <c r="BZ125" s="206">
        <f t="shared" si="108"/>
        <v>0</v>
      </c>
      <c r="CA125" s="206">
        <f t="shared" si="109"/>
        <v>0</v>
      </c>
      <c r="CB125" s="206">
        <f t="shared" si="110"/>
        <v>0</v>
      </c>
      <c r="CC125" s="218">
        <f t="shared" si="111"/>
        <v>0</v>
      </c>
      <c r="CD125" s="216" t="e">
        <f t="shared" si="112"/>
        <v>#VALUE!</v>
      </c>
      <c r="CE125" s="94" t="e">
        <f t="shared" si="113"/>
        <v>#VALUE!</v>
      </c>
      <c r="CF125" s="94" t="e">
        <f t="shared" si="114"/>
        <v>#VALUE!</v>
      </c>
      <c r="CG125" s="95" t="e">
        <f t="shared" si="115"/>
        <v>#VALUE!</v>
      </c>
      <c r="CH125" s="95" t="e">
        <f t="shared" si="138"/>
        <v>#VALUE!</v>
      </c>
      <c r="CI125" s="95" t="b">
        <f t="shared" si="141"/>
        <v>0</v>
      </c>
      <c r="CJ125" s="76" t="str">
        <f t="shared" si="116"/>
        <v/>
      </c>
      <c r="CK125" s="94" t="e" cm="1">
        <f t="array" aca="1" ref="CK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CL125" s="94" t="str">
        <f t="shared" si="117"/>
        <v/>
      </c>
      <c r="CM125" s="96" t="b">
        <f t="shared" si="118"/>
        <v>0</v>
      </c>
      <c r="CN125" s="130" t="b">
        <f>IFERROR(MATCH(D125,'Avtal för korttidsarbete'!$G$13:$G$1012,0),TRUE)</f>
        <v>1</v>
      </c>
      <c r="CO125" s="130" t="b">
        <f t="shared" si="119"/>
        <v>0</v>
      </c>
      <c r="CP125" s="131" t="str" cm="1">
        <f t="array" ref="CP125">IF(CN125=TRUE,"x",INDEX('Avtal för korttidsarbete'!$E$13:$E$1012,$CN125))</f>
        <v>x</v>
      </c>
      <c r="CQ125" s="131" t="str" cm="1">
        <f t="array" ref="CQ125">IF(CN125=TRUE,"x",INDEX('Avtal för korttidsarbete'!$F$13:$F$1012,$CN125))</f>
        <v>x</v>
      </c>
      <c r="CR125" s="130" t="b">
        <f t="shared" si="120"/>
        <v>0</v>
      </c>
      <c r="CS125" s="165">
        <f t="shared" si="139"/>
        <v>0</v>
      </c>
      <c r="CT125" s="165">
        <f t="shared" si="140"/>
        <v>0</v>
      </c>
      <c r="CU125" s="130" t="b">
        <f t="shared" si="121"/>
        <v>0</v>
      </c>
      <c r="CV125" s="131">
        <f t="shared" si="122"/>
        <v>0</v>
      </c>
      <c r="CW125" s="165">
        <f t="shared" si="123"/>
        <v>0</v>
      </c>
      <c r="CX125" s="186" t="b">
        <f>IFERROR(INDEX('Avtal för korttidsarbete'!R:R,MATCH(D125,'Avtal för korttidsarbete'!$G:$G,0)),TRUE)</f>
        <v>1</v>
      </c>
      <c r="CY125" s="165" t="str">
        <f>IF(CX125,"-",INDEX('Avtal för korttidsarbete'!$D:$D,MATCH(D125,'Avtal för korttidsarbete'!$G:$G,0)))</f>
        <v>-</v>
      </c>
      <c r="CZ125" s="131" t="b">
        <f>IFERROR(G125&gt;INDEX(Uppsägningar!E:E,MATCH(C125,Uppsägningar!C:C,0)),FALSE)</f>
        <v>0</v>
      </c>
    </row>
    <row r="126" spans="1:104" s="30" customFormat="1" x14ac:dyDescent="0.25">
      <c r="A126" s="19">
        <v>111</v>
      </c>
      <c r="B126" s="20"/>
      <c r="C126" s="189"/>
      <c r="D126" s="69"/>
      <c r="E126" s="171">
        <f>IFERROR(INDEX(Admin!$C$7:$C$10,MATCH(CY126,TblNivåValTExt,0)),0)</f>
        <v>0</v>
      </c>
      <c r="F126" s="1"/>
      <c r="G126" s="1"/>
      <c r="H126" s="90"/>
      <c r="I126" s="91"/>
      <c r="J126" s="91"/>
      <c r="K126" s="91"/>
      <c r="L126" s="91"/>
      <c r="M126" s="91"/>
      <c r="N126" s="91"/>
      <c r="O126" s="91"/>
      <c r="P126" s="91"/>
      <c r="Q126" s="91"/>
      <c r="R126" s="91"/>
      <c r="S126" s="91"/>
      <c r="T126" s="91"/>
      <c r="U126" s="91"/>
      <c r="V126" s="91"/>
      <c r="W126" s="225">
        <f t="shared" si="78"/>
        <v>0</v>
      </c>
      <c r="X126" s="134" t="str">
        <f t="shared" si="124"/>
        <v/>
      </c>
      <c r="Y126" s="92" t="b">
        <f t="shared" si="79"/>
        <v>0</v>
      </c>
      <c r="Z126" s="92" t="str">
        <f t="shared" si="125"/>
        <v/>
      </c>
      <c r="AA126" s="92" t="b">
        <f t="shared" si="126"/>
        <v>0</v>
      </c>
      <c r="AB126" s="92" t="str">
        <f t="shared" si="127"/>
        <v/>
      </c>
      <c r="AC126" s="13" t="b">
        <f t="shared" si="80"/>
        <v>0</v>
      </c>
      <c r="AD126" s="92" t="str">
        <f t="shared" si="128"/>
        <v/>
      </c>
      <c r="AE126" s="13" t="b">
        <f t="shared" si="129"/>
        <v>0</v>
      </c>
      <c r="AF126" s="92" t="str">
        <f t="shared" si="130"/>
        <v/>
      </c>
      <c r="AG126" s="13" t="b">
        <f t="shared" si="81"/>
        <v>0</v>
      </c>
      <c r="AH126" s="92" t="str">
        <f t="shared" si="131"/>
        <v/>
      </c>
      <c r="AI126" s="35" t="b">
        <f t="shared" si="82"/>
        <v>0</v>
      </c>
      <c r="AJ126" s="92" t="str">
        <f t="shared" si="132"/>
        <v/>
      </c>
      <c r="AK126" s="35" t="b">
        <f t="shared" si="83"/>
        <v>0</v>
      </c>
      <c r="AL126" s="92" t="str">
        <f t="shared" si="84"/>
        <v/>
      </c>
      <c r="AM126" s="35" t="b">
        <f t="shared" si="85"/>
        <v>0</v>
      </c>
      <c r="AN126" s="92" t="str">
        <f t="shared" si="86"/>
        <v/>
      </c>
      <c r="AO126" s="13" t="b">
        <f t="shared" si="87"/>
        <v>0</v>
      </c>
      <c r="AP126" s="92" t="str">
        <f t="shared" si="88"/>
        <v/>
      </c>
      <c r="AQ126" s="14">
        <f t="shared" si="89"/>
        <v>0</v>
      </c>
      <c r="AR126" s="14">
        <f t="shared" si="90"/>
        <v>0</v>
      </c>
      <c r="AS126" s="16">
        <f t="shared" ref="AS126:AY135" si="150">IF(OR(AS$11=FALSE,$F126="",MIN($G126,AS$10,$AR126)-MAX($F126,AS$8,$AQ126)&lt;0),0,MIN($G126,AS$10,$AR126)-MAX($F126,AS$8,$AQ126)+1)</f>
        <v>0</v>
      </c>
      <c r="AT126" s="16">
        <f t="shared" si="150"/>
        <v>0</v>
      </c>
      <c r="AU126" s="16">
        <f t="shared" si="150"/>
        <v>0</v>
      </c>
      <c r="AV126" s="16">
        <f t="shared" si="150"/>
        <v>0</v>
      </c>
      <c r="AW126" s="16">
        <f t="shared" si="150"/>
        <v>0</v>
      </c>
      <c r="AX126" s="16">
        <f t="shared" si="150"/>
        <v>0</v>
      </c>
      <c r="AY126" s="16">
        <f t="shared" si="150"/>
        <v>0</v>
      </c>
      <c r="AZ126" s="16"/>
      <c r="BA126" s="16"/>
      <c r="BB126" s="93">
        <f t="shared" si="133"/>
        <v>0</v>
      </c>
      <c r="BC126" s="93">
        <f t="shared" si="134"/>
        <v>0</v>
      </c>
      <c r="BD126" s="93">
        <f t="shared" si="135"/>
        <v>0</v>
      </c>
      <c r="BE126" s="158">
        <f t="shared" si="136"/>
        <v>0</v>
      </c>
      <c r="BF126" s="159">
        <f t="shared" si="137"/>
        <v>0</v>
      </c>
      <c r="BG126" s="159">
        <f t="shared" si="91"/>
        <v>0</v>
      </c>
      <c r="BH126" s="159">
        <f t="shared" si="92"/>
        <v>0</v>
      </c>
      <c r="BI126" s="159">
        <f t="shared" si="93"/>
        <v>0</v>
      </c>
      <c r="BJ126" s="159">
        <f t="shared" si="94"/>
        <v>0</v>
      </c>
      <c r="BK126" s="159">
        <f t="shared" si="95"/>
        <v>0</v>
      </c>
      <c r="BL126" s="159">
        <f t="shared" si="96"/>
        <v>0</v>
      </c>
      <c r="BM126" s="159">
        <f t="shared" si="147"/>
        <v>0</v>
      </c>
      <c r="BN126" s="159">
        <f t="shared" si="143"/>
        <v>0</v>
      </c>
      <c r="BO126" s="205" t="b">
        <f t="shared" si="97"/>
        <v>0</v>
      </c>
      <c r="BP126" s="214">
        <f t="shared" si="98"/>
        <v>0</v>
      </c>
      <c r="BQ126" s="160">
        <f t="shared" si="99"/>
        <v>0</v>
      </c>
      <c r="BR126" s="160">
        <f t="shared" si="100"/>
        <v>0</v>
      </c>
      <c r="BS126" s="160">
        <f t="shared" si="101"/>
        <v>0</v>
      </c>
      <c r="BT126" s="160">
        <f t="shared" si="102"/>
        <v>0</v>
      </c>
      <c r="BU126" s="160">
        <f t="shared" si="103"/>
        <v>0</v>
      </c>
      <c r="BV126" s="215">
        <f t="shared" si="104"/>
        <v>0</v>
      </c>
      <c r="BW126" s="217">
        <f t="shared" si="105"/>
        <v>0</v>
      </c>
      <c r="BX126" s="206">
        <f t="shared" si="106"/>
        <v>0</v>
      </c>
      <c r="BY126" s="206">
        <f t="shared" si="107"/>
        <v>0</v>
      </c>
      <c r="BZ126" s="206">
        <f t="shared" si="108"/>
        <v>0</v>
      </c>
      <c r="CA126" s="206">
        <f t="shared" si="109"/>
        <v>0</v>
      </c>
      <c r="CB126" s="206">
        <f t="shared" si="110"/>
        <v>0</v>
      </c>
      <c r="CC126" s="218">
        <f t="shared" si="111"/>
        <v>0</v>
      </c>
      <c r="CD126" s="216" t="e">
        <f t="shared" si="112"/>
        <v>#VALUE!</v>
      </c>
      <c r="CE126" s="94" t="e">
        <f t="shared" si="113"/>
        <v>#VALUE!</v>
      </c>
      <c r="CF126" s="94" t="e">
        <f t="shared" si="114"/>
        <v>#VALUE!</v>
      </c>
      <c r="CG126" s="95" t="e">
        <f t="shared" si="115"/>
        <v>#VALUE!</v>
      </c>
      <c r="CH126" s="95" t="e">
        <f t="shared" si="138"/>
        <v>#VALUE!</v>
      </c>
      <c r="CI126" s="95" t="b">
        <f t="shared" si="141"/>
        <v>0</v>
      </c>
      <c r="CJ126" s="76" t="str">
        <f t="shared" si="116"/>
        <v/>
      </c>
      <c r="CK126" s="94" t="e" cm="1">
        <f t="array" aca="1" ref="CK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CL126" s="94" t="str">
        <f t="shared" si="117"/>
        <v/>
      </c>
      <c r="CM126" s="96" t="b">
        <f t="shared" si="118"/>
        <v>0</v>
      </c>
      <c r="CN126" s="130" t="b">
        <f>IFERROR(MATCH(D126,'Avtal för korttidsarbete'!$G$13:$G$1012,0),TRUE)</f>
        <v>1</v>
      </c>
      <c r="CO126" s="130" t="b">
        <f t="shared" si="119"/>
        <v>0</v>
      </c>
      <c r="CP126" s="131" t="str" cm="1">
        <f t="array" ref="CP126">IF(CN126=TRUE,"x",INDEX('Avtal för korttidsarbete'!$E$13:$E$1012,$CN126))</f>
        <v>x</v>
      </c>
      <c r="CQ126" s="131" t="str" cm="1">
        <f t="array" ref="CQ126">IF(CN126=TRUE,"x",INDEX('Avtal för korttidsarbete'!$F$13:$F$1012,$CN126))</f>
        <v>x</v>
      </c>
      <c r="CR126" s="130" t="b">
        <f t="shared" si="120"/>
        <v>0</v>
      </c>
      <c r="CS126" s="165">
        <f t="shared" si="139"/>
        <v>0</v>
      </c>
      <c r="CT126" s="165">
        <f t="shared" si="140"/>
        <v>0</v>
      </c>
      <c r="CU126" s="130" t="b">
        <f t="shared" si="121"/>
        <v>0</v>
      </c>
      <c r="CV126" s="131">
        <f t="shared" si="122"/>
        <v>0</v>
      </c>
      <c r="CW126" s="165">
        <f t="shared" si="123"/>
        <v>0</v>
      </c>
      <c r="CX126" s="186" t="b">
        <f>IFERROR(INDEX('Avtal för korttidsarbete'!R:R,MATCH(D126,'Avtal för korttidsarbete'!$G:$G,0)),TRUE)</f>
        <v>1</v>
      </c>
      <c r="CY126" s="165" t="str">
        <f>IF(CX126,"-",INDEX('Avtal för korttidsarbete'!$D:$D,MATCH(D126,'Avtal för korttidsarbete'!$G:$G,0)))</f>
        <v>-</v>
      </c>
      <c r="CZ126" s="131" t="b">
        <f>IFERROR(G126&gt;INDEX(Uppsägningar!E:E,MATCH(C126,Uppsägningar!C:C,0)),FALSE)</f>
        <v>0</v>
      </c>
    </row>
    <row r="127" spans="1:104" s="30" customFormat="1" x14ac:dyDescent="0.25">
      <c r="A127" s="19">
        <v>112</v>
      </c>
      <c r="B127" s="20"/>
      <c r="C127" s="189"/>
      <c r="D127" s="69"/>
      <c r="E127" s="171">
        <f>IFERROR(INDEX(Admin!$C$7:$C$10,MATCH(CY127,TblNivåValTExt,0)),0)</f>
        <v>0</v>
      </c>
      <c r="F127" s="1"/>
      <c r="G127" s="1"/>
      <c r="H127" s="90"/>
      <c r="I127" s="91"/>
      <c r="J127" s="91"/>
      <c r="K127" s="91"/>
      <c r="L127" s="91"/>
      <c r="M127" s="91"/>
      <c r="N127" s="91"/>
      <c r="O127" s="91"/>
      <c r="P127" s="91"/>
      <c r="Q127" s="91"/>
      <c r="R127" s="91"/>
      <c r="S127" s="91"/>
      <c r="T127" s="91"/>
      <c r="U127" s="91"/>
      <c r="V127" s="91"/>
      <c r="W127" s="225">
        <f t="shared" si="78"/>
        <v>0</v>
      </c>
      <c r="X127" s="134" t="str">
        <f t="shared" si="124"/>
        <v/>
      </c>
      <c r="Y127" s="92" t="b">
        <f t="shared" si="79"/>
        <v>0</v>
      </c>
      <c r="Z127" s="92" t="str">
        <f t="shared" si="125"/>
        <v/>
      </c>
      <c r="AA127" s="92" t="b">
        <f t="shared" si="126"/>
        <v>0</v>
      </c>
      <c r="AB127" s="92" t="str">
        <f t="shared" si="127"/>
        <v/>
      </c>
      <c r="AC127" s="13" t="b">
        <f t="shared" si="80"/>
        <v>0</v>
      </c>
      <c r="AD127" s="92" t="str">
        <f t="shared" si="128"/>
        <v/>
      </c>
      <c r="AE127" s="13" t="b">
        <f t="shared" si="129"/>
        <v>0</v>
      </c>
      <c r="AF127" s="92" t="str">
        <f t="shared" si="130"/>
        <v/>
      </c>
      <c r="AG127" s="13" t="b">
        <f t="shared" si="81"/>
        <v>0</v>
      </c>
      <c r="AH127" s="92" t="str">
        <f t="shared" si="131"/>
        <v/>
      </c>
      <c r="AI127" s="35" t="b">
        <f t="shared" si="82"/>
        <v>0</v>
      </c>
      <c r="AJ127" s="92" t="str">
        <f t="shared" si="132"/>
        <v/>
      </c>
      <c r="AK127" s="35" t="b">
        <f t="shared" si="83"/>
        <v>0</v>
      </c>
      <c r="AL127" s="92" t="str">
        <f t="shared" si="84"/>
        <v/>
      </c>
      <c r="AM127" s="35" t="b">
        <f t="shared" si="85"/>
        <v>0</v>
      </c>
      <c r="AN127" s="92" t="str">
        <f t="shared" si="86"/>
        <v/>
      </c>
      <c r="AO127" s="13" t="b">
        <f t="shared" si="87"/>
        <v>0</v>
      </c>
      <c r="AP127" s="92" t="str">
        <f t="shared" si="88"/>
        <v/>
      </c>
      <c r="AQ127" s="14">
        <f t="shared" si="89"/>
        <v>0</v>
      </c>
      <c r="AR127" s="14">
        <f t="shared" si="90"/>
        <v>0</v>
      </c>
      <c r="AS127" s="16">
        <f t="shared" si="150"/>
        <v>0</v>
      </c>
      <c r="AT127" s="16">
        <f t="shared" si="150"/>
        <v>0</v>
      </c>
      <c r="AU127" s="16">
        <f t="shared" si="150"/>
        <v>0</v>
      </c>
      <c r="AV127" s="16">
        <f t="shared" si="150"/>
        <v>0</v>
      </c>
      <c r="AW127" s="16">
        <f t="shared" si="150"/>
        <v>0</v>
      </c>
      <c r="AX127" s="16">
        <f t="shared" si="150"/>
        <v>0</v>
      </c>
      <c r="AY127" s="16">
        <f t="shared" si="150"/>
        <v>0</v>
      </c>
      <c r="AZ127" s="16"/>
      <c r="BA127" s="16"/>
      <c r="BB127" s="93">
        <f t="shared" si="133"/>
        <v>0</v>
      </c>
      <c r="BC127" s="93">
        <f t="shared" si="134"/>
        <v>0</v>
      </c>
      <c r="BD127" s="93">
        <f t="shared" si="135"/>
        <v>0</v>
      </c>
      <c r="BE127" s="158">
        <f t="shared" si="136"/>
        <v>0</v>
      </c>
      <c r="BF127" s="159">
        <f t="shared" si="137"/>
        <v>0</v>
      </c>
      <c r="BG127" s="159">
        <f t="shared" si="91"/>
        <v>0</v>
      </c>
      <c r="BH127" s="159">
        <f t="shared" si="92"/>
        <v>0</v>
      </c>
      <c r="BI127" s="159">
        <f t="shared" si="93"/>
        <v>0</v>
      </c>
      <c r="BJ127" s="159">
        <f t="shared" si="94"/>
        <v>0</v>
      </c>
      <c r="BK127" s="159">
        <f t="shared" si="95"/>
        <v>0</v>
      </c>
      <c r="BL127" s="159">
        <f t="shared" si="96"/>
        <v>0</v>
      </c>
      <c r="BM127" s="159">
        <f t="shared" si="147"/>
        <v>0</v>
      </c>
      <c r="BN127" s="159">
        <f t="shared" si="143"/>
        <v>0</v>
      </c>
      <c r="BO127" s="205" t="b">
        <f t="shared" si="97"/>
        <v>0</v>
      </c>
      <c r="BP127" s="214">
        <f t="shared" si="98"/>
        <v>0</v>
      </c>
      <c r="BQ127" s="160">
        <f t="shared" si="99"/>
        <v>0</v>
      </c>
      <c r="BR127" s="160">
        <f t="shared" si="100"/>
        <v>0</v>
      </c>
      <c r="BS127" s="160">
        <f t="shared" si="101"/>
        <v>0</v>
      </c>
      <c r="BT127" s="160">
        <f t="shared" si="102"/>
        <v>0</v>
      </c>
      <c r="BU127" s="160">
        <f t="shared" si="103"/>
        <v>0</v>
      </c>
      <c r="BV127" s="215">
        <f t="shared" si="104"/>
        <v>0</v>
      </c>
      <c r="BW127" s="217">
        <f t="shared" si="105"/>
        <v>0</v>
      </c>
      <c r="BX127" s="206">
        <f t="shared" si="106"/>
        <v>0</v>
      </c>
      <c r="BY127" s="206">
        <f t="shared" si="107"/>
        <v>0</v>
      </c>
      <c r="BZ127" s="206">
        <f t="shared" si="108"/>
        <v>0</v>
      </c>
      <c r="CA127" s="206">
        <f t="shared" si="109"/>
        <v>0</v>
      </c>
      <c r="CB127" s="206">
        <f t="shared" si="110"/>
        <v>0</v>
      </c>
      <c r="CC127" s="218">
        <f t="shared" si="111"/>
        <v>0</v>
      </c>
      <c r="CD127" s="216" t="e">
        <f t="shared" si="112"/>
        <v>#VALUE!</v>
      </c>
      <c r="CE127" s="94" t="e">
        <f t="shared" si="113"/>
        <v>#VALUE!</v>
      </c>
      <c r="CF127" s="94" t="e">
        <f t="shared" si="114"/>
        <v>#VALUE!</v>
      </c>
      <c r="CG127" s="95" t="e">
        <f t="shared" si="115"/>
        <v>#VALUE!</v>
      </c>
      <c r="CH127" s="95" t="e">
        <f t="shared" si="138"/>
        <v>#VALUE!</v>
      </c>
      <c r="CI127" s="95" t="b">
        <f t="shared" si="141"/>
        <v>0</v>
      </c>
      <c r="CJ127" s="76" t="str">
        <f t="shared" si="116"/>
        <v/>
      </c>
      <c r="CK127" s="94" t="e" cm="1">
        <f t="array" aca="1" ref="CK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CL127" s="94" t="str">
        <f t="shared" si="117"/>
        <v/>
      </c>
      <c r="CM127" s="96" t="b">
        <f t="shared" si="118"/>
        <v>0</v>
      </c>
      <c r="CN127" s="130" t="b">
        <f>IFERROR(MATCH(D127,'Avtal för korttidsarbete'!$G$13:$G$1012,0),TRUE)</f>
        <v>1</v>
      </c>
      <c r="CO127" s="130" t="b">
        <f t="shared" si="119"/>
        <v>0</v>
      </c>
      <c r="CP127" s="131" t="str" cm="1">
        <f t="array" ref="CP127">IF(CN127=TRUE,"x",INDEX('Avtal för korttidsarbete'!$E$13:$E$1012,$CN127))</f>
        <v>x</v>
      </c>
      <c r="CQ127" s="131" t="str" cm="1">
        <f t="array" ref="CQ127">IF(CN127=TRUE,"x",INDEX('Avtal för korttidsarbete'!$F$13:$F$1012,$CN127))</f>
        <v>x</v>
      </c>
      <c r="CR127" s="130" t="b">
        <f t="shared" si="120"/>
        <v>0</v>
      </c>
      <c r="CS127" s="165">
        <f t="shared" si="139"/>
        <v>0</v>
      </c>
      <c r="CT127" s="165">
        <f t="shared" si="140"/>
        <v>0</v>
      </c>
      <c r="CU127" s="130" t="b">
        <f t="shared" si="121"/>
        <v>0</v>
      </c>
      <c r="CV127" s="131">
        <f t="shared" si="122"/>
        <v>0</v>
      </c>
      <c r="CW127" s="165">
        <f t="shared" si="123"/>
        <v>0</v>
      </c>
      <c r="CX127" s="186" t="b">
        <f>IFERROR(INDEX('Avtal för korttidsarbete'!R:R,MATCH(D127,'Avtal för korttidsarbete'!$G:$G,0)),TRUE)</f>
        <v>1</v>
      </c>
      <c r="CY127" s="165" t="str">
        <f>IF(CX127,"-",INDEX('Avtal för korttidsarbete'!$D:$D,MATCH(D127,'Avtal för korttidsarbete'!$G:$G,0)))</f>
        <v>-</v>
      </c>
      <c r="CZ127" s="131" t="b">
        <f>IFERROR(G127&gt;INDEX(Uppsägningar!E:E,MATCH(C127,Uppsägningar!C:C,0)),FALSE)</f>
        <v>0</v>
      </c>
    </row>
    <row r="128" spans="1:104" s="30" customFormat="1" x14ac:dyDescent="0.25">
      <c r="A128" s="19">
        <v>113</v>
      </c>
      <c r="B128" s="20"/>
      <c r="C128" s="189"/>
      <c r="D128" s="69"/>
      <c r="E128" s="171">
        <f>IFERROR(INDEX(Admin!$C$7:$C$10,MATCH(CY128,TblNivåValTExt,0)),0)</f>
        <v>0</v>
      </c>
      <c r="F128" s="1"/>
      <c r="G128" s="1"/>
      <c r="H128" s="90"/>
      <c r="I128" s="91"/>
      <c r="J128" s="91"/>
      <c r="K128" s="91"/>
      <c r="L128" s="91"/>
      <c r="M128" s="91"/>
      <c r="N128" s="91"/>
      <c r="O128" s="91"/>
      <c r="P128" s="91"/>
      <c r="Q128" s="91"/>
      <c r="R128" s="91"/>
      <c r="S128" s="91"/>
      <c r="T128" s="91"/>
      <c r="U128" s="91"/>
      <c r="V128" s="91"/>
      <c r="W128" s="225">
        <f t="shared" si="78"/>
        <v>0</v>
      </c>
      <c r="X128" s="134" t="str">
        <f t="shared" si="124"/>
        <v/>
      </c>
      <c r="Y128" s="92" t="b">
        <f t="shared" si="79"/>
        <v>0</v>
      </c>
      <c r="Z128" s="92" t="str">
        <f t="shared" si="125"/>
        <v/>
      </c>
      <c r="AA128" s="92" t="b">
        <f t="shared" si="126"/>
        <v>0</v>
      </c>
      <c r="AB128" s="92" t="str">
        <f t="shared" si="127"/>
        <v/>
      </c>
      <c r="AC128" s="13" t="b">
        <f t="shared" si="80"/>
        <v>0</v>
      </c>
      <c r="AD128" s="92" t="str">
        <f t="shared" si="128"/>
        <v/>
      </c>
      <c r="AE128" s="13" t="b">
        <f t="shared" si="129"/>
        <v>0</v>
      </c>
      <c r="AF128" s="92" t="str">
        <f t="shared" si="130"/>
        <v/>
      </c>
      <c r="AG128" s="13" t="b">
        <f t="shared" si="81"/>
        <v>0</v>
      </c>
      <c r="AH128" s="92" t="str">
        <f t="shared" si="131"/>
        <v/>
      </c>
      <c r="AI128" s="35" t="b">
        <f t="shared" si="82"/>
        <v>0</v>
      </c>
      <c r="AJ128" s="92" t="str">
        <f t="shared" si="132"/>
        <v/>
      </c>
      <c r="AK128" s="35" t="b">
        <f t="shared" si="83"/>
        <v>0</v>
      </c>
      <c r="AL128" s="92" t="str">
        <f t="shared" si="84"/>
        <v/>
      </c>
      <c r="AM128" s="35" t="b">
        <f t="shared" si="85"/>
        <v>0</v>
      </c>
      <c r="AN128" s="92" t="str">
        <f t="shared" si="86"/>
        <v/>
      </c>
      <c r="AO128" s="13" t="b">
        <f t="shared" si="87"/>
        <v>0</v>
      </c>
      <c r="AP128" s="92" t="str">
        <f t="shared" si="88"/>
        <v/>
      </c>
      <c r="AQ128" s="14">
        <f t="shared" si="89"/>
        <v>0</v>
      </c>
      <c r="AR128" s="14">
        <f t="shared" si="90"/>
        <v>0</v>
      </c>
      <c r="AS128" s="16">
        <f t="shared" si="150"/>
        <v>0</v>
      </c>
      <c r="AT128" s="16">
        <f t="shared" si="150"/>
        <v>0</v>
      </c>
      <c r="AU128" s="16">
        <f t="shared" si="150"/>
        <v>0</v>
      </c>
      <c r="AV128" s="16">
        <f t="shared" si="150"/>
        <v>0</v>
      </c>
      <c r="AW128" s="16">
        <f t="shared" si="150"/>
        <v>0</v>
      </c>
      <c r="AX128" s="16">
        <f t="shared" si="150"/>
        <v>0</v>
      </c>
      <c r="AY128" s="16">
        <f t="shared" si="150"/>
        <v>0</v>
      </c>
      <c r="AZ128" s="16"/>
      <c r="BA128" s="16"/>
      <c r="BB128" s="93">
        <f t="shared" si="133"/>
        <v>0</v>
      </c>
      <c r="BC128" s="93">
        <f t="shared" si="134"/>
        <v>0</v>
      </c>
      <c r="BD128" s="93">
        <f t="shared" si="135"/>
        <v>0</v>
      </c>
      <c r="BE128" s="158">
        <f t="shared" si="136"/>
        <v>0</v>
      </c>
      <c r="BF128" s="159">
        <f t="shared" si="137"/>
        <v>0</v>
      </c>
      <c r="BG128" s="159">
        <f t="shared" si="91"/>
        <v>0</v>
      </c>
      <c r="BH128" s="159">
        <f t="shared" si="92"/>
        <v>0</v>
      </c>
      <c r="BI128" s="159">
        <f t="shared" si="93"/>
        <v>0</v>
      </c>
      <c r="BJ128" s="159">
        <f t="shared" si="94"/>
        <v>0</v>
      </c>
      <c r="BK128" s="159">
        <f t="shared" si="95"/>
        <v>0</v>
      </c>
      <c r="BL128" s="159">
        <f t="shared" si="96"/>
        <v>0</v>
      </c>
      <c r="BM128" s="159">
        <f t="shared" si="147"/>
        <v>0</v>
      </c>
      <c r="BN128" s="159">
        <f t="shared" si="143"/>
        <v>0</v>
      </c>
      <c r="BO128" s="205" t="b">
        <f t="shared" si="97"/>
        <v>0</v>
      </c>
      <c r="BP128" s="214">
        <f t="shared" si="98"/>
        <v>0</v>
      </c>
      <c r="BQ128" s="160">
        <f t="shared" si="99"/>
        <v>0</v>
      </c>
      <c r="BR128" s="160">
        <f t="shared" si="100"/>
        <v>0</v>
      </c>
      <c r="BS128" s="160">
        <f t="shared" si="101"/>
        <v>0</v>
      </c>
      <c r="BT128" s="160">
        <f t="shared" si="102"/>
        <v>0</v>
      </c>
      <c r="BU128" s="160">
        <f t="shared" si="103"/>
        <v>0</v>
      </c>
      <c r="BV128" s="215">
        <f t="shared" si="104"/>
        <v>0</v>
      </c>
      <c r="BW128" s="217">
        <f t="shared" si="105"/>
        <v>0</v>
      </c>
      <c r="BX128" s="206">
        <f t="shared" si="106"/>
        <v>0</v>
      </c>
      <c r="BY128" s="206">
        <f t="shared" si="107"/>
        <v>0</v>
      </c>
      <c r="BZ128" s="206">
        <f t="shared" si="108"/>
        <v>0</v>
      </c>
      <c r="CA128" s="206">
        <f t="shared" si="109"/>
        <v>0</v>
      </c>
      <c r="CB128" s="206">
        <f t="shared" si="110"/>
        <v>0</v>
      </c>
      <c r="CC128" s="218">
        <f t="shared" si="111"/>
        <v>0</v>
      </c>
      <c r="CD128" s="216" t="e">
        <f t="shared" si="112"/>
        <v>#VALUE!</v>
      </c>
      <c r="CE128" s="94" t="e">
        <f t="shared" si="113"/>
        <v>#VALUE!</v>
      </c>
      <c r="CF128" s="94" t="e">
        <f t="shared" si="114"/>
        <v>#VALUE!</v>
      </c>
      <c r="CG128" s="95" t="e">
        <f t="shared" si="115"/>
        <v>#VALUE!</v>
      </c>
      <c r="CH128" s="95" t="e">
        <f t="shared" si="138"/>
        <v>#VALUE!</v>
      </c>
      <c r="CI128" s="95" t="b">
        <f t="shared" si="141"/>
        <v>0</v>
      </c>
      <c r="CJ128" s="76" t="str">
        <f t="shared" si="116"/>
        <v/>
      </c>
      <c r="CK128" s="94" t="e" cm="1">
        <f t="array" aca="1" ref="CK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CL128" s="94" t="str">
        <f t="shared" si="117"/>
        <v/>
      </c>
      <c r="CM128" s="96" t="b">
        <f t="shared" si="118"/>
        <v>0</v>
      </c>
      <c r="CN128" s="130" t="b">
        <f>IFERROR(MATCH(D128,'Avtal för korttidsarbete'!$G$13:$G$1012,0),TRUE)</f>
        <v>1</v>
      </c>
      <c r="CO128" s="130" t="b">
        <f t="shared" si="119"/>
        <v>0</v>
      </c>
      <c r="CP128" s="131" t="str" cm="1">
        <f t="array" ref="CP128">IF(CN128=TRUE,"x",INDEX('Avtal för korttidsarbete'!$E$13:$E$1012,$CN128))</f>
        <v>x</v>
      </c>
      <c r="CQ128" s="131" t="str" cm="1">
        <f t="array" ref="CQ128">IF(CN128=TRUE,"x",INDEX('Avtal för korttidsarbete'!$F$13:$F$1012,$CN128))</f>
        <v>x</v>
      </c>
      <c r="CR128" s="130" t="b">
        <f t="shared" si="120"/>
        <v>0</v>
      </c>
      <c r="CS128" s="165">
        <f t="shared" si="139"/>
        <v>0</v>
      </c>
      <c r="CT128" s="165">
        <f t="shared" si="140"/>
        <v>0</v>
      </c>
      <c r="CU128" s="130" t="b">
        <f t="shared" si="121"/>
        <v>0</v>
      </c>
      <c r="CV128" s="131">
        <f t="shared" si="122"/>
        <v>0</v>
      </c>
      <c r="CW128" s="165">
        <f t="shared" si="123"/>
        <v>0</v>
      </c>
      <c r="CX128" s="186" t="b">
        <f>IFERROR(INDEX('Avtal för korttidsarbete'!R:R,MATCH(D128,'Avtal för korttidsarbete'!$G:$G,0)),TRUE)</f>
        <v>1</v>
      </c>
      <c r="CY128" s="165" t="str">
        <f>IF(CX128,"-",INDEX('Avtal för korttidsarbete'!$D:$D,MATCH(D128,'Avtal för korttidsarbete'!$G:$G,0)))</f>
        <v>-</v>
      </c>
      <c r="CZ128" s="131" t="b">
        <f>IFERROR(G128&gt;INDEX(Uppsägningar!E:E,MATCH(C128,Uppsägningar!C:C,0)),FALSE)</f>
        <v>0</v>
      </c>
    </row>
    <row r="129" spans="1:104" s="30" customFormat="1" x14ac:dyDescent="0.25">
      <c r="A129" s="19">
        <v>114</v>
      </c>
      <c r="B129" s="20"/>
      <c r="C129" s="189"/>
      <c r="D129" s="69"/>
      <c r="E129" s="171">
        <f>IFERROR(INDEX(Admin!$C$7:$C$10,MATCH(CY129,TblNivåValTExt,0)),0)</f>
        <v>0</v>
      </c>
      <c r="F129" s="1"/>
      <c r="G129" s="1"/>
      <c r="H129" s="90"/>
      <c r="I129" s="91"/>
      <c r="J129" s="91"/>
      <c r="K129" s="91"/>
      <c r="L129" s="91"/>
      <c r="M129" s="91"/>
      <c r="N129" s="91"/>
      <c r="O129" s="91"/>
      <c r="P129" s="91"/>
      <c r="Q129" s="91"/>
      <c r="R129" s="91"/>
      <c r="S129" s="91"/>
      <c r="T129" s="91"/>
      <c r="U129" s="91"/>
      <c r="V129" s="91"/>
      <c r="W129" s="225">
        <f t="shared" si="78"/>
        <v>0</v>
      </c>
      <c r="X129" s="134" t="str">
        <f t="shared" si="124"/>
        <v/>
      </c>
      <c r="Y129" s="92" t="b">
        <f t="shared" si="79"/>
        <v>0</v>
      </c>
      <c r="Z129" s="92" t="str">
        <f t="shared" si="125"/>
        <v/>
      </c>
      <c r="AA129" s="92" t="b">
        <f t="shared" si="126"/>
        <v>0</v>
      </c>
      <c r="AB129" s="92" t="str">
        <f t="shared" si="127"/>
        <v/>
      </c>
      <c r="AC129" s="13" t="b">
        <f t="shared" si="80"/>
        <v>0</v>
      </c>
      <c r="AD129" s="92" t="str">
        <f t="shared" si="128"/>
        <v/>
      </c>
      <c r="AE129" s="13" t="b">
        <f t="shared" si="129"/>
        <v>0</v>
      </c>
      <c r="AF129" s="92" t="str">
        <f t="shared" si="130"/>
        <v/>
      </c>
      <c r="AG129" s="13" t="b">
        <f t="shared" si="81"/>
        <v>0</v>
      </c>
      <c r="AH129" s="92" t="str">
        <f t="shared" si="131"/>
        <v/>
      </c>
      <c r="AI129" s="35" t="b">
        <f t="shared" si="82"/>
        <v>0</v>
      </c>
      <c r="AJ129" s="92" t="str">
        <f t="shared" si="132"/>
        <v/>
      </c>
      <c r="AK129" s="35" t="b">
        <f t="shared" si="83"/>
        <v>0</v>
      </c>
      <c r="AL129" s="92" t="str">
        <f t="shared" si="84"/>
        <v/>
      </c>
      <c r="AM129" s="35" t="b">
        <f t="shared" si="85"/>
        <v>0</v>
      </c>
      <c r="AN129" s="92" t="str">
        <f t="shared" si="86"/>
        <v/>
      </c>
      <c r="AO129" s="13" t="b">
        <f t="shared" si="87"/>
        <v>0</v>
      </c>
      <c r="AP129" s="92" t="str">
        <f t="shared" si="88"/>
        <v/>
      </c>
      <c r="AQ129" s="14">
        <f t="shared" si="89"/>
        <v>0</v>
      </c>
      <c r="AR129" s="14">
        <f t="shared" si="90"/>
        <v>0</v>
      </c>
      <c r="AS129" s="16">
        <f t="shared" si="150"/>
        <v>0</v>
      </c>
      <c r="AT129" s="16">
        <f t="shared" si="150"/>
        <v>0</v>
      </c>
      <c r="AU129" s="16">
        <f t="shared" si="150"/>
        <v>0</v>
      </c>
      <c r="AV129" s="16">
        <f t="shared" si="150"/>
        <v>0</v>
      </c>
      <c r="AW129" s="16">
        <f t="shared" si="150"/>
        <v>0</v>
      </c>
      <c r="AX129" s="16">
        <f t="shared" si="150"/>
        <v>0</v>
      </c>
      <c r="AY129" s="16">
        <f t="shared" si="150"/>
        <v>0</v>
      </c>
      <c r="AZ129" s="16"/>
      <c r="BA129" s="16"/>
      <c r="BB129" s="93">
        <f t="shared" si="133"/>
        <v>0</v>
      </c>
      <c r="BC129" s="93">
        <f t="shared" si="134"/>
        <v>0</v>
      </c>
      <c r="BD129" s="93">
        <f t="shared" si="135"/>
        <v>0</v>
      </c>
      <c r="BE129" s="158">
        <f t="shared" si="136"/>
        <v>0</v>
      </c>
      <c r="BF129" s="159">
        <f t="shared" si="137"/>
        <v>0</v>
      </c>
      <c r="BG129" s="159">
        <f t="shared" si="91"/>
        <v>0</v>
      </c>
      <c r="BH129" s="159">
        <f t="shared" si="92"/>
        <v>0</v>
      </c>
      <c r="BI129" s="159">
        <f t="shared" si="93"/>
        <v>0</v>
      </c>
      <c r="BJ129" s="159">
        <f t="shared" si="94"/>
        <v>0</v>
      </c>
      <c r="BK129" s="159">
        <f t="shared" si="95"/>
        <v>0</v>
      </c>
      <c r="BL129" s="159">
        <f t="shared" si="96"/>
        <v>0</v>
      </c>
      <c r="BM129" s="159">
        <f t="shared" si="147"/>
        <v>0</v>
      </c>
      <c r="BN129" s="159">
        <f t="shared" si="143"/>
        <v>0</v>
      </c>
      <c r="BO129" s="205" t="b">
        <f t="shared" si="97"/>
        <v>0</v>
      </c>
      <c r="BP129" s="214">
        <f t="shared" si="98"/>
        <v>0</v>
      </c>
      <c r="BQ129" s="160">
        <f t="shared" si="99"/>
        <v>0</v>
      </c>
      <c r="BR129" s="160">
        <f t="shared" si="100"/>
        <v>0</v>
      </c>
      <c r="BS129" s="160">
        <f t="shared" si="101"/>
        <v>0</v>
      </c>
      <c r="BT129" s="160">
        <f t="shared" si="102"/>
        <v>0</v>
      </c>
      <c r="BU129" s="160">
        <f t="shared" si="103"/>
        <v>0</v>
      </c>
      <c r="BV129" s="215">
        <f t="shared" si="104"/>
        <v>0</v>
      </c>
      <c r="BW129" s="217">
        <f t="shared" si="105"/>
        <v>0</v>
      </c>
      <c r="BX129" s="206">
        <f t="shared" si="106"/>
        <v>0</v>
      </c>
      <c r="BY129" s="206">
        <f t="shared" si="107"/>
        <v>0</v>
      </c>
      <c r="BZ129" s="206">
        <f t="shared" si="108"/>
        <v>0</v>
      </c>
      <c r="CA129" s="206">
        <f t="shared" si="109"/>
        <v>0</v>
      </c>
      <c r="CB129" s="206">
        <f t="shared" si="110"/>
        <v>0</v>
      </c>
      <c r="CC129" s="218">
        <f t="shared" si="111"/>
        <v>0</v>
      </c>
      <c r="CD129" s="216" t="e">
        <f t="shared" si="112"/>
        <v>#VALUE!</v>
      </c>
      <c r="CE129" s="94" t="e">
        <f t="shared" si="113"/>
        <v>#VALUE!</v>
      </c>
      <c r="CF129" s="94" t="e">
        <f t="shared" si="114"/>
        <v>#VALUE!</v>
      </c>
      <c r="CG129" s="95" t="e">
        <f t="shared" si="115"/>
        <v>#VALUE!</v>
      </c>
      <c r="CH129" s="95" t="e">
        <f t="shared" si="138"/>
        <v>#VALUE!</v>
      </c>
      <c r="CI129" s="95" t="b">
        <f t="shared" si="141"/>
        <v>0</v>
      </c>
      <c r="CJ129" s="76" t="str">
        <f t="shared" si="116"/>
        <v/>
      </c>
      <c r="CK129" s="94" t="e" cm="1">
        <f t="array" aca="1" ref="CK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CL129" s="94" t="str">
        <f t="shared" si="117"/>
        <v/>
      </c>
      <c r="CM129" s="96" t="b">
        <f t="shared" si="118"/>
        <v>0</v>
      </c>
      <c r="CN129" s="130" t="b">
        <f>IFERROR(MATCH(D129,'Avtal för korttidsarbete'!$G$13:$G$1012,0),TRUE)</f>
        <v>1</v>
      </c>
      <c r="CO129" s="130" t="b">
        <f t="shared" si="119"/>
        <v>0</v>
      </c>
      <c r="CP129" s="131" t="str" cm="1">
        <f t="array" ref="CP129">IF(CN129=TRUE,"x",INDEX('Avtal för korttidsarbete'!$E$13:$E$1012,$CN129))</f>
        <v>x</v>
      </c>
      <c r="CQ129" s="131" t="str" cm="1">
        <f t="array" ref="CQ129">IF(CN129=TRUE,"x",INDEX('Avtal för korttidsarbete'!$F$13:$F$1012,$CN129))</f>
        <v>x</v>
      </c>
      <c r="CR129" s="130" t="b">
        <f t="shared" si="120"/>
        <v>0</v>
      </c>
      <c r="CS129" s="165">
        <f t="shared" si="139"/>
        <v>0</v>
      </c>
      <c r="CT129" s="165">
        <f t="shared" si="140"/>
        <v>0</v>
      </c>
      <c r="CU129" s="130" t="b">
        <f t="shared" si="121"/>
        <v>0</v>
      </c>
      <c r="CV129" s="131">
        <f t="shared" si="122"/>
        <v>0</v>
      </c>
      <c r="CW129" s="165">
        <f t="shared" si="123"/>
        <v>0</v>
      </c>
      <c r="CX129" s="186" t="b">
        <f>IFERROR(INDEX('Avtal för korttidsarbete'!R:R,MATCH(D129,'Avtal för korttidsarbete'!$G:$G,0)),TRUE)</f>
        <v>1</v>
      </c>
      <c r="CY129" s="165" t="str">
        <f>IF(CX129,"-",INDEX('Avtal för korttidsarbete'!$D:$D,MATCH(D129,'Avtal för korttidsarbete'!$G:$G,0)))</f>
        <v>-</v>
      </c>
      <c r="CZ129" s="131" t="b">
        <f>IFERROR(G129&gt;INDEX(Uppsägningar!E:E,MATCH(C129,Uppsägningar!C:C,0)),FALSE)</f>
        <v>0</v>
      </c>
    </row>
    <row r="130" spans="1:104" s="30" customFormat="1" x14ac:dyDescent="0.25">
      <c r="A130" s="19">
        <v>115</v>
      </c>
      <c r="B130" s="20"/>
      <c r="C130" s="189"/>
      <c r="D130" s="69"/>
      <c r="E130" s="171">
        <f>IFERROR(INDEX(Admin!$C$7:$C$10,MATCH(CY130,TblNivåValTExt,0)),0)</f>
        <v>0</v>
      </c>
      <c r="F130" s="1"/>
      <c r="G130" s="1"/>
      <c r="H130" s="90"/>
      <c r="I130" s="91"/>
      <c r="J130" s="91"/>
      <c r="K130" s="91"/>
      <c r="L130" s="91"/>
      <c r="M130" s="91"/>
      <c r="N130" s="91"/>
      <c r="O130" s="91"/>
      <c r="P130" s="91"/>
      <c r="Q130" s="91"/>
      <c r="R130" s="91"/>
      <c r="S130" s="91"/>
      <c r="T130" s="91"/>
      <c r="U130" s="91"/>
      <c r="V130" s="91"/>
      <c r="W130" s="225">
        <f t="shared" si="78"/>
        <v>0</v>
      </c>
      <c r="X130" s="134" t="str">
        <f t="shared" si="124"/>
        <v/>
      </c>
      <c r="Y130" s="92" t="b">
        <f t="shared" si="79"/>
        <v>0</v>
      </c>
      <c r="Z130" s="92" t="str">
        <f t="shared" si="125"/>
        <v/>
      </c>
      <c r="AA130" s="92" t="b">
        <f t="shared" si="126"/>
        <v>0</v>
      </c>
      <c r="AB130" s="92" t="str">
        <f t="shared" si="127"/>
        <v/>
      </c>
      <c r="AC130" s="13" t="b">
        <f t="shared" si="80"/>
        <v>0</v>
      </c>
      <c r="AD130" s="92" t="str">
        <f t="shared" si="128"/>
        <v/>
      </c>
      <c r="AE130" s="13" t="b">
        <f t="shared" si="129"/>
        <v>0</v>
      </c>
      <c r="AF130" s="92" t="str">
        <f t="shared" si="130"/>
        <v/>
      </c>
      <c r="AG130" s="13" t="b">
        <f t="shared" si="81"/>
        <v>0</v>
      </c>
      <c r="AH130" s="92" t="str">
        <f t="shared" si="131"/>
        <v/>
      </c>
      <c r="AI130" s="35" t="b">
        <f t="shared" si="82"/>
        <v>0</v>
      </c>
      <c r="AJ130" s="92" t="str">
        <f t="shared" si="132"/>
        <v/>
      </c>
      <c r="AK130" s="35" t="b">
        <f t="shared" si="83"/>
        <v>0</v>
      </c>
      <c r="AL130" s="92" t="str">
        <f t="shared" si="84"/>
        <v/>
      </c>
      <c r="AM130" s="35" t="b">
        <f t="shared" si="85"/>
        <v>0</v>
      </c>
      <c r="AN130" s="92" t="str">
        <f t="shared" si="86"/>
        <v/>
      </c>
      <c r="AO130" s="13" t="b">
        <f t="shared" si="87"/>
        <v>0</v>
      </c>
      <c r="AP130" s="92" t="str">
        <f t="shared" si="88"/>
        <v/>
      </c>
      <c r="AQ130" s="14">
        <f t="shared" si="89"/>
        <v>0</v>
      </c>
      <c r="AR130" s="14">
        <f t="shared" si="90"/>
        <v>0</v>
      </c>
      <c r="AS130" s="16">
        <f t="shared" si="150"/>
        <v>0</v>
      </c>
      <c r="AT130" s="16">
        <f t="shared" si="150"/>
        <v>0</v>
      </c>
      <c r="AU130" s="16">
        <f t="shared" si="150"/>
        <v>0</v>
      </c>
      <c r="AV130" s="16">
        <f t="shared" si="150"/>
        <v>0</v>
      </c>
      <c r="AW130" s="16">
        <f t="shared" si="150"/>
        <v>0</v>
      </c>
      <c r="AX130" s="16">
        <f t="shared" si="150"/>
        <v>0</v>
      </c>
      <c r="AY130" s="16">
        <f t="shared" si="150"/>
        <v>0</v>
      </c>
      <c r="AZ130" s="16"/>
      <c r="BA130" s="16"/>
      <c r="BB130" s="93">
        <f t="shared" si="133"/>
        <v>0</v>
      </c>
      <c r="BC130" s="93">
        <f t="shared" si="134"/>
        <v>0</v>
      </c>
      <c r="BD130" s="93">
        <f t="shared" si="135"/>
        <v>0</v>
      </c>
      <c r="BE130" s="158">
        <f t="shared" si="136"/>
        <v>0</v>
      </c>
      <c r="BF130" s="159">
        <f t="shared" si="137"/>
        <v>0</v>
      </c>
      <c r="BG130" s="159">
        <f t="shared" si="91"/>
        <v>0</v>
      </c>
      <c r="BH130" s="159">
        <f t="shared" si="92"/>
        <v>0</v>
      </c>
      <c r="BI130" s="159">
        <f t="shared" si="93"/>
        <v>0</v>
      </c>
      <c r="BJ130" s="159">
        <f t="shared" si="94"/>
        <v>0</v>
      </c>
      <c r="BK130" s="159">
        <f t="shared" si="95"/>
        <v>0</v>
      </c>
      <c r="BL130" s="159">
        <f t="shared" si="96"/>
        <v>0</v>
      </c>
      <c r="BM130" s="159">
        <f t="shared" si="147"/>
        <v>0</v>
      </c>
      <c r="BN130" s="159">
        <f t="shared" si="143"/>
        <v>0</v>
      </c>
      <c r="BO130" s="205" t="b">
        <f t="shared" si="97"/>
        <v>0</v>
      </c>
      <c r="BP130" s="214">
        <f t="shared" si="98"/>
        <v>0</v>
      </c>
      <c r="BQ130" s="160">
        <f t="shared" si="99"/>
        <v>0</v>
      </c>
      <c r="BR130" s="160">
        <f t="shared" si="100"/>
        <v>0</v>
      </c>
      <c r="BS130" s="160">
        <f t="shared" si="101"/>
        <v>0</v>
      </c>
      <c r="BT130" s="160">
        <f t="shared" si="102"/>
        <v>0</v>
      </c>
      <c r="BU130" s="160">
        <f t="shared" si="103"/>
        <v>0</v>
      </c>
      <c r="BV130" s="215">
        <f t="shared" si="104"/>
        <v>0</v>
      </c>
      <c r="BW130" s="217">
        <f t="shared" si="105"/>
        <v>0</v>
      </c>
      <c r="BX130" s="206">
        <f t="shared" si="106"/>
        <v>0</v>
      </c>
      <c r="BY130" s="206">
        <f t="shared" si="107"/>
        <v>0</v>
      </c>
      <c r="BZ130" s="206">
        <f t="shared" si="108"/>
        <v>0</v>
      </c>
      <c r="CA130" s="206">
        <f t="shared" si="109"/>
        <v>0</v>
      </c>
      <c r="CB130" s="206">
        <f t="shared" si="110"/>
        <v>0</v>
      </c>
      <c r="CC130" s="218">
        <f t="shared" si="111"/>
        <v>0</v>
      </c>
      <c r="CD130" s="216" t="e">
        <f t="shared" si="112"/>
        <v>#VALUE!</v>
      </c>
      <c r="CE130" s="94" t="e">
        <f t="shared" si="113"/>
        <v>#VALUE!</v>
      </c>
      <c r="CF130" s="94" t="e">
        <f t="shared" si="114"/>
        <v>#VALUE!</v>
      </c>
      <c r="CG130" s="95" t="e">
        <f t="shared" si="115"/>
        <v>#VALUE!</v>
      </c>
      <c r="CH130" s="95" t="e">
        <f t="shared" si="138"/>
        <v>#VALUE!</v>
      </c>
      <c r="CI130" s="95" t="b">
        <f t="shared" si="141"/>
        <v>0</v>
      </c>
      <c r="CJ130" s="76" t="str">
        <f t="shared" si="116"/>
        <v/>
      </c>
      <c r="CK130" s="94" t="e" cm="1">
        <f t="array" aca="1" ref="CK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CL130" s="94" t="str">
        <f t="shared" si="117"/>
        <v/>
      </c>
      <c r="CM130" s="96" t="b">
        <f t="shared" si="118"/>
        <v>0</v>
      </c>
      <c r="CN130" s="130" t="b">
        <f>IFERROR(MATCH(D130,'Avtal för korttidsarbete'!$G$13:$G$1012,0),TRUE)</f>
        <v>1</v>
      </c>
      <c r="CO130" s="130" t="b">
        <f t="shared" si="119"/>
        <v>0</v>
      </c>
      <c r="CP130" s="131" t="str" cm="1">
        <f t="array" ref="CP130">IF(CN130=TRUE,"x",INDEX('Avtal för korttidsarbete'!$E$13:$E$1012,$CN130))</f>
        <v>x</v>
      </c>
      <c r="CQ130" s="131" t="str" cm="1">
        <f t="array" ref="CQ130">IF(CN130=TRUE,"x",INDEX('Avtal för korttidsarbete'!$F$13:$F$1012,$CN130))</f>
        <v>x</v>
      </c>
      <c r="CR130" s="130" t="b">
        <f t="shared" si="120"/>
        <v>0</v>
      </c>
      <c r="CS130" s="165">
        <f t="shared" si="139"/>
        <v>0</v>
      </c>
      <c r="CT130" s="165">
        <f t="shared" si="140"/>
        <v>0</v>
      </c>
      <c r="CU130" s="130" t="b">
        <f t="shared" si="121"/>
        <v>0</v>
      </c>
      <c r="CV130" s="131">
        <f t="shared" si="122"/>
        <v>0</v>
      </c>
      <c r="CW130" s="165">
        <f t="shared" si="123"/>
        <v>0</v>
      </c>
      <c r="CX130" s="186" t="b">
        <f>IFERROR(INDEX('Avtal för korttidsarbete'!R:R,MATCH(D130,'Avtal för korttidsarbete'!$G:$G,0)),TRUE)</f>
        <v>1</v>
      </c>
      <c r="CY130" s="165" t="str">
        <f>IF(CX130,"-",INDEX('Avtal för korttidsarbete'!$D:$D,MATCH(D130,'Avtal för korttidsarbete'!$G:$G,0)))</f>
        <v>-</v>
      </c>
      <c r="CZ130" s="131" t="b">
        <f>IFERROR(G130&gt;INDEX(Uppsägningar!E:E,MATCH(C130,Uppsägningar!C:C,0)),FALSE)</f>
        <v>0</v>
      </c>
    </row>
    <row r="131" spans="1:104" s="30" customFormat="1" x14ac:dyDescent="0.25">
      <c r="A131" s="19">
        <v>116</v>
      </c>
      <c r="B131" s="20"/>
      <c r="C131" s="189"/>
      <c r="D131" s="69"/>
      <c r="E131" s="171">
        <f>IFERROR(INDEX(Admin!$C$7:$C$10,MATCH(CY131,TblNivåValTExt,0)),0)</f>
        <v>0</v>
      </c>
      <c r="F131" s="1"/>
      <c r="G131" s="1"/>
      <c r="H131" s="90"/>
      <c r="I131" s="91"/>
      <c r="J131" s="91"/>
      <c r="K131" s="91"/>
      <c r="L131" s="91"/>
      <c r="M131" s="91"/>
      <c r="N131" s="91"/>
      <c r="O131" s="91"/>
      <c r="P131" s="91"/>
      <c r="Q131" s="91"/>
      <c r="R131" s="91"/>
      <c r="S131" s="91"/>
      <c r="T131" s="91"/>
      <c r="U131" s="91"/>
      <c r="V131" s="91"/>
      <c r="W131" s="225">
        <f t="shared" si="78"/>
        <v>0</v>
      </c>
      <c r="X131" s="134" t="str">
        <f t="shared" si="124"/>
        <v/>
      </c>
      <c r="Y131" s="92" t="b">
        <f t="shared" si="79"/>
        <v>0</v>
      </c>
      <c r="Z131" s="92" t="str">
        <f t="shared" si="125"/>
        <v/>
      </c>
      <c r="AA131" s="92" t="b">
        <f t="shared" si="126"/>
        <v>0</v>
      </c>
      <c r="AB131" s="92" t="str">
        <f t="shared" si="127"/>
        <v/>
      </c>
      <c r="AC131" s="13" t="b">
        <f t="shared" si="80"/>
        <v>0</v>
      </c>
      <c r="AD131" s="92" t="str">
        <f t="shared" si="128"/>
        <v/>
      </c>
      <c r="AE131" s="13" t="b">
        <f t="shared" si="129"/>
        <v>0</v>
      </c>
      <c r="AF131" s="92" t="str">
        <f t="shared" si="130"/>
        <v/>
      </c>
      <c r="AG131" s="13" t="b">
        <f t="shared" si="81"/>
        <v>0</v>
      </c>
      <c r="AH131" s="92" t="str">
        <f t="shared" si="131"/>
        <v/>
      </c>
      <c r="AI131" s="35" t="b">
        <f t="shared" si="82"/>
        <v>0</v>
      </c>
      <c r="AJ131" s="92" t="str">
        <f t="shared" si="132"/>
        <v/>
      </c>
      <c r="AK131" s="35" t="b">
        <f t="shared" si="83"/>
        <v>0</v>
      </c>
      <c r="AL131" s="92" t="str">
        <f t="shared" si="84"/>
        <v/>
      </c>
      <c r="AM131" s="35" t="b">
        <f t="shared" si="85"/>
        <v>0</v>
      </c>
      <c r="AN131" s="92" t="str">
        <f t="shared" si="86"/>
        <v/>
      </c>
      <c r="AO131" s="13" t="b">
        <f t="shared" si="87"/>
        <v>0</v>
      </c>
      <c r="AP131" s="92" t="str">
        <f t="shared" si="88"/>
        <v/>
      </c>
      <c r="AQ131" s="14">
        <f t="shared" si="89"/>
        <v>0</v>
      </c>
      <c r="AR131" s="14">
        <f t="shared" si="90"/>
        <v>0</v>
      </c>
      <c r="AS131" s="16">
        <f t="shared" si="150"/>
        <v>0</v>
      </c>
      <c r="AT131" s="16">
        <f t="shared" si="150"/>
        <v>0</v>
      </c>
      <c r="AU131" s="16">
        <f t="shared" si="150"/>
        <v>0</v>
      </c>
      <c r="AV131" s="16">
        <f t="shared" si="150"/>
        <v>0</v>
      </c>
      <c r="AW131" s="16">
        <f t="shared" si="150"/>
        <v>0</v>
      </c>
      <c r="AX131" s="16">
        <f t="shared" si="150"/>
        <v>0</v>
      </c>
      <c r="AY131" s="16">
        <f t="shared" si="150"/>
        <v>0</v>
      </c>
      <c r="AZ131" s="16"/>
      <c r="BA131" s="16"/>
      <c r="BB131" s="93">
        <f t="shared" si="133"/>
        <v>0</v>
      </c>
      <c r="BC131" s="93">
        <f t="shared" si="134"/>
        <v>0</v>
      </c>
      <c r="BD131" s="93">
        <f t="shared" si="135"/>
        <v>0</v>
      </c>
      <c r="BE131" s="158">
        <f t="shared" si="136"/>
        <v>0</v>
      </c>
      <c r="BF131" s="159">
        <f t="shared" si="137"/>
        <v>0</v>
      </c>
      <c r="BG131" s="159">
        <f t="shared" si="91"/>
        <v>0</v>
      </c>
      <c r="BH131" s="159">
        <f t="shared" si="92"/>
        <v>0</v>
      </c>
      <c r="BI131" s="159">
        <f t="shared" si="93"/>
        <v>0</v>
      </c>
      <c r="BJ131" s="159">
        <f t="shared" si="94"/>
        <v>0</v>
      </c>
      <c r="BK131" s="159">
        <f t="shared" si="95"/>
        <v>0</v>
      </c>
      <c r="BL131" s="159">
        <f t="shared" si="96"/>
        <v>0</v>
      </c>
      <c r="BM131" s="159">
        <f t="shared" si="147"/>
        <v>0</v>
      </c>
      <c r="BN131" s="159">
        <f t="shared" si="143"/>
        <v>0</v>
      </c>
      <c r="BO131" s="205" t="b">
        <f t="shared" si="97"/>
        <v>0</v>
      </c>
      <c r="BP131" s="214">
        <f t="shared" si="98"/>
        <v>0</v>
      </c>
      <c r="BQ131" s="160">
        <f t="shared" si="99"/>
        <v>0</v>
      </c>
      <c r="BR131" s="160">
        <f t="shared" si="100"/>
        <v>0</v>
      </c>
      <c r="BS131" s="160">
        <f t="shared" si="101"/>
        <v>0</v>
      </c>
      <c r="BT131" s="160">
        <f t="shared" si="102"/>
        <v>0</v>
      </c>
      <c r="BU131" s="160">
        <f t="shared" si="103"/>
        <v>0</v>
      </c>
      <c r="BV131" s="215">
        <f t="shared" si="104"/>
        <v>0</v>
      </c>
      <c r="BW131" s="217">
        <f t="shared" si="105"/>
        <v>0</v>
      </c>
      <c r="BX131" s="206">
        <f t="shared" si="106"/>
        <v>0</v>
      </c>
      <c r="BY131" s="206">
        <f t="shared" si="107"/>
        <v>0</v>
      </c>
      <c r="BZ131" s="206">
        <f t="shared" si="108"/>
        <v>0</v>
      </c>
      <c r="CA131" s="206">
        <f t="shared" si="109"/>
        <v>0</v>
      </c>
      <c r="CB131" s="206">
        <f t="shared" si="110"/>
        <v>0</v>
      </c>
      <c r="CC131" s="218">
        <f t="shared" si="111"/>
        <v>0</v>
      </c>
      <c r="CD131" s="216" t="e">
        <f t="shared" si="112"/>
        <v>#VALUE!</v>
      </c>
      <c r="CE131" s="94" t="e">
        <f t="shared" si="113"/>
        <v>#VALUE!</v>
      </c>
      <c r="CF131" s="94" t="e">
        <f t="shared" si="114"/>
        <v>#VALUE!</v>
      </c>
      <c r="CG131" s="95" t="e">
        <f t="shared" si="115"/>
        <v>#VALUE!</v>
      </c>
      <c r="CH131" s="95" t="e">
        <f t="shared" si="138"/>
        <v>#VALUE!</v>
      </c>
      <c r="CI131" s="95" t="b">
        <f t="shared" si="141"/>
        <v>0</v>
      </c>
      <c r="CJ131" s="76" t="str">
        <f t="shared" si="116"/>
        <v/>
      </c>
      <c r="CK131" s="94" t="e" cm="1">
        <f t="array" aca="1" ref="CK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CL131" s="94" t="str">
        <f t="shared" si="117"/>
        <v/>
      </c>
      <c r="CM131" s="96" t="b">
        <f t="shared" si="118"/>
        <v>0</v>
      </c>
      <c r="CN131" s="130" t="b">
        <f>IFERROR(MATCH(D131,'Avtal för korttidsarbete'!$G$13:$G$1012,0),TRUE)</f>
        <v>1</v>
      </c>
      <c r="CO131" s="130" t="b">
        <f t="shared" si="119"/>
        <v>0</v>
      </c>
      <c r="CP131" s="131" t="str" cm="1">
        <f t="array" ref="CP131">IF(CN131=TRUE,"x",INDEX('Avtal för korttidsarbete'!$E$13:$E$1012,$CN131))</f>
        <v>x</v>
      </c>
      <c r="CQ131" s="131" t="str" cm="1">
        <f t="array" ref="CQ131">IF(CN131=TRUE,"x",INDEX('Avtal för korttidsarbete'!$F$13:$F$1012,$CN131))</f>
        <v>x</v>
      </c>
      <c r="CR131" s="130" t="b">
        <f t="shared" si="120"/>
        <v>0</v>
      </c>
      <c r="CS131" s="165">
        <f t="shared" si="139"/>
        <v>0</v>
      </c>
      <c r="CT131" s="165">
        <f t="shared" si="140"/>
        <v>0</v>
      </c>
      <c r="CU131" s="130" t="b">
        <f t="shared" si="121"/>
        <v>0</v>
      </c>
      <c r="CV131" s="131">
        <f t="shared" si="122"/>
        <v>0</v>
      </c>
      <c r="CW131" s="165">
        <f t="shared" si="123"/>
        <v>0</v>
      </c>
      <c r="CX131" s="186" t="b">
        <f>IFERROR(INDEX('Avtal för korttidsarbete'!R:R,MATCH(D131,'Avtal för korttidsarbete'!$G:$G,0)),TRUE)</f>
        <v>1</v>
      </c>
      <c r="CY131" s="165" t="str">
        <f>IF(CX131,"-",INDEX('Avtal för korttidsarbete'!$D:$D,MATCH(D131,'Avtal för korttidsarbete'!$G:$G,0)))</f>
        <v>-</v>
      </c>
      <c r="CZ131" s="131" t="b">
        <f>IFERROR(G131&gt;INDEX(Uppsägningar!E:E,MATCH(C131,Uppsägningar!C:C,0)),FALSE)</f>
        <v>0</v>
      </c>
    </row>
    <row r="132" spans="1:104" s="30" customFormat="1" x14ac:dyDescent="0.25">
      <c r="A132" s="19">
        <v>117</v>
      </c>
      <c r="B132" s="20"/>
      <c r="C132" s="189"/>
      <c r="D132" s="69"/>
      <c r="E132" s="171">
        <f>IFERROR(INDEX(Admin!$C$7:$C$10,MATCH(CY132,TblNivåValTExt,0)),0)</f>
        <v>0</v>
      </c>
      <c r="F132" s="1"/>
      <c r="G132" s="1"/>
      <c r="H132" s="90"/>
      <c r="I132" s="91"/>
      <c r="J132" s="91"/>
      <c r="K132" s="91"/>
      <c r="L132" s="91"/>
      <c r="M132" s="91"/>
      <c r="N132" s="91"/>
      <c r="O132" s="91"/>
      <c r="P132" s="91"/>
      <c r="Q132" s="91"/>
      <c r="R132" s="91"/>
      <c r="S132" s="91"/>
      <c r="T132" s="91"/>
      <c r="U132" s="91"/>
      <c r="V132" s="91"/>
      <c r="W132" s="225">
        <f t="shared" si="78"/>
        <v>0</v>
      </c>
      <c r="X132" s="134" t="str">
        <f t="shared" si="124"/>
        <v/>
      </c>
      <c r="Y132" s="92" t="b">
        <f t="shared" si="79"/>
        <v>0</v>
      </c>
      <c r="Z132" s="92" t="str">
        <f t="shared" si="125"/>
        <v/>
      </c>
      <c r="AA132" s="92" t="b">
        <f t="shared" si="126"/>
        <v>0</v>
      </c>
      <c r="AB132" s="92" t="str">
        <f t="shared" si="127"/>
        <v/>
      </c>
      <c r="AC132" s="13" t="b">
        <f t="shared" si="80"/>
        <v>0</v>
      </c>
      <c r="AD132" s="92" t="str">
        <f t="shared" si="128"/>
        <v/>
      </c>
      <c r="AE132" s="13" t="b">
        <f t="shared" si="129"/>
        <v>0</v>
      </c>
      <c r="AF132" s="92" t="str">
        <f t="shared" si="130"/>
        <v/>
      </c>
      <c r="AG132" s="13" t="b">
        <f t="shared" si="81"/>
        <v>0</v>
      </c>
      <c r="AH132" s="92" t="str">
        <f t="shared" si="131"/>
        <v/>
      </c>
      <c r="AI132" s="35" t="b">
        <f t="shared" si="82"/>
        <v>0</v>
      </c>
      <c r="AJ132" s="92" t="str">
        <f t="shared" si="132"/>
        <v/>
      </c>
      <c r="AK132" s="35" t="b">
        <f t="shared" si="83"/>
        <v>0</v>
      </c>
      <c r="AL132" s="92" t="str">
        <f t="shared" si="84"/>
        <v/>
      </c>
      <c r="AM132" s="35" t="b">
        <f t="shared" si="85"/>
        <v>0</v>
      </c>
      <c r="AN132" s="92" t="str">
        <f t="shared" si="86"/>
        <v/>
      </c>
      <c r="AO132" s="13" t="b">
        <f t="shared" si="87"/>
        <v>0</v>
      </c>
      <c r="AP132" s="92" t="str">
        <f t="shared" si="88"/>
        <v/>
      </c>
      <c r="AQ132" s="14">
        <f t="shared" si="89"/>
        <v>0</v>
      </c>
      <c r="AR132" s="14">
        <f t="shared" si="90"/>
        <v>0</v>
      </c>
      <c r="AS132" s="16">
        <f t="shared" si="150"/>
        <v>0</v>
      </c>
      <c r="AT132" s="16">
        <f t="shared" si="150"/>
        <v>0</v>
      </c>
      <c r="AU132" s="16">
        <f t="shared" si="150"/>
        <v>0</v>
      </c>
      <c r="AV132" s="16">
        <f t="shared" si="150"/>
        <v>0</v>
      </c>
      <c r="AW132" s="16">
        <f t="shared" si="150"/>
        <v>0</v>
      </c>
      <c r="AX132" s="16">
        <f t="shared" si="150"/>
        <v>0</v>
      </c>
      <c r="AY132" s="16">
        <f t="shared" si="150"/>
        <v>0</v>
      </c>
      <c r="AZ132" s="16"/>
      <c r="BA132" s="16"/>
      <c r="BB132" s="93">
        <f t="shared" si="133"/>
        <v>0</v>
      </c>
      <c r="BC132" s="93">
        <f t="shared" si="134"/>
        <v>0</v>
      </c>
      <c r="BD132" s="93">
        <f t="shared" si="135"/>
        <v>0</v>
      </c>
      <c r="BE132" s="158">
        <f t="shared" si="136"/>
        <v>0</v>
      </c>
      <c r="BF132" s="159">
        <f t="shared" si="137"/>
        <v>0</v>
      </c>
      <c r="BG132" s="159">
        <f t="shared" si="91"/>
        <v>0</v>
      </c>
      <c r="BH132" s="159">
        <f t="shared" si="92"/>
        <v>0</v>
      </c>
      <c r="BI132" s="159">
        <f t="shared" si="93"/>
        <v>0</v>
      </c>
      <c r="BJ132" s="159">
        <f t="shared" si="94"/>
        <v>0</v>
      </c>
      <c r="BK132" s="159">
        <f t="shared" si="95"/>
        <v>0</v>
      </c>
      <c r="BL132" s="159">
        <f t="shared" si="96"/>
        <v>0</v>
      </c>
      <c r="BM132" s="159">
        <f t="shared" si="147"/>
        <v>0</v>
      </c>
      <c r="BN132" s="159">
        <f t="shared" si="143"/>
        <v>0</v>
      </c>
      <c r="BO132" s="205" t="b">
        <f t="shared" si="97"/>
        <v>0</v>
      </c>
      <c r="BP132" s="214">
        <f t="shared" si="98"/>
        <v>0</v>
      </c>
      <c r="BQ132" s="160">
        <f t="shared" si="99"/>
        <v>0</v>
      </c>
      <c r="BR132" s="160">
        <f t="shared" si="100"/>
        <v>0</v>
      </c>
      <c r="BS132" s="160">
        <f t="shared" si="101"/>
        <v>0</v>
      </c>
      <c r="BT132" s="160">
        <f t="shared" si="102"/>
        <v>0</v>
      </c>
      <c r="BU132" s="160">
        <f t="shared" si="103"/>
        <v>0</v>
      </c>
      <c r="BV132" s="215">
        <f t="shared" si="104"/>
        <v>0</v>
      </c>
      <c r="BW132" s="217">
        <f t="shared" si="105"/>
        <v>0</v>
      </c>
      <c r="BX132" s="206">
        <f t="shared" si="106"/>
        <v>0</v>
      </c>
      <c r="BY132" s="206">
        <f t="shared" si="107"/>
        <v>0</v>
      </c>
      <c r="BZ132" s="206">
        <f t="shared" si="108"/>
        <v>0</v>
      </c>
      <c r="CA132" s="206">
        <f t="shared" si="109"/>
        <v>0</v>
      </c>
      <c r="CB132" s="206">
        <f t="shared" si="110"/>
        <v>0</v>
      </c>
      <c r="CC132" s="218">
        <f t="shared" si="111"/>
        <v>0</v>
      </c>
      <c r="CD132" s="216" t="e">
        <f t="shared" si="112"/>
        <v>#VALUE!</v>
      </c>
      <c r="CE132" s="94" t="e">
        <f t="shared" si="113"/>
        <v>#VALUE!</v>
      </c>
      <c r="CF132" s="94" t="e">
        <f t="shared" si="114"/>
        <v>#VALUE!</v>
      </c>
      <c r="CG132" s="95" t="e">
        <f t="shared" si="115"/>
        <v>#VALUE!</v>
      </c>
      <c r="CH132" s="95" t="e">
        <f t="shared" si="138"/>
        <v>#VALUE!</v>
      </c>
      <c r="CI132" s="95" t="b">
        <f t="shared" si="141"/>
        <v>0</v>
      </c>
      <c r="CJ132" s="76" t="str">
        <f t="shared" si="116"/>
        <v/>
      </c>
      <c r="CK132" s="94" t="e" cm="1">
        <f t="array" aca="1" ref="CK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CL132" s="94" t="str">
        <f t="shared" si="117"/>
        <v/>
      </c>
      <c r="CM132" s="96" t="b">
        <f t="shared" si="118"/>
        <v>0</v>
      </c>
      <c r="CN132" s="130" t="b">
        <f>IFERROR(MATCH(D132,'Avtal för korttidsarbete'!$G$13:$G$1012,0),TRUE)</f>
        <v>1</v>
      </c>
      <c r="CO132" s="130" t="b">
        <f t="shared" si="119"/>
        <v>0</v>
      </c>
      <c r="CP132" s="131" t="str" cm="1">
        <f t="array" ref="CP132">IF(CN132=TRUE,"x",INDEX('Avtal för korttidsarbete'!$E$13:$E$1012,$CN132))</f>
        <v>x</v>
      </c>
      <c r="CQ132" s="131" t="str" cm="1">
        <f t="array" ref="CQ132">IF(CN132=TRUE,"x",INDEX('Avtal för korttidsarbete'!$F$13:$F$1012,$CN132))</f>
        <v>x</v>
      </c>
      <c r="CR132" s="130" t="b">
        <f t="shared" si="120"/>
        <v>0</v>
      </c>
      <c r="CS132" s="165">
        <f t="shared" si="139"/>
        <v>0</v>
      </c>
      <c r="CT132" s="165">
        <f t="shared" si="140"/>
        <v>0</v>
      </c>
      <c r="CU132" s="130" t="b">
        <f t="shared" si="121"/>
        <v>0</v>
      </c>
      <c r="CV132" s="131">
        <f t="shared" si="122"/>
        <v>0</v>
      </c>
      <c r="CW132" s="165">
        <f t="shared" si="123"/>
        <v>0</v>
      </c>
      <c r="CX132" s="186" t="b">
        <f>IFERROR(INDEX('Avtal för korttidsarbete'!R:R,MATCH(D132,'Avtal för korttidsarbete'!$G:$G,0)),TRUE)</f>
        <v>1</v>
      </c>
      <c r="CY132" s="165" t="str">
        <f>IF(CX132,"-",INDEX('Avtal för korttidsarbete'!$D:$D,MATCH(D132,'Avtal för korttidsarbete'!$G:$G,0)))</f>
        <v>-</v>
      </c>
      <c r="CZ132" s="131" t="b">
        <f>IFERROR(G132&gt;INDEX(Uppsägningar!E:E,MATCH(C132,Uppsägningar!C:C,0)),FALSE)</f>
        <v>0</v>
      </c>
    </row>
    <row r="133" spans="1:104" s="30" customFormat="1" x14ac:dyDescent="0.25">
      <c r="A133" s="19">
        <v>118</v>
      </c>
      <c r="B133" s="20"/>
      <c r="C133" s="189"/>
      <c r="D133" s="69"/>
      <c r="E133" s="171">
        <f>IFERROR(INDEX(Admin!$C$7:$C$10,MATCH(CY133,TblNivåValTExt,0)),0)</f>
        <v>0</v>
      </c>
      <c r="F133" s="1"/>
      <c r="G133" s="1"/>
      <c r="H133" s="90"/>
      <c r="I133" s="91"/>
      <c r="J133" s="91"/>
      <c r="K133" s="91"/>
      <c r="L133" s="91"/>
      <c r="M133" s="91"/>
      <c r="N133" s="91"/>
      <c r="O133" s="91"/>
      <c r="P133" s="91"/>
      <c r="Q133" s="91"/>
      <c r="R133" s="91"/>
      <c r="S133" s="91"/>
      <c r="T133" s="91"/>
      <c r="U133" s="91"/>
      <c r="V133" s="91"/>
      <c r="W133" s="225">
        <f t="shared" si="78"/>
        <v>0</v>
      </c>
      <c r="X133" s="134" t="str">
        <f t="shared" si="124"/>
        <v/>
      </c>
      <c r="Y133" s="92" t="b">
        <f t="shared" si="79"/>
        <v>0</v>
      </c>
      <c r="Z133" s="92" t="str">
        <f t="shared" si="125"/>
        <v/>
      </c>
      <c r="AA133" s="92" t="b">
        <f t="shared" si="126"/>
        <v>0</v>
      </c>
      <c r="AB133" s="92" t="str">
        <f t="shared" si="127"/>
        <v/>
      </c>
      <c r="AC133" s="13" t="b">
        <f t="shared" si="80"/>
        <v>0</v>
      </c>
      <c r="AD133" s="92" t="str">
        <f t="shared" si="128"/>
        <v/>
      </c>
      <c r="AE133" s="13" t="b">
        <f t="shared" si="129"/>
        <v>0</v>
      </c>
      <c r="AF133" s="92" t="str">
        <f t="shared" si="130"/>
        <v/>
      </c>
      <c r="AG133" s="13" t="b">
        <f t="shared" si="81"/>
        <v>0</v>
      </c>
      <c r="AH133" s="92" t="str">
        <f t="shared" si="131"/>
        <v/>
      </c>
      <c r="AI133" s="35" t="b">
        <f t="shared" si="82"/>
        <v>0</v>
      </c>
      <c r="AJ133" s="92" t="str">
        <f t="shared" si="132"/>
        <v/>
      </c>
      <c r="AK133" s="35" t="b">
        <f t="shared" si="83"/>
        <v>0</v>
      </c>
      <c r="AL133" s="92" t="str">
        <f t="shared" si="84"/>
        <v/>
      </c>
      <c r="AM133" s="35" t="b">
        <f t="shared" si="85"/>
        <v>0</v>
      </c>
      <c r="AN133" s="92" t="str">
        <f t="shared" si="86"/>
        <v/>
      </c>
      <c r="AO133" s="13" t="b">
        <f t="shared" si="87"/>
        <v>0</v>
      </c>
      <c r="AP133" s="92" t="str">
        <f t="shared" si="88"/>
        <v/>
      </c>
      <c r="AQ133" s="14">
        <f t="shared" si="89"/>
        <v>0</v>
      </c>
      <c r="AR133" s="14">
        <f t="shared" si="90"/>
        <v>0</v>
      </c>
      <c r="AS133" s="16">
        <f t="shared" si="150"/>
        <v>0</v>
      </c>
      <c r="AT133" s="16">
        <f t="shared" si="150"/>
        <v>0</v>
      </c>
      <c r="AU133" s="16">
        <f t="shared" si="150"/>
        <v>0</v>
      </c>
      <c r="AV133" s="16">
        <f t="shared" si="150"/>
        <v>0</v>
      </c>
      <c r="AW133" s="16">
        <f t="shared" si="150"/>
        <v>0</v>
      </c>
      <c r="AX133" s="16">
        <f t="shared" si="150"/>
        <v>0</v>
      </c>
      <c r="AY133" s="16">
        <f t="shared" si="150"/>
        <v>0</v>
      </c>
      <c r="AZ133" s="16"/>
      <c r="BA133" s="16"/>
      <c r="BB133" s="93">
        <f t="shared" si="133"/>
        <v>0</v>
      </c>
      <c r="BC133" s="93">
        <f t="shared" si="134"/>
        <v>0</v>
      </c>
      <c r="BD133" s="93">
        <f t="shared" si="135"/>
        <v>0</v>
      </c>
      <c r="BE133" s="158">
        <f t="shared" si="136"/>
        <v>0</v>
      </c>
      <c r="BF133" s="159">
        <f t="shared" si="137"/>
        <v>0</v>
      </c>
      <c r="BG133" s="159">
        <f t="shared" si="91"/>
        <v>0</v>
      </c>
      <c r="BH133" s="159">
        <f t="shared" si="92"/>
        <v>0</v>
      </c>
      <c r="BI133" s="159">
        <f t="shared" si="93"/>
        <v>0</v>
      </c>
      <c r="BJ133" s="159">
        <f t="shared" si="94"/>
        <v>0</v>
      </c>
      <c r="BK133" s="159">
        <f t="shared" si="95"/>
        <v>0</v>
      </c>
      <c r="BL133" s="159">
        <f t="shared" si="96"/>
        <v>0</v>
      </c>
      <c r="BM133" s="159">
        <f t="shared" ref="BM133" si="151">AZ133/BM$11*$AV133</f>
        <v>0</v>
      </c>
      <c r="BN133" s="159">
        <f t="shared" si="143"/>
        <v>0</v>
      </c>
      <c r="BO133" s="205" t="b">
        <f t="shared" si="97"/>
        <v>0</v>
      </c>
      <c r="BP133" s="214">
        <f t="shared" si="98"/>
        <v>0</v>
      </c>
      <c r="BQ133" s="160">
        <f t="shared" si="99"/>
        <v>0</v>
      </c>
      <c r="BR133" s="160">
        <f t="shared" si="100"/>
        <v>0</v>
      </c>
      <c r="BS133" s="160">
        <f t="shared" si="101"/>
        <v>0</v>
      </c>
      <c r="BT133" s="160">
        <f t="shared" si="102"/>
        <v>0</v>
      </c>
      <c r="BU133" s="160">
        <f t="shared" si="103"/>
        <v>0</v>
      </c>
      <c r="BV133" s="215">
        <f t="shared" si="104"/>
        <v>0</v>
      </c>
      <c r="BW133" s="217">
        <f t="shared" si="105"/>
        <v>0</v>
      </c>
      <c r="BX133" s="206">
        <f t="shared" si="106"/>
        <v>0</v>
      </c>
      <c r="BY133" s="206">
        <f t="shared" si="107"/>
        <v>0</v>
      </c>
      <c r="BZ133" s="206">
        <f t="shared" si="108"/>
        <v>0</v>
      </c>
      <c r="CA133" s="206">
        <f t="shared" si="109"/>
        <v>0</v>
      </c>
      <c r="CB133" s="206">
        <f t="shared" si="110"/>
        <v>0</v>
      </c>
      <c r="CC133" s="218">
        <f t="shared" si="111"/>
        <v>0</v>
      </c>
      <c r="CD133" s="216" t="e">
        <f t="shared" si="112"/>
        <v>#VALUE!</v>
      </c>
      <c r="CE133" s="94" t="e">
        <f t="shared" si="113"/>
        <v>#VALUE!</v>
      </c>
      <c r="CF133" s="94" t="e">
        <f t="shared" si="114"/>
        <v>#VALUE!</v>
      </c>
      <c r="CG133" s="95" t="e">
        <f t="shared" si="115"/>
        <v>#VALUE!</v>
      </c>
      <c r="CH133" s="95" t="e">
        <f t="shared" si="138"/>
        <v>#VALUE!</v>
      </c>
      <c r="CI133" s="95" t="b">
        <f t="shared" si="141"/>
        <v>0</v>
      </c>
      <c r="CJ133" s="76" t="str">
        <f t="shared" si="116"/>
        <v/>
      </c>
      <c r="CK133" s="94" t="e" cm="1">
        <f t="array" aca="1" ref="CK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CL133" s="94" t="str">
        <f t="shared" si="117"/>
        <v/>
      </c>
      <c r="CM133" s="96" t="b">
        <f t="shared" si="118"/>
        <v>0</v>
      </c>
      <c r="CN133" s="130" t="b">
        <f>IFERROR(MATCH(D133,'Avtal för korttidsarbete'!$G$13:$G$1012,0),TRUE)</f>
        <v>1</v>
      </c>
      <c r="CO133" s="130" t="b">
        <f t="shared" si="119"/>
        <v>0</v>
      </c>
      <c r="CP133" s="131" t="str" cm="1">
        <f t="array" ref="CP133">IF(CN133=TRUE,"x",INDEX('Avtal för korttidsarbete'!$E$13:$E$1012,$CN133))</f>
        <v>x</v>
      </c>
      <c r="CQ133" s="131" t="str" cm="1">
        <f t="array" ref="CQ133">IF(CN133=TRUE,"x",INDEX('Avtal för korttidsarbete'!$F$13:$F$1012,$CN133))</f>
        <v>x</v>
      </c>
      <c r="CR133" s="130" t="b">
        <f t="shared" si="120"/>
        <v>0</v>
      </c>
      <c r="CS133" s="165">
        <f t="shared" si="139"/>
        <v>0</v>
      </c>
      <c r="CT133" s="165">
        <f t="shared" si="140"/>
        <v>0</v>
      </c>
      <c r="CU133" s="130" t="b">
        <f t="shared" si="121"/>
        <v>0</v>
      </c>
      <c r="CV133" s="131">
        <f t="shared" si="122"/>
        <v>0</v>
      </c>
      <c r="CW133" s="165">
        <f t="shared" si="123"/>
        <v>0</v>
      </c>
      <c r="CX133" s="186" t="b">
        <f>IFERROR(INDEX('Avtal för korttidsarbete'!R:R,MATCH(D133,'Avtal för korttidsarbete'!$G:$G,0)),TRUE)</f>
        <v>1</v>
      </c>
      <c r="CY133" s="165" t="str">
        <f>IF(CX133,"-",INDEX('Avtal för korttidsarbete'!$D:$D,MATCH(D133,'Avtal för korttidsarbete'!$G:$G,0)))</f>
        <v>-</v>
      </c>
      <c r="CZ133" s="131" t="b">
        <f>IFERROR(G133&gt;INDEX(Uppsägningar!E:E,MATCH(C133,Uppsägningar!C:C,0)),FALSE)</f>
        <v>0</v>
      </c>
    </row>
    <row r="134" spans="1:104" s="30" customFormat="1" x14ac:dyDescent="0.25">
      <c r="A134" s="19">
        <v>119</v>
      </c>
      <c r="B134" s="20"/>
      <c r="C134" s="189"/>
      <c r="D134" s="69"/>
      <c r="E134" s="171">
        <f>IFERROR(INDEX(Admin!$C$7:$C$10,MATCH(CY134,TblNivåValTExt,0)),0)</f>
        <v>0</v>
      </c>
      <c r="F134" s="1"/>
      <c r="G134" s="1"/>
      <c r="H134" s="90"/>
      <c r="I134" s="91"/>
      <c r="J134" s="91"/>
      <c r="K134" s="91"/>
      <c r="L134" s="91"/>
      <c r="M134" s="91"/>
      <c r="N134" s="91"/>
      <c r="O134" s="91"/>
      <c r="P134" s="91"/>
      <c r="Q134" s="91"/>
      <c r="R134" s="91"/>
      <c r="S134" s="91"/>
      <c r="T134" s="91"/>
      <c r="U134" s="91"/>
      <c r="V134" s="91"/>
      <c r="W134" s="225">
        <f t="shared" si="78"/>
        <v>0</v>
      </c>
      <c r="X134" s="134" t="str">
        <f t="shared" si="124"/>
        <v/>
      </c>
      <c r="Y134" s="92" t="b">
        <f t="shared" si="79"/>
        <v>0</v>
      </c>
      <c r="Z134" s="92" t="str">
        <f t="shared" si="125"/>
        <v/>
      </c>
      <c r="AA134" s="92" t="b">
        <f t="shared" si="126"/>
        <v>0</v>
      </c>
      <c r="AB134" s="92" t="str">
        <f t="shared" si="127"/>
        <v/>
      </c>
      <c r="AC134" s="13" t="b">
        <f t="shared" si="80"/>
        <v>0</v>
      </c>
      <c r="AD134" s="92" t="str">
        <f t="shared" si="128"/>
        <v/>
      </c>
      <c r="AE134" s="13" t="b">
        <f t="shared" si="129"/>
        <v>0</v>
      </c>
      <c r="AF134" s="92" t="str">
        <f t="shared" si="130"/>
        <v/>
      </c>
      <c r="AG134" s="13" t="b">
        <f t="shared" si="81"/>
        <v>0</v>
      </c>
      <c r="AH134" s="92" t="str">
        <f t="shared" si="131"/>
        <v/>
      </c>
      <c r="AI134" s="35" t="b">
        <f t="shared" si="82"/>
        <v>0</v>
      </c>
      <c r="AJ134" s="92" t="str">
        <f t="shared" si="132"/>
        <v/>
      </c>
      <c r="AK134" s="35" t="b">
        <f t="shared" si="83"/>
        <v>0</v>
      </c>
      <c r="AL134" s="92" t="str">
        <f t="shared" si="84"/>
        <v/>
      </c>
      <c r="AM134" s="35" t="b">
        <f t="shared" si="85"/>
        <v>0</v>
      </c>
      <c r="AN134" s="92" t="str">
        <f t="shared" si="86"/>
        <v/>
      </c>
      <c r="AO134" s="13" t="b">
        <f t="shared" si="87"/>
        <v>0</v>
      </c>
      <c r="AP134" s="92" t="str">
        <f t="shared" si="88"/>
        <v/>
      </c>
      <c r="AQ134" s="14">
        <f t="shared" si="89"/>
        <v>0</v>
      </c>
      <c r="AR134" s="14">
        <f t="shared" si="90"/>
        <v>0</v>
      </c>
      <c r="AS134" s="16">
        <f t="shared" si="150"/>
        <v>0</v>
      </c>
      <c r="AT134" s="16">
        <f t="shared" si="150"/>
        <v>0</v>
      </c>
      <c r="AU134" s="16">
        <f t="shared" si="150"/>
        <v>0</v>
      </c>
      <c r="AV134" s="16">
        <f t="shared" si="150"/>
        <v>0</v>
      </c>
      <c r="AW134" s="16">
        <f t="shared" si="150"/>
        <v>0</v>
      </c>
      <c r="AX134" s="16">
        <f t="shared" si="150"/>
        <v>0</v>
      </c>
      <c r="AY134" s="16">
        <f t="shared" si="150"/>
        <v>0</v>
      </c>
      <c r="AZ134" s="16"/>
      <c r="BA134" s="16"/>
      <c r="BB134" s="93">
        <f t="shared" si="133"/>
        <v>0</v>
      </c>
      <c r="BC134" s="93">
        <f t="shared" si="134"/>
        <v>0</v>
      </c>
      <c r="BD134" s="93">
        <f t="shared" si="135"/>
        <v>0</v>
      </c>
      <c r="BE134" s="158">
        <f t="shared" si="136"/>
        <v>0</v>
      </c>
      <c r="BF134" s="159">
        <f t="shared" si="137"/>
        <v>0</v>
      </c>
      <c r="BG134" s="159">
        <f t="shared" si="91"/>
        <v>0</v>
      </c>
      <c r="BH134" s="159">
        <f t="shared" si="92"/>
        <v>0</v>
      </c>
      <c r="BI134" s="159">
        <f t="shared" si="93"/>
        <v>0</v>
      </c>
      <c r="BJ134" s="159">
        <f t="shared" si="94"/>
        <v>0</v>
      </c>
      <c r="BK134" s="159">
        <f t="shared" si="95"/>
        <v>0</v>
      </c>
      <c r="BL134" s="159">
        <f t="shared" si="96"/>
        <v>0</v>
      </c>
      <c r="BM134" s="159">
        <f t="shared" ref="BM134:BN162" si="152">AZ134/BM$11*$AV134</f>
        <v>0</v>
      </c>
      <c r="BN134" s="159">
        <f t="shared" si="143"/>
        <v>0</v>
      </c>
      <c r="BO134" s="205" t="b">
        <f t="shared" si="97"/>
        <v>0</v>
      </c>
      <c r="BP134" s="214">
        <f t="shared" si="98"/>
        <v>0</v>
      </c>
      <c r="BQ134" s="160">
        <f t="shared" si="99"/>
        <v>0</v>
      </c>
      <c r="BR134" s="160">
        <f t="shared" si="100"/>
        <v>0</v>
      </c>
      <c r="BS134" s="160">
        <f t="shared" si="101"/>
        <v>0</v>
      </c>
      <c r="BT134" s="160">
        <f t="shared" si="102"/>
        <v>0</v>
      </c>
      <c r="BU134" s="160">
        <f t="shared" si="103"/>
        <v>0</v>
      </c>
      <c r="BV134" s="215">
        <f t="shared" si="104"/>
        <v>0</v>
      </c>
      <c r="BW134" s="217">
        <f t="shared" si="105"/>
        <v>0</v>
      </c>
      <c r="BX134" s="206">
        <f t="shared" si="106"/>
        <v>0</v>
      </c>
      <c r="BY134" s="206">
        <f t="shared" si="107"/>
        <v>0</v>
      </c>
      <c r="BZ134" s="206">
        <f t="shared" si="108"/>
        <v>0</v>
      </c>
      <c r="CA134" s="206">
        <f t="shared" si="109"/>
        <v>0</v>
      </c>
      <c r="CB134" s="206">
        <f t="shared" si="110"/>
        <v>0</v>
      </c>
      <c r="CC134" s="218">
        <f t="shared" si="111"/>
        <v>0</v>
      </c>
      <c r="CD134" s="216" t="e">
        <f t="shared" si="112"/>
        <v>#VALUE!</v>
      </c>
      <c r="CE134" s="94" t="e">
        <f t="shared" si="113"/>
        <v>#VALUE!</v>
      </c>
      <c r="CF134" s="94" t="e">
        <f t="shared" si="114"/>
        <v>#VALUE!</v>
      </c>
      <c r="CG134" s="95" t="e">
        <f t="shared" si="115"/>
        <v>#VALUE!</v>
      </c>
      <c r="CH134" s="95" t="e">
        <f t="shared" si="138"/>
        <v>#VALUE!</v>
      </c>
      <c r="CI134" s="95" t="b">
        <f t="shared" si="141"/>
        <v>0</v>
      </c>
      <c r="CJ134" s="76" t="str">
        <f t="shared" si="116"/>
        <v/>
      </c>
      <c r="CK134" s="94" t="e" cm="1">
        <f t="array" aca="1" ref="CK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CL134" s="94" t="str">
        <f t="shared" si="117"/>
        <v/>
      </c>
      <c r="CM134" s="96" t="b">
        <f t="shared" si="118"/>
        <v>0</v>
      </c>
      <c r="CN134" s="130" t="b">
        <f>IFERROR(MATCH(D134,'Avtal för korttidsarbete'!$G$13:$G$1012,0),TRUE)</f>
        <v>1</v>
      </c>
      <c r="CO134" s="130" t="b">
        <f t="shared" si="119"/>
        <v>0</v>
      </c>
      <c r="CP134" s="131" t="str" cm="1">
        <f t="array" ref="CP134">IF(CN134=TRUE,"x",INDEX('Avtal för korttidsarbete'!$E$13:$E$1012,$CN134))</f>
        <v>x</v>
      </c>
      <c r="CQ134" s="131" t="str" cm="1">
        <f t="array" ref="CQ134">IF(CN134=TRUE,"x",INDEX('Avtal för korttidsarbete'!$F$13:$F$1012,$CN134))</f>
        <v>x</v>
      </c>
      <c r="CR134" s="130" t="b">
        <f t="shared" si="120"/>
        <v>0</v>
      </c>
      <c r="CS134" s="165">
        <f t="shared" si="139"/>
        <v>0</v>
      </c>
      <c r="CT134" s="165">
        <f t="shared" si="140"/>
        <v>0</v>
      </c>
      <c r="CU134" s="130" t="b">
        <f t="shared" si="121"/>
        <v>0</v>
      </c>
      <c r="CV134" s="131">
        <f t="shared" si="122"/>
        <v>0</v>
      </c>
      <c r="CW134" s="165">
        <f t="shared" si="123"/>
        <v>0</v>
      </c>
      <c r="CX134" s="186" t="b">
        <f>IFERROR(INDEX('Avtal för korttidsarbete'!R:R,MATCH(D134,'Avtal för korttidsarbete'!$G:$G,0)),TRUE)</f>
        <v>1</v>
      </c>
      <c r="CY134" s="165" t="str">
        <f>IF(CX134,"-",INDEX('Avtal för korttidsarbete'!$D:$D,MATCH(D134,'Avtal för korttidsarbete'!$G:$G,0)))</f>
        <v>-</v>
      </c>
      <c r="CZ134" s="131" t="b">
        <f>IFERROR(G134&gt;INDEX(Uppsägningar!E:E,MATCH(C134,Uppsägningar!C:C,0)),FALSE)</f>
        <v>0</v>
      </c>
    </row>
    <row r="135" spans="1:104" s="30" customFormat="1" x14ac:dyDescent="0.25">
      <c r="A135" s="19">
        <v>120</v>
      </c>
      <c r="B135" s="20"/>
      <c r="C135" s="189"/>
      <c r="D135" s="69"/>
      <c r="E135" s="171">
        <f>IFERROR(INDEX(Admin!$C$7:$C$10,MATCH(CY135,TblNivåValTExt,0)),0)</f>
        <v>0</v>
      </c>
      <c r="F135" s="1"/>
      <c r="G135" s="1"/>
      <c r="H135" s="90"/>
      <c r="I135" s="91"/>
      <c r="J135" s="91"/>
      <c r="K135" s="91"/>
      <c r="L135" s="91"/>
      <c r="M135" s="91"/>
      <c r="N135" s="91"/>
      <c r="O135" s="91"/>
      <c r="P135" s="91"/>
      <c r="Q135" s="91"/>
      <c r="R135" s="91"/>
      <c r="S135" s="91"/>
      <c r="T135" s="91"/>
      <c r="U135" s="91"/>
      <c r="V135" s="91"/>
      <c r="W135" s="225">
        <f t="shared" si="78"/>
        <v>0</v>
      </c>
      <c r="X135" s="134" t="str">
        <f t="shared" si="124"/>
        <v/>
      </c>
      <c r="Y135" s="92" t="b">
        <f t="shared" si="79"/>
        <v>0</v>
      </c>
      <c r="Z135" s="92" t="str">
        <f t="shared" si="125"/>
        <v/>
      </c>
      <c r="AA135" s="92" t="b">
        <f t="shared" si="126"/>
        <v>0</v>
      </c>
      <c r="AB135" s="92" t="str">
        <f t="shared" si="127"/>
        <v/>
      </c>
      <c r="AC135" s="13" t="b">
        <f t="shared" si="80"/>
        <v>0</v>
      </c>
      <c r="AD135" s="92" t="str">
        <f t="shared" si="128"/>
        <v/>
      </c>
      <c r="AE135" s="13" t="b">
        <f t="shared" si="129"/>
        <v>0</v>
      </c>
      <c r="AF135" s="92" t="str">
        <f t="shared" si="130"/>
        <v/>
      </c>
      <c r="AG135" s="13" t="b">
        <f t="shared" si="81"/>
        <v>0</v>
      </c>
      <c r="AH135" s="92" t="str">
        <f t="shared" si="131"/>
        <v/>
      </c>
      <c r="AI135" s="35" t="b">
        <f t="shared" si="82"/>
        <v>0</v>
      </c>
      <c r="AJ135" s="92" t="str">
        <f t="shared" si="132"/>
        <v/>
      </c>
      <c r="AK135" s="35" t="b">
        <f t="shared" si="83"/>
        <v>0</v>
      </c>
      <c r="AL135" s="92" t="str">
        <f t="shared" si="84"/>
        <v/>
      </c>
      <c r="AM135" s="35" t="b">
        <f t="shared" si="85"/>
        <v>0</v>
      </c>
      <c r="AN135" s="92" t="str">
        <f t="shared" si="86"/>
        <v/>
      </c>
      <c r="AO135" s="13" t="b">
        <f t="shared" si="87"/>
        <v>0</v>
      </c>
      <c r="AP135" s="92" t="str">
        <f t="shared" si="88"/>
        <v/>
      </c>
      <c r="AQ135" s="14">
        <f t="shared" si="89"/>
        <v>0</v>
      </c>
      <c r="AR135" s="14">
        <f t="shared" si="90"/>
        <v>0</v>
      </c>
      <c r="AS135" s="16">
        <f t="shared" si="150"/>
        <v>0</v>
      </c>
      <c r="AT135" s="16">
        <f t="shared" si="150"/>
        <v>0</v>
      </c>
      <c r="AU135" s="16">
        <f t="shared" si="150"/>
        <v>0</v>
      </c>
      <c r="AV135" s="16">
        <f t="shared" si="150"/>
        <v>0</v>
      </c>
      <c r="AW135" s="16">
        <f t="shared" si="150"/>
        <v>0</v>
      </c>
      <c r="AX135" s="16">
        <f t="shared" si="150"/>
        <v>0</v>
      </c>
      <c r="AY135" s="16">
        <f t="shared" si="150"/>
        <v>0</v>
      </c>
      <c r="AZ135" s="16"/>
      <c r="BA135" s="16"/>
      <c r="BB135" s="93">
        <f t="shared" si="133"/>
        <v>0</v>
      </c>
      <c r="BC135" s="93">
        <f t="shared" si="134"/>
        <v>0</v>
      </c>
      <c r="BD135" s="93">
        <f t="shared" si="135"/>
        <v>0</v>
      </c>
      <c r="BE135" s="158">
        <f t="shared" si="136"/>
        <v>0</v>
      </c>
      <c r="BF135" s="159">
        <f t="shared" si="137"/>
        <v>0</v>
      </c>
      <c r="BG135" s="159">
        <f t="shared" si="91"/>
        <v>0</v>
      </c>
      <c r="BH135" s="159">
        <f t="shared" si="92"/>
        <v>0</v>
      </c>
      <c r="BI135" s="159">
        <f t="shared" si="93"/>
        <v>0</v>
      </c>
      <c r="BJ135" s="159">
        <f t="shared" si="94"/>
        <v>0</v>
      </c>
      <c r="BK135" s="159">
        <f t="shared" si="95"/>
        <v>0</v>
      </c>
      <c r="BL135" s="159">
        <f t="shared" si="96"/>
        <v>0</v>
      </c>
      <c r="BM135" s="159">
        <f t="shared" si="152"/>
        <v>0</v>
      </c>
      <c r="BN135" s="159">
        <f t="shared" si="143"/>
        <v>0</v>
      </c>
      <c r="BO135" s="205" t="b">
        <f t="shared" si="97"/>
        <v>0</v>
      </c>
      <c r="BP135" s="214">
        <f t="shared" si="98"/>
        <v>0</v>
      </c>
      <c r="BQ135" s="160">
        <f t="shared" si="99"/>
        <v>0</v>
      </c>
      <c r="BR135" s="160">
        <f t="shared" si="100"/>
        <v>0</v>
      </c>
      <c r="BS135" s="160">
        <f t="shared" si="101"/>
        <v>0</v>
      </c>
      <c r="BT135" s="160">
        <f t="shared" si="102"/>
        <v>0</v>
      </c>
      <c r="BU135" s="160">
        <f t="shared" si="103"/>
        <v>0</v>
      </c>
      <c r="BV135" s="215">
        <f t="shared" si="104"/>
        <v>0</v>
      </c>
      <c r="BW135" s="217">
        <f t="shared" si="105"/>
        <v>0</v>
      </c>
      <c r="BX135" s="206">
        <f t="shared" si="106"/>
        <v>0</v>
      </c>
      <c r="BY135" s="206">
        <f t="shared" si="107"/>
        <v>0</v>
      </c>
      <c r="BZ135" s="206">
        <f t="shared" si="108"/>
        <v>0</v>
      </c>
      <c r="CA135" s="206">
        <f t="shared" si="109"/>
        <v>0</v>
      </c>
      <c r="CB135" s="206">
        <f t="shared" si="110"/>
        <v>0</v>
      </c>
      <c r="CC135" s="218">
        <f t="shared" si="111"/>
        <v>0</v>
      </c>
      <c r="CD135" s="216" t="e">
        <f t="shared" si="112"/>
        <v>#VALUE!</v>
      </c>
      <c r="CE135" s="94" t="e">
        <f t="shared" si="113"/>
        <v>#VALUE!</v>
      </c>
      <c r="CF135" s="94" t="e">
        <f t="shared" si="114"/>
        <v>#VALUE!</v>
      </c>
      <c r="CG135" s="95" t="e">
        <f t="shared" si="115"/>
        <v>#VALUE!</v>
      </c>
      <c r="CH135" s="95" t="e">
        <f t="shared" si="138"/>
        <v>#VALUE!</v>
      </c>
      <c r="CI135" s="95" t="b">
        <f t="shared" si="141"/>
        <v>0</v>
      </c>
      <c r="CJ135" s="76" t="str">
        <f t="shared" si="116"/>
        <v/>
      </c>
      <c r="CK135" s="94" t="e" cm="1">
        <f t="array" aca="1" ref="CK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CL135" s="94" t="str">
        <f t="shared" si="117"/>
        <v/>
      </c>
      <c r="CM135" s="96" t="b">
        <f t="shared" si="118"/>
        <v>0</v>
      </c>
      <c r="CN135" s="130" t="b">
        <f>IFERROR(MATCH(D135,'Avtal för korttidsarbete'!$G$13:$G$1012,0),TRUE)</f>
        <v>1</v>
      </c>
      <c r="CO135" s="130" t="b">
        <f t="shared" si="119"/>
        <v>0</v>
      </c>
      <c r="CP135" s="131" t="str" cm="1">
        <f t="array" ref="CP135">IF(CN135=TRUE,"x",INDEX('Avtal för korttidsarbete'!$E$13:$E$1012,$CN135))</f>
        <v>x</v>
      </c>
      <c r="CQ135" s="131" t="str" cm="1">
        <f t="array" ref="CQ135">IF(CN135=TRUE,"x",INDEX('Avtal för korttidsarbete'!$F$13:$F$1012,$CN135))</f>
        <v>x</v>
      </c>
      <c r="CR135" s="130" t="b">
        <f t="shared" si="120"/>
        <v>0</v>
      </c>
      <c r="CS135" s="165">
        <f t="shared" si="139"/>
        <v>0</v>
      </c>
      <c r="CT135" s="165">
        <f t="shared" si="140"/>
        <v>0</v>
      </c>
      <c r="CU135" s="130" t="b">
        <f t="shared" si="121"/>
        <v>0</v>
      </c>
      <c r="CV135" s="131">
        <f t="shared" si="122"/>
        <v>0</v>
      </c>
      <c r="CW135" s="165">
        <f t="shared" si="123"/>
        <v>0</v>
      </c>
      <c r="CX135" s="186" t="b">
        <f>IFERROR(INDEX('Avtal för korttidsarbete'!R:R,MATCH(D135,'Avtal för korttidsarbete'!$G:$G,0)),TRUE)</f>
        <v>1</v>
      </c>
      <c r="CY135" s="165" t="str">
        <f>IF(CX135,"-",INDEX('Avtal för korttidsarbete'!$D:$D,MATCH(D135,'Avtal för korttidsarbete'!$G:$G,0)))</f>
        <v>-</v>
      </c>
      <c r="CZ135" s="131" t="b">
        <f>IFERROR(G135&gt;INDEX(Uppsägningar!E:E,MATCH(C135,Uppsägningar!C:C,0)),FALSE)</f>
        <v>0</v>
      </c>
    </row>
    <row r="136" spans="1:104" s="30" customFormat="1" x14ac:dyDescent="0.25">
      <c r="A136" s="19">
        <v>121</v>
      </c>
      <c r="B136" s="20"/>
      <c r="C136" s="189"/>
      <c r="D136" s="69"/>
      <c r="E136" s="171">
        <f>IFERROR(INDEX(Admin!$C$7:$C$10,MATCH(CY136,TblNivåValTExt,0)),0)</f>
        <v>0</v>
      </c>
      <c r="F136" s="1"/>
      <c r="G136" s="1"/>
      <c r="H136" s="90"/>
      <c r="I136" s="91"/>
      <c r="J136" s="91"/>
      <c r="K136" s="91"/>
      <c r="L136" s="91"/>
      <c r="M136" s="91"/>
      <c r="N136" s="91"/>
      <c r="O136" s="91"/>
      <c r="P136" s="91"/>
      <c r="Q136" s="91"/>
      <c r="R136" s="91"/>
      <c r="S136" s="91"/>
      <c r="T136" s="91"/>
      <c r="U136" s="91"/>
      <c r="V136" s="91"/>
      <c r="W136" s="225">
        <f t="shared" si="78"/>
        <v>0</v>
      </c>
      <c r="X136" s="134" t="str">
        <f t="shared" si="124"/>
        <v/>
      </c>
      <c r="Y136" s="92" t="b">
        <f t="shared" si="79"/>
        <v>0</v>
      </c>
      <c r="Z136" s="92" t="str">
        <f t="shared" si="125"/>
        <v/>
      </c>
      <c r="AA136" s="92" t="b">
        <f t="shared" si="126"/>
        <v>0</v>
      </c>
      <c r="AB136" s="92" t="str">
        <f t="shared" si="127"/>
        <v/>
      </c>
      <c r="AC136" s="13" t="b">
        <f t="shared" si="80"/>
        <v>0</v>
      </c>
      <c r="AD136" s="92" t="str">
        <f t="shared" si="128"/>
        <v/>
      </c>
      <c r="AE136" s="13" t="b">
        <f t="shared" si="129"/>
        <v>0</v>
      </c>
      <c r="AF136" s="92" t="str">
        <f t="shared" si="130"/>
        <v/>
      </c>
      <c r="AG136" s="13" t="b">
        <f t="shared" si="81"/>
        <v>0</v>
      </c>
      <c r="AH136" s="92" t="str">
        <f t="shared" si="131"/>
        <v/>
      </c>
      <c r="AI136" s="35" t="b">
        <f t="shared" si="82"/>
        <v>0</v>
      </c>
      <c r="AJ136" s="92" t="str">
        <f t="shared" si="132"/>
        <v/>
      </c>
      <c r="AK136" s="35" t="b">
        <f t="shared" si="83"/>
        <v>0</v>
      </c>
      <c r="AL136" s="92" t="str">
        <f t="shared" si="84"/>
        <v/>
      </c>
      <c r="AM136" s="35" t="b">
        <f t="shared" si="85"/>
        <v>0</v>
      </c>
      <c r="AN136" s="92" t="str">
        <f t="shared" si="86"/>
        <v/>
      </c>
      <c r="AO136" s="13" t="b">
        <f t="shared" si="87"/>
        <v>0</v>
      </c>
      <c r="AP136" s="92" t="str">
        <f t="shared" si="88"/>
        <v/>
      </c>
      <c r="AQ136" s="14">
        <f t="shared" si="89"/>
        <v>0</v>
      </c>
      <c r="AR136" s="14">
        <f t="shared" si="90"/>
        <v>0</v>
      </c>
      <c r="AS136" s="16">
        <f t="shared" ref="AS136:AY145" si="153">IF(OR(AS$11=FALSE,$F136="",MIN($G136,AS$10,$AR136)-MAX($F136,AS$8,$AQ136)&lt;0),0,MIN($G136,AS$10,$AR136)-MAX($F136,AS$8,$AQ136)+1)</f>
        <v>0</v>
      </c>
      <c r="AT136" s="16">
        <f t="shared" si="153"/>
        <v>0</v>
      </c>
      <c r="AU136" s="16">
        <f t="shared" si="153"/>
        <v>0</v>
      </c>
      <c r="AV136" s="16">
        <f t="shared" si="153"/>
        <v>0</v>
      </c>
      <c r="AW136" s="16">
        <f t="shared" si="153"/>
        <v>0</v>
      </c>
      <c r="AX136" s="16">
        <f t="shared" si="153"/>
        <v>0</v>
      </c>
      <c r="AY136" s="16">
        <f t="shared" si="153"/>
        <v>0</v>
      </c>
      <c r="AZ136" s="16"/>
      <c r="BA136" s="16"/>
      <c r="BB136" s="93">
        <f t="shared" si="133"/>
        <v>0</v>
      </c>
      <c r="BC136" s="93">
        <f t="shared" si="134"/>
        <v>0</v>
      </c>
      <c r="BD136" s="93">
        <f t="shared" si="135"/>
        <v>0</v>
      </c>
      <c r="BE136" s="158">
        <f t="shared" si="136"/>
        <v>0</v>
      </c>
      <c r="BF136" s="159">
        <f t="shared" si="137"/>
        <v>0</v>
      </c>
      <c r="BG136" s="159">
        <f t="shared" si="91"/>
        <v>0</v>
      </c>
      <c r="BH136" s="159">
        <f t="shared" si="92"/>
        <v>0</v>
      </c>
      <c r="BI136" s="159">
        <f t="shared" si="93"/>
        <v>0</v>
      </c>
      <c r="BJ136" s="159">
        <f t="shared" si="94"/>
        <v>0</v>
      </c>
      <c r="BK136" s="159">
        <f t="shared" si="95"/>
        <v>0</v>
      </c>
      <c r="BL136" s="159">
        <f t="shared" si="96"/>
        <v>0</v>
      </c>
      <c r="BM136" s="159">
        <f t="shared" si="152"/>
        <v>0</v>
      </c>
      <c r="BN136" s="159">
        <f t="shared" si="143"/>
        <v>0</v>
      </c>
      <c r="BO136" s="205" t="b">
        <f t="shared" si="97"/>
        <v>0</v>
      </c>
      <c r="BP136" s="214">
        <f t="shared" si="98"/>
        <v>0</v>
      </c>
      <c r="BQ136" s="160">
        <f t="shared" si="99"/>
        <v>0</v>
      </c>
      <c r="BR136" s="160">
        <f t="shared" si="100"/>
        <v>0</v>
      </c>
      <c r="BS136" s="160">
        <f t="shared" si="101"/>
        <v>0</v>
      </c>
      <c r="BT136" s="160">
        <f t="shared" si="102"/>
        <v>0</v>
      </c>
      <c r="BU136" s="160">
        <f t="shared" si="103"/>
        <v>0</v>
      </c>
      <c r="BV136" s="215">
        <f t="shared" si="104"/>
        <v>0</v>
      </c>
      <c r="BW136" s="217">
        <f t="shared" si="105"/>
        <v>0</v>
      </c>
      <c r="BX136" s="206">
        <f t="shared" si="106"/>
        <v>0</v>
      </c>
      <c r="BY136" s="206">
        <f t="shared" si="107"/>
        <v>0</v>
      </c>
      <c r="BZ136" s="206">
        <f t="shared" si="108"/>
        <v>0</v>
      </c>
      <c r="CA136" s="206">
        <f t="shared" si="109"/>
        <v>0</v>
      </c>
      <c r="CB136" s="206">
        <f t="shared" si="110"/>
        <v>0</v>
      </c>
      <c r="CC136" s="218">
        <f t="shared" si="111"/>
        <v>0</v>
      </c>
      <c r="CD136" s="216" t="e">
        <f t="shared" si="112"/>
        <v>#VALUE!</v>
      </c>
      <c r="CE136" s="94" t="e">
        <f t="shared" si="113"/>
        <v>#VALUE!</v>
      </c>
      <c r="CF136" s="94" t="e">
        <f t="shared" si="114"/>
        <v>#VALUE!</v>
      </c>
      <c r="CG136" s="95" t="e">
        <f t="shared" si="115"/>
        <v>#VALUE!</v>
      </c>
      <c r="CH136" s="95" t="e">
        <f t="shared" si="138"/>
        <v>#VALUE!</v>
      </c>
      <c r="CI136" s="95" t="b">
        <f t="shared" si="141"/>
        <v>0</v>
      </c>
      <c r="CJ136" s="76" t="str">
        <f t="shared" si="116"/>
        <v/>
      </c>
      <c r="CK136" s="94" t="e" cm="1">
        <f t="array" aca="1" ref="CK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CL136" s="94" t="str">
        <f t="shared" si="117"/>
        <v/>
      </c>
      <c r="CM136" s="96" t="b">
        <f t="shared" si="118"/>
        <v>0</v>
      </c>
      <c r="CN136" s="130" t="b">
        <f>IFERROR(MATCH(D136,'Avtal för korttidsarbete'!$G$13:$G$1012,0),TRUE)</f>
        <v>1</v>
      </c>
      <c r="CO136" s="130" t="b">
        <f t="shared" si="119"/>
        <v>0</v>
      </c>
      <c r="CP136" s="131" t="str" cm="1">
        <f t="array" ref="CP136">IF(CN136=TRUE,"x",INDEX('Avtal för korttidsarbete'!$E$13:$E$1012,$CN136))</f>
        <v>x</v>
      </c>
      <c r="CQ136" s="131" t="str" cm="1">
        <f t="array" ref="CQ136">IF(CN136=TRUE,"x",INDEX('Avtal för korttidsarbete'!$F$13:$F$1012,$CN136))</f>
        <v>x</v>
      </c>
      <c r="CR136" s="130" t="b">
        <f t="shared" si="120"/>
        <v>0</v>
      </c>
      <c r="CS136" s="165">
        <f t="shared" si="139"/>
        <v>0</v>
      </c>
      <c r="CT136" s="165">
        <f t="shared" si="140"/>
        <v>0</v>
      </c>
      <c r="CU136" s="130" t="b">
        <f t="shared" si="121"/>
        <v>0</v>
      </c>
      <c r="CV136" s="131">
        <f t="shared" si="122"/>
        <v>0</v>
      </c>
      <c r="CW136" s="165">
        <f t="shared" si="123"/>
        <v>0</v>
      </c>
      <c r="CX136" s="186" t="b">
        <f>IFERROR(INDEX('Avtal för korttidsarbete'!R:R,MATCH(D136,'Avtal för korttidsarbete'!$G:$G,0)),TRUE)</f>
        <v>1</v>
      </c>
      <c r="CY136" s="165" t="str">
        <f>IF(CX136,"-",INDEX('Avtal för korttidsarbete'!$D:$D,MATCH(D136,'Avtal för korttidsarbete'!$G:$G,0)))</f>
        <v>-</v>
      </c>
      <c r="CZ136" s="131" t="b">
        <f>IFERROR(G136&gt;INDEX(Uppsägningar!E:E,MATCH(C136,Uppsägningar!C:C,0)),FALSE)</f>
        <v>0</v>
      </c>
    </row>
    <row r="137" spans="1:104" s="30" customFormat="1" x14ac:dyDescent="0.25">
      <c r="A137" s="19">
        <v>122</v>
      </c>
      <c r="B137" s="20"/>
      <c r="C137" s="189"/>
      <c r="D137" s="69"/>
      <c r="E137" s="171">
        <f>IFERROR(INDEX(Admin!$C$7:$C$10,MATCH(CY137,TblNivåValTExt,0)),0)</f>
        <v>0</v>
      </c>
      <c r="F137" s="1"/>
      <c r="G137" s="1"/>
      <c r="H137" s="90"/>
      <c r="I137" s="91"/>
      <c r="J137" s="91"/>
      <c r="K137" s="91"/>
      <c r="L137" s="91"/>
      <c r="M137" s="91"/>
      <c r="N137" s="91"/>
      <c r="O137" s="91"/>
      <c r="P137" s="91"/>
      <c r="Q137" s="91"/>
      <c r="R137" s="91"/>
      <c r="S137" s="91"/>
      <c r="T137" s="91"/>
      <c r="U137" s="91"/>
      <c r="V137" s="91"/>
      <c r="W137" s="225">
        <f t="shared" si="78"/>
        <v>0</v>
      </c>
      <c r="X137" s="134" t="str">
        <f t="shared" si="124"/>
        <v/>
      </c>
      <c r="Y137" s="92" t="b">
        <f t="shared" si="79"/>
        <v>0</v>
      </c>
      <c r="Z137" s="92" t="str">
        <f t="shared" si="125"/>
        <v/>
      </c>
      <c r="AA137" s="92" t="b">
        <f t="shared" si="126"/>
        <v>0</v>
      </c>
      <c r="AB137" s="92" t="str">
        <f t="shared" si="127"/>
        <v/>
      </c>
      <c r="AC137" s="13" t="b">
        <f t="shared" si="80"/>
        <v>0</v>
      </c>
      <c r="AD137" s="92" t="str">
        <f t="shared" si="128"/>
        <v/>
      </c>
      <c r="AE137" s="13" t="b">
        <f t="shared" si="129"/>
        <v>0</v>
      </c>
      <c r="AF137" s="92" t="str">
        <f t="shared" si="130"/>
        <v/>
      </c>
      <c r="AG137" s="13" t="b">
        <f t="shared" si="81"/>
        <v>0</v>
      </c>
      <c r="AH137" s="92" t="str">
        <f t="shared" si="131"/>
        <v/>
      </c>
      <c r="AI137" s="35" t="b">
        <f t="shared" si="82"/>
        <v>0</v>
      </c>
      <c r="AJ137" s="92" t="str">
        <f t="shared" si="132"/>
        <v/>
      </c>
      <c r="AK137" s="35" t="b">
        <f t="shared" si="83"/>
        <v>0</v>
      </c>
      <c r="AL137" s="92" t="str">
        <f t="shared" si="84"/>
        <v/>
      </c>
      <c r="AM137" s="35" t="b">
        <f t="shared" si="85"/>
        <v>0</v>
      </c>
      <c r="AN137" s="92" t="str">
        <f t="shared" si="86"/>
        <v/>
      </c>
      <c r="AO137" s="13" t="b">
        <f t="shared" si="87"/>
        <v>0</v>
      </c>
      <c r="AP137" s="92" t="str">
        <f t="shared" si="88"/>
        <v/>
      </c>
      <c r="AQ137" s="14">
        <f t="shared" si="89"/>
        <v>0</v>
      </c>
      <c r="AR137" s="14">
        <f t="shared" si="90"/>
        <v>0</v>
      </c>
      <c r="AS137" s="16">
        <f t="shared" si="153"/>
        <v>0</v>
      </c>
      <c r="AT137" s="16">
        <f t="shared" si="153"/>
        <v>0</v>
      </c>
      <c r="AU137" s="16">
        <f t="shared" si="153"/>
        <v>0</v>
      </c>
      <c r="AV137" s="16">
        <f t="shared" si="153"/>
        <v>0</v>
      </c>
      <c r="AW137" s="16">
        <f t="shared" si="153"/>
        <v>0</v>
      </c>
      <c r="AX137" s="16">
        <f t="shared" si="153"/>
        <v>0</v>
      </c>
      <c r="AY137" s="16">
        <f t="shared" si="153"/>
        <v>0</v>
      </c>
      <c r="AZ137" s="16"/>
      <c r="BA137" s="16"/>
      <c r="BB137" s="93">
        <f t="shared" si="133"/>
        <v>0</v>
      </c>
      <c r="BC137" s="93">
        <f t="shared" si="134"/>
        <v>0</v>
      </c>
      <c r="BD137" s="93">
        <f t="shared" si="135"/>
        <v>0</v>
      </c>
      <c r="BE137" s="158">
        <f t="shared" si="136"/>
        <v>0</v>
      </c>
      <c r="BF137" s="159">
        <f t="shared" si="137"/>
        <v>0</v>
      </c>
      <c r="BG137" s="159">
        <f t="shared" si="91"/>
        <v>0</v>
      </c>
      <c r="BH137" s="159">
        <f t="shared" si="92"/>
        <v>0</v>
      </c>
      <c r="BI137" s="159">
        <f t="shared" si="93"/>
        <v>0</v>
      </c>
      <c r="BJ137" s="159">
        <f t="shared" si="94"/>
        <v>0</v>
      </c>
      <c r="BK137" s="159">
        <f t="shared" si="95"/>
        <v>0</v>
      </c>
      <c r="BL137" s="159">
        <f t="shared" si="96"/>
        <v>0</v>
      </c>
      <c r="BM137" s="159">
        <f t="shared" si="152"/>
        <v>0</v>
      </c>
      <c r="BN137" s="159">
        <f t="shared" si="143"/>
        <v>0</v>
      </c>
      <c r="BO137" s="205" t="b">
        <f t="shared" si="97"/>
        <v>0</v>
      </c>
      <c r="BP137" s="214">
        <f t="shared" si="98"/>
        <v>0</v>
      </c>
      <c r="BQ137" s="160">
        <f t="shared" si="99"/>
        <v>0</v>
      </c>
      <c r="BR137" s="160">
        <f t="shared" si="100"/>
        <v>0</v>
      </c>
      <c r="BS137" s="160">
        <f t="shared" si="101"/>
        <v>0</v>
      </c>
      <c r="BT137" s="160">
        <f t="shared" si="102"/>
        <v>0</v>
      </c>
      <c r="BU137" s="160">
        <f t="shared" si="103"/>
        <v>0</v>
      </c>
      <c r="BV137" s="215">
        <f t="shared" si="104"/>
        <v>0</v>
      </c>
      <c r="BW137" s="217">
        <f t="shared" si="105"/>
        <v>0</v>
      </c>
      <c r="BX137" s="206">
        <f t="shared" si="106"/>
        <v>0</v>
      </c>
      <c r="BY137" s="206">
        <f t="shared" si="107"/>
        <v>0</v>
      </c>
      <c r="BZ137" s="206">
        <f t="shared" si="108"/>
        <v>0</v>
      </c>
      <c r="CA137" s="206">
        <f t="shared" si="109"/>
        <v>0</v>
      </c>
      <c r="CB137" s="206">
        <f t="shared" si="110"/>
        <v>0</v>
      </c>
      <c r="CC137" s="218">
        <f t="shared" si="111"/>
        <v>0</v>
      </c>
      <c r="CD137" s="216" t="e">
        <f t="shared" si="112"/>
        <v>#VALUE!</v>
      </c>
      <c r="CE137" s="94" t="e">
        <f t="shared" si="113"/>
        <v>#VALUE!</v>
      </c>
      <c r="CF137" s="94" t="e">
        <f t="shared" si="114"/>
        <v>#VALUE!</v>
      </c>
      <c r="CG137" s="95" t="e">
        <f t="shared" si="115"/>
        <v>#VALUE!</v>
      </c>
      <c r="CH137" s="95" t="e">
        <f t="shared" si="138"/>
        <v>#VALUE!</v>
      </c>
      <c r="CI137" s="95" t="b">
        <f t="shared" si="141"/>
        <v>0</v>
      </c>
      <c r="CJ137" s="76" t="str">
        <f t="shared" si="116"/>
        <v/>
      </c>
      <c r="CK137" s="94" t="e" cm="1">
        <f t="array" aca="1" ref="CK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CL137" s="94" t="str">
        <f t="shared" si="117"/>
        <v/>
      </c>
      <c r="CM137" s="96" t="b">
        <f t="shared" si="118"/>
        <v>0</v>
      </c>
      <c r="CN137" s="130" t="b">
        <f>IFERROR(MATCH(D137,'Avtal för korttidsarbete'!$G$13:$G$1012,0),TRUE)</f>
        <v>1</v>
      </c>
      <c r="CO137" s="130" t="b">
        <f t="shared" si="119"/>
        <v>0</v>
      </c>
      <c r="CP137" s="131" t="str" cm="1">
        <f t="array" ref="CP137">IF(CN137=TRUE,"x",INDEX('Avtal för korttidsarbete'!$E$13:$E$1012,$CN137))</f>
        <v>x</v>
      </c>
      <c r="CQ137" s="131" t="str" cm="1">
        <f t="array" ref="CQ137">IF(CN137=TRUE,"x",INDEX('Avtal för korttidsarbete'!$F$13:$F$1012,$CN137))</f>
        <v>x</v>
      </c>
      <c r="CR137" s="130" t="b">
        <f t="shared" si="120"/>
        <v>0</v>
      </c>
      <c r="CS137" s="165">
        <f t="shared" si="139"/>
        <v>0</v>
      </c>
      <c r="CT137" s="165">
        <f t="shared" si="140"/>
        <v>0</v>
      </c>
      <c r="CU137" s="130" t="b">
        <f t="shared" si="121"/>
        <v>0</v>
      </c>
      <c r="CV137" s="131">
        <f t="shared" si="122"/>
        <v>0</v>
      </c>
      <c r="CW137" s="165">
        <f t="shared" si="123"/>
        <v>0</v>
      </c>
      <c r="CX137" s="186" t="b">
        <f>IFERROR(INDEX('Avtal för korttidsarbete'!R:R,MATCH(D137,'Avtal för korttidsarbete'!$G:$G,0)),TRUE)</f>
        <v>1</v>
      </c>
      <c r="CY137" s="165" t="str">
        <f>IF(CX137,"-",INDEX('Avtal för korttidsarbete'!$D:$D,MATCH(D137,'Avtal för korttidsarbete'!$G:$G,0)))</f>
        <v>-</v>
      </c>
      <c r="CZ137" s="131" t="b">
        <f>IFERROR(G137&gt;INDEX(Uppsägningar!E:E,MATCH(C137,Uppsägningar!C:C,0)),FALSE)</f>
        <v>0</v>
      </c>
    </row>
    <row r="138" spans="1:104" s="30" customFormat="1" x14ac:dyDescent="0.25">
      <c r="A138" s="19">
        <v>123</v>
      </c>
      <c r="B138" s="20"/>
      <c r="C138" s="189"/>
      <c r="D138" s="69"/>
      <c r="E138" s="171">
        <f>IFERROR(INDEX(Admin!$C$7:$C$10,MATCH(CY138,TblNivåValTExt,0)),0)</f>
        <v>0</v>
      </c>
      <c r="F138" s="1"/>
      <c r="G138" s="1"/>
      <c r="H138" s="90"/>
      <c r="I138" s="91"/>
      <c r="J138" s="91"/>
      <c r="K138" s="91"/>
      <c r="L138" s="91"/>
      <c r="M138" s="91"/>
      <c r="N138" s="91"/>
      <c r="O138" s="91"/>
      <c r="P138" s="91"/>
      <c r="Q138" s="91"/>
      <c r="R138" s="91"/>
      <c r="S138" s="91"/>
      <c r="T138" s="91"/>
      <c r="U138" s="91"/>
      <c r="V138" s="91"/>
      <c r="W138" s="225">
        <f t="shared" si="78"/>
        <v>0</v>
      </c>
      <c r="X138" s="134" t="str">
        <f t="shared" si="124"/>
        <v/>
      </c>
      <c r="Y138" s="92" t="b">
        <f t="shared" si="79"/>
        <v>0</v>
      </c>
      <c r="Z138" s="92" t="str">
        <f t="shared" si="125"/>
        <v/>
      </c>
      <c r="AA138" s="92" t="b">
        <f t="shared" si="126"/>
        <v>0</v>
      </c>
      <c r="AB138" s="92" t="str">
        <f t="shared" si="127"/>
        <v/>
      </c>
      <c r="AC138" s="13" t="b">
        <f t="shared" si="80"/>
        <v>0</v>
      </c>
      <c r="AD138" s="92" t="str">
        <f t="shared" si="128"/>
        <v/>
      </c>
      <c r="AE138" s="13" t="b">
        <f t="shared" si="129"/>
        <v>0</v>
      </c>
      <c r="AF138" s="92" t="str">
        <f t="shared" si="130"/>
        <v/>
      </c>
      <c r="AG138" s="13" t="b">
        <f t="shared" si="81"/>
        <v>0</v>
      </c>
      <c r="AH138" s="92" t="str">
        <f t="shared" si="131"/>
        <v/>
      </c>
      <c r="AI138" s="35" t="b">
        <f t="shared" si="82"/>
        <v>0</v>
      </c>
      <c r="AJ138" s="92" t="str">
        <f t="shared" si="132"/>
        <v/>
      </c>
      <c r="AK138" s="35" t="b">
        <f t="shared" si="83"/>
        <v>0</v>
      </c>
      <c r="AL138" s="92" t="str">
        <f t="shared" si="84"/>
        <v/>
      </c>
      <c r="AM138" s="35" t="b">
        <f t="shared" si="85"/>
        <v>0</v>
      </c>
      <c r="AN138" s="92" t="str">
        <f t="shared" si="86"/>
        <v/>
      </c>
      <c r="AO138" s="13" t="b">
        <f t="shared" si="87"/>
        <v>0</v>
      </c>
      <c r="AP138" s="92" t="str">
        <f t="shared" si="88"/>
        <v/>
      </c>
      <c r="AQ138" s="14">
        <f t="shared" si="89"/>
        <v>0</v>
      </c>
      <c r="AR138" s="14">
        <f t="shared" si="90"/>
        <v>0</v>
      </c>
      <c r="AS138" s="16">
        <f t="shared" si="153"/>
        <v>0</v>
      </c>
      <c r="AT138" s="16">
        <f t="shared" si="153"/>
        <v>0</v>
      </c>
      <c r="AU138" s="16">
        <f t="shared" si="153"/>
        <v>0</v>
      </c>
      <c r="AV138" s="16">
        <f t="shared" si="153"/>
        <v>0</v>
      </c>
      <c r="AW138" s="16">
        <f t="shared" si="153"/>
        <v>0</v>
      </c>
      <c r="AX138" s="16">
        <f t="shared" si="153"/>
        <v>0</v>
      </c>
      <c r="AY138" s="16">
        <f t="shared" si="153"/>
        <v>0</v>
      </c>
      <c r="AZ138" s="16"/>
      <c r="BA138" s="16"/>
      <c r="BB138" s="93">
        <f t="shared" si="133"/>
        <v>0</v>
      </c>
      <c r="BC138" s="93">
        <f t="shared" si="134"/>
        <v>0</v>
      </c>
      <c r="BD138" s="93">
        <f t="shared" si="135"/>
        <v>0</v>
      </c>
      <c r="BE138" s="158">
        <f t="shared" si="136"/>
        <v>0</v>
      </c>
      <c r="BF138" s="159">
        <f t="shared" si="137"/>
        <v>0</v>
      </c>
      <c r="BG138" s="159">
        <f t="shared" si="91"/>
        <v>0</v>
      </c>
      <c r="BH138" s="159">
        <f t="shared" si="92"/>
        <v>0</v>
      </c>
      <c r="BI138" s="159">
        <f t="shared" si="93"/>
        <v>0</v>
      </c>
      <c r="BJ138" s="159">
        <f t="shared" si="94"/>
        <v>0</v>
      </c>
      <c r="BK138" s="159">
        <f t="shared" si="95"/>
        <v>0</v>
      </c>
      <c r="BL138" s="159">
        <f t="shared" si="96"/>
        <v>0</v>
      </c>
      <c r="BM138" s="159">
        <f t="shared" si="152"/>
        <v>0</v>
      </c>
      <c r="BN138" s="159">
        <f t="shared" si="143"/>
        <v>0</v>
      </c>
      <c r="BO138" s="205" t="b">
        <f t="shared" si="97"/>
        <v>0</v>
      </c>
      <c r="BP138" s="214">
        <f t="shared" si="98"/>
        <v>0</v>
      </c>
      <c r="BQ138" s="160">
        <f t="shared" si="99"/>
        <v>0</v>
      </c>
      <c r="BR138" s="160">
        <f t="shared" si="100"/>
        <v>0</v>
      </c>
      <c r="BS138" s="160">
        <f t="shared" si="101"/>
        <v>0</v>
      </c>
      <c r="BT138" s="160">
        <f t="shared" si="102"/>
        <v>0</v>
      </c>
      <c r="BU138" s="160">
        <f t="shared" si="103"/>
        <v>0</v>
      </c>
      <c r="BV138" s="215">
        <f t="shared" si="104"/>
        <v>0</v>
      </c>
      <c r="BW138" s="217">
        <f t="shared" si="105"/>
        <v>0</v>
      </c>
      <c r="BX138" s="206">
        <f t="shared" si="106"/>
        <v>0</v>
      </c>
      <c r="BY138" s="206">
        <f t="shared" si="107"/>
        <v>0</v>
      </c>
      <c r="BZ138" s="206">
        <f t="shared" si="108"/>
        <v>0</v>
      </c>
      <c r="CA138" s="206">
        <f t="shared" si="109"/>
        <v>0</v>
      </c>
      <c r="CB138" s="206">
        <f t="shared" si="110"/>
        <v>0</v>
      </c>
      <c r="CC138" s="218">
        <f t="shared" si="111"/>
        <v>0</v>
      </c>
      <c r="CD138" s="216" t="e">
        <f t="shared" si="112"/>
        <v>#VALUE!</v>
      </c>
      <c r="CE138" s="94" t="e">
        <f t="shared" si="113"/>
        <v>#VALUE!</v>
      </c>
      <c r="CF138" s="94" t="e">
        <f t="shared" si="114"/>
        <v>#VALUE!</v>
      </c>
      <c r="CG138" s="95" t="e">
        <f t="shared" si="115"/>
        <v>#VALUE!</v>
      </c>
      <c r="CH138" s="95" t="e">
        <f t="shared" si="138"/>
        <v>#VALUE!</v>
      </c>
      <c r="CI138" s="95" t="b">
        <f t="shared" si="141"/>
        <v>0</v>
      </c>
      <c r="CJ138" s="76" t="str">
        <f t="shared" si="116"/>
        <v/>
      </c>
      <c r="CK138" s="94" t="e" cm="1">
        <f t="array" aca="1" ref="CK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CL138" s="94" t="str">
        <f t="shared" si="117"/>
        <v/>
      </c>
      <c r="CM138" s="96" t="b">
        <f t="shared" si="118"/>
        <v>0</v>
      </c>
      <c r="CN138" s="130" t="b">
        <f>IFERROR(MATCH(D138,'Avtal för korttidsarbete'!$G$13:$G$1012,0),TRUE)</f>
        <v>1</v>
      </c>
      <c r="CO138" s="130" t="b">
        <f t="shared" si="119"/>
        <v>0</v>
      </c>
      <c r="CP138" s="131" t="str" cm="1">
        <f t="array" ref="CP138">IF(CN138=TRUE,"x",INDEX('Avtal för korttidsarbete'!$E$13:$E$1012,$CN138))</f>
        <v>x</v>
      </c>
      <c r="CQ138" s="131" t="str" cm="1">
        <f t="array" ref="CQ138">IF(CN138=TRUE,"x",INDEX('Avtal för korttidsarbete'!$F$13:$F$1012,$CN138))</f>
        <v>x</v>
      </c>
      <c r="CR138" s="130" t="b">
        <f t="shared" si="120"/>
        <v>0</v>
      </c>
      <c r="CS138" s="165">
        <f t="shared" si="139"/>
        <v>0</v>
      </c>
      <c r="CT138" s="165">
        <f t="shared" si="140"/>
        <v>0</v>
      </c>
      <c r="CU138" s="130" t="b">
        <f t="shared" si="121"/>
        <v>0</v>
      </c>
      <c r="CV138" s="131">
        <f t="shared" si="122"/>
        <v>0</v>
      </c>
      <c r="CW138" s="165">
        <f t="shared" si="123"/>
        <v>0</v>
      </c>
      <c r="CX138" s="186" t="b">
        <f>IFERROR(INDEX('Avtal för korttidsarbete'!R:R,MATCH(D138,'Avtal för korttidsarbete'!$G:$G,0)),TRUE)</f>
        <v>1</v>
      </c>
      <c r="CY138" s="165" t="str">
        <f>IF(CX138,"-",INDEX('Avtal för korttidsarbete'!$D:$D,MATCH(D138,'Avtal för korttidsarbete'!$G:$G,0)))</f>
        <v>-</v>
      </c>
      <c r="CZ138" s="131" t="b">
        <f>IFERROR(G138&gt;INDEX(Uppsägningar!E:E,MATCH(C138,Uppsägningar!C:C,0)),FALSE)</f>
        <v>0</v>
      </c>
    </row>
    <row r="139" spans="1:104" s="30" customFormat="1" x14ac:dyDescent="0.25">
      <c r="A139" s="19">
        <v>124</v>
      </c>
      <c r="B139" s="20"/>
      <c r="C139" s="189"/>
      <c r="D139" s="69"/>
      <c r="E139" s="171">
        <f>IFERROR(INDEX(Admin!$C$7:$C$10,MATCH(CY139,TblNivåValTExt,0)),0)</f>
        <v>0</v>
      </c>
      <c r="F139" s="1"/>
      <c r="G139" s="1"/>
      <c r="H139" s="90"/>
      <c r="I139" s="91"/>
      <c r="J139" s="91"/>
      <c r="K139" s="91"/>
      <c r="L139" s="91"/>
      <c r="M139" s="91"/>
      <c r="N139" s="91"/>
      <c r="O139" s="91"/>
      <c r="P139" s="91"/>
      <c r="Q139" s="91"/>
      <c r="R139" s="91"/>
      <c r="S139" s="91"/>
      <c r="T139" s="91"/>
      <c r="U139" s="91"/>
      <c r="V139" s="91"/>
      <c r="W139" s="225">
        <f t="shared" si="78"/>
        <v>0</v>
      </c>
      <c r="X139" s="134" t="str">
        <f t="shared" si="124"/>
        <v/>
      </c>
      <c r="Y139" s="92" t="b">
        <f t="shared" si="79"/>
        <v>0</v>
      </c>
      <c r="Z139" s="92" t="str">
        <f t="shared" si="125"/>
        <v/>
      </c>
      <c r="AA139" s="92" t="b">
        <f t="shared" si="126"/>
        <v>0</v>
      </c>
      <c r="AB139" s="92" t="str">
        <f t="shared" si="127"/>
        <v/>
      </c>
      <c r="AC139" s="13" t="b">
        <f t="shared" si="80"/>
        <v>0</v>
      </c>
      <c r="AD139" s="92" t="str">
        <f t="shared" si="128"/>
        <v/>
      </c>
      <c r="AE139" s="13" t="b">
        <f t="shared" si="129"/>
        <v>0</v>
      </c>
      <c r="AF139" s="92" t="str">
        <f t="shared" si="130"/>
        <v/>
      </c>
      <c r="AG139" s="13" t="b">
        <f t="shared" si="81"/>
        <v>0</v>
      </c>
      <c r="AH139" s="92" t="str">
        <f t="shared" si="131"/>
        <v/>
      </c>
      <c r="AI139" s="35" t="b">
        <f t="shared" si="82"/>
        <v>0</v>
      </c>
      <c r="AJ139" s="92" t="str">
        <f t="shared" si="132"/>
        <v/>
      </c>
      <c r="AK139" s="35" t="b">
        <f t="shared" si="83"/>
        <v>0</v>
      </c>
      <c r="AL139" s="92" t="str">
        <f t="shared" si="84"/>
        <v/>
      </c>
      <c r="AM139" s="35" t="b">
        <f t="shared" si="85"/>
        <v>0</v>
      </c>
      <c r="AN139" s="92" t="str">
        <f t="shared" si="86"/>
        <v/>
      </c>
      <c r="AO139" s="13" t="b">
        <f t="shared" si="87"/>
        <v>0</v>
      </c>
      <c r="AP139" s="92" t="str">
        <f t="shared" si="88"/>
        <v/>
      </c>
      <c r="AQ139" s="14">
        <f t="shared" si="89"/>
        <v>0</v>
      </c>
      <c r="AR139" s="14">
        <f t="shared" si="90"/>
        <v>0</v>
      </c>
      <c r="AS139" s="16">
        <f t="shared" si="153"/>
        <v>0</v>
      </c>
      <c r="AT139" s="16">
        <f t="shared" si="153"/>
        <v>0</v>
      </c>
      <c r="AU139" s="16">
        <f t="shared" si="153"/>
        <v>0</v>
      </c>
      <c r="AV139" s="16">
        <f t="shared" si="153"/>
        <v>0</v>
      </c>
      <c r="AW139" s="16">
        <f t="shared" si="153"/>
        <v>0</v>
      </c>
      <c r="AX139" s="16">
        <f t="shared" si="153"/>
        <v>0</v>
      </c>
      <c r="AY139" s="16">
        <f t="shared" si="153"/>
        <v>0</v>
      </c>
      <c r="AZ139" s="16"/>
      <c r="BA139" s="16"/>
      <c r="BB139" s="93">
        <f t="shared" si="133"/>
        <v>0</v>
      </c>
      <c r="BC139" s="93">
        <f t="shared" si="134"/>
        <v>0</v>
      </c>
      <c r="BD139" s="93">
        <f t="shared" si="135"/>
        <v>0</v>
      </c>
      <c r="BE139" s="158">
        <f t="shared" si="136"/>
        <v>0</v>
      </c>
      <c r="BF139" s="159">
        <f t="shared" si="137"/>
        <v>0</v>
      </c>
      <c r="BG139" s="159">
        <f t="shared" si="91"/>
        <v>0</v>
      </c>
      <c r="BH139" s="159">
        <f t="shared" si="92"/>
        <v>0</v>
      </c>
      <c r="BI139" s="159">
        <f t="shared" si="93"/>
        <v>0</v>
      </c>
      <c r="BJ139" s="159">
        <f t="shared" si="94"/>
        <v>0</v>
      </c>
      <c r="BK139" s="159">
        <f t="shared" si="95"/>
        <v>0</v>
      </c>
      <c r="BL139" s="159">
        <f t="shared" si="96"/>
        <v>0</v>
      </c>
      <c r="BM139" s="159">
        <f t="shared" si="152"/>
        <v>0</v>
      </c>
      <c r="BN139" s="159">
        <f t="shared" si="143"/>
        <v>0</v>
      </c>
      <c r="BO139" s="205" t="b">
        <f t="shared" si="97"/>
        <v>0</v>
      </c>
      <c r="BP139" s="214">
        <f t="shared" si="98"/>
        <v>0</v>
      </c>
      <c r="BQ139" s="160">
        <f t="shared" si="99"/>
        <v>0</v>
      </c>
      <c r="BR139" s="160">
        <f t="shared" si="100"/>
        <v>0</v>
      </c>
      <c r="BS139" s="160">
        <f t="shared" si="101"/>
        <v>0</v>
      </c>
      <c r="BT139" s="160">
        <f t="shared" si="102"/>
        <v>0</v>
      </c>
      <c r="BU139" s="160">
        <f t="shared" si="103"/>
        <v>0</v>
      </c>
      <c r="BV139" s="215">
        <f t="shared" si="104"/>
        <v>0</v>
      </c>
      <c r="BW139" s="217">
        <f t="shared" si="105"/>
        <v>0</v>
      </c>
      <c r="BX139" s="206">
        <f t="shared" si="106"/>
        <v>0</v>
      </c>
      <c r="BY139" s="206">
        <f t="shared" si="107"/>
        <v>0</v>
      </c>
      <c r="BZ139" s="206">
        <f t="shared" si="108"/>
        <v>0</v>
      </c>
      <c r="CA139" s="206">
        <f t="shared" si="109"/>
        <v>0</v>
      </c>
      <c r="CB139" s="206">
        <f t="shared" si="110"/>
        <v>0</v>
      </c>
      <c r="CC139" s="218">
        <f t="shared" si="111"/>
        <v>0</v>
      </c>
      <c r="CD139" s="216" t="e">
        <f t="shared" si="112"/>
        <v>#VALUE!</v>
      </c>
      <c r="CE139" s="94" t="e">
        <f t="shared" si="113"/>
        <v>#VALUE!</v>
      </c>
      <c r="CF139" s="94" t="e">
        <f t="shared" si="114"/>
        <v>#VALUE!</v>
      </c>
      <c r="CG139" s="95" t="e">
        <f t="shared" si="115"/>
        <v>#VALUE!</v>
      </c>
      <c r="CH139" s="95" t="e">
        <f t="shared" si="138"/>
        <v>#VALUE!</v>
      </c>
      <c r="CI139" s="95" t="b">
        <f t="shared" si="141"/>
        <v>0</v>
      </c>
      <c r="CJ139" s="76" t="str">
        <f t="shared" si="116"/>
        <v/>
      </c>
      <c r="CK139" s="94" t="e" cm="1">
        <f t="array" aca="1" ref="CK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CL139" s="94" t="str">
        <f t="shared" si="117"/>
        <v/>
      </c>
      <c r="CM139" s="96" t="b">
        <f t="shared" si="118"/>
        <v>0</v>
      </c>
      <c r="CN139" s="130" t="b">
        <f>IFERROR(MATCH(D139,'Avtal för korttidsarbete'!$G$13:$G$1012,0),TRUE)</f>
        <v>1</v>
      </c>
      <c r="CO139" s="130" t="b">
        <f t="shared" si="119"/>
        <v>0</v>
      </c>
      <c r="CP139" s="131" t="str" cm="1">
        <f t="array" ref="CP139">IF(CN139=TRUE,"x",INDEX('Avtal för korttidsarbete'!$E$13:$E$1012,$CN139))</f>
        <v>x</v>
      </c>
      <c r="CQ139" s="131" t="str" cm="1">
        <f t="array" ref="CQ139">IF(CN139=TRUE,"x",INDEX('Avtal för korttidsarbete'!$F$13:$F$1012,$CN139))</f>
        <v>x</v>
      </c>
      <c r="CR139" s="130" t="b">
        <f t="shared" si="120"/>
        <v>0</v>
      </c>
      <c r="CS139" s="165">
        <f t="shared" si="139"/>
        <v>0</v>
      </c>
      <c r="CT139" s="165">
        <f t="shared" si="140"/>
        <v>0</v>
      </c>
      <c r="CU139" s="130" t="b">
        <f t="shared" si="121"/>
        <v>0</v>
      </c>
      <c r="CV139" s="131">
        <f t="shared" si="122"/>
        <v>0</v>
      </c>
      <c r="CW139" s="165">
        <f t="shared" si="123"/>
        <v>0</v>
      </c>
      <c r="CX139" s="186" t="b">
        <f>IFERROR(INDEX('Avtal för korttidsarbete'!R:R,MATCH(D139,'Avtal för korttidsarbete'!$G:$G,0)),TRUE)</f>
        <v>1</v>
      </c>
      <c r="CY139" s="165" t="str">
        <f>IF(CX139,"-",INDEX('Avtal för korttidsarbete'!$D:$D,MATCH(D139,'Avtal för korttidsarbete'!$G:$G,0)))</f>
        <v>-</v>
      </c>
      <c r="CZ139" s="131" t="b">
        <f>IFERROR(G139&gt;INDEX(Uppsägningar!E:E,MATCH(C139,Uppsägningar!C:C,0)),FALSE)</f>
        <v>0</v>
      </c>
    </row>
    <row r="140" spans="1:104" s="30" customFormat="1" x14ac:dyDescent="0.25">
      <c r="A140" s="19">
        <v>125</v>
      </c>
      <c r="B140" s="20"/>
      <c r="C140" s="189"/>
      <c r="D140" s="69"/>
      <c r="E140" s="171">
        <f>IFERROR(INDEX(Admin!$C$7:$C$10,MATCH(CY140,TblNivåValTExt,0)),0)</f>
        <v>0</v>
      </c>
      <c r="F140" s="1"/>
      <c r="G140" s="1"/>
      <c r="H140" s="90"/>
      <c r="I140" s="91"/>
      <c r="J140" s="91"/>
      <c r="K140" s="91"/>
      <c r="L140" s="91"/>
      <c r="M140" s="91"/>
      <c r="N140" s="91"/>
      <c r="O140" s="91"/>
      <c r="P140" s="91"/>
      <c r="Q140" s="91"/>
      <c r="R140" s="91"/>
      <c r="S140" s="91"/>
      <c r="T140" s="91"/>
      <c r="U140" s="91"/>
      <c r="V140" s="91"/>
      <c r="W140" s="225">
        <f t="shared" si="78"/>
        <v>0</v>
      </c>
      <c r="X140" s="134" t="str">
        <f t="shared" si="124"/>
        <v/>
      </c>
      <c r="Y140" s="92" t="b">
        <f t="shared" si="79"/>
        <v>0</v>
      </c>
      <c r="Z140" s="92" t="str">
        <f t="shared" si="125"/>
        <v/>
      </c>
      <c r="AA140" s="92" t="b">
        <f t="shared" si="126"/>
        <v>0</v>
      </c>
      <c r="AB140" s="92" t="str">
        <f t="shared" si="127"/>
        <v/>
      </c>
      <c r="AC140" s="13" t="b">
        <f t="shared" si="80"/>
        <v>0</v>
      </c>
      <c r="AD140" s="92" t="str">
        <f t="shared" si="128"/>
        <v/>
      </c>
      <c r="AE140" s="13" t="b">
        <f t="shared" si="129"/>
        <v>0</v>
      </c>
      <c r="AF140" s="92" t="str">
        <f t="shared" si="130"/>
        <v/>
      </c>
      <c r="AG140" s="13" t="b">
        <f t="shared" si="81"/>
        <v>0</v>
      </c>
      <c r="AH140" s="92" t="str">
        <f t="shared" si="131"/>
        <v/>
      </c>
      <c r="AI140" s="35" t="b">
        <f t="shared" si="82"/>
        <v>0</v>
      </c>
      <c r="AJ140" s="92" t="str">
        <f t="shared" si="132"/>
        <v/>
      </c>
      <c r="AK140" s="35" t="b">
        <f t="shared" si="83"/>
        <v>0</v>
      </c>
      <c r="AL140" s="92" t="str">
        <f t="shared" si="84"/>
        <v/>
      </c>
      <c r="AM140" s="35" t="b">
        <f t="shared" si="85"/>
        <v>0</v>
      </c>
      <c r="AN140" s="92" t="str">
        <f t="shared" si="86"/>
        <v/>
      </c>
      <c r="AO140" s="13" t="b">
        <f t="shared" si="87"/>
        <v>0</v>
      </c>
      <c r="AP140" s="92" t="str">
        <f t="shared" si="88"/>
        <v/>
      </c>
      <c r="AQ140" s="14">
        <f t="shared" si="89"/>
        <v>0</v>
      </c>
      <c r="AR140" s="14">
        <f t="shared" si="90"/>
        <v>0</v>
      </c>
      <c r="AS140" s="16">
        <f t="shared" si="153"/>
        <v>0</v>
      </c>
      <c r="AT140" s="16">
        <f t="shared" si="153"/>
        <v>0</v>
      </c>
      <c r="AU140" s="16">
        <f t="shared" si="153"/>
        <v>0</v>
      </c>
      <c r="AV140" s="16">
        <f t="shared" si="153"/>
        <v>0</v>
      </c>
      <c r="AW140" s="16">
        <f t="shared" si="153"/>
        <v>0</v>
      </c>
      <c r="AX140" s="16">
        <f t="shared" si="153"/>
        <v>0</v>
      </c>
      <c r="AY140" s="16">
        <f t="shared" si="153"/>
        <v>0</v>
      </c>
      <c r="AZ140" s="16"/>
      <c r="BA140" s="16"/>
      <c r="BB140" s="93">
        <f t="shared" si="133"/>
        <v>0</v>
      </c>
      <c r="BC140" s="93">
        <f t="shared" si="134"/>
        <v>0</v>
      </c>
      <c r="BD140" s="93">
        <f t="shared" si="135"/>
        <v>0</v>
      </c>
      <c r="BE140" s="158">
        <f t="shared" si="136"/>
        <v>0</v>
      </c>
      <c r="BF140" s="159">
        <f t="shared" si="137"/>
        <v>0</v>
      </c>
      <c r="BG140" s="159">
        <f t="shared" si="91"/>
        <v>0</v>
      </c>
      <c r="BH140" s="159">
        <f t="shared" si="92"/>
        <v>0</v>
      </c>
      <c r="BI140" s="159">
        <f t="shared" si="93"/>
        <v>0</v>
      </c>
      <c r="BJ140" s="159">
        <f t="shared" si="94"/>
        <v>0</v>
      </c>
      <c r="BK140" s="159">
        <f t="shared" si="95"/>
        <v>0</v>
      </c>
      <c r="BL140" s="159">
        <f t="shared" si="96"/>
        <v>0</v>
      </c>
      <c r="BM140" s="159">
        <f t="shared" si="152"/>
        <v>0</v>
      </c>
      <c r="BN140" s="159">
        <f t="shared" si="143"/>
        <v>0</v>
      </c>
      <c r="BO140" s="205" t="b">
        <f t="shared" si="97"/>
        <v>0</v>
      </c>
      <c r="BP140" s="214">
        <f t="shared" si="98"/>
        <v>0</v>
      </c>
      <c r="BQ140" s="160">
        <f t="shared" si="99"/>
        <v>0</v>
      </c>
      <c r="BR140" s="160">
        <f t="shared" si="100"/>
        <v>0</v>
      </c>
      <c r="BS140" s="160">
        <f t="shared" si="101"/>
        <v>0</v>
      </c>
      <c r="BT140" s="160">
        <f t="shared" si="102"/>
        <v>0</v>
      </c>
      <c r="BU140" s="160">
        <f t="shared" si="103"/>
        <v>0</v>
      </c>
      <c r="BV140" s="215">
        <f t="shared" si="104"/>
        <v>0</v>
      </c>
      <c r="BW140" s="217">
        <f t="shared" si="105"/>
        <v>0</v>
      </c>
      <c r="BX140" s="206">
        <f t="shared" si="106"/>
        <v>0</v>
      </c>
      <c r="BY140" s="206">
        <f t="shared" si="107"/>
        <v>0</v>
      </c>
      <c r="BZ140" s="206">
        <f t="shared" si="108"/>
        <v>0</v>
      </c>
      <c r="CA140" s="206">
        <f t="shared" si="109"/>
        <v>0</v>
      </c>
      <c r="CB140" s="206">
        <f t="shared" si="110"/>
        <v>0</v>
      </c>
      <c r="CC140" s="218">
        <f t="shared" si="111"/>
        <v>0</v>
      </c>
      <c r="CD140" s="216" t="e">
        <f t="shared" si="112"/>
        <v>#VALUE!</v>
      </c>
      <c r="CE140" s="94" t="e">
        <f t="shared" si="113"/>
        <v>#VALUE!</v>
      </c>
      <c r="CF140" s="94" t="e">
        <f t="shared" si="114"/>
        <v>#VALUE!</v>
      </c>
      <c r="CG140" s="95" t="e">
        <f t="shared" si="115"/>
        <v>#VALUE!</v>
      </c>
      <c r="CH140" s="95" t="e">
        <f t="shared" si="138"/>
        <v>#VALUE!</v>
      </c>
      <c r="CI140" s="95" t="b">
        <f t="shared" si="141"/>
        <v>0</v>
      </c>
      <c r="CJ140" s="76" t="str">
        <f t="shared" si="116"/>
        <v/>
      </c>
      <c r="CK140" s="94" t="e" cm="1">
        <f t="array" aca="1" ref="CK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CL140" s="94" t="str">
        <f t="shared" si="117"/>
        <v/>
      </c>
      <c r="CM140" s="96" t="b">
        <f t="shared" si="118"/>
        <v>0</v>
      </c>
      <c r="CN140" s="130" t="b">
        <f>IFERROR(MATCH(D140,'Avtal för korttidsarbete'!$G$13:$G$1012,0),TRUE)</f>
        <v>1</v>
      </c>
      <c r="CO140" s="130" t="b">
        <f t="shared" si="119"/>
        <v>0</v>
      </c>
      <c r="CP140" s="131" t="str" cm="1">
        <f t="array" ref="CP140">IF(CN140=TRUE,"x",INDEX('Avtal för korttidsarbete'!$E$13:$E$1012,$CN140))</f>
        <v>x</v>
      </c>
      <c r="CQ140" s="131" t="str" cm="1">
        <f t="array" ref="CQ140">IF(CN140=TRUE,"x",INDEX('Avtal för korttidsarbete'!$F$13:$F$1012,$CN140))</f>
        <v>x</v>
      </c>
      <c r="CR140" s="130" t="b">
        <f t="shared" si="120"/>
        <v>0</v>
      </c>
      <c r="CS140" s="165">
        <f t="shared" si="139"/>
        <v>0</v>
      </c>
      <c r="CT140" s="165">
        <f t="shared" si="140"/>
        <v>0</v>
      </c>
      <c r="CU140" s="130" t="b">
        <f t="shared" si="121"/>
        <v>0</v>
      </c>
      <c r="CV140" s="131">
        <f t="shared" si="122"/>
        <v>0</v>
      </c>
      <c r="CW140" s="165">
        <f t="shared" si="123"/>
        <v>0</v>
      </c>
      <c r="CX140" s="186" t="b">
        <f>IFERROR(INDEX('Avtal för korttidsarbete'!R:R,MATCH(D140,'Avtal för korttidsarbete'!$G:$G,0)),TRUE)</f>
        <v>1</v>
      </c>
      <c r="CY140" s="165" t="str">
        <f>IF(CX140,"-",INDEX('Avtal för korttidsarbete'!$D:$D,MATCH(D140,'Avtal för korttidsarbete'!$G:$G,0)))</f>
        <v>-</v>
      </c>
      <c r="CZ140" s="131" t="b">
        <f>IFERROR(G140&gt;INDEX(Uppsägningar!E:E,MATCH(C140,Uppsägningar!C:C,0)),FALSE)</f>
        <v>0</v>
      </c>
    </row>
    <row r="141" spans="1:104" s="30" customFormat="1" x14ac:dyDescent="0.25">
      <c r="A141" s="19">
        <v>126</v>
      </c>
      <c r="B141" s="20"/>
      <c r="C141" s="189"/>
      <c r="D141" s="69"/>
      <c r="E141" s="171">
        <f>IFERROR(INDEX(Admin!$C$7:$C$10,MATCH(CY141,TblNivåValTExt,0)),0)</f>
        <v>0</v>
      </c>
      <c r="F141" s="1"/>
      <c r="G141" s="1"/>
      <c r="H141" s="90"/>
      <c r="I141" s="91"/>
      <c r="J141" s="91"/>
      <c r="K141" s="91"/>
      <c r="L141" s="91"/>
      <c r="M141" s="91"/>
      <c r="N141" s="91"/>
      <c r="O141" s="91"/>
      <c r="P141" s="91"/>
      <c r="Q141" s="91"/>
      <c r="R141" s="91"/>
      <c r="S141" s="91"/>
      <c r="T141" s="91"/>
      <c r="U141" s="91"/>
      <c r="V141" s="91"/>
      <c r="W141" s="225">
        <f t="shared" si="78"/>
        <v>0</v>
      </c>
      <c r="X141" s="134" t="str">
        <f t="shared" si="124"/>
        <v/>
      </c>
      <c r="Y141" s="92" t="b">
        <f t="shared" si="79"/>
        <v>0</v>
      </c>
      <c r="Z141" s="92" t="str">
        <f t="shared" si="125"/>
        <v/>
      </c>
      <c r="AA141" s="92" t="b">
        <f t="shared" si="126"/>
        <v>0</v>
      </c>
      <c r="AB141" s="92" t="str">
        <f t="shared" si="127"/>
        <v/>
      </c>
      <c r="AC141" s="13" t="b">
        <f t="shared" si="80"/>
        <v>0</v>
      </c>
      <c r="AD141" s="92" t="str">
        <f t="shared" si="128"/>
        <v/>
      </c>
      <c r="AE141" s="13" t="b">
        <f t="shared" si="129"/>
        <v>0</v>
      </c>
      <c r="AF141" s="92" t="str">
        <f t="shared" si="130"/>
        <v/>
      </c>
      <c r="AG141" s="13" t="b">
        <f t="shared" si="81"/>
        <v>0</v>
      </c>
      <c r="AH141" s="92" t="str">
        <f t="shared" si="131"/>
        <v/>
      </c>
      <c r="AI141" s="35" t="b">
        <f t="shared" si="82"/>
        <v>0</v>
      </c>
      <c r="AJ141" s="92" t="str">
        <f t="shared" si="132"/>
        <v/>
      </c>
      <c r="AK141" s="35" t="b">
        <f t="shared" si="83"/>
        <v>0</v>
      </c>
      <c r="AL141" s="92" t="str">
        <f t="shared" si="84"/>
        <v/>
      </c>
      <c r="AM141" s="35" t="b">
        <f t="shared" si="85"/>
        <v>0</v>
      </c>
      <c r="AN141" s="92" t="str">
        <f t="shared" si="86"/>
        <v/>
      </c>
      <c r="AO141" s="13" t="b">
        <f t="shared" si="87"/>
        <v>0</v>
      </c>
      <c r="AP141" s="92" t="str">
        <f t="shared" si="88"/>
        <v/>
      </c>
      <c r="AQ141" s="14">
        <f t="shared" si="89"/>
        <v>0</v>
      </c>
      <c r="AR141" s="14">
        <f t="shared" si="90"/>
        <v>0</v>
      </c>
      <c r="AS141" s="16">
        <f t="shared" si="153"/>
        <v>0</v>
      </c>
      <c r="AT141" s="16">
        <f t="shared" si="153"/>
        <v>0</v>
      </c>
      <c r="AU141" s="16">
        <f t="shared" si="153"/>
        <v>0</v>
      </c>
      <c r="AV141" s="16">
        <f t="shared" si="153"/>
        <v>0</v>
      </c>
      <c r="AW141" s="16">
        <f t="shared" si="153"/>
        <v>0</v>
      </c>
      <c r="AX141" s="16">
        <f t="shared" si="153"/>
        <v>0</v>
      </c>
      <c r="AY141" s="16">
        <f t="shared" si="153"/>
        <v>0</v>
      </c>
      <c r="AZ141" s="16"/>
      <c r="BA141" s="16"/>
      <c r="BB141" s="93">
        <f t="shared" si="133"/>
        <v>0</v>
      </c>
      <c r="BC141" s="93">
        <f t="shared" si="134"/>
        <v>0</v>
      </c>
      <c r="BD141" s="93">
        <f t="shared" si="135"/>
        <v>0</v>
      </c>
      <c r="BE141" s="158">
        <f t="shared" si="136"/>
        <v>0</v>
      </c>
      <c r="BF141" s="159">
        <f t="shared" si="137"/>
        <v>0</v>
      </c>
      <c r="BG141" s="159">
        <f t="shared" si="91"/>
        <v>0</v>
      </c>
      <c r="BH141" s="159">
        <f t="shared" si="92"/>
        <v>0</v>
      </c>
      <c r="BI141" s="159">
        <f t="shared" si="93"/>
        <v>0</v>
      </c>
      <c r="BJ141" s="159">
        <f t="shared" si="94"/>
        <v>0</v>
      </c>
      <c r="BK141" s="159">
        <f t="shared" si="95"/>
        <v>0</v>
      </c>
      <c r="BL141" s="159">
        <f t="shared" si="96"/>
        <v>0</v>
      </c>
      <c r="BM141" s="159">
        <f t="shared" si="152"/>
        <v>0</v>
      </c>
      <c r="BN141" s="159">
        <f t="shared" si="143"/>
        <v>0</v>
      </c>
      <c r="BO141" s="205" t="b">
        <f t="shared" si="97"/>
        <v>0</v>
      </c>
      <c r="BP141" s="214">
        <f t="shared" si="98"/>
        <v>0</v>
      </c>
      <c r="BQ141" s="160">
        <f t="shared" si="99"/>
        <v>0</v>
      </c>
      <c r="BR141" s="160">
        <f t="shared" si="100"/>
        <v>0</v>
      </c>
      <c r="BS141" s="160">
        <f t="shared" si="101"/>
        <v>0</v>
      </c>
      <c r="BT141" s="160">
        <f t="shared" si="102"/>
        <v>0</v>
      </c>
      <c r="BU141" s="160">
        <f t="shared" si="103"/>
        <v>0</v>
      </c>
      <c r="BV141" s="215">
        <f t="shared" si="104"/>
        <v>0</v>
      </c>
      <c r="BW141" s="217">
        <f t="shared" si="105"/>
        <v>0</v>
      </c>
      <c r="BX141" s="206">
        <f t="shared" si="106"/>
        <v>0</v>
      </c>
      <c r="BY141" s="206">
        <f t="shared" si="107"/>
        <v>0</v>
      </c>
      <c r="BZ141" s="206">
        <f t="shared" si="108"/>
        <v>0</v>
      </c>
      <c r="CA141" s="206">
        <f t="shared" si="109"/>
        <v>0</v>
      </c>
      <c r="CB141" s="206">
        <f t="shared" si="110"/>
        <v>0</v>
      </c>
      <c r="CC141" s="218">
        <f t="shared" si="111"/>
        <v>0</v>
      </c>
      <c r="CD141" s="216" t="e">
        <f t="shared" si="112"/>
        <v>#VALUE!</v>
      </c>
      <c r="CE141" s="94" t="e">
        <f t="shared" si="113"/>
        <v>#VALUE!</v>
      </c>
      <c r="CF141" s="94" t="e">
        <f t="shared" si="114"/>
        <v>#VALUE!</v>
      </c>
      <c r="CG141" s="95" t="e">
        <f t="shared" si="115"/>
        <v>#VALUE!</v>
      </c>
      <c r="CH141" s="95" t="e">
        <f t="shared" si="138"/>
        <v>#VALUE!</v>
      </c>
      <c r="CI141" s="95" t="b">
        <f t="shared" si="141"/>
        <v>0</v>
      </c>
      <c r="CJ141" s="76" t="str">
        <f t="shared" si="116"/>
        <v/>
      </c>
      <c r="CK141" s="94" t="e" cm="1">
        <f t="array" aca="1" ref="CK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CL141" s="94" t="str">
        <f t="shared" si="117"/>
        <v/>
      </c>
      <c r="CM141" s="96" t="b">
        <f t="shared" si="118"/>
        <v>0</v>
      </c>
      <c r="CN141" s="130" t="b">
        <f>IFERROR(MATCH(D141,'Avtal för korttidsarbete'!$G$13:$G$1012,0),TRUE)</f>
        <v>1</v>
      </c>
      <c r="CO141" s="130" t="b">
        <f t="shared" si="119"/>
        <v>0</v>
      </c>
      <c r="CP141" s="131" t="str" cm="1">
        <f t="array" ref="CP141">IF(CN141=TRUE,"x",INDEX('Avtal för korttidsarbete'!$E$13:$E$1012,$CN141))</f>
        <v>x</v>
      </c>
      <c r="CQ141" s="131" t="str" cm="1">
        <f t="array" ref="CQ141">IF(CN141=TRUE,"x",INDEX('Avtal för korttidsarbete'!$F$13:$F$1012,$CN141))</f>
        <v>x</v>
      </c>
      <c r="CR141" s="130" t="b">
        <f t="shared" si="120"/>
        <v>0</v>
      </c>
      <c r="CS141" s="165">
        <f t="shared" si="139"/>
        <v>0</v>
      </c>
      <c r="CT141" s="165">
        <f t="shared" si="140"/>
        <v>0</v>
      </c>
      <c r="CU141" s="130" t="b">
        <f t="shared" si="121"/>
        <v>0</v>
      </c>
      <c r="CV141" s="131">
        <f t="shared" si="122"/>
        <v>0</v>
      </c>
      <c r="CW141" s="165">
        <f t="shared" si="123"/>
        <v>0</v>
      </c>
      <c r="CX141" s="186" t="b">
        <f>IFERROR(INDEX('Avtal för korttidsarbete'!R:R,MATCH(D141,'Avtal för korttidsarbete'!$G:$G,0)),TRUE)</f>
        <v>1</v>
      </c>
      <c r="CY141" s="165" t="str">
        <f>IF(CX141,"-",INDEX('Avtal för korttidsarbete'!$D:$D,MATCH(D141,'Avtal för korttidsarbete'!$G:$G,0)))</f>
        <v>-</v>
      </c>
      <c r="CZ141" s="131" t="b">
        <f>IFERROR(G141&gt;INDEX(Uppsägningar!E:E,MATCH(C141,Uppsägningar!C:C,0)),FALSE)</f>
        <v>0</v>
      </c>
    </row>
    <row r="142" spans="1:104" s="30" customFormat="1" x14ac:dyDescent="0.25">
      <c r="A142" s="19">
        <v>127</v>
      </c>
      <c r="B142" s="20"/>
      <c r="C142" s="189"/>
      <c r="D142" s="69"/>
      <c r="E142" s="171">
        <f>IFERROR(INDEX(Admin!$C$7:$C$10,MATCH(CY142,TblNivåValTExt,0)),0)</f>
        <v>0</v>
      </c>
      <c r="F142" s="1"/>
      <c r="G142" s="1"/>
      <c r="H142" s="90"/>
      <c r="I142" s="91"/>
      <c r="J142" s="91"/>
      <c r="K142" s="91"/>
      <c r="L142" s="91"/>
      <c r="M142" s="91"/>
      <c r="N142" s="91"/>
      <c r="O142" s="91"/>
      <c r="P142" s="91"/>
      <c r="Q142" s="91"/>
      <c r="R142" s="91"/>
      <c r="S142" s="91"/>
      <c r="T142" s="91"/>
      <c r="U142" s="91"/>
      <c r="V142" s="91"/>
      <c r="W142" s="225">
        <f t="shared" si="78"/>
        <v>0</v>
      </c>
      <c r="X142" s="134" t="str">
        <f t="shared" si="124"/>
        <v/>
      </c>
      <c r="Y142" s="92" t="b">
        <f t="shared" si="79"/>
        <v>0</v>
      </c>
      <c r="Z142" s="92" t="str">
        <f t="shared" si="125"/>
        <v/>
      </c>
      <c r="AA142" s="92" t="b">
        <f t="shared" si="126"/>
        <v>0</v>
      </c>
      <c r="AB142" s="92" t="str">
        <f t="shared" si="127"/>
        <v/>
      </c>
      <c r="AC142" s="13" t="b">
        <f t="shared" si="80"/>
        <v>0</v>
      </c>
      <c r="AD142" s="92" t="str">
        <f t="shared" si="128"/>
        <v/>
      </c>
      <c r="AE142" s="13" t="b">
        <f t="shared" si="129"/>
        <v>0</v>
      </c>
      <c r="AF142" s="92" t="str">
        <f t="shared" si="130"/>
        <v/>
      </c>
      <c r="AG142" s="13" t="b">
        <f t="shared" si="81"/>
        <v>0</v>
      </c>
      <c r="AH142" s="92" t="str">
        <f t="shared" si="131"/>
        <v/>
      </c>
      <c r="AI142" s="35" t="b">
        <f t="shared" si="82"/>
        <v>0</v>
      </c>
      <c r="AJ142" s="92" t="str">
        <f t="shared" si="132"/>
        <v/>
      </c>
      <c r="AK142" s="35" t="b">
        <f t="shared" si="83"/>
        <v>0</v>
      </c>
      <c r="AL142" s="92" t="str">
        <f t="shared" si="84"/>
        <v/>
      </c>
      <c r="AM142" s="35" t="b">
        <f t="shared" si="85"/>
        <v>0</v>
      </c>
      <c r="AN142" s="92" t="str">
        <f t="shared" si="86"/>
        <v/>
      </c>
      <c r="AO142" s="13" t="b">
        <f t="shared" si="87"/>
        <v>0</v>
      </c>
      <c r="AP142" s="92" t="str">
        <f t="shared" si="88"/>
        <v/>
      </c>
      <c r="AQ142" s="14">
        <f t="shared" si="89"/>
        <v>0</v>
      </c>
      <c r="AR142" s="14">
        <f t="shared" si="90"/>
        <v>0</v>
      </c>
      <c r="AS142" s="16">
        <f t="shared" si="153"/>
        <v>0</v>
      </c>
      <c r="AT142" s="16">
        <f t="shared" si="153"/>
        <v>0</v>
      </c>
      <c r="AU142" s="16">
        <f t="shared" si="153"/>
        <v>0</v>
      </c>
      <c r="AV142" s="16">
        <f t="shared" si="153"/>
        <v>0</v>
      </c>
      <c r="AW142" s="16">
        <f t="shared" si="153"/>
        <v>0</v>
      </c>
      <c r="AX142" s="16">
        <f t="shared" si="153"/>
        <v>0</v>
      </c>
      <c r="AY142" s="16">
        <f t="shared" si="153"/>
        <v>0</v>
      </c>
      <c r="AZ142" s="16"/>
      <c r="BA142" s="16"/>
      <c r="BB142" s="93">
        <f t="shared" si="133"/>
        <v>0</v>
      </c>
      <c r="BC142" s="93">
        <f t="shared" si="134"/>
        <v>0</v>
      </c>
      <c r="BD142" s="93">
        <f t="shared" si="135"/>
        <v>0</v>
      </c>
      <c r="BE142" s="158">
        <f t="shared" si="136"/>
        <v>0</v>
      </c>
      <c r="BF142" s="159">
        <f t="shared" si="137"/>
        <v>0</v>
      </c>
      <c r="BG142" s="159">
        <f t="shared" si="91"/>
        <v>0</v>
      </c>
      <c r="BH142" s="159">
        <f t="shared" si="92"/>
        <v>0</v>
      </c>
      <c r="BI142" s="159">
        <f t="shared" si="93"/>
        <v>0</v>
      </c>
      <c r="BJ142" s="159">
        <f t="shared" si="94"/>
        <v>0</v>
      </c>
      <c r="BK142" s="159">
        <f t="shared" si="95"/>
        <v>0</v>
      </c>
      <c r="BL142" s="159">
        <f t="shared" si="96"/>
        <v>0</v>
      </c>
      <c r="BM142" s="159">
        <f t="shared" si="152"/>
        <v>0</v>
      </c>
      <c r="BN142" s="159">
        <f t="shared" si="143"/>
        <v>0</v>
      </c>
      <c r="BO142" s="205" t="b">
        <f t="shared" si="97"/>
        <v>0</v>
      </c>
      <c r="BP142" s="214">
        <f t="shared" si="98"/>
        <v>0</v>
      </c>
      <c r="BQ142" s="160">
        <f t="shared" si="99"/>
        <v>0</v>
      </c>
      <c r="BR142" s="160">
        <f t="shared" si="100"/>
        <v>0</v>
      </c>
      <c r="BS142" s="160">
        <f t="shared" si="101"/>
        <v>0</v>
      </c>
      <c r="BT142" s="160">
        <f t="shared" si="102"/>
        <v>0</v>
      </c>
      <c r="BU142" s="160">
        <f t="shared" si="103"/>
        <v>0</v>
      </c>
      <c r="BV142" s="215">
        <f t="shared" si="104"/>
        <v>0</v>
      </c>
      <c r="BW142" s="217">
        <f t="shared" si="105"/>
        <v>0</v>
      </c>
      <c r="BX142" s="206">
        <f t="shared" si="106"/>
        <v>0</v>
      </c>
      <c r="BY142" s="206">
        <f t="shared" si="107"/>
        <v>0</v>
      </c>
      <c r="BZ142" s="206">
        <f t="shared" si="108"/>
        <v>0</v>
      </c>
      <c r="CA142" s="206">
        <f t="shared" si="109"/>
        <v>0</v>
      </c>
      <c r="CB142" s="206">
        <f t="shared" si="110"/>
        <v>0</v>
      </c>
      <c r="CC142" s="218">
        <f t="shared" si="111"/>
        <v>0</v>
      </c>
      <c r="CD142" s="216" t="e">
        <f t="shared" si="112"/>
        <v>#VALUE!</v>
      </c>
      <c r="CE142" s="94" t="e">
        <f t="shared" si="113"/>
        <v>#VALUE!</v>
      </c>
      <c r="CF142" s="94" t="e">
        <f t="shared" si="114"/>
        <v>#VALUE!</v>
      </c>
      <c r="CG142" s="95" t="e">
        <f t="shared" si="115"/>
        <v>#VALUE!</v>
      </c>
      <c r="CH142" s="95" t="e">
        <f t="shared" si="138"/>
        <v>#VALUE!</v>
      </c>
      <c r="CI142" s="95" t="b">
        <f t="shared" si="141"/>
        <v>0</v>
      </c>
      <c r="CJ142" s="76" t="str">
        <f t="shared" si="116"/>
        <v/>
      </c>
      <c r="CK142" s="94" t="e" cm="1">
        <f t="array" aca="1" ref="CK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CL142" s="94" t="str">
        <f t="shared" si="117"/>
        <v/>
      </c>
      <c r="CM142" s="96" t="b">
        <f t="shared" si="118"/>
        <v>0</v>
      </c>
      <c r="CN142" s="130" t="b">
        <f>IFERROR(MATCH(D142,'Avtal för korttidsarbete'!$G$13:$G$1012,0),TRUE)</f>
        <v>1</v>
      </c>
      <c r="CO142" s="130" t="b">
        <f t="shared" si="119"/>
        <v>0</v>
      </c>
      <c r="CP142" s="131" t="str" cm="1">
        <f t="array" ref="CP142">IF(CN142=TRUE,"x",INDEX('Avtal för korttidsarbete'!$E$13:$E$1012,$CN142))</f>
        <v>x</v>
      </c>
      <c r="CQ142" s="131" t="str" cm="1">
        <f t="array" ref="CQ142">IF(CN142=TRUE,"x",INDEX('Avtal för korttidsarbete'!$F$13:$F$1012,$CN142))</f>
        <v>x</v>
      </c>
      <c r="CR142" s="130" t="b">
        <f t="shared" si="120"/>
        <v>0</v>
      </c>
      <c r="CS142" s="165">
        <f t="shared" si="139"/>
        <v>0</v>
      </c>
      <c r="CT142" s="165">
        <f t="shared" si="140"/>
        <v>0</v>
      </c>
      <c r="CU142" s="130" t="b">
        <f t="shared" si="121"/>
        <v>0</v>
      </c>
      <c r="CV142" s="131">
        <f t="shared" si="122"/>
        <v>0</v>
      </c>
      <c r="CW142" s="165">
        <f t="shared" si="123"/>
        <v>0</v>
      </c>
      <c r="CX142" s="186" t="b">
        <f>IFERROR(INDEX('Avtal för korttidsarbete'!R:R,MATCH(D142,'Avtal för korttidsarbete'!$G:$G,0)),TRUE)</f>
        <v>1</v>
      </c>
      <c r="CY142" s="165" t="str">
        <f>IF(CX142,"-",INDEX('Avtal för korttidsarbete'!$D:$D,MATCH(D142,'Avtal för korttidsarbete'!$G:$G,0)))</f>
        <v>-</v>
      </c>
      <c r="CZ142" s="131" t="b">
        <f>IFERROR(G142&gt;INDEX(Uppsägningar!E:E,MATCH(C142,Uppsägningar!C:C,0)),FALSE)</f>
        <v>0</v>
      </c>
    </row>
    <row r="143" spans="1:104" s="30" customFormat="1" x14ac:dyDescent="0.25">
      <c r="A143" s="19">
        <v>128</v>
      </c>
      <c r="B143" s="20"/>
      <c r="C143" s="189"/>
      <c r="D143" s="69"/>
      <c r="E143" s="171">
        <f>IFERROR(INDEX(Admin!$C$7:$C$10,MATCH(CY143,TblNivåValTExt,0)),0)</f>
        <v>0</v>
      </c>
      <c r="F143" s="1"/>
      <c r="G143" s="1"/>
      <c r="H143" s="90"/>
      <c r="I143" s="91"/>
      <c r="J143" s="91"/>
      <c r="K143" s="91"/>
      <c r="L143" s="91"/>
      <c r="M143" s="91"/>
      <c r="N143" s="91"/>
      <c r="O143" s="91"/>
      <c r="P143" s="91"/>
      <c r="Q143" s="91"/>
      <c r="R143" s="91"/>
      <c r="S143" s="91"/>
      <c r="T143" s="91"/>
      <c r="U143" s="91"/>
      <c r="V143" s="91"/>
      <c r="W143" s="225">
        <f t="shared" si="78"/>
        <v>0</v>
      </c>
      <c r="X143" s="134" t="str">
        <f t="shared" si="124"/>
        <v/>
      </c>
      <c r="Y143" s="92" t="b">
        <f t="shared" si="79"/>
        <v>0</v>
      </c>
      <c r="Z143" s="92" t="str">
        <f t="shared" si="125"/>
        <v/>
      </c>
      <c r="AA143" s="92" t="b">
        <f t="shared" si="126"/>
        <v>0</v>
      </c>
      <c r="AB143" s="92" t="str">
        <f t="shared" si="127"/>
        <v/>
      </c>
      <c r="AC143" s="13" t="b">
        <f t="shared" si="80"/>
        <v>0</v>
      </c>
      <c r="AD143" s="92" t="str">
        <f t="shared" si="128"/>
        <v/>
      </c>
      <c r="AE143" s="13" t="b">
        <f t="shared" si="129"/>
        <v>0</v>
      </c>
      <c r="AF143" s="92" t="str">
        <f t="shared" si="130"/>
        <v/>
      </c>
      <c r="AG143" s="13" t="b">
        <f t="shared" si="81"/>
        <v>0</v>
      </c>
      <c r="AH143" s="92" t="str">
        <f t="shared" si="131"/>
        <v/>
      </c>
      <c r="AI143" s="35" t="b">
        <f t="shared" si="82"/>
        <v>0</v>
      </c>
      <c r="AJ143" s="92" t="str">
        <f t="shared" si="132"/>
        <v/>
      </c>
      <c r="AK143" s="35" t="b">
        <f t="shared" si="83"/>
        <v>0</v>
      </c>
      <c r="AL143" s="92" t="str">
        <f t="shared" si="84"/>
        <v/>
      </c>
      <c r="AM143" s="35" t="b">
        <f t="shared" si="85"/>
        <v>0</v>
      </c>
      <c r="AN143" s="92" t="str">
        <f t="shared" si="86"/>
        <v/>
      </c>
      <c r="AO143" s="13" t="b">
        <f t="shared" si="87"/>
        <v>0</v>
      </c>
      <c r="AP143" s="92" t="str">
        <f t="shared" si="88"/>
        <v/>
      </c>
      <c r="AQ143" s="14">
        <f t="shared" si="89"/>
        <v>0</v>
      </c>
      <c r="AR143" s="14">
        <f t="shared" si="90"/>
        <v>0</v>
      </c>
      <c r="AS143" s="16">
        <f t="shared" si="153"/>
        <v>0</v>
      </c>
      <c r="AT143" s="16">
        <f t="shared" si="153"/>
        <v>0</v>
      </c>
      <c r="AU143" s="16">
        <f t="shared" si="153"/>
        <v>0</v>
      </c>
      <c r="AV143" s="16">
        <f t="shared" si="153"/>
        <v>0</v>
      </c>
      <c r="AW143" s="16">
        <f t="shared" si="153"/>
        <v>0</v>
      </c>
      <c r="AX143" s="16">
        <f t="shared" si="153"/>
        <v>0</v>
      </c>
      <c r="AY143" s="16">
        <f t="shared" si="153"/>
        <v>0</v>
      </c>
      <c r="AZ143" s="16"/>
      <c r="BA143" s="16"/>
      <c r="BB143" s="93">
        <f t="shared" si="133"/>
        <v>0</v>
      </c>
      <c r="BC143" s="93">
        <f t="shared" si="134"/>
        <v>0</v>
      </c>
      <c r="BD143" s="93">
        <f t="shared" si="135"/>
        <v>0</v>
      </c>
      <c r="BE143" s="158">
        <f t="shared" si="136"/>
        <v>0</v>
      </c>
      <c r="BF143" s="159">
        <f t="shared" si="137"/>
        <v>0</v>
      </c>
      <c r="BG143" s="159">
        <f t="shared" si="91"/>
        <v>0</v>
      </c>
      <c r="BH143" s="159">
        <f t="shared" si="92"/>
        <v>0</v>
      </c>
      <c r="BI143" s="159">
        <f t="shared" si="93"/>
        <v>0</v>
      </c>
      <c r="BJ143" s="159">
        <f t="shared" si="94"/>
        <v>0</v>
      </c>
      <c r="BK143" s="159">
        <f t="shared" si="95"/>
        <v>0</v>
      </c>
      <c r="BL143" s="159">
        <f t="shared" si="96"/>
        <v>0</v>
      </c>
      <c r="BM143" s="159">
        <f t="shared" si="152"/>
        <v>0</v>
      </c>
      <c r="BN143" s="159">
        <f t="shared" si="152"/>
        <v>0</v>
      </c>
      <c r="BO143" s="205" t="b">
        <f t="shared" si="97"/>
        <v>0</v>
      </c>
      <c r="BP143" s="214">
        <f t="shared" si="98"/>
        <v>0</v>
      </c>
      <c r="BQ143" s="160">
        <f t="shared" si="99"/>
        <v>0</v>
      </c>
      <c r="BR143" s="160">
        <f t="shared" si="100"/>
        <v>0</v>
      </c>
      <c r="BS143" s="160">
        <f t="shared" si="101"/>
        <v>0</v>
      </c>
      <c r="BT143" s="160">
        <f t="shared" si="102"/>
        <v>0</v>
      </c>
      <c r="BU143" s="160">
        <f t="shared" si="103"/>
        <v>0</v>
      </c>
      <c r="BV143" s="215">
        <f t="shared" si="104"/>
        <v>0</v>
      </c>
      <c r="BW143" s="217">
        <f t="shared" si="105"/>
        <v>0</v>
      </c>
      <c r="BX143" s="206">
        <f t="shared" si="106"/>
        <v>0</v>
      </c>
      <c r="BY143" s="206">
        <f t="shared" si="107"/>
        <v>0</v>
      </c>
      <c r="BZ143" s="206">
        <f t="shared" si="108"/>
        <v>0</v>
      </c>
      <c r="CA143" s="206">
        <f t="shared" si="109"/>
        <v>0</v>
      </c>
      <c r="CB143" s="206">
        <f t="shared" si="110"/>
        <v>0</v>
      </c>
      <c r="CC143" s="218">
        <f t="shared" si="111"/>
        <v>0</v>
      </c>
      <c r="CD143" s="216" t="e">
        <f t="shared" si="112"/>
        <v>#VALUE!</v>
      </c>
      <c r="CE143" s="94" t="e">
        <f t="shared" si="113"/>
        <v>#VALUE!</v>
      </c>
      <c r="CF143" s="94" t="e">
        <f t="shared" si="114"/>
        <v>#VALUE!</v>
      </c>
      <c r="CG143" s="95" t="e">
        <f t="shared" si="115"/>
        <v>#VALUE!</v>
      </c>
      <c r="CH143" s="95" t="e">
        <f t="shared" si="138"/>
        <v>#VALUE!</v>
      </c>
      <c r="CI143" s="95" t="b">
        <f t="shared" si="141"/>
        <v>0</v>
      </c>
      <c r="CJ143" s="76" t="str">
        <f t="shared" si="116"/>
        <v/>
      </c>
      <c r="CK143" s="94" t="e" cm="1">
        <f t="array" aca="1" ref="CK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CL143" s="94" t="str">
        <f t="shared" si="117"/>
        <v/>
      </c>
      <c r="CM143" s="96" t="b">
        <f t="shared" si="118"/>
        <v>0</v>
      </c>
      <c r="CN143" s="130" t="b">
        <f>IFERROR(MATCH(D143,'Avtal för korttidsarbete'!$G$13:$G$1012,0),TRUE)</f>
        <v>1</v>
      </c>
      <c r="CO143" s="130" t="b">
        <f t="shared" si="119"/>
        <v>0</v>
      </c>
      <c r="CP143" s="131" t="str" cm="1">
        <f t="array" ref="CP143">IF(CN143=TRUE,"x",INDEX('Avtal för korttidsarbete'!$E$13:$E$1012,$CN143))</f>
        <v>x</v>
      </c>
      <c r="CQ143" s="131" t="str" cm="1">
        <f t="array" ref="CQ143">IF(CN143=TRUE,"x",INDEX('Avtal för korttidsarbete'!$F$13:$F$1012,$CN143))</f>
        <v>x</v>
      </c>
      <c r="CR143" s="130" t="b">
        <f t="shared" si="120"/>
        <v>0</v>
      </c>
      <c r="CS143" s="165">
        <f t="shared" si="139"/>
        <v>0</v>
      </c>
      <c r="CT143" s="165">
        <f t="shared" si="140"/>
        <v>0</v>
      </c>
      <c r="CU143" s="130" t="b">
        <f t="shared" si="121"/>
        <v>0</v>
      </c>
      <c r="CV143" s="131">
        <f t="shared" si="122"/>
        <v>0</v>
      </c>
      <c r="CW143" s="165">
        <f t="shared" si="123"/>
        <v>0</v>
      </c>
      <c r="CX143" s="186" t="b">
        <f>IFERROR(INDEX('Avtal för korttidsarbete'!R:R,MATCH(D143,'Avtal för korttidsarbete'!$G:$G,0)),TRUE)</f>
        <v>1</v>
      </c>
      <c r="CY143" s="165" t="str">
        <f>IF(CX143,"-",INDEX('Avtal för korttidsarbete'!$D:$D,MATCH(D143,'Avtal för korttidsarbete'!$G:$G,0)))</f>
        <v>-</v>
      </c>
      <c r="CZ143" s="131" t="b">
        <f>IFERROR(G143&gt;INDEX(Uppsägningar!E:E,MATCH(C143,Uppsägningar!C:C,0)),FALSE)</f>
        <v>0</v>
      </c>
    </row>
    <row r="144" spans="1:104" s="30" customFormat="1" x14ac:dyDescent="0.25">
      <c r="A144" s="19">
        <v>129</v>
      </c>
      <c r="B144" s="20"/>
      <c r="C144" s="189"/>
      <c r="D144" s="69"/>
      <c r="E144" s="171">
        <f>IFERROR(INDEX(Admin!$C$7:$C$10,MATCH(CY144,TblNivåValTExt,0)),0)</f>
        <v>0</v>
      </c>
      <c r="F144" s="1"/>
      <c r="G144" s="1"/>
      <c r="H144" s="90"/>
      <c r="I144" s="91"/>
      <c r="J144" s="91"/>
      <c r="K144" s="91"/>
      <c r="L144" s="91"/>
      <c r="M144" s="91"/>
      <c r="N144" s="91"/>
      <c r="O144" s="91"/>
      <c r="P144" s="91"/>
      <c r="Q144" s="91"/>
      <c r="R144" s="91"/>
      <c r="S144" s="91"/>
      <c r="T144" s="91"/>
      <c r="U144" s="91"/>
      <c r="V144" s="91"/>
      <c r="W144" s="225">
        <f t="shared" ref="W144:W207" si="154">IF(BO144,"-",ROUNDUP(SUM(BW144:CC144),0))</f>
        <v>0</v>
      </c>
      <c r="X144" s="134" t="str">
        <f t="shared" si="124"/>
        <v/>
      </c>
      <c r="Y144" s="92" t="b">
        <f t="shared" ref="Y144:Y207" si="155">IF(G144=0,FALSE,G144&lt;F144)</f>
        <v>0</v>
      </c>
      <c r="Z144" s="92" t="str">
        <f t="shared" si="125"/>
        <v/>
      </c>
      <c r="AA144" s="92" t="b">
        <f t="shared" si="126"/>
        <v>0</v>
      </c>
      <c r="AB144" s="92" t="str">
        <f t="shared" si="127"/>
        <v/>
      </c>
      <c r="AC144" s="13" t="b">
        <f t="shared" ref="AC144:AC207" si="156">IF(F144=0,FALSE,CR144)</f>
        <v>0</v>
      </c>
      <c r="AD144" s="92" t="str">
        <f t="shared" si="128"/>
        <v/>
      </c>
      <c r="AE144" s="13" t="b">
        <f t="shared" si="129"/>
        <v>0</v>
      </c>
      <c r="AF144" s="92" t="str">
        <f t="shared" si="130"/>
        <v/>
      </c>
      <c r="AG144" s="13" t="b">
        <f t="shared" ref="AG144:AG207" si="157">CZ144</f>
        <v>0</v>
      </c>
      <c r="AH144" s="92" t="str">
        <f t="shared" si="131"/>
        <v/>
      </c>
      <c r="AI144" s="35" t="b">
        <f t="shared" ref="AI144:AI207" si="158">IF(OR(OR(P144&lt;0,Q144&lt;0,R144&lt;0,S144&lt;0,T144&lt;0,U144&lt;0,V144&lt;0),OR(P144&gt;AS144,Q144&gt;AT144,R144&gt;AU144,S144&gt;AV144,T144&gt;AW144,U144&gt;AX144,V144&gt;AY144)),TRUE,FALSE)</f>
        <v>0</v>
      </c>
      <c r="AJ144" s="92" t="str">
        <f t="shared" si="132"/>
        <v/>
      </c>
      <c r="AK144" s="35" t="b">
        <f t="shared" ref="AK144:AK207" si="159">CM144</f>
        <v>0</v>
      </c>
      <c r="AL144" s="92" t="str">
        <f t="shared" ref="AL144:AL207" si="160">IF(AK144,AL$13,"")</f>
        <v/>
      </c>
      <c r="AM144" s="35" t="b">
        <f t="shared" ref="AM144:AM207" si="161">IF(D144="",IF(AND(B144&lt;&gt;"",C144&lt;&gt;"",F144&lt;&gt;"",G144&lt;&gt;"",H144&lt;&gt;""),CO144,FALSE),CO144)</f>
        <v>0</v>
      </c>
      <c r="AN144" s="92" t="str">
        <f t="shared" ref="AN144:AN207" si="162">IF(AM144,AN$13,"")</f>
        <v/>
      </c>
      <c r="AO144" s="13" t="b">
        <f t="shared" ref="AO144:AO207" si="163">AND(AnsokDatum="",COUNTA(B144:D144,F144:H144)&gt;0)</f>
        <v>0</v>
      </c>
      <c r="AP144" s="92" t="str">
        <f t="shared" ref="AP144:AP207" si="164">IF(AO144,AP$13,"")</f>
        <v/>
      </c>
      <c r="AQ144" s="14">
        <f t="shared" ref="AQ144:AQ207" si="165">IF(F144=0,0,MAX(F144,CS144))</f>
        <v>0</v>
      </c>
      <c r="AR144" s="14">
        <f t="shared" ref="AR144:AR207" si="166">IF(G144=0,0,MIN(G144,CW144))</f>
        <v>0</v>
      </c>
      <c r="AS144" s="16">
        <f t="shared" si="153"/>
        <v>0</v>
      </c>
      <c r="AT144" s="16">
        <f t="shared" si="153"/>
        <v>0</v>
      </c>
      <c r="AU144" s="16">
        <f t="shared" si="153"/>
        <v>0</v>
      </c>
      <c r="AV144" s="16">
        <f t="shared" si="153"/>
        <v>0</v>
      </c>
      <c r="AW144" s="16">
        <f t="shared" si="153"/>
        <v>0</v>
      </c>
      <c r="AX144" s="16">
        <f t="shared" si="153"/>
        <v>0</v>
      </c>
      <c r="AY144" s="16">
        <f t="shared" si="153"/>
        <v>0</v>
      </c>
      <c r="AZ144" s="16"/>
      <c r="BA144" s="16"/>
      <c r="BB144" s="93">
        <f t="shared" si="133"/>
        <v>0</v>
      </c>
      <c r="BC144" s="93">
        <f t="shared" si="134"/>
        <v>0</v>
      </c>
      <c r="BD144" s="93">
        <f t="shared" si="135"/>
        <v>0</v>
      </c>
      <c r="BE144" s="158">
        <f t="shared" si="136"/>
        <v>0</v>
      </c>
      <c r="BF144" s="159">
        <f t="shared" si="137"/>
        <v>0</v>
      </c>
      <c r="BG144" s="159">
        <f t="shared" ref="BG144:BG207" si="167">AT144/BG$11*$BE144</f>
        <v>0</v>
      </c>
      <c r="BH144" s="159">
        <f t="shared" ref="BH144:BH207" si="168">AU144/BH$11*$BE144</f>
        <v>0</v>
      </c>
      <c r="BI144" s="159">
        <f t="shared" ref="BI144:BI207" si="169">AV144/BI$11*$BE144</f>
        <v>0</v>
      </c>
      <c r="BJ144" s="159">
        <f t="shared" ref="BJ144:BJ207" si="170">AW144/BJ$11*$BE144</f>
        <v>0</v>
      </c>
      <c r="BK144" s="159">
        <f t="shared" ref="BK144:BK207" si="171">AX144/BK$11*$BE144</f>
        <v>0</v>
      </c>
      <c r="BL144" s="159">
        <f t="shared" ref="BL144:BL207" si="172">AY144/BL$11*$BE144</f>
        <v>0</v>
      </c>
      <c r="BM144" s="159">
        <f t="shared" si="152"/>
        <v>0</v>
      </c>
      <c r="BN144" s="159">
        <f t="shared" si="152"/>
        <v>0</v>
      </c>
      <c r="BO144" s="205" t="b">
        <f t="shared" ref="BO144:BO207" si="173">OR(H144&lt;0,Y144,AA144,AC144,AG144,AI144,AK144,AM144,AO144)</f>
        <v>0</v>
      </c>
      <c r="BP144" s="214">
        <f t="shared" ref="BP144:BP207" si="174">IF(AS144&gt;0,MAX(AS144-I144-P144,0)/AS144,0)</f>
        <v>0</v>
      </c>
      <c r="BQ144" s="160">
        <f t="shared" ref="BQ144:BQ207" si="175">IF(AT144&gt;0,MAX(AT144-J144-Q144,0)/AT144,0)</f>
        <v>0</v>
      </c>
      <c r="BR144" s="160">
        <f t="shared" ref="BR144:BR207" si="176">IF(AU144&gt;0,MAX(AU144-K144-R144,0)/AU144,0)</f>
        <v>0</v>
      </c>
      <c r="BS144" s="160">
        <f t="shared" ref="BS144:BS207" si="177">IF(AV144&gt;0,MAX(AV144-L144-S144,0)/AV144,0)</f>
        <v>0</v>
      </c>
      <c r="BT144" s="160">
        <f t="shared" ref="BT144:BT207" si="178">IF(AW144&gt;0,MAX(AW144-M144-T144,0)/AW144,0)</f>
        <v>0</v>
      </c>
      <c r="BU144" s="160">
        <f t="shared" ref="BU144:BU207" si="179">IF(AX144&gt;0,MAX(AX144-N144-U144,0)/AX144,0)</f>
        <v>0</v>
      </c>
      <c r="BV144" s="215">
        <f t="shared" ref="BV144:BV207" si="180">IF(AY144&gt;0,MAX(AY144-O144-V144,0)/AY144,0)</f>
        <v>0</v>
      </c>
      <c r="BW144" s="217">
        <f t="shared" ref="BW144:BW207" si="181">BF144*BP144*BP$12*$E144%</f>
        <v>0</v>
      </c>
      <c r="BX144" s="206">
        <f t="shared" ref="BX144:BX207" si="182">BG144*BQ144*BQ$12*$E144%</f>
        <v>0</v>
      </c>
      <c r="BY144" s="206">
        <f t="shared" ref="BY144:BY207" si="183">BH144*BR144*BR$12*$E144%</f>
        <v>0</v>
      </c>
      <c r="BZ144" s="206">
        <f t="shared" ref="BZ144:BZ207" si="184">BI144*BS144*BS$12*$E144%</f>
        <v>0</v>
      </c>
      <c r="CA144" s="206">
        <f t="shared" ref="CA144:CA207" si="185">BJ144*BT144*BT$12*$E144%</f>
        <v>0</v>
      </c>
      <c r="CB144" s="206">
        <f t="shared" ref="CB144:CB207" si="186">BK144*BU144*BU$12*$E144%</f>
        <v>0</v>
      </c>
      <c r="CC144" s="218">
        <f t="shared" ref="CC144:CC207" si="187">BL144*BV144*BV$12*$E144%</f>
        <v>0</v>
      </c>
      <c r="CD144" s="216" t="e">
        <f t="shared" ref="CD144:CD207" si="188">VALUE(LEFT(C144,2))</f>
        <v>#VALUE!</v>
      </c>
      <c r="CE144" s="94" t="e">
        <f t="shared" ref="CE144:CE207" si="189">VALUE(MID(C144,3,2))</f>
        <v>#VALUE!</v>
      </c>
      <c r="CF144" s="94" t="e">
        <f t="shared" ref="CF144:CF207" si="190">TEXT(IF(VALUE(MID(C144,5,2))&gt;31,MID(C144,5,2)-60,VALUE(MID(C144,5,2))),"00")</f>
        <v>#VALUE!</v>
      </c>
      <c r="CG144" s="95" t="e">
        <f t="shared" ref="CG144:CG207" si="191">DATEVALUE(IF(VALUE(LEFT(C144,2))&lt;20,20,19)&amp;TEXT(CD144,"00")&amp;"/"&amp;CE144&amp;"/"&amp;CF144)</f>
        <v>#VALUE!</v>
      </c>
      <c r="CH144" s="95" t="e">
        <f t="shared" si="138"/>
        <v>#VALUE!</v>
      </c>
      <c r="CI144" s="95" t="b">
        <f t="shared" si="141"/>
        <v>0</v>
      </c>
      <c r="CJ144" s="76" t="str">
        <f t="shared" ref="CJ144:CJ207" si="192">RIGHT(C144,1)</f>
        <v/>
      </c>
      <c r="CK144" s="94" t="e" cm="1">
        <f t="array" aca="1" ref="CK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CL144" s="94" t="str">
        <f t="shared" ref="CL144:CL207" si="193">IF(C144="","",CK144=CJ144)</f>
        <v/>
      </c>
      <c r="CM144" s="96" t="b">
        <f t="shared" ref="CM144:CM207" si="194">IFERROR(NOT(IF(OR(C144&lt;&gt;"",H144&lt;&gt;""),AND(CI144,CL144),TRUE)),TRUE)</f>
        <v>0</v>
      </c>
      <c r="CN144" s="130" t="b">
        <f>IFERROR(MATCH(D144,'Avtal för korttidsarbete'!$G$13:$G$1012,0),TRUE)</f>
        <v>1</v>
      </c>
      <c r="CO144" s="130" t="b">
        <f t="shared" ref="CO144:CO207" si="195">IF(AND(B144&lt;&gt;"",CN144=TRUE),TRUE,FALSE)</f>
        <v>0</v>
      </c>
      <c r="CP144" s="131" t="str" cm="1">
        <f t="array" ref="CP144">IF(CN144=TRUE,"x",INDEX('Avtal för korttidsarbete'!$E$13:$E$1012,$CN144))</f>
        <v>x</v>
      </c>
      <c r="CQ144" s="131" t="str" cm="1">
        <f t="array" ref="CQ144">IF(CN144=TRUE,"x",INDEX('Avtal för korttidsarbete'!$F$13:$F$1012,$CN144))</f>
        <v>x</v>
      </c>
      <c r="CR144" s="130" t="b">
        <f t="shared" ref="CR144:CR207" si="196">IF(CN144=TRUE,FALSE,IF(OR(F144&lt;CP144,G144&gt;CQ144),TRUE,FALSE))</f>
        <v>0</v>
      </c>
      <c r="CS144" s="165">
        <f t="shared" si="139"/>
        <v>0</v>
      </c>
      <c r="CT144" s="165">
        <f t="shared" si="140"/>
        <v>0</v>
      </c>
      <c r="CU144" s="130" t="b">
        <f t="shared" ref="CU144:CU207" si="197">IFERROR(IF(OR(F144="",G144="",CN144=TRUE),FALSE,IF(OR(F144&lt;$CS$12,G144&gt;$CT$12),TRUE,FALSE)),TRUE)</f>
        <v>0</v>
      </c>
      <c r="CV144" s="131">
        <f t="shared" ref="CV144:CV207" si="198">MAX(CP144,$CS$12,F144)</f>
        <v>0</v>
      </c>
      <c r="CW144" s="165">
        <f t="shared" ref="CW144:CW207" si="199">MIN(CQ144,$CT$12)</f>
        <v>0</v>
      </c>
      <c r="CX144" s="186" t="b">
        <f>IFERROR(INDEX('Avtal för korttidsarbete'!R:R,MATCH(D144,'Avtal för korttidsarbete'!$G:$G,0)),TRUE)</f>
        <v>1</v>
      </c>
      <c r="CY144" s="165" t="str">
        <f>IF(CX144,"-",INDEX('Avtal för korttidsarbete'!$D:$D,MATCH(D144,'Avtal för korttidsarbete'!$G:$G,0)))</f>
        <v>-</v>
      </c>
      <c r="CZ144" s="131" t="b">
        <f>IFERROR(G144&gt;INDEX(Uppsägningar!E:E,MATCH(C144,Uppsägningar!C:C,0)),FALSE)</f>
        <v>0</v>
      </c>
    </row>
    <row r="145" spans="1:104" s="30" customFormat="1" x14ac:dyDescent="0.25">
      <c r="A145" s="19">
        <v>130</v>
      </c>
      <c r="B145" s="20"/>
      <c r="C145" s="189"/>
      <c r="D145" s="69"/>
      <c r="E145" s="171">
        <f>IFERROR(INDEX(Admin!$C$7:$C$10,MATCH(CY145,TblNivåValTExt,0)),0)</f>
        <v>0</v>
      </c>
      <c r="F145" s="1"/>
      <c r="G145" s="1"/>
      <c r="H145" s="90"/>
      <c r="I145" s="91"/>
      <c r="J145" s="91"/>
      <c r="K145" s="91"/>
      <c r="L145" s="91"/>
      <c r="M145" s="91"/>
      <c r="N145" s="91"/>
      <c r="O145" s="91"/>
      <c r="P145" s="91"/>
      <c r="Q145" s="91"/>
      <c r="R145" s="91"/>
      <c r="S145" s="91"/>
      <c r="T145" s="91"/>
      <c r="U145" s="91"/>
      <c r="V145" s="91"/>
      <c r="W145" s="225">
        <f t="shared" si="154"/>
        <v>0</v>
      </c>
      <c r="X145" s="134" t="str">
        <f t="shared" ref="X145:X208" si="200">IF(AP145="",IF(Z145="","",Z145&amp;". ")&amp;IF(AB145="","",AB145&amp;". ")&amp;IF(AD145="","",AD145&amp;". ")&amp;IF(AH145="","",AH145&amp;". ")&amp;IF(AJ145="","",AJ145&amp;". ")&amp;IF(AL145="","",AL145&amp;". ")&amp;IF(AN145="","",AN145&amp;". ")&amp;IF(AF145="","",AF145&amp;". "),AP145&amp;". ")</f>
        <v/>
      </c>
      <c r="Y145" s="92" t="b">
        <f t="shared" si="155"/>
        <v>0</v>
      </c>
      <c r="Z145" s="92" t="str">
        <f t="shared" ref="Z145:Z208" si="201">IF(Y145,Z$13,"")</f>
        <v/>
      </c>
      <c r="AA145" s="92" t="b">
        <f t="shared" ref="AA145:AA208" si="202">CU145</f>
        <v>0</v>
      </c>
      <c r="AB145" s="92" t="str">
        <f t="shared" ref="AB145:AB208" si="203">IF(AA145,AB$13,"")</f>
        <v/>
      </c>
      <c r="AC145" s="13" t="b">
        <f t="shared" si="156"/>
        <v>0</v>
      </c>
      <c r="AD145" s="92" t="str">
        <f t="shared" ref="AD145:AD208" si="204">IF(AC145,AD$13,"")</f>
        <v/>
      </c>
      <c r="AE145" s="13" t="b">
        <f t="shared" ref="AE145:AE208" si="205">AND(COUNTA(B145:D145,F145:V145)&gt;0,OR(B145="",C145="",D145="",F145="",G145="",H145=""))</f>
        <v>0</v>
      </c>
      <c r="AF145" s="92" t="str">
        <f t="shared" ref="AF145:AF208" si="206">IF(AE145,AF$13,"")</f>
        <v/>
      </c>
      <c r="AG145" s="13" t="b">
        <f t="shared" si="157"/>
        <v>0</v>
      </c>
      <c r="AH145" s="92" t="str">
        <f t="shared" ref="AH145:AH208" si="207">IF(AG145,AH$13,"")</f>
        <v/>
      </c>
      <c r="AI145" s="35" t="b">
        <f t="shared" si="158"/>
        <v>0</v>
      </c>
      <c r="AJ145" s="92" t="str">
        <f t="shared" ref="AJ145:AJ208" si="208">IF(AI145,AJ$13,"")</f>
        <v/>
      </c>
      <c r="AK145" s="35" t="b">
        <f t="shared" si="159"/>
        <v>0</v>
      </c>
      <c r="AL145" s="92" t="str">
        <f t="shared" si="160"/>
        <v/>
      </c>
      <c r="AM145" s="35" t="b">
        <f t="shared" si="161"/>
        <v>0</v>
      </c>
      <c r="AN145" s="92" t="str">
        <f t="shared" si="162"/>
        <v/>
      </c>
      <c r="AO145" s="13" t="b">
        <f t="shared" si="163"/>
        <v>0</v>
      </c>
      <c r="AP145" s="92" t="str">
        <f t="shared" si="164"/>
        <v/>
      </c>
      <c r="AQ145" s="14">
        <f t="shared" si="165"/>
        <v>0</v>
      </c>
      <c r="AR145" s="14">
        <f t="shared" si="166"/>
        <v>0</v>
      </c>
      <c r="AS145" s="16">
        <f t="shared" si="153"/>
        <v>0</v>
      </c>
      <c r="AT145" s="16">
        <f t="shared" si="153"/>
        <v>0</v>
      </c>
      <c r="AU145" s="16">
        <f t="shared" si="153"/>
        <v>0</v>
      </c>
      <c r="AV145" s="16">
        <f t="shared" si="153"/>
        <v>0</v>
      </c>
      <c r="AW145" s="16">
        <f t="shared" si="153"/>
        <v>0</v>
      </c>
      <c r="AX145" s="16">
        <f t="shared" si="153"/>
        <v>0</v>
      </c>
      <c r="AY145" s="16">
        <f t="shared" si="153"/>
        <v>0</v>
      </c>
      <c r="AZ145" s="16"/>
      <c r="BA145" s="16"/>
      <c r="BB145" s="93">
        <f t="shared" ref="BB145:BB208" si="209">IF(AS145&gt;0,AS145,0)</f>
        <v>0</v>
      </c>
      <c r="BC145" s="93">
        <f t="shared" ref="BC145:BC208" si="210">IF(SUM(AT145:AW145)&gt;0,SUM(AT145:AW145),0)</f>
        <v>0</v>
      </c>
      <c r="BD145" s="93">
        <f t="shared" ref="BD145:BD208" si="211">IF(SUM(AX145:AY145)&gt;0,SUM(AX145:AY145),0)</f>
        <v>0</v>
      </c>
      <c r="BE145" s="158">
        <f t="shared" ref="BE145:BE208" si="212">IF(OR(C145=0,H145=0,ISTEXT(H145)),0,MIN(H145,$BE$11))</f>
        <v>0</v>
      </c>
      <c r="BF145" s="159">
        <f t="shared" ref="BF145:BF208" si="213">AS145/BF$11*$BE145</f>
        <v>0</v>
      </c>
      <c r="BG145" s="159">
        <f t="shared" si="167"/>
        <v>0</v>
      </c>
      <c r="BH145" s="159">
        <f t="shared" si="168"/>
        <v>0</v>
      </c>
      <c r="BI145" s="159">
        <f t="shared" si="169"/>
        <v>0</v>
      </c>
      <c r="BJ145" s="159">
        <f t="shared" si="170"/>
        <v>0</v>
      </c>
      <c r="BK145" s="159">
        <f t="shared" si="171"/>
        <v>0</v>
      </c>
      <c r="BL145" s="159">
        <f t="shared" si="172"/>
        <v>0</v>
      </c>
      <c r="BM145" s="159">
        <f t="shared" si="152"/>
        <v>0</v>
      </c>
      <c r="BN145" s="159">
        <f t="shared" si="152"/>
        <v>0</v>
      </c>
      <c r="BO145" s="205" t="b">
        <f t="shared" si="173"/>
        <v>0</v>
      </c>
      <c r="BP145" s="214">
        <f t="shared" si="174"/>
        <v>0</v>
      </c>
      <c r="BQ145" s="160">
        <f t="shared" si="175"/>
        <v>0</v>
      </c>
      <c r="BR145" s="160">
        <f t="shared" si="176"/>
        <v>0</v>
      </c>
      <c r="BS145" s="160">
        <f t="shared" si="177"/>
        <v>0</v>
      </c>
      <c r="BT145" s="160">
        <f t="shared" si="178"/>
        <v>0</v>
      </c>
      <c r="BU145" s="160">
        <f t="shared" si="179"/>
        <v>0</v>
      </c>
      <c r="BV145" s="215">
        <f t="shared" si="180"/>
        <v>0</v>
      </c>
      <c r="BW145" s="217">
        <f t="shared" si="181"/>
        <v>0</v>
      </c>
      <c r="BX145" s="206">
        <f t="shared" si="182"/>
        <v>0</v>
      </c>
      <c r="BY145" s="206">
        <f t="shared" si="183"/>
        <v>0</v>
      </c>
      <c r="BZ145" s="206">
        <f t="shared" si="184"/>
        <v>0</v>
      </c>
      <c r="CA145" s="206">
        <f t="shared" si="185"/>
        <v>0</v>
      </c>
      <c r="CB145" s="206">
        <f t="shared" si="186"/>
        <v>0</v>
      </c>
      <c r="CC145" s="218">
        <f t="shared" si="187"/>
        <v>0</v>
      </c>
      <c r="CD145" s="216" t="e">
        <f t="shared" si="188"/>
        <v>#VALUE!</v>
      </c>
      <c r="CE145" s="94" t="e">
        <f t="shared" si="189"/>
        <v>#VALUE!</v>
      </c>
      <c r="CF145" s="94" t="e">
        <f t="shared" si="190"/>
        <v>#VALUE!</v>
      </c>
      <c r="CG145" s="95" t="e">
        <f t="shared" si="191"/>
        <v>#VALUE!</v>
      </c>
      <c r="CH145" s="95" t="e">
        <f t="shared" ref="CH145:CH208" si="214">DATE(CD145,CE145,CF145)</f>
        <v>#VALUE!</v>
      </c>
      <c r="CI145" s="95" t="b">
        <f t="shared" si="141"/>
        <v>0</v>
      </c>
      <c r="CJ145" s="76" t="str">
        <f t="shared" si="192"/>
        <v/>
      </c>
      <c r="CK145" s="94" t="e" cm="1">
        <f t="array" aca="1" ref="CK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CL145" s="94" t="str">
        <f t="shared" si="193"/>
        <v/>
      </c>
      <c r="CM145" s="96" t="b">
        <f t="shared" si="194"/>
        <v>0</v>
      </c>
      <c r="CN145" s="130" t="b">
        <f>IFERROR(MATCH(D145,'Avtal för korttidsarbete'!$G$13:$G$1012,0),TRUE)</f>
        <v>1</v>
      </c>
      <c r="CO145" s="130" t="b">
        <f t="shared" si="195"/>
        <v>0</v>
      </c>
      <c r="CP145" s="131" t="str" cm="1">
        <f t="array" ref="CP145">IF(CN145=TRUE,"x",INDEX('Avtal för korttidsarbete'!$E$13:$E$1012,$CN145))</f>
        <v>x</v>
      </c>
      <c r="CQ145" s="131" t="str" cm="1">
        <f t="array" ref="CQ145">IF(CN145=TRUE,"x",INDEX('Avtal för korttidsarbete'!$F$13:$F$1012,$CN145))</f>
        <v>x</v>
      </c>
      <c r="CR145" s="130" t="b">
        <f t="shared" si="196"/>
        <v>0</v>
      </c>
      <c r="CS145" s="165">
        <f t="shared" ref="CS145:CS208" si="215">IFERROR(MAX(CP145,$CS$12),CP145)</f>
        <v>0</v>
      </c>
      <c r="CT145" s="165">
        <f t="shared" ref="CT145:CT208" si="216">IFERROR(MIN(CQ145,$CT$12),CQ145)</f>
        <v>0</v>
      </c>
      <c r="CU145" s="130" t="b">
        <f t="shared" si="197"/>
        <v>0</v>
      </c>
      <c r="CV145" s="131">
        <f t="shared" si="198"/>
        <v>0</v>
      </c>
      <c r="CW145" s="165">
        <f t="shared" si="199"/>
        <v>0</v>
      </c>
      <c r="CX145" s="186" t="b">
        <f>IFERROR(INDEX('Avtal för korttidsarbete'!R:R,MATCH(D145,'Avtal för korttidsarbete'!$G:$G,0)),TRUE)</f>
        <v>1</v>
      </c>
      <c r="CY145" s="165" t="str">
        <f>IF(CX145,"-",INDEX('Avtal för korttidsarbete'!$D:$D,MATCH(D145,'Avtal för korttidsarbete'!$G:$G,0)))</f>
        <v>-</v>
      </c>
      <c r="CZ145" s="131" t="b">
        <f>IFERROR(G145&gt;INDEX(Uppsägningar!E:E,MATCH(C145,Uppsägningar!C:C,0)),FALSE)</f>
        <v>0</v>
      </c>
    </row>
    <row r="146" spans="1:104" s="30" customFormat="1" x14ac:dyDescent="0.25">
      <c r="A146" s="19">
        <v>131</v>
      </c>
      <c r="B146" s="20"/>
      <c r="C146" s="189"/>
      <c r="D146" s="69"/>
      <c r="E146" s="171">
        <f>IFERROR(INDEX(Admin!$C$7:$C$10,MATCH(CY146,TblNivåValTExt,0)),0)</f>
        <v>0</v>
      </c>
      <c r="F146" s="1"/>
      <c r="G146" s="1"/>
      <c r="H146" s="90"/>
      <c r="I146" s="91"/>
      <c r="J146" s="91"/>
      <c r="K146" s="91"/>
      <c r="L146" s="91"/>
      <c r="M146" s="91"/>
      <c r="N146" s="91"/>
      <c r="O146" s="91"/>
      <c r="P146" s="91"/>
      <c r="Q146" s="91"/>
      <c r="R146" s="91"/>
      <c r="S146" s="91"/>
      <c r="T146" s="91"/>
      <c r="U146" s="91"/>
      <c r="V146" s="91"/>
      <c r="W146" s="225">
        <f t="shared" si="154"/>
        <v>0</v>
      </c>
      <c r="X146" s="134" t="str">
        <f t="shared" si="200"/>
        <v/>
      </c>
      <c r="Y146" s="92" t="b">
        <f t="shared" si="155"/>
        <v>0</v>
      </c>
      <c r="Z146" s="92" t="str">
        <f t="shared" si="201"/>
        <v/>
      </c>
      <c r="AA146" s="92" t="b">
        <f t="shared" si="202"/>
        <v>0</v>
      </c>
      <c r="AB146" s="92" t="str">
        <f t="shared" si="203"/>
        <v/>
      </c>
      <c r="AC146" s="13" t="b">
        <f t="shared" si="156"/>
        <v>0</v>
      </c>
      <c r="AD146" s="92" t="str">
        <f t="shared" si="204"/>
        <v/>
      </c>
      <c r="AE146" s="13" t="b">
        <f t="shared" si="205"/>
        <v>0</v>
      </c>
      <c r="AF146" s="92" t="str">
        <f t="shared" si="206"/>
        <v/>
      </c>
      <c r="AG146" s="13" t="b">
        <f t="shared" si="157"/>
        <v>0</v>
      </c>
      <c r="AH146" s="92" t="str">
        <f t="shared" si="207"/>
        <v/>
      </c>
      <c r="AI146" s="35" t="b">
        <f t="shared" si="158"/>
        <v>0</v>
      </c>
      <c r="AJ146" s="92" t="str">
        <f t="shared" si="208"/>
        <v/>
      </c>
      <c r="AK146" s="35" t="b">
        <f t="shared" si="159"/>
        <v>0</v>
      </c>
      <c r="AL146" s="92" t="str">
        <f t="shared" si="160"/>
        <v/>
      </c>
      <c r="AM146" s="35" t="b">
        <f t="shared" si="161"/>
        <v>0</v>
      </c>
      <c r="AN146" s="92" t="str">
        <f t="shared" si="162"/>
        <v/>
      </c>
      <c r="AO146" s="13" t="b">
        <f t="shared" si="163"/>
        <v>0</v>
      </c>
      <c r="AP146" s="92" t="str">
        <f t="shared" si="164"/>
        <v/>
      </c>
      <c r="AQ146" s="14">
        <f t="shared" si="165"/>
        <v>0</v>
      </c>
      <c r="AR146" s="14">
        <f t="shared" si="166"/>
        <v>0</v>
      </c>
      <c r="AS146" s="16">
        <f t="shared" ref="AS146:AY155" si="217">IF(OR(AS$11=FALSE,$F146="",MIN($G146,AS$10,$AR146)-MAX($F146,AS$8,$AQ146)&lt;0),0,MIN($G146,AS$10,$AR146)-MAX($F146,AS$8,$AQ146)+1)</f>
        <v>0</v>
      </c>
      <c r="AT146" s="16">
        <f t="shared" si="217"/>
        <v>0</v>
      </c>
      <c r="AU146" s="16">
        <f t="shared" si="217"/>
        <v>0</v>
      </c>
      <c r="AV146" s="16">
        <f t="shared" si="217"/>
        <v>0</v>
      </c>
      <c r="AW146" s="16">
        <f t="shared" si="217"/>
        <v>0</v>
      </c>
      <c r="AX146" s="16">
        <f t="shared" si="217"/>
        <v>0</v>
      </c>
      <c r="AY146" s="16">
        <f t="shared" si="217"/>
        <v>0</v>
      </c>
      <c r="AZ146" s="16"/>
      <c r="BA146" s="16"/>
      <c r="BB146" s="93">
        <f t="shared" si="209"/>
        <v>0</v>
      </c>
      <c r="BC146" s="93">
        <f t="shared" si="210"/>
        <v>0</v>
      </c>
      <c r="BD146" s="93">
        <f t="shared" si="211"/>
        <v>0</v>
      </c>
      <c r="BE146" s="158">
        <f t="shared" si="212"/>
        <v>0</v>
      </c>
      <c r="BF146" s="159">
        <f t="shared" si="213"/>
        <v>0</v>
      </c>
      <c r="BG146" s="159">
        <f t="shared" si="167"/>
        <v>0</v>
      </c>
      <c r="BH146" s="159">
        <f t="shared" si="168"/>
        <v>0</v>
      </c>
      <c r="BI146" s="159">
        <f t="shared" si="169"/>
        <v>0</v>
      </c>
      <c r="BJ146" s="159">
        <f t="shared" si="170"/>
        <v>0</v>
      </c>
      <c r="BK146" s="159">
        <f t="shared" si="171"/>
        <v>0</v>
      </c>
      <c r="BL146" s="159">
        <f t="shared" si="172"/>
        <v>0</v>
      </c>
      <c r="BM146" s="159">
        <f t="shared" si="152"/>
        <v>0</v>
      </c>
      <c r="BN146" s="159">
        <f t="shared" si="152"/>
        <v>0</v>
      </c>
      <c r="BO146" s="205" t="b">
        <f t="shared" si="173"/>
        <v>0</v>
      </c>
      <c r="BP146" s="214">
        <f t="shared" si="174"/>
        <v>0</v>
      </c>
      <c r="BQ146" s="160">
        <f t="shared" si="175"/>
        <v>0</v>
      </c>
      <c r="BR146" s="160">
        <f t="shared" si="176"/>
        <v>0</v>
      </c>
      <c r="BS146" s="160">
        <f t="shared" si="177"/>
        <v>0</v>
      </c>
      <c r="BT146" s="160">
        <f t="shared" si="178"/>
        <v>0</v>
      </c>
      <c r="BU146" s="160">
        <f t="shared" si="179"/>
        <v>0</v>
      </c>
      <c r="BV146" s="215">
        <f t="shared" si="180"/>
        <v>0</v>
      </c>
      <c r="BW146" s="217">
        <f t="shared" si="181"/>
        <v>0</v>
      </c>
      <c r="BX146" s="206">
        <f t="shared" si="182"/>
        <v>0</v>
      </c>
      <c r="BY146" s="206">
        <f t="shared" si="183"/>
        <v>0</v>
      </c>
      <c r="BZ146" s="206">
        <f t="shared" si="184"/>
        <v>0</v>
      </c>
      <c r="CA146" s="206">
        <f t="shared" si="185"/>
        <v>0</v>
      </c>
      <c r="CB146" s="206">
        <f t="shared" si="186"/>
        <v>0</v>
      </c>
      <c r="CC146" s="218">
        <f t="shared" si="187"/>
        <v>0</v>
      </c>
      <c r="CD146" s="216" t="e">
        <f t="shared" si="188"/>
        <v>#VALUE!</v>
      </c>
      <c r="CE146" s="94" t="e">
        <f t="shared" si="189"/>
        <v>#VALUE!</v>
      </c>
      <c r="CF146" s="94" t="e">
        <f t="shared" si="190"/>
        <v>#VALUE!</v>
      </c>
      <c r="CG146" s="95" t="e">
        <f t="shared" si="191"/>
        <v>#VALUE!</v>
      </c>
      <c r="CH146" s="95" t="e">
        <f t="shared" si="214"/>
        <v>#VALUE!</v>
      </c>
      <c r="CI146" s="95" t="b">
        <f t="shared" ref="CI146:CI209" si="218">NOT(ISERR(AND(CE146&lt;13,VALUE(CF146)&lt;31,CG146=CH146)))</f>
        <v>0</v>
      </c>
      <c r="CJ146" s="76" t="str">
        <f t="shared" si="192"/>
        <v/>
      </c>
      <c r="CK146" s="94" t="e" cm="1">
        <f t="array" aca="1" ref="CK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CL146" s="94" t="str">
        <f t="shared" si="193"/>
        <v/>
      </c>
      <c r="CM146" s="96" t="b">
        <f t="shared" si="194"/>
        <v>0</v>
      </c>
      <c r="CN146" s="130" t="b">
        <f>IFERROR(MATCH(D146,'Avtal för korttidsarbete'!$G$13:$G$1012,0),TRUE)</f>
        <v>1</v>
      </c>
      <c r="CO146" s="130" t="b">
        <f t="shared" si="195"/>
        <v>0</v>
      </c>
      <c r="CP146" s="131" t="str" cm="1">
        <f t="array" ref="CP146">IF(CN146=TRUE,"x",INDEX('Avtal för korttidsarbete'!$E$13:$E$1012,$CN146))</f>
        <v>x</v>
      </c>
      <c r="CQ146" s="131" t="str" cm="1">
        <f t="array" ref="CQ146">IF(CN146=TRUE,"x",INDEX('Avtal för korttidsarbete'!$F$13:$F$1012,$CN146))</f>
        <v>x</v>
      </c>
      <c r="CR146" s="130" t="b">
        <f t="shared" si="196"/>
        <v>0</v>
      </c>
      <c r="CS146" s="165">
        <f t="shared" si="215"/>
        <v>0</v>
      </c>
      <c r="CT146" s="165">
        <f t="shared" si="216"/>
        <v>0</v>
      </c>
      <c r="CU146" s="130" t="b">
        <f t="shared" si="197"/>
        <v>0</v>
      </c>
      <c r="CV146" s="131">
        <f t="shared" si="198"/>
        <v>0</v>
      </c>
      <c r="CW146" s="165">
        <f t="shared" si="199"/>
        <v>0</v>
      </c>
      <c r="CX146" s="186" t="b">
        <f>IFERROR(INDEX('Avtal för korttidsarbete'!R:R,MATCH(D146,'Avtal för korttidsarbete'!$G:$G,0)),TRUE)</f>
        <v>1</v>
      </c>
      <c r="CY146" s="165" t="str">
        <f>IF(CX146,"-",INDEX('Avtal för korttidsarbete'!$D:$D,MATCH(D146,'Avtal för korttidsarbete'!$G:$G,0)))</f>
        <v>-</v>
      </c>
      <c r="CZ146" s="131" t="b">
        <f>IFERROR(G146&gt;INDEX(Uppsägningar!E:E,MATCH(C146,Uppsägningar!C:C,0)),FALSE)</f>
        <v>0</v>
      </c>
    </row>
    <row r="147" spans="1:104" s="30" customFormat="1" x14ac:dyDescent="0.25">
      <c r="A147" s="19">
        <v>132</v>
      </c>
      <c r="B147" s="20"/>
      <c r="C147" s="189"/>
      <c r="D147" s="69"/>
      <c r="E147" s="171">
        <f>IFERROR(INDEX(Admin!$C$7:$C$10,MATCH(CY147,TblNivåValTExt,0)),0)</f>
        <v>0</v>
      </c>
      <c r="F147" s="1"/>
      <c r="G147" s="1"/>
      <c r="H147" s="90"/>
      <c r="I147" s="91"/>
      <c r="J147" s="91"/>
      <c r="K147" s="91"/>
      <c r="L147" s="91"/>
      <c r="M147" s="91"/>
      <c r="N147" s="91"/>
      <c r="O147" s="91"/>
      <c r="P147" s="91"/>
      <c r="Q147" s="91"/>
      <c r="R147" s="91"/>
      <c r="S147" s="91"/>
      <c r="T147" s="91"/>
      <c r="U147" s="91"/>
      <c r="V147" s="91"/>
      <c r="W147" s="225">
        <f t="shared" si="154"/>
        <v>0</v>
      </c>
      <c r="X147" s="134" t="str">
        <f t="shared" si="200"/>
        <v/>
      </c>
      <c r="Y147" s="92" t="b">
        <f t="shared" si="155"/>
        <v>0</v>
      </c>
      <c r="Z147" s="92" t="str">
        <f t="shared" si="201"/>
        <v/>
      </c>
      <c r="AA147" s="92" t="b">
        <f t="shared" si="202"/>
        <v>0</v>
      </c>
      <c r="AB147" s="92" t="str">
        <f t="shared" si="203"/>
        <v/>
      </c>
      <c r="AC147" s="13" t="b">
        <f t="shared" si="156"/>
        <v>0</v>
      </c>
      <c r="AD147" s="92" t="str">
        <f t="shared" si="204"/>
        <v/>
      </c>
      <c r="AE147" s="13" t="b">
        <f t="shared" si="205"/>
        <v>0</v>
      </c>
      <c r="AF147" s="92" t="str">
        <f t="shared" si="206"/>
        <v/>
      </c>
      <c r="AG147" s="13" t="b">
        <f t="shared" si="157"/>
        <v>0</v>
      </c>
      <c r="AH147" s="92" t="str">
        <f t="shared" si="207"/>
        <v/>
      </c>
      <c r="AI147" s="35" t="b">
        <f t="shared" si="158"/>
        <v>0</v>
      </c>
      <c r="AJ147" s="92" t="str">
        <f t="shared" si="208"/>
        <v/>
      </c>
      <c r="AK147" s="35" t="b">
        <f t="shared" si="159"/>
        <v>0</v>
      </c>
      <c r="AL147" s="92" t="str">
        <f t="shared" si="160"/>
        <v/>
      </c>
      <c r="AM147" s="35" t="b">
        <f t="shared" si="161"/>
        <v>0</v>
      </c>
      <c r="AN147" s="92" t="str">
        <f t="shared" si="162"/>
        <v/>
      </c>
      <c r="AO147" s="13" t="b">
        <f t="shared" si="163"/>
        <v>0</v>
      </c>
      <c r="AP147" s="92" t="str">
        <f t="shared" si="164"/>
        <v/>
      </c>
      <c r="AQ147" s="14">
        <f t="shared" si="165"/>
        <v>0</v>
      </c>
      <c r="AR147" s="14">
        <f t="shared" si="166"/>
        <v>0</v>
      </c>
      <c r="AS147" s="16">
        <f t="shared" si="217"/>
        <v>0</v>
      </c>
      <c r="AT147" s="16">
        <f t="shared" si="217"/>
        <v>0</v>
      </c>
      <c r="AU147" s="16">
        <f t="shared" si="217"/>
        <v>0</v>
      </c>
      <c r="AV147" s="16">
        <f t="shared" si="217"/>
        <v>0</v>
      </c>
      <c r="AW147" s="16">
        <f t="shared" si="217"/>
        <v>0</v>
      </c>
      <c r="AX147" s="16">
        <f t="shared" si="217"/>
        <v>0</v>
      </c>
      <c r="AY147" s="16">
        <f t="shared" si="217"/>
        <v>0</v>
      </c>
      <c r="AZ147" s="16"/>
      <c r="BA147" s="16"/>
      <c r="BB147" s="93">
        <f t="shared" si="209"/>
        <v>0</v>
      </c>
      <c r="BC147" s="93">
        <f t="shared" si="210"/>
        <v>0</v>
      </c>
      <c r="BD147" s="93">
        <f t="shared" si="211"/>
        <v>0</v>
      </c>
      <c r="BE147" s="158">
        <f t="shared" si="212"/>
        <v>0</v>
      </c>
      <c r="BF147" s="159">
        <f t="shared" si="213"/>
        <v>0</v>
      </c>
      <c r="BG147" s="159">
        <f t="shared" si="167"/>
        <v>0</v>
      </c>
      <c r="BH147" s="159">
        <f t="shared" si="168"/>
        <v>0</v>
      </c>
      <c r="BI147" s="159">
        <f t="shared" si="169"/>
        <v>0</v>
      </c>
      <c r="BJ147" s="159">
        <f t="shared" si="170"/>
        <v>0</v>
      </c>
      <c r="BK147" s="159">
        <f t="shared" si="171"/>
        <v>0</v>
      </c>
      <c r="BL147" s="159">
        <f t="shared" si="172"/>
        <v>0</v>
      </c>
      <c r="BM147" s="159">
        <f t="shared" si="152"/>
        <v>0</v>
      </c>
      <c r="BN147" s="159">
        <f t="shared" si="152"/>
        <v>0</v>
      </c>
      <c r="BO147" s="205" t="b">
        <f t="shared" si="173"/>
        <v>0</v>
      </c>
      <c r="BP147" s="214">
        <f t="shared" si="174"/>
        <v>0</v>
      </c>
      <c r="BQ147" s="160">
        <f t="shared" si="175"/>
        <v>0</v>
      </c>
      <c r="BR147" s="160">
        <f t="shared" si="176"/>
        <v>0</v>
      </c>
      <c r="BS147" s="160">
        <f t="shared" si="177"/>
        <v>0</v>
      </c>
      <c r="BT147" s="160">
        <f t="shared" si="178"/>
        <v>0</v>
      </c>
      <c r="BU147" s="160">
        <f t="shared" si="179"/>
        <v>0</v>
      </c>
      <c r="BV147" s="215">
        <f t="shared" si="180"/>
        <v>0</v>
      </c>
      <c r="BW147" s="217">
        <f t="shared" si="181"/>
        <v>0</v>
      </c>
      <c r="BX147" s="206">
        <f t="shared" si="182"/>
        <v>0</v>
      </c>
      <c r="BY147" s="206">
        <f t="shared" si="183"/>
        <v>0</v>
      </c>
      <c r="BZ147" s="206">
        <f t="shared" si="184"/>
        <v>0</v>
      </c>
      <c r="CA147" s="206">
        <f t="shared" si="185"/>
        <v>0</v>
      </c>
      <c r="CB147" s="206">
        <f t="shared" si="186"/>
        <v>0</v>
      </c>
      <c r="CC147" s="218">
        <f t="shared" si="187"/>
        <v>0</v>
      </c>
      <c r="CD147" s="216" t="e">
        <f t="shared" si="188"/>
        <v>#VALUE!</v>
      </c>
      <c r="CE147" s="94" t="e">
        <f t="shared" si="189"/>
        <v>#VALUE!</v>
      </c>
      <c r="CF147" s="94" t="e">
        <f t="shared" si="190"/>
        <v>#VALUE!</v>
      </c>
      <c r="CG147" s="95" t="e">
        <f t="shared" si="191"/>
        <v>#VALUE!</v>
      </c>
      <c r="CH147" s="95" t="e">
        <f t="shared" si="214"/>
        <v>#VALUE!</v>
      </c>
      <c r="CI147" s="95" t="b">
        <f t="shared" si="218"/>
        <v>0</v>
      </c>
      <c r="CJ147" s="76" t="str">
        <f t="shared" si="192"/>
        <v/>
      </c>
      <c r="CK147" s="94" t="e" cm="1">
        <f t="array" aca="1" ref="CK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CL147" s="94" t="str">
        <f t="shared" si="193"/>
        <v/>
      </c>
      <c r="CM147" s="96" t="b">
        <f t="shared" si="194"/>
        <v>0</v>
      </c>
      <c r="CN147" s="130" t="b">
        <f>IFERROR(MATCH(D147,'Avtal för korttidsarbete'!$G$13:$G$1012,0),TRUE)</f>
        <v>1</v>
      </c>
      <c r="CO147" s="130" t="b">
        <f t="shared" si="195"/>
        <v>0</v>
      </c>
      <c r="CP147" s="131" t="str" cm="1">
        <f t="array" ref="CP147">IF(CN147=TRUE,"x",INDEX('Avtal för korttidsarbete'!$E$13:$E$1012,$CN147))</f>
        <v>x</v>
      </c>
      <c r="CQ147" s="131" t="str" cm="1">
        <f t="array" ref="CQ147">IF(CN147=TRUE,"x",INDEX('Avtal för korttidsarbete'!$F$13:$F$1012,$CN147))</f>
        <v>x</v>
      </c>
      <c r="CR147" s="130" t="b">
        <f t="shared" si="196"/>
        <v>0</v>
      </c>
      <c r="CS147" s="165">
        <f t="shared" si="215"/>
        <v>0</v>
      </c>
      <c r="CT147" s="165">
        <f t="shared" si="216"/>
        <v>0</v>
      </c>
      <c r="CU147" s="130" t="b">
        <f t="shared" si="197"/>
        <v>0</v>
      </c>
      <c r="CV147" s="131">
        <f t="shared" si="198"/>
        <v>0</v>
      </c>
      <c r="CW147" s="165">
        <f t="shared" si="199"/>
        <v>0</v>
      </c>
      <c r="CX147" s="186" t="b">
        <f>IFERROR(INDEX('Avtal för korttidsarbete'!R:R,MATCH(D147,'Avtal för korttidsarbete'!$G:$G,0)),TRUE)</f>
        <v>1</v>
      </c>
      <c r="CY147" s="165" t="str">
        <f>IF(CX147,"-",INDEX('Avtal för korttidsarbete'!$D:$D,MATCH(D147,'Avtal för korttidsarbete'!$G:$G,0)))</f>
        <v>-</v>
      </c>
      <c r="CZ147" s="131" t="b">
        <f>IFERROR(G147&gt;INDEX(Uppsägningar!E:E,MATCH(C147,Uppsägningar!C:C,0)),FALSE)</f>
        <v>0</v>
      </c>
    </row>
    <row r="148" spans="1:104" s="30" customFormat="1" x14ac:dyDescent="0.25">
      <c r="A148" s="19">
        <v>133</v>
      </c>
      <c r="B148" s="20"/>
      <c r="C148" s="189"/>
      <c r="D148" s="69"/>
      <c r="E148" s="171">
        <f>IFERROR(INDEX(Admin!$C$7:$C$10,MATCH(CY148,TblNivåValTExt,0)),0)</f>
        <v>0</v>
      </c>
      <c r="F148" s="1"/>
      <c r="G148" s="1"/>
      <c r="H148" s="90"/>
      <c r="I148" s="91"/>
      <c r="J148" s="91"/>
      <c r="K148" s="91"/>
      <c r="L148" s="91"/>
      <c r="M148" s="91"/>
      <c r="N148" s="91"/>
      <c r="O148" s="91"/>
      <c r="P148" s="91"/>
      <c r="Q148" s="91"/>
      <c r="R148" s="91"/>
      <c r="S148" s="91"/>
      <c r="T148" s="91"/>
      <c r="U148" s="91"/>
      <c r="V148" s="91"/>
      <c r="W148" s="225">
        <f t="shared" si="154"/>
        <v>0</v>
      </c>
      <c r="X148" s="134" t="str">
        <f t="shared" si="200"/>
        <v/>
      </c>
      <c r="Y148" s="92" t="b">
        <f t="shared" si="155"/>
        <v>0</v>
      </c>
      <c r="Z148" s="92" t="str">
        <f t="shared" si="201"/>
        <v/>
      </c>
      <c r="AA148" s="92" t="b">
        <f t="shared" si="202"/>
        <v>0</v>
      </c>
      <c r="AB148" s="92" t="str">
        <f t="shared" si="203"/>
        <v/>
      </c>
      <c r="AC148" s="13" t="b">
        <f t="shared" si="156"/>
        <v>0</v>
      </c>
      <c r="AD148" s="92" t="str">
        <f t="shared" si="204"/>
        <v/>
      </c>
      <c r="AE148" s="13" t="b">
        <f t="shared" si="205"/>
        <v>0</v>
      </c>
      <c r="AF148" s="92" t="str">
        <f t="shared" si="206"/>
        <v/>
      </c>
      <c r="AG148" s="13" t="b">
        <f t="shared" si="157"/>
        <v>0</v>
      </c>
      <c r="AH148" s="92" t="str">
        <f t="shared" si="207"/>
        <v/>
      </c>
      <c r="AI148" s="35" t="b">
        <f t="shared" si="158"/>
        <v>0</v>
      </c>
      <c r="AJ148" s="92" t="str">
        <f t="shared" si="208"/>
        <v/>
      </c>
      <c r="AK148" s="35" t="b">
        <f t="shared" si="159"/>
        <v>0</v>
      </c>
      <c r="AL148" s="92" t="str">
        <f t="shared" si="160"/>
        <v/>
      </c>
      <c r="AM148" s="35" t="b">
        <f t="shared" si="161"/>
        <v>0</v>
      </c>
      <c r="AN148" s="92" t="str">
        <f t="shared" si="162"/>
        <v/>
      </c>
      <c r="AO148" s="13" t="b">
        <f t="shared" si="163"/>
        <v>0</v>
      </c>
      <c r="AP148" s="92" t="str">
        <f t="shared" si="164"/>
        <v/>
      </c>
      <c r="AQ148" s="14">
        <f t="shared" si="165"/>
        <v>0</v>
      </c>
      <c r="AR148" s="14">
        <f t="shared" si="166"/>
        <v>0</v>
      </c>
      <c r="AS148" s="16">
        <f t="shared" si="217"/>
        <v>0</v>
      </c>
      <c r="AT148" s="16">
        <f t="shared" si="217"/>
        <v>0</v>
      </c>
      <c r="AU148" s="16">
        <f t="shared" si="217"/>
        <v>0</v>
      </c>
      <c r="AV148" s="16">
        <f t="shared" si="217"/>
        <v>0</v>
      </c>
      <c r="AW148" s="16">
        <f t="shared" si="217"/>
        <v>0</v>
      </c>
      <c r="AX148" s="16">
        <f t="shared" si="217"/>
        <v>0</v>
      </c>
      <c r="AY148" s="16">
        <f t="shared" si="217"/>
        <v>0</v>
      </c>
      <c r="AZ148" s="16"/>
      <c r="BA148" s="16"/>
      <c r="BB148" s="93">
        <f t="shared" si="209"/>
        <v>0</v>
      </c>
      <c r="BC148" s="93">
        <f t="shared" si="210"/>
        <v>0</v>
      </c>
      <c r="BD148" s="93">
        <f t="shared" si="211"/>
        <v>0</v>
      </c>
      <c r="BE148" s="158">
        <f t="shared" si="212"/>
        <v>0</v>
      </c>
      <c r="BF148" s="159">
        <f t="shared" si="213"/>
        <v>0</v>
      </c>
      <c r="BG148" s="159">
        <f t="shared" si="167"/>
        <v>0</v>
      </c>
      <c r="BH148" s="159">
        <f t="shared" si="168"/>
        <v>0</v>
      </c>
      <c r="BI148" s="159">
        <f t="shared" si="169"/>
        <v>0</v>
      </c>
      <c r="BJ148" s="159">
        <f t="shared" si="170"/>
        <v>0</v>
      </c>
      <c r="BK148" s="159">
        <f t="shared" si="171"/>
        <v>0</v>
      </c>
      <c r="BL148" s="159">
        <f t="shared" si="172"/>
        <v>0</v>
      </c>
      <c r="BM148" s="159">
        <f t="shared" si="152"/>
        <v>0</v>
      </c>
      <c r="BN148" s="159">
        <f t="shared" si="152"/>
        <v>0</v>
      </c>
      <c r="BO148" s="205" t="b">
        <f t="shared" si="173"/>
        <v>0</v>
      </c>
      <c r="BP148" s="214">
        <f t="shared" si="174"/>
        <v>0</v>
      </c>
      <c r="BQ148" s="160">
        <f t="shared" si="175"/>
        <v>0</v>
      </c>
      <c r="BR148" s="160">
        <f t="shared" si="176"/>
        <v>0</v>
      </c>
      <c r="BS148" s="160">
        <f t="shared" si="177"/>
        <v>0</v>
      </c>
      <c r="BT148" s="160">
        <f t="shared" si="178"/>
        <v>0</v>
      </c>
      <c r="BU148" s="160">
        <f t="shared" si="179"/>
        <v>0</v>
      </c>
      <c r="BV148" s="215">
        <f t="shared" si="180"/>
        <v>0</v>
      </c>
      <c r="BW148" s="217">
        <f t="shared" si="181"/>
        <v>0</v>
      </c>
      <c r="BX148" s="206">
        <f t="shared" si="182"/>
        <v>0</v>
      </c>
      <c r="BY148" s="206">
        <f t="shared" si="183"/>
        <v>0</v>
      </c>
      <c r="BZ148" s="206">
        <f t="shared" si="184"/>
        <v>0</v>
      </c>
      <c r="CA148" s="206">
        <f t="shared" si="185"/>
        <v>0</v>
      </c>
      <c r="CB148" s="206">
        <f t="shared" si="186"/>
        <v>0</v>
      </c>
      <c r="CC148" s="218">
        <f t="shared" si="187"/>
        <v>0</v>
      </c>
      <c r="CD148" s="216" t="e">
        <f t="shared" si="188"/>
        <v>#VALUE!</v>
      </c>
      <c r="CE148" s="94" t="e">
        <f t="shared" si="189"/>
        <v>#VALUE!</v>
      </c>
      <c r="CF148" s="94" t="e">
        <f t="shared" si="190"/>
        <v>#VALUE!</v>
      </c>
      <c r="CG148" s="95" t="e">
        <f t="shared" si="191"/>
        <v>#VALUE!</v>
      </c>
      <c r="CH148" s="95" t="e">
        <f t="shared" si="214"/>
        <v>#VALUE!</v>
      </c>
      <c r="CI148" s="95" t="b">
        <f t="shared" si="218"/>
        <v>0</v>
      </c>
      <c r="CJ148" s="76" t="str">
        <f t="shared" si="192"/>
        <v/>
      </c>
      <c r="CK148" s="94" t="e" cm="1">
        <f t="array" aca="1" ref="CK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CL148" s="94" t="str">
        <f t="shared" si="193"/>
        <v/>
      </c>
      <c r="CM148" s="96" t="b">
        <f t="shared" si="194"/>
        <v>0</v>
      </c>
      <c r="CN148" s="130" t="b">
        <f>IFERROR(MATCH(D148,'Avtal för korttidsarbete'!$G$13:$G$1012,0),TRUE)</f>
        <v>1</v>
      </c>
      <c r="CO148" s="130" t="b">
        <f t="shared" si="195"/>
        <v>0</v>
      </c>
      <c r="CP148" s="131" t="str" cm="1">
        <f t="array" ref="CP148">IF(CN148=TRUE,"x",INDEX('Avtal för korttidsarbete'!$E$13:$E$1012,$CN148))</f>
        <v>x</v>
      </c>
      <c r="CQ148" s="131" t="str" cm="1">
        <f t="array" ref="CQ148">IF(CN148=TRUE,"x",INDEX('Avtal för korttidsarbete'!$F$13:$F$1012,$CN148))</f>
        <v>x</v>
      </c>
      <c r="CR148" s="130" t="b">
        <f t="shared" si="196"/>
        <v>0</v>
      </c>
      <c r="CS148" s="165">
        <f t="shared" si="215"/>
        <v>0</v>
      </c>
      <c r="CT148" s="165">
        <f t="shared" si="216"/>
        <v>0</v>
      </c>
      <c r="CU148" s="130" t="b">
        <f t="shared" si="197"/>
        <v>0</v>
      </c>
      <c r="CV148" s="131">
        <f t="shared" si="198"/>
        <v>0</v>
      </c>
      <c r="CW148" s="165">
        <f t="shared" si="199"/>
        <v>0</v>
      </c>
      <c r="CX148" s="186" t="b">
        <f>IFERROR(INDEX('Avtal för korttidsarbete'!R:R,MATCH(D148,'Avtal för korttidsarbete'!$G:$G,0)),TRUE)</f>
        <v>1</v>
      </c>
      <c r="CY148" s="165" t="str">
        <f>IF(CX148,"-",INDEX('Avtal för korttidsarbete'!$D:$D,MATCH(D148,'Avtal för korttidsarbete'!$G:$G,0)))</f>
        <v>-</v>
      </c>
      <c r="CZ148" s="131" t="b">
        <f>IFERROR(G148&gt;INDEX(Uppsägningar!E:E,MATCH(C148,Uppsägningar!C:C,0)),FALSE)</f>
        <v>0</v>
      </c>
    </row>
    <row r="149" spans="1:104" s="30" customFormat="1" x14ac:dyDescent="0.25">
      <c r="A149" s="19">
        <v>134</v>
      </c>
      <c r="B149" s="20"/>
      <c r="C149" s="189"/>
      <c r="D149" s="69"/>
      <c r="E149" s="171">
        <f>IFERROR(INDEX(Admin!$C$7:$C$10,MATCH(CY149,TblNivåValTExt,0)),0)</f>
        <v>0</v>
      </c>
      <c r="F149" s="1"/>
      <c r="G149" s="1"/>
      <c r="H149" s="90"/>
      <c r="I149" s="91"/>
      <c r="J149" s="91"/>
      <c r="K149" s="91"/>
      <c r="L149" s="91"/>
      <c r="M149" s="91"/>
      <c r="N149" s="91"/>
      <c r="O149" s="91"/>
      <c r="P149" s="91"/>
      <c r="Q149" s="91"/>
      <c r="R149" s="91"/>
      <c r="S149" s="91"/>
      <c r="T149" s="91"/>
      <c r="U149" s="91"/>
      <c r="V149" s="91"/>
      <c r="W149" s="225">
        <f t="shared" si="154"/>
        <v>0</v>
      </c>
      <c r="X149" s="134" t="str">
        <f t="shared" si="200"/>
        <v/>
      </c>
      <c r="Y149" s="92" t="b">
        <f t="shared" si="155"/>
        <v>0</v>
      </c>
      <c r="Z149" s="92" t="str">
        <f t="shared" si="201"/>
        <v/>
      </c>
      <c r="AA149" s="92" t="b">
        <f t="shared" si="202"/>
        <v>0</v>
      </c>
      <c r="AB149" s="92" t="str">
        <f t="shared" si="203"/>
        <v/>
      </c>
      <c r="AC149" s="13" t="b">
        <f t="shared" si="156"/>
        <v>0</v>
      </c>
      <c r="AD149" s="92" t="str">
        <f t="shared" si="204"/>
        <v/>
      </c>
      <c r="AE149" s="13" t="b">
        <f t="shared" si="205"/>
        <v>0</v>
      </c>
      <c r="AF149" s="92" t="str">
        <f t="shared" si="206"/>
        <v/>
      </c>
      <c r="AG149" s="13" t="b">
        <f t="shared" si="157"/>
        <v>0</v>
      </c>
      <c r="AH149" s="92" t="str">
        <f t="shared" si="207"/>
        <v/>
      </c>
      <c r="AI149" s="35" t="b">
        <f t="shared" si="158"/>
        <v>0</v>
      </c>
      <c r="AJ149" s="92" t="str">
        <f t="shared" si="208"/>
        <v/>
      </c>
      <c r="AK149" s="35" t="b">
        <f t="shared" si="159"/>
        <v>0</v>
      </c>
      <c r="AL149" s="92" t="str">
        <f t="shared" si="160"/>
        <v/>
      </c>
      <c r="AM149" s="35" t="b">
        <f t="shared" si="161"/>
        <v>0</v>
      </c>
      <c r="AN149" s="92" t="str">
        <f t="shared" si="162"/>
        <v/>
      </c>
      <c r="AO149" s="13" t="b">
        <f t="shared" si="163"/>
        <v>0</v>
      </c>
      <c r="AP149" s="92" t="str">
        <f t="shared" si="164"/>
        <v/>
      </c>
      <c r="AQ149" s="14">
        <f t="shared" si="165"/>
        <v>0</v>
      </c>
      <c r="AR149" s="14">
        <f t="shared" si="166"/>
        <v>0</v>
      </c>
      <c r="AS149" s="16">
        <f t="shared" si="217"/>
        <v>0</v>
      </c>
      <c r="AT149" s="16">
        <f t="shared" si="217"/>
        <v>0</v>
      </c>
      <c r="AU149" s="16">
        <f t="shared" si="217"/>
        <v>0</v>
      </c>
      <c r="AV149" s="16">
        <f t="shared" si="217"/>
        <v>0</v>
      </c>
      <c r="AW149" s="16">
        <f t="shared" si="217"/>
        <v>0</v>
      </c>
      <c r="AX149" s="16">
        <f t="shared" si="217"/>
        <v>0</v>
      </c>
      <c r="AY149" s="16">
        <f t="shared" si="217"/>
        <v>0</v>
      </c>
      <c r="AZ149" s="16"/>
      <c r="BA149" s="16"/>
      <c r="BB149" s="93">
        <f t="shared" si="209"/>
        <v>0</v>
      </c>
      <c r="BC149" s="93">
        <f t="shared" si="210"/>
        <v>0</v>
      </c>
      <c r="BD149" s="93">
        <f t="shared" si="211"/>
        <v>0</v>
      </c>
      <c r="BE149" s="158">
        <f t="shared" si="212"/>
        <v>0</v>
      </c>
      <c r="BF149" s="159">
        <f t="shared" si="213"/>
        <v>0</v>
      </c>
      <c r="BG149" s="159">
        <f t="shared" si="167"/>
        <v>0</v>
      </c>
      <c r="BH149" s="159">
        <f t="shared" si="168"/>
        <v>0</v>
      </c>
      <c r="BI149" s="159">
        <f t="shared" si="169"/>
        <v>0</v>
      </c>
      <c r="BJ149" s="159">
        <f t="shared" si="170"/>
        <v>0</v>
      </c>
      <c r="BK149" s="159">
        <f t="shared" si="171"/>
        <v>0</v>
      </c>
      <c r="BL149" s="159">
        <f t="shared" si="172"/>
        <v>0</v>
      </c>
      <c r="BM149" s="159">
        <f t="shared" si="152"/>
        <v>0</v>
      </c>
      <c r="BN149" s="159">
        <f t="shared" si="152"/>
        <v>0</v>
      </c>
      <c r="BO149" s="205" t="b">
        <f t="shared" si="173"/>
        <v>0</v>
      </c>
      <c r="BP149" s="214">
        <f t="shared" si="174"/>
        <v>0</v>
      </c>
      <c r="BQ149" s="160">
        <f t="shared" si="175"/>
        <v>0</v>
      </c>
      <c r="BR149" s="160">
        <f t="shared" si="176"/>
        <v>0</v>
      </c>
      <c r="BS149" s="160">
        <f t="shared" si="177"/>
        <v>0</v>
      </c>
      <c r="BT149" s="160">
        <f t="shared" si="178"/>
        <v>0</v>
      </c>
      <c r="BU149" s="160">
        <f t="shared" si="179"/>
        <v>0</v>
      </c>
      <c r="BV149" s="215">
        <f t="shared" si="180"/>
        <v>0</v>
      </c>
      <c r="BW149" s="217">
        <f t="shared" si="181"/>
        <v>0</v>
      </c>
      <c r="BX149" s="206">
        <f t="shared" si="182"/>
        <v>0</v>
      </c>
      <c r="BY149" s="206">
        <f t="shared" si="183"/>
        <v>0</v>
      </c>
      <c r="BZ149" s="206">
        <f t="shared" si="184"/>
        <v>0</v>
      </c>
      <c r="CA149" s="206">
        <f t="shared" si="185"/>
        <v>0</v>
      </c>
      <c r="CB149" s="206">
        <f t="shared" si="186"/>
        <v>0</v>
      </c>
      <c r="CC149" s="218">
        <f t="shared" si="187"/>
        <v>0</v>
      </c>
      <c r="CD149" s="216" t="e">
        <f t="shared" si="188"/>
        <v>#VALUE!</v>
      </c>
      <c r="CE149" s="94" t="e">
        <f t="shared" si="189"/>
        <v>#VALUE!</v>
      </c>
      <c r="CF149" s="94" t="e">
        <f t="shared" si="190"/>
        <v>#VALUE!</v>
      </c>
      <c r="CG149" s="95" t="e">
        <f t="shared" si="191"/>
        <v>#VALUE!</v>
      </c>
      <c r="CH149" s="95" t="e">
        <f t="shared" si="214"/>
        <v>#VALUE!</v>
      </c>
      <c r="CI149" s="95" t="b">
        <f t="shared" si="218"/>
        <v>0</v>
      </c>
      <c r="CJ149" s="76" t="str">
        <f t="shared" si="192"/>
        <v/>
      </c>
      <c r="CK149" s="94" t="e" cm="1">
        <f t="array" aca="1" ref="CK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CL149" s="94" t="str">
        <f t="shared" si="193"/>
        <v/>
      </c>
      <c r="CM149" s="96" t="b">
        <f t="shared" si="194"/>
        <v>0</v>
      </c>
      <c r="CN149" s="130" t="b">
        <f>IFERROR(MATCH(D149,'Avtal för korttidsarbete'!$G$13:$G$1012,0),TRUE)</f>
        <v>1</v>
      </c>
      <c r="CO149" s="130" t="b">
        <f t="shared" si="195"/>
        <v>0</v>
      </c>
      <c r="CP149" s="131" t="str" cm="1">
        <f t="array" ref="CP149">IF(CN149=TRUE,"x",INDEX('Avtal för korttidsarbete'!$E$13:$E$1012,$CN149))</f>
        <v>x</v>
      </c>
      <c r="CQ149" s="131" t="str" cm="1">
        <f t="array" ref="CQ149">IF(CN149=TRUE,"x",INDEX('Avtal för korttidsarbete'!$F$13:$F$1012,$CN149))</f>
        <v>x</v>
      </c>
      <c r="CR149" s="130" t="b">
        <f t="shared" si="196"/>
        <v>0</v>
      </c>
      <c r="CS149" s="165">
        <f t="shared" si="215"/>
        <v>0</v>
      </c>
      <c r="CT149" s="165">
        <f t="shared" si="216"/>
        <v>0</v>
      </c>
      <c r="CU149" s="130" t="b">
        <f t="shared" si="197"/>
        <v>0</v>
      </c>
      <c r="CV149" s="131">
        <f t="shared" si="198"/>
        <v>0</v>
      </c>
      <c r="CW149" s="165">
        <f t="shared" si="199"/>
        <v>0</v>
      </c>
      <c r="CX149" s="186" t="b">
        <f>IFERROR(INDEX('Avtal för korttidsarbete'!R:R,MATCH(D149,'Avtal för korttidsarbete'!$G:$G,0)),TRUE)</f>
        <v>1</v>
      </c>
      <c r="CY149" s="165" t="str">
        <f>IF(CX149,"-",INDEX('Avtal för korttidsarbete'!$D:$D,MATCH(D149,'Avtal för korttidsarbete'!$G:$G,0)))</f>
        <v>-</v>
      </c>
      <c r="CZ149" s="131" t="b">
        <f>IFERROR(G149&gt;INDEX(Uppsägningar!E:E,MATCH(C149,Uppsägningar!C:C,0)),FALSE)</f>
        <v>0</v>
      </c>
    </row>
    <row r="150" spans="1:104" s="30" customFormat="1" x14ac:dyDescent="0.25">
      <c r="A150" s="19">
        <v>135</v>
      </c>
      <c r="B150" s="20"/>
      <c r="C150" s="189"/>
      <c r="D150" s="69"/>
      <c r="E150" s="171">
        <f>IFERROR(INDEX(Admin!$C$7:$C$10,MATCH(CY150,TblNivåValTExt,0)),0)</f>
        <v>0</v>
      </c>
      <c r="F150" s="1"/>
      <c r="G150" s="1"/>
      <c r="H150" s="90"/>
      <c r="I150" s="91"/>
      <c r="J150" s="91"/>
      <c r="K150" s="91"/>
      <c r="L150" s="91"/>
      <c r="M150" s="91"/>
      <c r="N150" s="91"/>
      <c r="O150" s="91"/>
      <c r="P150" s="91"/>
      <c r="Q150" s="91"/>
      <c r="R150" s="91"/>
      <c r="S150" s="91"/>
      <c r="T150" s="91"/>
      <c r="U150" s="91"/>
      <c r="V150" s="91"/>
      <c r="W150" s="225">
        <f t="shared" si="154"/>
        <v>0</v>
      </c>
      <c r="X150" s="134" t="str">
        <f t="shared" si="200"/>
        <v/>
      </c>
      <c r="Y150" s="92" t="b">
        <f t="shared" si="155"/>
        <v>0</v>
      </c>
      <c r="Z150" s="92" t="str">
        <f t="shared" si="201"/>
        <v/>
      </c>
      <c r="AA150" s="92" t="b">
        <f t="shared" si="202"/>
        <v>0</v>
      </c>
      <c r="AB150" s="92" t="str">
        <f t="shared" si="203"/>
        <v/>
      </c>
      <c r="AC150" s="13" t="b">
        <f t="shared" si="156"/>
        <v>0</v>
      </c>
      <c r="AD150" s="92" t="str">
        <f t="shared" si="204"/>
        <v/>
      </c>
      <c r="AE150" s="13" t="b">
        <f t="shared" si="205"/>
        <v>0</v>
      </c>
      <c r="AF150" s="92" t="str">
        <f t="shared" si="206"/>
        <v/>
      </c>
      <c r="AG150" s="13" t="b">
        <f t="shared" si="157"/>
        <v>0</v>
      </c>
      <c r="AH150" s="92" t="str">
        <f t="shared" si="207"/>
        <v/>
      </c>
      <c r="AI150" s="35" t="b">
        <f t="shared" si="158"/>
        <v>0</v>
      </c>
      <c r="AJ150" s="92" t="str">
        <f t="shared" si="208"/>
        <v/>
      </c>
      <c r="AK150" s="35" t="b">
        <f t="shared" si="159"/>
        <v>0</v>
      </c>
      <c r="AL150" s="92" t="str">
        <f t="shared" si="160"/>
        <v/>
      </c>
      <c r="AM150" s="35" t="b">
        <f t="shared" si="161"/>
        <v>0</v>
      </c>
      <c r="AN150" s="92" t="str">
        <f t="shared" si="162"/>
        <v/>
      </c>
      <c r="AO150" s="13" t="b">
        <f t="shared" si="163"/>
        <v>0</v>
      </c>
      <c r="AP150" s="92" t="str">
        <f t="shared" si="164"/>
        <v/>
      </c>
      <c r="AQ150" s="14">
        <f t="shared" si="165"/>
        <v>0</v>
      </c>
      <c r="AR150" s="14">
        <f t="shared" si="166"/>
        <v>0</v>
      </c>
      <c r="AS150" s="16">
        <f t="shared" si="217"/>
        <v>0</v>
      </c>
      <c r="AT150" s="16">
        <f t="shared" si="217"/>
        <v>0</v>
      </c>
      <c r="AU150" s="16">
        <f t="shared" si="217"/>
        <v>0</v>
      </c>
      <c r="AV150" s="16">
        <f t="shared" si="217"/>
        <v>0</v>
      </c>
      <c r="AW150" s="16">
        <f t="shared" si="217"/>
        <v>0</v>
      </c>
      <c r="AX150" s="16">
        <f t="shared" si="217"/>
        <v>0</v>
      </c>
      <c r="AY150" s="16">
        <f t="shared" si="217"/>
        <v>0</v>
      </c>
      <c r="AZ150" s="16"/>
      <c r="BA150" s="16"/>
      <c r="BB150" s="93">
        <f t="shared" si="209"/>
        <v>0</v>
      </c>
      <c r="BC150" s="93">
        <f t="shared" si="210"/>
        <v>0</v>
      </c>
      <c r="BD150" s="93">
        <f t="shared" si="211"/>
        <v>0</v>
      </c>
      <c r="BE150" s="158">
        <f t="shared" si="212"/>
        <v>0</v>
      </c>
      <c r="BF150" s="159">
        <f t="shared" si="213"/>
        <v>0</v>
      </c>
      <c r="BG150" s="159">
        <f t="shared" si="167"/>
        <v>0</v>
      </c>
      <c r="BH150" s="159">
        <f t="shared" si="168"/>
        <v>0</v>
      </c>
      <c r="BI150" s="159">
        <f t="shared" si="169"/>
        <v>0</v>
      </c>
      <c r="BJ150" s="159">
        <f t="shared" si="170"/>
        <v>0</v>
      </c>
      <c r="BK150" s="159">
        <f t="shared" si="171"/>
        <v>0</v>
      </c>
      <c r="BL150" s="159">
        <f t="shared" si="172"/>
        <v>0</v>
      </c>
      <c r="BM150" s="159">
        <f t="shared" si="152"/>
        <v>0</v>
      </c>
      <c r="BN150" s="159">
        <f t="shared" si="152"/>
        <v>0</v>
      </c>
      <c r="BO150" s="205" t="b">
        <f t="shared" si="173"/>
        <v>0</v>
      </c>
      <c r="BP150" s="214">
        <f t="shared" si="174"/>
        <v>0</v>
      </c>
      <c r="BQ150" s="160">
        <f t="shared" si="175"/>
        <v>0</v>
      </c>
      <c r="BR150" s="160">
        <f t="shared" si="176"/>
        <v>0</v>
      </c>
      <c r="BS150" s="160">
        <f t="shared" si="177"/>
        <v>0</v>
      </c>
      <c r="BT150" s="160">
        <f t="shared" si="178"/>
        <v>0</v>
      </c>
      <c r="BU150" s="160">
        <f t="shared" si="179"/>
        <v>0</v>
      </c>
      <c r="BV150" s="215">
        <f t="shared" si="180"/>
        <v>0</v>
      </c>
      <c r="BW150" s="217">
        <f t="shared" si="181"/>
        <v>0</v>
      </c>
      <c r="BX150" s="206">
        <f t="shared" si="182"/>
        <v>0</v>
      </c>
      <c r="BY150" s="206">
        <f t="shared" si="183"/>
        <v>0</v>
      </c>
      <c r="BZ150" s="206">
        <f t="shared" si="184"/>
        <v>0</v>
      </c>
      <c r="CA150" s="206">
        <f t="shared" si="185"/>
        <v>0</v>
      </c>
      <c r="CB150" s="206">
        <f t="shared" si="186"/>
        <v>0</v>
      </c>
      <c r="CC150" s="218">
        <f t="shared" si="187"/>
        <v>0</v>
      </c>
      <c r="CD150" s="216" t="e">
        <f t="shared" si="188"/>
        <v>#VALUE!</v>
      </c>
      <c r="CE150" s="94" t="e">
        <f t="shared" si="189"/>
        <v>#VALUE!</v>
      </c>
      <c r="CF150" s="94" t="e">
        <f t="shared" si="190"/>
        <v>#VALUE!</v>
      </c>
      <c r="CG150" s="95" t="e">
        <f t="shared" si="191"/>
        <v>#VALUE!</v>
      </c>
      <c r="CH150" s="95" t="e">
        <f t="shared" si="214"/>
        <v>#VALUE!</v>
      </c>
      <c r="CI150" s="95" t="b">
        <f t="shared" si="218"/>
        <v>0</v>
      </c>
      <c r="CJ150" s="76" t="str">
        <f t="shared" si="192"/>
        <v/>
      </c>
      <c r="CK150" s="94" t="e" cm="1">
        <f t="array" aca="1" ref="CK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CL150" s="94" t="str">
        <f t="shared" si="193"/>
        <v/>
      </c>
      <c r="CM150" s="96" t="b">
        <f t="shared" si="194"/>
        <v>0</v>
      </c>
      <c r="CN150" s="130" t="b">
        <f>IFERROR(MATCH(D150,'Avtal för korttidsarbete'!$G$13:$G$1012,0),TRUE)</f>
        <v>1</v>
      </c>
      <c r="CO150" s="130" t="b">
        <f t="shared" si="195"/>
        <v>0</v>
      </c>
      <c r="CP150" s="131" t="str" cm="1">
        <f t="array" ref="CP150">IF(CN150=TRUE,"x",INDEX('Avtal för korttidsarbete'!$E$13:$E$1012,$CN150))</f>
        <v>x</v>
      </c>
      <c r="CQ150" s="131" t="str" cm="1">
        <f t="array" ref="CQ150">IF(CN150=TRUE,"x",INDEX('Avtal för korttidsarbete'!$F$13:$F$1012,$CN150))</f>
        <v>x</v>
      </c>
      <c r="CR150" s="130" t="b">
        <f t="shared" si="196"/>
        <v>0</v>
      </c>
      <c r="CS150" s="165">
        <f t="shared" si="215"/>
        <v>0</v>
      </c>
      <c r="CT150" s="165">
        <f t="shared" si="216"/>
        <v>0</v>
      </c>
      <c r="CU150" s="130" t="b">
        <f t="shared" si="197"/>
        <v>0</v>
      </c>
      <c r="CV150" s="131">
        <f t="shared" si="198"/>
        <v>0</v>
      </c>
      <c r="CW150" s="165">
        <f t="shared" si="199"/>
        <v>0</v>
      </c>
      <c r="CX150" s="186" t="b">
        <f>IFERROR(INDEX('Avtal för korttidsarbete'!R:R,MATCH(D150,'Avtal för korttidsarbete'!$G:$G,0)),TRUE)</f>
        <v>1</v>
      </c>
      <c r="CY150" s="165" t="str">
        <f>IF(CX150,"-",INDEX('Avtal för korttidsarbete'!$D:$D,MATCH(D150,'Avtal för korttidsarbete'!$G:$G,0)))</f>
        <v>-</v>
      </c>
      <c r="CZ150" s="131" t="b">
        <f>IFERROR(G150&gt;INDEX(Uppsägningar!E:E,MATCH(C150,Uppsägningar!C:C,0)),FALSE)</f>
        <v>0</v>
      </c>
    </row>
    <row r="151" spans="1:104" s="30" customFormat="1" x14ac:dyDescent="0.25">
      <c r="A151" s="19">
        <v>136</v>
      </c>
      <c r="B151" s="20"/>
      <c r="C151" s="189"/>
      <c r="D151" s="69"/>
      <c r="E151" s="171">
        <f>IFERROR(INDEX(Admin!$C$7:$C$10,MATCH(CY151,TblNivåValTExt,0)),0)</f>
        <v>0</v>
      </c>
      <c r="F151" s="1"/>
      <c r="G151" s="1"/>
      <c r="H151" s="90"/>
      <c r="I151" s="91"/>
      <c r="J151" s="91"/>
      <c r="K151" s="91"/>
      <c r="L151" s="91"/>
      <c r="M151" s="91"/>
      <c r="N151" s="91"/>
      <c r="O151" s="91"/>
      <c r="P151" s="91"/>
      <c r="Q151" s="91"/>
      <c r="R151" s="91"/>
      <c r="S151" s="91"/>
      <c r="T151" s="91"/>
      <c r="U151" s="91"/>
      <c r="V151" s="91"/>
      <c r="W151" s="225">
        <f t="shared" si="154"/>
        <v>0</v>
      </c>
      <c r="X151" s="134" t="str">
        <f t="shared" si="200"/>
        <v/>
      </c>
      <c r="Y151" s="92" t="b">
        <f t="shared" si="155"/>
        <v>0</v>
      </c>
      <c r="Z151" s="92" t="str">
        <f t="shared" si="201"/>
        <v/>
      </c>
      <c r="AA151" s="92" t="b">
        <f t="shared" si="202"/>
        <v>0</v>
      </c>
      <c r="AB151" s="92" t="str">
        <f t="shared" si="203"/>
        <v/>
      </c>
      <c r="AC151" s="13" t="b">
        <f t="shared" si="156"/>
        <v>0</v>
      </c>
      <c r="AD151" s="92" t="str">
        <f t="shared" si="204"/>
        <v/>
      </c>
      <c r="AE151" s="13" t="b">
        <f t="shared" si="205"/>
        <v>0</v>
      </c>
      <c r="AF151" s="92" t="str">
        <f t="shared" si="206"/>
        <v/>
      </c>
      <c r="AG151" s="13" t="b">
        <f t="shared" si="157"/>
        <v>0</v>
      </c>
      <c r="AH151" s="92" t="str">
        <f t="shared" si="207"/>
        <v/>
      </c>
      <c r="AI151" s="35" t="b">
        <f t="shared" si="158"/>
        <v>0</v>
      </c>
      <c r="AJ151" s="92" t="str">
        <f t="shared" si="208"/>
        <v/>
      </c>
      <c r="AK151" s="35" t="b">
        <f t="shared" si="159"/>
        <v>0</v>
      </c>
      <c r="AL151" s="92" t="str">
        <f t="shared" si="160"/>
        <v/>
      </c>
      <c r="AM151" s="35" t="b">
        <f t="shared" si="161"/>
        <v>0</v>
      </c>
      <c r="AN151" s="92" t="str">
        <f t="shared" si="162"/>
        <v/>
      </c>
      <c r="AO151" s="13" t="b">
        <f t="shared" si="163"/>
        <v>0</v>
      </c>
      <c r="AP151" s="92" t="str">
        <f t="shared" si="164"/>
        <v/>
      </c>
      <c r="AQ151" s="14">
        <f t="shared" si="165"/>
        <v>0</v>
      </c>
      <c r="AR151" s="14">
        <f t="shared" si="166"/>
        <v>0</v>
      </c>
      <c r="AS151" s="16">
        <f t="shared" si="217"/>
        <v>0</v>
      </c>
      <c r="AT151" s="16">
        <f t="shared" si="217"/>
        <v>0</v>
      </c>
      <c r="AU151" s="16">
        <f t="shared" si="217"/>
        <v>0</v>
      </c>
      <c r="AV151" s="16">
        <f t="shared" si="217"/>
        <v>0</v>
      </c>
      <c r="AW151" s="16">
        <f t="shared" si="217"/>
        <v>0</v>
      </c>
      <c r="AX151" s="16">
        <f t="shared" si="217"/>
        <v>0</v>
      </c>
      <c r="AY151" s="16">
        <f t="shared" si="217"/>
        <v>0</v>
      </c>
      <c r="AZ151" s="16"/>
      <c r="BA151" s="16"/>
      <c r="BB151" s="93">
        <f t="shared" si="209"/>
        <v>0</v>
      </c>
      <c r="BC151" s="93">
        <f t="shared" si="210"/>
        <v>0</v>
      </c>
      <c r="BD151" s="93">
        <f t="shared" si="211"/>
        <v>0</v>
      </c>
      <c r="BE151" s="158">
        <f t="shared" si="212"/>
        <v>0</v>
      </c>
      <c r="BF151" s="159">
        <f t="shared" si="213"/>
        <v>0</v>
      </c>
      <c r="BG151" s="159">
        <f t="shared" si="167"/>
        <v>0</v>
      </c>
      <c r="BH151" s="159">
        <f t="shared" si="168"/>
        <v>0</v>
      </c>
      <c r="BI151" s="159">
        <f t="shared" si="169"/>
        <v>0</v>
      </c>
      <c r="BJ151" s="159">
        <f t="shared" si="170"/>
        <v>0</v>
      </c>
      <c r="BK151" s="159">
        <f t="shared" si="171"/>
        <v>0</v>
      </c>
      <c r="BL151" s="159">
        <f t="shared" si="172"/>
        <v>0</v>
      </c>
      <c r="BM151" s="159">
        <f t="shared" si="152"/>
        <v>0</v>
      </c>
      <c r="BN151" s="159">
        <f t="shared" si="152"/>
        <v>0</v>
      </c>
      <c r="BO151" s="205" t="b">
        <f t="shared" si="173"/>
        <v>0</v>
      </c>
      <c r="BP151" s="214">
        <f t="shared" si="174"/>
        <v>0</v>
      </c>
      <c r="BQ151" s="160">
        <f t="shared" si="175"/>
        <v>0</v>
      </c>
      <c r="BR151" s="160">
        <f t="shared" si="176"/>
        <v>0</v>
      </c>
      <c r="BS151" s="160">
        <f t="shared" si="177"/>
        <v>0</v>
      </c>
      <c r="BT151" s="160">
        <f t="shared" si="178"/>
        <v>0</v>
      </c>
      <c r="BU151" s="160">
        <f t="shared" si="179"/>
        <v>0</v>
      </c>
      <c r="BV151" s="215">
        <f t="shared" si="180"/>
        <v>0</v>
      </c>
      <c r="BW151" s="217">
        <f t="shared" si="181"/>
        <v>0</v>
      </c>
      <c r="BX151" s="206">
        <f t="shared" si="182"/>
        <v>0</v>
      </c>
      <c r="BY151" s="206">
        <f t="shared" si="183"/>
        <v>0</v>
      </c>
      <c r="BZ151" s="206">
        <f t="shared" si="184"/>
        <v>0</v>
      </c>
      <c r="CA151" s="206">
        <f t="shared" si="185"/>
        <v>0</v>
      </c>
      <c r="CB151" s="206">
        <f t="shared" si="186"/>
        <v>0</v>
      </c>
      <c r="CC151" s="218">
        <f t="shared" si="187"/>
        <v>0</v>
      </c>
      <c r="CD151" s="216" t="e">
        <f t="shared" si="188"/>
        <v>#VALUE!</v>
      </c>
      <c r="CE151" s="94" t="e">
        <f t="shared" si="189"/>
        <v>#VALUE!</v>
      </c>
      <c r="CF151" s="94" t="e">
        <f t="shared" si="190"/>
        <v>#VALUE!</v>
      </c>
      <c r="CG151" s="95" t="e">
        <f t="shared" si="191"/>
        <v>#VALUE!</v>
      </c>
      <c r="CH151" s="95" t="e">
        <f t="shared" si="214"/>
        <v>#VALUE!</v>
      </c>
      <c r="CI151" s="95" t="b">
        <f t="shared" si="218"/>
        <v>0</v>
      </c>
      <c r="CJ151" s="76" t="str">
        <f t="shared" si="192"/>
        <v/>
      </c>
      <c r="CK151" s="94" t="e" cm="1">
        <f t="array" aca="1" ref="CK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CL151" s="94" t="str">
        <f t="shared" si="193"/>
        <v/>
      </c>
      <c r="CM151" s="96" t="b">
        <f t="shared" si="194"/>
        <v>0</v>
      </c>
      <c r="CN151" s="130" t="b">
        <f>IFERROR(MATCH(D151,'Avtal för korttidsarbete'!$G$13:$G$1012,0),TRUE)</f>
        <v>1</v>
      </c>
      <c r="CO151" s="130" t="b">
        <f t="shared" si="195"/>
        <v>0</v>
      </c>
      <c r="CP151" s="131" t="str" cm="1">
        <f t="array" ref="CP151">IF(CN151=TRUE,"x",INDEX('Avtal för korttidsarbete'!$E$13:$E$1012,$CN151))</f>
        <v>x</v>
      </c>
      <c r="CQ151" s="131" t="str" cm="1">
        <f t="array" ref="CQ151">IF(CN151=TRUE,"x",INDEX('Avtal för korttidsarbete'!$F$13:$F$1012,$CN151))</f>
        <v>x</v>
      </c>
      <c r="CR151" s="130" t="b">
        <f t="shared" si="196"/>
        <v>0</v>
      </c>
      <c r="CS151" s="165">
        <f t="shared" si="215"/>
        <v>0</v>
      </c>
      <c r="CT151" s="165">
        <f t="shared" si="216"/>
        <v>0</v>
      </c>
      <c r="CU151" s="130" t="b">
        <f t="shared" si="197"/>
        <v>0</v>
      </c>
      <c r="CV151" s="131">
        <f t="shared" si="198"/>
        <v>0</v>
      </c>
      <c r="CW151" s="165">
        <f t="shared" si="199"/>
        <v>0</v>
      </c>
      <c r="CX151" s="186" t="b">
        <f>IFERROR(INDEX('Avtal för korttidsarbete'!R:R,MATCH(D151,'Avtal för korttidsarbete'!$G:$G,0)),TRUE)</f>
        <v>1</v>
      </c>
      <c r="CY151" s="165" t="str">
        <f>IF(CX151,"-",INDEX('Avtal för korttidsarbete'!$D:$D,MATCH(D151,'Avtal för korttidsarbete'!$G:$G,0)))</f>
        <v>-</v>
      </c>
      <c r="CZ151" s="131" t="b">
        <f>IFERROR(G151&gt;INDEX(Uppsägningar!E:E,MATCH(C151,Uppsägningar!C:C,0)),FALSE)</f>
        <v>0</v>
      </c>
    </row>
    <row r="152" spans="1:104" s="30" customFormat="1" x14ac:dyDescent="0.25">
      <c r="A152" s="19">
        <v>137</v>
      </c>
      <c r="B152" s="20"/>
      <c r="C152" s="189"/>
      <c r="D152" s="69"/>
      <c r="E152" s="171">
        <f>IFERROR(INDEX(Admin!$C$7:$C$10,MATCH(CY152,TblNivåValTExt,0)),0)</f>
        <v>0</v>
      </c>
      <c r="F152" s="1"/>
      <c r="G152" s="1"/>
      <c r="H152" s="90"/>
      <c r="I152" s="91"/>
      <c r="J152" s="91"/>
      <c r="K152" s="91"/>
      <c r="L152" s="91"/>
      <c r="M152" s="91"/>
      <c r="N152" s="91"/>
      <c r="O152" s="91"/>
      <c r="P152" s="91"/>
      <c r="Q152" s="91"/>
      <c r="R152" s="91"/>
      <c r="S152" s="91"/>
      <c r="T152" s="91"/>
      <c r="U152" s="91"/>
      <c r="V152" s="91"/>
      <c r="W152" s="225">
        <f t="shared" si="154"/>
        <v>0</v>
      </c>
      <c r="X152" s="134" t="str">
        <f t="shared" si="200"/>
        <v/>
      </c>
      <c r="Y152" s="92" t="b">
        <f t="shared" si="155"/>
        <v>0</v>
      </c>
      <c r="Z152" s="92" t="str">
        <f t="shared" si="201"/>
        <v/>
      </c>
      <c r="AA152" s="92" t="b">
        <f t="shared" si="202"/>
        <v>0</v>
      </c>
      <c r="AB152" s="92" t="str">
        <f t="shared" si="203"/>
        <v/>
      </c>
      <c r="AC152" s="13" t="b">
        <f t="shared" si="156"/>
        <v>0</v>
      </c>
      <c r="AD152" s="92" t="str">
        <f t="shared" si="204"/>
        <v/>
      </c>
      <c r="AE152" s="13" t="b">
        <f t="shared" si="205"/>
        <v>0</v>
      </c>
      <c r="AF152" s="92" t="str">
        <f t="shared" si="206"/>
        <v/>
      </c>
      <c r="AG152" s="13" t="b">
        <f t="shared" si="157"/>
        <v>0</v>
      </c>
      <c r="AH152" s="92" t="str">
        <f t="shared" si="207"/>
        <v/>
      </c>
      <c r="AI152" s="35" t="b">
        <f t="shared" si="158"/>
        <v>0</v>
      </c>
      <c r="AJ152" s="92" t="str">
        <f t="shared" si="208"/>
        <v/>
      </c>
      <c r="AK152" s="35" t="b">
        <f t="shared" si="159"/>
        <v>0</v>
      </c>
      <c r="AL152" s="92" t="str">
        <f t="shared" si="160"/>
        <v/>
      </c>
      <c r="AM152" s="35" t="b">
        <f t="shared" si="161"/>
        <v>0</v>
      </c>
      <c r="AN152" s="92" t="str">
        <f t="shared" si="162"/>
        <v/>
      </c>
      <c r="AO152" s="13" t="b">
        <f t="shared" si="163"/>
        <v>0</v>
      </c>
      <c r="AP152" s="92" t="str">
        <f t="shared" si="164"/>
        <v/>
      </c>
      <c r="AQ152" s="14">
        <f t="shared" si="165"/>
        <v>0</v>
      </c>
      <c r="AR152" s="14">
        <f t="shared" si="166"/>
        <v>0</v>
      </c>
      <c r="AS152" s="16">
        <f t="shared" si="217"/>
        <v>0</v>
      </c>
      <c r="AT152" s="16">
        <f t="shared" si="217"/>
        <v>0</v>
      </c>
      <c r="AU152" s="16">
        <f t="shared" si="217"/>
        <v>0</v>
      </c>
      <c r="AV152" s="16">
        <f t="shared" si="217"/>
        <v>0</v>
      </c>
      <c r="AW152" s="16">
        <f t="shared" si="217"/>
        <v>0</v>
      </c>
      <c r="AX152" s="16">
        <f t="shared" si="217"/>
        <v>0</v>
      </c>
      <c r="AY152" s="16">
        <f t="shared" si="217"/>
        <v>0</v>
      </c>
      <c r="AZ152" s="16"/>
      <c r="BA152" s="16"/>
      <c r="BB152" s="93">
        <f t="shared" si="209"/>
        <v>0</v>
      </c>
      <c r="BC152" s="93">
        <f t="shared" si="210"/>
        <v>0</v>
      </c>
      <c r="BD152" s="93">
        <f t="shared" si="211"/>
        <v>0</v>
      </c>
      <c r="BE152" s="158">
        <f t="shared" si="212"/>
        <v>0</v>
      </c>
      <c r="BF152" s="159">
        <f t="shared" si="213"/>
        <v>0</v>
      </c>
      <c r="BG152" s="159">
        <f t="shared" si="167"/>
        <v>0</v>
      </c>
      <c r="BH152" s="159">
        <f t="shared" si="168"/>
        <v>0</v>
      </c>
      <c r="BI152" s="159">
        <f t="shared" si="169"/>
        <v>0</v>
      </c>
      <c r="BJ152" s="159">
        <f t="shared" si="170"/>
        <v>0</v>
      </c>
      <c r="BK152" s="159">
        <f t="shared" si="171"/>
        <v>0</v>
      </c>
      <c r="BL152" s="159">
        <f t="shared" si="172"/>
        <v>0</v>
      </c>
      <c r="BM152" s="159">
        <f t="shared" si="152"/>
        <v>0</v>
      </c>
      <c r="BN152" s="159">
        <f t="shared" si="152"/>
        <v>0</v>
      </c>
      <c r="BO152" s="205" t="b">
        <f t="shared" si="173"/>
        <v>0</v>
      </c>
      <c r="BP152" s="214">
        <f t="shared" si="174"/>
        <v>0</v>
      </c>
      <c r="BQ152" s="160">
        <f t="shared" si="175"/>
        <v>0</v>
      </c>
      <c r="BR152" s="160">
        <f t="shared" si="176"/>
        <v>0</v>
      </c>
      <c r="BS152" s="160">
        <f t="shared" si="177"/>
        <v>0</v>
      </c>
      <c r="BT152" s="160">
        <f t="shared" si="178"/>
        <v>0</v>
      </c>
      <c r="BU152" s="160">
        <f t="shared" si="179"/>
        <v>0</v>
      </c>
      <c r="BV152" s="215">
        <f t="shared" si="180"/>
        <v>0</v>
      </c>
      <c r="BW152" s="217">
        <f t="shared" si="181"/>
        <v>0</v>
      </c>
      <c r="BX152" s="206">
        <f t="shared" si="182"/>
        <v>0</v>
      </c>
      <c r="BY152" s="206">
        <f t="shared" si="183"/>
        <v>0</v>
      </c>
      <c r="BZ152" s="206">
        <f t="shared" si="184"/>
        <v>0</v>
      </c>
      <c r="CA152" s="206">
        <f t="shared" si="185"/>
        <v>0</v>
      </c>
      <c r="CB152" s="206">
        <f t="shared" si="186"/>
        <v>0</v>
      </c>
      <c r="CC152" s="218">
        <f t="shared" si="187"/>
        <v>0</v>
      </c>
      <c r="CD152" s="216" t="e">
        <f t="shared" si="188"/>
        <v>#VALUE!</v>
      </c>
      <c r="CE152" s="94" t="e">
        <f t="shared" si="189"/>
        <v>#VALUE!</v>
      </c>
      <c r="CF152" s="94" t="e">
        <f t="shared" si="190"/>
        <v>#VALUE!</v>
      </c>
      <c r="CG152" s="95" t="e">
        <f t="shared" si="191"/>
        <v>#VALUE!</v>
      </c>
      <c r="CH152" s="95" t="e">
        <f t="shared" si="214"/>
        <v>#VALUE!</v>
      </c>
      <c r="CI152" s="95" t="b">
        <f t="shared" si="218"/>
        <v>0</v>
      </c>
      <c r="CJ152" s="76" t="str">
        <f t="shared" si="192"/>
        <v/>
      </c>
      <c r="CK152" s="94" t="e" cm="1">
        <f t="array" aca="1" ref="CK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CL152" s="94" t="str">
        <f t="shared" si="193"/>
        <v/>
      </c>
      <c r="CM152" s="96" t="b">
        <f t="shared" si="194"/>
        <v>0</v>
      </c>
      <c r="CN152" s="130" t="b">
        <f>IFERROR(MATCH(D152,'Avtal för korttidsarbete'!$G$13:$G$1012,0),TRUE)</f>
        <v>1</v>
      </c>
      <c r="CO152" s="130" t="b">
        <f t="shared" si="195"/>
        <v>0</v>
      </c>
      <c r="CP152" s="131" t="str" cm="1">
        <f t="array" ref="CP152">IF(CN152=TRUE,"x",INDEX('Avtal för korttidsarbete'!$E$13:$E$1012,$CN152))</f>
        <v>x</v>
      </c>
      <c r="CQ152" s="131" t="str" cm="1">
        <f t="array" ref="CQ152">IF(CN152=TRUE,"x",INDEX('Avtal för korttidsarbete'!$F$13:$F$1012,$CN152))</f>
        <v>x</v>
      </c>
      <c r="CR152" s="130" t="b">
        <f t="shared" si="196"/>
        <v>0</v>
      </c>
      <c r="CS152" s="165">
        <f t="shared" si="215"/>
        <v>0</v>
      </c>
      <c r="CT152" s="165">
        <f t="shared" si="216"/>
        <v>0</v>
      </c>
      <c r="CU152" s="130" t="b">
        <f t="shared" si="197"/>
        <v>0</v>
      </c>
      <c r="CV152" s="131">
        <f t="shared" si="198"/>
        <v>0</v>
      </c>
      <c r="CW152" s="165">
        <f t="shared" si="199"/>
        <v>0</v>
      </c>
      <c r="CX152" s="186" t="b">
        <f>IFERROR(INDEX('Avtal för korttidsarbete'!R:R,MATCH(D152,'Avtal för korttidsarbete'!$G:$G,0)),TRUE)</f>
        <v>1</v>
      </c>
      <c r="CY152" s="165" t="str">
        <f>IF(CX152,"-",INDEX('Avtal för korttidsarbete'!$D:$D,MATCH(D152,'Avtal för korttidsarbete'!$G:$G,0)))</f>
        <v>-</v>
      </c>
      <c r="CZ152" s="131" t="b">
        <f>IFERROR(G152&gt;INDEX(Uppsägningar!E:E,MATCH(C152,Uppsägningar!C:C,0)),FALSE)</f>
        <v>0</v>
      </c>
    </row>
    <row r="153" spans="1:104" s="30" customFormat="1" x14ac:dyDescent="0.25">
      <c r="A153" s="19">
        <v>138</v>
      </c>
      <c r="B153" s="20"/>
      <c r="C153" s="189"/>
      <c r="D153" s="69"/>
      <c r="E153" s="171">
        <f>IFERROR(INDEX(Admin!$C$7:$C$10,MATCH(CY153,TblNivåValTExt,0)),0)</f>
        <v>0</v>
      </c>
      <c r="F153" s="1"/>
      <c r="G153" s="1"/>
      <c r="H153" s="90"/>
      <c r="I153" s="91"/>
      <c r="J153" s="91"/>
      <c r="K153" s="91"/>
      <c r="L153" s="91"/>
      <c r="M153" s="91"/>
      <c r="N153" s="91"/>
      <c r="O153" s="91"/>
      <c r="P153" s="91"/>
      <c r="Q153" s="91"/>
      <c r="R153" s="91"/>
      <c r="S153" s="91"/>
      <c r="T153" s="91"/>
      <c r="U153" s="91"/>
      <c r="V153" s="91"/>
      <c r="W153" s="225">
        <f t="shared" si="154"/>
        <v>0</v>
      </c>
      <c r="X153" s="134" t="str">
        <f t="shared" si="200"/>
        <v/>
      </c>
      <c r="Y153" s="92" t="b">
        <f t="shared" si="155"/>
        <v>0</v>
      </c>
      <c r="Z153" s="92" t="str">
        <f t="shared" si="201"/>
        <v/>
      </c>
      <c r="AA153" s="92" t="b">
        <f t="shared" si="202"/>
        <v>0</v>
      </c>
      <c r="AB153" s="92" t="str">
        <f t="shared" si="203"/>
        <v/>
      </c>
      <c r="AC153" s="13" t="b">
        <f t="shared" si="156"/>
        <v>0</v>
      </c>
      <c r="AD153" s="92" t="str">
        <f t="shared" si="204"/>
        <v/>
      </c>
      <c r="AE153" s="13" t="b">
        <f t="shared" si="205"/>
        <v>0</v>
      </c>
      <c r="AF153" s="92" t="str">
        <f t="shared" si="206"/>
        <v/>
      </c>
      <c r="AG153" s="13" t="b">
        <f t="shared" si="157"/>
        <v>0</v>
      </c>
      <c r="AH153" s="92" t="str">
        <f t="shared" si="207"/>
        <v/>
      </c>
      <c r="AI153" s="35" t="b">
        <f t="shared" si="158"/>
        <v>0</v>
      </c>
      <c r="AJ153" s="92" t="str">
        <f t="shared" si="208"/>
        <v/>
      </c>
      <c r="AK153" s="35" t="b">
        <f t="shared" si="159"/>
        <v>0</v>
      </c>
      <c r="AL153" s="92" t="str">
        <f t="shared" si="160"/>
        <v/>
      </c>
      <c r="AM153" s="35" t="b">
        <f t="shared" si="161"/>
        <v>0</v>
      </c>
      <c r="AN153" s="92" t="str">
        <f t="shared" si="162"/>
        <v/>
      </c>
      <c r="AO153" s="13" t="b">
        <f t="shared" si="163"/>
        <v>0</v>
      </c>
      <c r="AP153" s="92" t="str">
        <f t="shared" si="164"/>
        <v/>
      </c>
      <c r="AQ153" s="14">
        <f t="shared" si="165"/>
        <v>0</v>
      </c>
      <c r="AR153" s="14">
        <f t="shared" si="166"/>
        <v>0</v>
      </c>
      <c r="AS153" s="16">
        <f t="shared" si="217"/>
        <v>0</v>
      </c>
      <c r="AT153" s="16">
        <f t="shared" si="217"/>
        <v>0</v>
      </c>
      <c r="AU153" s="16">
        <f t="shared" si="217"/>
        <v>0</v>
      </c>
      <c r="AV153" s="16">
        <f t="shared" si="217"/>
        <v>0</v>
      </c>
      <c r="AW153" s="16">
        <f t="shared" si="217"/>
        <v>0</v>
      </c>
      <c r="AX153" s="16">
        <f t="shared" si="217"/>
        <v>0</v>
      </c>
      <c r="AY153" s="16">
        <f t="shared" si="217"/>
        <v>0</v>
      </c>
      <c r="AZ153" s="16"/>
      <c r="BA153" s="16"/>
      <c r="BB153" s="93">
        <f t="shared" si="209"/>
        <v>0</v>
      </c>
      <c r="BC153" s="93">
        <f t="shared" si="210"/>
        <v>0</v>
      </c>
      <c r="BD153" s="93">
        <f t="shared" si="211"/>
        <v>0</v>
      </c>
      <c r="BE153" s="158">
        <f t="shared" si="212"/>
        <v>0</v>
      </c>
      <c r="BF153" s="159">
        <f t="shared" si="213"/>
        <v>0</v>
      </c>
      <c r="BG153" s="159">
        <f t="shared" si="167"/>
        <v>0</v>
      </c>
      <c r="BH153" s="159">
        <f t="shared" si="168"/>
        <v>0</v>
      </c>
      <c r="BI153" s="159">
        <f t="shared" si="169"/>
        <v>0</v>
      </c>
      <c r="BJ153" s="159">
        <f t="shared" si="170"/>
        <v>0</v>
      </c>
      <c r="BK153" s="159">
        <f t="shared" si="171"/>
        <v>0</v>
      </c>
      <c r="BL153" s="159">
        <f t="shared" si="172"/>
        <v>0</v>
      </c>
      <c r="BM153" s="159">
        <f t="shared" si="152"/>
        <v>0</v>
      </c>
      <c r="BN153" s="159">
        <f t="shared" si="152"/>
        <v>0</v>
      </c>
      <c r="BO153" s="205" t="b">
        <f t="shared" si="173"/>
        <v>0</v>
      </c>
      <c r="BP153" s="214">
        <f t="shared" si="174"/>
        <v>0</v>
      </c>
      <c r="BQ153" s="160">
        <f t="shared" si="175"/>
        <v>0</v>
      </c>
      <c r="BR153" s="160">
        <f t="shared" si="176"/>
        <v>0</v>
      </c>
      <c r="BS153" s="160">
        <f t="shared" si="177"/>
        <v>0</v>
      </c>
      <c r="BT153" s="160">
        <f t="shared" si="178"/>
        <v>0</v>
      </c>
      <c r="BU153" s="160">
        <f t="shared" si="179"/>
        <v>0</v>
      </c>
      <c r="BV153" s="215">
        <f t="shared" si="180"/>
        <v>0</v>
      </c>
      <c r="BW153" s="217">
        <f t="shared" si="181"/>
        <v>0</v>
      </c>
      <c r="BX153" s="206">
        <f t="shared" si="182"/>
        <v>0</v>
      </c>
      <c r="BY153" s="206">
        <f t="shared" si="183"/>
        <v>0</v>
      </c>
      <c r="BZ153" s="206">
        <f t="shared" si="184"/>
        <v>0</v>
      </c>
      <c r="CA153" s="206">
        <f t="shared" si="185"/>
        <v>0</v>
      </c>
      <c r="CB153" s="206">
        <f t="shared" si="186"/>
        <v>0</v>
      </c>
      <c r="CC153" s="218">
        <f t="shared" si="187"/>
        <v>0</v>
      </c>
      <c r="CD153" s="216" t="e">
        <f t="shared" si="188"/>
        <v>#VALUE!</v>
      </c>
      <c r="CE153" s="94" t="e">
        <f t="shared" si="189"/>
        <v>#VALUE!</v>
      </c>
      <c r="CF153" s="94" t="e">
        <f t="shared" si="190"/>
        <v>#VALUE!</v>
      </c>
      <c r="CG153" s="95" t="e">
        <f t="shared" si="191"/>
        <v>#VALUE!</v>
      </c>
      <c r="CH153" s="95" t="e">
        <f t="shared" si="214"/>
        <v>#VALUE!</v>
      </c>
      <c r="CI153" s="95" t="b">
        <f t="shared" si="218"/>
        <v>0</v>
      </c>
      <c r="CJ153" s="76" t="str">
        <f t="shared" si="192"/>
        <v/>
      </c>
      <c r="CK153" s="94" t="e" cm="1">
        <f t="array" aca="1" ref="CK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CL153" s="94" t="str">
        <f t="shared" si="193"/>
        <v/>
      </c>
      <c r="CM153" s="96" t="b">
        <f t="shared" si="194"/>
        <v>0</v>
      </c>
      <c r="CN153" s="130" t="b">
        <f>IFERROR(MATCH(D153,'Avtal för korttidsarbete'!$G$13:$G$1012,0),TRUE)</f>
        <v>1</v>
      </c>
      <c r="CO153" s="130" t="b">
        <f t="shared" si="195"/>
        <v>0</v>
      </c>
      <c r="CP153" s="131" t="str" cm="1">
        <f t="array" ref="CP153">IF(CN153=TRUE,"x",INDEX('Avtal för korttidsarbete'!$E$13:$E$1012,$CN153))</f>
        <v>x</v>
      </c>
      <c r="CQ153" s="131" t="str" cm="1">
        <f t="array" ref="CQ153">IF(CN153=TRUE,"x",INDEX('Avtal för korttidsarbete'!$F$13:$F$1012,$CN153))</f>
        <v>x</v>
      </c>
      <c r="CR153" s="130" t="b">
        <f t="shared" si="196"/>
        <v>0</v>
      </c>
      <c r="CS153" s="165">
        <f t="shared" si="215"/>
        <v>0</v>
      </c>
      <c r="CT153" s="165">
        <f t="shared" si="216"/>
        <v>0</v>
      </c>
      <c r="CU153" s="130" t="b">
        <f t="shared" si="197"/>
        <v>0</v>
      </c>
      <c r="CV153" s="131">
        <f t="shared" si="198"/>
        <v>0</v>
      </c>
      <c r="CW153" s="165">
        <f t="shared" si="199"/>
        <v>0</v>
      </c>
      <c r="CX153" s="186" t="b">
        <f>IFERROR(INDEX('Avtal för korttidsarbete'!R:R,MATCH(D153,'Avtal för korttidsarbete'!$G:$G,0)),TRUE)</f>
        <v>1</v>
      </c>
      <c r="CY153" s="165" t="str">
        <f>IF(CX153,"-",INDEX('Avtal för korttidsarbete'!$D:$D,MATCH(D153,'Avtal för korttidsarbete'!$G:$G,0)))</f>
        <v>-</v>
      </c>
      <c r="CZ153" s="131" t="b">
        <f>IFERROR(G153&gt;INDEX(Uppsägningar!E:E,MATCH(C153,Uppsägningar!C:C,0)),FALSE)</f>
        <v>0</v>
      </c>
    </row>
    <row r="154" spans="1:104" s="30" customFormat="1" x14ac:dyDescent="0.25">
      <c r="A154" s="19">
        <v>139</v>
      </c>
      <c r="B154" s="20"/>
      <c r="C154" s="189"/>
      <c r="D154" s="69"/>
      <c r="E154" s="171">
        <f>IFERROR(INDEX(Admin!$C$7:$C$10,MATCH(CY154,TblNivåValTExt,0)),0)</f>
        <v>0</v>
      </c>
      <c r="F154" s="1"/>
      <c r="G154" s="1"/>
      <c r="H154" s="90"/>
      <c r="I154" s="91"/>
      <c r="J154" s="91"/>
      <c r="K154" s="91"/>
      <c r="L154" s="91"/>
      <c r="M154" s="91"/>
      <c r="N154" s="91"/>
      <c r="O154" s="91"/>
      <c r="P154" s="91"/>
      <c r="Q154" s="91"/>
      <c r="R154" s="91"/>
      <c r="S154" s="91"/>
      <c r="T154" s="91"/>
      <c r="U154" s="91"/>
      <c r="V154" s="91"/>
      <c r="W154" s="225">
        <f t="shared" si="154"/>
        <v>0</v>
      </c>
      <c r="X154" s="134" t="str">
        <f t="shared" si="200"/>
        <v/>
      </c>
      <c r="Y154" s="92" t="b">
        <f t="shared" si="155"/>
        <v>0</v>
      </c>
      <c r="Z154" s="92" t="str">
        <f t="shared" si="201"/>
        <v/>
      </c>
      <c r="AA154" s="92" t="b">
        <f t="shared" si="202"/>
        <v>0</v>
      </c>
      <c r="AB154" s="92" t="str">
        <f t="shared" si="203"/>
        <v/>
      </c>
      <c r="AC154" s="13" t="b">
        <f t="shared" si="156"/>
        <v>0</v>
      </c>
      <c r="AD154" s="92" t="str">
        <f t="shared" si="204"/>
        <v/>
      </c>
      <c r="AE154" s="13" t="b">
        <f t="shared" si="205"/>
        <v>0</v>
      </c>
      <c r="AF154" s="92" t="str">
        <f t="shared" si="206"/>
        <v/>
      </c>
      <c r="AG154" s="13" t="b">
        <f t="shared" si="157"/>
        <v>0</v>
      </c>
      <c r="AH154" s="92" t="str">
        <f t="shared" si="207"/>
        <v/>
      </c>
      <c r="AI154" s="35" t="b">
        <f t="shared" si="158"/>
        <v>0</v>
      </c>
      <c r="AJ154" s="92" t="str">
        <f t="shared" si="208"/>
        <v/>
      </c>
      <c r="AK154" s="35" t="b">
        <f t="shared" si="159"/>
        <v>0</v>
      </c>
      <c r="AL154" s="92" t="str">
        <f t="shared" si="160"/>
        <v/>
      </c>
      <c r="AM154" s="35" t="b">
        <f t="shared" si="161"/>
        <v>0</v>
      </c>
      <c r="AN154" s="92" t="str">
        <f t="shared" si="162"/>
        <v/>
      </c>
      <c r="AO154" s="13" t="b">
        <f t="shared" si="163"/>
        <v>0</v>
      </c>
      <c r="AP154" s="92" t="str">
        <f t="shared" si="164"/>
        <v/>
      </c>
      <c r="AQ154" s="14">
        <f t="shared" si="165"/>
        <v>0</v>
      </c>
      <c r="AR154" s="14">
        <f t="shared" si="166"/>
        <v>0</v>
      </c>
      <c r="AS154" s="16">
        <f t="shared" si="217"/>
        <v>0</v>
      </c>
      <c r="AT154" s="16">
        <f t="shared" si="217"/>
        <v>0</v>
      </c>
      <c r="AU154" s="16">
        <f t="shared" si="217"/>
        <v>0</v>
      </c>
      <c r="AV154" s="16">
        <f t="shared" si="217"/>
        <v>0</v>
      </c>
      <c r="AW154" s="16">
        <f t="shared" si="217"/>
        <v>0</v>
      </c>
      <c r="AX154" s="16">
        <f t="shared" si="217"/>
        <v>0</v>
      </c>
      <c r="AY154" s="16">
        <f t="shared" si="217"/>
        <v>0</v>
      </c>
      <c r="AZ154" s="16"/>
      <c r="BA154" s="16"/>
      <c r="BB154" s="93">
        <f t="shared" si="209"/>
        <v>0</v>
      </c>
      <c r="BC154" s="93">
        <f t="shared" si="210"/>
        <v>0</v>
      </c>
      <c r="BD154" s="93">
        <f t="shared" si="211"/>
        <v>0</v>
      </c>
      <c r="BE154" s="158">
        <f t="shared" si="212"/>
        <v>0</v>
      </c>
      <c r="BF154" s="159">
        <f t="shared" si="213"/>
        <v>0</v>
      </c>
      <c r="BG154" s="159">
        <f t="shared" si="167"/>
        <v>0</v>
      </c>
      <c r="BH154" s="159">
        <f t="shared" si="168"/>
        <v>0</v>
      </c>
      <c r="BI154" s="159">
        <f t="shared" si="169"/>
        <v>0</v>
      </c>
      <c r="BJ154" s="159">
        <f t="shared" si="170"/>
        <v>0</v>
      </c>
      <c r="BK154" s="159">
        <f t="shared" si="171"/>
        <v>0</v>
      </c>
      <c r="BL154" s="159">
        <f t="shared" si="172"/>
        <v>0</v>
      </c>
      <c r="BM154" s="159">
        <f t="shared" si="152"/>
        <v>0</v>
      </c>
      <c r="BN154" s="159">
        <f t="shared" si="152"/>
        <v>0</v>
      </c>
      <c r="BO154" s="205" t="b">
        <f t="shared" si="173"/>
        <v>0</v>
      </c>
      <c r="BP154" s="214">
        <f t="shared" si="174"/>
        <v>0</v>
      </c>
      <c r="BQ154" s="160">
        <f t="shared" si="175"/>
        <v>0</v>
      </c>
      <c r="BR154" s="160">
        <f t="shared" si="176"/>
        <v>0</v>
      </c>
      <c r="BS154" s="160">
        <f t="shared" si="177"/>
        <v>0</v>
      </c>
      <c r="BT154" s="160">
        <f t="shared" si="178"/>
        <v>0</v>
      </c>
      <c r="BU154" s="160">
        <f t="shared" si="179"/>
        <v>0</v>
      </c>
      <c r="BV154" s="215">
        <f t="shared" si="180"/>
        <v>0</v>
      </c>
      <c r="BW154" s="217">
        <f t="shared" si="181"/>
        <v>0</v>
      </c>
      <c r="BX154" s="206">
        <f t="shared" si="182"/>
        <v>0</v>
      </c>
      <c r="BY154" s="206">
        <f t="shared" si="183"/>
        <v>0</v>
      </c>
      <c r="BZ154" s="206">
        <f t="shared" si="184"/>
        <v>0</v>
      </c>
      <c r="CA154" s="206">
        <f t="shared" si="185"/>
        <v>0</v>
      </c>
      <c r="CB154" s="206">
        <f t="shared" si="186"/>
        <v>0</v>
      </c>
      <c r="CC154" s="218">
        <f t="shared" si="187"/>
        <v>0</v>
      </c>
      <c r="CD154" s="216" t="e">
        <f t="shared" si="188"/>
        <v>#VALUE!</v>
      </c>
      <c r="CE154" s="94" t="e">
        <f t="shared" si="189"/>
        <v>#VALUE!</v>
      </c>
      <c r="CF154" s="94" t="e">
        <f t="shared" si="190"/>
        <v>#VALUE!</v>
      </c>
      <c r="CG154" s="95" t="e">
        <f t="shared" si="191"/>
        <v>#VALUE!</v>
      </c>
      <c r="CH154" s="95" t="e">
        <f t="shared" si="214"/>
        <v>#VALUE!</v>
      </c>
      <c r="CI154" s="95" t="b">
        <f t="shared" si="218"/>
        <v>0</v>
      </c>
      <c r="CJ154" s="76" t="str">
        <f t="shared" si="192"/>
        <v/>
      </c>
      <c r="CK154" s="94" t="e" cm="1">
        <f t="array" aca="1" ref="CK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CL154" s="94" t="str">
        <f t="shared" si="193"/>
        <v/>
      </c>
      <c r="CM154" s="96" t="b">
        <f t="shared" si="194"/>
        <v>0</v>
      </c>
      <c r="CN154" s="130" t="b">
        <f>IFERROR(MATCH(D154,'Avtal för korttidsarbete'!$G$13:$G$1012,0),TRUE)</f>
        <v>1</v>
      </c>
      <c r="CO154" s="130" t="b">
        <f t="shared" si="195"/>
        <v>0</v>
      </c>
      <c r="CP154" s="131" t="str" cm="1">
        <f t="array" ref="CP154">IF(CN154=TRUE,"x",INDEX('Avtal för korttidsarbete'!$E$13:$E$1012,$CN154))</f>
        <v>x</v>
      </c>
      <c r="CQ154" s="131" t="str" cm="1">
        <f t="array" ref="CQ154">IF(CN154=TRUE,"x",INDEX('Avtal för korttidsarbete'!$F$13:$F$1012,$CN154))</f>
        <v>x</v>
      </c>
      <c r="CR154" s="130" t="b">
        <f t="shared" si="196"/>
        <v>0</v>
      </c>
      <c r="CS154" s="165">
        <f t="shared" si="215"/>
        <v>0</v>
      </c>
      <c r="CT154" s="165">
        <f t="shared" si="216"/>
        <v>0</v>
      </c>
      <c r="CU154" s="130" t="b">
        <f t="shared" si="197"/>
        <v>0</v>
      </c>
      <c r="CV154" s="131">
        <f t="shared" si="198"/>
        <v>0</v>
      </c>
      <c r="CW154" s="165">
        <f t="shared" si="199"/>
        <v>0</v>
      </c>
      <c r="CX154" s="186" t="b">
        <f>IFERROR(INDEX('Avtal för korttidsarbete'!R:R,MATCH(D154,'Avtal för korttidsarbete'!$G:$G,0)),TRUE)</f>
        <v>1</v>
      </c>
      <c r="CY154" s="165" t="str">
        <f>IF(CX154,"-",INDEX('Avtal för korttidsarbete'!$D:$D,MATCH(D154,'Avtal för korttidsarbete'!$G:$G,0)))</f>
        <v>-</v>
      </c>
      <c r="CZ154" s="131" t="b">
        <f>IFERROR(G154&gt;INDEX(Uppsägningar!E:E,MATCH(C154,Uppsägningar!C:C,0)),FALSE)</f>
        <v>0</v>
      </c>
    </row>
    <row r="155" spans="1:104" s="30" customFormat="1" x14ac:dyDescent="0.25">
      <c r="A155" s="19">
        <v>140</v>
      </c>
      <c r="B155" s="20"/>
      <c r="C155" s="189"/>
      <c r="D155" s="69"/>
      <c r="E155" s="171">
        <f>IFERROR(INDEX(Admin!$C$7:$C$10,MATCH(CY155,TblNivåValTExt,0)),0)</f>
        <v>0</v>
      </c>
      <c r="F155" s="1"/>
      <c r="G155" s="1"/>
      <c r="H155" s="90"/>
      <c r="I155" s="91"/>
      <c r="J155" s="91"/>
      <c r="K155" s="91"/>
      <c r="L155" s="91"/>
      <c r="M155" s="91"/>
      <c r="N155" s="91"/>
      <c r="O155" s="91"/>
      <c r="P155" s="91"/>
      <c r="Q155" s="91"/>
      <c r="R155" s="91"/>
      <c r="S155" s="91"/>
      <c r="T155" s="91"/>
      <c r="U155" s="91"/>
      <c r="V155" s="91"/>
      <c r="W155" s="225">
        <f t="shared" si="154"/>
        <v>0</v>
      </c>
      <c r="X155" s="134" t="str">
        <f t="shared" si="200"/>
        <v/>
      </c>
      <c r="Y155" s="92" t="b">
        <f t="shared" si="155"/>
        <v>0</v>
      </c>
      <c r="Z155" s="92" t="str">
        <f t="shared" si="201"/>
        <v/>
      </c>
      <c r="AA155" s="92" t="b">
        <f t="shared" si="202"/>
        <v>0</v>
      </c>
      <c r="AB155" s="92" t="str">
        <f t="shared" si="203"/>
        <v/>
      </c>
      <c r="AC155" s="13" t="b">
        <f t="shared" si="156"/>
        <v>0</v>
      </c>
      <c r="AD155" s="92" t="str">
        <f t="shared" si="204"/>
        <v/>
      </c>
      <c r="AE155" s="13" t="b">
        <f t="shared" si="205"/>
        <v>0</v>
      </c>
      <c r="AF155" s="92" t="str">
        <f t="shared" si="206"/>
        <v/>
      </c>
      <c r="AG155" s="13" t="b">
        <f t="shared" si="157"/>
        <v>0</v>
      </c>
      <c r="AH155" s="92" t="str">
        <f t="shared" si="207"/>
        <v/>
      </c>
      <c r="AI155" s="35" t="b">
        <f t="shared" si="158"/>
        <v>0</v>
      </c>
      <c r="AJ155" s="92" t="str">
        <f t="shared" si="208"/>
        <v/>
      </c>
      <c r="AK155" s="35" t="b">
        <f t="shared" si="159"/>
        <v>0</v>
      </c>
      <c r="AL155" s="92" t="str">
        <f t="shared" si="160"/>
        <v/>
      </c>
      <c r="AM155" s="35" t="b">
        <f t="shared" si="161"/>
        <v>0</v>
      </c>
      <c r="AN155" s="92" t="str">
        <f t="shared" si="162"/>
        <v/>
      </c>
      <c r="AO155" s="13" t="b">
        <f t="shared" si="163"/>
        <v>0</v>
      </c>
      <c r="AP155" s="92" t="str">
        <f t="shared" si="164"/>
        <v/>
      </c>
      <c r="AQ155" s="14">
        <f t="shared" si="165"/>
        <v>0</v>
      </c>
      <c r="AR155" s="14">
        <f t="shared" si="166"/>
        <v>0</v>
      </c>
      <c r="AS155" s="16">
        <f t="shared" si="217"/>
        <v>0</v>
      </c>
      <c r="AT155" s="16">
        <f t="shared" si="217"/>
        <v>0</v>
      </c>
      <c r="AU155" s="16">
        <f t="shared" si="217"/>
        <v>0</v>
      </c>
      <c r="AV155" s="16">
        <f t="shared" si="217"/>
        <v>0</v>
      </c>
      <c r="AW155" s="16">
        <f t="shared" si="217"/>
        <v>0</v>
      </c>
      <c r="AX155" s="16">
        <f t="shared" si="217"/>
        <v>0</v>
      </c>
      <c r="AY155" s="16">
        <f t="shared" si="217"/>
        <v>0</v>
      </c>
      <c r="AZ155" s="16"/>
      <c r="BA155" s="16"/>
      <c r="BB155" s="93">
        <f t="shared" si="209"/>
        <v>0</v>
      </c>
      <c r="BC155" s="93">
        <f t="shared" si="210"/>
        <v>0</v>
      </c>
      <c r="BD155" s="93">
        <f t="shared" si="211"/>
        <v>0</v>
      </c>
      <c r="BE155" s="158">
        <f t="shared" si="212"/>
        <v>0</v>
      </c>
      <c r="BF155" s="159">
        <f t="shared" si="213"/>
        <v>0</v>
      </c>
      <c r="BG155" s="159">
        <f t="shared" si="167"/>
        <v>0</v>
      </c>
      <c r="BH155" s="159">
        <f t="shared" si="168"/>
        <v>0</v>
      </c>
      <c r="BI155" s="159">
        <f t="shared" si="169"/>
        <v>0</v>
      </c>
      <c r="BJ155" s="159">
        <f t="shared" si="170"/>
        <v>0</v>
      </c>
      <c r="BK155" s="159">
        <f t="shared" si="171"/>
        <v>0</v>
      </c>
      <c r="BL155" s="159">
        <f t="shared" si="172"/>
        <v>0</v>
      </c>
      <c r="BM155" s="159">
        <f t="shared" si="152"/>
        <v>0</v>
      </c>
      <c r="BN155" s="159">
        <f t="shared" si="152"/>
        <v>0</v>
      </c>
      <c r="BO155" s="205" t="b">
        <f t="shared" si="173"/>
        <v>0</v>
      </c>
      <c r="BP155" s="214">
        <f t="shared" si="174"/>
        <v>0</v>
      </c>
      <c r="BQ155" s="160">
        <f t="shared" si="175"/>
        <v>0</v>
      </c>
      <c r="BR155" s="160">
        <f t="shared" si="176"/>
        <v>0</v>
      </c>
      <c r="BS155" s="160">
        <f t="shared" si="177"/>
        <v>0</v>
      </c>
      <c r="BT155" s="160">
        <f t="shared" si="178"/>
        <v>0</v>
      </c>
      <c r="BU155" s="160">
        <f t="shared" si="179"/>
        <v>0</v>
      </c>
      <c r="BV155" s="215">
        <f t="shared" si="180"/>
        <v>0</v>
      </c>
      <c r="BW155" s="217">
        <f t="shared" si="181"/>
        <v>0</v>
      </c>
      <c r="BX155" s="206">
        <f t="shared" si="182"/>
        <v>0</v>
      </c>
      <c r="BY155" s="206">
        <f t="shared" si="183"/>
        <v>0</v>
      </c>
      <c r="BZ155" s="206">
        <f t="shared" si="184"/>
        <v>0</v>
      </c>
      <c r="CA155" s="206">
        <f t="shared" si="185"/>
        <v>0</v>
      </c>
      <c r="CB155" s="206">
        <f t="shared" si="186"/>
        <v>0</v>
      </c>
      <c r="CC155" s="218">
        <f t="shared" si="187"/>
        <v>0</v>
      </c>
      <c r="CD155" s="216" t="e">
        <f t="shared" si="188"/>
        <v>#VALUE!</v>
      </c>
      <c r="CE155" s="94" t="e">
        <f t="shared" si="189"/>
        <v>#VALUE!</v>
      </c>
      <c r="CF155" s="94" t="e">
        <f t="shared" si="190"/>
        <v>#VALUE!</v>
      </c>
      <c r="CG155" s="95" t="e">
        <f t="shared" si="191"/>
        <v>#VALUE!</v>
      </c>
      <c r="CH155" s="95" t="e">
        <f t="shared" si="214"/>
        <v>#VALUE!</v>
      </c>
      <c r="CI155" s="95" t="b">
        <f t="shared" si="218"/>
        <v>0</v>
      </c>
      <c r="CJ155" s="76" t="str">
        <f t="shared" si="192"/>
        <v/>
      </c>
      <c r="CK155" s="94" t="e" cm="1">
        <f t="array" aca="1" ref="CK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CL155" s="94" t="str">
        <f t="shared" si="193"/>
        <v/>
      </c>
      <c r="CM155" s="96" t="b">
        <f t="shared" si="194"/>
        <v>0</v>
      </c>
      <c r="CN155" s="130" t="b">
        <f>IFERROR(MATCH(D155,'Avtal för korttidsarbete'!$G$13:$G$1012,0),TRUE)</f>
        <v>1</v>
      </c>
      <c r="CO155" s="130" t="b">
        <f t="shared" si="195"/>
        <v>0</v>
      </c>
      <c r="CP155" s="131" t="str" cm="1">
        <f t="array" ref="CP155">IF(CN155=TRUE,"x",INDEX('Avtal för korttidsarbete'!$E$13:$E$1012,$CN155))</f>
        <v>x</v>
      </c>
      <c r="CQ155" s="131" t="str" cm="1">
        <f t="array" ref="CQ155">IF(CN155=TRUE,"x",INDEX('Avtal för korttidsarbete'!$F$13:$F$1012,$CN155))</f>
        <v>x</v>
      </c>
      <c r="CR155" s="130" t="b">
        <f t="shared" si="196"/>
        <v>0</v>
      </c>
      <c r="CS155" s="165">
        <f t="shared" si="215"/>
        <v>0</v>
      </c>
      <c r="CT155" s="165">
        <f t="shared" si="216"/>
        <v>0</v>
      </c>
      <c r="CU155" s="130" t="b">
        <f t="shared" si="197"/>
        <v>0</v>
      </c>
      <c r="CV155" s="131">
        <f t="shared" si="198"/>
        <v>0</v>
      </c>
      <c r="CW155" s="165">
        <f t="shared" si="199"/>
        <v>0</v>
      </c>
      <c r="CX155" s="186" t="b">
        <f>IFERROR(INDEX('Avtal för korttidsarbete'!R:R,MATCH(D155,'Avtal för korttidsarbete'!$G:$G,0)),TRUE)</f>
        <v>1</v>
      </c>
      <c r="CY155" s="165" t="str">
        <f>IF(CX155,"-",INDEX('Avtal för korttidsarbete'!$D:$D,MATCH(D155,'Avtal för korttidsarbete'!$G:$G,0)))</f>
        <v>-</v>
      </c>
      <c r="CZ155" s="131" t="b">
        <f>IFERROR(G155&gt;INDEX(Uppsägningar!E:E,MATCH(C155,Uppsägningar!C:C,0)),FALSE)</f>
        <v>0</v>
      </c>
    </row>
    <row r="156" spans="1:104" s="30" customFormat="1" x14ac:dyDescent="0.25">
      <c r="A156" s="19">
        <v>141</v>
      </c>
      <c r="B156" s="20"/>
      <c r="C156" s="189"/>
      <c r="D156" s="69"/>
      <c r="E156" s="171">
        <f>IFERROR(INDEX(Admin!$C$7:$C$10,MATCH(CY156,TblNivåValTExt,0)),0)</f>
        <v>0</v>
      </c>
      <c r="F156" s="1"/>
      <c r="G156" s="1"/>
      <c r="H156" s="90"/>
      <c r="I156" s="91"/>
      <c r="J156" s="91"/>
      <c r="K156" s="91"/>
      <c r="L156" s="91"/>
      <c r="M156" s="91"/>
      <c r="N156" s="91"/>
      <c r="O156" s="91"/>
      <c r="P156" s="91"/>
      <c r="Q156" s="91"/>
      <c r="R156" s="91"/>
      <c r="S156" s="91"/>
      <c r="T156" s="91"/>
      <c r="U156" s="91"/>
      <c r="V156" s="91"/>
      <c r="W156" s="225">
        <f t="shared" si="154"/>
        <v>0</v>
      </c>
      <c r="X156" s="134" t="str">
        <f t="shared" si="200"/>
        <v/>
      </c>
      <c r="Y156" s="92" t="b">
        <f t="shared" si="155"/>
        <v>0</v>
      </c>
      <c r="Z156" s="92" t="str">
        <f t="shared" si="201"/>
        <v/>
      </c>
      <c r="AA156" s="92" t="b">
        <f t="shared" si="202"/>
        <v>0</v>
      </c>
      <c r="AB156" s="92" t="str">
        <f t="shared" si="203"/>
        <v/>
      </c>
      <c r="AC156" s="13" t="b">
        <f t="shared" si="156"/>
        <v>0</v>
      </c>
      <c r="AD156" s="92" t="str">
        <f t="shared" si="204"/>
        <v/>
      </c>
      <c r="AE156" s="13" t="b">
        <f t="shared" si="205"/>
        <v>0</v>
      </c>
      <c r="AF156" s="92" t="str">
        <f t="shared" si="206"/>
        <v/>
      </c>
      <c r="AG156" s="13" t="b">
        <f t="shared" si="157"/>
        <v>0</v>
      </c>
      <c r="AH156" s="92" t="str">
        <f t="shared" si="207"/>
        <v/>
      </c>
      <c r="AI156" s="35" t="b">
        <f t="shared" si="158"/>
        <v>0</v>
      </c>
      <c r="AJ156" s="92" t="str">
        <f t="shared" si="208"/>
        <v/>
      </c>
      <c r="AK156" s="35" t="b">
        <f t="shared" si="159"/>
        <v>0</v>
      </c>
      <c r="AL156" s="92" t="str">
        <f t="shared" si="160"/>
        <v/>
      </c>
      <c r="AM156" s="35" t="b">
        <f t="shared" si="161"/>
        <v>0</v>
      </c>
      <c r="AN156" s="92" t="str">
        <f t="shared" si="162"/>
        <v/>
      </c>
      <c r="AO156" s="13" t="b">
        <f t="shared" si="163"/>
        <v>0</v>
      </c>
      <c r="AP156" s="92" t="str">
        <f t="shared" si="164"/>
        <v/>
      </c>
      <c r="AQ156" s="14">
        <f t="shared" si="165"/>
        <v>0</v>
      </c>
      <c r="AR156" s="14">
        <f t="shared" si="166"/>
        <v>0</v>
      </c>
      <c r="AS156" s="16">
        <f t="shared" ref="AS156:AY165" si="219">IF(OR(AS$11=FALSE,$F156="",MIN($G156,AS$10,$AR156)-MAX($F156,AS$8,$AQ156)&lt;0),0,MIN($G156,AS$10,$AR156)-MAX($F156,AS$8,$AQ156)+1)</f>
        <v>0</v>
      </c>
      <c r="AT156" s="16">
        <f t="shared" si="219"/>
        <v>0</v>
      </c>
      <c r="AU156" s="16">
        <f t="shared" si="219"/>
        <v>0</v>
      </c>
      <c r="AV156" s="16">
        <f t="shared" si="219"/>
        <v>0</v>
      </c>
      <c r="AW156" s="16">
        <f t="shared" si="219"/>
        <v>0</v>
      </c>
      <c r="AX156" s="16">
        <f t="shared" si="219"/>
        <v>0</v>
      </c>
      <c r="AY156" s="16">
        <f t="shared" si="219"/>
        <v>0</v>
      </c>
      <c r="AZ156" s="16"/>
      <c r="BA156" s="16"/>
      <c r="BB156" s="93">
        <f t="shared" si="209"/>
        <v>0</v>
      </c>
      <c r="BC156" s="93">
        <f t="shared" si="210"/>
        <v>0</v>
      </c>
      <c r="BD156" s="93">
        <f t="shared" si="211"/>
        <v>0</v>
      </c>
      <c r="BE156" s="158">
        <f t="shared" si="212"/>
        <v>0</v>
      </c>
      <c r="BF156" s="159">
        <f t="shared" si="213"/>
        <v>0</v>
      </c>
      <c r="BG156" s="159">
        <f t="shared" si="167"/>
        <v>0</v>
      </c>
      <c r="BH156" s="159">
        <f t="shared" si="168"/>
        <v>0</v>
      </c>
      <c r="BI156" s="159">
        <f t="shared" si="169"/>
        <v>0</v>
      </c>
      <c r="BJ156" s="159">
        <f t="shared" si="170"/>
        <v>0</v>
      </c>
      <c r="BK156" s="159">
        <f t="shared" si="171"/>
        <v>0</v>
      </c>
      <c r="BL156" s="159">
        <f t="shared" si="172"/>
        <v>0</v>
      </c>
      <c r="BM156" s="159">
        <f t="shared" si="152"/>
        <v>0</v>
      </c>
      <c r="BN156" s="159">
        <f t="shared" si="152"/>
        <v>0</v>
      </c>
      <c r="BO156" s="205" t="b">
        <f t="shared" si="173"/>
        <v>0</v>
      </c>
      <c r="BP156" s="214">
        <f t="shared" si="174"/>
        <v>0</v>
      </c>
      <c r="BQ156" s="160">
        <f t="shared" si="175"/>
        <v>0</v>
      </c>
      <c r="BR156" s="160">
        <f t="shared" si="176"/>
        <v>0</v>
      </c>
      <c r="BS156" s="160">
        <f t="shared" si="177"/>
        <v>0</v>
      </c>
      <c r="BT156" s="160">
        <f t="shared" si="178"/>
        <v>0</v>
      </c>
      <c r="BU156" s="160">
        <f t="shared" si="179"/>
        <v>0</v>
      </c>
      <c r="BV156" s="215">
        <f t="shared" si="180"/>
        <v>0</v>
      </c>
      <c r="BW156" s="217">
        <f t="shared" si="181"/>
        <v>0</v>
      </c>
      <c r="BX156" s="206">
        <f t="shared" si="182"/>
        <v>0</v>
      </c>
      <c r="BY156" s="206">
        <f t="shared" si="183"/>
        <v>0</v>
      </c>
      <c r="BZ156" s="206">
        <f t="shared" si="184"/>
        <v>0</v>
      </c>
      <c r="CA156" s="206">
        <f t="shared" si="185"/>
        <v>0</v>
      </c>
      <c r="CB156" s="206">
        <f t="shared" si="186"/>
        <v>0</v>
      </c>
      <c r="CC156" s="218">
        <f t="shared" si="187"/>
        <v>0</v>
      </c>
      <c r="CD156" s="216" t="e">
        <f t="shared" si="188"/>
        <v>#VALUE!</v>
      </c>
      <c r="CE156" s="94" t="e">
        <f t="shared" si="189"/>
        <v>#VALUE!</v>
      </c>
      <c r="CF156" s="94" t="e">
        <f t="shared" si="190"/>
        <v>#VALUE!</v>
      </c>
      <c r="CG156" s="95" t="e">
        <f t="shared" si="191"/>
        <v>#VALUE!</v>
      </c>
      <c r="CH156" s="95" t="e">
        <f t="shared" si="214"/>
        <v>#VALUE!</v>
      </c>
      <c r="CI156" s="95" t="b">
        <f t="shared" si="218"/>
        <v>0</v>
      </c>
      <c r="CJ156" s="76" t="str">
        <f t="shared" si="192"/>
        <v/>
      </c>
      <c r="CK156" s="94" t="e" cm="1">
        <f t="array" aca="1" ref="CK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CL156" s="94" t="str">
        <f t="shared" si="193"/>
        <v/>
      </c>
      <c r="CM156" s="96" t="b">
        <f t="shared" si="194"/>
        <v>0</v>
      </c>
      <c r="CN156" s="130" t="b">
        <f>IFERROR(MATCH(D156,'Avtal för korttidsarbete'!$G$13:$G$1012,0),TRUE)</f>
        <v>1</v>
      </c>
      <c r="CO156" s="130" t="b">
        <f t="shared" si="195"/>
        <v>0</v>
      </c>
      <c r="CP156" s="131" t="str" cm="1">
        <f t="array" ref="CP156">IF(CN156=TRUE,"x",INDEX('Avtal för korttidsarbete'!$E$13:$E$1012,$CN156))</f>
        <v>x</v>
      </c>
      <c r="CQ156" s="131" t="str" cm="1">
        <f t="array" ref="CQ156">IF(CN156=TRUE,"x",INDEX('Avtal för korttidsarbete'!$F$13:$F$1012,$CN156))</f>
        <v>x</v>
      </c>
      <c r="CR156" s="130" t="b">
        <f t="shared" si="196"/>
        <v>0</v>
      </c>
      <c r="CS156" s="165">
        <f t="shared" si="215"/>
        <v>0</v>
      </c>
      <c r="CT156" s="165">
        <f t="shared" si="216"/>
        <v>0</v>
      </c>
      <c r="CU156" s="130" t="b">
        <f t="shared" si="197"/>
        <v>0</v>
      </c>
      <c r="CV156" s="131">
        <f t="shared" si="198"/>
        <v>0</v>
      </c>
      <c r="CW156" s="165">
        <f t="shared" si="199"/>
        <v>0</v>
      </c>
      <c r="CX156" s="186" t="b">
        <f>IFERROR(INDEX('Avtal för korttidsarbete'!R:R,MATCH(D156,'Avtal för korttidsarbete'!$G:$G,0)),TRUE)</f>
        <v>1</v>
      </c>
      <c r="CY156" s="165" t="str">
        <f>IF(CX156,"-",INDEX('Avtal för korttidsarbete'!$D:$D,MATCH(D156,'Avtal för korttidsarbete'!$G:$G,0)))</f>
        <v>-</v>
      </c>
      <c r="CZ156" s="131" t="b">
        <f>IFERROR(G156&gt;INDEX(Uppsägningar!E:E,MATCH(C156,Uppsägningar!C:C,0)),FALSE)</f>
        <v>0</v>
      </c>
    </row>
    <row r="157" spans="1:104" s="30" customFormat="1" x14ac:dyDescent="0.25">
      <c r="A157" s="19">
        <v>142</v>
      </c>
      <c r="B157" s="20"/>
      <c r="C157" s="189"/>
      <c r="D157" s="69"/>
      <c r="E157" s="171">
        <f>IFERROR(INDEX(Admin!$C$7:$C$10,MATCH(CY157,TblNivåValTExt,0)),0)</f>
        <v>0</v>
      </c>
      <c r="F157" s="1"/>
      <c r="G157" s="1"/>
      <c r="H157" s="90"/>
      <c r="I157" s="91"/>
      <c r="J157" s="91"/>
      <c r="K157" s="91"/>
      <c r="L157" s="91"/>
      <c r="M157" s="91"/>
      <c r="N157" s="91"/>
      <c r="O157" s="91"/>
      <c r="P157" s="91"/>
      <c r="Q157" s="91"/>
      <c r="R157" s="91"/>
      <c r="S157" s="91"/>
      <c r="T157" s="91"/>
      <c r="U157" s="91"/>
      <c r="V157" s="91"/>
      <c r="W157" s="225">
        <f t="shared" si="154"/>
        <v>0</v>
      </c>
      <c r="X157" s="134" t="str">
        <f t="shared" si="200"/>
        <v/>
      </c>
      <c r="Y157" s="92" t="b">
        <f t="shared" si="155"/>
        <v>0</v>
      </c>
      <c r="Z157" s="92" t="str">
        <f t="shared" si="201"/>
        <v/>
      </c>
      <c r="AA157" s="92" t="b">
        <f t="shared" si="202"/>
        <v>0</v>
      </c>
      <c r="AB157" s="92" t="str">
        <f t="shared" si="203"/>
        <v/>
      </c>
      <c r="AC157" s="13" t="b">
        <f t="shared" si="156"/>
        <v>0</v>
      </c>
      <c r="AD157" s="92" t="str">
        <f t="shared" si="204"/>
        <v/>
      </c>
      <c r="AE157" s="13" t="b">
        <f t="shared" si="205"/>
        <v>0</v>
      </c>
      <c r="AF157" s="92" t="str">
        <f t="shared" si="206"/>
        <v/>
      </c>
      <c r="AG157" s="13" t="b">
        <f t="shared" si="157"/>
        <v>0</v>
      </c>
      <c r="AH157" s="92" t="str">
        <f t="shared" si="207"/>
        <v/>
      </c>
      <c r="AI157" s="35" t="b">
        <f t="shared" si="158"/>
        <v>0</v>
      </c>
      <c r="AJ157" s="92" t="str">
        <f t="shared" si="208"/>
        <v/>
      </c>
      <c r="AK157" s="35" t="b">
        <f t="shared" si="159"/>
        <v>0</v>
      </c>
      <c r="AL157" s="92" t="str">
        <f t="shared" si="160"/>
        <v/>
      </c>
      <c r="AM157" s="35" t="b">
        <f t="shared" si="161"/>
        <v>0</v>
      </c>
      <c r="AN157" s="92" t="str">
        <f t="shared" si="162"/>
        <v/>
      </c>
      <c r="AO157" s="13" t="b">
        <f t="shared" si="163"/>
        <v>0</v>
      </c>
      <c r="AP157" s="92" t="str">
        <f t="shared" si="164"/>
        <v/>
      </c>
      <c r="AQ157" s="14">
        <f t="shared" si="165"/>
        <v>0</v>
      </c>
      <c r="AR157" s="14">
        <f t="shared" si="166"/>
        <v>0</v>
      </c>
      <c r="AS157" s="16">
        <f t="shared" si="219"/>
        <v>0</v>
      </c>
      <c r="AT157" s="16">
        <f t="shared" si="219"/>
        <v>0</v>
      </c>
      <c r="AU157" s="16">
        <f t="shared" si="219"/>
        <v>0</v>
      </c>
      <c r="AV157" s="16">
        <f t="shared" si="219"/>
        <v>0</v>
      </c>
      <c r="AW157" s="16">
        <f t="shared" si="219"/>
        <v>0</v>
      </c>
      <c r="AX157" s="16">
        <f t="shared" si="219"/>
        <v>0</v>
      </c>
      <c r="AY157" s="16">
        <f t="shared" si="219"/>
        <v>0</v>
      </c>
      <c r="AZ157" s="16"/>
      <c r="BA157" s="16"/>
      <c r="BB157" s="93">
        <f t="shared" si="209"/>
        <v>0</v>
      </c>
      <c r="BC157" s="93">
        <f t="shared" si="210"/>
        <v>0</v>
      </c>
      <c r="BD157" s="93">
        <f t="shared" si="211"/>
        <v>0</v>
      </c>
      <c r="BE157" s="158">
        <f t="shared" si="212"/>
        <v>0</v>
      </c>
      <c r="BF157" s="159">
        <f t="shared" si="213"/>
        <v>0</v>
      </c>
      <c r="BG157" s="159">
        <f t="shared" si="167"/>
        <v>0</v>
      </c>
      <c r="BH157" s="159">
        <f t="shared" si="168"/>
        <v>0</v>
      </c>
      <c r="BI157" s="159">
        <f t="shared" si="169"/>
        <v>0</v>
      </c>
      <c r="BJ157" s="159">
        <f t="shared" si="170"/>
        <v>0</v>
      </c>
      <c r="BK157" s="159">
        <f t="shared" si="171"/>
        <v>0</v>
      </c>
      <c r="BL157" s="159">
        <f t="shared" si="172"/>
        <v>0</v>
      </c>
      <c r="BM157" s="159">
        <f t="shared" si="152"/>
        <v>0</v>
      </c>
      <c r="BN157" s="159">
        <f t="shared" si="152"/>
        <v>0</v>
      </c>
      <c r="BO157" s="205" t="b">
        <f t="shared" si="173"/>
        <v>0</v>
      </c>
      <c r="BP157" s="214">
        <f t="shared" si="174"/>
        <v>0</v>
      </c>
      <c r="BQ157" s="160">
        <f t="shared" si="175"/>
        <v>0</v>
      </c>
      <c r="BR157" s="160">
        <f t="shared" si="176"/>
        <v>0</v>
      </c>
      <c r="BS157" s="160">
        <f t="shared" si="177"/>
        <v>0</v>
      </c>
      <c r="BT157" s="160">
        <f t="shared" si="178"/>
        <v>0</v>
      </c>
      <c r="BU157" s="160">
        <f t="shared" si="179"/>
        <v>0</v>
      </c>
      <c r="BV157" s="215">
        <f t="shared" si="180"/>
        <v>0</v>
      </c>
      <c r="BW157" s="217">
        <f t="shared" si="181"/>
        <v>0</v>
      </c>
      <c r="BX157" s="206">
        <f t="shared" si="182"/>
        <v>0</v>
      </c>
      <c r="BY157" s="206">
        <f t="shared" si="183"/>
        <v>0</v>
      </c>
      <c r="BZ157" s="206">
        <f t="shared" si="184"/>
        <v>0</v>
      </c>
      <c r="CA157" s="206">
        <f t="shared" si="185"/>
        <v>0</v>
      </c>
      <c r="CB157" s="206">
        <f t="shared" si="186"/>
        <v>0</v>
      </c>
      <c r="CC157" s="218">
        <f t="shared" si="187"/>
        <v>0</v>
      </c>
      <c r="CD157" s="216" t="e">
        <f t="shared" si="188"/>
        <v>#VALUE!</v>
      </c>
      <c r="CE157" s="94" t="e">
        <f t="shared" si="189"/>
        <v>#VALUE!</v>
      </c>
      <c r="CF157" s="94" t="e">
        <f t="shared" si="190"/>
        <v>#VALUE!</v>
      </c>
      <c r="CG157" s="95" t="e">
        <f t="shared" si="191"/>
        <v>#VALUE!</v>
      </c>
      <c r="CH157" s="95" t="e">
        <f t="shared" si="214"/>
        <v>#VALUE!</v>
      </c>
      <c r="CI157" s="95" t="b">
        <f t="shared" si="218"/>
        <v>0</v>
      </c>
      <c r="CJ157" s="76" t="str">
        <f t="shared" si="192"/>
        <v/>
      </c>
      <c r="CK157" s="94" t="e" cm="1">
        <f t="array" aca="1" ref="CK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CL157" s="94" t="str">
        <f t="shared" si="193"/>
        <v/>
      </c>
      <c r="CM157" s="96" t="b">
        <f t="shared" si="194"/>
        <v>0</v>
      </c>
      <c r="CN157" s="130" t="b">
        <f>IFERROR(MATCH(D157,'Avtal för korttidsarbete'!$G$13:$G$1012,0),TRUE)</f>
        <v>1</v>
      </c>
      <c r="CO157" s="130" t="b">
        <f t="shared" si="195"/>
        <v>0</v>
      </c>
      <c r="CP157" s="131" t="str" cm="1">
        <f t="array" ref="CP157">IF(CN157=TRUE,"x",INDEX('Avtal för korttidsarbete'!$E$13:$E$1012,$CN157))</f>
        <v>x</v>
      </c>
      <c r="CQ157" s="131" t="str" cm="1">
        <f t="array" ref="CQ157">IF(CN157=TRUE,"x",INDEX('Avtal för korttidsarbete'!$F$13:$F$1012,$CN157))</f>
        <v>x</v>
      </c>
      <c r="CR157" s="130" t="b">
        <f t="shared" si="196"/>
        <v>0</v>
      </c>
      <c r="CS157" s="165">
        <f t="shared" si="215"/>
        <v>0</v>
      </c>
      <c r="CT157" s="165">
        <f t="shared" si="216"/>
        <v>0</v>
      </c>
      <c r="CU157" s="130" t="b">
        <f t="shared" si="197"/>
        <v>0</v>
      </c>
      <c r="CV157" s="131">
        <f t="shared" si="198"/>
        <v>0</v>
      </c>
      <c r="CW157" s="165">
        <f t="shared" si="199"/>
        <v>0</v>
      </c>
      <c r="CX157" s="186" t="b">
        <f>IFERROR(INDEX('Avtal för korttidsarbete'!R:R,MATCH(D157,'Avtal för korttidsarbete'!$G:$G,0)),TRUE)</f>
        <v>1</v>
      </c>
      <c r="CY157" s="165" t="str">
        <f>IF(CX157,"-",INDEX('Avtal för korttidsarbete'!$D:$D,MATCH(D157,'Avtal för korttidsarbete'!$G:$G,0)))</f>
        <v>-</v>
      </c>
      <c r="CZ157" s="131" t="b">
        <f>IFERROR(G157&gt;INDEX(Uppsägningar!E:E,MATCH(C157,Uppsägningar!C:C,0)),FALSE)</f>
        <v>0</v>
      </c>
    </row>
    <row r="158" spans="1:104" s="30" customFormat="1" x14ac:dyDescent="0.25">
      <c r="A158" s="19">
        <v>143</v>
      </c>
      <c r="B158" s="20"/>
      <c r="C158" s="189"/>
      <c r="D158" s="69"/>
      <c r="E158" s="171">
        <f>IFERROR(INDEX(Admin!$C$7:$C$10,MATCH(CY158,TblNivåValTExt,0)),0)</f>
        <v>0</v>
      </c>
      <c r="F158" s="1"/>
      <c r="G158" s="1"/>
      <c r="H158" s="90"/>
      <c r="I158" s="91"/>
      <c r="J158" s="91"/>
      <c r="K158" s="91"/>
      <c r="L158" s="91"/>
      <c r="M158" s="91"/>
      <c r="N158" s="91"/>
      <c r="O158" s="91"/>
      <c r="P158" s="91"/>
      <c r="Q158" s="91"/>
      <c r="R158" s="91"/>
      <c r="S158" s="91"/>
      <c r="T158" s="91"/>
      <c r="U158" s="91"/>
      <c r="V158" s="91"/>
      <c r="W158" s="225">
        <f t="shared" si="154"/>
        <v>0</v>
      </c>
      <c r="X158" s="134" t="str">
        <f t="shared" si="200"/>
        <v/>
      </c>
      <c r="Y158" s="92" t="b">
        <f t="shared" si="155"/>
        <v>0</v>
      </c>
      <c r="Z158" s="92" t="str">
        <f t="shared" si="201"/>
        <v/>
      </c>
      <c r="AA158" s="92" t="b">
        <f t="shared" si="202"/>
        <v>0</v>
      </c>
      <c r="AB158" s="92" t="str">
        <f t="shared" si="203"/>
        <v/>
      </c>
      <c r="AC158" s="13" t="b">
        <f t="shared" si="156"/>
        <v>0</v>
      </c>
      <c r="AD158" s="92" t="str">
        <f t="shared" si="204"/>
        <v/>
      </c>
      <c r="AE158" s="13" t="b">
        <f t="shared" si="205"/>
        <v>0</v>
      </c>
      <c r="AF158" s="92" t="str">
        <f t="shared" si="206"/>
        <v/>
      </c>
      <c r="AG158" s="13" t="b">
        <f t="shared" si="157"/>
        <v>0</v>
      </c>
      <c r="AH158" s="92" t="str">
        <f t="shared" si="207"/>
        <v/>
      </c>
      <c r="AI158" s="35" t="b">
        <f t="shared" si="158"/>
        <v>0</v>
      </c>
      <c r="AJ158" s="92" t="str">
        <f t="shared" si="208"/>
        <v/>
      </c>
      <c r="AK158" s="35" t="b">
        <f t="shared" si="159"/>
        <v>0</v>
      </c>
      <c r="AL158" s="92" t="str">
        <f t="shared" si="160"/>
        <v/>
      </c>
      <c r="AM158" s="35" t="b">
        <f t="shared" si="161"/>
        <v>0</v>
      </c>
      <c r="AN158" s="92" t="str">
        <f t="shared" si="162"/>
        <v/>
      </c>
      <c r="AO158" s="13" t="b">
        <f t="shared" si="163"/>
        <v>0</v>
      </c>
      <c r="AP158" s="92" t="str">
        <f t="shared" si="164"/>
        <v/>
      </c>
      <c r="AQ158" s="14">
        <f t="shared" si="165"/>
        <v>0</v>
      </c>
      <c r="AR158" s="14">
        <f t="shared" si="166"/>
        <v>0</v>
      </c>
      <c r="AS158" s="16">
        <f t="shared" si="219"/>
        <v>0</v>
      </c>
      <c r="AT158" s="16">
        <f t="shared" si="219"/>
        <v>0</v>
      </c>
      <c r="AU158" s="16">
        <f t="shared" si="219"/>
        <v>0</v>
      </c>
      <c r="AV158" s="16">
        <f t="shared" si="219"/>
        <v>0</v>
      </c>
      <c r="AW158" s="16">
        <f t="shared" si="219"/>
        <v>0</v>
      </c>
      <c r="AX158" s="16">
        <f t="shared" si="219"/>
        <v>0</v>
      </c>
      <c r="AY158" s="16">
        <f t="shared" si="219"/>
        <v>0</v>
      </c>
      <c r="AZ158" s="16"/>
      <c r="BA158" s="16"/>
      <c r="BB158" s="93">
        <f t="shared" si="209"/>
        <v>0</v>
      </c>
      <c r="BC158" s="93">
        <f t="shared" si="210"/>
        <v>0</v>
      </c>
      <c r="BD158" s="93">
        <f t="shared" si="211"/>
        <v>0</v>
      </c>
      <c r="BE158" s="158">
        <f t="shared" si="212"/>
        <v>0</v>
      </c>
      <c r="BF158" s="159">
        <f t="shared" si="213"/>
        <v>0</v>
      </c>
      <c r="BG158" s="159">
        <f t="shared" si="167"/>
        <v>0</v>
      </c>
      <c r="BH158" s="159">
        <f t="shared" si="168"/>
        <v>0</v>
      </c>
      <c r="BI158" s="159">
        <f t="shared" si="169"/>
        <v>0</v>
      </c>
      <c r="BJ158" s="159">
        <f t="shared" si="170"/>
        <v>0</v>
      </c>
      <c r="BK158" s="159">
        <f t="shared" si="171"/>
        <v>0</v>
      </c>
      <c r="BL158" s="159">
        <f t="shared" si="172"/>
        <v>0</v>
      </c>
      <c r="BM158" s="159">
        <f t="shared" si="152"/>
        <v>0</v>
      </c>
      <c r="BN158" s="159">
        <f t="shared" si="152"/>
        <v>0</v>
      </c>
      <c r="BO158" s="205" t="b">
        <f t="shared" si="173"/>
        <v>0</v>
      </c>
      <c r="BP158" s="214">
        <f t="shared" si="174"/>
        <v>0</v>
      </c>
      <c r="BQ158" s="160">
        <f t="shared" si="175"/>
        <v>0</v>
      </c>
      <c r="BR158" s="160">
        <f t="shared" si="176"/>
        <v>0</v>
      </c>
      <c r="BS158" s="160">
        <f t="shared" si="177"/>
        <v>0</v>
      </c>
      <c r="BT158" s="160">
        <f t="shared" si="178"/>
        <v>0</v>
      </c>
      <c r="BU158" s="160">
        <f t="shared" si="179"/>
        <v>0</v>
      </c>
      <c r="BV158" s="215">
        <f t="shared" si="180"/>
        <v>0</v>
      </c>
      <c r="BW158" s="217">
        <f t="shared" si="181"/>
        <v>0</v>
      </c>
      <c r="BX158" s="206">
        <f t="shared" si="182"/>
        <v>0</v>
      </c>
      <c r="BY158" s="206">
        <f t="shared" si="183"/>
        <v>0</v>
      </c>
      <c r="BZ158" s="206">
        <f t="shared" si="184"/>
        <v>0</v>
      </c>
      <c r="CA158" s="206">
        <f t="shared" si="185"/>
        <v>0</v>
      </c>
      <c r="CB158" s="206">
        <f t="shared" si="186"/>
        <v>0</v>
      </c>
      <c r="CC158" s="218">
        <f t="shared" si="187"/>
        <v>0</v>
      </c>
      <c r="CD158" s="216" t="e">
        <f t="shared" si="188"/>
        <v>#VALUE!</v>
      </c>
      <c r="CE158" s="94" t="e">
        <f t="shared" si="189"/>
        <v>#VALUE!</v>
      </c>
      <c r="CF158" s="94" t="e">
        <f t="shared" si="190"/>
        <v>#VALUE!</v>
      </c>
      <c r="CG158" s="95" t="e">
        <f t="shared" si="191"/>
        <v>#VALUE!</v>
      </c>
      <c r="CH158" s="95" t="e">
        <f t="shared" si="214"/>
        <v>#VALUE!</v>
      </c>
      <c r="CI158" s="95" t="b">
        <f t="shared" si="218"/>
        <v>0</v>
      </c>
      <c r="CJ158" s="76" t="str">
        <f t="shared" si="192"/>
        <v/>
      </c>
      <c r="CK158" s="94" t="e" cm="1">
        <f t="array" aca="1" ref="CK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CL158" s="94" t="str">
        <f t="shared" si="193"/>
        <v/>
      </c>
      <c r="CM158" s="96" t="b">
        <f t="shared" si="194"/>
        <v>0</v>
      </c>
      <c r="CN158" s="130" t="b">
        <f>IFERROR(MATCH(D158,'Avtal för korttidsarbete'!$G$13:$G$1012,0),TRUE)</f>
        <v>1</v>
      </c>
      <c r="CO158" s="130" t="b">
        <f t="shared" si="195"/>
        <v>0</v>
      </c>
      <c r="CP158" s="131" t="str" cm="1">
        <f t="array" ref="CP158">IF(CN158=TRUE,"x",INDEX('Avtal för korttidsarbete'!$E$13:$E$1012,$CN158))</f>
        <v>x</v>
      </c>
      <c r="CQ158" s="131" t="str" cm="1">
        <f t="array" ref="CQ158">IF(CN158=TRUE,"x",INDEX('Avtal för korttidsarbete'!$F$13:$F$1012,$CN158))</f>
        <v>x</v>
      </c>
      <c r="CR158" s="130" t="b">
        <f t="shared" si="196"/>
        <v>0</v>
      </c>
      <c r="CS158" s="165">
        <f t="shared" si="215"/>
        <v>0</v>
      </c>
      <c r="CT158" s="165">
        <f t="shared" si="216"/>
        <v>0</v>
      </c>
      <c r="CU158" s="130" t="b">
        <f t="shared" si="197"/>
        <v>0</v>
      </c>
      <c r="CV158" s="131">
        <f t="shared" si="198"/>
        <v>0</v>
      </c>
      <c r="CW158" s="165">
        <f t="shared" si="199"/>
        <v>0</v>
      </c>
      <c r="CX158" s="186" t="b">
        <f>IFERROR(INDEX('Avtal för korttidsarbete'!R:R,MATCH(D158,'Avtal för korttidsarbete'!$G:$G,0)),TRUE)</f>
        <v>1</v>
      </c>
      <c r="CY158" s="165" t="str">
        <f>IF(CX158,"-",INDEX('Avtal för korttidsarbete'!$D:$D,MATCH(D158,'Avtal för korttidsarbete'!$G:$G,0)))</f>
        <v>-</v>
      </c>
      <c r="CZ158" s="131" t="b">
        <f>IFERROR(G158&gt;INDEX(Uppsägningar!E:E,MATCH(C158,Uppsägningar!C:C,0)),FALSE)</f>
        <v>0</v>
      </c>
    </row>
    <row r="159" spans="1:104" s="30" customFormat="1" x14ac:dyDescent="0.25">
      <c r="A159" s="19">
        <v>144</v>
      </c>
      <c r="B159" s="20"/>
      <c r="C159" s="189"/>
      <c r="D159" s="69"/>
      <c r="E159" s="171">
        <f>IFERROR(INDEX(Admin!$C$7:$C$10,MATCH(CY159,TblNivåValTExt,0)),0)</f>
        <v>0</v>
      </c>
      <c r="F159" s="1"/>
      <c r="G159" s="1"/>
      <c r="H159" s="90"/>
      <c r="I159" s="91"/>
      <c r="J159" s="91"/>
      <c r="K159" s="91"/>
      <c r="L159" s="91"/>
      <c r="M159" s="91"/>
      <c r="N159" s="91"/>
      <c r="O159" s="91"/>
      <c r="P159" s="91"/>
      <c r="Q159" s="91"/>
      <c r="R159" s="91"/>
      <c r="S159" s="91"/>
      <c r="T159" s="91"/>
      <c r="U159" s="91"/>
      <c r="V159" s="91"/>
      <c r="W159" s="225">
        <f t="shared" si="154"/>
        <v>0</v>
      </c>
      <c r="X159" s="134" t="str">
        <f t="shared" si="200"/>
        <v/>
      </c>
      <c r="Y159" s="92" t="b">
        <f t="shared" si="155"/>
        <v>0</v>
      </c>
      <c r="Z159" s="92" t="str">
        <f t="shared" si="201"/>
        <v/>
      </c>
      <c r="AA159" s="92" t="b">
        <f t="shared" si="202"/>
        <v>0</v>
      </c>
      <c r="AB159" s="92" t="str">
        <f t="shared" si="203"/>
        <v/>
      </c>
      <c r="AC159" s="13" t="b">
        <f t="shared" si="156"/>
        <v>0</v>
      </c>
      <c r="AD159" s="92" t="str">
        <f t="shared" si="204"/>
        <v/>
      </c>
      <c r="AE159" s="13" t="b">
        <f t="shared" si="205"/>
        <v>0</v>
      </c>
      <c r="AF159" s="92" t="str">
        <f t="shared" si="206"/>
        <v/>
      </c>
      <c r="AG159" s="13" t="b">
        <f t="shared" si="157"/>
        <v>0</v>
      </c>
      <c r="AH159" s="92" t="str">
        <f t="shared" si="207"/>
        <v/>
      </c>
      <c r="AI159" s="35" t="b">
        <f t="shared" si="158"/>
        <v>0</v>
      </c>
      <c r="AJ159" s="92" t="str">
        <f t="shared" si="208"/>
        <v/>
      </c>
      <c r="AK159" s="35" t="b">
        <f t="shared" si="159"/>
        <v>0</v>
      </c>
      <c r="AL159" s="92" t="str">
        <f t="shared" si="160"/>
        <v/>
      </c>
      <c r="AM159" s="35" t="b">
        <f t="shared" si="161"/>
        <v>0</v>
      </c>
      <c r="AN159" s="92" t="str">
        <f t="shared" si="162"/>
        <v/>
      </c>
      <c r="AO159" s="13" t="b">
        <f t="shared" si="163"/>
        <v>0</v>
      </c>
      <c r="AP159" s="92" t="str">
        <f t="shared" si="164"/>
        <v/>
      </c>
      <c r="AQ159" s="14">
        <f t="shared" si="165"/>
        <v>0</v>
      </c>
      <c r="AR159" s="14">
        <f t="shared" si="166"/>
        <v>0</v>
      </c>
      <c r="AS159" s="16">
        <f t="shared" si="219"/>
        <v>0</v>
      </c>
      <c r="AT159" s="16">
        <f t="shared" si="219"/>
        <v>0</v>
      </c>
      <c r="AU159" s="16">
        <f t="shared" si="219"/>
        <v>0</v>
      </c>
      <c r="AV159" s="16">
        <f t="shared" si="219"/>
        <v>0</v>
      </c>
      <c r="AW159" s="16">
        <f t="shared" si="219"/>
        <v>0</v>
      </c>
      <c r="AX159" s="16">
        <f t="shared" si="219"/>
        <v>0</v>
      </c>
      <c r="AY159" s="16">
        <f t="shared" si="219"/>
        <v>0</v>
      </c>
      <c r="AZ159" s="16"/>
      <c r="BA159" s="16"/>
      <c r="BB159" s="93">
        <f t="shared" si="209"/>
        <v>0</v>
      </c>
      <c r="BC159" s="93">
        <f t="shared" si="210"/>
        <v>0</v>
      </c>
      <c r="BD159" s="93">
        <f t="shared" si="211"/>
        <v>0</v>
      </c>
      <c r="BE159" s="158">
        <f t="shared" si="212"/>
        <v>0</v>
      </c>
      <c r="BF159" s="159">
        <f t="shared" si="213"/>
        <v>0</v>
      </c>
      <c r="BG159" s="159">
        <f t="shared" si="167"/>
        <v>0</v>
      </c>
      <c r="BH159" s="159">
        <f t="shared" si="168"/>
        <v>0</v>
      </c>
      <c r="BI159" s="159">
        <f t="shared" si="169"/>
        <v>0</v>
      </c>
      <c r="BJ159" s="159">
        <f t="shared" si="170"/>
        <v>0</v>
      </c>
      <c r="BK159" s="159">
        <f t="shared" si="171"/>
        <v>0</v>
      </c>
      <c r="BL159" s="159">
        <f t="shared" si="172"/>
        <v>0</v>
      </c>
      <c r="BM159" s="159">
        <f t="shared" si="152"/>
        <v>0</v>
      </c>
      <c r="BN159" s="159">
        <f t="shared" si="152"/>
        <v>0</v>
      </c>
      <c r="BO159" s="205" t="b">
        <f t="shared" si="173"/>
        <v>0</v>
      </c>
      <c r="BP159" s="214">
        <f t="shared" si="174"/>
        <v>0</v>
      </c>
      <c r="BQ159" s="160">
        <f t="shared" si="175"/>
        <v>0</v>
      </c>
      <c r="BR159" s="160">
        <f t="shared" si="176"/>
        <v>0</v>
      </c>
      <c r="BS159" s="160">
        <f t="shared" si="177"/>
        <v>0</v>
      </c>
      <c r="BT159" s="160">
        <f t="shared" si="178"/>
        <v>0</v>
      </c>
      <c r="BU159" s="160">
        <f t="shared" si="179"/>
        <v>0</v>
      </c>
      <c r="BV159" s="215">
        <f t="shared" si="180"/>
        <v>0</v>
      </c>
      <c r="BW159" s="217">
        <f t="shared" si="181"/>
        <v>0</v>
      </c>
      <c r="BX159" s="206">
        <f t="shared" si="182"/>
        <v>0</v>
      </c>
      <c r="BY159" s="206">
        <f t="shared" si="183"/>
        <v>0</v>
      </c>
      <c r="BZ159" s="206">
        <f t="shared" si="184"/>
        <v>0</v>
      </c>
      <c r="CA159" s="206">
        <f t="shared" si="185"/>
        <v>0</v>
      </c>
      <c r="CB159" s="206">
        <f t="shared" si="186"/>
        <v>0</v>
      </c>
      <c r="CC159" s="218">
        <f t="shared" si="187"/>
        <v>0</v>
      </c>
      <c r="CD159" s="216" t="e">
        <f t="shared" si="188"/>
        <v>#VALUE!</v>
      </c>
      <c r="CE159" s="94" t="e">
        <f t="shared" si="189"/>
        <v>#VALUE!</v>
      </c>
      <c r="CF159" s="94" t="e">
        <f t="shared" si="190"/>
        <v>#VALUE!</v>
      </c>
      <c r="CG159" s="95" t="e">
        <f t="shared" si="191"/>
        <v>#VALUE!</v>
      </c>
      <c r="CH159" s="95" t="e">
        <f t="shared" si="214"/>
        <v>#VALUE!</v>
      </c>
      <c r="CI159" s="95" t="b">
        <f t="shared" si="218"/>
        <v>0</v>
      </c>
      <c r="CJ159" s="76" t="str">
        <f t="shared" si="192"/>
        <v/>
      </c>
      <c r="CK159" s="94" t="e" cm="1">
        <f t="array" aca="1" ref="CK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CL159" s="94" t="str">
        <f t="shared" si="193"/>
        <v/>
      </c>
      <c r="CM159" s="96" t="b">
        <f t="shared" si="194"/>
        <v>0</v>
      </c>
      <c r="CN159" s="130" t="b">
        <f>IFERROR(MATCH(D159,'Avtal för korttidsarbete'!$G$13:$G$1012,0),TRUE)</f>
        <v>1</v>
      </c>
      <c r="CO159" s="130" t="b">
        <f t="shared" si="195"/>
        <v>0</v>
      </c>
      <c r="CP159" s="131" t="str" cm="1">
        <f t="array" ref="CP159">IF(CN159=TRUE,"x",INDEX('Avtal för korttidsarbete'!$E$13:$E$1012,$CN159))</f>
        <v>x</v>
      </c>
      <c r="CQ159" s="131" t="str" cm="1">
        <f t="array" ref="CQ159">IF(CN159=TRUE,"x",INDEX('Avtal för korttidsarbete'!$F$13:$F$1012,$CN159))</f>
        <v>x</v>
      </c>
      <c r="CR159" s="130" t="b">
        <f t="shared" si="196"/>
        <v>0</v>
      </c>
      <c r="CS159" s="165">
        <f t="shared" si="215"/>
        <v>0</v>
      </c>
      <c r="CT159" s="165">
        <f t="shared" si="216"/>
        <v>0</v>
      </c>
      <c r="CU159" s="130" t="b">
        <f t="shared" si="197"/>
        <v>0</v>
      </c>
      <c r="CV159" s="131">
        <f t="shared" si="198"/>
        <v>0</v>
      </c>
      <c r="CW159" s="165">
        <f t="shared" si="199"/>
        <v>0</v>
      </c>
      <c r="CX159" s="186" t="b">
        <f>IFERROR(INDEX('Avtal för korttidsarbete'!R:R,MATCH(D159,'Avtal för korttidsarbete'!$G:$G,0)),TRUE)</f>
        <v>1</v>
      </c>
      <c r="CY159" s="165" t="str">
        <f>IF(CX159,"-",INDEX('Avtal för korttidsarbete'!$D:$D,MATCH(D159,'Avtal för korttidsarbete'!$G:$G,0)))</f>
        <v>-</v>
      </c>
      <c r="CZ159" s="131" t="b">
        <f>IFERROR(G159&gt;INDEX(Uppsägningar!E:E,MATCH(C159,Uppsägningar!C:C,0)),FALSE)</f>
        <v>0</v>
      </c>
    </row>
    <row r="160" spans="1:104" s="30" customFormat="1" x14ac:dyDescent="0.25">
      <c r="A160" s="19">
        <v>145</v>
      </c>
      <c r="B160" s="20"/>
      <c r="C160" s="189"/>
      <c r="D160" s="69"/>
      <c r="E160" s="171">
        <f>IFERROR(INDEX(Admin!$C$7:$C$10,MATCH(CY160,TblNivåValTExt,0)),0)</f>
        <v>0</v>
      </c>
      <c r="F160" s="1"/>
      <c r="G160" s="1"/>
      <c r="H160" s="90"/>
      <c r="I160" s="91"/>
      <c r="J160" s="91"/>
      <c r="K160" s="91"/>
      <c r="L160" s="91"/>
      <c r="M160" s="91"/>
      <c r="N160" s="91"/>
      <c r="O160" s="91"/>
      <c r="P160" s="91"/>
      <c r="Q160" s="91"/>
      <c r="R160" s="91"/>
      <c r="S160" s="91"/>
      <c r="T160" s="91"/>
      <c r="U160" s="91"/>
      <c r="V160" s="91"/>
      <c r="W160" s="225">
        <f t="shared" si="154"/>
        <v>0</v>
      </c>
      <c r="X160" s="134" t="str">
        <f t="shared" si="200"/>
        <v/>
      </c>
      <c r="Y160" s="92" t="b">
        <f t="shared" si="155"/>
        <v>0</v>
      </c>
      <c r="Z160" s="92" t="str">
        <f t="shared" si="201"/>
        <v/>
      </c>
      <c r="AA160" s="92" t="b">
        <f t="shared" si="202"/>
        <v>0</v>
      </c>
      <c r="AB160" s="92" t="str">
        <f t="shared" si="203"/>
        <v/>
      </c>
      <c r="AC160" s="13" t="b">
        <f t="shared" si="156"/>
        <v>0</v>
      </c>
      <c r="AD160" s="92" t="str">
        <f t="shared" si="204"/>
        <v/>
      </c>
      <c r="AE160" s="13" t="b">
        <f t="shared" si="205"/>
        <v>0</v>
      </c>
      <c r="AF160" s="92" t="str">
        <f t="shared" si="206"/>
        <v/>
      </c>
      <c r="AG160" s="13" t="b">
        <f t="shared" si="157"/>
        <v>0</v>
      </c>
      <c r="AH160" s="92" t="str">
        <f t="shared" si="207"/>
        <v/>
      </c>
      <c r="AI160" s="35" t="b">
        <f t="shared" si="158"/>
        <v>0</v>
      </c>
      <c r="AJ160" s="92" t="str">
        <f t="shared" si="208"/>
        <v/>
      </c>
      <c r="AK160" s="35" t="b">
        <f t="shared" si="159"/>
        <v>0</v>
      </c>
      <c r="AL160" s="92" t="str">
        <f t="shared" si="160"/>
        <v/>
      </c>
      <c r="AM160" s="35" t="b">
        <f t="shared" si="161"/>
        <v>0</v>
      </c>
      <c r="AN160" s="92" t="str">
        <f t="shared" si="162"/>
        <v/>
      </c>
      <c r="AO160" s="13" t="b">
        <f t="shared" si="163"/>
        <v>0</v>
      </c>
      <c r="AP160" s="92" t="str">
        <f t="shared" si="164"/>
        <v/>
      </c>
      <c r="AQ160" s="14">
        <f t="shared" si="165"/>
        <v>0</v>
      </c>
      <c r="AR160" s="14">
        <f t="shared" si="166"/>
        <v>0</v>
      </c>
      <c r="AS160" s="16">
        <f t="shared" si="219"/>
        <v>0</v>
      </c>
      <c r="AT160" s="16">
        <f t="shared" si="219"/>
        <v>0</v>
      </c>
      <c r="AU160" s="16">
        <f t="shared" si="219"/>
        <v>0</v>
      </c>
      <c r="AV160" s="16">
        <f t="shared" si="219"/>
        <v>0</v>
      </c>
      <c r="AW160" s="16">
        <f t="shared" si="219"/>
        <v>0</v>
      </c>
      <c r="AX160" s="16">
        <f t="shared" si="219"/>
        <v>0</v>
      </c>
      <c r="AY160" s="16">
        <f t="shared" si="219"/>
        <v>0</v>
      </c>
      <c r="AZ160" s="16"/>
      <c r="BA160" s="16"/>
      <c r="BB160" s="93">
        <f t="shared" si="209"/>
        <v>0</v>
      </c>
      <c r="BC160" s="93">
        <f t="shared" si="210"/>
        <v>0</v>
      </c>
      <c r="BD160" s="93">
        <f t="shared" si="211"/>
        <v>0</v>
      </c>
      <c r="BE160" s="158">
        <f t="shared" si="212"/>
        <v>0</v>
      </c>
      <c r="BF160" s="159">
        <f t="shared" si="213"/>
        <v>0</v>
      </c>
      <c r="BG160" s="159">
        <f t="shared" si="167"/>
        <v>0</v>
      </c>
      <c r="BH160" s="159">
        <f t="shared" si="168"/>
        <v>0</v>
      </c>
      <c r="BI160" s="159">
        <f t="shared" si="169"/>
        <v>0</v>
      </c>
      <c r="BJ160" s="159">
        <f t="shared" si="170"/>
        <v>0</v>
      </c>
      <c r="BK160" s="159">
        <f t="shared" si="171"/>
        <v>0</v>
      </c>
      <c r="BL160" s="159">
        <f t="shared" si="172"/>
        <v>0</v>
      </c>
      <c r="BM160" s="159">
        <f t="shared" si="152"/>
        <v>0</v>
      </c>
      <c r="BN160" s="159">
        <f t="shared" si="152"/>
        <v>0</v>
      </c>
      <c r="BO160" s="205" t="b">
        <f t="shared" si="173"/>
        <v>0</v>
      </c>
      <c r="BP160" s="214">
        <f t="shared" si="174"/>
        <v>0</v>
      </c>
      <c r="BQ160" s="160">
        <f t="shared" si="175"/>
        <v>0</v>
      </c>
      <c r="BR160" s="160">
        <f t="shared" si="176"/>
        <v>0</v>
      </c>
      <c r="BS160" s="160">
        <f t="shared" si="177"/>
        <v>0</v>
      </c>
      <c r="BT160" s="160">
        <f t="shared" si="178"/>
        <v>0</v>
      </c>
      <c r="BU160" s="160">
        <f t="shared" si="179"/>
        <v>0</v>
      </c>
      <c r="BV160" s="215">
        <f t="shared" si="180"/>
        <v>0</v>
      </c>
      <c r="BW160" s="217">
        <f t="shared" si="181"/>
        <v>0</v>
      </c>
      <c r="BX160" s="206">
        <f t="shared" si="182"/>
        <v>0</v>
      </c>
      <c r="BY160" s="206">
        <f t="shared" si="183"/>
        <v>0</v>
      </c>
      <c r="BZ160" s="206">
        <f t="shared" si="184"/>
        <v>0</v>
      </c>
      <c r="CA160" s="206">
        <f t="shared" si="185"/>
        <v>0</v>
      </c>
      <c r="CB160" s="206">
        <f t="shared" si="186"/>
        <v>0</v>
      </c>
      <c r="CC160" s="218">
        <f t="shared" si="187"/>
        <v>0</v>
      </c>
      <c r="CD160" s="216" t="e">
        <f t="shared" si="188"/>
        <v>#VALUE!</v>
      </c>
      <c r="CE160" s="94" t="e">
        <f t="shared" si="189"/>
        <v>#VALUE!</v>
      </c>
      <c r="CF160" s="94" t="e">
        <f t="shared" si="190"/>
        <v>#VALUE!</v>
      </c>
      <c r="CG160" s="95" t="e">
        <f t="shared" si="191"/>
        <v>#VALUE!</v>
      </c>
      <c r="CH160" s="95" t="e">
        <f t="shared" si="214"/>
        <v>#VALUE!</v>
      </c>
      <c r="CI160" s="95" t="b">
        <f t="shared" si="218"/>
        <v>0</v>
      </c>
      <c r="CJ160" s="76" t="str">
        <f t="shared" si="192"/>
        <v/>
      </c>
      <c r="CK160" s="94" t="e" cm="1">
        <f t="array" aca="1" ref="CK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CL160" s="94" t="str">
        <f t="shared" si="193"/>
        <v/>
      </c>
      <c r="CM160" s="96" t="b">
        <f t="shared" si="194"/>
        <v>0</v>
      </c>
      <c r="CN160" s="130" t="b">
        <f>IFERROR(MATCH(D160,'Avtal för korttidsarbete'!$G$13:$G$1012,0),TRUE)</f>
        <v>1</v>
      </c>
      <c r="CO160" s="130" t="b">
        <f t="shared" si="195"/>
        <v>0</v>
      </c>
      <c r="CP160" s="131" t="str" cm="1">
        <f t="array" ref="CP160">IF(CN160=TRUE,"x",INDEX('Avtal för korttidsarbete'!$E$13:$E$1012,$CN160))</f>
        <v>x</v>
      </c>
      <c r="CQ160" s="131" t="str" cm="1">
        <f t="array" ref="CQ160">IF(CN160=TRUE,"x",INDEX('Avtal för korttidsarbete'!$F$13:$F$1012,$CN160))</f>
        <v>x</v>
      </c>
      <c r="CR160" s="130" t="b">
        <f t="shared" si="196"/>
        <v>0</v>
      </c>
      <c r="CS160" s="165">
        <f t="shared" si="215"/>
        <v>0</v>
      </c>
      <c r="CT160" s="165">
        <f t="shared" si="216"/>
        <v>0</v>
      </c>
      <c r="CU160" s="130" t="b">
        <f t="shared" si="197"/>
        <v>0</v>
      </c>
      <c r="CV160" s="131">
        <f t="shared" si="198"/>
        <v>0</v>
      </c>
      <c r="CW160" s="165">
        <f t="shared" si="199"/>
        <v>0</v>
      </c>
      <c r="CX160" s="186" t="b">
        <f>IFERROR(INDEX('Avtal för korttidsarbete'!R:R,MATCH(D160,'Avtal för korttidsarbete'!$G:$G,0)),TRUE)</f>
        <v>1</v>
      </c>
      <c r="CY160" s="165" t="str">
        <f>IF(CX160,"-",INDEX('Avtal för korttidsarbete'!$D:$D,MATCH(D160,'Avtal för korttidsarbete'!$G:$G,0)))</f>
        <v>-</v>
      </c>
      <c r="CZ160" s="131" t="b">
        <f>IFERROR(G160&gt;INDEX(Uppsägningar!E:E,MATCH(C160,Uppsägningar!C:C,0)),FALSE)</f>
        <v>0</v>
      </c>
    </row>
    <row r="161" spans="1:104" s="30" customFormat="1" x14ac:dyDescent="0.25">
      <c r="A161" s="19">
        <v>146</v>
      </c>
      <c r="B161" s="20"/>
      <c r="C161" s="189"/>
      <c r="D161" s="69"/>
      <c r="E161" s="171">
        <f>IFERROR(INDEX(Admin!$C$7:$C$10,MATCH(CY161,TblNivåValTExt,0)),0)</f>
        <v>0</v>
      </c>
      <c r="F161" s="1"/>
      <c r="G161" s="1"/>
      <c r="H161" s="90"/>
      <c r="I161" s="91"/>
      <c r="J161" s="91"/>
      <c r="K161" s="91"/>
      <c r="L161" s="91"/>
      <c r="M161" s="91"/>
      <c r="N161" s="91"/>
      <c r="O161" s="91"/>
      <c r="P161" s="91"/>
      <c r="Q161" s="91"/>
      <c r="R161" s="91"/>
      <c r="S161" s="91"/>
      <c r="T161" s="91"/>
      <c r="U161" s="91"/>
      <c r="V161" s="91"/>
      <c r="W161" s="225">
        <f t="shared" si="154"/>
        <v>0</v>
      </c>
      <c r="X161" s="134" t="str">
        <f t="shared" si="200"/>
        <v/>
      </c>
      <c r="Y161" s="92" t="b">
        <f t="shared" si="155"/>
        <v>0</v>
      </c>
      <c r="Z161" s="92" t="str">
        <f t="shared" si="201"/>
        <v/>
      </c>
      <c r="AA161" s="92" t="b">
        <f t="shared" si="202"/>
        <v>0</v>
      </c>
      <c r="AB161" s="92" t="str">
        <f t="shared" si="203"/>
        <v/>
      </c>
      <c r="AC161" s="13" t="b">
        <f t="shared" si="156"/>
        <v>0</v>
      </c>
      <c r="AD161" s="92" t="str">
        <f t="shared" si="204"/>
        <v/>
      </c>
      <c r="AE161" s="13" t="b">
        <f t="shared" si="205"/>
        <v>0</v>
      </c>
      <c r="AF161" s="92" t="str">
        <f t="shared" si="206"/>
        <v/>
      </c>
      <c r="AG161" s="13" t="b">
        <f t="shared" si="157"/>
        <v>0</v>
      </c>
      <c r="AH161" s="92" t="str">
        <f t="shared" si="207"/>
        <v/>
      </c>
      <c r="AI161" s="35" t="b">
        <f t="shared" si="158"/>
        <v>0</v>
      </c>
      <c r="AJ161" s="92" t="str">
        <f t="shared" si="208"/>
        <v/>
      </c>
      <c r="AK161" s="35" t="b">
        <f t="shared" si="159"/>
        <v>0</v>
      </c>
      <c r="AL161" s="92" t="str">
        <f t="shared" si="160"/>
        <v/>
      </c>
      <c r="AM161" s="35" t="b">
        <f t="shared" si="161"/>
        <v>0</v>
      </c>
      <c r="AN161" s="92" t="str">
        <f t="shared" si="162"/>
        <v/>
      </c>
      <c r="AO161" s="13" t="b">
        <f t="shared" si="163"/>
        <v>0</v>
      </c>
      <c r="AP161" s="92" t="str">
        <f t="shared" si="164"/>
        <v/>
      </c>
      <c r="AQ161" s="14">
        <f t="shared" si="165"/>
        <v>0</v>
      </c>
      <c r="AR161" s="14">
        <f t="shared" si="166"/>
        <v>0</v>
      </c>
      <c r="AS161" s="16">
        <f t="shared" si="219"/>
        <v>0</v>
      </c>
      <c r="AT161" s="16">
        <f t="shared" si="219"/>
        <v>0</v>
      </c>
      <c r="AU161" s="16">
        <f t="shared" si="219"/>
        <v>0</v>
      </c>
      <c r="AV161" s="16">
        <f t="shared" si="219"/>
        <v>0</v>
      </c>
      <c r="AW161" s="16">
        <f t="shared" si="219"/>
        <v>0</v>
      </c>
      <c r="AX161" s="16">
        <f t="shared" si="219"/>
        <v>0</v>
      </c>
      <c r="AY161" s="16">
        <f t="shared" si="219"/>
        <v>0</v>
      </c>
      <c r="AZ161" s="16"/>
      <c r="BA161" s="16"/>
      <c r="BB161" s="93">
        <f t="shared" si="209"/>
        <v>0</v>
      </c>
      <c r="BC161" s="93">
        <f t="shared" si="210"/>
        <v>0</v>
      </c>
      <c r="BD161" s="93">
        <f t="shared" si="211"/>
        <v>0</v>
      </c>
      <c r="BE161" s="158">
        <f t="shared" si="212"/>
        <v>0</v>
      </c>
      <c r="BF161" s="159">
        <f t="shared" si="213"/>
        <v>0</v>
      </c>
      <c r="BG161" s="159">
        <f t="shared" si="167"/>
        <v>0</v>
      </c>
      <c r="BH161" s="159">
        <f t="shared" si="168"/>
        <v>0</v>
      </c>
      <c r="BI161" s="159">
        <f t="shared" si="169"/>
        <v>0</v>
      </c>
      <c r="BJ161" s="159">
        <f t="shared" si="170"/>
        <v>0</v>
      </c>
      <c r="BK161" s="159">
        <f t="shared" si="171"/>
        <v>0</v>
      </c>
      <c r="BL161" s="159">
        <f t="shared" si="172"/>
        <v>0</v>
      </c>
      <c r="BM161" s="159">
        <f t="shared" si="152"/>
        <v>0</v>
      </c>
      <c r="BN161" s="159">
        <f t="shared" si="152"/>
        <v>0</v>
      </c>
      <c r="BO161" s="205" t="b">
        <f t="shared" si="173"/>
        <v>0</v>
      </c>
      <c r="BP161" s="214">
        <f t="shared" si="174"/>
        <v>0</v>
      </c>
      <c r="BQ161" s="160">
        <f t="shared" si="175"/>
        <v>0</v>
      </c>
      <c r="BR161" s="160">
        <f t="shared" si="176"/>
        <v>0</v>
      </c>
      <c r="BS161" s="160">
        <f t="shared" si="177"/>
        <v>0</v>
      </c>
      <c r="BT161" s="160">
        <f t="shared" si="178"/>
        <v>0</v>
      </c>
      <c r="BU161" s="160">
        <f t="shared" si="179"/>
        <v>0</v>
      </c>
      <c r="BV161" s="215">
        <f t="shared" si="180"/>
        <v>0</v>
      </c>
      <c r="BW161" s="217">
        <f t="shared" si="181"/>
        <v>0</v>
      </c>
      <c r="BX161" s="206">
        <f t="shared" si="182"/>
        <v>0</v>
      </c>
      <c r="BY161" s="206">
        <f t="shared" si="183"/>
        <v>0</v>
      </c>
      <c r="BZ161" s="206">
        <f t="shared" si="184"/>
        <v>0</v>
      </c>
      <c r="CA161" s="206">
        <f t="shared" si="185"/>
        <v>0</v>
      </c>
      <c r="CB161" s="206">
        <f t="shared" si="186"/>
        <v>0</v>
      </c>
      <c r="CC161" s="218">
        <f t="shared" si="187"/>
        <v>0</v>
      </c>
      <c r="CD161" s="216" t="e">
        <f t="shared" si="188"/>
        <v>#VALUE!</v>
      </c>
      <c r="CE161" s="94" t="e">
        <f t="shared" si="189"/>
        <v>#VALUE!</v>
      </c>
      <c r="CF161" s="94" t="e">
        <f t="shared" si="190"/>
        <v>#VALUE!</v>
      </c>
      <c r="CG161" s="95" t="e">
        <f t="shared" si="191"/>
        <v>#VALUE!</v>
      </c>
      <c r="CH161" s="95" t="e">
        <f t="shared" si="214"/>
        <v>#VALUE!</v>
      </c>
      <c r="CI161" s="95" t="b">
        <f t="shared" si="218"/>
        <v>0</v>
      </c>
      <c r="CJ161" s="76" t="str">
        <f t="shared" si="192"/>
        <v/>
      </c>
      <c r="CK161" s="94" t="e" cm="1">
        <f t="array" aca="1" ref="CK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CL161" s="94" t="str">
        <f t="shared" si="193"/>
        <v/>
      </c>
      <c r="CM161" s="96" t="b">
        <f t="shared" si="194"/>
        <v>0</v>
      </c>
      <c r="CN161" s="130" t="b">
        <f>IFERROR(MATCH(D161,'Avtal för korttidsarbete'!$G$13:$G$1012,0),TRUE)</f>
        <v>1</v>
      </c>
      <c r="CO161" s="130" t="b">
        <f t="shared" si="195"/>
        <v>0</v>
      </c>
      <c r="CP161" s="131" t="str" cm="1">
        <f t="array" ref="CP161">IF(CN161=TRUE,"x",INDEX('Avtal för korttidsarbete'!$E$13:$E$1012,$CN161))</f>
        <v>x</v>
      </c>
      <c r="CQ161" s="131" t="str" cm="1">
        <f t="array" ref="CQ161">IF(CN161=TRUE,"x",INDEX('Avtal för korttidsarbete'!$F$13:$F$1012,$CN161))</f>
        <v>x</v>
      </c>
      <c r="CR161" s="130" t="b">
        <f t="shared" si="196"/>
        <v>0</v>
      </c>
      <c r="CS161" s="165">
        <f t="shared" si="215"/>
        <v>0</v>
      </c>
      <c r="CT161" s="165">
        <f t="shared" si="216"/>
        <v>0</v>
      </c>
      <c r="CU161" s="130" t="b">
        <f t="shared" si="197"/>
        <v>0</v>
      </c>
      <c r="CV161" s="131">
        <f t="shared" si="198"/>
        <v>0</v>
      </c>
      <c r="CW161" s="165">
        <f t="shared" si="199"/>
        <v>0</v>
      </c>
      <c r="CX161" s="186" t="b">
        <f>IFERROR(INDEX('Avtal för korttidsarbete'!R:R,MATCH(D161,'Avtal för korttidsarbete'!$G:$G,0)),TRUE)</f>
        <v>1</v>
      </c>
      <c r="CY161" s="165" t="str">
        <f>IF(CX161,"-",INDEX('Avtal för korttidsarbete'!$D:$D,MATCH(D161,'Avtal för korttidsarbete'!$G:$G,0)))</f>
        <v>-</v>
      </c>
      <c r="CZ161" s="131" t="b">
        <f>IFERROR(G161&gt;INDEX(Uppsägningar!E:E,MATCH(C161,Uppsägningar!C:C,0)),FALSE)</f>
        <v>0</v>
      </c>
    </row>
    <row r="162" spans="1:104" s="30" customFormat="1" x14ac:dyDescent="0.25">
      <c r="A162" s="19">
        <v>147</v>
      </c>
      <c r="B162" s="20"/>
      <c r="C162" s="189"/>
      <c r="D162" s="69"/>
      <c r="E162" s="171">
        <f>IFERROR(INDEX(Admin!$C$7:$C$10,MATCH(CY162,TblNivåValTExt,0)),0)</f>
        <v>0</v>
      </c>
      <c r="F162" s="1"/>
      <c r="G162" s="1"/>
      <c r="H162" s="90"/>
      <c r="I162" s="91"/>
      <c r="J162" s="91"/>
      <c r="K162" s="91"/>
      <c r="L162" s="91"/>
      <c r="M162" s="91"/>
      <c r="N162" s="91"/>
      <c r="O162" s="91"/>
      <c r="P162" s="91"/>
      <c r="Q162" s="91"/>
      <c r="R162" s="91"/>
      <c r="S162" s="91"/>
      <c r="T162" s="91"/>
      <c r="U162" s="91"/>
      <c r="V162" s="91"/>
      <c r="W162" s="225">
        <f t="shared" si="154"/>
        <v>0</v>
      </c>
      <c r="X162" s="134" t="str">
        <f t="shared" si="200"/>
        <v/>
      </c>
      <c r="Y162" s="92" t="b">
        <f t="shared" si="155"/>
        <v>0</v>
      </c>
      <c r="Z162" s="92" t="str">
        <f t="shared" si="201"/>
        <v/>
      </c>
      <c r="AA162" s="92" t="b">
        <f t="shared" si="202"/>
        <v>0</v>
      </c>
      <c r="AB162" s="92" t="str">
        <f t="shared" si="203"/>
        <v/>
      </c>
      <c r="AC162" s="13" t="b">
        <f t="shared" si="156"/>
        <v>0</v>
      </c>
      <c r="AD162" s="92" t="str">
        <f t="shared" si="204"/>
        <v/>
      </c>
      <c r="AE162" s="13" t="b">
        <f t="shared" si="205"/>
        <v>0</v>
      </c>
      <c r="AF162" s="92" t="str">
        <f t="shared" si="206"/>
        <v/>
      </c>
      <c r="AG162" s="13" t="b">
        <f t="shared" si="157"/>
        <v>0</v>
      </c>
      <c r="AH162" s="92" t="str">
        <f t="shared" si="207"/>
        <v/>
      </c>
      <c r="AI162" s="35" t="b">
        <f t="shared" si="158"/>
        <v>0</v>
      </c>
      <c r="AJ162" s="92" t="str">
        <f t="shared" si="208"/>
        <v/>
      </c>
      <c r="AK162" s="35" t="b">
        <f t="shared" si="159"/>
        <v>0</v>
      </c>
      <c r="AL162" s="92" t="str">
        <f t="shared" si="160"/>
        <v/>
      </c>
      <c r="AM162" s="35" t="b">
        <f t="shared" si="161"/>
        <v>0</v>
      </c>
      <c r="AN162" s="92" t="str">
        <f t="shared" si="162"/>
        <v/>
      </c>
      <c r="AO162" s="13" t="b">
        <f t="shared" si="163"/>
        <v>0</v>
      </c>
      <c r="AP162" s="92" t="str">
        <f t="shared" si="164"/>
        <v/>
      </c>
      <c r="AQ162" s="14">
        <f t="shared" si="165"/>
        <v>0</v>
      </c>
      <c r="AR162" s="14">
        <f t="shared" si="166"/>
        <v>0</v>
      </c>
      <c r="AS162" s="16">
        <f t="shared" si="219"/>
        <v>0</v>
      </c>
      <c r="AT162" s="16">
        <f t="shared" si="219"/>
        <v>0</v>
      </c>
      <c r="AU162" s="16">
        <f t="shared" si="219"/>
        <v>0</v>
      </c>
      <c r="AV162" s="16">
        <f t="shared" si="219"/>
        <v>0</v>
      </c>
      <c r="AW162" s="16">
        <f t="shared" si="219"/>
        <v>0</v>
      </c>
      <c r="AX162" s="16">
        <f t="shared" si="219"/>
        <v>0</v>
      </c>
      <c r="AY162" s="16">
        <f t="shared" si="219"/>
        <v>0</v>
      </c>
      <c r="AZ162" s="16"/>
      <c r="BA162" s="16"/>
      <c r="BB162" s="93">
        <f t="shared" si="209"/>
        <v>0</v>
      </c>
      <c r="BC162" s="93">
        <f t="shared" si="210"/>
        <v>0</v>
      </c>
      <c r="BD162" s="93">
        <f t="shared" si="211"/>
        <v>0</v>
      </c>
      <c r="BE162" s="158">
        <f t="shared" si="212"/>
        <v>0</v>
      </c>
      <c r="BF162" s="159">
        <f t="shared" si="213"/>
        <v>0</v>
      </c>
      <c r="BG162" s="159">
        <f t="shared" si="167"/>
        <v>0</v>
      </c>
      <c r="BH162" s="159">
        <f t="shared" si="168"/>
        <v>0</v>
      </c>
      <c r="BI162" s="159">
        <f t="shared" si="169"/>
        <v>0</v>
      </c>
      <c r="BJ162" s="159">
        <f t="shared" si="170"/>
        <v>0</v>
      </c>
      <c r="BK162" s="159">
        <f t="shared" si="171"/>
        <v>0</v>
      </c>
      <c r="BL162" s="159">
        <f t="shared" si="172"/>
        <v>0</v>
      </c>
      <c r="BM162" s="159">
        <f t="shared" si="152"/>
        <v>0</v>
      </c>
      <c r="BN162" s="159">
        <f t="shared" si="152"/>
        <v>0</v>
      </c>
      <c r="BO162" s="205" t="b">
        <f t="shared" si="173"/>
        <v>0</v>
      </c>
      <c r="BP162" s="214">
        <f t="shared" si="174"/>
        <v>0</v>
      </c>
      <c r="BQ162" s="160">
        <f t="shared" si="175"/>
        <v>0</v>
      </c>
      <c r="BR162" s="160">
        <f t="shared" si="176"/>
        <v>0</v>
      </c>
      <c r="BS162" s="160">
        <f t="shared" si="177"/>
        <v>0</v>
      </c>
      <c r="BT162" s="160">
        <f t="shared" si="178"/>
        <v>0</v>
      </c>
      <c r="BU162" s="160">
        <f t="shared" si="179"/>
        <v>0</v>
      </c>
      <c r="BV162" s="215">
        <f t="shared" si="180"/>
        <v>0</v>
      </c>
      <c r="BW162" s="217">
        <f t="shared" si="181"/>
        <v>0</v>
      </c>
      <c r="BX162" s="206">
        <f t="shared" si="182"/>
        <v>0</v>
      </c>
      <c r="BY162" s="206">
        <f t="shared" si="183"/>
        <v>0</v>
      </c>
      <c r="BZ162" s="206">
        <f t="shared" si="184"/>
        <v>0</v>
      </c>
      <c r="CA162" s="206">
        <f t="shared" si="185"/>
        <v>0</v>
      </c>
      <c r="CB162" s="206">
        <f t="shared" si="186"/>
        <v>0</v>
      </c>
      <c r="CC162" s="218">
        <f t="shared" si="187"/>
        <v>0</v>
      </c>
      <c r="CD162" s="216" t="e">
        <f t="shared" si="188"/>
        <v>#VALUE!</v>
      </c>
      <c r="CE162" s="94" t="e">
        <f t="shared" si="189"/>
        <v>#VALUE!</v>
      </c>
      <c r="CF162" s="94" t="e">
        <f t="shared" si="190"/>
        <v>#VALUE!</v>
      </c>
      <c r="CG162" s="95" t="e">
        <f t="shared" si="191"/>
        <v>#VALUE!</v>
      </c>
      <c r="CH162" s="95" t="e">
        <f t="shared" si="214"/>
        <v>#VALUE!</v>
      </c>
      <c r="CI162" s="95" t="b">
        <f t="shared" si="218"/>
        <v>0</v>
      </c>
      <c r="CJ162" s="76" t="str">
        <f t="shared" si="192"/>
        <v/>
      </c>
      <c r="CK162" s="94" t="e" cm="1">
        <f t="array" aca="1" ref="CK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CL162" s="94" t="str">
        <f t="shared" si="193"/>
        <v/>
      </c>
      <c r="CM162" s="96" t="b">
        <f t="shared" si="194"/>
        <v>0</v>
      </c>
      <c r="CN162" s="130" t="b">
        <f>IFERROR(MATCH(D162,'Avtal för korttidsarbete'!$G$13:$G$1012,0),TRUE)</f>
        <v>1</v>
      </c>
      <c r="CO162" s="130" t="b">
        <f t="shared" si="195"/>
        <v>0</v>
      </c>
      <c r="CP162" s="131" t="str" cm="1">
        <f t="array" ref="CP162">IF(CN162=TRUE,"x",INDEX('Avtal för korttidsarbete'!$E$13:$E$1012,$CN162))</f>
        <v>x</v>
      </c>
      <c r="CQ162" s="131" t="str" cm="1">
        <f t="array" ref="CQ162">IF(CN162=TRUE,"x",INDEX('Avtal för korttidsarbete'!$F$13:$F$1012,$CN162))</f>
        <v>x</v>
      </c>
      <c r="CR162" s="130" t="b">
        <f t="shared" si="196"/>
        <v>0</v>
      </c>
      <c r="CS162" s="165">
        <f t="shared" si="215"/>
        <v>0</v>
      </c>
      <c r="CT162" s="165">
        <f t="shared" si="216"/>
        <v>0</v>
      </c>
      <c r="CU162" s="130" t="b">
        <f t="shared" si="197"/>
        <v>0</v>
      </c>
      <c r="CV162" s="131">
        <f t="shared" si="198"/>
        <v>0</v>
      </c>
      <c r="CW162" s="165">
        <f t="shared" si="199"/>
        <v>0</v>
      </c>
      <c r="CX162" s="186" t="b">
        <f>IFERROR(INDEX('Avtal för korttidsarbete'!R:R,MATCH(D162,'Avtal för korttidsarbete'!$G:$G,0)),TRUE)</f>
        <v>1</v>
      </c>
      <c r="CY162" s="165" t="str">
        <f>IF(CX162,"-",INDEX('Avtal för korttidsarbete'!$D:$D,MATCH(D162,'Avtal för korttidsarbete'!$G:$G,0)))</f>
        <v>-</v>
      </c>
      <c r="CZ162" s="131" t="b">
        <f>IFERROR(G162&gt;INDEX(Uppsägningar!E:E,MATCH(C162,Uppsägningar!C:C,0)),FALSE)</f>
        <v>0</v>
      </c>
    </row>
    <row r="163" spans="1:104" s="30" customFormat="1" x14ac:dyDescent="0.25">
      <c r="A163" s="19">
        <v>148</v>
      </c>
      <c r="B163" s="20"/>
      <c r="C163" s="189"/>
      <c r="D163" s="69"/>
      <c r="E163" s="171">
        <f>IFERROR(INDEX(Admin!$C$7:$C$10,MATCH(CY163,TblNivåValTExt,0)),0)</f>
        <v>0</v>
      </c>
      <c r="F163" s="1"/>
      <c r="G163" s="1"/>
      <c r="H163" s="90"/>
      <c r="I163" s="91"/>
      <c r="J163" s="91"/>
      <c r="K163" s="91"/>
      <c r="L163" s="91"/>
      <c r="M163" s="91"/>
      <c r="N163" s="91"/>
      <c r="O163" s="91"/>
      <c r="P163" s="91"/>
      <c r="Q163" s="91"/>
      <c r="R163" s="91"/>
      <c r="S163" s="91"/>
      <c r="T163" s="91"/>
      <c r="U163" s="91"/>
      <c r="V163" s="91"/>
      <c r="W163" s="225">
        <f t="shared" si="154"/>
        <v>0</v>
      </c>
      <c r="X163" s="134" t="str">
        <f t="shared" si="200"/>
        <v/>
      </c>
      <c r="Y163" s="92" t="b">
        <f t="shared" si="155"/>
        <v>0</v>
      </c>
      <c r="Z163" s="92" t="str">
        <f t="shared" si="201"/>
        <v/>
      </c>
      <c r="AA163" s="92" t="b">
        <f t="shared" si="202"/>
        <v>0</v>
      </c>
      <c r="AB163" s="92" t="str">
        <f t="shared" si="203"/>
        <v/>
      </c>
      <c r="AC163" s="13" t="b">
        <f t="shared" si="156"/>
        <v>0</v>
      </c>
      <c r="AD163" s="92" t="str">
        <f t="shared" si="204"/>
        <v/>
      </c>
      <c r="AE163" s="13" t="b">
        <f t="shared" si="205"/>
        <v>0</v>
      </c>
      <c r="AF163" s="92" t="str">
        <f t="shared" si="206"/>
        <v/>
      </c>
      <c r="AG163" s="13" t="b">
        <f t="shared" si="157"/>
        <v>0</v>
      </c>
      <c r="AH163" s="92" t="str">
        <f t="shared" si="207"/>
        <v/>
      </c>
      <c r="AI163" s="35" t="b">
        <f t="shared" si="158"/>
        <v>0</v>
      </c>
      <c r="AJ163" s="92" t="str">
        <f t="shared" si="208"/>
        <v/>
      </c>
      <c r="AK163" s="35" t="b">
        <f t="shared" si="159"/>
        <v>0</v>
      </c>
      <c r="AL163" s="92" t="str">
        <f t="shared" si="160"/>
        <v/>
      </c>
      <c r="AM163" s="35" t="b">
        <f t="shared" si="161"/>
        <v>0</v>
      </c>
      <c r="AN163" s="92" t="str">
        <f t="shared" si="162"/>
        <v/>
      </c>
      <c r="AO163" s="13" t="b">
        <f t="shared" si="163"/>
        <v>0</v>
      </c>
      <c r="AP163" s="92" t="str">
        <f t="shared" si="164"/>
        <v/>
      </c>
      <c r="AQ163" s="14">
        <f t="shared" si="165"/>
        <v>0</v>
      </c>
      <c r="AR163" s="14">
        <f t="shared" si="166"/>
        <v>0</v>
      </c>
      <c r="AS163" s="16">
        <f t="shared" si="219"/>
        <v>0</v>
      </c>
      <c r="AT163" s="16">
        <f t="shared" si="219"/>
        <v>0</v>
      </c>
      <c r="AU163" s="16">
        <f t="shared" si="219"/>
        <v>0</v>
      </c>
      <c r="AV163" s="16">
        <f t="shared" si="219"/>
        <v>0</v>
      </c>
      <c r="AW163" s="16">
        <f t="shared" si="219"/>
        <v>0</v>
      </c>
      <c r="AX163" s="16">
        <f t="shared" si="219"/>
        <v>0</v>
      </c>
      <c r="AY163" s="16">
        <f t="shared" si="219"/>
        <v>0</v>
      </c>
      <c r="AZ163" s="16"/>
      <c r="BA163" s="16"/>
      <c r="BB163" s="93">
        <f t="shared" si="209"/>
        <v>0</v>
      </c>
      <c r="BC163" s="93">
        <f t="shared" si="210"/>
        <v>0</v>
      </c>
      <c r="BD163" s="93">
        <f t="shared" si="211"/>
        <v>0</v>
      </c>
      <c r="BE163" s="158">
        <f t="shared" si="212"/>
        <v>0</v>
      </c>
      <c r="BF163" s="159">
        <f t="shared" si="213"/>
        <v>0</v>
      </c>
      <c r="BG163" s="159">
        <f t="shared" si="167"/>
        <v>0</v>
      </c>
      <c r="BH163" s="159">
        <f t="shared" si="168"/>
        <v>0</v>
      </c>
      <c r="BI163" s="159">
        <f t="shared" si="169"/>
        <v>0</v>
      </c>
      <c r="BJ163" s="159">
        <f t="shared" si="170"/>
        <v>0</v>
      </c>
      <c r="BK163" s="159">
        <f t="shared" si="171"/>
        <v>0</v>
      </c>
      <c r="BL163" s="159">
        <f t="shared" si="172"/>
        <v>0</v>
      </c>
      <c r="BM163" s="159">
        <f t="shared" ref="BM163:BN204" si="220">AZ163/BM$11*$AV163</f>
        <v>0</v>
      </c>
      <c r="BN163" s="159">
        <f t="shared" si="220"/>
        <v>0</v>
      </c>
      <c r="BO163" s="205" t="b">
        <f t="shared" si="173"/>
        <v>0</v>
      </c>
      <c r="BP163" s="214">
        <f t="shared" si="174"/>
        <v>0</v>
      </c>
      <c r="BQ163" s="160">
        <f t="shared" si="175"/>
        <v>0</v>
      </c>
      <c r="BR163" s="160">
        <f t="shared" si="176"/>
        <v>0</v>
      </c>
      <c r="BS163" s="160">
        <f t="shared" si="177"/>
        <v>0</v>
      </c>
      <c r="BT163" s="160">
        <f t="shared" si="178"/>
        <v>0</v>
      </c>
      <c r="BU163" s="160">
        <f t="shared" si="179"/>
        <v>0</v>
      </c>
      <c r="BV163" s="215">
        <f t="shared" si="180"/>
        <v>0</v>
      </c>
      <c r="BW163" s="217">
        <f t="shared" si="181"/>
        <v>0</v>
      </c>
      <c r="BX163" s="206">
        <f t="shared" si="182"/>
        <v>0</v>
      </c>
      <c r="BY163" s="206">
        <f t="shared" si="183"/>
        <v>0</v>
      </c>
      <c r="BZ163" s="206">
        <f t="shared" si="184"/>
        <v>0</v>
      </c>
      <c r="CA163" s="206">
        <f t="shared" si="185"/>
        <v>0</v>
      </c>
      <c r="CB163" s="206">
        <f t="shared" si="186"/>
        <v>0</v>
      </c>
      <c r="CC163" s="218">
        <f t="shared" si="187"/>
        <v>0</v>
      </c>
      <c r="CD163" s="216" t="e">
        <f t="shared" si="188"/>
        <v>#VALUE!</v>
      </c>
      <c r="CE163" s="94" t="e">
        <f t="shared" si="189"/>
        <v>#VALUE!</v>
      </c>
      <c r="CF163" s="94" t="e">
        <f t="shared" si="190"/>
        <v>#VALUE!</v>
      </c>
      <c r="CG163" s="95" t="e">
        <f t="shared" si="191"/>
        <v>#VALUE!</v>
      </c>
      <c r="CH163" s="95" t="e">
        <f t="shared" si="214"/>
        <v>#VALUE!</v>
      </c>
      <c r="CI163" s="95" t="b">
        <f t="shared" si="218"/>
        <v>0</v>
      </c>
      <c r="CJ163" s="76" t="str">
        <f t="shared" si="192"/>
        <v/>
      </c>
      <c r="CK163" s="94" t="e" cm="1">
        <f t="array" aca="1" ref="CK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CL163" s="94" t="str">
        <f t="shared" si="193"/>
        <v/>
      </c>
      <c r="CM163" s="96" t="b">
        <f t="shared" si="194"/>
        <v>0</v>
      </c>
      <c r="CN163" s="130" t="b">
        <f>IFERROR(MATCH(D163,'Avtal för korttidsarbete'!$G$13:$G$1012,0),TRUE)</f>
        <v>1</v>
      </c>
      <c r="CO163" s="130" t="b">
        <f t="shared" si="195"/>
        <v>0</v>
      </c>
      <c r="CP163" s="131" t="str" cm="1">
        <f t="array" ref="CP163">IF(CN163=TRUE,"x",INDEX('Avtal för korttidsarbete'!$E$13:$E$1012,$CN163))</f>
        <v>x</v>
      </c>
      <c r="CQ163" s="131" t="str" cm="1">
        <f t="array" ref="CQ163">IF(CN163=TRUE,"x",INDEX('Avtal för korttidsarbete'!$F$13:$F$1012,$CN163))</f>
        <v>x</v>
      </c>
      <c r="CR163" s="130" t="b">
        <f t="shared" si="196"/>
        <v>0</v>
      </c>
      <c r="CS163" s="165">
        <f t="shared" si="215"/>
        <v>0</v>
      </c>
      <c r="CT163" s="165">
        <f t="shared" si="216"/>
        <v>0</v>
      </c>
      <c r="CU163" s="130" t="b">
        <f t="shared" si="197"/>
        <v>0</v>
      </c>
      <c r="CV163" s="131">
        <f t="shared" si="198"/>
        <v>0</v>
      </c>
      <c r="CW163" s="165">
        <f t="shared" si="199"/>
        <v>0</v>
      </c>
      <c r="CX163" s="186" t="b">
        <f>IFERROR(INDEX('Avtal för korttidsarbete'!R:R,MATCH(D163,'Avtal för korttidsarbete'!$G:$G,0)),TRUE)</f>
        <v>1</v>
      </c>
      <c r="CY163" s="165" t="str">
        <f>IF(CX163,"-",INDEX('Avtal för korttidsarbete'!$D:$D,MATCH(D163,'Avtal för korttidsarbete'!$G:$G,0)))</f>
        <v>-</v>
      </c>
      <c r="CZ163" s="131" t="b">
        <f>IFERROR(G163&gt;INDEX(Uppsägningar!E:E,MATCH(C163,Uppsägningar!C:C,0)),FALSE)</f>
        <v>0</v>
      </c>
    </row>
    <row r="164" spans="1:104" s="30" customFormat="1" x14ac:dyDescent="0.25">
      <c r="A164" s="19">
        <v>149</v>
      </c>
      <c r="B164" s="20"/>
      <c r="C164" s="189"/>
      <c r="D164" s="69"/>
      <c r="E164" s="171">
        <f>IFERROR(INDEX(Admin!$C$7:$C$10,MATCH(CY164,TblNivåValTExt,0)),0)</f>
        <v>0</v>
      </c>
      <c r="F164" s="1"/>
      <c r="G164" s="1"/>
      <c r="H164" s="90"/>
      <c r="I164" s="91"/>
      <c r="J164" s="91"/>
      <c r="K164" s="91"/>
      <c r="L164" s="91"/>
      <c r="M164" s="91"/>
      <c r="N164" s="91"/>
      <c r="O164" s="91"/>
      <c r="P164" s="91"/>
      <c r="Q164" s="91"/>
      <c r="R164" s="91"/>
      <c r="S164" s="91"/>
      <c r="T164" s="91"/>
      <c r="U164" s="91"/>
      <c r="V164" s="91"/>
      <c r="W164" s="225">
        <f t="shared" si="154"/>
        <v>0</v>
      </c>
      <c r="X164" s="134" t="str">
        <f t="shared" si="200"/>
        <v/>
      </c>
      <c r="Y164" s="92" t="b">
        <f t="shared" si="155"/>
        <v>0</v>
      </c>
      <c r="Z164" s="92" t="str">
        <f t="shared" si="201"/>
        <v/>
      </c>
      <c r="AA164" s="92" t="b">
        <f t="shared" si="202"/>
        <v>0</v>
      </c>
      <c r="AB164" s="92" t="str">
        <f t="shared" si="203"/>
        <v/>
      </c>
      <c r="AC164" s="13" t="b">
        <f t="shared" si="156"/>
        <v>0</v>
      </c>
      <c r="AD164" s="92" t="str">
        <f t="shared" si="204"/>
        <v/>
      </c>
      <c r="AE164" s="13" t="b">
        <f t="shared" si="205"/>
        <v>0</v>
      </c>
      <c r="AF164" s="92" t="str">
        <f t="shared" si="206"/>
        <v/>
      </c>
      <c r="AG164" s="13" t="b">
        <f t="shared" si="157"/>
        <v>0</v>
      </c>
      <c r="AH164" s="92" t="str">
        <f t="shared" si="207"/>
        <v/>
      </c>
      <c r="AI164" s="35" t="b">
        <f t="shared" si="158"/>
        <v>0</v>
      </c>
      <c r="AJ164" s="92" t="str">
        <f t="shared" si="208"/>
        <v/>
      </c>
      <c r="AK164" s="35" t="b">
        <f t="shared" si="159"/>
        <v>0</v>
      </c>
      <c r="AL164" s="92" t="str">
        <f t="shared" si="160"/>
        <v/>
      </c>
      <c r="AM164" s="35" t="b">
        <f t="shared" si="161"/>
        <v>0</v>
      </c>
      <c r="AN164" s="92" t="str">
        <f t="shared" si="162"/>
        <v/>
      </c>
      <c r="AO164" s="13" t="b">
        <f t="shared" si="163"/>
        <v>0</v>
      </c>
      <c r="AP164" s="92" t="str">
        <f t="shared" si="164"/>
        <v/>
      </c>
      <c r="AQ164" s="14">
        <f t="shared" si="165"/>
        <v>0</v>
      </c>
      <c r="AR164" s="14">
        <f t="shared" si="166"/>
        <v>0</v>
      </c>
      <c r="AS164" s="16">
        <f t="shared" si="219"/>
        <v>0</v>
      </c>
      <c r="AT164" s="16">
        <f t="shared" si="219"/>
        <v>0</v>
      </c>
      <c r="AU164" s="16">
        <f t="shared" si="219"/>
        <v>0</v>
      </c>
      <c r="AV164" s="16">
        <f t="shared" si="219"/>
        <v>0</v>
      </c>
      <c r="AW164" s="16">
        <f t="shared" si="219"/>
        <v>0</v>
      </c>
      <c r="AX164" s="16">
        <f t="shared" si="219"/>
        <v>0</v>
      </c>
      <c r="AY164" s="16">
        <f t="shared" si="219"/>
        <v>0</v>
      </c>
      <c r="AZ164" s="16"/>
      <c r="BA164" s="16"/>
      <c r="BB164" s="93">
        <f t="shared" si="209"/>
        <v>0</v>
      </c>
      <c r="BC164" s="93">
        <f t="shared" si="210"/>
        <v>0</v>
      </c>
      <c r="BD164" s="93">
        <f t="shared" si="211"/>
        <v>0</v>
      </c>
      <c r="BE164" s="158">
        <f t="shared" si="212"/>
        <v>0</v>
      </c>
      <c r="BF164" s="159">
        <f t="shared" si="213"/>
        <v>0</v>
      </c>
      <c r="BG164" s="159">
        <f t="shared" si="167"/>
        <v>0</v>
      </c>
      <c r="BH164" s="159">
        <f t="shared" si="168"/>
        <v>0</v>
      </c>
      <c r="BI164" s="159">
        <f t="shared" si="169"/>
        <v>0</v>
      </c>
      <c r="BJ164" s="159">
        <f t="shared" si="170"/>
        <v>0</v>
      </c>
      <c r="BK164" s="159">
        <f t="shared" si="171"/>
        <v>0</v>
      </c>
      <c r="BL164" s="159">
        <f t="shared" si="172"/>
        <v>0</v>
      </c>
      <c r="BM164" s="159">
        <f t="shared" si="220"/>
        <v>0</v>
      </c>
      <c r="BN164" s="159">
        <f t="shared" si="220"/>
        <v>0</v>
      </c>
      <c r="BO164" s="205" t="b">
        <f t="shared" si="173"/>
        <v>0</v>
      </c>
      <c r="BP164" s="214">
        <f t="shared" si="174"/>
        <v>0</v>
      </c>
      <c r="BQ164" s="160">
        <f t="shared" si="175"/>
        <v>0</v>
      </c>
      <c r="BR164" s="160">
        <f t="shared" si="176"/>
        <v>0</v>
      </c>
      <c r="BS164" s="160">
        <f t="shared" si="177"/>
        <v>0</v>
      </c>
      <c r="BT164" s="160">
        <f t="shared" si="178"/>
        <v>0</v>
      </c>
      <c r="BU164" s="160">
        <f t="shared" si="179"/>
        <v>0</v>
      </c>
      <c r="BV164" s="215">
        <f t="shared" si="180"/>
        <v>0</v>
      </c>
      <c r="BW164" s="217">
        <f t="shared" si="181"/>
        <v>0</v>
      </c>
      <c r="BX164" s="206">
        <f t="shared" si="182"/>
        <v>0</v>
      </c>
      <c r="BY164" s="206">
        <f t="shared" si="183"/>
        <v>0</v>
      </c>
      <c r="BZ164" s="206">
        <f t="shared" si="184"/>
        <v>0</v>
      </c>
      <c r="CA164" s="206">
        <f t="shared" si="185"/>
        <v>0</v>
      </c>
      <c r="CB164" s="206">
        <f t="shared" si="186"/>
        <v>0</v>
      </c>
      <c r="CC164" s="218">
        <f t="shared" si="187"/>
        <v>0</v>
      </c>
      <c r="CD164" s="216" t="e">
        <f t="shared" si="188"/>
        <v>#VALUE!</v>
      </c>
      <c r="CE164" s="94" t="e">
        <f t="shared" si="189"/>
        <v>#VALUE!</v>
      </c>
      <c r="CF164" s="94" t="e">
        <f t="shared" si="190"/>
        <v>#VALUE!</v>
      </c>
      <c r="CG164" s="95" t="e">
        <f t="shared" si="191"/>
        <v>#VALUE!</v>
      </c>
      <c r="CH164" s="95" t="e">
        <f t="shared" si="214"/>
        <v>#VALUE!</v>
      </c>
      <c r="CI164" s="95" t="b">
        <f t="shared" si="218"/>
        <v>0</v>
      </c>
      <c r="CJ164" s="76" t="str">
        <f t="shared" si="192"/>
        <v/>
      </c>
      <c r="CK164" s="94" t="e" cm="1">
        <f t="array" aca="1" ref="CK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CL164" s="94" t="str">
        <f t="shared" si="193"/>
        <v/>
      </c>
      <c r="CM164" s="96" t="b">
        <f t="shared" si="194"/>
        <v>0</v>
      </c>
      <c r="CN164" s="130" t="b">
        <f>IFERROR(MATCH(D164,'Avtal för korttidsarbete'!$G$13:$G$1012,0),TRUE)</f>
        <v>1</v>
      </c>
      <c r="CO164" s="130" t="b">
        <f t="shared" si="195"/>
        <v>0</v>
      </c>
      <c r="CP164" s="131" t="str" cm="1">
        <f t="array" ref="CP164">IF(CN164=TRUE,"x",INDEX('Avtal för korttidsarbete'!$E$13:$E$1012,$CN164))</f>
        <v>x</v>
      </c>
      <c r="CQ164" s="131" t="str" cm="1">
        <f t="array" ref="CQ164">IF(CN164=TRUE,"x",INDEX('Avtal för korttidsarbete'!$F$13:$F$1012,$CN164))</f>
        <v>x</v>
      </c>
      <c r="CR164" s="130" t="b">
        <f t="shared" si="196"/>
        <v>0</v>
      </c>
      <c r="CS164" s="165">
        <f t="shared" si="215"/>
        <v>0</v>
      </c>
      <c r="CT164" s="165">
        <f t="shared" si="216"/>
        <v>0</v>
      </c>
      <c r="CU164" s="130" t="b">
        <f t="shared" si="197"/>
        <v>0</v>
      </c>
      <c r="CV164" s="131">
        <f t="shared" si="198"/>
        <v>0</v>
      </c>
      <c r="CW164" s="165">
        <f t="shared" si="199"/>
        <v>0</v>
      </c>
      <c r="CX164" s="186" t="b">
        <f>IFERROR(INDEX('Avtal för korttidsarbete'!R:R,MATCH(D164,'Avtal för korttidsarbete'!$G:$G,0)),TRUE)</f>
        <v>1</v>
      </c>
      <c r="CY164" s="165" t="str">
        <f>IF(CX164,"-",INDEX('Avtal för korttidsarbete'!$D:$D,MATCH(D164,'Avtal för korttidsarbete'!$G:$G,0)))</f>
        <v>-</v>
      </c>
      <c r="CZ164" s="131" t="b">
        <f>IFERROR(G164&gt;INDEX(Uppsägningar!E:E,MATCH(C164,Uppsägningar!C:C,0)),FALSE)</f>
        <v>0</v>
      </c>
    </row>
    <row r="165" spans="1:104" s="30" customFormat="1" x14ac:dyDescent="0.25">
      <c r="A165" s="19">
        <v>150</v>
      </c>
      <c r="B165" s="20"/>
      <c r="C165" s="189"/>
      <c r="D165" s="69"/>
      <c r="E165" s="171">
        <f>IFERROR(INDEX(Admin!$C$7:$C$10,MATCH(CY165,TblNivåValTExt,0)),0)</f>
        <v>0</v>
      </c>
      <c r="F165" s="1"/>
      <c r="G165" s="1"/>
      <c r="H165" s="90"/>
      <c r="I165" s="91"/>
      <c r="J165" s="91"/>
      <c r="K165" s="91"/>
      <c r="L165" s="91"/>
      <c r="M165" s="91"/>
      <c r="N165" s="91"/>
      <c r="O165" s="91"/>
      <c r="P165" s="91"/>
      <c r="Q165" s="91"/>
      <c r="R165" s="91"/>
      <c r="S165" s="91"/>
      <c r="T165" s="91"/>
      <c r="U165" s="91"/>
      <c r="V165" s="91"/>
      <c r="W165" s="225">
        <f t="shared" si="154"/>
        <v>0</v>
      </c>
      <c r="X165" s="134" t="str">
        <f t="shared" si="200"/>
        <v/>
      </c>
      <c r="Y165" s="92" t="b">
        <f t="shared" si="155"/>
        <v>0</v>
      </c>
      <c r="Z165" s="92" t="str">
        <f t="shared" si="201"/>
        <v/>
      </c>
      <c r="AA165" s="92" t="b">
        <f t="shared" si="202"/>
        <v>0</v>
      </c>
      <c r="AB165" s="92" t="str">
        <f t="shared" si="203"/>
        <v/>
      </c>
      <c r="AC165" s="13" t="b">
        <f t="shared" si="156"/>
        <v>0</v>
      </c>
      <c r="AD165" s="92" t="str">
        <f t="shared" si="204"/>
        <v/>
      </c>
      <c r="AE165" s="13" t="b">
        <f t="shared" si="205"/>
        <v>0</v>
      </c>
      <c r="AF165" s="92" t="str">
        <f t="shared" si="206"/>
        <v/>
      </c>
      <c r="AG165" s="13" t="b">
        <f t="shared" si="157"/>
        <v>0</v>
      </c>
      <c r="AH165" s="92" t="str">
        <f t="shared" si="207"/>
        <v/>
      </c>
      <c r="AI165" s="35" t="b">
        <f t="shared" si="158"/>
        <v>0</v>
      </c>
      <c r="AJ165" s="92" t="str">
        <f t="shared" si="208"/>
        <v/>
      </c>
      <c r="AK165" s="35" t="b">
        <f t="shared" si="159"/>
        <v>0</v>
      </c>
      <c r="AL165" s="92" t="str">
        <f t="shared" si="160"/>
        <v/>
      </c>
      <c r="AM165" s="35" t="b">
        <f t="shared" si="161"/>
        <v>0</v>
      </c>
      <c r="AN165" s="92" t="str">
        <f t="shared" si="162"/>
        <v/>
      </c>
      <c r="AO165" s="13" t="b">
        <f t="shared" si="163"/>
        <v>0</v>
      </c>
      <c r="AP165" s="92" t="str">
        <f t="shared" si="164"/>
        <v/>
      </c>
      <c r="AQ165" s="14">
        <f t="shared" si="165"/>
        <v>0</v>
      </c>
      <c r="AR165" s="14">
        <f t="shared" si="166"/>
        <v>0</v>
      </c>
      <c r="AS165" s="16">
        <f t="shared" si="219"/>
        <v>0</v>
      </c>
      <c r="AT165" s="16">
        <f t="shared" si="219"/>
        <v>0</v>
      </c>
      <c r="AU165" s="16">
        <f t="shared" si="219"/>
        <v>0</v>
      </c>
      <c r="AV165" s="16">
        <f t="shared" si="219"/>
        <v>0</v>
      </c>
      <c r="AW165" s="16">
        <f t="shared" si="219"/>
        <v>0</v>
      </c>
      <c r="AX165" s="16">
        <f t="shared" si="219"/>
        <v>0</v>
      </c>
      <c r="AY165" s="16">
        <f t="shared" si="219"/>
        <v>0</v>
      </c>
      <c r="AZ165" s="16"/>
      <c r="BA165" s="16"/>
      <c r="BB165" s="93">
        <f t="shared" si="209"/>
        <v>0</v>
      </c>
      <c r="BC165" s="93">
        <f t="shared" si="210"/>
        <v>0</v>
      </c>
      <c r="BD165" s="93">
        <f t="shared" si="211"/>
        <v>0</v>
      </c>
      <c r="BE165" s="158">
        <f t="shared" si="212"/>
        <v>0</v>
      </c>
      <c r="BF165" s="159">
        <f t="shared" si="213"/>
        <v>0</v>
      </c>
      <c r="BG165" s="159">
        <f t="shared" si="167"/>
        <v>0</v>
      </c>
      <c r="BH165" s="159">
        <f t="shared" si="168"/>
        <v>0</v>
      </c>
      <c r="BI165" s="159">
        <f t="shared" si="169"/>
        <v>0</v>
      </c>
      <c r="BJ165" s="159">
        <f t="shared" si="170"/>
        <v>0</v>
      </c>
      <c r="BK165" s="159">
        <f t="shared" si="171"/>
        <v>0</v>
      </c>
      <c r="BL165" s="159">
        <f t="shared" si="172"/>
        <v>0</v>
      </c>
      <c r="BM165" s="159">
        <f t="shared" si="220"/>
        <v>0</v>
      </c>
      <c r="BN165" s="159">
        <f t="shared" si="220"/>
        <v>0</v>
      </c>
      <c r="BO165" s="205" t="b">
        <f t="shared" si="173"/>
        <v>0</v>
      </c>
      <c r="BP165" s="214">
        <f t="shared" si="174"/>
        <v>0</v>
      </c>
      <c r="BQ165" s="160">
        <f t="shared" si="175"/>
        <v>0</v>
      </c>
      <c r="BR165" s="160">
        <f t="shared" si="176"/>
        <v>0</v>
      </c>
      <c r="BS165" s="160">
        <f t="shared" si="177"/>
        <v>0</v>
      </c>
      <c r="BT165" s="160">
        <f t="shared" si="178"/>
        <v>0</v>
      </c>
      <c r="BU165" s="160">
        <f t="shared" si="179"/>
        <v>0</v>
      </c>
      <c r="BV165" s="215">
        <f t="shared" si="180"/>
        <v>0</v>
      </c>
      <c r="BW165" s="217">
        <f t="shared" si="181"/>
        <v>0</v>
      </c>
      <c r="BX165" s="206">
        <f t="shared" si="182"/>
        <v>0</v>
      </c>
      <c r="BY165" s="206">
        <f t="shared" si="183"/>
        <v>0</v>
      </c>
      <c r="BZ165" s="206">
        <f t="shared" si="184"/>
        <v>0</v>
      </c>
      <c r="CA165" s="206">
        <f t="shared" si="185"/>
        <v>0</v>
      </c>
      <c r="CB165" s="206">
        <f t="shared" si="186"/>
        <v>0</v>
      </c>
      <c r="CC165" s="218">
        <f t="shared" si="187"/>
        <v>0</v>
      </c>
      <c r="CD165" s="216" t="e">
        <f t="shared" si="188"/>
        <v>#VALUE!</v>
      </c>
      <c r="CE165" s="94" t="e">
        <f t="shared" si="189"/>
        <v>#VALUE!</v>
      </c>
      <c r="CF165" s="94" t="e">
        <f t="shared" si="190"/>
        <v>#VALUE!</v>
      </c>
      <c r="CG165" s="95" t="e">
        <f t="shared" si="191"/>
        <v>#VALUE!</v>
      </c>
      <c r="CH165" s="95" t="e">
        <f t="shared" si="214"/>
        <v>#VALUE!</v>
      </c>
      <c r="CI165" s="95" t="b">
        <f t="shared" si="218"/>
        <v>0</v>
      </c>
      <c r="CJ165" s="76" t="str">
        <f t="shared" si="192"/>
        <v/>
      </c>
      <c r="CK165" s="94" t="e" cm="1">
        <f t="array" aca="1" ref="CK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CL165" s="94" t="str">
        <f t="shared" si="193"/>
        <v/>
      </c>
      <c r="CM165" s="96" t="b">
        <f t="shared" si="194"/>
        <v>0</v>
      </c>
      <c r="CN165" s="130" t="b">
        <f>IFERROR(MATCH(D165,'Avtal för korttidsarbete'!$G$13:$G$1012,0),TRUE)</f>
        <v>1</v>
      </c>
      <c r="CO165" s="130" t="b">
        <f t="shared" si="195"/>
        <v>0</v>
      </c>
      <c r="CP165" s="131" t="str" cm="1">
        <f t="array" ref="CP165">IF(CN165=TRUE,"x",INDEX('Avtal för korttidsarbete'!$E$13:$E$1012,$CN165))</f>
        <v>x</v>
      </c>
      <c r="CQ165" s="131" t="str" cm="1">
        <f t="array" ref="CQ165">IF(CN165=TRUE,"x",INDEX('Avtal för korttidsarbete'!$F$13:$F$1012,$CN165))</f>
        <v>x</v>
      </c>
      <c r="CR165" s="130" t="b">
        <f t="shared" si="196"/>
        <v>0</v>
      </c>
      <c r="CS165" s="165">
        <f t="shared" si="215"/>
        <v>0</v>
      </c>
      <c r="CT165" s="165">
        <f t="shared" si="216"/>
        <v>0</v>
      </c>
      <c r="CU165" s="130" t="b">
        <f t="shared" si="197"/>
        <v>0</v>
      </c>
      <c r="CV165" s="131">
        <f t="shared" si="198"/>
        <v>0</v>
      </c>
      <c r="CW165" s="165">
        <f t="shared" si="199"/>
        <v>0</v>
      </c>
      <c r="CX165" s="186" t="b">
        <f>IFERROR(INDEX('Avtal för korttidsarbete'!R:R,MATCH(D165,'Avtal för korttidsarbete'!$G:$G,0)),TRUE)</f>
        <v>1</v>
      </c>
      <c r="CY165" s="165" t="str">
        <f>IF(CX165,"-",INDEX('Avtal för korttidsarbete'!$D:$D,MATCH(D165,'Avtal för korttidsarbete'!$G:$G,0)))</f>
        <v>-</v>
      </c>
      <c r="CZ165" s="131" t="b">
        <f>IFERROR(G165&gt;INDEX(Uppsägningar!E:E,MATCH(C165,Uppsägningar!C:C,0)),FALSE)</f>
        <v>0</v>
      </c>
    </row>
    <row r="166" spans="1:104" s="30" customFormat="1" x14ac:dyDescent="0.25">
      <c r="A166" s="19">
        <v>151</v>
      </c>
      <c r="B166" s="20"/>
      <c r="C166" s="189"/>
      <c r="D166" s="69"/>
      <c r="E166" s="171">
        <f>IFERROR(INDEX(Admin!$C$7:$C$10,MATCH(CY166,TblNivåValTExt,0)),0)</f>
        <v>0</v>
      </c>
      <c r="F166" s="1"/>
      <c r="G166" s="1"/>
      <c r="H166" s="90"/>
      <c r="I166" s="91"/>
      <c r="J166" s="91"/>
      <c r="K166" s="91"/>
      <c r="L166" s="91"/>
      <c r="M166" s="91"/>
      <c r="N166" s="91"/>
      <c r="O166" s="91"/>
      <c r="P166" s="91"/>
      <c r="Q166" s="91"/>
      <c r="R166" s="91"/>
      <c r="S166" s="91"/>
      <c r="T166" s="91"/>
      <c r="U166" s="91"/>
      <c r="V166" s="91"/>
      <c r="W166" s="225">
        <f t="shared" si="154"/>
        <v>0</v>
      </c>
      <c r="X166" s="134" t="str">
        <f t="shared" si="200"/>
        <v/>
      </c>
      <c r="Y166" s="92" t="b">
        <f t="shared" si="155"/>
        <v>0</v>
      </c>
      <c r="Z166" s="92" t="str">
        <f t="shared" si="201"/>
        <v/>
      </c>
      <c r="AA166" s="92" t="b">
        <f t="shared" si="202"/>
        <v>0</v>
      </c>
      <c r="AB166" s="92" t="str">
        <f t="shared" si="203"/>
        <v/>
      </c>
      <c r="AC166" s="13" t="b">
        <f t="shared" si="156"/>
        <v>0</v>
      </c>
      <c r="AD166" s="92" t="str">
        <f t="shared" si="204"/>
        <v/>
      </c>
      <c r="AE166" s="13" t="b">
        <f t="shared" si="205"/>
        <v>0</v>
      </c>
      <c r="AF166" s="92" t="str">
        <f t="shared" si="206"/>
        <v/>
      </c>
      <c r="AG166" s="13" t="b">
        <f t="shared" si="157"/>
        <v>0</v>
      </c>
      <c r="AH166" s="92" t="str">
        <f t="shared" si="207"/>
        <v/>
      </c>
      <c r="AI166" s="35" t="b">
        <f t="shared" si="158"/>
        <v>0</v>
      </c>
      <c r="AJ166" s="92" t="str">
        <f t="shared" si="208"/>
        <v/>
      </c>
      <c r="AK166" s="35" t="b">
        <f t="shared" si="159"/>
        <v>0</v>
      </c>
      <c r="AL166" s="92" t="str">
        <f t="shared" si="160"/>
        <v/>
      </c>
      <c r="AM166" s="35" t="b">
        <f t="shared" si="161"/>
        <v>0</v>
      </c>
      <c r="AN166" s="92" t="str">
        <f t="shared" si="162"/>
        <v/>
      </c>
      <c r="AO166" s="13" t="b">
        <f t="shared" si="163"/>
        <v>0</v>
      </c>
      <c r="AP166" s="92" t="str">
        <f t="shared" si="164"/>
        <v/>
      </c>
      <c r="AQ166" s="14">
        <f t="shared" si="165"/>
        <v>0</v>
      </c>
      <c r="AR166" s="14">
        <f t="shared" si="166"/>
        <v>0</v>
      </c>
      <c r="AS166" s="16">
        <f t="shared" ref="AS166:AY175" si="221">IF(OR(AS$11=FALSE,$F166="",MIN($G166,AS$10,$AR166)-MAX($F166,AS$8,$AQ166)&lt;0),0,MIN($G166,AS$10,$AR166)-MAX($F166,AS$8,$AQ166)+1)</f>
        <v>0</v>
      </c>
      <c r="AT166" s="16">
        <f t="shared" si="221"/>
        <v>0</v>
      </c>
      <c r="AU166" s="16">
        <f t="shared" si="221"/>
        <v>0</v>
      </c>
      <c r="AV166" s="16">
        <f t="shared" si="221"/>
        <v>0</v>
      </c>
      <c r="AW166" s="16">
        <f t="shared" si="221"/>
        <v>0</v>
      </c>
      <c r="AX166" s="16">
        <f t="shared" si="221"/>
        <v>0</v>
      </c>
      <c r="AY166" s="16">
        <f t="shared" si="221"/>
        <v>0</v>
      </c>
      <c r="AZ166" s="16"/>
      <c r="BA166" s="16"/>
      <c r="BB166" s="93">
        <f t="shared" si="209"/>
        <v>0</v>
      </c>
      <c r="BC166" s="93">
        <f t="shared" si="210"/>
        <v>0</v>
      </c>
      <c r="BD166" s="93">
        <f t="shared" si="211"/>
        <v>0</v>
      </c>
      <c r="BE166" s="158">
        <f t="shared" si="212"/>
        <v>0</v>
      </c>
      <c r="BF166" s="159">
        <f t="shared" si="213"/>
        <v>0</v>
      </c>
      <c r="BG166" s="159">
        <f t="shared" si="167"/>
        <v>0</v>
      </c>
      <c r="BH166" s="159">
        <f t="shared" si="168"/>
        <v>0</v>
      </c>
      <c r="BI166" s="159">
        <f t="shared" si="169"/>
        <v>0</v>
      </c>
      <c r="BJ166" s="159">
        <f t="shared" si="170"/>
        <v>0</v>
      </c>
      <c r="BK166" s="159">
        <f t="shared" si="171"/>
        <v>0</v>
      </c>
      <c r="BL166" s="159">
        <f t="shared" si="172"/>
        <v>0</v>
      </c>
      <c r="BM166" s="159">
        <f t="shared" si="220"/>
        <v>0</v>
      </c>
      <c r="BN166" s="159">
        <f t="shared" si="220"/>
        <v>0</v>
      </c>
      <c r="BO166" s="205" t="b">
        <f t="shared" si="173"/>
        <v>0</v>
      </c>
      <c r="BP166" s="214">
        <f t="shared" si="174"/>
        <v>0</v>
      </c>
      <c r="BQ166" s="160">
        <f t="shared" si="175"/>
        <v>0</v>
      </c>
      <c r="BR166" s="160">
        <f t="shared" si="176"/>
        <v>0</v>
      </c>
      <c r="BS166" s="160">
        <f t="shared" si="177"/>
        <v>0</v>
      </c>
      <c r="BT166" s="160">
        <f t="shared" si="178"/>
        <v>0</v>
      </c>
      <c r="BU166" s="160">
        <f t="shared" si="179"/>
        <v>0</v>
      </c>
      <c r="BV166" s="215">
        <f t="shared" si="180"/>
        <v>0</v>
      </c>
      <c r="BW166" s="217">
        <f t="shared" si="181"/>
        <v>0</v>
      </c>
      <c r="BX166" s="206">
        <f t="shared" si="182"/>
        <v>0</v>
      </c>
      <c r="BY166" s="206">
        <f t="shared" si="183"/>
        <v>0</v>
      </c>
      <c r="BZ166" s="206">
        <f t="shared" si="184"/>
        <v>0</v>
      </c>
      <c r="CA166" s="206">
        <f t="shared" si="185"/>
        <v>0</v>
      </c>
      <c r="CB166" s="206">
        <f t="shared" si="186"/>
        <v>0</v>
      </c>
      <c r="CC166" s="218">
        <f t="shared" si="187"/>
        <v>0</v>
      </c>
      <c r="CD166" s="216" t="e">
        <f t="shared" si="188"/>
        <v>#VALUE!</v>
      </c>
      <c r="CE166" s="94" t="e">
        <f t="shared" si="189"/>
        <v>#VALUE!</v>
      </c>
      <c r="CF166" s="94" t="e">
        <f t="shared" si="190"/>
        <v>#VALUE!</v>
      </c>
      <c r="CG166" s="95" t="e">
        <f t="shared" si="191"/>
        <v>#VALUE!</v>
      </c>
      <c r="CH166" s="95" t="e">
        <f t="shared" si="214"/>
        <v>#VALUE!</v>
      </c>
      <c r="CI166" s="95" t="b">
        <f t="shared" si="218"/>
        <v>0</v>
      </c>
      <c r="CJ166" s="76" t="str">
        <f t="shared" si="192"/>
        <v/>
      </c>
      <c r="CK166" s="94" t="e" cm="1">
        <f t="array" aca="1" ref="CK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CL166" s="94" t="str">
        <f t="shared" si="193"/>
        <v/>
      </c>
      <c r="CM166" s="96" t="b">
        <f t="shared" si="194"/>
        <v>0</v>
      </c>
      <c r="CN166" s="130" t="b">
        <f>IFERROR(MATCH(D166,'Avtal för korttidsarbete'!$G$13:$G$1012,0),TRUE)</f>
        <v>1</v>
      </c>
      <c r="CO166" s="130" t="b">
        <f t="shared" si="195"/>
        <v>0</v>
      </c>
      <c r="CP166" s="131" t="str" cm="1">
        <f t="array" ref="CP166">IF(CN166=TRUE,"x",INDEX('Avtal för korttidsarbete'!$E$13:$E$1012,$CN166))</f>
        <v>x</v>
      </c>
      <c r="CQ166" s="131" t="str" cm="1">
        <f t="array" ref="CQ166">IF(CN166=TRUE,"x",INDEX('Avtal för korttidsarbete'!$F$13:$F$1012,$CN166))</f>
        <v>x</v>
      </c>
      <c r="CR166" s="130" t="b">
        <f t="shared" si="196"/>
        <v>0</v>
      </c>
      <c r="CS166" s="165">
        <f t="shared" si="215"/>
        <v>0</v>
      </c>
      <c r="CT166" s="165">
        <f t="shared" si="216"/>
        <v>0</v>
      </c>
      <c r="CU166" s="130" t="b">
        <f t="shared" si="197"/>
        <v>0</v>
      </c>
      <c r="CV166" s="131">
        <f t="shared" si="198"/>
        <v>0</v>
      </c>
      <c r="CW166" s="165">
        <f t="shared" si="199"/>
        <v>0</v>
      </c>
      <c r="CX166" s="186" t="b">
        <f>IFERROR(INDEX('Avtal för korttidsarbete'!R:R,MATCH(D166,'Avtal för korttidsarbete'!$G:$G,0)),TRUE)</f>
        <v>1</v>
      </c>
      <c r="CY166" s="165" t="str">
        <f>IF(CX166,"-",INDEX('Avtal för korttidsarbete'!$D:$D,MATCH(D166,'Avtal för korttidsarbete'!$G:$G,0)))</f>
        <v>-</v>
      </c>
      <c r="CZ166" s="131" t="b">
        <f>IFERROR(G166&gt;INDEX(Uppsägningar!E:E,MATCH(C166,Uppsägningar!C:C,0)),FALSE)</f>
        <v>0</v>
      </c>
    </row>
    <row r="167" spans="1:104" s="30" customFormat="1" x14ac:dyDescent="0.25">
      <c r="A167" s="19">
        <v>152</v>
      </c>
      <c r="B167" s="20"/>
      <c r="C167" s="189"/>
      <c r="D167" s="69"/>
      <c r="E167" s="171">
        <f>IFERROR(INDEX(Admin!$C$7:$C$10,MATCH(CY167,TblNivåValTExt,0)),0)</f>
        <v>0</v>
      </c>
      <c r="F167" s="1"/>
      <c r="G167" s="1"/>
      <c r="H167" s="90"/>
      <c r="I167" s="91"/>
      <c r="J167" s="91"/>
      <c r="K167" s="91"/>
      <c r="L167" s="91"/>
      <c r="M167" s="91"/>
      <c r="N167" s="91"/>
      <c r="O167" s="91"/>
      <c r="P167" s="91"/>
      <c r="Q167" s="91"/>
      <c r="R167" s="91"/>
      <c r="S167" s="91"/>
      <c r="T167" s="91"/>
      <c r="U167" s="91"/>
      <c r="V167" s="91"/>
      <c r="W167" s="225">
        <f t="shared" si="154"/>
        <v>0</v>
      </c>
      <c r="X167" s="134" t="str">
        <f t="shared" si="200"/>
        <v/>
      </c>
      <c r="Y167" s="92" t="b">
        <f t="shared" si="155"/>
        <v>0</v>
      </c>
      <c r="Z167" s="92" t="str">
        <f t="shared" si="201"/>
        <v/>
      </c>
      <c r="AA167" s="92" t="b">
        <f t="shared" si="202"/>
        <v>0</v>
      </c>
      <c r="AB167" s="92" t="str">
        <f t="shared" si="203"/>
        <v/>
      </c>
      <c r="AC167" s="13" t="b">
        <f t="shared" si="156"/>
        <v>0</v>
      </c>
      <c r="AD167" s="92" t="str">
        <f t="shared" si="204"/>
        <v/>
      </c>
      <c r="AE167" s="13" t="b">
        <f t="shared" si="205"/>
        <v>0</v>
      </c>
      <c r="AF167" s="92" t="str">
        <f t="shared" si="206"/>
        <v/>
      </c>
      <c r="AG167" s="13" t="b">
        <f t="shared" si="157"/>
        <v>0</v>
      </c>
      <c r="AH167" s="92" t="str">
        <f t="shared" si="207"/>
        <v/>
      </c>
      <c r="AI167" s="35" t="b">
        <f t="shared" si="158"/>
        <v>0</v>
      </c>
      <c r="AJ167" s="92" t="str">
        <f t="shared" si="208"/>
        <v/>
      </c>
      <c r="AK167" s="35" t="b">
        <f t="shared" si="159"/>
        <v>0</v>
      </c>
      <c r="AL167" s="92" t="str">
        <f t="shared" si="160"/>
        <v/>
      </c>
      <c r="AM167" s="35" t="b">
        <f t="shared" si="161"/>
        <v>0</v>
      </c>
      <c r="AN167" s="92" t="str">
        <f t="shared" si="162"/>
        <v/>
      </c>
      <c r="AO167" s="13" t="b">
        <f t="shared" si="163"/>
        <v>0</v>
      </c>
      <c r="AP167" s="92" t="str">
        <f t="shared" si="164"/>
        <v/>
      </c>
      <c r="AQ167" s="14">
        <f t="shared" si="165"/>
        <v>0</v>
      </c>
      <c r="AR167" s="14">
        <f t="shared" si="166"/>
        <v>0</v>
      </c>
      <c r="AS167" s="16">
        <f t="shared" si="221"/>
        <v>0</v>
      </c>
      <c r="AT167" s="16">
        <f t="shared" si="221"/>
        <v>0</v>
      </c>
      <c r="AU167" s="16">
        <f t="shared" si="221"/>
        <v>0</v>
      </c>
      <c r="AV167" s="16">
        <f t="shared" si="221"/>
        <v>0</v>
      </c>
      <c r="AW167" s="16">
        <f t="shared" si="221"/>
        <v>0</v>
      </c>
      <c r="AX167" s="16">
        <f t="shared" si="221"/>
        <v>0</v>
      </c>
      <c r="AY167" s="16">
        <f t="shared" si="221"/>
        <v>0</v>
      </c>
      <c r="AZ167" s="16"/>
      <c r="BA167" s="16"/>
      <c r="BB167" s="93">
        <f t="shared" si="209"/>
        <v>0</v>
      </c>
      <c r="BC167" s="93">
        <f t="shared" si="210"/>
        <v>0</v>
      </c>
      <c r="BD167" s="93">
        <f t="shared" si="211"/>
        <v>0</v>
      </c>
      <c r="BE167" s="158">
        <f t="shared" si="212"/>
        <v>0</v>
      </c>
      <c r="BF167" s="159">
        <f t="shared" si="213"/>
        <v>0</v>
      </c>
      <c r="BG167" s="159">
        <f t="shared" si="167"/>
        <v>0</v>
      </c>
      <c r="BH167" s="159">
        <f t="shared" si="168"/>
        <v>0</v>
      </c>
      <c r="BI167" s="159">
        <f t="shared" si="169"/>
        <v>0</v>
      </c>
      <c r="BJ167" s="159">
        <f t="shared" si="170"/>
        <v>0</v>
      </c>
      <c r="BK167" s="159">
        <f t="shared" si="171"/>
        <v>0</v>
      </c>
      <c r="BL167" s="159">
        <f t="shared" si="172"/>
        <v>0</v>
      </c>
      <c r="BM167" s="159">
        <f t="shared" si="220"/>
        <v>0</v>
      </c>
      <c r="BN167" s="159">
        <f t="shared" si="220"/>
        <v>0</v>
      </c>
      <c r="BO167" s="205" t="b">
        <f t="shared" si="173"/>
        <v>0</v>
      </c>
      <c r="BP167" s="214">
        <f t="shared" si="174"/>
        <v>0</v>
      </c>
      <c r="BQ167" s="160">
        <f t="shared" si="175"/>
        <v>0</v>
      </c>
      <c r="BR167" s="160">
        <f t="shared" si="176"/>
        <v>0</v>
      </c>
      <c r="BS167" s="160">
        <f t="shared" si="177"/>
        <v>0</v>
      </c>
      <c r="BT167" s="160">
        <f t="shared" si="178"/>
        <v>0</v>
      </c>
      <c r="BU167" s="160">
        <f t="shared" si="179"/>
        <v>0</v>
      </c>
      <c r="BV167" s="215">
        <f t="shared" si="180"/>
        <v>0</v>
      </c>
      <c r="BW167" s="217">
        <f t="shared" si="181"/>
        <v>0</v>
      </c>
      <c r="BX167" s="206">
        <f t="shared" si="182"/>
        <v>0</v>
      </c>
      <c r="BY167" s="206">
        <f t="shared" si="183"/>
        <v>0</v>
      </c>
      <c r="BZ167" s="206">
        <f t="shared" si="184"/>
        <v>0</v>
      </c>
      <c r="CA167" s="206">
        <f t="shared" si="185"/>
        <v>0</v>
      </c>
      <c r="CB167" s="206">
        <f t="shared" si="186"/>
        <v>0</v>
      </c>
      <c r="CC167" s="218">
        <f t="shared" si="187"/>
        <v>0</v>
      </c>
      <c r="CD167" s="216" t="e">
        <f t="shared" si="188"/>
        <v>#VALUE!</v>
      </c>
      <c r="CE167" s="94" t="e">
        <f t="shared" si="189"/>
        <v>#VALUE!</v>
      </c>
      <c r="CF167" s="94" t="e">
        <f t="shared" si="190"/>
        <v>#VALUE!</v>
      </c>
      <c r="CG167" s="95" t="e">
        <f t="shared" si="191"/>
        <v>#VALUE!</v>
      </c>
      <c r="CH167" s="95" t="e">
        <f t="shared" si="214"/>
        <v>#VALUE!</v>
      </c>
      <c r="CI167" s="95" t="b">
        <f t="shared" si="218"/>
        <v>0</v>
      </c>
      <c r="CJ167" s="76" t="str">
        <f t="shared" si="192"/>
        <v/>
      </c>
      <c r="CK167" s="94" t="e" cm="1">
        <f t="array" aca="1" ref="CK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CL167" s="94" t="str">
        <f t="shared" si="193"/>
        <v/>
      </c>
      <c r="CM167" s="96" t="b">
        <f t="shared" si="194"/>
        <v>0</v>
      </c>
      <c r="CN167" s="130" t="b">
        <f>IFERROR(MATCH(D167,'Avtal för korttidsarbete'!$G$13:$G$1012,0),TRUE)</f>
        <v>1</v>
      </c>
      <c r="CO167" s="130" t="b">
        <f t="shared" si="195"/>
        <v>0</v>
      </c>
      <c r="CP167" s="131" t="str" cm="1">
        <f t="array" ref="CP167">IF(CN167=TRUE,"x",INDEX('Avtal för korttidsarbete'!$E$13:$E$1012,$CN167))</f>
        <v>x</v>
      </c>
      <c r="CQ167" s="131" t="str" cm="1">
        <f t="array" ref="CQ167">IF(CN167=TRUE,"x",INDEX('Avtal för korttidsarbete'!$F$13:$F$1012,$CN167))</f>
        <v>x</v>
      </c>
      <c r="CR167" s="130" t="b">
        <f t="shared" si="196"/>
        <v>0</v>
      </c>
      <c r="CS167" s="165">
        <f t="shared" si="215"/>
        <v>0</v>
      </c>
      <c r="CT167" s="165">
        <f t="shared" si="216"/>
        <v>0</v>
      </c>
      <c r="CU167" s="130" t="b">
        <f t="shared" si="197"/>
        <v>0</v>
      </c>
      <c r="CV167" s="131">
        <f t="shared" si="198"/>
        <v>0</v>
      </c>
      <c r="CW167" s="165">
        <f t="shared" si="199"/>
        <v>0</v>
      </c>
      <c r="CX167" s="186" t="b">
        <f>IFERROR(INDEX('Avtal för korttidsarbete'!R:R,MATCH(D167,'Avtal för korttidsarbete'!$G:$G,0)),TRUE)</f>
        <v>1</v>
      </c>
      <c r="CY167" s="165" t="str">
        <f>IF(CX167,"-",INDEX('Avtal för korttidsarbete'!$D:$D,MATCH(D167,'Avtal för korttidsarbete'!$G:$G,0)))</f>
        <v>-</v>
      </c>
      <c r="CZ167" s="131" t="b">
        <f>IFERROR(G167&gt;INDEX(Uppsägningar!E:E,MATCH(C167,Uppsägningar!C:C,0)),FALSE)</f>
        <v>0</v>
      </c>
    </row>
    <row r="168" spans="1:104" s="30" customFormat="1" x14ac:dyDescent="0.25">
      <c r="A168" s="19">
        <v>153</v>
      </c>
      <c r="B168" s="20"/>
      <c r="C168" s="189"/>
      <c r="D168" s="69"/>
      <c r="E168" s="171">
        <f>IFERROR(INDEX(Admin!$C$7:$C$10,MATCH(CY168,TblNivåValTExt,0)),0)</f>
        <v>0</v>
      </c>
      <c r="F168" s="1"/>
      <c r="G168" s="1"/>
      <c r="H168" s="90"/>
      <c r="I168" s="91"/>
      <c r="J168" s="91"/>
      <c r="K168" s="91"/>
      <c r="L168" s="91"/>
      <c r="M168" s="91"/>
      <c r="N168" s="91"/>
      <c r="O168" s="91"/>
      <c r="P168" s="91"/>
      <c r="Q168" s="91"/>
      <c r="R168" s="91"/>
      <c r="S168" s="91"/>
      <c r="T168" s="91"/>
      <c r="U168" s="91"/>
      <c r="V168" s="91"/>
      <c r="W168" s="225">
        <f t="shared" si="154"/>
        <v>0</v>
      </c>
      <c r="X168" s="134" t="str">
        <f t="shared" si="200"/>
        <v/>
      </c>
      <c r="Y168" s="92" t="b">
        <f t="shared" si="155"/>
        <v>0</v>
      </c>
      <c r="Z168" s="92" t="str">
        <f t="shared" si="201"/>
        <v/>
      </c>
      <c r="AA168" s="92" t="b">
        <f t="shared" si="202"/>
        <v>0</v>
      </c>
      <c r="AB168" s="92" t="str">
        <f t="shared" si="203"/>
        <v/>
      </c>
      <c r="AC168" s="13" t="b">
        <f t="shared" si="156"/>
        <v>0</v>
      </c>
      <c r="AD168" s="92" t="str">
        <f t="shared" si="204"/>
        <v/>
      </c>
      <c r="AE168" s="13" t="b">
        <f t="shared" si="205"/>
        <v>0</v>
      </c>
      <c r="AF168" s="92" t="str">
        <f t="shared" si="206"/>
        <v/>
      </c>
      <c r="AG168" s="13" t="b">
        <f t="shared" si="157"/>
        <v>0</v>
      </c>
      <c r="AH168" s="92" t="str">
        <f t="shared" si="207"/>
        <v/>
      </c>
      <c r="AI168" s="35" t="b">
        <f t="shared" si="158"/>
        <v>0</v>
      </c>
      <c r="AJ168" s="92" t="str">
        <f t="shared" si="208"/>
        <v/>
      </c>
      <c r="AK168" s="35" t="b">
        <f t="shared" si="159"/>
        <v>0</v>
      </c>
      <c r="AL168" s="92" t="str">
        <f t="shared" si="160"/>
        <v/>
      </c>
      <c r="AM168" s="35" t="b">
        <f t="shared" si="161"/>
        <v>0</v>
      </c>
      <c r="AN168" s="92" t="str">
        <f t="shared" si="162"/>
        <v/>
      </c>
      <c r="AO168" s="13" t="b">
        <f t="shared" si="163"/>
        <v>0</v>
      </c>
      <c r="AP168" s="92" t="str">
        <f t="shared" si="164"/>
        <v/>
      </c>
      <c r="AQ168" s="14">
        <f t="shared" si="165"/>
        <v>0</v>
      </c>
      <c r="AR168" s="14">
        <f t="shared" si="166"/>
        <v>0</v>
      </c>
      <c r="AS168" s="16">
        <f t="shared" si="221"/>
        <v>0</v>
      </c>
      <c r="AT168" s="16">
        <f t="shared" si="221"/>
        <v>0</v>
      </c>
      <c r="AU168" s="16">
        <f t="shared" si="221"/>
        <v>0</v>
      </c>
      <c r="AV168" s="16">
        <f t="shared" si="221"/>
        <v>0</v>
      </c>
      <c r="AW168" s="16">
        <f t="shared" si="221"/>
        <v>0</v>
      </c>
      <c r="AX168" s="16">
        <f t="shared" si="221"/>
        <v>0</v>
      </c>
      <c r="AY168" s="16">
        <f t="shared" si="221"/>
        <v>0</v>
      </c>
      <c r="AZ168" s="16"/>
      <c r="BA168" s="16"/>
      <c r="BB168" s="93">
        <f t="shared" si="209"/>
        <v>0</v>
      </c>
      <c r="BC168" s="93">
        <f t="shared" si="210"/>
        <v>0</v>
      </c>
      <c r="BD168" s="93">
        <f t="shared" si="211"/>
        <v>0</v>
      </c>
      <c r="BE168" s="158">
        <f t="shared" si="212"/>
        <v>0</v>
      </c>
      <c r="BF168" s="159">
        <f t="shared" si="213"/>
        <v>0</v>
      </c>
      <c r="BG168" s="159">
        <f t="shared" si="167"/>
        <v>0</v>
      </c>
      <c r="BH168" s="159">
        <f t="shared" si="168"/>
        <v>0</v>
      </c>
      <c r="BI168" s="159">
        <f t="shared" si="169"/>
        <v>0</v>
      </c>
      <c r="BJ168" s="159">
        <f t="shared" si="170"/>
        <v>0</v>
      </c>
      <c r="BK168" s="159">
        <f t="shared" si="171"/>
        <v>0</v>
      </c>
      <c r="BL168" s="159">
        <f t="shared" si="172"/>
        <v>0</v>
      </c>
      <c r="BM168" s="159">
        <f t="shared" si="220"/>
        <v>0</v>
      </c>
      <c r="BN168" s="159">
        <f t="shared" si="220"/>
        <v>0</v>
      </c>
      <c r="BO168" s="205" t="b">
        <f t="shared" si="173"/>
        <v>0</v>
      </c>
      <c r="BP168" s="214">
        <f t="shared" si="174"/>
        <v>0</v>
      </c>
      <c r="BQ168" s="160">
        <f t="shared" si="175"/>
        <v>0</v>
      </c>
      <c r="BR168" s="160">
        <f t="shared" si="176"/>
        <v>0</v>
      </c>
      <c r="BS168" s="160">
        <f t="shared" si="177"/>
        <v>0</v>
      </c>
      <c r="BT168" s="160">
        <f t="shared" si="178"/>
        <v>0</v>
      </c>
      <c r="BU168" s="160">
        <f t="shared" si="179"/>
        <v>0</v>
      </c>
      <c r="BV168" s="215">
        <f t="shared" si="180"/>
        <v>0</v>
      </c>
      <c r="BW168" s="217">
        <f t="shared" si="181"/>
        <v>0</v>
      </c>
      <c r="BX168" s="206">
        <f t="shared" si="182"/>
        <v>0</v>
      </c>
      <c r="BY168" s="206">
        <f t="shared" si="183"/>
        <v>0</v>
      </c>
      <c r="BZ168" s="206">
        <f t="shared" si="184"/>
        <v>0</v>
      </c>
      <c r="CA168" s="206">
        <f t="shared" si="185"/>
        <v>0</v>
      </c>
      <c r="CB168" s="206">
        <f t="shared" si="186"/>
        <v>0</v>
      </c>
      <c r="CC168" s="218">
        <f t="shared" si="187"/>
        <v>0</v>
      </c>
      <c r="CD168" s="216" t="e">
        <f t="shared" si="188"/>
        <v>#VALUE!</v>
      </c>
      <c r="CE168" s="94" t="e">
        <f t="shared" si="189"/>
        <v>#VALUE!</v>
      </c>
      <c r="CF168" s="94" t="e">
        <f t="shared" si="190"/>
        <v>#VALUE!</v>
      </c>
      <c r="CG168" s="95" t="e">
        <f t="shared" si="191"/>
        <v>#VALUE!</v>
      </c>
      <c r="CH168" s="95" t="e">
        <f t="shared" si="214"/>
        <v>#VALUE!</v>
      </c>
      <c r="CI168" s="95" t="b">
        <f t="shared" si="218"/>
        <v>0</v>
      </c>
      <c r="CJ168" s="76" t="str">
        <f t="shared" si="192"/>
        <v/>
      </c>
      <c r="CK168" s="94" t="e" cm="1">
        <f t="array" aca="1" ref="CK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CL168" s="94" t="str">
        <f t="shared" si="193"/>
        <v/>
      </c>
      <c r="CM168" s="96" t="b">
        <f t="shared" si="194"/>
        <v>0</v>
      </c>
      <c r="CN168" s="130" t="b">
        <f>IFERROR(MATCH(D168,'Avtal för korttidsarbete'!$G$13:$G$1012,0),TRUE)</f>
        <v>1</v>
      </c>
      <c r="CO168" s="130" t="b">
        <f t="shared" si="195"/>
        <v>0</v>
      </c>
      <c r="CP168" s="131" t="str" cm="1">
        <f t="array" ref="CP168">IF(CN168=TRUE,"x",INDEX('Avtal för korttidsarbete'!$E$13:$E$1012,$CN168))</f>
        <v>x</v>
      </c>
      <c r="CQ168" s="131" t="str" cm="1">
        <f t="array" ref="CQ168">IF(CN168=TRUE,"x",INDEX('Avtal för korttidsarbete'!$F$13:$F$1012,$CN168))</f>
        <v>x</v>
      </c>
      <c r="CR168" s="130" t="b">
        <f t="shared" si="196"/>
        <v>0</v>
      </c>
      <c r="CS168" s="165">
        <f t="shared" si="215"/>
        <v>0</v>
      </c>
      <c r="CT168" s="165">
        <f t="shared" si="216"/>
        <v>0</v>
      </c>
      <c r="CU168" s="130" t="b">
        <f t="shared" si="197"/>
        <v>0</v>
      </c>
      <c r="CV168" s="131">
        <f t="shared" si="198"/>
        <v>0</v>
      </c>
      <c r="CW168" s="165">
        <f t="shared" si="199"/>
        <v>0</v>
      </c>
      <c r="CX168" s="186" t="b">
        <f>IFERROR(INDEX('Avtal för korttidsarbete'!R:R,MATCH(D168,'Avtal för korttidsarbete'!$G:$G,0)),TRUE)</f>
        <v>1</v>
      </c>
      <c r="CY168" s="165" t="str">
        <f>IF(CX168,"-",INDEX('Avtal för korttidsarbete'!$D:$D,MATCH(D168,'Avtal för korttidsarbete'!$G:$G,0)))</f>
        <v>-</v>
      </c>
      <c r="CZ168" s="131" t="b">
        <f>IFERROR(G168&gt;INDEX(Uppsägningar!E:E,MATCH(C168,Uppsägningar!C:C,0)),FALSE)</f>
        <v>0</v>
      </c>
    </row>
    <row r="169" spans="1:104" s="30" customFormat="1" x14ac:dyDescent="0.25">
      <c r="A169" s="19">
        <v>154</v>
      </c>
      <c r="B169" s="20"/>
      <c r="C169" s="189"/>
      <c r="D169" s="69"/>
      <c r="E169" s="171">
        <f>IFERROR(INDEX(Admin!$C$7:$C$10,MATCH(CY169,TblNivåValTExt,0)),0)</f>
        <v>0</v>
      </c>
      <c r="F169" s="1"/>
      <c r="G169" s="1"/>
      <c r="H169" s="90"/>
      <c r="I169" s="91"/>
      <c r="J169" s="91"/>
      <c r="K169" s="91"/>
      <c r="L169" s="91"/>
      <c r="M169" s="91"/>
      <c r="N169" s="91"/>
      <c r="O169" s="91"/>
      <c r="P169" s="91"/>
      <c r="Q169" s="91"/>
      <c r="R169" s="91"/>
      <c r="S169" s="91"/>
      <c r="T169" s="91"/>
      <c r="U169" s="91"/>
      <c r="V169" s="91"/>
      <c r="W169" s="225">
        <f t="shared" si="154"/>
        <v>0</v>
      </c>
      <c r="X169" s="134" t="str">
        <f t="shared" si="200"/>
        <v/>
      </c>
      <c r="Y169" s="92" t="b">
        <f t="shared" si="155"/>
        <v>0</v>
      </c>
      <c r="Z169" s="92" t="str">
        <f t="shared" si="201"/>
        <v/>
      </c>
      <c r="AA169" s="92" t="b">
        <f t="shared" si="202"/>
        <v>0</v>
      </c>
      <c r="AB169" s="92" t="str">
        <f t="shared" si="203"/>
        <v/>
      </c>
      <c r="AC169" s="13" t="b">
        <f t="shared" si="156"/>
        <v>0</v>
      </c>
      <c r="AD169" s="92" t="str">
        <f t="shared" si="204"/>
        <v/>
      </c>
      <c r="AE169" s="13" t="b">
        <f t="shared" si="205"/>
        <v>0</v>
      </c>
      <c r="AF169" s="92" t="str">
        <f t="shared" si="206"/>
        <v/>
      </c>
      <c r="AG169" s="13" t="b">
        <f t="shared" si="157"/>
        <v>0</v>
      </c>
      <c r="AH169" s="92" t="str">
        <f t="shared" si="207"/>
        <v/>
      </c>
      <c r="AI169" s="35" t="b">
        <f t="shared" si="158"/>
        <v>0</v>
      </c>
      <c r="AJ169" s="92" t="str">
        <f t="shared" si="208"/>
        <v/>
      </c>
      <c r="AK169" s="35" t="b">
        <f t="shared" si="159"/>
        <v>0</v>
      </c>
      <c r="AL169" s="92" t="str">
        <f t="shared" si="160"/>
        <v/>
      </c>
      <c r="AM169" s="35" t="b">
        <f t="shared" si="161"/>
        <v>0</v>
      </c>
      <c r="AN169" s="92" t="str">
        <f t="shared" si="162"/>
        <v/>
      </c>
      <c r="AO169" s="13" t="b">
        <f t="shared" si="163"/>
        <v>0</v>
      </c>
      <c r="AP169" s="92" t="str">
        <f t="shared" si="164"/>
        <v/>
      </c>
      <c r="AQ169" s="14">
        <f t="shared" si="165"/>
        <v>0</v>
      </c>
      <c r="AR169" s="14">
        <f t="shared" si="166"/>
        <v>0</v>
      </c>
      <c r="AS169" s="16">
        <f t="shared" si="221"/>
        <v>0</v>
      </c>
      <c r="AT169" s="16">
        <f t="shared" si="221"/>
        <v>0</v>
      </c>
      <c r="AU169" s="16">
        <f t="shared" si="221"/>
        <v>0</v>
      </c>
      <c r="AV169" s="16">
        <f t="shared" si="221"/>
        <v>0</v>
      </c>
      <c r="AW169" s="16">
        <f t="shared" si="221"/>
        <v>0</v>
      </c>
      <c r="AX169" s="16">
        <f t="shared" si="221"/>
        <v>0</v>
      </c>
      <c r="AY169" s="16">
        <f t="shared" si="221"/>
        <v>0</v>
      </c>
      <c r="AZ169" s="16"/>
      <c r="BA169" s="16"/>
      <c r="BB169" s="93">
        <f t="shared" si="209"/>
        <v>0</v>
      </c>
      <c r="BC169" s="93">
        <f t="shared" si="210"/>
        <v>0</v>
      </c>
      <c r="BD169" s="93">
        <f t="shared" si="211"/>
        <v>0</v>
      </c>
      <c r="BE169" s="158">
        <f t="shared" si="212"/>
        <v>0</v>
      </c>
      <c r="BF169" s="159">
        <f t="shared" si="213"/>
        <v>0</v>
      </c>
      <c r="BG169" s="159">
        <f t="shared" si="167"/>
        <v>0</v>
      </c>
      <c r="BH169" s="159">
        <f t="shared" si="168"/>
        <v>0</v>
      </c>
      <c r="BI169" s="159">
        <f t="shared" si="169"/>
        <v>0</v>
      </c>
      <c r="BJ169" s="159">
        <f t="shared" si="170"/>
        <v>0</v>
      </c>
      <c r="BK169" s="159">
        <f t="shared" si="171"/>
        <v>0</v>
      </c>
      <c r="BL169" s="159">
        <f t="shared" si="172"/>
        <v>0</v>
      </c>
      <c r="BM169" s="159">
        <f t="shared" si="220"/>
        <v>0</v>
      </c>
      <c r="BN169" s="159">
        <f t="shared" si="220"/>
        <v>0</v>
      </c>
      <c r="BO169" s="205" t="b">
        <f t="shared" si="173"/>
        <v>0</v>
      </c>
      <c r="BP169" s="214">
        <f t="shared" si="174"/>
        <v>0</v>
      </c>
      <c r="BQ169" s="160">
        <f t="shared" si="175"/>
        <v>0</v>
      </c>
      <c r="BR169" s="160">
        <f t="shared" si="176"/>
        <v>0</v>
      </c>
      <c r="BS169" s="160">
        <f t="shared" si="177"/>
        <v>0</v>
      </c>
      <c r="BT169" s="160">
        <f t="shared" si="178"/>
        <v>0</v>
      </c>
      <c r="BU169" s="160">
        <f t="shared" si="179"/>
        <v>0</v>
      </c>
      <c r="BV169" s="215">
        <f t="shared" si="180"/>
        <v>0</v>
      </c>
      <c r="BW169" s="217">
        <f t="shared" si="181"/>
        <v>0</v>
      </c>
      <c r="BX169" s="206">
        <f t="shared" si="182"/>
        <v>0</v>
      </c>
      <c r="BY169" s="206">
        <f t="shared" si="183"/>
        <v>0</v>
      </c>
      <c r="BZ169" s="206">
        <f t="shared" si="184"/>
        <v>0</v>
      </c>
      <c r="CA169" s="206">
        <f t="shared" si="185"/>
        <v>0</v>
      </c>
      <c r="CB169" s="206">
        <f t="shared" si="186"/>
        <v>0</v>
      </c>
      <c r="CC169" s="218">
        <f t="shared" si="187"/>
        <v>0</v>
      </c>
      <c r="CD169" s="216" t="e">
        <f t="shared" si="188"/>
        <v>#VALUE!</v>
      </c>
      <c r="CE169" s="94" t="e">
        <f t="shared" si="189"/>
        <v>#VALUE!</v>
      </c>
      <c r="CF169" s="94" t="e">
        <f t="shared" si="190"/>
        <v>#VALUE!</v>
      </c>
      <c r="CG169" s="95" t="e">
        <f t="shared" si="191"/>
        <v>#VALUE!</v>
      </c>
      <c r="CH169" s="95" t="e">
        <f t="shared" si="214"/>
        <v>#VALUE!</v>
      </c>
      <c r="CI169" s="95" t="b">
        <f t="shared" si="218"/>
        <v>0</v>
      </c>
      <c r="CJ169" s="76" t="str">
        <f t="shared" si="192"/>
        <v/>
      </c>
      <c r="CK169" s="94" t="e" cm="1">
        <f t="array" aca="1" ref="CK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CL169" s="94" t="str">
        <f t="shared" si="193"/>
        <v/>
      </c>
      <c r="CM169" s="96" t="b">
        <f t="shared" si="194"/>
        <v>0</v>
      </c>
      <c r="CN169" s="130" t="b">
        <f>IFERROR(MATCH(D169,'Avtal för korttidsarbete'!$G$13:$G$1012,0),TRUE)</f>
        <v>1</v>
      </c>
      <c r="CO169" s="130" t="b">
        <f t="shared" si="195"/>
        <v>0</v>
      </c>
      <c r="CP169" s="131" t="str" cm="1">
        <f t="array" ref="CP169">IF(CN169=TRUE,"x",INDEX('Avtal för korttidsarbete'!$E$13:$E$1012,$CN169))</f>
        <v>x</v>
      </c>
      <c r="CQ169" s="131" t="str" cm="1">
        <f t="array" ref="CQ169">IF(CN169=TRUE,"x",INDEX('Avtal för korttidsarbete'!$F$13:$F$1012,$CN169))</f>
        <v>x</v>
      </c>
      <c r="CR169" s="130" t="b">
        <f t="shared" si="196"/>
        <v>0</v>
      </c>
      <c r="CS169" s="165">
        <f t="shared" si="215"/>
        <v>0</v>
      </c>
      <c r="CT169" s="165">
        <f t="shared" si="216"/>
        <v>0</v>
      </c>
      <c r="CU169" s="130" t="b">
        <f t="shared" si="197"/>
        <v>0</v>
      </c>
      <c r="CV169" s="131">
        <f t="shared" si="198"/>
        <v>0</v>
      </c>
      <c r="CW169" s="165">
        <f t="shared" si="199"/>
        <v>0</v>
      </c>
      <c r="CX169" s="186" t="b">
        <f>IFERROR(INDEX('Avtal för korttidsarbete'!R:R,MATCH(D169,'Avtal för korttidsarbete'!$G:$G,0)),TRUE)</f>
        <v>1</v>
      </c>
      <c r="CY169" s="165" t="str">
        <f>IF(CX169,"-",INDEX('Avtal för korttidsarbete'!$D:$D,MATCH(D169,'Avtal för korttidsarbete'!$G:$G,0)))</f>
        <v>-</v>
      </c>
      <c r="CZ169" s="131" t="b">
        <f>IFERROR(G169&gt;INDEX(Uppsägningar!E:E,MATCH(C169,Uppsägningar!C:C,0)),FALSE)</f>
        <v>0</v>
      </c>
    </row>
    <row r="170" spans="1:104" s="30" customFormat="1" x14ac:dyDescent="0.25">
      <c r="A170" s="19">
        <v>155</v>
      </c>
      <c r="B170" s="20"/>
      <c r="C170" s="189"/>
      <c r="D170" s="69"/>
      <c r="E170" s="171">
        <f>IFERROR(INDEX(Admin!$C$7:$C$10,MATCH(CY170,TblNivåValTExt,0)),0)</f>
        <v>0</v>
      </c>
      <c r="F170" s="1"/>
      <c r="G170" s="1"/>
      <c r="H170" s="90"/>
      <c r="I170" s="91"/>
      <c r="J170" s="91"/>
      <c r="K170" s="91"/>
      <c r="L170" s="91"/>
      <c r="M170" s="91"/>
      <c r="N170" s="91"/>
      <c r="O170" s="91"/>
      <c r="P170" s="91"/>
      <c r="Q170" s="91"/>
      <c r="R170" s="91"/>
      <c r="S170" s="91"/>
      <c r="T170" s="91"/>
      <c r="U170" s="91"/>
      <c r="V170" s="91"/>
      <c r="W170" s="225">
        <f t="shared" si="154"/>
        <v>0</v>
      </c>
      <c r="X170" s="134" t="str">
        <f t="shared" si="200"/>
        <v/>
      </c>
      <c r="Y170" s="92" t="b">
        <f t="shared" si="155"/>
        <v>0</v>
      </c>
      <c r="Z170" s="92" t="str">
        <f t="shared" si="201"/>
        <v/>
      </c>
      <c r="AA170" s="92" t="b">
        <f t="shared" si="202"/>
        <v>0</v>
      </c>
      <c r="AB170" s="92" t="str">
        <f t="shared" si="203"/>
        <v/>
      </c>
      <c r="AC170" s="13" t="b">
        <f t="shared" si="156"/>
        <v>0</v>
      </c>
      <c r="AD170" s="92" t="str">
        <f t="shared" si="204"/>
        <v/>
      </c>
      <c r="AE170" s="13" t="b">
        <f t="shared" si="205"/>
        <v>0</v>
      </c>
      <c r="AF170" s="92" t="str">
        <f t="shared" si="206"/>
        <v/>
      </c>
      <c r="AG170" s="13" t="b">
        <f t="shared" si="157"/>
        <v>0</v>
      </c>
      <c r="AH170" s="92" t="str">
        <f t="shared" si="207"/>
        <v/>
      </c>
      <c r="AI170" s="35" t="b">
        <f t="shared" si="158"/>
        <v>0</v>
      </c>
      <c r="AJ170" s="92" t="str">
        <f t="shared" si="208"/>
        <v/>
      </c>
      <c r="AK170" s="35" t="b">
        <f t="shared" si="159"/>
        <v>0</v>
      </c>
      <c r="AL170" s="92" t="str">
        <f t="shared" si="160"/>
        <v/>
      </c>
      <c r="AM170" s="35" t="b">
        <f t="shared" si="161"/>
        <v>0</v>
      </c>
      <c r="AN170" s="92" t="str">
        <f t="shared" si="162"/>
        <v/>
      </c>
      <c r="AO170" s="13" t="b">
        <f t="shared" si="163"/>
        <v>0</v>
      </c>
      <c r="AP170" s="92" t="str">
        <f t="shared" si="164"/>
        <v/>
      </c>
      <c r="AQ170" s="14">
        <f t="shared" si="165"/>
        <v>0</v>
      </c>
      <c r="AR170" s="14">
        <f t="shared" si="166"/>
        <v>0</v>
      </c>
      <c r="AS170" s="16">
        <f t="shared" si="221"/>
        <v>0</v>
      </c>
      <c r="AT170" s="16">
        <f t="shared" si="221"/>
        <v>0</v>
      </c>
      <c r="AU170" s="16">
        <f t="shared" si="221"/>
        <v>0</v>
      </c>
      <c r="AV170" s="16">
        <f t="shared" si="221"/>
        <v>0</v>
      </c>
      <c r="AW170" s="16">
        <f t="shared" si="221"/>
        <v>0</v>
      </c>
      <c r="AX170" s="16">
        <f t="shared" si="221"/>
        <v>0</v>
      </c>
      <c r="AY170" s="16">
        <f t="shared" si="221"/>
        <v>0</v>
      </c>
      <c r="AZ170" s="16"/>
      <c r="BA170" s="16"/>
      <c r="BB170" s="93">
        <f t="shared" si="209"/>
        <v>0</v>
      </c>
      <c r="BC170" s="93">
        <f t="shared" si="210"/>
        <v>0</v>
      </c>
      <c r="BD170" s="93">
        <f t="shared" si="211"/>
        <v>0</v>
      </c>
      <c r="BE170" s="158">
        <f t="shared" si="212"/>
        <v>0</v>
      </c>
      <c r="BF170" s="159">
        <f t="shared" si="213"/>
        <v>0</v>
      </c>
      <c r="BG170" s="159">
        <f t="shared" si="167"/>
        <v>0</v>
      </c>
      <c r="BH170" s="159">
        <f t="shared" si="168"/>
        <v>0</v>
      </c>
      <c r="BI170" s="159">
        <f t="shared" si="169"/>
        <v>0</v>
      </c>
      <c r="BJ170" s="159">
        <f t="shared" si="170"/>
        <v>0</v>
      </c>
      <c r="BK170" s="159">
        <f t="shared" si="171"/>
        <v>0</v>
      </c>
      <c r="BL170" s="159">
        <f t="shared" si="172"/>
        <v>0</v>
      </c>
      <c r="BM170" s="159">
        <f t="shared" si="220"/>
        <v>0</v>
      </c>
      <c r="BN170" s="159">
        <f t="shared" si="220"/>
        <v>0</v>
      </c>
      <c r="BO170" s="205" t="b">
        <f t="shared" si="173"/>
        <v>0</v>
      </c>
      <c r="BP170" s="214">
        <f t="shared" si="174"/>
        <v>0</v>
      </c>
      <c r="BQ170" s="160">
        <f t="shared" si="175"/>
        <v>0</v>
      </c>
      <c r="BR170" s="160">
        <f t="shared" si="176"/>
        <v>0</v>
      </c>
      <c r="BS170" s="160">
        <f t="shared" si="177"/>
        <v>0</v>
      </c>
      <c r="BT170" s="160">
        <f t="shared" si="178"/>
        <v>0</v>
      </c>
      <c r="BU170" s="160">
        <f t="shared" si="179"/>
        <v>0</v>
      </c>
      <c r="BV170" s="215">
        <f t="shared" si="180"/>
        <v>0</v>
      </c>
      <c r="BW170" s="217">
        <f t="shared" si="181"/>
        <v>0</v>
      </c>
      <c r="BX170" s="206">
        <f t="shared" si="182"/>
        <v>0</v>
      </c>
      <c r="BY170" s="206">
        <f t="shared" si="183"/>
        <v>0</v>
      </c>
      <c r="BZ170" s="206">
        <f t="shared" si="184"/>
        <v>0</v>
      </c>
      <c r="CA170" s="206">
        <f t="shared" si="185"/>
        <v>0</v>
      </c>
      <c r="CB170" s="206">
        <f t="shared" si="186"/>
        <v>0</v>
      </c>
      <c r="CC170" s="218">
        <f t="shared" si="187"/>
        <v>0</v>
      </c>
      <c r="CD170" s="216" t="e">
        <f t="shared" si="188"/>
        <v>#VALUE!</v>
      </c>
      <c r="CE170" s="94" t="e">
        <f t="shared" si="189"/>
        <v>#VALUE!</v>
      </c>
      <c r="CF170" s="94" t="e">
        <f t="shared" si="190"/>
        <v>#VALUE!</v>
      </c>
      <c r="CG170" s="95" t="e">
        <f t="shared" si="191"/>
        <v>#VALUE!</v>
      </c>
      <c r="CH170" s="95" t="e">
        <f t="shared" si="214"/>
        <v>#VALUE!</v>
      </c>
      <c r="CI170" s="95" t="b">
        <f t="shared" si="218"/>
        <v>0</v>
      </c>
      <c r="CJ170" s="76" t="str">
        <f t="shared" si="192"/>
        <v/>
      </c>
      <c r="CK170" s="94" t="e" cm="1">
        <f t="array" aca="1" ref="CK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CL170" s="94" t="str">
        <f t="shared" si="193"/>
        <v/>
      </c>
      <c r="CM170" s="96" t="b">
        <f t="shared" si="194"/>
        <v>0</v>
      </c>
      <c r="CN170" s="130" t="b">
        <f>IFERROR(MATCH(D170,'Avtal för korttidsarbete'!$G$13:$G$1012,0),TRUE)</f>
        <v>1</v>
      </c>
      <c r="CO170" s="130" t="b">
        <f t="shared" si="195"/>
        <v>0</v>
      </c>
      <c r="CP170" s="131" t="str" cm="1">
        <f t="array" ref="CP170">IF(CN170=TRUE,"x",INDEX('Avtal för korttidsarbete'!$E$13:$E$1012,$CN170))</f>
        <v>x</v>
      </c>
      <c r="CQ170" s="131" t="str" cm="1">
        <f t="array" ref="CQ170">IF(CN170=TRUE,"x",INDEX('Avtal för korttidsarbete'!$F$13:$F$1012,$CN170))</f>
        <v>x</v>
      </c>
      <c r="CR170" s="130" t="b">
        <f t="shared" si="196"/>
        <v>0</v>
      </c>
      <c r="CS170" s="165">
        <f t="shared" si="215"/>
        <v>0</v>
      </c>
      <c r="CT170" s="165">
        <f t="shared" si="216"/>
        <v>0</v>
      </c>
      <c r="CU170" s="130" t="b">
        <f t="shared" si="197"/>
        <v>0</v>
      </c>
      <c r="CV170" s="131">
        <f t="shared" si="198"/>
        <v>0</v>
      </c>
      <c r="CW170" s="165">
        <f t="shared" si="199"/>
        <v>0</v>
      </c>
      <c r="CX170" s="186" t="b">
        <f>IFERROR(INDEX('Avtal för korttidsarbete'!R:R,MATCH(D170,'Avtal för korttidsarbete'!$G:$G,0)),TRUE)</f>
        <v>1</v>
      </c>
      <c r="CY170" s="165" t="str">
        <f>IF(CX170,"-",INDEX('Avtal för korttidsarbete'!$D:$D,MATCH(D170,'Avtal för korttidsarbete'!$G:$G,0)))</f>
        <v>-</v>
      </c>
      <c r="CZ170" s="131" t="b">
        <f>IFERROR(G170&gt;INDEX(Uppsägningar!E:E,MATCH(C170,Uppsägningar!C:C,0)),FALSE)</f>
        <v>0</v>
      </c>
    </row>
    <row r="171" spans="1:104" s="30" customFormat="1" x14ac:dyDescent="0.25">
      <c r="A171" s="19">
        <v>156</v>
      </c>
      <c r="B171" s="20"/>
      <c r="C171" s="189"/>
      <c r="D171" s="69"/>
      <c r="E171" s="171">
        <f>IFERROR(INDEX(Admin!$C$7:$C$10,MATCH(CY171,TblNivåValTExt,0)),0)</f>
        <v>0</v>
      </c>
      <c r="F171" s="1"/>
      <c r="G171" s="1"/>
      <c r="H171" s="90"/>
      <c r="I171" s="91"/>
      <c r="J171" s="91"/>
      <c r="K171" s="91"/>
      <c r="L171" s="91"/>
      <c r="M171" s="91"/>
      <c r="N171" s="91"/>
      <c r="O171" s="91"/>
      <c r="P171" s="91"/>
      <c r="Q171" s="91"/>
      <c r="R171" s="91"/>
      <c r="S171" s="91"/>
      <c r="T171" s="91"/>
      <c r="U171" s="91"/>
      <c r="V171" s="91"/>
      <c r="W171" s="225">
        <f t="shared" si="154"/>
        <v>0</v>
      </c>
      <c r="X171" s="134" t="str">
        <f t="shared" si="200"/>
        <v/>
      </c>
      <c r="Y171" s="92" t="b">
        <f t="shared" si="155"/>
        <v>0</v>
      </c>
      <c r="Z171" s="92" t="str">
        <f t="shared" si="201"/>
        <v/>
      </c>
      <c r="AA171" s="92" t="b">
        <f t="shared" si="202"/>
        <v>0</v>
      </c>
      <c r="AB171" s="92" t="str">
        <f t="shared" si="203"/>
        <v/>
      </c>
      <c r="AC171" s="13" t="b">
        <f t="shared" si="156"/>
        <v>0</v>
      </c>
      <c r="AD171" s="92" t="str">
        <f t="shared" si="204"/>
        <v/>
      </c>
      <c r="AE171" s="13" t="b">
        <f t="shared" si="205"/>
        <v>0</v>
      </c>
      <c r="AF171" s="92" t="str">
        <f t="shared" si="206"/>
        <v/>
      </c>
      <c r="AG171" s="13" t="b">
        <f t="shared" si="157"/>
        <v>0</v>
      </c>
      <c r="AH171" s="92" t="str">
        <f t="shared" si="207"/>
        <v/>
      </c>
      <c r="AI171" s="35" t="b">
        <f t="shared" si="158"/>
        <v>0</v>
      </c>
      <c r="AJ171" s="92" t="str">
        <f t="shared" si="208"/>
        <v/>
      </c>
      <c r="AK171" s="35" t="b">
        <f t="shared" si="159"/>
        <v>0</v>
      </c>
      <c r="AL171" s="92" t="str">
        <f t="shared" si="160"/>
        <v/>
      </c>
      <c r="AM171" s="35" t="b">
        <f t="shared" si="161"/>
        <v>0</v>
      </c>
      <c r="AN171" s="92" t="str">
        <f t="shared" si="162"/>
        <v/>
      </c>
      <c r="AO171" s="13" t="b">
        <f t="shared" si="163"/>
        <v>0</v>
      </c>
      <c r="AP171" s="92" t="str">
        <f t="shared" si="164"/>
        <v/>
      </c>
      <c r="AQ171" s="14">
        <f t="shared" si="165"/>
        <v>0</v>
      </c>
      <c r="AR171" s="14">
        <f t="shared" si="166"/>
        <v>0</v>
      </c>
      <c r="AS171" s="16">
        <f t="shared" si="221"/>
        <v>0</v>
      </c>
      <c r="AT171" s="16">
        <f t="shared" si="221"/>
        <v>0</v>
      </c>
      <c r="AU171" s="16">
        <f t="shared" si="221"/>
        <v>0</v>
      </c>
      <c r="AV171" s="16">
        <f t="shared" si="221"/>
        <v>0</v>
      </c>
      <c r="AW171" s="16">
        <f t="shared" si="221"/>
        <v>0</v>
      </c>
      <c r="AX171" s="16">
        <f t="shared" si="221"/>
        <v>0</v>
      </c>
      <c r="AY171" s="16">
        <f t="shared" si="221"/>
        <v>0</v>
      </c>
      <c r="AZ171" s="16"/>
      <c r="BA171" s="16"/>
      <c r="BB171" s="93">
        <f t="shared" si="209"/>
        <v>0</v>
      </c>
      <c r="BC171" s="93">
        <f t="shared" si="210"/>
        <v>0</v>
      </c>
      <c r="BD171" s="93">
        <f t="shared" si="211"/>
        <v>0</v>
      </c>
      <c r="BE171" s="158">
        <f t="shared" si="212"/>
        <v>0</v>
      </c>
      <c r="BF171" s="159">
        <f t="shared" si="213"/>
        <v>0</v>
      </c>
      <c r="BG171" s="159">
        <f t="shared" si="167"/>
        <v>0</v>
      </c>
      <c r="BH171" s="159">
        <f t="shared" si="168"/>
        <v>0</v>
      </c>
      <c r="BI171" s="159">
        <f t="shared" si="169"/>
        <v>0</v>
      </c>
      <c r="BJ171" s="159">
        <f t="shared" si="170"/>
        <v>0</v>
      </c>
      <c r="BK171" s="159">
        <f t="shared" si="171"/>
        <v>0</v>
      </c>
      <c r="BL171" s="159">
        <f t="shared" si="172"/>
        <v>0</v>
      </c>
      <c r="BM171" s="159">
        <f t="shared" si="220"/>
        <v>0</v>
      </c>
      <c r="BN171" s="159">
        <f t="shared" si="220"/>
        <v>0</v>
      </c>
      <c r="BO171" s="205" t="b">
        <f t="shared" si="173"/>
        <v>0</v>
      </c>
      <c r="BP171" s="214">
        <f t="shared" si="174"/>
        <v>0</v>
      </c>
      <c r="BQ171" s="160">
        <f t="shared" si="175"/>
        <v>0</v>
      </c>
      <c r="BR171" s="160">
        <f t="shared" si="176"/>
        <v>0</v>
      </c>
      <c r="BS171" s="160">
        <f t="shared" si="177"/>
        <v>0</v>
      </c>
      <c r="BT171" s="160">
        <f t="shared" si="178"/>
        <v>0</v>
      </c>
      <c r="BU171" s="160">
        <f t="shared" si="179"/>
        <v>0</v>
      </c>
      <c r="BV171" s="215">
        <f t="shared" si="180"/>
        <v>0</v>
      </c>
      <c r="BW171" s="217">
        <f t="shared" si="181"/>
        <v>0</v>
      </c>
      <c r="BX171" s="206">
        <f t="shared" si="182"/>
        <v>0</v>
      </c>
      <c r="BY171" s="206">
        <f t="shared" si="183"/>
        <v>0</v>
      </c>
      <c r="BZ171" s="206">
        <f t="shared" si="184"/>
        <v>0</v>
      </c>
      <c r="CA171" s="206">
        <f t="shared" si="185"/>
        <v>0</v>
      </c>
      <c r="CB171" s="206">
        <f t="shared" si="186"/>
        <v>0</v>
      </c>
      <c r="CC171" s="218">
        <f t="shared" si="187"/>
        <v>0</v>
      </c>
      <c r="CD171" s="216" t="e">
        <f t="shared" si="188"/>
        <v>#VALUE!</v>
      </c>
      <c r="CE171" s="94" t="e">
        <f t="shared" si="189"/>
        <v>#VALUE!</v>
      </c>
      <c r="CF171" s="94" t="e">
        <f t="shared" si="190"/>
        <v>#VALUE!</v>
      </c>
      <c r="CG171" s="95" t="e">
        <f t="shared" si="191"/>
        <v>#VALUE!</v>
      </c>
      <c r="CH171" s="95" t="e">
        <f t="shared" si="214"/>
        <v>#VALUE!</v>
      </c>
      <c r="CI171" s="95" t="b">
        <f t="shared" si="218"/>
        <v>0</v>
      </c>
      <c r="CJ171" s="76" t="str">
        <f t="shared" si="192"/>
        <v/>
      </c>
      <c r="CK171" s="94" t="e" cm="1">
        <f t="array" aca="1" ref="CK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CL171" s="94" t="str">
        <f t="shared" si="193"/>
        <v/>
      </c>
      <c r="CM171" s="96" t="b">
        <f t="shared" si="194"/>
        <v>0</v>
      </c>
      <c r="CN171" s="130" t="b">
        <f>IFERROR(MATCH(D171,'Avtal för korttidsarbete'!$G$13:$G$1012,0),TRUE)</f>
        <v>1</v>
      </c>
      <c r="CO171" s="130" t="b">
        <f t="shared" si="195"/>
        <v>0</v>
      </c>
      <c r="CP171" s="131" t="str" cm="1">
        <f t="array" ref="CP171">IF(CN171=TRUE,"x",INDEX('Avtal för korttidsarbete'!$E$13:$E$1012,$CN171))</f>
        <v>x</v>
      </c>
      <c r="CQ171" s="131" t="str" cm="1">
        <f t="array" ref="CQ171">IF(CN171=TRUE,"x",INDEX('Avtal för korttidsarbete'!$F$13:$F$1012,$CN171))</f>
        <v>x</v>
      </c>
      <c r="CR171" s="130" t="b">
        <f t="shared" si="196"/>
        <v>0</v>
      </c>
      <c r="CS171" s="165">
        <f t="shared" si="215"/>
        <v>0</v>
      </c>
      <c r="CT171" s="165">
        <f t="shared" si="216"/>
        <v>0</v>
      </c>
      <c r="CU171" s="130" t="b">
        <f t="shared" si="197"/>
        <v>0</v>
      </c>
      <c r="CV171" s="131">
        <f t="shared" si="198"/>
        <v>0</v>
      </c>
      <c r="CW171" s="165">
        <f t="shared" si="199"/>
        <v>0</v>
      </c>
      <c r="CX171" s="186" t="b">
        <f>IFERROR(INDEX('Avtal för korttidsarbete'!R:R,MATCH(D171,'Avtal för korttidsarbete'!$G:$G,0)),TRUE)</f>
        <v>1</v>
      </c>
      <c r="CY171" s="165" t="str">
        <f>IF(CX171,"-",INDEX('Avtal för korttidsarbete'!$D:$D,MATCH(D171,'Avtal för korttidsarbete'!$G:$G,0)))</f>
        <v>-</v>
      </c>
      <c r="CZ171" s="131" t="b">
        <f>IFERROR(G171&gt;INDEX(Uppsägningar!E:E,MATCH(C171,Uppsägningar!C:C,0)),FALSE)</f>
        <v>0</v>
      </c>
    </row>
    <row r="172" spans="1:104" s="30" customFormat="1" x14ac:dyDescent="0.25">
      <c r="A172" s="19">
        <v>157</v>
      </c>
      <c r="B172" s="20"/>
      <c r="C172" s="189"/>
      <c r="D172" s="69"/>
      <c r="E172" s="171">
        <f>IFERROR(INDEX(Admin!$C$7:$C$10,MATCH(CY172,TblNivåValTExt,0)),0)</f>
        <v>0</v>
      </c>
      <c r="F172" s="1"/>
      <c r="G172" s="1"/>
      <c r="H172" s="90"/>
      <c r="I172" s="91"/>
      <c r="J172" s="91"/>
      <c r="K172" s="91"/>
      <c r="L172" s="91"/>
      <c r="M172" s="91"/>
      <c r="N172" s="91"/>
      <c r="O172" s="91"/>
      <c r="P172" s="91"/>
      <c r="Q172" s="91"/>
      <c r="R172" s="91"/>
      <c r="S172" s="91"/>
      <c r="T172" s="91"/>
      <c r="U172" s="91"/>
      <c r="V172" s="91"/>
      <c r="W172" s="225">
        <f t="shared" si="154"/>
        <v>0</v>
      </c>
      <c r="X172" s="134" t="str">
        <f t="shared" si="200"/>
        <v/>
      </c>
      <c r="Y172" s="92" t="b">
        <f t="shared" si="155"/>
        <v>0</v>
      </c>
      <c r="Z172" s="92" t="str">
        <f t="shared" si="201"/>
        <v/>
      </c>
      <c r="AA172" s="92" t="b">
        <f t="shared" si="202"/>
        <v>0</v>
      </c>
      <c r="AB172" s="92" t="str">
        <f t="shared" si="203"/>
        <v/>
      </c>
      <c r="AC172" s="13" t="b">
        <f t="shared" si="156"/>
        <v>0</v>
      </c>
      <c r="AD172" s="92" t="str">
        <f t="shared" si="204"/>
        <v/>
      </c>
      <c r="AE172" s="13" t="b">
        <f t="shared" si="205"/>
        <v>0</v>
      </c>
      <c r="AF172" s="92" t="str">
        <f t="shared" si="206"/>
        <v/>
      </c>
      <c r="AG172" s="13" t="b">
        <f t="shared" si="157"/>
        <v>0</v>
      </c>
      <c r="AH172" s="92" t="str">
        <f t="shared" si="207"/>
        <v/>
      </c>
      <c r="AI172" s="35" t="b">
        <f t="shared" si="158"/>
        <v>0</v>
      </c>
      <c r="AJ172" s="92" t="str">
        <f t="shared" si="208"/>
        <v/>
      </c>
      <c r="AK172" s="35" t="b">
        <f t="shared" si="159"/>
        <v>0</v>
      </c>
      <c r="AL172" s="92" t="str">
        <f t="shared" si="160"/>
        <v/>
      </c>
      <c r="AM172" s="35" t="b">
        <f t="shared" si="161"/>
        <v>0</v>
      </c>
      <c r="AN172" s="92" t="str">
        <f t="shared" si="162"/>
        <v/>
      </c>
      <c r="AO172" s="13" t="b">
        <f t="shared" si="163"/>
        <v>0</v>
      </c>
      <c r="AP172" s="92" t="str">
        <f t="shared" si="164"/>
        <v/>
      </c>
      <c r="AQ172" s="14">
        <f t="shared" si="165"/>
        <v>0</v>
      </c>
      <c r="AR172" s="14">
        <f t="shared" si="166"/>
        <v>0</v>
      </c>
      <c r="AS172" s="16">
        <f t="shared" si="221"/>
        <v>0</v>
      </c>
      <c r="AT172" s="16">
        <f t="shared" si="221"/>
        <v>0</v>
      </c>
      <c r="AU172" s="16">
        <f t="shared" si="221"/>
        <v>0</v>
      </c>
      <c r="AV172" s="16">
        <f t="shared" si="221"/>
        <v>0</v>
      </c>
      <c r="AW172" s="16">
        <f t="shared" si="221"/>
        <v>0</v>
      </c>
      <c r="AX172" s="16">
        <f t="shared" si="221"/>
        <v>0</v>
      </c>
      <c r="AY172" s="16">
        <f t="shared" si="221"/>
        <v>0</v>
      </c>
      <c r="AZ172" s="16"/>
      <c r="BA172" s="16"/>
      <c r="BB172" s="93">
        <f t="shared" si="209"/>
        <v>0</v>
      </c>
      <c r="BC172" s="93">
        <f t="shared" si="210"/>
        <v>0</v>
      </c>
      <c r="BD172" s="93">
        <f t="shared" si="211"/>
        <v>0</v>
      </c>
      <c r="BE172" s="158">
        <f t="shared" si="212"/>
        <v>0</v>
      </c>
      <c r="BF172" s="159">
        <f t="shared" si="213"/>
        <v>0</v>
      </c>
      <c r="BG172" s="159">
        <f t="shared" si="167"/>
        <v>0</v>
      </c>
      <c r="BH172" s="159">
        <f t="shared" si="168"/>
        <v>0</v>
      </c>
      <c r="BI172" s="159">
        <f t="shared" si="169"/>
        <v>0</v>
      </c>
      <c r="BJ172" s="159">
        <f t="shared" si="170"/>
        <v>0</v>
      </c>
      <c r="BK172" s="159">
        <f t="shared" si="171"/>
        <v>0</v>
      </c>
      <c r="BL172" s="159">
        <f t="shared" si="172"/>
        <v>0</v>
      </c>
      <c r="BM172" s="159">
        <f t="shared" si="220"/>
        <v>0</v>
      </c>
      <c r="BN172" s="159">
        <f t="shared" si="220"/>
        <v>0</v>
      </c>
      <c r="BO172" s="205" t="b">
        <f t="shared" si="173"/>
        <v>0</v>
      </c>
      <c r="BP172" s="214">
        <f t="shared" si="174"/>
        <v>0</v>
      </c>
      <c r="BQ172" s="160">
        <f t="shared" si="175"/>
        <v>0</v>
      </c>
      <c r="BR172" s="160">
        <f t="shared" si="176"/>
        <v>0</v>
      </c>
      <c r="BS172" s="160">
        <f t="shared" si="177"/>
        <v>0</v>
      </c>
      <c r="BT172" s="160">
        <f t="shared" si="178"/>
        <v>0</v>
      </c>
      <c r="BU172" s="160">
        <f t="shared" si="179"/>
        <v>0</v>
      </c>
      <c r="BV172" s="215">
        <f t="shared" si="180"/>
        <v>0</v>
      </c>
      <c r="BW172" s="217">
        <f t="shared" si="181"/>
        <v>0</v>
      </c>
      <c r="BX172" s="206">
        <f t="shared" si="182"/>
        <v>0</v>
      </c>
      <c r="BY172" s="206">
        <f t="shared" si="183"/>
        <v>0</v>
      </c>
      <c r="BZ172" s="206">
        <f t="shared" si="184"/>
        <v>0</v>
      </c>
      <c r="CA172" s="206">
        <f t="shared" si="185"/>
        <v>0</v>
      </c>
      <c r="CB172" s="206">
        <f t="shared" si="186"/>
        <v>0</v>
      </c>
      <c r="CC172" s="218">
        <f t="shared" si="187"/>
        <v>0</v>
      </c>
      <c r="CD172" s="216" t="e">
        <f t="shared" si="188"/>
        <v>#VALUE!</v>
      </c>
      <c r="CE172" s="94" t="e">
        <f t="shared" si="189"/>
        <v>#VALUE!</v>
      </c>
      <c r="CF172" s="94" t="e">
        <f t="shared" si="190"/>
        <v>#VALUE!</v>
      </c>
      <c r="CG172" s="95" t="e">
        <f t="shared" si="191"/>
        <v>#VALUE!</v>
      </c>
      <c r="CH172" s="95" t="e">
        <f t="shared" si="214"/>
        <v>#VALUE!</v>
      </c>
      <c r="CI172" s="95" t="b">
        <f t="shared" si="218"/>
        <v>0</v>
      </c>
      <c r="CJ172" s="76" t="str">
        <f t="shared" si="192"/>
        <v/>
      </c>
      <c r="CK172" s="94" t="e" cm="1">
        <f t="array" aca="1" ref="CK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CL172" s="94" t="str">
        <f t="shared" si="193"/>
        <v/>
      </c>
      <c r="CM172" s="96" t="b">
        <f t="shared" si="194"/>
        <v>0</v>
      </c>
      <c r="CN172" s="130" t="b">
        <f>IFERROR(MATCH(D172,'Avtal för korttidsarbete'!$G$13:$G$1012,0),TRUE)</f>
        <v>1</v>
      </c>
      <c r="CO172" s="130" t="b">
        <f t="shared" si="195"/>
        <v>0</v>
      </c>
      <c r="CP172" s="131" t="str" cm="1">
        <f t="array" ref="CP172">IF(CN172=TRUE,"x",INDEX('Avtal för korttidsarbete'!$E$13:$E$1012,$CN172))</f>
        <v>x</v>
      </c>
      <c r="CQ172" s="131" t="str" cm="1">
        <f t="array" ref="CQ172">IF(CN172=TRUE,"x",INDEX('Avtal för korttidsarbete'!$F$13:$F$1012,$CN172))</f>
        <v>x</v>
      </c>
      <c r="CR172" s="130" t="b">
        <f t="shared" si="196"/>
        <v>0</v>
      </c>
      <c r="CS172" s="165">
        <f t="shared" si="215"/>
        <v>0</v>
      </c>
      <c r="CT172" s="165">
        <f t="shared" si="216"/>
        <v>0</v>
      </c>
      <c r="CU172" s="130" t="b">
        <f t="shared" si="197"/>
        <v>0</v>
      </c>
      <c r="CV172" s="131">
        <f t="shared" si="198"/>
        <v>0</v>
      </c>
      <c r="CW172" s="165">
        <f t="shared" si="199"/>
        <v>0</v>
      </c>
      <c r="CX172" s="186" t="b">
        <f>IFERROR(INDEX('Avtal för korttidsarbete'!R:R,MATCH(D172,'Avtal för korttidsarbete'!$G:$G,0)),TRUE)</f>
        <v>1</v>
      </c>
      <c r="CY172" s="165" t="str">
        <f>IF(CX172,"-",INDEX('Avtal för korttidsarbete'!$D:$D,MATCH(D172,'Avtal för korttidsarbete'!$G:$G,0)))</f>
        <v>-</v>
      </c>
      <c r="CZ172" s="131" t="b">
        <f>IFERROR(G172&gt;INDEX(Uppsägningar!E:E,MATCH(C172,Uppsägningar!C:C,0)),FALSE)</f>
        <v>0</v>
      </c>
    </row>
    <row r="173" spans="1:104" s="30" customFormat="1" x14ac:dyDescent="0.25">
      <c r="A173" s="19">
        <v>158</v>
      </c>
      <c r="B173" s="20"/>
      <c r="C173" s="189"/>
      <c r="D173" s="69"/>
      <c r="E173" s="171">
        <f>IFERROR(INDEX(Admin!$C$7:$C$10,MATCH(CY173,TblNivåValTExt,0)),0)</f>
        <v>0</v>
      </c>
      <c r="F173" s="1"/>
      <c r="G173" s="1"/>
      <c r="H173" s="90"/>
      <c r="I173" s="91"/>
      <c r="J173" s="91"/>
      <c r="K173" s="91"/>
      <c r="L173" s="91"/>
      <c r="M173" s="91"/>
      <c r="N173" s="91"/>
      <c r="O173" s="91"/>
      <c r="P173" s="91"/>
      <c r="Q173" s="91"/>
      <c r="R173" s="91"/>
      <c r="S173" s="91"/>
      <c r="T173" s="91"/>
      <c r="U173" s="91"/>
      <c r="V173" s="91"/>
      <c r="W173" s="225">
        <f t="shared" si="154"/>
        <v>0</v>
      </c>
      <c r="X173" s="134" t="str">
        <f t="shared" si="200"/>
        <v/>
      </c>
      <c r="Y173" s="92" t="b">
        <f t="shared" si="155"/>
        <v>0</v>
      </c>
      <c r="Z173" s="92" t="str">
        <f t="shared" si="201"/>
        <v/>
      </c>
      <c r="AA173" s="92" t="b">
        <f t="shared" si="202"/>
        <v>0</v>
      </c>
      <c r="AB173" s="92" t="str">
        <f t="shared" si="203"/>
        <v/>
      </c>
      <c r="AC173" s="13" t="b">
        <f t="shared" si="156"/>
        <v>0</v>
      </c>
      <c r="AD173" s="92" t="str">
        <f t="shared" si="204"/>
        <v/>
      </c>
      <c r="AE173" s="13" t="b">
        <f t="shared" si="205"/>
        <v>0</v>
      </c>
      <c r="AF173" s="92" t="str">
        <f t="shared" si="206"/>
        <v/>
      </c>
      <c r="AG173" s="13" t="b">
        <f t="shared" si="157"/>
        <v>0</v>
      </c>
      <c r="AH173" s="92" t="str">
        <f t="shared" si="207"/>
        <v/>
      </c>
      <c r="AI173" s="35" t="b">
        <f t="shared" si="158"/>
        <v>0</v>
      </c>
      <c r="AJ173" s="92" t="str">
        <f t="shared" si="208"/>
        <v/>
      </c>
      <c r="AK173" s="35" t="b">
        <f t="shared" si="159"/>
        <v>0</v>
      </c>
      <c r="AL173" s="92" t="str">
        <f t="shared" si="160"/>
        <v/>
      </c>
      <c r="AM173" s="35" t="b">
        <f t="shared" si="161"/>
        <v>0</v>
      </c>
      <c r="AN173" s="92" t="str">
        <f t="shared" si="162"/>
        <v/>
      </c>
      <c r="AO173" s="13" t="b">
        <f t="shared" si="163"/>
        <v>0</v>
      </c>
      <c r="AP173" s="92" t="str">
        <f t="shared" si="164"/>
        <v/>
      </c>
      <c r="AQ173" s="14">
        <f t="shared" si="165"/>
        <v>0</v>
      </c>
      <c r="AR173" s="14">
        <f t="shared" si="166"/>
        <v>0</v>
      </c>
      <c r="AS173" s="16">
        <f t="shared" si="221"/>
        <v>0</v>
      </c>
      <c r="AT173" s="16">
        <f t="shared" si="221"/>
        <v>0</v>
      </c>
      <c r="AU173" s="16">
        <f t="shared" si="221"/>
        <v>0</v>
      </c>
      <c r="AV173" s="16">
        <f t="shared" si="221"/>
        <v>0</v>
      </c>
      <c r="AW173" s="16">
        <f t="shared" si="221"/>
        <v>0</v>
      </c>
      <c r="AX173" s="16">
        <f t="shared" si="221"/>
        <v>0</v>
      </c>
      <c r="AY173" s="16">
        <f t="shared" si="221"/>
        <v>0</v>
      </c>
      <c r="AZ173" s="16"/>
      <c r="BA173" s="16"/>
      <c r="BB173" s="93">
        <f t="shared" si="209"/>
        <v>0</v>
      </c>
      <c r="BC173" s="93">
        <f t="shared" si="210"/>
        <v>0</v>
      </c>
      <c r="BD173" s="93">
        <f t="shared" si="211"/>
        <v>0</v>
      </c>
      <c r="BE173" s="158">
        <f t="shared" si="212"/>
        <v>0</v>
      </c>
      <c r="BF173" s="159">
        <f t="shared" si="213"/>
        <v>0</v>
      </c>
      <c r="BG173" s="159">
        <f t="shared" si="167"/>
        <v>0</v>
      </c>
      <c r="BH173" s="159">
        <f t="shared" si="168"/>
        <v>0</v>
      </c>
      <c r="BI173" s="159">
        <f t="shared" si="169"/>
        <v>0</v>
      </c>
      <c r="BJ173" s="159">
        <f t="shared" si="170"/>
        <v>0</v>
      </c>
      <c r="BK173" s="159">
        <f t="shared" si="171"/>
        <v>0</v>
      </c>
      <c r="BL173" s="159">
        <f t="shared" si="172"/>
        <v>0</v>
      </c>
      <c r="BM173" s="159">
        <f t="shared" si="220"/>
        <v>0</v>
      </c>
      <c r="BN173" s="159">
        <f t="shared" si="220"/>
        <v>0</v>
      </c>
      <c r="BO173" s="205" t="b">
        <f t="shared" si="173"/>
        <v>0</v>
      </c>
      <c r="BP173" s="214">
        <f t="shared" si="174"/>
        <v>0</v>
      </c>
      <c r="BQ173" s="160">
        <f t="shared" si="175"/>
        <v>0</v>
      </c>
      <c r="BR173" s="160">
        <f t="shared" si="176"/>
        <v>0</v>
      </c>
      <c r="BS173" s="160">
        <f t="shared" si="177"/>
        <v>0</v>
      </c>
      <c r="BT173" s="160">
        <f t="shared" si="178"/>
        <v>0</v>
      </c>
      <c r="BU173" s="160">
        <f t="shared" si="179"/>
        <v>0</v>
      </c>
      <c r="BV173" s="215">
        <f t="shared" si="180"/>
        <v>0</v>
      </c>
      <c r="BW173" s="217">
        <f t="shared" si="181"/>
        <v>0</v>
      </c>
      <c r="BX173" s="206">
        <f t="shared" si="182"/>
        <v>0</v>
      </c>
      <c r="BY173" s="206">
        <f t="shared" si="183"/>
        <v>0</v>
      </c>
      <c r="BZ173" s="206">
        <f t="shared" si="184"/>
        <v>0</v>
      </c>
      <c r="CA173" s="206">
        <f t="shared" si="185"/>
        <v>0</v>
      </c>
      <c r="CB173" s="206">
        <f t="shared" si="186"/>
        <v>0</v>
      </c>
      <c r="CC173" s="218">
        <f t="shared" si="187"/>
        <v>0</v>
      </c>
      <c r="CD173" s="216" t="e">
        <f t="shared" si="188"/>
        <v>#VALUE!</v>
      </c>
      <c r="CE173" s="94" t="e">
        <f t="shared" si="189"/>
        <v>#VALUE!</v>
      </c>
      <c r="CF173" s="94" t="e">
        <f t="shared" si="190"/>
        <v>#VALUE!</v>
      </c>
      <c r="CG173" s="95" t="e">
        <f t="shared" si="191"/>
        <v>#VALUE!</v>
      </c>
      <c r="CH173" s="95" t="e">
        <f t="shared" si="214"/>
        <v>#VALUE!</v>
      </c>
      <c r="CI173" s="95" t="b">
        <f t="shared" si="218"/>
        <v>0</v>
      </c>
      <c r="CJ173" s="76" t="str">
        <f t="shared" si="192"/>
        <v/>
      </c>
      <c r="CK173" s="94" t="e" cm="1">
        <f t="array" aca="1" ref="CK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CL173" s="94" t="str">
        <f t="shared" si="193"/>
        <v/>
      </c>
      <c r="CM173" s="96" t="b">
        <f t="shared" si="194"/>
        <v>0</v>
      </c>
      <c r="CN173" s="130" t="b">
        <f>IFERROR(MATCH(D173,'Avtal för korttidsarbete'!$G$13:$G$1012,0),TRUE)</f>
        <v>1</v>
      </c>
      <c r="CO173" s="130" t="b">
        <f t="shared" si="195"/>
        <v>0</v>
      </c>
      <c r="CP173" s="131" t="str" cm="1">
        <f t="array" ref="CP173">IF(CN173=TRUE,"x",INDEX('Avtal för korttidsarbete'!$E$13:$E$1012,$CN173))</f>
        <v>x</v>
      </c>
      <c r="CQ173" s="131" t="str" cm="1">
        <f t="array" ref="CQ173">IF(CN173=TRUE,"x",INDEX('Avtal för korttidsarbete'!$F$13:$F$1012,$CN173))</f>
        <v>x</v>
      </c>
      <c r="CR173" s="130" t="b">
        <f t="shared" si="196"/>
        <v>0</v>
      </c>
      <c r="CS173" s="165">
        <f t="shared" si="215"/>
        <v>0</v>
      </c>
      <c r="CT173" s="165">
        <f t="shared" si="216"/>
        <v>0</v>
      </c>
      <c r="CU173" s="130" t="b">
        <f t="shared" si="197"/>
        <v>0</v>
      </c>
      <c r="CV173" s="131">
        <f t="shared" si="198"/>
        <v>0</v>
      </c>
      <c r="CW173" s="165">
        <f t="shared" si="199"/>
        <v>0</v>
      </c>
      <c r="CX173" s="186" t="b">
        <f>IFERROR(INDEX('Avtal för korttidsarbete'!R:R,MATCH(D173,'Avtal för korttidsarbete'!$G:$G,0)),TRUE)</f>
        <v>1</v>
      </c>
      <c r="CY173" s="165" t="str">
        <f>IF(CX173,"-",INDEX('Avtal för korttidsarbete'!$D:$D,MATCH(D173,'Avtal för korttidsarbete'!$G:$G,0)))</f>
        <v>-</v>
      </c>
      <c r="CZ173" s="131" t="b">
        <f>IFERROR(G173&gt;INDEX(Uppsägningar!E:E,MATCH(C173,Uppsägningar!C:C,0)),FALSE)</f>
        <v>0</v>
      </c>
    </row>
    <row r="174" spans="1:104" s="30" customFormat="1" x14ac:dyDescent="0.25">
      <c r="A174" s="19">
        <v>159</v>
      </c>
      <c r="B174" s="20"/>
      <c r="C174" s="189"/>
      <c r="D174" s="69"/>
      <c r="E174" s="171">
        <f>IFERROR(INDEX(Admin!$C$7:$C$10,MATCH(CY174,TblNivåValTExt,0)),0)</f>
        <v>0</v>
      </c>
      <c r="F174" s="1"/>
      <c r="G174" s="1"/>
      <c r="H174" s="90"/>
      <c r="I174" s="91"/>
      <c r="J174" s="91"/>
      <c r="K174" s="91"/>
      <c r="L174" s="91"/>
      <c r="M174" s="91"/>
      <c r="N174" s="91"/>
      <c r="O174" s="91"/>
      <c r="P174" s="91"/>
      <c r="Q174" s="91"/>
      <c r="R174" s="91"/>
      <c r="S174" s="91"/>
      <c r="T174" s="91"/>
      <c r="U174" s="91"/>
      <c r="V174" s="91"/>
      <c r="W174" s="225">
        <f t="shared" si="154"/>
        <v>0</v>
      </c>
      <c r="X174" s="134" t="str">
        <f t="shared" si="200"/>
        <v/>
      </c>
      <c r="Y174" s="92" t="b">
        <f t="shared" si="155"/>
        <v>0</v>
      </c>
      <c r="Z174" s="92" t="str">
        <f t="shared" si="201"/>
        <v/>
      </c>
      <c r="AA174" s="92" t="b">
        <f t="shared" si="202"/>
        <v>0</v>
      </c>
      <c r="AB174" s="92" t="str">
        <f t="shared" si="203"/>
        <v/>
      </c>
      <c r="AC174" s="13" t="b">
        <f t="shared" si="156"/>
        <v>0</v>
      </c>
      <c r="AD174" s="92" t="str">
        <f t="shared" si="204"/>
        <v/>
      </c>
      <c r="AE174" s="13" t="b">
        <f t="shared" si="205"/>
        <v>0</v>
      </c>
      <c r="AF174" s="92" t="str">
        <f t="shared" si="206"/>
        <v/>
      </c>
      <c r="AG174" s="13" t="b">
        <f t="shared" si="157"/>
        <v>0</v>
      </c>
      <c r="AH174" s="92" t="str">
        <f t="shared" si="207"/>
        <v/>
      </c>
      <c r="AI174" s="35" t="b">
        <f t="shared" si="158"/>
        <v>0</v>
      </c>
      <c r="AJ174" s="92" t="str">
        <f t="shared" si="208"/>
        <v/>
      </c>
      <c r="AK174" s="35" t="b">
        <f t="shared" si="159"/>
        <v>0</v>
      </c>
      <c r="AL174" s="92" t="str">
        <f t="shared" si="160"/>
        <v/>
      </c>
      <c r="AM174" s="35" t="b">
        <f t="shared" si="161"/>
        <v>0</v>
      </c>
      <c r="AN174" s="92" t="str">
        <f t="shared" si="162"/>
        <v/>
      </c>
      <c r="AO174" s="13" t="b">
        <f t="shared" si="163"/>
        <v>0</v>
      </c>
      <c r="AP174" s="92" t="str">
        <f t="shared" si="164"/>
        <v/>
      </c>
      <c r="AQ174" s="14">
        <f t="shared" si="165"/>
        <v>0</v>
      </c>
      <c r="AR174" s="14">
        <f t="shared" si="166"/>
        <v>0</v>
      </c>
      <c r="AS174" s="16">
        <f t="shared" si="221"/>
        <v>0</v>
      </c>
      <c r="AT174" s="16">
        <f t="shared" si="221"/>
        <v>0</v>
      </c>
      <c r="AU174" s="16">
        <f t="shared" si="221"/>
        <v>0</v>
      </c>
      <c r="AV174" s="16">
        <f t="shared" si="221"/>
        <v>0</v>
      </c>
      <c r="AW174" s="16">
        <f t="shared" si="221"/>
        <v>0</v>
      </c>
      <c r="AX174" s="16">
        <f t="shared" si="221"/>
        <v>0</v>
      </c>
      <c r="AY174" s="16">
        <f t="shared" si="221"/>
        <v>0</v>
      </c>
      <c r="AZ174" s="16"/>
      <c r="BA174" s="16"/>
      <c r="BB174" s="93">
        <f t="shared" si="209"/>
        <v>0</v>
      </c>
      <c r="BC174" s="93">
        <f t="shared" si="210"/>
        <v>0</v>
      </c>
      <c r="BD174" s="93">
        <f t="shared" si="211"/>
        <v>0</v>
      </c>
      <c r="BE174" s="158">
        <f t="shared" si="212"/>
        <v>0</v>
      </c>
      <c r="BF174" s="159">
        <f t="shared" si="213"/>
        <v>0</v>
      </c>
      <c r="BG174" s="159">
        <f t="shared" si="167"/>
        <v>0</v>
      </c>
      <c r="BH174" s="159">
        <f t="shared" si="168"/>
        <v>0</v>
      </c>
      <c r="BI174" s="159">
        <f t="shared" si="169"/>
        <v>0</v>
      </c>
      <c r="BJ174" s="159">
        <f t="shared" si="170"/>
        <v>0</v>
      </c>
      <c r="BK174" s="159">
        <f t="shared" si="171"/>
        <v>0</v>
      </c>
      <c r="BL174" s="159">
        <f t="shared" si="172"/>
        <v>0</v>
      </c>
      <c r="BM174" s="159">
        <f t="shared" si="220"/>
        <v>0</v>
      </c>
      <c r="BN174" s="159">
        <f t="shared" si="220"/>
        <v>0</v>
      </c>
      <c r="BO174" s="205" t="b">
        <f t="shared" si="173"/>
        <v>0</v>
      </c>
      <c r="BP174" s="214">
        <f t="shared" si="174"/>
        <v>0</v>
      </c>
      <c r="BQ174" s="160">
        <f t="shared" si="175"/>
        <v>0</v>
      </c>
      <c r="BR174" s="160">
        <f t="shared" si="176"/>
        <v>0</v>
      </c>
      <c r="BS174" s="160">
        <f t="shared" si="177"/>
        <v>0</v>
      </c>
      <c r="BT174" s="160">
        <f t="shared" si="178"/>
        <v>0</v>
      </c>
      <c r="BU174" s="160">
        <f t="shared" si="179"/>
        <v>0</v>
      </c>
      <c r="BV174" s="215">
        <f t="shared" si="180"/>
        <v>0</v>
      </c>
      <c r="BW174" s="217">
        <f t="shared" si="181"/>
        <v>0</v>
      </c>
      <c r="BX174" s="206">
        <f t="shared" si="182"/>
        <v>0</v>
      </c>
      <c r="BY174" s="206">
        <f t="shared" si="183"/>
        <v>0</v>
      </c>
      <c r="BZ174" s="206">
        <f t="shared" si="184"/>
        <v>0</v>
      </c>
      <c r="CA174" s="206">
        <f t="shared" si="185"/>
        <v>0</v>
      </c>
      <c r="CB174" s="206">
        <f t="shared" si="186"/>
        <v>0</v>
      </c>
      <c r="CC174" s="218">
        <f t="shared" si="187"/>
        <v>0</v>
      </c>
      <c r="CD174" s="216" t="e">
        <f t="shared" si="188"/>
        <v>#VALUE!</v>
      </c>
      <c r="CE174" s="94" t="e">
        <f t="shared" si="189"/>
        <v>#VALUE!</v>
      </c>
      <c r="CF174" s="94" t="e">
        <f t="shared" si="190"/>
        <v>#VALUE!</v>
      </c>
      <c r="CG174" s="95" t="e">
        <f t="shared" si="191"/>
        <v>#VALUE!</v>
      </c>
      <c r="CH174" s="95" t="e">
        <f t="shared" si="214"/>
        <v>#VALUE!</v>
      </c>
      <c r="CI174" s="95" t="b">
        <f t="shared" si="218"/>
        <v>0</v>
      </c>
      <c r="CJ174" s="76" t="str">
        <f t="shared" si="192"/>
        <v/>
      </c>
      <c r="CK174" s="94" t="e" cm="1">
        <f t="array" aca="1" ref="CK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CL174" s="94" t="str">
        <f t="shared" si="193"/>
        <v/>
      </c>
      <c r="CM174" s="96" t="b">
        <f t="shared" si="194"/>
        <v>0</v>
      </c>
      <c r="CN174" s="130" t="b">
        <f>IFERROR(MATCH(D174,'Avtal för korttidsarbete'!$G$13:$G$1012,0),TRUE)</f>
        <v>1</v>
      </c>
      <c r="CO174" s="130" t="b">
        <f t="shared" si="195"/>
        <v>0</v>
      </c>
      <c r="CP174" s="131" t="str" cm="1">
        <f t="array" ref="CP174">IF(CN174=TRUE,"x",INDEX('Avtal för korttidsarbete'!$E$13:$E$1012,$CN174))</f>
        <v>x</v>
      </c>
      <c r="CQ174" s="131" t="str" cm="1">
        <f t="array" ref="CQ174">IF(CN174=TRUE,"x",INDEX('Avtal för korttidsarbete'!$F$13:$F$1012,$CN174))</f>
        <v>x</v>
      </c>
      <c r="CR174" s="130" t="b">
        <f t="shared" si="196"/>
        <v>0</v>
      </c>
      <c r="CS174" s="165">
        <f t="shared" si="215"/>
        <v>0</v>
      </c>
      <c r="CT174" s="165">
        <f t="shared" si="216"/>
        <v>0</v>
      </c>
      <c r="CU174" s="130" t="b">
        <f t="shared" si="197"/>
        <v>0</v>
      </c>
      <c r="CV174" s="131">
        <f t="shared" si="198"/>
        <v>0</v>
      </c>
      <c r="CW174" s="165">
        <f t="shared" si="199"/>
        <v>0</v>
      </c>
      <c r="CX174" s="186" t="b">
        <f>IFERROR(INDEX('Avtal för korttidsarbete'!R:R,MATCH(D174,'Avtal för korttidsarbete'!$G:$G,0)),TRUE)</f>
        <v>1</v>
      </c>
      <c r="CY174" s="165" t="str">
        <f>IF(CX174,"-",INDEX('Avtal för korttidsarbete'!$D:$D,MATCH(D174,'Avtal för korttidsarbete'!$G:$G,0)))</f>
        <v>-</v>
      </c>
      <c r="CZ174" s="131" t="b">
        <f>IFERROR(G174&gt;INDEX(Uppsägningar!E:E,MATCH(C174,Uppsägningar!C:C,0)),FALSE)</f>
        <v>0</v>
      </c>
    </row>
    <row r="175" spans="1:104" s="30" customFormat="1" x14ac:dyDescent="0.25">
      <c r="A175" s="19">
        <v>160</v>
      </c>
      <c r="B175" s="20"/>
      <c r="C175" s="189"/>
      <c r="D175" s="69"/>
      <c r="E175" s="171">
        <f>IFERROR(INDEX(Admin!$C$7:$C$10,MATCH(CY175,TblNivåValTExt,0)),0)</f>
        <v>0</v>
      </c>
      <c r="F175" s="1"/>
      <c r="G175" s="1"/>
      <c r="H175" s="90"/>
      <c r="I175" s="91"/>
      <c r="J175" s="91"/>
      <c r="K175" s="91"/>
      <c r="L175" s="91"/>
      <c r="M175" s="91"/>
      <c r="N175" s="91"/>
      <c r="O175" s="91"/>
      <c r="P175" s="91"/>
      <c r="Q175" s="91"/>
      <c r="R175" s="91"/>
      <c r="S175" s="91"/>
      <c r="T175" s="91"/>
      <c r="U175" s="91"/>
      <c r="V175" s="91"/>
      <c r="W175" s="225">
        <f t="shared" si="154"/>
        <v>0</v>
      </c>
      <c r="X175" s="134" t="str">
        <f t="shared" si="200"/>
        <v/>
      </c>
      <c r="Y175" s="92" t="b">
        <f t="shared" si="155"/>
        <v>0</v>
      </c>
      <c r="Z175" s="92" t="str">
        <f t="shared" si="201"/>
        <v/>
      </c>
      <c r="AA175" s="92" t="b">
        <f t="shared" si="202"/>
        <v>0</v>
      </c>
      <c r="AB175" s="92" t="str">
        <f t="shared" si="203"/>
        <v/>
      </c>
      <c r="AC175" s="13" t="b">
        <f t="shared" si="156"/>
        <v>0</v>
      </c>
      <c r="AD175" s="92" t="str">
        <f t="shared" si="204"/>
        <v/>
      </c>
      <c r="AE175" s="13" t="b">
        <f t="shared" si="205"/>
        <v>0</v>
      </c>
      <c r="AF175" s="92" t="str">
        <f t="shared" si="206"/>
        <v/>
      </c>
      <c r="AG175" s="13" t="b">
        <f t="shared" si="157"/>
        <v>0</v>
      </c>
      <c r="AH175" s="92" t="str">
        <f t="shared" si="207"/>
        <v/>
      </c>
      <c r="AI175" s="35" t="b">
        <f t="shared" si="158"/>
        <v>0</v>
      </c>
      <c r="AJ175" s="92" t="str">
        <f t="shared" si="208"/>
        <v/>
      </c>
      <c r="AK175" s="35" t="b">
        <f t="shared" si="159"/>
        <v>0</v>
      </c>
      <c r="AL175" s="92" t="str">
        <f t="shared" si="160"/>
        <v/>
      </c>
      <c r="AM175" s="35" t="b">
        <f t="shared" si="161"/>
        <v>0</v>
      </c>
      <c r="AN175" s="92" t="str">
        <f t="shared" si="162"/>
        <v/>
      </c>
      <c r="AO175" s="13" t="b">
        <f t="shared" si="163"/>
        <v>0</v>
      </c>
      <c r="AP175" s="92" t="str">
        <f t="shared" si="164"/>
        <v/>
      </c>
      <c r="AQ175" s="14">
        <f t="shared" si="165"/>
        <v>0</v>
      </c>
      <c r="AR175" s="14">
        <f t="shared" si="166"/>
        <v>0</v>
      </c>
      <c r="AS175" s="16">
        <f t="shared" si="221"/>
        <v>0</v>
      </c>
      <c r="AT175" s="16">
        <f t="shared" si="221"/>
        <v>0</v>
      </c>
      <c r="AU175" s="16">
        <f t="shared" si="221"/>
        <v>0</v>
      </c>
      <c r="AV175" s="16">
        <f t="shared" si="221"/>
        <v>0</v>
      </c>
      <c r="AW175" s="16">
        <f t="shared" si="221"/>
        <v>0</v>
      </c>
      <c r="AX175" s="16">
        <f t="shared" si="221"/>
        <v>0</v>
      </c>
      <c r="AY175" s="16">
        <f t="shared" si="221"/>
        <v>0</v>
      </c>
      <c r="AZ175" s="16"/>
      <c r="BA175" s="16"/>
      <c r="BB175" s="93">
        <f t="shared" si="209"/>
        <v>0</v>
      </c>
      <c r="BC175" s="93">
        <f t="shared" si="210"/>
        <v>0</v>
      </c>
      <c r="BD175" s="93">
        <f t="shared" si="211"/>
        <v>0</v>
      </c>
      <c r="BE175" s="158">
        <f t="shared" si="212"/>
        <v>0</v>
      </c>
      <c r="BF175" s="159">
        <f t="shared" si="213"/>
        <v>0</v>
      </c>
      <c r="BG175" s="159">
        <f t="shared" si="167"/>
        <v>0</v>
      </c>
      <c r="BH175" s="159">
        <f t="shared" si="168"/>
        <v>0</v>
      </c>
      <c r="BI175" s="159">
        <f t="shared" si="169"/>
        <v>0</v>
      </c>
      <c r="BJ175" s="159">
        <f t="shared" si="170"/>
        <v>0</v>
      </c>
      <c r="BK175" s="159">
        <f t="shared" si="171"/>
        <v>0</v>
      </c>
      <c r="BL175" s="159">
        <f t="shared" si="172"/>
        <v>0</v>
      </c>
      <c r="BM175" s="159">
        <f t="shared" si="220"/>
        <v>0</v>
      </c>
      <c r="BN175" s="159">
        <f t="shared" si="220"/>
        <v>0</v>
      </c>
      <c r="BO175" s="205" t="b">
        <f t="shared" si="173"/>
        <v>0</v>
      </c>
      <c r="BP175" s="214">
        <f t="shared" si="174"/>
        <v>0</v>
      </c>
      <c r="BQ175" s="160">
        <f t="shared" si="175"/>
        <v>0</v>
      </c>
      <c r="BR175" s="160">
        <f t="shared" si="176"/>
        <v>0</v>
      </c>
      <c r="BS175" s="160">
        <f t="shared" si="177"/>
        <v>0</v>
      </c>
      <c r="BT175" s="160">
        <f t="shared" si="178"/>
        <v>0</v>
      </c>
      <c r="BU175" s="160">
        <f t="shared" si="179"/>
        <v>0</v>
      </c>
      <c r="BV175" s="215">
        <f t="shared" si="180"/>
        <v>0</v>
      </c>
      <c r="BW175" s="217">
        <f t="shared" si="181"/>
        <v>0</v>
      </c>
      <c r="BX175" s="206">
        <f t="shared" si="182"/>
        <v>0</v>
      </c>
      <c r="BY175" s="206">
        <f t="shared" si="183"/>
        <v>0</v>
      </c>
      <c r="BZ175" s="206">
        <f t="shared" si="184"/>
        <v>0</v>
      </c>
      <c r="CA175" s="206">
        <f t="shared" si="185"/>
        <v>0</v>
      </c>
      <c r="CB175" s="206">
        <f t="shared" si="186"/>
        <v>0</v>
      </c>
      <c r="CC175" s="218">
        <f t="shared" si="187"/>
        <v>0</v>
      </c>
      <c r="CD175" s="216" t="e">
        <f t="shared" si="188"/>
        <v>#VALUE!</v>
      </c>
      <c r="CE175" s="94" t="e">
        <f t="shared" si="189"/>
        <v>#VALUE!</v>
      </c>
      <c r="CF175" s="94" t="e">
        <f t="shared" si="190"/>
        <v>#VALUE!</v>
      </c>
      <c r="CG175" s="95" t="e">
        <f t="shared" si="191"/>
        <v>#VALUE!</v>
      </c>
      <c r="CH175" s="95" t="e">
        <f t="shared" si="214"/>
        <v>#VALUE!</v>
      </c>
      <c r="CI175" s="95" t="b">
        <f t="shared" si="218"/>
        <v>0</v>
      </c>
      <c r="CJ175" s="76" t="str">
        <f t="shared" si="192"/>
        <v/>
      </c>
      <c r="CK175" s="94" t="e" cm="1">
        <f t="array" aca="1" ref="CK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CL175" s="94" t="str">
        <f t="shared" si="193"/>
        <v/>
      </c>
      <c r="CM175" s="96" t="b">
        <f t="shared" si="194"/>
        <v>0</v>
      </c>
      <c r="CN175" s="130" t="b">
        <f>IFERROR(MATCH(D175,'Avtal för korttidsarbete'!$G$13:$G$1012,0),TRUE)</f>
        <v>1</v>
      </c>
      <c r="CO175" s="130" t="b">
        <f t="shared" si="195"/>
        <v>0</v>
      </c>
      <c r="CP175" s="131" t="str" cm="1">
        <f t="array" ref="CP175">IF(CN175=TRUE,"x",INDEX('Avtal för korttidsarbete'!$E$13:$E$1012,$CN175))</f>
        <v>x</v>
      </c>
      <c r="CQ175" s="131" t="str" cm="1">
        <f t="array" ref="CQ175">IF(CN175=TRUE,"x",INDEX('Avtal för korttidsarbete'!$F$13:$F$1012,$CN175))</f>
        <v>x</v>
      </c>
      <c r="CR175" s="130" t="b">
        <f t="shared" si="196"/>
        <v>0</v>
      </c>
      <c r="CS175" s="165">
        <f t="shared" si="215"/>
        <v>0</v>
      </c>
      <c r="CT175" s="165">
        <f t="shared" si="216"/>
        <v>0</v>
      </c>
      <c r="CU175" s="130" t="b">
        <f t="shared" si="197"/>
        <v>0</v>
      </c>
      <c r="CV175" s="131">
        <f t="shared" si="198"/>
        <v>0</v>
      </c>
      <c r="CW175" s="165">
        <f t="shared" si="199"/>
        <v>0</v>
      </c>
      <c r="CX175" s="186" t="b">
        <f>IFERROR(INDEX('Avtal för korttidsarbete'!R:R,MATCH(D175,'Avtal för korttidsarbete'!$G:$G,0)),TRUE)</f>
        <v>1</v>
      </c>
      <c r="CY175" s="165" t="str">
        <f>IF(CX175,"-",INDEX('Avtal för korttidsarbete'!$D:$D,MATCH(D175,'Avtal för korttidsarbete'!$G:$G,0)))</f>
        <v>-</v>
      </c>
      <c r="CZ175" s="131" t="b">
        <f>IFERROR(G175&gt;INDEX(Uppsägningar!E:E,MATCH(C175,Uppsägningar!C:C,0)),FALSE)</f>
        <v>0</v>
      </c>
    </row>
    <row r="176" spans="1:104" s="30" customFormat="1" x14ac:dyDescent="0.25">
      <c r="A176" s="19">
        <v>161</v>
      </c>
      <c r="B176" s="20"/>
      <c r="C176" s="189"/>
      <c r="D176" s="69"/>
      <c r="E176" s="171">
        <f>IFERROR(INDEX(Admin!$C$7:$C$10,MATCH(CY176,TblNivåValTExt,0)),0)</f>
        <v>0</v>
      </c>
      <c r="F176" s="1"/>
      <c r="G176" s="1"/>
      <c r="H176" s="90"/>
      <c r="I176" s="91"/>
      <c r="J176" s="91"/>
      <c r="K176" s="91"/>
      <c r="L176" s="91"/>
      <c r="M176" s="91"/>
      <c r="N176" s="91"/>
      <c r="O176" s="91"/>
      <c r="P176" s="91"/>
      <c r="Q176" s="91"/>
      <c r="R176" s="91"/>
      <c r="S176" s="91"/>
      <c r="T176" s="91"/>
      <c r="U176" s="91"/>
      <c r="V176" s="91"/>
      <c r="W176" s="225">
        <f t="shared" si="154"/>
        <v>0</v>
      </c>
      <c r="X176" s="134" t="str">
        <f t="shared" si="200"/>
        <v/>
      </c>
      <c r="Y176" s="92" t="b">
        <f t="shared" si="155"/>
        <v>0</v>
      </c>
      <c r="Z176" s="92" t="str">
        <f t="shared" si="201"/>
        <v/>
      </c>
      <c r="AA176" s="92" t="b">
        <f t="shared" si="202"/>
        <v>0</v>
      </c>
      <c r="AB176" s="92" t="str">
        <f t="shared" si="203"/>
        <v/>
      </c>
      <c r="AC176" s="13" t="b">
        <f t="shared" si="156"/>
        <v>0</v>
      </c>
      <c r="AD176" s="92" t="str">
        <f t="shared" si="204"/>
        <v/>
      </c>
      <c r="AE176" s="13" t="b">
        <f t="shared" si="205"/>
        <v>0</v>
      </c>
      <c r="AF176" s="92" t="str">
        <f t="shared" si="206"/>
        <v/>
      </c>
      <c r="AG176" s="13" t="b">
        <f t="shared" si="157"/>
        <v>0</v>
      </c>
      <c r="AH176" s="92" t="str">
        <f t="shared" si="207"/>
        <v/>
      </c>
      <c r="AI176" s="35" t="b">
        <f t="shared" si="158"/>
        <v>0</v>
      </c>
      <c r="AJ176" s="92" t="str">
        <f t="shared" si="208"/>
        <v/>
      </c>
      <c r="AK176" s="35" t="b">
        <f t="shared" si="159"/>
        <v>0</v>
      </c>
      <c r="AL176" s="92" t="str">
        <f t="shared" si="160"/>
        <v/>
      </c>
      <c r="AM176" s="35" t="b">
        <f t="shared" si="161"/>
        <v>0</v>
      </c>
      <c r="AN176" s="92" t="str">
        <f t="shared" si="162"/>
        <v/>
      </c>
      <c r="AO176" s="13" t="b">
        <f t="shared" si="163"/>
        <v>0</v>
      </c>
      <c r="AP176" s="92" t="str">
        <f t="shared" si="164"/>
        <v/>
      </c>
      <c r="AQ176" s="14">
        <f t="shared" si="165"/>
        <v>0</v>
      </c>
      <c r="AR176" s="14">
        <f t="shared" si="166"/>
        <v>0</v>
      </c>
      <c r="AS176" s="16">
        <f t="shared" ref="AS176:AY185" si="222">IF(OR(AS$11=FALSE,$F176="",MIN($G176,AS$10,$AR176)-MAX($F176,AS$8,$AQ176)&lt;0),0,MIN($G176,AS$10,$AR176)-MAX($F176,AS$8,$AQ176)+1)</f>
        <v>0</v>
      </c>
      <c r="AT176" s="16">
        <f t="shared" si="222"/>
        <v>0</v>
      </c>
      <c r="AU176" s="16">
        <f t="shared" si="222"/>
        <v>0</v>
      </c>
      <c r="AV176" s="16">
        <f t="shared" si="222"/>
        <v>0</v>
      </c>
      <c r="AW176" s="16">
        <f t="shared" si="222"/>
        <v>0</v>
      </c>
      <c r="AX176" s="16">
        <f t="shared" si="222"/>
        <v>0</v>
      </c>
      <c r="AY176" s="16">
        <f t="shared" si="222"/>
        <v>0</v>
      </c>
      <c r="AZ176" s="16"/>
      <c r="BA176" s="16"/>
      <c r="BB176" s="93">
        <f t="shared" si="209"/>
        <v>0</v>
      </c>
      <c r="BC176" s="93">
        <f t="shared" si="210"/>
        <v>0</v>
      </c>
      <c r="BD176" s="93">
        <f t="shared" si="211"/>
        <v>0</v>
      </c>
      <c r="BE176" s="158">
        <f t="shared" si="212"/>
        <v>0</v>
      </c>
      <c r="BF176" s="159">
        <f t="shared" si="213"/>
        <v>0</v>
      </c>
      <c r="BG176" s="159">
        <f t="shared" si="167"/>
        <v>0</v>
      </c>
      <c r="BH176" s="159">
        <f t="shared" si="168"/>
        <v>0</v>
      </c>
      <c r="BI176" s="159">
        <f t="shared" si="169"/>
        <v>0</v>
      </c>
      <c r="BJ176" s="159">
        <f t="shared" si="170"/>
        <v>0</v>
      </c>
      <c r="BK176" s="159">
        <f t="shared" si="171"/>
        <v>0</v>
      </c>
      <c r="BL176" s="159">
        <f t="shared" si="172"/>
        <v>0</v>
      </c>
      <c r="BM176" s="159">
        <f t="shared" si="220"/>
        <v>0</v>
      </c>
      <c r="BN176" s="159">
        <f t="shared" si="220"/>
        <v>0</v>
      </c>
      <c r="BO176" s="205" t="b">
        <f t="shared" si="173"/>
        <v>0</v>
      </c>
      <c r="BP176" s="214">
        <f t="shared" si="174"/>
        <v>0</v>
      </c>
      <c r="BQ176" s="160">
        <f t="shared" si="175"/>
        <v>0</v>
      </c>
      <c r="BR176" s="160">
        <f t="shared" si="176"/>
        <v>0</v>
      </c>
      <c r="BS176" s="160">
        <f t="shared" si="177"/>
        <v>0</v>
      </c>
      <c r="BT176" s="160">
        <f t="shared" si="178"/>
        <v>0</v>
      </c>
      <c r="BU176" s="160">
        <f t="shared" si="179"/>
        <v>0</v>
      </c>
      <c r="BV176" s="215">
        <f t="shared" si="180"/>
        <v>0</v>
      </c>
      <c r="BW176" s="217">
        <f t="shared" si="181"/>
        <v>0</v>
      </c>
      <c r="BX176" s="206">
        <f t="shared" si="182"/>
        <v>0</v>
      </c>
      <c r="BY176" s="206">
        <f t="shared" si="183"/>
        <v>0</v>
      </c>
      <c r="BZ176" s="206">
        <f t="shared" si="184"/>
        <v>0</v>
      </c>
      <c r="CA176" s="206">
        <f t="shared" si="185"/>
        <v>0</v>
      </c>
      <c r="CB176" s="206">
        <f t="shared" si="186"/>
        <v>0</v>
      </c>
      <c r="CC176" s="218">
        <f t="shared" si="187"/>
        <v>0</v>
      </c>
      <c r="CD176" s="216" t="e">
        <f t="shared" si="188"/>
        <v>#VALUE!</v>
      </c>
      <c r="CE176" s="94" t="e">
        <f t="shared" si="189"/>
        <v>#VALUE!</v>
      </c>
      <c r="CF176" s="94" t="e">
        <f t="shared" si="190"/>
        <v>#VALUE!</v>
      </c>
      <c r="CG176" s="95" t="e">
        <f t="shared" si="191"/>
        <v>#VALUE!</v>
      </c>
      <c r="CH176" s="95" t="e">
        <f t="shared" si="214"/>
        <v>#VALUE!</v>
      </c>
      <c r="CI176" s="95" t="b">
        <f t="shared" si="218"/>
        <v>0</v>
      </c>
      <c r="CJ176" s="76" t="str">
        <f t="shared" si="192"/>
        <v/>
      </c>
      <c r="CK176" s="94" t="e" cm="1">
        <f t="array" aca="1" ref="CK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CL176" s="94" t="str">
        <f t="shared" si="193"/>
        <v/>
      </c>
      <c r="CM176" s="96" t="b">
        <f t="shared" si="194"/>
        <v>0</v>
      </c>
      <c r="CN176" s="130" t="b">
        <f>IFERROR(MATCH(D176,'Avtal för korttidsarbete'!$G$13:$G$1012,0),TRUE)</f>
        <v>1</v>
      </c>
      <c r="CO176" s="130" t="b">
        <f t="shared" si="195"/>
        <v>0</v>
      </c>
      <c r="CP176" s="131" t="str" cm="1">
        <f t="array" ref="CP176">IF(CN176=TRUE,"x",INDEX('Avtal för korttidsarbete'!$E$13:$E$1012,$CN176))</f>
        <v>x</v>
      </c>
      <c r="CQ176" s="131" t="str" cm="1">
        <f t="array" ref="CQ176">IF(CN176=TRUE,"x",INDEX('Avtal för korttidsarbete'!$F$13:$F$1012,$CN176))</f>
        <v>x</v>
      </c>
      <c r="CR176" s="130" t="b">
        <f t="shared" si="196"/>
        <v>0</v>
      </c>
      <c r="CS176" s="165">
        <f t="shared" si="215"/>
        <v>0</v>
      </c>
      <c r="CT176" s="165">
        <f t="shared" si="216"/>
        <v>0</v>
      </c>
      <c r="CU176" s="130" t="b">
        <f t="shared" si="197"/>
        <v>0</v>
      </c>
      <c r="CV176" s="131">
        <f t="shared" si="198"/>
        <v>0</v>
      </c>
      <c r="CW176" s="165">
        <f t="shared" si="199"/>
        <v>0</v>
      </c>
      <c r="CX176" s="186" t="b">
        <f>IFERROR(INDEX('Avtal för korttidsarbete'!R:R,MATCH(D176,'Avtal för korttidsarbete'!$G:$G,0)),TRUE)</f>
        <v>1</v>
      </c>
      <c r="CY176" s="165" t="str">
        <f>IF(CX176,"-",INDEX('Avtal för korttidsarbete'!$D:$D,MATCH(D176,'Avtal för korttidsarbete'!$G:$G,0)))</f>
        <v>-</v>
      </c>
      <c r="CZ176" s="131" t="b">
        <f>IFERROR(G176&gt;INDEX(Uppsägningar!E:E,MATCH(C176,Uppsägningar!C:C,0)),FALSE)</f>
        <v>0</v>
      </c>
    </row>
    <row r="177" spans="1:104" s="30" customFormat="1" x14ac:dyDescent="0.25">
      <c r="A177" s="19">
        <v>162</v>
      </c>
      <c r="B177" s="20"/>
      <c r="C177" s="189"/>
      <c r="D177" s="69"/>
      <c r="E177" s="171">
        <f>IFERROR(INDEX(Admin!$C$7:$C$10,MATCH(CY177,TblNivåValTExt,0)),0)</f>
        <v>0</v>
      </c>
      <c r="F177" s="1"/>
      <c r="G177" s="1"/>
      <c r="H177" s="90"/>
      <c r="I177" s="91"/>
      <c r="J177" s="91"/>
      <c r="K177" s="91"/>
      <c r="L177" s="91"/>
      <c r="M177" s="91"/>
      <c r="N177" s="91"/>
      <c r="O177" s="91"/>
      <c r="P177" s="91"/>
      <c r="Q177" s="91"/>
      <c r="R177" s="91"/>
      <c r="S177" s="91"/>
      <c r="T177" s="91"/>
      <c r="U177" s="91"/>
      <c r="V177" s="91"/>
      <c r="W177" s="225">
        <f t="shared" si="154"/>
        <v>0</v>
      </c>
      <c r="X177" s="134" t="str">
        <f t="shared" si="200"/>
        <v/>
      </c>
      <c r="Y177" s="92" t="b">
        <f t="shared" si="155"/>
        <v>0</v>
      </c>
      <c r="Z177" s="92" t="str">
        <f t="shared" si="201"/>
        <v/>
      </c>
      <c r="AA177" s="92" t="b">
        <f t="shared" si="202"/>
        <v>0</v>
      </c>
      <c r="AB177" s="92" t="str">
        <f t="shared" si="203"/>
        <v/>
      </c>
      <c r="AC177" s="13" t="b">
        <f t="shared" si="156"/>
        <v>0</v>
      </c>
      <c r="AD177" s="92" t="str">
        <f t="shared" si="204"/>
        <v/>
      </c>
      <c r="AE177" s="13" t="b">
        <f t="shared" si="205"/>
        <v>0</v>
      </c>
      <c r="AF177" s="92" t="str">
        <f t="shared" si="206"/>
        <v/>
      </c>
      <c r="AG177" s="13" t="b">
        <f t="shared" si="157"/>
        <v>0</v>
      </c>
      <c r="AH177" s="92" t="str">
        <f t="shared" si="207"/>
        <v/>
      </c>
      <c r="AI177" s="35" t="b">
        <f t="shared" si="158"/>
        <v>0</v>
      </c>
      <c r="AJ177" s="92" t="str">
        <f t="shared" si="208"/>
        <v/>
      </c>
      <c r="AK177" s="35" t="b">
        <f t="shared" si="159"/>
        <v>0</v>
      </c>
      <c r="AL177" s="92" t="str">
        <f t="shared" si="160"/>
        <v/>
      </c>
      <c r="AM177" s="35" t="b">
        <f t="shared" si="161"/>
        <v>0</v>
      </c>
      <c r="AN177" s="92" t="str">
        <f t="shared" si="162"/>
        <v/>
      </c>
      <c r="AO177" s="13" t="b">
        <f t="shared" si="163"/>
        <v>0</v>
      </c>
      <c r="AP177" s="92" t="str">
        <f t="shared" si="164"/>
        <v/>
      </c>
      <c r="AQ177" s="14">
        <f t="shared" si="165"/>
        <v>0</v>
      </c>
      <c r="AR177" s="14">
        <f t="shared" si="166"/>
        <v>0</v>
      </c>
      <c r="AS177" s="16">
        <f t="shared" si="222"/>
        <v>0</v>
      </c>
      <c r="AT177" s="16">
        <f t="shared" si="222"/>
        <v>0</v>
      </c>
      <c r="AU177" s="16">
        <f t="shared" si="222"/>
        <v>0</v>
      </c>
      <c r="AV177" s="16">
        <f t="shared" si="222"/>
        <v>0</v>
      </c>
      <c r="AW177" s="16">
        <f t="shared" si="222"/>
        <v>0</v>
      </c>
      <c r="AX177" s="16">
        <f t="shared" si="222"/>
        <v>0</v>
      </c>
      <c r="AY177" s="16">
        <f t="shared" si="222"/>
        <v>0</v>
      </c>
      <c r="AZ177" s="16"/>
      <c r="BA177" s="16"/>
      <c r="BB177" s="93">
        <f t="shared" si="209"/>
        <v>0</v>
      </c>
      <c r="BC177" s="93">
        <f t="shared" si="210"/>
        <v>0</v>
      </c>
      <c r="BD177" s="93">
        <f t="shared" si="211"/>
        <v>0</v>
      </c>
      <c r="BE177" s="158">
        <f t="shared" si="212"/>
        <v>0</v>
      </c>
      <c r="BF177" s="159">
        <f t="shared" si="213"/>
        <v>0</v>
      </c>
      <c r="BG177" s="159">
        <f t="shared" si="167"/>
        <v>0</v>
      </c>
      <c r="BH177" s="159">
        <f t="shared" si="168"/>
        <v>0</v>
      </c>
      <c r="BI177" s="159">
        <f t="shared" si="169"/>
        <v>0</v>
      </c>
      <c r="BJ177" s="159">
        <f t="shared" si="170"/>
        <v>0</v>
      </c>
      <c r="BK177" s="159">
        <f t="shared" si="171"/>
        <v>0</v>
      </c>
      <c r="BL177" s="159">
        <f t="shared" si="172"/>
        <v>0</v>
      </c>
      <c r="BM177" s="159">
        <f t="shared" si="220"/>
        <v>0</v>
      </c>
      <c r="BN177" s="159">
        <f t="shared" si="220"/>
        <v>0</v>
      </c>
      <c r="BO177" s="205" t="b">
        <f t="shared" si="173"/>
        <v>0</v>
      </c>
      <c r="BP177" s="214">
        <f t="shared" si="174"/>
        <v>0</v>
      </c>
      <c r="BQ177" s="160">
        <f t="shared" si="175"/>
        <v>0</v>
      </c>
      <c r="BR177" s="160">
        <f t="shared" si="176"/>
        <v>0</v>
      </c>
      <c r="BS177" s="160">
        <f t="shared" si="177"/>
        <v>0</v>
      </c>
      <c r="BT177" s="160">
        <f t="shared" si="178"/>
        <v>0</v>
      </c>
      <c r="BU177" s="160">
        <f t="shared" si="179"/>
        <v>0</v>
      </c>
      <c r="BV177" s="215">
        <f t="shared" si="180"/>
        <v>0</v>
      </c>
      <c r="BW177" s="217">
        <f t="shared" si="181"/>
        <v>0</v>
      </c>
      <c r="BX177" s="206">
        <f t="shared" si="182"/>
        <v>0</v>
      </c>
      <c r="BY177" s="206">
        <f t="shared" si="183"/>
        <v>0</v>
      </c>
      <c r="BZ177" s="206">
        <f t="shared" si="184"/>
        <v>0</v>
      </c>
      <c r="CA177" s="206">
        <f t="shared" si="185"/>
        <v>0</v>
      </c>
      <c r="CB177" s="206">
        <f t="shared" si="186"/>
        <v>0</v>
      </c>
      <c r="CC177" s="218">
        <f t="shared" si="187"/>
        <v>0</v>
      </c>
      <c r="CD177" s="216" t="e">
        <f t="shared" si="188"/>
        <v>#VALUE!</v>
      </c>
      <c r="CE177" s="94" t="e">
        <f t="shared" si="189"/>
        <v>#VALUE!</v>
      </c>
      <c r="CF177" s="94" t="e">
        <f t="shared" si="190"/>
        <v>#VALUE!</v>
      </c>
      <c r="CG177" s="95" t="e">
        <f t="shared" si="191"/>
        <v>#VALUE!</v>
      </c>
      <c r="CH177" s="95" t="e">
        <f t="shared" si="214"/>
        <v>#VALUE!</v>
      </c>
      <c r="CI177" s="95" t="b">
        <f t="shared" si="218"/>
        <v>0</v>
      </c>
      <c r="CJ177" s="76" t="str">
        <f t="shared" si="192"/>
        <v/>
      </c>
      <c r="CK177" s="94" t="e" cm="1">
        <f t="array" aca="1" ref="CK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CL177" s="94" t="str">
        <f t="shared" si="193"/>
        <v/>
      </c>
      <c r="CM177" s="96" t="b">
        <f t="shared" si="194"/>
        <v>0</v>
      </c>
      <c r="CN177" s="130" t="b">
        <f>IFERROR(MATCH(D177,'Avtal för korttidsarbete'!$G$13:$G$1012,0),TRUE)</f>
        <v>1</v>
      </c>
      <c r="CO177" s="130" t="b">
        <f t="shared" si="195"/>
        <v>0</v>
      </c>
      <c r="CP177" s="131" t="str" cm="1">
        <f t="array" ref="CP177">IF(CN177=TRUE,"x",INDEX('Avtal för korttidsarbete'!$E$13:$E$1012,$CN177))</f>
        <v>x</v>
      </c>
      <c r="CQ177" s="131" t="str" cm="1">
        <f t="array" ref="CQ177">IF(CN177=TRUE,"x",INDEX('Avtal för korttidsarbete'!$F$13:$F$1012,$CN177))</f>
        <v>x</v>
      </c>
      <c r="CR177" s="130" t="b">
        <f t="shared" si="196"/>
        <v>0</v>
      </c>
      <c r="CS177" s="165">
        <f t="shared" si="215"/>
        <v>0</v>
      </c>
      <c r="CT177" s="165">
        <f t="shared" si="216"/>
        <v>0</v>
      </c>
      <c r="CU177" s="130" t="b">
        <f t="shared" si="197"/>
        <v>0</v>
      </c>
      <c r="CV177" s="131">
        <f t="shared" si="198"/>
        <v>0</v>
      </c>
      <c r="CW177" s="165">
        <f t="shared" si="199"/>
        <v>0</v>
      </c>
      <c r="CX177" s="186" t="b">
        <f>IFERROR(INDEX('Avtal för korttidsarbete'!R:R,MATCH(D177,'Avtal för korttidsarbete'!$G:$G,0)),TRUE)</f>
        <v>1</v>
      </c>
      <c r="CY177" s="165" t="str">
        <f>IF(CX177,"-",INDEX('Avtal för korttidsarbete'!$D:$D,MATCH(D177,'Avtal för korttidsarbete'!$G:$G,0)))</f>
        <v>-</v>
      </c>
      <c r="CZ177" s="131" t="b">
        <f>IFERROR(G177&gt;INDEX(Uppsägningar!E:E,MATCH(C177,Uppsägningar!C:C,0)),FALSE)</f>
        <v>0</v>
      </c>
    </row>
    <row r="178" spans="1:104" s="30" customFormat="1" x14ac:dyDescent="0.25">
      <c r="A178" s="19">
        <v>163</v>
      </c>
      <c r="B178" s="20"/>
      <c r="C178" s="189"/>
      <c r="D178" s="69"/>
      <c r="E178" s="171">
        <f>IFERROR(INDEX(Admin!$C$7:$C$10,MATCH(CY178,TblNivåValTExt,0)),0)</f>
        <v>0</v>
      </c>
      <c r="F178" s="1"/>
      <c r="G178" s="1"/>
      <c r="H178" s="90"/>
      <c r="I178" s="91"/>
      <c r="J178" s="91"/>
      <c r="K178" s="91"/>
      <c r="L178" s="91"/>
      <c r="M178" s="91"/>
      <c r="N178" s="91"/>
      <c r="O178" s="91"/>
      <c r="P178" s="91"/>
      <c r="Q178" s="91"/>
      <c r="R178" s="91"/>
      <c r="S178" s="91"/>
      <c r="T178" s="91"/>
      <c r="U178" s="91"/>
      <c r="V178" s="91"/>
      <c r="W178" s="225">
        <f t="shared" si="154"/>
        <v>0</v>
      </c>
      <c r="X178" s="134" t="str">
        <f t="shared" si="200"/>
        <v/>
      </c>
      <c r="Y178" s="92" t="b">
        <f t="shared" si="155"/>
        <v>0</v>
      </c>
      <c r="Z178" s="92" t="str">
        <f t="shared" si="201"/>
        <v/>
      </c>
      <c r="AA178" s="92" t="b">
        <f t="shared" si="202"/>
        <v>0</v>
      </c>
      <c r="AB178" s="92" t="str">
        <f t="shared" si="203"/>
        <v/>
      </c>
      <c r="AC178" s="13" t="b">
        <f t="shared" si="156"/>
        <v>0</v>
      </c>
      <c r="AD178" s="92" t="str">
        <f t="shared" si="204"/>
        <v/>
      </c>
      <c r="AE178" s="13" t="b">
        <f t="shared" si="205"/>
        <v>0</v>
      </c>
      <c r="AF178" s="92" t="str">
        <f t="shared" si="206"/>
        <v/>
      </c>
      <c r="AG178" s="13" t="b">
        <f t="shared" si="157"/>
        <v>0</v>
      </c>
      <c r="AH178" s="92" t="str">
        <f t="shared" si="207"/>
        <v/>
      </c>
      <c r="AI178" s="35" t="b">
        <f t="shared" si="158"/>
        <v>0</v>
      </c>
      <c r="AJ178" s="92" t="str">
        <f t="shared" si="208"/>
        <v/>
      </c>
      <c r="AK178" s="35" t="b">
        <f t="shared" si="159"/>
        <v>0</v>
      </c>
      <c r="AL178" s="92" t="str">
        <f t="shared" si="160"/>
        <v/>
      </c>
      <c r="AM178" s="35" t="b">
        <f t="shared" si="161"/>
        <v>0</v>
      </c>
      <c r="AN178" s="92" t="str">
        <f t="shared" si="162"/>
        <v/>
      </c>
      <c r="AO178" s="13" t="b">
        <f t="shared" si="163"/>
        <v>0</v>
      </c>
      <c r="AP178" s="92" t="str">
        <f t="shared" si="164"/>
        <v/>
      </c>
      <c r="AQ178" s="14">
        <f t="shared" si="165"/>
        <v>0</v>
      </c>
      <c r="AR178" s="14">
        <f t="shared" si="166"/>
        <v>0</v>
      </c>
      <c r="AS178" s="16">
        <f t="shared" si="222"/>
        <v>0</v>
      </c>
      <c r="AT178" s="16">
        <f t="shared" si="222"/>
        <v>0</v>
      </c>
      <c r="AU178" s="16">
        <f t="shared" si="222"/>
        <v>0</v>
      </c>
      <c r="AV178" s="16">
        <f t="shared" si="222"/>
        <v>0</v>
      </c>
      <c r="AW178" s="16">
        <f t="shared" si="222"/>
        <v>0</v>
      </c>
      <c r="AX178" s="16">
        <f t="shared" si="222"/>
        <v>0</v>
      </c>
      <c r="AY178" s="16">
        <f t="shared" si="222"/>
        <v>0</v>
      </c>
      <c r="AZ178" s="16"/>
      <c r="BA178" s="16"/>
      <c r="BB178" s="93">
        <f t="shared" si="209"/>
        <v>0</v>
      </c>
      <c r="BC178" s="93">
        <f t="shared" si="210"/>
        <v>0</v>
      </c>
      <c r="BD178" s="93">
        <f t="shared" si="211"/>
        <v>0</v>
      </c>
      <c r="BE178" s="158">
        <f t="shared" si="212"/>
        <v>0</v>
      </c>
      <c r="BF178" s="159">
        <f t="shared" si="213"/>
        <v>0</v>
      </c>
      <c r="BG178" s="159">
        <f t="shared" si="167"/>
        <v>0</v>
      </c>
      <c r="BH178" s="159">
        <f t="shared" si="168"/>
        <v>0</v>
      </c>
      <c r="BI178" s="159">
        <f t="shared" si="169"/>
        <v>0</v>
      </c>
      <c r="BJ178" s="159">
        <f t="shared" si="170"/>
        <v>0</v>
      </c>
      <c r="BK178" s="159">
        <f t="shared" si="171"/>
        <v>0</v>
      </c>
      <c r="BL178" s="159">
        <f t="shared" si="172"/>
        <v>0</v>
      </c>
      <c r="BM178" s="159">
        <f t="shared" si="220"/>
        <v>0</v>
      </c>
      <c r="BN178" s="159">
        <f t="shared" si="220"/>
        <v>0</v>
      </c>
      <c r="BO178" s="205" t="b">
        <f t="shared" si="173"/>
        <v>0</v>
      </c>
      <c r="BP178" s="214">
        <f t="shared" si="174"/>
        <v>0</v>
      </c>
      <c r="BQ178" s="160">
        <f t="shared" si="175"/>
        <v>0</v>
      </c>
      <c r="BR178" s="160">
        <f t="shared" si="176"/>
        <v>0</v>
      </c>
      <c r="BS178" s="160">
        <f t="shared" si="177"/>
        <v>0</v>
      </c>
      <c r="BT178" s="160">
        <f t="shared" si="178"/>
        <v>0</v>
      </c>
      <c r="BU178" s="160">
        <f t="shared" si="179"/>
        <v>0</v>
      </c>
      <c r="BV178" s="215">
        <f t="shared" si="180"/>
        <v>0</v>
      </c>
      <c r="BW178" s="217">
        <f t="shared" si="181"/>
        <v>0</v>
      </c>
      <c r="BX178" s="206">
        <f t="shared" si="182"/>
        <v>0</v>
      </c>
      <c r="BY178" s="206">
        <f t="shared" si="183"/>
        <v>0</v>
      </c>
      <c r="BZ178" s="206">
        <f t="shared" si="184"/>
        <v>0</v>
      </c>
      <c r="CA178" s="206">
        <f t="shared" si="185"/>
        <v>0</v>
      </c>
      <c r="CB178" s="206">
        <f t="shared" si="186"/>
        <v>0</v>
      </c>
      <c r="CC178" s="218">
        <f t="shared" si="187"/>
        <v>0</v>
      </c>
      <c r="CD178" s="216" t="e">
        <f t="shared" si="188"/>
        <v>#VALUE!</v>
      </c>
      <c r="CE178" s="94" t="e">
        <f t="shared" si="189"/>
        <v>#VALUE!</v>
      </c>
      <c r="CF178" s="94" t="e">
        <f t="shared" si="190"/>
        <v>#VALUE!</v>
      </c>
      <c r="CG178" s="95" t="e">
        <f t="shared" si="191"/>
        <v>#VALUE!</v>
      </c>
      <c r="CH178" s="95" t="e">
        <f t="shared" si="214"/>
        <v>#VALUE!</v>
      </c>
      <c r="CI178" s="95" t="b">
        <f t="shared" si="218"/>
        <v>0</v>
      </c>
      <c r="CJ178" s="76" t="str">
        <f t="shared" si="192"/>
        <v/>
      </c>
      <c r="CK178" s="94" t="e" cm="1">
        <f t="array" aca="1" ref="CK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CL178" s="94" t="str">
        <f t="shared" si="193"/>
        <v/>
      </c>
      <c r="CM178" s="96" t="b">
        <f t="shared" si="194"/>
        <v>0</v>
      </c>
      <c r="CN178" s="130" t="b">
        <f>IFERROR(MATCH(D178,'Avtal för korttidsarbete'!$G$13:$G$1012,0),TRUE)</f>
        <v>1</v>
      </c>
      <c r="CO178" s="130" t="b">
        <f t="shared" si="195"/>
        <v>0</v>
      </c>
      <c r="CP178" s="131" t="str" cm="1">
        <f t="array" ref="CP178">IF(CN178=TRUE,"x",INDEX('Avtal för korttidsarbete'!$E$13:$E$1012,$CN178))</f>
        <v>x</v>
      </c>
      <c r="CQ178" s="131" t="str" cm="1">
        <f t="array" ref="CQ178">IF(CN178=TRUE,"x",INDEX('Avtal för korttidsarbete'!$F$13:$F$1012,$CN178))</f>
        <v>x</v>
      </c>
      <c r="CR178" s="130" t="b">
        <f t="shared" si="196"/>
        <v>0</v>
      </c>
      <c r="CS178" s="165">
        <f t="shared" si="215"/>
        <v>0</v>
      </c>
      <c r="CT178" s="165">
        <f t="shared" si="216"/>
        <v>0</v>
      </c>
      <c r="CU178" s="130" t="b">
        <f t="shared" si="197"/>
        <v>0</v>
      </c>
      <c r="CV178" s="131">
        <f t="shared" si="198"/>
        <v>0</v>
      </c>
      <c r="CW178" s="165">
        <f t="shared" si="199"/>
        <v>0</v>
      </c>
      <c r="CX178" s="186" t="b">
        <f>IFERROR(INDEX('Avtal för korttidsarbete'!R:R,MATCH(D178,'Avtal för korttidsarbete'!$G:$G,0)),TRUE)</f>
        <v>1</v>
      </c>
      <c r="CY178" s="165" t="str">
        <f>IF(CX178,"-",INDEX('Avtal för korttidsarbete'!$D:$D,MATCH(D178,'Avtal för korttidsarbete'!$G:$G,0)))</f>
        <v>-</v>
      </c>
      <c r="CZ178" s="131" t="b">
        <f>IFERROR(G178&gt;INDEX(Uppsägningar!E:E,MATCH(C178,Uppsägningar!C:C,0)),FALSE)</f>
        <v>0</v>
      </c>
    </row>
    <row r="179" spans="1:104" s="30" customFormat="1" x14ac:dyDescent="0.25">
      <c r="A179" s="19">
        <v>164</v>
      </c>
      <c r="B179" s="20"/>
      <c r="C179" s="189"/>
      <c r="D179" s="69"/>
      <c r="E179" s="171">
        <f>IFERROR(INDEX(Admin!$C$7:$C$10,MATCH(CY179,TblNivåValTExt,0)),0)</f>
        <v>0</v>
      </c>
      <c r="F179" s="1"/>
      <c r="G179" s="1"/>
      <c r="H179" s="90"/>
      <c r="I179" s="91"/>
      <c r="J179" s="91"/>
      <c r="K179" s="91"/>
      <c r="L179" s="91"/>
      <c r="M179" s="91"/>
      <c r="N179" s="91"/>
      <c r="O179" s="91"/>
      <c r="P179" s="91"/>
      <c r="Q179" s="91"/>
      <c r="R179" s="91"/>
      <c r="S179" s="91"/>
      <c r="T179" s="91"/>
      <c r="U179" s="91"/>
      <c r="V179" s="91"/>
      <c r="W179" s="225">
        <f t="shared" si="154"/>
        <v>0</v>
      </c>
      <c r="X179" s="134" t="str">
        <f t="shared" si="200"/>
        <v/>
      </c>
      <c r="Y179" s="92" t="b">
        <f t="shared" si="155"/>
        <v>0</v>
      </c>
      <c r="Z179" s="92" t="str">
        <f t="shared" si="201"/>
        <v/>
      </c>
      <c r="AA179" s="92" t="b">
        <f t="shared" si="202"/>
        <v>0</v>
      </c>
      <c r="AB179" s="92" t="str">
        <f t="shared" si="203"/>
        <v/>
      </c>
      <c r="AC179" s="13" t="b">
        <f t="shared" si="156"/>
        <v>0</v>
      </c>
      <c r="AD179" s="92" t="str">
        <f t="shared" si="204"/>
        <v/>
      </c>
      <c r="AE179" s="13" t="b">
        <f t="shared" si="205"/>
        <v>0</v>
      </c>
      <c r="AF179" s="92" t="str">
        <f t="shared" si="206"/>
        <v/>
      </c>
      <c r="AG179" s="13" t="b">
        <f t="shared" si="157"/>
        <v>0</v>
      </c>
      <c r="AH179" s="92" t="str">
        <f t="shared" si="207"/>
        <v/>
      </c>
      <c r="AI179" s="35" t="b">
        <f t="shared" si="158"/>
        <v>0</v>
      </c>
      <c r="AJ179" s="92" t="str">
        <f t="shared" si="208"/>
        <v/>
      </c>
      <c r="AK179" s="35" t="b">
        <f t="shared" si="159"/>
        <v>0</v>
      </c>
      <c r="AL179" s="92" t="str">
        <f t="shared" si="160"/>
        <v/>
      </c>
      <c r="AM179" s="35" t="b">
        <f t="shared" si="161"/>
        <v>0</v>
      </c>
      <c r="AN179" s="92" t="str">
        <f t="shared" si="162"/>
        <v/>
      </c>
      <c r="AO179" s="13" t="b">
        <f t="shared" si="163"/>
        <v>0</v>
      </c>
      <c r="AP179" s="92" t="str">
        <f t="shared" si="164"/>
        <v/>
      </c>
      <c r="AQ179" s="14">
        <f t="shared" si="165"/>
        <v>0</v>
      </c>
      <c r="AR179" s="14">
        <f t="shared" si="166"/>
        <v>0</v>
      </c>
      <c r="AS179" s="16">
        <f t="shared" si="222"/>
        <v>0</v>
      </c>
      <c r="AT179" s="16">
        <f t="shared" si="222"/>
        <v>0</v>
      </c>
      <c r="AU179" s="16">
        <f t="shared" si="222"/>
        <v>0</v>
      </c>
      <c r="AV179" s="16">
        <f t="shared" si="222"/>
        <v>0</v>
      </c>
      <c r="AW179" s="16">
        <f t="shared" si="222"/>
        <v>0</v>
      </c>
      <c r="AX179" s="16">
        <f t="shared" si="222"/>
        <v>0</v>
      </c>
      <c r="AY179" s="16">
        <f t="shared" si="222"/>
        <v>0</v>
      </c>
      <c r="AZ179" s="16"/>
      <c r="BA179" s="16"/>
      <c r="BB179" s="93">
        <f t="shared" si="209"/>
        <v>0</v>
      </c>
      <c r="BC179" s="93">
        <f t="shared" si="210"/>
        <v>0</v>
      </c>
      <c r="BD179" s="93">
        <f t="shared" si="211"/>
        <v>0</v>
      </c>
      <c r="BE179" s="158">
        <f t="shared" si="212"/>
        <v>0</v>
      </c>
      <c r="BF179" s="159">
        <f t="shared" si="213"/>
        <v>0</v>
      </c>
      <c r="BG179" s="159">
        <f t="shared" si="167"/>
        <v>0</v>
      </c>
      <c r="BH179" s="159">
        <f t="shared" si="168"/>
        <v>0</v>
      </c>
      <c r="BI179" s="159">
        <f t="shared" si="169"/>
        <v>0</v>
      </c>
      <c r="BJ179" s="159">
        <f t="shared" si="170"/>
        <v>0</v>
      </c>
      <c r="BK179" s="159">
        <f t="shared" si="171"/>
        <v>0</v>
      </c>
      <c r="BL179" s="159">
        <f t="shared" si="172"/>
        <v>0</v>
      </c>
      <c r="BM179" s="159">
        <f t="shared" si="220"/>
        <v>0</v>
      </c>
      <c r="BN179" s="159">
        <f t="shared" si="220"/>
        <v>0</v>
      </c>
      <c r="BO179" s="205" t="b">
        <f t="shared" si="173"/>
        <v>0</v>
      </c>
      <c r="BP179" s="214">
        <f t="shared" si="174"/>
        <v>0</v>
      </c>
      <c r="BQ179" s="160">
        <f t="shared" si="175"/>
        <v>0</v>
      </c>
      <c r="BR179" s="160">
        <f t="shared" si="176"/>
        <v>0</v>
      </c>
      <c r="BS179" s="160">
        <f t="shared" si="177"/>
        <v>0</v>
      </c>
      <c r="BT179" s="160">
        <f t="shared" si="178"/>
        <v>0</v>
      </c>
      <c r="BU179" s="160">
        <f t="shared" si="179"/>
        <v>0</v>
      </c>
      <c r="BV179" s="215">
        <f t="shared" si="180"/>
        <v>0</v>
      </c>
      <c r="BW179" s="217">
        <f t="shared" si="181"/>
        <v>0</v>
      </c>
      <c r="BX179" s="206">
        <f t="shared" si="182"/>
        <v>0</v>
      </c>
      <c r="BY179" s="206">
        <f t="shared" si="183"/>
        <v>0</v>
      </c>
      <c r="BZ179" s="206">
        <f t="shared" si="184"/>
        <v>0</v>
      </c>
      <c r="CA179" s="206">
        <f t="shared" si="185"/>
        <v>0</v>
      </c>
      <c r="CB179" s="206">
        <f t="shared" si="186"/>
        <v>0</v>
      </c>
      <c r="CC179" s="218">
        <f t="shared" si="187"/>
        <v>0</v>
      </c>
      <c r="CD179" s="216" t="e">
        <f t="shared" si="188"/>
        <v>#VALUE!</v>
      </c>
      <c r="CE179" s="94" t="e">
        <f t="shared" si="189"/>
        <v>#VALUE!</v>
      </c>
      <c r="CF179" s="94" t="e">
        <f t="shared" si="190"/>
        <v>#VALUE!</v>
      </c>
      <c r="CG179" s="95" t="e">
        <f t="shared" si="191"/>
        <v>#VALUE!</v>
      </c>
      <c r="CH179" s="95" t="e">
        <f t="shared" si="214"/>
        <v>#VALUE!</v>
      </c>
      <c r="CI179" s="95" t="b">
        <f t="shared" si="218"/>
        <v>0</v>
      </c>
      <c r="CJ179" s="76" t="str">
        <f t="shared" si="192"/>
        <v/>
      </c>
      <c r="CK179" s="94" t="e" cm="1">
        <f t="array" aca="1" ref="CK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CL179" s="94" t="str">
        <f t="shared" si="193"/>
        <v/>
      </c>
      <c r="CM179" s="96" t="b">
        <f t="shared" si="194"/>
        <v>0</v>
      </c>
      <c r="CN179" s="130" t="b">
        <f>IFERROR(MATCH(D179,'Avtal för korttidsarbete'!$G$13:$G$1012,0),TRUE)</f>
        <v>1</v>
      </c>
      <c r="CO179" s="130" t="b">
        <f t="shared" si="195"/>
        <v>0</v>
      </c>
      <c r="CP179" s="131" t="str" cm="1">
        <f t="array" ref="CP179">IF(CN179=TRUE,"x",INDEX('Avtal för korttidsarbete'!$E$13:$E$1012,$CN179))</f>
        <v>x</v>
      </c>
      <c r="CQ179" s="131" t="str" cm="1">
        <f t="array" ref="CQ179">IF(CN179=TRUE,"x",INDEX('Avtal för korttidsarbete'!$F$13:$F$1012,$CN179))</f>
        <v>x</v>
      </c>
      <c r="CR179" s="130" t="b">
        <f t="shared" si="196"/>
        <v>0</v>
      </c>
      <c r="CS179" s="165">
        <f t="shared" si="215"/>
        <v>0</v>
      </c>
      <c r="CT179" s="165">
        <f t="shared" si="216"/>
        <v>0</v>
      </c>
      <c r="CU179" s="130" t="b">
        <f t="shared" si="197"/>
        <v>0</v>
      </c>
      <c r="CV179" s="131">
        <f t="shared" si="198"/>
        <v>0</v>
      </c>
      <c r="CW179" s="165">
        <f t="shared" si="199"/>
        <v>0</v>
      </c>
      <c r="CX179" s="186" t="b">
        <f>IFERROR(INDEX('Avtal för korttidsarbete'!R:R,MATCH(D179,'Avtal för korttidsarbete'!$G:$G,0)),TRUE)</f>
        <v>1</v>
      </c>
      <c r="CY179" s="165" t="str">
        <f>IF(CX179,"-",INDEX('Avtal för korttidsarbete'!$D:$D,MATCH(D179,'Avtal för korttidsarbete'!$G:$G,0)))</f>
        <v>-</v>
      </c>
      <c r="CZ179" s="131" t="b">
        <f>IFERROR(G179&gt;INDEX(Uppsägningar!E:E,MATCH(C179,Uppsägningar!C:C,0)),FALSE)</f>
        <v>0</v>
      </c>
    </row>
    <row r="180" spans="1:104" s="30" customFormat="1" x14ac:dyDescent="0.25">
      <c r="A180" s="19">
        <v>165</v>
      </c>
      <c r="B180" s="20"/>
      <c r="C180" s="189"/>
      <c r="D180" s="69"/>
      <c r="E180" s="171">
        <f>IFERROR(INDEX(Admin!$C$7:$C$10,MATCH(CY180,TblNivåValTExt,0)),0)</f>
        <v>0</v>
      </c>
      <c r="F180" s="1"/>
      <c r="G180" s="1"/>
      <c r="H180" s="90"/>
      <c r="I180" s="91"/>
      <c r="J180" s="91"/>
      <c r="K180" s="91"/>
      <c r="L180" s="91"/>
      <c r="M180" s="91"/>
      <c r="N180" s="91"/>
      <c r="O180" s="91"/>
      <c r="P180" s="91"/>
      <c r="Q180" s="91"/>
      <c r="R180" s="91"/>
      <c r="S180" s="91"/>
      <c r="T180" s="91"/>
      <c r="U180" s="91"/>
      <c r="V180" s="91"/>
      <c r="W180" s="225">
        <f t="shared" si="154"/>
        <v>0</v>
      </c>
      <c r="X180" s="134" t="str">
        <f t="shared" si="200"/>
        <v/>
      </c>
      <c r="Y180" s="92" t="b">
        <f t="shared" si="155"/>
        <v>0</v>
      </c>
      <c r="Z180" s="92" t="str">
        <f t="shared" si="201"/>
        <v/>
      </c>
      <c r="AA180" s="92" t="b">
        <f t="shared" si="202"/>
        <v>0</v>
      </c>
      <c r="AB180" s="92" t="str">
        <f t="shared" si="203"/>
        <v/>
      </c>
      <c r="AC180" s="13" t="b">
        <f t="shared" si="156"/>
        <v>0</v>
      </c>
      <c r="AD180" s="92" t="str">
        <f t="shared" si="204"/>
        <v/>
      </c>
      <c r="AE180" s="13" t="b">
        <f t="shared" si="205"/>
        <v>0</v>
      </c>
      <c r="AF180" s="92" t="str">
        <f t="shared" si="206"/>
        <v/>
      </c>
      <c r="AG180" s="13" t="b">
        <f t="shared" si="157"/>
        <v>0</v>
      </c>
      <c r="AH180" s="92" t="str">
        <f t="shared" si="207"/>
        <v/>
      </c>
      <c r="AI180" s="35" t="b">
        <f t="shared" si="158"/>
        <v>0</v>
      </c>
      <c r="AJ180" s="92" t="str">
        <f t="shared" si="208"/>
        <v/>
      </c>
      <c r="AK180" s="35" t="b">
        <f t="shared" si="159"/>
        <v>0</v>
      </c>
      <c r="AL180" s="92" t="str">
        <f t="shared" si="160"/>
        <v/>
      </c>
      <c r="AM180" s="35" t="b">
        <f t="shared" si="161"/>
        <v>0</v>
      </c>
      <c r="AN180" s="92" t="str">
        <f t="shared" si="162"/>
        <v/>
      </c>
      <c r="AO180" s="13" t="b">
        <f t="shared" si="163"/>
        <v>0</v>
      </c>
      <c r="AP180" s="92" t="str">
        <f t="shared" si="164"/>
        <v/>
      </c>
      <c r="AQ180" s="14">
        <f t="shared" si="165"/>
        <v>0</v>
      </c>
      <c r="AR180" s="14">
        <f t="shared" si="166"/>
        <v>0</v>
      </c>
      <c r="AS180" s="16">
        <f t="shared" si="222"/>
        <v>0</v>
      </c>
      <c r="AT180" s="16">
        <f t="shared" si="222"/>
        <v>0</v>
      </c>
      <c r="AU180" s="16">
        <f t="shared" si="222"/>
        <v>0</v>
      </c>
      <c r="AV180" s="16">
        <f t="shared" si="222"/>
        <v>0</v>
      </c>
      <c r="AW180" s="16">
        <f t="shared" si="222"/>
        <v>0</v>
      </c>
      <c r="AX180" s="16">
        <f t="shared" si="222"/>
        <v>0</v>
      </c>
      <c r="AY180" s="16">
        <f t="shared" si="222"/>
        <v>0</v>
      </c>
      <c r="AZ180" s="16"/>
      <c r="BA180" s="16"/>
      <c r="BB180" s="93">
        <f t="shared" si="209"/>
        <v>0</v>
      </c>
      <c r="BC180" s="93">
        <f t="shared" si="210"/>
        <v>0</v>
      </c>
      <c r="BD180" s="93">
        <f t="shared" si="211"/>
        <v>0</v>
      </c>
      <c r="BE180" s="158">
        <f t="shared" si="212"/>
        <v>0</v>
      </c>
      <c r="BF180" s="159">
        <f t="shared" si="213"/>
        <v>0</v>
      </c>
      <c r="BG180" s="159">
        <f t="shared" si="167"/>
        <v>0</v>
      </c>
      <c r="BH180" s="159">
        <f t="shared" si="168"/>
        <v>0</v>
      </c>
      <c r="BI180" s="159">
        <f t="shared" si="169"/>
        <v>0</v>
      </c>
      <c r="BJ180" s="159">
        <f t="shared" si="170"/>
        <v>0</v>
      </c>
      <c r="BK180" s="159">
        <f t="shared" si="171"/>
        <v>0</v>
      </c>
      <c r="BL180" s="159">
        <f t="shared" si="172"/>
        <v>0</v>
      </c>
      <c r="BM180" s="159">
        <f t="shared" si="220"/>
        <v>0</v>
      </c>
      <c r="BN180" s="159">
        <f t="shared" si="220"/>
        <v>0</v>
      </c>
      <c r="BO180" s="205" t="b">
        <f t="shared" si="173"/>
        <v>0</v>
      </c>
      <c r="BP180" s="214">
        <f t="shared" si="174"/>
        <v>0</v>
      </c>
      <c r="BQ180" s="160">
        <f t="shared" si="175"/>
        <v>0</v>
      </c>
      <c r="BR180" s="160">
        <f t="shared" si="176"/>
        <v>0</v>
      </c>
      <c r="BS180" s="160">
        <f t="shared" si="177"/>
        <v>0</v>
      </c>
      <c r="BT180" s="160">
        <f t="shared" si="178"/>
        <v>0</v>
      </c>
      <c r="BU180" s="160">
        <f t="shared" si="179"/>
        <v>0</v>
      </c>
      <c r="BV180" s="215">
        <f t="shared" si="180"/>
        <v>0</v>
      </c>
      <c r="BW180" s="217">
        <f t="shared" si="181"/>
        <v>0</v>
      </c>
      <c r="BX180" s="206">
        <f t="shared" si="182"/>
        <v>0</v>
      </c>
      <c r="BY180" s="206">
        <f t="shared" si="183"/>
        <v>0</v>
      </c>
      <c r="BZ180" s="206">
        <f t="shared" si="184"/>
        <v>0</v>
      </c>
      <c r="CA180" s="206">
        <f t="shared" si="185"/>
        <v>0</v>
      </c>
      <c r="CB180" s="206">
        <f t="shared" si="186"/>
        <v>0</v>
      </c>
      <c r="CC180" s="218">
        <f t="shared" si="187"/>
        <v>0</v>
      </c>
      <c r="CD180" s="216" t="e">
        <f t="shared" si="188"/>
        <v>#VALUE!</v>
      </c>
      <c r="CE180" s="94" t="e">
        <f t="shared" si="189"/>
        <v>#VALUE!</v>
      </c>
      <c r="CF180" s="94" t="e">
        <f t="shared" si="190"/>
        <v>#VALUE!</v>
      </c>
      <c r="CG180" s="95" t="e">
        <f t="shared" si="191"/>
        <v>#VALUE!</v>
      </c>
      <c r="CH180" s="95" t="e">
        <f t="shared" si="214"/>
        <v>#VALUE!</v>
      </c>
      <c r="CI180" s="95" t="b">
        <f t="shared" si="218"/>
        <v>0</v>
      </c>
      <c r="CJ180" s="76" t="str">
        <f t="shared" si="192"/>
        <v/>
      </c>
      <c r="CK180" s="94" t="e" cm="1">
        <f t="array" aca="1" ref="CK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CL180" s="94" t="str">
        <f t="shared" si="193"/>
        <v/>
      </c>
      <c r="CM180" s="96" t="b">
        <f t="shared" si="194"/>
        <v>0</v>
      </c>
      <c r="CN180" s="130" t="b">
        <f>IFERROR(MATCH(D180,'Avtal för korttidsarbete'!$G$13:$G$1012,0),TRUE)</f>
        <v>1</v>
      </c>
      <c r="CO180" s="130" t="b">
        <f t="shared" si="195"/>
        <v>0</v>
      </c>
      <c r="CP180" s="131" t="str" cm="1">
        <f t="array" ref="CP180">IF(CN180=TRUE,"x",INDEX('Avtal för korttidsarbete'!$E$13:$E$1012,$CN180))</f>
        <v>x</v>
      </c>
      <c r="CQ180" s="131" t="str" cm="1">
        <f t="array" ref="CQ180">IF(CN180=TRUE,"x",INDEX('Avtal för korttidsarbete'!$F$13:$F$1012,$CN180))</f>
        <v>x</v>
      </c>
      <c r="CR180" s="130" t="b">
        <f t="shared" si="196"/>
        <v>0</v>
      </c>
      <c r="CS180" s="165">
        <f t="shared" si="215"/>
        <v>0</v>
      </c>
      <c r="CT180" s="165">
        <f t="shared" si="216"/>
        <v>0</v>
      </c>
      <c r="CU180" s="130" t="b">
        <f t="shared" si="197"/>
        <v>0</v>
      </c>
      <c r="CV180" s="131">
        <f t="shared" si="198"/>
        <v>0</v>
      </c>
      <c r="CW180" s="165">
        <f t="shared" si="199"/>
        <v>0</v>
      </c>
      <c r="CX180" s="186" t="b">
        <f>IFERROR(INDEX('Avtal för korttidsarbete'!R:R,MATCH(D180,'Avtal för korttidsarbete'!$G:$G,0)),TRUE)</f>
        <v>1</v>
      </c>
      <c r="CY180" s="165" t="str">
        <f>IF(CX180,"-",INDEX('Avtal för korttidsarbete'!$D:$D,MATCH(D180,'Avtal för korttidsarbete'!$G:$G,0)))</f>
        <v>-</v>
      </c>
      <c r="CZ180" s="131" t="b">
        <f>IFERROR(G180&gt;INDEX(Uppsägningar!E:E,MATCH(C180,Uppsägningar!C:C,0)),FALSE)</f>
        <v>0</v>
      </c>
    </row>
    <row r="181" spans="1:104" s="30" customFormat="1" x14ac:dyDescent="0.25">
      <c r="A181" s="19">
        <v>166</v>
      </c>
      <c r="B181" s="20"/>
      <c r="C181" s="189"/>
      <c r="D181" s="69"/>
      <c r="E181" s="171">
        <f>IFERROR(INDEX(Admin!$C$7:$C$10,MATCH(CY181,TblNivåValTExt,0)),0)</f>
        <v>0</v>
      </c>
      <c r="F181" s="1"/>
      <c r="G181" s="1"/>
      <c r="H181" s="90"/>
      <c r="I181" s="91"/>
      <c r="J181" s="91"/>
      <c r="K181" s="91"/>
      <c r="L181" s="91"/>
      <c r="M181" s="91"/>
      <c r="N181" s="91"/>
      <c r="O181" s="91"/>
      <c r="P181" s="91"/>
      <c r="Q181" s="91"/>
      <c r="R181" s="91"/>
      <c r="S181" s="91"/>
      <c r="T181" s="91"/>
      <c r="U181" s="91"/>
      <c r="V181" s="91"/>
      <c r="W181" s="225">
        <f t="shared" si="154"/>
        <v>0</v>
      </c>
      <c r="X181" s="134" t="str">
        <f t="shared" si="200"/>
        <v/>
      </c>
      <c r="Y181" s="92" t="b">
        <f t="shared" si="155"/>
        <v>0</v>
      </c>
      <c r="Z181" s="92" t="str">
        <f t="shared" si="201"/>
        <v/>
      </c>
      <c r="AA181" s="92" t="b">
        <f t="shared" si="202"/>
        <v>0</v>
      </c>
      <c r="AB181" s="92" t="str">
        <f t="shared" si="203"/>
        <v/>
      </c>
      <c r="AC181" s="13" t="b">
        <f t="shared" si="156"/>
        <v>0</v>
      </c>
      <c r="AD181" s="92" t="str">
        <f t="shared" si="204"/>
        <v/>
      </c>
      <c r="AE181" s="13" t="b">
        <f t="shared" si="205"/>
        <v>0</v>
      </c>
      <c r="AF181" s="92" t="str">
        <f t="shared" si="206"/>
        <v/>
      </c>
      <c r="AG181" s="13" t="b">
        <f t="shared" si="157"/>
        <v>0</v>
      </c>
      <c r="AH181" s="92" t="str">
        <f t="shared" si="207"/>
        <v/>
      </c>
      <c r="AI181" s="35" t="b">
        <f t="shared" si="158"/>
        <v>0</v>
      </c>
      <c r="AJ181" s="92" t="str">
        <f t="shared" si="208"/>
        <v/>
      </c>
      <c r="AK181" s="35" t="b">
        <f t="shared" si="159"/>
        <v>0</v>
      </c>
      <c r="AL181" s="92" t="str">
        <f t="shared" si="160"/>
        <v/>
      </c>
      <c r="AM181" s="35" t="b">
        <f t="shared" si="161"/>
        <v>0</v>
      </c>
      <c r="AN181" s="92" t="str">
        <f t="shared" si="162"/>
        <v/>
      </c>
      <c r="AO181" s="13" t="b">
        <f t="shared" si="163"/>
        <v>0</v>
      </c>
      <c r="AP181" s="92" t="str">
        <f t="shared" si="164"/>
        <v/>
      </c>
      <c r="AQ181" s="14">
        <f t="shared" si="165"/>
        <v>0</v>
      </c>
      <c r="AR181" s="14">
        <f t="shared" si="166"/>
        <v>0</v>
      </c>
      <c r="AS181" s="16">
        <f t="shared" si="222"/>
        <v>0</v>
      </c>
      <c r="AT181" s="16">
        <f t="shared" si="222"/>
        <v>0</v>
      </c>
      <c r="AU181" s="16">
        <f t="shared" si="222"/>
        <v>0</v>
      </c>
      <c r="AV181" s="16">
        <f t="shared" si="222"/>
        <v>0</v>
      </c>
      <c r="AW181" s="16">
        <f t="shared" si="222"/>
        <v>0</v>
      </c>
      <c r="AX181" s="16">
        <f t="shared" si="222"/>
        <v>0</v>
      </c>
      <c r="AY181" s="16">
        <f t="shared" si="222"/>
        <v>0</v>
      </c>
      <c r="AZ181" s="16"/>
      <c r="BA181" s="16"/>
      <c r="BB181" s="93">
        <f t="shared" si="209"/>
        <v>0</v>
      </c>
      <c r="BC181" s="93">
        <f t="shared" si="210"/>
        <v>0</v>
      </c>
      <c r="BD181" s="93">
        <f t="shared" si="211"/>
        <v>0</v>
      </c>
      <c r="BE181" s="158">
        <f t="shared" si="212"/>
        <v>0</v>
      </c>
      <c r="BF181" s="159">
        <f t="shared" si="213"/>
        <v>0</v>
      </c>
      <c r="BG181" s="159">
        <f t="shared" si="167"/>
        <v>0</v>
      </c>
      <c r="BH181" s="159">
        <f t="shared" si="168"/>
        <v>0</v>
      </c>
      <c r="BI181" s="159">
        <f t="shared" si="169"/>
        <v>0</v>
      </c>
      <c r="BJ181" s="159">
        <f t="shared" si="170"/>
        <v>0</v>
      </c>
      <c r="BK181" s="159">
        <f t="shared" si="171"/>
        <v>0</v>
      </c>
      <c r="BL181" s="159">
        <f t="shared" si="172"/>
        <v>0</v>
      </c>
      <c r="BM181" s="159">
        <f t="shared" si="220"/>
        <v>0</v>
      </c>
      <c r="BN181" s="159">
        <f t="shared" si="220"/>
        <v>0</v>
      </c>
      <c r="BO181" s="205" t="b">
        <f t="shared" si="173"/>
        <v>0</v>
      </c>
      <c r="BP181" s="214">
        <f t="shared" si="174"/>
        <v>0</v>
      </c>
      <c r="BQ181" s="160">
        <f t="shared" si="175"/>
        <v>0</v>
      </c>
      <c r="BR181" s="160">
        <f t="shared" si="176"/>
        <v>0</v>
      </c>
      <c r="BS181" s="160">
        <f t="shared" si="177"/>
        <v>0</v>
      </c>
      <c r="BT181" s="160">
        <f t="shared" si="178"/>
        <v>0</v>
      </c>
      <c r="BU181" s="160">
        <f t="shared" si="179"/>
        <v>0</v>
      </c>
      <c r="BV181" s="215">
        <f t="shared" si="180"/>
        <v>0</v>
      </c>
      <c r="BW181" s="217">
        <f t="shared" si="181"/>
        <v>0</v>
      </c>
      <c r="BX181" s="206">
        <f t="shared" si="182"/>
        <v>0</v>
      </c>
      <c r="BY181" s="206">
        <f t="shared" si="183"/>
        <v>0</v>
      </c>
      <c r="BZ181" s="206">
        <f t="shared" si="184"/>
        <v>0</v>
      </c>
      <c r="CA181" s="206">
        <f t="shared" si="185"/>
        <v>0</v>
      </c>
      <c r="CB181" s="206">
        <f t="shared" si="186"/>
        <v>0</v>
      </c>
      <c r="CC181" s="218">
        <f t="shared" si="187"/>
        <v>0</v>
      </c>
      <c r="CD181" s="216" t="e">
        <f t="shared" si="188"/>
        <v>#VALUE!</v>
      </c>
      <c r="CE181" s="94" t="e">
        <f t="shared" si="189"/>
        <v>#VALUE!</v>
      </c>
      <c r="CF181" s="94" t="e">
        <f t="shared" si="190"/>
        <v>#VALUE!</v>
      </c>
      <c r="CG181" s="95" t="e">
        <f t="shared" si="191"/>
        <v>#VALUE!</v>
      </c>
      <c r="CH181" s="95" t="e">
        <f t="shared" si="214"/>
        <v>#VALUE!</v>
      </c>
      <c r="CI181" s="95" t="b">
        <f t="shared" si="218"/>
        <v>0</v>
      </c>
      <c r="CJ181" s="76" t="str">
        <f t="shared" si="192"/>
        <v/>
      </c>
      <c r="CK181" s="94" t="e" cm="1">
        <f t="array" aca="1" ref="CK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CL181" s="94" t="str">
        <f t="shared" si="193"/>
        <v/>
      </c>
      <c r="CM181" s="96" t="b">
        <f t="shared" si="194"/>
        <v>0</v>
      </c>
      <c r="CN181" s="130" t="b">
        <f>IFERROR(MATCH(D181,'Avtal för korttidsarbete'!$G$13:$G$1012,0),TRUE)</f>
        <v>1</v>
      </c>
      <c r="CO181" s="130" t="b">
        <f t="shared" si="195"/>
        <v>0</v>
      </c>
      <c r="CP181" s="131" t="str" cm="1">
        <f t="array" ref="CP181">IF(CN181=TRUE,"x",INDEX('Avtal för korttidsarbete'!$E$13:$E$1012,$CN181))</f>
        <v>x</v>
      </c>
      <c r="CQ181" s="131" t="str" cm="1">
        <f t="array" ref="CQ181">IF(CN181=TRUE,"x",INDEX('Avtal för korttidsarbete'!$F$13:$F$1012,$CN181))</f>
        <v>x</v>
      </c>
      <c r="CR181" s="130" t="b">
        <f t="shared" si="196"/>
        <v>0</v>
      </c>
      <c r="CS181" s="165">
        <f t="shared" si="215"/>
        <v>0</v>
      </c>
      <c r="CT181" s="165">
        <f t="shared" si="216"/>
        <v>0</v>
      </c>
      <c r="CU181" s="130" t="b">
        <f t="shared" si="197"/>
        <v>0</v>
      </c>
      <c r="CV181" s="131">
        <f t="shared" si="198"/>
        <v>0</v>
      </c>
      <c r="CW181" s="165">
        <f t="shared" si="199"/>
        <v>0</v>
      </c>
      <c r="CX181" s="186" t="b">
        <f>IFERROR(INDEX('Avtal för korttidsarbete'!R:R,MATCH(D181,'Avtal för korttidsarbete'!$G:$G,0)),TRUE)</f>
        <v>1</v>
      </c>
      <c r="CY181" s="165" t="str">
        <f>IF(CX181,"-",INDEX('Avtal för korttidsarbete'!$D:$D,MATCH(D181,'Avtal för korttidsarbete'!$G:$G,0)))</f>
        <v>-</v>
      </c>
      <c r="CZ181" s="131" t="b">
        <f>IFERROR(G181&gt;INDEX(Uppsägningar!E:E,MATCH(C181,Uppsägningar!C:C,0)),FALSE)</f>
        <v>0</v>
      </c>
    </row>
    <row r="182" spans="1:104" s="30" customFormat="1" x14ac:dyDescent="0.25">
      <c r="A182" s="19">
        <v>167</v>
      </c>
      <c r="B182" s="20"/>
      <c r="C182" s="189"/>
      <c r="D182" s="69"/>
      <c r="E182" s="171">
        <f>IFERROR(INDEX(Admin!$C$7:$C$10,MATCH(CY182,TblNivåValTExt,0)),0)</f>
        <v>0</v>
      </c>
      <c r="F182" s="1"/>
      <c r="G182" s="1"/>
      <c r="H182" s="90"/>
      <c r="I182" s="91"/>
      <c r="J182" s="91"/>
      <c r="K182" s="91"/>
      <c r="L182" s="91"/>
      <c r="M182" s="91"/>
      <c r="N182" s="91"/>
      <c r="O182" s="91"/>
      <c r="P182" s="91"/>
      <c r="Q182" s="91"/>
      <c r="R182" s="91"/>
      <c r="S182" s="91"/>
      <c r="T182" s="91"/>
      <c r="U182" s="91"/>
      <c r="V182" s="91"/>
      <c r="W182" s="225">
        <f t="shared" si="154"/>
        <v>0</v>
      </c>
      <c r="X182" s="134" t="str">
        <f t="shared" si="200"/>
        <v/>
      </c>
      <c r="Y182" s="92" t="b">
        <f t="shared" si="155"/>
        <v>0</v>
      </c>
      <c r="Z182" s="92" t="str">
        <f t="shared" si="201"/>
        <v/>
      </c>
      <c r="AA182" s="92" t="b">
        <f t="shared" si="202"/>
        <v>0</v>
      </c>
      <c r="AB182" s="92" t="str">
        <f t="shared" si="203"/>
        <v/>
      </c>
      <c r="AC182" s="13" t="b">
        <f t="shared" si="156"/>
        <v>0</v>
      </c>
      <c r="AD182" s="92" t="str">
        <f t="shared" si="204"/>
        <v/>
      </c>
      <c r="AE182" s="13" t="b">
        <f t="shared" si="205"/>
        <v>0</v>
      </c>
      <c r="AF182" s="92" t="str">
        <f t="shared" si="206"/>
        <v/>
      </c>
      <c r="AG182" s="13" t="b">
        <f t="shared" si="157"/>
        <v>0</v>
      </c>
      <c r="AH182" s="92" t="str">
        <f t="shared" si="207"/>
        <v/>
      </c>
      <c r="AI182" s="35" t="b">
        <f t="shared" si="158"/>
        <v>0</v>
      </c>
      <c r="AJ182" s="92" t="str">
        <f t="shared" si="208"/>
        <v/>
      </c>
      <c r="AK182" s="35" t="b">
        <f t="shared" si="159"/>
        <v>0</v>
      </c>
      <c r="AL182" s="92" t="str">
        <f t="shared" si="160"/>
        <v/>
      </c>
      <c r="AM182" s="35" t="b">
        <f t="shared" si="161"/>
        <v>0</v>
      </c>
      <c r="AN182" s="92" t="str">
        <f t="shared" si="162"/>
        <v/>
      </c>
      <c r="AO182" s="13" t="b">
        <f t="shared" si="163"/>
        <v>0</v>
      </c>
      <c r="AP182" s="92" t="str">
        <f t="shared" si="164"/>
        <v/>
      </c>
      <c r="AQ182" s="14">
        <f t="shared" si="165"/>
        <v>0</v>
      </c>
      <c r="AR182" s="14">
        <f t="shared" si="166"/>
        <v>0</v>
      </c>
      <c r="AS182" s="16">
        <f t="shared" si="222"/>
        <v>0</v>
      </c>
      <c r="AT182" s="16">
        <f t="shared" si="222"/>
        <v>0</v>
      </c>
      <c r="AU182" s="16">
        <f t="shared" si="222"/>
        <v>0</v>
      </c>
      <c r="AV182" s="16">
        <f t="shared" si="222"/>
        <v>0</v>
      </c>
      <c r="AW182" s="16">
        <f t="shared" si="222"/>
        <v>0</v>
      </c>
      <c r="AX182" s="16">
        <f t="shared" si="222"/>
        <v>0</v>
      </c>
      <c r="AY182" s="16">
        <f t="shared" si="222"/>
        <v>0</v>
      </c>
      <c r="AZ182" s="16"/>
      <c r="BA182" s="16"/>
      <c r="BB182" s="93">
        <f t="shared" si="209"/>
        <v>0</v>
      </c>
      <c r="BC182" s="93">
        <f t="shared" si="210"/>
        <v>0</v>
      </c>
      <c r="BD182" s="93">
        <f t="shared" si="211"/>
        <v>0</v>
      </c>
      <c r="BE182" s="158">
        <f t="shared" si="212"/>
        <v>0</v>
      </c>
      <c r="BF182" s="159">
        <f t="shared" si="213"/>
        <v>0</v>
      </c>
      <c r="BG182" s="159">
        <f t="shared" si="167"/>
        <v>0</v>
      </c>
      <c r="BH182" s="159">
        <f t="shared" si="168"/>
        <v>0</v>
      </c>
      <c r="BI182" s="159">
        <f t="shared" si="169"/>
        <v>0</v>
      </c>
      <c r="BJ182" s="159">
        <f t="shared" si="170"/>
        <v>0</v>
      </c>
      <c r="BK182" s="159">
        <f t="shared" si="171"/>
        <v>0</v>
      </c>
      <c r="BL182" s="159">
        <f t="shared" si="172"/>
        <v>0</v>
      </c>
      <c r="BM182" s="159">
        <f t="shared" si="220"/>
        <v>0</v>
      </c>
      <c r="BN182" s="159">
        <f t="shared" si="220"/>
        <v>0</v>
      </c>
      <c r="BO182" s="205" t="b">
        <f t="shared" si="173"/>
        <v>0</v>
      </c>
      <c r="BP182" s="214">
        <f t="shared" si="174"/>
        <v>0</v>
      </c>
      <c r="BQ182" s="160">
        <f t="shared" si="175"/>
        <v>0</v>
      </c>
      <c r="BR182" s="160">
        <f t="shared" si="176"/>
        <v>0</v>
      </c>
      <c r="BS182" s="160">
        <f t="shared" si="177"/>
        <v>0</v>
      </c>
      <c r="BT182" s="160">
        <f t="shared" si="178"/>
        <v>0</v>
      </c>
      <c r="BU182" s="160">
        <f t="shared" si="179"/>
        <v>0</v>
      </c>
      <c r="BV182" s="215">
        <f t="shared" si="180"/>
        <v>0</v>
      </c>
      <c r="BW182" s="217">
        <f t="shared" si="181"/>
        <v>0</v>
      </c>
      <c r="BX182" s="206">
        <f t="shared" si="182"/>
        <v>0</v>
      </c>
      <c r="BY182" s="206">
        <f t="shared" si="183"/>
        <v>0</v>
      </c>
      <c r="BZ182" s="206">
        <f t="shared" si="184"/>
        <v>0</v>
      </c>
      <c r="CA182" s="206">
        <f t="shared" si="185"/>
        <v>0</v>
      </c>
      <c r="CB182" s="206">
        <f t="shared" si="186"/>
        <v>0</v>
      </c>
      <c r="CC182" s="218">
        <f t="shared" si="187"/>
        <v>0</v>
      </c>
      <c r="CD182" s="216" t="e">
        <f t="shared" si="188"/>
        <v>#VALUE!</v>
      </c>
      <c r="CE182" s="94" t="e">
        <f t="shared" si="189"/>
        <v>#VALUE!</v>
      </c>
      <c r="CF182" s="94" t="e">
        <f t="shared" si="190"/>
        <v>#VALUE!</v>
      </c>
      <c r="CG182" s="95" t="e">
        <f t="shared" si="191"/>
        <v>#VALUE!</v>
      </c>
      <c r="CH182" s="95" t="e">
        <f t="shared" si="214"/>
        <v>#VALUE!</v>
      </c>
      <c r="CI182" s="95" t="b">
        <f t="shared" si="218"/>
        <v>0</v>
      </c>
      <c r="CJ182" s="76" t="str">
        <f t="shared" si="192"/>
        <v/>
      </c>
      <c r="CK182" s="94" t="e" cm="1">
        <f t="array" aca="1" ref="CK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CL182" s="94" t="str">
        <f t="shared" si="193"/>
        <v/>
      </c>
      <c r="CM182" s="96" t="b">
        <f t="shared" si="194"/>
        <v>0</v>
      </c>
      <c r="CN182" s="130" t="b">
        <f>IFERROR(MATCH(D182,'Avtal för korttidsarbete'!$G$13:$G$1012,0),TRUE)</f>
        <v>1</v>
      </c>
      <c r="CO182" s="130" t="b">
        <f t="shared" si="195"/>
        <v>0</v>
      </c>
      <c r="CP182" s="131" t="str" cm="1">
        <f t="array" ref="CP182">IF(CN182=TRUE,"x",INDEX('Avtal för korttidsarbete'!$E$13:$E$1012,$CN182))</f>
        <v>x</v>
      </c>
      <c r="CQ182" s="131" t="str" cm="1">
        <f t="array" ref="CQ182">IF(CN182=TRUE,"x",INDEX('Avtal för korttidsarbete'!$F$13:$F$1012,$CN182))</f>
        <v>x</v>
      </c>
      <c r="CR182" s="130" t="b">
        <f t="shared" si="196"/>
        <v>0</v>
      </c>
      <c r="CS182" s="165">
        <f t="shared" si="215"/>
        <v>0</v>
      </c>
      <c r="CT182" s="165">
        <f t="shared" si="216"/>
        <v>0</v>
      </c>
      <c r="CU182" s="130" t="b">
        <f t="shared" si="197"/>
        <v>0</v>
      </c>
      <c r="CV182" s="131">
        <f t="shared" si="198"/>
        <v>0</v>
      </c>
      <c r="CW182" s="165">
        <f t="shared" si="199"/>
        <v>0</v>
      </c>
      <c r="CX182" s="186" t="b">
        <f>IFERROR(INDEX('Avtal för korttidsarbete'!R:R,MATCH(D182,'Avtal för korttidsarbete'!$G:$G,0)),TRUE)</f>
        <v>1</v>
      </c>
      <c r="CY182" s="165" t="str">
        <f>IF(CX182,"-",INDEX('Avtal för korttidsarbete'!$D:$D,MATCH(D182,'Avtal för korttidsarbete'!$G:$G,0)))</f>
        <v>-</v>
      </c>
      <c r="CZ182" s="131" t="b">
        <f>IFERROR(G182&gt;INDEX(Uppsägningar!E:E,MATCH(C182,Uppsägningar!C:C,0)),FALSE)</f>
        <v>0</v>
      </c>
    </row>
    <row r="183" spans="1:104" s="30" customFormat="1" x14ac:dyDescent="0.25">
      <c r="A183" s="19">
        <v>168</v>
      </c>
      <c r="B183" s="20"/>
      <c r="C183" s="189"/>
      <c r="D183" s="69"/>
      <c r="E183" s="171">
        <f>IFERROR(INDEX(Admin!$C$7:$C$10,MATCH(CY183,TblNivåValTExt,0)),0)</f>
        <v>0</v>
      </c>
      <c r="F183" s="1"/>
      <c r="G183" s="1"/>
      <c r="H183" s="90"/>
      <c r="I183" s="91"/>
      <c r="J183" s="91"/>
      <c r="K183" s="91"/>
      <c r="L183" s="91"/>
      <c r="M183" s="91"/>
      <c r="N183" s="91"/>
      <c r="O183" s="91"/>
      <c r="P183" s="91"/>
      <c r="Q183" s="91"/>
      <c r="R183" s="91"/>
      <c r="S183" s="91"/>
      <c r="T183" s="91"/>
      <c r="U183" s="91"/>
      <c r="V183" s="91"/>
      <c r="W183" s="225">
        <f t="shared" si="154"/>
        <v>0</v>
      </c>
      <c r="X183" s="134" t="str">
        <f t="shared" si="200"/>
        <v/>
      </c>
      <c r="Y183" s="92" t="b">
        <f t="shared" si="155"/>
        <v>0</v>
      </c>
      <c r="Z183" s="92" t="str">
        <f t="shared" si="201"/>
        <v/>
      </c>
      <c r="AA183" s="92" t="b">
        <f t="shared" si="202"/>
        <v>0</v>
      </c>
      <c r="AB183" s="92" t="str">
        <f t="shared" si="203"/>
        <v/>
      </c>
      <c r="AC183" s="13" t="b">
        <f t="shared" si="156"/>
        <v>0</v>
      </c>
      <c r="AD183" s="92" t="str">
        <f t="shared" si="204"/>
        <v/>
      </c>
      <c r="AE183" s="13" t="b">
        <f t="shared" si="205"/>
        <v>0</v>
      </c>
      <c r="AF183" s="92" t="str">
        <f t="shared" si="206"/>
        <v/>
      </c>
      <c r="AG183" s="13" t="b">
        <f t="shared" si="157"/>
        <v>0</v>
      </c>
      <c r="AH183" s="92" t="str">
        <f t="shared" si="207"/>
        <v/>
      </c>
      <c r="AI183" s="35" t="b">
        <f t="shared" si="158"/>
        <v>0</v>
      </c>
      <c r="AJ183" s="92" t="str">
        <f t="shared" si="208"/>
        <v/>
      </c>
      <c r="AK183" s="35" t="b">
        <f t="shared" si="159"/>
        <v>0</v>
      </c>
      <c r="AL183" s="92" t="str">
        <f t="shared" si="160"/>
        <v/>
      </c>
      <c r="AM183" s="35" t="b">
        <f t="shared" si="161"/>
        <v>0</v>
      </c>
      <c r="AN183" s="92" t="str">
        <f t="shared" si="162"/>
        <v/>
      </c>
      <c r="AO183" s="13" t="b">
        <f t="shared" si="163"/>
        <v>0</v>
      </c>
      <c r="AP183" s="92" t="str">
        <f t="shared" si="164"/>
        <v/>
      </c>
      <c r="AQ183" s="14">
        <f t="shared" si="165"/>
        <v>0</v>
      </c>
      <c r="AR183" s="14">
        <f t="shared" si="166"/>
        <v>0</v>
      </c>
      <c r="AS183" s="16">
        <f t="shared" si="222"/>
        <v>0</v>
      </c>
      <c r="AT183" s="16">
        <f t="shared" si="222"/>
        <v>0</v>
      </c>
      <c r="AU183" s="16">
        <f t="shared" si="222"/>
        <v>0</v>
      </c>
      <c r="AV183" s="16">
        <f t="shared" si="222"/>
        <v>0</v>
      </c>
      <c r="AW183" s="16">
        <f t="shared" si="222"/>
        <v>0</v>
      </c>
      <c r="AX183" s="16">
        <f t="shared" si="222"/>
        <v>0</v>
      </c>
      <c r="AY183" s="16">
        <f t="shared" si="222"/>
        <v>0</v>
      </c>
      <c r="AZ183" s="16"/>
      <c r="BA183" s="16"/>
      <c r="BB183" s="93">
        <f t="shared" si="209"/>
        <v>0</v>
      </c>
      <c r="BC183" s="93">
        <f t="shared" si="210"/>
        <v>0</v>
      </c>
      <c r="BD183" s="93">
        <f t="shared" si="211"/>
        <v>0</v>
      </c>
      <c r="BE183" s="158">
        <f t="shared" si="212"/>
        <v>0</v>
      </c>
      <c r="BF183" s="159">
        <f t="shared" si="213"/>
        <v>0</v>
      </c>
      <c r="BG183" s="159">
        <f t="shared" si="167"/>
        <v>0</v>
      </c>
      <c r="BH183" s="159">
        <f t="shared" si="168"/>
        <v>0</v>
      </c>
      <c r="BI183" s="159">
        <f t="shared" si="169"/>
        <v>0</v>
      </c>
      <c r="BJ183" s="159">
        <f t="shared" si="170"/>
        <v>0</v>
      </c>
      <c r="BK183" s="159">
        <f t="shared" si="171"/>
        <v>0</v>
      </c>
      <c r="BL183" s="159">
        <f t="shared" si="172"/>
        <v>0</v>
      </c>
      <c r="BM183" s="159">
        <f t="shared" si="220"/>
        <v>0</v>
      </c>
      <c r="BN183" s="159">
        <f t="shared" si="220"/>
        <v>0</v>
      </c>
      <c r="BO183" s="205" t="b">
        <f t="shared" si="173"/>
        <v>0</v>
      </c>
      <c r="BP183" s="214">
        <f t="shared" si="174"/>
        <v>0</v>
      </c>
      <c r="BQ183" s="160">
        <f t="shared" si="175"/>
        <v>0</v>
      </c>
      <c r="BR183" s="160">
        <f t="shared" si="176"/>
        <v>0</v>
      </c>
      <c r="BS183" s="160">
        <f t="shared" si="177"/>
        <v>0</v>
      </c>
      <c r="BT183" s="160">
        <f t="shared" si="178"/>
        <v>0</v>
      </c>
      <c r="BU183" s="160">
        <f t="shared" si="179"/>
        <v>0</v>
      </c>
      <c r="BV183" s="215">
        <f t="shared" si="180"/>
        <v>0</v>
      </c>
      <c r="BW183" s="217">
        <f t="shared" si="181"/>
        <v>0</v>
      </c>
      <c r="BX183" s="206">
        <f t="shared" si="182"/>
        <v>0</v>
      </c>
      <c r="BY183" s="206">
        <f t="shared" si="183"/>
        <v>0</v>
      </c>
      <c r="BZ183" s="206">
        <f t="shared" si="184"/>
        <v>0</v>
      </c>
      <c r="CA183" s="206">
        <f t="shared" si="185"/>
        <v>0</v>
      </c>
      <c r="CB183" s="206">
        <f t="shared" si="186"/>
        <v>0</v>
      </c>
      <c r="CC183" s="218">
        <f t="shared" si="187"/>
        <v>0</v>
      </c>
      <c r="CD183" s="216" t="e">
        <f t="shared" si="188"/>
        <v>#VALUE!</v>
      </c>
      <c r="CE183" s="94" t="e">
        <f t="shared" si="189"/>
        <v>#VALUE!</v>
      </c>
      <c r="CF183" s="94" t="e">
        <f t="shared" si="190"/>
        <v>#VALUE!</v>
      </c>
      <c r="CG183" s="95" t="e">
        <f t="shared" si="191"/>
        <v>#VALUE!</v>
      </c>
      <c r="CH183" s="95" t="e">
        <f t="shared" si="214"/>
        <v>#VALUE!</v>
      </c>
      <c r="CI183" s="95" t="b">
        <f t="shared" si="218"/>
        <v>0</v>
      </c>
      <c r="CJ183" s="76" t="str">
        <f t="shared" si="192"/>
        <v/>
      </c>
      <c r="CK183" s="94" t="e" cm="1">
        <f t="array" aca="1" ref="CK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CL183" s="94" t="str">
        <f t="shared" si="193"/>
        <v/>
      </c>
      <c r="CM183" s="96" t="b">
        <f t="shared" si="194"/>
        <v>0</v>
      </c>
      <c r="CN183" s="130" t="b">
        <f>IFERROR(MATCH(D183,'Avtal för korttidsarbete'!$G$13:$G$1012,0),TRUE)</f>
        <v>1</v>
      </c>
      <c r="CO183" s="130" t="b">
        <f t="shared" si="195"/>
        <v>0</v>
      </c>
      <c r="CP183" s="131" t="str" cm="1">
        <f t="array" ref="CP183">IF(CN183=TRUE,"x",INDEX('Avtal för korttidsarbete'!$E$13:$E$1012,$CN183))</f>
        <v>x</v>
      </c>
      <c r="CQ183" s="131" t="str" cm="1">
        <f t="array" ref="CQ183">IF(CN183=TRUE,"x",INDEX('Avtal för korttidsarbete'!$F$13:$F$1012,$CN183))</f>
        <v>x</v>
      </c>
      <c r="CR183" s="130" t="b">
        <f t="shared" si="196"/>
        <v>0</v>
      </c>
      <c r="CS183" s="165">
        <f t="shared" si="215"/>
        <v>0</v>
      </c>
      <c r="CT183" s="165">
        <f t="shared" si="216"/>
        <v>0</v>
      </c>
      <c r="CU183" s="130" t="b">
        <f t="shared" si="197"/>
        <v>0</v>
      </c>
      <c r="CV183" s="131">
        <f t="shared" si="198"/>
        <v>0</v>
      </c>
      <c r="CW183" s="165">
        <f t="shared" si="199"/>
        <v>0</v>
      </c>
      <c r="CX183" s="186" t="b">
        <f>IFERROR(INDEX('Avtal för korttidsarbete'!R:R,MATCH(D183,'Avtal för korttidsarbete'!$G:$G,0)),TRUE)</f>
        <v>1</v>
      </c>
      <c r="CY183" s="165" t="str">
        <f>IF(CX183,"-",INDEX('Avtal för korttidsarbete'!$D:$D,MATCH(D183,'Avtal för korttidsarbete'!$G:$G,0)))</f>
        <v>-</v>
      </c>
      <c r="CZ183" s="131" t="b">
        <f>IFERROR(G183&gt;INDEX(Uppsägningar!E:E,MATCH(C183,Uppsägningar!C:C,0)),FALSE)</f>
        <v>0</v>
      </c>
    </row>
    <row r="184" spans="1:104" s="30" customFormat="1" x14ac:dyDescent="0.25">
      <c r="A184" s="19">
        <v>169</v>
      </c>
      <c r="B184" s="20"/>
      <c r="C184" s="189"/>
      <c r="D184" s="69"/>
      <c r="E184" s="171">
        <f>IFERROR(INDEX(Admin!$C$7:$C$10,MATCH(CY184,TblNivåValTExt,0)),0)</f>
        <v>0</v>
      </c>
      <c r="F184" s="1"/>
      <c r="G184" s="1"/>
      <c r="H184" s="90"/>
      <c r="I184" s="91"/>
      <c r="J184" s="91"/>
      <c r="K184" s="91"/>
      <c r="L184" s="91"/>
      <c r="M184" s="91"/>
      <c r="N184" s="91"/>
      <c r="O184" s="91"/>
      <c r="P184" s="91"/>
      <c r="Q184" s="91"/>
      <c r="R184" s="91"/>
      <c r="S184" s="91"/>
      <c r="T184" s="91"/>
      <c r="U184" s="91"/>
      <c r="V184" s="91"/>
      <c r="W184" s="225">
        <f t="shared" si="154"/>
        <v>0</v>
      </c>
      <c r="X184" s="134" t="str">
        <f t="shared" si="200"/>
        <v/>
      </c>
      <c r="Y184" s="92" t="b">
        <f t="shared" si="155"/>
        <v>0</v>
      </c>
      <c r="Z184" s="92" t="str">
        <f t="shared" si="201"/>
        <v/>
      </c>
      <c r="AA184" s="92" t="b">
        <f t="shared" si="202"/>
        <v>0</v>
      </c>
      <c r="AB184" s="92" t="str">
        <f t="shared" si="203"/>
        <v/>
      </c>
      <c r="AC184" s="13" t="b">
        <f t="shared" si="156"/>
        <v>0</v>
      </c>
      <c r="AD184" s="92" t="str">
        <f t="shared" si="204"/>
        <v/>
      </c>
      <c r="AE184" s="13" t="b">
        <f t="shared" si="205"/>
        <v>0</v>
      </c>
      <c r="AF184" s="92" t="str">
        <f t="shared" si="206"/>
        <v/>
      </c>
      <c r="AG184" s="13" t="b">
        <f t="shared" si="157"/>
        <v>0</v>
      </c>
      <c r="AH184" s="92" t="str">
        <f t="shared" si="207"/>
        <v/>
      </c>
      <c r="AI184" s="35" t="b">
        <f t="shared" si="158"/>
        <v>0</v>
      </c>
      <c r="AJ184" s="92" t="str">
        <f t="shared" si="208"/>
        <v/>
      </c>
      <c r="AK184" s="35" t="b">
        <f t="shared" si="159"/>
        <v>0</v>
      </c>
      <c r="AL184" s="92" t="str">
        <f t="shared" si="160"/>
        <v/>
      </c>
      <c r="AM184" s="35" t="b">
        <f t="shared" si="161"/>
        <v>0</v>
      </c>
      <c r="AN184" s="92" t="str">
        <f t="shared" si="162"/>
        <v/>
      </c>
      <c r="AO184" s="13" t="b">
        <f t="shared" si="163"/>
        <v>0</v>
      </c>
      <c r="AP184" s="92" t="str">
        <f t="shared" si="164"/>
        <v/>
      </c>
      <c r="AQ184" s="14">
        <f t="shared" si="165"/>
        <v>0</v>
      </c>
      <c r="AR184" s="14">
        <f t="shared" si="166"/>
        <v>0</v>
      </c>
      <c r="AS184" s="16">
        <f t="shared" si="222"/>
        <v>0</v>
      </c>
      <c r="AT184" s="16">
        <f t="shared" si="222"/>
        <v>0</v>
      </c>
      <c r="AU184" s="16">
        <f t="shared" si="222"/>
        <v>0</v>
      </c>
      <c r="AV184" s="16">
        <f t="shared" si="222"/>
        <v>0</v>
      </c>
      <c r="AW184" s="16">
        <f t="shared" si="222"/>
        <v>0</v>
      </c>
      <c r="AX184" s="16">
        <f t="shared" si="222"/>
        <v>0</v>
      </c>
      <c r="AY184" s="16">
        <f t="shared" si="222"/>
        <v>0</v>
      </c>
      <c r="AZ184" s="16"/>
      <c r="BA184" s="16"/>
      <c r="BB184" s="93">
        <f t="shared" si="209"/>
        <v>0</v>
      </c>
      <c r="BC184" s="93">
        <f t="shared" si="210"/>
        <v>0</v>
      </c>
      <c r="BD184" s="93">
        <f t="shared" si="211"/>
        <v>0</v>
      </c>
      <c r="BE184" s="158">
        <f t="shared" si="212"/>
        <v>0</v>
      </c>
      <c r="BF184" s="159">
        <f t="shared" si="213"/>
        <v>0</v>
      </c>
      <c r="BG184" s="159">
        <f t="shared" si="167"/>
        <v>0</v>
      </c>
      <c r="BH184" s="159">
        <f t="shared" si="168"/>
        <v>0</v>
      </c>
      <c r="BI184" s="159">
        <f t="shared" si="169"/>
        <v>0</v>
      </c>
      <c r="BJ184" s="159">
        <f t="shared" si="170"/>
        <v>0</v>
      </c>
      <c r="BK184" s="159">
        <f t="shared" si="171"/>
        <v>0</v>
      </c>
      <c r="BL184" s="159">
        <f t="shared" si="172"/>
        <v>0</v>
      </c>
      <c r="BM184" s="159">
        <f t="shared" si="220"/>
        <v>0</v>
      </c>
      <c r="BN184" s="159">
        <f t="shared" si="220"/>
        <v>0</v>
      </c>
      <c r="BO184" s="205" t="b">
        <f t="shared" si="173"/>
        <v>0</v>
      </c>
      <c r="BP184" s="214">
        <f t="shared" si="174"/>
        <v>0</v>
      </c>
      <c r="BQ184" s="160">
        <f t="shared" si="175"/>
        <v>0</v>
      </c>
      <c r="BR184" s="160">
        <f t="shared" si="176"/>
        <v>0</v>
      </c>
      <c r="BS184" s="160">
        <f t="shared" si="177"/>
        <v>0</v>
      </c>
      <c r="BT184" s="160">
        <f t="shared" si="178"/>
        <v>0</v>
      </c>
      <c r="BU184" s="160">
        <f t="shared" si="179"/>
        <v>0</v>
      </c>
      <c r="BV184" s="215">
        <f t="shared" si="180"/>
        <v>0</v>
      </c>
      <c r="BW184" s="217">
        <f t="shared" si="181"/>
        <v>0</v>
      </c>
      <c r="BX184" s="206">
        <f t="shared" si="182"/>
        <v>0</v>
      </c>
      <c r="BY184" s="206">
        <f t="shared" si="183"/>
        <v>0</v>
      </c>
      <c r="BZ184" s="206">
        <f t="shared" si="184"/>
        <v>0</v>
      </c>
      <c r="CA184" s="206">
        <f t="shared" si="185"/>
        <v>0</v>
      </c>
      <c r="CB184" s="206">
        <f t="shared" si="186"/>
        <v>0</v>
      </c>
      <c r="CC184" s="218">
        <f t="shared" si="187"/>
        <v>0</v>
      </c>
      <c r="CD184" s="216" t="e">
        <f t="shared" si="188"/>
        <v>#VALUE!</v>
      </c>
      <c r="CE184" s="94" t="e">
        <f t="shared" si="189"/>
        <v>#VALUE!</v>
      </c>
      <c r="CF184" s="94" t="e">
        <f t="shared" si="190"/>
        <v>#VALUE!</v>
      </c>
      <c r="CG184" s="95" t="e">
        <f t="shared" si="191"/>
        <v>#VALUE!</v>
      </c>
      <c r="CH184" s="95" t="e">
        <f t="shared" si="214"/>
        <v>#VALUE!</v>
      </c>
      <c r="CI184" s="95" t="b">
        <f t="shared" si="218"/>
        <v>0</v>
      </c>
      <c r="CJ184" s="76" t="str">
        <f t="shared" si="192"/>
        <v/>
      </c>
      <c r="CK184" s="94" t="e" cm="1">
        <f t="array" aca="1" ref="CK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CL184" s="94" t="str">
        <f t="shared" si="193"/>
        <v/>
      </c>
      <c r="CM184" s="96" t="b">
        <f t="shared" si="194"/>
        <v>0</v>
      </c>
      <c r="CN184" s="130" t="b">
        <f>IFERROR(MATCH(D184,'Avtal för korttidsarbete'!$G$13:$G$1012,0),TRUE)</f>
        <v>1</v>
      </c>
      <c r="CO184" s="130" t="b">
        <f t="shared" si="195"/>
        <v>0</v>
      </c>
      <c r="CP184" s="131" t="str" cm="1">
        <f t="array" ref="CP184">IF(CN184=TRUE,"x",INDEX('Avtal för korttidsarbete'!$E$13:$E$1012,$CN184))</f>
        <v>x</v>
      </c>
      <c r="CQ184" s="131" t="str" cm="1">
        <f t="array" ref="CQ184">IF(CN184=TRUE,"x",INDEX('Avtal för korttidsarbete'!$F$13:$F$1012,$CN184))</f>
        <v>x</v>
      </c>
      <c r="CR184" s="130" t="b">
        <f t="shared" si="196"/>
        <v>0</v>
      </c>
      <c r="CS184" s="165">
        <f t="shared" si="215"/>
        <v>0</v>
      </c>
      <c r="CT184" s="165">
        <f t="shared" si="216"/>
        <v>0</v>
      </c>
      <c r="CU184" s="130" t="b">
        <f t="shared" si="197"/>
        <v>0</v>
      </c>
      <c r="CV184" s="131">
        <f t="shared" si="198"/>
        <v>0</v>
      </c>
      <c r="CW184" s="165">
        <f t="shared" si="199"/>
        <v>0</v>
      </c>
      <c r="CX184" s="186" t="b">
        <f>IFERROR(INDEX('Avtal för korttidsarbete'!R:R,MATCH(D184,'Avtal för korttidsarbete'!$G:$G,0)),TRUE)</f>
        <v>1</v>
      </c>
      <c r="CY184" s="165" t="str">
        <f>IF(CX184,"-",INDEX('Avtal för korttidsarbete'!$D:$D,MATCH(D184,'Avtal för korttidsarbete'!$G:$G,0)))</f>
        <v>-</v>
      </c>
      <c r="CZ184" s="131" t="b">
        <f>IFERROR(G184&gt;INDEX(Uppsägningar!E:E,MATCH(C184,Uppsägningar!C:C,0)),FALSE)</f>
        <v>0</v>
      </c>
    </row>
    <row r="185" spans="1:104" s="30" customFormat="1" x14ac:dyDescent="0.25">
      <c r="A185" s="19">
        <v>170</v>
      </c>
      <c r="B185" s="20"/>
      <c r="C185" s="189"/>
      <c r="D185" s="69"/>
      <c r="E185" s="171">
        <f>IFERROR(INDEX(Admin!$C$7:$C$10,MATCH(CY185,TblNivåValTExt,0)),0)</f>
        <v>0</v>
      </c>
      <c r="F185" s="1"/>
      <c r="G185" s="1"/>
      <c r="H185" s="90"/>
      <c r="I185" s="91"/>
      <c r="J185" s="91"/>
      <c r="K185" s="91"/>
      <c r="L185" s="91"/>
      <c r="M185" s="91"/>
      <c r="N185" s="91"/>
      <c r="O185" s="91"/>
      <c r="P185" s="91"/>
      <c r="Q185" s="91"/>
      <c r="R185" s="91"/>
      <c r="S185" s="91"/>
      <c r="T185" s="91"/>
      <c r="U185" s="91"/>
      <c r="V185" s="91"/>
      <c r="W185" s="225">
        <f t="shared" si="154"/>
        <v>0</v>
      </c>
      <c r="X185" s="134" t="str">
        <f t="shared" si="200"/>
        <v/>
      </c>
      <c r="Y185" s="92" t="b">
        <f t="shared" si="155"/>
        <v>0</v>
      </c>
      <c r="Z185" s="92" t="str">
        <f t="shared" si="201"/>
        <v/>
      </c>
      <c r="AA185" s="92" t="b">
        <f t="shared" si="202"/>
        <v>0</v>
      </c>
      <c r="AB185" s="92" t="str">
        <f t="shared" si="203"/>
        <v/>
      </c>
      <c r="AC185" s="13" t="b">
        <f t="shared" si="156"/>
        <v>0</v>
      </c>
      <c r="AD185" s="92" t="str">
        <f t="shared" si="204"/>
        <v/>
      </c>
      <c r="AE185" s="13" t="b">
        <f t="shared" si="205"/>
        <v>0</v>
      </c>
      <c r="AF185" s="92" t="str">
        <f t="shared" si="206"/>
        <v/>
      </c>
      <c r="AG185" s="13" t="b">
        <f t="shared" si="157"/>
        <v>0</v>
      </c>
      <c r="AH185" s="92" t="str">
        <f t="shared" si="207"/>
        <v/>
      </c>
      <c r="AI185" s="35" t="b">
        <f t="shared" si="158"/>
        <v>0</v>
      </c>
      <c r="AJ185" s="92" t="str">
        <f t="shared" si="208"/>
        <v/>
      </c>
      <c r="AK185" s="35" t="b">
        <f t="shared" si="159"/>
        <v>0</v>
      </c>
      <c r="AL185" s="92" t="str">
        <f t="shared" si="160"/>
        <v/>
      </c>
      <c r="AM185" s="35" t="b">
        <f t="shared" si="161"/>
        <v>0</v>
      </c>
      <c r="AN185" s="92" t="str">
        <f t="shared" si="162"/>
        <v/>
      </c>
      <c r="AO185" s="13" t="b">
        <f t="shared" si="163"/>
        <v>0</v>
      </c>
      <c r="AP185" s="92" t="str">
        <f t="shared" si="164"/>
        <v/>
      </c>
      <c r="AQ185" s="14">
        <f t="shared" si="165"/>
        <v>0</v>
      </c>
      <c r="AR185" s="14">
        <f t="shared" si="166"/>
        <v>0</v>
      </c>
      <c r="AS185" s="16">
        <f t="shared" si="222"/>
        <v>0</v>
      </c>
      <c r="AT185" s="16">
        <f t="shared" si="222"/>
        <v>0</v>
      </c>
      <c r="AU185" s="16">
        <f t="shared" si="222"/>
        <v>0</v>
      </c>
      <c r="AV185" s="16">
        <f t="shared" si="222"/>
        <v>0</v>
      </c>
      <c r="AW185" s="16">
        <f t="shared" si="222"/>
        <v>0</v>
      </c>
      <c r="AX185" s="16">
        <f t="shared" si="222"/>
        <v>0</v>
      </c>
      <c r="AY185" s="16">
        <f t="shared" si="222"/>
        <v>0</v>
      </c>
      <c r="AZ185" s="16"/>
      <c r="BA185" s="16"/>
      <c r="BB185" s="93">
        <f t="shared" si="209"/>
        <v>0</v>
      </c>
      <c r="BC185" s="93">
        <f t="shared" si="210"/>
        <v>0</v>
      </c>
      <c r="BD185" s="93">
        <f t="shared" si="211"/>
        <v>0</v>
      </c>
      <c r="BE185" s="158">
        <f t="shared" si="212"/>
        <v>0</v>
      </c>
      <c r="BF185" s="159">
        <f t="shared" si="213"/>
        <v>0</v>
      </c>
      <c r="BG185" s="159">
        <f t="shared" si="167"/>
        <v>0</v>
      </c>
      <c r="BH185" s="159">
        <f t="shared" si="168"/>
        <v>0</v>
      </c>
      <c r="BI185" s="159">
        <f t="shared" si="169"/>
        <v>0</v>
      </c>
      <c r="BJ185" s="159">
        <f t="shared" si="170"/>
        <v>0</v>
      </c>
      <c r="BK185" s="159">
        <f t="shared" si="171"/>
        <v>0</v>
      </c>
      <c r="BL185" s="159">
        <f t="shared" si="172"/>
        <v>0</v>
      </c>
      <c r="BM185" s="159">
        <f t="shared" si="220"/>
        <v>0</v>
      </c>
      <c r="BN185" s="159">
        <f t="shared" si="220"/>
        <v>0</v>
      </c>
      <c r="BO185" s="205" t="b">
        <f t="shared" si="173"/>
        <v>0</v>
      </c>
      <c r="BP185" s="214">
        <f t="shared" si="174"/>
        <v>0</v>
      </c>
      <c r="BQ185" s="160">
        <f t="shared" si="175"/>
        <v>0</v>
      </c>
      <c r="BR185" s="160">
        <f t="shared" si="176"/>
        <v>0</v>
      </c>
      <c r="BS185" s="160">
        <f t="shared" si="177"/>
        <v>0</v>
      </c>
      <c r="BT185" s="160">
        <f t="shared" si="178"/>
        <v>0</v>
      </c>
      <c r="BU185" s="160">
        <f t="shared" si="179"/>
        <v>0</v>
      </c>
      <c r="BV185" s="215">
        <f t="shared" si="180"/>
        <v>0</v>
      </c>
      <c r="BW185" s="217">
        <f t="shared" si="181"/>
        <v>0</v>
      </c>
      <c r="BX185" s="206">
        <f t="shared" si="182"/>
        <v>0</v>
      </c>
      <c r="BY185" s="206">
        <f t="shared" si="183"/>
        <v>0</v>
      </c>
      <c r="BZ185" s="206">
        <f t="shared" si="184"/>
        <v>0</v>
      </c>
      <c r="CA185" s="206">
        <f t="shared" si="185"/>
        <v>0</v>
      </c>
      <c r="CB185" s="206">
        <f t="shared" si="186"/>
        <v>0</v>
      </c>
      <c r="CC185" s="218">
        <f t="shared" si="187"/>
        <v>0</v>
      </c>
      <c r="CD185" s="216" t="e">
        <f t="shared" si="188"/>
        <v>#VALUE!</v>
      </c>
      <c r="CE185" s="94" t="e">
        <f t="shared" si="189"/>
        <v>#VALUE!</v>
      </c>
      <c r="CF185" s="94" t="e">
        <f t="shared" si="190"/>
        <v>#VALUE!</v>
      </c>
      <c r="CG185" s="95" t="e">
        <f t="shared" si="191"/>
        <v>#VALUE!</v>
      </c>
      <c r="CH185" s="95" t="e">
        <f t="shared" si="214"/>
        <v>#VALUE!</v>
      </c>
      <c r="CI185" s="95" t="b">
        <f t="shared" si="218"/>
        <v>0</v>
      </c>
      <c r="CJ185" s="76" t="str">
        <f t="shared" si="192"/>
        <v/>
      </c>
      <c r="CK185" s="94" t="e" cm="1">
        <f t="array" aca="1" ref="CK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CL185" s="94" t="str">
        <f t="shared" si="193"/>
        <v/>
      </c>
      <c r="CM185" s="96" t="b">
        <f t="shared" si="194"/>
        <v>0</v>
      </c>
      <c r="CN185" s="130" t="b">
        <f>IFERROR(MATCH(D185,'Avtal för korttidsarbete'!$G$13:$G$1012,0),TRUE)</f>
        <v>1</v>
      </c>
      <c r="CO185" s="130" t="b">
        <f t="shared" si="195"/>
        <v>0</v>
      </c>
      <c r="CP185" s="131" t="str" cm="1">
        <f t="array" ref="CP185">IF(CN185=TRUE,"x",INDEX('Avtal för korttidsarbete'!$E$13:$E$1012,$CN185))</f>
        <v>x</v>
      </c>
      <c r="CQ185" s="131" t="str" cm="1">
        <f t="array" ref="CQ185">IF(CN185=TRUE,"x",INDEX('Avtal för korttidsarbete'!$F$13:$F$1012,$CN185))</f>
        <v>x</v>
      </c>
      <c r="CR185" s="130" t="b">
        <f t="shared" si="196"/>
        <v>0</v>
      </c>
      <c r="CS185" s="165">
        <f t="shared" si="215"/>
        <v>0</v>
      </c>
      <c r="CT185" s="165">
        <f t="shared" si="216"/>
        <v>0</v>
      </c>
      <c r="CU185" s="130" t="b">
        <f t="shared" si="197"/>
        <v>0</v>
      </c>
      <c r="CV185" s="131">
        <f t="shared" si="198"/>
        <v>0</v>
      </c>
      <c r="CW185" s="165">
        <f t="shared" si="199"/>
        <v>0</v>
      </c>
      <c r="CX185" s="186" t="b">
        <f>IFERROR(INDEX('Avtal för korttidsarbete'!R:R,MATCH(D185,'Avtal för korttidsarbete'!$G:$G,0)),TRUE)</f>
        <v>1</v>
      </c>
      <c r="CY185" s="165" t="str">
        <f>IF(CX185,"-",INDEX('Avtal för korttidsarbete'!$D:$D,MATCH(D185,'Avtal för korttidsarbete'!$G:$G,0)))</f>
        <v>-</v>
      </c>
      <c r="CZ185" s="131" t="b">
        <f>IFERROR(G185&gt;INDEX(Uppsägningar!E:E,MATCH(C185,Uppsägningar!C:C,0)),FALSE)</f>
        <v>0</v>
      </c>
    </row>
    <row r="186" spans="1:104" s="30" customFormat="1" x14ac:dyDescent="0.25">
      <c r="A186" s="19">
        <v>171</v>
      </c>
      <c r="B186" s="20"/>
      <c r="C186" s="189"/>
      <c r="D186" s="69"/>
      <c r="E186" s="171">
        <f>IFERROR(INDEX(Admin!$C$7:$C$10,MATCH(CY186,TblNivåValTExt,0)),0)</f>
        <v>0</v>
      </c>
      <c r="F186" s="1"/>
      <c r="G186" s="1"/>
      <c r="H186" s="90"/>
      <c r="I186" s="91"/>
      <c r="J186" s="91"/>
      <c r="K186" s="91"/>
      <c r="L186" s="91"/>
      <c r="M186" s="91"/>
      <c r="N186" s="91"/>
      <c r="O186" s="91"/>
      <c r="P186" s="91"/>
      <c r="Q186" s="91"/>
      <c r="R186" s="91"/>
      <c r="S186" s="91"/>
      <c r="T186" s="91"/>
      <c r="U186" s="91"/>
      <c r="V186" s="91"/>
      <c r="W186" s="225">
        <f t="shared" si="154"/>
        <v>0</v>
      </c>
      <c r="X186" s="134" t="str">
        <f t="shared" si="200"/>
        <v/>
      </c>
      <c r="Y186" s="92" t="b">
        <f t="shared" si="155"/>
        <v>0</v>
      </c>
      <c r="Z186" s="92" t="str">
        <f t="shared" si="201"/>
        <v/>
      </c>
      <c r="AA186" s="92" t="b">
        <f t="shared" si="202"/>
        <v>0</v>
      </c>
      <c r="AB186" s="92" t="str">
        <f t="shared" si="203"/>
        <v/>
      </c>
      <c r="AC186" s="13" t="b">
        <f t="shared" si="156"/>
        <v>0</v>
      </c>
      <c r="AD186" s="92" t="str">
        <f t="shared" si="204"/>
        <v/>
      </c>
      <c r="AE186" s="13" t="b">
        <f t="shared" si="205"/>
        <v>0</v>
      </c>
      <c r="AF186" s="92" t="str">
        <f t="shared" si="206"/>
        <v/>
      </c>
      <c r="AG186" s="13" t="b">
        <f t="shared" si="157"/>
        <v>0</v>
      </c>
      <c r="AH186" s="92" t="str">
        <f t="shared" si="207"/>
        <v/>
      </c>
      <c r="AI186" s="35" t="b">
        <f t="shared" si="158"/>
        <v>0</v>
      </c>
      <c r="AJ186" s="92" t="str">
        <f t="shared" si="208"/>
        <v/>
      </c>
      <c r="AK186" s="35" t="b">
        <f t="shared" si="159"/>
        <v>0</v>
      </c>
      <c r="AL186" s="92" t="str">
        <f t="shared" si="160"/>
        <v/>
      </c>
      <c r="AM186" s="35" t="b">
        <f t="shared" si="161"/>
        <v>0</v>
      </c>
      <c r="AN186" s="92" t="str">
        <f t="shared" si="162"/>
        <v/>
      </c>
      <c r="AO186" s="13" t="b">
        <f t="shared" si="163"/>
        <v>0</v>
      </c>
      <c r="AP186" s="92" t="str">
        <f t="shared" si="164"/>
        <v/>
      </c>
      <c r="AQ186" s="14">
        <f t="shared" si="165"/>
        <v>0</v>
      </c>
      <c r="AR186" s="14">
        <f t="shared" si="166"/>
        <v>0</v>
      </c>
      <c r="AS186" s="16">
        <f t="shared" ref="AS186:AY195" si="223">IF(OR(AS$11=FALSE,$F186="",MIN($G186,AS$10,$AR186)-MAX($F186,AS$8,$AQ186)&lt;0),0,MIN($G186,AS$10,$AR186)-MAX($F186,AS$8,$AQ186)+1)</f>
        <v>0</v>
      </c>
      <c r="AT186" s="16">
        <f t="shared" si="223"/>
        <v>0</v>
      </c>
      <c r="AU186" s="16">
        <f t="shared" si="223"/>
        <v>0</v>
      </c>
      <c r="AV186" s="16">
        <f t="shared" si="223"/>
        <v>0</v>
      </c>
      <c r="AW186" s="16">
        <f t="shared" si="223"/>
        <v>0</v>
      </c>
      <c r="AX186" s="16">
        <f t="shared" si="223"/>
        <v>0</v>
      </c>
      <c r="AY186" s="16">
        <f t="shared" si="223"/>
        <v>0</v>
      </c>
      <c r="AZ186" s="16"/>
      <c r="BA186" s="16"/>
      <c r="BB186" s="93">
        <f t="shared" si="209"/>
        <v>0</v>
      </c>
      <c r="BC186" s="93">
        <f t="shared" si="210"/>
        <v>0</v>
      </c>
      <c r="BD186" s="93">
        <f t="shared" si="211"/>
        <v>0</v>
      </c>
      <c r="BE186" s="158">
        <f t="shared" si="212"/>
        <v>0</v>
      </c>
      <c r="BF186" s="159">
        <f t="shared" si="213"/>
        <v>0</v>
      </c>
      <c r="BG186" s="159">
        <f t="shared" si="167"/>
        <v>0</v>
      </c>
      <c r="BH186" s="159">
        <f t="shared" si="168"/>
        <v>0</v>
      </c>
      <c r="BI186" s="159">
        <f t="shared" si="169"/>
        <v>0</v>
      </c>
      <c r="BJ186" s="159">
        <f t="shared" si="170"/>
        <v>0</v>
      </c>
      <c r="BK186" s="159">
        <f t="shared" si="171"/>
        <v>0</v>
      </c>
      <c r="BL186" s="159">
        <f t="shared" si="172"/>
        <v>0</v>
      </c>
      <c r="BM186" s="159">
        <f t="shared" si="220"/>
        <v>0</v>
      </c>
      <c r="BN186" s="159">
        <f t="shared" si="220"/>
        <v>0</v>
      </c>
      <c r="BO186" s="205" t="b">
        <f t="shared" si="173"/>
        <v>0</v>
      </c>
      <c r="BP186" s="214">
        <f t="shared" si="174"/>
        <v>0</v>
      </c>
      <c r="BQ186" s="160">
        <f t="shared" si="175"/>
        <v>0</v>
      </c>
      <c r="BR186" s="160">
        <f t="shared" si="176"/>
        <v>0</v>
      </c>
      <c r="BS186" s="160">
        <f t="shared" si="177"/>
        <v>0</v>
      </c>
      <c r="BT186" s="160">
        <f t="shared" si="178"/>
        <v>0</v>
      </c>
      <c r="BU186" s="160">
        <f t="shared" si="179"/>
        <v>0</v>
      </c>
      <c r="BV186" s="215">
        <f t="shared" si="180"/>
        <v>0</v>
      </c>
      <c r="BW186" s="217">
        <f t="shared" si="181"/>
        <v>0</v>
      </c>
      <c r="BX186" s="206">
        <f t="shared" si="182"/>
        <v>0</v>
      </c>
      <c r="BY186" s="206">
        <f t="shared" si="183"/>
        <v>0</v>
      </c>
      <c r="BZ186" s="206">
        <f t="shared" si="184"/>
        <v>0</v>
      </c>
      <c r="CA186" s="206">
        <f t="shared" si="185"/>
        <v>0</v>
      </c>
      <c r="CB186" s="206">
        <f t="shared" si="186"/>
        <v>0</v>
      </c>
      <c r="CC186" s="218">
        <f t="shared" si="187"/>
        <v>0</v>
      </c>
      <c r="CD186" s="216" t="e">
        <f t="shared" si="188"/>
        <v>#VALUE!</v>
      </c>
      <c r="CE186" s="94" t="e">
        <f t="shared" si="189"/>
        <v>#VALUE!</v>
      </c>
      <c r="CF186" s="94" t="e">
        <f t="shared" si="190"/>
        <v>#VALUE!</v>
      </c>
      <c r="CG186" s="95" t="e">
        <f t="shared" si="191"/>
        <v>#VALUE!</v>
      </c>
      <c r="CH186" s="95" t="e">
        <f t="shared" si="214"/>
        <v>#VALUE!</v>
      </c>
      <c r="CI186" s="95" t="b">
        <f t="shared" si="218"/>
        <v>0</v>
      </c>
      <c r="CJ186" s="76" t="str">
        <f t="shared" si="192"/>
        <v/>
      </c>
      <c r="CK186" s="94" t="e" cm="1">
        <f t="array" aca="1" ref="CK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CL186" s="94" t="str">
        <f t="shared" si="193"/>
        <v/>
      </c>
      <c r="CM186" s="96" t="b">
        <f t="shared" si="194"/>
        <v>0</v>
      </c>
      <c r="CN186" s="130" t="b">
        <f>IFERROR(MATCH(D186,'Avtal för korttidsarbete'!$G$13:$G$1012,0),TRUE)</f>
        <v>1</v>
      </c>
      <c r="CO186" s="130" t="b">
        <f t="shared" si="195"/>
        <v>0</v>
      </c>
      <c r="CP186" s="131" t="str" cm="1">
        <f t="array" ref="CP186">IF(CN186=TRUE,"x",INDEX('Avtal för korttidsarbete'!$E$13:$E$1012,$CN186))</f>
        <v>x</v>
      </c>
      <c r="CQ186" s="131" t="str" cm="1">
        <f t="array" ref="CQ186">IF(CN186=TRUE,"x",INDEX('Avtal för korttidsarbete'!$F$13:$F$1012,$CN186))</f>
        <v>x</v>
      </c>
      <c r="CR186" s="130" t="b">
        <f t="shared" si="196"/>
        <v>0</v>
      </c>
      <c r="CS186" s="165">
        <f t="shared" si="215"/>
        <v>0</v>
      </c>
      <c r="CT186" s="165">
        <f t="shared" si="216"/>
        <v>0</v>
      </c>
      <c r="CU186" s="130" t="b">
        <f t="shared" si="197"/>
        <v>0</v>
      </c>
      <c r="CV186" s="131">
        <f t="shared" si="198"/>
        <v>0</v>
      </c>
      <c r="CW186" s="165">
        <f t="shared" si="199"/>
        <v>0</v>
      </c>
      <c r="CX186" s="186" t="b">
        <f>IFERROR(INDEX('Avtal för korttidsarbete'!R:R,MATCH(D186,'Avtal för korttidsarbete'!$G:$G,0)),TRUE)</f>
        <v>1</v>
      </c>
      <c r="CY186" s="165" t="str">
        <f>IF(CX186,"-",INDEX('Avtal för korttidsarbete'!$D:$D,MATCH(D186,'Avtal för korttidsarbete'!$G:$G,0)))</f>
        <v>-</v>
      </c>
      <c r="CZ186" s="131" t="b">
        <f>IFERROR(G186&gt;INDEX(Uppsägningar!E:E,MATCH(C186,Uppsägningar!C:C,0)),FALSE)</f>
        <v>0</v>
      </c>
    </row>
    <row r="187" spans="1:104" s="30" customFormat="1" x14ac:dyDescent="0.25">
      <c r="A187" s="19">
        <v>172</v>
      </c>
      <c r="B187" s="20"/>
      <c r="C187" s="189"/>
      <c r="D187" s="69"/>
      <c r="E187" s="171">
        <f>IFERROR(INDEX(Admin!$C$7:$C$10,MATCH(CY187,TblNivåValTExt,0)),0)</f>
        <v>0</v>
      </c>
      <c r="F187" s="1"/>
      <c r="G187" s="1"/>
      <c r="H187" s="90"/>
      <c r="I187" s="91"/>
      <c r="J187" s="91"/>
      <c r="K187" s="91"/>
      <c r="L187" s="91"/>
      <c r="M187" s="91"/>
      <c r="N187" s="91"/>
      <c r="O187" s="91"/>
      <c r="P187" s="91"/>
      <c r="Q187" s="91"/>
      <c r="R187" s="91"/>
      <c r="S187" s="91"/>
      <c r="T187" s="91"/>
      <c r="U187" s="91"/>
      <c r="V187" s="91"/>
      <c r="W187" s="225">
        <f t="shared" si="154"/>
        <v>0</v>
      </c>
      <c r="X187" s="134" t="str">
        <f t="shared" si="200"/>
        <v/>
      </c>
      <c r="Y187" s="92" t="b">
        <f t="shared" si="155"/>
        <v>0</v>
      </c>
      <c r="Z187" s="92" t="str">
        <f t="shared" si="201"/>
        <v/>
      </c>
      <c r="AA187" s="92" t="b">
        <f t="shared" si="202"/>
        <v>0</v>
      </c>
      <c r="AB187" s="92" t="str">
        <f t="shared" si="203"/>
        <v/>
      </c>
      <c r="AC187" s="13" t="b">
        <f t="shared" si="156"/>
        <v>0</v>
      </c>
      <c r="AD187" s="92" t="str">
        <f t="shared" si="204"/>
        <v/>
      </c>
      <c r="AE187" s="13" t="b">
        <f t="shared" si="205"/>
        <v>0</v>
      </c>
      <c r="AF187" s="92" t="str">
        <f t="shared" si="206"/>
        <v/>
      </c>
      <c r="AG187" s="13" t="b">
        <f t="shared" si="157"/>
        <v>0</v>
      </c>
      <c r="AH187" s="92" t="str">
        <f t="shared" si="207"/>
        <v/>
      </c>
      <c r="AI187" s="35" t="b">
        <f t="shared" si="158"/>
        <v>0</v>
      </c>
      <c r="AJ187" s="92" t="str">
        <f t="shared" si="208"/>
        <v/>
      </c>
      <c r="AK187" s="35" t="b">
        <f t="shared" si="159"/>
        <v>0</v>
      </c>
      <c r="AL187" s="92" t="str">
        <f t="shared" si="160"/>
        <v/>
      </c>
      <c r="AM187" s="35" t="b">
        <f t="shared" si="161"/>
        <v>0</v>
      </c>
      <c r="AN187" s="92" t="str">
        <f t="shared" si="162"/>
        <v/>
      </c>
      <c r="AO187" s="13" t="b">
        <f t="shared" si="163"/>
        <v>0</v>
      </c>
      <c r="AP187" s="92" t="str">
        <f t="shared" si="164"/>
        <v/>
      </c>
      <c r="AQ187" s="14">
        <f t="shared" si="165"/>
        <v>0</v>
      </c>
      <c r="AR187" s="14">
        <f t="shared" si="166"/>
        <v>0</v>
      </c>
      <c r="AS187" s="16">
        <f t="shared" si="223"/>
        <v>0</v>
      </c>
      <c r="AT187" s="16">
        <f t="shared" si="223"/>
        <v>0</v>
      </c>
      <c r="AU187" s="16">
        <f t="shared" si="223"/>
        <v>0</v>
      </c>
      <c r="AV187" s="16">
        <f t="shared" si="223"/>
        <v>0</v>
      </c>
      <c r="AW187" s="16">
        <f t="shared" si="223"/>
        <v>0</v>
      </c>
      <c r="AX187" s="16">
        <f t="shared" si="223"/>
        <v>0</v>
      </c>
      <c r="AY187" s="16">
        <f t="shared" si="223"/>
        <v>0</v>
      </c>
      <c r="AZ187" s="16"/>
      <c r="BA187" s="16"/>
      <c r="BB187" s="93">
        <f t="shared" si="209"/>
        <v>0</v>
      </c>
      <c r="BC187" s="93">
        <f t="shared" si="210"/>
        <v>0</v>
      </c>
      <c r="BD187" s="93">
        <f t="shared" si="211"/>
        <v>0</v>
      </c>
      <c r="BE187" s="158">
        <f t="shared" si="212"/>
        <v>0</v>
      </c>
      <c r="BF187" s="159">
        <f t="shared" si="213"/>
        <v>0</v>
      </c>
      <c r="BG187" s="159">
        <f t="shared" si="167"/>
        <v>0</v>
      </c>
      <c r="BH187" s="159">
        <f t="shared" si="168"/>
        <v>0</v>
      </c>
      <c r="BI187" s="159">
        <f t="shared" si="169"/>
        <v>0</v>
      </c>
      <c r="BJ187" s="159">
        <f t="shared" si="170"/>
        <v>0</v>
      </c>
      <c r="BK187" s="159">
        <f t="shared" si="171"/>
        <v>0</v>
      </c>
      <c r="BL187" s="159">
        <f t="shared" si="172"/>
        <v>0</v>
      </c>
      <c r="BM187" s="159">
        <f t="shared" si="220"/>
        <v>0</v>
      </c>
      <c r="BN187" s="159">
        <f t="shared" si="220"/>
        <v>0</v>
      </c>
      <c r="BO187" s="205" t="b">
        <f t="shared" si="173"/>
        <v>0</v>
      </c>
      <c r="BP187" s="214">
        <f t="shared" si="174"/>
        <v>0</v>
      </c>
      <c r="BQ187" s="160">
        <f t="shared" si="175"/>
        <v>0</v>
      </c>
      <c r="BR187" s="160">
        <f t="shared" si="176"/>
        <v>0</v>
      </c>
      <c r="BS187" s="160">
        <f t="shared" si="177"/>
        <v>0</v>
      </c>
      <c r="BT187" s="160">
        <f t="shared" si="178"/>
        <v>0</v>
      </c>
      <c r="BU187" s="160">
        <f t="shared" si="179"/>
        <v>0</v>
      </c>
      <c r="BV187" s="215">
        <f t="shared" si="180"/>
        <v>0</v>
      </c>
      <c r="BW187" s="217">
        <f t="shared" si="181"/>
        <v>0</v>
      </c>
      <c r="BX187" s="206">
        <f t="shared" si="182"/>
        <v>0</v>
      </c>
      <c r="BY187" s="206">
        <f t="shared" si="183"/>
        <v>0</v>
      </c>
      <c r="BZ187" s="206">
        <f t="shared" si="184"/>
        <v>0</v>
      </c>
      <c r="CA187" s="206">
        <f t="shared" si="185"/>
        <v>0</v>
      </c>
      <c r="CB187" s="206">
        <f t="shared" si="186"/>
        <v>0</v>
      </c>
      <c r="CC187" s="218">
        <f t="shared" si="187"/>
        <v>0</v>
      </c>
      <c r="CD187" s="216" t="e">
        <f t="shared" si="188"/>
        <v>#VALUE!</v>
      </c>
      <c r="CE187" s="94" t="e">
        <f t="shared" si="189"/>
        <v>#VALUE!</v>
      </c>
      <c r="CF187" s="94" t="e">
        <f t="shared" si="190"/>
        <v>#VALUE!</v>
      </c>
      <c r="CG187" s="95" t="e">
        <f t="shared" si="191"/>
        <v>#VALUE!</v>
      </c>
      <c r="CH187" s="95" t="e">
        <f t="shared" si="214"/>
        <v>#VALUE!</v>
      </c>
      <c r="CI187" s="95" t="b">
        <f t="shared" si="218"/>
        <v>0</v>
      </c>
      <c r="CJ187" s="76" t="str">
        <f t="shared" si="192"/>
        <v/>
      </c>
      <c r="CK187" s="94" t="e" cm="1">
        <f t="array" aca="1" ref="CK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CL187" s="94" t="str">
        <f t="shared" si="193"/>
        <v/>
      </c>
      <c r="CM187" s="96" t="b">
        <f t="shared" si="194"/>
        <v>0</v>
      </c>
      <c r="CN187" s="130" t="b">
        <f>IFERROR(MATCH(D187,'Avtal för korttidsarbete'!$G$13:$G$1012,0),TRUE)</f>
        <v>1</v>
      </c>
      <c r="CO187" s="130" t="b">
        <f t="shared" si="195"/>
        <v>0</v>
      </c>
      <c r="CP187" s="131" t="str" cm="1">
        <f t="array" ref="CP187">IF(CN187=TRUE,"x",INDEX('Avtal för korttidsarbete'!$E$13:$E$1012,$CN187))</f>
        <v>x</v>
      </c>
      <c r="CQ187" s="131" t="str" cm="1">
        <f t="array" ref="CQ187">IF(CN187=TRUE,"x",INDEX('Avtal för korttidsarbete'!$F$13:$F$1012,$CN187))</f>
        <v>x</v>
      </c>
      <c r="CR187" s="130" t="b">
        <f t="shared" si="196"/>
        <v>0</v>
      </c>
      <c r="CS187" s="165">
        <f t="shared" si="215"/>
        <v>0</v>
      </c>
      <c r="CT187" s="165">
        <f t="shared" si="216"/>
        <v>0</v>
      </c>
      <c r="CU187" s="130" t="b">
        <f t="shared" si="197"/>
        <v>0</v>
      </c>
      <c r="CV187" s="131">
        <f t="shared" si="198"/>
        <v>0</v>
      </c>
      <c r="CW187" s="165">
        <f t="shared" si="199"/>
        <v>0</v>
      </c>
      <c r="CX187" s="186" t="b">
        <f>IFERROR(INDEX('Avtal för korttidsarbete'!R:R,MATCH(D187,'Avtal för korttidsarbete'!$G:$G,0)),TRUE)</f>
        <v>1</v>
      </c>
      <c r="CY187" s="165" t="str">
        <f>IF(CX187,"-",INDEX('Avtal för korttidsarbete'!$D:$D,MATCH(D187,'Avtal för korttidsarbete'!$G:$G,0)))</f>
        <v>-</v>
      </c>
      <c r="CZ187" s="131" t="b">
        <f>IFERROR(G187&gt;INDEX(Uppsägningar!E:E,MATCH(C187,Uppsägningar!C:C,0)),FALSE)</f>
        <v>0</v>
      </c>
    </row>
    <row r="188" spans="1:104" s="30" customFormat="1" x14ac:dyDescent="0.25">
      <c r="A188" s="19">
        <v>173</v>
      </c>
      <c r="B188" s="20"/>
      <c r="C188" s="189"/>
      <c r="D188" s="69"/>
      <c r="E188" s="171">
        <f>IFERROR(INDEX(Admin!$C$7:$C$10,MATCH(CY188,TblNivåValTExt,0)),0)</f>
        <v>0</v>
      </c>
      <c r="F188" s="1"/>
      <c r="G188" s="1"/>
      <c r="H188" s="90"/>
      <c r="I188" s="91"/>
      <c r="J188" s="91"/>
      <c r="K188" s="91"/>
      <c r="L188" s="91"/>
      <c r="M188" s="91"/>
      <c r="N188" s="91"/>
      <c r="O188" s="91"/>
      <c r="P188" s="91"/>
      <c r="Q188" s="91"/>
      <c r="R188" s="91"/>
      <c r="S188" s="91"/>
      <c r="T188" s="91"/>
      <c r="U188" s="91"/>
      <c r="V188" s="91"/>
      <c r="W188" s="225">
        <f t="shared" si="154"/>
        <v>0</v>
      </c>
      <c r="X188" s="134" t="str">
        <f t="shared" si="200"/>
        <v/>
      </c>
      <c r="Y188" s="92" t="b">
        <f t="shared" si="155"/>
        <v>0</v>
      </c>
      <c r="Z188" s="92" t="str">
        <f t="shared" si="201"/>
        <v/>
      </c>
      <c r="AA188" s="92" t="b">
        <f t="shared" si="202"/>
        <v>0</v>
      </c>
      <c r="AB188" s="92" t="str">
        <f t="shared" si="203"/>
        <v/>
      </c>
      <c r="AC188" s="13" t="b">
        <f t="shared" si="156"/>
        <v>0</v>
      </c>
      <c r="AD188" s="92" t="str">
        <f t="shared" si="204"/>
        <v/>
      </c>
      <c r="AE188" s="13" t="b">
        <f t="shared" si="205"/>
        <v>0</v>
      </c>
      <c r="AF188" s="92" t="str">
        <f t="shared" si="206"/>
        <v/>
      </c>
      <c r="AG188" s="13" t="b">
        <f t="shared" si="157"/>
        <v>0</v>
      </c>
      <c r="AH188" s="92" t="str">
        <f t="shared" si="207"/>
        <v/>
      </c>
      <c r="AI188" s="35" t="b">
        <f t="shared" si="158"/>
        <v>0</v>
      </c>
      <c r="AJ188" s="92" t="str">
        <f t="shared" si="208"/>
        <v/>
      </c>
      <c r="AK188" s="35" t="b">
        <f t="shared" si="159"/>
        <v>0</v>
      </c>
      <c r="AL188" s="92" t="str">
        <f t="shared" si="160"/>
        <v/>
      </c>
      <c r="AM188" s="35" t="b">
        <f t="shared" si="161"/>
        <v>0</v>
      </c>
      <c r="AN188" s="92" t="str">
        <f t="shared" si="162"/>
        <v/>
      </c>
      <c r="AO188" s="13" t="b">
        <f t="shared" si="163"/>
        <v>0</v>
      </c>
      <c r="AP188" s="92" t="str">
        <f t="shared" si="164"/>
        <v/>
      </c>
      <c r="AQ188" s="14">
        <f t="shared" si="165"/>
        <v>0</v>
      </c>
      <c r="AR188" s="14">
        <f t="shared" si="166"/>
        <v>0</v>
      </c>
      <c r="AS188" s="16">
        <f t="shared" si="223"/>
        <v>0</v>
      </c>
      <c r="AT188" s="16">
        <f t="shared" si="223"/>
        <v>0</v>
      </c>
      <c r="AU188" s="16">
        <f t="shared" si="223"/>
        <v>0</v>
      </c>
      <c r="AV188" s="16">
        <f t="shared" si="223"/>
        <v>0</v>
      </c>
      <c r="AW188" s="16">
        <f t="shared" si="223"/>
        <v>0</v>
      </c>
      <c r="AX188" s="16">
        <f t="shared" si="223"/>
        <v>0</v>
      </c>
      <c r="AY188" s="16">
        <f t="shared" si="223"/>
        <v>0</v>
      </c>
      <c r="AZ188" s="16"/>
      <c r="BA188" s="16"/>
      <c r="BB188" s="93">
        <f t="shared" si="209"/>
        <v>0</v>
      </c>
      <c r="BC188" s="93">
        <f t="shared" si="210"/>
        <v>0</v>
      </c>
      <c r="BD188" s="93">
        <f t="shared" si="211"/>
        <v>0</v>
      </c>
      <c r="BE188" s="158">
        <f t="shared" si="212"/>
        <v>0</v>
      </c>
      <c r="BF188" s="159">
        <f t="shared" si="213"/>
        <v>0</v>
      </c>
      <c r="BG188" s="159">
        <f t="shared" si="167"/>
        <v>0</v>
      </c>
      <c r="BH188" s="159">
        <f t="shared" si="168"/>
        <v>0</v>
      </c>
      <c r="BI188" s="159">
        <f t="shared" si="169"/>
        <v>0</v>
      </c>
      <c r="BJ188" s="159">
        <f t="shared" si="170"/>
        <v>0</v>
      </c>
      <c r="BK188" s="159">
        <f t="shared" si="171"/>
        <v>0</v>
      </c>
      <c r="BL188" s="159">
        <f t="shared" si="172"/>
        <v>0</v>
      </c>
      <c r="BM188" s="159">
        <f t="shared" si="220"/>
        <v>0</v>
      </c>
      <c r="BN188" s="159">
        <f t="shared" si="220"/>
        <v>0</v>
      </c>
      <c r="BO188" s="205" t="b">
        <f t="shared" si="173"/>
        <v>0</v>
      </c>
      <c r="BP188" s="214">
        <f t="shared" si="174"/>
        <v>0</v>
      </c>
      <c r="BQ188" s="160">
        <f t="shared" si="175"/>
        <v>0</v>
      </c>
      <c r="BR188" s="160">
        <f t="shared" si="176"/>
        <v>0</v>
      </c>
      <c r="BS188" s="160">
        <f t="shared" si="177"/>
        <v>0</v>
      </c>
      <c r="BT188" s="160">
        <f t="shared" si="178"/>
        <v>0</v>
      </c>
      <c r="BU188" s="160">
        <f t="shared" si="179"/>
        <v>0</v>
      </c>
      <c r="BV188" s="215">
        <f t="shared" si="180"/>
        <v>0</v>
      </c>
      <c r="BW188" s="217">
        <f t="shared" si="181"/>
        <v>0</v>
      </c>
      <c r="BX188" s="206">
        <f t="shared" si="182"/>
        <v>0</v>
      </c>
      <c r="BY188" s="206">
        <f t="shared" si="183"/>
        <v>0</v>
      </c>
      <c r="BZ188" s="206">
        <f t="shared" si="184"/>
        <v>0</v>
      </c>
      <c r="CA188" s="206">
        <f t="shared" si="185"/>
        <v>0</v>
      </c>
      <c r="CB188" s="206">
        <f t="shared" si="186"/>
        <v>0</v>
      </c>
      <c r="CC188" s="218">
        <f t="shared" si="187"/>
        <v>0</v>
      </c>
      <c r="CD188" s="216" t="e">
        <f t="shared" si="188"/>
        <v>#VALUE!</v>
      </c>
      <c r="CE188" s="94" t="e">
        <f t="shared" si="189"/>
        <v>#VALUE!</v>
      </c>
      <c r="CF188" s="94" t="e">
        <f t="shared" si="190"/>
        <v>#VALUE!</v>
      </c>
      <c r="CG188" s="95" t="e">
        <f t="shared" si="191"/>
        <v>#VALUE!</v>
      </c>
      <c r="CH188" s="95" t="e">
        <f t="shared" si="214"/>
        <v>#VALUE!</v>
      </c>
      <c r="CI188" s="95" t="b">
        <f t="shared" si="218"/>
        <v>0</v>
      </c>
      <c r="CJ188" s="76" t="str">
        <f t="shared" si="192"/>
        <v/>
      </c>
      <c r="CK188" s="94" t="e" cm="1">
        <f t="array" aca="1" ref="CK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CL188" s="94" t="str">
        <f t="shared" si="193"/>
        <v/>
      </c>
      <c r="CM188" s="96" t="b">
        <f t="shared" si="194"/>
        <v>0</v>
      </c>
      <c r="CN188" s="130" t="b">
        <f>IFERROR(MATCH(D188,'Avtal för korttidsarbete'!$G$13:$G$1012,0),TRUE)</f>
        <v>1</v>
      </c>
      <c r="CO188" s="130" t="b">
        <f t="shared" si="195"/>
        <v>0</v>
      </c>
      <c r="CP188" s="131" t="str" cm="1">
        <f t="array" ref="CP188">IF(CN188=TRUE,"x",INDEX('Avtal för korttidsarbete'!$E$13:$E$1012,$CN188))</f>
        <v>x</v>
      </c>
      <c r="CQ188" s="131" t="str" cm="1">
        <f t="array" ref="CQ188">IF(CN188=TRUE,"x",INDEX('Avtal för korttidsarbete'!$F$13:$F$1012,$CN188))</f>
        <v>x</v>
      </c>
      <c r="CR188" s="130" t="b">
        <f t="shared" si="196"/>
        <v>0</v>
      </c>
      <c r="CS188" s="165">
        <f t="shared" si="215"/>
        <v>0</v>
      </c>
      <c r="CT188" s="165">
        <f t="shared" si="216"/>
        <v>0</v>
      </c>
      <c r="CU188" s="130" t="b">
        <f t="shared" si="197"/>
        <v>0</v>
      </c>
      <c r="CV188" s="131">
        <f t="shared" si="198"/>
        <v>0</v>
      </c>
      <c r="CW188" s="165">
        <f t="shared" si="199"/>
        <v>0</v>
      </c>
      <c r="CX188" s="186" t="b">
        <f>IFERROR(INDEX('Avtal för korttidsarbete'!R:R,MATCH(D188,'Avtal för korttidsarbete'!$G:$G,0)),TRUE)</f>
        <v>1</v>
      </c>
      <c r="CY188" s="165" t="str">
        <f>IF(CX188,"-",INDEX('Avtal för korttidsarbete'!$D:$D,MATCH(D188,'Avtal för korttidsarbete'!$G:$G,0)))</f>
        <v>-</v>
      </c>
      <c r="CZ188" s="131" t="b">
        <f>IFERROR(G188&gt;INDEX(Uppsägningar!E:E,MATCH(C188,Uppsägningar!C:C,0)),FALSE)</f>
        <v>0</v>
      </c>
    </row>
    <row r="189" spans="1:104" s="30" customFormat="1" x14ac:dyDescent="0.25">
      <c r="A189" s="19">
        <v>174</v>
      </c>
      <c r="B189" s="20"/>
      <c r="C189" s="189"/>
      <c r="D189" s="69"/>
      <c r="E189" s="171">
        <f>IFERROR(INDEX(Admin!$C$7:$C$10,MATCH(CY189,TblNivåValTExt,0)),0)</f>
        <v>0</v>
      </c>
      <c r="F189" s="1"/>
      <c r="G189" s="1"/>
      <c r="H189" s="90"/>
      <c r="I189" s="91"/>
      <c r="J189" s="91"/>
      <c r="K189" s="91"/>
      <c r="L189" s="91"/>
      <c r="M189" s="91"/>
      <c r="N189" s="91"/>
      <c r="O189" s="91"/>
      <c r="P189" s="91"/>
      <c r="Q189" s="91"/>
      <c r="R189" s="91"/>
      <c r="S189" s="91"/>
      <c r="T189" s="91"/>
      <c r="U189" s="91"/>
      <c r="V189" s="91"/>
      <c r="W189" s="225">
        <f t="shared" si="154"/>
        <v>0</v>
      </c>
      <c r="X189" s="134" t="str">
        <f t="shared" si="200"/>
        <v/>
      </c>
      <c r="Y189" s="92" t="b">
        <f t="shared" si="155"/>
        <v>0</v>
      </c>
      <c r="Z189" s="92" t="str">
        <f t="shared" si="201"/>
        <v/>
      </c>
      <c r="AA189" s="92" t="b">
        <f t="shared" si="202"/>
        <v>0</v>
      </c>
      <c r="AB189" s="92" t="str">
        <f t="shared" si="203"/>
        <v/>
      </c>
      <c r="AC189" s="13" t="b">
        <f t="shared" si="156"/>
        <v>0</v>
      </c>
      <c r="AD189" s="92" t="str">
        <f t="shared" si="204"/>
        <v/>
      </c>
      <c r="AE189" s="13" t="b">
        <f t="shared" si="205"/>
        <v>0</v>
      </c>
      <c r="AF189" s="92" t="str">
        <f t="shared" si="206"/>
        <v/>
      </c>
      <c r="AG189" s="13" t="b">
        <f t="shared" si="157"/>
        <v>0</v>
      </c>
      <c r="AH189" s="92" t="str">
        <f t="shared" si="207"/>
        <v/>
      </c>
      <c r="AI189" s="35" t="b">
        <f t="shared" si="158"/>
        <v>0</v>
      </c>
      <c r="AJ189" s="92" t="str">
        <f t="shared" si="208"/>
        <v/>
      </c>
      <c r="AK189" s="35" t="b">
        <f t="shared" si="159"/>
        <v>0</v>
      </c>
      <c r="AL189" s="92" t="str">
        <f t="shared" si="160"/>
        <v/>
      </c>
      <c r="AM189" s="35" t="b">
        <f t="shared" si="161"/>
        <v>0</v>
      </c>
      <c r="AN189" s="92" t="str">
        <f t="shared" si="162"/>
        <v/>
      </c>
      <c r="AO189" s="13" t="b">
        <f t="shared" si="163"/>
        <v>0</v>
      </c>
      <c r="AP189" s="92" t="str">
        <f t="shared" si="164"/>
        <v/>
      </c>
      <c r="AQ189" s="14">
        <f t="shared" si="165"/>
        <v>0</v>
      </c>
      <c r="AR189" s="14">
        <f t="shared" si="166"/>
        <v>0</v>
      </c>
      <c r="AS189" s="16">
        <f t="shared" si="223"/>
        <v>0</v>
      </c>
      <c r="AT189" s="16">
        <f t="shared" si="223"/>
        <v>0</v>
      </c>
      <c r="AU189" s="16">
        <f t="shared" si="223"/>
        <v>0</v>
      </c>
      <c r="AV189" s="16">
        <f t="shared" si="223"/>
        <v>0</v>
      </c>
      <c r="AW189" s="16">
        <f t="shared" si="223"/>
        <v>0</v>
      </c>
      <c r="AX189" s="16">
        <f t="shared" si="223"/>
        <v>0</v>
      </c>
      <c r="AY189" s="16">
        <f t="shared" si="223"/>
        <v>0</v>
      </c>
      <c r="AZ189" s="16"/>
      <c r="BA189" s="16"/>
      <c r="BB189" s="93">
        <f t="shared" si="209"/>
        <v>0</v>
      </c>
      <c r="BC189" s="93">
        <f t="shared" si="210"/>
        <v>0</v>
      </c>
      <c r="BD189" s="93">
        <f t="shared" si="211"/>
        <v>0</v>
      </c>
      <c r="BE189" s="158">
        <f t="shared" si="212"/>
        <v>0</v>
      </c>
      <c r="BF189" s="159">
        <f t="shared" si="213"/>
        <v>0</v>
      </c>
      <c r="BG189" s="159">
        <f t="shared" si="167"/>
        <v>0</v>
      </c>
      <c r="BH189" s="159">
        <f t="shared" si="168"/>
        <v>0</v>
      </c>
      <c r="BI189" s="159">
        <f t="shared" si="169"/>
        <v>0</v>
      </c>
      <c r="BJ189" s="159">
        <f t="shared" si="170"/>
        <v>0</v>
      </c>
      <c r="BK189" s="159">
        <f t="shared" si="171"/>
        <v>0</v>
      </c>
      <c r="BL189" s="159">
        <f t="shared" si="172"/>
        <v>0</v>
      </c>
      <c r="BM189" s="159">
        <f t="shared" si="220"/>
        <v>0</v>
      </c>
      <c r="BN189" s="159">
        <f t="shared" si="220"/>
        <v>0</v>
      </c>
      <c r="BO189" s="205" t="b">
        <f t="shared" si="173"/>
        <v>0</v>
      </c>
      <c r="BP189" s="214">
        <f t="shared" si="174"/>
        <v>0</v>
      </c>
      <c r="BQ189" s="160">
        <f t="shared" si="175"/>
        <v>0</v>
      </c>
      <c r="BR189" s="160">
        <f t="shared" si="176"/>
        <v>0</v>
      </c>
      <c r="BS189" s="160">
        <f t="shared" si="177"/>
        <v>0</v>
      </c>
      <c r="BT189" s="160">
        <f t="shared" si="178"/>
        <v>0</v>
      </c>
      <c r="BU189" s="160">
        <f t="shared" si="179"/>
        <v>0</v>
      </c>
      <c r="BV189" s="215">
        <f t="shared" si="180"/>
        <v>0</v>
      </c>
      <c r="BW189" s="217">
        <f t="shared" si="181"/>
        <v>0</v>
      </c>
      <c r="BX189" s="206">
        <f t="shared" si="182"/>
        <v>0</v>
      </c>
      <c r="BY189" s="206">
        <f t="shared" si="183"/>
        <v>0</v>
      </c>
      <c r="BZ189" s="206">
        <f t="shared" si="184"/>
        <v>0</v>
      </c>
      <c r="CA189" s="206">
        <f t="shared" si="185"/>
        <v>0</v>
      </c>
      <c r="CB189" s="206">
        <f t="shared" si="186"/>
        <v>0</v>
      </c>
      <c r="CC189" s="218">
        <f t="shared" si="187"/>
        <v>0</v>
      </c>
      <c r="CD189" s="216" t="e">
        <f t="shared" si="188"/>
        <v>#VALUE!</v>
      </c>
      <c r="CE189" s="94" t="e">
        <f t="shared" si="189"/>
        <v>#VALUE!</v>
      </c>
      <c r="CF189" s="94" t="e">
        <f t="shared" si="190"/>
        <v>#VALUE!</v>
      </c>
      <c r="CG189" s="95" t="e">
        <f t="shared" si="191"/>
        <v>#VALUE!</v>
      </c>
      <c r="CH189" s="95" t="e">
        <f t="shared" si="214"/>
        <v>#VALUE!</v>
      </c>
      <c r="CI189" s="95" t="b">
        <f t="shared" si="218"/>
        <v>0</v>
      </c>
      <c r="CJ189" s="76" t="str">
        <f t="shared" si="192"/>
        <v/>
      </c>
      <c r="CK189" s="94" t="e" cm="1">
        <f t="array" aca="1" ref="CK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CL189" s="94" t="str">
        <f t="shared" si="193"/>
        <v/>
      </c>
      <c r="CM189" s="96" t="b">
        <f t="shared" si="194"/>
        <v>0</v>
      </c>
      <c r="CN189" s="130" t="b">
        <f>IFERROR(MATCH(D189,'Avtal för korttidsarbete'!$G$13:$G$1012,0),TRUE)</f>
        <v>1</v>
      </c>
      <c r="CO189" s="130" t="b">
        <f t="shared" si="195"/>
        <v>0</v>
      </c>
      <c r="CP189" s="131" t="str" cm="1">
        <f t="array" ref="CP189">IF(CN189=TRUE,"x",INDEX('Avtal för korttidsarbete'!$E$13:$E$1012,$CN189))</f>
        <v>x</v>
      </c>
      <c r="CQ189" s="131" t="str" cm="1">
        <f t="array" ref="CQ189">IF(CN189=TRUE,"x",INDEX('Avtal för korttidsarbete'!$F$13:$F$1012,$CN189))</f>
        <v>x</v>
      </c>
      <c r="CR189" s="130" t="b">
        <f t="shared" si="196"/>
        <v>0</v>
      </c>
      <c r="CS189" s="165">
        <f t="shared" si="215"/>
        <v>0</v>
      </c>
      <c r="CT189" s="165">
        <f t="shared" si="216"/>
        <v>0</v>
      </c>
      <c r="CU189" s="130" t="b">
        <f t="shared" si="197"/>
        <v>0</v>
      </c>
      <c r="CV189" s="131">
        <f t="shared" si="198"/>
        <v>0</v>
      </c>
      <c r="CW189" s="165">
        <f t="shared" si="199"/>
        <v>0</v>
      </c>
      <c r="CX189" s="186" t="b">
        <f>IFERROR(INDEX('Avtal för korttidsarbete'!R:R,MATCH(D189,'Avtal för korttidsarbete'!$G:$G,0)),TRUE)</f>
        <v>1</v>
      </c>
      <c r="CY189" s="165" t="str">
        <f>IF(CX189,"-",INDEX('Avtal för korttidsarbete'!$D:$D,MATCH(D189,'Avtal för korttidsarbete'!$G:$G,0)))</f>
        <v>-</v>
      </c>
      <c r="CZ189" s="131" t="b">
        <f>IFERROR(G189&gt;INDEX(Uppsägningar!E:E,MATCH(C189,Uppsägningar!C:C,0)),FALSE)</f>
        <v>0</v>
      </c>
    </row>
    <row r="190" spans="1:104" s="30" customFormat="1" x14ac:dyDescent="0.25">
      <c r="A190" s="19">
        <v>175</v>
      </c>
      <c r="B190" s="20"/>
      <c r="C190" s="189"/>
      <c r="D190" s="69"/>
      <c r="E190" s="171">
        <f>IFERROR(INDEX(Admin!$C$7:$C$10,MATCH(CY190,TblNivåValTExt,0)),0)</f>
        <v>0</v>
      </c>
      <c r="F190" s="1"/>
      <c r="G190" s="1"/>
      <c r="H190" s="90"/>
      <c r="I190" s="91"/>
      <c r="J190" s="91"/>
      <c r="K190" s="91"/>
      <c r="L190" s="91"/>
      <c r="M190" s="91"/>
      <c r="N190" s="91"/>
      <c r="O190" s="91"/>
      <c r="P190" s="91"/>
      <c r="Q190" s="91"/>
      <c r="R190" s="91"/>
      <c r="S190" s="91"/>
      <c r="T190" s="91"/>
      <c r="U190" s="91"/>
      <c r="V190" s="91"/>
      <c r="W190" s="225">
        <f t="shared" si="154"/>
        <v>0</v>
      </c>
      <c r="X190" s="134" t="str">
        <f t="shared" si="200"/>
        <v/>
      </c>
      <c r="Y190" s="92" t="b">
        <f t="shared" si="155"/>
        <v>0</v>
      </c>
      <c r="Z190" s="92" t="str">
        <f t="shared" si="201"/>
        <v/>
      </c>
      <c r="AA190" s="92" t="b">
        <f t="shared" si="202"/>
        <v>0</v>
      </c>
      <c r="AB190" s="92" t="str">
        <f t="shared" si="203"/>
        <v/>
      </c>
      <c r="AC190" s="13" t="b">
        <f t="shared" si="156"/>
        <v>0</v>
      </c>
      <c r="AD190" s="92" t="str">
        <f t="shared" si="204"/>
        <v/>
      </c>
      <c r="AE190" s="13" t="b">
        <f t="shared" si="205"/>
        <v>0</v>
      </c>
      <c r="AF190" s="92" t="str">
        <f t="shared" si="206"/>
        <v/>
      </c>
      <c r="AG190" s="13" t="b">
        <f t="shared" si="157"/>
        <v>0</v>
      </c>
      <c r="AH190" s="92" t="str">
        <f t="shared" si="207"/>
        <v/>
      </c>
      <c r="AI190" s="35" t="b">
        <f t="shared" si="158"/>
        <v>0</v>
      </c>
      <c r="AJ190" s="92" t="str">
        <f t="shared" si="208"/>
        <v/>
      </c>
      <c r="AK190" s="35" t="b">
        <f t="shared" si="159"/>
        <v>0</v>
      </c>
      <c r="AL190" s="92" t="str">
        <f t="shared" si="160"/>
        <v/>
      </c>
      <c r="AM190" s="35" t="b">
        <f t="shared" si="161"/>
        <v>0</v>
      </c>
      <c r="AN190" s="92" t="str">
        <f t="shared" si="162"/>
        <v/>
      </c>
      <c r="AO190" s="13" t="b">
        <f t="shared" si="163"/>
        <v>0</v>
      </c>
      <c r="AP190" s="92" t="str">
        <f t="shared" si="164"/>
        <v/>
      </c>
      <c r="AQ190" s="14">
        <f t="shared" si="165"/>
        <v>0</v>
      </c>
      <c r="AR190" s="14">
        <f t="shared" si="166"/>
        <v>0</v>
      </c>
      <c r="AS190" s="16">
        <f t="shared" si="223"/>
        <v>0</v>
      </c>
      <c r="AT190" s="16">
        <f t="shared" si="223"/>
        <v>0</v>
      </c>
      <c r="AU190" s="16">
        <f t="shared" si="223"/>
        <v>0</v>
      </c>
      <c r="AV190" s="16">
        <f t="shared" si="223"/>
        <v>0</v>
      </c>
      <c r="AW190" s="16">
        <f t="shared" si="223"/>
        <v>0</v>
      </c>
      <c r="AX190" s="16">
        <f t="shared" si="223"/>
        <v>0</v>
      </c>
      <c r="AY190" s="16">
        <f t="shared" si="223"/>
        <v>0</v>
      </c>
      <c r="AZ190" s="16"/>
      <c r="BA190" s="16"/>
      <c r="BB190" s="93">
        <f t="shared" si="209"/>
        <v>0</v>
      </c>
      <c r="BC190" s="93">
        <f t="shared" si="210"/>
        <v>0</v>
      </c>
      <c r="BD190" s="93">
        <f t="shared" si="211"/>
        <v>0</v>
      </c>
      <c r="BE190" s="158">
        <f t="shared" si="212"/>
        <v>0</v>
      </c>
      <c r="BF190" s="159">
        <f t="shared" si="213"/>
        <v>0</v>
      </c>
      <c r="BG190" s="159">
        <f t="shared" si="167"/>
        <v>0</v>
      </c>
      <c r="BH190" s="159">
        <f t="shared" si="168"/>
        <v>0</v>
      </c>
      <c r="BI190" s="159">
        <f t="shared" si="169"/>
        <v>0</v>
      </c>
      <c r="BJ190" s="159">
        <f t="shared" si="170"/>
        <v>0</v>
      </c>
      <c r="BK190" s="159">
        <f t="shared" si="171"/>
        <v>0</v>
      </c>
      <c r="BL190" s="159">
        <f t="shared" si="172"/>
        <v>0</v>
      </c>
      <c r="BM190" s="159">
        <f t="shared" si="220"/>
        <v>0</v>
      </c>
      <c r="BN190" s="159">
        <f t="shared" si="220"/>
        <v>0</v>
      </c>
      <c r="BO190" s="205" t="b">
        <f t="shared" si="173"/>
        <v>0</v>
      </c>
      <c r="BP190" s="214">
        <f t="shared" si="174"/>
        <v>0</v>
      </c>
      <c r="BQ190" s="160">
        <f t="shared" si="175"/>
        <v>0</v>
      </c>
      <c r="BR190" s="160">
        <f t="shared" si="176"/>
        <v>0</v>
      </c>
      <c r="BS190" s="160">
        <f t="shared" si="177"/>
        <v>0</v>
      </c>
      <c r="BT190" s="160">
        <f t="shared" si="178"/>
        <v>0</v>
      </c>
      <c r="BU190" s="160">
        <f t="shared" si="179"/>
        <v>0</v>
      </c>
      <c r="BV190" s="215">
        <f t="shared" si="180"/>
        <v>0</v>
      </c>
      <c r="BW190" s="217">
        <f t="shared" si="181"/>
        <v>0</v>
      </c>
      <c r="BX190" s="206">
        <f t="shared" si="182"/>
        <v>0</v>
      </c>
      <c r="BY190" s="206">
        <f t="shared" si="183"/>
        <v>0</v>
      </c>
      <c r="BZ190" s="206">
        <f t="shared" si="184"/>
        <v>0</v>
      </c>
      <c r="CA190" s="206">
        <f t="shared" si="185"/>
        <v>0</v>
      </c>
      <c r="CB190" s="206">
        <f t="shared" si="186"/>
        <v>0</v>
      </c>
      <c r="CC190" s="218">
        <f t="shared" si="187"/>
        <v>0</v>
      </c>
      <c r="CD190" s="216" t="e">
        <f t="shared" si="188"/>
        <v>#VALUE!</v>
      </c>
      <c r="CE190" s="94" t="e">
        <f t="shared" si="189"/>
        <v>#VALUE!</v>
      </c>
      <c r="CF190" s="94" t="e">
        <f t="shared" si="190"/>
        <v>#VALUE!</v>
      </c>
      <c r="CG190" s="95" t="e">
        <f t="shared" si="191"/>
        <v>#VALUE!</v>
      </c>
      <c r="CH190" s="95" t="e">
        <f t="shared" si="214"/>
        <v>#VALUE!</v>
      </c>
      <c r="CI190" s="95" t="b">
        <f t="shared" si="218"/>
        <v>0</v>
      </c>
      <c r="CJ190" s="76" t="str">
        <f t="shared" si="192"/>
        <v/>
      </c>
      <c r="CK190" s="94" t="e" cm="1">
        <f t="array" aca="1" ref="CK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CL190" s="94" t="str">
        <f t="shared" si="193"/>
        <v/>
      </c>
      <c r="CM190" s="96" t="b">
        <f t="shared" si="194"/>
        <v>0</v>
      </c>
      <c r="CN190" s="130" t="b">
        <f>IFERROR(MATCH(D190,'Avtal för korttidsarbete'!$G$13:$G$1012,0),TRUE)</f>
        <v>1</v>
      </c>
      <c r="CO190" s="130" t="b">
        <f t="shared" si="195"/>
        <v>0</v>
      </c>
      <c r="CP190" s="131" t="str" cm="1">
        <f t="array" ref="CP190">IF(CN190=TRUE,"x",INDEX('Avtal för korttidsarbete'!$E$13:$E$1012,$CN190))</f>
        <v>x</v>
      </c>
      <c r="CQ190" s="131" t="str" cm="1">
        <f t="array" ref="CQ190">IF(CN190=TRUE,"x",INDEX('Avtal för korttidsarbete'!$F$13:$F$1012,$CN190))</f>
        <v>x</v>
      </c>
      <c r="CR190" s="130" t="b">
        <f t="shared" si="196"/>
        <v>0</v>
      </c>
      <c r="CS190" s="165">
        <f t="shared" si="215"/>
        <v>0</v>
      </c>
      <c r="CT190" s="165">
        <f t="shared" si="216"/>
        <v>0</v>
      </c>
      <c r="CU190" s="130" t="b">
        <f t="shared" si="197"/>
        <v>0</v>
      </c>
      <c r="CV190" s="131">
        <f t="shared" si="198"/>
        <v>0</v>
      </c>
      <c r="CW190" s="165">
        <f t="shared" si="199"/>
        <v>0</v>
      </c>
      <c r="CX190" s="186" t="b">
        <f>IFERROR(INDEX('Avtal för korttidsarbete'!R:R,MATCH(D190,'Avtal för korttidsarbete'!$G:$G,0)),TRUE)</f>
        <v>1</v>
      </c>
      <c r="CY190" s="165" t="str">
        <f>IF(CX190,"-",INDEX('Avtal för korttidsarbete'!$D:$D,MATCH(D190,'Avtal för korttidsarbete'!$G:$G,0)))</f>
        <v>-</v>
      </c>
      <c r="CZ190" s="131" t="b">
        <f>IFERROR(G190&gt;INDEX(Uppsägningar!E:E,MATCH(C190,Uppsägningar!C:C,0)),FALSE)</f>
        <v>0</v>
      </c>
    </row>
    <row r="191" spans="1:104" s="30" customFormat="1" x14ac:dyDescent="0.25">
      <c r="A191" s="19">
        <v>176</v>
      </c>
      <c r="B191" s="20"/>
      <c r="C191" s="189"/>
      <c r="D191" s="69"/>
      <c r="E191" s="171">
        <f>IFERROR(INDEX(Admin!$C$7:$C$10,MATCH(CY191,TblNivåValTExt,0)),0)</f>
        <v>0</v>
      </c>
      <c r="F191" s="1"/>
      <c r="G191" s="1"/>
      <c r="H191" s="90"/>
      <c r="I191" s="91"/>
      <c r="J191" s="91"/>
      <c r="K191" s="91"/>
      <c r="L191" s="91"/>
      <c r="M191" s="91"/>
      <c r="N191" s="91"/>
      <c r="O191" s="91"/>
      <c r="P191" s="91"/>
      <c r="Q191" s="91"/>
      <c r="R191" s="91"/>
      <c r="S191" s="91"/>
      <c r="T191" s="91"/>
      <c r="U191" s="91"/>
      <c r="V191" s="91"/>
      <c r="W191" s="225">
        <f t="shared" si="154"/>
        <v>0</v>
      </c>
      <c r="X191" s="134" t="str">
        <f t="shared" si="200"/>
        <v/>
      </c>
      <c r="Y191" s="92" t="b">
        <f t="shared" si="155"/>
        <v>0</v>
      </c>
      <c r="Z191" s="92" t="str">
        <f t="shared" si="201"/>
        <v/>
      </c>
      <c r="AA191" s="92" t="b">
        <f t="shared" si="202"/>
        <v>0</v>
      </c>
      <c r="AB191" s="92" t="str">
        <f t="shared" si="203"/>
        <v/>
      </c>
      <c r="AC191" s="13" t="b">
        <f t="shared" si="156"/>
        <v>0</v>
      </c>
      <c r="AD191" s="92" t="str">
        <f t="shared" si="204"/>
        <v/>
      </c>
      <c r="AE191" s="13" t="b">
        <f t="shared" si="205"/>
        <v>0</v>
      </c>
      <c r="AF191" s="92" t="str">
        <f t="shared" si="206"/>
        <v/>
      </c>
      <c r="AG191" s="13" t="b">
        <f t="shared" si="157"/>
        <v>0</v>
      </c>
      <c r="AH191" s="92" t="str">
        <f t="shared" si="207"/>
        <v/>
      </c>
      <c r="AI191" s="35" t="b">
        <f t="shared" si="158"/>
        <v>0</v>
      </c>
      <c r="AJ191" s="92" t="str">
        <f t="shared" si="208"/>
        <v/>
      </c>
      <c r="AK191" s="35" t="b">
        <f t="shared" si="159"/>
        <v>0</v>
      </c>
      <c r="AL191" s="92" t="str">
        <f t="shared" si="160"/>
        <v/>
      </c>
      <c r="AM191" s="35" t="b">
        <f t="shared" si="161"/>
        <v>0</v>
      </c>
      <c r="AN191" s="92" t="str">
        <f t="shared" si="162"/>
        <v/>
      </c>
      <c r="AO191" s="13" t="b">
        <f t="shared" si="163"/>
        <v>0</v>
      </c>
      <c r="AP191" s="92" t="str">
        <f t="shared" si="164"/>
        <v/>
      </c>
      <c r="AQ191" s="14">
        <f t="shared" si="165"/>
        <v>0</v>
      </c>
      <c r="AR191" s="14">
        <f t="shared" si="166"/>
        <v>0</v>
      </c>
      <c r="AS191" s="16">
        <f t="shared" si="223"/>
        <v>0</v>
      </c>
      <c r="AT191" s="16">
        <f t="shared" si="223"/>
        <v>0</v>
      </c>
      <c r="AU191" s="16">
        <f t="shared" si="223"/>
        <v>0</v>
      </c>
      <c r="AV191" s="16">
        <f t="shared" si="223"/>
        <v>0</v>
      </c>
      <c r="AW191" s="16">
        <f t="shared" si="223"/>
        <v>0</v>
      </c>
      <c r="AX191" s="16">
        <f t="shared" si="223"/>
        <v>0</v>
      </c>
      <c r="AY191" s="16">
        <f t="shared" si="223"/>
        <v>0</v>
      </c>
      <c r="AZ191" s="16"/>
      <c r="BA191" s="16"/>
      <c r="BB191" s="93">
        <f t="shared" si="209"/>
        <v>0</v>
      </c>
      <c r="BC191" s="93">
        <f t="shared" si="210"/>
        <v>0</v>
      </c>
      <c r="BD191" s="93">
        <f t="shared" si="211"/>
        <v>0</v>
      </c>
      <c r="BE191" s="158">
        <f t="shared" si="212"/>
        <v>0</v>
      </c>
      <c r="BF191" s="159">
        <f t="shared" si="213"/>
        <v>0</v>
      </c>
      <c r="BG191" s="159">
        <f t="shared" si="167"/>
        <v>0</v>
      </c>
      <c r="BH191" s="159">
        <f t="shared" si="168"/>
        <v>0</v>
      </c>
      <c r="BI191" s="159">
        <f t="shared" si="169"/>
        <v>0</v>
      </c>
      <c r="BJ191" s="159">
        <f t="shared" si="170"/>
        <v>0</v>
      </c>
      <c r="BK191" s="159">
        <f t="shared" si="171"/>
        <v>0</v>
      </c>
      <c r="BL191" s="159">
        <f t="shared" si="172"/>
        <v>0</v>
      </c>
      <c r="BM191" s="159">
        <f t="shared" si="220"/>
        <v>0</v>
      </c>
      <c r="BN191" s="159">
        <f t="shared" si="220"/>
        <v>0</v>
      </c>
      <c r="BO191" s="205" t="b">
        <f t="shared" si="173"/>
        <v>0</v>
      </c>
      <c r="BP191" s="214">
        <f t="shared" si="174"/>
        <v>0</v>
      </c>
      <c r="BQ191" s="160">
        <f t="shared" si="175"/>
        <v>0</v>
      </c>
      <c r="BR191" s="160">
        <f t="shared" si="176"/>
        <v>0</v>
      </c>
      <c r="BS191" s="160">
        <f t="shared" si="177"/>
        <v>0</v>
      </c>
      <c r="BT191" s="160">
        <f t="shared" si="178"/>
        <v>0</v>
      </c>
      <c r="BU191" s="160">
        <f t="shared" si="179"/>
        <v>0</v>
      </c>
      <c r="BV191" s="215">
        <f t="shared" si="180"/>
        <v>0</v>
      </c>
      <c r="BW191" s="217">
        <f t="shared" si="181"/>
        <v>0</v>
      </c>
      <c r="BX191" s="206">
        <f t="shared" si="182"/>
        <v>0</v>
      </c>
      <c r="BY191" s="206">
        <f t="shared" si="183"/>
        <v>0</v>
      </c>
      <c r="BZ191" s="206">
        <f t="shared" si="184"/>
        <v>0</v>
      </c>
      <c r="CA191" s="206">
        <f t="shared" si="185"/>
        <v>0</v>
      </c>
      <c r="CB191" s="206">
        <f t="shared" si="186"/>
        <v>0</v>
      </c>
      <c r="CC191" s="218">
        <f t="shared" si="187"/>
        <v>0</v>
      </c>
      <c r="CD191" s="216" t="e">
        <f t="shared" si="188"/>
        <v>#VALUE!</v>
      </c>
      <c r="CE191" s="94" t="e">
        <f t="shared" si="189"/>
        <v>#VALUE!</v>
      </c>
      <c r="CF191" s="94" t="e">
        <f t="shared" si="190"/>
        <v>#VALUE!</v>
      </c>
      <c r="CG191" s="95" t="e">
        <f t="shared" si="191"/>
        <v>#VALUE!</v>
      </c>
      <c r="CH191" s="95" t="e">
        <f t="shared" si="214"/>
        <v>#VALUE!</v>
      </c>
      <c r="CI191" s="95" t="b">
        <f t="shared" si="218"/>
        <v>0</v>
      </c>
      <c r="CJ191" s="76" t="str">
        <f t="shared" si="192"/>
        <v/>
      </c>
      <c r="CK191" s="94" t="e" cm="1">
        <f t="array" aca="1" ref="CK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CL191" s="94" t="str">
        <f t="shared" si="193"/>
        <v/>
      </c>
      <c r="CM191" s="96" t="b">
        <f t="shared" si="194"/>
        <v>0</v>
      </c>
      <c r="CN191" s="130" t="b">
        <f>IFERROR(MATCH(D191,'Avtal för korttidsarbete'!$G$13:$G$1012,0),TRUE)</f>
        <v>1</v>
      </c>
      <c r="CO191" s="130" t="b">
        <f t="shared" si="195"/>
        <v>0</v>
      </c>
      <c r="CP191" s="131" t="str" cm="1">
        <f t="array" ref="CP191">IF(CN191=TRUE,"x",INDEX('Avtal för korttidsarbete'!$E$13:$E$1012,$CN191))</f>
        <v>x</v>
      </c>
      <c r="CQ191" s="131" t="str" cm="1">
        <f t="array" ref="CQ191">IF(CN191=TRUE,"x",INDEX('Avtal för korttidsarbete'!$F$13:$F$1012,$CN191))</f>
        <v>x</v>
      </c>
      <c r="CR191" s="130" t="b">
        <f t="shared" si="196"/>
        <v>0</v>
      </c>
      <c r="CS191" s="165">
        <f t="shared" si="215"/>
        <v>0</v>
      </c>
      <c r="CT191" s="165">
        <f t="shared" si="216"/>
        <v>0</v>
      </c>
      <c r="CU191" s="130" t="b">
        <f t="shared" si="197"/>
        <v>0</v>
      </c>
      <c r="CV191" s="131">
        <f t="shared" si="198"/>
        <v>0</v>
      </c>
      <c r="CW191" s="165">
        <f t="shared" si="199"/>
        <v>0</v>
      </c>
      <c r="CX191" s="186" t="b">
        <f>IFERROR(INDEX('Avtal för korttidsarbete'!R:R,MATCH(D191,'Avtal för korttidsarbete'!$G:$G,0)),TRUE)</f>
        <v>1</v>
      </c>
      <c r="CY191" s="165" t="str">
        <f>IF(CX191,"-",INDEX('Avtal för korttidsarbete'!$D:$D,MATCH(D191,'Avtal för korttidsarbete'!$G:$G,0)))</f>
        <v>-</v>
      </c>
      <c r="CZ191" s="131" t="b">
        <f>IFERROR(G191&gt;INDEX(Uppsägningar!E:E,MATCH(C191,Uppsägningar!C:C,0)),FALSE)</f>
        <v>0</v>
      </c>
    </row>
    <row r="192" spans="1:104" s="30" customFormat="1" x14ac:dyDescent="0.25">
      <c r="A192" s="19">
        <v>177</v>
      </c>
      <c r="B192" s="20"/>
      <c r="C192" s="189"/>
      <c r="D192" s="69"/>
      <c r="E192" s="171">
        <f>IFERROR(INDEX(Admin!$C$7:$C$10,MATCH(CY192,TblNivåValTExt,0)),0)</f>
        <v>0</v>
      </c>
      <c r="F192" s="1"/>
      <c r="G192" s="1"/>
      <c r="H192" s="90"/>
      <c r="I192" s="91"/>
      <c r="J192" s="91"/>
      <c r="K192" s="91"/>
      <c r="L192" s="91"/>
      <c r="M192" s="91"/>
      <c r="N192" s="91"/>
      <c r="O192" s="91"/>
      <c r="P192" s="91"/>
      <c r="Q192" s="91"/>
      <c r="R192" s="91"/>
      <c r="S192" s="91"/>
      <c r="T192" s="91"/>
      <c r="U192" s="91"/>
      <c r="V192" s="91"/>
      <c r="W192" s="225">
        <f t="shared" si="154"/>
        <v>0</v>
      </c>
      <c r="X192" s="134" t="str">
        <f t="shared" si="200"/>
        <v/>
      </c>
      <c r="Y192" s="92" t="b">
        <f t="shared" si="155"/>
        <v>0</v>
      </c>
      <c r="Z192" s="92" t="str">
        <f t="shared" si="201"/>
        <v/>
      </c>
      <c r="AA192" s="92" t="b">
        <f t="shared" si="202"/>
        <v>0</v>
      </c>
      <c r="AB192" s="92" t="str">
        <f t="shared" si="203"/>
        <v/>
      </c>
      <c r="AC192" s="13" t="b">
        <f t="shared" si="156"/>
        <v>0</v>
      </c>
      <c r="AD192" s="92" t="str">
        <f t="shared" si="204"/>
        <v/>
      </c>
      <c r="AE192" s="13" t="b">
        <f t="shared" si="205"/>
        <v>0</v>
      </c>
      <c r="AF192" s="92" t="str">
        <f t="shared" si="206"/>
        <v/>
      </c>
      <c r="AG192" s="13" t="b">
        <f t="shared" si="157"/>
        <v>0</v>
      </c>
      <c r="AH192" s="92" t="str">
        <f t="shared" si="207"/>
        <v/>
      </c>
      <c r="AI192" s="35" t="b">
        <f t="shared" si="158"/>
        <v>0</v>
      </c>
      <c r="AJ192" s="92" t="str">
        <f t="shared" si="208"/>
        <v/>
      </c>
      <c r="AK192" s="35" t="b">
        <f t="shared" si="159"/>
        <v>0</v>
      </c>
      <c r="AL192" s="92" t="str">
        <f t="shared" si="160"/>
        <v/>
      </c>
      <c r="AM192" s="35" t="b">
        <f t="shared" si="161"/>
        <v>0</v>
      </c>
      <c r="AN192" s="92" t="str">
        <f t="shared" si="162"/>
        <v/>
      </c>
      <c r="AO192" s="13" t="b">
        <f t="shared" si="163"/>
        <v>0</v>
      </c>
      <c r="AP192" s="92" t="str">
        <f t="shared" si="164"/>
        <v/>
      </c>
      <c r="AQ192" s="14">
        <f t="shared" si="165"/>
        <v>0</v>
      </c>
      <c r="AR192" s="14">
        <f t="shared" si="166"/>
        <v>0</v>
      </c>
      <c r="AS192" s="16">
        <f t="shared" si="223"/>
        <v>0</v>
      </c>
      <c r="AT192" s="16">
        <f t="shared" si="223"/>
        <v>0</v>
      </c>
      <c r="AU192" s="16">
        <f t="shared" si="223"/>
        <v>0</v>
      </c>
      <c r="AV192" s="16">
        <f t="shared" si="223"/>
        <v>0</v>
      </c>
      <c r="AW192" s="16">
        <f t="shared" si="223"/>
        <v>0</v>
      </c>
      <c r="AX192" s="16">
        <f t="shared" si="223"/>
        <v>0</v>
      </c>
      <c r="AY192" s="16">
        <f t="shared" si="223"/>
        <v>0</v>
      </c>
      <c r="AZ192" s="16"/>
      <c r="BA192" s="16"/>
      <c r="BB192" s="93">
        <f t="shared" si="209"/>
        <v>0</v>
      </c>
      <c r="BC192" s="93">
        <f t="shared" si="210"/>
        <v>0</v>
      </c>
      <c r="BD192" s="93">
        <f t="shared" si="211"/>
        <v>0</v>
      </c>
      <c r="BE192" s="158">
        <f t="shared" si="212"/>
        <v>0</v>
      </c>
      <c r="BF192" s="159">
        <f t="shared" si="213"/>
        <v>0</v>
      </c>
      <c r="BG192" s="159">
        <f t="shared" si="167"/>
        <v>0</v>
      </c>
      <c r="BH192" s="159">
        <f t="shared" si="168"/>
        <v>0</v>
      </c>
      <c r="BI192" s="159">
        <f t="shared" si="169"/>
        <v>0</v>
      </c>
      <c r="BJ192" s="159">
        <f t="shared" si="170"/>
        <v>0</v>
      </c>
      <c r="BK192" s="159">
        <f t="shared" si="171"/>
        <v>0</v>
      </c>
      <c r="BL192" s="159">
        <f t="shared" si="172"/>
        <v>0</v>
      </c>
      <c r="BM192" s="159">
        <f t="shared" si="220"/>
        <v>0</v>
      </c>
      <c r="BN192" s="159">
        <f t="shared" si="220"/>
        <v>0</v>
      </c>
      <c r="BO192" s="205" t="b">
        <f t="shared" si="173"/>
        <v>0</v>
      </c>
      <c r="BP192" s="214">
        <f t="shared" si="174"/>
        <v>0</v>
      </c>
      <c r="BQ192" s="160">
        <f t="shared" si="175"/>
        <v>0</v>
      </c>
      <c r="BR192" s="160">
        <f t="shared" si="176"/>
        <v>0</v>
      </c>
      <c r="BS192" s="160">
        <f t="shared" si="177"/>
        <v>0</v>
      </c>
      <c r="BT192" s="160">
        <f t="shared" si="178"/>
        <v>0</v>
      </c>
      <c r="BU192" s="160">
        <f t="shared" si="179"/>
        <v>0</v>
      </c>
      <c r="BV192" s="215">
        <f t="shared" si="180"/>
        <v>0</v>
      </c>
      <c r="BW192" s="217">
        <f t="shared" si="181"/>
        <v>0</v>
      </c>
      <c r="BX192" s="206">
        <f t="shared" si="182"/>
        <v>0</v>
      </c>
      <c r="BY192" s="206">
        <f t="shared" si="183"/>
        <v>0</v>
      </c>
      <c r="BZ192" s="206">
        <f t="shared" si="184"/>
        <v>0</v>
      </c>
      <c r="CA192" s="206">
        <f t="shared" si="185"/>
        <v>0</v>
      </c>
      <c r="CB192" s="206">
        <f t="shared" si="186"/>
        <v>0</v>
      </c>
      <c r="CC192" s="218">
        <f t="shared" si="187"/>
        <v>0</v>
      </c>
      <c r="CD192" s="216" t="e">
        <f t="shared" si="188"/>
        <v>#VALUE!</v>
      </c>
      <c r="CE192" s="94" t="e">
        <f t="shared" si="189"/>
        <v>#VALUE!</v>
      </c>
      <c r="CF192" s="94" t="e">
        <f t="shared" si="190"/>
        <v>#VALUE!</v>
      </c>
      <c r="CG192" s="95" t="e">
        <f t="shared" si="191"/>
        <v>#VALUE!</v>
      </c>
      <c r="CH192" s="95" t="e">
        <f t="shared" si="214"/>
        <v>#VALUE!</v>
      </c>
      <c r="CI192" s="95" t="b">
        <f t="shared" si="218"/>
        <v>0</v>
      </c>
      <c r="CJ192" s="76" t="str">
        <f t="shared" si="192"/>
        <v/>
      </c>
      <c r="CK192" s="94" t="e" cm="1">
        <f t="array" aca="1" ref="CK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CL192" s="94" t="str">
        <f t="shared" si="193"/>
        <v/>
      </c>
      <c r="CM192" s="96" t="b">
        <f t="shared" si="194"/>
        <v>0</v>
      </c>
      <c r="CN192" s="130" t="b">
        <f>IFERROR(MATCH(D192,'Avtal för korttidsarbete'!$G$13:$G$1012,0),TRUE)</f>
        <v>1</v>
      </c>
      <c r="CO192" s="130" t="b">
        <f t="shared" si="195"/>
        <v>0</v>
      </c>
      <c r="CP192" s="131" t="str" cm="1">
        <f t="array" ref="CP192">IF(CN192=TRUE,"x",INDEX('Avtal för korttidsarbete'!$E$13:$E$1012,$CN192))</f>
        <v>x</v>
      </c>
      <c r="CQ192" s="131" t="str" cm="1">
        <f t="array" ref="CQ192">IF(CN192=TRUE,"x",INDEX('Avtal för korttidsarbete'!$F$13:$F$1012,$CN192))</f>
        <v>x</v>
      </c>
      <c r="CR192" s="130" t="b">
        <f t="shared" si="196"/>
        <v>0</v>
      </c>
      <c r="CS192" s="165">
        <f t="shared" si="215"/>
        <v>0</v>
      </c>
      <c r="CT192" s="165">
        <f t="shared" si="216"/>
        <v>0</v>
      </c>
      <c r="CU192" s="130" t="b">
        <f t="shared" si="197"/>
        <v>0</v>
      </c>
      <c r="CV192" s="131">
        <f t="shared" si="198"/>
        <v>0</v>
      </c>
      <c r="CW192" s="165">
        <f t="shared" si="199"/>
        <v>0</v>
      </c>
      <c r="CX192" s="186" t="b">
        <f>IFERROR(INDEX('Avtal för korttidsarbete'!R:R,MATCH(D192,'Avtal för korttidsarbete'!$G:$G,0)),TRUE)</f>
        <v>1</v>
      </c>
      <c r="CY192" s="165" t="str">
        <f>IF(CX192,"-",INDEX('Avtal för korttidsarbete'!$D:$D,MATCH(D192,'Avtal för korttidsarbete'!$G:$G,0)))</f>
        <v>-</v>
      </c>
      <c r="CZ192" s="131" t="b">
        <f>IFERROR(G192&gt;INDEX(Uppsägningar!E:E,MATCH(C192,Uppsägningar!C:C,0)),FALSE)</f>
        <v>0</v>
      </c>
    </row>
    <row r="193" spans="1:104" s="30" customFormat="1" x14ac:dyDescent="0.25">
      <c r="A193" s="19">
        <v>178</v>
      </c>
      <c r="B193" s="20"/>
      <c r="C193" s="189"/>
      <c r="D193" s="69"/>
      <c r="E193" s="171">
        <f>IFERROR(INDEX(Admin!$C$7:$C$10,MATCH(CY193,TblNivåValTExt,0)),0)</f>
        <v>0</v>
      </c>
      <c r="F193" s="1"/>
      <c r="G193" s="1"/>
      <c r="H193" s="90"/>
      <c r="I193" s="91"/>
      <c r="J193" s="91"/>
      <c r="K193" s="91"/>
      <c r="L193" s="91"/>
      <c r="M193" s="91"/>
      <c r="N193" s="91"/>
      <c r="O193" s="91"/>
      <c r="P193" s="91"/>
      <c r="Q193" s="91"/>
      <c r="R193" s="91"/>
      <c r="S193" s="91"/>
      <c r="T193" s="91"/>
      <c r="U193" s="91"/>
      <c r="V193" s="91"/>
      <c r="W193" s="225">
        <f t="shared" si="154"/>
        <v>0</v>
      </c>
      <c r="X193" s="134" t="str">
        <f t="shared" si="200"/>
        <v/>
      </c>
      <c r="Y193" s="92" t="b">
        <f t="shared" si="155"/>
        <v>0</v>
      </c>
      <c r="Z193" s="92" t="str">
        <f t="shared" si="201"/>
        <v/>
      </c>
      <c r="AA193" s="92" t="b">
        <f t="shared" si="202"/>
        <v>0</v>
      </c>
      <c r="AB193" s="92" t="str">
        <f t="shared" si="203"/>
        <v/>
      </c>
      <c r="AC193" s="13" t="b">
        <f t="shared" si="156"/>
        <v>0</v>
      </c>
      <c r="AD193" s="92" t="str">
        <f t="shared" si="204"/>
        <v/>
      </c>
      <c r="AE193" s="13" t="b">
        <f t="shared" si="205"/>
        <v>0</v>
      </c>
      <c r="AF193" s="92" t="str">
        <f t="shared" si="206"/>
        <v/>
      </c>
      <c r="AG193" s="13" t="b">
        <f t="shared" si="157"/>
        <v>0</v>
      </c>
      <c r="AH193" s="92" t="str">
        <f t="shared" si="207"/>
        <v/>
      </c>
      <c r="AI193" s="35" t="b">
        <f t="shared" si="158"/>
        <v>0</v>
      </c>
      <c r="AJ193" s="92" t="str">
        <f t="shared" si="208"/>
        <v/>
      </c>
      <c r="AK193" s="35" t="b">
        <f t="shared" si="159"/>
        <v>0</v>
      </c>
      <c r="AL193" s="92" t="str">
        <f t="shared" si="160"/>
        <v/>
      </c>
      <c r="AM193" s="35" t="b">
        <f t="shared" si="161"/>
        <v>0</v>
      </c>
      <c r="AN193" s="92" t="str">
        <f t="shared" si="162"/>
        <v/>
      </c>
      <c r="AO193" s="13" t="b">
        <f t="shared" si="163"/>
        <v>0</v>
      </c>
      <c r="AP193" s="92" t="str">
        <f t="shared" si="164"/>
        <v/>
      </c>
      <c r="AQ193" s="14">
        <f t="shared" si="165"/>
        <v>0</v>
      </c>
      <c r="AR193" s="14">
        <f t="shared" si="166"/>
        <v>0</v>
      </c>
      <c r="AS193" s="16">
        <f t="shared" si="223"/>
        <v>0</v>
      </c>
      <c r="AT193" s="16">
        <f t="shared" si="223"/>
        <v>0</v>
      </c>
      <c r="AU193" s="16">
        <f t="shared" si="223"/>
        <v>0</v>
      </c>
      <c r="AV193" s="16">
        <f t="shared" si="223"/>
        <v>0</v>
      </c>
      <c r="AW193" s="16">
        <f t="shared" si="223"/>
        <v>0</v>
      </c>
      <c r="AX193" s="16">
        <f t="shared" si="223"/>
        <v>0</v>
      </c>
      <c r="AY193" s="16">
        <f t="shared" si="223"/>
        <v>0</v>
      </c>
      <c r="AZ193" s="16"/>
      <c r="BA193" s="16"/>
      <c r="BB193" s="93">
        <f t="shared" si="209"/>
        <v>0</v>
      </c>
      <c r="BC193" s="93">
        <f t="shared" si="210"/>
        <v>0</v>
      </c>
      <c r="BD193" s="93">
        <f t="shared" si="211"/>
        <v>0</v>
      </c>
      <c r="BE193" s="158">
        <f t="shared" si="212"/>
        <v>0</v>
      </c>
      <c r="BF193" s="159">
        <f t="shared" si="213"/>
        <v>0</v>
      </c>
      <c r="BG193" s="159">
        <f t="shared" si="167"/>
        <v>0</v>
      </c>
      <c r="BH193" s="159">
        <f t="shared" si="168"/>
        <v>0</v>
      </c>
      <c r="BI193" s="159">
        <f t="shared" si="169"/>
        <v>0</v>
      </c>
      <c r="BJ193" s="159">
        <f t="shared" si="170"/>
        <v>0</v>
      </c>
      <c r="BK193" s="159">
        <f t="shared" si="171"/>
        <v>0</v>
      </c>
      <c r="BL193" s="159">
        <f t="shared" si="172"/>
        <v>0</v>
      </c>
      <c r="BM193" s="159">
        <f t="shared" si="220"/>
        <v>0</v>
      </c>
      <c r="BN193" s="159">
        <f t="shared" si="220"/>
        <v>0</v>
      </c>
      <c r="BO193" s="205" t="b">
        <f t="shared" si="173"/>
        <v>0</v>
      </c>
      <c r="BP193" s="214">
        <f t="shared" si="174"/>
        <v>0</v>
      </c>
      <c r="BQ193" s="160">
        <f t="shared" si="175"/>
        <v>0</v>
      </c>
      <c r="BR193" s="160">
        <f t="shared" si="176"/>
        <v>0</v>
      </c>
      <c r="BS193" s="160">
        <f t="shared" si="177"/>
        <v>0</v>
      </c>
      <c r="BT193" s="160">
        <f t="shared" si="178"/>
        <v>0</v>
      </c>
      <c r="BU193" s="160">
        <f t="shared" si="179"/>
        <v>0</v>
      </c>
      <c r="BV193" s="215">
        <f t="shared" si="180"/>
        <v>0</v>
      </c>
      <c r="BW193" s="217">
        <f t="shared" si="181"/>
        <v>0</v>
      </c>
      <c r="BX193" s="206">
        <f t="shared" si="182"/>
        <v>0</v>
      </c>
      <c r="BY193" s="206">
        <f t="shared" si="183"/>
        <v>0</v>
      </c>
      <c r="BZ193" s="206">
        <f t="shared" si="184"/>
        <v>0</v>
      </c>
      <c r="CA193" s="206">
        <f t="shared" si="185"/>
        <v>0</v>
      </c>
      <c r="CB193" s="206">
        <f t="shared" si="186"/>
        <v>0</v>
      </c>
      <c r="CC193" s="218">
        <f t="shared" si="187"/>
        <v>0</v>
      </c>
      <c r="CD193" s="216" t="e">
        <f t="shared" si="188"/>
        <v>#VALUE!</v>
      </c>
      <c r="CE193" s="94" t="e">
        <f t="shared" si="189"/>
        <v>#VALUE!</v>
      </c>
      <c r="CF193" s="94" t="e">
        <f t="shared" si="190"/>
        <v>#VALUE!</v>
      </c>
      <c r="CG193" s="95" t="e">
        <f t="shared" si="191"/>
        <v>#VALUE!</v>
      </c>
      <c r="CH193" s="95" t="e">
        <f t="shared" si="214"/>
        <v>#VALUE!</v>
      </c>
      <c r="CI193" s="95" t="b">
        <f t="shared" si="218"/>
        <v>0</v>
      </c>
      <c r="CJ193" s="76" t="str">
        <f t="shared" si="192"/>
        <v/>
      </c>
      <c r="CK193" s="94" t="e" cm="1">
        <f t="array" aca="1" ref="CK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CL193" s="94" t="str">
        <f t="shared" si="193"/>
        <v/>
      </c>
      <c r="CM193" s="96" t="b">
        <f t="shared" si="194"/>
        <v>0</v>
      </c>
      <c r="CN193" s="130" t="b">
        <f>IFERROR(MATCH(D193,'Avtal för korttidsarbete'!$G$13:$G$1012,0),TRUE)</f>
        <v>1</v>
      </c>
      <c r="CO193" s="130" t="b">
        <f t="shared" si="195"/>
        <v>0</v>
      </c>
      <c r="CP193" s="131" t="str" cm="1">
        <f t="array" ref="CP193">IF(CN193=TRUE,"x",INDEX('Avtal för korttidsarbete'!$E$13:$E$1012,$CN193))</f>
        <v>x</v>
      </c>
      <c r="CQ193" s="131" t="str" cm="1">
        <f t="array" ref="CQ193">IF(CN193=TRUE,"x",INDEX('Avtal för korttidsarbete'!$F$13:$F$1012,$CN193))</f>
        <v>x</v>
      </c>
      <c r="CR193" s="130" t="b">
        <f t="shared" si="196"/>
        <v>0</v>
      </c>
      <c r="CS193" s="165">
        <f t="shared" si="215"/>
        <v>0</v>
      </c>
      <c r="CT193" s="165">
        <f t="shared" si="216"/>
        <v>0</v>
      </c>
      <c r="CU193" s="130" t="b">
        <f t="shared" si="197"/>
        <v>0</v>
      </c>
      <c r="CV193" s="131">
        <f t="shared" si="198"/>
        <v>0</v>
      </c>
      <c r="CW193" s="165">
        <f t="shared" si="199"/>
        <v>0</v>
      </c>
      <c r="CX193" s="186" t="b">
        <f>IFERROR(INDEX('Avtal för korttidsarbete'!R:R,MATCH(D193,'Avtal för korttidsarbete'!$G:$G,0)),TRUE)</f>
        <v>1</v>
      </c>
      <c r="CY193" s="165" t="str">
        <f>IF(CX193,"-",INDEX('Avtal för korttidsarbete'!$D:$D,MATCH(D193,'Avtal för korttidsarbete'!$G:$G,0)))</f>
        <v>-</v>
      </c>
      <c r="CZ193" s="131" t="b">
        <f>IFERROR(G193&gt;INDEX(Uppsägningar!E:E,MATCH(C193,Uppsägningar!C:C,0)),FALSE)</f>
        <v>0</v>
      </c>
    </row>
    <row r="194" spans="1:104" s="30" customFormat="1" x14ac:dyDescent="0.25">
      <c r="A194" s="19">
        <v>179</v>
      </c>
      <c r="B194" s="20"/>
      <c r="C194" s="189"/>
      <c r="D194" s="69"/>
      <c r="E194" s="171">
        <f>IFERROR(INDEX(Admin!$C$7:$C$10,MATCH(CY194,TblNivåValTExt,0)),0)</f>
        <v>0</v>
      </c>
      <c r="F194" s="1"/>
      <c r="G194" s="1"/>
      <c r="H194" s="90"/>
      <c r="I194" s="91"/>
      <c r="J194" s="91"/>
      <c r="K194" s="91"/>
      <c r="L194" s="91"/>
      <c r="M194" s="91"/>
      <c r="N194" s="91"/>
      <c r="O194" s="91"/>
      <c r="P194" s="91"/>
      <c r="Q194" s="91"/>
      <c r="R194" s="91"/>
      <c r="S194" s="91"/>
      <c r="T194" s="91"/>
      <c r="U194" s="91"/>
      <c r="V194" s="91"/>
      <c r="W194" s="225">
        <f t="shared" si="154"/>
        <v>0</v>
      </c>
      <c r="X194" s="134" t="str">
        <f t="shared" si="200"/>
        <v/>
      </c>
      <c r="Y194" s="92" t="b">
        <f t="shared" si="155"/>
        <v>0</v>
      </c>
      <c r="Z194" s="92" t="str">
        <f t="shared" si="201"/>
        <v/>
      </c>
      <c r="AA194" s="92" t="b">
        <f t="shared" si="202"/>
        <v>0</v>
      </c>
      <c r="AB194" s="92" t="str">
        <f t="shared" si="203"/>
        <v/>
      </c>
      <c r="AC194" s="13" t="b">
        <f t="shared" si="156"/>
        <v>0</v>
      </c>
      <c r="AD194" s="92" t="str">
        <f t="shared" si="204"/>
        <v/>
      </c>
      <c r="AE194" s="13" t="b">
        <f t="shared" si="205"/>
        <v>0</v>
      </c>
      <c r="AF194" s="92" t="str">
        <f t="shared" si="206"/>
        <v/>
      </c>
      <c r="AG194" s="13" t="b">
        <f t="shared" si="157"/>
        <v>0</v>
      </c>
      <c r="AH194" s="92" t="str">
        <f t="shared" si="207"/>
        <v/>
      </c>
      <c r="AI194" s="35" t="b">
        <f t="shared" si="158"/>
        <v>0</v>
      </c>
      <c r="AJ194" s="92" t="str">
        <f t="shared" si="208"/>
        <v/>
      </c>
      <c r="AK194" s="35" t="b">
        <f t="shared" si="159"/>
        <v>0</v>
      </c>
      <c r="AL194" s="92" t="str">
        <f t="shared" si="160"/>
        <v/>
      </c>
      <c r="AM194" s="35" t="b">
        <f t="shared" si="161"/>
        <v>0</v>
      </c>
      <c r="AN194" s="92" t="str">
        <f t="shared" si="162"/>
        <v/>
      </c>
      <c r="AO194" s="13" t="b">
        <f t="shared" si="163"/>
        <v>0</v>
      </c>
      <c r="AP194" s="92" t="str">
        <f t="shared" si="164"/>
        <v/>
      </c>
      <c r="AQ194" s="14">
        <f t="shared" si="165"/>
        <v>0</v>
      </c>
      <c r="AR194" s="14">
        <f t="shared" si="166"/>
        <v>0</v>
      </c>
      <c r="AS194" s="16">
        <f t="shared" si="223"/>
        <v>0</v>
      </c>
      <c r="AT194" s="16">
        <f t="shared" si="223"/>
        <v>0</v>
      </c>
      <c r="AU194" s="16">
        <f t="shared" si="223"/>
        <v>0</v>
      </c>
      <c r="AV194" s="16">
        <f t="shared" si="223"/>
        <v>0</v>
      </c>
      <c r="AW194" s="16">
        <f t="shared" si="223"/>
        <v>0</v>
      </c>
      <c r="AX194" s="16">
        <f t="shared" si="223"/>
        <v>0</v>
      </c>
      <c r="AY194" s="16">
        <f t="shared" si="223"/>
        <v>0</v>
      </c>
      <c r="AZ194" s="16"/>
      <c r="BA194" s="16"/>
      <c r="BB194" s="93">
        <f t="shared" si="209"/>
        <v>0</v>
      </c>
      <c r="BC194" s="93">
        <f t="shared" si="210"/>
        <v>0</v>
      </c>
      <c r="BD194" s="93">
        <f t="shared" si="211"/>
        <v>0</v>
      </c>
      <c r="BE194" s="158">
        <f t="shared" si="212"/>
        <v>0</v>
      </c>
      <c r="BF194" s="159">
        <f t="shared" si="213"/>
        <v>0</v>
      </c>
      <c r="BG194" s="159">
        <f t="shared" si="167"/>
        <v>0</v>
      </c>
      <c r="BH194" s="159">
        <f t="shared" si="168"/>
        <v>0</v>
      </c>
      <c r="BI194" s="159">
        <f t="shared" si="169"/>
        <v>0</v>
      </c>
      <c r="BJ194" s="159">
        <f t="shared" si="170"/>
        <v>0</v>
      </c>
      <c r="BK194" s="159">
        <f t="shared" si="171"/>
        <v>0</v>
      </c>
      <c r="BL194" s="159">
        <f t="shared" si="172"/>
        <v>0</v>
      </c>
      <c r="BM194" s="159">
        <f t="shared" si="220"/>
        <v>0</v>
      </c>
      <c r="BN194" s="159">
        <f t="shared" si="220"/>
        <v>0</v>
      </c>
      <c r="BO194" s="205" t="b">
        <f t="shared" si="173"/>
        <v>0</v>
      </c>
      <c r="BP194" s="214">
        <f t="shared" si="174"/>
        <v>0</v>
      </c>
      <c r="BQ194" s="160">
        <f t="shared" si="175"/>
        <v>0</v>
      </c>
      <c r="BR194" s="160">
        <f t="shared" si="176"/>
        <v>0</v>
      </c>
      <c r="BS194" s="160">
        <f t="shared" si="177"/>
        <v>0</v>
      </c>
      <c r="BT194" s="160">
        <f t="shared" si="178"/>
        <v>0</v>
      </c>
      <c r="BU194" s="160">
        <f t="shared" si="179"/>
        <v>0</v>
      </c>
      <c r="BV194" s="215">
        <f t="shared" si="180"/>
        <v>0</v>
      </c>
      <c r="BW194" s="217">
        <f t="shared" si="181"/>
        <v>0</v>
      </c>
      <c r="BX194" s="206">
        <f t="shared" si="182"/>
        <v>0</v>
      </c>
      <c r="BY194" s="206">
        <f t="shared" si="183"/>
        <v>0</v>
      </c>
      <c r="BZ194" s="206">
        <f t="shared" si="184"/>
        <v>0</v>
      </c>
      <c r="CA194" s="206">
        <f t="shared" si="185"/>
        <v>0</v>
      </c>
      <c r="CB194" s="206">
        <f t="shared" si="186"/>
        <v>0</v>
      </c>
      <c r="CC194" s="218">
        <f t="shared" si="187"/>
        <v>0</v>
      </c>
      <c r="CD194" s="216" t="e">
        <f t="shared" si="188"/>
        <v>#VALUE!</v>
      </c>
      <c r="CE194" s="94" t="e">
        <f t="shared" si="189"/>
        <v>#VALUE!</v>
      </c>
      <c r="CF194" s="94" t="e">
        <f t="shared" si="190"/>
        <v>#VALUE!</v>
      </c>
      <c r="CG194" s="95" t="e">
        <f t="shared" si="191"/>
        <v>#VALUE!</v>
      </c>
      <c r="CH194" s="95" t="e">
        <f t="shared" si="214"/>
        <v>#VALUE!</v>
      </c>
      <c r="CI194" s="95" t="b">
        <f t="shared" si="218"/>
        <v>0</v>
      </c>
      <c r="CJ194" s="76" t="str">
        <f t="shared" si="192"/>
        <v/>
      </c>
      <c r="CK194" s="94" t="e" cm="1">
        <f t="array" aca="1" ref="CK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CL194" s="94" t="str">
        <f t="shared" si="193"/>
        <v/>
      </c>
      <c r="CM194" s="96" t="b">
        <f t="shared" si="194"/>
        <v>0</v>
      </c>
      <c r="CN194" s="130" t="b">
        <f>IFERROR(MATCH(D194,'Avtal för korttidsarbete'!$G$13:$G$1012,0),TRUE)</f>
        <v>1</v>
      </c>
      <c r="CO194" s="130" t="b">
        <f t="shared" si="195"/>
        <v>0</v>
      </c>
      <c r="CP194" s="131" t="str" cm="1">
        <f t="array" ref="CP194">IF(CN194=TRUE,"x",INDEX('Avtal för korttidsarbete'!$E$13:$E$1012,$CN194))</f>
        <v>x</v>
      </c>
      <c r="CQ194" s="131" t="str" cm="1">
        <f t="array" ref="CQ194">IF(CN194=TRUE,"x",INDEX('Avtal för korttidsarbete'!$F$13:$F$1012,$CN194))</f>
        <v>x</v>
      </c>
      <c r="CR194" s="130" t="b">
        <f t="shared" si="196"/>
        <v>0</v>
      </c>
      <c r="CS194" s="165">
        <f t="shared" si="215"/>
        <v>0</v>
      </c>
      <c r="CT194" s="165">
        <f t="shared" si="216"/>
        <v>0</v>
      </c>
      <c r="CU194" s="130" t="b">
        <f t="shared" si="197"/>
        <v>0</v>
      </c>
      <c r="CV194" s="131">
        <f t="shared" si="198"/>
        <v>0</v>
      </c>
      <c r="CW194" s="165">
        <f t="shared" si="199"/>
        <v>0</v>
      </c>
      <c r="CX194" s="186" t="b">
        <f>IFERROR(INDEX('Avtal för korttidsarbete'!R:R,MATCH(D194,'Avtal för korttidsarbete'!$G:$G,0)),TRUE)</f>
        <v>1</v>
      </c>
      <c r="CY194" s="165" t="str">
        <f>IF(CX194,"-",INDEX('Avtal för korttidsarbete'!$D:$D,MATCH(D194,'Avtal för korttidsarbete'!$G:$G,0)))</f>
        <v>-</v>
      </c>
      <c r="CZ194" s="131" t="b">
        <f>IFERROR(G194&gt;INDEX(Uppsägningar!E:E,MATCH(C194,Uppsägningar!C:C,0)),FALSE)</f>
        <v>0</v>
      </c>
    </row>
    <row r="195" spans="1:104" s="30" customFormat="1" x14ac:dyDescent="0.25">
      <c r="A195" s="19">
        <v>180</v>
      </c>
      <c r="B195" s="20"/>
      <c r="C195" s="189"/>
      <c r="D195" s="69"/>
      <c r="E195" s="171">
        <f>IFERROR(INDEX(Admin!$C$7:$C$10,MATCH(CY195,TblNivåValTExt,0)),0)</f>
        <v>0</v>
      </c>
      <c r="F195" s="1"/>
      <c r="G195" s="1"/>
      <c r="H195" s="90"/>
      <c r="I195" s="91"/>
      <c r="J195" s="91"/>
      <c r="K195" s="91"/>
      <c r="L195" s="91"/>
      <c r="M195" s="91"/>
      <c r="N195" s="91"/>
      <c r="O195" s="91"/>
      <c r="P195" s="91"/>
      <c r="Q195" s="91"/>
      <c r="R195" s="91"/>
      <c r="S195" s="91"/>
      <c r="T195" s="91"/>
      <c r="U195" s="91"/>
      <c r="V195" s="91"/>
      <c r="W195" s="225">
        <f t="shared" si="154"/>
        <v>0</v>
      </c>
      <c r="X195" s="134" t="str">
        <f t="shared" si="200"/>
        <v/>
      </c>
      <c r="Y195" s="92" t="b">
        <f t="shared" si="155"/>
        <v>0</v>
      </c>
      <c r="Z195" s="92" t="str">
        <f t="shared" si="201"/>
        <v/>
      </c>
      <c r="AA195" s="92" t="b">
        <f t="shared" si="202"/>
        <v>0</v>
      </c>
      <c r="AB195" s="92" t="str">
        <f t="shared" si="203"/>
        <v/>
      </c>
      <c r="AC195" s="13" t="b">
        <f t="shared" si="156"/>
        <v>0</v>
      </c>
      <c r="AD195" s="92" t="str">
        <f t="shared" si="204"/>
        <v/>
      </c>
      <c r="AE195" s="13" t="b">
        <f t="shared" si="205"/>
        <v>0</v>
      </c>
      <c r="AF195" s="92" t="str">
        <f t="shared" si="206"/>
        <v/>
      </c>
      <c r="AG195" s="13" t="b">
        <f t="shared" si="157"/>
        <v>0</v>
      </c>
      <c r="AH195" s="92" t="str">
        <f t="shared" si="207"/>
        <v/>
      </c>
      <c r="AI195" s="35" t="b">
        <f t="shared" si="158"/>
        <v>0</v>
      </c>
      <c r="AJ195" s="92" t="str">
        <f t="shared" si="208"/>
        <v/>
      </c>
      <c r="AK195" s="35" t="b">
        <f t="shared" si="159"/>
        <v>0</v>
      </c>
      <c r="AL195" s="92" t="str">
        <f t="shared" si="160"/>
        <v/>
      </c>
      <c r="AM195" s="35" t="b">
        <f t="shared" si="161"/>
        <v>0</v>
      </c>
      <c r="AN195" s="92" t="str">
        <f t="shared" si="162"/>
        <v/>
      </c>
      <c r="AO195" s="13" t="b">
        <f t="shared" si="163"/>
        <v>0</v>
      </c>
      <c r="AP195" s="92" t="str">
        <f t="shared" si="164"/>
        <v/>
      </c>
      <c r="AQ195" s="14">
        <f t="shared" si="165"/>
        <v>0</v>
      </c>
      <c r="AR195" s="14">
        <f t="shared" si="166"/>
        <v>0</v>
      </c>
      <c r="AS195" s="16">
        <f t="shared" si="223"/>
        <v>0</v>
      </c>
      <c r="AT195" s="16">
        <f t="shared" si="223"/>
        <v>0</v>
      </c>
      <c r="AU195" s="16">
        <f t="shared" si="223"/>
        <v>0</v>
      </c>
      <c r="AV195" s="16">
        <f t="shared" si="223"/>
        <v>0</v>
      </c>
      <c r="AW195" s="16">
        <f t="shared" si="223"/>
        <v>0</v>
      </c>
      <c r="AX195" s="16">
        <f t="shared" si="223"/>
        <v>0</v>
      </c>
      <c r="AY195" s="16">
        <f t="shared" si="223"/>
        <v>0</v>
      </c>
      <c r="AZ195" s="16"/>
      <c r="BA195" s="16"/>
      <c r="BB195" s="93">
        <f t="shared" si="209"/>
        <v>0</v>
      </c>
      <c r="BC195" s="93">
        <f t="shared" si="210"/>
        <v>0</v>
      </c>
      <c r="BD195" s="93">
        <f t="shared" si="211"/>
        <v>0</v>
      </c>
      <c r="BE195" s="158">
        <f t="shared" si="212"/>
        <v>0</v>
      </c>
      <c r="BF195" s="159">
        <f t="shared" si="213"/>
        <v>0</v>
      </c>
      <c r="BG195" s="159">
        <f t="shared" si="167"/>
        <v>0</v>
      </c>
      <c r="BH195" s="159">
        <f t="shared" si="168"/>
        <v>0</v>
      </c>
      <c r="BI195" s="159">
        <f t="shared" si="169"/>
        <v>0</v>
      </c>
      <c r="BJ195" s="159">
        <f t="shared" si="170"/>
        <v>0</v>
      </c>
      <c r="BK195" s="159">
        <f t="shared" si="171"/>
        <v>0</v>
      </c>
      <c r="BL195" s="159">
        <f t="shared" si="172"/>
        <v>0</v>
      </c>
      <c r="BM195" s="159">
        <f t="shared" si="220"/>
        <v>0</v>
      </c>
      <c r="BN195" s="159">
        <f t="shared" si="220"/>
        <v>0</v>
      </c>
      <c r="BO195" s="205" t="b">
        <f t="shared" si="173"/>
        <v>0</v>
      </c>
      <c r="BP195" s="214">
        <f t="shared" si="174"/>
        <v>0</v>
      </c>
      <c r="BQ195" s="160">
        <f t="shared" si="175"/>
        <v>0</v>
      </c>
      <c r="BR195" s="160">
        <f t="shared" si="176"/>
        <v>0</v>
      </c>
      <c r="BS195" s="160">
        <f t="shared" si="177"/>
        <v>0</v>
      </c>
      <c r="BT195" s="160">
        <f t="shared" si="178"/>
        <v>0</v>
      </c>
      <c r="BU195" s="160">
        <f t="shared" si="179"/>
        <v>0</v>
      </c>
      <c r="BV195" s="215">
        <f t="shared" si="180"/>
        <v>0</v>
      </c>
      <c r="BW195" s="217">
        <f t="shared" si="181"/>
        <v>0</v>
      </c>
      <c r="BX195" s="206">
        <f t="shared" si="182"/>
        <v>0</v>
      </c>
      <c r="BY195" s="206">
        <f t="shared" si="183"/>
        <v>0</v>
      </c>
      <c r="BZ195" s="206">
        <f t="shared" si="184"/>
        <v>0</v>
      </c>
      <c r="CA195" s="206">
        <f t="shared" si="185"/>
        <v>0</v>
      </c>
      <c r="CB195" s="206">
        <f t="shared" si="186"/>
        <v>0</v>
      </c>
      <c r="CC195" s="218">
        <f t="shared" si="187"/>
        <v>0</v>
      </c>
      <c r="CD195" s="216" t="e">
        <f t="shared" si="188"/>
        <v>#VALUE!</v>
      </c>
      <c r="CE195" s="94" t="e">
        <f t="shared" si="189"/>
        <v>#VALUE!</v>
      </c>
      <c r="CF195" s="94" t="e">
        <f t="shared" si="190"/>
        <v>#VALUE!</v>
      </c>
      <c r="CG195" s="95" t="e">
        <f t="shared" si="191"/>
        <v>#VALUE!</v>
      </c>
      <c r="CH195" s="95" t="e">
        <f t="shared" si="214"/>
        <v>#VALUE!</v>
      </c>
      <c r="CI195" s="95" t="b">
        <f t="shared" si="218"/>
        <v>0</v>
      </c>
      <c r="CJ195" s="76" t="str">
        <f t="shared" si="192"/>
        <v/>
      </c>
      <c r="CK195" s="94" t="e" cm="1">
        <f t="array" aca="1" ref="CK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CL195" s="94" t="str">
        <f t="shared" si="193"/>
        <v/>
      </c>
      <c r="CM195" s="96" t="b">
        <f t="shared" si="194"/>
        <v>0</v>
      </c>
      <c r="CN195" s="130" t="b">
        <f>IFERROR(MATCH(D195,'Avtal för korttidsarbete'!$G$13:$G$1012,0),TRUE)</f>
        <v>1</v>
      </c>
      <c r="CO195" s="130" t="b">
        <f t="shared" si="195"/>
        <v>0</v>
      </c>
      <c r="CP195" s="131" t="str" cm="1">
        <f t="array" ref="CP195">IF(CN195=TRUE,"x",INDEX('Avtal för korttidsarbete'!$E$13:$E$1012,$CN195))</f>
        <v>x</v>
      </c>
      <c r="CQ195" s="131" t="str" cm="1">
        <f t="array" ref="CQ195">IF(CN195=TRUE,"x",INDEX('Avtal för korttidsarbete'!$F$13:$F$1012,$CN195))</f>
        <v>x</v>
      </c>
      <c r="CR195" s="130" t="b">
        <f t="shared" si="196"/>
        <v>0</v>
      </c>
      <c r="CS195" s="165">
        <f t="shared" si="215"/>
        <v>0</v>
      </c>
      <c r="CT195" s="165">
        <f t="shared" si="216"/>
        <v>0</v>
      </c>
      <c r="CU195" s="130" t="b">
        <f t="shared" si="197"/>
        <v>0</v>
      </c>
      <c r="CV195" s="131">
        <f t="shared" si="198"/>
        <v>0</v>
      </c>
      <c r="CW195" s="165">
        <f t="shared" si="199"/>
        <v>0</v>
      </c>
      <c r="CX195" s="186" t="b">
        <f>IFERROR(INDEX('Avtal för korttidsarbete'!R:R,MATCH(D195,'Avtal för korttidsarbete'!$G:$G,0)),TRUE)</f>
        <v>1</v>
      </c>
      <c r="CY195" s="165" t="str">
        <f>IF(CX195,"-",INDEX('Avtal för korttidsarbete'!$D:$D,MATCH(D195,'Avtal för korttidsarbete'!$G:$G,0)))</f>
        <v>-</v>
      </c>
      <c r="CZ195" s="131" t="b">
        <f>IFERROR(G195&gt;INDEX(Uppsägningar!E:E,MATCH(C195,Uppsägningar!C:C,0)),FALSE)</f>
        <v>0</v>
      </c>
    </row>
    <row r="196" spans="1:104" s="30" customFormat="1" x14ac:dyDescent="0.25">
      <c r="A196" s="19">
        <v>181</v>
      </c>
      <c r="B196" s="20"/>
      <c r="C196" s="189"/>
      <c r="D196" s="69"/>
      <c r="E196" s="171">
        <f>IFERROR(INDEX(Admin!$C$7:$C$10,MATCH(CY196,TblNivåValTExt,0)),0)</f>
        <v>0</v>
      </c>
      <c r="F196" s="1"/>
      <c r="G196" s="1"/>
      <c r="H196" s="90"/>
      <c r="I196" s="91"/>
      <c r="J196" s="91"/>
      <c r="K196" s="91"/>
      <c r="L196" s="91"/>
      <c r="M196" s="91"/>
      <c r="N196" s="91"/>
      <c r="O196" s="91"/>
      <c r="P196" s="91"/>
      <c r="Q196" s="91"/>
      <c r="R196" s="91"/>
      <c r="S196" s="91"/>
      <c r="T196" s="91"/>
      <c r="U196" s="91"/>
      <c r="V196" s="91"/>
      <c r="W196" s="225">
        <f t="shared" si="154"/>
        <v>0</v>
      </c>
      <c r="X196" s="134" t="str">
        <f t="shared" si="200"/>
        <v/>
      </c>
      <c r="Y196" s="92" t="b">
        <f t="shared" si="155"/>
        <v>0</v>
      </c>
      <c r="Z196" s="92" t="str">
        <f t="shared" si="201"/>
        <v/>
      </c>
      <c r="AA196" s="92" t="b">
        <f t="shared" si="202"/>
        <v>0</v>
      </c>
      <c r="AB196" s="92" t="str">
        <f t="shared" si="203"/>
        <v/>
      </c>
      <c r="AC196" s="13" t="b">
        <f t="shared" si="156"/>
        <v>0</v>
      </c>
      <c r="AD196" s="92" t="str">
        <f t="shared" si="204"/>
        <v/>
      </c>
      <c r="AE196" s="13" t="b">
        <f t="shared" si="205"/>
        <v>0</v>
      </c>
      <c r="AF196" s="92" t="str">
        <f t="shared" si="206"/>
        <v/>
      </c>
      <c r="AG196" s="13" t="b">
        <f t="shared" si="157"/>
        <v>0</v>
      </c>
      <c r="AH196" s="92" t="str">
        <f t="shared" si="207"/>
        <v/>
      </c>
      <c r="AI196" s="35" t="b">
        <f t="shared" si="158"/>
        <v>0</v>
      </c>
      <c r="AJ196" s="92" t="str">
        <f t="shared" si="208"/>
        <v/>
      </c>
      <c r="AK196" s="35" t="b">
        <f t="shared" si="159"/>
        <v>0</v>
      </c>
      <c r="AL196" s="92" t="str">
        <f t="shared" si="160"/>
        <v/>
      </c>
      <c r="AM196" s="35" t="b">
        <f t="shared" si="161"/>
        <v>0</v>
      </c>
      <c r="AN196" s="92" t="str">
        <f t="shared" si="162"/>
        <v/>
      </c>
      <c r="AO196" s="13" t="b">
        <f t="shared" si="163"/>
        <v>0</v>
      </c>
      <c r="AP196" s="92" t="str">
        <f t="shared" si="164"/>
        <v/>
      </c>
      <c r="AQ196" s="14">
        <f t="shared" si="165"/>
        <v>0</v>
      </c>
      <c r="AR196" s="14">
        <f t="shared" si="166"/>
        <v>0</v>
      </c>
      <c r="AS196" s="16">
        <f t="shared" ref="AS196:AY205" si="224">IF(OR(AS$11=FALSE,$F196="",MIN($G196,AS$10,$AR196)-MAX($F196,AS$8,$AQ196)&lt;0),0,MIN($G196,AS$10,$AR196)-MAX($F196,AS$8,$AQ196)+1)</f>
        <v>0</v>
      </c>
      <c r="AT196" s="16">
        <f t="shared" si="224"/>
        <v>0</v>
      </c>
      <c r="AU196" s="16">
        <f t="shared" si="224"/>
        <v>0</v>
      </c>
      <c r="AV196" s="16">
        <f t="shared" si="224"/>
        <v>0</v>
      </c>
      <c r="AW196" s="16">
        <f t="shared" si="224"/>
        <v>0</v>
      </c>
      <c r="AX196" s="16">
        <f t="shared" si="224"/>
        <v>0</v>
      </c>
      <c r="AY196" s="16">
        <f t="shared" si="224"/>
        <v>0</v>
      </c>
      <c r="AZ196" s="16"/>
      <c r="BA196" s="16"/>
      <c r="BB196" s="93">
        <f t="shared" si="209"/>
        <v>0</v>
      </c>
      <c r="BC196" s="93">
        <f t="shared" si="210"/>
        <v>0</v>
      </c>
      <c r="BD196" s="93">
        <f t="shared" si="211"/>
        <v>0</v>
      </c>
      <c r="BE196" s="158">
        <f t="shared" si="212"/>
        <v>0</v>
      </c>
      <c r="BF196" s="159">
        <f t="shared" si="213"/>
        <v>0</v>
      </c>
      <c r="BG196" s="159">
        <f t="shared" si="167"/>
        <v>0</v>
      </c>
      <c r="BH196" s="159">
        <f t="shared" si="168"/>
        <v>0</v>
      </c>
      <c r="BI196" s="159">
        <f t="shared" si="169"/>
        <v>0</v>
      </c>
      <c r="BJ196" s="159">
        <f t="shared" si="170"/>
        <v>0</v>
      </c>
      <c r="BK196" s="159">
        <f t="shared" si="171"/>
        <v>0</v>
      </c>
      <c r="BL196" s="159">
        <f t="shared" si="172"/>
        <v>0</v>
      </c>
      <c r="BM196" s="159">
        <f t="shared" si="220"/>
        <v>0</v>
      </c>
      <c r="BN196" s="159">
        <f t="shared" si="220"/>
        <v>0</v>
      </c>
      <c r="BO196" s="205" t="b">
        <f t="shared" si="173"/>
        <v>0</v>
      </c>
      <c r="BP196" s="214">
        <f t="shared" si="174"/>
        <v>0</v>
      </c>
      <c r="BQ196" s="160">
        <f t="shared" si="175"/>
        <v>0</v>
      </c>
      <c r="BR196" s="160">
        <f t="shared" si="176"/>
        <v>0</v>
      </c>
      <c r="BS196" s="160">
        <f t="shared" si="177"/>
        <v>0</v>
      </c>
      <c r="BT196" s="160">
        <f t="shared" si="178"/>
        <v>0</v>
      </c>
      <c r="BU196" s="160">
        <f t="shared" si="179"/>
        <v>0</v>
      </c>
      <c r="BV196" s="215">
        <f t="shared" si="180"/>
        <v>0</v>
      </c>
      <c r="BW196" s="217">
        <f t="shared" si="181"/>
        <v>0</v>
      </c>
      <c r="BX196" s="206">
        <f t="shared" si="182"/>
        <v>0</v>
      </c>
      <c r="BY196" s="206">
        <f t="shared" si="183"/>
        <v>0</v>
      </c>
      <c r="BZ196" s="206">
        <f t="shared" si="184"/>
        <v>0</v>
      </c>
      <c r="CA196" s="206">
        <f t="shared" si="185"/>
        <v>0</v>
      </c>
      <c r="CB196" s="206">
        <f t="shared" si="186"/>
        <v>0</v>
      </c>
      <c r="CC196" s="218">
        <f t="shared" si="187"/>
        <v>0</v>
      </c>
      <c r="CD196" s="216" t="e">
        <f t="shared" si="188"/>
        <v>#VALUE!</v>
      </c>
      <c r="CE196" s="94" t="e">
        <f t="shared" si="189"/>
        <v>#VALUE!</v>
      </c>
      <c r="CF196" s="94" t="e">
        <f t="shared" si="190"/>
        <v>#VALUE!</v>
      </c>
      <c r="CG196" s="95" t="e">
        <f t="shared" si="191"/>
        <v>#VALUE!</v>
      </c>
      <c r="CH196" s="95" t="e">
        <f t="shared" si="214"/>
        <v>#VALUE!</v>
      </c>
      <c r="CI196" s="95" t="b">
        <f t="shared" si="218"/>
        <v>0</v>
      </c>
      <c r="CJ196" s="76" t="str">
        <f t="shared" si="192"/>
        <v/>
      </c>
      <c r="CK196" s="94" t="e" cm="1">
        <f t="array" aca="1" ref="CK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CL196" s="94" t="str">
        <f t="shared" si="193"/>
        <v/>
      </c>
      <c r="CM196" s="96" t="b">
        <f t="shared" si="194"/>
        <v>0</v>
      </c>
      <c r="CN196" s="130" t="b">
        <f>IFERROR(MATCH(D196,'Avtal för korttidsarbete'!$G$13:$G$1012,0),TRUE)</f>
        <v>1</v>
      </c>
      <c r="CO196" s="130" t="b">
        <f t="shared" si="195"/>
        <v>0</v>
      </c>
      <c r="CP196" s="131" t="str" cm="1">
        <f t="array" ref="CP196">IF(CN196=TRUE,"x",INDEX('Avtal för korttidsarbete'!$E$13:$E$1012,$CN196))</f>
        <v>x</v>
      </c>
      <c r="CQ196" s="131" t="str" cm="1">
        <f t="array" ref="CQ196">IF(CN196=TRUE,"x",INDEX('Avtal för korttidsarbete'!$F$13:$F$1012,$CN196))</f>
        <v>x</v>
      </c>
      <c r="CR196" s="130" t="b">
        <f t="shared" si="196"/>
        <v>0</v>
      </c>
      <c r="CS196" s="165">
        <f t="shared" si="215"/>
        <v>0</v>
      </c>
      <c r="CT196" s="165">
        <f t="shared" si="216"/>
        <v>0</v>
      </c>
      <c r="CU196" s="130" t="b">
        <f t="shared" si="197"/>
        <v>0</v>
      </c>
      <c r="CV196" s="131">
        <f t="shared" si="198"/>
        <v>0</v>
      </c>
      <c r="CW196" s="165">
        <f t="shared" si="199"/>
        <v>0</v>
      </c>
      <c r="CX196" s="186" t="b">
        <f>IFERROR(INDEX('Avtal för korttidsarbete'!R:R,MATCH(D196,'Avtal för korttidsarbete'!$G:$G,0)),TRUE)</f>
        <v>1</v>
      </c>
      <c r="CY196" s="165" t="str">
        <f>IF(CX196,"-",INDEX('Avtal för korttidsarbete'!$D:$D,MATCH(D196,'Avtal för korttidsarbete'!$G:$G,0)))</f>
        <v>-</v>
      </c>
      <c r="CZ196" s="131" t="b">
        <f>IFERROR(G196&gt;INDEX(Uppsägningar!E:E,MATCH(C196,Uppsägningar!C:C,0)),FALSE)</f>
        <v>0</v>
      </c>
    </row>
    <row r="197" spans="1:104" s="30" customFormat="1" x14ac:dyDescent="0.25">
      <c r="A197" s="19">
        <v>182</v>
      </c>
      <c r="B197" s="20"/>
      <c r="C197" s="189"/>
      <c r="D197" s="69"/>
      <c r="E197" s="171">
        <f>IFERROR(INDEX(Admin!$C$7:$C$10,MATCH(CY197,TblNivåValTExt,0)),0)</f>
        <v>0</v>
      </c>
      <c r="F197" s="1"/>
      <c r="G197" s="1"/>
      <c r="H197" s="90"/>
      <c r="I197" s="91"/>
      <c r="J197" s="91"/>
      <c r="K197" s="91"/>
      <c r="L197" s="91"/>
      <c r="M197" s="91"/>
      <c r="N197" s="91"/>
      <c r="O197" s="91"/>
      <c r="P197" s="91"/>
      <c r="Q197" s="91"/>
      <c r="R197" s="91"/>
      <c r="S197" s="91"/>
      <c r="T197" s="91"/>
      <c r="U197" s="91"/>
      <c r="V197" s="91"/>
      <c r="W197" s="225">
        <f t="shared" si="154"/>
        <v>0</v>
      </c>
      <c r="X197" s="134" t="str">
        <f t="shared" si="200"/>
        <v/>
      </c>
      <c r="Y197" s="92" t="b">
        <f t="shared" si="155"/>
        <v>0</v>
      </c>
      <c r="Z197" s="92" t="str">
        <f t="shared" si="201"/>
        <v/>
      </c>
      <c r="AA197" s="92" t="b">
        <f t="shared" si="202"/>
        <v>0</v>
      </c>
      <c r="AB197" s="92" t="str">
        <f t="shared" si="203"/>
        <v/>
      </c>
      <c r="AC197" s="13" t="b">
        <f t="shared" si="156"/>
        <v>0</v>
      </c>
      <c r="AD197" s="92" t="str">
        <f t="shared" si="204"/>
        <v/>
      </c>
      <c r="AE197" s="13" t="b">
        <f t="shared" si="205"/>
        <v>0</v>
      </c>
      <c r="AF197" s="92" t="str">
        <f t="shared" si="206"/>
        <v/>
      </c>
      <c r="AG197" s="13" t="b">
        <f t="shared" si="157"/>
        <v>0</v>
      </c>
      <c r="AH197" s="92" t="str">
        <f t="shared" si="207"/>
        <v/>
      </c>
      <c r="AI197" s="35" t="b">
        <f t="shared" si="158"/>
        <v>0</v>
      </c>
      <c r="AJ197" s="92" t="str">
        <f t="shared" si="208"/>
        <v/>
      </c>
      <c r="AK197" s="35" t="b">
        <f t="shared" si="159"/>
        <v>0</v>
      </c>
      <c r="AL197" s="92" t="str">
        <f t="shared" si="160"/>
        <v/>
      </c>
      <c r="AM197" s="35" t="b">
        <f t="shared" si="161"/>
        <v>0</v>
      </c>
      <c r="AN197" s="92" t="str">
        <f t="shared" si="162"/>
        <v/>
      </c>
      <c r="AO197" s="13" t="b">
        <f t="shared" si="163"/>
        <v>0</v>
      </c>
      <c r="AP197" s="92" t="str">
        <f t="shared" si="164"/>
        <v/>
      </c>
      <c r="AQ197" s="14">
        <f t="shared" si="165"/>
        <v>0</v>
      </c>
      <c r="AR197" s="14">
        <f t="shared" si="166"/>
        <v>0</v>
      </c>
      <c r="AS197" s="16">
        <f t="shared" si="224"/>
        <v>0</v>
      </c>
      <c r="AT197" s="16">
        <f t="shared" si="224"/>
        <v>0</v>
      </c>
      <c r="AU197" s="16">
        <f t="shared" si="224"/>
        <v>0</v>
      </c>
      <c r="AV197" s="16">
        <f t="shared" si="224"/>
        <v>0</v>
      </c>
      <c r="AW197" s="16">
        <f t="shared" si="224"/>
        <v>0</v>
      </c>
      <c r="AX197" s="16">
        <f t="shared" si="224"/>
        <v>0</v>
      </c>
      <c r="AY197" s="16">
        <f t="shared" si="224"/>
        <v>0</v>
      </c>
      <c r="AZ197" s="16"/>
      <c r="BA197" s="16"/>
      <c r="BB197" s="93">
        <f t="shared" si="209"/>
        <v>0</v>
      </c>
      <c r="BC197" s="93">
        <f t="shared" si="210"/>
        <v>0</v>
      </c>
      <c r="BD197" s="93">
        <f t="shared" si="211"/>
        <v>0</v>
      </c>
      <c r="BE197" s="158">
        <f t="shared" si="212"/>
        <v>0</v>
      </c>
      <c r="BF197" s="159">
        <f t="shared" si="213"/>
        <v>0</v>
      </c>
      <c r="BG197" s="159">
        <f t="shared" si="167"/>
        <v>0</v>
      </c>
      <c r="BH197" s="159">
        <f t="shared" si="168"/>
        <v>0</v>
      </c>
      <c r="BI197" s="159">
        <f t="shared" si="169"/>
        <v>0</v>
      </c>
      <c r="BJ197" s="159">
        <f t="shared" si="170"/>
        <v>0</v>
      </c>
      <c r="BK197" s="159">
        <f t="shared" si="171"/>
        <v>0</v>
      </c>
      <c r="BL197" s="159">
        <f t="shared" si="172"/>
        <v>0</v>
      </c>
      <c r="BM197" s="159">
        <f t="shared" si="220"/>
        <v>0</v>
      </c>
      <c r="BN197" s="159">
        <f t="shared" si="220"/>
        <v>0</v>
      </c>
      <c r="BO197" s="205" t="b">
        <f t="shared" si="173"/>
        <v>0</v>
      </c>
      <c r="BP197" s="214">
        <f t="shared" si="174"/>
        <v>0</v>
      </c>
      <c r="BQ197" s="160">
        <f t="shared" si="175"/>
        <v>0</v>
      </c>
      <c r="BR197" s="160">
        <f t="shared" si="176"/>
        <v>0</v>
      </c>
      <c r="BS197" s="160">
        <f t="shared" si="177"/>
        <v>0</v>
      </c>
      <c r="BT197" s="160">
        <f t="shared" si="178"/>
        <v>0</v>
      </c>
      <c r="BU197" s="160">
        <f t="shared" si="179"/>
        <v>0</v>
      </c>
      <c r="BV197" s="215">
        <f t="shared" si="180"/>
        <v>0</v>
      </c>
      <c r="BW197" s="217">
        <f t="shared" si="181"/>
        <v>0</v>
      </c>
      <c r="BX197" s="206">
        <f t="shared" si="182"/>
        <v>0</v>
      </c>
      <c r="BY197" s="206">
        <f t="shared" si="183"/>
        <v>0</v>
      </c>
      <c r="BZ197" s="206">
        <f t="shared" si="184"/>
        <v>0</v>
      </c>
      <c r="CA197" s="206">
        <f t="shared" si="185"/>
        <v>0</v>
      </c>
      <c r="CB197" s="206">
        <f t="shared" si="186"/>
        <v>0</v>
      </c>
      <c r="CC197" s="218">
        <f t="shared" si="187"/>
        <v>0</v>
      </c>
      <c r="CD197" s="216" t="e">
        <f t="shared" si="188"/>
        <v>#VALUE!</v>
      </c>
      <c r="CE197" s="94" t="e">
        <f t="shared" si="189"/>
        <v>#VALUE!</v>
      </c>
      <c r="CF197" s="94" t="e">
        <f t="shared" si="190"/>
        <v>#VALUE!</v>
      </c>
      <c r="CG197" s="95" t="e">
        <f t="shared" si="191"/>
        <v>#VALUE!</v>
      </c>
      <c r="CH197" s="95" t="e">
        <f t="shared" si="214"/>
        <v>#VALUE!</v>
      </c>
      <c r="CI197" s="95" t="b">
        <f t="shared" si="218"/>
        <v>0</v>
      </c>
      <c r="CJ197" s="76" t="str">
        <f t="shared" si="192"/>
        <v/>
      </c>
      <c r="CK197" s="94" t="e" cm="1">
        <f t="array" aca="1" ref="CK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CL197" s="94" t="str">
        <f t="shared" si="193"/>
        <v/>
      </c>
      <c r="CM197" s="96" t="b">
        <f t="shared" si="194"/>
        <v>0</v>
      </c>
      <c r="CN197" s="130" t="b">
        <f>IFERROR(MATCH(D197,'Avtal för korttidsarbete'!$G$13:$G$1012,0),TRUE)</f>
        <v>1</v>
      </c>
      <c r="CO197" s="130" t="b">
        <f t="shared" si="195"/>
        <v>0</v>
      </c>
      <c r="CP197" s="131" t="str" cm="1">
        <f t="array" ref="CP197">IF(CN197=TRUE,"x",INDEX('Avtal för korttidsarbete'!$E$13:$E$1012,$CN197))</f>
        <v>x</v>
      </c>
      <c r="CQ197" s="131" t="str" cm="1">
        <f t="array" ref="CQ197">IF(CN197=TRUE,"x",INDEX('Avtal för korttidsarbete'!$F$13:$F$1012,$CN197))</f>
        <v>x</v>
      </c>
      <c r="CR197" s="130" t="b">
        <f t="shared" si="196"/>
        <v>0</v>
      </c>
      <c r="CS197" s="165">
        <f t="shared" si="215"/>
        <v>0</v>
      </c>
      <c r="CT197" s="165">
        <f t="shared" si="216"/>
        <v>0</v>
      </c>
      <c r="CU197" s="130" t="b">
        <f t="shared" si="197"/>
        <v>0</v>
      </c>
      <c r="CV197" s="131">
        <f t="shared" si="198"/>
        <v>0</v>
      </c>
      <c r="CW197" s="165">
        <f t="shared" si="199"/>
        <v>0</v>
      </c>
      <c r="CX197" s="186" t="b">
        <f>IFERROR(INDEX('Avtal för korttidsarbete'!R:R,MATCH(D197,'Avtal för korttidsarbete'!$G:$G,0)),TRUE)</f>
        <v>1</v>
      </c>
      <c r="CY197" s="165" t="str">
        <f>IF(CX197,"-",INDEX('Avtal för korttidsarbete'!$D:$D,MATCH(D197,'Avtal för korttidsarbete'!$G:$G,0)))</f>
        <v>-</v>
      </c>
      <c r="CZ197" s="131" t="b">
        <f>IFERROR(G197&gt;INDEX(Uppsägningar!E:E,MATCH(C197,Uppsägningar!C:C,0)),FALSE)</f>
        <v>0</v>
      </c>
    </row>
    <row r="198" spans="1:104" s="30" customFormat="1" x14ac:dyDescent="0.25">
      <c r="A198" s="19">
        <v>183</v>
      </c>
      <c r="B198" s="20"/>
      <c r="C198" s="189"/>
      <c r="D198" s="69"/>
      <c r="E198" s="171">
        <f>IFERROR(INDEX(Admin!$C$7:$C$10,MATCH(CY198,TblNivåValTExt,0)),0)</f>
        <v>0</v>
      </c>
      <c r="F198" s="1"/>
      <c r="G198" s="1"/>
      <c r="H198" s="90"/>
      <c r="I198" s="91"/>
      <c r="J198" s="91"/>
      <c r="K198" s="91"/>
      <c r="L198" s="91"/>
      <c r="M198" s="91"/>
      <c r="N198" s="91"/>
      <c r="O198" s="91"/>
      <c r="P198" s="91"/>
      <c r="Q198" s="91"/>
      <c r="R198" s="91"/>
      <c r="S198" s="91"/>
      <c r="T198" s="91"/>
      <c r="U198" s="91"/>
      <c r="V198" s="91"/>
      <c r="W198" s="225">
        <f t="shared" si="154"/>
        <v>0</v>
      </c>
      <c r="X198" s="134" t="str">
        <f t="shared" si="200"/>
        <v/>
      </c>
      <c r="Y198" s="92" t="b">
        <f t="shared" si="155"/>
        <v>0</v>
      </c>
      <c r="Z198" s="92" t="str">
        <f t="shared" si="201"/>
        <v/>
      </c>
      <c r="AA198" s="92" t="b">
        <f t="shared" si="202"/>
        <v>0</v>
      </c>
      <c r="AB198" s="92" t="str">
        <f t="shared" si="203"/>
        <v/>
      </c>
      <c r="AC198" s="13" t="b">
        <f t="shared" si="156"/>
        <v>0</v>
      </c>
      <c r="AD198" s="92" t="str">
        <f t="shared" si="204"/>
        <v/>
      </c>
      <c r="AE198" s="13" t="b">
        <f t="shared" si="205"/>
        <v>0</v>
      </c>
      <c r="AF198" s="92" t="str">
        <f t="shared" si="206"/>
        <v/>
      </c>
      <c r="AG198" s="13" t="b">
        <f t="shared" si="157"/>
        <v>0</v>
      </c>
      <c r="AH198" s="92" t="str">
        <f t="shared" si="207"/>
        <v/>
      </c>
      <c r="AI198" s="35" t="b">
        <f t="shared" si="158"/>
        <v>0</v>
      </c>
      <c r="AJ198" s="92" t="str">
        <f t="shared" si="208"/>
        <v/>
      </c>
      <c r="AK198" s="35" t="b">
        <f t="shared" si="159"/>
        <v>0</v>
      </c>
      <c r="AL198" s="92" t="str">
        <f t="shared" si="160"/>
        <v/>
      </c>
      <c r="AM198" s="35" t="b">
        <f t="shared" si="161"/>
        <v>0</v>
      </c>
      <c r="AN198" s="92" t="str">
        <f t="shared" si="162"/>
        <v/>
      </c>
      <c r="AO198" s="13" t="b">
        <f t="shared" si="163"/>
        <v>0</v>
      </c>
      <c r="AP198" s="92" t="str">
        <f t="shared" si="164"/>
        <v/>
      </c>
      <c r="AQ198" s="14">
        <f t="shared" si="165"/>
        <v>0</v>
      </c>
      <c r="AR198" s="14">
        <f t="shared" si="166"/>
        <v>0</v>
      </c>
      <c r="AS198" s="16">
        <f t="shared" si="224"/>
        <v>0</v>
      </c>
      <c r="AT198" s="16">
        <f t="shared" si="224"/>
        <v>0</v>
      </c>
      <c r="AU198" s="16">
        <f t="shared" si="224"/>
        <v>0</v>
      </c>
      <c r="AV198" s="16">
        <f t="shared" si="224"/>
        <v>0</v>
      </c>
      <c r="AW198" s="16">
        <f t="shared" si="224"/>
        <v>0</v>
      </c>
      <c r="AX198" s="16">
        <f t="shared" si="224"/>
        <v>0</v>
      </c>
      <c r="AY198" s="16">
        <f t="shared" si="224"/>
        <v>0</v>
      </c>
      <c r="AZ198" s="16"/>
      <c r="BA198" s="16"/>
      <c r="BB198" s="93">
        <f t="shared" si="209"/>
        <v>0</v>
      </c>
      <c r="BC198" s="93">
        <f t="shared" si="210"/>
        <v>0</v>
      </c>
      <c r="BD198" s="93">
        <f t="shared" si="211"/>
        <v>0</v>
      </c>
      <c r="BE198" s="158">
        <f t="shared" si="212"/>
        <v>0</v>
      </c>
      <c r="BF198" s="159">
        <f t="shared" si="213"/>
        <v>0</v>
      </c>
      <c r="BG198" s="159">
        <f t="shared" si="167"/>
        <v>0</v>
      </c>
      <c r="BH198" s="159">
        <f t="shared" si="168"/>
        <v>0</v>
      </c>
      <c r="BI198" s="159">
        <f t="shared" si="169"/>
        <v>0</v>
      </c>
      <c r="BJ198" s="159">
        <f t="shared" si="170"/>
        <v>0</v>
      </c>
      <c r="BK198" s="159">
        <f t="shared" si="171"/>
        <v>0</v>
      </c>
      <c r="BL198" s="159">
        <f t="shared" si="172"/>
        <v>0</v>
      </c>
      <c r="BM198" s="159">
        <f t="shared" si="220"/>
        <v>0</v>
      </c>
      <c r="BN198" s="159">
        <f t="shared" si="220"/>
        <v>0</v>
      </c>
      <c r="BO198" s="205" t="b">
        <f t="shared" si="173"/>
        <v>0</v>
      </c>
      <c r="BP198" s="214">
        <f t="shared" si="174"/>
        <v>0</v>
      </c>
      <c r="BQ198" s="160">
        <f t="shared" si="175"/>
        <v>0</v>
      </c>
      <c r="BR198" s="160">
        <f t="shared" si="176"/>
        <v>0</v>
      </c>
      <c r="BS198" s="160">
        <f t="shared" si="177"/>
        <v>0</v>
      </c>
      <c r="BT198" s="160">
        <f t="shared" si="178"/>
        <v>0</v>
      </c>
      <c r="BU198" s="160">
        <f t="shared" si="179"/>
        <v>0</v>
      </c>
      <c r="BV198" s="215">
        <f t="shared" si="180"/>
        <v>0</v>
      </c>
      <c r="BW198" s="217">
        <f t="shared" si="181"/>
        <v>0</v>
      </c>
      <c r="BX198" s="206">
        <f t="shared" si="182"/>
        <v>0</v>
      </c>
      <c r="BY198" s="206">
        <f t="shared" si="183"/>
        <v>0</v>
      </c>
      <c r="BZ198" s="206">
        <f t="shared" si="184"/>
        <v>0</v>
      </c>
      <c r="CA198" s="206">
        <f t="shared" si="185"/>
        <v>0</v>
      </c>
      <c r="CB198" s="206">
        <f t="shared" si="186"/>
        <v>0</v>
      </c>
      <c r="CC198" s="218">
        <f t="shared" si="187"/>
        <v>0</v>
      </c>
      <c r="CD198" s="216" t="e">
        <f t="shared" si="188"/>
        <v>#VALUE!</v>
      </c>
      <c r="CE198" s="94" t="e">
        <f t="shared" si="189"/>
        <v>#VALUE!</v>
      </c>
      <c r="CF198" s="94" t="e">
        <f t="shared" si="190"/>
        <v>#VALUE!</v>
      </c>
      <c r="CG198" s="95" t="e">
        <f t="shared" si="191"/>
        <v>#VALUE!</v>
      </c>
      <c r="CH198" s="95" t="e">
        <f t="shared" si="214"/>
        <v>#VALUE!</v>
      </c>
      <c r="CI198" s="95" t="b">
        <f t="shared" si="218"/>
        <v>0</v>
      </c>
      <c r="CJ198" s="76" t="str">
        <f t="shared" si="192"/>
        <v/>
      </c>
      <c r="CK198" s="94" t="e" cm="1">
        <f t="array" aca="1" ref="CK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CL198" s="94" t="str">
        <f t="shared" si="193"/>
        <v/>
      </c>
      <c r="CM198" s="96" t="b">
        <f t="shared" si="194"/>
        <v>0</v>
      </c>
      <c r="CN198" s="130" t="b">
        <f>IFERROR(MATCH(D198,'Avtal för korttidsarbete'!$G$13:$G$1012,0),TRUE)</f>
        <v>1</v>
      </c>
      <c r="CO198" s="130" t="b">
        <f t="shared" si="195"/>
        <v>0</v>
      </c>
      <c r="CP198" s="131" t="str" cm="1">
        <f t="array" ref="CP198">IF(CN198=TRUE,"x",INDEX('Avtal för korttidsarbete'!$E$13:$E$1012,$CN198))</f>
        <v>x</v>
      </c>
      <c r="CQ198" s="131" t="str" cm="1">
        <f t="array" ref="CQ198">IF(CN198=TRUE,"x",INDEX('Avtal för korttidsarbete'!$F$13:$F$1012,$CN198))</f>
        <v>x</v>
      </c>
      <c r="CR198" s="130" t="b">
        <f t="shared" si="196"/>
        <v>0</v>
      </c>
      <c r="CS198" s="165">
        <f t="shared" si="215"/>
        <v>0</v>
      </c>
      <c r="CT198" s="165">
        <f t="shared" si="216"/>
        <v>0</v>
      </c>
      <c r="CU198" s="130" t="b">
        <f t="shared" si="197"/>
        <v>0</v>
      </c>
      <c r="CV198" s="131">
        <f t="shared" si="198"/>
        <v>0</v>
      </c>
      <c r="CW198" s="165">
        <f t="shared" si="199"/>
        <v>0</v>
      </c>
      <c r="CX198" s="186" t="b">
        <f>IFERROR(INDEX('Avtal för korttidsarbete'!R:R,MATCH(D198,'Avtal för korttidsarbete'!$G:$G,0)),TRUE)</f>
        <v>1</v>
      </c>
      <c r="CY198" s="165" t="str">
        <f>IF(CX198,"-",INDEX('Avtal för korttidsarbete'!$D:$D,MATCH(D198,'Avtal för korttidsarbete'!$G:$G,0)))</f>
        <v>-</v>
      </c>
      <c r="CZ198" s="131" t="b">
        <f>IFERROR(G198&gt;INDEX(Uppsägningar!E:E,MATCH(C198,Uppsägningar!C:C,0)),FALSE)</f>
        <v>0</v>
      </c>
    </row>
    <row r="199" spans="1:104" s="30" customFormat="1" x14ac:dyDescent="0.25">
      <c r="A199" s="19">
        <v>184</v>
      </c>
      <c r="B199" s="20"/>
      <c r="C199" s="189"/>
      <c r="D199" s="69"/>
      <c r="E199" s="171">
        <f>IFERROR(INDEX(Admin!$C$7:$C$10,MATCH(CY199,TblNivåValTExt,0)),0)</f>
        <v>0</v>
      </c>
      <c r="F199" s="1"/>
      <c r="G199" s="1"/>
      <c r="H199" s="90"/>
      <c r="I199" s="91"/>
      <c r="J199" s="91"/>
      <c r="K199" s="91"/>
      <c r="L199" s="91"/>
      <c r="M199" s="91"/>
      <c r="N199" s="91"/>
      <c r="O199" s="91"/>
      <c r="P199" s="91"/>
      <c r="Q199" s="91"/>
      <c r="R199" s="91"/>
      <c r="S199" s="91"/>
      <c r="T199" s="91"/>
      <c r="U199" s="91"/>
      <c r="V199" s="91"/>
      <c r="W199" s="225">
        <f t="shared" si="154"/>
        <v>0</v>
      </c>
      <c r="X199" s="134" t="str">
        <f t="shared" si="200"/>
        <v/>
      </c>
      <c r="Y199" s="92" t="b">
        <f t="shared" si="155"/>
        <v>0</v>
      </c>
      <c r="Z199" s="92" t="str">
        <f t="shared" si="201"/>
        <v/>
      </c>
      <c r="AA199" s="92" t="b">
        <f t="shared" si="202"/>
        <v>0</v>
      </c>
      <c r="AB199" s="92" t="str">
        <f t="shared" si="203"/>
        <v/>
      </c>
      <c r="AC199" s="13" t="b">
        <f t="shared" si="156"/>
        <v>0</v>
      </c>
      <c r="AD199" s="92" t="str">
        <f t="shared" si="204"/>
        <v/>
      </c>
      <c r="AE199" s="13" t="b">
        <f t="shared" si="205"/>
        <v>0</v>
      </c>
      <c r="AF199" s="92" t="str">
        <f t="shared" si="206"/>
        <v/>
      </c>
      <c r="AG199" s="13" t="b">
        <f t="shared" si="157"/>
        <v>0</v>
      </c>
      <c r="AH199" s="92" t="str">
        <f t="shared" si="207"/>
        <v/>
      </c>
      <c r="AI199" s="35" t="b">
        <f t="shared" si="158"/>
        <v>0</v>
      </c>
      <c r="AJ199" s="92" t="str">
        <f t="shared" si="208"/>
        <v/>
      </c>
      <c r="AK199" s="35" t="b">
        <f t="shared" si="159"/>
        <v>0</v>
      </c>
      <c r="AL199" s="92" t="str">
        <f t="shared" si="160"/>
        <v/>
      </c>
      <c r="AM199" s="35" t="b">
        <f t="shared" si="161"/>
        <v>0</v>
      </c>
      <c r="AN199" s="92" t="str">
        <f t="shared" si="162"/>
        <v/>
      </c>
      <c r="AO199" s="13" t="b">
        <f t="shared" si="163"/>
        <v>0</v>
      </c>
      <c r="AP199" s="92" t="str">
        <f t="shared" si="164"/>
        <v/>
      </c>
      <c r="AQ199" s="14">
        <f t="shared" si="165"/>
        <v>0</v>
      </c>
      <c r="AR199" s="14">
        <f t="shared" si="166"/>
        <v>0</v>
      </c>
      <c r="AS199" s="16">
        <f t="shared" si="224"/>
        <v>0</v>
      </c>
      <c r="AT199" s="16">
        <f t="shared" si="224"/>
        <v>0</v>
      </c>
      <c r="AU199" s="16">
        <f t="shared" si="224"/>
        <v>0</v>
      </c>
      <c r="AV199" s="16">
        <f t="shared" si="224"/>
        <v>0</v>
      </c>
      <c r="AW199" s="16">
        <f t="shared" si="224"/>
        <v>0</v>
      </c>
      <c r="AX199" s="16">
        <f t="shared" si="224"/>
        <v>0</v>
      </c>
      <c r="AY199" s="16">
        <f t="shared" si="224"/>
        <v>0</v>
      </c>
      <c r="AZ199" s="16"/>
      <c r="BA199" s="16"/>
      <c r="BB199" s="93">
        <f t="shared" si="209"/>
        <v>0</v>
      </c>
      <c r="BC199" s="93">
        <f t="shared" si="210"/>
        <v>0</v>
      </c>
      <c r="BD199" s="93">
        <f t="shared" si="211"/>
        <v>0</v>
      </c>
      <c r="BE199" s="158">
        <f t="shared" si="212"/>
        <v>0</v>
      </c>
      <c r="BF199" s="159">
        <f t="shared" si="213"/>
        <v>0</v>
      </c>
      <c r="BG199" s="159">
        <f t="shared" si="167"/>
        <v>0</v>
      </c>
      <c r="BH199" s="159">
        <f t="shared" si="168"/>
        <v>0</v>
      </c>
      <c r="BI199" s="159">
        <f t="shared" si="169"/>
        <v>0</v>
      </c>
      <c r="BJ199" s="159">
        <f t="shared" si="170"/>
        <v>0</v>
      </c>
      <c r="BK199" s="159">
        <f t="shared" si="171"/>
        <v>0</v>
      </c>
      <c r="BL199" s="159">
        <f t="shared" si="172"/>
        <v>0</v>
      </c>
      <c r="BM199" s="159">
        <f t="shared" si="220"/>
        <v>0</v>
      </c>
      <c r="BN199" s="159">
        <f t="shared" si="220"/>
        <v>0</v>
      </c>
      <c r="BO199" s="205" t="b">
        <f t="shared" si="173"/>
        <v>0</v>
      </c>
      <c r="BP199" s="214">
        <f t="shared" si="174"/>
        <v>0</v>
      </c>
      <c r="BQ199" s="160">
        <f t="shared" si="175"/>
        <v>0</v>
      </c>
      <c r="BR199" s="160">
        <f t="shared" si="176"/>
        <v>0</v>
      </c>
      <c r="BS199" s="160">
        <f t="shared" si="177"/>
        <v>0</v>
      </c>
      <c r="BT199" s="160">
        <f t="shared" si="178"/>
        <v>0</v>
      </c>
      <c r="BU199" s="160">
        <f t="shared" si="179"/>
        <v>0</v>
      </c>
      <c r="BV199" s="215">
        <f t="shared" si="180"/>
        <v>0</v>
      </c>
      <c r="BW199" s="217">
        <f t="shared" si="181"/>
        <v>0</v>
      </c>
      <c r="BX199" s="206">
        <f t="shared" si="182"/>
        <v>0</v>
      </c>
      <c r="BY199" s="206">
        <f t="shared" si="183"/>
        <v>0</v>
      </c>
      <c r="BZ199" s="206">
        <f t="shared" si="184"/>
        <v>0</v>
      </c>
      <c r="CA199" s="206">
        <f t="shared" si="185"/>
        <v>0</v>
      </c>
      <c r="CB199" s="206">
        <f t="shared" si="186"/>
        <v>0</v>
      </c>
      <c r="CC199" s="218">
        <f t="shared" si="187"/>
        <v>0</v>
      </c>
      <c r="CD199" s="216" t="e">
        <f t="shared" si="188"/>
        <v>#VALUE!</v>
      </c>
      <c r="CE199" s="94" t="e">
        <f t="shared" si="189"/>
        <v>#VALUE!</v>
      </c>
      <c r="CF199" s="94" t="e">
        <f t="shared" si="190"/>
        <v>#VALUE!</v>
      </c>
      <c r="CG199" s="95" t="e">
        <f t="shared" si="191"/>
        <v>#VALUE!</v>
      </c>
      <c r="CH199" s="95" t="e">
        <f t="shared" si="214"/>
        <v>#VALUE!</v>
      </c>
      <c r="CI199" s="95" t="b">
        <f t="shared" si="218"/>
        <v>0</v>
      </c>
      <c r="CJ199" s="76" t="str">
        <f t="shared" si="192"/>
        <v/>
      </c>
      <c r="CK199" s="94" t="e" cm="1">
        <f t="array" aca="1" ref="CK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CL199" s="94" t="str">
        <f t="shared" si="193"/>
        <v/>
      </c>
      <c r="CM199" s="96" t="b">
        <f t="shared" si="194"/>
        <v>0</v>
      </c>
      <c r="CN199" s="130" t="b">
        <f>IFERROR(MATCH(D199,'Avtal för korttidsarbete'!$G$13:$G$1012,0),TRUE)</f>
        <v>1</v>
      </c>
      <c r="CO199" s="130" t="b">
        <f t="shared" si="195"/>
        <v>0</v>
      </c>
      <c r="CP199" s="131" t="str" cm="1">
        <f t="array" ref="CP199">IF(CN199=TRUE,"x",INDEX('Avtal för korttidsarbete'!$E$13:$E$1012,$CN199))</f>
        <v>x</v>
      </c>
      <c r="CQ199" s="131" t="str" cm="1">
        <f t="array" ref="CQ199">IF(CN199=TRUE,"x",INDEX('Avtal för korttidsarbete'!$F$13:$F$1012,$CN199))</f>
        <v>x</v>
      </c>
      <c r="CR199" s="130" t="b">
        <f t="shared" si="196"/>
        <v>0</v>
      </c>
      <c r="CS199" s="165">
        <f t="shared" si="215"/>
        <v>0</v>
      </c>
      <c r="CT199" s="165">
        <f t="shared" si="216"/>
        <v>0</v>
      </c>
      <c r="CU199" s="130" t="b">
        <f t="shared" si="197"/>
        <v>0</v>
      </c>
      <c r="CV199" s="131">
        <f t="shared" si="198"/>
        <v>0</v>
      </c>
      <c r="CW199" s="165">
        <f t="shared" si="199"/>
        <v>0</v>
      </c>
      <c r="CX199" s="186" t="b">
        <f>IFERROR(INDEX('Avtal för korttidsarbete'!R:R,MATCH(D199,'Avtal för korttidsarbete'!$G:$G,0)),TRUE)</f>
        <v>1</v>
      </c>
      <c r="CY199" s="165" t="str">
        <f>IF(CX199,"-",INDEX('Avtal för korttidsarbete'!$D:$D,MATCH(D199,'Avtal för korttidsarbete'!$G:$G,0)))</f>
        <v>-</v>
      </c>
      <c r="CZ199" s="131" t="b">
        <f>IFERROR(G199&gt;INDEX(Uppsägningar!E:E,MATCH(C199,Uppsägningar!C:C,0)),FALSE)</f>
        <v>0</v>
      </c>
    </row>
    <row r="200" spans="1:104" s="30" customFormat="1" x14ac:dyDescent="0.25">
      <c r="A200" s="19">
        <v>185</v>
      </c>
      <c r="B200" s="20"/>
      <c r="C200" s="189"/>
      <c r="D200" s="69"/>
      <c r="E200" s="171">
        <f>IFERROR(INDEX(Admin!$C$7:$C$10,MATCH(CY200,TblNivåValTExt,0)),0)</f>
        <v>0</v>
      </c>
      <c r="F200" s="1"/>
      <c r="G200" s="1"/>
      <c r="H200" s="90"/>
      <c r="I200" s="91"/>
      <c r="J200" s="91"/>
      <c r="K200" s="91"/>
      <c r="L200" s="91"/>
      <c r="M200" s="91"/>
      <c r="N200" s="91"/>
      <c r="O200" s="91"/>
      <c r="P200" s="91"/>
      <c r="Q200" s="91"/>
      <c r="R200" s="91"/>
      <c r="S200" s="91"/>
      <c r="T200" s="91"/>
      <c r="U200" s="91"/>
      <c r="V200" s="91"/>
      <c r="W200" s="225">
        <f t="shared" si="154"/>
        <v>0</v>
      </c>
      <c r="X200" s="134" t="str">
        <f t="shared" si="200"/>
        <v/>
      </c>
      <c r="Y200" s="92" t="b">
        <f t="shared" si="155"/>
        <v>0</v>
      </c>
      <c r="Z200" s="92" t="str">
        <f t="shared" si="201"/>
        <v/>
      </c>
      <c r="AA200" s="92" t="b">
        <f t="shared" si="202"/>
        <v>0</v>
      </c>
      <c r="AB200" s="92" t="str">
        <f t="shared" si="203"/>
        <v/>
      </c>
      <c r="AC200" s="13" t="b">
        <f t="shared" si="156"/>
        <v>0</v>
      </c>
      <c r="AD200" s="92" t="str">
        <f t="shared" si="204"/>
        <v/>
      </c>
      <c r="AE200" s="13" t="b">
        <f t="shared" si="205"/>
        <v>0</v>
      </c>
      <c r="AF200" s="92" t="str">
        <f t="shared" si="206"/>
        <v/>
      </c>
      <c r="AG200" s="13" t="b">
        <f t="shared" si="157"/>
        <v>0</v>
      </c>
      <c r="AH200" s="92" t="str">
        <f t="shared" si="207"/>
        <v/>
      </c>
      <c r="AI200" s="35" t="b">
        <f t="shared" si="158"/>
        <v>0</v>
      </c>
      <c r="AJ200" s="92" t="str">
        <f t="shared" si="208"/>
        <v/>
      </c>
      <c r="AK200" s="35" t="b">
        <f t="shared" si="159"/>
        <v>0</v>
      </c>
      <c r="AL200" s="92" t="str">
        <f t="shared" si="160"/>
        <v/>
      </c>
      <c r="AM200" s="35" t="b">
        <f t="shared" si="161"/>
        <v>0</v>
      </c>
      <c r="AN200" s="92" t="str">
        <f t="shared" si="162"/>
        <v/>
      </c>
      <c r="AO200" s="13" t="b">
        <f t="shared" si="163"/>
        <v>0</v>
      </c>
      <c r="AP200" s="92" t="str">
        <f t="shared" si="164"/>
        <v/>
      </c>
      <c r="AQ200" s="14">
        <f t="shared" si="165"/>
        <v>0</v>
      </c>
      <c r="AR200" s="14">
        <f t="shared" si="166"/>
        <v>0</v>
      </c>
      <c r="AS200" s="16">
        <f t="shared" si="224"/>
        <v>0</v>
      </c>
      <c r="AT200" s="16">
        <f t="shared" si="224"/>
        <v>0</v>
      </c>
      <c r="AU200" s="16">
        <f t="shared" si="224"/>
        <v>0</v>
      </c>
      <c r="AV200" s="16">
        <f t="shared" si="224"/>
        <v>0</v>
      </c>
      <c r="AW200" s="16">
        <f t="shared" si="224"/>
        <v>0</v>
      </c>
      <c r="AX200" s="16">
        <f t="shared" si="224"/>
        <v>0</v>
      </c>
      <c r="AY200" s="16">
        <f t="shared" si="224"/>
        <v>0</v>
      </c>
      <c r="AZ200" s="16"/>
      <c r="BA200" s="16"/>
      <c r="BB200" s="93">
        <f t="shared" si="209"/>
        <v>0</v>
      </c>
      <c r="BC200" s="93">
        <f t="shared" si="210"/>
        <v>0</v>
      </c>
      <c r="BD200" s="93">
        <f t="shared" si="211"/>
        <v>0</v>
      </c>
      <c r="BE200" s="158">
        <f t="shared" si="212"/>
        <v>0</v>
      </c>
      <c r="BF200" s="159">
        <f t="shared" si="213"/>
        <v>0</v>
      </c>
      <c r="BG200" s="159">
        <f t="shared" si="167"/>
        <v>0</v>
      </c>
      <c r="BH200" s="159">
        <f t="shared" si="168"/>
        <v>0</v>
      </c>
      <c r="BI200" s="159">
        <f t="shared" si="169"/>
        <v>0</v>
      </c>
      <c r="BJ200" s="159">
        <f t="shared" si="170"/>
        <v>0</v>
      </c>
      <c r="BK200" s="159">
        <f t="shared" si="171"/>
        <v>0</v>
      </c>
      <c r="BL200" s="159">
        <f t="shared" si="172"/>
        <v>0</v>
      </c>
      <c r="BM200" s="159">
        <f t="shared" si="220"/>
        <v>0</v>
      </c>
      <c r="BN200" s="159">
        <f t="shared" si="220"/>
        <v>0</v>
      </c>
      <c r="BO200" s="205" t="b">
        <f t="shared" si="173"/>
        <v>0</v>
      </c>
      <c r="BP200" s="214">
        <f t="shared" si="174"/>
        <v>0</v>
      </c>
      <c r="BQ200" s="160">
        <f t="shared" si="175"/>
        <v>0</v>
      </c>
      <c r="BR200" s="160">
        <f t="shared" si="176"/>
        <v>0</v>
      </c>
      <c r="BS200" s="160">
        <f t="shared" si="177"/>
        <v>0</v>
      </c>
      <c r="BT200" s="160">
        <f t="shared" si="178"/>
        <v>0</v>
      </c>
      <c r="BU200" s="160">
        <f t="shared" si="179"/>
        <v>0</v>
      </c>
      <c r="BV200" s="215">
        <f t="shared" si="180"/>
        <v>0</v>
      </c>
      <c r="BW200" s="217">
        <f t="shared" si="181"/>
        <v>0</v>
      </c>
      <c r="BX200" s="206">
        <f t="shared" si="182"/>
        <v>0</v>
      </c>
      <c r="BY200" s="206">
        <f t="shared" si="183"/>
        <v>0</v>
      </c>
      <c r="BZ200" s="206">
        <f t="shared" si="184"/>
        <v>0</v>
      </c>
      <c r="CA200" s="206">
        <f t="shared" si="185"/>
        <v>0</v>
      </c>
      <c r="CB200" s="206">
        <f t="shared" si="186"/>
        <v>0</v>
      </c>
      <c r="CC200" s="218">
        <f t="shared" si="187"/>
        <v>0</v>
      </c>
      <c r="CD200" s="216" t="e">
        <f t="shared" si="188"/>
        <v>#VALUE!</v>
      </c>
      <c r="CE200" s="94" t="e">
        <f t="shared" si="189"/>
        <v>#VALUE!</v>
      </c>
      <c r="CF200" s="94" t="e">
        <f t="shared" si="190"/>
        <v>#VALUE!</v>
      </c>
      <c r="CG200" s="95" t="e">
        <f t="shared" si="191"/>
        <v>#VALUE!</v>
      </c>
      <c r="CH200" s="95" t="e">
        <f t="shared" si="214"/>
        <v>#VALUE!</v>
      </c>
      <c r="CI200" s="95" t="b">
        <f t="shared" si="218"/>
        <v>0</v>
      </c>
      <c r="CJ200" s="76" t="str">
        <f t="shared" si="192"/>
        <v/>
      </c>
      <c r="CK200" s="94" t="e" cm="1">
        <f t="array" aca="1" ref="CK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CL200" s="94" t="str">
        <f t="shared" si="193"/>
        <v/>
      </c>
      <c r="CM200" s="96" t="b">
        <f t="shared" si="194"/>
        <v>0</v>
      </c>
      <c r="CN200" s="130" t="b">
        <f>IFERROR(MATCH(D200,'Avtal för korttidsarbete'!$G$13:$G$1012,0),TRUE)</f>
        <v>1</v>
      </c>
      <c r="CO200" s="130" t="b">
        <f t="shared" si="195"/>
        <v>0</v>
      </c>
      <c r="CP200" s="131" t="str" cm="1">
        <f t="array" ref="CP200">IF(CN200=TRUE,"x",INDEX('Avtal för korttidsarbete'!$E$13:$E$1012,$CN200))</f>
        <v>x</v>
      </c>
      <c r="CQ200" s="131" t="str" cm="1">
        <f t="array" ref="CQ200">IF(CN200=TRUE,"x",INDEX('Avtal för korttidsarbete'!$F$13:$F$1012,$CN200))</f>
        <v>x</v>
      </c>
      <c r="CR200" s="130" t="b">
        <f t="shared" si="196"/>
        <v>0</v>
      </c>
      <c r="CS200" s="165">
        <f t="shared" si="215"/>
        <v>0</v>
      </c>
      <c r="CT200" s="165">
        <f t="shared" si="216"/>
        <v>0</v>
      </c>
      <c r="CU200" s="130" t="b">
        <f t="shared" si="197"/>
        <v>0</v>
      </c>
      <c r="CV200" s="131">
        <f t="shared" si="198"/>
        <v>0</v>
      </c>
      <c r="CW200" s="165">
        <f t="shared" si="199"/>
        <v>0</v>
      </c>
      <c r="CX200" s="186" t="b">
        <f>IFERROR(INDEX('Avtal för korttidsarbete'!R:R,MATCH(D200,'Avtal för korttidsarbete'!$G:$G,0)),TRUE)</f>
        <v>1</v>
      </c>
      <c r="CY200" s="165" t="str">
        <f>IF(CX200,"-",INDEX('Avtal för korttidsarbete'!$D:$D,MATCH(D200,'Avtal för korttidsarbete'!$G:$G,0)))</f>
        <v>-</v>
      </c>
      <c r="CZ200" s="131" t="b">
        <f>IFERROR(G200&gt;INDEX(Uppsägningar!E:E,MATCH(C200,Uppsägningar!C:C,0)),FALSE)</f>
        <v>0</v>
      </c>
    </row>
    <row r="201" spans="1:104" s="30" customFormat="1" x14ac:dyDescent="0.25">
      <c r="A201" s="19">
        <v>186</v>
      </c>
      <c r="B201" s="20"/>
      <c r="C201" s="189"/>
      <c r="D201" s="69"/>
      <c r="E201" s="171">
        <f>IFERROR(INDEX(Admin!$C$7:$C$10,MATCH(CY201,TblNivåValTExt,0)),0)</f>
        <v>0</v>
      </c>
      <c r="F201" s="1"/>
      <c r="G201" s="1"/>
      <c r="H201" s="90"/>
      <c r="I201" s="91"/>
      <c r="J201" s="91"/>
      <c r="K201" s="91"/>
      <c r="L201" s="91"/>
      <c r="M201" s="91"/>
      <c r="N201" s="91"/>
      <c r="O201" s="91"/>
      <c r="P201" s="91"/>
      <c r="Q201" s="91"/>
      <c r="R201" s="91"/>
      <c r="S201" s="91"/>
      <c r="T201" s="91"/>
      <c r="U201" s="91"/>
      <c r="V201" s="91"/>
      <c r="W201" s="225">
        <f t="shared" si="154"/>
        <v>0</v>
      </c>
      <c r="X201" s="134" t="str">
        <f t="shared" si="200"/>
        <v/>
      </c>
      <c r="Y201" s="92" t="b">
        <f t="shared" si="155"/>
        <v>0</v>
      </c>
      <c r="Z201" s="92" t="str">
        <f t="shared" si="201"/>
        <v/>
      </c>
      <c r="AA201" s="92" t="b">
        <f t="shared" si="202"/>
        <v>0</v>
      </c>
      <c r="AB201" s="92" t="str">
        <f t="shared" si="203"/>
        <v/>
      </c>
      <c r="AC201" s="13" t="b">
        <f t="shared" si="156"/>
        <v>0</v>
      </c>
      <c r="AD201" s="92" t="str">
        <f t="shared" si="204"/>
        <v/>
      </c>
      <c r="AE201" s="13" t="b">
        <f t="shared" si="205"/>
        <v>0</v>
      </c>
      <c r="AF201" s="92" t="str">
        <f t="shared" si="206"/>
        <v/>
      </c>
      <c r="AG201" s="13" t="b">
        <f t="shared" si="157"/>
        <v>0</v>
      </c>
      <c r="AH201" s="92" t="str">
        <f t="shared" si="207"/>
        <v/>
      </c>
      <c r="AI201" s="35" t="b">
        <f t="shared" si="158"/>
        <v>0</v>
      </c>
      <c r="AJ201" s="92" t="str">
        <f t="shared" si="208"/>
        <v/>
      </c>
      <c r="AK201" s="35" t="b">
        <f t="shared" si="159"/>
        <v>0</v>
      </c>
      <c r="AL201" s="92" t="str">
        <f t="shared" si="160"/>
        <v/>
      </c>
      <c r="AM201" s="35" t="b">
        <f t="shared" si="161"/>
        <v>0</v>
      </c>
      <c r="AN201" s="92" t="str">
        <f t="shared" si="162"/>
        <v/>
      </c>
      <c r="AO201" s="13" t="b">
        <f t="shared" si="163"/>
        <v>0</v>
      </c>
      <c r="AP201" s="92" t="str">
        <f t="shared" si="164"/>
        <v/>
      </c>
      <c r="AQ201" s="14">
        <f t="shared" si="165"/>
        <v>0</v>
      </c>
      <c r="AR201" s="14">
        <f t="shared" si="166"/>
        <v>0</v>
      </c>
      <c r="AS201" s="16">
        <f t="shared" si="224"/>
        <v>0</v>
      </c>
      <c r="AT201" s="16">
        <f t="shared" si="224"/>
        <v>0</v>
      </c>
      <c r="AU201" s="16">
        <f t="shared" si="224"/>
        <v>0</v>
      </c>
      <c r="AV201" s="16">
        <f t="shared" si="224"/>
        <v>0</v>
      </c>
      <c r="AW201" s="16">
        <f t="shared" si="224"/>
        <v>0</v>
      </c>
      <c r="AX201" s="16">
        <f t="shared" si="224"/>
        <v>0</v>
      </c>
      <c r="AY201" s="16">
        <f t="shared" si="224"/>
        <v>0</v>
      </c>
      <c r="AZ201" s="16"/>
      <c r="BA201" s="16"/>
      <c r="BB201" s="93">
        <f t="shared" si="209"/>
        <v>0</v>
      </c>
      <c r="BC201" s="93">
        <f t="shared" si="210"/>
        <v>0</v>
      </c>
      <c r="BD201" s="93">
        <f t="shared" si="211"/>
        <v>0</v>
      </c>
      <c r="BE201" s="158">
        <f t="shared" si="212"/>
        <v>0</v>
      </c>
      <c r="BF201" s="159">
        <f t="shared" si="213"/>
        <v>0</v>
      </c>
      <c r="BG201" s="159">
        <f t="shared" si="167"/>
        <v>0</v>
      </c>
      <c r="BH201" s="159">
        <f t="shared" si="168"/>
        <v>0</v>
      </c>
      <c r="BI201" s="159">
        <f t="shared" si="169"/>
        <v>0</v>
      </c>
      <c r="BJ201" s="159">
        <f t="shared" si="170"/>
        <v>0</v>
      </c>
      <c r="BK201" s="159">
        <f t="shared" si="171"/>
        <v>0</v>
      </c>
      <c r="BL201" s="159">
        <f t="shared" si="172"/>
        <v>0</v>
      </c>
      <c r="BM201" s="159">
        <f t="shared" si="220"/>
        <v>0</v>
      </c>
      <c r="BN201" s="159">
        <f t="shared" si="220"/>
        <v>0</v>
      </c>
      <c r="BO201" s="205" t="b">
        <f t="shared" si="173"/>
        <v>0</v>
      </c>
      <c r="BP201" s="214">
        <f t="shared" si="174"/>
        <v>0</v>
      </c>
      <c r="BQ201" s="160">
        <f t="shared" si="175"/>
        <v>0</v>
      </c>
      <c r="BR201" s="160">
        <f t="shared" si="176"/>
        <v>0</v>
      </c>
      <c r="BS201" s="160">
        <f t="shared" si="177"/>
        <v>0</v>
      </c>
      <c r="BT201" s="160">
        <f t="shared" si="178"/>
        <v>0</v>
      </c>
      <c r="BU201" s="160">
        <f t="shared" si="179"/>
        <v>0</v>
      </c>
      <c r="BV201" s="215">
        <f t="shared" si="180"/>
        <v>0</v>
      </c>
      <c r="BW201" s="217">
        <f t="shared" si="181"/>
        <v>0</v>
      </c>
      <c r="BX201" s="206">
        <f t="shared" si="182"/>
        <v>0</v>
      </c>
      <c r="BY201" s="206">
        <f t="shared" si="183"/>
        <v>0</v>
      </c>
      <c r="BZ201" s="206">
        <f t="shared" si="184"/>
        <v>0</v>
      </c>
      <c r="CA201" s="206">
        <f t="shared" si="185"/>
        <v>0</v>
      </c>
      <c r="CB201" s="206">
        <f t="shared" si="186"/>
        <v>0</v>
      </c>
      <c r="CC201" s="218">
        <f t="shared" si="187"/>
        <v>0</v>
      </c>
      <c r="CD201" s="216" t="e">
        <f t="shared" si="188"/>
        <v>#VALUE!</v>
      </c>
      <c r="CE201" s="94" t="e">
        <f t="shared" si="189"/>
        <v>#VALUE!</v>
      </c>
      <c r="CF201" s="94" t="e">
        <f t="shared" si="190"/>
        <v>#VALUE!</v>
      </c>
      <c r="CG201" s="95" t="e">
        <f t="shared" si="191"/>
        <v>#VALUE!</v>
      </c>
      <c r="CH201" s="95" t="e">
        <f t="shared" si="214"/>
        <v>#VALUE!</v>
      </c>
      <c r="CI201" s="95" t="b">
        <f t="shared" si="218"/>
        <v>0</v>
      </c>
      <c r="CJ201" s="76" t="str">
        <f t="shared" si="192"/>
        <v/>
      </c>
      <c r="CK201" s="94" t="e" cm="1">
        <f t="array" aca="1" ref="CK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CL201" s="94" t="str">
        <f t="shared" si="193"/>
        <v/>
      </c>
      <c r="CM201" s="96" t="b">
        <f t="shared" si="194"/>
        <v>0</v>
      </c>
      <c r="CN201" s="130" t="b">
        <f>IFERROR(MATCH(D201,'Avtal för korttidsarbete'!$G$13:$G$1012,0),TRUE)</f>
        <v>1</v>
      </c>
      <c r="CO201" s="130" t="b">
        <f t="shared" si="195"/>
        <v>0</v>
      </c>
      <c r="CP201" s="131" t="str" cm="1">
        <f t="array" ref="CP201">IF(CN201=TRUE,"x",INDEX('Avtal för korttidsarbete'!$E$13:$E$1012,$CN201))</f>
        <v>x</v>
      </c>
      <c r="CQ201" s="131" t="str" cm="1">
        <f t="array" ref="CQ201">IF(CN201=TRUE,"x",INDEX('Avtal för korttidsarbete'!$F$13:$F$1012,$CN201))</f>
        <v>x</v>
      </c>
      <c r="CR201" s="130" t="b">
        <f t="shared" si="196"/>
        <v>0</v>
      </c>
      <c r="CS201" s="165">
        <f t="shared" si="215"/>
        <v>0</v>
      </c>
      <c r="CT201" s="165">
        <f t="shared" si="216"/>
        <v>0</v>
      </c>
      <c r="CU201" s="130" t="b">
        <f t="shared" si="197"/>
        <v>0</v>
      </c>
      <c r="CV201" s="131">
        <f t="shared" si="198"/>
        <v>0</v>
      </c>
      <c r="CW201" s="165">
        <f t="shared" si="199"/>
        <v>0</v>
      </c>
      <c r="CX201" s="186" t="b">
        <f>IFERROR(INDEX('Avtal för korttidsarbete'!R:R,MATCH(D201,'Avtal för korttidsarbete'!$G:$G,0)),TRUE)</f>
        <v>1</v>
      </c>
      <c r="CY201" s="165" t="str">
        <f>IF(CX201,"-",INDEX('Avtal för korttidsarbete'!$D:$D,MATCH(D201,'Avtal för korttidsarbete'!$G:$G,0)))</f>
        <v>-</v>
      </c>
      <c r="CZ201" s="131" t="b">
        <f>IFERROR(G201&gt;INDEX(Uppsägningar!E:E,MATCH(C201,Uppsägningar!C:C,0)),FALSE)</f>
        <v>0</v>
      </c>
    </row>
    <row r="202" spans="1:104" s="30" customFormat="1" x14ac:dyDescent="0.25">
      <c r="A202" s="19">
        <v>187</v>
      </c>
      <c r="B202" s="20"/>
      <c r="C202" s="189"/>
      <c r="D202" s="69"/>
      <c r="E202" s="171">
        <f>IFERROR(INDEX(Admin!$C$7:$C$10,MATCH(CY202,TblNivåValTExt,0)),0)</f>
        <v>0</v>
      </c>
      <c r="F202" s="1"/>
      <c r="G202" s="1"/>
      <c r="H202" s="90"/>
      <c r="I202" s="91"/>
      <c r="J202" s="91"/>
      <c r="K202" s="91"/>
      <c r="L202" s="91"/>
      <c r="M202" s="91"/>
      <c r="N202" s="91"/>
      <c r="O202" s="91"/>
      <c r="P202" s="91"/>
      <c r="Q202" s="91"/>
      <c r="R202" s="91"/>
      <c r="S202" s="91"/>
      <c r="T202" s="91"/>
      <c r="U202" s="91"/>
      <c r="V202" s="91"/>
      <c r="W202" s="225">
        <f t="shared" si="154"/>
        <v>0</v>
      </c>
      <c r="X202" s="134" t="str">
        <f t="shared" si="200"/>
        <v/>
      </c>
      <c r="Y202" s="92" t="b">
        <f t="shared" si="155"/>
        <v>0</v>
      </c>
      <c r="Z202" s="92" t="str">
        <f t="shared" si="201"/>
        <v/>
      </c>
      <c r="AA202" s="92" t="b">
        <f t="shared" si="202"/>
        <v>0</v>
      </c>
      <c r="AB202" s="92" t="str">
        <f t="shared" si="203"/>
        <v/>
      </c>
      <c r="AC202" s="13" t="b">
        <f t="shared" si="156"/>
        <v>0</v>
      </c>
      <c r="AD202" s="92" t="str">
        <f t="shared" si="204"/>
        <v/>
      </c>
      <c r="AE202" s="13" t="b">
        <f t="shared" si="205"/>
        <v>0</v>
      </c>
      <c r="AF202" s="92" t="str">
        <f t="shared" si="206"/>
        <v/>
      </c>
      <c r="AG202" s="13" t="b">
        <f t="shared" si="157"/>
        <v>0</v>
      </c>
      <c r="AH202" s="92" t="str">
        <f t="shared" si="207"/>
        <v/>
      </c>
      <c r="AI202" s="35" t="b">
        <f t="shared" si="158"/>
        <v>0</v>
      </c>
      <c r="AJ202" s="92" t="str">
        <f t="shared" si="208"/>
        <v/>
      </c>
      <c r="AK202" s="35" t="b">
        <f t="shared" si="159"/>
        <v>0</v>
      </c>
      <c r="AL202" s="92" t="str">
        <f t="shared" si="160"/>
        <v/>
      </c>
      <c r="AM202" s="35" t="b">
        <f t="shared" si="161"/>
        <v>0</v>
      </c>
      <c r="AN202" s="92" t="str">
        <f t="shared" si="162"/>
        <v/>
      </c>
      <c r="AO202" s="13" t="b">
        <f t="shared" si="163"/>
        <v>0</v>
      </c>
      <c r="AP202" s="92" t="str">
        <f t="shared" si="164"/>
        <v/>
      </c>
      <c r="AQ202" s="14">
        <f t="shared" si="165"/>
        <v>0</v>
      </c>
      <c r="AR202" s="14">
        <f t="shared" si="166"/>
        <v>0</v>
      </c>
      <c r="AS202" s="16">
        <f t="shared" si="224"/>
        <v>0</v>
      </c>
      <c r="AT202" s="16">
        <f t="shared" si="224"/>
        <v>0</v>
      </c>
      <c r="AU202" s="16">
        <f t="shared" si="224"/>
        <v>0</v>
      </c>
      <c r="AV202" s="16">
        <f t="shared" si="224"/>
        <v>0</v>
      </c>
      <c r="AW202" s="16">
        <f t="shared" si="224"/>
        <v>0</v>
      </c>
      <c r="AX202" s="16">
        <f t="shared" si="224"/>
        <v>0</v>
      </c>
      <c r="AY202" s="16">
        <f t="shared" si="224"/>
        <v>0</v>
      </c>
      <c r="AZ202" s="16"/>
      <c r="BA202" s="16"/>
      <c r="BB202" s="93">
        <f t="shared" si="209"/>
        <v>0</v>
      </c>
      <c r="BC202" s="93">
        <f t="shared" si="210"/>
        <v>0</v>
      </c>
      <c r="BD202" s="93">
        <f t="shared" si="211"/>
        <v>0</v>
      </c>
      <c r="BE202" s="158">
        <f t="shared" si="212"/>
        <v>0</v>
      </c>
      <c r="BF202" s="159">
        <f t="shared" si="213"/>
        <v>0</v>
      </c>
      <c r="BG202" s="159">
        <f t="shared" si="167"/>
        <v>0</v>
      </c>
      <c r="BH202" s="159">
        <f t="shared" si="168"/>
        <v>0</v>
      </c>
      <c r="BI202" s="159">
        <f t="shared" si="169"/>
        <v>0</v>
      </c>
      <c r="BJ202" s="159">
        <f t="shared" si="170"/>
        <v>0</v>
      </c>
      <c r="BK202" s="159">
        <f t="shared" si="171"/>
        <v>0</v>
      </c>
      <c r="BL202" s="159">
        <f t="shared" si="172"/>
        <v>0</v>
      </c>
      <c r="BM202" s="159">
        <f t="shared" si="220"/>
        <v>0</v>
      </c>
      <c r="BN202" s="159">
        <f t="shared" si="220"/>
        <v>0</v>
      </c>
      <c r="BO202" s="205" t="b">
        <f t="shared" si="173"/>
        <v>0</v>
      </c>
      <c r="BP202" s="214">
        <f t="shared" si="174"/>
        <v>0</v>
      </c>
      <c r="BQ202" s="160">
        <f t="shared" si="175"/>
        <v>0</v>
      </c>
      <c r="BR202" s="160">
        <f t="shared" si="176"/>
        <v>0</v>
      </c>
      <c r="BS202" s="160">
        <f t="shared" si="177"/>
        <v>0</v>
      </c>
      <c r="BT202" s="160">
        <f t="shared" si="178"/>
        <v>0</v>
      </c>
      <c r="BU202" s="160">
        <f t="shared" si="179"/>
        <v>0</v>
      </c>
      <c r="BV202" s="215">
        <f t="shared" si="180"/>
        <v>0</v>
      </c>
      <c r="BW202" s="217">
        <f t="shared" si="181"/>
        <v>0</v>
      </c>
      <c r="BX202" s="206">
        <f t="shared" si="182"/>
        <v>0</v>
      </c>
      <c r="BY202" s="206">
        <f t="shared" si="183"/>
        <v>0</v>
      </c>
      <c r="BZ202" s="206">
        <f t="shared" si="184"/>
        <v>0</v>
      </c>
      <c r="CA202" s="206">
        <f t="shared" si="185"/>
        <v>0</v>
      </c>
      <c r="CB202" s="206">
        <f t="shared" si="186"/>
        <v>0</v>
      </c>
      <c r="CC202" s="218">
        <f t="shared" si="187"/>
        <v>0</v>
      </c>
      <c r="CD202" s="216" t="e">
        <f t="shared" si="188"/>
        <v>#VALUE!</v>
      </c>
      <c r="CE202" s="94" t="e">
        <f t="shared" si="189"/>
        <v>#VALUE!</v>
      </c>
      <c r="CF202" s="94" t="e">
        <f t="shared" si="190"/>
        <v>#VALUE!</v>
      </c>
      <c r="CG202" s="95" t="e">
        <f t="shared" si="191"/>
        <v>#VALUE!</v>
      </c>
      <c r="CH202" s="95" t="e">
        <f t="shared" si="214"/>
        <v>#VALUE!</v>
      </c>
      <c r="CI202" s="95" t="b">
        <f t="shared" si="218"/>
        <v>0</v>
      </c>
      <c r="CJ202" s="76" t="str">
        <f t="shared" si="192"/>
        <v/>
      </c>
      <c r="CK202" s="94" t="e" cm="1">
        <f t="array" aca="1" ref="CK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CL202" s="94" t="str">
        <f t="shared" si="193"/>
        <v/>
      </c>
      <c r="CM202" s="96" t="b">
        <f t="shared" si="194"/>
        <v>0</v>
      </c>
      <c r="CN202" s="130" t="b">
        <f>IFERROR(MATCH(D202,'Avtal för korttidsarbete'!$G$13:$G$1012,0),TRUE)</f>
        <v>1</v>
      </c>
      <c r="CO202" s="130" t="b">
        <f t="shared" si="195"/>
        <v>0</v>
      </c>
      <c r="CP202" s="131" t="str" cm="1">
        <f t="array" ref="CP202">IF(CN202=TRUE,"x",INDEX('Avtal för korttidsarbete'!$E$13:$E$1012,$CN202))</f>
        <v>x</v>
      </c>
      <c r="CQ202" s="131" t="str" cm="1">
        <f t="array" ref="CQ202">IF(CN202=TRUE,"x",INDEX('Avtal för korttidsarbete'!$F$13:$F$1012,$CN202))</f>
        <v>x</v>
      </c>
      <c r="CR202" s="130" t="b">
        <f t="shared" si="196"/>
        <v>0</v>
      </c>
      <c r="CS202" s="165">
        <f t="shared" si="215"/>
        <v>0</v>
      </c>
      <c r="CT202" s="165">
        <f t="shared" si="216"/>
        <v>0</v>
      </c>
      <c r="CU202" s="130" t="b">
        <f t="shared" si="197"/>
        <v>0</v>
      </c>
      <c r="CV202" s="131">
        <f t="shared" si="198"/>
        <v>0</v>
      </c>
      <c r="CW202" s="165">
        <f t="shared" si="199"/>
        <v>0</v>
      </c>
      <c r="CX202" s="186" t="b">
        <f>IFERROR(INDEX('Avtal för korttidsarbete'!R:R,MATCH(D202,'Avtal för korttidsarbete'!$G:$G,0)),TRUE)</f>
        <v>1</v>
      </c>
      <c r="CY202" s="165" t="str">
        <f>IF(CX202,"-",INDEX('Avtal för korttidsarbete'!$D:$D,MATCH(D202,'Avtal för korttidsarbete'!$G:$G,0)))</f>
        <v>-</v>
      </c>
      <c r="CZ202" s="131" t="b">
        <f>IFERROR(G202&gt;INDEX(Uppsägningar!E:E,MATCH(C202,Uppsägningar!C:C,0)),FALSE)</f>
        <v>0</v>
      </c>
    </row>
    <row r="203" spans="1:104" s="30" customFormat="1" x14ac:dyDescent="0.25">
      <c r="A203" s="19">
        <v>188</v>
      </c>
      <c r="B203" s="20"/>
      <c r="C203" s="189"/>
      <c r="D203" s="69"/>
      <c r="E203" s="171">
        <f>IFERROR(INDEX(Admin!$C$7:$C$10,MATCH(CY203,TblNivåValTExt,0)),0)</f>
        <v>0</v>
      </c>
      <c r="F203" s="1"/>
      <c r="G203" s="1"/>
      <c r="H203" s="90"/>
      <c r="I203" s="91"/>
      <c r="J203" s="91"/>
      <c r="K203" s="91"/>
      <c r="L203" s="91"/>
      <c r="M203" s="91"/>
      <c r="N203" s="91"/>
      <c r="O203" s="91"/>
      <c r="P203" s="91"/>
      <c r="Q203" s="91"/>
      <c r="R203" s="91"/>
      <c r="S203" s="91"/>
      <c r="T203" s="91"/>
      <c r="U203" s="91"/>
      <c r="V203" s="91"/>
      <c r="W203" s="225">
        <f t="shared" si="154"/>
        <v>0</v>
      </c>
      <c r="X203" s="134" t="str">
        <f t="shared" si="200"/>
        <v/>
      </c>
      <c r="Y203" s="92" t="b">
        <f t="shared" si="155"/>
        <v>0</v>
      </c>
      <c r="Z203" s="92" t="str">
        <f t="shared" si="201"/>
        <v/>
      </c>
      <c r="AA203" s="92" t="b">
        <f t="shared" si="202"/>
        <v>0</v>
      </c>
      <c r="AB203" s="92" t="str">
        <f t="shared" si="203"/>
        <v/>
      </c>
      <c r="AC203" s="13" t="b">
        <f t="shared" si="156"/>
        <v>0</v>
      </c>
      <c r="AD203" s="92" t="str">
        <f t="shared" si="204"/>
        <v/>
      </c>
      <c r="AE203" s="13" t="b">
        <f t="shared" si="205"/>
        <v>0</v>
      </c>
      <c r="AF203" s="92" t="str">
        <f t="shared" si="206"/>
        <v/>
      </c>
      <c r="AG203" s="13" t="b">
        <f t="shared" si="157"/>
        <v>0</v>
      </c>
      <c r="AH203" s="92" t="str">
        <f t="shared" si="207"/>
        <v/>
      </c>
      <c r="AI203" s="35" t="b">
        <f t="shared" si="158"/>
        <v>0</v>
      </c>
      <c r="AJ203" s="92" t="str">
        <f t="shared" si="208"/>
        <v/>
      </c>
      <c r="AK203" s="35" t="b">
        <f t="shared" si="159"/>
        <v>0</v>
      </c>
      <c r="AL203" s="92" t="str">
        <f t="shared" si="160"/>
        <v/>
      </c>
      <c r="AM203" s="35" t="b">
        <f t="shared" si="161"/>
        <v>0</v>
      </c>
      <c r="AN203" s="92" t="str">
        <f t="shared" si="162"/>
        <v/>
      </c>
      <c r="AO203" s="13" t="b">
        <f t="shared" si="163"/>
        <v>0</v>
      </c>
      <c r="AP203" s="92" t="str">
        <f t="shared" si="164"/>
        <v/>
      </c>
      <c r="AQ203" s="14">
        <f t="shared" si="165"/>
        <v>0</v>
      </c>
      <c r="AR203" s="14">
        <f t="shared" si="166"/>
        <v>0</v>
      </c>
      <c r="AS203" s="16">
        <f t="shared" si="224"/>
        <v>0</v>
      </c>
      <c r="AT203" s="16">
        <f t="shared" si="224"/>
        <v>0</v>
      </c>
      <c r="AU203" s="16">
        <f t="shared" si="224"/>
        <v>0</v>
      </c>
      <c r="AV203" s="16">
        <f t="shared" si="224"/>
        <v>0</v>
      </c>
      <c r="AW203" s="16">
        <f t="shared" si="224"/>
        <v>0</v>
      </c>
      <c r="AX203" s="16">
        <f t="shared" si="224"/>
        <v>0</v>
      </c>
      <c r="AY203" s="16">
        <f t="shared" si="224"/>
        <v>0</v>
      </c>
      <c r="AZ203" s="16"/>
      <c r="BA203" s="16"/>
      <c r="BB203" s="93">
        <f t="shared" si="209"/>
        <v>0</v>
      </c>
      <c r="BC203" s="93">
        <f t="shared" si="210"/>
        <v>0</v>
      </c>
      <c r="BD203" s="93">
        <f t="shared" si="211"/>
        <v>0</v>
      </c>
      <c r="BE203" s="158">
        <f t="shared" si="212"/>
        <v>0</v>
      </c>
      <c r="BF203" s="159">
        <f t="shared" si="213"/>
        <v>0</v>
      </c>
      <c r="BG203" s="159">
        <f t="shared" si="167"/>
        <v>0</v>
      </c>
      <c r="BH203" s="159">
        <f t="shared" si="168"/>
        <v>0</v>
      </c>
      <c r="BI203" s="159">
        <f t="shared" si="169"/>
        <v>0</v>
      </c>
      <c r="BJ203" s="159">
        <f t="shared" si="170"/>
        <v>0</v>
      </c>
      <c r="BK203" s="159">
        <f t="shared" si="171"/>
        <v>0</v>
      </c>
      <c r="BL203" s="159">
        <f t="shared" si="172"/>
        <v>0</v>
      </c>
      <c r="BM203" s="159">
        <f t="shared" si="220"/>
        <v>0</v>
      </c>
      <c r="BN203" s="159">
        <f t="shared" si="220"/>
        <v>0</v>
      </c>
      <c r="BO203" s="205" t="b">
        <f t="shared" si="173"/>
        <v>0</v>
      </c>
      <c r="BP203" s="214">
        <f t="shared" si="174"/>
        <v>0</v>
      </c>
      <c r="BQ203" s="160">
        <f t="shared" si="175"/>
        <v>0</v>
      </c>
      <c r="BR203" s="160">
        <f t="shared" si="176"/>
        <v>0</v>
      </c>
      <c r="BS203" s="160">
        <f t="shared" si="177"/>
        <v>0</v>
      </c>
      <c r="BT203" s="160">
        <f t="shared" si="178"/>
        <v>0</v>
      </c>
      <c r="BU203" s="160">
        <f t="shared" si="179"/>
        <v>0</v>
      </c>
      <c r="BV203" s="215">
        <f t="shared" si="180"/>
        <v>0</v>
      </c>
      <c r="BW203" s="217">
        <f t="shared" si="181"/>
        <v>0</v>
      </c>
      <c r="BX203" s="206">
        <f t="shared" si="182"/>
        <v>0</v>
      </c>
      <c r="BY203" s="206">
        <f t="shared" si="183"/>
        <v>0</v>
      </c>
      <c r="BZ203" s="206">
        <f t="shared" si="184"/>
        <v>0</v>
      </c>
      <c r="CA203" s="206">
        <f t="shared" si="185"/>
        <v>0</v>
      </c>
      <c r="CB203" s="206">
        <f t="shared" si="186"/>
        <v>0</v>
      </c>
      <c r="CC203" s="218">
        <f t="shared" si="187"/>
        <v>0</v>
      </c>
      <c r="CD203" s="216" t="e">
        <f t="shared" si="188"/>
        <v>#VALUE!</v>
      </c>
      <c r="CE203" s="94" t="e">
        <f t="shared" si="189"/>
        <v>#VALUE!</v>
      </c>
      <c r="CF203" s="94" t="e">
        <f t="shared" si="190"/>
        <v>#VALUE!</v>
      </c>
      <c r="CG203" s="95" t="e">
        <f t="shared" si="191"/>
        <v>#VALUE!</v>
      </c>
      <c r="CH203" s="95" t="e">
        <f t="shared" si="214"/>
        <v>#VALUE!</v>
      </c>
      <c r="CI203" s="95" t="b">
        <f t="shared" si="218"/>
        <v>0</v>
      </c>
      <c r="CJ203" s="76" t="str">
        <f t="shared" si="192"/>
        <v/>
      </c>
      <c r="CK203" s="94" t="e" cm="1">
        <f t="array" aca="1" ref="CK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CL203" s="94" t="str">
        <f t="shared" si="193"/>
        <v/>
      </c>
      <c r="CM203" s="96" t="b">
        <f t="shared" si="194"/>
        <v>0</v>
      </c>
      <c r="CN203" s="130" t="b">
        <f>IFERROR(MATCH(D203,'Avtal för korttidsarbete'!$G$13:$G$1012,0),TRUE)</f>
        <v>1</v>
      </c>
      <c r="CO203" s="130" t="b">
        <f t="shared" si="195"/>
        <v>0</v>
      </c>
      <c r="CP203" s="131" t="str" cm="1">
        <f t="array" ref="CP203">IF(CN203=TRUE,"x",INDEX('Avtal för korttidsarbete'!$E$13:$E$1012,$CN203))</f>
        <v>x</v>
      </c>
      <c r="CQ203" s="131" t="str" cm="1">
        <f t="array" ref="CQ203">IF(CN203=TRUE,"x",INDEX('Avtal för korttidsarbete'!$F$13:$F$1012,$CN203))</f>
        <v>x</v>
      </c>
      <c r="CR203" s="130" t="b">
        <f t="shared" si="196"/>
        <v>0</v>
      </c>
      <c r="CS203" s="165">
        <f t="shared" si="215"/>
        <v>0</v>
      </c>
      <c r="CT203" s="165">
        <f t="shared" si="216"/>
        <v>0</v>
      </c>
      <c r="CU203" s="130" t="b">
        <f t="shared" si="197"/>
        <v>0</v>
      </c>
      <c r="CV203" s="131">
        <f t="shared" si="198"/>
        <v>0</v>
      </c>
      <c r="CW203" s="165">
        <f t="shared" si="199"/>
        <v>0</v>
      </c>
      <c r="CX203" s="186" t="b">
        <f>IFERROR(INDEX('Avtal för korttidsarbete'!R:R,MATCH(D203,'Avtal för korttidsarbete'!$G:$G,0)),TRUE)</f>
        <v>1</v>
      </c>
      <c r="CY203" s="165" t="str">
        <f>IF(CX203,"-",INDEX('Avtal för korttidsarbete'!$D:$D,MATCH(D203,'Avtal för korttidsarbete'!$G:$G,0)))</f>
        <v>-</v>
      </c>
      <c r="CZ203" s="131" t="b">
        <f>IFERROR(G203&gt;INDEX(Uppsägningar!E:E,MATCH(C203,Uppsägningar!C:C,0)),FALSE)</f>
        <v>0</v>
      </c>
    </row>
    <row r="204" spans="1:104" s="30" customFormat="1" x14ac:dyDescent="0.25">
      <c r="A204" s="19">
        <v>189</v>
      </c>
      <c r="B204" s="20"/>
      <c r="C204" s="189"/>
      <c r="D204" s="69"/>
      <c r="E204" s="171">
        <f>IFERROR(INDEX(Admin!$C$7:$C$10,MATCH(CY204,TblNivåValTExt,0)),0)</f>
        <v>0</v>
      </c>
      <c r="F204" s="1"/>
      <c r="G204" s="1"/>
      <c r="H204" s="90"/>
      <c r="I204" s="91"/>
      <c r="J204" s="91"/>
      <c r="K204" s="91"/>
      <c r="L204" s="91"/>
      <c r="M204" s="91"/>
      <c r="N204" s="91"/>
      <c r="O204" s="91"/>
      <c r="P204" s="91"/>
      <c r="Q204" s="91"/>
      <c r="R204" s="91"/>
      <c r="S204" s="91"/>
      <c r="T204" s="91"/>
      <c r="U204" s="91"/>
      <c r="V204" s="91"/>
      <c r="W204" s="225">
        <f t="shared" si="154"/>
        <v>0</v>
      </c>
      <c r="X204" s="134" t="str">
        <f t="shared" si="200"/>
        <v/>
      </c>
      <c r="Y204" s="92" t="b">
        <f t="shared" si="155"/>
        <v>0</v>
      </c>
      <c r="Z204" s="92" t="str">
        <f t="shared" si="201"/>
        <v/>
      </c>
      <c r="AA204" s="92" t="b">
        <f t="shared" si="202"/>
        <v>0</v>
      </c>
      <c r="AB204" s="92" t="str">
        <f t="shared" si="203"/>
        <v/>
      </c>
      <c r="AC204" s="13" t="b">
        <f t="shared" si="156"/>
        <v>0</v>
      </c>
      <c r="AD204" s="92" t="str">
        <f t="shared" si="204"/>
        <v/>
      </c>
      <c r="AE204" s="13" t="b">
        <f t="shared" si="205"/>
        <v>0</v>
      </c>
      <c r="AF204" s="92" t="str">
        <f t="shared" si="206"/>
        <v/>
      </c>
      <c r="AG204" s="13" t="b">
        <f t="shared" si="157"/>
        <v>0</v>
      </c>
      <c r="AH204" s="92" t="str">
        <f t="shared" si="207"/>
        <v/>
      </c>
      <c r="AI204" s="35" t="b">
        <f t="shared" si="158"/>
        <v>0</v>
      </c>
      <c r="AJ204" s="92" t="str">
        <f t="shared" si="208"/>
        <v/>
      </c>
      <c r="AK204" s="35" t="b">
        <f t="shared" si="159"/>
        <v>0</v>
      </c>
      <c r="AL204" s="92" t="str">
        <f t="shared" si="160"/>
        <v/>
      </c>
      <c r="AM204" s="35" t="b">
        <f t="shared" si="161"/>
        <v>0</v>
      </c>
      <c r="AN204" s="92" t="str">
        <f t="shared" si="162"/>
        <v/>
      </c>
      <c r="AO204" s="13" t="b">
        <f t="shared" si="163"/>
        <v>0</v>
      </c>
      <c r="AP204" s="92" t="str">
        <f t="shared" si="164"/>
        <v/>
      </c>
      <c r="AQ204" s="14">
        <f t="shared" si="165"/>
        <v>0</v>
      </c>
      <c r="AR204" s="14">
        <f t="shared" si="166"/>
        <v>0</v>
      </c>
      <c r="AS204" s="16">
        <f t="shared" si="224"/>
        <v>0</v>
      </c>
      <c r="AT204" s="16">
        <f t="shared" si="224"/>
        <v>0</v>
      </c>
      <c r="AU204" s="16">
        <f t="shared" si="224"/>
        <v>0</v>
      </c>
      <c r="AV204" s="16">
        <f t="shared" si="224"/>
        <v>0</v>
      </c>
      <c r="AW204" s="16">
        <f t="shared" si="224"/>
        <v>0</v>
      </c>
      <c r="AX204" s="16">
        <f t="shared" si="224"/>
        <v>0</v>
      </c>
      <c r="AY204" s="16">
        <f t="shared" si="224"/>
        <v>0</v>
      </c>
      <c r="AZ204" s="16"/>
      <c r="BA204" s="16"/>
      <c r="BB204" s="93">
        <f t="shared" si="209"/>
        <v>0</v>
      </c>
      <c r="BC204" s="93">
        <f t="shared" si="210"/>
        <v>0</v>
      </c>
      <c r="BD204" s="93">
        <f t="shared" si="211"/>
        <v>0</v>
      </c>
      <c r="BE204" s="158">
        <f t="shared" si="212"/>
        <v>0</v>
      </c>
      <c r="BF204" s="159">
        <f t="shared" si="213"/>
        <v>0</v>
      </c>
      <c r="BG204" s="159">
        <f t="shared" si="167"/>
        <v>0</v>
      </c>
      <c r="BH204" s="159">
        <f t="shared" si="168"/>
        <v>0</v>
      </c>
      <c r="BI204" s="159">
        <f t="shared" si="169"/>
        <v>0</v>
      </c>
      <c r="BJ204" s="159">
        <f t="shared" si="170"/>
        <v>0</v>
      </c>
      <c r="BK204" s="159">
        <f t="shared" si="171"/>
        <v>0</v>
      </c>
      <c r="BL204" s="159">
        <f t="shared" si="172"/>
        <v>0</v>
      </c>
      <c r="BM204" s="159">
        <f t="shared" si="220"/>
        <v>0</v>
      </c>
      <c r="BN204" s="159">
        <f t="shared" si="220"/>
        <v>0</v>
      </c>
      <c r="BO204" s="205" t="b">
        <f t="shared" si="173"/>
        <v>0</v>
      </c>
      <c r="BP204" s="214">
        <f t="shared" si="174"/>
        <v>0</v>
      </c>
      <c r="BQ204" s="160">
        <f t="shared" si="175"/>
        <v>0</v>
      </c>
      <c r="BR204" s="160">
        <f t="shared" si="176"/>
        <v>0</v>
      </c>
      <c r="BS204" s="160">
        <f t="shared" si="177"/>
        <v>0</v>
      </c>
      <c r="BT204" s="160">
        <f t="shared" si="178"/>
        <v>0</v>
      </c>
      <c r="BU204" s="160">
        <f t="shared" si="179"/>
        <v>0</v>
      </c>
      <c r="BV204" s="215">
        <f t="shared" si="180"/>
        <v>0</v>
      </c>
      <c r="BW204" s="217">
        <f t="shared" si="181"/>
        <v>0</v>
      </c>
      <c r="BX204" s="206">
        <f t="shared" si="182"/>
        <v>0</v>
      </c>
      <c r="BY204" s="206">
        <f t="shared" si="183"/>
        <v>0</v>
      </c>
      <c r="BZ204" s="206">
        <f t="shared" si="184"/>
        <v>0</v>
      </c>
      <c r="CA204" s="206">
        <f t="shared" si="185"/>
        <v>0</v>
      </c>
      <c r="CB204" s="206">
        <f t="shared" si="186"/>
        <v>0</v>
      </c>
      <c r="CC204" s="218">
        <f t="shared" si="187"/>
        <v>0</v>
      </c>
      <c r="CD204" s="216" t="e">
        <f t="shared" si="188"/>
        <v>#VALUE!</v>
      </c>
      <c r="CE204" s="94" t="e">
        <f t="shared" si="189"/>
        <v>#VALUE!</v>
      </c>
      <c r="CF204" s="94" t="e">
        <f t="shared" si="190"/>
        <v>#VALUE!</v>
      </c>
      <c r="CG204" s="95" t="e">
        <f t="shared" si="191"/>
        <v>#VALUE!</v>
      </c>
      <c r="CH204" s="95" t="e">
        <f t="shared" si="214"/>
        <v>#VALUE!</v>
      </c>
      <c r="CI204" s="95" t="b">
        <f t="shared" si="218"/>
        <v>0</v>
      </c>
      <c r="CJ204" s="76" t="str">
        <f t="shared" si="192"/>
        <v/>
      </c>
      <c r="CK204" s="94" t="e" cm="1">
        <f t="array" aca="1" ref="CK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CL204" s="94" t="str">
        <f t="shared" si="193"/>
        <v/>
      </c>
      <c r="CM204" s="96" t="b">
        <f t="shared" si="194"/>
        <v>0</v>
      </c>
      <c r="CN204" s="130" t="b">
        <f>IFERROR(MATCH(D204,'Avtal för korttidsarbete'!$G$13:$G$1012,0),TRUE)</f>
        <v>1</v>
      </c>
      <c r="CO204" s="130" t="b">
        <f t="shared" si="195"/>
        <v>0</v>
      </c>
      <c r="CP204" s="131" t="str" cm="1">
        <f t="array" ref="CP204">IF(CN204=TRUE,"x",INDEX('Avtal för korttidsarbete'!$E$13:$E$1012,$CN204))</f>
        <v>x</v>
      </c>
      <c r="CQ204" s="131" t="str" cm="1">
        <f t="array" ref="CQ204">IF(CN204=TRUE,"x",INDEX('Avtal för korttidsarbete'!$F$13:$F$1012,$CN204))</f>
        <v>x</v>
      </c>
      <c r="CR204" s="130" t="b">
        <f t="shared" si="196"/>
        <v>0</v>
      </c>
      <c r="CS204" s="165">
        <f t="shared" si="215"/>
        <v>0</v>
      </c>
      <c r="CT204" s="165">
        <f t="shared" si="216"/>
        <v>0</v>
      </c>
      <c r="CU204" s="130" t="b">
        <f t="shared" si="197"/>
        <v>0</v>
      </c>
      <c r="CV204" s="131">
        <f t="shared" si="198"/>
        <v>0</v>
      </c>
      <c r="CW204" s="165">
        <f t="shared" si="199"/>
        <v>0</v>
      </c>
      <c r="CX204" s="186" t="b">
        <f>IFERROR(INDEX('Avtal för korttidsarbete'!R:R,MATCH(D204,'Avtal för korttidsarbete'!$G:$G,0)),TRUE)</f>
        <v>1</v>
      </c>
      <c r="CY204" s="165" t="str">
        <f>IF(CX204,"-",INDEX('Avtal för korttidsarbete'!$D:$D,MATCH(D204,'Avtal för korttidsarbete'!$G:$G,0)))</f>
        <v>-</v>
      </c>
      <c r="CZ204" s="131" t="b">
        <f>IFERROR(G204&gt;INDEX(Uppsägningar!E:E,MATCH(C204,Uppsägningar!C:C,0)),FALSE)</f>
        <v>0</v>
      </c>
    </row>
    <row r="205" spans="1:104" s="30" customFormat="1" x14ac:dyDescent="0.25">
      <c r="A205" s="19">
        <v>190</v>
      </c>
      <c r="B205" s="20"/>
      <c r="C205" s="189"/>
      <c r="D205" s="69"/>
      <c r="E205" s="171">
        <f>IFERROR(INDEX(Admin!$C$7:$C$10,MATCH(CY205,TblNivåValTExt,0)),0)</f>
        <v>0</v>
      </c>
      <c r="F205" s="1"/>
      <c r="G205" s="1"/>
      <c r="H205" s="90"/>
      <c r="I205" s="91"/>
      <c r="J205" s="91"/>
      <c r="K205" s="91"/>
      <c r="L205" s="91"/>
      <c r="M205" s="91"/>
      <c r="N205" s="91"/>
      <c r="O205" s="91"/>
      <c r="P205" s="91"/>
      <c r="Q205" s="91"/>
      <c r="R205" s="91"/>
      <c r="S205" s="91"/>
      <c r="T205" s="91"/>
      <c r="U205" s="91"/>
      <c r="V205" s="91"/>
      <c r="W205" s="225">
        <f t="shared" si="154"/>
        <v>0</v>
      </c>
      <c r="X205" s="134" t="str">
        <f t="shared" si="200"/>
        <v/>
      </c>
      <c r="Y205" s="92" t="b">
        <f t="shared" si="155"/>
        <v>0</v>
      </c>
      <c r="Z205" s="92" t="str">
        <f t="shared" si="201"/>
        <v/>
      </c>
      <c r="AA205" s="92" t="b">
        <f t="shared" si="202"/>
        <v>0</v>
      </c>
      <c r="AB205" s="92" t="str">
        <f t="shared" si="203"/>
        <v/>
      </c>
      <c r="AC205" s="13" t="b">
        <f t="shared" si="156"/>
        <v>0</v>
      </c>
      <c r="AD205" s="92" t="str">
        <f t="shared" si="204"/>
        <v/>
      </c>
      <c r="AE205" s="13" t="b">
        <f t="shared" si="205"/>
        <v>0</v>
      </c>
      <c r="AF205" s="92" t="str">
        <f t="shared" si="206"/>
        <v/>
      </c>
      <c r="AG205" s="13" t="b">
        <f t="shared" si="157"/>
        <v>0</v>
      </c>
      <c r="AH205" s="92" t="str">
        <f t="shared" si="207"/>
        <v/>
      </c>
      <c r="AI205" s="35" t="b">
        <f t="shared" si="158"/>
        <v>0</v>
      </c>
      <c r="AJ205" s="92" t="str">
        <f t="shared" si="208"/>
        <v/>
      </c>
      <c r="AK205" s="35" t="b">
        <f t="shared" si="159"/>
        <v>0</v>
      </c>
      <c r="AL205" s="92" t="str">
        <f t="shared" si="160"/>
        <v/>
      </c>
      <c r="AM205" s="35" t="b">
        <f t="shared" si="161"/>
        <v>0</v>
      </c>
      <c r="AN205" s="92" t="str">
        <f t="shared" si="162"/>
        <v/>
      </c>
      <c r="AO205" s="13" t="b">
        <f t="shared" si="163"/>
        <v>0</v>
      </c>
      <c r="AP205" s="92" t="str">
        <f t="shared" si="164"/>
        <v/>
      </c>
      <c r="AQ205" s="14">
        <f t="shared" si="165"/>
        <v>0</v>
      </c>
      <c r="AR205" s="14">
        <f t="shared" si="166"/>
        <v>0</v>
      </c>
      <c r="AS205" s="16">
        <f t="shared" si="224"/>
        <v>0</v>
      </c>
      <c r="AT205" s="16">
        <f t="shared" si="224"/>
        <v>0</v>
      </c>
      <c r="AU205" s="16">
        <f t="shared" si="224"/>
        <v>0</v>
      </c>
      <c r="AV205" s="16">
        <f t="shared" si="224"/>
        <v>0</v>
      </c>
      <c r="AW205" s="16">
        <f t="shared" si="224"/>
        <v>0</v>
      </c>
      <c r="AX205" s="16">
        <f t="shared" si="224"/>
        <v>0</v>
      </c>
      <c r="AY205" s="16">
        <f t="shared" si="224"/>
        <v>0</v>
      </c>
      <c r="AZ205" s="16"/>
      <c r="BA205" s="16"/>
      <c r="BB205" s="93">
        <f t="shared" si="209"/>
        <v>0</v>
      </c>
      <c r="BC205" s="93">
        <f t="shared" si="210"/>
        <v>0</v>
      </c>
      <c r="BD205" s="93">
        <f t="shared" si="211"/>
        <v>0</v>
      </c>
      <c r="BE205" s="158">
        <f t="shared" si="212"/>
        <v>0</v>
      </c>
      <c r="BF205" s="159">
        <f t="shared" si="213"/>
        <v>0</v>
      </c>
      <c r="BG205" s="159">
        <f t="shared" si="167"/>
        <v>0</v>
      </c>
      <c r="BH205" s="159">
        <f t="shared" si="168"/>
        <v>0</v>
      </c>
      <c r="BI205" s="159">
        <f t="shared" si="169"/>
        <v>0</v>
      </c>
      <c r="BJ205" s="159">
        <f t="shared" si="170"/>
        <v>0</v>
      </c>
      <c r="BK205" s="159">
        <f t="shared" si="171"/>
        <v>0</v>
      </c>
      <c r="BL205" s="159">
        <f t="shared" si="172"/>
        <v>0</v>
      </c>
      <c r="BM205" s="159">
        <f t="shared" ref="BM205:BN205" si="225">AZ205/BM$11*$AV205</f>
        <v>0</v>
      </c>
      <c r="BN205" s="159">
        <f t="shared" si="225"/>
        <v>0</v>
      </c>
      <c r="BO205" s="205" t="b">
        <f t="shared" si="173"/>
        <v>0</v>
      </c>
      <c r="BP205" s="214">
        <f t="shared" si="174"/>
        <v>0</v>
      </c>
      <c r="BQ205" s="160">
        <f t="shared" si="175"/>
        <v>0</v>
      </c>
      <c r="BR205" s="160">
        <f t="shared" si="176"/>
        <v>0</v>
      </c>
      <c r="BS205" s="160">
        <f t="shared" si="177"/>
        <v>0</v>
      </c>
      <c r="BT205" s="160">
        <f t="shared" si="178"/>
        <v>0</v>
      </c>
      <c r="BU205" s="160">
        <f t="shared" si="179"/>
        <v>0</v>
      </c>
      <c r="BV205" s="215">
        <f t="shared" si="180"/>
        <v>0</v>
      </c>
      <c r="BW205" s="217">
        <f t="shared" si="181"/>
        <v>0</v>
      </c>
      <c r="BX205" s="206">
        <f t="shared" si="182"/>
        <v>0</v>
      </c>
      <c r="BY205" s="206">
        <f t="shared" si="183"/>
        <v>0</v>
      </c>
      <c r="BZ205" s="206">
        <f t="shared" si="184"/>
        <v>0</v>
      </c>
      <c r="CA205" s="206">
        <f t="shared" si="185"/>
        <v>0</v>
      </c>
      <c r="CB205" s="206">
        <f t="shared" si="186"/>
        <v>0</v>
      </c>
      <c r="CC205" s="218">
        <f t="shared" si="187"/>
        <v>0</v>
      </c>
      <c r="CD205" s="216" t="e">
        <f t="shared" si="188"/>
        <v>#VALUE!</v>
      </c>
      <c r="CE205" s="94" t="e">
        <f t="shared" si="189"/>
        <v>#VALUE!</v>
      </c>
      <c r="CF205" s="94" t="e">
        <f t="shared" si="190"/>
        <v>#VALUE!</v>
      </c>
      <c r="CG205" s="95" t="e">
        <f t="shared" si="191"/>
        <v>#VALUE!</v>
      </c>
      <c r="CH205" s="95" t="e">
        <f t="shared" si="214"/>
        <v>#VALUE!</v>
      </c>
      <c r="CI205" s="95" t="b">
        <f t="shared" si="218"/>
        <v>0</v>
      </c>
      <c r="CJ205" s="76" t="str">
        <f t="shared" si="192"/>
        <v/>
      </c>
      <c r="CK205" s="94" t="e" cm="1">
        <f t="array" aca="1" ref="CK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CL205" s="94" t="str">
        <f t="shared" si="193"/>
        <v/>
      </c>
      <c r="CM205" s="96" t="b">
        <f t="shared" si="194"/>
        <v>0</v>
      </c>
      <c r="CN205" s="130" t="b">
        <f>IFERROR(MATCH(D205,'Avtal för korttidsarbete'!$G$13:$G$1012,0),TRUE)</f>
        <v>1</v>
      </c>
      <c r="CO205" s="130" t="b">
        <f t="shared" si="195"/>
        <v>0</v>
      </c>
      <c r="CP205" s="131" t="str" cm="1">
        <f t="array" ref="CP205">IF(CN205=TRUE,"x",INDEX('Avtal för korttidsarbete'!$E$13:$E$1012,$CN205))</f>
        <v>x</v>
      </c>
      <c r="CQ205" s="131" t="str" cm="1">
        <f t="array" ref="CQ205">IF(CN205=TRUE,"x",INDEX('Avtal för korttidsarbete'!$F$13:$F$1012,$CN205))</f>
        <v>x</v>
      </c>
      <c r="CR205" s="130" t="b">
        <f t="shared" si="196"/>
        <v>0</v>
      </c>
      <c r="CS205" s="165">
        <f t="shared" si="215"/>
        <v>0</v>
      </c>
      <c r="CT205" s="165">
        <f t="shared" si="216"/>
        <v>0</v>
      </c>
      <c r="CU205" s="130" t="b">
        <f t="shared" si="197"/>
        <v>0</v>
      </c>
      <c r="CV205" s="131">
        <f t="shared" si="198"/>
        <v>0</v>
      </c>
      <c r="CW205" s="165">
        <f t="shared" si="199"/>
        <v>0</v>
      </c>
      <c r="CX205" s="186" t="b">
        <f>IFERROR(INDEX('Avtal för korttidsarbete'!R:R,MATCH(D205,'Avtal för korttidsarbete'!$G:$G,0)),TRUE)</f>
        <v>1</v>
      </c>
      <c r="CY205" s="165" t="str">
        <f>IF(CX205,"-",INDEX('Avtal för korttidsarbete'!$D:$D,MATCH(D205,'Avtal för korttidsarbete'!$G:$G,0)))</f>
        <v>-</v>
      </c>
      <c r="CZ205" s="131" t="b">
        <f>IFERROR(G205&gt;INDEX(Uppsägningar!E:E,MATCH(C205,Uppsägningar!C:C,0)),FALSE)</f>
        <v>0</v>
      </c>
    </row>
    <row r="206" spans="1:104" s="30" customFormat="1" x14ac:dyDescent="0.25">
      <c r="A206" s="19">
        <v>191</v>
      </c>
      <c r="B206" s="20"/>
      <c r="C206" s="189"/>
      <c r="D206" s="69"/>
      <c r="E206" s="171">
        <f>IFERROR(INDEX(Admin!$C$7:$C$10,MATCH(CY206,TblNivåValTExt,0)),0)</f>
        <v>0</v>
      </c>
      <c r="F206" s="1"/>
      <c r="G206" s="1"/>
      <c r="H206" s="90"/>
      <c r="I206" s="91"/>
      <c r="J206" s="91"/>
      <c r="K206" s="91"/>
      <c r="L206" s="91"/>
      <c r="M206" s="91"/>
      <c r="N206" s="91"/>
      <c r="O206" s="91"/>
      <c r="P206" s="91"/>
      <c r="Q206" s="91"/>
      <c r="R206" s="91"/>
      <c r="S206" s="91"/>
      <c r="T206" s="91"/>
      <c r="U206" s="91"/>
      <c r="V206" s="91"/>
      <c r="W206" s="225">
        <f t="shared" si="154"/>
        <v>0</v>
      </c>
      <c r="X206" s="134" t="str">
        <f t="shared" si="200"/>
        <v/>
      </c>
      <c r="Y206" s="92" t="b">
        <f t="shared" si="155"/>
        <v>0</v>
      </c>
      <c r="Z206" s="92" t="str">
        <f t="shared" si="201"/>
        <v/>
      </c>
      <c r="AA206" s="92" t="b">
        <f t="shared" si="202"/>
        <v>0</v>
      </c>
      <c r="AB206" s="92" t="str">
        <f t="shared" si="203"/>
        <v/>
      </c>
      <c r="AC206" s="13" t="b">
        <f t="shared" si="156"/>
        <v>0</v>
      </c>
      <c r="AD206" s="92" t="str">
        <f t="shared" si="204"/>
        <v/>
      </c>
      <c r="AE206" s="13" t="b">
        <f t="shared" si="205"/>
        <v>0</v>
      </c>
      <c r="AF206" s="92" t="str">
        <f t="shared" si="206"/>
        <v/>
      </c>
      <c r="AG206" s="13" t="b">
        <f t="shared" si="157"/>
        <v>0</v>
      </c>
      <c r="AH206" s="92" t="str">
        <f t="shared" si="207"/>
        <v/>
      </c>
      <c r="AI206" s="35" t="b">
        <f t="shared" si="158"/>
        <v>0</v>
      </c>
      <c r="AJ206" s="92" t="str">
        <f t="shared" si="208"/>
        <v/>
      </c>
      <c r="AK206" s="35" t="b">
        <f t="shared" si="159"/>
        <v>0</v>
      </c>
      <c r="AL206" s="92" t="str">
        <f t="shared" si="160"/>
        <v/>
      </c>
      <c r="AM206" s="35" t="b">
        <f t="shared" si="161"/>
        <v>0</v>
      </c>
      <c r="AN206" s="92" t="str">
        <f t="shared" si="162"/>
        <v/>
      </c>
      <c r="AO206" s="13" t="b">
        <f t="shared" si="163"/>
        <v>0</v>
      </c>
      <c r="AP206" s="92" t="str">
        <f t="shared" si="164"/>
        <v/>
      </c>
      <c r="AQ206" s="14">
        <f t="shared" si="165"/>
        <v>0</v>
      </c>
      <c r="AR206" s="14">
        <f t="shared" si="166"/>
        <v>0</v>
      </c>
      <c r="AS206" s="16">
        <f t="shared" ref="AS206:AY215" si="226">IF(OR(AS$11=FALSE,$F206="",MIN($G206,AS$10,$AR206)-MAX($F206,AS$8,$AQ206)&lt;0),0,MIN($G206,AS$10,$AR206)-MAX($F206,AS$8,$AQ206)+1)</f>
        <v>0</v>
      </c>
      <c r="AT206" s="16">
        <f t="shared" si="226"/>
        <v>0</v>
      </c>
      <c r="AU206" s="16">
        <f t="shared" si="226"/>
        <v>0</v>
      </c>
      <c r="AV206" s="16">
        <f t="shared" si="226"/>
        <v>0</v>
      </c>
      <c r="AW206" s="16">
        <f t="shared" si="226"/>
        <v>0</v>
      </c>
      <c r="AX206" s="16">
        <f t="shared" si="226"/>
        <v>0</v>
      </c>
      <c r="AY206" s="16">
        <f t="shared" si="226"/>
        <v>0</v>
      </c>
      <c r="AZ206" s="16"/>
      <c r="BA206" s="16"/>
      <c r="BB206" s="93">
        <f t="shared" si="209"/>
        <v>0</v>
      </c>
      <c r="BC206" s="93">
        <f t="shared" si="210"/>
        <v>0</v>
      </c>
      <c r="BD206" s="93">
        <f t="shared" si="211"/>
        <v>0</v>
      </c>
      <c r="BE206" s="158">
        <f t="shared" si="212"/>
        <v>0</v>
      </c>
      <c r="BF206" s="159">
        <f t="shared" si="213"/>
        <v>0</v>
      </c>
      <c r="BG206" s="159">
        <f t="shared" si="167"/>
        <v>0</v>
      </c>
      <c r="BH206" s="159">
        <f t="shared" si="168"/>
        <v>0</v>
      </c>
      <c r="BI206" s="159">
        <f t="shared" si="169"/>
        <v>0</v>
      </c>
      <c r="BJ206" s="159">
        <f t="shared" si="170"/>
        <v>0</v>
      </c>
      <c r="BK206" s="159">
        <f t="shared" si="171"/>
        <v>0</v>
      </c>
      <c r="BL206" s="159">
        <f t="shared" si="172"/>
        <v>0</v>
      </c>
      <c r="BM206" s="159">
        <f t="shared" ref="BM206:BN219" si="227">AZ206/BM$11*$AV206</f>
        <v>0</v>
      </c>
      <c r="BN206" s="159">
        <f t="shared" si="227"/>
        <v>0</v>
      </c>
      <c r="BO206" s="205" t="b">
        <f t="shared" si="173"/>
        <v>0</v>
      </c>
      <c r="BP206" s="214">
        <f t="shared" si="174"/>
        <v>0</v>
      </c>
      <c r="BQ206" s="160">
        <f t="shared" si="175"/>
        <v>0</v>
      </c>
      <c r="BR206" s="160">
        <f t="shared" si="176"/>
        <v>0</v>
      </c>
      <c r="BS206" s="160">
        <f t="shared" si="177"/>
        <v>0</v>
      </c>
      <c r="BT206" s="160">
        <f t="shared" si="178"/>
        <v>0</v>
      </c>
      <c r="BU206" s="160">
        <f t="shared" si="179"/>
        <v>0</v>
      </c>
      <c r="BV206" s="215">
        <f t="shared" si="180"/>
        <v>0</v>
      </c>
      <c r="BW206" s="217">
        <f t="shared" si="181"/>
        <v>0</v>
      </c>
      <c r="BX206" s="206">
        <f t="shared" si="182"/>
        <v>0</v>
      </c>
      <c r="BY206" s="206">
        <f t="shared" si="183"/>
        <v>0</v>
      </c>
      <c r="BZ206" s="206">
        <f t="shared" si="184"/>
        <v>0</v>
      </c>
      <c r="CA206" s="206">
        <f t="shared" si="185"/>
        <v>0</v>
      </c>
      <c r="CB206" s="206">
        <f t="shared" si="186"/>
        <v>0</v>
      </c>
      <c r="CC206" s="218">
        <f t="shared" si="187"/>
        <v>0</v>
      </c>
      <c r="CD206" s="216" t="e">
        <f t="shared" si="188"/>
        <v>#VALUE!</v>
      </c>
      <c r="CE206" s="94" t="e">
        <f t="shared" si="189"/>
        <v>#VALUE!</v>
      </c>
      <c r="CF206" s="94" t="e">
        <f t="shared" si="190"/>
        <v>#VALUE!</v>
      </c>
      <c r="CG206" s="95" t="e">
        <f t="shared" si="191"/>
        <v>#VALUE!</v>
      </c>
      <c r="CH206" s="95" t="e">
        <f t="shared" si="214"/>
        <v>#VALUE!</v>
      </c>
      <c r="CI206" s="95" t="b">
        <f t="shared" si="218"/>
        <v>0</v>
      </c>
      <c r="CJ206" s="76" t="str">
        <f t="shared" si="192"/>
        <v/>
      </c>
      <c r="CK206" s="94" t="e" cm="1">
        <f t="array" aca="1" ref="CK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CL206" s="94" t="str">
        <f t="shared" si="193"/>
        <v/>
      </c>
      <c r="CM206" s="96" t="b">
        <f t="shared" si="194"/>
        <v>0</v>
      </c>
      <c r="CN206" s="130" t="b">
        <f>IFERROR(MATCH(D206,'Avtal för korttidsarbete'!$G$13:$G$1012,0),TRUE)</f>
        <v>1</v>
      </c>
      <c r="CO206" s="130" t="b">
        <f t="shared" si="195"/>
        <v>0</v>
      </c>
      <c r="CP206" s="131" t="str" cm="1">
        <f t="array" ref="CP206">IF(CN206=TRUE,"x",INDEX('Avtal för korttidsarbete'!$E$13:$E$1012,$CN206))</f>
        <v>x</v>
      </c>
      <c r="CQ206" s="131" t="str" cm="1">
        <f t="array" ref="CQ206">IF(CN206=TRUE,"x",INDEX('Avtal för korttidsarbete'!$F$13:$F$1012,$CN206))</f>
        <v>x</v>
      </c>
      <c r="CR206" s="130" t="b">
        <f t="shared" si="196"/>
        <v>0</v>
      </c>
      <c r="CS206" s="165">
        <f t="shared" si="215"/>
        <v>0</v>
      </c>
      <c r="CT206" s="165">
        <f t="shared" si="216"/>
        <v>0</v>
      </c>
      <c r="CU206" s="130" t="b">
        <f t="shared" si="197"/>
        <v>0</v>
      </c>
      <c r="CV206" s="131">
        <f t="shared" si="198"/>
        <v>0</v>
      </c>
      <c r="CW206" s="165">
        <f t="shared" si="199"/>
        <v>0</v>
      </c>
      <c r="CX206" s="186" t="b">
        <f>IFERROR(INDEX('Avtal för korttidsarbete'!R:R,MATCH(D206,'Avtal för korttidsarbete'!$G:$G,0)),TRUE)</f>
        <v>1</v>
      </c>
      <c r="CY206" s="165" t="str">
        <f>IF(CX206,"-",INDEX('Avtal för korttidsarbete'!$D:$D,MATCH(D206,'Avtal för korttidsarbete'!$G:$G,0)))</f>
        <v>-</v>
      </c>
      <c r="CZ206" s="131" t="b">
        <f>IFERROR(G206&gt;INDEX(Uppsägningar!E:E,MATCH(C206,Uppsägningar!C:C,0)),FALSE)</f>
        <v>0</v>
      </c>
    </row>
    <row r="207" spans="1:104" s="30" customFormat="1" x14ac:dyDescent="0.25">
      <c r="A207" s="19">
        <v>192</v>
      </c>
      <c r="B207" s="20"/>
      <c r="C207" s="189"/>
      <c r="D207" s="69"/>
      <c r="E207" s="171">
        <f>IFERROR(INDEX(Admin!$C$7:$C$10,MATCH(CY207,TblNivåValTExt,0)),0)</f>
        <v>0</v>
      </c>
      <c r="F207" s="1"/>
      <c r="G207" s="1"/>
      <c r="H207" s="90"/>
      <c r="I207" s="91"/>
      <c r="J207" s="91"/>
      <c r="K207" s="91"/>
      <c r="L207" s="91"/>
      <c r="M207" s="91"/>
      <c r="N207" s="91"/>
      <c r="O207" s="91"/>
      <c r="P207" s="91"/>
      <c r="Q207" s="91"/>
      <c r="R207" s="91"/>
      <c r="S207" s="91"/>
      <c r="T207" s="91"/>
      <c r="U207" s="91"/>
      <c r="V207" s="91"/>
      <c r="W207" s="225">
        <f t="shared" si="154"/>
        <v>0</v>
      </c>
      <c r="X207" s="134" t="str">
        <f t="shared" si="200"/>
        <v/>
      </c>
      <c r="Y207" s="92" t="b">
        <f t="shared" si="155"/>
        <v>0</v>
      </c>
      <c r="Z207" s="92" t="str">
        <f t="shared" si="201"/>
        <v/>
      </c>
      <c r="AA207" s="92" t="b">
        <f t="shared" si="202"/>
        <v>0</v>
      </c>
      <c r="AB207" s="92" t="str">
        <f t="shared" si="203"/>
        <v/>
      </c>
      <c r="AC207" s="13" t="b">
        <f t="shared" si="156"/>
        <v>0</v>
      </c>
      <c r="AD207" s="92" t="str">
        <f t="shared" si="204"/>
        <v/>
      </c>
      <c r="AE207" s="13" t="b">
        <f t="shared" si="205"/>
        <v>0</v>
      </c>
      <c r="AF207" s="92" t="str">
        <f t="shared" si="206"/>
        <v/>
      </c>
      <c r="AG207" s="13" t="b">
        <f t="shared" si="157"/>
        <v>0</v>
      </c>
      <c r="AH207" s="92" t="str">
        <f t="shared" si="207"/>
        <v/>
      </c>
      <c r="AI207" s="35" t="b">
        <f t="shared" si="158"/>
        <v>0</v>
      </c>
      <c r="AJ207" s="92" t="str">
        <f t="shared" si="208"/>
        <v/>
      </c>
      <c r="AK207" s="35" t="b">
        <f t="shared" si="159"/>
        <v>0</v>
      </c>
      <c r="AL207" s="92" t="str">
        <f t="shared" si="160"/>
        <v/>
      </c>
      <c r="AM207" s="35" t="b">
        <f t="shared" si="161"/>
        <v>0</v>
      </c>
      <c r="AN207" s="92" t="str">
        <f t="shared" si="162"/>
        <v/>
      </c>
      <c r="AO207" s="13" t="b">
        <f t="shared" si="163"/>
        <v>0</v>
      </c>
      <c r="AP207" s="92" t="str">
        <f t="shared" si="164"/>
        <v/>
      </c>
      <c r="AQ207" s="14">
        <f t="shared" si="165"/>
        <v>0</v>
      </c>
      <c r="AR207" s="14">
        <f t="shared" si="166"/>
        <v>0</v>
      </c>
      <c r="AS207" s="16">
        <f t="shared" si="226"/>
        <v>0</v>
      </c>
      <c r="AT207" s="16">
        <f t="shared" si="226"/>
        <v>0</v>
      </c>
      <c r="AU207" s="16">
        <f t="shared" si="226"/>
        <v>0</v>
      </c>
      <c r="AV207" s="16">
        <f t="shared" si="226"/>
        <v>0</v>
      </c>
      <c r="AW207" s="16">
        <f t="shared" si="226"/>
        <v>0</v>
      </c>
      <c r="AX207" s="16">
        <f t="shared" si="226"/>
        <v>0</v>
      </c>
      <c r="AY207" s="16">
        <f t="shared" si="226"/>
        <v>0</v>
      </c>
      <c r="AZ207" s="16"/>
      <c r="BA207" s="16"/>
      <c r="BB207" s="93">
        <f t="shared" si="209"/>
        <v>0</v>
      </c>
      <c r="BC207" s="93">
        <f t="shared" si="210"/>
        <v>0</v>
      </c>
      <c r="BD207" s="93">
        <f t="shared" si="211"/>
        <v>0</v>
      </c>
      <c r="BE207" s="158">
        <f t="shared" si="212"/>
        <v>0</v>
      </c>
      <c r="BF207" s="159">
        <f t="shared" si="213"/>
        <v>0</v>
      </c>
      <c r="BG207" s="159">
        <f t="shared" si="167"/>
        <v>0</v>
      </c>
      <c r="BH207" s="159">
        <f t="shared" si="168"/>
        <v>0</v>
      </c>
      <c r="BI207" s="159">
        <f t="shared" si="169"/>
        <v>0</v>
      </c>
      <c r="BJ207" s="159">
        <f t="shared" si="170"/>
        <v>0</v>
      </c>
      <c r="BK207" s="159">
        <f t="shared" si="171"/>
        <v>0</v>
      </c>
      <c r="BL207" s="159">
        <f t="shared" si="172"/>
        <v>0</v>
      </c>
      <c r="BM207" s="159">
        <f t="shared" si="227"/>
        <v>0</v>
      </c>
      <c r="BN207" s="159">
        <f t="shared" si="227"/>
        <v>0</v>
      </c>
      <c r="BO207" s="205" t="b">
        <f t="shared" si="173"/>
        <v>0</v>
      </c>
      <c r="BP207" s="214">
        <f t="shared" si="174"/>
        <v>0</v>
      </c>
      <c r="BQ207" s="160">
        <f t="shared" si="175"/>
        <v>0</v>
      </c>
      <c r="BR207" s="160">
        <f t="shared" si="176"/>
        <v>0</v>
      </c>
      <c r="BS207" s="160">
        <f t="shared" si="177"/>
        <v>0</v>
      </c>
      <c r="BT207" s="160">
        <f t="shared" si="178"/>
        <v>0</v>
      </c>
      <c r="BU207" s="160">
        <f t="shared" si="179"/>
        <v>0</v>
      </c>
      <c r="BV207" s="215">
        <f t="shared" si="180"/>
        <v>0</v>
      </c>
      <c r="BW207" s="217">
        <f t="shared" si="181"/>
        <v>0</v>
      </c>
      <c r="BX207" s="206">
        <f t="shared" si="182"/>
        <v>0</v>
      </c>
      <c r="BY207" s="206">
        <f t="shared" si="183"/>
        <v>0</v>
      </c>
      <c r="BZ207" s="206">
        <f t="shared" si="184"/>
        <v>0</v>
      </c>
      <c r="CA207" s="206">
        <f t="shared" si="185"/>
        <v>0</v>
      </c>
      <c r="CB207" s="206">
        <f t="shared" si="186"/>
        <v>0</v>
      </c>
      <c r="CC207" s="218">
        <f t="shared" si="187"/>
        <v>0</v>
      </c>
      <c r="CD207" s="216" t="e">
        <f t="shared" si="188"/>
        <v>#VALUE!</v>
      </c>
      <c r="CE207" s="94" t="e">
        <f t="shared" si="189"/>
        <v>#VALUE!</v>
      </c>
      <c r="CF207" s="94" t="e">
        <f t="shared" si="190"/>
        <v>#VALUE!</v>
      </c>
      <c r="CG207" s="95" t="e">
        <f t="shared" si="191"/>
        <v>#VALUE!</v>
      </c>
      <c r="CH207" s="95" t="e">
        <f t="shared" si="214"/>
        <v>#VALUE!</v>
      </c>
      <c r="CI207" s="95" t="b">
        <f t="shared" si="218"/>
        <v>0</v>
      </c>
      <c r="CJ207" s="76" t="str">
        <f t="shared" si="192"/>
        <v/>
      </c>
      <c r="CK207" s="94" t="e" cm="1">
        <f t="array" aca="1" ref="CK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CL207" s="94" t="str">
        <f t="shared" si="193"/>
        <v/>
      </c>
      <c r="CM207" s="96" t="b">
        <f t="shared" si="194"/>
        <v>0</v>
      </c>
      <c r="CN207" s="130" t="b">
        <f>IFERROR(MATCH(D207,'Avtal för korttidsarbete'!$G$13:$G$1012,0),TRUE)</f>
        <v>1</v>
      </c>
      <c r="CO207" s="130" t="b">
        <f t="shared" si="195"/>
        <v>0</v>
      </c>
      <c r="CP207" s="131" t="str" cm="1">
        <f t="array" ref="CP207">IF(CN207=TRUE,"x",INDEX('Avtal för korttidsarbete'!$E$13:$E$1012,$CN207))</f>
        <v>x</v>
      </c>
      <c r="CQ207" s="131" t="str" cm="1">
        <f t="array" ref="CQ207">IF(CN207=TRUE,"x",INDEX('Avtal för korttidsarbete'!$F$13:$F$1012,$CN207))</f>
        <v>x</v>
      </c>
      <c r="CR207" s="130" t="b">
        <f t="shared" si="196"/>
        <v>0</v>
      </c>
      <c r="CS207" s="165">
        <f t="shared" si="215"/>
        <v>0</v>
      </c>
      <c r="CT207" s="165">
        <f t="shared" si="216"/>
        <v>0</v>
      </c>
      <c r="CU207" s="130" t="b">
        <f t="shared" si="197"/>
        <v>0</v>
      </c>
      <c r="CV207" s="131">
        <f t="shared" si="198"/>
        <v>0</v>
      </c>
      <c r="CW207" s="165">
        <f t="shared" si="199"/>
        <v>0</v>
      </c>
      <c r="CX207" s="186" t="b">
        <f>IFERROR(INDEX('Avtal för korttidsarbete'!R:R,MATCH(D207,'Avtal för korttidsarbete'!$G:$G,0)),TRUE)</f>
        <v>1</v>
      </c>
      <c r="CY207" s="165" t="str">
        <f>IF(CX207,"-",INDEX('Avtal för korttidsarbete'!$D:$D,MATCH(D207,'Avtal för korttidsarbete'!$G:$G,0)))</f>
        <v>-</v>
      </c>
      <c r="CZ207" s="131" t="b">
        <f>IFERROR(G207&gt;INDEX(Uppsägningar!E:E,MATCH(C207,Uppsägningar!C:C,0)),FALSE)</f>
        <v>0</v>
      </c>
    </row>
    <row r="208" spans="1:104" s="30" customFormat="1" x14ac:dyDescent="0.25">
      <c r="A208" s="19">
        <v>193</v>
      </c>
      <c r="B208" s="20"/>
      <c r="C208" s="189"/>
      <c r="D208" s="69"/>
      <c r="E208" s="171">
        <f>IFERROR(INDEX(Admin!$C$7:$C$10,MATCH(CY208,TblNivåValTExt,0)),0)</f>
        <v>0</v>
      </c>
      <c r="F208" s="1"/>
      <c r="G208" s="1"/>
      <c r="H208" s="90"/>
      <c r="I208" s="91"/>
      <c r="J208" s="91"/>
      <c r="K208" s="91"/>
      <c r="L208" s="91"/>
      <c r="M208" s="91"/>
      <c r="N208" s="91"/>
      <c r="O208" s="91"/>
      <c r="P208" s="91"/>
      <c r="Q208" s="91"/>
      <c r="R208" s="91"/>
      <c r="S208" s="91"/>
      <c r="T208" s="91"/>
      <c r="U208" s="91"/>
      <c r="V208" s="91"/>
      <c r="W208" s="225">
        <f t="shared" ref="W208:W271" si="228">IF(BO208,"-",ROUNDUP(SUM(BW208:CC208),0))</f>
        <v>0</v>
      </c>
      <c r="X208" s="134" t="str">
        <f t="shared" si="200"/>
        <v/>
      </c>
      <c r="Y208" s="92" t="b">
        <f t="shared" ref="Y208:Y271" si="229">IF(G208=0,FALSE,G208&lt;F208)</f>
        <v>0</v>
      </c>
      <c r="Z208" s="92" t="str">
        <f t="shared" si="201"/>
        <v/>
      </c>
      <c r="AA208" s="92" t="b">
        <f t="shared" si="202"/>
        <v>0</v>
      </c>
      <c r="AB208" s="92" t="str">
        <f t="shared" si="203"/>
        <v/>
      </c>
      <c r="AC208" s="13" t="b">
        <f t="shared" ref="AC208:AC271" si="230">IF(F208=0,FALSE,CR208)</f>
        <v>0</v>
      </c>
      <c r="AD208" s="92" t="str">
        <f t="shared" si="204"/>
        <v/>
      </c>
      <c r="AE208" s="13" t="b">
        <f t="shared" si="205"/>
        <v>0</v>
      </c>
      <c r="AF208" s="92" t="str">
        <f t="shared" si="206"/>
        <v/>
      </c>
      <c r="AG208" s="13" t="b">
        <f t="shared" ref="AG208:AG271" si="231">CZ208</f>
        <v>0</v>
      </c>
      <c r="AH208" s="92" t="str">
        <f t="shared" si="207"/>
        <v/>
      </c>
      <c r="AI208" s="35" t="b">
        <f t="shared" ref="AI208:AI271" si="232">IF(OR(OR(P208&lt;0,Q208&lt;0,R208&lt;0,S208&lt;0,T208&lt;0,U208&lt;0,V208&lt;0),OR(P208&gt;AS208,Q208&gt;AT208,R208&gt;AU208,S208&gt;AV208,T208&gt;AW208,U208&gt;AX208,V208&gt;AY208)),TRUE,FALSE)</f>
        <v>0</v>
      </c>
      <c r="AJ208" s="92" t="str">
        <f t="shared" si="208"/>
        <v/>
      </c>
      <c r="AK208" s="35" t="b">
        <f t="shared" ref="AK208:AK271" si="233">CM208</f>
        <v>0</v>
      </c>
      <c r="AL208" s="92" t="str">
        <f t="shared" ref="AL208:AL271" si="234">IF(AK208,AL$13,"")</f>
        <v/>
      </c>
      <c r="AM208" s="35" t="b">
        <f t="shared" ref="AM208:AM271" si="235">IF(D208="",IF(AND(B208&lt;&gt;"",C208&lt;&gt;"",F208&lt;&gt;"",G208&lt;&gt;"",H208&lt;&gt;""),CO208,FALSE),CO208)</f>
        <v>0</v>
      </c>
      <c r="AN208" s="92" t="str">
        <f t="shared" ref="AN208:AN271" si="236">IF(AM208,AN$13,"")</f>
        <v/>
      </c>
      <c r="AO208" s="13" t="b">
        <f t="shared" ref="AO208:AO271" si="237">AND(AnsokDatum="",COUNTA(B208:D208,F208:H208)&gt;0)</f>
        <v>0</v>
      </c>
      <c r="AP208" s="92" t="str">
        <f t="shared" ref="AP208:AP271" si="238">IF(AO208,AP$13,"")</f>
        <v/>
      </c>
      <c r="AQ208" s="14">
        <f t="shared" ref="AQ208:AQ271" si="239">IF(F208=0,0,MAX(F208,CS208))</f>
        <v>0</v>
      </c>
      <c r="AR208" s="14">
        <f t="shared" ref="AR208:AR271" si="240">IF(G208=0,0,MIN(G208,CW208))</f>
        <v>0</v>
      </c>
      <c r="AS208" s="16">
        <f t="shared" si="226"/>
        <v>0</v>
      </c>
      <c r="AT208" s="16">
        <f t="shared" si="226"/>
        <v>0</v>
      </c>
      <c r="AU208" s="16">
        <f t="shared" si="226"/>
        <v>0</v>
      </c>
      <c r="AV208" s="16">
        <f t="shared" si="226"/>
        <v>0</v>
      </c>
      <c r="AW208" s="16">
        <f t="shared" si="226"/>
        <v>0</v>
      </c>
      <c r="AX208" s="16">
        <f t="shared" si="226"/>
        <v>0</v>
      </c>
      <c r="AY208" s="16">
        <f t="shared" si="226"/>
        <v>0</v>
      </c>
      <c r="AZ208" s="16"/>
      <c r="BA208" s="16"/>
      <c r="BB208" s="93">
        <f t="shared" si="209"/>
        <v>0</v>
      </c>
      <c r="BC208" s="93">
        <f t="shared" si="210"/>
        <v>0</v>
      </c>
      <c r="BD208" s="93">
        <f t="shared" si="211"/>
        <v>0</v>
      </c>
      <c r="BE208" s="158">
        <f t="shared" si="212"/>
        <v>0</v>
      </c>
      <c r="BF208" s="159">
        <f t="shared" si="213"/>
        <v>0</v>
      </c>
      <c r="BG208" s="159">
        <f t="shared" ref="BG208:BG271" si="241">AT208/BG$11*$BE208</f>
        <v>0</v>
      </c>
      <c r="BH208" s="159">
        <f t="shared" ref="BH208:BH271" si="242">AU208/BH$11*$BE208</f>
        <v>0</v>
      </c>
      <c r="BI208" s="159">
        <f t="shared" ref="BI208:BI271" si="243">AV208/BI$11*$BE208</f>
        <v>0</v>
      </c>
      <c r="BJ208" s="159">
        <f t="shared" ref="BJ208:BJ271" si="244">AW208/BJ$11*$BE208</f>
        <v>0</v>
      </c>
      <c r="BK208" s="159">
        <f t="shared" ref="BK208:BK271" si="245">AX208/BK$11*$BE208</f>
        <v>0</v>
      </c>
      <c r="BL208" s="159">
        <f t="shared" ref="BL208:BL271" si="246">AY208/BL$11*$BE208</f>
        <v>0</v>
      </c>
      <c r="BM208" s="159">
        <f t="shared" si="227"/>
        <v>0</v>
      </c>
      <c r="BN208" s="159">
        <f t="shared" si="227"/>
        <v>0</v>
      </c>
      <c r="BO208" s="205" t="b">
        <f t="shared" ref="BO208:BO271" si="247">OR(H208&lt;0,Y208,AA208,AC208,AG208,AI208,AK208,AM208,AO208)</f>
        <v>0</v>
      </c>
      <c r="BP208" s="214">
        <f t="shared" ref="BP208:BP271" si="248">IF(AS208&gt;0,MAX(AS208-I208-P208,0)/AS208,0)</f>
        <v>0</v>
      </c>
      <c r="BQ208" s="160">
        <f t="shared" ref="BQ208:BQ271" si="249">IF(AT208&gt;0,MAX(AT208-J208-Q208,0)/AT208,0)</f>
        <v>0</v>
      </c>
      <c r="BR208" s="160">
        <f t="shared" ref="BR208:BR271" si="250">IF(AU208&gt;0,MAX(AU208-K208-R208,0)/AU208,0)</f>
        <v>0</v>
      </c>
      <c r="BS208" s="160">
        <f t="shared" ref="BS208:BS271" si="251">IF(AV208&gt;0,MAX(AV208-L208-S208,0)/AV208,0)</f>
        <v>0</v>
      </c>
      <c r="BT208" s="160">
        <f t="shared" ref="BT208:BT271" si="252">IF(AW208&gt;0,MAX(AW208-M208-T208,0)/AW208,0)</f>
        <v>0</v>
      </c>
      <c r="BU208" s="160">
        <f t="shared" ref="BU208:BU271" si="253">IF(AX208&gt;0,MAX(AX208-N208-U208,0)/AX208,0)</f>
        <v>0</v>
      </c>
      <c r="BV208" s="215">
        <f t="shared" ref="BV208:BV271" si="254">IF(AY208&gt;0,MAX(AY208-O208-V208,0)/AY208,0)</f>
        <v>0</v>
      </c>
      <c r="BW208" s="217">
        <f t="shared" ref="BW208:BW271" si="255">BF208*BP208*BP$12*$E208%</f>
        <v>0</v>
      </c>
      <c r="BX208" s="206">
        <f t="shared" ref="BX208:BX271" si="256">BG208*BQ208*BQ$12*$E208%</f>
        <v>0</v>
      </c>
      <c r="BY208" s="206">
        <f t="shared" ref="BY208:BY271" si="257">BH208*BR208*BR$12*$E208%</f>
        <v>0</v>
      </c>
      <c r="BZ208" s="206">
        <f t="shared" ref="BZ208:BZ271" si="258">BI208*BS208*BS$12*$E208%</f>
        <v>0</v>
      </c>
      <c r="CA208" s="206">
        <f t="shared" ref="CA208:CA271" si="259">BJ208*BT208*BT$12*$E208%</f>
        <v>0</v>
      </c>
      <c r="CB208" s="206">
        <f t="shared" ref="CB208:CB271" si="260">BK208*BU208*BU$12*$E208%</f>
        <v>0</v>
      </c>
      <c r="CC208" s="218">
        <f t="shared" ref="CC208:CC271" si="261">BL208*BV208*BV$12*$E208%</f>
        <v>0</v>
      </c>
      <c r="CD208" s="216" t="e">
        <f t="shared" ref="CD208:CD271" si="262">VALUE(LEFT(C208,2))</f>
        <v>#VALUE!</v>
      </c>
      <c r="CE208" s="94" t="e">
        <f t="shared" ref="CE208:CE271" si="263">VALUE(MID(C208,3,2))</f>
        <v>#VALUE!</v>
      </c>
      <c r="CF208" s="94" t="e">
        <f t="shared" ref="CF208:CF271" si="264">TEXT(IF(VALUE(MID(C208,5,2))&gt;31,MID(C208,5,2)-60,VALUE(MID(C208,5,2))),"00")</f>
        <v>#VALUE!</v>
      </c>
      <c r="CG208" s="95" t="e">
        <f t="shared" ref="CG208:CG271" si="265">DATEVALUE(IF(VALUE(LEFT(C208,2))&lt;20,20,19)&amp;TEXT(CD208,"00")&amp;"/"&amp;CE208&amp;"/"&amp;CF208)</f>
        <v>#VALUE!</v>
      </c>
      <c r="CH208" s="95" t="e">
        <f t="shared" si="214"/>
        <v>#VALUE!</v>
      </c>
      <c r="CI208" s="95" t="b">
        <f t="shared" si="218"/>
        <v>0</v>
      </c>
      <c r="CJ208" s="76" t="str">
        <f t="shared" ref="CJ208:CJ271" si="266">RIGHT(C208,1)</f>
        <v/>
      </c>
      <c r="CK208" s="94" t="e" cm="1">
        <f t="array" aca="1" ref="CK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CL208" s="94" t="str">
        <f t="shared" ref="CL208:CL271" si="267">IF(C208="","",CK208=CJ208)</f>
        <v/>
      </c>
      <c r="CM208" s="96" t="b">
        <f t="shared" ref="CM208:CM271" si="268">IFERROR(NOT(IF(OR(C208&lt;&gt;"",H208&lt;&gt;""),AND(CI208,CL208),TRUE)),TRUE)</f>
        <v>0</v>
      </c>
      <c r="CN208" s="130" t="b">
        <f>IFERROR(MATCH(D208,'Avtal för korttidsarbete'!$G$13:$G$1012,0),TRUE)</f>
        <v>1</v>
      </c>
      <c r="CO208" s="130" t="b">
        <f t="shared" ref="CO208:CO271" si="269">IF(AND(B208&lt;&gt;"",CN208=TRUE),TRUE,FALSE)</f>
        <v>0</v>
      </c>
      <c r="CP208" s="131" t="str" cm="1">
        <f t="array" ref="CP208">IF(CN208=TRUE,"x",INDEX('Avtal för korttidsarbete'!$E$13:$E$1012,$CN208))</f>
        <v>x</v>
      </c>
      <c r="CQ208" s="131" t="str" cm="1">
        <f t="array" ref="CQ208">IF(CN208=TRUE,"x",INDEX('Avtal för korttidsarbete'!$F$13:$F$1012,$CN208))</f>
        <v>x</v>
      </c>
      <c r="CR208" s="130" t="b">
        <f t="shared" ref="CR208:CR271" si="270">IF(CN208=TRUE,FALSE,IF(OR(F208&lt;CP208,G208&gt;CQ208),TRUE,FALSE))</f>
        <v>0</v>
      </c>
      <c r="CS208" s="165">
        <f t="shared" si="215"/>
        <v>0</v>
      </c>
      <c r="CT208" s="165">
        <f t="shared" si="216"/>
        <v>0</v>
      </c>
      <c r="CU208" s="130" t="b">
        <f t="shared" ref="CU208:CU271" si="271">IFERROR(IF(OR(F208="",G208="",CN208=TRUE),FALSE,IF(OR(F208&lt;$CS$12,G208&gt;$CT$12),TRUE,FALSE)),TRUE)</f>
        <v>0</v>
      </c>
      <c r="CV208" s="131">
        <f t="shared" ref="CV208:CV271" si="272">MAX(CP208,$CS$12,F208)</f>
        <v>0</v>
      </c>
      <c r="CW208" s="165">
        <f t="shared" ref="CW208:CW271" si="273">MIN(CQ208,$CT$12)</f>
        <v>0</v>
      </c>
      <c r="CX208" s="186" t="b">
        <f>IFERROR(INDEX('Avtal för korttidsarbete'!R:R,MATCH(D208,'Avtal för korttidsarbete'!$G:$G,0)),TRUE)</f>
        <v>1</v>
      </c>
      <c r="CY208" s="165" t="str">
        <f>IF(CX208,"-",INDEX('Avtal för korttidsarbete'!$D:$D,MATCH(D208,'Avtal för korttidsarbete'!$G:$G,0)))</f>
        <v>-</v>
      </c>
      <c r="CZ208" s="131" t="b">
        <f>IFERROR(G208&gt;INDEX(Uppsägningar!E:E,MATCH(C208,Uppsägningar!C:C,0)),FALSE)</f>
        <v>0</v>
      </c>
    </row>
    <row r="209" spans="1:104" s="30" customFormat="1" x14ac:dyDescent="0.25">
      <c r="A209" s="19">
        <v>194</v>
      </c>
      <c r="B209" s="20"/>
      <c r="C209" s="189"/>
      <c r="D209" s="69"/>
      <c r="E209" s="171">
        <f>IFERROR(INDEX(Admin!$C$7:$C$10,MATCH(CY209,TblNivåValTExt,0)),0)</f>
        <v>0</v>
      </c>
      <c r="F209" s="1"/>
      <c r="G209" s="1"/>
      <c r="H209" s="90"/>
      <c r="I209" s="91"/>
      <c r="J209" s="91"/>
      <c r="K209" s="91"/>
      <c r="L209" s="91"/>
      <c r="M209" s="91"/>
      <c r="N209" s="91"/>
      <c r="O209" s="91"/>
      <c r="P209" s="91"/>
      <c r="Q209" s="91"/>
      <c r="R209" s="91"/>
      <c r="S209" s="91"/>
      <c r="T209" s="91"/>
      <c r="U209" s="91"/>
      <c r="V209" s="91"/>
      <c r="W209" s="225">
        <f t="shared" si="228"/>
        <v>0</v>
      </c>
      <c r="X209" s="134" t="str">
        <f t="shared" ref="X209:X272" si="274">IF(AP209="",IF(Z209="","",Z209&amp;". ")&amp;IF(AB209="","",AB209&amp;". ")&amp;IF(AD209="","",AD209&amp;". ")&amp;IF(AH209="","",AH209&amp;". ")&amp;IF(AJ209="","",AJ209&amp;". ")&amp;IF(AL209="","",AL209&amp;". ")&amp;IF(AN209="","",AN209&amp;". ")&amp;IF(AF209="","",AF209&amp;". "),AP209&amp;". ")</f>
        <v/>
      </c>
      <c r="Y209" s="92" t="b">
        <f t="shared" si="229"/>
        <v>0</v>
      </c>
      <c r="Z209" s="92" t="str">
        <f t="shared" ref="Z209:Z272" si="275">IF(Y209,Z$13,"")</f>
        <v/>
      </c>
      <c r="AA209" s="92" t="b">
        <f t="shared" ref="AA209:AA272" si="276">CU209</f>
        <v>0</v>
      </c>
      <c r="AB209" s="92" t="str">
        <f t="shared" ref="AB209:AB272" si="277">IF(AA209,AB$13,"")</f>
        <v/>
      </c>
      <c r="AC209" s="13" t="b">
        <f t="shared" si="230"/>
        <v>0</v>
      </c>
      <c r="AD209" s="92" t="str">
        <f t="shared" ref="AD209:AD272" si="278">IF(AC209,AD$13,"")</f>
        <v/>
      </c>
      <c r="AE209" s="13" t="b">
        <f t="shared" ref="AE209:AE272" si="279">AND(COUNTA(B209:D209,F209:V209)&gt;0,OR(B209="",C209="",D209="",F209="",G209="",H209=""))</f>
        <v>0</v>
      </c>
      <c r="AF209" s="92" t="str">
        <f t="shared" ref="AF209:AF272" si="280">IF(AE209,AF$13,"")</f>
        <v/>
      </c>
      <c r="AG209" s="13" t="b">
        <f t="shared" si="231"/>
        <v>0</v>
      </c>
      <c r="AH209" s="92" t="str">
        <f t="shared" ref="AH209:AH272" si="281">IF(AG209,AH$13,"")</f>
        <v/>
      </c>
      <c r="AI209" s="35" t="b">
        <f t="shared" si="232"/>
        <v>0</v>
      </c>
      <c r="AJ209" s="92" t="str">
        <f t="shared" ref="AJ209:AJ272" si="282">IF(AI209,AJ$13,"")</f>
        <v/>
      </c>
      <c r="AK209" s="35" t="b">
        <f t="shared" si="233"/>
        <v>0</v>
      </c>
      <c r="AL209" s="92" t="str">
        <f t="shared" si="234"/>
        <v/>
      </c>
      <c r="AM209" s="35" t="b">
        <f t="shared" si="235"/>
        <v>0</v>
      </c>
      <c r="AN209" s="92" t="str">
        <f t="shared" si="236"/>
        <v/>
      </c>
      <c r="AO209" s="13" t="b">
        <f t="shared" si="237"/>
        <v>0</v>
      </c>
      <c r="AP209" s="92" t="str">
        <f t="shared" si="238"/>
        <v/>
      </c>
      <c r="AQ209" s="14">
        <f t="shared" si="239"/>
        <v>0</v>
      </c>
      <c r="AR209" s="14">
        <f t="shared" si="240"/>
        <v>0</v>
      </c>
      <c r="AS209" s="16">
        <f t="shared" si="226"/>
        <v>0</v>
      </c>
      <c r="AT209" s="16">
        <f t="shared" si="226"/>
        <v>0</v>
      </c>
      <c r="AU209" s="16">
        <f t="shared" si="226"/>
        <v>0</v>
      </c>
      <c r="AV209" s="16">
        <f t="shared" si="226"/>
        <v>0</v>
      </c>
      <c r="AW209" s="16">
        <f t="shared" si="226"/>
        <v>0</v>
      </c>
      <c r="AX209" s="16">
        <f t="shared" si="226"/>
        <v>0</v>
      </c>
      <c r="AY209" s="16">
        <f t="shared" si="226"/>
        <v>0</v>
      </c>
      <c r="AZ209" s="16"/>
      <c r="BA209" s="16"/>
      <c r="BB209" s="93">
        <f t="shared" ref="BB209:BB272" si="283">IF(AS209&gt;0,AS209,0)</f>
        <v>0</v>
      </c>
      <c r="BC209" s="93">
        <f t="shared" ref="BC209:BC272" si="284">IF(SUM(AT209:AW209)&gt;0,SUM(AT209:AW209),0)</f>
        <v>0</v>
      </c>
      <c r="BD209" s="93">
        <f t="shared" ref="BD209:BD272" si="285">IF(SUM(AX209:AY209)&gt;0,SUM(AX209:AY209),0)</f>
        <v>0</v>
      </c>
      <c r="BE209" s="158">
        <f t="shared" ref="BE209:BE272" si="286">IF(OR(C209=0,H209=0,ISTEXT(H209)),0,MIN(H209,$BE$11))</f>
        <v>0</v>
      </c>
      <c r="BF209" s="159">
        <f t="shared" ref="BF209:BF272" si="287">AS209/BF$11*$BE209</f>
        <v>0</v>
      </c>
      <c r="BG209" s="159">
        <f t="shared" si="241"/>
        <v>0</v>
      </c>
      <c r="BH209" s="159">
        <f t="shared" si="242"/>
        <v>0</v>
      </c>
      <c r="BI209" s="159">
        <f t="shared" si="243"/>
        <v>0</v>
      </c>
      <c r="BJ209" s="159">
        <f t="shared" si="244"/>
        <v>0</v>
      </c>
      <c r="BK209" s="159">
        <f t="shared" si="245"/>
        <v>0</v>
      </c>
      <c r="BL209" s="159">
        <f t="shared" si="246"/>
        <v>0</v>
      </c>
      <c r="BM209" s="159">
        <f t="shared" si="227"/>
        <v>0</v>
      </c>
      <c r="BN209" s="159">
        <f t="shared" si="227"/>
        <v>0</v>
      </c>
      <c r="BO209" s="205" t="b">
        <f t="shared" si="247"/>
        <v>0</v>
      </c>
      <c r="BP209" s="214">
        <f t="shared" si="248"/>
        <v>0</v>
      </c>
      <c r="BQ209" s="160">
        <f t="shared" si="249"/>
        <v>0</v>
      </c>
      <c r="BR209" s="160">
        <f t="shared" si="250"/>
        <v>0</v>
      </c>
      <c r="BS209" s="160">
        <f t="shared" si="251"/>
        <v>0</v>
      </c>
      <c r="BT209" s="160">
        <f t="shared" si="252"/>
        <v>0</v>
      </c>
      <c r="BU209" s="160">
        <f t="shared" si="253"/>
        <v>0</v>
      </c>
      <c r="BV209" s="215">
        <f t="shared" si="254"/>
        <v>0</v>
      </c>
      <c r="BW209" s="217">
        <f t="shared" si="255"/>
        <v>0</v>
      </c>
      <c r="BX209" s="206">
        <f t="shared" si="256"/>
        <v>0</v>
      </c>
      <c r="BY209" s="206">
        <f t="shared" si="257"/>
        <v>0</v>
      </c>
      <c r="BZ209" s="206">
        <f t="shared" si="258"/>
        <v>0</v>
      </c>
      <c r="CA209" s="206">
        <f t="shared" si="259"/>
        <v>0</v>
      </c>
      <c r="CB209" s="206">
        <f t="shared" si="260"/>
        <v>0</v>
      </c>
      <c r="CC209" s="218">
        <f t="shared" si="261"/>
        <v>0</v>
      </c>
      <c r="CD209" s="216" t="e">
        <f t="shared" si="262"/>
        <v>#VALUE!</v>
      </c>
      <c r="CE209" s="94" t="e">
        <f t="shared" si="263"/>
        <v>#VALUE!</v>
      </c>
      <c r="CF209" s="94" t="e">
        <f t="shared" si="264"/>
        <v>#VALUE!</v>
      </c>
      <c r="CG209" s="95" t="e">
        <f t="shared" si="265"/>
        <v>#VALUE!</v>
      </c>
      <c r="CH209" s="95" t="e">
        <f t="shared" ref="CH209:CH272" si="288">DATE(CD209,CE209,CF209)</f>
        <v>#VALUE!</v>
      </c>
      <c r="CI209" s="95" t="b">
        <f t="shared" si="218"/>
        <v>0</v>
      </c>
      <c r="CJ209" s="76" t="str">
        <f t="shared" si="266"/>
        <v/>
      </c>
      <c r="CK209" s="94" t="e" cm="1">
        <f t="array" aca="1" ref="CK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CL209" s="94" t="str">
        <f t="shared" si="267"/>
        <v/>
      </c>
      <c r="CM209" s="96" t="b">
        <f t="shared" si="268"/>
        <v>0</v>
      </c>
      <c r="CN209" s="130" t="b">
        <f>IFERROR(MATCH(D209,'Avtal för korttidsarbete'!$G$13:$G$1012,0),TRUE)</f>
        <v>1</v>
      </c>
      <c r="CO209" s="130" t="b">
        <f t="shared" si="269"/>
        <v>0</v>
      </c>
      <c r="CP209" s="131" t="str" cm="1">
        <f t="array" ref="CP209">IF(CN209=TRUE,"x",INDEX('Avtal för korttidsarbete'!$E$13:$E$1012,$CN209))</f>
        <v>x</v>
      </c>
      <c r="CQ209" s="131" t="str" cm="1">
        <f t="array" ref="CQ209">IF(CN209=TRUE,"x",INDEX('Avtal för korttidsarbete'!$F$13:$F$1012,$CN209))</f>
        <v>x</v>
      </c>
      <c r="CR209" s="130" t="b">
        <f t="shared" si="270"/>
        <v>0</v>
      </c>
      <c r="CS209" s="165">
        <f t="shared" ref="CS209:CS272" si="289">IFERROR(MAX(CP209,$CS$12),CP209)</f>
        <v>0</v>
      </c>
      <c r="CT209" s="165">
        <f t="shared" ref="CT209:CT272" si="290">IFERROR(MIN(CQ209,$CT$12),CQ209)</f>
        <v>0</v>
      </c>
      <c r="CU209" s="130" t="b">
        <f t="shared" si="271"/>
        <v>0</v>
      </c>
      <c r="CV209" s="131">
        <f t="shared" si="272"/>
        <v>0</v>
      </c>
      <c r="CW209" s="165">
        <f t="shared" si="273"/>
        <v>0</v>
      </c>
      <c r="CX209" s="186" t="b">
        <f>IFERROR(INDEX('Avtal för korttidsarbete'!R:R,MATCH(D209,'Avtal för korttidsarbete'!$G:$G,0)),TRUE)</f>
        <v>1</v>
      </c>
      <c r="CY209" s="165" t="str">
        <f>IF(CX209,"-",INDEX('Avtal för korttidsarbete'!$D:$D,MATCH(D209,'Avtal för korttidsarbete'!$G:$G,0)))</f>
        <v>-</v>
      </c>
      <c r="CZ209" s="131" t="b">
        <f>IFERROR(G209&gt;INDEX(Uppsägningar!E:E,MATCH(C209,Uppsägningar!C:C,0)),FALSE)</f>
        <v>0</v>
      </c>
    </row>
    <row r="210" spans="1:104" s="30" customFormat="1" x14ac:dyDescent="0.25">
      <c r="A210" s="19">
        <v>195</v>
      </c>
      <c r="B210" s="20"/>
      <c r="C210" s="189"/>
      <c r="D210" s="69"/>
      <c r="E210" s="171">
        <f>IFERROR(INDEX(Admin!$C$7:$C$10,MATCH(CY210,TblNivåValTExt,0)),0)</f>
        <v>0</v>
      </c>
      <c r="F210" s="1"/>
      <c r="G210" s="1"/>
      <c r="H210" s="90"/>
      <c r="I210" s="91"/>
      <c r="J210" s="91"/>
      <c r="K210" s="91"/>
      <c r="L210" s="91"/>
      <c r="M210" s="91"/>
      <c r="N210" s="91"/>
      <c r="O210" s="91"/>
      <c r="P210" s="91"/>
      <c r="Q210" s="91"/>
      <c r="R210" s="91"/>
      <c r="S210" s="91"/>
      <c r="T210" s="91"/>
      <c r="U210" s="91"/>
      <c r="V210" s="91"/>
      <c r="W210" s="225">
        <f t="shared" si="228"/>
        <v>0</v>
      </c>
      <c r="X210" s="134" t="str">
        <f t="shared" si="274"/>
        <v/>
      </c>
      <c r="Y210" s="92" t="b">
        <f t="shared" si="229"/>
        <v>0</v>
      </c>
      <c r="Z210" s="92" t="str">
        <f t="shared" si="275"/>
        <v/>
      </c>
      <c r="AA210" s="92" t="b">
        <f t="shared" si="276"/>
        <v>0</v>
      </c>
      <c r="AB210" s="92" t="str">
        <f t="shared" si="277"/>
        <v/>
      </c>
      <c r="AC210" s="13" t="b">
        <f t="shared" si="230"/>
        <v>0</v>
      </c>
      <c r="AD210" s="92" t="str">
        <f t="shared" si="278"/>
        <v/>
      </c>
      <c r="AE210" s="13" t="b">
        <f t="shared" si="279"/>
        <v>0</v>
      </c>
      <c r="AF210" s="92" t="str">
        <f t="shared" si="280"/>
        <v/>
      </c>
      <c r="AG210" s="13" t="b">
        <f t="shared" si="231"/>
        <v>0</v>
      </c>
      <c r="AH210" s="92" t="str">
        <f t="shared" si="281"/>
        <v/>
      </c>
      <c r="AI210" s="35" t="b">
        <f t="shared" si="232"/>
        <v>0</v>
      </c>
      <c r="AJ210" s="92" t="str">
        <f t="shared" si="282"/>
        <v/>
      </c>
      <c r="AK210" s="35" t="b">
        <f t="shared" si="233"/>
        <v>0</v>
      </c>
      <c r="AL210" s="92" t="str">
        <f t="shared" si="234"/>
        <v/>
      </c>
      <c r="AM210" s="35" t="b">
        <f t="shared" si="235"/>
        <v>0</v>
      </c>
      <c r="AN210" s="92" t="str">
        <f t="shared" si="236"/>
        <v/>
      </c>
      <c r="AO210" s="13" t="b">
        <f t="shared" si="237"/>
        <v>0</v>
      </c>
      <c r="AP210" s="92" t="str">
        <f t="shared" si="238"/>
        <v/>
      </c>
      <c r="AQ210" s="14">
        <f t="shared" si="239"/>
        <v>0</v>
      </c>
      <c r="AR210" s="14">
        <f t="shared" si="240"/>
        <v>0</v>
      </c>
      <c r="AS210" s="16">
        <f t="shared" si="226"/>
        <v>0</v>
      </c>
      <c r="AT210" s="16">
        <f t="shared" si="226"/>
        <v>0</v>
      </c>
      <c r="AU210" s="16">
        <f t="shared" si="226"/>
        <v>0</v>
      </c>
      <c r="AV210" s="16">
        <f t="shared" si="226"/>
        <v>0</v>
      </c>
      <c r="AW210" s="16">
        <f t="shared" si="226"/>
        <v>0</v>
      </c>
      <c r="AX210" s="16">
        <f t="shared" si="226"/>
        <v>0</v>
      </c>
      <c r="AY210" s="16">
        <f t="shared" si="226"/>
        <v>0</v>
      </c>
      <c r="AZ210" s="16"/>
      <c r="BA210" s="16"/>
      <c r="BB210" s="93">
        <f t="shared" si="283"/>
        <v>0</v>
      </c>
      <c r="BC210" s="93">
        <f t="shared" si="284"/>
        <v>0</v>
      </c>
      <c r="BD210" s="93">
        <f t="shared" si="285"/>
        <v>0</v>
      </c>
      <c r="BE210" s="158">
        <f t="shared" si="286"/>
        <v>0</v>
      </c>
      <c r="BF210" s="159">
        <f t="shared" si="287"/>
        <v>0</v>
      </c>
      <c r="BG210" s="159">
        <f t="shared" si="241"/>
        <v>0</v>
      </c>
      <c r="BH210" s="159">
        <f t="shared" si="242"/>
        <v>0</v>
      </c>
      <c r="BI210" s="159">
        <f t="shared" si="243"/>
        <v>0</v>
      </c>
      <c r="BJ210" s="159">
        <f t="shared" si="244"/>
        <v>0</v>
      </c>
      <c r="BK210" s="159">
        <f t="shared" si="245"/>
        <v>0</v>
      </c>
      <c r="BL210" s="159">
        <f t="shared" si="246"/>
        <v>0</v>
      </c>
      <c r="BM210" s="159">
        <f t="shared" si="227"/>
        <v>0</v>
      </c>
      <c r="BN210" s="159">
        <f t="shared" si="227"/>
        <v>0</v>
      </c>
      <c r="BO210" s="205" t="b">
        <f t="shared" si="247"/>
        <v>0</v>
      </c>
      <c r="BP210" s="214">
        <f t="shared" si="248"/>
        <v>0</v>
      </c>
      <c r="BQ210" s="160">
        <f t="shared" si="249"/>
        <v>0</v>
      </c>
      <c r="BR210" s="160">
        <f t="shared" si="250"/>
        <v>0</v>
      </c>
      <c r="BS210" s="160">
        <f t="shared" si="251"/>
        <v>0</v>
      </c>
      <c r="BT210" s="160">
        <f t="shared" si="252"/>
        <v>0</v>
      </c>
      <c r="BU210" s="160">
        <f t="shared" si="253"/>
        <v>0</v>
      </c>
      <c r="BV210" s="215">
        <f t="shared" si="254"/>
        <v>0</v>
      </c>
      <c r="BW210" s="217">
        <f t="shared" si="255"/>
        <v>0</v>
      </c>
      <c r="BX210" s="206">
        <f t="shared" si="256"/>
        <v>0</v>
      </c>
      <c r="BY210" s="206">
        <f t="shared" si="257"/>
        <v>0</v>
      </c>
      <c r="BZ210" s="206">
        <f t="shared" si="258"/>
        <v>0</v>
      </c>
      <c r="CA210" s="206">
        <f t="shared" si="259"/>
        <v>0</v>
      </c>
      <c r="CB210" s="206">
        <f t="shared" si="260"/>
        <v>0</v>
      </c>
      <c r="CC210" s="218">
        <f t="shared" si="261"/>
        <v>0</v>
      </c>
      <c r="CD210" s="216" t="e">
        <f t="shared" si="262"/>
        <v>#VALUE!</v>
      </c>
      <c r="CE210" s="94" t="e">
        <f t="shared" si="263"/>
        <v>#VALUE!</v>
      </c>
      <c r="CF210" s="94" t="e">
        <f t="shared" si="264"/>
        <v>#VALUE!</v>
      </c>
      <c r="CG210" s="95" t="e">
        <f t="shared" si="265"/>
        <v>#VALUE!</v>
      </c>
      <c r="CH210" s="95" t="e">
        <f t="shared" si="288"/>
        <v>#VALUE!</v>
      </c>
      <c r="CI210" s="95" t="b">
        <f t="shared" ref="CI210:CI273" si="291">NOT(ISERR(AND(CE210&lt;13,VALUE(CF210)&lt;31,CG210=CH210)))</f>
        <v>0</v>
      </c>
      <c r="CJ210" s="76" t="str">
        <f t="shared" si="266"/>
        <v/>
      </c>
      <c r="CK210" s="94" t="e" cm="1">
        <f t="array" aca="1" ref="CK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CL210" s="94" t="str">
        <f t="shared" si="267"/>
        <v/>
      </c>
      <c r="CM210" s="96" t="b">
        <f t="shared" si="268"/>
        <v>0</v>
      </c>
      <c r="CN210" s="130" t="b">
        <f>IFERROR(MATCH(D210,'Avtal för korttidsarbete'!$G$13:$G$1012,0),TRUE)</f>
        <v>1</v>
      </c>
      <c r="CO210" s="130" t="b">
        <f t="shared" si="269"/>
        <v>0</v>
      </c>
      <c r="CP210" s="131" t="str" cm="1">
        <f t="array" ref="CP210">IF(CN210=TRUE,"x",INDEX('Avtal för korttidsarbete'!$E$13:$E$1012,$CN210))</f>
        <v>x</v>
      </c>
      <c r="CQ210" s="131" t="str" cm="1">
        <f t="array" ref="CQ210">IF(CN210=TRUE,"x",INDEX('Avtal för korttidsarbete'!$F$13:$F$1012,$CN210))</f>
        <v>x</v>
      </c>
      <c r="CR210" s="130" t="b">
        <f t="shared" si="270"/>
        <v>0</v>
      </c>
      <c r="CS210" s="165">
        <f t="shared" si="289"/>
        <v>0</v>
      </c>
      <c r="CT210" s="165">
        <f t="shared" si="290"/>
        <v>0</v>
      </c>
      <c r="CU210" s="130" t="b">
        <f t="shared" si="271"/>
        <v>0</v>
      </c>
      <c r="CV210" s="131">
        <f t="shared" si="272"/>
        <v>0</v>
      </c>
      <c r="CW210" s="165">
        <f t="shared" si="273"/>
        <v>0</v>
      </c>
      <c r="CX210" s="186" t="b">
        <f>IFERROR(INDEX('Avtal för korttidsarbete'!R:R,MATCH(D210,'Avtal för korttidsarbete'!$G:$G,0)),TRUE)</f>
        <v>1</v>
      </c>
      <c r="CY210" s="165" t="str">
        <f>IF(CX210,"-",INDEX('Avtal för korttidsarbete'!$D:$D,MATCH(D210,'Avtal för korttidsarbete'!$G:$G,0)))</f>
        <v>-</v>
      </c>
      <c r="CZ210" s="131" t="b">
        <f>IFERROR(G210&gt;INDEX(Uppsägningar!E:E,MATCH(C210,Uppsägningar!C:C,0)),FALSE)</f>
        <v>0</v>
      </c>
    </row>
    <row r="211" spans="1:104" s="30" customFormat="1" x14ac:dyDescent="0.25">
      <c r="A211" s="19">
        <v>196</v>
      </c>
      <c r="B211" s="20"/>
      <c r="C211" s="189"/>
      <c r="D211" s="69"/>
      <c r="E211" s="171">
        <f>IFERROR(INDEX(Admin!$C$7:$C$10,MATCH(CY211,TblNivåValTExt,0)),0)</f>
        <v>0</v>
      </c>
      <c r="F211" s="1"/>
      <c r="G211" s="1"/>
      <c r="H211" s="90"/>
      <c r="I211" s="91"/>
      <c r="J211" s="91"/>
      <c r="K211" s="91"/>
      <c r="L211" s="91"/>
      <c r="M211" s="91"/>
      <c r="N211" s="91"/>
      <c r="O211" s="91"/>
      <c r="P211" s="91"/>
      <c r="Q211" s="91"/>
      <c r="R211" s="91"/>
      <c r="S211" s="91"/>
      <c r="T211" s="91"/>
      <c r="U211" s="91"/>
      <c r="V211" s="91"/>
      <c r="W211" s="225">
        <f t="shared" si="228"/>
        <v>0</v>
      </c>
      <c r="X211" s="134" t="str">
        <f t="shared" si="274"/>
        <v/>
      </c>
      <c r="Y211" s="92" t="b">
        <f t="shared" si="229"/>
        <v>0</v>
      </c>
      <c r="Z211" s="92" t="str">
        <f t="shared" si="275"/>
        <v/>
      </c>
      <c r="AA211" s="92" t="b">
        <f t="shared" si="276"/>
        <v>0</v>
      </c>
      <c r="AB211" s="92" t="str">
        <f t="shared" si="277"/>
        <v/>
      </c>
      <c r="AC211" s="13" t="b">
        <f t="shared" si="230"/>
        <v>0</v>
      </c>
      <c r="AD211" s="92" t="str">
        <f t="shared" si="278"/>
        <v/>
      </c>
      <c r="AE211" s="13" t="b">
        <f t="shared" si="279"/>
        <v>0</v>
      </c>
      <c r="AF211" s="92" t="str">
        <f t="shared" si="280"/>
        <v/>
      </c>
      <c r="AG211" s="13" t="b">
        <f t="shared" si="231"/>
        <v>0</v>
      </c>
      <c r="AH211" s="92" t="str">
        <f t="shared" si="281"/>
        <v/>
      </c>
      <c r="AI211" s="35" t="b">
        <f t="shared" si="232"/>
        <v>0</v>
      </c>
      <c r="AJ211" s="92" t="str">
        <f t="shared" si="282"/>
        <v/>
      </c>
      <c r="AK211" s="35" t="b">
        <f t="shared" si="233"/>
        <v>0</v>
      </c>
      <c r="AL211" s="92" t="str">
        <f t="shared" si="234"/>
        <v/>
      </c>
      <c r="AM211" s="35" t="b">
        <f t="shared" si="235"/>
        <v>0</v>
      </c>
      <c r="AN211" s="92" t="str">
        <f t="shared" si="236"/>
        <v/>
      </c>
      <c r="AO211" s="13" t="b">
        <f t="shared" si="237"/>
        <v>0</v>
      </c>
      <c r="AP211" s="92" t="str">
        <f t="shared" si="238"/>
        <v/>
      </c>
      <c r="AQ211" s="14">
        <f t="shared" si="239"/>
        <v>0</v>
      </c>
      <c r="AR211" s="14">
        <f t="shared" si="240"/>
        <v>0</v>
      </c>
      <c r="AS211" s="16">
        <f t="shared" si="226"/>
        <v>0</v>
      </c>
      <c r="AT211" s="16">
        <f t="shared" si="226"/>
        <v>0</v>
      </c>
      <c r="AU211" s="16">
        <f t="shared" si="226"/>
        <v>0</v>
      </c>
      <c r="AV211" s="16">
        <f t="shared" si="226"/>
        <v>0</v>
      </c>
      <c r="AW211" s="16">
        <f t="shared" si="226"/>
        <v>0</v>
      </c>
      <c r="AX211" s="16">
        <f t="shared" si="226"/>
        <v>0</v>
      </c>
      <c r="AY211" s="16">
        <f t="shared" si="226"/>
        <v>0</v>
      </c>
      <c r="AZ211" s="16"/>
      <c r="BA211" s="16"/>
      <c r="BB211" s="93">
        <f t="shared" si="283"/>
        <v>0</v>
      </c>
      <c r="BC211" s="93">
        <f t="shared" si="284"/>
        <v>0</v>
      </c>
      <c r="BD211" s="93">
        <f t="shared" si="285"/>
        <v>0</v>
      </c>
      <c r="BE211" s="158">
        <f t="shared" si="286"/>
        <v>0</v>
      </c>
      <c r="BF211" s="159">
        <f t="shared" si="287"/>
        <v>0</v>
      </c>
      <c r="BG211" s="159">
        <f t="shared" si="241"/>
        <v>0</v>
      </c>
      <c r="BH211" s="159">
        <f t="shared" si="242"/>
        <v>0</v>
      </c>
      <c r="BI211" s="159">
        <f t="shared" si="243"/>
        <v>0</v>
      </c>
      <c r="BJ211" s="159">
        <f t="shared" si="244"/>
        <v>0</v>
      </c>
      <c r="BK211" s="159">
        <f t="shared" si="245"/>
        <v>0</v>
      </c>
      <c r="BL211" s="159">
        <f t="shared" si="246"/>
        <v>0</v>
      </c>
      <c r="BM211" s="159">
        <f t="shared" si="227"/>
        <v>0</v>
      </c>
      <c r="BN211" s="159">
        <f t="shared" si="227"/>
        <v>0</v>
      </c>
      <c r="BO211" s="205" t="b">
        <f t="shared" si="247"/>
        <v>0</v>
      </c>
      <c r="BP211" s="214">
        <f t="shared" si="248"/>
        <v>0</v>
      </c>
      <c r="BQ211" s="160">
        <f t="shared" si="249"/>
        <v>0</v>
      </c>
      <c r="BR211" s="160">
        <f t="shared" si="250"/>
        <v>0</v>
      </c>
      <c r="BS211" s="160">
        <f t="shared" si="251"/>
        <v>0</v>
      </c>
      <c r="BT211" s="160">
        <f t="shared" si="252"/>
        <v>0</v>
      </c>
      <c r="BU211" s="160">
        <f t="shared" si="253"/>
        <v>0</v>
      </c>
      <c r="BV211" s="215">
        <f t="shared" si="254"/>
        <v>0</v>
      </c>
      <c r="BW211" s="217">
        <f t="shared" si="255"/>
        <v>0</v>
      </c>
      <c r="BX211" s="206">
        <f t="shared" si="256"/>
        <v>0</v>
      </c>
      <c r="BY211" s="206">
        <f t="shared" si="257"/>
        <v>0</v>
      </c>
      <c r="BZ211" s="206">
        <f t="shared" si="258"/>
        <v>0</v>
      </c>
      <c r="CA211" s="206">
        <f t="shared" si="259"/>
        <v>0</v>
      </c>
      <c r="CB211" s="206">
        <f t="shared" si="260"/>
        <v>0</v>
      </c>
      <c r="CC211" s="218">
        <f t="shared" si="261"/>
        <v>0</v>
      </c>
      <c r="CD211" s="216" t="e">
        <f t="shared" si="262"/>
        <v>#VALUE!</v>
      </c>
      <c r="CE211" s="94" t="e">
        <f t="shared" si="263"/>
        <v>#VALUE!</v>
      </c>
      <c r="CF211" s="94" t="e">
        <f t="shared" si="264"/>
        <v>#VALUE!</v>
      </c>
      <c r="CG211" s="95" t="e">
        <f t="shared" si="265"/>
        <v>#VALUE!</v>
      </c>
      <c r="CH211" s="95" t="e">
        <f t="shared" si="288"/>
        <v>#VALUE!</v>
      </c>
      <c r="CI211" s="95" t="b">
        <f t="shared" si="291"/>
        <v>0</v>
      </c>
      <c r="CJ211" s="76" t="str">
        <f t="shared" si="266"/>
        <v/>
      </c>
      <c r="CK211" s="94" t="e" cm="1">
        <f t="array" aca="1" ref="CK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CL211" s="94" t="str">
        <f t="shared" si="267"/>
        <v/>
      </c>
      <c r="CM211" s="96" t="b">
        <f t="shared" si="268"/>
        <v>0</v>
      </c>
      <c r="CN211" s="130" t="b">
        <f>IFERROR(MATCH(D211,'Avtal för korttidsarbete'!$G$13:$G$1012,0),TRUE)</f>
        <v>1</v>
      </c>
      <c r="CO211" s="130" t="b">
        <f t="shared" si="269"/>
        <v>0</v>
      </c>
      <c r="CP211" s="131" t="str" cm="1">
        <f t="array" ref="CP211">IF(CN211=TRUE,"x",INDEX('Avtal för korttidsarbete'!$E$13:$E$1012,$CN211))</f>
        <v>x</v>
      </c>
      <c r="CQ211" s="131" t="str" cm="1">
        <f t="array" ref="CQ211">IF(CN211=TRUE,"x",INDEX('Avtal för korttidsarbete'!$F$13:$F$1012,$CN211))</f>
        <v>x</v>
      </c>
      <c r="CR211" s="130" t="b">
        <f t="shared" si="270"/>
        <v>0</v>
      </c>
      <c r="CS211" s="165">
        <f t="shared" si="289"/>
        <v>0</v>
      </c>
      <c r="CT211" s="165">
        <f t="shared" si="290"/>
        <v>0</v>
      </c>
      <c r="CU211" s="130" t="b">
        <f t="shared" si="271"/>
        <v>0</v>
      </c>
      <c r="CV211" s="131">
        <f t="shared" si="272"/>
        <v>0</v>
      </c>
      <c r="CW211" s="165">
        <f t="shared" si="273"/>
        <v>0</v>
      </c>
      <c r="CX211" s="186" t="b">
        <f>IFERROR(INDEX('Avtal för korttidsarbete'!R:R,MATCH(D211,'Avtal för korttidsarbete'!$G:$G,0)),TRUE)</f>
        <v>1</v>
      </c>
      <c r="CY211" s="165" t="str">
        <f>IF(CX211,"-",INDEX('Avtal för korttidsarbete'!$D:$D,MATCH(D211,'Avtal för korttidsarbete'!$G:$G,0)))</f>
        <v>-</v>
      </c>
      <c r="CZ211" s="131" t="b">
        <f>IFERROR(G211&gt;INDEX(Uppsägningar!E:E,MATCH(C211,Uppsägningar!C:C,0)),FALSE)</f>
        <v>0</v>
      </c>
    </row>
    <row r="212" spans="1:104" s="30" customFormat="1" x14ac:dyDescent="0.25">
      <c r="A212" s="19">
        <v>197</v>
      </c>
      <c r="B212" s="20"/>
      <c r="C212" s="189"/>
      <c r="D212" s="69"/>
      <c r="E212" s="171">
        <f>IFERROR(INDEX(Admin!$C$7:$C$10,MATCH(CY212,TblNivåValTExt,0)),0)</f>
        <v>0</v>
      </c>
      <c r="F212" s="1"/>
      <c r="G212" s="1"/>
      <c r="H212" s="90"/>
      <c r="I212" s="91"/>
      <c r="J212" s="91"/>
      <c r="K212" s="91"/>
      <c r="L212" s="91"/>
      <c r="M212" s="91"/>
      <c r="N212" s="91"/>
      <c r="O212" s="91"/>
      <c r="P212" s="91"/>
      <c r="Q212" s="91"/>
      <c r="R212" s="91"/>
      <c r="S212" s="91"/>
      <c r="T212" s="91"/>
      <c r="U212" s="91"/>
      <c r="V212" s="91"/>
      <c r="W212" s="225">
        <f t="shared" si="228"/>
        <v>0</v>
      </c>
      <c r="X212" s="134" t="str">
        <f t="shared" si="274"/>
        <v/>
      </c>
      <c r="Y212" s="92" t="b">
        <f t="shared" si="229"/>
        <v>0</v>
      </c>
      <c r="Z212" s="92" t="str">
        <f t="shared" si="275"/>
        <v/>
      </c>
      <c r="AA212" s="92" t="b">
        <f t="shared" si="276"/>
        <v>0</v>
      </c>
      <c r="AB212" s="92" t="str">
        <f t="shared" si="277"/>
        <v/>
      </c>
      <c r="AC212" s="13" t="b">
        <f t="shared" si="230"/>
        <v>0</v>
      </c>
      <c r="AD212" s="92" t="str">
        <f t="shared" si="278"/>
        <v/>
      </c>
      <c r="AE212" s="13" t="b">
        <f t="shared" si="279"/>
        <v>0</v>
      </c>
      <c r="AF212" s="92" t="str">
        <f t="shared" si="280"/>
        <v/>
      </c>
      <c r="AG212" s="13" t="b">
        <f t="shared" si="231"/>
        <v>0</v>
      </c>
      <c r="AH212" s="92" t="str">
        <f t="shared" si="281"/>
        <v/>
      </c>
      <c r="AI212" s="35" t="b">
        <f t="shared" si="232"/>
        <v>0</v>
      </c>
      <c r="AJ212" s="92" t="str">
        <f t="shared" si="282"/>
        <v/>
      </c>
      <c r="AK212" s="35" t="b">
        <f t="shared" si="233"/>
        <v>0</v>
      </c>
      <c r="AL212" s="92" t="str">
        <f t="shared" si="234"/>
        <v/>
      </c>
      <c r="AM212" s="35" t="b">
        <f t="shared" si="235"/>
        <v>0</v>
      </c>
      <c r="AN212" s="92" t="str">
        <f t="shared" si="236"/>
        <v/>
      </c>
      <c r="AO212" s="13" t="b">
        <f t="shared" si="237"/>
        <v>0</v>
      </c>
      <c r="AP212" s="92" t="str">
        <f t="shared" si="238"/>
        <v/>
      </c>
      <c r="AQ212" s="14">
        <f t="shared" si="239"/>
        <v>0</v>
      </c>
      <c r="AR212" s="14">
        <f t="shared" si="240"/>
        <v>0</v>
      </c>
      <c r="AS212" s="16">
        <f t="shared" si="226"/>
        <v>0</v>
      </c>
      <c r="AT212" s="16">
        <f t="shared" si="226"/>
        <v>0</v>
      </c>
      <c r="AU212" s="16">
        <f t="shared" si="226"/>
        <v>0</v>
      </c>
      <c r="AV212" s="16">
        <f t="shared" si="226"/>
        <v>0</v>
      </c>
      <c r="AW212" s="16">
        <f t="shared" si="226"/>
        <v>0</v>
      </c>
      <c r="AX212" s="16">
        <f t="shared" si="226"/>
        <v>0</v>
      </c>
      <c r="AY212" s="16">
        <f t="shared" si="226"/>
        <v>0</v>
      </c>
      <c r="AZ212" s="16"/>
      <c r="BA212" s="16"/>
      <c r="BB212" s="93">
        <f t="shared" si="283"/>
        <v>0</v>
      </c>
      <c r="BC212" s="93">
        <f t="shared" si="284"/>
        <v>0</v>
      </c>
      <c r="BD212" s="93">
        <f t="shared" si="285"/>
        <v>0</v>
      </c>
      <c r="BE212" s="158">
        <f t="shared" si="286"/>
        <v>0</v>
      </c>
      <c r="BF212" s="159">
        <f t="shared" si="287"/>
        <v>0</v>
      </c>
      <c r="BG212" s="159">
        <f t="shared" si="241"/>
        <v>0</v>
      </c>
      <c r="BH212" s="159">
        <f t="shared" si="242"/>
        <v>0</v>
      </c>
      <c r="BI212" s="159">
        <f t="shared" si="243"/>
        <v>0</v>
      </c>
      <c r="BJ212" s="159">
        <f t="shared" si="244"/>
        <v>0</v>
      </c>
      <c r="BK212" s="159">
        <f t="shared" si="245"/>
        <v>0</v>
      </c>
      <c r="BL212" s="159">
        <f t="shared" si="246"/>
        <v>0</v>
      </c>
      <c r="BM212" s="159">
        <f t="shared" si="227"/>
        <v>0</v>
      </c>
      <c r="BN212" s="159">
        <f t="shared" si="227"/>
        <v>0</v>
      </c>
      <c r="BO212" s="205" t="b">
        <f t="shared" si="247"/>
        <v>0</v>
      </c>
      <c r="BP212" s="214">
        <f t="shared" si="248"/>
        <v>0</v>
      </c>
      <c r="BQ212" s="160">
        <f t="shared" si="249"/>
        <v>0</v>
      </c>
      <c r="BR212" s="160">
        <f t="shared" si="250"/>
        <v>0</v>
      </c>
      <c r="BS212" s="160">
        <f t="shared" si="251"/>
        <v>0</v>
      </c>
      <c r="BT212" s="160">
        <f t="shared" si="252"/>
        <v>0</v>
      </c>
      <c r="BU212" s="160">
        <f t="shared" si="253"/>
        <v>0</v>
      </c>
      <c r="BV212" s="215">
        <f t="shared" si="254"/>
        <v>0</v>
      </c>
      <c r="BW212" s="217">
        <f t="shared" si="255"/>
        <v>0</v>
      </c>
      <c r="BX212" s="206">
        <f t="shared" si="256"/>
        <v>0</v>
      </c>
      <c r="BY212" s="206">
        <f t="shared" si="257"/>
        <v>0</v>
      </c>
      <c r="BZ212" s="206">
        <f t="shared" si="258"/>
        <v>0</v>
      </c>
      <c r="CA212" s="206">
        <f t="shared" si="259"/>
        <v>0</v>
      </c>
      <c r="CB212" s="206">
        <f t="shared" si="260"/>
        <v>0</v>
      </c>
      <c r="CC212" s="218">
        <f t="shared" si="261"/>
        <v>0</v>
      </c>
      <c r="CD212" s="216" t="e">
        <f t="shared" si="262"/>
        <v>#VALUE!</v>
      </c>
      <c r="CE212" s="94" t="e">
        <f t="shared" si="263"/>
        <v>#VALUE!</v>
      </c>
      <c r="CF212" s="94" t="e">
        <f t="shared" si="264"/>
        <v>#VALUE!</v>
      </c>
      <c r="CG212" s="95" t="e">
        <f t="shared" si="265"/>
        <v>#VALUE!</v>
      </c>
      <c r="CH212" s="95" t="e">
        <f t="shared" si="288"/>
        <v>#VALUE!</v>
      </c>
      <c r="CI212" s="95" t="b">
        <f t="shared" si="291"/>
        <v>0</v>
      </c>
      <c r="CJ212" s="76" t="str">
        <f t="shared" si="266"/>
        <v/>
      </c>
      <c r="CK212" s="94" t="e" cm="1">
        <f t="array" aca="1" ref="CK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CL212" s="94" t="str">
        <f t="shared" si="267"/>
        <v/>
      </c>
      <c r="CM212" s="96" t="b">
        <f t="shared" si="268"/>
        <v>0</v>
      </c>
      <c r="CN212" s="130" t="b">
        <f>IFERROR(MATCH(D212,'Avtal för korttidsarbete'!$G$13:$G$1012,0),TRUE)</f>
        <v>1</v>
      </c>
      <c r="CO212" s="130" t="b">
        <f t="shared" si="269"/>
        <v>0</v>
      </c>
      <c r="CP212" s="131" t="str" cm="1">
        <f t="array" ref="CP212">IF(CN212=TRUE,"x",INDEX('Avtal för korttidsarbete'!$E$13:$E$1012,$CN212))</f>
        <v>x</v>
      </c>
      <c r="CQ212" s="131" t="str" cm="1">
        <f t="array" ref="CQ212">IF(CN212=TRUE,"x",INDEX('Avtal för korttidsarbete'!$F$13:$F$1012,$CN212))</f>
        <v>x</v>
      </c>
      <c r="CR212" s="130" t="b">
        <f t="shared" si="270"/>
        <v>0</v>
      </c>
      <c r="CS212" s="165">
        <f t="shared" si="289"/>
        <v>0</v>
      </c>
      <c r="CT212" s="165">
        <f t="shared" si="290"/>
        <v>0</v>
      </c>
      <c r="CU212" s="130" t="b">
        <f t="shared" si="271"/>
        <v>0</v>
      </c>
      <c r="CV212" s="131">
        <f t="shared" si="272"/>
        <v>0</v>
      </c>
      <c r="CW212" s="165">
        <f t="shared" si="273"/>
        <v>0</v>
      </c>
      <c r="CX212" s="186" t="b">
        <f>IFERROR(INDEX('Avtal för korttidsarbete'!R:R,MATCH(D212,'Avtal för korttidsarbete'!$G:$G,0)),TRUE)</f>
        <v>1</v>
      </c>
      <c r="CY212" s="165" t="str">
        <f>IF(CX212,"-",INDEX('Avtal för korttidsarbete'!$D:$D,MATCH(D212,'Avtal för korttidsarbete'!$G:$G,0)))</f>
        <v>-</v>
      </c>
      <c r="CZ212" s="131" t="b">
        <f>IFERROR(G212&gt;INDEX(Uppsägningar!E:E,MATCH(C212,Uppsägningar!C:C,0)),FALSE)</f>
        <v>0</v>
      </c>
    </row>
    <row r="213" spans="1:104" s="30" customFormat="1" x14ac:dyDescent="0.25">
      <c r="A213" s="19">
        <v>198</v>
      </c>
      <c r="B213" s="20"/>
      <c r="C213" s="189"/>
      <c r="D213" s="69"/>
      <c r="E213" s="171">
        <f>IFERROR(INDEX(Admin!$C$7:$C$10,MATCH(CY213,TblNivåValTExt,0)),0)</f>
        <v>0</v>
      </c>
      <c r="F213" s="1"/>
      <c r="G213" s="1"/>
      <c r="H213" s="90"/>
      <c r="I213" s="91"/>
      <c r="J213" s="91"/>
      <c r="K213" s="91"/>
      <c r="L213" s="91"/>
      <c r="M213" s="91"/>
      <c r="N213" s="91"/>
      <c r="O213" s="91"/>
      <c r="P213" s="91"/>
      <c r="Q213" s="91"/>
      <c r="R213" s="91"/>
      <c r="S213" s="91"/>
      <c r="T213" s="91"/>
      <c r="U213" s="91"/>
      <c r="V213" s="91"/>
      <c r="W213" s="225">
        <f t="shared" si="228"/>
        <v>0</v>
      </c>
      <c r="X213" s="134" t="str">
        <f t="shared" si="274"/>
        <v/>
      </c>
      <c r="Y213" s="92" t="b">
        <f t="shared" si="229"/>
        <v>0</v>
      </c>
      <c r="Z213" s="92" t="str">
        <f t="shared" si="275"/>
        <v/>
      </c>
      <c r="AA213" s="92" t="b">
        <f t="shared" si="276"/>
        <v>0</v>
      </c>
      <c r="AB213" s="92" t="str">
        <f t="shared" si="277"/>
        <v/>
      </c>
      <c r="AC213" s="13" t="b">
        <f t="shared" si="230"/>
        <v>0</v>
      </c>
      <c r="AD213" s="92" t="str">
        <f t="shared" si="278"/>
        <v/>
      </c>
      <c r="AE213" s="13" t="b">
        <f t="shared" si="279"/>
        <v>0</v>
      </c>
      <c r="AF213" s="92" t="str">
        <f t="shared" si="280"/>
        <v/>
      </c>
      <c r="AG213" s="13" t="b">
        <f t="shared" si="231"/>
        <v>0</v>
      </c>
      <c r="AH213" s="92" t="str">
        <f t="shared" si="281"/>
        <v/>
      </c>
      <c r="AI213" s="35" t="b">
        <f t="shared" si="232"/>
        <v>0</v>
      </c>
      <c r="AJ213" s="92" t="str">
        <f t="shared" si="282"/>
        <v/>
      </c>
      <c r="AK213" s="35" t="b">
        <f t="shared" si="233"/>
        <v>0</v>
      </c>
      <c r="AL213" s="92" t="str">
        <f t="shared" si="234"/>
        <v/>
      </c>
      <c r="AM213" s="35" t="b">
        <f t="shared" si="235"/>
        <v>0</v>
      </c>
      <c r="AN213" s="92" t="str">
        <f t="shared" si="236"/>
        <v/>
      </c>
      <c r="AO213" s="13" t="b">
        <f t="shared" si="237"/>
        <v>0</v>
      </c>
      <c r="AP213" s="92" t="str">
        <f t="shared" si="238"/>
        <v/>
      </c>
      <c r="AQ213" s="14">
        <f t="shared" si="239"/>
        <v>0</v>
      </c>
      <c r="AR213" s="14">
        <f t="shared" si="240"/>
        <v>0</v>
      </c>
      <c r="AS213" s="16">
        <f t="shared" si="226"/>
        <v>0</v>
      </c>
      <c r="AT213" s="16">
        <f t="shared" si="226"/>
        <v>0</v>
      </c>
      <c r="AU213" s="16">
        <f t="shared" si="226"/>
        <v>0</v>
      </c>
      <c r="AV213" s="16">
        <f t="shared" si="226"/>
        <v>0</v>
      </c>
      <c r="AW213" s="16">
        <f t="shared" si="226"/>
        <v>0</v>
      </c>
      <c r="AX213" s="16">
        <f t="shared" si="226"/>
        <v>0</v>
      </c>
      <c r="AY213" s="16">
        <f t="shared" si="226"/>
        <v>0</v>
      </c>
      <c r="AZ213" s="16"/>
      <c r="BA213" s="16"/>
      <c r="BB213" s="93">
        <f t="shared" si="283"/>
        <v>0</v>
      </c>
      <c r="BC213" s="93">
        <f t="shared" si="284"/>
        <v>0</v>
      </c>
      <c r="BD213" s="93">
        <f t="shared" si="285"/>
        <v>0</v>
      </c>
      <c r="BE213" s="158">
        <f t="shared" si="286"/>
        <v>0</v>
      </c>
      <c r="BF213" s="159">
        <f t="shared" si="287"/>
        <v>0</v>
      </c>
      <c r="BG213" s="159">
        <f t="shared" si="241"/>
        <v>0</v>
      </c>
      <c r="BH213" s="159">
        <f t="shared" si="242"/>
        <v>0</v>
      </c>
      <c r="BI213" s="159">
        <f t="shared" si="243"/>
        <v>0</v>
      </c>
      <c r="BJ213" s="159">
        <f t="shared" si="244"/>
        <v>0</v>
      </c>
      <c r="BK213" s="159">
        <f t="shared" si="245"/>
        <v>0</v>
      </c>
      <c r="BL213" s="159">
        <f t="shared" si="246"/>
        <v>0</v>
      </c>
      <c r="BM213" s="159">
        <f t="shared" si="227"/>
        <v>0</v>
      </c>
      <c r="BN213" s="159">
        <f t="shared" si="227"/>
        <v>0</v>
      </c>
      <c r="BO213" s="205" t="b">
        <f t="shared" si="247"/>
        <v>0</v>
      </c>
      <c r="BP213" s="214">
        <f t="shared" si="248"/>
        <v>0</v>
      </c>
      <c r="BQ213" s="160">
        <f t="shared" si="249"/>
        <v>0</v>
      </c>
      <c r="BR213" s="160">
        <f t="shared" si="250"/>
        <v>0</v>
      </c>
      <c r="BS213" s="160">
        <f t="shared" si="251"/>
        <v>0</v>
      </c>
      <c r="BT213" s="160">
        <f t="shared" si="252"/>
        <v>0</v>
      </c>
      <c r="BU213" s="160">
        <f t="shared" si="253"/>
        <v>0</v>
      </c>
      <c r="BV213" s="215">
        <f t="shared" si="254"/>
        <v>0</v>
      </c>
      <c r="BW213" s="217">
        <f t="shared" si="255"/>
        <v>0</v>
      </c>
      <c r="BX213" s="206">
        <f t="shared" si="256"/>
        <v>0</v>
      </c>
      <c r="BY213" s="206">
        <f t="shared" si="257"/>
        <v>0</v>
      </c>
      <c r="BZ213" s="206">
        <f t="shared" si="258"/>
        <v>0</v>
      </c>
      <c r="CA213" s="206">
        <f t="shared" si="259"/>
        <v>0</v>
      </c>
      <c r="CB213" s="206">
        <f t="shared" si="260"/>
        <v>0</v>
      </c>
      <c r="CC213" s="218">
        <f t="shared" si="261"/>
        <v>0</v>
      </c>
      <c r="CD213" s="216" t="e">
        <f t="shared" si="262"/>
        <v>#VALUE!</v>
      </c>
      <c r="CE213" s="94" t="e">
        <f t="shared" si="263"/>
        <v>#VALUE!</v>
      </c>
      <c r="CF213" s="94" t="e">
        <f t="shared" si="264"/>
        <v>#VALUE!</v>
      </c>
      <c r="CG213" s="95" t="e">
        <f t="shared" si="265"/>
        <v>#VALUE!</v>
      </c>
      <c r="CH213" s="95" t="e">
        <f t="shared" si="288"/>
        <v>#VALUE!</v>
      </c>
      <c r="CI213" s="95" t="b">
        <f t="shared" si="291"/>
        <v>0</v>
      </c>
      <c r="CJ213" s="76" t="str">
        <f t="shared" si="266"/>
        <v/>
      </c>
      <c r="CK213" s="94" t="e" cm="1">
        <f t="array" aca="1" ref="CK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CL213" s="94" t="str">
        <f t="shared" si="267"/>
        <v/>
      </c>
      <c r="CM213" s="96" t="b">
        <f t="shared" si="268"/>
        <v>0</v>
      </c>
      <c r="CN213" s="130" t="b">
        <f>IFERROR(MATCH(D213,'Avtal för korttidsarbete'!$G$13:$G$1012,0),TRUE)</f>
        <v>1</v>
      </c>
      <c r="CO213" s="130" t="b">
        <f t="shared" si="269"/>
        <v>0</v>
      </c>
      <c r="CP213" s="131" t="str" cm="1">
        <f t="array" ref="CP213">IF(CN213=TRUE,"x",INDEX('Avtal för korttidsarbete'!$E$13:$E$1012,$CN213))</f>
        <v>x</v>
      </c>
      <c r="CQ213" s="131" t="str" cm="1">
        <f t="array" ref="CQ213">IF(CN213=TRUE,"x",INDEX('Avtal för korttidsarbete'!$F$13:$F$1012,$CN213))</f>
        <v>x</v>
      </c>
      <c r="CR213" s="130" t="b">
        <f t="shared" si="270"/>
        <v>0</v>
      </c>
      <c r="CS213" s="165">
        <f t="shared" si="289"/>
        <v>0</v>
      </c>
      <c r="CT213" s="165">
        <f t="shared" si="290"/>
        <v>0</v>
      </c>
      <c r="CU213" s="130" t="b">
        <f t="shared" si="271"/>
        <v>0</v>
      </c>
      <c r="CV213" s="131">
        <f t="shared" si="272"/>
        <v>0</v>
      </c>
      <c r="CW213" s="165">
        <f t="shared" si="273"/>
        <v>0</v>
      </c>
      <c r="CX213" s="186" t="b">
        <f>IFERROR(INDEX('Avtal för korttidsarbete'!R:R,MATCH(D213,'Avtal för korttidsarbete'!$G:$G,0)),TRUE)</f>
        <v>1</v>
      </c>
      <c r="CY213" s="165" t="str">
        <f>IF(CX213,"-",INDEX('Avtal för korttidsarbete'!$D:$D,MATCH(D213,'Avtal för korttidsarbete'!$G:$G,0)))</f>
        <v>-</v>
      </c>
      <c r="CZ213" s="131" t="b">
        <f>IFERROR(G213&gt;INDEX(Uppsägningar!E:E,MATCH(C213,Uppsägningar!C:C,0)),FALSE)</f>
        <v>0</v>
      </c>
    </row>
    <row r="214" spans="1:104" s="30" customFormat="1" x14ac:dyDescent="0.25">
      <c r="A214" s="19">
        <v>199</v>
      </c>
      <c r="B214" s="20"/>
      <c r="C214" s="189"/>
      <c r="D214" s="69"/>
      <c r="E214" s="171">
        <f>IFERROR(INDEX(Admin!$C$7:$C$10,MATCH(CY214,TblNivåValTExt,0)),0)</f>
        <v>0</v>
      </c>
      <c r="F214" s="1"/>
      <c r="G214" s="1"/>
      <c r="H214" s="90"/>
      <c r="I214" s="91"/>
      <c r="J214" s="91"/>
      <c r="K214" s="91"/>
      <c r="L214" s="91"/>
      <c r="M214" s="91"/>
      <c r="N214" s="91"/>
      <c r="O214" s="91"/>
      <c r="P214" s="91"/>
      <c r="Q214" s="91"/>
      <c r="R214" s="91"/>
      <c r="S214" s="91"/>
      <c r="T214" s="91"/>
      <c r="U214" s="91"/>
      <c r="V214" s="91"/>
      <c r="W214" s="225">
        <f t="shared" si="228"/>
        <v>0</v>
      </c>
      <c r="X214" s="134" t="str">
        <f t="shared" si="274"/>
        <v/>
      </c>
      <c r="Y214" s="92" t="b">
        <f t="shared" si="229"/>
        <v>0</v>
      </c>
      <c r="Z214" s="92" t="str">
        <f t="shared" si="275"/>
        <v/>
      </c>
      <c r="AA214" s="92" t="b">
        <f t="shared" si="276"/>
        <v>0</v>
      </c>
      <c r="AB214" s="92" t="str">
        <f t="shared" si="277"/>
        <v/>
      </c>
      <c r="AC214" s="13" t="b">
        <f t="shared" si="230"/>
        <v>0</v>
      </c>
      <c r="AD214" s="92" t="str">
        <f t="shared" si="278"/>
        <v/>
      </c>
      <c r="AE214" s="13" t="b">
        <f t="shared" si="279"/>
        <v>0</v>
      </c>
      <c r="AF214" s="92" t="str">
        <f t="shared" si="280"/>
        <v/>
      </c>
      <c r="AG214" s="13" t="b">
        <f t="shared" si="231"/>
        <v>0</v>
      </c>
      <c r="AH214" s="92" t="str">
        <f t="shared" si="281"/>
        <v/>
      </c>
      <c r="AI214" s="35" t="b">
        <f t="shared" si="232"/>
        <v>0</v>
      </c>
      <c r="AJ214" s="92" t="str">
        <f t="shared" si="282"/>
        <v/>
      </c>
      <c r="AK214" s="35" t="b">
        <f t="shared" si="233"/>
        <v>0</v>
      </c>
      <c r="AL214" s="92" t="str">
        <f t="shared" si="234"/>
        <v/>
      </c>
      <c r="AM214" s="35" t="b">
        <f t="shared" si="235"/>
        <v>0</v>
      </c>
      <c r="AN214" s="92" t="str">
        <f t="shared" si="236"/>
        <v/>
      </c>
      <c r="AO214" s="13" t="b">
        <f t="shared" si="237"/>
        <v>0</v>
      </c>
      <c r="AP214" s="92" t="str">
        <f t="shared" si="238"/>
        <v/>
      </c>
      <c r="AQ214" s="14">
        <f t="shared" si="239"/>
        <v>0</v>
      </c>
      <c r="AR214" s="14">
        <f t="shared" si="240"/>
        <v>0</v>
      </c>
      <c r="AS214" s="16">
        <f t="shared" si="226"/>
        <v>0</v>
      </c>
      <c r="AT214" s="16">
        <f t="shared" si="226"/>
        <v>0</v>
      </c>
      <c r="AU214" s="16">
        <f t="shared" si="226"/>
        <v>0</v>
      </c>
      <c r="AV214" s="16">
        <f t="shared" si="226"/>
        <v>0</v>
      </c>
      <c r="AW214" s="16">
        <f t="shared" si="226"/>
        <v>0</v>
      </c>
      <c r="AX214" s="16">
        <f t="shared" si="226"/>
        <v>0</v>
      </c>
      <c r="AY214" s="16">
        <f t="shared" si="226"/>
        <v>0</v>
      </c>
      <c r="AZ214" s="16"/>
      <c r="BA214" s="16"/>
      <c r="BB214" s="93">
        <f t="shared" si="283"/>
        <v>0</v>
      </c>
      <c r="BC214" s="93">
        <f t="shared" si="284"/>
        <v>0</v>
      </c>
      <c r="BD214" s="93">
        <f t="shared" si="285"/>
        <v>0</v>
      </c>
      <c r="BE214" s="158">
        <f t="shared" si="286"/>
        <v>0</v>
      </c>
      <c r="BF214" s="159">
        <f t="shared" si="287"/>
        <v>0</v>
      </c>
      <c r="BG214" s="159">
        <f t="shared" si="241"/>
        <v>0</v>
      </c>
      <c r="BH214" s="159">
        <f t="shared" si="242"/>
        <v>0</v>
      </c>
      <c r="BI214" s="159">
        <f t="shared" si="243"/>
        <v>0</v>
      </c>
      <c r="BJ214" s="159">
        <f t="shared" si="244"/>
        <v>0</v>
      </c>
      <c r="BK214" s="159">
        <f t="shared" si="245"/>
        <v>0</v>
      </c>
      <c r="BL214" s="159">
        <f t="shared" si="246"/>
        <v>0</v>
      </c>
      <c r="BM214" s="159">
        <f t="shared" si="227"/>
        <v>0</v>
      </c>
      <c r="BN214" s="159">
        <f t="shared" si="227"/>
        <v>0</v>
      </c>
      <c r="BO214" s="205" t="b">
        <f t="shared" si="247"/>
        <v>0</v>
      </c>
      <c r="BP214" s="214">
        <f t="shared" si="248"/>
        <v>0</v>
      </c>
      <c r="BQ214" s="160">
        <f t="shared" si="249"/>
        <v>0</v>
      </c>
      <c r="BR214" s="160">
        <f t="shared" si="250"/>
        <v>0</v>
      </c>
      <c r="BS214" s="160">
        <f t="shared" si="251"/>
        <v>0</v>
      </c>
      <c r="BT214" s="160">
        <f t="shared" si="252"/>
        <v>0</v>
      </c>
      <c r="BU214" s="160">
        <f t="shared" si="253"/>
        <v>0</v>
      </c>
      <c r="BV214" s="215">
        <f t="shared" si="254"/>
        <v>0</v>
      </c>
      <c r="BW214" s="217">
        <f t="shared" si="255"/>
        <v>0</v>
      </c>
      <c r="BX214" s="206">
        <f t="shared" si="256"/>
        <v>0</v>
      </c>
      <c r="BY214" s="206">
        <f t="shared" si="257"/>
        <v>0</v>
      </c>
      <c r="BZ214" s="206">
        <f t="shared" si="258"/>
        <v>0</v>
      </c>
      <c r="CA214" s="206">
        <f t="shared" si="259"/>
        <v>0</v>
      </c>
      <c r="CB214" s="206">
        <f t="shared" si="260"/>
        <v>0</v>
      </c>
      <c r="CC214" s="218">
        <f t="shared" si="261"/>
        <v>0</v>
      </c>
      <c r="CD214" s="216" t="e">
        <f t="shared" si="262"/>
        <v>#VALUE!</v>
      </c>
      <c r="CE214" s="94" t="e">
        <f t="shared" si="263"/>
        <v>#VALUE!</v>
      </c>
      <c r="CF214" s="94" t="e">
        <f t="shared" si="264"/>
        <v>#VALUE!</v>
      </c>
      <c r="CG214" s="95" t="e">
        <f t="shared" si="265"/>
        <v>#VALUE!</v>
      </c>
      <c r="CH214" s="95" t="e">
        <f t="shared" si="288"/>
        <v>#VALUE!</v>
      </c>
      <c r="CI214" s="95" t="b">
        <f t="shared" si="291"/>
        <v>0</v>
      </c>
      <c r="CJ214" s="76" t="str">
        <f t="shared" si="266"/>
        <v/>
      </c>
      <c r="CK214" s="94" t="e" cm="1">
        <f t="array" aca="1" ref="CK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CL214" s="94" t="str">
        <f t="shared" si="267"/>
        <v/>
      </c>
      <c r="CM214" s="96" t="b">
        <f t="shared" si="268"/>
        <v>0</v>
      </c>
      <c r="CN214" s="130" t="b">
        <f>IFERROR(MATCH(D214,'Avtal för korttidsarbete'!$G$13:$G$1012,0),TRUE)</f>
        <v>1</v>
      </c>
      <c r="CO214" s="130" t="b">
        <f t="shared" si="269"/>
        <v>0</v>
      </c>
      <c r="CP214" s="131" t="str" cm="1">
        <f t="array" ref="CP214">IF(CN214=TRUE,"x",INDEX('Avtal för korttidsarbete'!$E$13:$E$1012,$CN214))</f>
        <v>x</v>
      </c>
      <c r="CQ214" s="131" t="str" cm="1">
        <f t="array" ref="CQ214">IF(CN214=TRUE,"x",INDEX('Avtal för korttidsarbete'!$F$13:$F$1012,$CN214))</f>
        <v>x</v>
      </c>
      <c r="CR214" s="130" t="b">
        <f t="shared" si="270"/>
        <v>0</v>
      </c>
      <c r="CS214" s="165">
        <f t="shared" si="289"/>
        <v>0</v>
      </c>
      <c r="CT214" s="165">
        <f t="shared" si="290"/>
        <v>0</v>
      </c>
      <c r="CU214" s="130" t="b">
        <f t="shared" si="271"/>
        <v>0</v>
      </c>
      <c r="CV214" s="131">
        <f t="shared" si="272"/>
        <v>0</v>
      </c>
      <c r="CW214" s="165">
        <f t="shared" si="273"/>
        <v>0</v>
      </c>
      <c r="CX214" s="186" t="b">
        <f>IFERROR(INDEX('Avtal för korttidsarbete'!R:R,MATCH(D214,'Avtal för korttidsarbete'!$G:$G,0)),TRUE)</f>
        <v>1</v>
      </c>
      <c r="CY214" s="165" t="str">
        <f>IF(CX214,"-",INDEX('Avtal för korttidsarbete'!$D:$D,MATCH(D214,'Avtal för korttidsarbete'!$G:$G,0)))</f>
        <v>-</v>
      </c>
      <c r="CZ214" s="131" t="b">
        <f>IFERROR(G214&gt;INDEX(Uppsägningar!E:E,MATCH(C214,Uppsägningar!C:C,0)),FALSE)</f>
        <v>0</v>
      </c>
    </row>
    <row r="215" spans="1:104" s="30" customFormat="1" x14ac:dyDescent="0.25">
      <c r="A215" s="19">
        <v>200</v>
      </c>
      <c r="B215" s="20"/>
      <c r="C215" s="189"/>
      <c r="D215" s="69"/>
      <c r="E215" s="171">
        <f>IFERROR(INDEX(Admin!$C$7:$C$10,MATCH(CY215,TblNivåValTExt,0)),0)</f>
        <v>0</v>
      </c>
      <c r="F215" s="1"/>
      <c r="G215" s="1"/>
      <c r="H215" s="90"/>
      <c r="I215" s="91"/>
      <c r="J215" s="91"/>
      <c r="K215" s="91"/>
      <c r="L215" s="91"/>
      <c r="M215" s="91"/>
      <c r="N215" s="91"/>
      <c r="O215" s="91"/>
      <c r="P215" s="91"/>
      <c r="Q215" s="91"/>
      <c r="R215" s="91"/>
      <c r="S215" s="91"/>
      <c r="T215" s="91"/>
      <c r="U215" s="91"/>
      <c r="V215" s="91"/>
      <c r="W215" s="225">
        <f t="shared" si="228"/>
        <v>0</v>
      </c>
      <c r="X215" s="134" t="str">
        <f t="shared" si="274"/>
        <v/>
      </c>
      <c r="Y215" s="92" t="b">
        <f t="shared" si="229"/>
        <v>0</v>
      </c>
      <c r="Z215" s="92" t="str">
        <f t="shared" si="275"/>
        <v/>
      </c>
      <c r="AA215" s="92" t="b">
        <f t="shared" si="276"/>
        <v>0</v>
      </c>
      <c r="AB215" s="92" t="str">
        <f t="shared" si="277"/>
        <v/>
      </c>
      <c r="AC215" s="13" t="b">
        <f t="shared" si="230"/>
        <v>0</v>
      </c>
      <c r="AD215" s="92" t="str">
        <f t="shared" si="278"/>
        <v/>
      </c>
      <c r="AE215" s="13" t="b">
        <f t="shared" si="279"/>
        <v>0</v>
      </c>
      <c r="AF215" s="92" t="str">
        <f t="shared" si="280"/>
        <v/>
      </c>
      <c r="AG215" s="13" t="b">
        <f t="shared" si="231"/>
        <v>0</v>
      </c>
      <c r="AH215" s="92" t="str">
        <f t="shared" si="281"/>
        <v/>
      </c>
      <c r="AI215" s="35" t="b">
        <f t="shared" si="232"/>
        <v>0</v>
      </c>
      <c r="AJ215" s="92" t="str">
        <f t="shared" si="282"/>
        <v/>
      </c>
      <c r="AK215" s="35" t="b">
        <f t="shared" si="233"/>
        <v>0</v>
      </c>
      <c r="AL215" s="92" t="str">
        <f t="shared" si="234"/>
        <v/>
      </c>
      <c r="AM215" s="35" t="b">
        <f t="shared" si="235"/>
        <v>0</v>
      </c>
      <c r="AN215" s="92" t="str">
        <f t="shared" si="236"/>
        <v/>
      </c>
      <c r="AO215" s="13" t="b">
        <f t="shared" si="237"/>
        <v>0</v>
      </c>
      <c r="AP215" s="92" t="str">
        <f t="shared" si="238"/>
        <v/>
      </c>
      <c r="AQ215" s="14">
        <f t="shared" si="239"/>
        <v>0</v>
      </c>
      <c r="AR215" s="14">
        <f t="shared" si="240"/>
        <v>0</v>
      </c>
      <c r="AS215" s="16">
        <f t="shared" si="226"/>
        <v>0</v>
      </c>
      <c r="AT215" s="16">
        <f t="shared" si="226"/>
        <v>0</v>
      </c>
      <c r="AU215" s="16">
        <f t="shared" si="226"/>
        <v>0</v>
      </c>
      <c r="AV215" s="16">
        <f t="shared" si="226"/>
        <v>0</v>
      </c>
      <c r="AW215" s="16">
        <f t="shared" si="226"/>
        <v>0</v>
      </c>
      <c r="AX215" s="16">
        <f t="shared" si="226"/>
        <v>0</v>
      </c>
      <c r="AY215" s="16">
        <f t="shared" si="226"/>
        <v>0</v>
      </c>
      <c r="AZ215" s="16"/>
      <c r="BA215" s="16"/>
      <c r="BB215" s="93">
        <f t="shared" si="283"/>
        <v>0</v>
      </c>
      <c r="BC215" s="93">
        <f t="shared" si="284"/>
        <v>0</v>
      </c>
      <c r="BD215" s="93">
        <f t="shared" si="285"/>
        <v>0</v>
      </c>
      <c r="BE215" s="158">
        <f t="shared" si="286"/>
        <v>0</v>
      </c>
      <c r="BF215" s="159">
        <f t="shared" si="287"/>
        <v>0</v>
      </c>
      <c r="BG215" s="159">
        <f t="shared" si="241"/>
        <v>0</v>
      </c>
      <c r="BH215" s="159">
        <f t="shared" si="242"/>
        <v>0</v>
      </c>
      <c r="BI215" s="159">
        <f t="shared" si="243"/>
        <v>0</v>
      </c>
      <c r="BJ215" s="159">
        <f t="shared" si="244"/>
        <v>0</v>
      </c>
      <c r="BK215" s="159">
        <f t="shared" si="245"/>
        <v>0</v>
      </c>
      <c r="BL215" s="159">
        <f t="shared" si="246"/>
        <v>0</v>
      </c>
      <c r="BM215" s="159">
        <f t="shared" si="227"/>
        <v>0</v>
      </c>
      <c r="BN215" s="159">
        <f t="shared" si="227"/>
        <v>0</v>
      </c>
      <c r="BO215" s="205" t="b">
        <f t="shared" si="247"/>
        <v>0</v>
      </c>
      <c r="BP215" s="214">
        <f t="shared" si="248"/>
        <v>0</v>
      </c>
      <c r="BQ215" s="160">
        <f t="shared" si="249"/>
        <v>0</v>
      </c>
      <c r="BR215" s="160">
        <f t="shared" si="250"/>
        <v>0</v>
      </c>
      <c r="BS215" s="160">
        <f t="shared" si="251"/>
        <v>0</v>
      </c>
      <c r="BT215" s="160">
        <f t="shared" si="252"/>
        <v>0</v>
      </c>
      <c r="BU215" s="160">
        <f t="shared" si="253"/>
        <v>0</v>
      </c>
      <c r="BV215" s="215">
        <f t="shared" si="254"/>
        <v>0</v>
      </c>
      <c r="BW215" s="217">
        <f t="shared" si="255"/>
        <v>0</v>
      </c>
      <c r="BX215" s="206">
        <f t="shared" si="256"/>
        <v>0</v>
      </c>
      <c r="BY215" s="206">
        <f t="shared" si="257"/>
        <v>0</v>
      </c>
      <c r="BZ215" s="206">
        <f t="shared" si="258"/>
        <v>0</v>
      </c>
      <c r="CA215" s="206">
        <f t="shared" si="259"/>
        <v>0</v>
      </c>
      <c r="CB215" s="206">
        <f t="shared" si="260"/>
        <v>0</v>
      </c>
      <c r="CC215" s="218">
        <f t="shared" si="261"/>
        <v>0</v>
      </c>
      <c r="CD215" s="216" t="e">
        <f t="shared" si="262"/>
        <v>#VALUE!</v>
      </c>
      <c r="CE215" s="94" t="e">
        <f t="shared" si="263"/>
        <v>#VALUE!</v>
      </c>
      <c r="CF215" s="94" t="e">
        <f t="shared" si="264"/>
        <v>#VALUE!</v>
      </c>
      <c r="CG215" s="95" t="e">
        <f t="shared" si="265"/>
        <v>#VALUE!</v>
      </c>
      <c r="CH215" s="95" t="e">
        <f t="shared" si="288"/>
        <v>#VALUE!</v>
      </c>
      <c r="CI215" s="95" t="b">
        <f t="shared" si="291"/>
        <v>0</v>
      </c>
      <c r="CJ215" s="76" t="str">
        <f t="shared" si="266"/>
        <v/>
      </c>
      <c r="CK215" s="94" t="e" cm="1">
        <f t="array" aca="1" ref="CK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CL215" s="94" t="str">
        <f t="shared" si="267"/>
        <v/>
      </c>
      <c r="CM215" s="96" t="b">
        <f t="shared" si="268"/>
        <v>0</v>
      </c>
      <c r="CN215" s="130" t="b">
        <f>IFERROR(MATCH(D215,'Avtal för korttidsarbete'!$G$13:$G$1012,0),TRUE)</f>
        <v>1</v>
      </c>
      <c r="CO215" s="130" t="b">
        <f t="shared" si="269"/>
        <v>0</v>
      </c>
      <c r="CP215" s="131" t="str" cm="1">
        <f t="array" ref="CP215">IF(CN215=TRUE,"x",INDEX('Avtal för korttidsarbete'!$E$13:$E$1012,$CN215))</f>
        <v>x</v>
      </c>
      <c r="CQ215" s="131" t="str" cm="1">
        <f t="array" ref="CQ215">IF(CN215=TRUE,"x",INDEX('Avtal för korttidsarbete'!$F$13:$F$1012,$CN215))</f>
        <v>x</v>
      </c>
      <c r="CR215" s="130" t="b">
        <f t="shared" si="270"/>
        <v>0</v>
      </c>
      <c r="CS215" s="165">
        <f t="shared" si="289"/>
        <v>0</v>
      </c>
      <c r="CT215" s="165">
        <f t="shared" si="290"/>
        <v>0</v>
      </c>
      <c r="CU215" s="130" t="b">
        <f t="shared" si="271"/>
        <v>0</v>
      </c>
      <c r="CV215" s="131">
        <f t="shared" si="272"/>
        <v>0</v>
      </c>
      <c r="CW215" s="165">
        <f t="shared" si="273"/>
        <v>0</v>
      </c>
      <c r="CX215" s="186" t="b">
        <f>IFERROR(INDEX('Avtal för korttidsarbete'!R:R,MATCH(D215,'Avtal för korttidsarbete'!$G:$G,0)),TRUE)</f>
        <v>1</v>
      </c>
      <c r="CY215" s="165" t="str">
        <f>IF(CX215,"-",INDEX('Avtal för korttidsarbete'!$D:$D,MATCH(D215,'Avtal för korttidsarbete'!$G:$G,0)))</f>
        <v>-</v>
      </c>
      <c r="CZ215" s="131" t="b">
        <f>IFERROR(G215&gt;INDEX(Uppsägningar!E:E,MATCH(C215,Uppsägningar!C:C,0)),FALSE)</f>
        <v>0</v>
      </c>
    </row>
    <row r="216" spans="1:104" s="30" customFormat="1" x14ac:dyDescent="0.25">
      <c r="A216" s="19">
        <v>201</v>
      </c>
      <c r="B216" s="20"/>
      <c r="C216" s="189"/>
      <c r="D216" s="69"/>
      <c r="E216" s="171">
        <f>IFERROR(INDEX(Admin!$C$7:$C$10,MATCH(CY216,TblNivåValTExt,0)),0)</f>
        <v>0</v>
      </c>
      <c r="F216" s="1"/>
      <c r="G216" s="1"/>
      <c r="H216" s="90"/>
      <c r="I216" s="91"/>
      <c r="J216" s="91"/>
      <c r="K216" s="91"/>
      <c r="L216" s="91"/>
      <c r="M216" s="91"/>
      <c r="N216" s="91"/>
      <c r="O216" s="91"/>
      <c r="P216" s="91"/>
      <c r="Q216" s="91"/>
      <c r="R216" s="91"/>
      <c r="S216" s="91"/>
      <c r="T216" s="91"/>
      <c r="U216" s="91"/>
      <c r="V216" s="91"/>
      <c r="W216" s="225">
        <f t="shared" si="228"/>
        <v>0</v>
      </c>
      <c r="X216" s="134" t="str">
        <f t="shared" si="274"/>
        <v/>
      </c>
      <c r="Y216" s="92" t="b">
        <f t="shared" si="229"/>
        <v>0</v>
      </c>
      <c r="Z216" s="92" t="str">
        <f t="shared" si="275"/>
        <v/>
      </c>
      <c r="AA216" s="92" t="b">
        <f t="shared" si="276"/>
        <v>0</v>
      </c>
      <c r="AB216" s="92" t="str">
        <f t="shared" si="277"/>
        <v/>
      </c>
      <c r="AC216" s="13" t="b">
        <f t="shared" si="230"/>
        <v>0</v>
      </c>
      <c r="AD216" s="92" t="str">
        <f t="shared" si="278"/>
        <v/>
      </c>
      <c r="AE216" s="13" t="b">
        <f t="shared" si="279"/>
        <v>0</v>
      </c>
      <c r="AF216" s="92" t="str">
        <f t="shared" si="280"/>
        <v/>
      </c>
      <c r="AG216" s="13" t="b">
        <f t="shared" si="231"/>
        <v>0</v>
      </c>
      <c r="AH216" s="92" t="str">
        <f t="shared" si="281"/>
        <v/>
      </c>
      <c r="AI216" s="35" t="b">
        <f t="shared" si="232"/>
        <v>0</v>
      </c>
      <c r="AJ216" s="92" t="str">
        <f t="shared" si="282"/>
        <v/>
      </c>
      <c r="AK216" s="35" t="b">
        <f t="shared" si="233"/>
        <v>0</v>
      </c>
      <c r="AL216" s="92" t="str">
        <f t="shared" si="234"/>
        <v/>
      </c>
      <c r="AM216" s="35" t="b">
        <f t="shared" si="235"/>
        <v>0</v>
      </c>
      <c r="AN216" s="92" t="str">
        <f t="shared" si="236"/>
        <v/>
      </c>
      <c r="AO216" s="13" t="b">
        <f t="shared" si="237"/>
        <v>0</v>
      </c>
      <c r="AP216" s="92" t="str">
        <f t="shared" si="238"/>
        <v/>
      </c>
      <c r="AQ216" s="14">
        <f t="shared" si="239"/>
        <v>0</v>
      </c>
      <c r="AR216" s="14">
        <f t="shared" si="240"/>
        <v>0</v>
      </c>
      <c r="AS216" s="16">
        <f t="shared" ref="AS216:AY225" si="292">IF(OR(AS$11=FALSE,$F216="",MIN($G216,AS$10,$AR216)-MAX($F216,AS$8,$AQ216)&lt;0),0,MIN($G216,AS$10,$AR216)-MAX($F216,AS$8,$AQ216)+1)</f>
        <v>0</v>
      </c>
      <c r="AT216" s="16">
        <f t="shared" si="292"/>
        <v>0</v>
      </c>
      <c r="AU216" s="16">
        <f t="shared" si="292"/>
        <v>0</v>
      </c>
      <c r="AV216" s="16">
        <f t="shared" si="292"/>
        <v>0</v>
      </c>
      <c r="AW216" s="16">
        <f t="shared" si="292"/>
        <v>0</v>
      </c>
      <c r="AX216" s="16">
        <f t="shared" si="292"/>
        <v>0</v>
      </c>
      <c r="AY216" s="16">
        <f t="shared" si="292"/>
        <v>0</v>
      </c>
      <c r="AZ216" s="16"/>
      <c r="BA216" s="16"/>
      <c r="BB216" s="93">
        <f t="shared" si="283"/>
        <v>0</v>
      </c>
      <c r="BC216" s="93">
        <f t="shared" si="284"/>
        <v>0</v>
      </c>
      <c r="BD216" s="93">
        <f t="shared" si="285"/>
        <v>0</v>
      </c>
      <c r="BE216" s="158">
        <f t="shared" si="286"/>
        <v>0</v>
      </c>
      <c r="BF216" s="159">
        <f t="shared" si="287"/>
        <v>0</v>
      </c>
      <c r="BG216" s="159">
        <f t="shared" si="241"/>
        <v>0</v>
      </c>
      <c r="BH216" s="159">
        <f t="shared" si="242"/>
        <v>0</v>
      </c>
      <c r="BI216" s="159">
        <f t="shared" si="243"/>
        <v>0</v>
      </c>
      <c r="BJ216" s="159">
        <f t="shared" si="244"/>
        <v>0</v>
      </c>
      <c r="BK216" s="159">
        <f t="shared" si="245"/>
        <v>0</v>
      </c>
      <c r="BL216" s="159">
        <f t="shared" si="246"/>
        <v>0</v>
      </c>
      <c r="BM216" s="159">
        <f t="shared" si="227"/>
        <v>0</v>
      </c>
      <c r="BN216" s="159">
        <f t="shared" si="227"/>
        <v>0</v>
      </c>
      <c r="BO216" s="205" t="b">
        <f t="shared" si="247"/>
        <v>0</v>
      </c>
      <c r="BP216" s="214">
        <f t="shared" si="248"/>
        <v>0</v>
      </c>
      <c r="BQ216" s="160">
        <f t="shared" si="249"/>
        <v>0</v>
      </c>
      <c r="BR216" s="160">
        <f t="shared" si="250"/>
        <v>0</v>
      </c>
      <c r="BS216" s="160">
        <f t="shared" si="251"/>
        <v>0</v>
      </c>
      <c r="BT216" s="160">
        <f t="shared" si="252"/>
        <v>0</v>
      </c>
      <c r="BU216" s="160">
        <f t="shared" si="253"/>
        <v>0</v>
      </c>
      <c r="BV216" s="215">
        <f t="shared" si="254"/>
        <v>0</v>
      </c>
      <c r="BW216" s="217">
        <f t="shared" si="255"/>
        <v>0</v>
      </c>
      <c r="BX216" s="206">
        <f t="shared" si="256"/>
        <v>0</v>
      </c>
      <c r="BY216" s="206">
        <f t="shared" si="257"/>
        <v>0</v>
      </c>
      <c r="BZ216" s="206">
        <f t="shared" si="258"/>
        <v>0</v>
      </c>
      <c r="CA216" s="206">
        <f t="shared" si="259"/>
        <v>0</v>
      </c>
      <c r="CB216" s="206">
        <f t="shared" si="260"/>
        <v>0</v>
      </c>
      <c r="CC216" s="218">
        <f t="shared" si="261"/>
        <v>0</v>
      </c>
      <c r="CD216" s="216" t="e">
        <f t="shared" si="262"/>
        <v>#VALUE!</v>
      </c>
      <c r="CE216" s="94" t="e">
        <f t="shared" si="263"/>
        <v>#VALUE!</v>
      </c>
      <c r="CF216" s="94" t="e">
        <f t="shared" si="264"/>
        <v>#VALUE!</v>
      </c>
      <c r="CG216" s="95" t="e">
        <f t="shared" si="265"/>
        <v>#VALUE!</v>
      </c>
      <c r="CH216" s="95" t="e">
        <f t="shared" si="288"/>
        <v>#VALUE!</v>
      </c>
      <c r="CI216" s="95" t="b">
        <f t="shared" si="291"/>
        <v>0</v>
      </c>
      <c r="CJ216" s="76" t="str">
        <f t="shared" si="266"/>
        <v/>
      </c>
      <c r="CK216" s="94" t="e" cm="1">
        <f t="array" aca="1" ref="CK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CL216" s="94" t="str">
        <f t="shared" si="267"/>
        <v/>
      </c>
      <c r="CM216" s="96" t="b">
        <f t="shared" si="268"/>
        <v>0</v>
      </c>
      <c r="CN216" s="130" t="b">
        <f>IFERROR(MATCH(D216,'Avtal för korttidsarbete'!$G$13:$G$1012,0),TRUE)</f>
        <v>1</v>
      </c>
      <c r="CO216" s="130" t="b">
        <f t="shared" si="269"/>
        <v>0</v>
      </c>
      <c r="CP216" s="131" t="str" cm="1">
        <f t="array" ref="CP216">IF(CN216=TRUE,"x",INDEX('Avtal för korttidsarbete'!$E$13:$E$1012,$CN216))</f>
        <v>x</v>
      </c>
      <c r="CQ216" s="131" t="str" cm="1">
        <f t="array" ref="CQ216">IF(CN216=TRUE,"x",INDEX('Avtal för korttidsarbete'!$F$13:$F$1012,$CN216))</f>
        <v>x</v>
      </c>
      <c r="CR216" s="130" t="b">
        <f t="shared" si="270"/>
        <v>0</v>
      </c>
      <c r="CS216" s="165">
        <f t="shared" si="289"/>
        <v>0</v>
      </c>
      <c r="CT216" s="165">
        <f t="shared" si="290"/>
        <v>0</v>
      </c>
      <c r="CU216" s="130" t="b">
        <f t="shared" si="271"/>
        <v>0</v>
      </c>
      <c r="CV216" s="131">
        <f t="shared" si="272"/>
        <v>0</v>
      </c>
      <c r="CW216" s="165">
        <f t="shared" si="273"/>
        <v>0</v>
      </c>
      <c r="CX216" s="186" t="b">
        <f>IFERROR(INDEX('Avtal för korttidsarbete'!R:R,MATCH(D216,'Avtal för korttidsarbete'!$G:$G,0)),TRUE)</f>
        <v>1</v>
      </c>
      <c r="CY216" s="165" t="str">
        <f>IF(CX216,"-",INDEX('Avtal för korttidsarbete'!$D:$D,MATCH(D216,'Avtal för korttidsarbete'!$G:$G,0)))</f>
        <v>-</v>
      </c>
      <c r="CZ216" s="131" t="b">
        <f>IFERROR(G216&gt;INDEX(Uppsägningar!E:E,MATCH(C216,Uppsägningar!C:C,0)),FALSE)</f>
        <v>0</v>
      </c>
    </row>
    <row r="217" spans="1:104" s="30" customFormat="1" x14ac:dyDescent="0.25">
      <c r="A217" s="19">
        <v>202</v>
      </c>
      <c r="B217" s="20"/>
      <c r="C217" s="189"/>
      <c r="D217" s="69"/>
      <c r="E217" s="171">
        <f>IFERROR(INDEX(Admin!$C$7:$C$10,MATCH(CY217,TblNivåValTExt,0)),0)</f>
        <v>0</v>
      </c>
      <c r="F217" s="1"/>
      <c r="G217" s="1"/>
      <c r="H217" s="90"/>
      <c r="I217" s="91"/>
      <c r="J217" s="91"/>
      <c r="K217" s="91"/>
      <c r="L217" s="91"/>
      <c r="M217" s="91"/>
      <c r="N217" s="91"/>
      <c r="O217" s="91"/>
      <c r="P217" s="91"/>
      <c r="Q217" s="91"/>
      <c r="R217" s="91"/>
      <c r="S217" s="91"/>
      <c r="T217" s="91"/>
      <c r="U217" s="91"/>
      <c r="V217" s="91"/>
      <c r="W217" s="225">
        <f t="shared" si="228"/>
        <v>0</v>
      </c>
      <c r="X217" s="134" t="str">
        <f t="shared" si="274"/>
        <v/>
      </c>
      <c r="Y217" s="92" t="b">
        <f t="shared" si="229"/>
        <v>0</v>
      </c>
      <c r="Z217" s="92" t="str">
        <f t="shared" si="275"/>
        <v/>
      </c>
      <c r="AA217" s="92" t="b">
        <f t="shared" si="276"/>
        <v>0</v>
      </c>
      <c r="AB217" s="92" t="str">
        <f t="shared" si="277"/>
        <v/>
      </c>
      <c r="AC217" s="13" t="b">
        <f t="shared" si="230"/>
        <v>0</v>
      </c>
      <c r="AD217" s="92" t="str">
        <f t="shared" si="278"/>
        <v/>
      </c>
      <c r="AE217" s="13" t="b">
        <f t="shared" si="279"/>
        <v>0</v>
      </c>
      <c r="AF217" s="92" t="str">
        <f t="shared" si="280"/>
        <v/>
      </c>
      <c r="AG217" s="13" t="b">
        <f t="shared" si="231"/>
        <v>0</v>
      </c>
      <c r="AH217" s="92" t="str">
        <f t="shared" si="281"/>
        <v/>
      </c>
      <c r="AI217" s="35" t="b">
        <f t="shared" si="232"/>
        <v>0</v>
      </c>
      <c r="AJ217" s="92" t="str">
        <f t="shared" si="282"/>
        <v/>
      </c>
      <c r="AK217" s="35" t="b">
        <f t="shared" si="233"/>
        <v>0</v>
      </c>
      <c r="AL217" s="92" t="str">
        <f t="shared" si="234"/>
        <v/>
      </c>
      <c r="AM217" s="35" t="b">
        <f t="shared" si="235"/>
        <v>0</v>
      </c>
      <c r="AN217" s="92" t="str">
        <f t="shared" si="236"/>
        <v/>
      </c>
      <c r="AO217" s="13" t="b">
        <f t="shared" si="237"/>
        <v>0</v>
      </c>
      <c r="AP217" s="92" t="str">
        <f t="shared" si="238"/>
        <v/>
      </c>
      <c r="AQ217" s="14">
        <f t="shared" si="239"/>
        <v>0</v>
      </c>
      <c r="AR217" s="14">
        <f t="shared" si="240"/>
        <v>0</v>
      </c>
      <c r="AS217" s="16">
        <f t="shared" si="292"/>
        <v>0</v>
      </c>
      <c r="AT217" s="16">
        <f t="shared" si="292"/>
        <v>0</v>
      </c>
      <c r="AU217" s="16">
        <f t="shared" si="292"/>
        <v>0</v>
      </c>
      <c r="AV217" s="16">
        <f t="shared" si="292"/>
        <v>0</v>
      </c>
      <c r="AW217" s="16">
        <f t="shared" si="292"/>
        <v>0</v>
      </c>
      <c r="AX217" s="16">
        <f t="shared" si="292"/>
        <v>0</v>
      </c>
      <c r="AY217" s="16">
        <f t="shared" si="292"/>
        <v>0</v>
      </c>
      <c r="AZ217" s="16"/>
      <c r="BA217" s="16"/>
      <c r="BB217" s="93">
        <f t="shared" si="283"/>
        <v>0</v>
      </c>
      <c r="BC217" s="93">
        <f t="shared" si="284"/>
        <v>0</v>
      </c>
      <c r="BD217" s="93">
        <f t="shared" si="285"/>
        <v>0</v>
      </c>
      <c r="BE217" s="158">
        <f t="shared" si="286"/>
        <v>0</v>
      </c>
      <c r="BF217" s="159">
        <f t="shared" si="287"/>
        <v>0</v>
      </c>
      <c r="BG217" s="159">
        <f t="shared" si="241"/>
        <v>0</v>
      </c>
      <c r="BH217" s="159">
        <f t="shared" si="242"/>
        <v>0</v>
      </c>
      <c r="BI217" s="159">
        <f t="shared" si="243"/>
        <v>0</v>
      </c>
      <c r="BJ217" s="159">
        <f t="shared" si="244"/>
        <v>0</v>
      </c>
      <c r="BK217" s="159">
        <f t="shared" si="245"/>
        <v>0</v>
      </c>
      <c r="BL217" s="159">
        <f t="shared" si="246"/>
        <v>0</v>
      </c>
      <c r="BM217" s="159">
        <f t="shared" si="227"/>
        <v>0</v>
      </c>
      <c r="BN217" s="159">
        <f t="shared" si="227"/>
        <v>0</v>
      </c>
      <c r="BO217" s="205" t="b">
        <f t="shared" si="247"/>
        <v>0</v>
      </c>
      <c r="BP217" s="214">
        <f t="shared" si="248"/>
        <v>0</v>
      </c>
      <c r="BQ217" s="160">
        <f t="shared" si="249"/>
        <v>0</v>
      </c>
      <c r="BR217" s="160">
        <f t="shared" si="250"/>
        <v>0</v>
      </c>
      <c r="BS217" s="160">
        <f t="shared" si="251"/>
        <v>0</v>
      </c>
      <c r="BT217" s="160">
        <f t="shared" si="252"/>
        <v>0</v>
      </c>
      <c r="BU217" s="160">
        <f t="shared" si="253"/>
        <v>0</v>
      </c>
      <c r="BV217" s="215">
        <f t="shared" si="254"/>
        <v>0</v>
      </c>
      <c r="BW217" s="217">
        <f t="shared" si="255"/>
        <v>0</v>
      </c>
      <c r="BX217" s="206">
        <f t="shared" si="256"/>
        <v>0</v>
      </c>
      <c r="BY217" s="206">
        <f t="shared" si="257"/>
        <v>0</v>
      </c>
      <c r="BZ217" s="206">
        <f t="shared" si="258"/>
        <v>0</v>
      </c>
      <c r="CA217" s="206">
        <f t="shared" si="259"/>
        <v>0</v>
      </c>
      <c r="CB217" s="206">
        <f t="shared" si="260"/>
        <v>0</v>
      </c>
      <c r="CC217" s="218">
        <f t="shared" si="261"/>
        <v>0</v>
      </c>
      <c r="CD217" s="216" t="e">
        <f t="shared" si="262"/>
        <v>#VALUE!</v>
      </c>
      <c r="CE217" s="94" t="e">
        <f t="shared" si="263"/>
        <v>#VALUE!</v>
      </c>
      <c r="CF217" s="94" t="e">
        <f t="shared" si="264"/>
        <v>#VALUE!</v>
      </c>
      <c r="CG217" s="95" t="e">
        <f t="shared" si="265"/>
        <v>#VALUE!</v>
      </c>
      <c r="CH217" s="95" t="e">
        <f t="shared" si="288"/>
        <v>#VALUE!</v>
      </c>
      <c r="CI217" s="95" t="b">
        <f t="shared" si="291"/>
        <v>0</v>
      </c>
      <c r="CJ217" s="76" t="str">
        <f t="shared" si="266"/>
        <v/>
      </c>
      <c r="CK217" s="94" t="e" cm="1">
        <f t="array" aca="1" ref="CK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CL217" s="94" t="str">
        <f t="shared" si="267"/>
        <v/>
      </c>
      <c r="CM217" s="96" t="b">
        <f t="shared" si="268"/>
        <v>0</v>
      </c>
      <c r="CN217" s="130" t="b">
        <f>IFERROR(MATCH(D217,'Avtal för korttidsarbete'!$G$13:$G$1012,0),TRUE)</f>
        <v>1</v>
      </c>
      <c r="CO217" s="130" t="b">
        <f t="shared" si="269"/>
        <v>0</v>
      </c>
      <c r="CP217" s="131" t="str" cm="1">
        <f t="array" ref="CP217">IF(CN217=TRUE,"x",INDEX('Avtal för korttidsarbete'!$E$13:$E$1012,$CN217))</f>
        <v>x</v>
      </c>
      <c r="CQ217" s="131" t="str" cm="1">
        <f t="array" ref="CQ217">IF(CN217=TRUE,"x",INDEX('Avtal för korttidsarbete'!$F$13:$F$1012,$CN217))</f>
        <v>x</v>
      </c>
      <c r="CR217" s="130" t="b">
        <f t="shared" si="270"/>
        <v>0</v>
      </c>
      <c r="CS217" s="165">
        <f t="shared" si="289"/>
        <v>0</v>
      </c>
      <c r="CT217" s="165">
        <f t="shared" si="290"/>
        <v>0</v>
      </c>
      <c r="CU217" s="130" t="b">
        <f t="shared" si="271"/>
        <v>0</v>
      </c>
      <c r="CV217" s="131">
        <f t="shared" si="272"/>
        <v>0</v>
      </c>
      <c r="CW217" s="165">
        <f t="shared" si="273"/>
        <v>0</v>
      </c>
      <c r="CX217" s="186" t="b">
        <f>IFERROR(INDEX('Avtal för korttidsarbete'!R:R,MATCH(D217,'Avtal för korttidsarbete'!$G:$G,0)),TRUE)</f>
        <v>1</v>
      </c>
      <c r="CY217" s="165" t="str">
        <f>IF(CX217,"-",INDEX('Avtal för korttidsarbete'!$D:$D,MATCH(D217,'Avtal för korttidsarbete'!$G:$G,0)))</f>
        <v>-</v>
      </c>
      <c r="CZ217" s="131" t="b">
        <f>IFERROR(G217&gt;INDEX(Uppsägningar!E:E,MATCH(C217,Uppsägningar!C:C,0)),FALSE)</f>
        <v>0</v>
      </c>
    </row>
    <row r="218" spans="1:104" s="30" customFormat="1" x14ac:dyDescent="0.25">
      <c r="A218" s="19">
        <v>203</v>
      </c>
      <c r="B218" s="20"/>
      <c r="C218" s="189"/>
      <c r="D218" s="69"/>
      <c r="E218" s="171">
        <f>IFERROR(INDEX(Admin!$C$7:$C$10,MATCH(CY218,TblNivåValTExt,0)),0)</f>
        <v>0</v>
      </c>
      <c r="F218" s="1"/>
      <c r="G218" s="1"/>
      <c r="H218" s="90"/>
      <c r="I218" s="91"/>
      <c r="J218" s="91"/>
      <c r="K218" s="91"/>
      <c r="L218" s="91"/>
      <c r="M218" s="91"/>
      <c r="N218" s="91"/>
      <c r="O218" s="91"/>
      <c r="P218" s="91"/>
      <c r="Q218" s="91"/>
      <c r="R218" s="91"/>
      <c r="S218" s="91"/>
      <c r="T218" s="91"/>
      <c r="U218" s="91"/>
      <c r="V218" s="91"/>
      <c r="W218" s="225">
        <f t="shared" si="228"/>
        <v>0</v>
      </c>
      <c r="X218" s="134" t="str">
        <f t="shared" si="274"/>
        <v/>
      </c>
      <c r="Y218" s="92" t="b">
        <f t="shared" si="229"/>
        <v>0</v>
      </c>
      <c r="Z218" s="92" t="str">
        <f t="shared" si="275"/>
        <v/>
      </c>
      <c r="AA218" s="92" t="b">
        <f t="shared" si="276"/>
        <v>0</v>
      </c>
      <c r="AB218" s="92" t="str">
        <f t="shared" si="277"/>
        <v/>
      </c>
      <c r="AC218" s="13" t="b">
        <f t="shared" si="230"/>
        <v>0</v>
      </c>
      <c r="AD218" s="92" t="str">
        <f t="shared" si="278"/>
        <v/>
      </c>
      <c r="AE218" s="13" t="b">
        <f t="shared" si="279"/>
        <v>0</v>
      </c>
      <c r="AF218" s="92" t="str">
        <f t="shared" si="280"/>
        <v/>
      </c>
      <c r="AG218" s="13" t="b">
        <f t="shared" si="231"/>
        <v>0</v>
      </c>
      <c r="AH218" s="92" t="str">
        <f t="shared" si="281"/>
        <v/>
      </c>
      <c r="AI218" s="35" t="b">
        <f t="shared" si="232"/>
        <v>0</v>
      </c>
      <c r="AJ218" s="92" t="str">
        <f t="shared" si="282"/>
        <v/>
      </c>
      <c r="AK218" s="35" t="b">
        <f t="shared" si="233"/>
        <v>0</v>
      </c>
      <c r="AL218" s="92" t="str">
        <f t="shared" si="234"/>
        <v/>
      </c>
      <c r="AM218" s="35" t="b">
        <f t="shared" si="235"/>
        <v>0</v>
      </c>
      <c r="AN218" s="92" t="str">
        <f t="shared" si="236"/>
        <v/>
      </c>
      <c r="AO218" s="13" t="b">
        <f t="shared" si="237"/>
        <v>0</v>
      </c>
      <c r="AP218" s="92" t="str">
        <f t="shared" si="238"/>
        <v/>
      </c>
      <c r="AQ218" s="14">
        <f t="shared" si="239"/>
        <v>0</v>
      </c>
      <c r="AR218" s="14">
        <f t="shared" si="240"/>
        <v>0</v>
      </c>
      <c r="AS218" s="16">
        <f t="shared" si="292"/>
        <v>0</v>
      </c>
      <c r="AT218" s="16">
        <f t="shared" si="292"/>
        <v>0</v>
      </c>
      <c r="AU218" s="16">
        <f t="shared" si="292"/>
        <v>0</v>
      </c>
      <c r="AV218" s="16">
        <f t="shared" si="292"/>
        <v>0</v>
      </c>
      <c r="AW218" s="16">
        <f t="shared" si="292"/>
        <v>0</v>
      </c>
      <c r="AX218" s="16">
        <f t="shared" si="292"/>
        <v>0</v>
      </c>
      <c r="AY218" s="16">
        <f t="shared" si="292"/>
        <v>0</v>
      </c>
      <c r="AZ218" s="16"/>
      <c r="BA218" s="16"/>
      <c r="BB218" s="93">
        <f t="shared" si="283"/>
        <v>0</v>
      </c>
      <c r="BC218" s="93">
        <f t="shared" si="284"/>
        <v>0</v>
      </c>
      <c r="BD218" s="93">
        <f t="shared" si="285"/>
        <v>0</v>
      </c>
      <c r="BE218" s="158">
        <f t="shared" si="286"/>
        <v>0</v>
      </c>
      <c r="BF218" s="159">
        <f t="shared" si="287"/>
        <v>0</v>
      </c>
      <c r="BG218" s="159">
        <f t="shared" si="241"/>
        <v>0</v>
      </c>
      <c r="BH218" s="159">
        <f t="shared" si="242"/>
        <v>0</v>
      </c>
      <c r="BI218" s="159">
        <f t="shared" si="243"/>
        <v>0</v>
      </c>
      <c r="BJ218" s="159">
        <f t="shared" si="244"/>
        <v>0</v>
      </c>
      <c r="BK218" s="159">
        <f t="shared" si="245"/>
        <v>0</v>
      </c>
      <c r="BL218" s="159">
        <f t="shared" si="246"/>
        <v>0</v>
      </c>
      <c r="BM218" s="159">
        <f t="shared" si="227"/>
        <v>0</v>
      </c>
      <c r="BN218" s="159">
        <f t="shared" si="227"/>
        <v>0</v>
      </c>
      <c r="BO218" s="205" t="b">
        <f t="shared" si="247"/>
        <v>0</v>
      </c>
      <c r="BP218" s="214">
        <f t="shared" si="248"/>
        <v>0</v>
      </c>
      <c r="BQ218" s="160">
        <f t="shared" si="249"/>
        <v>0</v>
      </c>
      <c r="BR218" s="160">
        <f t="shared" si="250"/>
        <v>0</v>
      </c>
      <c r="BS218" s="160">
        <f t="shared" si="251"/>
        <v>0</v>
      </c>
      <c r="BT218" s="160">
        <f t="shared" si="252"/>
        <v>0</v>
      </c>
      <c r="BU218" s="160">
        <f t="shared" si="253"/>
        <v>0</v>
      </c>
      <c r="BV218" s="215">
        <f t="shared" si="254"/>
        <v>0</v>
      </c>
      <c r="BW218" s="217">
        <f t="shared" si="255"/>
        <v>0</v>
      </c>
      <c r="BX218" s="206">
        <f t="shared" si="256"/>
        <v>0</v>
      </c>
      <c r="BY218" s="206">
        <f t="shared" si="257"/>
        <v>0</v>
      </c>
      <c r="BZ218" s="206">
        <f t="shared" si="258"/>
        <v>0</v>
      </c>
      <c r="CA218" s="206">
        <f t="shared" si="259"/>
        <v>0</v>
      </c>
      <c r="CB218" s="206">
        <f t="shared" si="260"/>
        <v>0</v>
      </c>
      <c r="CC218" s="218">
        <f t="shared" si="261"/>
        <v>0</v>
      </c>
      <c r="CD218" s="216" t="e">
        <f t="shared" si="262"/>
        <v>#VALUE!</v>
      </c>
      <c r="CE218" s="94" t="e">
        <f t="shared" si="263"/>
        <v>#VALUE!</v>
      </c>
      <c r="CF218" s="94" t="e">
        <f t="shared" si="264"/>
        <v>#VALUE!</v>
      </c>
      <c r="CG218" s="95" t="e">
        <f t="shared" si="265"/>
        <v>#VALUE!</v>
      </c>
      <c r="CH218" s="95" t="e">
        <f t="shared" si="288"/>
        <v>#VALUE!</v>
      </c>
      <c r="CI218" s="95" t="b">
        <f t="shared" si="291"/>
        <v>0</v>
      </c>
      <c r="CJ218" s="76" t="str">
        <f t="shared" si="266"/>
        <v/>
      </c>
      <c r="CK218" s="94" t="e" cm="1">
        <f t="array" aca="1" ref="CK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CL218" s="94" t="str">
        <f t="shared" si="267"/>
        <v/>
      </c>
      <c r="CM218" s="96" t="b">
        <f t="shared" si="268"/>
        <v>0</v>
      </c>
      <c r="CN218" s="130" t="b">
        <f>IFERROR(MATCH(D218,'Avtal för korttidsarbete'!$G$13:$G$1012,0),TRUE)</f>
        <v>1</v>
      </c>
      <c r="CO218" s="130" t="b">
        <f t="shared" si="269"/>
        <v>0</v>
      </c>
      <c r="CP218" s="131" t="str" cm="1">
        <f t="array" ref="CP218">IF(CN218=TRUE,"x",INDEX('Avtal för korttidsarbete'!$E$13:$E$1012,$CN218))</f>
        <v>x</v>
      </c>
      <c r="CQ218" s="131" t="str" cm="1">
        <f t="array" ref="CQ218">IF(CN218=TRUE,"x",INDEX('Avtal för korttidsarbete'!$F$13:$F$1012,$CN218))</f>
        <v>x</v>
      </c>
      <c r="CR218" s="130" t="b">
        <f t="shared" si="270"/>
        <v>0</v>
      </c>
      <c r="CS218" s="165">
        <f t="shared" si="289"/>
        <v>0</v>
      </c>
      <c r="CT218" s="165">
        <f t="shared" si="290"/>
        <v>0</v>
      </c>
      <c r="CU218" s="130" t="b">
        <f t="shared" si="271"/>
        <v>0</v>
      </c>
      <c r="CV218" s="131">
        <f t="shared" si="272"/>
        <v>0</v>
      </c>
      <c r="CW218" s="165">
        <f t="shared" si="273"/>
        <v>0</v>
      </c>
      <c r="CX218" s="186" t="b">
        <f>IFERROR(INDEX('Avtal för korttidsarbete'!R:R,MATCH(D218,'Avtal för korttidsarbete'!$G:$G,0)),TRUE)</f>
        <v>1</v>
      </c>
      <c r="CY218" s="165" t="str">
        <f>IF(CX218,"-",INDEX('Avtal för korttidsarbete'!$D:$D,MATCH(D218,'Avtal för korttidsarbete'!$G:$G,0)))</f>
        <v>-</v>
      </c>
      <c r="CZ218" s="131" t="b">
        <f>IFERROR(G218&gt;INDEX(Uppsägningar!E:E,MATCH(C218,Uppsägningar!C:C,0)),FALSE)</f>
        <v>0</v>
      </c>
    </row>
    <row r="219" spans="1:104" s="30" customFormat="1" x14ac:dyDescent="0.25">
      <c r="A219" s="19">
        <v>204</v>
      </c>
      <c r="B219" s="20"/>
      <c r="C219" s="189"/>
      <c r="D219" s="69"/>
      <c r="E219" s="171">
        <f>IFERROR(INDEX(Admin!$C$7:$C$10,MATCH(CY219,TblNivåValTExt,0)),0)</f>
        <v>0</v>
      </c>
      <c r="F219" s="1"/>
      <c r="G219" s="1"/>
      <c r="H219" s="90"/>
      <c r="I219" s="91"/>
      <c r="J219" s="91"/>
      <c r="K219" s="91"/>
      <c r="L219" s="91"/>
      <c r="M219" s="91"/>
      <c r="N219" s="91"/>
      <c r="O219" s="91"/>
      <c r="P219" s="91"/>
      <c r="Q219" s="91"/>
      <c r="R219" s="91"/>
      <c r="S219" s="91"/>
      <c r="T219" s="91"/>
      <c r="U219" s="91"/>
      <c r="V219" s="91"/>
      <c r="W219" s="225">
        <f t="shared" si="228"/>
        <v>0</v>
      </c>
      <c r="X219" s="134" t="str">
        <f t="shared" si="274"/>
        <v/>
      </c>
      <c r="Y219" s="92" t="b">
        <f t="shared" si="229"/>
        <v>0</v>
      </c>
      <c r="Z219" s="92" t="str">
        <f t="shared" si="275"/>
        <v/>
      </c>
      <c r="AA219" s="92" t="b">
        <f t="shared" si="276"/>
        <v>0</v>
      </c>
      <c r="AB219" s="92" t="str">
        <f t="shared" si="277"/>
        <v/>
      </c>
      <c r="AC219" s="13" t="b">
        <f t="shared" si="230"/>
        <v>0</v>
      </c>
      <c r="AD219" s="92" t="str">
        <f t="shared" si="278"/>
        <v/>
      </c>
      <c r="AE219" s="13" t="b">
        <f t="shared" si="279"/>
        <v>0</v>
      </c>
      <c r="AF219" s="92" t="str">
        <f t="shared" si="280"/>
        <v/>
      </c>
      <c r="AG219" s="13" t="b">
        <f t="shared" si="231"/>
        <v>0</v>
      </c>
      <c r="AH219" s="92" t="str">
        <f t="shared" si="281"/>
        <v/>
      </c>
      <c r="AI219" s="35" t="b">
        <f t="shared" si="232"/>
        <v>0</v>
      </c>
      <c r="AJ219" s="92" t="str">
        <f t="shared" si="282"/>
        <v/>
      </c>
      <c r="AK219" s="35" t="b">
        <f t="shared" si="233"/>
        <v>0</v>
      </c>
      <c r="AL219" s="92" t="str">
        <f t="shared" si="234"/>
        <v/>
      </c>
      <c r="AM219" s="35" t="b">
        <f t="shared" si="235"/>
        <v>0</v>
      </c>
      <c r="AN219" s="92" t="str">
        <f t="shared" si="236"/>
        <v/>
      </c>
      <c r="AO219" s="13" t="b">
        <f t="shared" si="237"/>
        <v>0</v>
      </c>
      <c r="AP219" s="92" t="str">
        <f t="shared" si="238"/>
        <v/>
      </c>
      <c r="AQ219" s="14">
        <f t="shared" si="239"/>
        <v>0</v>
      </c>
      <c r="AR219" s="14">
        <f t="shared" si="240"/>
        <v>0</v>
      </c>
      <c r="AS219" s="16">
        <f t="shared" si="292"/>
        <v>0</v>
      </c>
      <c r="AT219" s="16">
        <f t="shared" si="292"/>
        <v>0</v>
      </c>
      <c r="AU219" s="16">
        <f t="shared" si="292"/>
        <v>0</v>
      </c>
      <c r="AV219" s="16">
        <f t="shared" si="292"/>
        <v>0</v>
      </c>
      <c r="AW219" s="16">
        <f t="shared" si="292"/>
        <v>0</v>
      </c>
      <c r="AX219" s="16">
        <f t="shared" si="292"/>
        <v>0</v>
      </c>
      <c r="AY219" s="16">
        <f t="shared" si="292"/>
        <v>0</v>
      </c>
      <c r="AZ219" s="16"/>
      <c r="BA219" s="16"/>
      <c r="BB219" s="93">
        <f t="shared" si="283"/>
        <v>0</v>
      </c>
      <c r="BC219" s="93">
        <f t="shared" si="284"/>
        <v>0</v>
      </c>
      <c r="BD219" s="93">
        <f t="shared" si="285"/>
        <v>0</v>
      </c>
      <c r="BE219" s="158">
        <f t="shared" si="286"/>
        <v>0</v>
      </c>
      <c r="BF219" s="159">
        <f t="shared" si="287"/>
        <v>0</v>
      </c>
      <c r="BG219" s="159">
        <f t="shared" si="241"/>
        <v>0</v>
      </c>
      <c r="BH219" s="159">
        <f t="shared" si="242"/>
        <v>0</v>
      </c>
      <c r="BI219" s="159">
        <f t="shared" si="243"/>
        <v>0</v>
      </c>
      <c r="BJ219" s="159">
        <f t="shared" si="244"/>
        <v>0</v>
      </c>
      <c r="BK219" s="159">
        <f t="shared" si="245"/>
        <v>0</v>
      </c>
      <c r="BL219" s="159">
        <f t="shared" si="246"/>
        <v>0</v>
      </c>
      <c r="BM219" s="159">
        <f t="shared" si="227"/>
        <v>0</v>
      </c>
      <c r="BN219" s="159">
        <f t="shared" si="227"/>
        <v>0</v>
      </c>
      <c r="BO219" s="205" t="b">
        <f t="shared" si="247"/>
        <v>0</v>
      </c>
      <c r="BP219" s="214">
        <f t="shared" si="248"/>
        <v>0</v>
      </c>
      <c r="BQ219" s="160">
        <f t="shared" si="249"/>
        <v>0</v>
      </c>
      <c r="BR219" s="160">
        <f t="shared" si="250"/>
        <v>0</v>
      </c>
      <c r="BS219" s="160">
        <f t="shared" si="251"/>
        <v>0</v>
      </c>
      <c r="BT219" s="160">
        <f t="shared" si="252"/>
        <v>0</v>
      </c>
      <c r="BU219" s="160">
        <f t="shared" si="253"/>
        <v>0</v>
      </c>
      <c r="BV219" s="215">
        <f t="shared" si="254"/>
        <v>0</v>
      </c>
      <c r="BW219" s="217">
        <f t="shared" si="255"/>
        <v>0</v>
      </c>
      <c r="BX219" s="206">
        <f t="shared" si="256"/>
        <v>0</v>
      </c>
      <c r="BY219" s="206">
        <f t="shared" si="257"/>
        <v>0</v>
      </c>
      <c r="BZ219" s="206">
        <f t="shared" si="258"/>
        <v>0</v>
      </c>
      <c r="CA219" s="206">
        <f t="shared" si="259"/>
        <v>0</v>
      </c>
      <c r="CB219" s="206">
        <f t="shared" si="260"/>
        <v>0</v>
      </c>
      <c r="CC219" s="218">
        <f t="shared" si="261"/>
        <v>0</v>
      </c>
      <c r="CD219" s="216" t="e">
        <f t="shared" si="262"/>
        <v>#VALUE!</v>
      </c>
      <c r="CE219" s="94" t="e">
        <f t="shared" si="263"/>
        <v>#VALUE!</v>
      </c>
      <c r="CF219" s="94" t="e">
        <f t="shared" si="264"/>
        <v>#VALUE!</v>
      </c>
      <c r="CG219" s="95" t="e">
        <f t="shared" si="265"/>
        <v>#VALUE!</v>
      </c>
      <c r="CH219" s="95" t="e">
        <f t="shared" si="288"/>
        <v>#VALUE!</v>
      </c>
      <c r="CI219" s="95" t="b">
        <f t="shared" si="291"/>
        <v>0</v>
      </c>
      <c r="CJ219" s="76" t="str">
        <f t="shared" si="266"/>
        <v/>
      </c>
      <c r="CK219" s="94" t="e" cm="1">
        <f t="array" aca="1" ref="CK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CL219" s="94" t="str">
        <f t="shared" si="267"/>
        <v/>
      </c>
      <c r="CM219" s="96" t="b">
        <f t="shared" si="268"/>
        <v>0</v>
      </c>
      <c r="CN219" s="130" t="b">
        <f>IFERROR(MATCH(D219,'Avtal för korttidsarbete'!$G$13:$G$1012,0),TRUE)</f>
        <v>1</v>
      </c>
      <c r="CO219" s="130" t="b">
        <f t="shared" si="269"/>
        <v>0</v>
      </c>
      <c r="CP219" s="131" t="str" cm="1">
        <f t="array" ref="CP219">IF(CN219=TRUE,"x",INDEX('Avtal för korttidsarbete'!$E$13:$E$1012,$CN219))</f>
        <v>x</v>
      </c>
      <c r="CQ219" s="131" t="str" cm="1">
        <f t="array" ref="CQ219">IF(CN219=TRUE,"x",INDEX('Avtal för korttidsarbete'!$F$13:$F$1012,$CN219))</f>
        <v>x</v>
      </c>
      <c r="CR219" s="130" t="b">
        <f t="shared" si="270"/>
        <v>0</v>
      </c>
      <c r="CS219" s="165">
        <f t="shared" si="289"/>
        <v>0</v>
      </c>
      <c r="CT219" s="165">
        <f t="shared" si="290"/>
        <v>0</v>
      </c>
      <c r="CU219" s="130" t="b">
        <f t="shared" si="271"/>
        <v>0</v>
      </c>
      <c r="CV219" s="131">
        <f t="shared" si="272"/>
        <v>0</v>
      </c>
      <c r="CW219" s="165">
        <f t="shared" si="273"/>
        <v>0</v>
      </c>
      <c r="CX219" s="186" t="b">
        <f>IFERROR(INDEX('Avtal för korttidsarbete'!R:R,MATCH(D219,'Avtal för korttidsarbete'!$G:$G,0)),TRUE)</f>
        <v>1</v>
      </c>
      <c r="CY219" s="165" t="str">
        <f>IF(CX219,"-",INDEX('Avtal för korttidsarbete'!$D:$D,MATCH(D219,'Avtal för korttidsarbete'!$G:$G,0)))</f>
        <v>-</v>
      </c>
      <c r="CZ219" s="131" t="b">
        <f>IFERROR(G219&gt;INDEX(Uppsägningar!E:E,MATCH(C219,Uppsägningar!C:C,0)),FALSE)</f>
        <v>0</v>
      </c>
    </row>
    <row r="220" spans="1:104" s="30" customFormat="1" x14ac:dyDescent="0.25">
      <c r="A220" s="19">
        <v>205</v>
      </c>
      <c r="B220" s="20"/>
      <c r="C220" s="189"/>
      <c r="D220" s="69"/>
      <c r="E220" s="171">
        <f>IFERROR(INDEX(Admin!$C$7:$C$10,MATCH(CY220,TblNivåValTExt,0)),0)</f>
        <v>0</v>
      </c>
      <c r="F220" s="1"/>
      <c r="G220" s="1"/>
      <c r="H220" s="90"/>
      <c r="I220" s="91"/>
      <c r="J220" s="91"/>
      <c r="K220" s="91"/>
      <c r="L220" s="91"/>
      <c r="M220" s="91"/>
      <c r="N220" s="91"/>
      <c r="O220" s="91"/>
      <c r="P220" s="91"/>
      <c r="Q220" s="91"/>
      <c r="R220" s="91"/>
      <c r="S220" s="91"/>
      <c r="T220" s="91"/>
      <c r="U220" s="91"/>
      <c r="V220" s="91"/>
      <c r="W220" s="225">
        <f t="shared" si="228"/>
        <v>0</v>
      </c>
      <c r="X220" s="134" t="str">
        <f t="shared" si="274"/>
        <v/>
      </c>
      <c r="Y220" s="92" t="b">
        <f t="shared" si="229"/>
        <v>0</v>
      </c>
      <c r="Z220" s="92" t="str">
        <f t="shared" si="275"/>
        <v/>
      </c>
      <c r="AA220" s="92" t="b">
        <f t="shared" si="276"/>
        <v>0</v>
      </c>
      <c r="AB220" s="92" t="str">
        <f t="shared" si="277"/>
        <v/>
      </c>
      <c r="AC220" s="13" t="b">
        <f t="shared" si="230"/>
        <v>0</v>
      </c>
      <c r="AD220" s="92" t="str">
        <f t="shared" si="278"/>
        <v/>
      </c>
      <c r="AE220" s="13" t="b">
        <f t="shared" si="279"/>
        <v>0</v>
      </c>
      <c r="AF220" s="92" t="str">
        <f t="shared" si="280"/>
        <v/>
      </c>
      <c r="AG220" s="13" t="b">
        <f t="shared" si="231"/>
        <v>0</v>
      </c>
      <c r="AH220" s="92" t="str">
        <f t="shared" si="281"/>
        <v/>
      </c>
      <c r="AI220" s="35" t="b">
        <f t="shared" si="232"/>
        <v>0</v>
      </c>
      <c r="AJ220" s="92" t="str">
        <f t="shared" si="282"/>
        <v/>
      </c>
      <c r="AK220" s="35" t="b">
        <f t="shared" si="233"/>
        <v>0</v>
      </c>
      <c r="AL220" s="92" t="str">
        <f t="shared" si="234"/>
        <v/>
      </c>
      <c r="AM220" s="35" t="b">
        <f t="shared" si="235"/>
        <v>0</v>
      </c>
      <c r="AN220" s="92" t="str">
        <f t="shared" si="236"/>
        <v/>
      </c>
      <c r="AO220" s="13" t="b">
        <f t="shared" si="237"/>
        <v>0</v>
      </c>
      <c r="AP220" s="92" t="str">
        <f t="shared" si="238"/>
        <v/>
      </c>
      <c r="AQ220" s="14">
        <f t="shared" si="239"/>
        <v>0</v>
      </c>
      <c r="AR220" s="14">
        <f t="shared" si="240"/>
        <v>0</v>
      </c>
      <c r="AS220" s="16">
        <f t="shared" si="292"/>
        <v>0</v>
      </c>
      <c r="AT220" s="16">
        <f t="shared" si="292"/>
        <v>0</v>
      </c>
      <c r="AU220" s="16">
        <f t="shared" si="292"/>
        <v>0</v>
      </c>
      <c r="AV220" s="16">
        <f t="shared" si="292"/>
        <v>0</v>
      </c>
      <c r="AW220" s="16">
        <f t="shared" si="292"/>
        <v>0</v>
      </c>
      <c r="AX220" s="16">
        <f t="shared" si="292"/>
        <v>0</v>
      </c>
      <c r="AY220" s="16">
        <f t="shared" si="292"/>
        <v>0</v>
      </c>
      <c r="AZ220" s="16"/>
      <c r="BA220" s="16"/>
      <c r="BB220" s="93">
        <f t="shared" si="283"/>
        <v>0</v>
      </c>
      <c r="BC220" s="93">
        <f t="shared" si="284"/>
        <v>0</v>
      </c>
      <c r="BD220" s="93">
        <f t="shared" si="285"/>
        <v>0</v>
      </c>
      <c r="BE220" s="158">
        <f t="shared" si="286"/>
        <v>0</v>
      </c>
      <c r="BF220" s="159">
        <f t="shared" si="287"/>
        <v>0</v>
      </c>
      <c r="BG220" s="159">
        <f t="shared" si="241"/>
        <v>0</v>
      </c>
      <c r="BH220" s="159">
        <f t="shared" si="242"/>
        <v>0</v>
      </c>
      <c r="BI220" s="159">
        <f t="shared" si="243"/>
        <v>0</v>
      </c>
      <c r="BJ220" s="159">
        <f t="shared" si="244"/>
        <v>0</v>
      </c>
      <c r="BK220" s="159">
        <f t="shared" si="245"/>
        <v>0</v>
      </c>
      <c r="BL220" s="159">
        <f t="shared" si="246"/>
        <v>0</v>
      </c>
      <c r="BM220" s="159">
        <f t="shared" ref="BM220:BN270" si="293">AZ220/BM$11*$AV220</f>
        <v>0</v>
      </c>
      <c r="BN220" s="159">
        <f t="shared" si="293"/>
        <v>0</v>
      </c>
      <c r="BO220" s="205" t="b">
        <f t="shared" si="247"/>
        <v>0</v>
      </c>
      <c r="BP220" s="214">
        <f t="shared" si="248"/>
        <v>0</v>
      </c>
      <c r="BQ220" s="160">
        <f t="shared" si="249"/>
        <v>0</v>
      </c>
      <c r="BR220" s="160">
        <f t="shared" si="250"/>
        <v>0</v>
      </c>
      <c r="BS220" s="160">
        <f t="shared" si="251"/>
        <v>0</v>
      </c>
      <c r="BT220" s="160">
        <f t="shared" si="252"/>
        <v>0</v>
      </c>
      <c r="BU220" s="160">
        <f t="shared" si="253"/>
        <v>0</v>
      </c>
      <c r="BV220" s="215">
        <f t="shared" si="254"/>
        <v>0</v>
      </c>
      <c r="BW220" s="217">
        <f t="shared" si="255"/>
        <v>0</v>
      </c>
      <c r="BX220" s="206">
        <f t="shared" si="256"/>
        <v>0</v>
      </c>
      <c r="BY220" s="206">
        <f t="shared" si="257"/>
        <v>0</v>
      </c>
      <c r="BZ220" s="206">
        <f t="shared" si="258"/>
        <v>0</v>
      </c>
      <c r="CA220" s="206">
        <f t="shared" si="259"/>
        <v>0</v>
      </c>
      <c r="CB220" s="206">
        <f t="shared" si="260"/>
        <v>0</v>
      </c>
      <c r="CC220" s="218">
        <f t="shared" si="261"/>
        <v>0</v>
      </c>
      <c r="CD220" s="216" t="e">
        <f t="shared" si="262"/>
        <v>#VALUE!</v>
      </c>
      <c r="CE220" s="94" t="e">
        <f t="shared" si="263"/>
        <v>#VALUE!</v>
      </c>
      <c r="CF220" s="94" t="e">
        <f t="shared" si="264"/>
        <v>#VALUE!</v>
      </c>
      <c r="CG220" s="95" t="e">
        <f t="shared" si="265"/>
        <v>#VALUE!</v>
      </c>
      <c r="CH220" s="95" t="e">
        <f t="shared" si="288"/>
        <v>#VALUE!</v>
      </c>
      <c r="CI220" s="95" t="b">
        <f t="shared" si="291"/>
        <v>0</v>
      </c>
      <c r="CJ220" s="76" t="str">
        <f t="shared" si="266"/>
        <v/>
      </c>
      <c r="CK220" s="94" t="e" cm="1">
        <f t="array" aca="1" ref="CK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CL220" s="94" t="str">
        <f t="shared" si="267"/>
        <v/>
      </c>
      <c r="CM220" s="96" t="b">
        <f t="shared" si="268"/>
        <v>0</v>
      </c>
      <c r="CN220" s="130" t="b">
        <f>IFERROR(MATCH(D220,'Avtal för korttidsarbete'!$G$13:$G$1012,0),TRUE)</f>
        <v>1</v>
      </c>
      <c r="CO220" s="130" t="b">
        <f t="shared" si="269"/>
        <v>0</v>
      </c>
      <c r="CP220" s="131" t="str" cm="1">
        <f t="array" ref="CP220">IF(CN220=TRUE,"x",INDEX('Avtal för korttidsarbete'!$E$13:$E$1012,$CN220))</f>
        <v>x</v>
      </c>
      <c r="CQ220" s="131" t="str" cm="1">
        <f t="array" ref="CQ220">IF(CN220=TRUE,"x",INDEX('Avtal för korttidsarbete'!$F$13:$F$1012,$CN220))</f>
        <v>x</v>
      </c>
      <c r="CR220" s="130" t="b">
        <f t="shared" si="270"/>
        <v>0</v>
      </c>
      <c r="CS220" s="165">
        <f t="shared" si="289"/>
        <v>0</v>
      </c>
      <c r="CT220" s="165">
        <f t="shared" si="290"/>
        <v>0</v>
      </c>
      <c r="CU220" s="130" t="b">
        <f t="shared" si="271"/>
        <v>0</v>
      </c>
      <c r="CV220" s="131">
        <f t="shared" si="272"/>
        <v>0</v>
      </c>
      <c r="CW220" s="165">
        <f t="shared" si="273"/>
        <v>0</v>
      </c>
      <c r="CX220" s="186" t="b">
        <f>IFERROR(INDEX('Avtal för korttidsarbete'!R:R,MATCH(D220,'Avtal för korttidsarbete'!$G:$G,0)),TRUE)</f>
        <v>1</v>
      </c>
      <c r="CY220" s="165" t="str">
        <f>IF(CX220,"-",INDEX('Avtal för korttidsarbete'!$D:$D,MATCH(D220,'Avtal för korttidsarbete'!$G:$G,0)))</f>
        <v>-</v>
      </c>
      <c r="CZ220" s="131" t="b">
        <f>IFERROR(G220&gt;INDEX(Uppsägningar!E:E,MATCH(C220,Uppsägningar!C:C,0)),FALSE)</f>
        <v>0</v>
      </c>
    </row>
    <row r="221" spans="1:104" s="30" customFormat="1" x14ac:dyDescent="0.25">
      <c r="A221" s="19">
        <v>206</v>
      </c>
      <c r="B221" s="20"/>
      <c r="C221" s="189"/>
      <c r="D221" s="69"/>
      <c r="E221" s="171">
        <f>IFERROR(INDEX(Admin!$C$7:$C$10,MATCH(CY221,TblNivåValTExt,0)),0)</f>
        <v>0</v>
      </c>
      <c r="F221" s="1"/>
      <c r="G221" s="1"/>
      <c r="H221" s="90"/>
      <c r="I221" s="91"/>
      <c r="J221" s="91"/>
      <c r="K221" s="91"/>
      <c r="L221" s="91"/>
      <c r="M221" s="91"/>
      <c r="N221" s="91"/>
      <c r="O221" s="91"/>
      <c r="P221" s="91"/>
      <c r="Q221" s="91"/>
      <c r="R221" s="91"/>
      <c r="S221" s="91"/>
      <c r="T221" s="91"/>
      <c r="U221" s="91"/>
      <c r="V221" s="91"/>
      <c r="W221" s="225">
        <f t="shared" si="228"/>
        <v>0</v>
      </c>
      <c r="X221" s="134" t="str">
        <f t="shared" si="274"/>
        <v/>
      </c>
      <c r="Y221" s="92" t="b">
        <f t="shared" si="229"/>
        <v>0</v>
      </c>
      <c r="Z221" s="92" t="str">
        <f t="shared" si="275"/>
        <v/>
      </c>
      <c r="AA221" s="92" t="b">
        <f t="shared" si="276"/>
        <v>0</v>
      </c>
      <c r="AB221" s="92" t="str">
        <f t="shared" si="277"/>
        <v/>
      </c>
      <c r="AC221" s="13" t="b">
        <f t="shared" si="230"/>
        <v>0</v>
      </c>
      <c r="AD221" s="92" t="str">
        <f t="shared" si="278"/>
        <v/>
      </c>
      <c r="AE221" s="13" t="b">
        <f t="shared" si="279"/>
        <v>0</v>
      </c>
      <c r="AF221" s="92" t="str">
        <f t="shared" si="280"/>
        <v/>
      </c>
      <c r="AG221" s="13" t="b">
        <f t="shared" si="231"/>
        <v>0</v>
      </c>
      <c r="AH221" s="92" t="str">
        <f t="shared" si="281"/>
        <v/>
      </c>
      <c r="AI221" s="35" t="b">
        <f t="shared" si="232"/>
        <v>0</v>
      </c>
      <c r="AJ221" s="92" t="str">
        <f t="shared" si="282"/>
        <v/>
      </c>
      <c r="AK221" s="35" t="b">
        <f t="shared" si="233"/>
        <v>0</v>
      </c>
      <c r="AL221" s="92" t="str">
        <f t="shared" si="234"/>
        <v/>
      </c>
      <c r="AM221" s="35" t="b">
        <f t="shared" si="235"/>
        <v>0</v>
      </c>
      <c r="AN221" s="92" t="str">
        <f t="shared" si="236"/>
        <v/>
      </c>
      <c r="AO221" s="13" t="b">
        <f t="shared" si="237"/>
        <v>0</v>
      </c>
      <c r="AP221" s="92" t="str">
        <f t="shared" si="238"/>
        <v/>
      </c>
      <c r="AQ221" s="14">
        <f t="shared" si="239"/>
        <v>0</v>
      </c>
      <c r="AR221" s="14">
        <f t="shared" si="240"/>
        <v>0</v>
      </c>
      <c r="AS221" s="16">
        <f t="shared" si="292"/>
        <v>0</v>
      </c>
      <c r="AT221" s="16">
        <f t="shared" si="292"/>
        <v>0</v>
      </c>
      <c r="AU221" s="16">
        <f t="shared" si="292"/>
        <v>0</v>
      </c>
      <c r="AV221" s="16">
        <f t="shared" si="292"/>
        <v>0</v>
      </c>
      <c r="AW221" s="16">
        <f t="shared" si="292"/>
        <v>0</v>
      </c>
      <c r="AX221" s="16">
        <f t="shared" si="292"/>
        <v>0</v>
      </c>
      <c r="AY221" s="16">
        <f t="shared" si="292"/>
        <v>0</v>
      </c>
      <c r="AZ221" s="16"/>
      <c r="BA221" s="16"/>
      <c r="BB221" s="93">
        <f t="shared" si="283"/>
        <v>0</v>
      </c>
      <c r="BC221" s="93">
        <f t="shared" si="284"/>
        <v>0</v>
      </c>
      <c r="BD221" s="93">
        <f t="shared" si="285"/>
        <v>0</v>
      </c>
      <c r="BE221" s="158">
        <f t="shared" si="286"/>
        <v>0</v>
      </c>
      <c r="BF221" s="159">
        <f t="shared" si="287"/>
        <v>0</v>
      </c>
      <c r="BG221" s="159">
        <f t="shared" si="241"/>
        <v>0</v>
      </c>
      <c r="BH221" s="159">
        <f t="shared" si="242"/>
        <v>0</v>
      </c>
      <c r="BI221" s="159">
        <f t="shared" si="243"/>
        <v>0</v>
      </c>
      <c r="BJ221" s="159">
        <f t="shared" si="244"/>
        <v>0</v>
      </c>
      <c r="BK221" s="159">
        <f t="shared" si="245"/>
        <v>0</v>
      </c>
      <c r="BL221" s="159">
        <f t="shared" si="246"/>
        <v>0</v>
      </c>
      <c r="BM221" s="159">
        <f t="shared" si="293"/>
        <v>0</v>
      </c>
      <c r="BN221" s="159">
        <f t="shared" si="293"/>
        <v>0</v>
      </c>
      <c r="BO221" s="205" t="b">
        <f t="shared" si="247"/>
        <v>0</v>
      </c>
      <c r="BP221" s="214">
        <f t="shared" si="248"/>
        <v>0</v>
      </c>
      <c r="BQ221" s="160">
        <f t="shared" si="249"/>
        <v>0</v>
      </c>
      <c r="BR221" s="160">
        <f t="shared" si="250"/>
        <v>0</v>
      </c>
      <c r="BS221" s="160">
        <f t="shared" si="251"/>
        <v>0</v>
      </c>
      <c r="BT221" s="160">
        <f t="shared" si="252"/>
        <v>0</v>
      </c>
      <c r="BU221" s="160">
        <f t="shared" si="253"/>
        <v>0</v>
      </c>
      <c r="BV221" s="215">
        <f t="shared" si="254"/>
        <v>0</v>
      </c>
      <c r="BW221" s="217">
        <f t="shared" si="255"/>
        <v>0</v>
      </c>
      <c r="BX221" s="206">
        <f t="shared" si="256"/>
        <v>0</v>
      </c>
      <c r="BY221" s="206">
        <f t="shared" si="257"/>
        <v>0</v>
      </c>
      <c r="BZ221" s="206">
        <f t="shared" si="258"/>
        <v>0</v>
      </c>
      <c r="CA221" s="206">
        <f t="shared" si="259"/>
        <v>0</v>
      </c>
      <c r="CB221" s="206">
        <f t="shared" si="260"/>
        <v>0</v>
      </c>
      <c r="CC221" s="218">
        <f t="shared" si="261"/>
        <v>0</v>
      </c>
      <c r="CD221" s="216" t="e">
        <f t="shared" si="262"/>
        <v>#VALUE!</v>
      </c>
      <c r="CE221" s="94" t="e">
        <f t="shared" si="263"/>
        <v>#VALUE!</v>
      </c>
      <c r="CF221" s="94" t="e">
        <f t="shared" si="264"/>
        <v>#VALUE!</v>
      </c>
      <c r="CG221" s="95" t="e">
        <f t="shared" si="265"/>
        <v>#VALUE!</v>
      </c>
      <c r="CH221" s="95" t="e">
        <f t="shared" si="288"/>
        <v>#VALUE!</v>
      </c>
      <c r="CI221" s="95" t="b">
        <f t="shared" si="291"/>
        <v>0</v>
      </c>
      <c r="CJ221" s="76" t="str">
        <f t="shared" si="266"/>
        <v/>
      </c>
      <c r="CK221" s="94" t="e" cm="1">
        <f t="array" aca="1" ref="CK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CL221" s="94" t="str">
        <f t="shared" si="267"/>
        <v/>
      </c>
      <c r="CM221" s="96" t="b">
        <f t="shared" si="268"/>
        <v>0</v>
      </c>
      <c r="CN221" s="130" t="b">
        <f>IFERROR(MATCH(D221,'Avtal för korttidsarbete'!$G$13:$G$1012,0),TRUE)</f>
        <v>1</v>
      </c>
      <c r="CO221" s="130" t="b">
        <f t="shared" si="269"/>
        <v>0</v>
      </c>
      <c r="CP221" s="131" t="str" cm="1">
        <f t="array" ref="CP221">IF(CN221=TRUE,"x",INDEX('Avtal för korttidsarbete'!$E$13:$E$1012,$CN221))</f>
        <v>x</v>
      </c>
      <c r="CQ221" s="131" t="str" cm="1">
        <f t="array" ref="CQ221">IF(CN221=TRUE,"x",INDEX('Avtal för korttidsarbete'!$F$13:$F$1012,$CN221))</f>
        <v>x</v>
      </c>
      <c r="CR221" s="130" t="b">
        <f t="shared" si="270"/>
        <v>0</v>
      </c>
      <c r="CS221" s="165">
        <f t="shared" si="289"/>
        <v>0</v>
      </c>
      <c r="CT221" s="165">
        <f t="shared" si="290"/>
        <v>0</v>
      </c>
      <c r="CU221" s="130" t="b">
        <f t="shared" si="271"/>
        <v>0</v>
      </c>
      <c r="CV221" s="131">
        <f t="shared" si="272"/>
        <v>0</v>
      </c>
      <c r="CW221" s="165">
        <f t="shared" si="273"/>
        <v>0</v>
      </c>
      <c r="CX221" s="186" t="b">
        <f>IFERROR(INDEX('Avtal för korttidsarbete'!R:R,MATCH(D221,'Avtal för korttidsarbete'!$G:$G,0)),TRUE)</f>
        <v>1</v>
      </c>
      <c r="CY221" s="165" t="str">
        <f>IF(CX221,"-",INDEX('Avtal för korttidsarbete'!$D:$D,MATCH(D221,'Avtal för korttidsarbete'!$G:$G,0)))</f>
        <v>-</v>
      </c>
      <c r="CZ221" s="131" t="b">
        <f>IFERROR(G221&gt;INDEX(Uppsägningar!E:E,MATCH(C221,Uppsägningar!C:C,0)),FALSE)</f>
        <v>0</v>
      </c>
    </row>
    <row r="222" spans="1:104" s="30" customFormat="1" x14ac:dyDescent="0.25">
      <c r="A222" s="19">
        <v>207</v>
      </c>
      <c r="B222" s="20"/>
      <c r="C222" s="189"/>
      <c r="D222" s="69"/>
      <c r="E222" s="171">
        <f>IFERROR(INDEX(Admin!$C$7:$C$10,MATCH(CY222,TblNivåValTExt,0)),0)</f>
        <v>0</v>
      </c>
      <c r="F222" s="1"/>
      <c r="G222" s="1"/>
      <c r="H222" s="90"/>
      <c r="I222" s="91"/>
      <c r="J222" s="91"/>
      <c r="K222" s="91"/>
      <c r="L222" s="91"/>
      <c r="M222" s="91"/>
      <c r="N222" s="91"/>
      <c r="O222" s="91"/>
      <c r="P222" s="91"/>
      <c r="Q222" s="91"/>
      <c r="R222" s="91"/>
      <c r="S222" s="91"/>
      <c r="T222" s="91"/>
      <c r="U222" s="91"/>
      <c r="V222" s="91"/>
      <c r="W222" s="225">
        <f t="shared" si="228"/>
        <v>0</v>
      </c>
      <c r="X222" s="134" t="str">
        <f t="shared" si="274"/>
        <v/>
      </c>
      <c r="Y222" s="92" t="b">
        <f t="shared" si="229"/>
        <v>0</v>
      </c>
      <c r="Z222" s="92" t="str">
        <f t="shared" si="275"/>
        <v/>
      </c>
      <c r="AA222" s="92" t="b">
        <f t="shared" si="276"/>
        <v>0</v>
      </c>
      <c r="AB222" s="92" t="str">
        <f t="shared" si="277"/>
        <v/>
      </c>
      <c r="AC222" s="13" t="b">
        <f t="shared" si="230"/>
        <v>0</v>
      </c>
      <c r="AD222" s="92" t="str">
        <f t="shared" si="278"/>
        <v/>
      </c>
      <c r="AE222" s="13" t="b">
        <f t="shared" si="279"/>
        <v>0</v>
      </c>
      <c r="AF222" s="92" t="str">
        <f t="shared" si="280"/>
        <v/>
      </c>
      <c r="AG222" s="13" t="b">
        <f t="shared" si="231"/>
        <v>0</v>
      </c>
      <c r="AH222" s="92" t="str">
        <f t="shared" si="281"/>
        <v/>
      </c>
      <c r="AI222" s="35" t="b">
        <f t="shared" si="232"/>
        <v>0</v>
      </c>
      <c r="AJ222" s="92" t="str">
        <f t="shared" si="282"/>
        <v/>
      </c>
      <c r="AK222" s="35" t="b">
        <f t="shared" si="233"/>
        <v>0</v>
      </c>
      <c r="AL222" s="92" t="str">
        <f t="shared" si="234"/>
        <v/>
      </c>
      <c r="AM222" s="35" t="b">
        <f t="shared" si="235"/>
        <v>0</v>
      </c>
      <c r="AN222" s="92" t="str">
        <f t="shared" si="236"/>
        <v/>
      </c>
      <c r="AO222" s="13" t="b">
        <f t="shared" si="237"/>
        <v>0</v>
      </c>
      <c r="AP222" s="92" t="str">
        <f t="shared" si="238"/>
        <v/>
      </c>
      <c r="AQ222" s="14">
        <f t="shared" si="239"/>
        <v>0</v>
      </c>
      <c r="AR222" s="14">
        <f t="shared" si="240"/>
        <v>0</v>
      </c>
      <c r="AS222" s="16">
        <f t="shared" si="292"/>
        <v>0</v>
      </c>
      <c r="AT222" s="16">
        <f t="shared" si="292"/>
        <v>0</v>
      </c>
      <c r="AU222" s="16">
        <f t="shared" si="292"/>
        <v>0</v>
      </c>
      <c r="AV222" s="16">
        <f t="shared" si="292"/>
        <v>0</v>
      </c>
      <c r="AW222" s="16">
        <f t="shared" si="292"/>
        <v>0</v>
      </c>
      <c r="AX222" s="16">
        <f t="shared" si="292"/>
        <v>0</v>
      </c>
      <c r="AY222" s="16">
        <f t="shared" si="292"/>
        <v>0</v>
      </c>
      <c r="AZ222" s="16"/>
      <c r="BA222" s="16"/>
      <c r="BB222" s="93">
        <f t="shared" si="283"/>
        <v>0</v>
      </c>
      <c r="BC222" s="93">
        <f t="shared" si="284"/>
        <v>0</v>
      </c>
      <c r="BD222" s="93">
        <f t="shared" si="285"/>
        <v>0</v>
      </c>
      <c r="BE222" s="158">
        <f t="shared" si="286"/>
        <v>0</v>
      </c>
      <c r="BF222" s="159">
        <f t="shared" si="287"/>
        <v>0</v>
      </c>
      <c r="BG222" s="159">
        <f t="shared" si="241"/>
        <v>0</v>
      </c>
      <c r="BH222" s="159">
        <f t="shared" si="242"/>
        <v>0</v>
      </c>
      <c r="BI222" s="159">
        <f t="shared" si="243"/>
        <v>0</v>
      </c>
      <c r="BJ222" s="159">
        <f t="shared" si="244"/>
        <v>0</v>
      </c>
      <c r="BK222" s="159">
        <f t="shared" si="245"/>
        <v>0</v>
      </c>
      <c r="BL222" s="159">
        <f t="shared" si="246"/>
        <v>0</v>
      </c>
      <c r="BM222" s="159">
        <f t="shared" si="293"/>
        <v>0</v>
      </c>
      <c r="BN222" s="159">
        <f t="shared" si="293"/>
        <v>0</v>
      </c>
      <c r="BO222" s="205" t="b">
        <f t="shared" si="247"/>
        <v>0</v>
      </c>
      <c r="BP222" s="214">
        <f t="shared" si="248"/>
        <v>0</v>
      </c>
      <c r="BQ222" s="160">
        <f t="shared" si="249"/>
        <v>0</v>
      </c>
      <c r="BR222" s="160">
        <f t="shared" si="250"/>
        <v>0</v>
      </c>
      <c r="BS222" s="160">
        <f t="shared" si="251"/>
        <v>0</v>
      </c>
      <c r="BT222" s="160">
        <f t="shared" si="252"/>
        <v>0</v>
      </c>
      <c r="BU222" s="160">
        <f t="shared" si="253"/>
        <v>0</v>
      </c>
      <c r="BV222" s="215">
        <f t="shared" si="254"/>
        <v>0</v>
      </c>
      <c r="BW222" s="217">
        <f t="shared" si="255"/>
        <v>0</v>
      </c>
      <c r="BX222" s="206">
        <f t="shared" si="256"/>
        <v>0</v>
      </c>
      <c r="BY222" s="206">
        <f t="shared" si="257"/>
        <v>0</v>
      </c>
      <c r="BZ222" s="206">
        <f t="shared" si="258"/>
        <v>0</v>
      </c>
      <c r="CA222" s="206">
        <f t="shared" si="259"/>
        <v>0</v>
      </c>
      <c r="CB222" s="206">
        <f t="shared" si="260"/>
        <v>0</v>
      </c>
      <c r="CC222" s="218">
        <f t="shared" si="261"/>
        <v>0</v>
      </c>
      <c r="CD222" s="216" t="e">
        <f t="shared" si="262"/>
        <v>#VALUE!</v>
      </c>
      <c r="CE222" s="94" t="e">
        <f t="shared" si="263"/>
        <v>#VALUE!</v>
      </c>
      <c r="CF222" s="94" t="e">
        <f t="shared" si="264"/>
        <v>#VALUE!</v>
      </c>
      <c r="CG222" s="95" t="e">
        <f t="shared" si="265"/>
        <v>#VALUE!</v>
      </c>
      <c r="CH222" s="95" t="e">
        <f t="shared" si="288"/>
        <v>#VALUE!</v>
      </c>
      <c r="CI222" s="95" t="b">
        <f t="shared" si="291"/>
        <v>0</v>
      </c>
      <c r="CJ222" s="76" t="str">
        <f t="shared" si="266"/>
        <v/>
      </c>
      <c r="CK222" s="94" t="e" cm="1">
        <f t="array" aca="1" ref="CK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CL222" s="94" t="str">
        <f t="shared" si="267"/>
        <v/>
      </c>
      <c r="CM222" s="96" t="b">
        <f t="shared" si="268"/>
        <v>0</v>
      </c>
      <c r="CN222" s="130" t="b">
        <f>IFERROR(MATCH(D222,'Avtal för korttidsarbete'!$G$13:$G$1012,0),TRUE)</f>
        <v>1</v>
      </c>
      <c r="CO222" s="130" t="b">
        <f t="shared" si="269"/>
        <v>0</v>
      </c>
      <c r="CP222" s="131" t="str" cm="1">
        <f t="array" ref="CP222">IF(CN222=TRUE,"x",INDEX('Avtal för korttidsarbete'!$E$13:$E$1012,$CN222))</f>
        <v>x</v>
      </c>
      <c r="CQ222" s="131" t="str" cm="1">
        <f t="array" ref="CQ222">IF(CN222=TRUE,"x",INDEX('Avtal för korttidsarbete'!$F$13:$F$1012,$CN222))</f>
        <v>x</v>
      </c>
      <c r="CR222" s="130" t="b">
        <f t="shared" si="270"/>
        <v>0</v>
      </c>
      <c r="CS222" s="165">
        <f t="shared" si="289"/>
        <v>0</v>
      </c>
      <c r="CT222" s="165">
        <f t="shared" si="290"/>
        <v>0</v>
      </c>
      <c r="CU222" s="130" t="b">
        <f t="shared" si="271"/>
        <v>0</v>
      </c>
      <c r="CV222" s="131">
        <f t="shared" si="272"/>
        <v>0</v>
      </c>
      <c r="CW222" s="165">
        <f t="shared" si="273"/>
        <v>0</v>
      </c>
      <c r="CX222" s="186" t="b">
        <f>IFERROR(INDEX('Avtal för korttidsarbete'!R:R,MATCH(D222,'Avtal för korttidsarbete'!$G:$G,0)),TRUE)</f>
        <v>1</v>
      </c>
      <c r="CY222" s="165" t="str">
        <f>IF(CX222,"-",INDEX('Avtal för korttidsarbete'!$D:$D,MATCH(D222,'Avtal för korttidsarbete'!$G:$G,0)))</f>
        <v>-</v>
      </c>
      <c r="CZ222" s="131" t="b">
        <f>IFERROR(G222&gt;INDEX(Uppsägningar!E:E,MATCH(C222,Uppsägningar!C:C,0)),FALSE)</f>
        <v>0</v>
      </c>
    </row>
    <row r="223" spans="1:104" s="30" customFormat="1" x14ac:dyDescent="0.25">
      <c r="A223" s="19">
        <v>208</v>
      </c>
      <c r="B223" s="20"/>
      <c r="C223" s="189"/>
      <c r="D223" s="69"/>
      <c r="E223" s="171">
        <f>IFERROR(INDEX(Admin!$C$7:$C$10,MATCH(CY223,TblNivåValTExt,0)),0)</f>
        <v>0</v>
      </c>
      <c r="F223" s="1"/>
      <c r="G223" s="1"/>
      <c r="H223" s="90"/>
      <c r="I223" s="91"/>
      <c r="J223" s="91"/>
      <c r="K223" s="91"/>
      <c r="L223" s="91"/>
      <c r="M223" s="91"/>
      <c r="N223" s="91"/>
      <c r="O223" s="91"/>
      <c r="P223" s="91"/>
      <c r="Q223" s="91"/>
      <c r="R223" s="91"/>
      <c r="S223" s="91"/>
      <c r="T223" s="91"/>
      <c r="U223" s="91"/>
      <c r="V223" s="91"/>
      <c r="W223" s="225">
        <f t="shared" si="228"/>
        <v>0</v>
      </c>
      <c r="X223" s="134" t="str">
        <f t="shared" si="274"/>
        <v/>
      </c>
      <c r="Y223" s="92" t="b">
        <f t="shared" si="229"/>
        <v>0</v>
      </c>
      <c r="Z223" s="92" t="str">
        <f t="shared" si="275"/>
        <v/>
      </c>
      <c r="AA223" s="92" t="b">
        <f t="shared" si="276"/>
        <v>0</v>
      </c>
      <c r="AB223" s="92" t="str">
        <f t="shared" si="277"/>
        <v/>
      </c>
      <c r="AC223" s="13" t="b">
        <f t="shared" si="230"/>
        <v>0</v>
      </c>
      <c r="AD223" s="92" t="str">
        <f t="shared" si="278"/>
        <v/>
      </c>
      <c r="AE223" s="13" t="b">
        <f t="shared" si="279"/>
        <v>0</v>
      </c>
      <c r="AF223" s="92" t="str">
        <f t="shared" si="280"/>
        <v/>
      </c>
      <c r="AG223" s="13" t="b">
        <f t="shared" si="231"/>
        <v>0</v>
      </c>
      <c r="AH223" s="92" t="str">
        <f t="shared" si="281"/>
        <v/>
      </c>
      <c r="AI223" s="35" t="b">
        <f t="shared" si="232"/>
        <v>0</v>
      </c>
      <c r="AJ223" s="92" t="str">
        <f t="shared" si="282"/>
        <v/>
      </c>
      <c r="AK223" s="35" t="b">
        <f t="shared" si="233"/>
        <v>0</v>
      </c>
      <c r="AL223" s="92" t="str">
        <f t="shared" si="234"/>
        <v/>
      </c>
      <c r="AM223" s="35" t="b">
        <f t="shared" si="235"/>
        <v>0</v>
      </c>
      <c r="AN223" s="92" t="str">
        <f t="shared" si="236"/>
        <v/>
      </c>
      <c r="AO223" s="13" t="b">
        <f t="shared" si="237"/>
        <v>0</v>
      </c>
      <c r="AP223" s="92" t="str">
        <f t="shared" si="238"/>
        <v/>
      </c>
      <c r="AQ223" s="14">
        <f t="shared" si="239"/>
        <v>0</v>
      </c>
      <c r="AR223" s="14">
        <f t="shared" si="240"/>
        <v>0</v>
      </c>
      <c r="AS223" s="16">
        <f t="shared" si="292"/>
        <v>0</v>
      </c>
      <c r="AT223" s="16">
        <f t="shared" si="292"/>
        <v>0</v>
      </c>
      <c r="AU223" s="16">
        <f t="shared" si="292"/>
        <v>0</v>
      </c>
      <c r="AV223" s="16">
        <f t="shared" si="292"/>
        <v>0</v>
      </c>
      <c r="AW223" s="16">
        <f t="shared" si="292"/>
        <v>0</v>
      </c>
      <c r="AX223" s="16">
        <f t="shared" si="292"/>
        <v>0</v>
      </c>
      <c r="AY223" s="16">
        <f t="shared" si="292"/>
        <v>0</v>
      </c>
      <c r="AZ223" s="16"/>
      <c r="BA223" s="16"/>
      <c r="BB223" s="93">
        <f t="shared" si="283"/>
        <v>0</v>
      </c>
      <c r="BC223" s="93">
        <f t="shared" si="284"/>
        <v>0</v>
      </c>
      <c r="BD223" s="93">
        <f t="shared" si="285"/>
        <v>0</v>
      </c>
      <c r="BE223" s="158">
        <f t="shared" si="286"/>
        <v>0</v>
      </c>
      <c r="BF223" s="159">
        <f t="shared" si="287"/>
        <v>0</v>
      </c>
      <c r="BG223" s="159">
        <f t="shared" si="241"/>
        <v>0</v>
      </c>
      <c r="BH223" s="159">
        <f t="shared" si="242"/>
        <v>0</v>
      </c>
      <c r="BI223" s="159">
        <f t="shared" si="243"/>
        <v>0</v>
      </c>
      <c r="BJ223" s="159">
        <f t="shared" si="244"/>
        <v>0</v>
      </c>
      <c r="BK223" s="159">
        <f t="shared" si="245"/>
        <v>0</v>
      </c>
      <c r="BL223" s="159">
        <f t="shared" si="246"/>
        <v>0</v>
      </c>
      <c r="BM223" s="159">
        <f t="shared" si="293"/>
        <v>0</v>
      </c>
      <c r="BN223" s="159">
        <f t="shared" si="293"/>
        <v>0</v>
      </c>
      <c r="BO223" s="205" t="b">
        <f t="shared" si="247"/>
        <v>0</v>
      </c>
      <c r="BP223" s="214">
        <f t="shared" si="248"/>
        <v>0</v>
      </c>
      <c r="BQ223" s="160">
        <f t="shared" si="249"/>
        <v>0</v>
      </c>
      <c r="BR223" s="160">
        <f t="shared" si="250"/>
        <v>0</v>
      </c>
      <c r="BS223" s="160">
        <f t="shared" si="251"/>
        <v>0</v>
      </c>
      <c r="BT223" s="160">
        <f t="shared" si="252"/>
        <v>0</v>
      </c>
      <c r="BU223" s="160">
        <f t="shared" si="253"/>
        <v>0</v>
      </c>
      <c r="BV223" s="215">
        <f t="shared" si="254"/>
        <v>0</v>
      </c>
      <c r="BW223" s="217">
        <f t="shared" si="255"/>
        <v>0</v>
      </c>
      <c r="BX223" s="206">
        <f t="shared" si="256"/>
        <v>0</v>
      </c>
      <c r="BY223" s="206">
        <f t="shared" si="257"/>
        <v>0</v>
      </c>
      <c r="BZ223" s="206">
        <f t="shared" si="258"/>
        <v>0</v>
      </c>
      <c r="CA223" s="206">
        <f t="shared" si="259"/>
        <v>0</v>
      </c>
      <c r="CB223" s="206">
        <f t="shared" si="260"/>
        <v>0</v>
      </c>
      <c r="CC223" s="218">
        <f t="shared" si="261"/>
        <v>0</v>
      </c>
      <c r="CD223" s="216" t="e">
        <f t="shared" si="262"/>
        <v>#VALUE!</v>
      </c>
      <c r="CE223" s="94" t="e">
        <f t="shared" si="263"/>
        <v>#VALUE!</v>
      </c>
      <c r="CF223" s="94" t="e">
        <f t="shared" si="264"/>
        <v>#VALUE!</v>
      </c>
      <c r="CG223" s="95" t="e">
        <f t="shared" si="265"/>
        <v>#VALUE!</v>
      </c>
      <c r="CH223" s="95" t="e">
        <f t="shared" si="288"/>
        <v>#VALUE!</v>
      </c>
      <c r="CI223" s="95" t="b">
        <f t="shared" si="291"/>
        <v>0</v>
      </c>
      <c r="CJ223" s="76" t="str">
        <f t="shared" si="266"/>
        <v/>
      </c>
      <c r="CK223" s="94" t="e" cm="1">
        <f t="array" aca="1" ref="CK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CL223" s="94" t="str">
        <f t="shared" si="267"/>
        <v/>
      </c>
      <c r="CM223" s="96" t="b">
        <f t="shared" si="268"/>
        <v>0</v>
      </c>
      <c r="CN223" s="130" t="b">
        <f>IFERROR(MATCH(D223,'Avtal för korttidsarbete'!$G$13:$G$1012,0),TRUE)</f>
        <v>1</v>
      </c>
      <c r="CO223" s="130" t="b">
        <f t="shared" si="269"/>
        <v>0</v>
      </c>
      <c r="CP223" s="131" t="str" cm="1">
        <f t="array" ref="CP223">IF(CN223=TRUE,"x",INDEX('Avtal för korttidsarbete'!$E$13:$E$1012,$CN223))</f>
        <v>x</v>
      </c>
      <c r="CQ223" s="131" t="str" cm="1">
        <f t="array" ref="CQ223">IF(CN223=TRUE,"x",INDEX('Avtal för korttidsarbete'!$F$13:$F$1012,$CN223))</f>
        <v>x</v>
      </c>
      <c r="CR223" s="130" t="b">
        <f t="shared" si="270"/>
        <v>0</v>
      </c>
      <c r="CS223" s="165">
        <f t="shared" si="289"/>
        <v>0</v>
      </c>
      <c r="CT223" s="165">
        <f t="shared" si="290"/>
        <v>0</v>
      </c>
      <c r="CU223" s="130" t="b">
        <f t="shared" si="271"/>
        <v>0</v>
      </c>
      <c r="CV223" s="131">
        <f t="shared" si="272"/>
        <v>0</v>
      </c>
      <c r="CW223" s="165">
        <f t="shared" si="273"/>
        <v>0</v>
      </c>
      <c r="CX223" s="186" t="b">
        <f>IFERROR(INDEX('Avtal för korttidsarbete'!R:R,MATCH(D223,'Avtal för korttidsarbete'!$G:$G,0)),TRUE)</f>
        <v>1</v>
      </c>
      <c r="CY223" s="165" t="str">
        <f>IF(CX223,"-",INDEX('Avtal för korttidsarbete'!$D:$D,MATCH(D223,'Avtal för korttidsarbete'!$G:$G,0)))</f>
        <v>-</v>
      </c>
      <c r="CZ223" s="131" t="b">
        <f>IFERROR(G223&gt;INDEX(Uppsägningar!E:E,MATCH(C223,Uppsägningar!C:C,0)),FALSE)</f>
        <v>0</v>
      </c>
    </row>
    <row r="224" spans="1:104" s="30" customFormat="1" x14ac:dyDescent="0.25">
      <c r="A224" s="19">
        <v>209</v>
      </c>
      <c r="B224" s="20"/>
      <c r="C224" s="189"/>
      <c r="D224" s="69"/>
      <c r="E224" s="171">
        <f>IFERROR(INDEX(Admin!$C$7:$C$10,MATCH(CY224,TblNivåValTExt,0)),0)</f>
        <v>0</v>
      </c>
      <c r="F224" s="1"/>
      <c r="G224" s="1"/>
      <c r="H224" s="90"/>
      <c r="I224" s="91"/>
      <c r="J224" s="91"/>
      <c r="K224" s="91"/>
      <c r="L224" s="91"/>
      <c r="M224" s="91"/>
      <c r="N224" s="91"/>
      <c r="O224" s="91"/>
      <c r="P224" s="91"/>
      <c r="Q224" s="91"/>
      <c r="R224" s="91"/>
      <c r="S224" s="91"/>
      <c r="T224" s="91"/>
      <c r="U224" s="91"/>
      <c r="V224" s="91"/>
      <c r="W224" s="225">
        <f t="shared" si="228"/>
        <v>0</v>
      </c>
      <c r="X224" s="134" t="str">
        <f t="shared" si="274"/>
        <v/>
      </c>
      <c r="Y224" s="92" t="b">
        <f t="shared" si="229"/>
        <v>0</v>
      </c>
      <c r="Z224" s="92" t="str">
        <f t="shared" si="275"/>
        <v/>
      </c>
      <c r="AA224" s="92" t="b">
        <f t="shared" si="276"/>
        <v>0</v>
      </c>
      <c r="AB224" s="92" t="str">
        <f t="shared" si="277"/>
        <v/>
      </c>
      <c r="AC224" s="13" t="b">
        <f t="shared" si="230"/>
        <v>0</v>
      </c>
      <c r="AD224" s="92" t="str">
        <f t="shared" si="278"/>
        <v/>
      </c>
      <c r="AE224" s="13" t="b">
        <f t="shared" si="279"/>
        <v>0</v>
      </c>
      <c r="AF224" s="92" t="str">
        <f t="shared" si="280"/>
        <v/>
      </c>
      <c r="AG224" s="13" t="b">
        <f t="shared" si="231"/>
        <v>0</v>
      </c>
      <c r="AH224" s="92" t="str">
        <f t="shared" si="281"/>
        <v/>
      </c>
      <c r="AI224" s="35" t="b">
        <f t="shared" si="232"/>
        <v>0</v>
      </c>
      <c r="AJ224" s="92" t="str">
        <f t="shared" si="282"/>
        <v/>
      </c>
      <c r="AK224" s="35" t="b">
        <f t="shared" si="233"/>
        <v>0</v>
      </c>
      <c r="AL224" s="92" t="str">
        <f t="shared" si="234"/>
        <v/>
      </c>
      <c r="AM224" s="35" t="b">
        <f t="shared" si="235"/>
        <v>0</v>
      </c>
      <c r="AN224" s="92" t="str">
        <f t="shared" si="236"/>
        <v/>
      </c>
      <c r="AO224" s="13" t="b">
        <f t="shared" si="237"/>
        <v>0</v>
      </c>
      <c r="AP224" s="92" t="str">
        <f t="shared" si="238"/>
        <v/>
      </c>
      <c r="AQ224" s="14">
        <f t="shared" si="239"/>
        <v>0</v>
      </c>
      <c r="AR224" s="14">
        <f t="shared" si="240"/>
        <v>0</v>
      </c>
      <c r="AS224" s="16">
        <f t="shared" si="292"/>
        <v>0</v>
      </c>
      <c r="AT224" s="16">
        <f t="shared" si="292"/>
        <v>0</v>
      </c>
      <c r="AU224" s="16">
        <f t="shared" si="292"/>
        <v>0</v>
      </c>
      <c r="AV224" s="16">
        <f t="shared" si="292"/>
        <v>0</v>
      </c>
      <c r="AW224" s="16">
        <f t="shared" si="292"/>
        <v>0</v>
      </c>
      <c r="AX224" s="16">
        <f t="shared" si="292"/>
        <v>0</v>
      </c>
      <c r="AY224" s="16">
        <f t="shared" si="292"/>
        <v>0</v>
      </c>
      <c r="AZ224" s="16"/>
      <c r="BA224" s="16"/>
      <c r="BB224" s="93">
        <f t="shared" si="283"/>
        <v>0</v>
      </c>
      <c r="BC224" s="93">
        <f t="shared" si="284"/>
        <v>0</v>
      </c>
      <c r="BD224" s="93">
        <f t="shared" si="285"/>
        <v>0</v>
      </c>
      <c r="BE224" s="158">
        <f t="shared" si="286"/>
        <v>0</v>
      </c>
      <c r="BF224" s="159">
        <f t="shared" si="287"/>
        <v>0</v>
      </c>
      <c r="BG224" s="159">
        <f t="shared" si="241"/>
        <v>0</v>
      </c>
      <c r="BH224" s="159">
        <f t="shared" si="242"/>
        <v>0</v>
      </c>
      <c r="BI224" s="159">
        <f t="shared" si="243"/>
        <v>0</v>
      </c>
      <c r="BJ224" s="159">
        <f t="shared" si="244"/>
        <v>0</v>
      </c>
      <c r="BK224" s="159">
        <f t="shared" si="245"/>
        <v>0</v>
      </c>
      <c r="BL224" s="159">
        <f t="shared" si="246"/>
        <v>0</v>
      </c>
      <c r="BM224" s="159">
        <f t="shared" si="293"/>
        <v>0</v>
      </c>
      <c r="BN224" s="159">
        <f t="shared" si="293"/>
        <v>0</v>
      </c>
      <c r="BO224" s="205" t="b">
        <f t="shared" si="247"/>
        <v>0</v>
      </c>
      <c r="BP224" s="214">
        <f t="shared" si="248"/>
        <v>0</v>
      </c>
      <c r="BQ224" s="160">
        <f t="shared" si="249"/>
        <v>0</v>
      </c>
      <c r="BR224" s="160">
        <f t="shared" si="250"/>
        <v>0</v>
      </c>
      <c r="BS224" s="160">
        <f t="shared" si="251"/>
        <v>0</v>
      </c>
      <c r="BT224" s="160">
        <f t="shared" si="252"/>
        <v>0</v>
      </c>
      <c r="BU224" s="160">
        <f t="shared" si="253"/>
        <v>0</v>
      </c>
      <c r="BV224" s="215">
        <f t="shared" si="254"/>
        <v>0</v>
      </c>
      <c r="BW224" s="217">
        <f t="shared" si="255"/>
        <v>0</v>
      </c>
      <c r="BX224" s="206">
        <f t="shared" si="256"/>
        <v>0</v>
      </c>
      <c r="BY224" s="206">
        <f t="shared" si="257"/>
        <v>0</v>
      </c>
      <c r="BZ224" s="206">
        <f t="shared" si="258"/>
        <v>0</v>
      </c>
      <c r="CA224" s="206">
        <f t="shared" si="259"/>
        <v>0</v>
      </c>
      <c r="CB224" s="206">
        <f t="shared" si="260"/>
        <v>0</v>
      </c>
      <c r="CC224" s="218">
        <f t="shared" si="261"/>
        <v>0</v>
      </c>
      <c r="CD224" s="216" t="e">
        <f t="shared" si="262"/>
        <v>#VALUE!</v>
      </c>
      <c r="CE224" s="94" t="e">
        <f t="shared" si="263"/>
        <v>#VALUE!</v>
      </c>
      <c r="CF224" s="94" t="e">
        <f t="shared" si="264"/>
        <v>#VALUE!</v>
      </c>
      <c r="CG224" s="95" t="e">
        <f t="shared" si="265"/>
        <v>#VALUE!</v>
      </c>
      <c r="CH224" s="95" t="e">
        <f t="shared" si="288"/>
        <v>#VALUE!</v>
      </c>
      <c r="CI224" s="95" t="b">
        <f t="shared" si="291"/>
        <v>0</v>
      </c>
      <c r="CJ224" s="76" t="str">
        <f t="shared" si="266"/>
        <v/>
      </c>
      <c r="CK224" s="94" t="e" cm="1">
        <f t="array" aca="1" ref="CK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CL224" s="94" t="str">
        <f t="shared" si="267"/>
        <v/>
      </c>
      <c r="CM224" s="96" t="b">
        <f t="shared" si="268"/>
        <v>0</v>
      </c>
      <c r="CN224" s="130" t="b">
        <f>IFERROR(MATCH(D224,'Avtal för korttidsarbete'!$G$13:$G$1012,0),TRUE)</f>
        <v>1</v>
      </c>
      <c r="CO224" s="130" t="b">
        <f t="shared" si="269"/>
        <v>0</v>
      </c>
      <c r="CP224" s="131" t="str" cm="1">
        <f t="array" ref="CP224">IF(CN224=TRUE,"x",INDEX('Avtal för korttidsarbete'!$E$13:$E$1012,$CN224))</f>
        <v>x</v>
      </c>
      <c r="CQ224" s="131" t="str" cm="1">
        <f t="array" ref="CQ224">IF(CN224=TRUE,"x",INDEX('Avtal för korttidsarbete'!$F$13:$F$1012,$CN224))</f>
        <v>x</v>
      </c>
      <c r="CR224" s="130" t="b">
        <f t="shared" si="270"/>
        <v>0</v>
      </c>
      <c r="CS224" s="165">
        <f t="shared" si="289"/>
        <v>0</v>
      </c>
      <c r="CT224" s="165">
        <f t="shared" si="290"/>
        <v>0</v>
      </c>
      <c r="CU224" s="130" t="b">
        <f t="shared" si="271"/>
        <v>0</v>
      </c>
      <c r="CV224" s="131">
        <f t="shared" si="272"/>
        <v>0</v>
      </c>
      <c r="CW224" s="165">
        <f t="shared" si="273"/>
        <v>0</v>
      </c>
      <c r="CX224" s="186" t="b">
        <f>IFERROR(INDEX('Avtal för korttidsarbete'!R:R,MATCH(D224,'Avtal för korttidsarbete'!$G:$G,0)),TRUE)</f>
        <v>1</v>
      </c>
      <c r="CY224" s="165" t="str">
        <f>IF(CX224,"-",INDEX('Avtal för korttidsarbete'!$D:$D,MATCH(D224,'Avtal för korttidsarbete'!$G:$G,0)))</f>
        <v>-</v>
      </c>
      <c r="CZ224" s="131" t="b">
        <f>IFERROR(G224&gt;INDEX(Uppsägningar!E:E,MATCH(C224,Uppsägningar!C:C,0)),FALSE)</f>
        <v>0</v>
      </c>
    </row>
    <row r="225" spans="1:104" s="30" customFormat="1" x14ac:dyDescent="0.25">
      <c r="A225" s="19">
        <v>210</v>
      </c>
      <c r="B225" s="20"/>
      <c r="C225" s="189"/>
      <c r="D225" s="69"/>
      <c r="E225" s="171">
        <f>IFERROR(INDEX(Admin!$C$7:$C$10,MATCH(CY225,TblNivåValTExt,0)),0)</f>
        <v>0</v>
      </c>
      <c r="F225" s="1"/>
      <c r="G225" s="1"/>
      <c r="H225" s="90"/>
      <c r="I225" s="91"/>
      <c r="J225" s="91"/>
      <c r="K225" s="91"/>
      <c r="L225" s="91"/>
      <c r="M225" s="91"/>
      <c r="N225" s="91"/>
      <c r="O225" s="91"/>
      <c r="P225" s="91"/>
      <c r="Q225" s="91"/>
      <c r="R225" s="91"/>
      <c r="S225" s="91"/>
      <c r="T225" s="91"/>
      <c r="U225" s="91"/>
      <c r="V225" s="91"/>
      <c r="W225" s="225">
        <f t="shared" si="228"/>
        <v>0</v>
      </c>
      <c r="X225" s="134" t="str">
        <f t="shared" si="274"/>
        <v/>
      </c>
      <c r="Y225" s="92" t="b">
        <f t="shared" si="229"/>
        <v>0</v>
      </c>
      <c r="Z225" s="92" t="str">
        <f t="shared" si="275"/>
        <v/>
      </c>
      <c r="AA225" s="92" t="b">
        <f t="shared" si="276"/>
        <v>0</v>
      </c>
      <c r="AB225" s="92" t="str">
        <f t="shared" si="277"/>
        <v/>
      </c>
      <c r="AC225" s="13" t="b">
        <f t="shared" si="230"/>
        <v>0</v>
      </c>
      <c r="AD225" s="92" t="str">
        <f t="shared" si="278"/>
        <v/>
      </c>
      <c r="AE225" s="13" t="b">
        <f t="shared" si="279"/>
        <v>0</v>
      </c>
      <c r="AF225" s="92" t="str">
        <f t="shared" si="280"/>
        <v/>
      </c>
      <c r="AG225" s="13" t="b">
        <f t="shared" si="231"/>
        <v>0</v>
      </c>
      <c r="AH225" s="92" t="str">
        <f t="shared" si="281"/>
        <v/>
      </c>
      <c r="AI225" s="35" t="b">
        <f t="shared" si="232"/>
        <v>0</v>
      </c>
      <c r="AJ225" s="92" t="str">
        <f t="shared" si="282"/>
        <v/>
      </c>
      <c r="AK225" s="35" t="b">
        <f t="shared" si="233"/>
        <v>0</v>
      </c>
      <c r="AL225" s="92" t="str">
        <f t="shared" si="234"/>
        <v/>
      </c>
      <c r="AM225" s="35" t="b">
        <f t="shared" si="235"/>
        <v>0</v>
      </c>
      <c r="AN225" s="92" t="str">
        <f t="shared" si="236"/>
        <v/>
      </c>
      <c r="AO225" s="13" t="b">
        <f t="shared" si="237"/>
        <v>0</v>
      </c>
      <c r="AP225" s="92" t="str">
        <f t="shared" si="238"/>
        <v/>
      </c>
      <c r="AQ225" s="14">
        <f t="shared" si="239"/>
        <v>0</v>
      </c>
      <c r="AR225" s="14">
        <f t="shared" si="240"/>
        <v>0</v>
      </c>
      <c r="AS225" s="16">
        <f t="shared" si="292"/>
        <v>0</v>
      </c>
      <c r="AT225" s="16">
        <f t="shared" si="292"/>
        <v>0</v>
      </c>
      <c r="AU225" s="16">
        <f t="shared" si="292"/>
        <v>0</v>
      </c>
      <c r="AV225" s="16">
        <f t="shared" si="292"/>
        <v>0</v>
      </c>
      <c r="AW225" s="16">
        <f t="shared" si="292"/>
        <v>0</v>
      </c>
      <c r="AX225" s="16">
        <f t="shared" si="292"/>
        <v>0</v>
      </c>
      <c r="AY225" s="16">
        <f t="shared" si="292"/>
        <v>0</v>
      </c>
      <c r="AZ225" s="16"/>
      <c r="BA225" s="16"/>
      <c r="BB225" s="93">
        <f t="shared" si="283"/>
        <v>0</v>
      </c>
      <c r="BC225" s="93">
        <f t="shared" si="284"/>
        <v>0</v>
      </c>
      <c r="BD225" s="93">
        <f t="shared" si="285"/>
        <v>0</v>
      </c>
      <c r="BE225" s="158">
        <f t="shared" si="286"/>
        <v>0</v>
      </c>
      <c r="BF225" s="159">
        <f t="shared" si="287"/>
        <v>0</v>
      </c>
      <c r="BG225" s="159">
        <f t="shared" si="241"/>
        <v>0</v>
      </c>
      <c r="BH225" s="159">
        <f t="shared" si="242"/>
        <v>0</v>
      </c>
      <c r="BI225" s="159">
        <f t="shared" si="243"/>
        <v>0</v>
      </c>
      <c r="BJ225" s="159">
        <f t="shared" si="244"/>
        <v>0</v>
      </c>
      <c r="BK225" s="159">
        <f t="shared" si="245"/>
        <v>0</v>
      </c>
      <c r="BL225" s="159">
        <f t="shared" si="246"/>
        <v>0</v>
      </c>
      <c r="BM225" s="159">
        <f t="shared" si="293"/>
        <v>0</v>
      </c>
      <c r="BN225" s="159">
        <f t="shared" si="293"/>
        <v>0</v>
      </c>
      <c r="BO225" s="205" t="b">
        <f t="shared" si="247"/>
        <v>0</v>
      </c>
      <c r="BP225" s="214">
        <f t="shared" si="248"/>
        <v>0</v>
      </c>
      <c r="BQ225" s="160">
        <f t="shared" si="249"/>
        <v>0</v>
      </c>
      <c r="BR225" s="160">
        <f t="shared" si="250"/>
        <v>0</v>
      </c>
      <c r="BS225" s="160">
        <f t="shared" si="251"/>
        <v>0</v>
      </c>
      <c r="BT225" s="160">
        <f t="shared" si="252"/>
        <v>0</v>
      </c>
      <c r="BU225" s="160">
        <f t="shared" si="253"/>
        <v>0</v>
      </c>
      <c r="BV225" s="215">
        <f t="shared" si="254"/>
        <v>0</v>
      </c>
      <c r="BW225" s="217">
        <f t="shared" si="255"/>
        <v>0</v>
      </c>
      <c r="BX225" s="206">
        <f t="shared" si="256"/>
        <v>0</v>
      </c>
      <c r="BY225" s="206">
        <f t="shared" si="257"/>
        <v>0</v>
      </c>
      <c r="BZ225" s="206">
        <f t="shared" si="258"/>
        <v>0</v>
      </c>
      <c r="CA225" s="206">
        <f t="shared" si="259"/>
        <v>0</v>
      </c>
      <c r="CB225" s="206">
        <f t="shared" si="260"/>
        <v>0</v>
      </c>
      <c r="CC225" s="218">
        <f t="shared" si="261"/>
        <v>0</v>
      </c>
      <c r="CD225" s="216" t="e">
        <f t="shared" si="262"/>
        <v>#VALUE!</v>
      </c>
      <c r="CE225" s="94" t="e">
        <f t="shared" si="263"/>
        <v>#VALUE!</v>
      </c>
      <c r="CF225" s="94" t="e">
        <f t="shared" si="264"/>
        <v>#VALUE!</v>
      </c>
      <c r="CG225" s="95" t="e">
        <f t="shared" si="265"/>
        <v>#VALUE!</v>
      </c>
      <c r="CH225" s="95" t="e">
        <f t="shared" si="288"/>
        <v>#VALUE!</v>
      </c>
      <c r="CI225" s="95" t="b">
        <f t="shared" si="291"/>
        <v>0</v>
      </c>
      <c r="CJ225" s="76" t="str">
        <f t="shared" si="266"/>
        <v/>
      </c>
      <c r="CK225" s="94" t="e" cm="1">
        <f t="array" aca="1" ref="CK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CL225" s="94" t="str">
        <f t="shared" si="267"/>
        <v/>
      </c>
      <c r="CM225" s="96" t="b">
        <f t="shared" si="268"/>
        <v>0</v>
      </c>
      <c r="CN225" s="130" t="b">
        <f>IFERROR(MATCH(D225,'Avtal för korttidsarbete'!$G$13:$G$1012,0),TRUE)</f>
        <v>1</v>
      </c>
      <c r="CO225" s="130" t="b">
        <f t="shared" si="269"/>
        <v>0</v>
      </c>
      <c r="CP225" s="131" t="str" cm="1">
        <f t="array" ref="CP225">IF(CN225=TRUE,"x",INDEX('Avtal för korttidsarbete'!$E$13:$E$1012,$CN225))</f>
        <v>x</v>
      </c>
      <c r="CQ225" s="131" t="str" cm="1">
        <f t="array" ref="CQ225">IF(CN225=TRUE,"x",INDEX('Avtal för korttidsarbete'!$F$13:$F$1012,$CN225))</f>
        <v>x</v>
      </c>
      <c r="CR225" s="130" t="b">
        <f t="shared" si="270"/>
        <v>0</v>
      </c>
      <c r="CS225" s="165">
        <f t="shared" si="289"/>
        <v>0</v>
      </c>
      <c r="CT225" s="165">
        <f t="shared" si="290"/>
        <v>0</v>
      </c>
      <c r="CU225" s="130" t="b">
        <f t="shared" si="271"/>
        <v>0</v>
      </c>
      <c r="CV225" s="131">
        <f t="shared" si="272"/>
        <v>0</v>
      </c>
      <c r="CW225" s="165">
        <f t="shared" si="273"/>
        <v>0</v>
      </c>
      <c r="CX225" s="186" t="b">
        <f>IFERROR(INDEX('Avtal för korttidsarbete'!R:R,MATCH(D225,'Avtal för korttidsarbete'!$G:$G,0)),TRUE)</f>
        <v>1</v>
      </c>
      <c r="CY225" s="165" t="str">
        <f>IF(CX225,"-",INDEX('Avtal för korttidsarbete'!$D:$D,MATCH(D225,'Avtal för korttidsarbete'!$G:$G,0)))</f>
        <v>-</v>
      </c>
      <c r="CZ225" s="131" t="b">
        <f>IFERROR(G225&gt;INDEX(Uppsägningar!E:E,MATCH(C225,Uppsägningar!C:C,0)),FALSE)</f>
        <v>0</v>
      </c>
    </row>
    <row r="226" spans="1:104" s="30" customFormat="1" x14ac:dyDescent="0.25">
      <c r="A226" s="19">
        <v>211</v>
      </c>
      <c r="B226" s="20"/>
      <c r="C226" s="189"/>
      <c r="D226" s="69"/>
      <c r="E226" s="171">
        <f>IFERROR(INDEX(Admin!$C$7:$C$10,MATCH(CY226,TblNivåValTExt,0)),0)</f>
        <v>0</v>
      </c>
      <c r="F226" s="1"/>
      <c r="G226" s="1"/>
      <c r="H226" s="90"/>
      <c r="I226" s="91"/>
      <c r="J226" s="91"/>
      <c r="K226" s="91"/>
      <c r="L226" s="91"/>
      <c r="M226" s="91"/>
      <c r="N226" s="91"/>
      <c r="O226" s="91"/>
      <c r="P226" s="91"/>
      <c r="Q226" s="91"/>
      <c r="R226" s="91"/>
      <c r="S226" s="91"/>
      <c r="T226" s="91"/>
      <c r="U226" s="91"/>
      <c r="V226" s="91"/>
      <c r="W226" s="225">
        <f t="shared" si="228"/>
        <v>0</v>
      </c>
      <c r="X226" s="134" t="str">
        <f t="shared" si="274"/>
        <v/>
      </c>
      <c r="Y226" s="92" t="b">
        <f t="shared" si="229"/>
        <v>0</v>
      </c>
      <c r="Z226" s="92" t="str">
        <f t="shared" si="275"/>
        <v/>
      </c>
      <c r="AA226" s="92" t="b">
        <f t="shared" si="276"/>
        <v>0</v>
      </c>
      <c r="AB226" s="92" t="str">
        <f t="shared" si="277"/>
        <v/>
      </c>
      <c r="AC226" s="13" t="b">
        <f t="shared" si="230"/>
        <v>0</v>
      </c>
      <c r="AD226" s="92" t="str">
        <f t="shared" si="278"/>
        <v/>
      </c>
      <c r="AE226" s="13" t="b">
        <f t="shared" si="279"/>
        <v>0</v>
      </c>
      <c r="AF226" s="92" t="str">
        <f t="shared" si="280"/>
        <v/>
      </c>
      <c r="AG226" s="13" t="b">
        <f t="shared" si="231"/>
        <v>0</v>
      </c>
      <c r="AH226" s="92" t="str">
        <f t="shared" si="281"/>
        <v/>
      </c>
      <c r="AI226" s="35" t="b">
        <f t="shared" si="232"/>
        <v>0</v>
      </c>
      <c r="AJ226" s="92" t="str">
        <f t="shared" si="282"/>
        <v/>
      </c>
      <c r="AK226" s="35" t="b">
        <f t="shared" si="233"/>
        <v>0</v>
      </c>
      <c r="AL226" s="92" t="str">
        <f t="shared" si="234"/>
        <v/>
      </c>
      <c r="AM226" s="35" t="b">
        <f t="shared" si="235"/>
        <v>0</v>
      </c>
      <c r="AN226" s="92" t="str">
        <f t="shared" si="236"/>
        <v/>
      </c>
      <c r="AO226" s="13" t="b">
        <f t="shared" si="237"/>
        <v>0</v>
      </c>
      <c r="AP226" s="92" t="str">
        <f t="shared" si="238"/>
        <v/>
      </c>
      <c r="AQ226" s="14">
        <f t="shared" si="239"/>
        <v>0</v>
      </c>
      <c r="AR226" s="14">
        <f t="shared" si="240"/>
        <v>0</v>
      </c>
      <c r="AS226" s="16">
        <f t="shared" ref="AS226:AY235" si="294">IF(OR(AS$11=FALSE,$F226="",MIN($G226,AS$10,$AR226)-MAX($F226,AS$8,$AQ226)&lt;0),0,MIN($G226,AS$10,$AR226)-MAX($F226,AS$8,$AQ226)+1)</f>
        <v>0</v>
      </c>
      <c r="AT226" s="16">
        <f t="shared" si="294"/>
        <v>0</v>
      </c>
      <c r="AU226" s="16">
        <f t="shared" si="294"/>
        <v>0</v>
      </c>
      <c r="AV226" s="16">
        <f t="shared" si="294"/>
        <v>0</v>
      </c>
      <c r="AW226" s="16">
        <f t="shared" si="294"/>
        <v>0</v>
      </c>
      <c r="AX226" s="16">
        <f t="shared" si="294"/>
        <v>0</v>
      </c>
      <c r="AY226" s="16">
        <f t="shared" si="294"/>
        <v>0</v>
      </c>
      <c r="AZ226" s="16"/>
      <c r="BA226" s="16"/>
      <c r="BB226" s="93">
        <f t="shared" si="283"/>
        <v>0</v>
      </c>
      <c r="BC226" s="93">
        <f t="shared" si="284"/>
        <v>0</v>
      </c>
      <c r="BD226" s="93">
        <f t="shared" si="285"/>
        <v>0</v>
      </c>
      <c r="BE226" s="158">
        <f t="shared" si="286"/>
        <v>0</v>
      </c>
      <c r="BF226" s="159">
        <f t="shared" si="287"/>
        <v>0</v>
      </c>
      <c r="BG226" s="159">
        <f t="shared" si="241"/>
        <v>0</v>
      </c>
      <c r="BH226" s="159">
        <f t="shared" si="242"/>
        <v>0</v>
      </c>
      <c r="BI226" s="159">
        <f t="shared" si="243"/>
        <v>0</v>
      </c>
      <c r="BJ226" s="159">
        <f t="shared" si="244"/>
        <v>0</v>
      </c>
      <c r="BK226" s="159">
        <f t="shared" si="245"/>
        <v>0</v>
      </c>
      <c r="BL226" s="159">
        <f t="shared" si="246"/>
        <v>0</v>
      </c>
      <c r="BM226" s="159">
        <f t="shared" si="293"/>
        <v>0</v>
      </c>
      <c r="BN226" s="159">
        <f t="shared" si="293"/>
        <v>0</v>
      </c>
      <c r="BO226" s="205" t="b">
        <f t="shared" si="247"/>
        <v>0</v>
      </c>
      <c r="BP226" s="214">
        <f t="shared" si="248"/>
        <v>0</v>
      </c>
      <c r="BQ226" s="160">
        <f t="shared" si="249"/>
        <v>0</v>
      </c>
      <c r="BR226" s="160">
        <f t="shared" si="250"/>
        <v>0</v>
      </c>
      <c r="BS226" s="160">
        <f t="shared" si="251"/>
        <v>0</v>
      </c>
      <c r="BT226" s="160">
        <f t="shared" si="252"/>
        <v>0</v>
      </c>
      <c r="BU226" s="160">
        <f t="shared" si="253"/>
        <v>0</v>
      </c>
      <c r="BV226" s="215">
        <f t="shared" si="254"/>
        <v>0</v>
      </c>
      <c r="BW226" s="217">
        <f t="shared" si="255"/>
        <v>0</v>
      </c>
      <c r="BX226" s="206">
        <f t="shared" si="256"/>
        <v>0</v>
      </c>
      <c r="BY226" s="206">
        <f t="shared" si="257"/>
        <v>0</v>
      </c>
      <c r="BZ226" s="206">
        <f t="shared" si="258"/>
        <v>0</v>
      </c>
      <c r="CA226" s="206">
        <f t="shared" si="259"/>
        <v>0</v>
      </c>
      <c r="CB226" s="206">
        <f t="shared" si="260"/>
        <v>0</v>
      </c>
      <c r="CC226" s="218">
        <f t="shared" si="261"/>
        <v>0</v>
      </c>
      <c r="CD226" s="216" t="e">
        <f t="shared" si="262"/>
        <v>#VALUE!</v>
      </c>
      <c r="CE226" s="94" t="e">
        <f t="shared" si="263"/>
        <v>#VALUE!</v>
      </c>
      <c r="CF226" s="94" t="e">
        <f t="shared" si="264"/>
        <v>#VALUE!</v>
      </c>
      <c r="CG226" s="95" t="e">
        <f t="shared" si="265"/>
        <v>#VALUE!</v>
      </c>
      <c r="CH226" s="95" t="e">
        <f t="shared" si="288"/>
        <v>#VALUE!</v>
      </c>
      <c r="CI226" s="95" t="b">
        <f t="shared" si="291"/>
        <v>0</v>
      </c>
      <c r="CJ226" s="76" t="str">
        <f t="shared" si="266"/>
        <v/>
      </c>
      <c r="CK226" s="94" t="e" cm="1">
        <f t="array" aca="1" ref="CK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CL226" s="94" t="str">
        <f t="shared" si="267"/>
        <v/>
      </c>
      <c r="CM226" s="96" t="b">
        <f t="shared" si="268"/>
        <v>0</v>
      </c>
      <c r="CN226" s="130" t="b">
        <f>IFERROR(MATCH(D226,'Avtal för korttidsarbete'!$G$13:$G$1012,0),TRUE)</f>
        <v>1</v>
      </c>
      <c r="CO226" s="130" t="b">
        <f t="shared" si="269"/>
        <v>0</v>
      </c>
      <c r="CP226" s="131" t="str" cm="1">
        <f t="array" ref="CP226">IF(CN226=TRUE,"x",INDEX('Avtal för korttidsarbete'!$E$13:$E$1012,$CN226))</f>
        <v>x</v>
      </c>
      <c r="CQ226" s="131" t="str" cm="1">
        <f t="array" ref="CQ226">IF(CN226=TRUE,"x",INDEX('Avtal för korttidsarbete'!$F$13:$F$1012,$CN226))</f>
        <v>x</v>
      </c>
      <c r="CR226" s="130" t="b">
        <f t="shared" si="270"/>
        <v>0</v>
      </c>
      <c r="CS226" s="165">
        <f t="shared" si="289"/>
        <v>0</v>
      </c>
      <c r="CT226" s="165">
        <f t="shared" si="290"/>
        <v>0</v>
      </c>
      <c r="CU226" s="130" t="b">
        <f t="shared" si="271"/>
        <v>0</v>
      </c>
      <c r="CV226" s="131">
        <f t="shared" si="272"/>
        <v>0</v>
      </c>
      <c r="CW226" s="165">
        <f t="shared" si="273"/>
        <v>0</v>
      </c>
      <c r="CX226" s="186" t="b">
        <f>IFERROR(INDEX('Avtal för korttidsarbete'!R:R,MATCH(D226,'Avtal för korttidsarbete'!$G:$G,0)),TRUE)</f>
        <v>1</v>
      </c>
      <c r="CY226" s="165" t="str">
        <f>IF(CX226,"-",INDEX('Avtal för korttidsarbete'!$D:$D,MATCH(D226,'Avtal för korttidsarbete'!$G:$G,0)))</f>
        <v>-</v>
      </c>
      <c r="CZ226" s="131" t="b">
        <f>IFERROR(G226&gt;INDEX(Uppsägningar!E:E,MATCH(C226,Uppsägningar!C:C,0)),FALSE)</f>
        <v>0</v>
      </c>
    </row>
    <row r="227" spans="1:104" s="30" customFormat="1" x14ac:dyDescent="0.25">
      <c r="A227" s="19">
        <v>212</v>
      </c>
      <c r="B227" s="20"/>
      <c r="C227" s="189"/>
      <c r="D227" s="69"/>
      <c r="E227" s="171">
        <f>IFERROR(INDEX(Admin!$C$7:$C$10,MATCH(CY227,TblNivåValTExt,0)),0)</f>
        <v>0</v>
      </c>
      <c r="F227" s="1"/>
      <c r="G227" s="1"/>
      <c r="H227" s="90"/>
      <c r="I227" s="91"/>
      <c r="J227" s="91"/>
      <c r="K227" s="91"/>
      <c r="L227" s="91"/>
      <c r="M227" s="91"/>
      <c r="N227" s="91"/>
      <c r="O227" s="91"/>
      <c r="P227" s="91"/>
      <c r="Q227" s="91"/>
      <c r="R227" s="91"/>
      <c r="S227" s="91"/>
      <c r="T227" s="91"/>
      <c r="U227" s="91"/>
      <c r="V227" s="91"/>
      <c r="W227" s="225">
        <f t="shared" si="228"/>
        <v>0</v>
      </c>
      <c r="X227" s="134" t="str">
        <f t="shared" si="274"/>
        <v/>
      </c>
      <c r="Y227" s="92" t="b">
        <f t="shared" si="229"/>
        <v>0</v>
      </c>
      <c r="Z227" s="92" t="str">
        <f t="shared" si="275"/>
        <v/>
      </c>
      <c r="AA227" s="92" t="b">
        <f t="shared" si="276"/>
        <v>0</v>
      </c>
      <c r="AB227" s="92" t="str">
        <f t="shared" si="277"/>
        <v/>
      </c>
      <c r="AC227" s="13" t="b">
        <f t="shared" si="230"/>
        <v>0</v>
      </c>
      <c r="AD227" s="92" t="str">
        <f t="shared" si="278"/>
        <v/>
      </c>
      <c r="AE227" s="13" t="b">
        <f t="shared" si="279"/>
        <v>0</v>
      </c>
      <c r="AF227" s="92" t="str">
        <f t="shared" si="280"/>
        <v/>
      </c>
      <c r="AG227" s="13" t="b">
        <f t="shared" si="231"/>
        <v>0</v>
      </c>
      <c r="AH227" s="92" t="str">
        <f t="shared" si="281"/>
        <v/>
      </c>
      <c r="AI227" s="35" t="b">
        <f t="shared" si="232"/>
        <v>0</v>
      </c>
      <c r="AJ227" s="92" t="str">
        <f t="shared" si="282"/>
        <v/>
      </c>
      <c r="AK227" s="35" t="b">
        <f t="shared" si="233"/>
        <v>0</v>
      </c>
      <c r="AL227" s="92" t="str">
        <f t="shared" si="234"/>
        <v/>
      </c>
      <c r="AM227" s="35" t="b">
        <f t="shared" si="235"/>
        <v>0</v>
      </c>
      <c r="AN227" s="92" t="str">
        <f t="shared" si="236"/>
        <v/>
      </c>
      <c r="AO227" s="13" t="b">
        <f t="shared" si="237"/>
        <v>0</v>
      </c>
      <c r="AP227" s="92" t="str">
        <f t="shared" si="238"/>
        <v/>
      </c>
      <c r="AQ227" s="14">
        <f t="shared" si="239"/>
        <v>0</v>
      </c>
      <c r="AR227" s="14">
        <f t="shared" si="240"/>
        <v>0</v>
      </c>
      <c r="AS227" s="16">
        <f t="shared" si="294"/>
        <v>0</v>
      </c>
      <c r="AT227" s="16">
        <f t="shared" si="294"/>
        <v>0</v>
      </c>
      <c r="AU227" s="16">
        <f t="shared" si="294"/>
        <v>0</v>
      </c>
      <c r="AV227" s="16">
        <f t="shared" si="294"/>
        <v>0</v>
      </c>
      <c r="AW227" s="16">
        <f t="shared" si="294"/>
        <v>0</v>
      </c>
      <c r="AX227" s="16">
        <f t="shared" si="294"/>
        <v>0</v>
      </c>
      <c r="AY227" s="16">
        <f t="shared" si="294"/>
        <v>0</v>
      </c>
      <c r="AZ227" s="16"/>
      <c r="BA227" s="16"/>
      <c r="BB227" s="93">
        <f t="shared" si="283"/>
        <v>0</v>
      </c>
      <c r="BC227" s="93">
        <f t="shared" si="284"/>
        <v>0</v>
      </c>
      <c r="BD227" s="93">
        <f t="shared" si="285"/>
        <v>0</v>
      </c>
      <c r="BE227" s="158">
        <f t="shared" si="286"/>
        <v>0</v>
      </c>
      <c r="BF227" s="159">
        <f t="shared" si="287"/>
        <v>0</v>
      </c>
      <c r="BG227" s="159">
        <f t="shared" si="241"/>
        <v>0</v>
      </c>
      <c r="BH227" s="159">
        <f t="shared" si="242"/>
        <v>0</v>
      </c>
      <c r="BI227" s="159">
        <f t="shared" si="243"/>
        <v>0</v>
      </c>
      <c r="BJ227" s="159">
        <f t="shared" si="244"/>
        <v>0</v>
      </c>
      <c r="BK227" s="159">
        <f t="shared" si="245"/>
        <v>0</v>
      </c>
      <c r="BL227" s="159">
        <f t="shared" si="246"/>
        <v>0</v>
      </c>
      <c r="BM227" s="159">
        <f t="shared" si="293"/>
        <v>0</v>
      </c>
      <c r="BN227" s="159">
        <f t="shared" si="293"/>
        <v>0</v>
      </c>
      <c r="BO227" s="205" t="b">
        <f t="shared" si="247"/>
        <v>0</v>
      </c>
      <c r="BP227" s="214">
        <f t="shared" si="248"/>
        <v>0</v>
      </c>
      <c r="BQ227" s="160">
        <f t="shared" si="249"/>
        <v>0</v>
      </c>
      <c r="BR227" s="160">
        <f t="shared" si="250"/>
        <v>0</v>
      </c>
      <c r="BS227" s="160">
        <f t="shared" si="251"/>
        <v>0</v>
      </c>
      <c r="BT227" s="160">
        <f t="shared" si="252"/>
        <v>0</v>
      </c>
      <c r="BU227" s="160">
        <f t="shared" si="253"/>
        <v>0</v>
      </c>
      <c r="BV227" s="215">
        <f t="shared" si="254"/>
        <v>0</v>
      </c>
      <c r="BW227" s="217">
        <f t="shared" si="255"/>
        <v>0</v>
      </c>
      <c r="BX227" s="206">
        <f t="shared" si="256"/>
        <v>0</v>
      </c>
      <c r="BY227" s="206">
        <f t="shared" si="257"/>
        <v>0</v>
      </c>
      <c r="BZ227" s="206">
        <f t="shared" si="258"/>
        <v>0</v>
      </c>
      <c r="CA227" s="206">
        <f t="shared" si="259"/>
        <v>0</v>
      </c>
      <c r="CB227" s="206">
        <f t="shared" si="260"/>
        <v>0</v>
      </c>
      <c r="CC227" s="218">
        <f t="shared" si="261"/>
        <v>0</v>
      </c>
      <c r="CD227" s="216" t="e">
        <f t="shared" si="262"/>
        <v>#VALUE!</v>
      </c>
      <c r="CE227" s="94" t="e">
        <f t="shared" si="263"/>
        <v>#VALUE!</v>
      </c>
      <c r="CF227" s="94" t="e">
        <f t="shared" si="264"/>
        <v>#VALUE!</v>
      </c>
      <c r="CG227" s="95" t="e">
        <f t="shared" si="265"/>
        <v>#VALUE!</v>
      </c>
      <c r="CH227" s="95" t="e">
        <f t="shared" si="288"/>
        <v>#VALUE!</v>
      </c>
      <c r="CI227" s="95" t="b">
        <f t="shared" si="291"/>
        <v>0</v>
      </c>
      <c r="CJ227" s="76" t="str">
        <f t="shared" si="266"/>
        <v/>
      </c>
      <c r="CK227" s="94" t="e" cm="1">
        <f t="array" aca="1" ref="CK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CL227" s="94" t="str">
        <f t="shared" si="267"/>
        <v/>
      </c>
      <c r="CM227" s="96" t="b">
        <f t="shared" si="268"/>
        <v>0</v>
      </c>
      <c r="CN227" s="130" t="b">
        <f>IFERROR(MATCH(D227,'Avtal för korttidsarbete'!$G$13:$G$1012,0),TRUE)</f>
        <v>1</v>
      </c>
      <c r="CO227" s="130" t="b">
        <f t="shared" si="269"/>
        <v>0</v>
      </c>
      <c r="CP227" s="131" t="str" cm="1">
        <f t="array" ref="CP227">IF(CN227=TRUE,"x",INDEX('Avtal för korttidsarbete'!$E$13:$E$1012,$CN227))</f>
        <v>x</v>
      </c>
      <c r="CQ227" s="131" t="str" cm="1">
        <f t="array" ref="CQ227">IF(CN227=TRUE,"x",INDEX('Avtal för korttidsarbete'!$F$13:$F$1012,$CN227))</f>
        <v>x</v>
      </c>
      <c r="CR227" s="130" t="b">
        <f t="shared" si="270"/>
        <v>0</v>
      </c>
      <c r="CS227" s="165">
        <f t="shared" si="289"/>
        <v>0</v>
      </c>
      <c r="CT227" s="165">
        <f t="shared" si="290"/>
        <v>0</v>
      </c>
      <c r="CU227" s="130" t="b">
        <f t="shared" si="271"/>
        <v>0</v>
      </c>
      <c r="CV227" s="131">
        <f t="shared" si="272"/>
        <v>0</v>
      </c>
      <c r="CW227" s="165">
        <f t="shared" si="273"/>
        <v>0</v>
      </c>
      <c r="CX227" s="186" t="b">
        <f>IFERROR(INDEX('Avtal för korttidsarbete'!R:R,MATCH(D227,'Avtal för korttidsarbete'!$G:$G,0)),TRUE)</f>
        <v>1</v>
      </c>
      <c r="CY227" s="165" t="str">
        <f>IF(CX227,"-",INDEX('Avtal för korttidsarbete'!$D:$D,MATCH(D227,'Avtal för korttidsarbete'!$G:$G,0)))</f>
        <v>-</v>
      </c>
      <c r="CZ227" s="131" t="b">
        <f>IFERROR(G227&gt;INDEX(Uppsägningar!E:E,MATCH(C227,Uppsägningar!C:C,0)),FALSE)</f>
        <v>0</v>
      </c>
    </row>
    <row r="228" spans="1:104" s="30" customFormat="1" x14ac:dyDescent="0.25">
      <c r="A228" s="19">
        <v>213</v>
      </c>
      <c r="B228" s="20"/>
      <c r="C228" s="189"/>
      <c r="D228" s="69"/>
      <c r="E228" s="171">
        <f>IFERROR(INDEX(Admin!$C$7:$C$10,MATCH(CY228,TblNivåValTExt,0)),0)</f>
        <v>0</v>
      </c>
      <c r="F228" s="1"/>
      <c r="G228" s="1"/>
      <c r="H228" s="90"/>
      <c r="I228" s="91"/>
      <c r="J228" s="91"/>
      <c r="K228" s="91"/>
      <c r="L228" s="91"/>
      <c r="M228" s="91"/>
      <c r="N228" s="91"/>
      <c r="O228" s="91"/>
      <c r="P228" s="91"/>
      <c r="Q228" s="91"/>
      <c r="R228" s="91"/>
      <c r="S228" s="91"/>
      <c r="T228" s="91"/>
      <c r="U228" s="91"/>
      <c r="V228" s="91"/>
      <c r="W228" s="225">
        <f t="shared" si="228"/>
        <v>0</v>
      </c>
      <c r="X228" s="134" t="str">
        <f t="shared" si="274"/>
        <v/>
      </c>
      <c r="Y228" s="92" t="b">
        <f t="shared" si="229"/>
        <v>0</v>
      </c>
      <c r="Z228" s="92" t="str">
        <f t="shared" si="275"/>
        <v/>
      </c>
      <c r="AA228" s="92" t="b">
        <f t="shared" si="276"/>
        <v>0</v>
      </c>
      <c r="AB228" s="92" t="str">
        <f t="shared" si="277"/>
        <v/>
      </c>
      <c r="AC228" s="13" t="b">
        <f t="shared" si="230"/>
        <v>0</v>
      </c>
      <c r="AD228" s="92" t="str">
        <f t="shared" si="278"/>
        <v/>
      </c>
      <c r="AE228" s="13" t="b">
        <f t="shared" si="279"/>
        <v>0</v>
      </c>
      <c r="AF228" s="92" t="str">
        <f t="shared" si="280"/>
        <v/>
      </c>
      <c r="AG228" s="13" t="b">
        <f t="shared" si="231"/>
        <v>0</v>
      </c>
      <c r="AH228" s="92" t="str">
        <f t="shared" si="281"/>
        <v/>
      </c>
      <c r="AI228" s="35" t="b">
        <f t="shared" si="232"/>
        <v>0</v>
      </c>
      <c r="AJ228" s="92" t="str">
        <f t="shared" si="282"/>
        <v/>
      </c>
      <c r="AK228" s="35" t="b">
        <f t="shared" si="233"/>
        <v>0</v>
      </c>
      <c r="AL228" s="92" t="str">
        <f t="shared" si="234"/>
        <v/>
      </c>
      <c r="AM228" s="35" t="b">
        <f t="shared" si="235"/>
        <v>0</v>
      </c>
      <c r="AN228" s="92" t="str">
        <f t="shared" si="236"/>
        <v/>
      </c>
      <c r="AO228" s="13" t="b">
        <f t="shared" si="237"/>
        <v>0</v>
      </c>
      <c r="AP228" s="92" t="str">
        <f t="shared" si="238"/>
        <v/>
      </c>
      <c r="AQ228" s="14">
        <f t="shared" si="239"/>
        <v>0</v>
      </c>
      <c r="AR228" s="14">
        <f t="shared" si="240"/>
        <v>0</v>
      </c>
      <c r="AS228" s="16">
        <f t="shared" si="294"/>
        <v>0</v>
      </c>
      <c r="AT228" s="16">
        <f t="shared" si="294"/>
        <v>0</v>
      </c>
      <c r="AU228" s="16">
        <f t="shared" si="294"/>
        <v>0</v>
      </c>
      <c r="AV228" s="16">
        <f t="shared" si="294"/>
        <v>0</v>
      </c>
      <c r="AW228" s="16">
        <f t="shared" si="294"/>
        <v>0</v>
      </c>
      <c r="AX228" s="16">
        <f t="shared" si="294"/>
        <v>0</v>
      </c>
      <c r="AY228" s="16">
        <f t="shared" si="294"/>
        <v>0</v>
      </c>
      <c r="AZ228" s="16"/>
      <c r="BA228" s="16"/>
      <c r="BB228" s="93">
        <f t="shared" si="283"/>
        <v>0</v>
      </c>
      <c r="BC228" s="93">
        <f t="shared" si="284"/>
        <v>0</v>
      </c>
      <c r="BD228" s="93">
        <f t="shared" si="285"/>
        <v>0</v>
      </c>
      <c r="BE228" s="158">
        <f t="shared" si="286"/>
        <v>0</v>
      </c>
      <c r="BF228" s="159">
        <f t="shared" si="287"/>
        <v>0</v>
      </c>
      <c r="BG228" s="159">
        <f t="shared" si="241"/>
        <v>0</v>
      </c>
      <c r="BH228" s="159">
        <f t="shared" si="242"/>
        <v>0</v>
      </c>
      <c r="BI228" s="159">
        <f t="shared" si="243"/>
        <v>0</v>
      </c>
      <c r="BJ228" s="159">
        <f t="shared" si="244"/>
        <v>0</v>
      </c>
      <c r="BK228" s="159">
        <f t="shared" si="245"/>
        <v>0</v>
      </c>
      <c r="BL228" s="159">
        <f t="shared" si="246"/>
        <v>0</v>
      </c>
      <c r="BM228" s="159">
        <f t="shared" si="293"/>
        <v>0</v>
      </c>
      <c r="BN228" s="159">
        <f t="shared" si="293"/>
        <v>0</v>
      </c>
      <c r="BO228" s="205" t="b">
        <f t="shared" si="247"/>
        <v>0</v>
      </c>
      <c r="BP228" s="214">
        <f t="shared" si="248"/>
        <v>0</v>
      </c>
      <c r="BQ228" s="160">
        <f t="shared" si="249"/>
        <v>0</v>
      </c>
      <c r="BR228" s="160">
        <f t="shared" si="250"/>
        <v>0</v>
      </c>
      <c r="BS228" s="160">
        <f t="shared" si="251"/>
        <v>0</v>
      </c>
      <c r="BT228" s="160">
        <f t="shared" si="252"/>
        <v>0</v>
      </c>
      <c r="BU228" s="160">
        <f t="shared" si="253"/>
        <v>0</v>
      </c>
      <c r="BV228" s="215">
        <f t="shared" si="254"/>
        <v>0</v>
      </c>
      <c r="BW228" s="217">
        <f t="shared" si="255"/>
        <v>0</v>
      </c>
      <c r="BX228" s="206">
        <f t="shared" si="256"/>
        <v>0</v>
      </c>
      <c r="BY228" s="206">
        <f t="shared" si="257"/>
        <v>0</v>
      </c>
      <c r="BZ228" s="206">
        <f t="shared" si="258"/>
        <v>0</v>
      </c>
      <c r="CA228" s="206">
        <f t="shared" si="259"/>
        <v>0</v>
      </c>
      <c r="CB228" s="206">
        <f t="shared" si="260"/>
        <v>0</v>
      </c>
      <c r="CC228" s="218">
        <f t="shared" si="261"/>
        <v>0</v>
      </c>
      <c r="CD228" s="216" t="e">
        <f t="shared" si="262"/>
        <v>#VALUE!</v>
      </c>
      <c r="CE228" s="94" t="e">
        <f t="shared" si="263"/>
        <v>#VALUE!</v>
      </c>
      <c r="CF228" s="94" t="e">
        <f t="shared" si="264"/>
        <v>#VALUE!</v>
      </c>
      <c r="CG228" s="95" t="e">
        <f t="shared" si="265"/>
        <v>#VALUE!</v>
      </c>
      <c r="CH228" s="95" t="e">
        <f t="shared" si="288"/>
        <v>#VALUE!</v>
      </c>
      <c r="CI228" s="95" t="b">
        <f t="shared" si="291"/>
        <v>0</v>
      </c>
      <c r="CJ228" s="76" t="str">
        <f t="shared" si="266"/>
        <v/>
      </c>
      <c r="CK228" s="94" t="e" cm="1">
        <f t="array" aca="1" ref="CK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CL228" s="94" t="str">
        <f t="shared" si="267"/>
        <v/>
      </c>
      <c r="CM228" s="96" t="b">
        <f t="shared" si="268"/>
        <v>0</v>
      </c>
      <c r="CN228" s="130" t="b">
        <f>IFERROR(MATCH(D228,'Avtal för korttidsarbete'!$G$13:$G$1012,0),TRUE)</f>
        <v>1</v>
      </c>
      <c r="CO228" s="130" t="b">
        <f t="shared" si="269"/>
        <v>0</v>
      </c>
      <c r="CP228" s="131" t="str" cm="1">
        <f t="array" ref="CP228">IF(CN228=TRUE,"x",INDEX('Avtal för korttidsarbete'!$E$13:$E$1012,$CN228))</f>
        <v>x</v>
      </c>
      <c r="CQ228" s="131" t="str" cm="1">
        <f t="array" ref="CQ228">IF(CN228=TRUE,"x",INDEX('Avtal för korttidsarbete'!$F$13:$F$1012,$CN228))</f>
        <v>x</v>
      </c>
      <c r="CR228" s="130" t="b">
        <f t="shared" si="270"/>
        <v>0</v>
      </c>
      <c r="CS228" s="165">
        <f t="shared" si="289"/>
        <v>0</v>
      </c>
      <c r="CT228" s="165">
        <f t="shared" si="290"/>
        <v>0</v>
      </c>
      <c r="CU228" s="130" t="b">
        <f t="shared" si="271"/>
        <v>0</v>
      </c>
      <c r="CV228" s="131">
        <f t="shared" si="272"/>
        <v>0</v>
      </c>
      <c r="CW228" s="165">
        <f t="shared" si="273"/>
        <v>0</v>
      </c>
      <c r="CX228" s="186" t="b">
        <f>IFERROR(INDEX('Avtal för korttidsarbete'!R:R,MATCH(D228,'Avtal för korttidsarbete'!$G:$G,0)),TRUE)</f>
        <v>1</v>
      </c>
      <c r="CY228" s="165" t="str">
        <f>IF(CX228,"-",INDEX('Avtal för korttidsarbete'!$D:$D,MATCH(D228,'Avtal för korttidsarbete'!$G:$G,0)))</f>
        <v>-</v>
      </c>
      <c r="CZ228" s="131" t="b">
        <f>IFERROR(G228&gt;INDEX(Uppsägningar!E:E,MATCH(C228,Uppsägningar!C:C,0)),FALSE)</f>
        <v>0</v>
      </c>
    </row>
    <row r="229" spans="1:104" s="30" customFormat="1" x14ac:dyDescent="0.25">
      <c r="A229" s="19">
        <v>214</v>
      </c>
      <c r="B229" s="20"/>
      <c r="C229" s="189"/>
      <c r="D229" s="69"/>
      <c r="E229" s="171">
        <f>IFERROR(INDEX(Admin!$C$7:$C$10,MATCH(CY229,TblNivåValTExt,0)),0)</f>
        <v>0</v>
      </c>
      <c r="F229" s="1"/>
      <c r="G229" s="1"/>
      <c r="H229" s="90"/>
      <c r="I229" s="91"/>
      <c r="J229" s="91"/>
      <c r="K229" s="91"/>
      <c r="L229" s="91"/>
      <c r="M229" s="91"/>
      <c r="N229" s="91"/>
      <c r="O229" s="91"/>
      <c r="P229" s="91"/>
      <c r="Q229" s="91"/>
      <c r="R229" s="91"/>
      <c r="S229" s="91"/>
      <c r="T229" s="91"/>
      <c r="U229" s="91"/>
      <c r="V229" s="91"/>
      <c r="W229" s="225">
        <f t="shared" si="228"/>
        <v>0</v>
      </c>
      <c r="X229" s="134" t="str">
        <f t="shared" si="274"/>
        <v/>
      </c>
      <c r="Y229" s="92" t="b">
        <f t="shared" si="229"/>
        <v>0</v>
      </c>
      <c r="Z229" s="92" t="str">
        <f t="shared" si="275"/>
        <v/>
      </c>
      <c r="AA229" s="92" t="b">
        <f t="shared" si="276"/>
        <v>0</v>
      </c>
      <c r="AB229" s="92" t="str">
        <f t="shared" si="277"/>
        <v/>
      </c>
      <c r="AC229" s="13" t="b">
        <f t="shared" si="230"/>
        <v>0</v>
      </c>
      <c r="AD229" s="92" t="str">
        <f t="shared" si="278"/>
        <v/>
      </c>
      <c r="AE229" s="13" t="b">
        <f t="shared" si="279"/>
        <v>0</v>
      </c>
      <c r="AF229" s="92" t="str">
        <f t="shared" si="280"/>
        <v/>
      </c>
      <c r="AG229" s="13" t="b">
        <f t="shared" si="231"/>
        <v>0</v>
      </c>
      <c r="AH229" s="92" t="str">
        <f t="shared" si="281"/>
        <v/>
      </c>
      <c r="AI229" s="35" t="b">
        <f t="shared" si="232"/>
        <v>0</v>
      </c>
      <c r="AJ229" s="92" t="str">
        <f t="shared" si="282"/>
        <v/>
      </c>
      <c r="AK229" s="35" t="b">
        <f t="shared" si="233"/>
        <v>0</v>
      </c>
      <c r="AL229" s="92" t="str">
        <f t="shared" si="234"/>
        <v/>
      </c>
      <c r="AM229" s="35" t="b">
        <f t="shared" si="235"/>
        <v>0</v>
      </c>
      <c r="AN229" s="92" t="str">
        <f t="shared" si="236"/>
        <v/>
      </c>
      <c r="AO229" s="13" t="b">
        <f t="shared" si="237"/>
        <v>0</v>
      </c>
      <c r="AP229" s="92" t="str">
        <f t="shared" si="238"/>
        <v/>
      </c>
      <c r="AQ229" s="14">
        <f t="shared" si="239"/>
        <v>0</v>
      </c>
      <c r="AR229" s="14">
        <f t="shared" si="240"/>
        <v>0</v>
      </c>
      <c r="AS229" s="16">
        <f t="shared" si="294"/>
        <v>0</v>
      </c>
      <c r="AT229" s="16">
        <f t="shared" si="294"/>
        <v>0</v>
      </c>
      <c r="AU229" s="16">
        <f t="shared" si="294"/>
        <v>0</v>
      </c>
      <c r="AV229" s="16">
        <f t="shared" si="294"/>
        <v>0</v>
      </c>
      <c r="AW229" s="16">
        <f t="shared" si="294"/>
        <v>0</v>
      </c>
      <c r="AX229" s="16">
        <f t="shared" si="294"/>
        <v>0</v>
      </c>
      <c r="AY229" s="16">
        <f t="shared" si="294"/>
        <v>0</v>
      </c>
      <c r="AZ229" s="16"/>
      <c r="BA229" s="16"/>
      <c r="BB229" s="93">
        <f t="shared" si="283"/>
        <v>0</v>
      </c>
      <c r="BC229" s="93">
        <f t="shared" si="284"/>
        <v>0</v>
      </c>
      <c r="BD229" s="93">
        <f t="shared" si="285"/>
        <v>0</v>
      </c>
      <c r="BE229" s="158">
        <f t="shared" si="286"/>
        <v>0</v>
      </c>
      <c r="BF229" s="159">
        <f t="shared" si="287"/>
        <v>0</v>
      </c>
      <c r="BG229" s="159">
        <f t="shared" si="241"/>
        <v>0</v>
      </c>
      <c r="BH229" s="159">
        <f t="shared" si="242"/>
        <v>0</v>
      </c>
      <c r="BI229" s="159">
        <f t="shared" si="243"/>
        <v>0</v>
      </c>
      <c r="BJ229" s="159">
        <f t="shared" si="244"/>
        <v>0</v>
      </c>
      <c r="BK229" s="159">
        <f t="shared" si="245"/>
        <v>0</v>
      </c>
      <c r="BL229" s="159">
        <f t="shared" si="246"/>
        <v>0</v>
      </c>
      <c r="BM229" s="159">
        <f t="shared" si="293"/>
        <v>0</v>
      </c>
      <c r="BN229" s="159">
        <f t="shared" si="293"/>
        <v>0</v>
      </c>
      <c r="BO229" s="205" t="b">
        <f t="shared" si="247"/>
        <v>0</v>
      </c>
      <c r="BP229" s="214">
        <f t="shared" si="248"/>
        <v>0</v>
      </c>
      <c r="BQ229" s="160">
        <f t="shared" si="249"/>
        <v>0</v>
      </c>
      <c r="BR229" s="160">
        <f t="shared" si="250"/>
        <v>0</v>
      </c>
      <c r="BS229" s="160">
        <f t="shared" si="251"/>
        <v>0</v>
      </c>
      <c r="BT229" s="160">
        <f t="shared" si="252"/>
        <v>0</v>
      </c>
      <c r="BU229" s="160">
        <f t="shared" si="253"/>
        <v>0</v>
      </c>
      <c r="BV229" s="215">
        <f t="shared" si="254"/>
        <v>0</v>
      </c>
      <c r="BW229" s="217">
        <f t="shared" si="255"/>
        <v>0</v>
      </c>
      <c r="BX229" s="206">
        <f t="shared" si="256"/>
        <v>0</v>
      </c>
      <c r="BY229" s="206">
        <f t="shared" si="257"/>
        <v>0</v>
      </c>
      <c r="BZ229" s="206">
        <f t="shared" si="258"/>
        <v>0</v>
      </c>
      <c r="CA229" s="206">
        <f t="shared" si="259"/>
        <v>0</v>
      </c>
      <c r="CB229" s="206">
        <f t="shared" si="260"/>
        <v>0</v>
      </c>
      <c r="CC229" s="218">
        <f t="shared" si="261"/>
        <v>0</v>
      </c>
      <c r="CD229" s="216" t="e">
        <f t="shared" si="262"/>
        <v>#VALUE!</v>
      </c>
      <c r="CE229" s="94" t="e">
        <f t="shared" si="263"/>
        <v>#VALUE!</v>
      </c>
      <c r="CF229" s="94" t="e">
        <f t="shared" si="264"/>
        <v>#VALUE!</v>
      </c>
      <c r="CG229" s="95" t="e">
        <f t="shared" si="265"/>
        <v>#VALUE!</v>
      </c>
      <c r="CH229" s="95" t="e">
        <f t="shared" si="288"/>
        <v>#VALUE!</v>
      </c>
      <c r="CI229" s="95" t="b">
        <f t="shared" si="291"/>
        <v>0</v>
      </c>
      <c r="CJ229" s="76" t="str">
        <f t="shared" si="266"/>
        <v/>
      </c>
      <c r="CK229" s="94" t="e" cm="1">
        <f t="array" aca="1" ref="CK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CL229" s="94" t="str">
        <f t="shared" si="267"/>
        <v/>
      </c>
      <c r="CM229" s="96" t="b">
        <f t="shared" si="268"/>
        <v>0</v>
      </c>
      <c r="CN229" s="130" t="b">
        <f>IFERROR(MATCH(D229,'Avtal för korttidsarbete'!$G$13:$G$1012,0),TRUE)</f>
        <v>1</v>
      </c>
      <c r="CO229" s="130" t="b">
        <f t="shared" si="269"/>
        <v>0</v>
      </c>
      <c r="CP229" s="131" t="str" cm="1">
        <f t="array" ref="CP229">IF(CN229=TRUE,"x",INDEX('Avtal för korttidsarbete'!$E$13:$E$1012,$CN229))</f>
        <v>x</v>
      </c>
      <c r="CQ229" s="131" t="str" cm="1">
        <f t="array" ref="CQ229">IF(CN229=TRUE,"x",INDEX('Avtal för korttidsarbete'!$F$13:$F$1012,$CN229))</f>
        <v>x</v>
      </c>
      <c r="CR229" s="130" t="b">
        <f t="shared" si="270"/>
        <v>0</v>
      </c>
      <c r="CS229" s="165">
        <f t="shared" si="289"/>
        <v>0</v>
      </c>
      <c r="CT229" s="165">
        <f t="shared" si="290"/>
        <v>0</v>
      </c>
      <c r="CU229" s="130" t="b">
        <f t="shared" si="271"/>
        <v>0</v>
      </c>
      <c r="CV229" s="131">
        <f t="shared" si="272"/>
        <v>0</v>
      </c>
      <c r="CW229" s="165">
        <f t="shared" si="273"/>
        <v>0</v>
      </c>
      <c r="CX229" s="186" t="b">
        <f>IFERROR(INDEX('Avtal för korttidsarbete'!R:R,MATCH(D229,'Avtal för korttidsarbete'!$G:$G,0)),TRUE)</f>
        <v>1</v>
      </c>
      <c r="CY229" s="165" t="str">
        <f>IF(CX229,"-",INDEX('Avtal för korttidsarbete'!$D:$D,MATCH(D229,'Avtal för korttidsarbete'!$G:$G,0)))</f>
        <v>-</v>
      </c>
      <c r="CZ229" s="131" t="b">
        <f>IFERROR(G229&gt;INDEX(Uppsägningar!E:E,MATCH(C229,Uppsägningar!C:C,0)),FALSE)</f>
        <v>0</v>
      </c>
    </row>
    <row r="230" spans="1:104" s="30" customFormat="1" x14ac:dyDescent="0.25">
      <c r="A230" s="19">
        <v>215</v>
      </c>
      <c r="B230" s="20"/>
      <c r="C230" s="189"/>
      <c r="D230" s="69"/>
      <c r="E230" s="171">
        <f>IFERROR(INDEX(Admin!$C$7:$C$10,MATCH(CY230,TblNivåValTExt,0)),0)</f>
        <v>0</v>
      </c>
      <c r="F230" s="1"/>
      <c r="G230" s="1"/>
      <c r="H230" s="90"/>
      <c r="I230" s="91"/>
      <c r="J230" s="91"/>
      <c r="K230" s="91"/>
      <c r="L230" s="91"/>
      <c r="M230" s="91"/>
      <c r="N230" s="91"/>
      <c r="O230" s="91"/>
      <c r="P230" s="91"/>
      <c r="Q230" s="91"/>
      <c r="R230" s="91"/>
      <c r="S230" s="91"/>
      <c r="T230" s="91"/>
      <c r="U230" s="91"/>
      <c r="V230" s="91"/>
      <c r="W230" s="225">
        <f t="shared" si="228"/>
        <v>0</v>
      </c>
      <c r="X230" s="134" t="str">
        <f t="shared" si="274"/>
        <v/>
      </c>
      <c r="Y230" s="92" t="b">
        <f t="shared" si="229"/>
        <v>0</v>
      </c>
      <c r="Z230" s="92" t="str">
        <f t="shared" si="275"/>
        <v/>
      </c>
      <c r="AA230" s="92" t="b">
        <f t="shared" si="276"/>
        <v>0</v>
      </c>
      <c r="AB230" s="92" t="str">
        <f t="shared" si="277"/>
        <v/>
      </c>
      <c r="AC230" s="13" t="b">
        <f t="shared" si="230"/>
        <v>0</v>
      </c>
      <c r="AD230" s="92" t="str">
        <f t="shared" si="278"/>
        <v/>
      </c>
      <c r="AE230" s="13" t="b">
        <f t="shared" si="279"/>
        <v>0</v>
      </c>
      <c r="AF230" s="92" t="str">
        <f t="shared" si="280"/>
        <v/>
      </c>
      <c r="AG230" s="13" t="b">
        <f t="shared" si="231"/>
        <v>0</v>
      </c>
      <c r="AH230" s="92" t="str">
        <f t="shared" si="281"/>
        <v/>
      </c>
      <c r="AI230" s="35" t="b">
        <f t="shared" si="232"/>
        <v>0</v>
      </c>
      <c r="AJ230" s="92" t="str">
        <f t="shared" si="282"/>
        <v/>
      </c>
      <c r="AK230" s="35" t="b">
        <f t="shared" si="233"/>
        <v>0</v>
      </c>
      <c r="AL230" s="92" t="str">
        <f t="shared" si="234"/>
        <v/>
      </c>
      <c r="AM230" s="35" t="b">
        <f t="shared" si="235"/>
        <v>0</v>
      </c>
      <c r="AN230" s="92" t="str">
        <f t="shared" si="236"/>
        <v/>
      </c>
      <c r="AO230" s="13" t="b">
        <f t="shared" si="237"/>
        <v>0</v>
      </c>
      <c r="AP230" s="92" t="str">
        <f t="shared" si="238"/>
        <v/>
      </c>
      <c r="AQ230" s="14">
        <f t="shared" si="239"/>
        <v>0</v>
      </c>
      <c r="AR230" s="14">
        <f t="shared" si="240"/>
        <v>0</v>
      </c>
      <c r="AS230" s="16">
        <f t="shared" si="294"/>
        <v>0</v>
      </c>
      <c r="AT230" s="16">
        <f t="shared" si="294"/>
        <v>0</v>
      </c>
      <c r="AU230" s="16">
        <f t="shared" si="294"/>
        <v>0</v>
      </c>
      <c r="AV230" s="16">
        <f t="shared" si="294"/>
        <v>0</v>
      </c>
      <c r="AW230" s="16">
        <f t="shared" si="294"/>
        <v>0</v>
      </c>
      <c r="AX230" s="16">
        <f t="shared" si="294"/>
        <v>0</v>
      </c>
      <c r="AY230" s="16">
        <f t="shared" si="294"/>
        <v>0</v>
      </c>
      <c r="AZ230" s="16"/>
      <c r="BA230" s="16"/>
      <c r="BB230" s="93">
        <f t="shared" si="283"/>
        <v>0</v>
      </c>
      <c r="BC230" s="93">
        <f t="shared" si="284"/>
        <v>0</v>
      </c>
      <c r="BD230" s="93">
        <f t="shared" si="285"/>
        <v>0</v>
      </c>
      <c r="BE230" s="158">
        <f t="shared" si="286"/>
        <v>0</v>
      </c>
      <c r="BF230" s="159">
        <f t="shared" si="287"/>
        <v>0</v>
      </c>
      <c r="BG230" s="159">
        <f t="shared" si="241"/>
        <v>0</v>
      </c>
      <c r="BH230" s="159">
        <f t="shared" si="242"/>
        <v>0</v>
      </c>
      <c r="BI230" s="159">
        <f t="shared" si="243"/>
        <v>0</v>
      </c>
      <c r="BJ230" s="159">
        <f t="shared" si="244"/>
        <v>0</v>
      </c>
      <c r="BK230" s="159">
        <f t="shared" si="245"/>
        <v>0</v>
      </c>
      <c r="BL230" s="159">
        <f t="shared" si="246"/>
        <v>0</v>
      </c>
      <c r="BM230" s="159">
        <f t="shared" si="293"/>
        <v>0</v>
      </c>
      <c r="BN230" s="159">
        <f t="shared" si="293"/>
        <v>0</v>
      </c>
      <c r="BO230" s="205" t="b">
        <f t="shared" si="247"/>
        <v>0</v>
      </c>
      <c r="BP230" s="214">
        <f t="shared" si="248"/>
        <v>0</v>
      </c>
      <c r="BQ230" s="160">
        <f t="shared" si="249"/>
        <v>0</v>
      </c>
      <c r="BR230" s="160">
        <f t="shared" si="250"/>
        <v>0</v>
      </c>
      <c r="BS230" s="160">
        <f t="shared" si="251"/>
        <v>0</v>
      </c>
      <c r="BT230" s="160">
        <f t="shared" si="252"/>
        <v>0</v>
      </c>
      <c r="BU230" s="160">
        <f t="shared" si="253"/>
        <v>0</v>
      </c>
      <c r="BV230" s="215">
        <f t="shared" si="254"/>
        <v>0</v>
      </c>
      <c r="BW230" s="217">
        <f t="shared" si="255"/>
        <v>0</v>
      </c>
      <c r="BX230" s="206">
        <f t="shared" si="256"/>
        <v>0</v>
      </c>
      <c r="BY230" s="206">
        <f t="shared" si="257"/>
        <v>0</v>
      </c>
      <c r="BZ230" s="206">
        <f t="shared" si="258"/>
        <v>0</v>
      </c>
      <c r="CA230" s="206">
        <f t="shared" si="259"/>
        <v>0</v>
      </c>
      <c r="CB230" s="206">
        <f t="shared" si="260"/>
        <v>0</v>
      </c>
      <c r="CC230" s="218">
        <f t="shared" si="261"/>
        <v>0</v>
      </c>
      <c r="CD230" s="216" t="e">
        <f t="shared" si="262"/>
        <v>#VALUE!</v>
      </c>
      <c r="CE230" s="94" t="e">
        <f t="shared" si="263"/>
        <v>#VALUE!</v>
      </c>
      <c r="CF230" s="94" t="e">
        <f t="shared" si="264"/>
        <v>#VALUE!</v>
      </c>
      <c r="CG230" s="95" t="e">
        <f t="shared" si="265"/>
        <v>#VALUE!</v>
      </c>
      <c r="CH230" s="95" t="e">
        <f t="shared" si="288"/>
        <v>#VALUE!</v>
      </c>
      <c r="CI230" s="95" t="b">
        <f t="shared" si="291"/>
        <v>0</v>
      </c>
      <c r="CJ230" s="76" t="str">
        <f t="shared" si="266"/>
        <v/>
      </c>
      <c r="CK230" s="94" t="e" cm="1">
        <f t="array" aca="1" ref="CK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CL230" s="94" t="str">
        <f t="shared" si="267"/>
        <v/>
      </c>
      <c r="CM230" s="96" t="b">
        <f t="shared" si="268"/>
        <v>0</v>
      </c>
      <c r="CN230" s="130" t="b">
        <f>IFERROR(MATCH(D230,'Avtal för korttidsarbete'!$G$13:$G$1012,0),TRUE)</f>
        <v>1</v>
      </c>
      <c r="CO230" s="130" t="b">
        <f t="shared" si="269"/>
        <v>0</v>
      </c>
      <c r="CP230" s="131" t="str" cm="1">
        <f t="array" ref="CP230">IF(CN230=TRUE,"x",INDEX('Avtal för korttidsarbete'!$E$13:$E$1012,$CN230))</f>
        <v>x</v>
      </c>
      <c r="CQ230" s="131" t="str" cm="1">
        <f t="array" ref="CQ230">IF(CN230=TRUE,"x",INDEX('Avtal för korttidsarbete'!$F$13:$F$1012,$CN230))</f>
        <v>x</v>
      </c>
      <c r="CR230" s="130" t="b">
        <f t="shared" si="270"/>
        <v>0</v>
      </c>
      <c r="CS230" s="165">
        <f t="shared" si="289"/>
        <v>0</v>
      </c>
      <c r="CT230" s="165">
        <f t="shared" si="290"/>
        <v>0</v>
      </c>
      <c r="CU230" s="130" t="b">
        <f t="shared" si="271"/>
        <v>0</v>
      </c>
      <c r="CV230" s="131">
        <f t="shared" si="272"/>
        <v>0</v>
      </c>
      <c r="CW230" s="165">
        <f t="shared" si="273"/>
        <v>0</v>
      </c>
      <c r="CX230" s="186" t="b">
        <f>IFERROR(INDEX('Avtal för korttidsarbete'!R:R,MATCH(D230,'Avtal för korttidsarbete'!$G:$G,0)),TRUE)</f>
        <v>1</v>
      </c>
      <c r="CY230" s="165" t="str">
        <f>IF(CX230,"-",INDEX('Avtal för korttidsarbete'!$D:$D,MATCH(D230,'Avtal för korttidsarbete'!$G:$G,0)))</f>
        <v>-</v>
      </c>
      <c r="CZ230" s="131" t="b">
        <f>IFERROR(G230&gt;INDEX(Uppsägningar!E:E,MATCH(C230,Uppsägningar!C:C,0)),FALSE)</f>
        <v>0</v>
      </c>
    </row>
    <row r="231" spans="1:104" s="30" customFormat="1" x14ac:dyDescent="0.25">
      <c r="A231" s="19">
        <v>216</v>
      </c>
      <c r="B231" s="20"/>
      <c r="C231" s="189"/>
      <c r="D231" s="69"/>
      <c r="E231" s="171">
        <f>IFERROR(INDEX(Admin!$C$7:$C$10,MATCH(CY231,TblNivåValTExt,0)),0)</f>
        <v>0</v>
      </c>
      <c r="F231" s="1"/>
      <c r="G231" s="1"/>
      <c r="H231" s="90"/>
      <c r="I231" s="91"/>
      <c r="J231" s="91"/>
      <c r="K231" s="91"/>
      <c r="L231" s="91"/>
      <c r="M231" s="91"/>
      <c r="N231" s="91"/>
      <c r="O231" s="91"/>
      <c r="P231" s="91"/>
      <c r="Q231" s="91"/>
      <c r="R231" s="91"/>
      <c r="S231" s="91"/>
      <c r="T231" s="91"/>
      <c r="U231" s="91"/>
      <c r="V231" s="91"/>
      <c r="W231" s="225">
        <f t="shared" si="228"/>
        <v>0</v>
      </c>
      <c r="X231" s="134" t="str">
        <f t="shared" si="274"/>
        <v/>
      </c>
      <c r="Y231" s="92" t="b">
        <f t="shared" si="229"/>
        <v>0</v>
      </c>
      <c r="Z231" s="92" t="str">
        <f t="shared" si="275"/>
        <v/>
      </c>
      <c r="AA231" s="92" t="b">
        <f t="shared" si="276"/>
        <v>0</v>
      </c>
      <c r="AB231" s="92" t="str">
        <f t="shared" si="277"/>
        <v/>
      </c>
      <c r="AC231" s="13" t="b">
        <f t="shared" si="230"/>
        <v>0</v>
      </c>
      <c r="AD231" s="92" t="str">
        <f t="shared" si="278"/>
        <v/>
      </c>
      <c r="AE231" s="13" t="b">
        <f t="shared" si="279"/>
        <v>0</v>
      </c>
      <c r="AF231" s="92" t="str">
        <f t="shared" si="280"/>
        <v/>
      </c>
      <c r="AG231" s="13" t="b">
        <f t="shared" si="231"/>
        <v>0</v>
      </c>
      <c r="AH231" s="92" t="str">
        <f t="shared" si="281"/>
        <v/>
      </c>
      <c r="AI231" s="35" t="b">
        <f t="shared" si="232"/>
        <v>0</v>
      </c>
      <c r="AJ231" s="92" t="str">
        <f t="shared" si="282"/>
        <v/>
      </c>
      <c r="AK231" s="35" t="b">
        <f t="shared" si="233"/>
        <v>0</v>
      </c>
      <c r="AL231" s="92" t="str">
        <f t="shared" si="234"/>
        <v/>
      </c>
      <c r="AM231" s="35" t="b">
        <f t="shared" si="235"/>
        <v>0</v>
      </c>
      <c r="AN231" s="92" t="str">
        <f t="shared" si="236"/>
        <v/>
      </c>
      <c r="AO231" s="13" t="b">
        <f t="shared" si="237"/>
        <v>0</v>
      </c>
      <c r="AP231" s="92" t="str">
        <f t="shared" si="238"/>
        <v/>
      </c>
      <c r="AQ231" s="14">
        <f t="shared" si="239"/>
        <v>0</v>
      </c>
      <c r="AR231" s="14">
        <f t="shared" si="240"/>
        <v>0</v>
      </c>
      <c r="AS231" s="16">
        <f t="shared" si="294"/>
        <v>0</v>
      </c>
      <c r="AT231" s="16">
        <f t="shared" si="294"/>
        <v>0</v>
      </c>
      <c r="AU231" s="16">
        <f t="shared" si="294"/>
        <v>0</v>
      </c>
      <c r="AV231" s="16">
        <f t="shared" si="294"/>
        <v>0</v>
      </c>
      <c r="AW231" s="16">
        <f t="shared" si="294"/>
        <v>0</v>
      </c>
      <c r="AX231" s="16">
        <f t="shared" si="294"/>
        <v>0</v>
      </c>
      <c r="AY231" s="16">
        <f t="shared" si="294"/>
        <v>0</v>
      </c>
      <c r="AZ231" s="16"/>
      <c r="BA231" s="16"/>
      <c r="BB231" s="93">
        <f t="shared" si="283"/>
        <v>0</v>
      </c>
      <c r="BC231" s="93">
        <f t="shared" si="284"/>
        <v>0</v>
      </c>
      <c r="BD231" s="93">
        <f t="shared" si="285"/>
        <v>0</v>
      </c>
      <c r="BE231" s="158">
        <f t="shared" si="286"/>
        <v>0</v>
      </c>
      <c r="BF231" s="159">
        <f t="shared" si="287"/>
        <v>0</v>
      </c>
      <c r="BG231" s="159">
        <f t="shared" si="241"/>
        <v>0</v>
      </c>
      <c r="BH231" s="159">
        <f t="shared" si="242"/>
        <v>0</v>
      </c>
      <c r="BI231" s="159">
        <f t="shared" si="243"/>
        <v>0</v>
      </c>
      <c r="BJ231" s="159">
        <f t="shared" si="244"/>
        <v>0</v>
      </c>
      <c r="BK231" s="159">
        <f t="shared" si="245"/>
        <v>0</v>
      </c>
      <c r="BL231" s="159">
        <f t="shared" si="246"/>
        <v>0</v>
      </c>
      <c r="BM231" s="159">
        <f t="shared" si="293"/>
        <v>0</v>
      </c>
      <c r="BN231" s="159">
        <f t="shared" si="293"/>
        <v>0</v>
      </c>
      <c r="BO231" s="205" t="b">
        <f t="shared" si="247"/>
        <v>0</v>
      </c>
      <c r="BP231" s="214">
        <f t="shared" si="248"/>
        <v>0</v>
      </c>
      <c r="BQ231" s="160">
        <f t="shared" si="249"/>
        <v>0</v>
      </c>
      <c r="BR231" s="160">
        <f t="shared" si="250"/>
        <v>0</v>
      </c>
      <c r="BS231" s="160">
        <f t="shared" si="251"/>
        <v>0</v>
      </c>
      <c r="BT231" s="160">
        <f t="shared" si="252"/>
        <v>0</v>
      </c>
      <c r="BU231" s="160">
        <f t="shared" si="253"/>
        <v>0</v>
      </c>
      <c r="BV231" s="215">
        <f t="shared" si="254"/>
        <v>0</v>
      </c>
      <c r="BW231" s="217">
        <f t="shared" si="255"/>
        <v>0</v>
      </c>
      <c r="BX231" s="206">
        <f t="shared" si="256"/>
        <v>0</v>
      </c>
      <c r="BY231" s="206">
        <f t="shared" si="257"/>
        <v>0</v>
      </c>
      <c r="BZ231" s="206">
        <f t="shared" si="258"/>
        <v>0</v>
      </c>
      <c r="CA231" s="206">
        <f t="shared" si="259"/>
        <v>0</v>
      </c>
      <c r="CB231" s="206">
        <f t="shared" si="260"/>
        <v>0</v>
      </c>
      <c r="CC231" s="218">
        <f t="shared" si="261"/>
        <v>0</v>
      </c>
      <c r="CD231" s="216" t="e">
        <f t="shared" si="262"/>
        <v>#VALUE!</v>
      </c>
      <c r="CE231" s="94" t="e">
        <f t="shared" si="263"/>
        <v>#VALUE!</v>
      </c>
      <c r="CF231" s="94" t="e">
        <f t="shared" si="264"/>
        <v>#VALUE!</v>
      </c>
      <c r="CG231" s="95" t="e">
        <f t="shared" si="265"/>
        <v>#VALUE!</v>
      </c>
      <c r="CH231" s="95" t="e">
        <f t="shared" si="288"/>
        <v>#VALUE!</v>
      </c>
      <c r="CI231" s="95" t="b">
        <f t="shared" si="291"/>
        <v>0</v>
      </c>
      <c r="CJ231" s="76" t="str">
        <f t="shared" si="266"/>
        <v/>
      </c>
      <c r="CK231" s="94" t="e" cm="1">
        <f t="array" aca="1" ref="CK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CL231" s="94" t="str">
        <f t="shared" si="267"/>
        <v/>
      </c>
      <c r="CM231" s="96" t="b">
        <f t="shared" si="268"/>
        <v>0</v>
      </c>
      <c r="CN231" s="130" t="b">
        <f>IFERROR(MATCH(D231,'Avtal för korttidsarbete'!$G$13:$G$1012,0),TRUE)</f>
        <v>1</v>
      </c>
      <c r="CO231" s="130" t="b">
        <f t="shared" si="269"/>
        <v>0</v>
      </c>
      <c r="CP231" s="131" t="str" cm="1">
        <f t="array" ref="CP231">IF(CN231=TRUE,"x",INDEX('Avtal för korttidsarbete'!$E$13:$E$1012,$CN231))</f>
        <v>x</v>
      </c>
      <c r="CQ231" s="131" t="str" cm="1">
        <f t="array" ref="CQ231">IF(CN231=TRUE,"x",INDEX('Avtal för korttidsarbete'!$F$13:$F$1012,$CN231))</f>
        <v>x</v>
      </c>
      <c r="CR231" s="130" t="b">
        <f t="shared" si="270"/>
        <v>0</v>
      </c>
      <c r="CS231" s="165">
        <f t="shared" si="289"/>
        <v>0</v>
      </c>
      <c r="CT231" s="165">
        <f t="shared" si="290"/>
        <v>0</v>
      </c>
      <c r="CU231" s="130" t="b">
        <f t="shared" si="271"/>
        <v>0</v>
      </c>
      <c r="CV231" s="131">
        <f t="shared" si="272"/>
        <v>0</v>
      </c>
      <c r="CW231" s="165">
        <f t="shared" si="273"/>
        <v>0</v>
      </c>
      <c r="CX231" s="186" t="b">
        <f>IFERROR(INDEX('Avtal för korttidsarbete'!R:R,MATCH(D231,'Avtal för korttidsarbete'!$G:$G,0)),TRUE)</f>
        <v>1</v>
      </c>
      <c r="CY231" s="165" t="str">
        <f>IF(CX231,"-",INDEX('Avtal för korttidsarbete'!$D:$D,MATCH(D231,'Avtal för korttidsarbete'!$G:$G,0)))</f>
        <v>-</v>
      </c>
      <c r="CZ231" s="131" t="b">
        <f>IFERROR(G231&gt;INDEX(Uppsägningar!E:E,MATCH(C231,Uppsägningar!C:C,0)),FALSE)</f>
        <v>0</v>
      </c>
    </row>
    <row r="232" spans="1:104" s="30" customFormat="1" x14ac:dyDescent="0.25">
      <c r="A232" s="19">
        <v>217</v>
      </c>
      <c r="B232" s="20"/>
      <c r="C232" s="189"/>
      <c r="D232" s="69"/>
      <c r="E232" s="171">
        <f>IFERROR(INDEX(Admin!$C$7:$C$10,MATCH(CY232,TblNivåValTExt,0)),0)</f>
        <v>0</v>
      </c>
      <c r="F232" s="1"/>
      <c r="G232" s="1"/>
      <c r="H232" s="90"/>
      <c r="I232" s="91"/>
      <c r="J232" s="91"/>
      <c r="K232" s="91"/>
      <c r="L232" s="91"/>
      <c r="M232" s="91"/>
      <c r="N232" s="91"/>
      <c r="O232" s="91"/>
      <c r="P232" s="91"/>
      <c r="Q232" s="91"/>
      <c r="R232" s="91"/>
      <c r="S232" s="91"/>
      <c r="T232" s="91"/>
      <c r="U232" s="91"/>
      <c r="V232" s="91"/>
      <c r="W232" s="225">
        <f t="shared" si="228"/>
        <v>0</v>
      </c>
      <c r="X232" s="134" t="str">
        <f t="shared" si="274"/>
        <v/>
      </c>
      <c r="Y232" s="92" t="b">
        <f t="shared" si="229"/>
        <v>0</v>
      </c>
      <c r="Z232" s="92" t="str">
        <f t="shared" si="275"/>
        <v/>
      </c>
      <c r="AA232" s="92" t="b">
        <f t="shared" si="276"/>
        <v>0</v>
      </c>
      <c r="AB232" s="92" t="str">
        <f t="shared" si="277"/>
        <v/>
      </c>
      <c r="AC232" s="13" t="b">
        <f t="shared" si="230"/>
        <v>0</v>
      </c>
      <c r="AD232" s="92" t="str">
        <f t="shared" si="278"/>
        <v/>
      </c>
      <c r="AE232" s="13" t="b">
        <f t="shared" si="279"/>
        <v>0</v>
      </c>
      <c r="AF232" s="92" t="str">
        <f t="shared" si="280"/>
        <v/>
      </c>
      <c r="AG232" s="13" t="b">
        <f t="shared" si="231"/>
        <v>0</v>
      </c>
      <c r="AH232" s="92" t="str">
        <f t="shared" si="281"/>
        <v/>
      </c>
      <c r="AI232" s="35" t="b">
        <f t="shared" si="232"/>
        <v>0</v>
      </c>
      <c r="AJ232" s="92" t="str">
        <f t="shared" si="282"/>
        <v/>
      </c>
      <c r="AK232" s="35" t="b">
        <f t="shared" si="233"/>
        <v>0</v>
      </c>
      <c r="AL232" s="92" t="str">
        <f t="shared" si="234"/>
        <v/>
      </c>
      <c r="AM232" s="35" t="b">
        <f t="shared" si="235"/>
        <v>0</v>
      </c>
      <c r="AN232" s="92" t="str">
        <f t="shared" si="236"/>
        <v/>
      </c>
      <c r="AO232" s="13" t="b">
        <f t="shared" si="237"/>
        <v>0</v>
      </c>
      <c r="AP232" s="92" t="str">
        <f t="shared" si="238"/>
        <v/>
      </c>
      <c r="AQ232" s="14">
        <f t="shared" si="239"/>
        <v>0</v>
      </c>
      <c r="AR232" s="14">
        <f t="shared" si="240"/>
        <v>0</v>
      </c>
      <c r="AS232" s="16">
        <f t="shared" si="294"/>
        <v>0</v>
      </c>
      <c r="AT232" s="16">
        <f t="shared" si="294"/>
        <v>0</v>
      </c>
      <c r="AU232" s="16">
        <f t="shared" si="294"/>
        <v>0</v>
      </c>
      <c r="AV232" s="16">
        <f t="shared" si="294"/>
        <v>0</v>
      </c>
      <c r="AW232" s="16">
        <f t="shared" si="294"/>
        <v>0</v>
      </c>
      <c r="AX232" s="16">
        <f t="shared" si="294"/>
        <v>0</v>
      </c>
      <c r="AY232" s="16">
        <f t="shared" si="294"/>
        <v>0</v>
      </c>
      <c r="AZ232" s="16"/>
      <c r="BA232" s="16"/>
      <c r="BB232" s="93">
        <f t="shared" si="283"/>
        <v>0</v>
      </c>
      <c r="BC232" s="93">
        <f t="shared" si="284"/>
        <v>0</v>
      </c>
      <c r="BD232" s="93">
        <f t="shared" si="285"/>
        <v>0</v>
      </c>
      <c r="BE232" s="158">
        <f t="shared" si="286"/>
        <v>0</v>
      </c>
      <c r="BF232" s="159">
        <f t="shared" si="287"/>
        <v>0</v>
      </c>
      <c r="BG232" s="159">
        <f t="shared" si="241"/>
        <v>0</v>
      </c>
      <c r="BH232" s="159">
        <f t="shared" si="242"/>
        <v>0</v>
      </c>
      <c r="BI232" s="159">
        <f t="shared" si="243"/>
        <v>0</v>
      </c>
      <c r="BJ232" s="159">
        <f t="shared" si="244"/>
        <v>0</v>
      </c>
      <c r="BK232" s="159">
        <f t="shared" si="245"/>
        <v>0</v>
      </c>
      <c r="BL232" s="159">
        <f t="shared" si="246"/>
        <v>0</v>
      </c>
      <c r="BM232" s="159">
        <f t="shared" si="293"/>
        <v>0</v>
      </c>
      <c r="BN232" s="159">
        <f t="shared" si="293"/>
        <v>0</v>
      </c>
      <c r="BO232" s="205" t="b">
        <f t="shared" si="247"/>
        <v>0</v>
      </c>
      <c r="BP232" s="214">
        <f t="shared" si="248"/>
        <v>0</v>
      </c>
      <c r="BQ232" s="160">
        <f t="shared" si="249"/>
        <v>0</v>
      </c>
      <c r="BR232" s="160">
        <f t="shared" si="250"/>
        <v>0</v>
      </c>
      <c r="BS232" s="160">
        <f t="shared" si="251"/>
        <v>0</v>
      </c>
      <c r="BT232" s="160">
        <f t="shared" si="252"/>
        <v>0</v>
      </c>
      <c r="BU232" s="160">
        <f t="shared" si="253"/>
        <v>0</v>
      </c>
      <c r="BV232" s="215">
        <f t="shared" si="254"/>
        <v>0</v>
      </c>
      <c r="BW232" s="217">
        <f t="shared" si="255"/>
        <v>0</v>
      </c>
      <c r="BX232" s="206">
        <f t="shared" si="256"/>
        <v>0</v>
      </c>
      <c r="BY232" s="206">
        <f t="shared" si="257"/>
        <v>0</v>
      </c>
      <c r="BZ232" s="206">
        <f t="shared" si="258"/>
        <v>0</v>
      </c>
      <c r="CA232" s="206">
        <f t="shared" si="259"/>
        <v>0</v>
      </c>
      <c r="CB232" s="206">
        <f t="shared" si="260"/>
        <v>0</v>
      </c>
      <c r="CC232" s="218">
        <f t="shared" si="261"/>
        <v>0</v>
      </c>
      <c r="CD232" s="216" t="e">
        <f t="shared" si="262"/>
        <v>#VALUE!</v>
      </c>
      <c r="CE232" s="94" t="e">
        <f t="shared" si="263"/>
        <v>#VALUE!</v>
      </c>
      <c r="CF232" s="94" t="e">
        <f t="shared" si="264"/>
        <v>#VALUE!</v>
      </c>
      <c r="CG232" s="95" t="e">
        <f t="shared" si="265"/>
        <v>#VALUE!</v>
      </c>
      <c r="CH232" s="95" t="e">
        <f t="shared" si="288"/>
        <v>#VALUE!</v>
      </c>
      <c r="CI232" s="95" t="b">
        <f t="shared" si="291"/>
        <v>0</v>
      </c>
      <c r="CJ232" s="76" t="str">
        <f t="shared" si="266"/>
        <v/>
      </c>
      <c r="CK232" s="94" t="e" cm="1">
        <f t="array" aca="1" ref="CK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CL232" s="94" t="str">
        <f t="shared" si="267"/>
        <v/>
      </c>
      <c r="CM232" s="96" t="b">
        <f t="shared" si="268"/>
        <v>0</v>
      </c>
      <c r="CN232" s="130" t="b">
        <f>IFERROR(MATCH(D232,'Avtal för korttidsarbete'!$G$13:$G$1012,0),TRUE)</f>
        <v>1</v>
      </c>
      <c r="CO232" s="130" t="b">
        <f t="shared" si="269"/>
        <v>0</v>
      </c>
      <c r="CP232" s="131" t="str" cm="1">
        <f t="array" ref="CP232">IF(CN232=TRUE,"x",INDEX('Avtal för korttidsarbete'!$E$13:$E$1012,$CN232))</f>
        <v>x</v>
      </c>
      <c r="CQ232" s="131" t="str" cm="1">
        <f t="array" ref="CQ232">IF(CN232=TRUE,"x",INDEX('Avtal för korttidsarbete'!$F$13:$F$1012,$CN232))</f>
        <v>x</v>
      </c>
      <c r="CR232" s="130" t="b">
        <f t="shared" si="270"/>
        <v>0</v>
      </c>
      <c r="CS232" s="165">
        <f t="shared" si="289"/>
        <v>0</v>
      </c>
      <c r="CT232" s="165">
        <f t="shared" si="290"/>
        <v>0</v>
      </c>
      <c r="CU232" s="130" t="b">
        <f t="shared" si="271"/>
        <v>0</v>
      </c>
      <c r="CV232" s="131">
        <f t="shared" si="272"/>
        <v>0</v>
      </c>
      <c r="CW232" s="165">
        <f t="shared" si="273"/>
        <v>0</v>
      </c>
      <c r="CX232" s="186" t="b">
        <f>IFERROR(INDEX('Avtal för korttidsarbete'!R:R,MATCH(D232,'Avtal för korttidsarbete'!$G:$G,0)),TRUE)</f>
        <v>1</v>
      </c>
      <c r="CY232" s="165" t="str">
        <f>IF(CX232,"-",INDEX('Avtal för korttidsarbete'!$D:$D,MATCH(D232,'Avtal för korttidsarbete'!$G:$G,0)))</f>
        <v>-</v>
      </c>
      <c r="CZ232" s="131" t="b">
        <f>IFERROR(G232&gt;INDEX(Uppsägningar!E:E,MATCH(C232,Uppsägningar!C:C,0)),FALSE)</f>
        <v>0</v>
      </c>
    </row>
    <row r="233" spans="1:104" s="30" customFormat="1" x14ac:dyDescent="0.25">
      <c r="A233" s="19">
        <v>218</v>
      </c>
      <c r="B233" s="20"/>
      <c r="C233" s="189"/>
      <c r="D233" s="69"/>
      <c r="E233" s="171">
        <f>IFERROR(INDEX(Admin!$C$7:$C$10,MATCH(CY233,TblNivåValTExt,0)),0)</f>
        <v>0</v>
      </c>
      <c r="F233" s="1"/>
      <c r="G233" s="1"/>
      <c r="H233" s="90"/>
      <c r="I233" s="91"/>
      <c r="J233" s="91"/>
      <c r="K233" s="91"/>
      <c r="L233" s="91"/>
      <c r="M233" s="91"/>
      <c r="N233" s="91"/>
      <c r="O233" s="91"/>
      <c r="P233" s="91"/>
      <c r="Q233" s="91"/>
      <c r="R233" s="91"/>
      <c r="S233" s="91"/>
      <c r="T233" s="91"/>
      <c r="U233" s="91"/>
      <c r="V233" s="91"/>
      <c r="W233" s="225">
        <f t="shared" si="228"/>
        <v>0</v>
      </c>
      <c r="X233" s="134" t="str">
        <f t="shared" si="274"/>
        <v/>
      </c>
      <c r="Y233" s="92" t="b">
        <f t="shared" si="229"/>
        <v>0</v>
      </c>
      <c r="Z233" s="92" t="str">
        <f t="shared" si="275"/>
        <v/>
      </c>
      <c r="AA233" s="92" t="b">
        <f t="shared" si="276"/>
        <v>0</v>
      </c>
      <c r="AB233" s="92" t="str">
        <f t="shared" si="277"/>
        <v/>
      </c>
      <c r="AC233" s="13" t="b">
        <f t="shared" si="230"/>
        <v>0</v>
      </c>
      <c r="AD233" s="92" t="str">
        <f t="shared" si="278"/>
        <v/>
      </c>
      <c r="AE233" s="13" t="b">
        <f t="shared" si="279"/>
        <v>0</v>
      </c>
      <c r="AF233" s="92" t="str">
        <f t="shared" si="280"/>
        <v/>
      </c>
      <c r="AG233" s="13" t="b">
        <f t="shared" si="231"/>
        <v>0</v>
      </c>
      <c r="AH233" s="92" t="str">
        <f t="shared" si="281"/>
        <v/>
      </c>
      <c r="AI233" s="35" t="b">
        <f t="shared" si="232"/>
        <v>0</v>
      </c>
      <c r="AJ233" s="92" t="str">
        <f t="shared" si="282"/>
        <v/>
      </c>
      <c r="AK233" s="35" t="b">
        <f t="shared" si="233"/>
        <v>0</v>
      </c>
      <c r="AL233" s="92" t="str">
        <f t="shared" si="234"/>
        <v/>
      </c>
      <c r="AM233" s="35" t="b">
        <f t="shared" si="235"/>
        <v>0</v>
      </c>
      <c r="AN233" s="92" t="str">
        <f t="shared" si="236"/>
        <v/>
      </c>
      <c r="AO233" s="13" t="b">
        <f t="shared" si="237"/>
        <v>0</v>
      </c>
      <c r="AP233" s="92" t="str">
        <f t="shared" si="238"/>
        <v/>
      </c>
      <c r="AQ233" s="14">
        <f t="shared" si="239"/>
        <v>0</v>
      </c>
      <c r="AR233" s="14">
        <f t="shared" si="240"/>
        <v>0</v>
      </c>
      <c r="AS233" s="16">
        <f t="shared" si="294"/>
        <v>0</v>
      </c>
      <c r="AT233" s="16">
        <f t="shared" si="294"/>
        <v>0</v>
      </c>
      <c r="AU233" s="16">
        <f t="shared" si="294"/>
        <v>0</v>
      </c>
      <c r="AV233" s="16">
        <f t="shared" si="294"/>
        <v>0</v>
      </c>
      <c r="AW233" s="16">
        <f t="shared" si="294"/>
        <v>0</v>
      </c>
      <c r="AX233" s="16">
        <f t="shared" si="294"/>
        <v>0</v>
      </c>
      <c r="AY233" s="16">
        <f t="shared" si="294"/>
        <v>0</v>
      </c>
      <c r="AZ233" s="16"/>
      <c r="BA233" s="16"/>
      <c r="BB233" s="93">
        <f t="shared" si="283"/>
        <v>0</v>
      </c>
      <c r="BC233" s="93">
        <f t="shared" si="284"/>
        <v>0</v>
      </c>
      <c r="BD233" s="93">
        <f t="shared" si="285"/>
        <v>0</v>
      </c>
      <c r="BE233" s="158">
        <f t="shared" si="286"/>
        <v>0</v>
      </c>
      <c r="BF233" s="159">
        <f t="shared" si="287"/>
        <v>0</v>
      </c>
      <c r="BG233" s="159">
        <f t="shared" si="241"/>
        <v>0</v>
      </c>
      <c r="BH233" s="159">
        <f t="shared" si="242"/>
        <v>0</v>
      </c>
      <c r="BI233" s="159">
        <f t="shared" si="243"/>
        <v>0</v>
      </c>
      <c r="BJ233" s="159">
        <f t="shared" si="244"/>
        <v>0</v>
      </c>
      <c r="BK233" s="159">
        <f t="shared" si="245"/>
        <v>0</v>
      </c>
      <c r="BL233" s="159">
        <f t="shared" si="246"/>
        <v>0</v>
      </c>
      <c r="BM233" s="159">
        <f t="shared" si="293"/>
        <v>0</v>
      </c>
      <c r="BN233" s="159">
        <f t="shared" si="293"/>
        <v>0</v>
      </c>
      <c r="BO233" s="205" t="b">
        <f t="shared" si="247"/>
        <v>0</v>
      </c>
      <c r="BP233" s="214">
        <f t="shared" si="248"/>
        <v>0</v>
      </c>
      <c r="BQ233" s="160">
        <f t="shared" si="249"/>
        <v>0</v>
      </c>
      <c r="BR233" s="160">
        <f t="shared" si="250"/>
        <v>0</v>
      </c>
      <c r="BS233" s="160">
        <f t="shared" si="251"/>
        <v>0</v>
      </c>
      <c r="BT233" s="160">
        <f t="shared" si="252"/>
        <v>0</v>
      </c>
      <c r="BU233" s="160">
        <f t="shared" si="253"/>
        <v>0</v>
      </c>
      <c r="BV233" s="215">
        <f t="shared" si="254"/>
        <v>0</v>
      </c>
      <c r="BW233" s="217">
        <f t="shared" si="255"/>
        <v>0</v>
      </c>
      <c r="BX233" s="206">
        <f t="shared" si="256"/>
        <v>0</v>
      </c>
      <c r="BY233" s="206">
        <f t="shared" si="257"/>
        <v>0</v>
      </c>
      <c r="BZ233" s="206">
        <f t="shared" si="258"/>
        <v>0</v>
      </c>
      <c r="CA233" s="206">
        <f t="shared" si="259"/>
        <v>0</v>
      </c>
      <c r="CB233" s="206">
        <f t="shared" si="260"/>
        <v>0</v>
      </c>
      <c r="CC233" s="218">
        <f t="shared" si="261"/>
        <v>0</v>
      </c>
      <c r="CD233" s="216" t="e">
        <f t="shared" si="262"/>
        <v>#VALUE!</v>
      </c>
      <c r="CE233" s="94" t="e">
        <f t="shared" si="263"/>
        <v>#VALUE!</v>
      </c>
      <c r="CF233" s="94" t="e">
        <f t="shared" si="264"/>
        <v>#VALUE!</v>
      </c>
      <c r="CG233" s="95" t="e">
        <f t="shared" si="265"/>
        <v>#VALUE!</v>
      </c>
      <c r="CH233" s="95" t="e">
        <f t="shared" si="288"/>
        <v>#VALUE!</v>
      </c>
      <c r="CI233" s="95" t="b">
        <f t="shared" si="291"/>
        <v>0</v>
      </c>
      <c r="CJ233" s="76" t="str">
        <f t="shared" si="266"/>
        <v/>
      </c>
      <c r="CK233" s="94" t="e" cm="1">
        <f t="array" aca="1" ref="CK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CL233" s="94" t="str">
        <f t="shared" si="267"/>
        <v/>
      </c>
      <c r="CM233" s="96" t="b">
        <f t="shared" si="268"/>
        <v>0</v>
      </c>
      <c r="CN233" s="130" t="b">
        <f>IFERROR(MATCH(D233,'Avtal för korttidsarbete'!$G$13:$G$1012,0),TRUE)</f>
        <v>1</v>
      </c>
      <c r="CO233" s="130" t="b">
        <f t="shared" si="269"/>
        <v>0</v>
      </c>
      <c r="CP233" s="131" t="str" cm="1">
        <f t="array" ref="CP233">IF(CN233=TRUE,"x",INDEX('Avtal för korttidsarbete'!$E$13:$E$1012,$CN233))</f>
        <v>x</v>
      </c>
      <c r="CQ233" s="131" t="str" cm="1">
        <f t="array" ref="CQ233">IF(CN233=TRUE,"x",INDEX('Avtal för korttidsarbete'!$F$13:$F$1012,$CN233))</f>
        <v>x</v>
      </c>
      <c r="CR233" s="130" t="b">
        <f t="shared" si="270"/>
        <v>0</v>
      </c>
      <c r="CS233" s="165">
        <f t="shared" si="289"/>
        <v>0</v>
      </c>
      <c r="CT233" s="165">
        <f t="shared" si="290"/>
        <v>0</v>
      </c>
      <c r="CU233" s="130" t="b">
        <f t="shared" si="271"/>
        <v>0</v>
      </c>
      <c r="CV233" s="131">
        <f t="shared" si="272"/>
        <v>0</v>
      </c>
      <c r="CW233" s="165">
        <f t="shared" si="273"/>
        <v>0</v>
      </c>
      <c r="CX233" s="186" t="b">
        <f>IFERROR(INDEX('Avtal för korttidsarbete'!R:R,MATCH(D233,'Avtal för korttidsarbete'!$G:$G,0)),TRUE)</f>
        <v>1</v>
      </c>
      <c r="CY233" s="165" t="str">
        <f>IF(CX233,"-",INDEX('Avtal för korttidsarbete'!$D:$D,MATCH(D233,'Avtal för korttidsarbete'!$G:$G,0)))</f>
        <v>-</v>
      </c>
      <c r="CZ233" s="131" t="b">
        <f>IFERROR(G233&gt;INDEX(Uppsägningar!E:E,MATCH(C233,Uppsägningar!C:C,0)),FALSE)</f>
        <v>0</v>
      </c>
    </row>
    <row r="234" spans="1:104" s="30" customFormat="1" x14ac:dyDescent="0.25">
      <c r="A234" s="19">
        <v>219</v>
      </c>
      <c r="B234" s="20"/>
      <c r="C234" s="189"/>
      <c r="D234" s="69"/>
      <c r="E234" s="171">
        <f>IFERROR(INDEX(Admin!$C$7:$C$10,MATCH(CY234,TblNivåValTExt,0)),0)</f>
        <v>0</v>
      </c>
      <c r="F234" s="1"/>
      <c r="G234" s="1"/>
      <c r="H234" s="90"/>
      <c r="I234" s="91"/>
      <c r="J234" s="91"/>
      <c r="K234" s="91"/>
      <c r="L234" s="91"/>
      <c r="M234" s="91"/>
      <c r="N234" s="91"/>
      <c r="O234" s="91"/>
      <c r="P234" s="91"/>
      <c r="Q234" s="91"/>
      <c r="R234" s="91"/>
      <c r="S234" s="91"/>
      <c r="T234" s="91"/>
      <c r="U234" s="91"/>
      <c r="V234" s="91"/>
      <c r="W234" s="225">
        <f t="shared" si="228"/>
        <v>0</v>
      </c>
      <c r="X234" s="134" t="str">
        <f t="shared" si="274"/>
        <v/>
      </c>
      <c r="Y234" s="92" t="b">
        <f t="shared" si="229"/>
        <v>0</v>
      </c>
      <c r="Z234" s="92" t="str">
        <f t="shared" si="275"/>
        <v/>
      </c>
      <c r="AA234" s="92" t="b">
        <f t="shared" si="276"/>
        <v>0</v>
      </c>
      <c r="AB234" s="92" t="str">
        <f t="shared" si="277"/>
        <v/>
      </c>
      <c r="AC234" s="13" t="b">
        <f t="shared" si="230"/>
        <v>0</v>
      </c>
      <c r="AD234" s="92" t="str">
        <f t="shared" si="278"/>
        <v/>
      </c>
      <c r="AE234" s="13" t="b">
        <f t="shared" si="279"/>
        <v>0</v>
      </c>
      <c r="AF234" s="92" t="str">
        <f t="shared" si="280"/>
        <v/>
      </c>
      <c r="AG234" s="13" t="b">
        <f t="shared" si="231"/>
        <v>0</v>
      </c>
      <c r="AH234" s="92" t="str">
        <f t="shared" si="281"/>
        <v/>
      </c>
      <c r="AI234" s="35" t="b">
        <f t="shared" si="232"/>
        <v>0</v>
      </c>
      <c r="AJ234" s="92" t="str">
        <f t="shared" si="282"/>
        <v/>
      </c>
      <c r="AK234" s="35" t="b">
        <f t="shared" si="233"/>
        <v>0</v>
      </c>
      <c r="AL234" s="92" t="str">
        <f t="shared" si="234"/>
        <v/>
      </c>
      <c r="AM234" s="35" t="b">
        <f t="shared" si="235"/>
        <v>0</v>
      </c>
      <c r="AN234" s="92" t="str">
        <f t="shared" si="236"/>
        <v/>
      </c>
      <c r="AO234" s="13" t="b">
        <f t="shared" si="237"/>
        <v>0</v>
      </c>
      <c r="AP234" s="92" t="str">
        <f t="shared" si="238"/>
        <v/>
      </c>
      <c r="AQ234" s="14">
        <f t="shared" si="239"/>
        <v>0</v>
      </c>
      <c r="AR234" s="14">
        <f t="shared" si="240"/>
        <v>0</v>
      </c>
      <c r="AS234" s="16">
        <f t="shared" si="294"/>
        <v>0</v>
      </c>
      <c r="AT234" s="16">
        <f t="shared" si="294"/>
        <v>0</v>
      </c>
      <c r="AU234" s="16">
        <f t="shared" si="294"/>
        <v>0</v>
      </c>
      <c r="AV234" s="16">
        <f t="shared" si="294"/>
        <v>0</v>
      </c>
      <c r="AW234" s="16">
        <f t="shared" si="294"/>
        <v>0</v>
      </c>
      <c r="AX234" s="16">
        <f t="shared" si="294"/>
        <v>0</v>
      </c>
      <c r="AY234" s="16">
        <f t="shared" si="294"/>
        <v>0</v>
      </c>
      <c r="AZ234" s="16"/>
      <c r="BA234" s="16"/>
      <c r="BB234" s="93">
        <f t="shared" si="283"/>
        <v>0</v>
      </c>
      <c r="BC234" s="93">
        <f t="shared" si="284"/>
        <v>0</v>
      </c>
      <c r="BD234" s="93">
        <f t="shared" si="285"/>
        <v>0</v>
      </c>
      <c r="BE234" s="158">
        <f t="shared" si="286"/>
        <v>0</v>
      </c>
      <c r="BF234" s="159">
        <f t="shared" si="287"/>
        <v>0</v>
      </c>
      <c r="BG234" s="159">
        <f t="shared" si="241"/>
        <v>0</v>
      </c>
      <c r="BH234" s="159">
        <f t="shared" si="242"/>
        <v>0</v>
      </c>
      <c r="BI234" s="159">
        <f t="shared" si="243"/>
        <v>0</v>
      </c>
      <c r="BJ234" s="159">
        <f t="shared" si="244"/>
        <v>0</v>
      </c>
      <c r="BK234" s="159">
        <f t="shared" si="245"/>
        <v>0</v>
      </c>
      <c r="BL234" s="159">
        <f t="shared" si="246"/>
        <v>0</v>
      </c>
      <c r="BM234" s="159">
        <f t="shared" si="293"/>
        <v>0</v>
      </c>
      <c r="BN234" s="159">
        <f t="shared" si="293"/>
        <v>0</v>
      </c>
      <c r="BO234" s="205" t="b">
        <f t="shared" si="247"/>
        <v>0</v>
      </c>
      <c r="BP234" s="214">
        <f t="shared" si="248"/>
        <v>0</v>
      </c>
      <c r="BQ234" s="160">
        <f t="shared" si="249"/>
        <v>0</v>
      </c>
      <c r="BR234" s="160">
        <f t="shared" si="250"/>
        <v>0</v>
      </c>
      <c r="BS234" s="160">
        <f t="shared" si="251"/>
        <v>0</v>
      </c>
      <c r="BT234" s="160">
        <f t="shared" si="252"/>
        <v>0</v>
      </c>
      <c r="BU234" s="160">
        <f t="shared" si="253"/>
        <v>0</v>
      </c>
      <c r="BV234" s="215">
        <f t="shared" si="254"/>
        <v>0</v>
      </c>
      <c r="BW234" s="217">
        <f t="shared" si="255"/>
        <v>0</v>
      </c>
      <c r="BX234" s="206">
        <f t="shared" si="256"/>
        <v>0</v>
      </c>
      <c r="BY234" s="206">
        <f t="shared" si="257"/>
        <v>0</v>
      </c>
      <c r="BZ234" s="206">
        <f t="shared" si="258"/>
        <v>0</v>
      </c>
      <c r="CA234" s="206">
        <f t="shared" si="259"/>
        <v>0</v>
      </c>
      <c r="CB234" s="206">
        <f t="shared" si="260"/>
        <v>0</v>
      </c>
      <c r="CC234" s="218">
        <f t="shared" si="261"/>
        <v>0</v>
      </c>
      <c r="CD234" s="216" t="e">
        <f t="shared" si="262"/>
        <v>#VALUE!</v>
      </c>
      <c r="CE234" s="94" t="e">
        <f t="shared" si="263"/>
        <v>#VALUE!</v>
      </c>
      <c r="CF234" s="94" t="e">
        <f t="shared" si="264"/>
        <v>#VALUE!</v>
      </c>
      <c r="CG234" s="95" t="e">
        <f t="shared" si="265"/>
        <v>#VALUE!</v>
      </c>
      <c r="CH234" s="95" t="e">
        <f t="shared" si="288"/>
        <v>#VALUE!</v>
      </c>
      <c r="CI234" s="95" t="b">
        <f t="shared" si="291"/>
        <v>0</v>
      </c>
      <c r="CJ234" s="76" t="str">
        <f t="shared" si="266"/>
        <v/>
      </c>
      <c r="CK234" s="94" t="e" cm="1">
        <f t="array" aca="1" ref="CK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CL234" s="94" t="str">
        <f t="shared" si="267"/>
        <v/>
      </c>
      <c r="CM234" s="96" t="b">
        <f t="shared" si="268"/>
        <v>0</v>
      </c>
      <c r="CN234" s="130" t="b">
        <f>IFERROR(MATCH(D234,'Avtal för korttidsarbete'!$G$13:$G$1012,0),TRUE)</f>
        <v>1</v>
      </c>
      <c r="CO234" s="130" t="b">
        <f t="shared" si="269"/>
        <v>0</v>
      </c>
      <c r="CP234" s="131" t="str" cm="1">
        <f t="array" ref="CP234">IF(CN234=TRUE,"x",INDEX('Avtal för korttidsarbete'!$E$13:$E$1012,$CN234))</f>
        <v>x</v>
      </c>
      <c r="CQ234" s="131" t="str" cm="1">
        <f t="array" ref="CQ234">IF(CN234=TRUE,"x",INDEX('Avtal för korttidsarbete'!$F$13:$F$1012,$CN234))</f>
        <v>x</v>
      </c>
      <c r="CR234" s="130" t="b">
        <f t="shared" si="270"/>
        <v>0</v>
      </c>
      <c r="CS234" s="165">
        <f t="shared" si="289"/>
        <v>0</v>
      </c>
      <c r="CT234" s="165">
        <f t="shared" si="290"/>
        <v>0</v>
      </c>
      <c r="CU234" s="130" t="b">
        <f t="shared" si="271"/>
        <v>0</v>
      </c>
      <c r="CV234" s="131">
        <f t="shared" si="272"/>
        <v>0</v>
      </c>
      <c r="CW234" s="165">
        <f t="shared" si="273"/>
        <v>0</v>
      </c>
      <c r="CX234" s="186" t="b">
        <f>IFERROR(INDEX('Avtal för korttidsarbete'!R:R,MATCH(D234,'Avtal för korttidsarbete'!$G:$G,0)),TRUE)</f>
        <v>1</v>
      </c>
      <c r="CY234" s="165" t="str">
        <f>IF(CX234,"-",INDEX('Avtal för korttidsarbete'!$D:$D,MATCH(D234,'Avtal för korttidsarbete'!$G:$G,0)))</f>
        <v>-</v>
      </c>
      <c r="CZ234" s="131" t="b">
        <f>IFERROR(G234&gt;INDEX(Uppsägningar!E:E,MATCH(C234,Uppsägningar!C:C,0)),FALSE)</f>
        <v>0</v>
      </c>
    </row>
    <row r="235" spans="1:104" s="30" customFormat="1" x14ac:dyDescent="0.25">
      <c r="A235" s="19">
        <v>220</v>
      </c>
      <c r="B235" s="20"/>
      <c r="C235" s="189"/>
      <c r="D235" s="69"/>
      <c r="E235" s="171">
        <f>IFERROR(INDEX(Admin!$C$7:$C$10,MATCH(CY235,TblNivåValTExt,0)),0)</f>
        <v>0</v>
      </c>
      <c r="F235" s="1"/>
      <c r="G235" s="1"/>
      <c r="H235" s="90"/>
      <c r="I235" s="91"/>
      <c r="J235" s="91"/>
      <c r="K235" s="91"/>
      <c r="L235" s="91"/>
      <c r="M235" s="91"/>
      <c r="N235" s="91"/>
      <c r="O235" s="91"/>
      <c r="P235" s="91"/>
      <c r="Q235" s="91"/>
      <c r="R235" s="91"/>
      <c r="S235" s="91"/>
      <c r="T235" s="91"/>
      <c r="U235" s="91"/>
      <c r="V235" s="91"/>
      <c r="W235" s="225">
        <f t="shared" si="228"/>
        <v>0</v>
      </c>
      <c r="X235" s="134" t="str">
        <f t="shared" si="274"/>
        <v/>
      </c>
      <c r="Y235" s="92" t="b">
        <f t="shared" si="229"/>
        <v>0</v>
      </c>
      <c r="Z235" s="92" t="str">
        <f t="shared" si="275"/>
        <v/>
      </c>
      <c r="AA235" s="92" t="b">
        <f t="shared" si="276"/>
        <v>0</v>
      </c>
      <c r="AB235" s="92" t="str">
        <f t="shared" si="277"/>
        <v/>
      </c>
      <c r="AC235" s="13" t="b">
        <f t="shared" si="230"/>
        <v>0</v>
      </c>
      <c r="AD235" s="92" t="str">
        <f t="shared" si="278"/>
        <v/>
      </c>
      <c r="AE235" s="13" t="b">
        <f t="shared" si="279"/>
        <v>0</v>
      </c>
      <c r="AF235" s="92" t="str">
        <f t="shared" si="280"/>
        <v/>
      </c>
      <c r="AG235" s="13" t="b">
        <f t="shared" si="231"/>
        <v>0</v>
      </c>
      <c r="AH235" s="92" t="str">
        <f t="shared" si="281"/>
        <v/>
      </c>
      <c r="AI235" s="35" t="b">
        <f t="shared" si="232"/>
        <v>0</v>
      </c>
      <c r="AJ235" s="92" t="str">
        <f t="shared" si="282"/>
        <v/>
      </c>
      <c r="AK235" s="35" t="b">
        <f t="shared" si="233"/>
        <v>0</v>
      </c>
      <c r="AL235" s="92" t="str">
        <f t="shared" si="234"/>
        <v/>
      </c>
      <c r="AM235" s="35" t="b">
        <f t="shared" si="235"/>
        <v>0</v>
      </c>
      <c r="AN235" s="92" t="str">
        <f t="shared" si="236"/>
        <v/>
      </c>
      <c r="AO235" s="13" t="b">
        <f t="shared" si="237"/>
        <v>0</v>
      </c>
      <c r="AP235" s="92" t="str">
        <f t="shared" si="238"/>
        <v/>
      </c>
      <c r="AQ235" s="14">
        <f t="shared" si="239"/>
        <v>0</v>
      </c>
      <c r="AR235" s="14">
        <f t="shared" si="240"/>
        <v>0</v>
      </c>
      <c r="AS235" s="16">
        <f t="shared" si="294"/>
        <v>0</v>
      </c>
      <c r="AT235" s="16">
        <f t="shared" si="294"/>
        <v>0</v>
      </c>
      <c r="AU235" s="16">
        <f t="shared" si="294"/>
        <v>0</v>
      </c>
      <c r="AV235" s="16">
        <f t="shared" si="294"/>
        <v>0</v>
      </c>
      <c r="AW235" s="16">
        <f t="shared" si="294"/>
        <v>0</v>
      </c>
      <c r="AX235" s="16">
        <f t="shared" si="294"/>
        <v>0</v>
      </c>
      <c r="AY235" s="16">
        <f t="shared" si="294"/>
        <v>0</v>
      </c>
      <c r="AZ235" s="16"/>
      <c r="BA235" s="16"/>
      <c r="BB235" s="93">
        <f t="shared" si="283"/>
        <v>0</v>
      </c>
      <c r="BC235" s="93">
        <f t="shared" si="284"/>
        <v>0</v>
      </c>
      <c r="BD235" s="93">
        <f t="shared" si="285"/>
        <v>0</v>
      </c>
      <c r="BE235" s="158">
        <f t="shared" si="286"/>
        <v>0</v>
      </c>
      <c r="BF235" s="159">
        <f t="shared" si="287"/>
        <v>0</v>
      </c>
      <c r="BG235" s="159">
        <f t="shared" si="241"/>
        <v>0</v>
      </c>
      <c r="BH235" s="159">
        <f t="shared" si="242"/>
        <v>0</v>
      </c>
      <c r="BI235" s="159">
        <f t="shared" si="243"/>
        <v>0</v>
      </c>
      <c r="BJ235" s="159">
        <f t="shared" si="244"/>
        <v>0</v>
      </c>
      <c r="BK235" s="159">
        <f t="shared" si="245"/>
        <v>0</v>
      </c>
      <c r="BL235" s="159">
        <f t="shared" si="246"/>
        <v>0</v>
      </c>
      <c r="BM235" s="159">
        <f t="shared" si="293"/>
        <v>0</v>
      </c>
      <c r="BN235" s="159">
        <f t="shared" si="293"/>
        <v>0</v>
      </c>
      <c r="BO235" s="205" t="b">
        <f t="shared" si="247"/>
        <v>0</v>
      </c>
      <c r="BP235" s="214">
        <f t="shared" si="248"/>
        <v>0</v>
      </c>
      <c r="BQ235" s="160">
        <f t="shared" si="249"/>
        <v>0</v>
      </c>
      <c r="BR235" s="160">
        <f t="shared" si="250"/>
        <v>0</v>
      </c>
      <c r="BS235" s="160">
        <f t="shared" si="251"/>
        <v>0</v>
      </c>
      <c r="BT235" s="160">
        <f t="shared" si="252"/>
        <v>0</v>
      </c>
      <c r="BU235" s="160">
        <f t="shared" si="253"/>
        <v>0</v>
      </c>
      <c r="BV235" s="215">
        <f t="shared" si="254"/>
        <v>0</v>
      </c>
      <c r="BW235" s="217">
        <f t="shared" si="255"/>
        <v>0</v>
      </c>
      <c r="BX235" s="206">
        <f t="shared" si="256"/>
        <v>0</v>
      </c>
      <c r="BY235" s="206">
        <f t="shared" si="257"/>
        <v>0</v>
      </c>
      <c r="BZ235" s="206">
        <f t="shared" si="258"/>
        <v>0</v>
      </c>
      <c r="CA235" s="206">
        <f t="shared" si="259"/>
        <v>0</v>
      </c>
      <c r="CB235" s="206">
        <f t="shared" si="260"/>
        <v>0</v>
      </c>
      <c r="CC235" s="218">
        <f t="shared" si="261"/>
        <v>0</v>
      </c>
      <c r="CD235" s="216" t="e">
        <f t="shared" si="262"/>
        <v>#VALUE!</v>
      </c>
      <c r="CE235" s="94" t="e">
        <f t="shared" si="263"/>
        <v>#VALUE!</v>
      </c>
      <c r="CF235" s="94" t="e">
        <f t="shared" si="264"/>
        <v>#VALUE!</v>
      </c>
      <c r="CG235" s="95" t="e">
        <f t="shared" si="265"/>
        <v>#VALUE!</v>
      </c>
      <c r="CH235" s="95" t="e">
        <f t="shared" si="288"/>
        <v>#VALUE!</v>
      </c>
      <c r="CI235" s="95" t="b">
        <f t="shared" si="291"/>
        <v>0</v>
      </c>
      <c r="CJ235" s="76" t="str">
        <f t="shared" si="266"/>
        <v/>
      </c>
      <c r="CK235" s="94" t="e" cm="1">
        <f t="array" aca="1" ref="CK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CL235" s="94" t="str">
        <f t="shared" si="267"/>
        <v/>
      </c>
      <c r="CM235" s="96" t="b">
        <f t="shared" si="268"/>
        <v>0</v>
      </c>
      <c r="CN235" s="130" t="b">
        <f>IFERROR(MATCH(D235,'Avtal för korttidsarbete'!$G$13:$G$1012,0),TRUE)</f>
        <v>1</v>
      </c>
      <c r="CO235" s="130" t="b">
        <f t="shared" si="269"/>
        <v>0</v>
      </c>
      <c r="CP235" s="131" t="str" cm="1">
        <f t="array" ref="CP235">IF(CN235=TRUE,"x",INDEX('Avtal för korttidsarbete'!$E$13:$E$1012,$CN235))</f>
        <v>x</v>
      </c>
      <c r="CQ235" s="131" t="str" cm="1">
        <f t="array" ref="CQ235">IF(CN235=TRUE,"x",INDEX('Avtal för korttidsarbete'!$F$13:$F$1012,$CN235))</f>
        <v>x</v>
      </c>
      <c r="CR235" s="130" t="b">
        <f t="shared" si="270"/>
        <v>0</v>
      </c>
      <c r="CS235" s="165">
        <f t="shared" si="289"/>
        <v>0</v>
      </c>
      <c r="CT235" s="165">
        <f t="shared" si="290"/>
        <v>0</v>
      </c>
      <c r="CU235" s="130" t="b">
        <f t="shared" si="271"/>
        <v>0</v>
      </c>
      <c r="CV235" s="131">
        <f t="shared" si="272"/>
        <v>0</v>
      </c>
      <c r="CW235" s="165">
        <f t="shared" si="273"/>
        <v>0</v>
      </c>
      <c r="CX235" s="186" t="b">
        <f>IFERROR(INDEX('Avtal för korttidsarbete'!R:R,MATCH(D235,'Avtal för korttidsarbete'!$G:$G,0)),TRUE)</f>
        <v>1</v>
      </c>
      <c r="CY235" s="165" t="str">
        <f>IF(CX235,"-",INDEX('Avtal för korttidsarbete'!$D:$D,MATCH(D235,'Avtal för korttidsarbete'!$G:$G,0)))</f>
        <v>-</v>
      </c>
      <c r="CZ235" s="131" t="b">
        <f>IFERROR(G235&gt;INDEX(Uppsägningar!E:E,MATCH(C235,Uppsägningar!C:C,0)),FALSE)</f>
        <v>0</v>
      </c>
    </row>
    <row r="236" spans="1:104" s="30" customFormat="1" x14ac:dyDescent="0.25">
      <c r="A236" s="19">
        <v>221</v>
      </c>
      <c r="B236" s="20"/>
      <c r="C236" s="189"/>
      <c r="D236" s="69"/>
      <c r="E236" s="171">
        <f>IFERROR(INDEX(Admin!$C$7:$C$10,MATCH(CY236,TblNivåValTExt,0)),0)</f>
        <v>0</v>
      </c>
      <c r="F236" s="1"/>
      <c r="G236" s="1"/>
      <c r="H236" s="90"/>
      <c r="I236" s="91"/>
      <c r="J236" s="91"/>
      <c r="K236" s="91"/>
      <c r="L236" s="91"/>
      <c r="M236" s="91"/>
      <c r="N236" s="91"/>
      <c r="O236" s="91"/>
      <c r="P236" s="91"/>
      <c r="Q236" s="91"/>
      <c r="R236" s="91"/>
      <c r="S236" s="91"/>
      <c r="T236" s="91"/>
      <c r="U236" s="91"/>
      <c r="V236" s="91"/>
      <c r="W236" s="225">
        <f t="shared" si="228"/>
        <v>0</v>
      </c>
      <c r="X236" s="134" t="str">
        <f t="shared" si="274"/>
        <v/>
      </c>
      <c r="Y236" s="92" t="b">
        <f t="shared" si="229"/>
        <v>0</v>
      </c>
      <c r="Z236" s="92" t="str">
        <f t="shared" si="275"/>
        <v/>
      </c>
      <c r="AA236" s="92" t="b">
        <f t="shared" si="276"/>
        <v>0</v>
      </c>
      <c r="AB236" s="92" t="str">
        <f t="shared" si="277"/>
        <v/>
      </c>
      <c r="AC236" s="13" t="b">
        <f t="shared" si="230"/>
        <v>0</v>
      </c>
      <c r="AD236" s="92" t="str">
        <f t="shared" si="278"/>
        <v/>
      </c>
      <c r="AE236" s="13" t="b">
        <f t="shared" si="279"/>
        <v>0</v>
      </c>
      <c r="AF236" s="92" t="str">
        <f t="shared" si="280"/>
        <v/>
      </c>
      <c r="AG236" s="13" t="b">
        <f t="shared" si="231"/>
        <v>0</v>
      </c>
      <c r="AH236" s="92" t="str">
        <f t="shared" si="281"/>
        <v/>
      </c>
      <c r="AI236" s="35" t="b">
        <f t="shared" si="232"/>
        <v>0</v>
      </c>
      <c r="AJ236" s="92" t="str">
        <f t="shared" si="282"/>
        <v/>
      </c>
      <c r="AK236" s="35" t="b">
        <f t="shared" si="233"/>
        <v>0</v>
      </c>
      <c r="AL236" s="92" t="str">
        <f t="shared" si="234"/>
        <v/>
      </c>
      <c r="AM236" s="35" t="b">
        <f t="shared" si="235"/>
        <v>0</v>
      </c>
      <c r="AN236" s="92" t="str">
        <f t="shared" si="236"/>
        <v/>
      </c>
      <c r="AO236" s="13" t="b">
        <f t="shared" si="237"/>
        <v>0</v>
      </c>
      <c r="AP236" s="92" t="str">
        <f t="shared" si="238"/>
        <v/>
      </c>
      <c r="AQ236" s="14">
        <f t="shared" si="239"/>
        <v>0</v>
      </c>
      <c r="AR236" s="14">
        <f t="shared" si="240"/>
        <v>0</v>
      </c>
      <c r="AS236" s="16">
        <f t="shared" ref="AS236:AY245" si="295">IF(OR(AS$11=FALSE,$F236="",MIN($G236,AS$10,$AR236)-MAX($F236,AS$8,$AQ236)&lt;0),0,MIN($G236,AS$10,$AR236)-MAX($F236,AS$8,$AQ236)+1)</f>
        <v>0</v>
      </c>
      <c r="AT236" s="16">
        <f t="shared" si="295"/>
        <v>0</v>
      </c>
      <c r="AU236" s="16">
        <f t="shared" si="295"/>
        <v>0</v>
      </c>
      <c r="AV236" s="16">
        <f t="shared" si="295"/>
        <v>0</v>
      </c>
      <c r="AW236" s="16">
        <f t="shared" si="295"/>
        <v>0</v>
      </c>
      <c r="AX236" s="16">
        <f t="shared" si="295"/>
        <v>0</v>
      </c>
      <c r="AY236" s="16">
        <f t="shared" si="295"/>
        <v>0</v>
      </c>
      <c r="AZ236" s="16"/>
      <c r="BA236" s="16"/>
      <c r="BB236" s="93">
        <f t="shared" si="283"/>
        <v>0</v>
      </c>
      <c r="BC236" s="93">
        <f t="shared" si="284"/>
        <v>0</v>
      </c>
      <c r="BD236" s="93">
        <f t="shared" si="285"/>
        <v>0</v>
      </c>
      <c r="BE236" s="158">
        <f t="shared" si="286"/>
        <v>0</v>
      </c>
      <c r="BF236" s="159">
        <f t="shared" si="287"/>
        <v>0</v>
      </c>
      <c r="BG236" s="159">
        <f t="shared" si="241"/>
        <v>0</v>
      </c>
      <c r="BH236" s="159">
        <f t="shared" si="242"/>
        <v>0</v>
      </c>
      <c r="BI236" s="159">
        <f t="shared" si="243"/>
        <v>0</v>
      </c>
      <c r="BJ236" s="159">
        <f t="shared" si="244"/>
        <v>0</v>
      </c>
      <c r="BK236" s="159">
        <f t="shared" si="245"/>
        <v>0</v>
      </c>
      <c r="BL236" s="159">
        <f t="shared" si="246"/>
        <v>0</v>
      </c>
      <c r="BM236" s="159">
        <f t="shared" si="293"/>
        <v>0</v>
      </c>
      <c r="BN236" s="159">
        <f t="shared" si="293"/>
        <v>0</v>
      </c>
      <c r="BO236" s="205" t="b">
        <f t="shared" si="247"/>
        <v>0</v>
      </c>
      <c r="BP236" s="214">
        <f t="shared" si="248"/>
        <v>0</v>
      </c>
      <c r="BQ236" s="160">
        <f t="shared" si="249"/>
        <v>0</v>
      </c>
      <c r="BR236" s="160">
        <f t="shared" si="250"/>
        <v>0</v>
      </c>
      <c r="BS236" s="160">
        <f t="shared" si="251"/>
        <v>0</v>
      </c>
      <c r="BT236" s="160">
        <f t="shared" si="252"/>
        <v>0</v>
      </c>
      <c r="BU236" s="160">
        <f t="shared" si="253"/>
        <v>0</v>
      </c>
      <c r="BV236" s="215">
        <f t="shared" si="254"/>
        <v>0</v>
      </c>
      <c r="BW236" s="217">
        <f t="shared" si="255"/>
        <v>0</v>
      </c>
      <c r="BX236" s="206">
        <f t="shared" si="256"/>
        <v>0</v>
      </c>
      <c r="BY236" s="206">
        <f t="shared" si="257"/>
        <v>0</v>
      </c>
      <c r="BZ236" s="206">
        <f t="shared" si="258"/>
        <v>0</v>
      </c>
      <c r="CA236" s="206">
        <f t="shared" si="259"/>
        <v>0</v>
      </c>
      <c r="CB236" s="206">
        <f t="shared" si="260"/>
        <v>0</v>
      </c>
      <c r="CC236" s="218">
        <f t="shared" si="261"/>
        <v>0</v>
      </c>
      <c r="CD236" s="216" t="e">
        <f t="shared" si="262"/>
        <v>#VALUE!</v>
      </c>
      <c r="CE236" s="94" t="e">
        <f t="shared" si="263"/>
        <v>#VALUE!</v>
      </c>
      <c r="CF236" s="94" t="e">
        <f t="shared" si="264"/>
        <v>#VALUE!</v>
      </c>
      <c r="CG236" s="95" t="e">
        <f t="shared" si="265"/>
        <v>#VALUE!</v>
      </c>
      <c r="CH236" s="95" t="e">
        <f t="shared" si="288"/>
        <v>#VALUE!</v>
      </c>
      <c r="CI236" s="95" t="b">
        <f t="shared" si="291"/>
        <v>0</v>
      </c>
      <c r="CJ236" s="76" t="str">
        <f t="shared" si="266"/>
        <v/>
      </c>
      <c r="CK236" s="94" t="e" cm="1">
        <f t="array" aca="1" ref="CK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CL236" s="94" t="str">
        <f t="shared" si="267"/>
        <v/>
      </c>
      <c r="CM236" s="96" t="b">
        <f t="shared" si="268"/>
        <v>0</v>
      </c>
      <c r="CN236" s="130" t="b">
        <f>IFERROR(MATCH(D236,'Avtal för korttidsarbete'!$G$13:$G$1012,0),TRUE)</f>
        <v>1</v>
      </c>
      <c r="CO236" s="130" t="b">
        <f t="shared" si="269"/>
        <v>0</v>
      </c>
      <c r="CP236" s="131" t="str" cm="1">
        <f t="array" ref="CP236">IF(CN236=TRUE,"x",INDEX('Avtal för korttidsarbete'!$E$13:$E$1012,$CN236))</f>
        <v>x</v>
      </c>
      <c r="CQ236" s="131" t="str" cm="1">
        <f t="array" ref="CQ236">IF(CN236=TRUE,"x",INDEX('Avtal för korttidsarbete'!$F$13:$F$1012,$CN236))</f>
        <v>x</v>
      </c>
      <c r="CR236" s="130" t="b">
        <f t="shared" si="270"/>
        <v>0</v>
      </c>
      <c r="CS236" s="165">
        <f t="shared" si="289"/>
        <v>0</v>
      </c>
      <c r="CT236" s="165">
        <f t="shared" si="290"/>
        <v>0</v>
      </c>
      <c r="CU236" s="130" t="b">
        <f t="shared" si="271"/>
        <v>0</v>
      </c>
      <c r="CV236" s="131">
        <f t="shared" si="272"/>
        <v>0</v>
      </c>
      <c r="CW236" s="165">
        <f t="shared" si="273"/>
        <v>0</v>
      </c>
      <c r="CX236" s="186" t="b">
        <f>IFERROR(INDEX('Avtal för korttidsarbete'!R:R,MATCH(D236,'Avtal för korttidsarbete'!$G:$G,0)),TRUE)</f>
        <v>1</v>
      </c>
      <c r="CY236" s="165" t="str">
        <f>IF(CX236,"-",INDEX('Avtal för korttidsarbete'!$D:$D,MATCH(D236,'Avtal för korttidsarbete'!$G:$G,0)))</f>
        <v>-</v>
      </c>
      <c r="CZ236" s="131" t="b">
        <f>IFERROR(G236&gt;INDEX(Uppsägningar!E:E,MATCH(C236,Uppsägningar!C:C,0)),FALSE)</f>
        <v>0</v>
      </c>
    </row>
    <row r="237" spans="1:104" s="30" customFormat="1" x14ac:dyDescent="0.25">
      <c r="A237" s="19">
        <v>222</v>
      </c>
      <c r="B237" s="20"/>
      <c r="C237" s="189"/>
      <c r="D237" s="69"/>
      <c r="E237" s="171">
        <f>IFERROR(INDEX(Admin!$C$7:$C$10,MATCH(CY237,TblNivåValTExt,0)),0)</f>
        <v>0</v>
      </c>
      <c r="F237" s="1"/>
      <c r="G237" s="1"/>
      <c r="H237" s="90"/>
      <c r="I237" s="91"/>
      <c r="J237" s="91"/>
      <c r="K237" s="91"/>
      <c r="L237" s="91"/>
      <c r="M237" s="91"/>
      <c r="N237" s="91"/>
      <c r="O237" s="91"/>
      <c r="P237" s="91"/>
      <c r="Q237" s="91"/>
      <c r="R237" s="91"/>
      <c r="S237" s="91"/>
      <c r="T237" s="91"/>
      <c r="U237" s="91"/>
      <c r="V237" s="91"/>
      <c r="W237" s="225">
        <f t="shared" si="228"/>
        <v>0</v>
      </c>
      <c r="X237" s="134" t="str">
        <f t="shared" si="274"/>
        <v/>
      </c>
      <c r="Y237" s="92" t="b">
        <f t="shared" si="229"/>
        <v>0</v>
      </c>
      <c r="Z237" s="92" t="str">
        <f t="shared" si="275"/>
        <v/>
      </c>
      <c r="AA237" s="92" t="b">
        <f t="shared" si="276"/>
        <v>0</v>
      </c>
      <c r="AB237" s="92" t="str">
        <f t="shared" si="277"/>
        <v/>
      </c>
      <c r="AC237" s="13" t="b">
        <f t="shared" si="230"/>
        <v>0</v>
      </c>
      <c r="AD237" s="92" t="str">
        <f t="shared" si="278"/>
        <v/>
      </c>
      <c r="AE237" s="13" t="b">
        <f t="shared" si="279"/>
        <v>0</v>
      </c>
      <c r="AF237" s="92" t="str">
        <f t="shared" si="280"/>
        <v/>
      </c>
      <c r="AG237" s="13" t="b">
        <f t="shared" si="231"/>
        <v>0</v>
      </c>
      <c r="AH237" s="92" t="str">
        <f t="shared" si="281"/>
        <v/>
      </c>
      <c r="AI237" s="35" t="b">
        <f t="shared" si="232"/>
        <v>0</v>
      </c>
      <c r="AJ237" s="92" t="str">
        <f t="shared" si="282"/>
        <v/>
      </c>
      <c r="AK237" s="35" t="b">
        <f t="shared" si="233"/>
        <v>0</v>
      </c>
      <c r="AL237" s="92" t="str">
        <f t="shared" si="234"/>
        <v/>
      </c>
      <c r="AM237" s="35" t="b">
        <f t="shared" si="235"/>
        <v>0</v>
      </c>
      <c r="AN237" s="92" t="str">
        <f t="shared" si="236"/>
        <v/>
      </c>
      <c r="AO237" s="13" t="b">
        <f t="shared" si="237"/>
        <v>0</v>
      </c>
      <c r="AP237" s="92" t="str">
        <f t="shared" si="238"/>
        <v/>
      </c>
      <c r="AQ237" s="14">
        <f t="shared" si="239"/>
        <v>0</v>
      </c>
      <c r="AR237" s="14">
        <f t="shared" si="240"/>
        <v>0</v>
      </c>
      <c r="AS237" s="16">
        <f t="shared" si="295"/>
        <v>0</v>
      </c>
      <c r="AT237" s="16">
        <f t="shared" si="295"/>
        <v>0</v>
      </c>
      <c r="AU237" s="16">
        <f t="shared" si="295"/>
        <v>0</v>
      </c>
      <c r="AV237" s="16">
        <f t="shared" si="295"/>
        <v>0</v>
      </c>
      <c r="AW237" s="16">
        <f t="shared" si="295"/>
        <v>0</v>
      </c>
      <c r="AX237" s="16">
        <f t="shared" si="295"/>
        <v>0</v>
      </c>
      <c r="AY237" s="16">
        <f t="shared" si="295"/>
        <v>0</v>
      </c>
      <c r="AZ237" s="16"/>
      <c r="BA237" s="16"/>
      <c r="BB237" s="93">
        <f t="shared" si="283"/>
        <v>0</v>
      </c>
      <c r="BC237" s="93">
        <f t="shared" si="284"/>
        <v>0</v>
      </c>
      <c r="BD237" s="93">
        <f t="shared" si="285"/>
        <v>0</v>
      </c>
      <c r="BE237" s="158">
        <f t="shared" si="286"/>
        <v>0</v>
      </c>
      <c r="BF237" s="159">
        <f t="shared" si="287"/>
        <v>0</v>
      </c>
      <c r="BG237" s="159">
        <f t="shared" si="241"/>
        <v>0</v>
      </c>
      <c r="BH237" s="159">
        <f t="shared" si="242"/>
        <v>0</v>
      </c>
      <c r="BI237" s="159">
        <f t="shared" si="243"/>
        <v>0</v>
      </c>
      <c r="BJ237" s="159">
        <f t="shared" si="244"/>
        <v>0</v>
      </c>
      <c r="BK237" s="159">
        <f t="shared" si="245"/>
        <v>0</v>
      </c>
      <c r="BL237" s="159">
        <f t="shared" si="246"/>
        <v>0</v>
      </c>
      <c r="BM237" s="159">
        <f t="shared" si="293"/>
        <v>0</v>
      </c>
      <c r="BN237" s="159">
        <f t="shared" si="293"/>
        <v>0</v>
      </c>
      <c r="BO237" s="205" t="b">
        <f t="shared" si="247"/>
        <v>0</v>
      </c>
      <c r="BP237" s="214">
        <f t="shared" si="248"/>
        <v>0</v>
      </c>
      <c r="BQ237" s="160">
        <f t="shared" si="249"/>
        <v>0</v>
      </c>
      <c r="BR237" s="160">
        <f t="shared" si="250"/>
        <v>0</v>
      </c>
      <c r="BS237" s="160">
        <f t="shared" si="251"/>
        <v>0</v>
      </c>
      <c r="BT237" s="160">
        <f t="shared" si="252"/>
        <v>0</v>
      </c>
      <c r="BU237" s="160">
        <f t="shared" si="253"/>
        <v>0</v>
      </c>
      <c r="BV237" s="215">
        <f t="shared" si="254"/>
        <v>0</v>
      </c>
      <c r="BW237" s="217">
        <f t="shared" si="255"/>
        <v>0</v>
      </c>
      <c r="BX237" s="206">
        <f t="shared" si="256"/>
        <v>0</v>
      </c>
      <c r="BY237" s="206">
        <f t="shared" si="257"/>
        <v>0</v>
      </c>
      <c r="BZ237" s="206">
        <f t="shared" si="258"/>
        <v>0</v>
      </c>
      <c r="CA237" s="206">
        <f t="shared" si="259"/>
        <v>0</v>
      </c>
      <c r="CB237" s="206">
        <f t="shared" si="260"/>
        <v>0</v>
      </c>
      <c r="CC237" s="218">
        <f t="shared" si="261"/>
        <v>0</v>
      </c>
      <c r="CD237" s="216" t="e">
        <f t="shared" si="262"/>
        <v>#VALUE!</v>
      </c>
      <c r="CE237" s="94" t="e">
        <f t="shared" si="263"/>
        <v>#VALUE!</v>
      </c>
      <c r="CF237" s="94" t="e">
        <f t="shared" si="264"/>
        <v>#VALUE!</v>
      </c>
      <c r="CG237" s="95" t="e">
        <f t="shared" si="265"/>
        <v>#VALUE!</v>
      </c>
      <c r="CH237" s="95" t="e">
        <f t="shared" si="288"/>
        <v>#VALUE!</v>
      </c>
      <c r="CI237" s="95" t="b">
        <f t="shared" si="291"/>
        <v>0</v>
      </c>
      <c r="CJ237" s="76" t="str">
        <f t="shared" si="266"/>
        <v/>
      </c>
      <c r="CK237" s="94" t="e" cm="1">
        <f t="array" aca="1" ref="CK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CL237" s="94" t="str">
        <f t="shared" si="267"/>
        <v/>
      </c>
      <c r="CM237" s="96" t="b">
        <f t="shared" si="268"/>
        <v>0</v>
      </c>
      <c r="CN237" s="130" t="b">
        <f>IFERROR(MATCH(D237,'Avtal för korttidsarbete'!$G$13:$G$1012,0),TRUE)</f>
        <v>1</v>
      </c>
      <c r="CO237" s="130" t="b">
        <f t="shared" si="269"/>
        <v>0</v>
      </c>
      <c r="CP237" s="131" t="str" cm="1">
        <f t="array" ref="CP237">IF(CN237=TRUE,"x",INDEX('Avtal för korttidsarbete'!$E$13:$E$1012,$CN237))</f>
        <v>x</v>
      </c>
      <c r="CQ237" s="131" t="str" cm="1">
        <f t="array" ref="CQ237">IF(CN237=TRUE,"x",INDEX('Avtal för korttidsarbete'!$F$13:$F$1012,$CN237))</f>
        <v>x</v>
      </c>
      <c r="CR237" s="130" t="b">
        <f t="shared" si="270"/>
        <v>0</v>
      </c>
      <c r="CS237" s="165">
        <f t="shared" si="289"/>
        <v>0</v>
      </c>
      <c r="CT237" s="165">
        <f t="shared" si="290"/>
        <v>0</v>
      </c>
      <c r="CU237" s="130" t="b">
        <f t="shared" si="271"/>
        <v>0</v>
      </c>
      <c r="CV237" s="131">
        <f t="shared" si="272"/>
        <v>0</v>
      </c>
      <c r="CW237" s="165">
        <f t="shared" si="273"/>
        <v>0</v>
      </c>
      <c r="CX237" s="186" t="b">
        <f>IFERROR(INDEX('Avtal för korttidsarbete'!R:R,MATCH(D237,'Avtal för korttidsarbete'!$G:$G,0)),TRUE)</f>
        <v>1</v>
      </c>
      <c r="CY237" s="165" t="str">
        <f>IF(CX237,"-",INDEX('Avtal för korttidsarbete'!$D:$D,MATCH(D237,'Avtal för korttidsarbete'!$G:$G,0)))</f>
        <v>-</v>
      </c>
      <c r="CZ237" s="131" t="b">
        <f>IFERROR(G237&gt;INDEX(Uppsägningar!E:E,MATCH(C237,Uppsägningar!C:C,0)),FALSE)</f>
        <v>0</v>
      </c>
    </row>
    <row r="238" spans="1:104" s="30" customFormat="1" x14ac:dyDescent="0.25">
      <c r="A238" s="19">
        <v>223</v>
      </c>
      <c r="B238" s="20"/>
      <c r="C238" s="189"/>
      <c r="D238" s="69"/>
      <c r="E238" s="171">
        <f>IFERROR(INDEX(Admin!$C$7:$C$10,MATCH(CY238,TblNivåValTExt,0)),0)</f>
        <v>0</v>
      </c>
      <c r="F238" s="1"/>
      <c r="G238" s="1"/>
      <c r="H238" s="90"/>
      <c r="I238" s="91"/>
      <c r="J238" s="91"/>
      <c r="K238" s="91"/>
      <c r="L238" s="91"/>
      <c r="M238" s="91"/>
      <c r="N238" s="91"/>
      <c r="O238" s="91"/>
      <c r="P238" s="91"/>
      <c r="Q238" s="91"/>
      <c r="R238" s="91"/>
      <c r="S238" s="91"/>
      <c r="T238" s="91"/>
      <c r="U238" s="91"/>
      <c r="V238" s="91"/>
      <c r="W238" s="225">
        <f t="shared" si="228"/>
        <v>0</v>
      </c>
      <c r="X238" s="134" t="str">
        <f t="shared" si="274"/>
        <v/>
      </c>
      <c r="Y238" s="92" t="b">
        <f t="shared" si="229"/>
        <v>0</v>
      </c>
      <c r="Z238" s="92" t="str">
        <f t="shared" si="275"/>
        <v/>
      </c>
      <c r="AA238" s="92" t="b">
        <f t="shared" si="276"/>
        <v>0</v>
      </c>
      <c r="AB238" s="92" t="str">
        <f t="shared" si="277"/>
        <v/>
      </c>
      <c r="AC238" s="13" t="b">
        <f t="shared" si="230"/>
        <v>0</v>
      </c>
      <c r="AD238" s="92" t="str">
        <f t="shared" si="278"/>
        <v/>
      </c>
      <c r="AE238" s="13" t="b">
        <f t="shared" si="279"/>
        <v>0</v>
      </c>
      <c r="AF238" s="92" t="str">
        <f t="shared" si="280"/>
        <v/>
      </c>
      <c r="AG238" s="13" t="b">
        <f t="shared" si="231"/>
        <v>0</v>
      </c>
      <c r="AH238" s="92" t="str">
        <f t="shared" si="281"/>
        <v/>
      </c>
      <c r="AI238" s="35" t="b">
        <f t="shared" si="232"/>
        <v>0</v>
      </c>
      <c r="AJ238" s="92" t="str">
        <f t="shared" si="282"/>
        <v/>
      </c>
      <c r="AK238" s="35" t="b">
        <f t="shared" si="233"/>
        <v>0</v>
      </c>
      <c r="AL238" s="92" t="str">
        <f t="shared" si="234"/>
        <v/>
      </c>
      <c r="AM238" s="35" t="b">
        <f t="shared" si="235"/>
        <v>0</v>
      </c>
      <c r="AN238" s="92" t="str">
        <f t="shared" si="236"/>
        <v/>
      </c>
      <c r="AO238" s="13" t="b">
        <f t="shared" si="237"/>
        <v>0</v>
      </c>
      <c r="AP238" s="92" t="str">
        <f t="shared" si="238"/>
        <v/>
      </c>
      <c r="AQ238" s="14">
        <f t="shared" si="239"/>
        <v>0</v>
      </c>
      <c r="AR238" s="14">
        <f t="shared" si="240"/>
        <v>0</v>
      </c>
      <c r="AS238" s="16">
        <f t="shared" si="295"/>
        <v>0</v>
      </c>
      <c r="AT238" s="16">
        <f t="shared" si="295"/>
        <v>0</v>
      </c>
      <c r="AU238" s="16">
        <f t="shared" si="295"/>
        <v>0</v>
      </c>
      <c r="AV238" s="16">
        <f t="shared" si="295"/>
        <v>0</v>
      </c>
      <c r="AW238" s="16">
        <f t="shared" si="295"/>
        <v>0</v>
      </c>
      <c r="AX238" s="16">
        <f t="shared" si="295"/>
        <v>0</v>
      </c>
      <c r="AY238" s="16">
        <f t="shared" si="295"/>
        <v>0</v>
      </c>
      <c r="AZ238" s="16"/>
      <c r="BA238" s="16"/>
      <c r="BB238" s="93">
        <f t="shared" si="283"/>
        <v>0</v>
      </c>
      <c r="BC238" s="93">
        <f t="shared" si="284"/>
        <v>0</v>
      </c>
      <c r="BD238" s="93">
        <f t="shared" si="285"/>
        <v>0</v>
      </c>
      <c r="BE238" s="158">
        <f t="shared" si="286"/>
        <v>0</v>
      </c>
      <c r="BF238" s="159">
        <f t="shared" si="287"/>
        <v>0</v>
      </c>
      <c r="BG238" s="159">
        <f t="shared" si="241"/>
        <v>0</v>
      </c>
      <c r="BH238" s="159">
        <f t="shared" si="242"/>
        <v>0</v>
      </c>
      <c r="BI238" s="159">
        <f t="shared" si="243"/>
        <v>0</v>
      </c>
      <c r="BJ238" s="159">
        <f t="shared" si="244"/>
        <v>0</v>
      </c>
      <c r="BK238" s="159">
        <f t="shared" si="245"/>
        <v>0</v>
      </c>
      <c r="BL238" s="159">
        <f t="shared" si="246"/>
        <v>0</v>
      </c>
      <c r="BM238" s="159">
        <f t="shared" si="293"/>
        <v>0</v>
      </c>
      <c r="BN238" s="159">
        <f t="shared" si="293"/>
        <v>0</v>
      </c>
      <c r="BO238" s="205" t="b">
        <f t="shared" si="247"/>
        <v>0</v>
      </c>
      <c r="BP238" s="214">
        <f t="shared" si="248"/>
        <v>0</v>
      </c>
      <c r="BQ238" s="160">
        <f t="shared" si="249"/>
        <v>0</v>
      </c>
      <c r="BR238" s="160">
        <f t="shared" si="250"/>
        <v>0</v>
      </c>
      <c r="BS238" s="160">
        <f t="shared" si="251"/>
        <v>0</v>
      </c>
      <c r="BT238" s="160">
        <f t="shared" si="252"/>
        <v>0</v>
      </c>
      <c r="BU238" s="160">
        <f t="shared" si="253"/>
        <v>0</v>
      </c>
      <c r="BV238" s="215">
        <f t="shared" si="254"/>
        <v>0</v>
      </c>
      <c r="BW238" s="217">
        <f t="shared" si="255"/>
        <v>0</v>
      </c>
      <c r="BX238" s="206">
        <f t="shared" si="256"/>
        <v>0</v>
      </c>
      <c r="BY238" s="206">
        <f t="shared" si="257"/>
        <v>0</v>
      </c>
      <c r="BZ238" s="206">
        <f t="shared" si="258"/>
        <v>0</v>
      </c>
      <c r="CA238" s="206">
        <f t="shared" si="259"/>
        <v>0</v>
      </c>
      <c r="CB238" s="206">
        <f t="shared" si="260"/>
        <v>0</v>
      </c>
      <c r="CC238" s="218">
        <f t="shared" si="261"/>
        <v>0</v>
      </c>
      <c r="CD238" s="216" t="e">
        <f t="shared" si="262"/>
        <v>#VALUE!</v>
      </c>
      <c r="CE238" s="94" t="e">
        <f t="shared" si="263"/>
        <v>#VALUE!</v>
      </c>
      <c r="CF238" s="94" t="e">
        <f t="shared" si="264"/>
        <v>#VALUE!</v>
      </c>
      <c r="CG238" s="95" t="e">
        <f t="shared" si="265"/>
        <v>#VALUE!</v>
      </c>
      <c r="CH238" s="95" t="e">
        <f t="shared" si="288"/>
        <v>#VALUE!</v>
      </c>
      <c r="CI238" s="95" t="b">
        <f t="shared" si="291"/>
        <v>0</v>
      </c>
      <c r="CJ238" s="76" t="str">
        <f t="shared" si="266"/>
        <v/>
      </c>
      <c r="CK238" s="94" t="e" cm="1">
        <f t="array" aca="1" ref="CK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CL238" s="94" t="str">
        <f t="shared" si="267"/>
        <v/>
      </c>
      <c r="CM238" s="96" t="b">
        <f t="shared" si="268"/>
        <v>0</v>
      </c>
      <c r="CN238" s="130" t="b">
        <f>IFERROR(MATCH(D238,'Avtal för korttidsarbete'!$G$13:$G$1012,0),TRUE)</f>
        <v>1</v>
      </c>
      <c r="CO238" s="130" t="b">
        <f t="shared" si="269"/>
        <v>0</v>
      </c>
      <c r="CP238" s="131" t="str" cm="1">
        <f t="array" ref="CP238">IF(CN238=TRUE,"x",INDEX('Avtal för korttidsarbete'!$E$13:$E$1012,$CN238))</f>
        <v>x</v>
      </c>
      <c r="CQ238" s="131" t="str" cm="1">
        <f t="array" ref="CQ238">IF(CN238=TRUE,"x",INDEX('Avtal för korttidsarbete'!$F$13:$F$1012,$CN238))</f>
        <v>x</v>
      </c>
      <c r="CR238" s="130" t="b">
        <f t="shared" si="270"/>
        <v>0</v>
      </c>
      <c r="CS238" s="165">
        <f t="shared" si="289"/>
        <v>0</v>
      </c>
      <c r="CT238" s="165">
        <f t="shared" si="290"/>
        <v>0</v>
      </c>
      <c r="CU238" s="130" t="b">
        <f t="shared" si="271"/>
        <v>0</v>
      </c>
      <c r="CV238" s="131">
        <f t="shared" si="272"/>
        <v>0</v>
      </c>
      <c r="CW238" s="165">
        <f t="shared" si="273"/>
        <v>0</v>
      </c>
      <c r="CX238" s="186" t="b">
        <f>IFERROR(INDEX('Avtal för korttidsarbete'!R:R,MATCH(D238,'Avtal för korttidsarbete'!$G:$G,0)),TRUE)</f>
        <v>1</v>
      </c>
      <c r="CY238" s="165" t="str">
        <f>IF(CX238,"-",INDEX('Avtal för korttidsarbete'!$D:$D,MATCH(D238,'Avtal för korttidsarbete'!$G:$G,0)))</f>
        <v>-</v>
      </c>
      <c r="CZ238" s="131" t="b">
        <f>IFERROR(G238&gt;INDEX(Uppsägningar!E:E,MATCH(C238,Uppsägningar!C:C,0)),FALSE)</f>
        <v>0</v>
      </c>
    </row>
    <row r="239" spans="1:104" s="30" customFormat="1" x14ac:dyDescent="0.25">
      <c r="A239" s="19">
        <v>224</v>
      </c>
      <c r="B239" s="20"/>
      <c r="C239" s="189"/>
      <c r="D239" s="69"/>
      <c r="E239" s="171">
        <f>IFERROR(INDEX(Admin!$C$7:$C$10,MATCH(CY239,TblNivåValTExt,0)),0)</f>
        <v>0</v>
      </c>
      <c r="F239" s="1"/>
      <c r="G239" s="1"/>
      <c r="H239" s="90"/>
      <c r="I239" s="91"/>
      <c r="J239" s="91"/>
      <c r="K239" s="91"/>
      <c r="L239" s="91"/>
      <c r="M239" s="91"/>
      <c r="N239" s="91"/>
      <c r="O239" s="91"/>
      <c r="P239" s="91"/>
      <c r="Q239" s="91"/>
      <c r="R239" s="91"/>
      <c r="S239" s="91"/>
      <c r="T239" s="91"/>
      <c r="U239" s="91"/>
      <c r="V239" s="91"/>
      <c r="W239" s="225">
        <f t="shared" si="228"/>
        <v>0</v>
      </c>
      <c r="X239" s="134" t="str">
        <f t="shared" si="274"/>
        <v/>
      </c>
      <c r="Y239" s="92" t="b">
        <f t="shared" si="229"/>
        <v>0</v>
      </c>
      <c r="Z239" s="92" t="str">
        <f t="shared" si="275"/>
        <v/>
      </c>
      <c r="AA239" s="92" t="b">
        <f t="shared" si="276"/>
        <v>0</v>
      </c>
      <c r="AB239" s="92" t="str">
        <f t="shared" si="277"/>
        <v/>
      </c>
      <c r="AC239" s="13" t="b">
        <f t="shared" si="230"/>
        <v>0</v>
      </c>
      <c r="AD239" s="92" t="str">
        <f t="shared" si="278"/>
        <v/>
      </c>
      <c r="AE239" s="13" t="b">
        <f t="shared" si="279"/>
        <v>0</v>
      </c>
      <c r="AF239" s="92" t="str">
        <f t="shared" si="280"/>
        <v/>
      </c>
      <c r="AG239" s="13" t="b">
        <f t="shared" si="231"/>
        <v>0</v>
      </c>
      <c r="AH239" s="92" t="str">
        <f t="shared" si="281"/>
        <v/>
      </c>
      <c r="AI239" s="35" t="b">
        <f t="shared" si="232"/>
        <v>0</v>
      </c>
      <c r="AJ239" s="92" t="str">
        <f t="shared" si="282"/>
        <v/>
      </c>
      <c r="AK239" s="35" t="b">
        <f t="shared" si="233"/>
        <v>0</v>
      </c>
      <c r="AL239" s="92" t="str">
        <f t="shared" si="234"/>
        <v/>
      </c>
      <c r="AM239" s="35" t="b">
        <f t="shared" si="235"/>
        <v>0</v>
      </c>
      <c r="AN239" s="92" t="str">
        <f t="shared" si="236"/>
        <v/>
      </c>
      <c r="AO239" s="13" t="b">
        <f t="shared" si="237"/>
        <v>0</v>
      </c>
      <c r="AP239" s="92" t="str">
        <f t="shared" si="238"/>
        <v/>
      </c>
      <c r="AQ239" s="14">
        <f t="shared" si="239"/>
        <v>0</v>
      </c>
      <c r="AR239" s="14">
        <f t="shared" si="240"/>
        <v>0</v>
      </c>
      <c r="AS239" s="16">
        <f t="shared" si="295"/>
        <v>0</v>
      </c>
      <c r="AT239" s="16">
        <f t="shared" si="295"/>
        <v>0</v>
      </c>
      <c r="AU239" s="16">
        <f t="shared" si="295"/>
        <v>0</v>
      </c>
      <c r="AV239" s="16">
        <f t="shared" si="295"/>
        <v>0</v>
      </c>
      <c r="AW239" s="16">
        <f t="shared" si="295"/>
        <v>0</v>
      </c>
      <c r="AX239" s="16">
        <f t="shared" si="295"/>
        <v>0</v>
      </c>
      <c r="AY239" s="16">
        <f t="shared" si="295"/>
        <v>0</v>
      </c>
      <c r="AZ239" s="16"/>
      <c r="BA239" s="16"/>
      <c r="BB239" s="93">
        <f t="shared" si="283"/>
        <v>0</v>
      </c>
      <c r="BC239" s="93">
        <f t="shared" si="284"/>
        <v>0</v>
      </c>
      <c r="BD239" s="93">
        <f t="shared" si="285"/>
        <v>0</v>
      </c>
      <c r="BE239" s="158">
        <f t="shared" si="286"/>
        <v>0</v>
      </c>
      <c r="BF239" s="159">
        <f t="shared" si="287"/>
        <v>0</v>
      </c>
      <c r="BG239" s="159">
        <f t="shared" si="241"/>
        <v>0</v>
      </c>
      <c r="BH239" s="159">
        <f t="shared" si="242"/>
        <v>0</v>
      </c>
      <c r="BI239" s="159">
        <f t="shared" si="243"/>
        <v>0</v>
      </c>
      <c r="BJ239" s="159">
        <f t="shared" si="244"/>
        <v>0</v>
      </c>
      <c r="BK239" s="159">
        <f t="shared" si="245"/>
        <v>0</v>
      </c>
      <c r="BL239" s="159">
        <f t="shared" si="246"/>
        <v>0</v>
      </c>
      <c r="BM239" s="159">
        <f t="shared" si="293"/>
        <v>0</v>
      </c>
      <c r="BN239" s="159">
        <f t="shared" si="293"/>
        <v>0</v>
      </c>
      <c r="BO239" s="205" t="b">
        <f t="shared" si="247"/>
        <v>0</v>
      </c>
      <c r="BP239" s="214">
        <f t="shared" si="248"/>
        <v>0</v>
      </c>
      <c r="BQ239" s="160">
        <f t="shared" si="249"/>
        <v>0</v>
      </c>
      <c r="BR239" s="160">
        <f t="shared" si="250"/>
        <v>0</v>
      </c>
      <c r="BS239" s="160">
        <f t="shared" si="251"/>
        <v>0</v>
      </c>
      <c r="BT239" s="160">
        <f t="shared" si="252"/>
        <v>0</v>
      </c>
      <c r="BU239" s="160">
        <f t="shared" si="253"/>
        <v>0</v>
      </c>
      <c r="BV239" s="215">
        <f t="shared" si="254"/>
        <v>0</v>
      </c>
      <c r="BW239" s="217">
        <f t="shared" si="255"/>
        <v>0</v>
      </c>
      <c r="BX239" s="206">
        <f t="shared" si="256"/>
        <v>0</v>
      </c>
      <c r="BY239" s="206">
        <f t="shared" si="257"/>
        <v>0</v>
      </c>
      <c r="BZ239" s="206">
        <f t="shared" si="258"/>
        <v>0</v>
      </c>
      <c r="CA239" s="206">
        <f t="shared" si="259"/>
        <v>0</v>
      </c>
      <c r="CB239" s="206">
        <f t="shared" si="260"/>
        <v>0</v>
      </c>
      <c r="CC239" s="218">
        <f t="shared" si="261"/>
        <v>0</v>
      </c>
      <c r="CD239" s="216" t="e">
        <f t="shared" si="262"/>
        <v>#VALUE!</v>
      </c>
      <c r="CE239" s="94" t="e">
        <f t="shared" si="263"/>
        <v>#VALUE!</v>
      </c>
      <c r="CF239" s="94" t="e">
        <f t="shared" si="264"/>
        <v>#VALUE!</v>
      </c>
      <c r="CG239" s="95" t="e">
        <f t="shared" si="265"/>
        <v>#VALUE!</v>
      </c>
      <c r="CH239" s="95" t="e">
        <f t="shared" si="288"/>
        <v>#VALUE!</v>
      </c>
      <c r="CI239" s="95" t="b">
        <f t="shared" si="291"/>
        <v>0</v>
      </c>
      <c r="CJ239" s="76" t="str">
        <f t="shared" si="266"/>
        <v/>
      </c>
      <c r="CK239" s="94" t="e" cm="1">
        <f t="array" aca="1" ref="CK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CL239" s="94" t="str">
        <f t="shared" si="267"/>
        <v/>
      </c>
      <c r="CM239" s="96" t="b">
        <f t="shared" si="268"/>
        <v>0</v>
      </c>
      <c r="CN239" s="130" t="b">
        <f>IFERROR(MATCH(D239,'Avtal för korttidsarbete'!$G$13:$G$1012,0),TRUE)</f>
        <v>1</v>
      </c>
      <c r="CO239" s="130" t="b">
        <f t="shared" si="269"/>
        <v>0</v>
      </c>
      <c r="CP239" s="131" t="str" cm="1">
        <f t="array" ref="CP239">IF(CN239=TRUE,"x",INDEX('Avtal för korttidsarbete'!$E$13:$E$1012,$CN239))</f>
        <v>x</v>
      </c>
      <c r="CQ239" s="131" t="str" cm="1">
        <f t="array" ref="CQ239">IF(CN239=TRUE,"x",INDEX('Avtal för korttidsarbete'!$F$13:$F$1012,$CN239))</f>
        <v>x</v>
      </c>
      <c r="CR239" s="130" t="b">
        <f t="shared" si="270"/>
        <v>0</v>
      </c>
      <c r="CS239" s="165">
        <f t="shared" si="289"/>
        <v>0</v>
      </c>
      <c r="CT239" s="165">
        <f t="shared" si="290"/>
        <v>0</v>
      </c>
      <c r="CU239" s="130" t="b">
        <f t="shared" si="271"/>
        <v>0</v>
      </c>
      <c r="CV239" s="131">
        <f t="shared" si="272"/>
        <v>0</v>
      </c>
      <c r="CW239" s="165">
        <f t="shared" si="273"/>
        <v>0</v>
      </c>
      <c r="CX239" s="186" t="b">
        <f>IFERROR(INDEX('Avtal för korttidsarbete'!R:R,MATCH(D239,'Avtal för korttidsarbete'!$G:$G,0)),TRUE)</f>
        <v>1</v>
      </c>
      <c r="CY239" s="165" t="str">
        <f>IF(CX239,"-",INDEX('Avtal för korttidsarbete'!$D:$D,MATCH(D239,'Avtal för korttidsarbete'!$G:$G,0)))</f>
        <v>-</v>
      </c>
      <c r="CZ239" s="131" t="b">
        <f>IFERROR(G239&gt;INDEX(Uppsägningar!E:E,MATCH(C239,Uppsägningar!C:C,0)),FALSE)</f>
        <v>0</v>
      </c>
    </row>
    <row r="240" spans="1:104" s="30" customFormat="1" x14ac:dyDescent="0.25">
      <c r="A240" s="19">
        <v>225</v>
      </c>
      <c r="B240" s="20"/>
      <c r="C240" s="189"/>
      <c r="D240" s="69"/>
      <c r="E240" s="171">
        <f>IFERROR(INDEX(Admin!$C$7:$C$10,MATCH(CY240,TblNivåValTExt,0)),0)</f>
        <v>0</v>
      </c>
      <c r="F240" s="1"/>
      <c r="G240" s="1"/>
      <c r="H240" s="90"/>
      <c r="I240" s="91"/>
      <c r="J240" s="91"/>
      <c r="K240" s="91"/>
      <c r="L240" s="91"/>
      <c r="M240" s="91"/>
      <c r="N240" s="91"/>
      <c r="O240" s="91"/>
      <c r="P240" s="91"/>
      <c r="Q240" s="91"/>
      <c r="R240" s="91"/>
      <c r="S240" s="91"/>
      <c r="T240" s="91"/>
      <c r="U240" s="91"/>
      <c r="V240" s="91"/>
      <c r="W240" s="225">
        <f t="shared" si="228"/>
        <v>0</v>
      </c>
      <c r="X240" s="134" t="str">
        <f t="shared" si="274"/>
        <v/>
      </c>
      <c r="Y240" s="92" t="b">
        <f t="shared" si="229"/>
        <v>0</v>
      </c>
      <c r="Z240" s="92" t="str">
        <f t="shared" si="275"/>
        <v/>
      </c>
      <c r="AA240" s="92" t="b">
        <f t="shared" si="276"/>
        <v>0</v>
      </c>
      <c r="AB240" s="92" t="str">
        <f t="shared" si="277"/>
        <v/>
      </c>
      <c r="AC240" s="13" t="b">
        <f t="shared" si="230"/>
        <v>0</v>
      </c>
      <c r="AD240" s="92" t="str">
        <f t="shared" si="278"/>
        <v/>
      </c>
      <c r="AE240" s="13" t="b">
        <f t="shared" si="279"/>
        <v>0</v>
      </c>
      <c r="AF240" s="92" t="str">
        <f t="shared" si="280"/>
        <v/>
      </c>
      <c r="AG240" s="13" t="b">
        <f t="shared" si="231"/>
        <v>0</v>
      </c>
      <c r="AH240" s="92" t="str">
        <f t="shared" si="281"/>
        <v/>
      </c>
      <c r="AI240" s="35" t="b">
        <f t="shared" si="232"/>
        <v>0</v>
      </c>
      <c r="AJ240" s="92" t="str">
        <f t="shared" si="282"/>
        <v/>
      </c>
      <c r="AK240" s="35" t="b">
        <f t="shared" si="233"/>
        <v>0</v>
      </c>
      <c r="AL240" s="92" t="str">
        <f t="shared" si="234"/>
        <v/>
      </c>
      <c r="AM240" s="35" t="b">
        <f t="shared" si="235"/>
        <v>0</v>
      </c>
      <c r="AN240" s="92" t="str">
        <f t="shared" si="236"/>
        <v/>
      </c>
      <c r="AO240" s="13" t="b">
        <f t="shared" si="237"/>
        <v>0</v>
      </c>
      <c r="AP240" s="92" t="str">
        <f t="shared" si="238"/>
        <v/>
      </c>
      <c r="AQ240" s="14">
        <f t="shared" si="239"/>
        <v>0</v>
      </c>
      <c r="AR240" s="14">
        <f t="shared" si="240"/>
        <v>0</v>
      </c>
      <c r="AS240" s="16">
        <f t="shared" si="295"/>
        <v>0</v>
      </c>
      <c r="AT240" s="16">
        <f t="shared" si="295"/>
        <v>0</v>
      </c>
      <c r="AU240" s="16">
        <f t="shared" si="295"/>
        <v>0</v>
      </c>
      <c r="AV240" s="16">
        <f t="shared" si="295"/>
        <v>0</v>
      </c>
      <c r="AW240" s="16">
        <f t="shared" si="295"/>
        <v>0</v>
      </c>
      <c r="AX240" s="16">
        <f t="shared" si="295"/>
        <v>0</v>
      </c>
      <c r="AY240" s="16">
        <f t="shared" si="295"/>
        <v>0</v>
      </c>
      <c r="AZ240" s="16"/>
      <c r="BA240" s="16"/>
      <c r="BB240" s="93">
        <f t="shared" si="283"/>
        <v>0</v>
      </c>
      <c r="BC240" s="93">
        <f t="shared" si="284"/>
        <v>0</v>
      </c>
      <c r="BD240" s="93">
        <f t="shared" si="285"/>
        <v>0</v>
      </c>
      <c r="BE240" s="158">
        <f t="shared" si="286"/>
        <v>0</v>
      </c>
      <c r="BF240" s="159">
        <f t="shared" si="287"/>
        <v>0</v>
      </c>
      <c r="BG240" s="159">
        <f t="shared" si="241"/>
        <v>0</v>
      </c>
      <c r="BH240" s="159">
        <f t="shared" si="242"/>
        <v>0</v>
      </c>
      <c r="BI240" s="159">
        <f t="shared" si="243"/>
        <v>0</v>
      </c>
      <c r="BJ240" s="159">
        <f t="shared" si="244"/>
        <v>0</v>
      </c>
      <c r="BK240" s="159">
        <f t="shared" si="245"/>
        <v>0</v>
      </c>
      <c r="BL240" s="159">
        <f t="shared" si="246"/>
        <v>0</v>
      </c>
      <c r="BM240" s="159">
        <f t="shared" si="293"/>
        <v>0</v>
      </c>
      <c r="BN240" s="159">
        <f t="shared" si="293"/>
        <v>0</v>
      </c>
      <c r="BO240" s="205" t="b">
        <f t="shared" si="247"/>
        <v>0</v>
      </c>
      <c r="BP240" s="214">
        <f t="shared" si="248"/>
        <v>0</v>
      </c>
      <c r="BQ240" s="160">
        <f t="shared" si="249"/>
        <v>0</v>
      </c>
      <c r="BR240" s="160">
        <f t="shared" si="250"/>
        <v>0</v>
      </c>
      <c r="BS240" s="160">
        <f t="shared" si="251"/>
        <v>0</v>
      </c>
      <c r="BT240" s="160">
        <f t="shared" si="252"/>
        <v>0</v>
      </c>
      <c r="BU240" s="160">
        <f t="shared" si="253"/>
        <v>0</v>
      </c>
      <c r="BV240" s="215">
        <f t="shared" si="254"/>
        <v>0</v>
      </c>
      <c r="BW240" s="217">
        <f t="shared" si="255"/>
        <v>0</v>
      </c>
      <c r="BX240" s="206">
        <f t="shared" si="256"/>
        <v>0</v>
      </c>
      <c r="BY240" s="206">
        <f t="shared" si="257"/>
        <v>0</v>
      </c>
      <c r="BZ240" s="206">
        <f t="shared" si="258"/>
        <v>0</v>
      </c>
      <c r="CA240" s="206">
        <f t="shared" si="259"/>
        <v>0</v>
      </c>
      <c r="CB240" s="206">
        <f t="shared" si="260"/>
        <v>0</v>
      </c>
      <c r="CC240" s="218">
        <f t="shared" si="261"/>
        <v>0</v>
      </c>
      <c r="CD240" s="216" t="e">
        <f t="shared" si="262"/>
        <v>#VALUE!</v>
      </c>
      <c r="CE240" s="94" t="e">
        <f t="shared" si="263"/>
        <v>#VALUE!</v>
      </c>
      <c r="CF240" s="94" t="e">
        <f t="shared" si="264"/>
        <v>#VALUE!</v>
      </c>
      <c r="CG240" s="95" t="e">
        <f t="shared" si="265"/>
        <v>#VALUE!</v>
      </c>
      <c r="CH240" s="95" t="e">
        <f t="shared" si="288"/>
        <v>#VALUE!</v>
      </c>
      <c r="CI240" s="95" t="b">
        <f t="shared" si="291"/>
        <v>0</v>
      </c>
      <c r="CJ240" s="76" t="str">
        <f t="shared" si="266"/>
        <v/>
      </c>
      <c r="CK240" s="94" t="e" cm="1">
        <f t="array" aca="1" ref="CK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CL240" s="94" t="str">
        <f t="shared" si="267"/>
        <v/>
      </c>
      <c r="CM240" s="96" t="b">
        <f t="shared" si="268"/>
        <v>0</v>
      </c>
      <c r="CN240" s="130" t="b">
        <f>IFERROR(MATCH(D240,'Avtal för korttidsarbete'!$G$13:$G$1012,0),TRUE)</f>
        <v>1</v>
      </c>
      <c r="CO240" s="130" t="b">
        <f t="shared" si="269"/>
        <v>0</v>
      </c>
      <c r="CP240" s="131" t="str" cm="1">
        <f t="array" ref="CP240">IF(CN240=TRUE,"x",INDEX('Avtal för korttidsarbete'!$E$13:$E$1012,$CN240))</f>
        <v>x</v>
      </c>
      <c r="CQ240" s="131" t="str" cm="1">
        <f t="array" ref="CQ240">IF(CN240=TRUE,"x",INDEX('Avtal för korttidsarbete'!$F$13:$F$1012,$CN240))</f>
        <v>x</v>
      </c>
      <c r="CR240" s="130" t="b">
        <f t="shared" si="270"/>
        <v>0</v>
      </c>
      <c r="CS240" s="165">
        <f t="shared" si="289"/>
        <v>0</v>
      </c>
      <c r="CT240" s="165">
        <f t="shared" si="290"/>
        <v>0</v>
      </c>
      <c r="CU240" s="130" t="b">
        <f t="shared" si="271"/>
        <v>0</v>
      </c>
      <c r="CV240" s="131">
        <f t="shared" si="272"/>
        <v>0</v>
      </c>
      <c r="CW240" s="165">
        <f t="shared" si="273"/>
        <v>0</v>
      </c>
      <c r="CX240" s="186" t="b">
        <f>IFERROR(INDEX('Avtal för korttidsarbete'!R:R,MATCH(D240,'Avtal för korttidsarbete'!$G:$G,0)),TRUE)</f>
        <v>1</v>
      </c>
      <c r="CY240" s="165" t="str">
        <f>IF(CX240,"-",INDEX('Avtal för korttidsarbete'!$D:$D,MATCH(D240,'Avtal för korttidsarbete'!$G:$G,0)))</f>
        <v>-</v>
      </c>
      <c r="CZ240" s="131" t="b">
        <f>IFERROR(G240&gt;INDEX(Uppsägningar!E:E,MATCH(C240,Uppsägningar!C:C,0)),FALSE)</f>
        <v>0</v>
      </c>
    </row>
    <row r="241" spans="1:104" s="30" customFormat="1" x14ac:dyDescent="0.25">
      <c r="A241" s="19">
        <v>226</v>
      </c>
      <c r="B241" s="20"/>
      <c r="C241" s="189"/>
      <c r="D241" s="69"/>
      <c r="E241" s="171">
        <f>IFERROR(INDEX(Admin!$C$7:$C$10,MATCH(CY241,TblNivåValTExt,0)),0)</f>
        <v>0</v>
      </c>
      <c r="F241" s="1"/>
      <c r="G241" s="1"/>
      <c r="H241" s="90"/>
      <c r="I241" s="91"/>
      <c r="J241" s="91"/>
      <c r="K241" s="91"/>
      <c r="L241" s="91"/>
      <c r="M241" s="91"/>
      <c r="N241" s="91"/>
      <c r="O241" s="91"/>
      <c r="P241" s="91"/>
      <c r="Q241" s="91"/>
      <c r="R241" s="91"/>
      <c r="S241" s="91"/>
      <c r="T241" s="91"/>
      <c r="U241" s="91"/>
      <c r="V241" s="91"/>
      <c r="W241" s="225">
        <f t="shared" si="228"/>
        <v>0</v>
      </c>
      <c r="X241" s="134" t="str">
        <f t="shared" si="274"/>
        <v/>
      </c>
      <c r="Y241" s="92" t="b">
        <f t="shared" si="229"/>
        <v>0</v>
      </c>
      <c r="Z241" s="92" t="str">
        <f t="shared" si="275"/>
        <v/>
      </c>
      <c r="AA241" s="92" t="b">
        <f t="shared" si="276"/>
        <v>0</v>
      </c>
      <c r="AB241" s="92" t="str">
        <f t="shared" si="277"/>
        <v/>
      </c>
      <c r="AC241" s="13" t="b">
        <f t="shared" si="230"/>
        <v>0</v>
      </c>
      <c r="AD241" s="92" t="str">
        <f t="shared" si="278"/>
        <v/>
      </c>
      <c r="AE241" s="13" t="b">
        <f t="shared" si="279"/>
        <v>0</v>
      </c>
      <c r="AF241" s="92" t="str">
        <f t="shared" si="280"/>
        <v/>
      </c>
      <c r="AG241" s="13" t="b">
        <f t="shared" si="231"/>
        <v>0</v>
      </c>
      <c r="AH241" s="92" t="str">
        <f t="shared" si="281"/>
        <v/>
      </c>
      <c r="AI241" s="35" t="b">
        <f t="shared" si="232"/>
        <v>0</v>
      </c>
      <c r="AJ241" s="92" t="str">
        <f t="shared" si="282"/>
        <v/>
      </c>
      <c r="AK241" s="35" t="b">
        <f t="shared" si="233"/>
        <v>0</v>
      </c>
      <c r="AL241" s="92" t="str">
        <f t="shared" si="234"/>
        <v/>
      </c>
      <c r="AM241" s="35" t="b">
        <f t="shared" si="235"/>
        <v>0</v>
      </c>
      <c r="AN241" s="92" t="str">
        <f t="shared" si="236"/>
        <v/>
      </c>
      <c r="AO241" s="13" t="b">
        <f t="shared" si="237"/>
        <v>0</v>
      </c>
      <c r="AP241" s="92" t="str">
        <f t="shared" si="238"/>
        <v/>
      </c>
      <c r="AQ241" s="14">
        <f t="shared" si="239"/>
        <v>0</v>
      </c>
      <c r="AR241" s="14">
        <f t="shared" si="240"/>
        <v>0</v>
      </c>
      <c r="AS241" s="16">
        <f t="shared" si="295"/>
        <v>0</v>
      </c>
      <c r="AT241" s="16">
        <f t="shared" si="295"/>
        <v>0</v>
      </c>
      <c r="AU241" s="16">
        <f t="shared" si="295"/>
        <v>0</v>
      </c>
      <c r="AV241" s="16">
        <f t="shared" si="295"/>
        <v>0</v>
      </c>
      <c r="AW241" s="16">
        <f t="shared" si="295"/>
        <v>0</v>
      </c>
      <c r="AX241" s="16">
        <f t="shared" si="295"/>
        <v>0</v>
      </c>
      <c r="AY241" s="16">
        <f t="shared" si="295"/>
        <v>0</v>
      </c>
      <c r="AZ241" s="16"/>
      <c r="BA241" s="16"/>
      <c r="BB241" s="93">
        <f t="shared" si="283"/>
        <v>0</v>
      </c>
      <c r="BC241" s="93">
        <f t="shared" si="284"/>
        <v>0</v>
      </c>
      <c r="BD241" s="93">
        <f t="shared" si="285"/>
        <v>0</v>
      </c>
      <c r="BE241" s="158">
        <f t="shared" si="286"/>
        <v>0</v>
      </c>
      <c r="BF241" s="159">
        <f t="shared" si="287"/>
        <v>0</v>
      </c>
      <c r="BG241" s="159">
        <f t="shared" si="241"/>
        <v>0</v>
      </c>
      <c r="BH241" s="159">
        <f t="shared" si="242"/>
        <v>0</v>
      </c>
      <c r="BI241" s="159">
        <f t="shared" si="243"/>
        <v>0</v>
      </c>
      <c r="BJ241" s="159">
        <f t="shared" si="244"/>
        <v>0</v>
      </c>
      <c r="BK241" s="159">
        <f t="shared" si="245"/>
        <v>0</v>
      </c>
      <c r="BL241" s="159">
        <f t="shared" si="246"/>
        <v>0</v>
      </c>
      <c r="BM241" s="159">
        <f t="shared" si="293"/>
        <v>0</v>
      </c>
      <c r="BN241" s="159">
        <f t="shared" si="293"/>
        <v>0</v>
      </c>
      <c r="BO241" s="205" t="b">
        <f t="shared" si="247"/>
        <v>0</v>
      </c>
      <c r="BP241" s="214">
        <f t="shared" si="248"/>
        <v>0</v>
      </c>
      <c r="BQ241" s="160">
        <f t="shared" si="249"/>
        <v>0</v>
      </c>
      <c r="BR241" s="160">
        <f t="shared" si="250"/>
        <v>0</v>
      </c>
      <c r="BS241" s="160">
        <f t="shared" si="251"/>
        <v>0</v>
      </c>
      <c r="BT241" s="160">
        <f t="shared" si="252"/>
        <v>0</v>
      </c>
      <c r="BU241" s="160">
        <f t="shared" si="253"/>
        <v>0</v>
      </c>
      <c r="BV241" s="215">
        <f t="shared" si="254"/>
        <v>0</v>
      </c>
      <c r="BW241" s="217">
        <f t="shared" si="255"/>
        <v>0</v>
      </c>
      <c r="BX241" s="206">
        <f t="shared" si="256"/>
        <v>0</v>
      </c>
      <c r="BY241" s="206">
        <f t="shared" si="257"/>
        <v>0</v>
      </c>
      <c r="BZ241" s="206">
        <f t="shared" si="258"/>
        <v>0</v>
      </c>
      <c r="CA241" s="206">
        <f t="shared" si="259"/>
        <v>0</v>
      </c>
      <c r="CB241" s="206">
        <f t="shared" si="260"/>
        <v>0</v>
      </c>
      <c r="CC241" s="218">
        <f t="shared" si="261"/>
        <v>0</v>
      </c>
      <c r="CD241" s="216" t="e">
        <f t="shared" si="262"/>
        <v>#VALUE!</v>
      </c>
      <c r="CE241" s="94" t="e">
        <f t="shared" si="263"/>
        <v>#VALUE!</v>
      </c>
      <c r="CF241" s="94" t="e">
        <f t="shared" si="264"/>
        <v>#VALUE!</v>
      </c>
      <c r="CG241" s="95" t="e">
        <f t="shared" si="265"/>
        <v>#VALUE!</v>
      </c>
      <c r="CH241" s="95" t="e">
        <f t="shared" si="288"/>
        <v>#VALUE!</v>
      </c>
      <c r="CI241" s="95" t="b">
        <f t="shared" si="291"/>
        <v>0</v>
      </c>
      <c r="CJ241" s="76" t="str">
        <f t="shared" si="266"/>
        <v/>
      </c>
      <c r="CK241" s="94" t="e" cm="1">
        <f t="array" aca="1" ref="CK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CL241" s="94" t="str">
        <f t="shared" si="267"/>
        <v/>
      </c>
      <c r="CM241" s="96" t="b">
        <f t="shared" si="268"/>
        <v>0</v>
      </c>
      <c r="CN241" s="130" t="b">
        <f>IFERROR(MATCH(D241,'Avtal för korttidsarbete'!$G$13:$G$1012,0),TRUE)</f>
        <v>1</v>
      </c>
      <c r="CO241" s="130" t="b">
        <f t="shared" si="269"/>
        <v>0</v>
      </c>
      <c r="CP241" s="131" t="str" cm="1">
        <f t="array" ref="CP241">IF(CN241=TRUE,"x",INDEX('Avtal för korttidsarbete'!$E$13:$E$1012,$CN241))</f>
        <v>x</v>
      </c>
      <c r="CQ241" s="131" t="str" cm="1">
        <f t="array" ref="CQ241">IF(CN241=TRUE,"x",INDEX('Avtal för korttidsarbete'!$F$13:$F$1012,$CN241))</f>
        <v>x</v>
      </c>
      <c r="CR241" s="130" t="b">
        <f t="shared" si="270"/>
        <v>0</v>
      </c>
      <c r="CS241" s="165">
        <f t="shared" si="289"/>
        <v>0</v>
      </c>
      <c r="CT241" s="165">
        <f t="shared" si="290"/>
        <v>0</v>
      </c>
      <c r="CU241" s="130" t="b">
        <f t="shared" si="271"/>
        <v>0</v>
      </c>
      <c r="CV241" s="131">
        <f t="shared" si="272"/>
        <v>0</v>
      </c>
      <c r="CW241" s="165">
        <f t="shared" si="273"/>
        <v>0</v>
      </c>
      <c r="CX241" s="186" t="b">
        <f>IFERROR(INDEX('Avtal för korttidsarbete'!R:R,MATCH(D241,'Avtal för korttidsarbete'!$G:$G,0)),TRUE)</f>
        <v>1</v>
      </c>
      <c r="CY241" s="165" t="str">
        <f>IF(CX241,"-",INDEX('Avtal för korttidsarbete'!$D:$D,MATCH(D241,'Avtal för korttidsarbete'!$G:$G,0)))</f>
        <v>-</v>
      </c>
      <c r="CZ241" s="131" t="b">
        <f>IFERROR(G241&gt;INDEX(Uppsägningar!E:E,MATCH(C241,Uppsägningar!C:C,0)),FALSE)</f>
        <v>0</v>
      </c>
    </row>
    <row r="242" spans="1:104" s="30" customFormat="1" x14ac:dyDescent="0.25">
      <c r="A242" s="19">
        <v>227</v>
      </c>
      <c r="B242" s="20"/>
      <c r="C242" s="189"/>
      <c r="D242" s="69"/>
      <c r="E242" s="171">
        <f>IFERROR(INDEX(Admin!$C$7:$C$10,MATCH(CY242,TblNivåValTExt,0)),0)</f>
        <v>0</v>
      </c>
      <c r="F242" s="1"/>
      <c r="G242" s="1"/>
      <c r="H242" s="90"/>
      <c r="I242" s="91"/>
      <c r="J242" s="91"/>
      <c r="K242" s="91"/>
      <c r="L242" s="91"/>
      <c r="M242" s="91"/>
      <c r="N242" s="91"/>
      <c r="O242" s="91"/>
      <c r="P242" s="91"/>
      <c r="Q242" s="91"/>
      <c r="R242" s="91"/>
      <c r="S242" s="91"/>
      <c r="T242" s="91"/>
      <c r="U242" s="91"/>
      <c r="V242" s="91"/>
      <c r="W242" s="225">
        <f t="shared" si="228"/>
        <v>0</v>
      </c>
      <c r="X242" s="134" t="str">
        <f t="shared" si="274"/>
        <v/>
      </c>
      <c r="Y242" s="92" t="b">
        <f t="shared" si="229"/>
        <v>0</v>
      </c>
      <c r="Z242" s="92" t="str">
        <f t="shared" si="275"/>
        <v/>
      </c>
      <c r="AA242" s="92" t="b">
        <f t="shared" si="276"/>
        <v>0</v>
      </c>
      <c r="AB242" s="92" t="str">
        <f t="shared" si="277"/>
        <v/>
      </c>
      <c r="AC242" s="13" t="b">
        <f t="shared" si="230"/>
        <v>0</v>
      </c>
      <c r="AD242" s="92" t="str">
        <f t="shared" si="278"/>
        <v/>
      </c>
      <c r="AE242" s="13" t="b">
        <f t="shared" si="279"/>
        <v>0</v>
      </c>
      <c r="AF242" s="92" t="str">
        <f t="shared" si="280"/>
        <v/>
      </c>
      <c r="AG242" s="13" t="b">
        <f t="shared" si="231"/>
        <v>0</v>
      </c>
      <c r="AH242" s="92" t="str">
        <f t="shared" si="281"/>
        <v/>
      </c>
      <c r="AI242" s="35" t="b">
        <f t="shared" si="232"/>
        <v>0</v>
      </c>
      <c r="AJ242" s="92" t="str">
        <f t="shared" si="282"/>
        <v/>
      </c>
      <c r="AK242" s="35" t="b">
        <f t="shared" si="233"/>
        <v>0</v>
      </c>
      <c r="AL242" s="92" t="str">
        <f t="shared" si="234"/>
        <v/>
      </c>
      <c r="AM242" s="35" t="b">
        <f t="shared" si="235"/>
        <v>0</v>
      </c>
      <c r="AN242" s="92" t="str">
        <f t="shared" si="236"/>
        <v/>
      </c>
      <c r="AO242" s="13" t="b">
        <f t="shared" si="237"/>
        <v>0</v>
      </c>
      <c r="AP242" s="92" t="str">
        <f t="shared" si="238"/>
        <v/>
      </c>
      <c r="AQ242" s="14">
        <f t="shared" si="239"/>
        <v>0</v>
      </c>
      <c r="AR242" s="14">
        <f t="shared" si="240"/>
        <v>0</v>
      </c>
      <c r="AS242" s="16">
        <f t="shared" si="295"/>
        <v>0</v>
      </c>
      <c r="AT242" s="16">
        <f t="shared" si="295"/>
        <v>0</v>
      </c>
      <c r="AU242" s="16">
        <f t="shared" si="295"/>
        <v>0</v>
      </c>
      <c r="AV242" s="16">
        <f t="shared" si="295"/>
        <v>0</v>
      </c>
      <c r="AW242" s="16">
        <f t="shared" si="295"/>
        <v>0</v>
      </c>
      <c r="AX242" s="16">
        <f t="shared" si="295"/>
        <v>0</v>
      </c>
      <c r="AY242" s="16">
        <f t="shared" si="295"/>
        <v>0</v>
      </c>
      <c r="AZ242" s="16"/>
      <c r="BA242" s="16"/>
      <c r="BB242" s="93">
        <f t="shared" si="283"/>
        <v>0</v>
      </c>
      <c r="BC242" s="93">
        <f t="shared" si="284"/>
        <v>0</v>
      </c>
      <c r="BD242" s="93">
        <f t="shared" si="285"/>
        <v>0</v>
      </c>
      <c r="BE242" s="158">
        <f t="shared" si="286"/>
        <v>0</v>
      </c>
      <c r="BF242" s="159">
        <f t="shared" si="287"/>
        <v>0</v>
      </c>
      <c r="BG242" s="159">
        <f t="shared" si="241"/>
        <v>0</v>
      </c>
      <c r="BH242" s="159">
        <f t="shared" si="242"/>
        <v>0</v>
      </c>
      <c r="BI242" s="159">
        <f t="shared" si="243"/>
        <v>0</v>
      </c>
      <c r="BJ242" s="159">
        <f t="shared" si="244"/>
        <v>0</v>
      </c>
      <c r="BK242" s="159">
        <f t="shared" si="245"/>
        <v>0</v>
      </c>
      <c r="BL242" s="159">
        <f t="shared" si="246"/>
        <v>0</v>
      </c>
      <c r="BM242" s="159">
        <f t="shared" si="293"/>
        <v>0</v>
      </c>
      <c r="BN242" s="159">
        <f t="shared" si="293"/>
        <v>0</v>
      </c>
      <c r="BO242" s="205" t="b">
        <f t="shared" si="247"/>
        <v>0</v>
      </c>
      <c r="BP242" s="214">
        <f t="shared" si="248"/>
        <v>0</v>
      </c>
      <c r="BQ242" s="160">
        <f t="shared" si="249"/>
        <v>0</v>
      </c>
      <c r="BR242" s="160">
        <f t="shared" si="250"/>
        <v>0</v>
      </c>
      <c r="BS242" s="160">
        <f t="shared" si="251"/>
        <v>0</v>
      </c>
      <c r="BT242" s="160">
        <f t="shared" si="252"/>
        <v>0</v>
      </c>
      <c r="BU242" s="160">
        <f t="shared" si="253"/>
        <v>0</v>
      </c>
      <c r="BV242" s="215">
        <f t="shared" si="254"/>
        <v>0</v>
      </c>
      <c r="BW242" s="217">
        <f t="shared" si="255"/>
        <v>0</v>
      </c>
      <c r="BX242" s="206">
        <f t="shared" si="256"/>
        <v>0</v>
      </c>
      <c r="BY242" s="206">
        <f t="shared" si="257"/>
        <v>0</v>
      </c>
      <c r="BZ242" s="206">
        <f t="shared" si="258"/>
        <v>0</v>
      </c>
      <c r="CA242" s="206">
        <f t="shared" si="259"/>
        <v>0</v>
      </c>
      <c r="CB242" s="206">
        <f t="shared" si="260"/>
        <v>0</v>
      </c>
      <c r="CC242" s="218">
        <f t="shared" si="261"/>
        <v>0</v>
      </c>
      <c r="CD242" s="216" t="e">
        <f t="shared" si="262"/>
        <v>#VALUE!</v>
      </c>
      <c r="CE242" s="94" t="e">
        <f t="shared" si="263"/>
        <v>#VALUE!</v>
      </c>
      <c r="CF242" s="94" t="e">
        <f t="shared" si="264"/>
        <v>#VALUE!</v>
      </c>
      <c r="CG242" s="95" t="e">
        <f t="shared" si="265"/>
        <v>#VALUE!</v>
      </c>
      <c r="CH242" s="95" t="e">
        <f t="shared" si="288"/>
        <v>#VALUE!</v>
      </c>
      <c r="CI242" s="95" t="b">
        <f t="shared" si="291"/>
        <v>0</v>
      </c>
      <c r="CJ242" s="76" t="str">
        <f t="shared" si="266"/>
        <v/>
      </c>
      <c r="CK242" s="94" t="e" cm="1">
        <f t="array" aca="1" ref="CK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CL242" s="94" t="str">
        <f t="shared" si="267"/>
        <v/>
      </c>
      <c r="CM242" s="96" t="b">
        <f t="shared" si="268"/>
        <v>0</v>
      </c>
      <c r="CN242" s="130" t="b">
        <f>IFERROR(MATCH(D242,'Avtal för korttidsarbete'!$G$13:$G$1012,0),TRUE)</f>
        <v>1</v>
      </c>
      <c r="CO242" s="130" t="b">
        <f t="shared" si="269"/>
        <v>0</v>
      </c>
      <c r="CP242" s="131" t="str" cm="1">
        <f t="array" ref="CP242">IF(CN242=TRUE,"x",INDEX('Avtal för korttidsarbete'!$E$13:$E$1012,$CN242))</f>
        <v>x</v>
      </c>
      <c r="CQ242" s="131" t="str" cm="1">
        <f t="array" ref="CQ242">IF(CN242=TRUE,"x",INDEX('Avtal för korttidsarbete'!$F$13:$F$1012,$CN242))</f>
        <v>x</v>
      </c>
      <c r="CR242" s="130" t="b">
        <f t="shared" si="270"/>
        <v>0</v>
      </c>
      <c r="CS242" s="165">
        <f t="shared" si="289"/>
        <v>0</v>
      </c>
      <c r="CT242" s="165">
        <f t="shared" si="290"/>
        <v>0</v>
      </c>
      <c r="CU242" s="130" t="b">
        <f t="shared" si="271"/>
        <v>0</v>
      </c>
      <c r="CV242" s="131">
        <f t="shared" si="272"/>
        <v>0</v>
      </c>
      <c r="CW242" s="165">
        <f t="shared" si="273"/>
        <v>0</v>
      </c>
      <c r="CX242" s="186" t="b">
        <f>IFERROR(INDEX('Avtal för korttidsarbete'!R:R,MATCH(D242,'Avtal för korttidsarbete'!$G:$G,0)),TRUE)</f>
        <v>1</v>
      </c>
      <c r="CY242" s="165" t="str">
        <f>IF(CX242,"-",INDEX('Avtal för korttidsarbete'!$D:$D,MATCH(D242,'Avtal för korttidsarbete'!$G:$G,0)))</f>
        <v>-</v>
      </c>
      <c r="CZ242" s="131" t="b">
        <f>IFERROR(G242&gt;INDEX(Uppsägningar!E:E,MATCH(C242,Uppsägningar!C:C,0)),FALSE)</f>
        <v>0</v>
      </c>
    </row>
    <row r="243" spans="1:104" s="30" customFormat="1" x14ac:dyDescent="0.25">
      <c r="A243" s="19">
        <v>228</v>
      </c>
      <c r="B243" s="20"/>
      <c r="C243" s="189"/>
      <c r="D243" s="69"/>
      <c r="E243" s="171">
        <f>IFERROR(INDEX(Admin!$C$7:$C$10,MATCH(CY243,TblNivåValTExt,0)),0)</f>
        <v>0</v>
      </c>
      <c r="F243" s="1"/>
      <c r="G243" s="1"/>
      <c r="H243" s="90"/>
      <c r="I243" s="91"/>
      <c r="J243" s="91"/>
      <c r="K243" s="91"/>
      <c r="L243" s="91"/>
      <c r="M243" s="91"/>
      <c r="N243" s="91"/>
      <c r="O243" s="91"/>
      <c r="P243" s="91"/>
      <c r="Q243" s="91"/>
      <c r="R243" s="91"/>
      <c r="S243" s="91"/>
      <c r="T243" s="91"/>
      <c r="U243" s="91"/>
      <c r="V243" s="91"/>
      <c r="W243" s="225">
        <f t="shared" si="228"/>
        <v>0</v>
      </c>
      <c r="X243" s="134" t="str">
        <f t="shared" si="274"/>
        <v/>
      </c>
      <c r="Y243" s="92" t="b">
        <f t="shared" si="229"/>
        <v>0</v>
      </c>
      <c r="Z243" s="92" t="str">
        <f t="shared" si="275"/>
        <v/>
      </c>
      <c r="AA243" s="92" t="b">
        <f t="shared" si="276"/>
        <v>0</v>
      </c>
      <c r="AB243" s="92" t="str">
        <f t="shared" si="277"/>
        <v/>
      </c>
      <c r="AC243" s="13" t="b">
        <f t="shared" si="230"/>
        <v>0</v>
      </c>
      <c r="AD243" s="92" t="str">
        <f t="shared" si="278"/>
        <v/>
      </c>
      <c r="AE243" s="13" t="b">
        <f t="shared" si="279"/>
        <v>0</v>
      </c>
      <c r="AF243" s="92" t="str">
        <f t="shared" si="280"/>
        <v/>
      </c>
      <c r="AG243" s="13" t="b">
        <f t="shared" si="231"/>
        <v>0</v>
      </c>
      <c r="AH243" s="92" t="str">
        <f t="shared" si="281"/>
        <v/>
      </c>
      <c r="AI243" s="35" t="b">
        <f t="shared" si="232"/>
        <v>0</v>
      </c>
      <c r="AJ243" s="92" t="str">
        <f t="shared" si="282"/>
        <v/>
      </c>
      <c r="AK243" s="35" t="b">
        <f t="shared" si="233"/>
        <v>0</v>
      </c>
      <c r="AL243" s="92" t="str">
        <f t="shared" si="234"/>
        <v/>
      </c>
      <c r="AM243" s="35" t="b">
        <f t="shared" si="235"/>
        <v>0</v>
      </c>
      <c r="AN243" s="92" t="str">
        <f t="shared" si="236"/>
        <v/>
      </c>
      <c r="AO243" s="13" t="b">
        <f t="shared" si="237"/>
        <v>0</v>
      </c>
      <c r="AP243" s="92" t="str">
        <f t="shared" si="238"/>
        <v/>
      </c>
      <c r="AQ243" s="14">
        <f t="shared" si="239"/>
        <v>0</v>
      </c>
      <c r="AR243" s="14">
        <f t="shared" si="240"/>
        <v>0</v>
      </c>
      <c r="AS243" s="16">
        <f t="shared" si="295"/>
        <v>0</v>
      </c>
      <c r="AT243" s="16">
        <f t="shared" si="295"/>
        <v>0</v>
      </c>
      <c r="AU243" s="16">
        <f t="shared" si="295"/>
        <v>0</v>
      </c>
      <c r="AV243" s="16">
        <f t="shared" si="295"/>
        <v>0</v>
      </c>
      <c r="AW243" s="16">
        <f t="shared" si="295"/>
        <v>0</v>
      </c>
      <c r="AX243" s="16">
        <f t="shared" si="295"/>
        <v>0</v>
      </c>
      <c r="AY243" s="16">
        <f t="shared" si="295"/>
        <v>0</v>
      </c>
      <c r="AZ243" s="16"/>
      <c r="BA243" s="16"/>
      <c r="BB243" s="93">
        <f t="shared" si="283"/>
        <v>0</v>
      </c>
      <c r="BC243" s="93">
        <f t="shared" si="284"/>
        <v>0</v>
      </c>
      <c r="BD243" s="93">
        <f t="shared" si="285"/>
        <v>0</v>
      </c>
      <c r="BE243" s="158">
        <f t="shared" si="286"/>
        <v>0</v>
      </c>
      <c r="BF243" s="159">
        <f t="shared" si="287"/>
        <v>0</v>
      </c>
      <c r="BG243" s="159">
        <f t="shared" si="241"/>
        <v>0</v>
      </c>
      <c r="BH243" s="159">
        <f t="shared" si="242"/>
        <v>0</v>
      </c>
      <c r="BI243" s="159">
        <f t="shared" si="243"/>
        <v>0</v>
      </c>
      <c r="BJ243" s="159">
        <f t="shared" si="244"/>
        <v>0</v>
      </c>
      <c r="BK243" s="159">
        <f t="shared" si="245"/>
        <v>0</v>
      </c>
      <c r="BL243" s="159">
        <f t="shared" si="246"/>
        <v>0</v>
      </c>
      <c r="BM243" s="159">
        <f t="shared" si="293"/>
        <v>0</v>
      </c>
      <c r="BN243" s="159">
        <f t="shared" si="293"/>
        <v>0</v>
      </c>
      <c r="BO243" s="205" t="b">
        <f t="shared" si="247"/>
        <v>0</v>
      </c>
      <c r="BP243" s="214">
        <f t="shared" si="248"/>
        <v>0</v>
      </c>
      <c r="BQ243" s="160">
        <f t="shared" si="249"/>
        <v>0</v>
      </c>
      <c r="BR243" s="160">
        <f t="shared" si="250"/>
        <v>0</v>
      </c>
      <c r="BS243" s="160">
        <f t="shared" si="251"/>
        <v>0</v>
      </c>
      <c r="BT243" s="160">
        <f t="shared" si="252"/>
        <v>0</v>
      </c>
      <c r="BU243" s="160">
        <f t="shared" si="253"/>
        <v>0</v>
      </c>
      <c r="BV243" s="215">
        <f t="shared" si="254"/>
        <v>0</v>
      </c>
      <c r="BW243" s="217">
        <f t="shared" si="255"/>
        <v>0</v>
      </c>
      <c r="BX243" s="206">
        <f t="shared" si="256"/>
        <v>0</v>
      </c>
      <c r="BY243" s="206">
        <f t="shared" si="257"/>
        <v>0</v>
      </c>
      <c r="BZ243" s="206">
        <f t="shared" si="258"/>
        <v>0</v>
      </c>
      <c r="CA243" s="206">
        <f t="shared" si="259"/>
        <v>0</v>
      </c>
      <c r="CB243" s="206">
        <f t="shared" si="260"/>
        <v>0</v>
      </c>
      <c r="CC243" s="218">
        <f t="shared" si="261"/>
        <v>0</v>
      </c>
      <c r="CD243" s="216" t="e">
        <f t="shared" si="262"/>
        <v>#VALUE!</v>
      </c>
      <c r="CE243" s="94" t="e">
        <f t="shared" si="263"/>
        <v>#VALUE!</v>
      </c>
      <c r="CF243" s="94" t="e">
        <f t="shared" si="264"/>
        <v>#VALUE!</v>
      </c>
      <c r="CG243" s="95" t="e">
        <f t="shared" si="265"/>
        <v>#VALUE!</v>
      </c>
      <c r="CH243" s="95" t="e">
        <f t="shared" si="288"/>
        <v>#VALUE!</v>
      </c>
      <c r="CI243" s="95" t="b">
        <f t="shared" si="291"/>
        <v>0</v>
      </c>
      <c r="CJ243" s="76" t="str">
        <f t="shared" si="266"/>
        <v/>
      </c>
      <c r="CK243" s="94" t="e" cm="1">
        <f t="array" aca="1" ref="CK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CL243" s="94" t="str">
        <f t="shared" si="267"/>
        <v/>
      </c>
      <c r="CM243" s="96" t="b">
        <f t="shared" si="268"/>
        <v>0</v>
      </c>
      <c r="CN243" s="130" t="b">
        <f>IFERROR(MATCH(D243,'Avtal för korttidsarbete'!$G$13:$G$1012,0),TRUE)</f>
        <v>1</v>
      </c>
      <c r="CO243" s="130" t="b">
        <f t="shared" si="269"/>
        <v>0</v>
      </c>
      <c r="CP243" s="131" t="str" cm="1">
        <f t="array" ref="CP243">IF(CN243=TRUE,"x",INDEX('Avtal för korttidsarbete'!$E$13:$E$1012,$CN243))</f>
        <v>x</v>
      </c>
      <c r="CQ243" s="131" t="str" cm="1">
        <f t="array" ref="CQ243">IF(CN243=TRUE,"x",INDEX('Avtal för korttidsarbete'!$F$13:$F$1012,$CN243))</f>
        <v>x</v>
      </c>
      <c r="CR243" s="130" t="b">
        <f t="shared" si="270"/>
        <v>0</v>
      </c>
      <c r="CS243" s="165">
        <f t="shared" si="289"/>
        <v>0</v>
      </c>
      <c r="CT243" s="165">
        <f t="shared" si="290"/>
        <v>0</v>
      </c>
      <c r="CU243" s="130" t="b">
        <f t="shared" si="271"/>
        <v>0</v>
      </c>
      <c r="CV243" s="131">
        <f t="shared" si="272"/>
        <v>0</v>
      </c>
      <c r="CW243" s="165">
        <f t="shared" si="273"/>
        <v>0</v>
      </c>
      <c r="CX243" s="186" t="b">
        <f>IFERROR(INDEX('Avtal för korttidsarbete'!R:R,MATCH(D243,'Avtal för korttidsarbete'!$G:$G,0)),TRUE)</f>
        <v>1</v>
      </c>
      <c r="CY243" s="165" t="str">
        <f>IF(CX243,"-",INDEX('Avtal för korttidsarbete'!$D:$D,MATCH(D243,'Avtal för korttidsarbete'!$G:$G,0)))</f>
        <v>-</v>
      </c>
      <c r="CZ243" s="131" t="b">
        <f>IFERROR(G243&gt;INDEX(Uppsägningar!E:E,MATCH(C243,Uppsägningar!C:C,0)),FALSE)</f>
        <v>0</v>
      </c>
    </row>
    <row r="244" spans="1:104" s="30" customFormat="1" x14ac:dyDescent="0.25">
      <c r="A244" s="19">
        <v>229</v>
      </c>
      <c r="B244" s="20"/>
      <c r="C244" s="189"/>
      <c r="D244" s="69"/>
      <c r="E244" s="171">
        <f>IFERROR(INDEX(Admin!$C$7:$C$10,MATCH(CY244,TblNivåValTExt,0)),0)</f>
        <v>0</v>
      </c>
      <c r="F244" s="1"/>
      <c r="G244" s="1"/>
      <c r="H244" s="90"/>
      <c r="I244" s="91"/>
      <c r="J244" s="91"/>
      <c r="K244" s="91"/>
      <c r="L244" s="91"/>
      <c r="M244" s="91"/>
      <c r="N244" s="91"/>
      <c r="O244" s="91"/>
      <c r="P244" s="91"/>
      <c r="Q244" s="91"/>
      <c r="R244" s="91"/>
      <c r="S244" s="91"/>
      <c r="T244" s="91"/>
      <c r="U244" s="91"/>
      <c r="V244" s="91"/>
      <c r="W244" s="225">
        <f t="shared" si="228"/>
        <v>0</v>
      </c>
      <c r="X244" s="134" t="str">
        <f t="shared" si="274"/>
        <v/>
      </c>
      <c r="Y244" s="92" t="b">
        <f t="shared" si="229"/>
        <v>0</v>
      </c>
      <c r="Z244" s="92" t="str">
        <f t="shared" si="275"/>
        <v/>
      </c>
      <c r="AA244" s="92" t="b">
        <f t="shared" si="276"/>
        <v>0</v>
      </c>
      <c r="AB244" s="92" t="str">
        <f t="shared" si="277"/>
        <v/>
      </c>
      <c r="AC244" s="13" t="b">
        <f t="shared" si="230"/>
        <v>0</v>
      </c>
      <c r="AD244" s="92" t="str">
        <f t="shared" si="278"/>
        <v/>
      </c>
      <c r="AE244" s="13" t="b">
        <f t="shared" si="279"/>
        <v>0</v>
      </c>
      <c r="AF244" s="92" t="str">
        <f t="shared" si="280"/>
        <v/>
      </c>
      <c r="AG244" s="13" t="b">
        <f t="shared" si="231"/>
        <v>0</v>
      </c>
      <c r="AH244" s="92" t="str">
        <f t="shared" si="281"/>
        <v/>
      </c>
      <c r="AI244" s="35" t="b">
        <f t="shared" si="232"/>
        <v>0</v>
      </c>
      <c r="AJ244" s="92" t="str">
        <f t="shared" si="282"/>
        <v/>
      </c>
      <c r="AK244" s="35" t="b">
        <f t="shared" si="233"/>
        <v>0</v>
      </c>
      <c r="AL244" s="92" t="str">
        <f t="shared" si="234"/>
        <v/>
      </c>
      <c r="AM244" s="35" t="b">
        <f t="shared" si="235"/>
        <v>0</v>
      </c>
      <c r="AN244" s="92" t="str">
        <f t="shared" si="236"/>
        <v/>
      </c>
      <c r="AO244" s="13" t="b">
        <f t="shared" si="237"/>
        <v>0</v>
      </c>
      <c r="AP244" s="92" t="str">
        <f t="shared" si="238"/>
        <v/>
      </c>
      <c r="AQ244" s="14">
        <f t="shared" si="239"/>
        <v>0</v>
      </c>
      <c r="AR244" s="14">
        <f t="shared" si="240"/>
        <v>0</v>
      </c>
      <c r="AS244" s="16">
        <f t="shared" si="295"/>
        <v>0</v>
      </c>
      <c r="AT244" s="16">
        <f t="shared" si="295"/>
        <v>0</v>
      </c>
      <c r="AU244" s="16">
        <f t="shared" si="295"/>
        <v>0</v>
      </c>
      <c r="AV244" s="16">
        <f t="shared" si="295"/>
        <v>0</v>
      </c>
      <c r="AW244" s="16">
        <f t="shared" si="295"/>
        <v>0</v>
      </c>
      <c r="AX244" s="16">
        <f t="shared" si="295"/>
        <v>0</v>
      </c>
      <c r="AY244" s="16">
        <f t="shared" si="295"/>
        <v>0</v>
      </c>
      <c r="AZ244" s="16"/>
      <c r="BA244" s="16"/>
      <c r="BB244" s="93">
        <f t="shared" si="283"/>
        <v>0</v>
      </c>
      <c r="BC244" s="93">
        <f t="shared" si="284"/>
        <v>0</v>
      </c>
      <c r="BD244" s="93">
        <f t="shared" si="285"/>
        <v>0</v>
      </c>
      <c r="BE244" s="158">
        <f t="shared" si="286"/>
        <v>0</v>
      </c>
      <c r="BF244" s="159">
        <f t="shared" si="287"/>
        <v>0</v>
      </c>
      <c r="BG244" s="159">
        <f t="shared" si="241"/>
        <v>0</v>
      </c>
      <c r="BH244" s="159">
        <f t="shared" si="242"/>
        <v>0</v>
      </c>
      <c r="BI244" s="159">
        <f t="shared" si="243"/>
        <v>0</v>
      </c>
      <c r="BJ244" s="159">
        <f t="shared" si="244"/>
        <v>0</v>
      </c>
      <c r="BK244" s="159">
        <f t="shared" si="245"/>
        <v>0</v>
      </c>
      <c r="BL244" s="159">
        <f t="shared" si="246"/>
        <v>0</v>
      </c>
      <c r="BM244" s="159">
        <f t="shared" si="293"/>
        <v>0</v>
      </c>
      <c r="BN244" s="159">
        <f t="shared" si="293"/>
        <v>0</v>
      </c>
      <c r="BO244" s="205" t="b">
        <f t="shared" si="247"/>
        <v>0</v>
      </c>
      <c r="BP244" s="214">
        <f t="shared" si="248"/>
        <v>0</v>
      </c>
      <c r="BQ244" s="160">
        <f t="shared" si="249"/>
        <v>0</v>
      </c>
      <c r="BR244" s="160">
        <f t="shared" si="250"/>
        <v>0</v>
      </c>
      <c r="BS244" s="160">
        <f t="shared" si="251"/>
        <v>0</v>
      </c>
      <c r="BT244" s="160">
        <f t="shared" si="252"/>
        <v>0</v>
      </c>
      <c r="BU244" s="160">
        <f t="shared" si="253"/>
        <v>0</v>
      </c>
      <c r="BV244" s="215">
        <f t="shared" si="254"/>
        <v>0</v>
      </c>
      <c r="BW244" s="217">
        <f t="shared" si="255"/>
        <v>0</v>
      </c>
      <c r="BX244" s="206">
        <f t="shared" si="256"/>
        <v>0</v>
      </c>
      <c r="BY244" s="206">
        <f t="shared" si="257"/>
        <v>0</v>
      </c>
      <c r="BZ244" s="206">
        <f t="shared" si="258"/>
        <v>0</v>
      </c>
      <c r="CA244" s="206">
        <f t="shared" si="259"/>
        <v>0</v>
      </c>
      <c r="CB244" s="206">
        <f t="shared" si="260"/>
        <v>0</v>
      </c>
      <c r="CC244" s="218">
        <f t="shared" si="261"/>
        <v>0</v>
      </c>
      <c r="CD244" s="216" t="e">
        <f t="shared" si="262"/>
        <v>#VALUE!</v>
      </c>
      <c r="CE244" s="94" t="e">
        <f t="shared" si="263"/>
        <v>#VALUE!</v>
      </c>
      <c r="CF244" s="94" t="e">
        <f t="shared" si="264"/>
        <v>#VALUE!</v>
      </c>
      <c r="CG244" s="95" t="e">
        <f t="shared" si="265"/>
        <v>#VALUE!</v>
      </c>
      <c r="CH244" s="95" t="e">
        <f t="shared" si="288"/>
        <v>#VALUE!</v>
      </c>
      <c r="CI244" s="95" t="b">
        <f t="shared" si="291"/>
        <v>0</v>
      </c>
      <c r="CJ244" s="76" t="str">
        <f t="shared" si="266"/>
        <v/>
      </c>
      <c r="CK244" s="94" t="e" cm="1">
        <f t="array" aca="1" ref="CK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CL244" s="94" t="str">
        <f t="shared" si="267"/>
        <v/>
      </c>
      <c r="CM244" s="96" t="b">
        <f t="shared" si="268"/>
        <v>0</v>
      </c>
      <c r="CN244" s="130" t="b">
        <f>IFERROR(MATCH(D244,'Avtal för korttidsarbete'!$G$13:$G$1012,0),TRUE)</f>
        <v>1</v>
      </c>
      <c r="CO244" s="130" t="b">
        <f t="shared" si="269"/>
        <v>0</v>
      </c>
      <c r="CP244" s="131" t="str" cm="1">
        <f t="array" ref="CP244">IF(CN244=TRUE,"x",INDEX('Avtal för korttidsarbete'!$E$13:$E$1012,$CN244))</f>
        <v>x</v>
      </c>
      <c r="CQ244" s="131" t="str" cm="1">
        <f t="array" ref="CQ244">IF(CN244=TRUE,"x",INDEX('Avtal för korttidsarbete'!$F$13:$F$1012,$CN244))</f>
        <v>x</v>
      </c>
      <c r="CR244" s="130" t="b">
        <f t="shared" si="270"/>
        <v>0</v>
      </c>
      <c r="CS244" s="165">
        <f t="shared" si="289"/>
        <v>0</v>
      </c>
      <c r="CT244" s="165">
        <f t="shared" si="290"/>
        <v>0</v>
      </c>
      <c r="CU244" s="130" t="b">
        <f t="shared" si="271"/>
        <v>0</v>
      </c>
      <c r="CV244" s="131">
        <f t="shared" si="272"/>
        <v>0</v>
      </c>
      <c r="CW244" s="165">
        <f t="shared" si="273"/>
        <v>0</v>
      </c>
      <c r="CX244" s="186" t="b">
        <f>IFERROR(INDEX('Avtal för korttidsarbete'!R:R,MATCH(D244,'Avtal för korttidsarbete'!$G:$G,0)),TRUE)</f>
        <v>1</v>
      </c>
      <c r="CY244" s="165" t="str">
        <f>IF(CX244,"-",INDEX('Avtal för korttidsarbete'!$D:$D,MATCH(D244,'Avtal för korttidsarbete'!$G:$G,0)))</f>
        <v>-</v>
      </c>
      <c r="CZ244" s="131" t="b">
        <f>IFERROR(G244&gt;INDEX(Uppsägningar!E:E,MATCH(C244,Uppsägningar!C:C,0)),FALSE)</f>
        <v>0</v>
      </c>
    </row>
    <row r="245" spans="1:104" s="30" customFormat="1" x14ac:dyDescent="0.25">
      <c r="A245" s="19">
        <v>230</v>
      </c>
      <c r="B245" s="20"/>
      <c r="C245" s="189"/>
      <c r="D245" s="69"/>
      <c r="E245" s="171">
        <f>IFERROR(INDEX(Admin!$C$7:$C$10,MATCH(CY245,TblNivåValTExt,0)),0)</f>
        <v>0</v>
      </c>
      <c r="F245" s="1"/>
      <c r="G245" s="1"/>
      <c r="H245" s="90"/>
      <c r="I245" s="91"/>
      <c r="J245" s="91"/>
      <c r="K245" s="91"/>
      <c r="L245" s="91"/>
      <c r="M245" s="91"/>
      <c r="N245" s="91"/>
      <c r="O245" s="91"/>
      <c r="P245" s="91"/>
      <c r="Q245" s="91"/>
      <c r="R245" s="91"/>
      <c r="S245" s="91"/>
      <c r="T245" s="91"/>
      <c r="U245" s="91"/>
      <c r="V245" s="91"/>
      <c r="W245" s="225">
        <f t="shared" si="228"/>
        <v>0</v>
      </c>
      <c r="X245" s="134" t="str">
        <f t="shared" si="274"/>
        <v/>
      </c>
      <c r="Y245" s="92" t="b">
        <f t="shared" si="229"/>
        <v>0</v>
      </c>
      <c r="Z245" s="92" t="str">
        <f t="shared" si="275"/>
        <v/>
      </c>
      <c r="AA245" s="92" t="b">
        <f t="shared" si="276"/>
        <v>0</v>
      </c>
      <c r="AB245" s="92" t="str">
        <f t="shared" si="277"/>
        <v/>
      </c>
      <c r="AC245" s="13" t="b">
        <f t="shared" si="230"/>
        <v>0</v>
      </c>
      <c r="AD245" s="92" t="str">
        <f t="shared" si="278"/>
        <v/>
      </c>
      <c r="AE245" s="13" t="b">
        <f t="shared" si="279"/>
        <v>0</v>
      </c>
      <c r="AF245" s="92" t="str">
        <f t="shared" si="280"/>
        <v/>
      </c>
      <c r="AG245" s="13" t="b">
        <f t="shared" si="231"/>
        <v>0</v>
      </c>
      <c r="AH245" s="92" t="str">
        <f t="shared" si="281"/>
        <v/>
      </c>
      <c r="AI245" s="35" t="b">
        <f t="shared" si="232"/>
        <v>0</v>
      </c>
      <c r="AJ245" s="92" t="str">
        <f t="shared" si="282"/>
        <v/>
      </c>
      <c r="AK245" s="35" t="b">
        <f t="shared" si="233"/>
        <v>0</v>
      </c>
      <c r="AL245" s="92" t="str">
        <f t="shared" si="234"/>
        <v/>
      </c>
      <c r="AM245" s="35" t="b">
        <f t="shared" si="235"/>
        <v>0</v>
      </c>
      <c r="AN245" s="92" t="str">
        <f t="shared" si="236"/>
        <v/>
      </c>
      <c r="AO245" s="13" t="b">
        <f t="shared" si="237"/>
        <v>0</v>
      </c>
      <c r="AP245" s="92" t="str">
        <f t="shared" si="238"/>
        <v/>
      </c>
      <c r="AQ245" s="14">
        <f t="shared" si="239"/>
        <v>0</v>
      </c>
      <c r="AR245" s="14">
        <f t="shared" si="240"/>
        <v>0</v>
      </c>
      <c r="AS245" s="16">
        <f t="shared" si="295"/>
        <v>0</v>
      </c>
      <c r="AT245" s="16">
        <f t="shared" si="295"/>
        <v>0</v>
      </c>
      <c r="AU245" s="16">
        <f t="shared" si="295"/>
        <v>0</v>
      </c>
      <c r="AV245" s="16">
        <f t="shared" si="295"/>
        <v>0</v>
      </c>
      <c r="AW245" s="16">
        <f t="shared" si="295"/>
        <v>0</v>
      </c>
      <c r="AX245" s="16">
        <f t="shared" si="295"/>
        <v>0</v>
      </c>
      <c r="AY245" s="16">
        <f t="shared" si="295"/>
        <v>0</v>
      </c>
      <c r="AZ245" s="16"/>
      <c r="BA245" s="16"/>
      <c r="BB245" s="93">
        <f t="shared" si="283"/>
        <v>0</v>
      </c>
      <c r="BC245" s="93">
        <f t="shared" si="284"/>
        <v>0</v>
      </c>
      <c r="BD245" s="93">
        <f t="shared" si="285"/>
        <v>0</v>
      </c>
      <c r="BE245" s="158">
        <f t="shared" si="286"/>
        <v>0</v>
      </c>
      <c r="BF245" s="159">
        <f t="shared" si="287"/>
        <v>0</v>
      </c>
      <c r="BG245" s="159">
        <f t="shared" si="241"/>
        <v>0</v>
      </c>
      <c r="BH245" s="159">
        <f t="shared" si="242"/>
        <v>0</v>
      </c>
      <c r="BI245" s="159">
        <f t="shared" si="243"/>
        <v>0</v>
      </c>
      <c r="BJ245" s="159">
        <f t="shared" si="244"/>
        <v>0</v>
      </c>
      <c r="BK245" s="159">
        <f t="shared" si="245"/>
        <v>0</v>
      </c>
      <c r="BL245" s="159">
        <f t="shared" si="246"/>
        <v>0</v>
      </c>
      <c r="BM245" s="159">
        <f t="shared" si="293"/>
        <v>0</v>
      </c>
      <c r="BN245" s="159">
        <f t="shared" si="293"/>
        <v>0</v>
      </c>
      <c r="BO245" s="205" t="b">
        <f t="shared" si="247"/>
        <v>0</v>
      </c>
      <c r="BP245" s="214">
        <f t="shared" si="248"/>
        <v>0</v>
      </c>
      <c r="BQ245" s="160">
        <f t="shared" si="249"/>
        <v>0</v>
      </c>
      <c r="BR245" s="160">
        <f t="shared" si="250"/>
        <v>0</v>
      </c>
      <c r="BS245" s="160">
        <f t="shared" si="251"/>
        <v>0</v>
      </c>
      <c r="BT245" s="160">
        <f t="shared" si="252"/>
        <v>0</v>
      </c>
      <c r="BU245" s="160">
        <f t="shared" si="253"/>
        <v>0</v>
      </c>
      <c r="BV245" s="215">
        <f t="shared" si="254"/>
        <v>0</v>
      </c>
      <c r="BW245" s="217">
        <f t="shared" si="255"/>
        <v>0</v>
      </c>
      <c r="BX245" s="206">
        <f t="shared" si="256"/>
        <v>0</v>
      </c>
      <c r="BY245" s="206">
        <f t="shared" si="257"/>
        <v>0</v>
      </c>
      <c r="BZ245" s="206">
        <f t="shared" si="258"/>
        <v>0</v>
      </c>
      <c r="CA245" s="206">
        <f t="shared" si="259"/>
        <v>0</v>
      </c>
      <c r="CB245" s="206">
        <f t="shared" si="260"/>
        <v>0</v>
      </c>
      <c r="CC245" s="218">
        <f t="shared" si="261"/>
        <v>0</v>
      </c>
      <c r="CD245" s="216" t="e">
        <f t="shared" si="262"/>
        <v>#VALUE!</v>
      </c>
      <c r="CE245" s="94" t="e">
        <f t="shared" si="263"/>
        <v>#VALUE!</v>
      </c>
      <c r="CF245" s="94" t="e">
        <f t="shared" si="264"/>
        <v>#VALUE!</v>
      </c>
      <c r="CG245" s="95" t="e">
        <f t="shared" si="265"/>
        <v>#VALUE!</v>
      </c>
      <c r="CH245" s="95" t="e">
        <f t="shared" si="288"/>
        <v>#VALUE!</v>
      </c>
      <c r="CI245" s="95" t="b">
        <f t="shared" si="291"/>
        <v>0</v>
      </c>
      <c r="CJ245" s="76" t="str">
        <f t="shared" si="266"/>
        <v/>
      </c>
      <c r="CK245" s="94" t="e" cm="1">
        <f t="array" aca="1" ref="CK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CL245" s="94" t="str">
        <f t="shared" si="267"/>
        <v/>
      </c>
      <c r="CM245" s="96" t="b">
        <f t="shared" si="268"/>
        <v>0</v>
      </c>
      <c r="CN245" s="130" t="b">
        <f>IFERROR(MATCH(D245,'Avtal för korttidsarbete'!$G$13:$G$1012,0),TRUE)</f>
        <v>1</v>
      </c>
      <c r="CO245" s="130" t="b">
        <f t="shared" si="269"/>
        <v>0</v>
      </c>
      <c r="CP245" s="131" t="str" cm="1">
        <f t="array" ref="CP245">IF(CN245=TRUE,"x",INDEX('Avtal för korttidsarbete'!$E$13:$E$1012,$CN245))</f>
        <v>x</v>
      </c>
      <c r="CQ245" s="131" t="str" cm="1">
        <f t="array" ref="CQ245">IF(CN245=TRUE,"x",INDEX('Avtal för korttidsarbete'!$F$13:$F$1012,$CN245))</f>
        <v>x</v>
      </c>
      <c r="CR245" s="130" t="b">
        <f t="shared" si="270"/>
        <v>0</v>
      </c>
      <c r="CS245" s="165">
        <f t="shared" si="289"/>
        <v>0</v>
      </c>
      <c r="CT245" s="165">
        <f t="shared" si="290"/>
        <v>0</v>
      </c>
      <c r="CU245" s="130" t="b">
        <f t="shared" si="271"/>
        <v>0</v>
      </c>
      <c r="CV245" s="131">
        <f t="shared" si="272"/>
        <v>0</v>
      </c>
      <c r="CW245" s="165">
        <f t="shared" si="273"/>
        <v>0</v>
      </c>
      <c r="CX245" s="186" t="b">
        <f>IFERROR(INDEX('Avtal för korttidsarbete'!R:R,MATCH(D245,'Avtal för korttidsarbete'!$G:$G,0)),TRUE)</f>
        <v>1</v>
      </c>
      <c r="CY245" s="165" t="str">
        <f>IF(CX245,"-",INDEX('Avtal för korttidsarbete'!$D:$D,MATCH(D245,'Avtal för korttidsarbete'!$G:$G,0)))</f>
        <v>-</v>
      </c>
      <c r="CZ245" s="131" t="b">
        <f>IFERROR(G245&gt;INDEX(Uppsägningar!E:E,MATCH(C245,Uppsägningar!C:C,0)),FALSE)</f>
        <v>0</v>
      </c>
    </row>
    <row r="246" spans="1:104" s="30" customFormat="1" x14ac:dyDescent="0.25">
      <c r="A246" s="19">
        <v>231</v>
      </c>
      <c r="B246" s="20"/>
      <c r="C246" s="189"/>
      <c r="D246" s="69"/>
      <c r="E246" s="171">
        <f>IFERROR(INDEX(Admin!$C$7:$C$10,MATCH(CY246,TblNivåValTExt,0)),0)</f>
        <v>0</v>
      </c>
      <c r="F246" s="1"/>
      <c r="G246" s="1"/>
      <c r="H246" s="90"/>
      <c r="I246" s="91"/>
      <c r="J246" s="91"/>
      <c r="K246" s="91"/>
      <c r="L246" s="91"/>
      <c r="M246" s="91"/>
      <c r="N246" s="91"/>
      <c r="O246" s="91"/>
      <c r="P246" s="91"/>
      <c r="Q246" s="91"/>
      <c r="R246" s="91"/>
      <c r="S246" s="91"/>
      <c r="T246" s="91"/>
      <c r="U246" s="91"/>
      <c r="V246" s="91"/>
      <c r="W246" s="225">
        <f t="shared" si="228"/>
        <v>0</v>
      </c>
      <c r="X246" s="134" t="str">
        <f t="shared" si="274"/>
        <v/>
      </c>
      <c r="Y246" s="92" t="b">
        <f t="shared" si="229"/>
        <v>0</v>
      </c>
      <c r="Z246" s="92" t="str">
        <f t="shared" si="275"/>
        <v/>
      </c>
      <c r="AA246" s="92" t="b">
        <f t="shared" si="276"/>
        <v>0</v>
      </c>
      <c r="AB246" s="92" t="str">
        <f t="shared" si="277"/>
        <v/>
      </c>
      <c r="AC246" s="13" t="b">
        <f t="shared" si="230"/>
        <v>0</v>
      </c>
      <c r="AD246" s="92" t="str">
        <f t="shared" si="278"/>
        <v/>
      </c>
      <c r="AE246" s="13" t="b">
        <f t="shared" si="279"/>
        <v>0</v>
      </c>
      <c r="AF246" s="92" t="str">
        <f t="shared" si="280"/>
        <v/>
      </c>
      <c r="AG246" s="13" t="b">
        <f t="shared" si="231"/>
        <v>0</v>
      </c>
      <c r="AH246" s="92" t="str">
        <f t="shared" si="281"/>
        <v/>
      </c>
      <c r="AI246" s="35" t="b">
        <f t="shared" si="232"/>
        <v>0</v>
      </c>
      <c r="AJ246" s="92" t="str">
        <f t="shared" si="282"/>
        <v/>
      </c>
      <c r="AK246" s="35" t="b">
        <f t="shared" si="233"/>
        <v>0</v>
      </c>
      <c r="AL246" s="92" t="str">
        <f t="shared" si="234"/>
        <v/>
      </c>
      <c r="AM246" s="35" t="b">
        <f t="shared" si="235"/>
        <v>0</v>
      </c>
      <c r="AN246" s="92" t="str">
        <f t="shared" si="236"/>
        <v/>
      </c>
      <c r="AO246" s="13" t="b">
        <f t="shared" si="237"/>
        <v>0</v>
      </c>
      <c r="AP246" s="92" t="str">
        <f t="shared" si="238"/>
        <v/>
      </c>
      <c r="AQ246" s="14">
        <f t="shared" si="239"/>
        <v>0</v>
      </c>
      <c r="AR246" s="14">
        <f t="shared" si="240"/>
        <v>0</v>
      </c>
      <c r="AS246" s="16">
        <f t="shared" ref="AS246:AY255" si="296">IF(OR(AS$11=FALSE,$F246="",MIN($G246,AS$10,$AR246)-MAX($F246,AS$8,$AQ246)&lt;0),0,MIN($G246,AS$10,$AR246)-MAX($F246,AS$8,$AQ246)+1)</f>
        <v>0</v>
      </c>
      <c r="AT246" s="16">
        <f t="shared" si="296"/>
        <v>0</v>
      </c>
      <c r="AU246" s="16">
        <f t="shared" si="296"/>
        <v>0</v>
      </c>
      <c r="AV246" s="16">
        <f t="shared" si="296"/>
        <v>0</v>
      </c>
      <c r="AW246" s="16">
        <f t="shared" si="296"/>
        <v>0</v>
      </c>
      <c r="AX246" s="16">
        <f t="shared" si="296"/>
        <v>0</v>
      </c>
      <c r="AY246" s="16">
        <f t="shared" si="296"/>
        <v>0</v>
      </c>
      <c r="AZ246" s="16"/>
      <c r="BA246" s="16"/>
      <c r="BB246" s="93">
        <f t="shared" si="283"/>
        <v>0</v>
      </c>
      <c r="BC246" s="93">
        <f t="shared" si="284"/>
        <v>0</v>
      </c>
      <c r="BD246" s="93">
        <f t="shared" si="285"/>
        <v>0</v>
      </c>
      <c r="BE246" s="158">
        <f t="shared" si="286"/>
        <v>0</v>
      </c>
      <c r="BF246" s="159">
        <f t="shared" si="287"/>
        <v>0</v>
      </c>
      <c r="BG246" s="159">
        <f t="shared" si="241"/>
        <v>0</v>
      </c>
      <c r="BH246" s="159">
        <f t="shared" si="242"/>
        <v>0</v>
      </c>
      <c r="BI246" s="159">
        <f t="shared" si="243"/>
        <v>0</v>
      </c>
      <c r="BJ246" s="159">
        <f t="shared" si="244"/>
        <v>0</v>
      </c>
      <c r="BK246" s="159">
        <f t="shared" si="245"/>
        <v>0</v>
      </c>
      <c r="BL246" s="159">
        <f t="shared" si="246"/>
        <v>0</v>
      </c>
      <c r="BM246" s="159">
        <f t="shared" si="293"/>
        <v>0</v>
      </c>
      <c r="BN246" s="159">
        <f t="shared" si="293"/>
        <v>0</v>
      </c>
      <c r="BO246" s="205" t="b">
        <f t="shared" si="247"/>
        <v>0</v>
      </c>
      <c r="BP246" s="214">
        <f t="shared" si="248"/>
        <v>0</v>
      </c>
      <c r="BQ246" s="160">
        <f t="shared" si="249"/>
        <v>0</v>
      </c>
      <c r="BR246" s="160">
        <f t="shared" si="250"/>
        <v>0</v>
      </c>
      <c r="BS246" s="160">
        <f t="shared" si="251"/>
        <v>0</v>
      </c>
      <c r="BT246" s="160">
        <f t="shared" si="252"/>
        <v>0</v>
      </c>
      <c r="BU246" s="160">
        <f t="shared" si="253"/>
        <v>0</v>
      </c>
      <c r="BV246" s="215">
        <f t="shared" si="254"/>
        <v>0</v>
      </c>
      <c r="BW246" s="217">
        <f t="shared" si="255"/>
        <v>0</v>
      </c>
      <c r="BX246" s="206">
        <f t="shared" si="256"/>
        <v>0</v>
      </c>
      <c r="BY246" s="206">
        <f t="shared" si="257"/>
        <v>0</v>
      </c>
      <c r="BZ246" s="206">
        <f t="shared" si="258"/>
        <v>0</v>
      </c>
      <c r="CA246" s="206">
        <f t="shared" si="259"/>
        <v>0</v>
      </c>
      <c r="CB246" s="206">
        <f t="shared" si="260"/>
        <v>0</v>
      </c>
      <c r="CC246" s="218">
        <f t="shared" si="261"/>
        <v>0</v>
      </c>
      <c r="CD246" s="216" t="e">
        <f t="shared" si="262"/>
        <v>#VALUE!</v>
      </c>
      <c r="CE246" s="94" t="e">
        <f t="shared" si="263"/>
        <v>#VALUE!</v>
      </c>
      <c r="CF246" s="94" t="e">
        <f t="shared" si="264"/>
        <v>#VALUE!</v>
      </c>
      <c r="CG246" s="95" t="e">
        <f t="shared" si="265"/>
        <v>#VALUE!</v>
      </c>
      <c r="CH246" s="95" t="e">
        <f t="shared" si="288"/>
        <v>#VALUE!</v>
      </c>
      <c r="CI246" s="95" t="b">
        <f t="shared" si="291"/>
        <v>0</v>
      </c>
      <c r="CJ246" s="76" t="str">
        <f t="shared" si="266"/>
        <v/>
      </c>
      <c r="CK246" s="94" t="e" cm="1">
        <f t="array" aca="1" ref="CK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CL246" s="94" t="str">
        <f t="shared" si="267"/>
        <v/>
      </c>
      <c r="CM246" s="96" t="b">
        <f t="shared" si="268"/>
        <v>0</v>
      </c>
      <c r="CN246" s="130" t="b">
        <f>IFERROR(MATCH(D246,'Avtal för korttidsarbete'!$G$13:$G$1012,0),TRUE)</f>
        <v>1</v>
      </c>
      <c r="CO246" s="130" t="b">
        <f t="shared" si="269"/>
        <v>0</v>
      </c>
      <c r="CP246" s="131" t="str" cm="1">
        <f t="array" ref="CP246">IF(CN246=TRUE,"x",INDEX('Avtal för korttidsarbete'!$E$13:$E$1012,$CN246))</f>
        <v>x</v>
      </c>
      <c r="CQ246" s="131" t="str" cm="1">
        <f t="array" ref="CQ246">IF(CN246=TRUE,"x",INDEX('Avtal för korttidsarbete'!$F$13:$F$1012,$CN246))</f>
        <v>x</v>
      </c>
      <c r="CR246" s="130" t="b">
        <f t="shared" si="270"/>
        <v>0</v>
      </c>
      <c r="CS246" s="165">
        <f t="shared" si="289"/>
        <v>0</v>
      </c>
      <c r="CT246" s="165">
        <f t="shared" si="290"/>
        <v>0</v>
      </c>
      <c r="CU246" s="130" t="b">
        <f t="shared" si="271"/>
        <v>0</v>
      </c>
      <c r="CV246" s="131">
        <f t="shared" si="272"/>
        <v>0</v>
      </c>
      <c r="CW246" s="165">
        <f t="shared" si="273"/>
        <v>0</v>
      </c>
      <c r="CX246" s="186" t="b">
        <f>IFERROR(INDEX('Avtal för korttidsarbete'!R:R,MATCH(D246,'Avtal för korttidsarbete'!$G:$G,0)),TRUE)</f>
        <v>1</v>
      </c>
      <c r="CY246" s="165" t="str">
        <f>IF(CX246,"-",INDEX('Avtal för korttidsarbete'!$D:$D,MATCH(D246,'Avtal för korttidsarbete'!$G:$G,0)))</f>
        <v>-</v>
      </c>
      <c r="CZ246" s="131" t="b">
        <f>IFERROR(G246&gt;INDEX(Uppsägningar!E:E,MATCH(C246,Uppsägningar!C:C,0)),FALSE)</f>
        <v>0</v>
      </c>
    </row>
    <row r="247" spans="1:104" s="30" customFormat="1" x14ac:dyDescent="0.25">
      <c r="A247" s="19">
        <v>232</v>
      </c>
      <c r="B247" s="20"/>
      <c r="C247" s="189"/>
      <c r="D247" s="69"/>
      <c r="E247" s="171">
        <f>IFERROR(INDEX(Admin!$C$7:$C$10,MATCH(CY247,TblNivåValTExt,0)),0)</f>
        <v>0</v>
      </c>
      <c r="F247" s="1"/>
      <c r="G247" s="1"/>
      <c r="H247" s="90"/>
      <c r="I247" s="91"/>
      <c r="J247" s="91"/>
      <c r="K247" s="91"/>
      <c r="L247" s="91"/>
      <c r="M247" s="91"/>
      <c r="N247" s="91"/>
      <c r="O247" s="91"/>
      <c r="P247" s="91"/>
      <c r="Q247" s="91"/>
      <c r="R247" s="91"/>
      <c r="S247" s="91"/>
      <c r="T247" s="91"/>
      <c r="U247" s="91"/>
      <c r="V247" s="91"/>
      <c r="W247" s="225">
        <f t="shared" si="228"/>
        <v>0</v>
      </c>
      <c r="X247" s="134" t="str">
        <f t="shared" si="274"/>
        <v/>
      </c>
      <c r="Y247" s="92" t="b">
        <f t="shared" si="229"/>
        <v>0</v>
      </c>
      <c r="Z247" s="92" t="str">
        <f t="shared" si="275"/>
        <v/>
      </c>
      <c r="AA247" s="92" t="b">
        <f t="shared" si="276"/>
        <v>0</v>
      </c>
      <c r="AB247" s="92" t="str">
        <f t="shared" si="277"/>
        <v/>
      </c>
      <c r="AC247" s="13" t="b">
        <f t="shared" si="230"/>
        <v>0</v>
      </c>
      <c r="AD247" s="92" t="str">
        <f t="shared" si="278"/>
        <v/>
      </c>
      <c r="AE247" s="13" t="b">
        <f t="shared" si="279"/>
        <v>0</v>
      </c>
      <c r="AF247" s="92" t="str">
        <f t="shared" si="280"/>
        <v/>
      </c>
      <c r="AG247" s="13" t="b">
        <f t="shared" si="231"/>
        <v>0</v>
      </c>
      <c r="AH247" s="92" t="str">
        <f t="shared" si="281"/>
        <v/>
      </c>
      <c r="AI247" s="35" t="b">
        <f t="shared" si="232"/>
        <v>0</v>
      </c>
      <c r="AJ247" s="92" t="str">
        <f t="shared" si="282"/>
        <v/>
      </c>
      <c r="AK247" s="35" t="b">
        <f t="shared" si="233"/>
        <v>0</v>
      </c>
      <c r="AL247" s="92" t="str">
        <f t="shared" si="234"/>
        <v/>
      </c>
      <c r="AM247" s="35" t="b">
        <f t="shared" si="235"/>
        <v>0</v>
      </c>
      <c r="AN247" s="92" t="str">
        <f t="shared" si="236"/>
        <v/>
      </c>
      <c r="AO247" s="13" t="b">
        <f t="shared" si="237"/>
        <v>0</v>
      </c>
      <c r="AP247" s="92" t="str">
        <f t="shared" si="238"/>
        <v/>
      </c>
      <c r="AQ247" s="14">
        <f t="shared" si="239"/>
        <v>0</v>
      </c>
      <c r="AR247" s="14">
        <f t="shared" si="240"/>
        <v>0</v>
      </c>
      <c r="AS247" s="16">
        <f t="shared" si="296"/>
        <v>0</v>
      </c>
      <c r="AT247" s="16">
        <f t="shared" si="296"/>
        <v>0</v>
      </c>
      <c r="AU247" s="16">
        <f t="shared" si="296"/>
        <v>0</v>
      </c>
      <c r="AV247" s="16">
        <f t="shared" si="296"/>
        <v>0</v>
      </c>
      <c r="AW247" s="16">
        <f t="shared" si="296"/>
        <v>0</v>
      </c>
      <c r="AX247" s="16">
        <f t="shared" si="296"/>
        <v>0</v>
      </c>
      <c r="AY247" s="16">
        <f t="shared" si="296"/>
        <v>0</v>
      </c>
      <c r="AZ247" s="16"/>
      <c r="BA247" s="16"/>
      <c r="BB247" s="93">
        <f t="shared" si="283"/>
        <v>0</v>
      </c>
      <c r="BC247" s="93">
        <f t="shared" si="284"/>
        <v>0</v>
      </c>
      <c r="BD247" s="93">
        <f t="shared" si="285"/>
        <v>0</v>
      </c>
      <c r="BE247" s="158">
        <f t="shared" si="286"/>
        <v>0</v>
      </c>
      <c r="BF247" s="159">
        <f t="shared" si="287"/>
        <v>0</v>
      </c>
      <c r="BG247" s="159">
        <f t="shared" si="241"/>
        <v>0</v>
      </c>
      <c r="BH247" s="159">
        <f t="shared" si="242"/>
        <v>0</v>
      </c>
      <c r="BI247" s="159">
        <f t="shared" si="243"/>
        <v>0</v>
      </c>
      <c r="BJ247" s="159">
        <f t="shared" si="244"/>
        <v>0</v>
      </c>
      <c r="BK247" s="159">
        <f t="shared" si="245"/>
        <v>0</v>
      </c>
      <c r="BL247" s="159">
        <f t="shared" si="246"/>
        <v>0</v>
      </c>
      <c r="BM247" s="159">
        <f t="shared" si="293"/>
        <v>0</v>
      </c>
      <c r="BN247" s="159">
        <f t="shared" si="293"/>
        <v>0</v>
      </c>
      <c r="BO247" s="205" t="b">
        <f t="shared" si="247"/>
        <v>0</v>
      </c>
      <c r="BP247" s="214">
        <f t="shared" si="248"/>
        <v>0</v>
      </c>
      <c r="BQ247" s="160">
        <f t="shared" si="249"/>
        <v>0</v>
      </c>
      <c r="BR247" s="160">
        <f t="shared" si="250"/>
        <v>0</v>
      </c>
      <c r="BS247" s="160">
        <f t="shared" si="251"/>
        <v>0</v>
      </c>
      <c r="BT247" s="160">
        <f t="shared" si="252"/>
        <v>0</v>
      </c>
      <c r="BU247" s="160">
        <f t="shared" si="253"/>
        <v>0</v>
      </c>
      <c r="BV247" s="215">
        <f t="shared" si="254"/>
        <v>0</v>
      </c>
      <c r="BW247" s="217">
        <f t="shared" si="255"/>
        <v>0</v>
      </c>
      <c r="BX247" s="206">
        <f t="shared" si="256"/>
        <v>0</v>
      </c>
      <c r="BY247" s="206">
        <f t="shared" si="257"/>
        <v>0</v>
      </c>
      <c r="BZ247" s="206">
        <f t="shared" si="258"/>
        <v>0</v>
      </c>
      <c r="CA247" s="206">
        <f t="shared" si="259"/>
        <v>0</v>
      </c>
      <c r="CB247" s="206">
        <f t="shared" si="260"/>
        <v>0</v>
      </c>
      <c r="CC247" s="218">
        <f t="shared" si="261"/>
        <v>0</v>
      </c>
      <c r="CD247" s="216" t="e">
        <f t="shared" si="262"/>
        <v>#VALUE!</v>
      </c>
      <c r="CE247" s="94" t="e">
        <f t="shared" si="263"/>
        <v>#VALUE!</v>
      </c>
      <c r="CF247" s="94" t="e">
        <f t="shared" si="264"/>
        <v>#VALUE!</v>
      </c>
      <c r="CG247" s="95" t="e">
        <f t="shared" si="265"/>
        <v>#VALUE!</v>
      </c>
      <c r="CH247" s="95" t="e">
        <f t="shared" si="288"/>
        <v>#VALUE!</v>
      </c>
      <c r="CI247" s="95" t="b">
        <f t="shared" si="291"/>
        <v>0</v>
      </c>
      <c r="CJ247" s="76" t="str">
        <f t="shared" si="266"/>
        <v/>
      </c>
      <c r="CK247" s="94" t="e" cm="1">
        <f t="array" aca="1" ref="CK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CL247" s="94" t="str">
        <f t="shared" si="267"/>
        <v/>
      </c>
      <c r="CM247" s="96" t="b">
        <f t="shared" si="268"/>
        <v>0</v>
      </c>
      <c r="CN247" s="130" t="b">
        <f>IFERROR(MATCH(D247,'Avtal för korttidsarbete'!$G$13:$G$1012,0),TRUE)</f>
        <v>1</v>
      </c>
      <c r="CO247" s="130" t="b">
        <f t="shared" si="269"/>
        <v>0</v>
      </c>
      <c r="CP247" s="131" t="str" cm="1">
        <f t="array" ref="CP247">IF(CN247=TRUE,"x",INDEX('Avtal för korttidsarbete'!$E$13:$E$1012,$CN247))</f>
        <v>x</v>
      </c>
      <c r="CQ247" s="131" t="str" cm="1">
        <f t="array" ref="CQ247">IF(CN247=TRUE,"x",INDEX('Avtal för korttidsarbete'!$F$13:$F$1012,$CN247))</f>
        <v>x</v>
      </c>
      <c r="CR247" s="130" t="b">
        <f t="shared" si="270"/>
        <v>0</v>
      </c>
      <c r="CS247" s="165">
        <f t="shared" si="289"/>
        <v>0</v>
      </c>
      <c r="CT247" s="165">
        <f t="shared" si="290"/>
        <v>0</v>
      </c>
      <c r="CU247" s="130" t="b">
        <f t="shared" si="271"/>
        <v>0</v>
      </c>
      <c r="CV247" s="131">
        <f t="shared" si="272"/>
        <v>0</v>
      </c>
      <c r="CW247" s="165">
        <f t="shared" si="273"/>
        <v>0</v>
      </c>
      <c r="CX247" s="186" t="b">
        <f>IFERROR(INDEX('Avtal för korttidsarbete'!R:R,MATCH(D247,'Avtal för korttidsarbete'!$G:$G,0)),TRUE)</f>
        <v>1</v>
      </c>
      <c r="CY247" s="165" t="str">
        <f>IF(CX247,"-",INDEX('Avtal för korttidsarbete'!$D:$D,MATCH(D247,'Avtal för korttidsarbete'!$G:$G,0)))</f>
        <v>-</v>
      </c>
      <c r="CZ247" s="131" t="b">
        <f>IFERROR(G247&gt;INDEX(Uppsägningar!E:E,MATCH(C247,Uppsägningar!C:C,0)),FALSE)</f>
        <v>0</v>
      </c>
    </row>
    <row r="248" spans="1:104" s="30" customFormat="1" x14ac:dyDescent="0.25">
      <c r="A248" s="19">
        <v>233</v>
      </c>
      <c r="B248" s="20"/>
      <c r="C248" s="189"/>
      <c r="D248" s="69"/>
      <c r="E248" s="171">
        <f>IFERROR(INDEX(Admin!$C$7:$C$10,MATCH(CY248,TblNivåValTExt,0)),0)</f>
        <v>0</v>
      </c>
      <c r="F248" s="1"/>
      <c r="G248" s="1"/>
      <c r="H248" s="90"/>
      <c r="I248" s="91"/>
      <c r="J248" s="91"/>
      <c r="K248" s="91"/>
      <c r="L248" s="91"/>
      <c r="M248" s="91"/>
      <c r="N248" s="91"/>
      <c r="O248" s="91"/>
      <c r="P248" s="91"/>
      <c r="Q248" s="91"/>
      <c r="R248" s="91"/>
      <c r="S248" s="91"/>
      <c r="T248" s="91"/>
      <c r="U248" s="91"/>
      <c r="V248" s="91"/>
      <c r="W248" s="225">
        <f t="shared" si="228"/>
        <v>0</v>
      </c>
      <c r="X248" s="134" t="str">
        <f t="shared" si="274"/>
        <v/>
      </c>
      <c r="Y248" s="92" t="b">
        <f t="shared" si="229"/>
        <v>0</v>
      </c>
      <c r="Z248" s="92" t="str">
        <f t="shared" si="275"/>
        <v/>
      </c>
      <c r="AA248" s="92" t="b">
        <f t="shared" si="276"/>
        <v>0</v>
      </c>
      <c r="AB248" s="92" t="str">
        <f t="shared" si="277"/>
        <v/>
      </c>
      <c r="AC248" s="13" t="b">
        <f t="shared" si="230"/>
        <v>0</v>
      </c>
      <c r="AD248" s="92" t="str">
        <f t="shared" si="278"/>
        <v/>
      </c>
      <c r="AE248" s="13" t="b">
        <f t="shared" si="279"/>
        <v>0</v>
      </c>
      <c r="AF248" s="92" t="str">
        <f t="shared" si="280"/>
        <v/>
      </c>
      <c r="AG248" s="13" t="b">
        <f t="shared" si="231"/>
        <v>0</v>
      </c>
      <c r="AH248" s="92" t="str">
        <f t="shared" si="281"/>
        <v/>
      </c>
      <c r="AI248" s="35" t="b">
        <f t="shared" si="232"/>
        <v>0</v>
      </c>
      <c r="AJ248" s="92" t="str">
        <f t="shared" si="282"/>
        <v/>
      </c>
      <c r="AK248" s="35" t="b">
        <f t="shared" si="233"/>
        <v>0</v>
      </c>
      <c r="AL248" s="92" t="str">
        <f t="shared" si="234"/>
        <v/>
      </c>
      <c r="AM248" s="35" t="b">
        <f t="shared" si="235"/>
        <v>0</v>
      </c>
      <c r="AN248" s="92" t="str">
        <f t="shared" si="236"/>
        <v/>
      </c>
      <c r="AO248" s="13" t="b">
        <f t="shared" si="237"/>
        <v>0</v>
      </c>
      <c r="AP248" s="92" t="str">
        <f t="shared" si="238"/>
        <v/>
      </c>
      <c r="AQ248" s="14">
        <f t="shared" si="239"/>
        <v>0</v>
      </c>
      <c r="AR248" s="14">
        <f t="shared" si="240"/>
        <v>0</v>
      </c>
      <c r="AS248" s="16">
        <f t="shared" si="296"/>
        <v>0</v>
      </c>
      <c r="AT248" s="16">
        <f t="shared" si="296"/>
        <v>0</v>
      </c>
      <c r="AU248" s="16">
        <f t="shared" si="296"/>
        <v>0</v>
      </c>
      <c r="AV248" s="16">
        <f t="shared" si="296"/>
        <v>0</v>
      </c>
      <c r="AW248" s="16">
        <f t="shared" si="296"/>
        <v>0</v>
      </c>
      <c r="AX248" s="16">
        <f t="shared" si="296"/>
        <v>0</v>
      </c>
      <c r="AY248" s="16">
        <f t="shared" si="296"/>
        <v>0</v>
      </c>
      <c r="AZ248" s="16"/>
      <c r="BA248" s="16"/>
      <c r="BB248" s="93">
        <f t="shared" si="283"/>
        <v>0</v>
      </c>
      <c r="BC248" s="93">
        <f t="shared" si="284"/>
        <v>0</v>
      </c>
      <c r="BD248" s="93">
        <f t="shared" si="285"/>
        <v>0</v>
      </c>
      <c r="BE248" s="158">
        <f t="shared" si="286"/>
        <v>0</v>
      </c>
      <c r="BF248" s="159">
        <f t="shared" si="287"/>
        <v>0</v>
      </c>
      <c r="BG248" s="159">
        <f t="shared" si="241"/>
        <v>0</v>
      </c>
      <c r="BH248" s="159">
        <f t="shared" si="242"/>
        <v>0</v>
      </c>
      <c r="BI248" s="159">
        <f t="shared" si="243"/>
        <v>0</v>
      </c>
      <c r="BJ248" s="159">
        <f t="shared" si="244"/>
        <v>0</v>
      </c>
      <c r="BK248" s="159">
        <f t="shared" si="245"/>
        <v>0</v>
      </c>
      <c r="BL248" s="159">
        <f t="shared" si="246"/>
        <v>0</v>
      </c>
      <c r="BM248" s="159">
        <f t="shared" si="293"/>
        <v>0</v>
      </c>
      <c r="BN248" s="159">
        <f t="shared" si="293"/>
        <v>0</v>
      </c>
      <c r="BO248" s="205" t="b">
        <f t="shared" si="247"/>
        <v>0</v>
      </c>
      <c r="BP248" s="214">
        <f t="shared" si="248"/>
        <v>0</v>
      </c>
      <c r="BQ248" s="160">
        <f t="shared" si="249"/>
        <v>0</v>
      </c>
      <c r="BR248" s="160">
        <f t="shared" si="250"/>
        <v>0</v>
      </c>
      <c r="BS248" s="160">
        <f t="shared" si="251"/>
        <v>0</v>
      </c>
      <c r="BT248" s="160">
        <f t="shared" si="252"/>
        <v>0</v>
      </c>
      <c r="BU248" s="160">
        <f t="shared" si="253"/>
        <v>0</v>
      </c>
      <c r="BV248" s="215">
        <f t="shared" si="254"/>
        <v>0</v>
      </c>
      <c r="BW248" s="217">
        <f t="shared" si="255"/>
        <v>0</v>
      </c>
      <c r="BX248" s="206">
        <f t="shared" si="256"/>
        <v>0</v>
      </c>
      <c r="BY248" s="206">
        <f t="shared" si="257"/>
        <v>0</v>
      </c>
      <c r="BZ248" s="206">
        <f t="shared" si="258"/>
        <v>0</v>
      </c>
      <c r="CA248" s="206">
        <f t="shared" si="259"/>
        <v>0</v>
      </c>
      <c r="CB248" s="206">
        <f t="shared" si="260"/>
        <v>0</v>
      </c>
      <c r="CC248" s="218">
        <f t="shared" si="261"/>
        <v>0</v>
      </c>
      <c r="CD248" s="216" t="e">
        <f t="shared" si="262"/>
        <v>#VALUE!</v>
      </c>
      <c r="CE248" s="94" t="e">
        <f t="shared" si="263"/>
        <v>#VALUE!</v>
      </c>
      <c r="CF248" s="94" t="e">
        <f t="shared" si="264"/>
        <v>#VALUE!</v>
      </c>
      <c r="CG248" s="95" t="e">
        <f t="shared" si="265"/>
        <v>#VALUE!</v>
      </c>
      <c r="CH248" s="95" t="e">
        <f t="shared" si="288"/>
        <v>#VALUE!</v>
      </c>
      <c r="CI248" s="95" t="b">
        <f t="shared" si="291"/>
        <v>0</v>
      </c>
      <c r="CJ248" s="76" t="str">
        <f t="shared" si="266"/>
        <v/>
      </c>
      <c r="CK248" s="94" t="e" cm="1">
        <f t="array" aca="1" ref="CK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CL248" s="94" t="str">
        <f t="shared" si="267"/>
        <v/>
      </c>
      <c r="CM248" s="96" t="b">
        <f t="shared" si="268"/>
        <v>0</v>
      </c>
      <c r="CN248" s="130" t="b">
        <f>IFERROR(MATCH(D248,'Avtal för korttidsarbete'!$G$13:$G$1012,0),TRUE)</f>
        <v>1</v>
      </c>
      <c r="CO248" s="130" t="b">
        <f t="shared" si="269"/>
        <v>0</v>
      </c>
      <c r="CP248" s="131" t="str" cm="1">
        <f t="array" ref="CP248">IF(CN248=TRUE,"x",INDEX('Avtal för korttidsarbete'!$E$13:$E$1012,$CN248))</f>
        <v>x</v>
      </c>
      <c r="CQ248" s="131" t="str" cm="1">
        <f t="array" ref="CQ248">IF(CN248=TRUE,"x",INDEX('Avtal för korttidsarbete'!$F$13:$F$1012,$CN248))</f>
        <v>x</v>
      </c>
      <c r="CR248" s="130" t="b">
        <f t="shared" si="270"/>
        <v>0</v>
      </c>
      <c r="CS248" s="165">
        <f t="shared" si="289"/>
        <v>0</v>
      </c>
      <c r="CT248" s="165">
        <f t="shared" si="290"/>
        <v>0</v>
      </c>
      <c r="CU248" s="130" t="b">
        <f t="shared" si="271"/>
        <v>0</v>
      </c>
      <c r="CV248" s="131">
        <f t="shared" si="272"/>
        <v>0</v>
      </c>
      <c r="CW248" s="165">
        <f t="shared" si="273"/>
        <v>0</v>
      </c>
      <c r="CX248" s="186" t="b">
        <f>IFERROR(INDEX('Avtal för korttidsarbete'!R:R,MATCH(D248,'Avtal för korttidsarbete'!$G:$G,0)),TRUE)</f>
        <v>1</v>
      </c>
      <c r="CY248" s="165" t="str">
        <f>IF(CX248,"-",INDEX('Avtal för korttidsarbete'!$D:$D,MATCH(D248,'Avtal för korttidsarbete'!$G:$G,0)))</f>
        <v>-</v>
      </c>
      <c r="CZ248" s="131" t="b">
        <f>IFERROR(G248&gt;INDEX(Uppsägningar!E:E,MATCH(C248,Uppsägningar!C:C,0)),FALSE)</f>
        <v>0</v>
      </c>
    </row>
    <row r="249" spans="1:104" s="30" customFormat="1" x14ac:dyDescent="0.25">
      <c r="A249" s="19">
        <v>234</v>
      </c>
      <c r="B249" s="20"/>
      <c r="C249" s="189"/>
      <c r="D249" s="69"/>
      <c r="E249" s="171">
        <f>IFERROR(INDEX(Admin!$C$7:$C$10,MATCH(CY249,TblNivåValTExt,0)),0)</f>
        <v>0</v>
      </c>
      <c r="F249" s="1"/>
      <c r="G249" s="1"/>
      <c r="H249" s="90"/>
      <c r="I249" s="91"/>
      <c r="J249" s="91"/>
      <c r="K249" s="91"/>
      <c r="L249" s="91"/>
      <c r="M249" s="91"/>
      <c r="N249" s="91"/>
      <c r="O249" s="91"/>
      <c r="P249" s="91"/>
      <c r="Q249" s="91"/>
      <c r="R249" s="91"/>
      <c r="S249" s="91"/>
      <c r="T249" s="91"/>
      <c r="U249" s="91"/>
      <c r="V249" s="91"/>
      <c r="W249" s="225">
        <f t="shared" si="228"/>
        <v>0</v>
      </c>
      <c r="X249" s="134" t="str">
        <f t="shared" si="274"/>
        <v/>
      </c>
      <c r="Y249" s="92" t="b">
        <f t="shared" si="229"/>
        <v>0</v>
      </c>
      <c r="Z249" s="92" t="str">
        <f t="shared" si="275"/>
        <v/>
      </c>
      <c r="AA249" s="92" t="b">
        <f t="shared" si="276"/>
        <v>0</v>
      </c>
      <c r="AB249" s="92" t="str">
        <f t="shared" si="277"/>
        <v/>
      </c>
      <c r="AC249" s="13" t="b">
        <f t="shared" si="230"/>
        <v>0</v>
      </c>
      <c r="AD249" s="92" t="str">
        <f t="shared" si="278"/>
        <v/>
      </c>
      <c r="AE249" s="13" t="b">
        <f t="shared" si="279"/>
        <v>0</v>
      </c>
      <c r="AF249" s="92" t="str">
        <f t="shared" si="280"/>
        <v/>
      </c>
      <c r="AG249" s="13" t="b">
        <f t="shared" si="231"/>
        <v>0</v>
      </c>
      <c r="AH249" s="92" t="str">
        <f t="shared" si="281"/>
        <v/>
      </c>
      <c r="AI249" s="35" t="b">
        <f t="shared" si="232"/>
        <v>0</v>
      </c>
      <c r="AJ249" s="92" t="str">
        <f t="shared" si="282"/>
        <v/>
      </c>
      <c r="AK249" s="35" t="b">
        <f t="shared" si="233"/>
        <v>0</v>
      </c>
      <c r="AL249" s="92" t="str">
        <f t="shared" si="234"/>
        <v/>
      </c>
      <c r="AM249" s="35" t="b">
        <f t="shared" si="235"/>
        <v>0</v>
      </c>
      <c r="AN249" s="92" t="str">
        <f t="shared" si="236"/>
        <v/>
      </c>
      <c r="AO249" s="13" t="b">
        <f t="shared" si="237"/>
        <v>0</v>
      </c>
      <c r="AP249" s="92" t="str">
        <f t="shared" si="238"/>
        <v/>
      </c>
      <c r="AQ249" s="14">
        <f t="shared" si="239"/>
        <v>0</v>
      </c>
      <c r="AR249" s="14">
        <f t="shared" si="240"/>
        <v>0</v>
      </c>
      <c r="AS249" s="16">
        <f t="shared" si="296"/>
        <v>0</v>
      </c>
      <c r="AT249" s="16">
        <f t="shared" si="296"/>
        <v>0</v>
      </c>
      <c r="AU249" s="16">
        <f t="shared" si="296"/>
        <v>0</v>
      </c>
      <c r="AV249" s="16">
        <f t="shared" si="296"/>
        <v>0</v>
      </c>
      <c r="AW249" s="16">
        <f t="shared" si="296"/>
        <v>0</v>
      </c>
      <c r="AX249" s="16">
        <f t="shared" si="296"/>
        <v>0</v>
      </c>
      <c r="AY249" s="16">
        <f t="shared" si="296"/>
        <v>0</v>
      </c>
      <c r="AZ249" s="16"/>
      <c r="BA249" s="16"/>
      <c r="BB249" s="93">
        <f t="shared" si="283"/>
        <v>0</v>
      </c>
      <c r="BC249" s="93">
        <f t="shared" si="284"/>
        <v>0</v>
      </c>
      <c r="BD249" s="93">
        <f t="shared" si="285"/>
        <v>0</v>
      </c>
      <c r="BE249" s="158">
        <f t="shared" si="286"/>
        <v>0</v>
      </c>
      <c r="BF249" s="159">
        <f t="shared" si="287"/>
        <v>0</v>
      </c>
      <c r="BG249" s="159">
        <f t="shared" si="241"/>
        <v>0</v>
      </c>
      <c r="BH249" s="159">
        <f t="shared" si="242"/>
        <v>0</v>
      </c>
      <c r="BI249" s="159">
        <f t="shared" si="243"/>
        <v>0</v>
      </c>
      <c r="BJ249" s="159">
        <f t="shared" si="244"/>
        <v>0</v>
      </c>
      <c r="BK249" s="159">
        <f t="shared" si="245"/>
        <v>0</v>
      </c>
      <c r="BL249" s="159">
        <f t="shared" si="246"/>
        <v>0</v>
      </c>
      <c r="BM249" s="159">
        <f t="shared" si="293"/>
        <v>0</v>
      </c>
      <c r="BN249" s="159">
        <f t="shared" si="293"/>
        <v>0</v>
      </c>
      <c r="BO249" s="205" t="b">
        <f t="shared" si="247"/>
        <v>0</v>
      </c>
      <c r="BP249" s="214">
        <f t="shared" si="248"/>
        <v>0</v>
      </c>
      <c r="BQ249" s="160">
        <f t="shared" si="249"/>
        <v>0</v>
      </c>
      <c r="BR249" s="160">
        <f t="shared" si="250"/>
        <v>0</v>
      </c>
      <c r="BS249" s="160">
        <f t="shared" si="251"/>
        <v>0</v>
      </c>
      <c r="BT249" s="160">
        <f t="shared" si="252"/>
        <v>0</v>
      </c>
      <c r="BU249" s="160">
        <f t="shared" si="253"/>
        <v>0</v>
      </c>
      <c r="BV249" s="215">
        <f t="shared" si="254"/>
        <v>0</v>
      </c>
      <c r="BW249" s="217">
        <f t="shared" si="255"/>
        <v>0</v>
      </c>
      <c r="BX249" s="206">
        <f t="shared" si="256"/>
        <v>0</v>
      </c>
      <c r="BY249" s="206">
        <f t="shared" si="257"/>
        <v>0</v>
      </c>
      <c r="BZ249" s="206">
        <f t="shared" si="258"/>
        <v>0</v>
      </c>
      <c r="CA249" s="206">
        <f t="shared" si="259"/>
        <v>0</v>
      </c>
      <c r="CB249" s="206">
        <f t="shared" si="260"/>
        <v>0</v>
      </c>
      <c r="CC249" s="218">
        <f t="shared" si="261"/>
        <v>0</v>
      </c>
      <c r="CD249" s="216" t="e">
        <f t="shared" si="262"/>
        <v>#VALUE!</v>
      </c>
      <c r="CE249" s="94" t="e">
        <f t="shared" si="263"/>
        <v>#VALUE!</v>
      </c>
      <c r="CF249" s="94" t="e">
        <f t="shared" si="264"/>
        <v>#VALUE!</v>
      </c>
      <c r="CG249" s="95" t="e">
        <f t="shared" si="265"/>
        <v>#VALUE!</v>
      </c>
      <c r="CH249" s="95" t="e">
        <f t="shared" si="288"/>
        <v>#VALUE!</v>
      </c>
      <c r="CI249" s="95" t="b">
        <f t="shared" si="291"/>
        <v>0</v>
      </c>
      <c r="CJ249" s="76" t="str">
        <f t="shared" si="266"/>
        <v/>
      </c>
      <c r="CK249" s="94" t="e" cm="1">
        <f t="array" aca="1" ref="CK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CL249" s="94" t="str">
        <f t="shared" si="267"/>
        <v/>
      </c>
      <c r="CM249" s="96" t="b">
        <f t="shared" si="268"/>
        <v>0</v>
      </c>
      <c r="CN249" s="130" t="b">
        <f>IFERROR(MATCH(D249,'Avtal för korttidsarbete'!$G$13:$G$1012,0),TRUE)</f>
        <v>1</v>
      </c>
      <c r="CO249" s="130" t="b">
        <f t="shared" si="269"/>
        <v>0</v>
      </c>
      <c r="CP249" s="131" t="str" cm="1">
        <f t="array" ref="CP249">IF(CN249=TRUE,"x",INDEX('Avtal för korttidsarbete'!$E$13:$E$1012,$CN249))</f>
        <v>x</v>
      </c>
      <c r="CQ249" s="131" t="str" cm="1">
        <f t="array" ref="CQ249">IF(CN249=TRUE,"x",INDEX('Avtal för korttidsarbete'!$F$13:$F$1012,$CN249))</f>
        <v>x</v>
      </c>
      <c r="CR249" s="130" t="b">
        <f t="shared" si="270"/>
        <v>0</v>
      </c>
      <c r="CS249" s="165">
        <f t="shared" si="289"/>
        <v>0</v>
      </c>
      <c r="CT249" s="165">
        <f t="shared" si="290"/>
        <v>0</v>
      </c>
      <c r="CU249" s="130" t="b">
        <f t="shared" si="271"/>
        <v>0</v>
      </c>
      <c r="CV249" s="131">
        <f t="shared" si="272"/>
        <v>0</v>
      </c>
      <c r="CW249" s="165">
        <f t="shared" si="273"/>
        <v>0</v>
      </c>
      <c r="CX249" s="186" t="b">
        <f>IFERROR(INDEX('Avtal för korttidsarbete'!R:R,MATCH(D249,'Avtal för korttidsarbete'!$G:$G,0)),TRUE)</f>
        <v>1</v>
      </c>
      <c r="CY249" s="165" t="str">
        <f>IF(CX249,"-",INDEX('Avtal för korttidsarbete'!$D:$D,MATCH(D249,'Avtal för korttidsarbete'!$G:$G,0)))</f>
        <v>-</v>
      </c>
      <c r="CZ249" s="131" t="b">
        <f>IFERROR(G249&gt;INDEX(Uppsägningar!E:E,MATCH(C249,Uppsägningar!C:C,0)),FALSE)</f>
        <v>0</v>
      </c>
    </row>
    <row r="250" spans="1:104" s="30" customFormat="1" x14ac:dyDescent="0.25">
      <c r="A250" s="19">
        <v>235</v>
      </c>
      <c r="B250" s="20"/>
      <c r="C250" s="189"/>
      <c r="D250" s="69"/>
      <c r="E250" s="171">
        <f>IFERROR(INDEX(Admin!$C$7:$C$10,MATCH(CY250,TblNivåValTExt,0)),0)</f>
        <v>0</v>
      </c>
      <c r="F250" s="1"/>
      <c r="G250" s="1"/>
      <c r="H250" s="90"/>
      <c r="I250" s="91"/>
      <c r="J250" s="91"/>
      <c r="K250" s="91"/>
      <c r="L250" s="91"/>
      <c r="M250" s="91"/>
      <c r="N250" s="91"/>
      <c r="O250" s="91"/>
      <c r="P250" s="91"/>
      <c r="Q250" s="91"/>
      <c r="R250" s="91"/>
      <c r="S250" s="91"/>
      <c r="T250" s="91"/>
      <c r="U250" s="91"/>
      <c r="V250" s="91"/>
      <c r="W250" s="225">
        <f t="shared" si="228"/>
        <v>0</v>
      </c>
      <c r="X250" s="134" t="str">
        <f t="shared" si="274"/>
        <v/>
      </c>
      <c r="Y250" s="92" t="b">
        <f t="shared" si="229"/>
        <v>0</v>
      </c>
      <c r="Z250" s="92" t="str">
        <f t="shared" si="275"/>
        <v/>
      </c>
      <c r="AA250" s="92" t="b">
        <f t="shared" si="276"/>
        <v>0</v>
      </c>
      <c r="AB250" s="92" t="str">
        <f t="shared" si="277"/>
        <v/>
      </c>
      <c r="AC250" s="13" t="b">
        <f t="shared" si="230"/>
        <v>0</v>
      </c>
      <c r="AD250" s="92" t="str">
        <f t="shared" si="278"/>
        <v/>
      </c>
      <c r="AE250" s="13" t="b">
        <f t="shared" si="279"/>
        <v>0</v>
      </c>
      <c r="AF250" s="92" t="str">
        <f t="shared" si="280"/>
        <v/>
      </c>
      <c r="AG250" s="13" t="b">
        <f t="shared" si="231"/>
        <v>0</v>
      </c>
      <c r="AH250" s="92" t="str">
        <f t="shared" si="281"/>
        <v/>
      </c>
      <c r="AI250" s="35" t="b">
        <f t="shared" si="232"/>
        <v>0</v>
      </c>
      <c r="AJ250" s="92" t="str">
        <f t="shared" si="282"/>
        <v/>
      </c>
      <c r="AK250" s="35" t="b">
        <f t="shared" si="233"/>
        <v>0</v>
      </c>
      <c r="AL250" s="92" t="str">
        <f t="shared" si="234"/>
        <v/>
      </c>
      <c r="AM250" s="35" t="b">
        <f t="shared" si="235"/>
        <v>0</v>
      </c>
      <c r="AN250" s="92" t="str">
        <f t="shared" si="236"/>
        <v/>
      </c>
      <c r="AO250" s="13" t="b">
        <f t="shared" si="237"/>
        <v>0</v>
      </c>
      <c r="AP250" s="92" t="str">
        <f t="shared" si="238"/>
        <v/>
      </c>
      <c r="AQ250" s="14">
        <f t="shared" si="239"/>
        <v>0</v>
      </c>
      <c r="AR250" s="14">
        <f t="shared" si="240"/>
        <v>0</v>
      </c>
      <c r="AS250" s="16">
        <f t="shared" si="296"/>
        <v>0</v>
      </c>
      <c r="AT250" s="16">
        <f t="shared" si="296"/>
        <v>0</v>
      </c>
      <c r="AU250" s="16">
        <f t="shared" si="296"/>
        <v>0</v>
      </c>
      <c r="AV250" s="16">
        <f t="shared" si="296"/>
        <v>0</v>
      </c>
      <c r="AW250" s="16">
        <f t="shared" si="296"/>
        <v>0</v>
      </c>
      <c r="AX250" s="16">
        <f t="shared" si="296"/>
        <v>0</v>
      </c>
      <c r="AY250" s="16">
        <f t="shared" si="296"/>
        <v>0</v>
      </c>
      <c r="AZ250" s="16"/>
      <c r="BA250" s="16"/>
      <c r="BB250" s="93">
        <f t="shared" si="283"/>
        <v>0</v>
      </c>
      <c r="BC250" s="93">
        <f t="shared" si="284"/>
        <v>0</v>
      </c>
      <c r="BD250" s="93">
        <f t="shared" si="285"/>
        <v>0</v>
      </c>
      <c r="BE250" s="158">
        <f t="shared" si="286"/>
        <v>0</v>
      </c>
      <c r="BF250" s="159">
        <f t="shared" si="287"/>
        <v>0</v>
      </c>
      <c r="BG250" s="159">
        <f t="shared" si="241"/>
        <v>0</v>
      </c>
      <c r="BH250" s="159">
        <f t="shared" si="242"/>
        <v>0</v>
      </c>
      <c r="BI250" s="159">
        <f t="shared" si="243"/>
        <v>0</v>
      </c>
      <c r="BJ250" s="159">
        <f t="shared" si="244"/>
        <v>0</v>
      </c>
      <c r="BK250" s="159">
        <f t="shared" si="245"/>
        <v>0</v>
      </c>
      <c r="BL250" s="159">
        <f t="shared" si="246"/>
        <v>0</v>
      </c>
      <c r="BM250" s="159">
        <f t="shared" si="293"/>
        <v>0</v>
      </c>
      <c r="BN250" s="159">
        <f t="shared" si="293"/>
        <v>0</v>
      </c>
      <c r="BO250" s="205" t="b">
        <f t="shared" si="247"/>
        <v>0</v>
      </c>
      <c r="BP250" s="214">
        <f t="shared" si="248"/>
        <v>0</v>
      </c>
      <c r="BQ250" s="160">
        <f t="shared" si="249"/>
        <v>0</v>
      </c>
      <c r="BR250" s="160">
        <f t="shared" si="250"/>
        <v>0</v>
      </c>
      <c r="BS250" s="160">
        <f t="shared" si="251"/>
        <v>0</v>
      </c>
      <c r="BT250" s="160">
        <f t="shared" si="252"/>
        <v>0</v>
      </c>
      <c r="BU250" s="160">
        <f t="shared" si="253"/>
        <v>0</v>
      </c>
      <c r="BV250" s="215">
        <f t="shared" si="254"/>
        <v>0</v>
      </c>
      <c r="BW250" s="217">
        <f t="shared" si="255"/>
        <v>0</v>
      </c>
      <c r="BX250" s="206">
        <f t="shared" si="256"/>
        <v>0</v>
      </c>
      <c r="BY250" s="206">
        <f t="shared" si="257"/>
        <v>0</v>
      </c>
      <c r="BZ250" s="206">
        <f t="shared" si="258"/>
        <v>0</v>
      </c>
      <c r="CA250" s="206">
        <f t="shared" si="259"/>
        <v>0</v>
      </c>
      <c r="CB250" s="206">
        <f t="shared" si="260"/>
        <v>0</v>
      </c>
      <c r="CC250" s="218">
        <f t="shared" si="261"/>
        <v>0</v>
      </c>
      <c r="CD250" s="216" t="e">
        <f t="shared" si="262"/>
        <v>#VALUE!</v>
      </c>
      <c r="CE250" s="94" t="e">
        <f t="shared" si="263"/>
        <v>#VALUE!</v>
      </c>
      <c r="CF250" s="94" t="e">
        <f t="shared" si="264"/>
        <v>#VALUE!</v>
      </c>
      <c r="CG250" s="95" t="e">
        <f t="shared" si="265"/>
        <v>#VALUE!</v>
      </c>
      <c r="CH250" s="95" t="e">
        <f t="shared" si="288"/>
        <v>#VALUE!</v>
      </c>
      <c r="CI250" s="95" t="b">
        <f t="shared" si="291"/>
        <v>0</v>
      </c>
      <c r="CJ250" s="76" t="str">
        <f t="shared" si="266"/>
        <v/>
      </c>
      <c r="CK250" s="94" t="e" cm="1">
        <f t="array" aca="1" ref="CK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CL250" s="94" t="str">
        <f t="shared" si="267"/>
        <v/>
      </c>
      <c r="CM250" s="96" t="b">
        <f t="shared" si="268"/>
        <v>0</v>
      </c>
      <c r="CN250" s="130" t="b">
        <f>IFERROR(MATCH(D250,'Avtal för korttidsarbete'!$G$13:$G$1012,0),TRUE)</f>
        <v>1</v>
      </c>
      <c r="CO250" s="130" t="b">
        <f t="shared" si="269"/>
        <v>0</v>
      </c>
      <c r="CP250" s="131" t="str" cm="1">
        <f t="array" ref="CP250">IF(CN250=TRUE,"x",INDEX('Avtal för korttidsarbete'!$E$13:$E$1012,$CN250))</f>
        <v>x</v>
      </c>
      <c r="CQ250" s="131" t="str" cm="1">
        <f t="array" ref="CQ250">IF(CN250=TRUE,"x",INDEX('Avtal för korttidsarbete'!$F$13:$F$1012,$CN250))</f>
        <v>x</v>
      </c>
      <c r="CR250" s="130" t="b">
        <f t="shared" si="270"/>
        <v>0</v>
      </c>
      <c r="CS250" s="165">
        <f t="shared" si="289"/>
        <v>0</v>
      </c>
      <c r="CT250" s="165">
        <f t="shared" si="290"/>
        <v>0</v>
      </c>
      <c r="CU250" s="130" t="b">
        <f t="shared" si="271"/>
        <v>0</v>
      </c>
      <c r="CV250" s="131">
        <f t="shared" si="272"/>
        <v>0</v>
      </c>
      <c r="CW250" s="165">
        <f t="shared" si="273"/>
        <v>0</v>
      </c>
      <c r="CX250" s="186" t="b">
        <f>IFERROR(INDEX('Avtal för korttidsarbete'!R:R,MATCH(D250,'Avtal för korttidsarbete'!$G:$G,0)),TRUE)</f>
        <v>1</v>
      </c>
      <c r="CY250" s="165" t="str">
        <f>IF(CX250,"-",INDEX('Avtal för korttidsarbete'!$D:$D,MATCH(D250,'Avtal för korttidsarbete'!$G:$G,0)))</f>
        <v>-</v>
      </c>
      <c r="CZ250" s="131" t="b">
        <f>IFERROR(G250&gt;INDEX(Uppsägningar!E:E,MATCH(C250,Uppsägningar!C:C,0)),FALSE)</f>
        <v>0</v>
      </c>
    </row>
    <row r="251" spans="1:104" s="30" customFormat="1" x14ac:dyDescent="0.25">
      <c r="A251" s="19">
        <v>236</v>
      </c>
      <c r="B251" s="20"/>
      <c r="C251" s="189"/>
      <c r="D251" s="69"/>
      <c r="E251" s="171">
        <f>IFERROR(INDEX(Admin!$C$7:$C$10,MATCH(CY251,TblNivåValTExt,0)),0)</f>
        <v>0</v>
      </c>
      <c r="F251" s="1"/>
      <c r="G251" s="1"/>
      <c r="H251" s="90"/>
      <c r="I251" s="91"/>
      <c r="J251" s="91"/>
      <c r="K251" s="91"/>
      <c r="L251" s="91"/>
      <c r="M251" s="91"/>
      <c r="N251" s="91"/>
      <c r="O251" s="91"/>
      <c r="P251" s="91"/>
      <c r="Q251" s="91"/>
      <c r="R251" s="91"/>
      <c r="S251" s="91"/>
      <c r="T251" s="91"/>
      <c r="U251" s="91"/>
      <c r="V251" s="91"/>
      <c r="W251" s="225">
        <f t="shared" si="228"/>
        <v>0</v>
      </c>
      <c r="X251" s="134" t="str">
        <f t="shared" si="274"/>
        <v/>
      </c>
      <c r="Y251" s="92" t="b">
        <f t="shared" si="229"/>
        <v>0</v>
      </c>
      <c r="Z251" s="92" t="str">
        <f t="shared" si="275"/>
        <v/>
      </c>
      <c r="AA251" s="92" t="b">
        <f t="shared" si="276"/>
        <v>0</v>
      </c>
      <c r="AB251" s="92" t="str">
        <f t="shared" si="277"/>
        <v/>
      </c>
      <c r="AC251" s="13" t="b">
        <f t="shared" si="230"/>
        <v>0</v>
      </c>
      <c r="AD251" s="92" t="str">
        <f t="shared" si="278"/>
        <v/>
      </c>
      <c r="AE251" s="13" t="b">
        <f t="shared" si="279"/>
        <v>0</v>
      </c>
      <c r="AF251" s="92" t="str">
        <f t="shared" si="280"/>
        <v/>
      </c>
      <c r="AG251" s="13" t="b">
        <f t="shared" si="231"/>
        <v>0</v>
      </c>
      <c r="AH251" s="92" t="str">
        <f t="shared" si="281"/>
        <v/>
      </c>
      <c r="AI251" s="35" t="b">
        <f t="shared" si="232"/>
        <v>0</v>
      </c>
      <c r="AJ251" s="92" t="str">
        <f t="shared" si="282"/>
        <v/>
      </c>
      <c r="AK251" s="35" t="b">
        <f t="shared" si="233"/>
        <v>0</v>
      </c>
      <c r="AL251" s="92" t="str">
        <f t="shared" si="234"/>
        <v/>
      </c>
      <c r="AM251" s="35" t="b">
        <f t="shared" si="235"/>
        <v>0</v>
      </c>
      <c r="AN251" s="92" t="str">
        <f t="shared" si="236"/>
        <v/>
      </c>
      <c r="AO251" s="13" t="b">
        <f t="shared" si="237"/>
        <v>0</v>
      </c>
      <c r="AP251" s="92" t="str">
        <f t="shared" si="238"/>
        <v/>
      </c>
      <c r="AQ251" s="14">
        <f t="shared" si="239"/>
        <v>0</v>
      </c>
      <c r="AR251" s="14">
        <f t="shared" si="240"/>
        <v>0</v>
      </c>
      <c r="AS251" s="16">
        <f t="shared" si="296"/>
        <v>0</v>
      </c>
      <c r="AT251" s="16">
        <f t="shared" si="296"/>
        <v>0</v>
      </c>
      <c r="AU251" s="16">
        <f t="shared" si="296"/>
        <v>0</v>
      </c>
      <c r="AV251" s="16">
        <f t="shared" si="296"/>
        <v>0</v>
      </c>
      <c r="AW251" s="16">
        <f t="shared" si="296"/>
        <v>0</v>
      </c>
      <c r="AX251" s="16">
        <f t="shared" si="296"/>
        <v>0</v>
      </c>
      <c r="AY251" s="16">
        <f t="shared" si="296"/>
        <v>0</v>
      </c>
      <c r="AZ251" s="16"/>
      <c r="BA251" s="16"/>
      <c r="BB251" s="93">
        <f t="shared" si="283"/>
        <v>0</v>
      </c>
      <c r="BC251" s="93">
        <f t="shared" si="284"/>
        <v>0</v>
      </c>
      <c r="BD251" s="93">
        <f t="shared" si="285"/>
        <v>0</v>
      </c>
      <c r="BE251" s="158">
        <f t="shared" si="286"/>
        <v>0</v>
      </c>
      <c r="BF251" s="159">
        <f t="shared" si="287"/>
        <v>0</v>
      </c>
      <c r="BG251" s="159">
        <f t="shared" si="241"/>
        <v>0</v>
      </c>
      <c r="BH251" s="159">
        <f t="shared" si="242"/>
        <v>0</v>
      </c>
      <c r="BI251" s="159">
        <f t="shared" si="243"/>
        <v>0</v>
      </c>
      <c r="BJ251" s="159">
        <f t="shared" si="244"/>
        <v>0</v>
      </c>
      <c r="BK251" s="159">
        <f t="shared" si="245"/>
        <v>0</v>
      </c>
      <c r="BL251" s="159">
        <f t="shared" si="246"/>
        <v>0</v>
      </c>
      <c r="BM251" s="159">
        <f t="shared" si="293"/>
        <v>0</v>
      </c>
      <c r="BN251" s="159">
        <f t="shared" si="293"/>
        <v>0</v>
      </c>
      <c r="BO251" s="205" t="b">
        <f t="shared" si="247"/>
        <v>0</v>
      </c>
      <c r="BP251" s="214">
        <f t="shared" si="248"/>
        <v>0</v>
      </c>
      <c r="BQ251" s="160">
        <f t="shared" si="249"/>
        <v>0</v>
      </c>
      <c r="BR251" s="160">
        <f t="shared" si="250"/>
        <v>0</v>
      </c>
      <c r="BS251" s="160">
        <f t="shared" si="251"/>
        <v>0</v>
      </c>
      <c r="BT251" s="160">
        <f t="shared" si="252"/>
        <v>0</v>
      </c>
      <c r="BU251" s="160">
        <f t="shared" si="253"/>
        <v>0</v>
      </c>
      <c r="BV251" s="215">
        <f t="shared" si="254"/>
        <v>0</v>
      </c>
      <c r="BW251" s="217">
        <f t="shared" si="255"/>
        <v>0</v>
      </c>
      <c r="BX251" s="206">
        <f t="shared" si="256"/>
        <v>0</v>
      </c>
      <c r="BY251" s="206">
        <f t="shared" si="257"/>
        <v>0</v>
      </c>
      <c r="BZ251" s="206">
        <f t="shared" si="258"/>
        <v>0</v>
      </c>
      <c r="CA251" s="206">
        <f t="shared" si="259"/>
        <v>0</v>
      </c>
      <c r="CB251" s="206">
        <f t="shared" si="260"/>
        <v>0</v>
      </c>
      <c r="CC251" s="218">
        <f t="shared" si="261"/>
        <v>0</v>
      </c>
      <c r="CD251" s="216" t="e">
        <f t="shared" si="262"/>
        <v>#VALUE!</v>
      </c>
      <c r="CE251" s="94" t="e">
        <f t="shared" si="263"/>
        <v>#VALUE!</v>
      </c>
      <c r="CF251" s="94" t="e">
        <f t="shared" si="264"/>
        <v>#VALUE!</v>
      </c>
      <c r="CG251" s="95" t="e">
        <f t="shared" si="265"/>
        <v>#VALUE!</v>
      </c>
      <c r="CH251" s="95" t="e">
        <f t="shared" si="288"/>
        <v>#VALUE!</v>
      </c>
      <c r="CI251" s="95" t="b">
        <f t="shared" si="291"/>
        <v>0</v>
      </c>
      <c r="CJ251" s="76" t="str">
        <f t="shared" si="266"/>
        <v/>
      </c>
      <c r="CK251" s="94" t="e" cm="1">
        <f t="array" aca="1" ref="CK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CL251" s="94" t="str">
        <f t="shared" si="267"/>
        <v/>
      </c>
      <c r="CM251" s="96" t="b">
        <f t="shared" si="268"/>
        <v>0</v>
      </c>
      <c r="CN251" s="130" t="b">
        <f>IFERROR(MATCH(D251,'Avtal för korttidsarbete'!$G$13:$G$1012,0),TRUE)</f>
        <v>1</v>
      </c>
      <c r="CO251" s="130" t="b">
        <f t="shared" si="269"/>
        <v>0</v>
      </c>
      <c r="CP251" s="131" t="str" cm="1">
        <f t="array" ref="CP251">IF(CN251=TRUE,"x",INDEX('Avtal för korttidsarbete'!$E$13:$E$1012,$CN251))</f>
        <v>x</v>
      </c>
      <c r="CQ251" s="131" t="str" cm="1">
        <f t="array" ref="CQ251">IF(CN251=TRUE,"x",INDEX('Avtal för korttidsarbete'!$F$13:$F$1012,$CN251))</f>
        <v>x</v>
      </c>
      <c r="CR251" s="130" t="b">
        <f t="shared" si="270"/>
        <v>0</v>
      </c>
      <c r="CS251" s="165">
        <f t="shared" si="289"/>
        <v>0</v>
      </c>
      <c r="CT251" s="165">
        <f t="shared" si="290"/>
        <v>0</v>
      </c>
      <c r="CU251" s="130" t="b">
        <f t="shared" si="271"/>
        <v>0</v>
      </c>
      <c r="CV251" s="131">
        <f t="shared" si="272"/>
        <v>0</v>
      </c>
      <c r="CW251" s="165">
        <f t="shared" si="273"/>
        <v>0</v>
      </c>
      <c r="CX251" s="186" t="b">
        <f>IFERROR(INDEX('Avtal för korttidsarbete'!R:R,MATCH(D251,'Avtal för korttidsarbete'!$G:$G,0)),TRUE)</f>
        <v>1</v>
      </c>
      <c r="CY251" s="165" t="str">
        <f>IF(CX251,"-",INDEX('Avtal för korttidsarbete'!$D:$D,MATCH(D251,'Avtal för korttidsarbete'!$G:$G,0)))</f>
        <v>-</v>
      </c>
      <c r="CZ251" s="131" t="b">
        <f>IFERROR(G251&gt;INDEX(Uppsägningar!E:E,MATCH(C251,Uppsägningar!C:C,0)),FALSE)</f>
        <v>0</v>
      </c>
    </row>
    <row r="252" spans="1:104" s="30" customFormat="1" x14ac:dyDescent="0.25">
      <c r="A252" s="19">
        <v>237</v>
      </c>
      <c r="B252" s="20"/>
      <c r="C252" s="189"/>
      <c r="D252" s="69"/>
      <c r="E252" s="171">
        <f>IFERROR(INDEX(Admin!$C$7:$C$10,MATCH(CY252,TblNivåValTExt,0)),0)</f>
        <v>0</v>
      </c>
      <c r="F252" s="1"/>
      <c r="G252" s="1"/>
      <c r="H252" s="90"/>
      <c r="I252" s="91"/>
      <c r="J252" s="91"/>
      <c r="K252" s="91"/>
      <c r="L252" s="91"/>
      <c r="M252" s="91"/>
      <c r="N252" s="91"/>
      <c r="O252" s="91"/>
      <c r="P252" s="91"/>
      <c r="Q252" s="91"/>
      <c r="R252" s="91"/>
      <c r="S252" s="91"/>
      <c r="T252" s="91"/>
      <c r="U252" s="91"/>
      <c r="V252" s="91"/>
      <c r="W252" s="225">
        <f t="shared" si="228"/>
        <v>0</v>
      </c>
      <c r="X252" s="134" t="str">
        <f t="shared" si="274"/>
        <v/>
      </c>
      <c r="Y252" s="92" t="b">
        <f t="shared" si="229"/>
        <v>0</v>
      </c>
      <c r="Z252" s="92" t="str">
        <f t="shared" si="275"/>
        <v/>
      </c>
      <c r="AA252" s="92" t="b">
        <f t="shared" si="276"/>
        <v>0</v>
      </c>
      <c r="AB252" s="92" t="str">
        <f t="shared" si="277"/>
        <v/>
      </c>
      <c r="AC252" s="13" t="b">
        <f t="shared" si="230"/>
        <v>0</v>
      </c>
      <c r="AD252" s="92" t="str">
        <f t="shared" si="278"/>
        <v/>
      </c>
      <c r="AE252" s="13" t="b">
        <f t="shared" si="279"/>
        <v>0</v>
      </c>
      <c r="AF252" s="92" t="str">
        <f t="shared" si="280"/>
        <v/>
      </c>
      <c r="AG252" s="13" t="b">
        <f t="shared" si="231"/>
        <v>0</v>
      </c>
      <c r="AH252" s="92" t="str">
        <f t="shared" si="281"/>
        <v/>
      </c>
      <c r="AI252" s="35" t="b">
        <f t="shared" si="232"/>
        <v>0</v>
      </c>
      <c r="AJ252" s="92" t="str">
        <f t="shared" si="282"/>
        <v/>
      </c>
      <c r="AK252" s="35" t="b">
        <f t="shared" si="233"/>
        <v>0</v>
      </c>
      <c r="AL252" s="92" t="str">
        <f t="shared" si="234"/>
        <v/>
      </c>
      <c r="AM252" s="35" t="b">
        <f t="shared" si="235"/>
        <v>0</v>
      </c>
      <c r="AN252" s="92" t="str">
        <f t="shared" si="236"/>
        <v/>
      </c>
      <c r="AO252" s="13" t="b">
        <f t="shared" si="237"/>
        <v>0</v>
      </c>
      <c r="AP252" s="92" t="str">
        <f t="shared" si="238"/>
        <v/>
      </c>
      <c r="AQ252" s="14">
        <f t="shared" si="239"/>
        <v>0</v>
      </c>
      <c r="AR252" s="14">
        <f t="shared" si="240"/>
        <v>0</v>
      </c>
      <c r="AS252" s="16">
        <f t="shared" si="296"/>
        <v>0</v>
      </c>
      <c r="AT252" s="16">
        <f t="shared" si="296"/>
        <v>0</v>
      </c>
      <c r="AU252" s="16">
        <f t="shared" si="296"/>
        <v>0</v>
      </c>
      <c r="AV252" s="16">
        <f t="shared" si="296"/>
        <v>0</v>
      </c>
      <c r="AW252" s="16">
        <f t="shared" si="296"/>
        <v>0</v>
      </c>
      <c r="AX252" s="16">
        <f t="shared" si="296"/>
        <v>0</v>
      </c>
      <c r="AY252" s="16">
        <f t="shared" si="296"/>
        <v>0</v>
      </c>
      <c r="AZ252" s="16"/>
      <c r="BA252" s="16"/>
      <c r="BB252" s="93">
        <f t="shared" si="283"/>
        <v>0</v>
      </c>
      <c r="BC252" s="93">
        <f t="shared" si="284"/>
        <v>0</v>
      </c>
      <c r="BD252" s="93">
        <f t="shared" si="285"/>
        <v>0</v>
      </c>
      <c r="BE252" s="158">
        <f t="shared" si="286"/>
        <v>0</v>
      </c>
      <c r="BF252" s="159">
        <f t="shared" si="287"/>
        <v>0</v>
      </c>
      <c r="BG252" s="159">
        <f t="shared" si="241"/>
        <v>0</v>
      </c>
      <c r="BH252" s="159">
        <f t="shared" si="242"/>
        <v>0</v>
      </c>
      <c r="BI252" s="159">
        <f t="shared" si="243"/>
        <v>0</v>
      </c>
      <c r="BJ252" s="159">
        <f t="shared" si="244"/>
        <v>0</v>
      </c>
      <c r="BK252" s="159">
        <f t="shared" si="245"/>
        <v>0</v>
      </c>
      <c r="BL252" s="159">
        <f t="shared" si="246"/>
        <v>0</v>
      </c>
      <c r="BM252" s="159">
        <f t="shared" si="293"/>
        <v>0</v>
      </c>
      <c r="BN252" s="159">
        <f t="shared" si="293"/>
        <v>0</v>
      </c>
      <c r="BO252" s="205" t="b">
        <f t="shared" si="247"/>
        <v>0</v>
      </c>
      <c r="BP252" s="214">
        <f t="shared" si="248"/>
        <v>0</v>
      </c>
      <c r="BQ252" s="160">
        <f t="shared" si="249"/>
        <v>0</v>
      </c>
      <c r="BR252" s="160">
        <f t="shared" si="250"/>
        <v>0</v>
      </c>
      <c r="BS252" s="160">
        <f t="shared" si="251"/>
        <v>0</v>
      </c>
      <c r="BT252" s="160">
        <f t="shared" si="252"/>
        <v>0</v>
      </c>
      <c r="BU252" s="160">
        <f t="shared" si="253"/>
        <v>0</v>
      </c>
      <c r="BV252" s="215">
        <f t="shared" si="254"/>
        <v>0</v>
      </c>
      <c r="BW252" s="217">
        <f t="shared" si="255"/>
        <v>0</v>
      </c>
      <c r="BX252" s="206">
        <f t="shared" si="256"/>
        <v>0</v>
      </c>
      <c r="BY252" s="206">
        <f t="shared" si="257"/>
        <v>0</v>
      </c>
      <c r="BZ252" s="206">
        <f t="shared" si="258"/>
        <v>0</v>
      </c>
      <c r="CA252" s="206">
        <f t="shared" si="259"/>
        <v>0</v>
      </c>
      <c r="CB252" s="206">
        <f t="shared" si="260"/>
        <v>0</v>
      </c>
      <c r="CC252" s="218">
        <f t="shared" si="261"/>
        <v>0</v>
      </c>
      <c r="CD252" s="216" t="e">
        <f t="shared" si="262"/>
        <v>#VALUE!</v>
      </c>
      <c r="CE252" s="94" t="e">
        <f t="shared" si="263"/>
        <v>#VALUE!</v>
      </c>
      <c r="CF252" s="94" t="e">
        <f t="shared" si="264"/>
        <v>#VALUE!</v>
      </c>
      <c r="CG252" s="95" t="e">
        <f t="shared" si="265"/>
        <v>#VALUE!</v>
      </c>
      <c r="CH252" s="95" t="e">
        <f t="shared" si="288"/>
        <v>#VALUE!</v>
      </c>
      <c r="CI252" s="95" t="b">
        <f t="shared" si="291"/>
        <v>0</v>
      </c>
      <c r="CJ252" s="76" t="str">
        <f t="shared" si="266"/>
        <v/>
      </c>
      <c r="CK252" s="94" t="e" cm="1">
        <f t="array" aca="1" ref="CK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CL252" s="94" t="str">
        <f t="shared" si="267"/>
        <v/>
      </c>
      <c r="CM252" s="96" t="b">
        <f t="shared" si="268"/>
        <v>0</v>
      </c>
      <c r="CN252" s="130" t="b">
        <f>IFERROR(MATCH(D252,'Avtal för korttidsarbete'!$G$13:$G$1012,0),TRUE)</f>
        <v>1</v>
      </c>
      <c r="CO252" s="130" t="b">
        <f t="shared" si="269"/>
        <v>0</v>
      </c>
      <c r="CP252" s="131" t="str" cm="1">
        <f t="array" ref="CP252">IF(CN252=TRUE,"x",INDEX('Avtal för korttidsarbete'!$E$13:$E$1012,$CN252))</f>
        <v>x</v>
      </c>
      <c r="CQ252" s="131" t="str" cm="1">
        <f t="array" ref="CQ252">IF(CN252=TRUE,"x",INDEX('Avtal för korttidsarbete'!$F$13:$F$1012,$CN252))</f>
        <v>x</v>
      </c>
      <c r="CR252" s="130" t="b">
        <f t="shared" si="270"/>
        <v>0</v>
      </c>
      <c r="CS252" s="165">
        <f t="shared" si="289"/>
        <v>0</v>
      </c>
      <c r="CT252" s="165">
        <f t="shared" si="290"/>
        <v>0</v>
      </c>
      <c r="CU252" s="130" t="b">
        <f t="shared" si="271"/>
        <v>0</v>
      </c>
      <c r="CV252" s="131">
        <f t="shared" si="272"/>
        <v>0</v>
      </c>
      <c r="CW252" s="165">
        <f t="shared" si="273"/>
        <v>0</v>
      </c>
      <c r="CX252" s="186" t="b">
        <f>IFERROR(INDEX('Avtal för korttidsarbete'!R:R,MATCH(D252,'Avtal för korttidsarbete'!$G:$G,0)),TRUE)</f>
        <v>1</v>
      </c>
      <c r="CY252" s="165" t="str">
        <f>IF(CX252,"-",INDEX('Avtal för korttidsarbete'!$D:$D,MATCH(D252,'Avtal för korttidsarbete'!$G:$G,0)))</f>
        <v>-</v>
      </c>
      <c r="CZ252" s="131" t="b">
        <f>IFERROR(G252&gt;INDEX(Uppsägningar!E:E,MATCH(C252,Uppsägningar!C:C,0)),FALSE)</f>
        <v>0</v>
      </c>
    </row>
    <row r="253" spans="1:104" s="30" customFormat="1" x14ac:dyDescent="0.25">
      <c r="A253" s="19">
        <v>238</v>
      </c>
      <c r="B253" s="20"/>
      <c r="C253" s="189"/>
      <c r="D253" s="69"/>
      <c r="E253" s="171">
        <f>IFERROR(INDEX(Admin!$C$7:$C$10,MATCH(CY253,TblNivåValTExt,0)),0)</f>
        <v>0</v>
      </c>
      <c r="F253" s="1"/>
      <c r="G253" s="1"/>
      <c r="H253" s="90"/>
      <c r="I253" s="91"/>
      <c r="J253" s="91"/>
      <c r="K253" s="91"/>
      <c r="L253" s="91"/>
      <c r="M253" s="91"/>
      <c r="N253" s="91"/>
      <c r="O253" s="91"/>
      <c r="P253" s="91"/>
      <c r="Q253" s="91"/>
      <c r="R253" s="91"/>
      <c r="S253" s="91"/>
      <c r="T253" s="91"/>
      <c r="U253" s="91"/>
      <c r="V253" s="91"/>
      <c r="W253" s="225">
        <f t="shared" si="228"/>
        <v>0</v>
      </c>
      <c r="X253" s="134" t="str">
        <f t="shared" si="274"/>
        <v/>
      </c>
      <c r="Y253" s="92" t="b">
        <f t="shared" si="229"/>
        <v>0</v>
      </c>
      <c r="Z253" s="92" t="str">
        <f t="shared" si="275"/>
        <v/>
      </c>
      <c r="AA253" s="92" t="b">
        <f t="shared" si="276"/>
        <v>0</v>
      </c>
      <c r="AB253" s="92" t="str">
        <f t="shared" si="277"/>
        <v/>
      </c>
      <c r="AC253" s="13" t="b">
        <f t="shared" si="230"/>
        <v>0</v>
      </c>
      <c r="AD253" s="92" t="str">
        <f t="shared" si="278"/>
        <v/>
      </c>
      <c r="AE253" s="13" t="b">
        <f t="shared" si="279"/>
        <v>0</v>
      </c>
      <c r="AF253" s="92" t="str">
        <f t="shared" si="280"/>
        <v/>
      </c>
      <c r="AG253" s="13" t="b">
        <f t="shared" si="231"/>
        <v>0</v>
      </c>
      <c r="AH253" s="92" t="str">
        <f t="shared" si="281"/>
        <v/>
      </c>
      <c r="AI253" s="35" t="b">
        <f t="shared" si="232"/>
        <v>0</v>
      </c>
      <c r="AJ253" s="92" t="str">
        <f t="shared" si="282"/>
        <v/>
      </c>
      <c r="AK253" s="35" t="b">
        <f t="shared" si="233"/>
        <v>0</v>
      </c>
      <c r="AL253" s="92" t="str">
        <f t="shared" si="234"/>
        <v/>
      </c>
      <c r="AM253" s="35" t="b">
        <f t="shared" si="235"/>
        <v>0</v>
      </c>
      <c r="AN253" s="92" t="str">
        <f t="shared" si="236"/>
        <v/>
      </c>
      <c r="AO253" s="13" t="b">
        <f t="shared" si="237"/>
        <v>0</v>
      </c>
      <c r="AP253" s="92" t="str">
        <f t="shared" si="238"/>
        <v/>
      </c>
      <c r="AQ253" s="14">
        <f t="shared" si="239"/>
        <v>0</v>
      </c>
      <c r="AR253" s="14">
        <f t="shared" si="240"/>
        <v>0</v>
      </c>
      <c r="AS253" s="16">
        <f t="shared" si="296"/>
        <v>0</v>
      </c>
      <c r="AT253" s="16">
        <f t="shared" si="296"/>
        <v>0</v>
      </c>
      <c r="AU253" s="16">
        <f t="shared" si="296"/>
        <v>0</v>
      </c>
      <c r="AV253" s="16">
        <f t="shared" si="296"/>
        <v>0</v>
      </c>
      <c r="AW253" s="16">
        <f t="shared" si="296"/>
        <v>0</v>
      </c>
      <c r="AX253" s="16">
        <f t="shared" si="296"/>
        <v>0</v>
      </c>
      <c r="AY253" s="16">
        <f t="shared" si="296"/>
        <v>0</v>
      </c>
      <c r="AZ253" s="16"/>
      <c r="BA253" s="16"/>
      <c r="BB253" s="93">
        <f t="shared" si="283"/>
        <v>0</v>
      </c>
      <c r="BC253" s="93">
        <f t="shared" si="284"/>
        <v>0</v>
      </c>
      <c r="BD253" s="93">
        <f t="shared" si="285"/>
        <v>0</v>
      </c>
      <c r="BE253" s="158">
        <f t="shared" si="286"/>
        <v>0</v>
      </c>
      <c r="BF253" s="159">
        <f t="shared" si="287"/>
        <v>0</v>
      </c>
      <c r="BG253" s="159">
        <f t="shared" si="241"/>
        <v>0</v>
      </c>
      <c r="BH253" s="159">
        <f t="shared" si="242"/>
        <v>0</v>
      </c>
      <c r="BI253" s="159">
        <f t="shared" si="243"/>
        <v>0</v>
      </c>
      <c r="BJ253" s="159">
        <f t="shared" si="244"/>
        <v>0</v>
      </c>
      <c r="BK253" s="159">
        <f t="shared" si="245"/>
        <v>0</v>
      </c>
      <c r="BL253" s="159">
        <f t="shared" si="246"/>
        <v>0</v>
      </c>
      <c r="BM253" s="159">
        <f t="shared" si="293"/>
        <v>0</v>
      </c>
      <c r="BN253" s="159">
        <f t="shared" si="293"/>
        <v>0</v>
      </c>
      <c r="BO253" s="205" t="b">
        <f t="shared" si="247"/>
        <v>0</v>
      </c>
      <c r="BP253" s="214">
        <f t="shared" si="248"/>
        <v>0</v>
      </c>
      <c r="BQ253" s="160">
        <f t="shared" si="249"/>
        <v>0</v>
      </c>
      <c r="BR253" s="160">
        <f t="shared" si="250"/>
        <v>0</v>
      </c>
      <c r="BS253" s="160">
        <f t="shared" si="251"/>
        <v>0</v>
      </c>
      <c r="BT253" s="160">
        <f t="shared" si="252"/>
        <v>0</v>
      </c>
      <c r="BU253" s="160">
        <f t="shared" si="253"/>
        <v>0</v>
      </c>
      <c r="BV253" s="215">
        <f t="shared" si="254"/>
        <v>0</v>
      </c>
      <c r="BW253" s="217">
        <f t="shared" si="255"/>
        <v>0</v>
      </c>
      <c r="BX253" s="206">
        <f t="shared" si="256"/>
        <v>0</v>
      </c>
      <c r="BY253" s="206">
        <f t="shared" si="257"/>
        <v>0</v>
      </c>
      <c r="BZ253" s="206">
        <f t="shared" si="258"/>
        <v>0</v>
      </c>
      <c r="CA253" s="206">
        <f t="shared" si="259"/>
        <v>0</v>
      </c>
      <c r="CB253" s="206">
        <f t="shared" si="260"/>
        <v>0</v>
      </c>
      <c r="CC253" s="218">
        <f t="shared" si="261"/>
        <v>0</v>
      </c>
      <c r="CD253" s="216" t="e">
        <f t="shared" si="262"/>
        <v>#VALUE!</v>
      </c>
      <c r="CE253" s="94" t="e">
        <f t="shared" si="263"/>
        <v>#VALUE!</v>
      </c>
      <c r="CF253" s="94" t="e">
        <f t="shared" si="264"/>
        <v>#VALUE!</v>
      </c>
      <c r="CG253" s="95" t="e">
        <f t="shared" si="265"/>
        <v>#VALUE!</v>
      </c>
      <c r="CH253" s="95" t="e">
        <f t="shared" si="288"/>
        <v>#VALUE!</v>
      </c>
      <c r="CI253" s="95" t="b">
        <f t="shared" si="291"/>
        <v>0</v>
      </c>
      <c r="CJ253" s="76" t="str">
        <f t="shared" si="266"/>
        <v/>
      </c>
      <c r="CK253" s="94" t="e" cm="1">
        <f t="array" aca="1" ref="CK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CL253" s="94" t="str">
        <f t="shared" si="267"/>
        <v/>
      </c>
      <c r="CM253" s="96" t="b">
        <f t="shared" si="268"/>
        <v>0</v>
      </c>
      <c r="CN253" s="130" t="b">
        <f>IFERROR(MATCH(D253,'Avtal för korttidsarbete'!$G$13:$G$1012,0),TRUE)</f>
        <v>1</v>
      </c>
      <c r="CO253" s="130" t="b">
        <f t="shared" si="269"/>
        <v>0</v>
      </c>
      <c r="CP253" s="131" t="str" cm="1">
        <f t="array" ref="CP253">IF(CN253=TRUE,"x",INDEX('Avtal för korttidsarbete'!$E$13:$E$1012,$CN253))</f>
        <v>x</v>
      </c>
      <c r="CQ253" s="131" t="str" cm="1">
        <f t="array" ref="CQ253">IF(CN253=TRUE,"x",INDEX('Avtal för korttidsarbete'!$F$13:$F$1012,$CN253))</f>
        <v>x</v>
      </c>
      <c r="CR253" s="130" t="b">
        <f t="shared" si="270"/>
        <v>0</v>
      </c>
      <c r="CS253" s="165">
        <f t="shared" si="289"/>
        <v>0</v>
      </c>
      <c r="CT253" s="165">
        <f t="shared" si="290"/>
        <v>0</v>
      </c>
      <c r="CU253" s="130" t="b">
        <f t="shared" si="271"/>
        <v>0</v>
      </c>
      <c r="CV253" s="131">
        <f t="shared" si="272"/>
        <v>0</v>
      </c>
      <c r="CW253" s="165">
        <f t="shared" si="273"/>
        <v>0</v>
      </c>
      <c r="CX253" s="186" t="b">
        <f>IFERROR(INDEX('Avtal för korttidsarbete'!R:R,MATCH(D253,'Avtal för korttidsarbete'!$G:$G,0)),TRUE)</f>
        <v>1</v>
      </c>
      <c r="CY253" s="165" t="str">
        <f>IF(CX253,"-",INDEX('Avtal för korttidsarbete'!$D:$D,MATCH(D253,'Avtal för korttidsarbete'!$G:$G,0)))</f>
        <v>-</v>
      </c>
      <c r="CZ253" s="131" t="b">
        <f>IFERROR(G253&gt;INDEX(Uppsägningar!E:E,MATCH(C253,Uppsägningar!C:C,0)),FALSE)</f>
        <v>0</v>
      </c>
    </row>
    <row r="254" spans="1:104" s="30" customFormat="1" x14ac:dyDescent="0.25">
      <c r="A254" s="19">
        <v>239</v>
      </c>
      <c r="B254" s="20"/>
      <c r="C254" s="189"/>
      <c r="D254" s="69"/>
      <c r="E254" s="171">
        <f>IFERROR(INDEX(Admin!$C$7:$C$10,MATCH(CY254,TblNivåValTExt,0)),0)</f>
        <v>0</v>
      </c>
      <c r="F254" s="1"/>
      <c r="G254" s="1"/>
      <c r="H254" s="90"/>
      <c r="I254" s="91"/>
      <c r="J254" s="91"/>
      <c r="K254" s="91"/>
      <c r="L254" s="91"/>
      <c r="M254" s="91"/>
      <c r="N254" s="91"/>
      <c r="O254" s="91"/>
      <c r="P254" s="91"/>
      <c r="Q254" s="91"/>
      <c r="R254" s="91"/>
      <c r="S254" s="91"/>
      <c r="T254" s="91"/>
      <c r="U254" s="91"/>
      <c r="V254" s="91"/>
      <c r="W254" s="225">
        <f t="shared" si="228"/>
        <v>0</v>
      </c>
      <c r="X254" s="134" t="str">
        <f t="shared" si="274"/>
        <v/>
      </c>
      <c r="Y254" s="92" t="b">
        <f t="shared" si="229"/>
        <v>0</v>
      </c>
      <c r="Z254" s="92" t="str">
        <f t="shared" si="275"/>
        <v/>
      </c>
      <c r="AA254" s="92" t="b">
        <f t="shared" si="276"/>
        <v>0</v>
      </c>
      <c r="AB254" s="92" t="str">
        <f t="shared" si="277"/>
        <v/>
      </c>
      <c r="AC254" s="13" t="b">
        <f t="shared" si="230"/>
        <v>0</v>
      </c>
      <c r="AD254" s="92" t="str">
        <f t="shared" si="278"/>
        <v/>
      </c>
      <c r="AE254" s="13" t="b">
        <f t="shared" si="279"/>
        <v>0</v>
      </c>
      <c r="AF254" s="92" t="str">
        <f t="shared" si="280"/>
        <v/>
      </c>
      <c r="AG254" s="13" t="b">
        <f t="shared" si="231"/>
        <v>0</v>
      </c>
      <c r="AH254" s="92" t="str">
        <f t="shared" si="281"/>
        <v/>
      </c>
      <c r="AI254" s="35" t="b">
        <f t="shared" si="232"/>
        <v>0</v>
      </c>
      <c r="AJ254" s="92" t="str">
        <f t="shared" si="282"/>
        <v/>
      </c>
      <c r="AK254" s="35" t="b">
        <f t="shared" si="233"/>
        <v>0</v>
      </c>
      <c r="AL254" s="92" t="str">
        <f t="shared" si="234"/>
        <v/>
      </c>
      <c r="AM254" s="35" t="b">
        <f t="shared" si="235"/>
        <v>0</v>
      </c>
      <c r="AN254" s="92" t="str">
        <f t="shared" si="236"/>
        <v/>
      </c>
      <c r="AO254" s="13" t="b">
        <f t="shared" si="237"/>
        <v>0</v>
      </c>
      <c r="AP254" s="92" t="str">
        <f t="shared" si="238"/>
        <v/>
      </c>
      <c r="AQ254" s="14">
        <f t="shared" si="239"/>
        <v>0</v>
      </c>
      <c r="AR254" s="14">
        <f t="shared" si="240"/>
        <v>0</v>
      </c>
      <c r="AS254" s="16">
        <f t="shared" si="296"/>
        <v>0</v>
      </c>
      <c r="AT254" s="16">
        <f t="shared" si="296"/>
        <v>0</v>
      </c>
      <c r="AU254" s="16">
        <f t="shared" si="296"/>
        <v>0</v>
      </c>
      <c r="AV254" s="16">
        <f t="shared" si="296"/>
        <v>0</v>
      </c>
      <c r="AW254" s="16">
        <f t="shared" si="296"/>
        <v>0</v>
      </c>
      <c r="AX254" s="16">
        <f t="shared" si="296"/>
        <v>0</v>
      </c>
      <c r="AY254" s="16">
        <f t="shared" si="296"/>
        <v>0</v>
      </c>
      <c r="AZ254" s="16"/>
      <c r="BA254" s="16"/>
      <c r="BB254" s="93">
        <f t="shared" si="283"/>
        <v>0</v>
      </c>
      <c r="BC254" s="93">
        <f t="shared" si="284"/>
        <v>0</v>
      </c>
      <c r="BD254" s="93">
        <f t="shared" si="285"/>
        <v>0</v>
      </c>
      <c r="BE254" s="158">
        <f t="shared" si="286"/>
        <v>0</v>
      </c>
      <c r="BF254" s="159">
        <f t="shared" si="287"/>
        <v>0</v>
      </c>
      <c r="BG254" s="159">
        <f t="shared" si="241"/>
        <v>0</v>
      </c>
      <c r="BH254" s="159">
        <f t="shared" si="242"/>
        <v>0</v>
      </c>
      <c r="BI254" s="159">
        <f t="shared" si="243"/>
        <v>0</v>
      </c>
      <c r="BJ254" s="159">
        <f t="shared" si="244"/>
        <v>0</v>
      </c>
      <c r="BK254" s="159">
        <f t="shared" si="245"/>
        <v>0</v>
      </c>
      <c r="BL254" s="159">
        <f t="shared" si="246"/>
        <v>0</v>
      </c>
      <c r="BM254" s="159">
        <f t="shared" si="293"/>
        <v>0</v>
      </c>
      <c r="BN254" s="159">
        <f t="shared" si="293"/>
        <v>0</v>
      </c>
      <c r="BO254" s="205" t="b">
        <f t="shared" si="247"/>
        <v>0</v>
      </c>
      <c r="BP254" s="214">
        <f t="shared" si="248"/>
        <v>0</v>
      </c>
      <c r="BQ254" s="160">
        <f t="shared" si="249"/>
        <v>0</v>
      </c>
      <c r="BR254" s="160">
        <f t="shared" si="250"/>
        <v>0</v>
      </c>
      <c r="BS254" s="160">
        <f t="shared" si="251"/>
        <v>0</v>
      </c>
      <c r="BT254" s="160">
        <f t="shared" si="252"/>
        <v>0</v>
      </c>
      <c r="BU254" s="160">
        <f t="shared" si="253"/>
        <v>0</v>
      </c>
      <c r="BV254" s="215">
        <f t="shared" si="254"/>
        <v>0</v>
      </c>
      <c r="BW254" s="217">
        <f t="shared" si="255"/>
        <v>0</v>
      </c>
      <c r="BX254" s="206">
        <f t="shared" si="256"/>
        <v>0</v>
      </c>
      <c r="BY254" s="206">
        <f t="shared" si="257"/>
        <v>0</v>
      </c>
      <c r="BZ254" s="206">
        <f t="shared" si="258"/>
        <v>0</v>
      </c>
      <c r="CA254" s="206">
        <f t="shared" si="259"/>
        <v>0</v>
      </c>
      <c r="CB254" s="206">
        <f t="shared" si="260"/>
        <v>0</v>
      </c>
      <c r="CC254" s="218">
        <f t="shared" si="261"/>
        <v>0</v>
      </c>
      <c r="CD254" s="216" t="e">
        <f t="shared" si="262"/>
        <v>#VALUE!</v>
      </c>
      <c r="CE254" s="94" t="e">
        <f t="shared" si="263"/>
        <v>#VALUE!</v>
      </c>
      <c r="CF254" s="94" t="e">
        <f t="shared" si="264"/>
        <v>#VALUE!</v>
      </c>
      <c r="CG254" s="95" t="e">
        <f t="shared" si="265"/>
        <v>#VALUE!</v>
      </c>
      <c r="CH254" s="95" t="e">
        <f t="shared" si="288"/>
        <v>#VALUE!</v>
      </c>
      <c r="CI254" s="95" t="b">
        <f t="shared" si="291"/>
        <v>0</v>
      </c>
      <c r="CJ254" s="76" t="str">
        <f t="shared" si="266"/>
        <v/>
      </c>
      <c r="CK254" s="94" t="e" cm="1">
        <f t="array" aca="1" ref="CK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CL254" s="94" t="str">
        <f t="shared" si="267"/>
        <v/>
      </c>
      <c r="CM254" s="96" t="b">
        <f t="shared" si="268"/>
        <v>0</v>
      </c>
      <c r="CN254" s="130" t="b">
        <f>IFERROR(MATCH(D254,'Avtal för korttidsarbete'!$G$13:$G$1012,0),TRUE)</f>
        <v>1</v>
      </c>
      <c r="CO254" s="130" t="b">
        <f t="shared" si="269"/>
        <v>0</v>
      </c>
      <c r="CP254" s="131" t="str" cm="1">
        <f t="array" ref="CP254">IF(CN254=TRUE,"x",INDEX('Avtal för korttidsarbete'!$E$13:$E$1012,$CN254))</f>
        <v>x</v>
      </c>
      <c r="CQ254" s="131" t="str" cm="1">
        <f t="array" ref="CQ254">IF(CN254=TRUE,"x",INDEX('Avtal för korttidsarbete'!$F$13:$F$1012,$CN254))</f>
        <v>x</v>
      </c>
      <c r="CR254" s="130" t="b">
        <f t="shared" si="270"/>
        <v>0</v>
      </c>
      <c r="CS254" s="165">
        <f t="shared" si="289"/>
        <v>0</v>
      </c>
      <c r="CT254" s="165">
        <f t="shared" si="290"/>
        <v>0</v>
      </c>
      <c r="CU254" s="130" t="b">
        <f t="shared" si="271"/>
        <v>0</v>
      </c>
      <c r="CV254" s="131">
        <f t="shared" si="272"/>
        <v>0</v>
      </c>
      <c r="CW254" s="165">
        <f t="shared" si="273"/>
        <v>0</v>
      </c>
      <c r="CX254" s="186" t="b">
        <f>IFERROR(INDEX('Avtal för korttidsarbete'!R:R,MATCH(D254,'Avtal för korttidsarbete'!$G:$G,0)),TRUE)</f>
        <v>1</v>
      </c>
      <c r="CY254" s="165" t="str">
        <f>IF(CX254,"-",INDEX('Avtal för korttidsarbete'!$D:$D,MATCH(D254,'Avtal för korttidsarbete'!$G:$G,0)))</f>
        <v>-</v>
      </c>
      <c r="CZ254" s="131" t="b">
        <f>IFERROR(G254&gt;INDEX(Uppsägningar!E:E,MATCH(C254,Uppsägningar!C:C,0)),FALSE)</f>
        <v>0</v>
      </c>
    </row>
    <row r="255" spans="1:104" s="30" customFormat="1" x14ac:dyDescent="0.25">
      <c r="A255" s="19">
        <v>240</v>
      </c>
      <c r="B255" s="20"/>
      <c r="C255" s="189"/>
      <c r="D255" s="69"/>
      <c r="E255" s="171">
        <f>IFERROR(INDEX(Admin!$C$7:$C$10,MATCH(CY255,TblNivåValTExt,0)),0)</f>
        <v>0</v>
      </c>
      <c r="F255" s="1"/>
      <c r="G255" s="1"/>
      <c r="H255" s="90"/>
      <c r="I255" s="91"/>
      <c r="J255" s="91"/>
      <c r="K255" s="91"/>
      <c r="L255" s="91"/>
      <c r="M255" s="91"/>
      <c r="N255" s="91"/>
      <c r="O255" s="91"/>
      <c r="P255" s="91"/>
      <c r="Q255" s="91"/>
      <c r="R255" s="91"/>
      <c r="S255" s="91"/>
      <c r="T255" s="91"/>
      <c r="U255" s="91"/>
      <c r="V255" s="91"/>
      <c r="W255" s="225">
        <f t="shared" si="228"/>
        <v>0</v>
      </c>
      <c r="X255" s="134" t="str">
        <f t="shared" si="274"/>
        <v/>
      </c>
      <c r="Y255" s="92" t="b">
        <f t="shared" si="229"/>
        <v>0</v>
      </c>
      <c r="Z255" s="92" t="str">
        <f t="shared" si="275"/>
        <v/>
      </c>
      <c r="AA255" s="92" t="b">
        <f t="shared" si="276"/>
        <v>0</v>
      </c>
      <c r="AB255" s="92" t="str">
        <f t="shared" si="277"/>
        <v/>
      </c>
      <c r="AC255" s="13" t="b">
        <f t="shared" si="230"/>
        <v>0</v>
      </c>
      <c r="AD255" s="92" t="str">
        <f t="shared" si="278"/>
        <v/>
      </c>
      <c r="AE255" s="13" t="b">
        <f t="shared" si="279"/>
        <v>0</v>
      </c>
      <c r="AF255" s="92" t="str">
        <f t="shared" si="280"/>
        <v/>
      </c>
      <c r="AG255" s="13" t="b">
        <f t="shared" si="231"/>
        <v>0</v>
      </c>
      <c r="AH255" s="92" t="str">
        <f t="shared" si="281"/>
        <v/>
      </c>
      <c r="AI255" s="35" t="b">
        <f t="shared" si="232"/>
        <v>0</v>
      </c>
      <c r="AJ255" s="92" t="str">
        <f t="shared" si="282"/>
        <v/>
      </c>
      <c r="AK255" s="35" t="b">
        <f t="shared" si="233"/>
        <v>0</v>
      </c>
      <c r="AL255" s="92" t="str">
        <f t="shared" si="234"/>
        <v/>
      </c>
      <c r="AM255" s="35" t="b">
        <f t="shared" si="235"/>
        <v>0</v>
      </c>
      <c r="AN255" s="92" t="str">
        <f t="shared" si="236"/>
        <v/>
      </c>
      <c r="AO255" s="13" t="b">
        <f t="shared" si="237"/>
        <v>0</v>
      </c>
      <c r="AP255" s="92" t="str">
        <f t="shared" si="238"/>
        <v/>
      </c>
      <c r="AQ255" s="14">
        <f t="shared" si="239"/>
        <v>0</v>
      </c>
      <c r="AR255" s="14">
        <f t="shared" si="240"/>
        <v>0</v>
      </c>
      <c r="AS255" s="16">
        <f t="shared" si="296"/>
        <v>0</v>
      </c>
      <c r="AT255" s="16">
        <f t="shared" si="296"/>
        <v>0</v>
      </c>
      <c r="AU255" s="16">
        <f t="shared" si="296"/>
        <v>0</v>
      </c>
      <c r="AV255" s="16">
        <f t="shared" si="296"/>
        <v>0</v>
      </c>
      <c r="AW255" s="16">
        <f t="shared" si="296"/>
        <v>0</v>
      </c>
      <c r="AX255" s="16">
        <f t="shared" si="296"/>
        <v>0</v>
      </c>
      <c r="AY255" s="16">
        <f t="shared" si="296"/>
        <v>0</v>
      </c>
      <c r="AZ255" s="16"/>
      <c r="BA255" s="16"/>
      <c r="BB255" s="93">
        <f t="shared" si="283"/>
        <v>0</v>
      </c>
      <c r="BC255" s="93">
        <f t="shared" si="284"/>
        <v>0</v>
      </c>
      <c r="BD255" s="93">
        <f t="shared" si="285"/>
        <v>0</v>
      </c>
      <c r="BE255" s="158">
        <f t="shared" si="286"/>
        <v>0</v>
      </c>
      <c r="BF255" s="159">
        <f t="shared" si="287"/>
        <v>0</v>
      </c>
      <c r="BG255" s="159">
        <f t="shared" si="241"/>
        <v>0</v>
      </c>
      <c r="BH255" s="159">
        <f t="shared" si="242"/>
        <v>0</v>
      </c>
      <c r="BI255" s="159">
        <f t="shared" si="243"/>
        <v>0</v>
      </c>
      <c r="BJ255" s="159">
        <f t="shared" si="244"/>
        <v>0</v>
      </c>
      <c r="BK255" s="159">
        <f t="shared" si="245"/>
        <v>0</v>
      </c>
      <c r="BL255" s="159">
        <f t="shared" si="246"/>
        <v>0</v>
      </c>
      <c r="BM255" s="159">
        <f t="shared" si="293"/>
        <v>0</v>
      </c>
      <c r="BN255" s="159">
        <f t="shared" si="293"/>
        <v>0</v>
      </c>
      <c r="BO255" s="205" t="b">
        <f t="shared" si="247"/>
        <v>0</v>
      </c>
      <c r="BP255" s="214">
        <f t="shared" si="248"/>
        <v>0</v>
      </c>
      <c r="BQ255" s="160">
        <f t="shared" si="249"/>
        <v>0</v>
      </c>
      <c r="BR255" s="160">
        <f t="shared" si="250"/>
        <v>0</v>
      </c>
      <c r="BS255" s="160">
        <f t="shared" si="251"/>
        <v>0</v>
      </c>
      <c r="BT255" s="160">
        <f t="shared" si="252"/>
        <v>0</v>
      </c>
      <c r="BU255" s="160">
        <f t="shared" si="253"/>
        <v>0</v>
      </c>
      <c r="BV255" s="215">
        <f t="shared" si="254"/>
        <v>0</v>
      </c>
      <c r="BW255" s="217">
        <f t="shared" si="255"/>
        <v>0</v>
      </c>
      <c r="BX255" s="206">
        <f t="shared" si="256"/>
        <v>0</v>
      </c>
      <c r="BY255" s="206">
        <f t="shared" si="257"/>
        <v>0</v>
      </c>
      <c r="BZ255" s="206">
        <f t="shared" si="258"/>
        <v>0</v>
      </c>
      <c r="CA255" s="206">
        <f t="shared" si="259"/>
        <v>0</v>
      </c>
      <c r="CB255" s="206">
        <f t="shared" si="260"/>
        <v>0</v>
      </c>
      <c r="CC255" s="218">
        <f t="shared" si="261"/>
        <v>0</v>
      </c>
      <c r="CD255" s="216" t="e">
        <f t="shared" si="262"/>
        <v>#VALUE!</v>
      </c>
      <c r="CE255" s="94" t="e">
        <f t="shared" si="263"/>
        <v>#VALUE!</v>
      </c>
      <c r="CF255" s="94" t="e">
        <f t="shared" si="264"/>
        <v>#VALUE!</v>
      </c>
      <c r="CG255" s="95" t="e">
        <f t="shared" si="265"/>
        <v>#VALUE!</v>
      </c>
      <c r="CH255" s="95" t="e">
        <f t="shared" si="288"/>
        <v>#VALUE!</v>
      </c>
      <c r="CI255" s="95" t="b">
        <f t="shared" si="291"/>
        <v>0</v>
      </c>
      <c r="CJ255" s="76" t="str">
        <f t="shared" si="266"/>
        <v/>
      </c>
      <c r="CK255" s="94" t="e" cm="1">
        <f t="array" aca="1" ref="CK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CL255" s="94" t="str">
        <f t="shared" si="267"/>
        <v/>
      </c>
      <c r="CM255" s="96" t="b">
        <f t="shared" si="268"/>
        <v>0</v>
      </c>
      <c r="CN255" s="130" t="b">
        <f>IFERROR(MATCH(D255,'Avtal för korttidsarbete'!$G$13:$G$1012,0),TRUE)</f>
        <v>1</v>
      </c>
      <c r="CO255" s="130" t="b">
        <f t="shared" si="269"/>
        <v>0</v>
      </c>
      <c r="CP255" s="131" t="str" cm="1">
        <f t="array" ref="CP255">IF(CN255=TRUE,"x",INDEX('Avtal för korttidsarbete'!$E$13:$E$1012,$CN255))</f>
        <v>x</v>
      </c>
      <c r="CQ255" s="131" t="str" cm="1">
        <f t="array" ref="CQ255">IF(CN255=TRUE,"x",INDEX('Avtal för korttidsarbete'!$F$13:$F$1012,$CN255))</f>
        <v>x</v>
      </c>
      <c r="CR255" s="130" t="b">
        <f t="shared" si="270"/>
        <v>0</v>
      </c>
      <c r="CS255" s="165">
        <f t="shared" si="289"/>
        <v>0</v>
      </c>
      <c r="CT255" s="165">
        <f t="shared" si="290"/>
        <v>0</v>
      </c>
      <c r="CU255" s="130" t="b">
        <f t="shared" si="271"/>
        <v>0</v>
      </c>
      <c r="CV255" s="131">
        <f t="shared" si="272"/>
        <v>0</v>
      </c>
      <c r="CW255" s="165">
        <f t="shared" si="273"/>
        <v>0</v>
      </c>
      <c r="CX255" s="186" t="b">
        <f>IFERROR(INDEX('Avtal för korttidsarbete'!R:R,MATCH(D255,'Avtal för korttidsarbete'!$G:$G,0)),TRUE)</f>
        <v>1</v>
      </c>
      <c r="CY255" s="165" t="str">
        <f>IF(CX255,"-",INDEX('Avtal för korttidsarbete'!$D:$D,MATCH(D255,'Avtal för korttidsarbete'!$G:$G,0)))</f>
        <v>-</v>
      </c>
      <c r="CZ255" s="131" t="b">
        <f>IFERROR(G255&gt;INDEX(Uppsägningar!E:E,MATCH(C255,Uppsägningar!C:C,0)),FALSE)</f>
        <v>0</v>
      </c>
    </row>
    <row r="256" spans="1:104" s="30" customFormat="1" x14ac:dyDescent="0.25">
      <c r="A256" s="19">
        <v>241</v>
      </c>
      <c r="B256" s="20"/>
      <c r="C256" s="189"/>
      <c r="D256" s="69"/>
      <c r="E256" s="171">
        <f>IFERROR(INDEX(Admin!$C$7:$C$10,MATCH(CY256,TblNivåValTExt,0)),0)</f>
        <v>0</v>
      </c>
      <c r="F256" s="1"/>
      <c r="G256" s="1"/>
      <c r="H256" s="90"/>
      <c r="I256" s="91"/>
      <c r="J256" s="91"/>
      <c r="K256" s="91"/>
      <c r="L256" s="91"/>
      <c r="M256" s="91"/>
      <c r="N256" s="91"/>
      <c r="O256" s="91"/>
      <c r="P256" s="91"/>
      <c r="Q256" s="91"/>
      <c r="R256" s="91"/>
      <c r="S256" s="91"/>
      <c r="T256" s="91"/>
      <c r="U256" s="91"/>
      <c r="V256" s="91"/>
      <c r="W256" s="225">
        <f t="shared" si="228"/>
        <v>0</v>
      </c>
      <c r="X256" s="134" t="str">
        <f t="shared" si="274"/>
        <v/>
      </c>
      <c r="Y256" s="92" t="b">
        <f t="shared" si="229"/>
        <v>0</v>
      </c>
      <c r="Z256" s="92" t="str">
        <f t="shared" si="275"/>
        <v/>
      </c>
      <c r="AA256" s="92" t="b">
        <f t="shared" si="276"/>
        <v>0</v>
      </c>
      <c r="AB256" s="92" t="str">
        <f t="shared" si="277"/>
        <v/>
      </c>
      <c r="AC256" s="13" t="b">
        <f t="shared" si="230"/>
        <v>0</v>
      </c>
      <c r="AD256" s="92" t="str">
        <f t="shared" si="278"/>
        <v/>
      </c>
      <c r="AE256" s="13" t="b">
        <f t="shared" si="279"/>
        <v>0</v>
      </c>
      <c r="AF256" s="92" t="str">
        <f t="shared" si="280"/>
        <v/>
      </c>
      <c r="AG256" s="13" t="b">
        <f t="shared" si="231"/>
        <v>0</v>
      </c>
      <c r="AH256" s="92" t="str">
        <f t="shared" si="281"/>
        <v/>
      </c>
      <c r="AI256" s="35" t="b">
        <f t="shared" si="232"/>
        <v>0</v>
      </c>
      <c r="AJ256" s="92" t="str">
        <f t="shared" si="282"/>
        <v/>
      </c>
      <c r="AK256" s="35" t="b">
        <f t="shared" si="233"/>
        <v>0</v>
      </c>
      <c r="AL256" s="92" t="str">
        <f t="shared" si="234"/>
        <v/>
      </c>
      <c r="AM256" s="35" t="b">
        <f t="shared" si="235"/>
        <v>0</v>
      </c>
      <c r="AN256" s="92" t="str">
        <f t="shared" si="236"/>
        <v/>
      </c>
      <c r="AO256" s="13" t="b">
        <f t="shared" si="237"/>
        <v>0</v>
      </c>
      <c r="AP256" s="92" t="str">
        <f t="shared" si="238"/>
        <v/>
      </c>
      <c r="AQ256" s="14">
        <f t="shared" si="239"/>
        <v>0</v>
      </c>
      <c r="AR256" s="14">
        <f t="shared" si="240"/>
        <v>0</v>
      </c>
      <c r="AS256" s="16">
        <f t="shared" ref="AS256:AY265" si="297">IF(OR(AS$11=FALSE,$F256="",MIN($G256,AS$10,$AR256)-MAX($F256,AS$8,$AQ256)&lt;0),0,MIN($G256,AS$10,$AR256)-MAX($F256,AS$8,$AQ256)+1)</f>
        <v>0</v>
      </c>
      <c r="AT256" s="16">
        <f t="shared" si="297"/>
        <v>0</v>
      </c>
      <c r="AU256" s="16">
        <f t="shared" si="297"/>
        <v>0</v>
      </c>
      <c r="AV256" s="16">
        <f t="shared" si="297"/>
        <v>0</v>
      </c>
      <c r="AW256" s="16">
        <f t="shared" si="297"/>
        <v>0</v>
      </c>
      <c r="AX256" s="16">
        <f t="shared" si="297"/>
        <v>0</v>
      </c>
      <c r="AY256" s="16">
        <f t="shared" si="297"/>
        <v>0</v>
      </c>
      <c r="AZ256" s="16"/>
      <c r="BA256" s="16"/>
      <c r="BB256" s="93">
        <f t="shared" si="283"/>
        <v>0</v>
      </c>
      <c r="BC256" s="93">
        <f t="shared" si="284"/>
        <v>0</v>
      </c>
      <c r="BD256" s="93">
        <f t="shared" si="285"/>
        <v>0</v>
      </c>
      <c r="BE256" s="158">
        <f t="shared" si="286"/>
        <v>0</v>
      </c>
      <c r="BF256" s="159">
        <f t="shared" si="287"/>
        <v>0</v>
      </c>
      <c r="BG256" s="159">
        <f t="shared" si="241"/>
        <v>0</v>
      </c>
      <c r="BH256" s="159">
        <f t="shared" si="242"/>
        <v>0</v>
      </c>
      <c r="BI256" s="159">
        <f t="shared" si="243"/>
        <v>0</v>
      </c>
      <c r="BJ256" s="159">
        <f t="shared" si="244"/>
        <v>0</v>
      </c>
      <c r="BK256" s="159">
        <f t="shared" si="245"/>
        <v>0</v>
      </c>
      <c r="BL256" s="159">
        <f t="shared" si="246"/>
        <v>0</v>
      </c>
      <c r="BM256" s="159">
        <f t="shared" si="293"/>
        <v>0</v>
      </c>
      <c r="BN256" s="159">
        <f t="shared" si="293"/>
        <v>0</v>
      </c>
      <c r="BO256" s="205" t="b">
        <f t="shared" si="247"/>
        <v>0</v>
      </c>
      <c r="BP256" s="214">
        <f t="shared" si="248"/>
        <v>0</v>
      </c>
      <c r="BQ256" s="160">
        <f t="shared" si="249"/>
        <v>0</v>
      </c>
      <c r="BR256" s="160">
        <f t="shared" si="250"/>
        <v>0</v>
      </c>
      <c r="BS256" s="160">
        <f t="shared" si="251"/>
        <v>0</v>
      </c>
      <c r="BT256" s="160">
        <f t="shared" si="252"/>
        <v>0</v>
      </c>
      <c r="BU256" s="160">
        <f t="shared" si="253"/>
        <v>0</v>
      </c>
      <c r="BV256" s="215">
        <f t="shared" si="254"/>
        <v>0</v>
      </c>
      <c r="BW256" s="217">
        <f t="shared" si="255"/>
        <v>0</v>
      </c>
      <c r="BX256" s="206">
        <f t="shared" si="256"/>
        <v>0</v>
      </c>
      <c r="BY256" s="206">
        <f t="shared" si="257"/>
        <v>0</v>
      </c>
      <c r="BZ256" s="206">
        <f t="shared" si="258"/>
        <v>0</v>
      </c>
      <c r="CA256" s="206">
        <f t="shared" si="259"/>
        <v>0</v>
      </c>
      <c r="CB256" s="206">
        <f t="shared" si="260"/>
        <v>0</v>
      </c>
      <c r="CC256" s="218">
        <f t="shared" si="261"/>
        <v>0</v>
      </c>
      <c r="CD256" s="216" t="e">
        <f t="shared" si="262"/>
        <v>#VALUE!</v>
      </c>
      <c r="CE256" s="94" t="e">
        <f t="shared" si="263"/>
        <v>#VALUE!</v>
      </c>
      <c r="CF256" s="94" t="e">
        <f t="shared" si="264"/>
        <v>#VALUE!</v>
      </c>
      <c r="CG256" s="95" t="e">
        <f t="shared" si="265"/>
        <v>#VALUE!</v>
      </c>
      <c r="CH256" s="95" t="e">
        <f t="shared" si="288"/>
        <v>#VALUE!</v>
      </c>
      <c r="CI256" s="95" t="b">
        <f t="shared" si="291"/>
        <v>0</v>
      </c>
      <c r="CJ256" s="76" t="str">
        <f t="shared" si="266"/>
        <v/>
      </c>
      <c r="CK256" s="94" t="e" cm="1">
        <f t="array" aca="1" ref="CK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CL256" s="94" t="str">
        <f t="shared" si="267"/>
        <v/>
      </c>
      <c r="CM256" s="96" t="b">
        <f t="shared" si="268"/>
        <v>0</v>
      </c>
      <c r="CN256" s="130" t="b">
        <f>IFERROR(MATCH(D256,'Avtal för korttidsarbete'!$G$13:$G$1012,0),TRUE)</f>
        <v>1</v>
      </c>
      <c r="CO256" s="130" t="b">
        <f t="shared" si="269"/>
        <v>0</v>
      </c>
      <c r="CP256" s="131" t="str" cm="1">
        <f t="array" ref="CP256">IF(CN256=TRUE,"x",INDEX('Avtal för korttidsarbete'!$E$13:$E$1012,$CN256))</f>
        <v>x</v>
      </c>
      <c r="CQ256" s="131" t="str" cm="1">
        <f t="array" ref="CQ256">IF(CN256=TRUE,"x",INDEX('Avtal för korttidsarbete'!$F$13:$F$1012,$CN256))</f>
        <v>x</v>
      </c>
      <c r="CR256" s="130" t="b">
        <f t="shared" si="270"/>
        <v>0</v>
      </c>
      <c r="CS256" s="165">
        <f t="shared" si="289"/>
        <v>0</v>
      </c>
      <c r="CT256" s="165">
        <f t="shared" si="290"/>
        <v>0</v>
      </c>
      <c r="CU256" s="130" t="b">
        <f t="shared" si="271"/>
        <v>0</v>
      </c>
      <c r="CV256" s="131">
        <f t="shared" si="272"/>
        <v>0</v>
      </c>
      <c r="CW256" s="165">
        <f t="shared" si="273"/>
        <v>0</v>
      </c>
      <c r="CX256" s="186" t="b">
        <f>IFERROR(INDEX('Avtal för korttidsarbete'!R:R,MATCH(D256,'Avtal för korttidsarbete'!$G:$G,0)),TRUE)</f>
        <v>1</v>
      </c>
      <c r="CY256" s="165" t="str">
        <f>IF(CX256,"-",INDEX('Avtal för korttidsarbete'!$D:$D,MATCH(D256,'Avtal för korttidsarbete'!$G:$G,0)))</f>
        <v>-</v>
      </c>
      <c r="CZ256" s="131" t="b">
        <f>IFERROR(G256&gt;INDEX(Uppsägningar!E:E,MATCH(C256,Uppsägningar!C:C,0)),FALSE)</f>
        <v>0</v>
      </c>
    </row>
    <row r="257" spans="1:104" s="30" customFormat="1" x14ac:dyDescent="0.25">
      <c r="A257" s="19">
        <v>242</v>
      </c>
      <c r="B257" s="20"/>
      <c r="C257" s="189"/>
      <c r="D257" s="69"/>
      <c r="E257" s="171">
        <f>IFERROR(INDEX(Admin!$C$7:$C$10,MATCH(CY257,TblNivåValTExt,0)),0)</f>
        <v>0</v>
      </c>
      <c r="F257" s="1"/>
      <c r="G257" s="1"/>
      <c r="H257" s="90"/>
      <c r="I257" s="91"/>
      <c r="J257" s="91"/>
      <c r="K257" s="91"/>
      <c r="L257" s="91"/>
      <c r="M257" s="91"/>
      <c r="N257" s="91"/>
      <c r="O257" s="91"/>
      <c r="P257" s="91"/>
      <c r="Q257" s="91"/>
      <c r="R257" s="91"/>
      <c r="S257" s="91"/>
      <c r="T257" s="91"/>
      <c r="U257" s="91"/>
      <c r="V257" s="91"/>
      <c r="W257" s="225">
        <f t="shared" si="228"/>
        <v>0</v>
      </c>
      <c r="X257" s="134" t="str">
        <f t="shared" si="274"/>
        <v/>
      </c>
      <c r="Y257" s="92" t="b">
        <f t="shared" si="229"/>
        <v>0</v>
      </c>
      <c r="Z257" s="92" t="str">
        <f t="shared" si="275"/>
        <v/>
      </c>
      <c r="AA257" s="92" t="b">
        <f t="shared" si="276"/>
        <v>0</v>
      </c>
      <c r="AB257" s="92" t="str">
        <f t="shared" si="277"/>
        <v/>
      </c>
      <c r="AC257" s="13" t="b">
        <f t="shared" si="230"/>
        <v>0</v>
      </c>
      <c r="AD257" s="92" t="str">
        <f t="shared" si="278"/>
        <v/>
      </c>
      <c r="AE257" s="13" t="b">
        <f t="shared" si="279"/>
        <v>0</v>
      </c>
      <c r="AF257" s="92" t="str">
        <f t="shared" si="280"/>
        <v/>
      </c>
      <c r="AG257" s="13" t="b">
        <f t="shared" si="231"/>
        <v>0</v>
      </c>
      <c r="AH257" s="92" t="str">
        <f t="shared" si="281"/>
        <v/>
      </c>
      <c r="AI257" s="35" t="b">
        <f t="shared" si="232"/>
        <v>0</v>
      </c>
      <c r="AJ257" s="92" t="str">
        <f t="shared" si="282"/>
        <v/>
      </c>
      <c r="AK257" s="35" t="b">
        <f t="shared" si="233"/>
        <v>0</v>
      </c>
      <c r="AL257" s="92" t="str">
        <f t="shared" si="234"/>
        <v/>
      </c>
      <c r="AM257" s="35" t="b">
        <f t="shared" si="235"/>
        <v>0</v>
      </c>
      <c r="AN257" s="92" t="str">
        <f t="shared" si="236"/>
        <v/>
      </c>
      <c r="AO257" s="13" t="b">
        <f t="shared" si="237"/>
        <v>0</v>
      </c>
      <c r="AP257" s="92" t="str">
        <f t="shared" si="238"/>
        <v/>
      </c>
      <c r="AQ257" s="14">
        <f t="shared" si="239"/>
        <v>0</v>
      </c>
      <c r="AR257" s="14">
        <f t="shared" si="240"/>
        <v>0</v>
      </c>
      <c r="AS257" s="16">
        <f t="shared" si="297"/>
        <v>0</v>
      </c>
      <c r="AT257" s="16">
        <f t="shared" si="297"/>
        <v>0</v>
      </c>
      <c r="AU257" s="16">
        <f t="shared" si="297"/>
        <v>0</v>
      </c>
      <c r="AV257" s="16">
        <f t="shared" si="297"/>
        <v>0</v>
      </c>
      <c r="AW257" s="16">
        <f t="shared" si="297"/>
        <v>0</v>
      </c>
      <c r="AX257" s="16">
        <f t="shared" si="297"/>
        <v>0</v>
      </c>
      <c r="AY257" s="16">
        <f t="shared" si="297"/>
        <v>0</v>
      </c>
      <c r="AZ257" s="16"/>
      <c r="BA257" s="16"/>
      <c r="BB257" s="93">
        <f t="shared" si="283"/>
        <v>0</v>
      </c>
      <c r="BC257" s="93">
        <f t="shared" si="284"/>
        <v>0</v>
      </c>
      <c r="BD257" s="93">
        <f t="shared" si="285"/>
        <v>0</v>
      </c>
      <c r="BE257" s="158">
        <f t="shared" si="286"/>
        <v>0</v>
      </c>
      <c r="BF257" s="159">
        <f t="shared" si="287"/>
        <v>0</v>
      </c>
      <c r="BG257" s="159">
        <f t="shared" si="241"/>
        <v>0</v>
      </c>
      <c r="BH257" s="159">
        <f t="shared" si="242"/>
        <v>0</v>
      </c>
      <c r="BI257" s="159">
        <f t="shared" si="243"/>
        <v>0</v>
      </c>
      <c r="BJ257" s="159">
        <f t="shared" si="244"/>
        <v>0</v>
      </c>
      <c r="BK257" s="159">
        <f t="shared" si="245"/>
        <v>0</v>
      </c>
      <c r="BL257" s="159">
        <f t="shared" si="246"/>
        <v>0</v>
      </c>
      <c r="BM257" s="159">
        <f t="shared" si="293"/>
        <v>0</v>
      </c>
      <c r="BN257" s="159">
        <f t="shared" si="293"/>
        <v>0</v>
      </c>
      <c r="BO257" s="205" t="b">
        <f t="shared" si="247"/>
        <v>0</v>
      </c>
      <c r="BP257" s="214">
        <f t="shared" si="248"/>
        <v>0</v>
      </c>
      <c r="BQ257" s="160">
        <f t="shared" si="249"/>
        <v>0</v>
      </c>
      <c r="BR257" s="160">
        <f t="shared" si="250"/>
        <v>0</v>
      </c>
      <c r="BS257" s="160">
        <f t="shared" si="251"/>
        <v>0</v>
      </c>
      <c r="BT257" s="160">
        <f t="shared" si="252"/>
        <v>0</v>
      </c>
      <c r="BU257" s="160">
        <f t="shared" si="253"/>
        <v>0</v>
      </c>
      <c r="BV257" s="215">
        <f t="shared" si="254"/>
        <v>0</v>
      </c>
      <c r="BW257" s="217">
        <f t="shared" si="255"/>
        <v>0</v>
      </c>
      <c r="BX257" s="206">
        <f t="shared" si="256"/>
        <v>0</v>
      </c>
      <c r="BY257" s="206">
        <f t="shared" si="257"/>
        <v>0</v>
      </c>
      <c r="BZ257" s="206">
        <f t="shared" si="258"/>
        <v>0</v>
      </c>
      <c r="CA257" s="206">
        <f t="shared" si="259"/>
        <v>0</v>
      </c>
      <c r="CB257" s="206">
        <f t="shared" si="260"/>
        <v>0</v>
      </c>
      <c r="CC257" s="218">
        <f t="shared" si="261"/>
        <v>0</v>
      </c>
      <c r="CD257" s="216" t="e">
        <f t="shared" si="262"/>
        <v>#VALUE!</v>
      </c>
      <c r="CE257" s="94" t="e">
        <f t="shared" si="263"/>
        <v>#VALUE!</v>
      </c>
      <c r="CF257" s="94" t="e">
        <f t="shared" si="264"/>
        <v>#VALUE!</v>
      </c>
      <c r="CG257" s="95" t="e">
        <f t="shared" si="265"/>
        <v>#VALUE!</v>
      </c>
      <c r="CH257" s="95" t="e">
        <f t="shared" si="288"/>
        <v>#VALUE!</v>
      </c>
      <c r="CI257" s="95" t="b">
        <f t="shared" si="291"/>
        <v>0</v>
      </c>
      <c r="CJ257" s="76" t="str">
        <f t="shared" si="266"/>
        <v/>
      </c>
      <c r="CK257" s="94" t="e" cm="1">
        <f t="array" aca="1" ref="CK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CL257" s="94" t="str">
        <f t="shared" si="267"/>
        <v/>
      </c>
      <c r="CM257" s="96" t="b">
        <f t="shared" si="268"/>
        <v>0</v>
      </c>
      <c r="CN257" s="130" t="b">
        <f>IFERROR(MATCH(D257,'Avtal för korttidsarbete'!$G$13:$G$1012,0),TRUE)</f>
        <v>1</v>
      </c>
      <c r="CO257" s="130" t="b">
        <f t="shared" si="269"/>
        <v>0</v>
      </c>
      <c r="CP257" s="131" t="str" cm="1">
        <f t="array" ref="CP257">IF(CN257=TRUE,"x",INDEX('Avtal för korttidsarbete'!$E$13:$E$1012,$CN257))</f>
        <v>x</v>
      </c>
      <c r="CQ257" s="131" t="str" cm="1">
        <f t="array" ref="CQ257">IF(CN257=TRUE,"x",INDEX('Avtal för korttidsarbete'!$F$13:$F$1012,$CN257))</f>
        <v>x</v>
      </c>
      <c r="CR257" s="130" t="b">
        <f t="shared" si="270"/>
        <v>0</v>
      </c>
      <c r="CS257" s="165">
        <f t="shared" si="289"/>
        <v>0</v>
      </c>
      <c r="CT257" s="165">
        <f t="shared" si="290"/>
        <v>0</v>
      </c>
      <c r="CU257" s="130" t="b">
        <f t="shared" si="271"/>
        <v>0</v>
      </c>
      <c r="CV257" s="131">
        <f t="shared" si="272"/>
        <v>0</v>
      </c>
      <c r="CW257" s="165">
        <f t="shared" si="273"/>
        <v>0</v>
      </c>
      <c r="CX257" s="186" t="b">
        <f>IFERROR(INDEX('Avtal för korttidsarbete'!R:R,MATCH(D257,'Avtal för korttidsarbete'!$G:$G,0)),TRUE)</f>
        <v>1</v>
      </c>
      <c r="CY257" s="165" t="str">
        <f>IF(CX257,"-",INDEX('Avtal för korttidsarbete'!$D:$D,MATCH(D257,'Avtal för korttidsarbete'!$G:$G,0)))</f>
        <v>-</v>
      </c>
      <c r="CZ257" s="131" t="b">
        <f>IFERROR(G257&gt;INDEX(Uppsägningar!E:E,MATCH(C257,Uppsägningar!C:C,0)),FALSE)</f>
        <v>0</v>
      </c>
    </row>
    <row r="258" spans="1:104" s="30" customFormat="1" x14ac:dyDescent="0.25">
      <c r="A258" s="19">
        <v>243</v>
      </c>
      <c r="B258" s="20"/>
      <c r="C258" s="189"/>
      <c r="D258" s="69"/>
      <c r="E258" s="171">
        <f>IFERROR(INDEX(Admin!$C$7:$C$10,MATCH(CY258,TblNivåValTExt,0)),0)</f>
        <v>0</v>
      </c>
      <c r="F258" s="1"/>
      <c r="G258" s="1"/>
      <c r="H258" s="90"/>
      <c r="I258" s="91"/>
      <c r="J258" s="91"/>
      <c r="K258" s="91"/>
      <c r="L258" s="91"/>
      <c r="M258" s="91"/>
      <c r="N258" s="91"/>
      <c r="O258" s="91"/>
      <c r="P258" s="91"/>
      <c r="Q258" s="91"/>
      <c r="R258" s="91"/>
      <c r="S258" s="91"/>
      <c r="T258" s="91"/>
      <c r="U258" s="91"/>
      <c r="V258" s="91"/>
      <c r="W258" s="225">
        <f t="shared" si="228"/>
        <v>0</v>
      </c>
      <c r="X258" s="134" t="str">
        <f t="shared" si="274"/>
        <v/>
      </c>
      <c r="Y258" s="92" t="b">
        <f t="shared" si="229"/>
        <v>0</v>
      </c>
      <c r="Z258" s="92" t="str">
        <f t="shared" si="275"/>
        <v/>
      </c>
      <c r="AA258" s="92" t="b">
        <f t="shared" si="276"/>
        <v>0</v>
      </c>
      <c r="AB258" s="92" t="str">
        <f t="shared" si="277"/>
        <v/>
      </c>
      <c r="AC258" s="13" t="b">
        <f t="shared" si="230"/>
        <v>0</v>
      </c>
      <c r="AD258" s="92" t="str">
        <f t="shared" si="278"/>
        <v/>
      </c>
      <c r="AE258" s="13" t="b">
        <f t="shared" si="279"/>
        <v>0</v>
      </c>
      <c r="AF258" s="92" t="str">
        <f t="shared" si="280"/>
        <v/>
      </c>
      <c r="AG258" s="13" t="b">
        <f t="shared" si="231"/>
        <v>0</v>
      </c>
      <c r="AH258" s="92" t="str">
        <f t="shared" si="281"/>
        <v/>
      </c>
      <c r="AI258" s="35" t="b">
        <f t="shared" si="232"/>
        <v>0</v>
      </c>
      <c r="AJ258" s="92" t="str">
        <f t="shared" si="282"/>
        <v/>
      </c>
      <c r="AK258" s="35" t="b">
        <f t="shared" si="233"/>
        <v>0</v>
      </c>
      <c r="AL258" s="92" t="str">
        <f t="shared" si="234"/>
        <v/>
      </c>
      <c r="AM258" s="35" t="b">
        <f t="shared" si="235"/>
        <v>0</v>
      </c>
      <c r="AN258" s="92" t="str">
        <f t="shared" si="236"/>
        <v/>
      </c>
      <c r="AO258" s="13" t="b">
        <f t="shared" si="237"/>
        <v>0</v>
      </c>
      <c r="AP258" s="92" t="str">
        <f t="shared" si="238"/>
        <v/>
      </c>
      <c r="AQ258" s="14">
        <f t="shared" si="239"/>
        <v>0</v>
      </c>
      <c r="AR258" s="14">
        <f t="shared" si="240"/>
        <v>0</v>
      </c>
      <c r="AS258" s="16">
        <f t="shared" si="297"/>
        <v>0</v>
      </c>
      <c r="AT258" s="16">
        <f t="shared" si="297"/>
        <v>0</v>
      </c>
      <c r="AU258" s="16">
        <f t="shared" si="297"/>
        <v>0</v>
      </c>
      <c r="AV258" s="16">
        <f t="shared" si="297"/>
        <v>0</v>
      </c>
      <c r="AW258" s="16">
        <f t="shared" si="297"/>
        <v>0</v>
      </c>
      <c r="AX258" s="16">
        <f t="shared" si="297"/>
        <v>0</v>
      </c>
      <c r="AY258" s="16">
        <f t="shared" si="297"/>
        <v>0</v>
      </c>
      <c r="AZ258" s="16"/>
      <c r="BA258" s="16"/>
      <c r="BB258" s="93">
        <f t="shared" si="283"/>
        <v>0</v>
      </c>
      <c r="BC258" s="93">
        <f t="shared" si="284"/>
        <v>0</v>
      </c>
      <c r="BD258" s="93">
        <f t="shared" si="285"/>
        <v>0</v>
      </c>
      <c r="BE258" s="158">
        <f t="shared" si="286"/>
        <v>0</v>
      </c>
      <c r="BF258" s="159">
        <f t="shared" si="287"/>
        <v>0</v>
      </c>
      <c r="BG258" s="159">
        <f t="shared" si="241"/>
        <v>0</v>
      </c>
      <c r="BH258" s="159">
        <f t="shared" si="242"/>
        <v>0</v>
      </c>
      <c r="BI258" s="159">
        <f t="shared" si="243"/>
        <v>0</v>
      </c>
      <c r="BJ258" s="159">
        <f t="shared" si="244"/>
        <v>0</v>
      </c>
      <c r="BK258" s="159">
        <f t="shared" si="245"/>
        <v>0</v>
      </c>
      <c r="BL258" s="159">
        <f t="shared" si="246"/>
        <v>0</v>
      </c>
      <c r="BM258" s="159">
        <f t="shared" si="293"/>
        <v>0</v>
      </c>
      <c r="BN258" s="159">
        <f t="shared" si="293"/>
        <v>0</v>
      </c>
      <c r="BO258" s="205" t="b">
        <f t="shared" si="247"/>
        <v>0</v>
      </c>
      <c r="BP258" s="214">
        <f t="shared" si="248"/>
        <v>0</v>
      </c>
      <c r="BQ258" s="160">
        <f t="shared" si="249"/>
        <v>0</v>
      </c>
      <c r="BR258" s="160">
        <f t="shared" si="250"/>
        <v>0</v>
      </c>
      <c r="BS258" s="160">
        <f t="shared" si="251"/>
        <v>0</v>
      </c>
      <c r="BT258" s="160">
        <f t="shared" si="252"/>
        <v>0</v>
      </c>
      <c r="BU258" s="160">
        <f t="shared" si="253"/>
        <v>0</v>
      </c>
      <c r="BV258" s="215">
        <f t="shared" si="254"/>
        <v>0</v>
      </c>
      <c r="BW258" s="217">
        <f t="shared" si="255"/>
        <v>0</v>
      </c>
      <c r="BX258" s="206">
        <f t="shared" si="256"/>
        <v>0</v>
      </c>
      <c r="BY258" s="206">
        <f t="shared" si="257"/>
        <v>0</v>
      </c>
      <c r="BZ258" s="206">
        <f t="shared" si="258"/>
        <v>0</v>
      </c>
      <c r="CA258" s="206">
        <f t="shared" si="259"/>
        <v>0</v>
      </c>
      <c r="CB258" s="206">
        <f t="shared" si="260"/>
        <v>0</v>
      </c>
      <c r="CC258" s="218">
        <f t="shared" si="261"/>
        <v>0</v>
      </c>
      <c r="CD258" s="216" t="e">
        <f t="shared" si="262"/>
        <v>#VALUE!</v>
      </c>
      <c r="CE258" s="94" t="e">
        <f t="shared" si="263"/>
        <v>#VALUE!</v>
      </c>
      <c r="CF258" s="94" t="e">
        <f t="shared" si="264"/>
        <v>#VALUE!</v>
      </c>
      <c r="CG258" s="95" t="e">
        <f t="shared" si="265"/>
        <v>#VALUE!</v>
      </c>
      <c r="CH258" s="95" t="e">
        <f t="shared" si="288"/>
        <v>#VALUE!</v>
      </c>
      <c r="CI258" s="95" t="b">
        <f t="shared" si="291"/>
        <v>0</v>
      </c>
      <c r="CJ258" s="76" t="str">
        <f t="shared" si="266"/>
        <v/>
      </c>
      <c r="CK258" s="94" t="e" cm="1">
        <f t="array" aca="1" ref="CK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CL258" s="94" t="str">
        <f t="shared" si="267"/>
        <v/>
      </c>
      <c r="CM258" s="96" t="b">
        <f t="shared" si="268"/>
        <v>0</v>
      </c>
      <c r="CN258" s="130" t="b">
        <f>IFERROR(MATCH(D258,'Avtal för korttidsarbete'!$G$13:$G$1012,0),TRUE)</f>
        <v>1</v>
      </c>
      <c r="CO258" s="130" t="b">
        <f t="shared" si="269"/>
        <v>0</v>
      </c>
      <c r="CP258" s="131" t="str" cm="1">
        <f t="array" ref="CP258">IF(CN258=TRUE,"x",INDEX('Avtal för korttidsarbete'!$E$13:$E$1012,$CN258))</f>
        <v>x</v>
      </c>
      <c r="CQ258" s="131" t="str" cm="1">
        <f t="array" ref="CQ258">IF(CN258=TRUE,"x",INDEX('Avtal för korttidsarbete'!$F$13:$F$1012,$CN258))</f>
        <v>x</v>
      </c>
      <c r="CR258" s="130" t="b">
        <f t="shared" si="270"/>
        <v>0</v>
      </c>
      <c r="CS258" s="165">
        <f t="shared" si="289"/>
        <v>0</v>
      </c>
      <c r="CT258" s="165">
        <f t="shared" si="290"/>
        <v>0</v>
      </c>
      <c r="CU258" s="130" t="b">
        <f t="shared" si="271"/>
        <v>0</v>
      </c>
      <c r="CV258" s="131">
        <f t="shared" si="272"/>
        <v>0</v>
      </c>
      <c r="CW258" s="165">
        <f t="shared" si="273"/>
        <v>0</v>
      </c>
      <c r="CX258" s="186" t="b">
        <f>IFERROR(INDEX('Avtal för korttidsarbete'!R:R,MATCH(D258,'Avtal för korttidsarbete'!$G:$G,0)),TRUE)</f>
        <v>1</v>
      </c>
      <c r="CY258" s="165" t="str">
        <f>IF(CX258,"-",INDEX('Avtal för korttidsarbete'!$D:$D,MATCH(D258,'Avtal för korttidsarbete'!$G:$G,0)))</f>
        <v>-</v>
      </c>
      <c r="CZ258" s="131" t="b">
        <f>IFERROR(G258&gt;INDEX(Uppsägningar!E:E,MATCH(C258,Uppsägningar!C:C,0)),FALSE)</f>
        <v>0</v>
      </c>
    </row>
    <row r="259" spans="1:104" s="30" customFormat="1" x14ac:dyDescent="0.25">
      <c r="A259" s="19">
        <v>244</v>
      </c>
      <c r="B259" s="20"/>
      <c r="C259" s="189"/>
      <c r="D259" s="69"/>
      <c r="E259" s="171">
        <f>IFERROR(INDEX(Admin!$C$7:$C$10,MATCH(CY259,TblNivåValTExt,0)),0)</f>
        <v>0</v>
      </c>
      <c r="F259" s="1"/>
      <c r="G259" s="1"/>
      <c r="H259" s="90"/>
      <c r="I259" s="91"/>
      <c r="J259" s="91"/>
      <c r="K259" s="91"/>
      <c r="L259" s="91"/>
      <c r="M259" s="91"/>
      <c r="N259" s="91"/>
      <c r="O259" s="91"/>
      <c r="P259" s="91"/>
      <c r="Q259" s="91"/>
      <c r="R259" s="91"/>
      <c r="S259" s="91"/>
      <c r="T259" s="91"/>
      <c r="U259" s="91"/>
      <c r="V259" s="91"/>
      <c r="W259" s="225">
        <f t="shared" si="228"/>
        <v>0</v>
      </c>
      <c r="X259" s="134" t="str">
        <f t="shared" si="274"/>
        <v/>
      </c>
      <c r="Y259" s="92" t="b">
        <f t="shared" si="229"/>
        <v>0</v>
      </c>
      <c r="Z259" s="92" t="str">
        <f t="shared" si="275"/>
        <v/>
      </c>
      <c r="AA259" s="92" t="b">
        <f t="shared" si="276"/>
        <v>0</v>
      </c>
      <c r="AB259" s="92" t="str">
        <f t="shared" si="277"/>
        <v/>
      </c>
      <c r="AC259" s="13" t="b">
        <f t="shared" si="230"/>
        <v>0</v>
      </c>
      <c r="AD259" s="92" t="str">
        <f t="shared" si="278"/>
        <v/>
      </c>
      <c r="AE259" s="13" t="b">
        <f t="shared" si="279"/>
        <v>0</v>
      </c>
      <c r="AF259" s="92" t="str">
        <f t="shared" si="280"/>
        <v/>
      </c>
      <c r="AG259" s="13" t="b">
        <f t="shared" si="231"/>
        <v>0</v>
      </c>
      <c r="AH259" s="92" t="str">
        <f t="shared" si="281"/>
        <v/>
      </c>
      <c r="AI259" s="35" t="b">
        <f t="shared" si="232"/>
        <v>0</v>
      </c>
      <c r="AJ259" s="92" t="str">
        <f t="shared" si="282"/>
        <v/>
      </c>
      <c r="AK259" s="35" t="b">
        <f t="shared" si="233"/>
        <v>0</v>
      </c>
      <c r="AL259" s="92" t="str">
        <f t="shared" si="234"/>
        <v/>
      </c>
      <c r="AM259" s="35" t="b">
        <f t="shared" si="235"/>
        <v>0</v>
      </c>
      <c r="AN259" s="92" t="str">
        <f t="shared" si="236"/>
        <v/>
      </c>
      <c r="AO259" s="13" t="b">
        <f t="shared" si="237"/>
        <v>0</v>
      </c>
      <c r="AP259" s="92" t="str">
        <f t="shared" si="238"/>
        <v/>
      </c>
      <c r="AQ259" s="14">
        <f t="shared" si="239"/>
        <v>0</v>
      </c>
      <c r="AR259" s="14">
        <f t="shared" si="240"/>
        <v>0</v>
      </c>
      <c r="AS259" s="16">
        <f t="shared" si="297"/>
        <v>0</v>
      </c>
      <c r="AT259" s="16">
        <f t="shared" si="297"/>
        <v>0</v>
      </c>
      <c r="AU259" s="16">
        <f t="shared" si="297"/>
        <v>0</v>
      </c>
      <c r="AV259" s="16">
        <f t="shared" si="297"/>
        <v>0</v>
      </c>
      <c r="AW259" s="16">
        <f t="shared" si="297"/>
        <v>0</v>
      </c>
      <c r="AX259" s="16">
        <f t="shared" si="297"/>
        <v>0</v>
      </c>
      <c r="AY259" s="16">
        <f t="shared" si="297"/>
        <v>0</v>
      </c>
      <c r="AZ259" s="16"/>
      <c r="BA259" s="16"/>
      <c r="BB259" s="93">
        <f t="shared" si="283"/>
        <v>0</v>
      </c>
      <c r="BC259" s="93">
        <f t="shared" si="284"/>
        <v>0</v>
      </c>
      <c r="BD259" s="93">
        <f t="shared" si="285"/>
        <v>0</v>
      </c>
      <c r="BE259" s="158">
        <f t="shared" si="286"/>
        <v>0</v>
      </c>
      <c r="BF259" s="159">
        <f t="shared" si="287"/>
        <v>0</v>
      </c>
      <c r="BG259" s="159">
        <f t="shared" si="241"/>
        <v>0</v>
      </c>
      <c r="BH259" s="159">
        <f t="shared" si="242"/>
        <v>0</v>
      </c>
      <c r="BI259" s="159">
        <f t="shared" si="243"/>
        <v>0</v>
      </c>
      <c r="BJ259" s="159">
        <f t="shared" si="244"/>
        <v>0</v>
      </c>
      <c r="BK259" s="159">
        <f t="shared" si="245"/>
        <v>0</v>
      </c>
      <c r="BL259" s="159">
        <f t="shared" si="246"/>
        <v>0</v>
      </c>
      <c r="BM259" s="159">
        <f t="shared" si="293"/>
        <v>0</v>
      </c>
      <c r="BN259" s="159">
        <f t="shared" si="293"/>
        <v>0</v>
      </c>
      <c r="BO259" s="205" t="b">
        <f t="shared" si="247"/>
        <v>0</v>
      </c>
      <c r="BP259" s="214">
        <f t="shared" si="248"/>
        <v>0</v>
      </c>
      <c r="BQ259" s="160">
        <f t="shared" si="249"/>
        <v>0</v>
      </c>
      <c r="BR259" s="160">
        <f t="shared" si="250"/>
        <v>0</v>
      </c>
      <c r="BS259" s="160">
        <f t="shared" si="251"/>
        <v>0</v>
      </c>
      <c r="BT259" s="160">
        <f t="shared" si="252"/>
        <v>0</v>
      </c>
      <c r="BU259" s="160">
        <f t="shared" si="253"/>
        <v>0</v>
      </c>
      <c r="BV259" s="215">
        <f t="shared" si="254"/>
        <v>0</v>
      </c>
      <c r="BW259" s="217">
        <f t="shared" si="255"/>
        <v>0</v>
      </c>
      <c r="BX259" s="206">
        <f t="shared" si="256"/>
        <v>0</v>
      </c>
      <c r="BY259" s="206">
        <f t="shared" si="257"/>
        <v>0</v>
      </c>
      <c r="BZ259" s="206">
        <f t="shared" si="258"/>
        <v>0</v>
      </c>
      <c r="CA259" s="206">
        <f t="shared" si="259"/>
        <v>0</v>
      </c>
      <c r="CB259" s="206">
        <f t="shared" si="260"/>
        <v>0</v>
      </c>
      <c r="CC259" s="218">
        <f t="shared" si="261"/>
        <v>0</v>
      </c>
      <c r="CD259" s="216" t="e">
        <f t="shared" si="262"/>
        <v>#VALUE!</v>
      </c>
      <c r="CE259" s="94" t="e">
        <f t="shared" si="263"/>
        <v>#VALUE!</v>
      </c>
      <c r="CF259" s="94" t="e">
        <f t="shared" si="264"/>
        <v>#VALUE!</v>
      </c>
      <c r="CG259" s="95" t="e">
        <f t="shared" si="265"/>
        <v>#VALUE!</v>
      </c>
      <c r="CH259" s="95" t="e">
        <f t="shared" si="288"/>
        <v>#VALUE!</v>
      </c>
      <c r="CI259" s="95" t="b">
        <f t="shared" si="291"/>
        <v>0</v>
      </c>
      <c r="CJ259" s="76" t="str">
        <f t="shared" si="266"/>
        <v/>
      </c>
      <c r="CK259" s="94" t="e" cm="1">
        <f t="array" aca="1" ref="CK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CL259" s="94" t="str">
        <f t="shared" si="267"/>
        <v/>
      </c>
      <c r="CM259" s="96" t="b">
        <f t="shared" si="268"/>
        <v>0</v>
      </c>
      <c r="CN259" s="130" t="b">
        <f>IFERROR(MATCH(D259,'Avtal för korttidsarbete'!$G$13:$G$1012,0),TRUE)</f>
        <v>1</v>
      </c>
      <c r="CO259" s="130" t="b">
        <f t="shared" si="269"/>
        <v>0</v>
      </c>
      <c r="CP259" s="131" t="str" cm="1">
        <f t="array" ref="CP259">IF(CN259=TRUE,"x",INDEX('Avtal för korttidsarbete'!$E$13:$E$1012,$CN259))</f>
        <v>x</v>
      </c>
      <c r="CQ259" s="131" t="str" cm="1">
        <f t="array" ref="CQ259">IF(CN259=TRUE,"x",INDEX('Avtal för korttidsarbete'!$F$13:$F$1012,$CN259))</f>
        <v>x</v>
      </c>
      <c r="CR259" s="130" t="b">
        <f t="shared" si="270"/>
        <v>0</v>
      </c>
      <c r="CS259" s="165">
        <f t="shared" si="289"/>
        <v>0</v>
      </c>
      <c r="CT259" s="165">
        <f t="shared" si="290"/>
        <v>0</v>
      </c>
      <c r="CU259" s="130" t="b">
        <f t="shared" si="271"/>
        <v>0</v>
      </c>
      <c r="CV259" s="131">
        <f t="shared" si="272"/>
        <v>0</v>
      </c>
      <c r="CW259" s="165">
        <f t="shared" si="273"/>
        <v>0</v>
      </c>
      <c r="CX259" s="186" t="b">
        <f>IFERROR(INDEX('Avtal för korttidsarbete'!R:R,MATCH(D259,'Avtal för korttidsarbete'!$G:$G,0)),TRUE)</f>
        <v>1</v>
      </c>
      <c r="CY259" s="165" t="str">
        <f>IF(CX259,"-",INDEX('Avtal för korttidsarbete'!$D:$D,MATCH(D259,'Avtal för korttidsarbete'!$G:$G,0)))</f>
        <v>-</v>
      </c>
      <c r="CZ259" s="131" t="b">
        <f>IFERROR(G259&gt;INDEX(Uppsägningar!E:E,MATCH(C259,Uppsägningar!C:C,0)),FALSE)</f>
        <v>0</v>
      </c>
    </row>
    <row r="260" spans="1:104" s="30" customFormat="1" x14ac:dyDescent="0.25">
      <c r="A260" s="19">
        <v>245</v>
      </c>
      <c r="B260" s="20"/>
      <c r="C260" s="189"/>
      <c r="D260" s="69"/>
      <c r="E260" s="171">
        <f>IFERROR(INDEX(Admin!$C$7:$C$10,MATCH(CY260,TblNivåValTExt,0)),0)</f>
        <v>0</v>
      </c>
      <c r="F260" s="1"/>
      <c r="G260" s="1"/>
      <c r="H260" s="90"/>
      <c r="I260" s="91"/>
      <c r="J260" s="91"/>
      <c r="K260" s="91"/>
      <c r="L260" s="91"/>
      <c r="M260" s="91"/>
      <c r="N260" s="91"/>
      <c r="O260" s="91"/>
      <c r="P260" s="91"/>
      <c r="Q260" s="91"/>
      <c r="R260" s="91"/>
      <c r="S260" s="91"/>
      <c r="T260" s="91"/>
      <c r="U260" s="91"/>
      <c r="V260" s="91"/>
      <c r="W260" s="225">
        <f t="shared" si="228"/>
        <v>0</v>
      </c>
      <c r="X260" s="134" t="str">
        <f t="shared" si="274"/>
        <v/>
      </c>
      <c r="Y260" s="92" t="b">
        <f t="shared" si="229"/>
        <v>0</v>
      </c>
      <c r="Z260" s="92" t="str">
        <f t="shared" si="275"/>
        <v/>
      </c>
      <c r="AA260" s="92" t="b">
        <f t="shared" si="276"/>
        <v>0</v>
      </c>
      <c r="AB260" s="92" t="str">
        <f t="shared" si="277"/>
        <v/>
      </c>
      <c r="AC260" s="13" t="b">
        <f t="shared" si="230"/>
        <v>0</v>
      </c>
      <c r="AD260" s="92" t="str">
        <f t="shared" si="278"/>
        <v/>
      </c>
      <c r="AE260" s="13" t="b">
        <f t="shared" si="279"/>
        <v>0</v>
      </c>
      <c r="AF260" s="92" t="str">
        <f t="shared" si="280"/>
        <v/>
      </c>
      <c r="AG260" s="13" t="b">
        <f t="shared" si="231"/>
        <v>0</v>
      </c>
      <c r="AH260" s="92" t="str">
        <f t="shared" si="281"/>
        <v/>
      </c>
      <c r="AI260" s="35" t="b">
        <f t="shared" si="232"/>
        <v>0</v>
      </c>
      <c r="AJ260" s="92" t="str">
        <f t="shared" si="282"/>
        <v/>
      </c>
      <c r="AK260" s="35" t="b">
        <f t="shared" si="233"/>
        <v>0</v>
      </c>
      <c r="AL260" s="92" t="str">
        <f t="shared" si="234"/>
        <v/>
      </c>
      <c r="AM260" s="35" t="b">
        <f t="shared" si="235"/>
        <v>0</v>
      </c>
      <c r="AN260" s="92" t="str">
        <f t="shared" si="236"/>
        <v/>
      </c>
      <c r="AO260" s="13" t="b">
        <f t="shared" si="237"/>
        <v>0</v>
      </c>
      <c r="AP260" s="92" t="str">
        <f t="shared" si="238"/>
        <v/>
      </c>
      <c r="AQ260" s="14">
        <f t="shared" si="239"/>
        <v>0</v>
      </c>
      <c r="AR260" s="14">
        <f t="shared" si="240"/>
        <v>0</v>
      </c>
      <c r="AS260" s="16">
        <f t="shared" si="297"/>
        <v>0</v>
      </c>
      <c r="AT260" s="16">
        <f t="shared" si="297"/>
        <v>0</v>
      </c>
      <c r="AU260" s="16">
        <f t="shared" si="297"/>
        <v>0</v>
      </c>
      <c r="AV260" s="16">
        <f t="shared" si="297"/>
        <v>0</v>
      </c>
      <c r="AW260" s="16">
        <f t="shared" si="297"/>
        <v>0</v>
      </c>
      <c r="AX260" s="16">
        <f t="shared" si="297"/>
        <v>0</v>
      </c>
      <c r="AY260" s="16">
        <f t="shared" si="297"/>
        <v>0</v>
      </c>
      <c r="AZ260" s="16"/>
      <c r="BA260" s="16"/>
      <c r="BB260" s="93">
        <f t="shared" si="283"/>
        <v>0</v>
      </c>
      <c r="BC260" s="93">
        <f t="shared" si="284"/>
        <v>0</v>
      </c>
      <c r="BD260" s="93">
        <f t="shared" si="285"/>
        <v>0</v>
      </c>
      <c r="BE260" s="158">
        <f t="shared" si="286"/>
        <v>0</v>
      </c>
      <c r="BF260" s="159">
        <f t="shared" si="287"/>
        <v>0</v>
      </c>
      <c r="BG260" s="159">
        <f t="shared" si="241"/>
        <v>0</v>
      </c>
      <c r="BH260" s="159">
        <f t="shared" si="242"/>
        <v>0</v>
      </c>
      <c r="BI260" s="159">
        <f t="shared" si="243"/>
        <v>0</v>
      </c>
      <c r="BJ260" s="159">
        <f t="shared" si="244"/>
        <v>0</v>
      </c>
      <c r="BK260" s="159">
        <f t="shared" si="245"/>
        <v>0</v>
      </c>
      <c r="BL260" s="159">
        <f t="shared" si="246"/>
        <v>0</v>
      </c>
      <c r="BM260" s="159">
        <f t="shared" si="293"/>
        <v>0</v>
      </c>
      <c r="BN260" s="159">
        <f t="shared" si="293"/>
        <v>0</v>
      </c>
      <c r="BO260" s="205" t="b">
        <f t="shared" si="247"/>
        <v>0</v>
      </c>
      <c r="BP260" s="214">
        <f t="shared" si="248"/>
        <v>0</v>
      </c>
      <c r="BQ260" s="160">
        <f t="shared" si="249"/>
        <v>0</v>
      </c>
      <c r="BR260" s="160">
        <f t="shared" si="250"/>
        <v>0</v>
      </c>
      <c r="BS260" s="160">
        <f t="shared" si="251"/>
        <v>0</v>
      </c>
      <c r="BT260" s="160">
        <f t="shared" si="252"/>
        <v>0</v>
      </c>
      <c r="BU260" s="160">
        <f t="shared" si="253"/>
        <v>0</v>
      </c>
      <c r="BV260" s="215">
        <f t="shared" si="254"/>
        <v>0</v>
      </c>
      <c r="BW260" s="217">
        <f t="shared" si="255"/>
        <v>0</v>
      </c>
      <c r="BX260" s="206">
        <f t="shared" si="256"/>
        <v>0</v>
      </c>
      <c r="BY260" s="206">
        <f t="shared" si="257"/>
        <v>0</v>
      </c>
      <c r="BZ260" s="206">
        <f t="shared" si="258"/>
        <v>0</v>
      </c>
      <c r="CA260" s="206">
        <f t="shared" si="259"/>
        <v>0</v>
      </c>
      <c r="CB260" s="206">
        <f t="shared" si="260"/>
        <v>0</v>
      </c>
      <c r="CC260" s="218">
        <f t="shared" si="261"/>
        <v>0</v>
      </c>
      <c r="CD260" s="216" t="e">
        <f t="shared" si="262"/>
        <v>#VALUE!</v>
      </c>
      <c r="CE260" s="94" t="e">
        <f t="shared" si="263"/>
        <v>#VALUE!</v>
      </c>
      <c r="CF260" s="94" t="e">
        <f t="shared" si="264"/>
        <v>#VALUE!</v>
      </c>
      <c r="CG260" s="95" t="e">
        <f t="shared" si="265"/>
        <v>#VALUE!</v>
      </c>
      <c r="CH260" s="95" t="e">
        <f t="shared" si="288"/>
        <v>#VALUE!</v>
      </c>
      <c r="CI260" s="95" t="b">
        <f t="shared" si="291"/>
        <v>0</v>
      </c>
      <c r="CJ260" s="76" t="str">
        <f t="shared" si="266"/>
        <v/>
      </c>
      <c r="CK260" s="94" t="e" cm="1">
        <f t="array" aca="1" ref="CK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CL260" s="94" t="str">
        <f t="shared" si="267"/>
        <v/>
      </c>
      <c r="CM260" s="96" t="b">
        <f t="shared" si="268"/>
        <v>0</v>
      </c>
      <c r="CN260" s="130" t="b">
        <f>IFERROR(MATCH(D260,'Avtal för korttidsarbete'!$G$13:$G$1012,0),TRUE)</f>
        <v>1</v>
      </c>
      <c r="CO260" s="130" t="b">
        <f t="shared" si="269"/>
        <v>0</v>
      </c>
      <c r="CP260" s="131" t="str" cm="1">
        <f t="array" ref="CP260">IF(CN260=TRUE,"x",INDEX('Avtal för korttidsarbete'!$E$13:$E$1012,$CN260))</f>
        <v>x</v>
      </c>
      <c r="CQ260" s="131" t="str" cm="1">
        <f t="array" ref="CQ260">IF(CN260=TRUE,"x",INDEX('Avtal för korttidsarbete'!$F$13:$F$1012,$CN260))</f>
        <v>x</v>
      </c>
      <c r="CR260" s="130" t="b">
        <f t="shared" si="270"/>
        <v>0</v>
      </c>
      <c r="CS260" s="165">
        <f t="shared" si="289"/>
        <v>0</v>
      </c>
      <c r="CT260" s="165">
        <f t="shared" si="290"/>
        <v>0</v>
      </c>
      <c r="CU260" s="130" t="b">
        <f t="shared" si="271"/>
        <v>0</v>
      </c>
      <c r="CV260" s="131">
        <f t="shared" si="272"/>
        <v>0</v>
      </c>
      <c r="CW260" s="165">
        <f t="shared" si="273"/>
        <v>0</v>
      </c>
      <c r="CX260" s="186" t="b">
        <f>IFERROR(INDEX('Avtal för korttidsarbete'!R:R,MATCH(D260,'Avtal för korttidsarbete'!$G:$G,0)),TRUE)</f>
        <v>1</v>
      </c>
      <c r="CY260" s="165" t="str">
        <f>IF(CX260,"-",INDEX('Avtal för korttidsarbete'!$D:$D,MATCH(D260,'Avtal för korttidsarbete'!$G:$G,0)))</f>
        <v>-</v>
      </c>
      <c r="CZ260" s="131" t="b">
        <f>IFERROR(G260&gt;INDEX(Uppsägningar!E:E,MATCH(C260,Uppsägningar!C:C,0)),FALSE)</f>
        <v>0</v>
      </c>
    </row>
    <row r="261" spans="1:104" s="30" customFormat="1" x14ac:dyDescent="0.25">
      <c r="A261" s="19">
        <v>246</v>
      </c>
      <c r="B261" s="20"/>
      <c r="C261" s="189"/>
      <c r="D261" s="69"/>
      <c r="E261" s="171">
        <f>IFERROR(INDEX(Admin!$C$7:$C$10,MATCH(CY261,TblNivåValTExt,0)),0)</f>
        <v>0</v>
      </c>
      <c r="F261" s="1"/>
      <c r="G261" s="1"/>
      <c r="H261" s="90"/>
      <c r="I261" s="91"/>
      <c r="J261" s="91"/>
      <c r="K261" s="91"/>
      <c r="L261" s="91"/>
      <c r="M261" s="91"/>
      <c r="N261" s="91"/>
      <c r="O261" s="91"/>
      <c r="P261" s="91"/>
      <c r="Q261" s="91"/>
      <c r="R261" s="91"/>
      <c r="S261" s="91"/>
      <c r="T261" s="91"/>
      <c r="U261" s="91"/>
      <c r="V261" s="91"/>
      <c r="W261" s="225">
        <f t="shared" si="228"/>
        <v>0</v>
      </c>
      <c r="X261" s="134" t="str">
        <f t="shared" si="274"/>
        <v/>
      </c>
      <c r="Y261" s="92" t="b">
        <f t="shared" si="229"/>
        <v>0</v>
      </c>
      <c r="Z261" s="92" t="str">
        <f t="shared" si="275"/>
        <v/>
      </c>
      <c r="AA261" s="92" t="b">
        <f t="shared" si="276"/>
        <v>0</v>
      </c>
      <c r="AB261" s="92" t="str">
        <f t="shared" si="277"/>
        <v/>
      </c>
      <c r="AC261" s="13" t="b">
        <f t="shared" si="230"/>
        <v>0</v>
      </c>
      <c r="AD261" s="92" t="str">
        <f t="shared" si="278"/>
        <v/>
      </c>
      <c r="AE261" s="13" t="b">
        <f t="shared" si="279"/>
        <v>0</v>
      </c>
      <c r="AF261" s="92" t="str">
        <f t="shared" si="280"/>
        <v/>
      </c>
      <c r="AG261" s="13" t="b">
        <f t="shared" si="231"/>
        <v>0</v>
      </c>
      <c r="AH261" s="92" t="str">
        <f t="shared" si="281"/>
        <v/>
      </c>
      <c r="AI261" s="35" t="b">
        <f t="shared" si="232"/>
        <v>0</v>
      </c>
      <c r="AJ261" s="92" t="str">
        <f t="shared" si="282"/>
        <v/>
      </c>
      <c r="AK261" s="35" t="b">
        <f t="shared" si="233"/>
        <v>0</v>
      </c>
      <c r="AL261" s="92" t="str">
        <f t="shared" si="234"/>
        <v/>
      </c>
      <c r="AM261" s="35" t="b">
        <f t="shared" si="235"/>
        <v>0</v>
      </c>
      <c r="AN261" s="92" t="str">
        <f t="shared" si="236"/>
        <v/>
      </c>
      <c r="AO261" s="13" t="b">
        <f t="shared" si="237"/>
        <v>0</v>
      </c>
      <c r="AP261" s="92" t="str">
        <f t="shared" si="238"/>
        <v/>
      </c>
      <c r="AQ261" s="14">
        <f t="shared" si="239"/>
        <v>0</v>
      </c>
      <c r="AR261" s="14">
        <f t="shared" si="240"/>
        <v>0</v>
      </c>
      <c r="AS261" s="16">
        <f t="shared" si="297"/>
        <v>0</v>
      </c>
      <c r="AT261" s="16">
        <f t="shared" si="297"/>
        <v>0</v>
      </c>
      <c r="AU261" s="16">
        <f t="shared" si="297"/>
        <v>0</v>
      </c>
      <c r="AV261" s="16">
        <f t="shared" si="297"/>
        <v>0</v>
      </c>
      <c r="AW261" s="16">
        <f t="shared" si="297"/>
        <v>0</v>
      </c>
      <c r="AX261" s="16">
        <f t="shared" si="297"/>
        <v>0</v>
      </c>
      <c r="AY261" s="16">
        <f t="shared" si="297"/>
        <v>0</v>
      </c>
      <c r="AZ261" s="16"/>
      <c r="BA261" s="16"/>
      <c r="BB261" s="93">
        <f t="shared" si="283"/>
        <v>0</v>
      </c>
      <c r="BC261" s="93">
        <f t="shared" si="284"/>
        <v>0</v>
      </c>
      <c r="BD261" s="93">
        <f t="shared" si="285"/>
        <v>0</v>
      </c>
      <c r="BE261" s="158">
        <f t="shared" si="286"/>
        <v>0</v>
      </c>
      <c r="BF261" s="159">
        <f t="shared" si="287"/>
        <v>0</v>
      </c>
      <c r="BG261" s="159">
        <f t="shared" si="241"/>
        <v>0</v>
      </c>
      <c r="BH261" s="159">
        <f t="shared" si="242"/>
        <v>0</v>
      </c>
      <c r="BI261" s="159">
        <f t="shared" si="243"/>
        <v>0</v>
      </c>
      <c r="BJ261" s="159">
        <f t="shared" si="244"/>
        <v>0</v>
      </c>
      <c r="BK261" s="159">
        <f t="shared" si="245"/>
        <v>0</v>
      </c>
      <c r="BL261" s="159">
        <f t="shared" si="246"/>
        <v>0</v>
      </c>
      <c r="BM261" s="159">
        <f t="shared" si="293"/>
        <v>0</v>
      </c>
      <c r="BN261" s="159">
        <f t="shared" si="293"/>
        <v>0</v>
      </c>
      <c r="BO261" s="205" t="b">
        <f t="shared" si="247"/>
        <v>0</v>
      </c>
      <c r="BP261" s="214">
        <f t="shared" si="248"/>
        <v>0</v>
      </c>
      <c r="BQ261" s="160">
        <f t="shared" si="249"/>
        <v>0</v>
      </c>
      <c r="BR261" s="160">
        <f t="shared" si="250"/>
        <v>0</v>
      </c>
      <c r="BS261" s="160">
        <f t="shared" si="251"/>
        <v>0</v>
      </c>
      <c r="BT261" s="160">
        <f t="shared" si="252"/>
        <v>0</v>
      </c>
      <c r="BU261" s="160">
        <f t="shared" si="253"/>
        <v>0</v>
      </c>
      <c r="BV261" s="215">
        <f t="shared" si="254"/>
        <v>0</v>
      </c>
      <c r="BW261" s="217">
        <f t="shared" si="255"/>
        <v>0</v>
      </c>
      <c r="BX261" s="206">
        <f t="shared" si="256"/>
        <v>0</v>
      </c>
      <c r="BY261" s="206">
        <f t="shared" si="257"/>
        <v>0</v>
      </c>
      <c r="BZ261" s="206">
        <f t="shared" si="258"/>
        <v>0</v>
      </c>
      <c r="CA261" s="206">
        <f t="shared" si="259"/>
        <v>0</v>
      </c>
      <c r="CB261" s="206">
        <f t="shared" si="260"/>
        <v>0</v>
      </c>
      <c r="CC261" s="218">
        <f t="shared" si="261"/>
        <v>0</v>
      </c>
      <c r="CD261" s="216" t="e">
        <f t="shared" si="262"/>
        <v>#VALUE!</v>
      </c>
      <c r="CE261" s="94" t="e">
        <f t="shared" si="263"/>
        <v>#VALUE!</v>
      </c>
      <c r="CF261" s="94" t="e">
        <f t="shared" si="264"/>
        <v>#VALUE!</v>
      </c>
      <c r="CG261" s="95" t="e">
        <f t="shared" si="265"/>
        <v>#VALUE!</v>
      </c>
      <c r="CH261" s="95" t="e">
        <f t="shared" si="288"/>
        <v>#VALUE!</v>
      </c>
      <c r="CI261" s="95" t="b">
        <f t="shared" si="291"/>
        <v>0</v>
      </c>
      <c r="CJ261" s="76" t="str">
        <f t="shared" si="266"/>
        <v/>
      </c>
      <c r="CK261" s="94" t="e" cm="1">
        <f t="array" aca="1" ref="CK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CL261" s="94" t="str">
        <f t="shared" si="267"/>
        <v/>
      </c>
      <c r="CM261" s="96" t="b">
        <f t="shared" si="268"/>
        <v>0</v>
      </c>
      <c r="CN261" s="130" t="b">
        <f>IFERROR(MATCH(D261,'Avtal för korttidsarbete'!$G$13:$G$1012,0),TRUE)</f>
        <v>1</v>
      </c>
      <c r="CO261" s="130" t="b">
        <f t="shared" si="269"/>
        <v>0</v>
      </c>
      <c r="CP261" s="131" t="str" cm="1">
        <f t="array" ref="CP261">IF(CN261=TRUE,"x",INDEX('Avtal för korttidsarbete'!$E$13:$E$1012,$CN261))</f>
        <v>x</v>
      </c>
      <c r="CQ261" s="131" t="str" cm="1">
        <f t="array" ref="CQ261">IF(CN261=TRUE,"x",INDEX('Avtal för korttidsarbete'!$F$13:$F$1012,$CN261))</f>
        <v>x</v>
      </c>
      <c r="CR261" s="130" t="b">
        <f t="shared" si="270"/>
        <v>0</v>
      </c>
      <c r="CS261" s="165">
        <f t="shared" si="289"/>
        <v>0</v>
      </c>
      <c r="CT261" s="165">
        <f t="shared" si="290"/>
        <v>0</v>
      </c>
      <c r="CU261" s="130" t="b">
        <f t="shared" si="271"/>
        <v>0</v>
      </c>
      <c r="CV261" s="131">
        <f t="shared" si="272"/>
        <v>0</v>
      </c>
      <c r="CW261" s="165">
        <f t="shared" si="273"/>
        <v>0</v>
      </c>
      <c r="CX261" s="186" t="b">
        <f>IFERROR(INDEX('Avtal för korttidsarbete'!R:R,MATCH(D261,'Avtal för korttidsarbete'!$G:$G,0)),TRUE)</f>
        <v>1</v>
      </c>
      <c r="CY261" s="165" t="str">
        <f>IF(CX261,"-",INDEX('Avtal för korttidsarbete'!$D:$D,MATCH(D261,'Avtal för korttidsarbete'!$G:$G,0)))</f>
        <v>-</v>
      </c>
      <c r="CZ261" s="131" t="b">
        <f>IFERROR(G261&gt;INDEX(Uppsägningar!E:E,MATCH(C261,Uppsägningar!C:C,0)),FALSE)</f>
        <v>0</v>
      </c>
    </row>
    <row r="262" spans="1:104" s="30" customFormat="1" x14ac:dyDescent="0.25">
      <c r="A262" s="19">
        <v>247</v>
      </c>
      <c r="B262" s="20"/>
      <c r="C262" s="189"/>
      <c r="D262" s="69"/>
      <c r="E262" s="171">
        <f>IFERROR(INDEX(Admin!$C$7:$C$10,MATCH(CY262,TblNivåValTExt,0)),0)</f>
        <v>0</v>
      </c>
      <c r="F262" s="1"/>
      <c r="G262" s="1"/>
      <c r="H262" s="90"/>
      <c r="I262" s="91"/>
      <c r="J262" s="91"/>
      <c r="K262" s="91"/>
      <c r="L262" s="91"/>
      <c r="M262" s="91"/>
      <c r="N262" s="91"/>
      <c r="O262" s="91"/>
      <c r="P262" s="91"/>
      <c r="Q262" s="91"/>
      <c r="R262" s="91"/>
      <c r="S262" s="91"/>
      <c r="T262" s="91"/>
      <c r="U262" s="91"/>
      <c r="V262" s="91"/>
      <c r="W262" s="225">
        <f t="shared" si="228"/>
        <v>0</v>
      </c>
      <c r="X262" s="134" t="str">
        <f t="shared" si="274"/>
        <v/>
      </c>
      <c r="Y262" s="92" t="b">
        <f t="shared" si="229"/>
        <v>0</v>
      </c>
      <c r="Z262" s="92" t="str">
        <f t="shared" si="275"/>
        <v/>
      </c>
      <c r="AA262" s="92" t="b">
        <f t="shared" si="276"/>
        <v>0</v>
      </c>
      <c r="AB262" s="92" t="str">
        <f t="shared" si="277"/>
        <v/>
      </c>
      <c r="AC262" s="13" t="b">
        <f t="shared" si="230"/>
        <v>0</v>
      </c>
      <c r="AD262" s="92" t="str">
        <f t="shared" si="278"/>
        <v/>
      </c>
      <c r="AE262" s="13" t="b">
        <f t="shared" si="279"/>
        <v>0</v>
      </c>
      <c r="AF262" s="92" t="str">
        <f t="shared" si="280"/>
        <v/>
      </c>
      <c r="AG262" s="13" t="b">
        <f t="shared" si="231"/>
        <v>0</v>
      </c>
      <c r="AH262" s="92" t="str">
        <f t="shared" si="281"/>
        <v/>
      </c>
      <c r="AI262" s="35" t="b">
        <f t="shared" si="232"/>
        <v>0</v>
      </c>
      <c r="AJ262" s="92" t="str">
        <f t="shared" si="282"/>
        <v/>
      </c>
      <c r="AK262" s="35" t="b">
        <f t="shared" si="233"/>
        <v>0</v>
      </c>
      <c r="AL262" s="92" t="str">
        <f t="shared" si="234"/>
        <v/>
      </c>
      <c r="AM262" s="35" t="b">
        <f t="shared" si="235"/>
        <v>0</v>
      </c>
      <c r="AN262" s="92" t="str">
        <f t="shared" si="236"/>
        <v/>
      </c>
      <c r="AO262" s="13" t="b">
        <f t="shared" si="237"/>
        <v>0</v>
      </c>
      <c r="AP262" s="92" t="str">
        <f t="shared" si="238"/>
        <v/>
      </c>
      <c r="AQ262" s="14">
        <f t="shared" si="239"/>
        <v>0</v>
      </c>
      <c r="AR262" s="14">
        <f t="shared" si="240"/>
        <v>0</v>
      </c>
      <c r="AS262" s="16">
        <f t="shared" si="297"/>
        <v>0</v>
      </c>
      <c r="AT262" s="16">
        <f t="shared" si="297"/>
        <v>0</v>
      </c>
      <c r="AU262" s="16">
        <f t="shared" si="297"/>
        <v>0</v>
      </c>
      <c r="AV262" s="16">
        <f t="shared" si="297"/>
        <v>0</v>
      </c>
      <c r="AW262" s="16">
        <f t="shared" si="297"/>
        <v>0</v>
      </c>
      <c r="AX262" s="16">
        <f t="shared" si="297"/>
        <v>0</v>
      </c>
      <c r="AY262" s="16">
        <f t="shared" si="297"/>
        <v>0</v>
      </c>
      <c r="AZ262" s="16"/>
      <c r="BA262" s="16"/>
      <c r="BB262" s="93">
        <f t="shared" si="283"/>
        <v>0</v>
      </c>
      <c r="BC262" s="93">
        <f t="shared" si="284"/>
        <v>0</v>
      </c>
      <c r="BD262" s="93">
        <f t="shared" si="285"/>
        <v>0</v>
      </c>
      <c r="BE262" s="158">
        <f t="shared" si="286"/>
        <v>0</v>
      </c>
      <c r="BF262" s="159">
        <f t="shared" si="287"/>
        <v>0</v>
      </c>
      <c r="BG262" s="159">
        <f t="shared" si="241"/>
        <v>0</v>
      </c>
      <c r="BH262" s="159">
        <f t="shared" si="242"/>
        <v>0</v>
      </c>
      <c r="BI262" s="159">
        <f t="shared" si="243"/>
        <v>0</v>
      </c>
      <c r="BJ262" s="159">
        <f t="shared" si="244"/>
        <v>0</v>
      </c>
      <c r="BK262" s="159">
        <f t="shared" si="245"/>
        <v>0</v>
      </c>
      <c r="BL262" s="159">
        <f t="shared" si="246"/>
        <v>0</v>
      </c>
      <c r="BM262" s="159">
        <f t="shared" si="293"/>
        <v>0</v>
      </c>
      <c r="BN262" s="159">
        <f t="shared" si="293"/>
        <v>0</v>
      </c>
      <c r="BO262" s="205" t="b">
        <f t="shared" si="247"/>
        <v>0</v>
      </c>
      <c r="BP262" s="214">
        <f t="shared" si="248"/>
        <v>0</v>
      </c>
      <c r="BQ262" s="160">
        <f t="shared" si="249"/>
        <v>0</v>
      </c>
      <c r="BR262" s="160">
        <f t="shared" si="250"/>
        <v>0</v>
      </c>
      <c r="BS262" s="160">
        <f t="shared" si="251"/>
        <v>0</v>
      </c>
      <c r="BT262" s="160">
        <f t="shared" si="252"/>
        <v>0</v>
      </c>
      <c r="BU262" s="160">
        <f t="shared" si="253"/>
        <v>0</v>
      </c>
      <c r="BV262" s="215">
        <f t="shared" si="254"/>
        <v>0</v>
      </c>
      <c r="BW262" s="217">
        <f t="shared" si="255"/>
        <v>0</v>
      </c>
      <c r="BX262" s="206">
        <f t="shared" si="256"/>
        <v>0</v>
      </c>
      <c r="BY262" s="206">
        <f t="shared" si="257"/>
        <v>0</v>
      </c>
      <c r="BZ262" s="206">
        <f t="shared" si="258"/>
        <v>0</v>
      </c>
      <c r="CA262" s="206">
        <f t="shared" si="259"/>
        <v>0</v>
      </c>
      <c r="CB262" s="206">
        <f t="shared" si="260"/>
        <v>0</v>
      </c>
      <c r="CC262" s="218">
        <f t="shared" si="261"/>
        <v>0</v>
      </c>
      <c r="CD262" s="216" t="e">
        <f t="shared" si="262"/>
        <v>#VALUE!</v>
      </c>
      <c r="CE262" s="94" t="e">
        <f t="shared" si="263"/>
        <v>#VALUE!</v>
      </c>
      <c r="CF262" s="94" t="e">
        <f t="shared" si="264"/>
        <v>#VALUE!</v>
      </c>
      <c r="CG262" s="95" t="e">
        <f t="shared" si="265"/>
        <v>#VALUE!</v>
      </c>
      <c r="CH262" s="95" t="e">
        <f t="shared" si="288"/>
        <v>#VALUE!</v>
      </c>
      <c r="CI262" s="95" t="b">
        <f t="shared" si="291"/>
        <v>0</v>
      </c>
      <c r="CJ262" s="76" t="str">
        <f t="shared" si="266"/>
        <v/>
      </c>
      <c r="CK262" s="94" t="e" cm="1">
        <f t="array" aca="1" ref="CK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CL262" s="94" t="str">
        <f t="shared" si="267"/>
        <v/>
      </c>
      <c r="CM262" s="96" t="b">
        <f t="shared" si="268"/>
        <v>0</v>
      </c>
      <c r="CN262" s="130" t="b">
        <f>IFERROR(MATCH(D262,'Avtal för korttidsarbete'!$G$13:$G$1012,0),TRUE)</f>
        <v>1</v>
      </c>
      <c r="CO262" s="130" t="b">
        <f t="shared" si="269"/>
        <v>0</v>
      </c>
      <c r="CP262" s="131" t="str" cm="1">
        <f t="array" ref="CP262">IF(CN262=TRUE,"x",INDEX('Avtal för korttidsarbete'!$E$13:$E$1012,$CN262))</f>
        <v>x</v>
      </c>
      <c r="CQ262" s="131" t="str" cm="1">
        <f t="array" ref="CQ262">IF(CN262=TRUE,"x",INDEX('Avtal för korttidsarbete'!$F$13:$F$1012,$CN262))</f>
        <v>x</v>
      </c>
      <c r="CR262" s="130" t="b">
        <f t="shared" si="270"/>
        <v>0</v>
      </c>
      <c r="CS262" s="165">
        <f t="shared" si="289"/>
        <v>0</v>
      </c>
      <c r="CT262" s="165">
        <f t="shared" si="290"/>
        <v>0</v>
      </c>
      <c r="CU262" s="130" t="b">
        <f t="shared" si="271"/>
        <v>0</v>
      </c>
      <c r="CV262" s="131">
        <f t="shared" si="272"/>
        <v>0</v>
      </c>
      <c r="CW262" s="165">
        <f t="shared" si="273"/>
        <v>0</v>
      </c>
      <c r="CX262" s="186" t="b">
        <f>IFERROR(INDEX('Avtal för korttidsarbete'!R:R,MATCH(D262,'Avtal för korttidsarbete'!$G:$G,0)),TRUE)</f>
        <v>1</v>
      </c>
      <c r="CY262" s="165" t="str">
        <f>IF(CX262,"-",INDEX('Avtal för korttidsarbete'!$D:$D,MATCH(D262,'Avtal för korttidsarbete'!$G:$G,0)))</f>
        <v>-</v>
      </c>
      <c r="CZ262" s="131" t="b">
        <f>IFERROR(G262&gt;INDEX(Uppsägningar!E:E,MATCH(C262,Uppsägningar!C:C,0)),FALSE)</f>
        <v>0</v>
      </c>
    </row>
    <row r="263" spans="1:104" s="30" customFormat="1" x14ac:dyDescent="0.25">
      <c r="A263" s="19">
        <v>248</v>
      </c>
      <c r="B263" s="20"/>
      <c r="C263" s="189"/>
      <c r="D263" s="69"/>
      <c r="E263" s="171">
        <f>IFERROR(INDEX(Admin!$C$7:$C$10,MATCH(CY263,TblNivåValTExt,0)),0)</f>
        <v>0</v>
      </c>
      <c r="F263" s="1"/>
      <c r="G263" s="1"/>
      <c r="H263" s="90"/>
      <c r="I263" s="91"/>
      <c r="J263" s="91"/>
      <c r="K263" s="91"/>
      <c r="L263" s="91"/>
      <c r="M263" s="91"/>
      <c r="N263" s="91"/>
      <c r="O263" s="91"/>
      <c r="P263" s="91"/>
      <c r="Q263" s="91"/>
      <c r="R263" s="91"/>
      <c r="S263" s="91"/>
      <c r="T263" s="91"/>
      <c r="U263" s="91"/>
      <c r="V263" s="91"/>
      <c r="W263" s="225">
        <f t="shared" si="228"/>
        <v>0</v>
      </c>
      <c r="X263" s="134" t="str">
        <f t="shared" si="274"/>
        <v/>
      </c>
      <c r="Y263" s="92" t="b">
        <f t="shared" si="229"/>
        <v>0</v>
      </c>
      <c r="Z263" s="92" t="str">
        <f t="shared" si="275"/>
        <v/>
      </c>
      <c r="AA263" s="92" t="b">
        <f t="shared" si="276"/>
        <v>0</v>
      </c>
      <c r="AB263" s="92" t="str">
        <f t="shared" si="277"/>
        <v/>
      </c>
      <c r="AC263" s="13" t="b">
        <f t="shared" si="230"/>
        <v>0</v>
      </c>
      <c r="AD263" s="92" t="str">
        <f t="shared" si="278"/>
        <v/>
      </c>
      <c r="AE263" s="13" t="b">
        <f t="shared" si="279"/>
        <v>0</v>
      </c>
      <c r="AF263" s="92" t="str">
        <f t="shared" si="280"/>
        <v/>
      </c>
      <c r="AG263" s="13" t="b">
        <f t="shared" si="231"/>
        <v>0</v>
      </c>
      <c r="AH263" s="92" t="str">
        <f t="shared" si="281"/>
        <v/>
      </c>
      <c r="AI263" s="35" t="b">
        <f t="shared" si="232"/>
        <v>0</v>
      </c>
      <c r="AJ263" s="92" t="str">
        <f t="shared" si="282"/>
        <v/>
      </c>
      <c r="AK263" s="35" t="b">
        <f t="shared" si="233"/>
        <v>0</v>
      </c>
      <c r="AL263" s="92" t="str">
        <f t="shared" si="234"/>
        <v/>
      </c>
      <c r="AM263" s="35" t="b">
        <f t="shared" si="235"/>
        <v>0</v>
      </c>
      <c r="AN263" s="92" t="str">
        <f t="shared" si="236"/>
        <v/>
      </c>
      <c r="AO263" s="13" t="b">
        <f t="shared" si="237"/>
        <v>0</v>
      </c>
      <c r="AP263" s="92" t="str">
        <f t="shared" si="238"/>
        <v/>
      </c>
      <c r="AQ263" s="14">
        <f t="shared" si="239"/>
        <v>0</v>
      </c>
      <c r="AR263" s="14">
        <f t="shared" si="240"/>
        <v>0</v>
      </c>
      <c r="AS263" s="16">
        <f t="shared" si="297"/>
        <v>0</v>
      </c>
      <c r="AT263" s="16">
        <f t="shared" si="297"/>
        <v>0</v>
      </c>
      <c r="AU263" s="16">
        <f t="shared" si="297"/>
        <v>0</v>
      </c>
      <c r="AV263" s="16">
        <f t="shared" si="297"/>
        <v>0</v>
      </c>
      <c r="AW263" s="16">
        <f t="shared" si="297"/>
        <v>0</v>
      </c>
      <c r="AX263" s="16">
        <f t="shared" si="297"/>
        <v>0</v>
      </c>
      <c r="AY263" s="16">
        <f t="shared" si="297"/>
        <v>0</v>
      </c>
      <c r="AZ263" s="16"/>
      <c r="BA263" s="16"/>
      <c r="BB263" s="93">
        <f t="shared" si="283"/>
        <v>0</v>
      </c>
      <c r="BC263" s="93">
        <f t="shared" si="284"/>
        <v>0</v>
      </c>
      <c r="BD263" s="93">
        <f t="shared" si="285"/>
        <v>0</v>
      </c>
      <c r="BE263" s="158">
        <f t="shared" si="286"/>
        <v>0</v>
      </c>
      <c r="BF263" s="159">
        <f t="shared" si="287"/>
        <v>0</v>
      </c>
      <c r="BG263" s="159">
        <f t="shared" si="241"/>
        <v>0</v>
      </c>
      <c r="BH263" s="159">
        <f t="shared" si="242"/>
        <v>0</v>
      </c>
      <c r="BI263" s="159">
        <f t="shared" si="243"/>
        <v>0</v>
      </c>
      <c r="BJ263" s="159">
        <f t="shared" si="244"/>
        <v>0</v>
      </c>
      <c r="BK263" s="159">
        <f t="shared" si="245"/>
        <v>0</v>
      </c>
      <c r="BL263" s="159">
        <f t="shared" si="246"/>
        <v>0</v>
      </c>
      <c r="BM263" s="159">
        <f t="shared" si="293"/>
        <v>0</v>
      </c>
      <c r="BN263" s="159">
        <f t="shared" si="293"/>
        <v>0</v>
      </c>
      <c r="BO263" s="205" t="b">
        <f t="shared" si="247"/>
        <v>0</v>
      </c>
      <c r="BP263" s="214">
        <f t="shared" si="248"/>
        <v>0</v>
      </c>
      <c r="BQ263" s="160">
        <f t="shared" si="249"/>
        <v>0</v>
      </c>
      <c r="BR263" s="160">
        <f t="shared" si="250"/>
        <v>0</v>
      </c>
      <c r="BS263" s="160">
        <f t="shared" si="251"/>
        <v>0</v>
      </c>
      <c r="BT263" s="160">
        <f t="shared" si="252"/>
        <v>0</v>
      </c>
      <c r="BU263" s="160">
        <f t="shared" si="253"/>
        <v>0</v>
      </c>
      <c r="BV263" s="215">
        <f t="shared" si="254"/>
        <v>0</v>
      </c>
      <c r="BW263" s="217">
        <f t="shared" si="255"/>
        <v>0</v>
      </c>
      <c r="BX263" s="206">
        <f t="shared" si="256"/>
        <v>0</v>
      </c>
      <c r="BY263" s="206">
        <f t="shared" si="257"/>
        <v>0</v>
      </c>
      <c r="BZ263" s="206">
        <f t="shared" si="258"/>
        <v>0</v>
      </c>
      <c r="CA263" s="206">
        <f t="shared" si="259"/>
        <v>0</v>
      </c>
      <c r="CB263" s="206">
        <f t="shared" si="260"/>
        <v>0</v>
      </c>
      <c r="CC263" s="218">
        <f t="shared" si="261"/>
        <v>0</v>
      </c>
      <c r="CD263" s="216" t="e">
        <f t="shared" si="262"/>
        <v>#VALUE!</v>
      </c>
      <c r="CE263" s="94" t="e">
        <f t="shared" si="263"/>
        <v>#VALUE!</v>
      </c>
      <c r="CF263" s="94" t="e">
        <f t="shared" si="264"/>
        <v>#VALUE!</v>
      </c>
      <c r="CG263" s="95" t="e">
        <f t="shared" si="265"/>
        <v>#VALUE!</v>
      </c>
      <c r="CH263" s="95" t="e">
        <f t="shared" si="288"/>
        <v>#VALUE!</v>
      </c>
      <c r="CI263" s="95" t="b">
        <f t="shared" si="291"/>
        <v>0</v>
      </c>
      <c r="CJ263" s="76" t="str">
        <f t="shared" si="266"/>
        <v/>
      </c>
      <c r="CK263" s="94" t="e" cm="1">
        <f t="array" aca="1" ref="CK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CL263" s="94" t="str">
        <f t="shared" si="267"/>
        <v/>
      </c>
      <c r="CM263" s="96" t="b">
        <f t="shared" si="268"/>
        <v>0</v>
      </c>
      <c r="CN263" s="130" t="b">
        <f>IFERROR(MATCH(D263,'Avtal för korttidsarbete'!$G$13:$G$1012,0),TRUE)</f>
        <v>1</v>
      </c>
      <c r="CO263" s="130" t="b">
        <f t="shared" si="269"/>
        <v>0</v>
      </c>
      <c r="CP263" s="131" t="str" cm="1">
        <f t="array" ref="CP263">IF(CN263=TRUE,"x",INDEX('Avtal för korttidsarbete'!$E$13:$E$1012,$CN263))</f>
        <v>x</v>
      </c>
      <c r="CQ263" s="131" t="str" cm="1">
        <f t="array" ref="CQ263">IF(CN263=TRUE,"x",INDEX('Avtal för korttidsarbete'!$F$13:$F$1012,$CN263))</f>
        <v>x</v>
      </c>
      <c r="CR263" s="130" t="b">
        <f t="shared" si="270"/>
        <v>0</v>
      </c>
      <c r="CS263" s="165">
        <f t="shared" si="289"/>
        <v>0</v>
      </c>
      <c r="CT263" s="165">
        <f t="shared" si="290"/>
        <v>0</v>
      </c>
      <c r="CU263" s="130" t="b">
        <f t="shared" si="271"/>
        <v>0</v>
      </c>
      <c r="CV263" s="131">
        <f t="shared" si="272"/>
        <v>0</v>
      </c>
      <c r="CW263" s="165">
        <f t="shared" si="273"/>
        <v>0</v>
      </c>
      <c r="CX263" s="186" t="b">
        <f>IFERROR(INDEX('Avtal för korttidsarbete'!R:R,MATCH(D263,'Avtal för korttidsarbete'!$G:$G,0)),TRUE)</f>
        <v>1</v>
      </c>
      <c r="CY263" s="165" t="str">
        <f>IF(CX263,"-",INDEX('Avtal för korttidsarbete'!$D:$D,MATCH(D263,'Avtal för korttidsarbete'!$G:$G,0)))</f>
        <v>-</v>
      </c>
      <c r="CZ263" s="131" t="b">
        <f>IFERROR(G263&gt;INDEX(Uppsägningar!E:E,MATCH(C263,Uppsägningar!C:C,0)),FALSE)</f>
        <v>0</v>
      </c>
    </row>
    <row r="264" spans="1:104" s="30" customFormat="1" x14ac:dyDescent="0.25">
      <c r="A264" s="19">
        <v>249</v>
      </c>
      <c r="B264" s="20"/>
      <c r="C264" s="189"/>
      <c r="D264" s="69"/>
      <c r="E264" s="171">
        <f>IFERROR(INDEX(Admin!$C$7:$C$10,MATCH(CY264,TblNivåValTExt,0)),0)</f>
        <v>0</v>
      </c>
      <c r="F264" s="1"/>
      <c r="G264" s="1"/>
      <c r="H264" s="90"/>
      <c r="I264" s="91"/>
      <c r="J264" s="91"/>
      <c r="K264" s="91"/>
      <c r="L264" s="91"/>
      <c r="M264" s="91"/>
      <c r="N264" s="91"/>
      <c r="O264" s="91"/>
      <c r="P264" s="91"/>
      <c r="Q264" s="91"/>
      <c r="R264" s="91"/>
      <c r="S264" s="91"/>
      <c r="T264" s="91"/>
      <c r="U264" s="91"/>
      <c r="V264" s="91"/>
      <c r="W264" s="225">
        <f t="shared" si="228"/>
        <v>0</v>
      </c>
      <c r="X264" s="134" t="str">
        <f t="shared" si="274"/>
        <v/>
      </c>
      <c r="Y264" s="92" t="b">
        <f t="shared" si="229"/>
        <v>0</v>
      </c>
      <c r="Z264" s="92" t="str">
        <f t="shared" si="275"/>
        <v/>
      </c>
      <c r="AA264" s="92" t="b">
        <f t="shared" si="276"/>
        <v>0</v>
      </c>
      <c r="AB264" s="92" t="str">
        <f t="shared" si="277"/>
        <v/>
      </c>
      <c r="AC264" s="13" t="b">
        <f t="shared" si="230"/>
        <v>0</v>
      </c>
      <c r="AD264" s="92" t="str">
        <f t="shared" si="278"/>
        <v/>
      </c>
      <c r="AE264" s="13" t="b">
        <f t="shared" si="279"/>
        <v>0</v>
      </c>
      <c r="AF264" s="92" t="str">
        <f t="shared" si="280"/>
        <v/>
      </c>
      <c r="AG264" s="13" t="b">
        <f t="shared" si="231"/>
        <v>0</v>
      </c>
      <c r="AH264" s="92" t="str">
        <f t="shared" si="281"/>
        <v/>
      </c>
      <c r="AI264" s="35" t="b">
        <f t="shared" si="232"/>
        <v>0</v>
      </c>
      <c r="AJ264" s="92" t="str">
        <f t="shared" si="282"/>
        <v/>
      </c>
      <c r="AK264" s="35" t="b">
        <f t="shared" si="233"/>
        <v>0</v>
      </c>
      <c r="AL264" s="92" t="str">
        <f t="shared" si="234"/>
        <v/>
      </c>
      <c r="AM264" s="35" t="b">
        <f t="shared" si="235"/>
        <v>0</v>
      </c>
      <c r="AN264" s="92" t="str">
        <f t="shared" si="236"/>
        <v/>
      </c>
      <c r="AO264" s="13" t="b">
        <f t="shared" si="237"/>
        <v>0</v>
      </c>
      <c r="AP264" s="92" t="str">
        <f t="shared" si="238"/>
        <v/>
      </c>
      <c r="AQ264" s="14">
        <f t="shared" si="239"/>
        <v>0</v>
      </c>
      <c r="AR264" s="14">
        <f t="shared" si="240"/>
        <v>0</v>
      </c>
      <c r="AS264" s="16">
        <f t="shared" si="297"/>
        <v>0</v>
      </c>
      <c r="AT264" s="16">
        <f t="shared" si="297"/>
        <v>0</v>
      </c>
      <c r="AU264" s="16">
        <f t="shared" si="297"/>
        <v>0</v>
      </c>
      <c r="AV264" s="16">
        <f t="shared" si="297"/>
        <v>0</v>
      </c>
      <c r="AW264" s="16">
        <f t="shared" si="297"/>
        <v>0</v>
      </c>
      <c r="AX264" s="16">
        <f t="shared" si="297"/>
        <v>0</v>
      </c>
      <c r="AY264" s="16">
        <f t="shared" si="297"/>
        <v>0</v>
      </c>
      <c r="AZ264" s="16"/>
      <c r="BA264" s="16"/>
      <c r="BB264" s="93">
        <f t="shared" si="283"/>
        <v>0</v>
      </c>
      <c r="BC264" s="93">
        <f t="shared" si="284"/>
        <v>0</v>
      </c>
      <c r="BD264" s="93">
        <f t="shared" si="285"/>
        <v>0</v>
      </c>
      <c r="BE264" s="158">
        <f t="shared" si="286"/>
        <v>0</v>
      </c>
      <c r="BF264" s="159">
        <f t="shared" si="287"/>
        <v>0</v>
      </c>
      <c r="BG264" s="159">
        <f t="shared" si="241"/>
        <v>0</v>
      </c>
      <c r="BH264" s="159">
        <f t="shared" si="242"/>
        <v>0</v>
      </c>
      <c r="BI264" s="159">
        <f t="shared" si="243"/>
        <v>0</v>
      </c>
      <c r="BJ264" s="159">
        <f t="shared" si="244"/>
        <v>0</v>
      </c>
      <c r="BK264" s="159">
        <f t="shared" si="245"/>
        <v>0</v>
      </c>
      <c r="BL264" s="159">
        <f t="shared" si="246"/>
        <v>0</v>
      </c>
      <c r="BM264" s="159">
        <f t="shared" si="293"/>
        <v>0</v>
      </c>
      <c r="BN264" s="159">
        <f t="shared" si="293"/>
        <v>0</v>
      </c>
      <c r="BO264" s="205" t="b">
        <f t="shared" si="247"/>
        <v>0</v>
      </c>
      <c r="BP264" s="214">
        <f t="shared" si="248"/>
        <v>0</v>
      </c>
      <c r="BQ264" s="160">
        <f t="shared" si="249"/>
        <v>0</v>
      </c>
      <c r="BR264" s="160">
        <f t="shared" si="250"/>
        <v>0</v>
      </c>
      <c r="BS264" s="160">
        <f t="shared" si="251"/>
        <v>0</v>
      </c>
      <c r="BT264" s="160">
        <f t="shared" si="252"/>
        <v>0</v>
      </c>
      <c r="BU264" s="160">
        <f t="shared" si="253"/>
        <v>0</v>
      </c>
      <c r="BV264" s="215">
        <f t="shared" si="254"/>
        <v>0</v>
      </c>
      <c r="BW264" s="217">
        <f t="shared" si="255"/>
        <v>0</v>
      </c>
      <c r="BX264" s="206">
        <f t="shared" si="256"/>
        <v>0</v>
      </c>
      <c r="BY264" s="206">
        <f t="shared" si="257"/>
        <v>0</v>
      </c>
      <c r="BZ264" s="206">
        <f t="shared" si="258"/>
        <v>0</v>
      </c>
      <c r="CA264" s="206">
        <f t="shared" si="259"/>
        <v>0</v>
      </c>
      <c r="CB264" s="206">
        <f t="shared" si="260"/>
        <v>0</v>
      </c>
      <c r="CC264" s="218">
        <f t="shared" si="261"/>
        <v>0</v>
      </c>
      <c r="CD264" s="216" t="e">
        <f t="shared" si="262"/>
        <v>#VALUE!</v>
      </c>
      <c r="CE264" s="94" t="e">
        <f t="shared" si="263"/>
        <v>#VALUE!</v>
      </c>
      <c r="CF264" s="94" t="e">
        <f t="shared" si="264"/>
        <v>#VALUE!</v>
      </c>
      <c r="CG264" s="95" t="e">
        <f t="shared" si="265"/>
        <v>#VALUE!</v>
      </c>
      <c r="CH264" s="95" t="e">
        <f t="shared" si="288"/>
        <v>#VALUE!</v>
      </c>
      <c r="CI264" s="95" t="b">
        <f t="shared" si="291"/>
        <v>0</v>
      </c>
      <c r="CJ264" s="76" t="str">
        <f t="shared" si="266"/>
        <v/>
      </c>
      <c r="CK264" s="94" t="e" cm="1">
        <f t="array" aca="1" ref="CK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CL264" s="94" t="str">
        <f t="shared" si="267"/>
        <v/>
      </c>
      <c r="CM264" s="96" t="b">
        <f t="shared" si="268"/>
        <v>0</v>
      </c>
      <c r="CN264" s="130" t="b">
        <f>IFERROR(MATCH(D264,'Avtal för korttidsarbete'!$G$13:$G$1012,0),TRUE)</f>
        <v>1</v>
      </c>
      <c r="CO264" s="130" t="b">
        <f t="shared" si="269"/>
        <v>0</v>
      </c>
      <c r="CP264" s="131" t="str" cm="1">
        <f t="array" ref="CP264">IF(CN264=TRUE,"x",INDEX('Avtal för korttidsarbete'!$E$13:$E$1012,$CN264))</f>
        <v>x</v>
      </c>
      <c r="CQ264" s="131" t="str" cm="1">
        <f t="array" ref="CQ264">IF(CN264=TRUE,"x",INDEX('Avtal för korttidsarbete'!$F$13:$F$1012,$CN264))</f>
        <v>x</v>
      </c>
      <c r="CR264" s="130" t="b">
        <f t="shared" si="270"/>
        <v>0</v>
      </c>
      <c r="CS264" s="165">
        <f t="shared" si="289"/>
        <v>0</v>
      </c>
      <c r="CT264" s="165">
        <f t="shared" si="290"/>
        <v>0</v>
      </c>
      <c r="CU264" s="130" t="b">
        <f t="shared" si="271"/>
        <v>0</v>
      </c>
      <c r="CV264" s="131">
        <f t="shared" si="272"/>
        <v>0</v>
      </c>
      <c r="CW264" s="165">
        <f t="shared" si="273"/>
        <v>0</v>
      </c>
      <c r="CX264" s="186" t="b">
        <f>IFERROR(INDEX('Avtal för korttidsarbete'!R:R,MATCH(D264,'Avtal för korttidsarbete'!$G:$G,0)),TRUE)</f>
        <v>1</v>
      </c>
      <c r="CY264" s="165" t="str">
        <f>IF(CX264,"-",INDEX('Avtal för korttidsarbete'!$D:$D,MATCH(D264,'Avtal för korttidsarbete'!$G:$G,0)))</f>
        <v>-</v>
      </c>
      <c r="CZ264" s="131" t="b">
        <f>IFERROR(G264&gt;INDEX(Uppsägningar!E:E,MATCH(C264,Uppsägningar!C:C,0)),FALSE)</f>
        <v>0</v>
      </c>
    </row>
    <row r="265" spans="1:104" s="30" customFormat="1" x14ac:dyDescent="0.25">
      <c r="A265" s="19">
        <v>250</v>
      </c>
      <c r="B265" s="20"/>
      <c r="C265" s="189"/>
      <c r="D265" s="69"/>
      <c r="E265" s="171">
        <f>IFERROR(INDEX(Admin!$C$7:$C$10,MATCH(CY265,TblNivåValTExt,0)),0)</f>
        <v>0</v>
      </c>
      <c r="F265" s="1"/>
      <c r="G265" s="1"/>
      <c r="H265" s="90"/>
      <c r="I265" s="91"/>
      <c r="J265" s="91"/>
      <c r="K265" s="91"/>
      <c r="L265" s="91"/>
      <c r="M265" s="91"/>
      <c r="N265" s="91"/>
      <c r="O265" s="91"/>
      <c r="P265" s="91"/>
      <c r="Q265" s="91"/>
      <c r="R265" s="91"/>
      <c r="S265" s="91"/>
      <c r="T265" s="91"/>
      <c r="U265" s="91"/>
      <c r="V265" s="91"/>
      <c r="W265" s="225">
        <f t="shared" si="228"/>
        <v>0</v>
      </c>
      <c r="X265" s="134" t="str">
        <f t="shared" si="274"/>
        <v/>
      </c>
      <c r="Y265" s="92" t="b">
        <f t="shared" si="229"/>
        <v>0</v>
      </c>
      <c r="Z265" s="92" t="str">
        <f t="shared" si="275"/>
        <v/>
      </c>
      <c r="AA265" s="92" t="b">
        <f t="shared" si="276"/>
        <v>0</v>
      </c>
      <c r="AB265" s="92" t="str">
        <f t="shared" si="277"/>
        <v/>
      </c>
      <c r="AC265" s="13" t="b">
        <f t="shared" si="230"/>
        <v>0</v>
      </c>
      <c r="AD265" s="92" t="str">
        <f t="shared" si="278"/>
        <v/>
      </c>
      <c r="AE265" s="13" t="b">
        <f t="shared" si="279"/>
        <v>0</v>
      </c>
      <c r="AF265" s="92" t="str">
        <f t="shared" si="280"/>
        <v/>
      </c>
      <c r="AG265" s="13" t="b">
        <f t="shared" si="231"/>
        <v>0</v>
      </c>
      <c r="AH265" s="92" t="str">
        <f t="shared" si="281"/>
        <v/>
      </c>
      <c r="AI265" s="35" t="b">
        <f t="shared" si="232"/>
        <v>0</v>
      </c>
      <c r="AJ265" s="92" t="str">
        <f t="shared" si="282"/>
        <v/>
      </c>
      <c r="AK265" s="35" t="b">
        <f t="shared" si="233"/>
        <v>0</v>
      </c>
      <c r="AL265" s="92" t="str">
        <f t="shared" si="234"/>
        <v/>
      </c>
      <c r="AM265" s="35" t="b">
        <f t="shared" si="235"/>
        <v>0</v>
      </c>
      <c r="AN265" s="92" t="str">
        <f t="shared" si="236"/>
        <v/>
      </c>
      <c r="AO265" s="13" t="b">
        <f t="shared" si="237"/>
        <v>0</v>
      </c>
      <c r="AP265" s="92" t="str">
        <f t="shared" si="238"/>
        <v/>
      </c>
      <c r="AQ265" s="14">
        <f t="shared" si="239"/>
        <v>0</v>
      </c>
      <c r="AR265" s="14">
        <f t="shared" si="240"/>
        <v>0</v>
      </c>
      <c r="AS265" s="16">
        <f t="shared" si="297"/>
        <v>0</v>
      </c>
      <c r="AT265" s="16">
        <f t="shared" si="297"/>
        <v>0</v>
      </c>
      <c r="AU265" s="16">
        <f t="shared" si="297"/>
        <v>0</v>
      </c>
      <c r="AV265" s="16">
        <f t="shared" si="297"/>
        <v>0</v>
      </c>
      <c r="AW265" s="16">
        <f t="shared" si="297"/>
        <v>0</v>
      </c>
      <c r="AX265" s="16">
        <f t="shared" si="297"/>
        <v>0</v>
      </c>
      <c r="AY265" s="16">
        <f t="shared" si="297"/>
        <v>0</v>
      </c>
      <c r="AZ265" s="16"/>
      <c r="BA265" s="16"/>
      <c r="BB265" s="93">
        <f t="shared" si="283"/>
        <v>0</v>
      </c>
      <c r="BC265" s="93">
        <f t="shared" si="284"/>
        <v>0</v>
      </c>
      <c r="BD265" s="93">
        <f t="shared" si="285"/>
        <v>0</v>
      </c>
      <c r="BE265" s="158">
        <f t="shared" si="286"/>
        <v>0</v>
      </c>
      <c r="BF265" s="159">
        <f t="shared" si="287"/>
        <v>0</v>
      </c>
      <c r="BG265" s="159">
        <f t="shared" si="241"/>
        <v>0</v>
      </c>
      <c r="BH265" s="159">
        <f t="shared" si="242"/>
        <v>0</v>
      </c>
      <c r="BI265" s="159">
        <f t="shared" si="243"/>
        <v>0</v>
      </c>
      <c r="BJ265" s="159">
        <f t="shared" si="244"/>
        <v>0</v>
      </c>
      <c r="BK265" s="159">
        <f t="shared" si="245"/>
        <v>0</v>
      </c>
      <c r="BL265" s="159">
        <f t="shared" si="246"/>
        <v>0</v>
      </c>
      <c r="BM265" s="159">
        <f t="shared" si="293"/>
        <v>0</v>
      </c>
      <c r="BN265" s="159">
        <f t="shared" si="293"/>
        <v>0</v>
      </c>
      <c r="BO265" s="205" t="b">
        <f t="shared" si="247"/>
        <v>0</v>
      </c>
      <c r="BP265" s="214">
        <f t="shared" si="248"/>
        <v>0</v>
      </c>
      <c r="BQ265" s="160">
        <f t="shared" si="249"/>
        <v>0</v>
      </c>
      <c r="BR265" s="160">
        <f t="shared" si="250"/>
        <v>0</v>
      </c>
      <c r="BS265" s="160">
        <f t="shared" si="251"/>
        <v>0</v>
      </c>
      <c r="BT265" s="160">
        <f t="shared" si="252"/>
        <v>0</v>
      </c>
      <c r="BU265" s="160">
        <f t="shared" si="253"/>
        <v>0</v>
      </c>
      <c r="BV265" s="215">
        <f t="shared" si="254"/>
        <v>0</v>
      </c>
      <c r="BW265" s="217">
        <f t="shared" si="255"/>
        <v>0</v>
      </c>
      <c r="BX265" s="206">
        <f t="shared" si="256"/>
        <v>0</v>
      </c>
      <c r="BY265" s="206">
        <f t="shared" si="257"/>
        <v>0</v>
      </c>
      <c r="BZ265" s="206">
        <f t="shared" si="258"/>
        <v>0</v>
      </c>
      <c r="CA265" s="206">
        <f t="shared" si="259"/>
        <v>0</v>
      </c>
      <c r="CB265" s="206">
        <f t="shared" si="260"/>
        <v>0</v>
      </c>
      <c r="CC265" s="218">
        <f t="shared" si="261"/>
        <v>0</v>
      </c>
      <c r="CD265" s="216" t="e">
        <f t="shared" si="262"/>
        <v>#VALUE!</v>
      </c>
      <c r="CE265" s="94" t="e">
        <f t="shared" si="263"/>
        <v>#VALUE!</v>
      </c>
      <c r="CF265" s="94" t="e">
        <f t="shared" si="264"/>
        <v>#VALUE!</v>
      </c>
      <c r="CG265" s="95" t="e">
        <f t="shared" si="265"/>
        <v>#VALUE!</v>
      </c>
      <c r="CH265" s="95" t="e">
        <f t="shared" si="288"/>
        <v>#VALUE!</v>
      </c>
      <c r="CI265" s="95" t="b">
        <f t="shared" si="291"/>
        <v>0</v>
      </c>
      <c r="CJ265" s="76" t="str">
        <f t="shared" si="266"/>
        <v/>
      </c>
      <c r="CK265" s="94" t="e" cm="1">
        <f t="array" aca="1" ref="CK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CL265" s="94" t="str">
        <f t="shared" si="267"/>
        <v/>
      </c>
      <c r="CM265" s="96" t="b">
        <f t="shared" si="268"/>
        <v>0</v>
      </c>
      <c r="CN265" s="130" t="b">
        <f>IFERROR(MATCH(D265,'Avtal för korttidsarbete'!$G$13:$G$1012,0),TRUE)</f>
        <v>1</v>
      </c>
      <c r="CO265" s="130" t="b">
        <f t="shared" si="269"/>
        <v>0</v>
      </c>
      <c r="CP265" s="131" t="str" cm="1">
        <f t="array" ref="CP265">IF(CN265=TRUE,"x",INDEX('Avtal för korttidsarbete'!$E$13:$E$1012,$CN265))</f>
        <v>x</v>
      </c>
      <c r="CQ265" s="131" t="str" cm="1">
        <f t="array" ref="CQ265">IF(CN265=TRUE,"x",INDEX('Avtal för korttidsarbete'!$F$13:$F$1012,$CN265))</f>
        <v>x</v>
      </c>
      <c r="CR265" s="130" t="b">
        <f t="shared" si="270"/>
        <v>0</v>
      </c>
      <c r="CS265" s="165">
        <f t="shared" si="289"/>
        <v>0</v>
      </c>
      <c r="CT265" s="165">
        <f t="shared" si="290"/>
        <v>0</v>
      </c>
      <c r="CU265" s="130" t="b">
        <f t="shared" si="271"/>
        <v>0</v>
      </c>
      <c r="CV265" s="131">
        <f t="shared" si="272"/>
        <v>0</v>
      </c>
      <c r="CW265" s="165">
        <f t="shared" si="273"/>
        <v>0</v>
      </c>
      <c r="CX265" s="186" t="b">
        <f>IFERROR(INDEX('Avtal för korttidsarbete'!R:R,MATCH(D265,'Avtal för korttidsarbete'!$G:$G,0)),TRUE)</f>
        <v>1</v>
      </c>
      <c r="CY265" s="165" t="str">
        <f>IF(CX265,"-",INDEX('Avtal för korttidsarbete'!$D:$D,MATCH(D265,'Avtal för korttidsarbete'!$G:$G,0)))</f>
        <v>-</v>
      </c>
      <c r="CZ265" s="131" t="b">
        <f>IFERROR(G265&gt;INDEX(Uppsägningar!E:E,MATCH(C265,Uppsägningar!C:C,0)),FALSE)</f>
        <v>0</v>
      </c>
    </row>
    <row r="266" spans="1:104" s="30" customFormat="1" x14ac:dyDescent="0.25">
      <c r="A266" s="19">
        <v>251</v>
      </c>
      <c r="B266" s="20"/>
      <c r="C266" s="189"/>
      <c r="D266" s="69"/>
      <c r="E266" s="171">
        <f>IFERROR(INDEX(Admin!$C$7:$C$10,MATCH(CY266,TblNivåValTExt,0)),0)</f>
        <v>0</v>
      </c>
      <c r="F266" s="1"/>
      <c r="G266" s="1"/>
      <c r="H266" s="90"/>
      <c r="I266" s="91"/>
      <c r="J266" s="91"/>
      <c r="K266" s="91"/>
      <c r="L266" s="91"/>
      <c r="M266" s="91"/>
      <c r="N266" s="91"/>
      <c r="O266" s="91"/>
      <c r="P266" s="91"/>
      <c r="Q266" s="91"/>
      <c r="R266" s="91"/>
      <c r="S266" s="91"/>
      <c r="T266" s="91"/>
      <c r="U266" s="91"/>
      <c r="V266" s="91"/>
      <c r="W266" s="225">
        <f t="shared" si="228"/>
        <v>0</v>
      </c>
      <c r="X266" s="134" t="str">
        <f t="shared" si="274"/>
        <v/>
      </c>
      <c r="Y266" s="92" t="b">
        <f t="shared" si="229"/>
        <v>0</v>
      </c>
      <c r="Z266" s="92" t="str">
        <f t="shared" si="275"/>
        <v/>
      </c>
      <c r="AA266" s="92" t="b">
        <f t="shared" si="276"/>
        <v>0</v>
      </c>
      <c r="AB266" s="92" t="str">
        <f t="shared" si="277"/>
        <v/>
      </c>
      <c r="AC266" s="13" t="b">
        <f t="shared" si="230"/>
        <v>0</v>
      </c>
      <c r="AD266" s="92" t="str">
        <f t="shared" si="278"/>
        <v/>
      </c>
      <c r="AE266" s="13" t="b">
        <f t="shared" si="279"/>
        <v>0</v>
      </c>
      <c r="AF266" s="92" t="str">
        <f t="shared" si="280"/>
        <v/>
      </c>
      <c r="AG266" s="13" t="b">
        <f t="shared" si="231"/>
        <v>0</v>
      </c>
      <c r="AH266" s="92" t="str">
        <f t="shared" si="281"/>
        <v/>
      </c>
      <c r="AI266" s="35" t="b">
        <f t="shared" si="232"/>
        <v>0</v>
      </c>
      <c r="AJ266" s="92" t="str">
        <f t="shared" si="282"/>
        <v/>
      </c>
      <c r="AK266" s="35" t="b">
        <f t="shared" si="233"/>
        <v>0</v>
      </c>
      <c r="AL266" s="92" t="str">
        <f t="shared" si="234"/>
        <v/>
      </c>
      <c r="AM266" s="35" t="b">
        <f t="shared" si="235"/>
        <v>0</v>
      </c>
      <c r="AN266" s="92" t="str">
        <f t="shared" si="236"/>
        <v/>
      </c>
      <c r="AO266" s="13" t="b">
        <f t="shared" si="237"/>
        <v>0</v>
      </c>
      <c r="AP266" s="92" t="str">
        <f t="shared" si="238"/>
        <v/>
      </c>
      <c r="AQ266" s="14">
        <f t="shared" si="239"/>
        <v>0</v>
      </c>
      <c r="AR266" s="14">
        <f t="shared" si="240"/>
        <v>0</v>
      </c>
      <c r="AS266" s="16">
        <f t="shared" ref="AS266:AY275" si="298">IF(OR(AS$11=FALSE,$F266="",MIN($G266,AS$10,$AR266)-MAX($F266,AS$8,$AQ266)&lt;0),0,MIN($G266,AS$10,$AR266)-MAX($F266,AS$8,$AQ266)+1)</f>
        <v>0</v>
      </c>
      <c r="AT266" s="16">
        <f t="shared" si="298"/>
        <v>0</v>
      </c>
      <c r="AU266" s="16">
        <f t="shared" si="298"/>
        <v>0</v>
      </c>
      <c r="AV266" s="16">
        <f t="shared" si="298"/>
        <v>0</v>
      </c>
      <c r="AW266" s="16">
        <f t="shared" si="298"/>
        <v>0</v>
      </c>
      <c r="AX266" s="16">
        <f t="shared" si="298"/>
        <v>0</v>
      </c>
      <c r="AY266" s="16">
        <f t="shared" si="298"/>
        <v>0</v>
      </c>
      <c r="AZ266" s="16"/>
      <c r="BA266" s="16"/>
      <c r="BB266" s="93">
        <f t="shared" si="283"/>
        <v>0</v>
      </c>
      <c r="BC266" s="93">
        <f t="shared" si="284"/>
        <v>0</v>
      </c>
      <c r="BD266" s="93">
        <f t="shared" si="285"/>
        <v>0</v>
      </c>
      <c r="BE266" s="158">
        <f t="shared" si="286"/>
        <v>0</v>
      </c>
      <c r="BF266" s="159">
        <f t="shared" si="287"/>
        <v>0</v>
      </c>
      <c r="BG266" s="159">
        <f t="shared" si="241"/>
        <v>0</v>
      </c>
      <c r="BH266" s="159">
        <f t="shared" si="242"/>
        <v>0</v>
      </c>
      <c r="BI266" s="159">
        <f t="shared" si="243"/>
        <v>0</v>
      </c>
      <c r="BJ266" s="159">
        <f t="shared" si="244"/>
        <v>0</v>
      </c>
      <c r="BK266" s="159">
        <f t="shared" si="245"/>
        <v>0</v>
      </c>
      <c r="BL266" s="159">
        <f t="shared" si="246"/>
        <v>0</v>
      </c>
      <c r="BM266" s="159">
        <f t="shared" si="293"/>
        <v>0</v>
      </c>
      <c r="BN266" s="159">
        <f t="shared" si="293"/>
        <v>0</v>
      </c>
      <c r="BO266" s="205" t="b">
        <f t="shared" si="247"/>
        <v>0</v>
      </c>
      <c r="BP266" s="214">
        <f t="shared" si="248"/>
        <v>0</v>
      </c>
      <c r="BQ266" s="160">
        <f t="shared" si="249"/>
        <v>0</v>
      </c>
      <c r="BR266" s="160">
        <f t="shared" si="250"/>
        <v>0</v>
      </c>
      <c r="BS266" s="160">
        <f t="shared" si="251"/>
        <v>0</v>
      </c>
      <c r="BT266" s="160">
        <f t="shared" si="252"/>
        <v>0</v>
      </c>
      <c r="BU266" s="160">
        <f t="shared" si="253"/>
        <v>0</v>
      </c>
      <c r="BV266" s="215">
        <f t="shared" si="254"/>
        <v>0</v>
      </c>
      <c r="BW266" s="217">
        <f t="shared" si="255"/>
        <v>0</v>
      </c>
      <c r="BX266" s="206">
        <f t="shared" si="256"/>
        <v>0</v>
      </c>
      <c r="BY266" s="206">
        <f t="shared" si="257"/>
        <v>0</v>
      </c>
      <c r="BZ266" s="206">
        <f t="shared" si="258"/>
        <v>0</v>
      </c>
      <c r="CA266" s="206">
        <f t="shared" si="259"/>
        <v>0</v>
      </c>
      <c r="CB266" s="206">
        <f t="shared" si="260"/>
        <v>0</v>
      </c>
      <c r="CC266" s="218">
        <f t="shared" si="261"/>
        <v>0</v>
      </c>
      <c r="CD266" s="216" t="e">
        <f t="shared" si="262"/>
        <v>#VALUE!</v>
      </c>
      <c r="CE266" s="94" t="e">
        <f t="shared" si="263"/>
        <v>#VALUE!</v>
      </c>
      <c r="CF266" s="94" t="e">
        <f t="shared" si="264"/>
        <v>#VALUE!</v>
      </c>
      <c r="CG266" s="95" t="e">
        <f t="shared" si="265"/>
        <v>#VALUE!</v>
      </c>
      <c r="CH266" s="95" t="e">
        <f t="shared" si="288"/>
        <v>#VALUE!</v>
      </c>
      <c r="CI266" s="95" t="b">
        <f t="shared" si="291"/>
        <v>0</v>
      </c>
      <c r="CJ266" s="76" t="str">
        <f t="shared" si="266"/>
        <v/>
      </c>
      <c r="CK266" s="94" t="e" cm="1">
        <f t="array" aca="1" ref="CK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CL266" s="94" t="str">
        <f t="shared" si="267"/>
        <v/>
      </c>
      <c r="CM266" s="96" t="b">
        <f t="shared" si="268"/>
        <v>0</v>
      </c>
      <c r="CN266" s="130" t="b">
        <f>IFERROR(MATCH(D266,'Avtal för korttidsarbete'!$G$13:$G$1012,0),TRUE)</f>
        <v>1</v>
      </c>
      <c r="CO266" s="130" t="b">
        <f t="shared" si="269"/>
        <v>0</v>
      </c>
      <c r="CP266" s="131" t="str" cm="1">
        <f t="array" ref="CP266">IF(CN266=TRUE,"x",INDEX('Avtal för korttidsarbete'!$E$13:$E$1012,$CN266))</f>
        <v>x</v>
      </c>
      <c r="CQ266" s="131" t="str" cm="1">
        <f t="array" ref="CQ266">IF(CN266=TRUE,"x",INDEX('Avtal för korttidsarbete'!$F$13:$F$1012,$CN266))</f>
        <v>x</v>
      </c>
      <c r="CR266" s="130" t="b">
        <f t="shared" si="270"/>
        <v>0</v>
      </c>
      <c r="CS266" s="165">
        <f t="shared" si="289"/>
        <v>0</v>
      </c>
      <c r="CT266" s="165">
        <f t="shared" si="290"/>
        <v>0</v>
      </c>
      <c r="CU266" s="130" t="b">
        <f t="shared" si="271"/>
        <v>0</v>
      </c>
      <c r="CV266" s="131">
        <f t="shared" si="272"/>
        <v>0</v>
      </c>
      <c r="CW266" s="165">
        <f t="shared" si="273"/>
        <v>0</v>
      </c>
      <c r="CX266" s="186" t="b">
        <f>IFERROR(INDEX('Avtal för korttidsarbete'!R:R,MATCH(D266,'Avtal för korttidsarbete'!$G:$G,0)),TRUE)</f>
        <v>1</v>
      </c>
      <c r="CY266" s="165" t="str">
        <f>IF(CX266,"-",INDEX('Avtal för korttidsarbete'!$D:$D,MATCH(D266,'Avtal för korttidsarbete'!$G:$G,0)))</f>
        <v>-</v>
      </c>
      <c r="CZ266" s="131" t="b">
        <f>IFERROR(G266&gt;INDEX(Uppsägningar!E:E,MATCH(C266,Uppsägningar!C:C,0)),FALSE)</f>
        <v>0</v>
      </c>
    </row>
    <row r="267" spans="1:104" s="30" customFormat="1" x14ac:dyDescent="0.25">
      <c r="A267" s="19">
        <v>252</v>
      </c>
      <c r="B267" s="20"/>
      <c r="C267" s="189"/>
      <c r="D267" s="69"/>
      <c r="E267" s="171">
        <f>IFERROR(INDEX(Admin!$C$7:$C$10,MATCH(CY267,TblNivåValTExt,0)),0)</f>
        <v>0</v>
      </c>
      <c r="F267" s="1"/>
      <c r="G267" s="1"/>
      <c r="H267" s="90"/>
      <c r="I267" s="91"/>
      <c r="J267" s="91"/>
      <c r="K267" s="91"/>
      <c r="L267" s="91"/>
      <c r="M267" s="91"/>
      <c r="N267" s="91"/>
      <c r="O267" s="91"/>
      <c r="P267" s="91"/>
      <c r="Q267" s="91"/>
      <c r="R267" s="91"/>
      <c r="S267" s="91"/>
      <c r="T267" s="91"/>
      <c r="U267" s="91"/>
      <c r="V267" s="91"/>
      <c r="W267" s="225">
        <f t="shared" si="228"/>
        <v>0</v>
      </c>
      <c r="X267" s="134" t="str">
        <f t="shared" si="274"/>
        <v/>
      </c>
      <c r="Y267" s="92" t="b">
        <f t="shared" si="229"/>
        <v>0</v>
      </c>
      <c r="Z267" s="92" t="str">
        <f t="shared" si="275"/>
        <v/>
      </c>
      <c r="AA267" s="92" t="b">
        <f t="shared" si="276"/>
        <v>0</v>
      </c>
      <c r="AB267" s="92" t="str">
        <f t="shared" si="277"/>
        <v/>
      </c>
      <c r="AC267" s="13" t="b">
        <f t="shared" si="230"/>
        <v>0</v>
      </c>
      <c r="AD267" s="92" t="str">
        <f t="shared" si="278"/>
        <v/>
      </c>
      <c r="AE267" s="13" t="b">
        <f t="shared" si="279"/>
        <v>0</v>
      </c>
      <c r="AF267" s="92" t="str">
        <f t="shared" si="280"/>
        <v/>
      </c>
      <c r="AG267" s="13" t="b">
        <f t="shared" si="231"/>
        <v>0</v>
      </c>
      <c r="AH267" s="92" t="str">
        <f t="shared" si="281"/>
        <v/>
      </c>
      <c r="AI267" s="35" t="b">
        <f t="shared" si="232"/>
        <v>0</v>
      </c>
      <c r="AJ267" s="92" t="str">
        <f t="shared" si="282"/>
        <v/>
      </c>
      <c r="AK267" s="35" t="b">
        <f t="shared" si="233"/>
        <v>0</v>
      </c>
      <c r="AL267" s="92" t="str">
        <f t="shared" si="234"/>
        <v/>
      </c>
      <c r="AM267" s="35" t="b">
        <f t="shared" si="235"/>
        <v>0</v>
      </c>
      <c r="AN267" s="92" t="str">
        <f t="shared" si="236"/>
        <v/>
      </c>
      <c r="AO267" s="13" t="b">
        <f t="shared" si="237"/>
        <v>0</v>
      </c>
      <c r="AP267" s="92" t="str">
        <f t="shared" si="238"/>
        <v/>
      </c>
      <c r="AQ267" s="14">
        <f t="shared" si="239"/>
        <v>0</v>
      </c>
      <c r="AR267" s="14">
        <f t="shared" si="240"/>
        <v>0</v>
      </c>
      <c r="AS267" s="16">
        <f t="shared" si="298"/>
        <v>0</v>
      </c>
      <c r="AT267" s="16">
        <f t="shared" si="298"/>
        <v>0</v>
      </c>
      <c r="AU267" s="16">
        <f t="shared" si="298"/>
        <v>0</v>
      </c>
      <c r="AV267" s="16">
        <f t="shared" si="298"/>
        <v>0</v>
      </c>
      <c r="AW267" s="16">
        <f t="shared" si="298"/>
        <v>0</v>
      </c>
      <c r="AX267" s="16">
        <f t="shared" si="298"/>
        <v>0</v>
      </c>
      <c r="AY267" s="16">
        <f t="shared" si="298"/>
        <v>0</v>
      </c>
      <c r="AZ267" s="16"/>
      <c r="BA267" s="16"/>
      <c r="BB267" s="93">
        <f t="shared" si="283"/>
        <v>0</v>
      </c>
      <c r="BC267" s="93">
        <f t="shared" si="284"/>
        <v>0</v>
      </c>
      <c r="BD267" s="93">
        <f t="shared" si="285"/>
        <v>0</v>
      </c>
      <c r="BE267" s="158">
        <f t="shared" si="286"/>
        <v>0</v>
      </c>
      <c r="BF267" s="159">
        <f t="shared" si="287"/>
        <v>0</v>
      </c>
      <c r="BG267" s="159">
        <f t="shared" si="241"/>
        <v>0</v>
      </c>
      <c r="BH267" s="159">
        <f t="shared" si="242"/>
        <v>0</v>
      </c>
      <c r="BI267" s="159">
        <f t="shared" si="243"/>
        <v>0</v>
      </c>
      <c r="BJ267" s="159">
        <f t="shared" si="244"/>
        <v>0</v>
      </c>
      <c r="BK267" s="159">
        <f t="shared" si="245"/>
        <v>0</v>
      </c>
      <c r="BL267" s="159">
        <f t="shared" si="246"/>
        <v>0</v>
      </c>
      <c r="BM267" s="159">
        <f t="shared" si="293"/>
        <v>0</v>
      </c>
      <c r="BN267" s="159">
        <f t="shared" si="293"/>
        <v>0</v>
      </c>
      <c r="BO267" s="205" t="b">
        <f t="shared" si="247"/>
        <v>0</v>
      </c>
      <c r="BP267" s="214">
        <f t="shared" si="248"/>
        <v>0</v>
      </c>
      <c r="BQ267" s="160">
        <f t="shared" si="249"/>
        <v>0</v>
      </c>
      <c r="BR267" s="160">
        <f t="shared" si="250"/>
        <v>0</v>
      </c>
      <c r="BS267" s="160">
        <f t="shared" si="251"/>
        <v>0</v>
      </c>
      <c r="BT267" s="160">
        <f t="shared" si="252"/>
        <v>0</v>
      </c>
      <c r="BU267" s="160">
        <f t="shared" si="253"/>
        <v>0</v>
      </c>
      <c r="BV267" s="215">
        <f t="shared" si="254"/>
        <v>0</v>
      </c>
      <c r="BW267" s="217">
        <f t="shared" si="255"/>
        <v>0</v>
      </c>
      <c r="BX267" s="206">
        <f t="shared" si="256"/>
        <v>0</v>
      </c>
      <c r="BY267" s="206">
        <f t="shared" si="257"/>
        <v>0</v>
      </c>
      <c r="BZ267" s="206">
        <f t="shared" si="258"/>
        <v>0</v>
      </c>
      <c r="CA267" s="206">
        <f t="shared" si="259"/>
        <v>0</v>
      </c>
      <c r="CB267" s="206">
        <f t="shared" si="260"/>
        <v>0</v>
      </c>
      <c r="CC267" s="218">
        <f t="shared" si="261"/>
        <v>0</v>
      </c>
      <c r="CD267" s="216" t="e">
        <f t="shared" si="262"/>
        <v>#VALUE!</v>
      </c>
      <c r="CE267" s="94" t="e">
        <f t="shared" si="263"/>
        <v>#VALUE!</v>
      </c>
      <c r="CF267" s="94" t="e">
        <f t="shared" si="264"/>
        <v>#VALUE!</v>
      </c>
      <c r="CG267" s="95" t="e">
        <f t="shared" si="265"/>
        <v>#VALUE!</v>
      </c>
      <c r="CH267" s="95" t="e">
        <f t="shared" si="288"/>
        <v>#VALUE!</v>
      </c>
      <c r="CI267" s="95" t="b">
        <f t="shared" si="291"/>
        <v>0</v>
      </c>
      <c r="CJ267" s="76" t="str">
        <f t="shared" si="266"/>
        <v/>
      </c>
      <c r="CK267" s="94" t="e" cm="1">
        <f t="array" aca="1" ref="CK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CL267" s="94" t="str">
        <f t="shared" si="267"/>
        <v/>
      </c>
      <c r="CM267" s="96" t="b">
        <f t="shared" si="268"/>
        <v>0</v>
      </c>
      <c r="CN267" s="130" t="b">
        <f>IFERROR(MATCH(D267,'Avtal för korttidsarbete'!$G$13:$G$1012,0),TRUE)</f>
        <v>1</v>
      </c>
      <c r="CO267" s="130" t="b">
        <f t="shared" si="269"/>
        <v>0</v>
      </c>
      <c r="CP267" s="131" t="str" cm="1">
        <f t="array" ref="CP267">IF(CN267=TRUE,"x",INDEX('Avtal för korttidsarbete'!$E$13:$E$1012,$CN267))</f>
        <v>x</v>
      </c>
      <c r="CQ267" s="131" t="str" cm="1">
        <f t="array" ref="CQ267">IF(CN267=TRUE,"x",INDEX('Avtal för korttidsarbete'!$F$13:$F$1012,$CN267))</f>
        <v>x</v>
      </c>
      <c r="CR267" s="130" t="b">
        <f t="shared" si="270"/>
        <v>0</v>
      </c>
      <c r="CS267" s="165">
        <f t="shared" si="289"/>
        <v>0</v>
      </c>
      <c r="CT267" s="165">
        <f t="shared" si="290"/>
        <v>0</v>
      </c>
      <c r="CU267" s="130" t="b">
        <f t="shared" si="271"/>
        <v>0</v>
      </c>
      <c r="CV267" s="131">
        <f t="shared" si="272"/>
        <v>0</v>
      </c>
      <c r="CW267" s="165">
        <f t="shared" si="273"/>
        <v>0</v>
      </c>
      <c r="CX267" s="186" t="b">
        <f>IFERROR(INDEX('Avtal för korttidsarbete'!R:R,MATCH(D267,'Avtal för korttidsarbete'!$G:$G,0)),TRUE)</f>
        <v>1</v>
      </c>
      <c r="CY267" s="165" t="str">
        <f>IF(CX267,"-",INDEX('Avtal för korttidsarbete'!$D:$D,MATCH(D267,'Avtal för korttidsarbete'!$G:$G,0)))</f>
        <v>-</v>
      </c>
      <c r="CZ267" s="131" t="b">
        <f>IFERROR(G267&gt;INDEX(Uppsägningar!E:E,MATCH(C267,Uppsägningar!C:C,0)),FALSE)</f>
        <v>0</v>
      </c>
    </row>
    <row r="268" spans="1:104" s="30" customFormat="1" x14ac:dyDescent="0.25">
      <c r="A268" s="19">
        <v>253</v>
      </c>
      <c r="B268" s="20"/>
      <c r="C268" s="189"/>
      <c r="D268" s="69"/>
      <c r="E268" s="171">
        <f>IFERROR(INDEX(Admin!$C$7:$C$10,MATCH(CY268,TblNivåValTExt,0)),0)</f>
        <v>0</v>
      </c>
      <c r="F268" s="1"/>
      <c r="G268" s="1"/>
      <c r="H268" s="90"/>
      <c r="I268" s="91"/>
      <c r="J268" s="91"/>
      <c r="K268" s="91"/>
      <c r="L268" s="91"/>
      <c r="M268" s="91"/>
      <c r="N268" s="91"/>
      <c r="O268" s="91"/>
      <c r="P268" s="91"/>
      <c r="Q268" s="91"/>
      <c r="R268" s="91"/>
      <c r="S268" s="91"/>
      <c r="T268" s="91"/>
      <c r="U268" s="91"/>
      <c r="V268" s="91"/>
      <c r="W268" s="225">
        <f t="shared" si="228"/>
        <v>0</v>
      </c>
      <c r="X268" s="134" t="str">
        <f t="shared" si="274"/>
        <v/>
      </c>
      <c r="Y268" s="92" t="b">
        <f t="shared" si="229"/>
        <v>0</v>
      </c>
      <c r="Z268" s="92" t="str">
        <f t="shared" si="275"/>
        <v/>
      </c>
      <c r="AA268" s="92" t="b">
        <f t="shared" si="276"/>
        <v>0</v>
      </c>
      <c r="AB268" s="92" t="str">
        <f t="shared" si="277"/>
        <v/>
      </c>
      <c r="AC268" s="13" t="b">
        <f t="shared" si="230"/>
        <v>0</v>
      </c>
      <c r="AD268" s="92" t="str">
        <f t="shared" si="278"/>
        <v/>
      </c>
      <c r="AE268" s="13" t="b">
        <f t="shared" si="279"/>
        <v>0</v>
      </c>
      <c r="AF268" s="92" t="str">
        <f t="shared" si="280"/>
        <v/>
      </c>
      <c r="AG268" s="13" t="b">
        <f t="shared" si="231"/>
        <v>0</v>
      </c>
      <c r="AH268" s="92" t="str">
        <f t="shared" si="281"/>
        <v/>
      </c>
      <c r="AI268" s="35" t="b">
        <f t="shared" si="232"/>
        <v>0</v>
      </c>
      <c r="AJ268" s="92" t="str">
        <f t="shared" si="282"/>
        <v/>
      </c>
      <c r="AK268" s="35" t="b">
        <f t="shared" si="233"/>
        <v>0</v>
      </c>
      <c r="AL268" s="92" t="str">
        <f t="shared" si="234"/>
        <v/>
      </c>
      <c r="AM268" s="35" t="b">
        <f t="shared" si="235"/>
        <v>0</v>
      </c>
      <c r="AN268" s="92" t="str">
        <f t="shared" si="236"/>
        <v/>
      </c>
      <c r="AO268" s="13" t="b">
        <f t="shared" si="237"/>
        <v>0</v>
      </c>
      <c r="AP268" s="92" t="str">
        <f t="shared" si="238"/>
        <v/>
      </c>
      <c r="AQ268" s="14">
        <f t="shared" si="239"/>
        <v>0</v>
      </c>
      <c r="AR268" s="14">
        <f t="shared" si="240"/>
        <v>0</v>
      </c>
      <c r="AS268" s="16">
        <f t="shared" si="298"/>
        <v>0</v>
      </c>
      <c r="AT268" s="16">
        <f t="shared" si="298"/>
        <v>0</v>
      </c>
      <c r="AU268" s="16">
        <f t="shared" si="298"/>
        <v>0</v>
      </c>
      <c r="AV268" s="16">
        <f t="shared" si="298"/>
        <v>0</v>
      </c>
      <c r="AW268" s="16">
        <f t="shared" si="298"/>
        <v>0</v>
      </c>
      <c r="AX268" s="16">
        <f t="shared" si="298"/>
        <v>0</v>
      </c>
      <c r="AY268" s="16">
        <f t="shared" si="298"/>
        <v>0</v>
      </c>
      <c r="AZ268" s="16"/>
      <c r="BA268" s="16"/>
      <c r="BB268" s="93">
        <f t="shared" si="283"/>
        <v>0</v>
      </c>
      <c r="BC268" s="93">
        <f t="shared" si="284"/>
        <v>0</v>
      </c>
      <c r="BD268" s="93">
        <f t="shared" si="285"/>
        <v>0</v>
      </c>
      <c r="BE268" s="158">
        <f t="shared" si="286"/>
        <v>0</v>
      </c>
      <c r="BF268" s="159">
        <f t="shared" si="287"/>
        <v>0</v>
      </c>
      <c r="BG268" s="159">
        <f t="shared" si="241"/>
        <v>0</v>
      </c>
      <c r="BH268" s="159">
        <f t="shared" si="242"/>
        <v>0</v>
      </c>
      <c r="BI268" s="159">
        <f t="shared" si="243"/>
        <v>0</v>
      </c>
      <c r="BJ268" s="159">
        <f t="shared" si="244"/>
        <v>0</v>
      </c>
      <c r="BK268" s="159">
        <f t="shared" si="245"/>
        <v>0</v>
      </c>
      <c r="BL268" s="159">
        <f t="shared" si="246"/>
        <v>0</v>
      </c>
      <c r="BM268" s="159">
        <f t="shared" si="293"/>
        <v>0</v>
      </c>
      <c r="BN268" s="159">
        <f t="shared" si="293"/>
        <v>0</v>
      </c>
      <c r="BO268" s="205" t="b">
        <f t="shared" si="247"/>
        <v>0</v>
      </c>
      <c r="BP268" s="214">
        <f t="shared" si="248"/>
        <v>0</v>
      </c>
      <c r="BQ268" s="160">
        <f t="shared" si="249"/>
        <v>0</v>
      </c>
      <c r="BR268" s="160">
        <f t="shared" si="250"/>
        <v>0</v>
      </c>
      <c r="BS268" s="160">
        <f t="shared" si="251"/>
        <v>0</v>
      </c>
      <c r="BT268" s="160">
        <f t="shared" si="252"/>
        <v>0</v>
      </c>
      <c r="BU268" s="160">
        <f t="shared" si="253"/>
        <v>0</v>
      </c>
      <c r="BV268" s="215">
        <f t="shared" si="254"/>
        <v>0</v>
      </c>
      <c r="BW268" s="217">
        <f t="shared" si="255"/>
        <v>0</v>
      </c>
      <c r="BX268" s="206">
        <f t="shared" si="256"/>
        <v>0</v>
      </c>
      <c r="BY268" s="206">
        <f t="shared" si="257"/>
        <v>0</v>
      </c>
      <c r="BZ268" s="206">
        <f t="shared" si="258"/>
        <v>0</v>
      </c>
      <c r="CA268" s="206">
        <f t="shared" si="259"/>
        <v>0</v>
      </c>
      <c r="CB268" s="206">
        <f t="shared" si="260"/>
        <v>0</v>
      </c>
      <c r="CC268" s="218">
        <f t="shared" si="261"/>
        <v>0</v>
      </c>
      <c r="CD268" s="216" t="e">
        <f t="shared" si="262"/>
        <v>#VALUE!</v>
      </c>
      <c r="CE268" s="94" t="e">
        <f t="shared" si="263"/>
        <v>#VALUE!</v>
      </c>
      <c r="CF268" s="94" t="e">
        <f t="shared" si="264"/>
        <v>#VALUE!</v>
      </c>
      <c r="CG268" s="95" t="e">
        <f t="shared" si="265"/>
        <v>#VALUE!</v>
      </c>
      <c r="CH268" s="95" t="e">
        <f t="shared" si="288"/>
        <v>#VALUE!</v>
      </c>
      <c r="CI268" s="95" t="b">
        <f t="shared" si="291"/>
        <v>0</v>
      </c>
      <c r="CJ268" s="76" t="str">
        <f t="shared" si="266"/>
        <v/>
      </c>
      <c r="CK268" s="94" t="e" cm="1">
        <f t="array" aca="1" ref="CK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CL268" s="94" t="str">
        <f t="shared" si="267"/>
        <v/>
      </c>
      <c r="CM268" s="96" t="b">
        <f t="shared" si="268"/>
        <v>0</v>
      </c>
      <c r="CN268" s="130" t="b">
        <f>IFERROR(MATCH(D268,'Avtal för korttidsarbete'!$G$13:$G$1012,0),TRUE)</f>
        <v>1</v>
      </c>
      <c r="CO268" s="130" t="b">
        <f t="shared" si="269"/>
        <v>0</v>
      </c>
      <c r="CP268" s="131" t="str" cm="1">
        <f t="array" ref="CP268">IF(CN268=TRUE,"x",INDEX('Avtal för korttidsarbete'!$E$13:$E$1012,$CN268))</f>
        <v>x</v>
      </c>
      <c r="CQ268" s="131" t="str" cm="1">
        <f t="array" ref="CQ268">IF(CN268=TRUE,"x",INDEX('Avtal för korttidsarbete'!$F$13:$F$1012,$CN268))</f>
        <v>x</v>
      </c>
      <c r="CR268" s="130" t="b">
        <f t="shared" si="270"/>
        <v>0</v>
      </c>
      <c r="CS268" s="165">
        <f t="shared" si="289"/>
        <v>0</v>
      </c>
      <c r="CT268" s="165">
        <f t="shared" si="290"/>
        <v>0</v>
      </c>
      <c r="CU268" s="130" t="b">
        <f t="shared" si="271"/>
        <v>0</v>
      </c>
      <c r="CV268" s="131">
        <f t="shared" si="272"/>
        <v>0</v>
      </c>
      <c r="CW268" s="165">
        <f t="shared" si="273"/>
        <v>0</v>
      </c>
      <c r="CX268" s="186" t="b">
        <f>IFERROR(INDEX('Avtal för korttidsarbete'!R:R,MATCH(D268,'Avtal för korttidsarbete'!$G:$G,0)),TRUE)</f>
        <v>1</v>
      </c>
      <c r="CY268" s="165" t="str">
        <f>IF(CX268,"-",INDEX('Avtal för korttidsarbete'!$D:$D,MATCH(D268,'Avtal för korttidsarbete'!$G:$G,0)))</f>
        <v>-</v>
      </c>
      <c r="CZ268" s="131" t="b">
        <f>IFERROR(G268&gt;INDEX(Uppsägningar!E:E,MATCH(C268,Uppsägningar!C:C,0)),FALSE)</f>
        <v>0</v>
      </c>
    </row>
    <row r="269" spans="1:104" s="30" customFormat="1" x14ac:dyDescent="0.25">
      <c r="A269" s="19">
        <v>254</v>
      </c>
      <c r="B269" s="20"/>
      <c r="C269" s="189"/>
      <c r="D269" s="69"/>
      <c r="E269" s="171">
        <f>IFERROR(INDEX(Admin!$C$7:$C$10,MATCH(CY269,TblNivåValTExt,0)),0)</f>
        <v>0</v>
      </c>
      <c r="F269" s="1"/>
      <c r="G269" s="1"/>
      <c r="H269" s="90"/>
      <c r="I269" s="91"/>
      <c r="J269" s="91"/>
      <c r="K269" s="91"/>
      <c r="L269" s="91"/>
      <c r="M269" s="91"/>
      <c r="N269" s="91"/>
      <c r="O269" s="91"/>
      <c r="P269" s="91"/>
      <c r="Q269" s="91"/>
      <c r="R269" s="91"/>
      <c r="S269" s="91"/>
      <c r="T269" s="91"/>
      <c r="U269" s="91"/>
      <c r="V269" s="91"/>
      <c r="W269" s="225">
        <f t="shared" si="228"/>
        <v>0</v>
      </c>
      <c r="X269" s="134" t="str">
        <f t="shared" si="274"/>
        <v/>
      </c>
      <c r="Y269" s="92" t="b">
        <f t="shared" si="229"/>
        <v>0</v>
      </c>
      <c r="Z269" s="92" t="str">
        <f t="shared" si="275"/>
        <v/>
      </c>
      <c r="AA269" s="92" t="b">
        <f t="shared" si="276"/>
        <v>0</v>
      </c>
      <c r="AB269" s="92" t="str">
        <f t="shared" si="277"/>
        <v/>
      </c>
      <c r="AC269" s="13" t="b">
        <f t="shared" si="230"/>
        <v>0</v>
      </c>
      <c r="AD269" s="92" t="str">
        <f t="shared" si="278"/>
        <v/>
      </c>
      <c r="AE269" s="13" t="b">
        <f t="shared" si="279"/>
        <v>0</v>
      </c>
      <c r="AF269" s="92" t="str">
        <f t="shared" si="280"/>
        <v/>
      </c>
      <c r="AG269" s="13" t="b">
        <f t="shared" si="231"/>
        <v>0</v>
      </c>
      <c r="AH269" s="92" t="str">
        <f t="shared" si="281"/>
        <v/>
      </c>
      <c r="AI269" s="35" t="b">
        <f t="shared" si="232"/>
        <v>0</v>
      </c>
      <c r="AJ269" s="92" t="str">
        <f t="shared" si="282"/>
        <v/>
      </c>
      <c r="AK269" s="35" t="b">
        <f t="shared" si="233"/>
        <v>0</v>
      </c>
      <c r="AL269" s="92" t="str">
        <f t="shared" si="234"/>
        <v/>
      </c>
      <c r="AM269" s="35" t="b">
        <f t="shared" si="235"/>
        <v>0</v>
      </c>
      <c r="AN269" s="92" t="str">
        <f t="shared" si="236"/>
        <v/>
      </c>
      <c r="AO269" s="13" t="b">
        <f t="shared" si="237"/>
        <v>0</v>
      </c>
      <c r="AP269" s="92" t="str">
        <f t="shared" si="238"/>
        <v/>
      </c>
      <c r="AQ269" s="14">
        <f t="shared" si="239"/>
        <v>0</v>
      </c>
      <c r="AR269" s="14">
        <f t="shared" si="240"/>
        <v>0</v>
      </c>
      <c r="AS269" s="16">
        <f t="shared" si="298"/>
        <v>0</v>
      </c>
      <c r="AT269" s="16">
        <f t="shared" si="298"/>
        <v>0</v>
      </c>
      <c r="AU269" s="16">
        <f t="shared" si="298"/>
        <v>0</v>
      </c>
      <c r="AV269" s="16">
        <f t="shared" si="298"/>
        <v>0</v>
      </c>
      <c r="AW269" s="16">
        <f t="shared" si="298"/>
        <v>0</v>
      </c>
      <c r="AX269" s="16">
        <f t="shared" si="298"/>
        <v>0</v>
      </c>
      <c r="AY269" s="16">
        <f t="shared" si="298"/>
        <v>0</v>
      </c>
      <c r="AZ269" s="16"/>
      <c r="BA269" s="16"/>
      <c r="BB269" s="93">
        <f t="shared" si="283"/>
        <v>0</v>
      </c>
      <c r="BC269" s="93">
        <f t="shared" si="284"/>
        <v>0</v>
      </c>
      <c r="BD269" s="93">
        <f t="shared" si="285"/>
        <v>0</v>
      </c>
      <c r="BE269" s="158">
        <f t="shared" si="286"/>
        <v>0</v>
      </c>
      <c r="BF269" s="159">
        <f t="shared" si="287"/>
        <v>0</v>
      </c>
      <c r="BG269" s="159">
        <f t="shared" si="241"/>
        <v>0</v>
      </c>
      <c r="BH269" s="159">
        <f t="shared" si="242"/>
        <v>0</v>
      </c>
      <c r="BI269" s="159">
        <f t="shared" si="243"/>
        <v>0</v>
      </c>
      <c r="BJ269" s="159">
        <f t="shared" si="244"/>
        <v>0</v>
      </c>
      <c r="BK269" s="159">
        <f t="shared" si="245"/>
        <v>0</v>
      </c>
      <c r="BL269" s="159">
        <f t="shared" si="246"/>
        <v>0</v>
      </c>
      <c r="BM269" s="159">
        <f t="shared" si="293"/>
        <v>0</v>
      </c>
      <c r="BN269" s="159">
        <f t="shared" si="293"/>
        <v>0</v>
      </c>
      <c r="BO269" s="205" t="b">
        <f t="shared" si="247"/>
        <v>0</v>
      </c>
      <c r="BP269" s="214">
        <f t="shared" si="248"/>
        <v>0</v>
      </c>
      <c r="BQ269" s="160">
        <f t="shared" si="249"/>
        <v>0</v>
      </c>
      <c r="BR269" s="160">
        <f t="shared" si="250"/>
        <v>0</v>
      </c>
      <c r="BS269" s="160">
        <f t="shared" si="251"/>
        <v>0</v>
      </c>
      <c r="BT269" s="160">
        <f t="shared" si="252"/>
        <v>0</v>
      </c>
      <c r="BU269" s="160">
        <f t="shared" si="253"/>
        <v>0</v>
      </c>
      <c r="BV269" s="215">
        <f t="shared" si="254"/>
        <v>0</v>
      </c>
      <c r="BW269" s="217">
        <f t="shared" si="255"/>
        <v>0</v>
      </c>
      <c r="BX269" s="206">
        <f t="shared" si="256"/>
        <v>0</v>
      </c>
      <c r="BY269" s="206">
        <f t="shared" si="257"/>
        <v>0</v>
      </c>
      <c r="BZ269" s="206">
        <f t="shared" si="258"/>
        <v>0</v>
      </c>
      <c r="CA269" s="206">
        <f t="shared" si="259"/>
        <v>0</v>
      </c>
      <c r="CB269" s="206">
        <f t="shared" si="260"/>
        <v>0</v>
      </c>
      <c r="CC269" s="218">
        <f t="shared" si="261"/>
        <v>0</v>
      </c>
      <c r="CD269" s="216" t="e">
        <f t="shared" si="262"/>
        <v>#VALUE!</v>
      </c>
      <c r="CE269" s="94" t="e">
        <f t="shared" si="263"/>
        <v>#VALUE!</v>
      </c>
      <c r="CF269" s="94" t="e">
        <f t="shared" si="264"/>
        <v>#VALUE!</v>
      </c>
      <c r="CG269" s="95" t="e">
        <f t="shared" si="265"/>
        <v>#VALUE!</v>
      </c>
      <c r="CH269" s="95" t="e">
        <f t="shared" si="288"/>
        <v>#VALUE!</v>
      </c>
      <c r="CI269" s="95" t="b">
        <f t="shared" si="291"/>
        <v>0</v>
      </c>
      <c r="CJ269" s="76" t="str">
        <f t="shared" si="266"/>
        <v/>
      </c>
      <c r="CK269" s="94" t="e" cm="1">
        <f t="array" aca="1" ref="CK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CL269" s="94" t="str">
        <f t="shared" si="267"/>
        <v/>
      </c>
      <c r="CM269" s="96" t="b">
        <f t="shared" si="268"/>
        <v>0</v>
      </c>
      <c r="CN269" s="130" t="b">
        <f>IFERROR(MATCH(D269,'Avtal för korttidsarbete'!$G$13:$G$1012,0),TRUE)</f>
        <v>1</v>
      </c>
      <c r="CO269" s="130" t="b">
        <f t="shared" si="269"/>
        <v>0</v>
      </c>
      <c r="CP269" s="131" t="str" cm="1">
        <f t="array" ref="CP269">IF(CN269=TRUE,"x",INDEX('Avtal för korttidsarbete'!$E$13:$E$1012,$CN269))</f>
        <v>x</v>
      </c>
      <c r="CQ269" s="131" t="str" cm="1">
        <f t="array" ref="CQ269">IF(CN269=TRUE,"x",INDEX('Avtal för korttidsarbete'!$F$13:$F$1012,$CN269))</f>
        <v>x</v>
      </c>
      <c r="CR269" s="130" t="b">
        <f t="shared" si="270"/>
        <v>0</v>
      </c>
      <c r="CS269" s="165">
        <f t="shared" si="289"/>
        <v>0</v>
      </c>
      <c r="CT269" s="165">
        <f t="shared" si="290"/>
        <v>0</v>
      </c>
      <c r="CU269" s="130" t="b">
        <f t="shared" si="271"/>
        <v>0</v>
      </c>
      <c r="CV269" s="131">
        <f t="shared" si="272"/>
        <v>0</v>
      </c>
      <c r="CW269" s="165">
        <f t="shared" si="273"/>
        <v>0</v>
      </c>
      <c r="CX269" s="186" t="b">
        <f>IFERROR(INDEX('Avtal för korttidsarbete'!R:R,MATCH(D269,'Avtal för korttidsarbete'!$G:$G,0)),TRUE)</f>
        <v>1</v>
      </c>
      <c r="CY269" s="165" t="str">
        <f>IF(CX269,"-",INDEX('Avtal för korttidsarbete'!$D:$D,MATCH(D269,'Avtal för korttidsarbete'!$G:$G,0)))</f>
        <v>-</v>
      </c>
      <c r="CZ269" s="131" t="b">
        <f>IFERROR(G269&gt;INDEX(Uppsägningar!E:E,MATCH(C269,Uppsägningar!C:C,0)),FALSE)</f>
        <v>0</v>
      </c>
    </row>
    <row r="270" spans="1:104" s="30" customFormat="1" x14ac:dyDescent="0.25">
      <c r="A270" s="19">
        <v>255</v>
      </c>
      <c r="B270" s="20"/>
      <c r="C270" s="189"/>
      <c r="D270" s="69"/>
      <c r="E270" s="171">
        <f>IFERROR(INDEX(Admin!$C$7:$C$10,MATCH(CY270,TblNivåValTExt,0)),0)</f>
        <v>0</v>
      </c>
      <c r="F270" s="1"/>
      <c r="G270" s="1"/>
      <c r="H270" s="90"/>
      <c r="I270" s="91"/>
      <c r="J270" s="91"/>
      <c r="K270" s="91"/>
      <c r="L270" s="91"/>
      <c r="M270" s="91"/>
      <c r="N270" s="91"/>
      <c r="O270" s="91"/>
      <c r="P270" s="91"/>
      <c r="Q270" s="91"/>
      <c r="R270" s="91"/>
      <c r="S270" s="91"/>
      <c r="T270" s="91"/>
      <c r="U270" s="91"/>
      <c r="V270" s="91"/>
      <c r="W270" s="225">
        <f t="shared" si="228"/>
        <v>0</v>
      </c>
      <c r="X270" s="134" t="str">
        <f t="shared" si="274"/>
        <v/>
      </c>
      <c r="Y270" s="92" t="b">
        <f t="shared" si="229"/>
        <v>0</v>
      </c>
      <c r="Z270" s="92" t="str">
        <f t="shared" si="275"/>
        <v/>
      </c>
      <c r="AA270" s="92" t="b">
        <f t="shared" si="276"/>
        <v>0</v>
      </c>
      <c r="AB270" s="92" t="str">
        <f t="shared" si="277"/>
        <v/>
      </c>
      <c r="AC270" s="13" t="b">
        <f t="shared" si="230"/>
        <v>0</v>
      </c>
      <c r="AD270" s="92" t="str">
        <f t="shared" si="278"/>
        <v/>
      </c>
      <c r="AE270" s="13" t="b">
        <f t="shared" si="279"/>
        <v>0</v>
      </c>
      <c r="AF270" s="92" t="str">
        <f t="shared" si="280"/>
        <v/>
      </c>
      <c r="AG270" s="13" t="b">
        <f t="shared" si="231"/>
        <v>0</v>
      </c>
      <c r="AH270" s="92" t="str">
        <f t="shared" si="281"/>
        <v/>
      </c>
      <c r="AI270" s="35" t="b">
        <f t="shared" si="232"/>
        <v>0</v>
      </c>
      <c r="AJ270" s="92" t="str">
        <f t="shared" si="282"/>
        <v/>
      </c>
      <c r="AK270" s="35" t="b">
        <f t="shared" si="233"/>
        <v>0</v>
      </c>
      <c r="AL270" s="92" t="str">
        <f t="shared" si="234"/>
        <v/>
      </c>
      <c r="AM270" s="35" t="b">
        <f t="shared" si="235"/>
        <v>0</v>
      </c>
      <c r="AN270" s="92" t="str">
        <f t="shared" si="236"/>
        <v/>
      </c>
      <c r="AO270" s="13" t="b">
        <f t="shared" si="237"/>
        <v>0</v>
      </c>
      <c r="AP270" s="92" t="str">
        <f t="shared" si="238"/>
        <v/>
      </c>
      <c r="AQ270" s="14">
        <f t="shared" si="239"/>
        <v>0</v>
      </c>
      <c r="AR270" s="14">
        <f t="shared" si="240"/>
        <v>0</v>
      </c>
      <c r="AS270" s="16">
        <f t="shared" si="298"/>
        <v>0</v>
      </c>
      <c r="AT270" s="16">
        <f t="shared" si="298"/>
        <v>0</v>
      </c>
      <c r="AU270" s="16">
        <f t="shared" si="298"/>
        <v>0</v>
      </c>
      <c r="AV270" s="16">
        <f t="shared" si="298"/>
        <v>0</v>
      </c>
      <c r="AW270" s="16">
        <f t="shared" si="298"/>
        <v>0</v>
      </c>
      <c r="AX270" s="16">
        <f t="shared" si="298"/>
        <v>0</v>
      </c>
      <c r="AY270" s="16">
        <f t="shared" si="298"/>
        <v>0</v>
      </c>
      <c r="AZ270" s="16"/>
      <c r="BA270" s="16"/>
      <c r="BB270" s="93">
        <f t="shared" si="283"/>
        <v>0</v>
      </c>
      <c r="BC270" s="93">
        <f t="shared" si="284"/>
        <v>0</v>
      </c>
      <c r="BD270" s="93">
        <f t="shared" si="285"/>
        <v>0</v>
      </c>
      <c r="BE270" s="158">
        <f t="shared" si="286"/>
        <v>0</v>
      </c>
      <c r="BF270" s="159">
        <f t="shared" si="287"/>
        <v>0</v>
      </c>
      <c r="BG270" s="159">
        <f t="shared" si="241"/>
        <v>0</v>
      </c>
      <c r="BH270" s="159">
        <f t="shared" si="242"/>
        <v>0</v>
      </c>
      <c r="BI270" s="159">
        <f t="shared" si="243"/>
        <v>0</v>
      </c>
      <c r="BJ270" s="159">
        <f t="shared" si="244"/>
        <v>0</v>
      </c>
      <c r="BK270" s="159">
        <f t="shared" si="245"/>
        <v>0</v>
      </c>
      <c r="BL270" s="159">
        <f t="shared" si="246"/>
        <v>0</v>
      </c>
      <c r="BM270" s="159">
        <f t="shared" si="293"/>
        <v>0</v>
      </c>
      <c r="BN270" s="159">
        <f t="shared" ref="BN270" si="299">BA270/BN$11*$AV270</f>
        <v>0</v>
      </c>
      <c r="BO270" s="205" t="b">
        <f t="shared" si="247"/>
        <v>0</v>
      </c>
      <c r="BP270" s="214">
        <f t="shared" si="248"/>
        <v>0</v>
      </c>
      <c r="BQ270" s="160">
        <f t="shared" si="249"/>
        <v>0</v>
      </c>
      <c r="BR270" s="160">
        <f t="shared" si="250"/>
        <v>0</v>
      </c>
      <c r="BS270" s="160">
        <f t="shared" si="251"/>
        <v>0</v>
      </c>
      <c r="BT270" s="160">
        <f t="shared" si="252"/>
        <v>0</v>
      </c>
      <c r="BU270" s="160">
        <f t="shared" si="253"/>
        <v>0</v>
      </c>
      <c r="BV270" s="215">
        <f t="shared" si="254"/>
        <v>0</v>
      </c>
      <c r="BW270" s="217">
        <f t="shared" si="255"/>
        <v>0</v>
      </c>
      <c r="BX270" s="206">
        <f t="shared" si="256"/>
        <v>0</v>
      </c>
      <c r="BY270" s="206">
        <f t="shared" si="257"/>
        <v>0</v>
      </c>
      <c r="BZ270" s="206">
        <f t="shared" si="258"/>
        <v>0</v>
      </c>
      <c r="CA270" s="206">
        <f t="shared" si="259"/>
        <v>0</v>
      </c>
      <c r="CB270" s="206">
        <f t="shared" si="260"/>
        <v>0</v>
      </c>
      <c r="CC270" s="218">
        <f t="shared" si="261"/>
        <v>0</v>
      </c>
      <c r="CD270" s="216" t="e">
        <f t="shared" si="262"/>
        <v>#VALUE!</v>
      </c>
      <c r="CE270" s="94" t="e">
        <f t="shared" si="263"/>
        <v>#VALUE!</v>
      </c>
      <c r="CF270" s="94" t="e">
        <f t="shared" si="264"/>
        <v>#VALUE!</v>
      </c>
      <c r="CG270" s="95" t="e">
        <f t="shared" si="265"/>
        <v>#VALUE!</v>
      </c>
      <c r="CH270" s="95" t="e">
        <f t="shared" si="288"/>
        <v>#VALUE!</v>
      </c>
      <c r="CI270" s="95" t="b">
        <f t="shared" si="291"/>
        <v>0</v>
      </c>
      <c r="CJ270" s="76" t="str">
        <f t="shared" si="266"/>
        <v/>
      </c>
      <c r="CK270" s="94" t="e" cm="1">
        <f t="array" aca="1" ref="CK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CL270" s="94" t="str">
        <f t="shared" si="267"/>
        <v/>
      </c>
      <c r="CM270" s="96" t="b">
        <f t="shared" si="268"/>
        <v>0</v>
      </c>
      <c r="CN270" s="130" t="b">
        <f>IFERROR(MATCH(D270,'Avtal för korttidsarbete'!$G$13:$G$1012,0),TRUE)</f>
        <v>1</v>
      </c>
      <c r="CO270" s="130" t="b">
        <f t="shared" si="269"/>
        <v>0</v>
      </c>
      <c r="CP270" s="131" t="str" cm="1">
        <f t="array" ref="CP270">IF(CN270=TRUE,"x",INDEX('Avtal för korttidsarbete'!$E$13:$E$1012,$CN270))</f>
        <v>x</v>
      </c>
      <c r="CQ270" s="131" t="str" cm="1">
        <f t="array" ref="CQ270">IF(CN270=TRUE,"x",INDEX('Avtal för korttidsarbete'!$F$13:$F$1012,$CN270))</f>
        <v>x</v>
      </c>
      <c r="CR270" s="130" t="b">
        <f t="shared" si="270"/>
        <v>0</v>
      </c>
      <c r="CS270" s="165">
        <f t="shared" si="289"/>
        <v>0</v>
      </c>
      <c r="CT270" s="165">
        <f t="shared" si="290"/>
        <v>0</v>
      </c>
      <c r="CU270" s="130" t="b">
        <f t="shared" si="271"/>
        <v>0</v>
      </c>
      <c r="CV270" s="131">
        <f t="shared" si="272"/>
        <v>0</v>
      </c>
      <c r="CW270" s="165">
        <f t="shared" si="273"/>
        <v>0</v>
      </c>
      <c r="CX270" s="186" t="b">
        <f>IFERROR(INDEX('Avtal för korttidsarbete'!R:R,MATCH(D270,'Avtal för korttidsarbete'!$G:$G,0)),TRUE)</f>
        <v>1</v>
      </c>
      <c r="CY270" s="165" t="str">
        <f>IF(CX270,"-",INDEX('Avtal för korttidsarbete'!$D:$D,MATCH(D270,'Avtal för korttidsarbete'!$G:$G,0)))</f>
        <v>-</v>
      </c>
      <c r="CZ270" s="131" t="b">
        <f>IFERROR(G270&gt;INDEX(Uppsägningar!E:E,MATCH(C270,Uppsägningar!C:C,0)),FALSE)</f>
        <v>0</v>
      </c>
    </row>
    <row r="271" spans="1:104" s="30" customFormat="1" x14ac:dyDescent="0.25">
      <c r="A271" s="19">
        <v>256</v>
      </c>
      <c r="B271" s="20"/>
      <c r="C271" s="189"/>
      <c r="D271" s="69"/>
      <c r="E271" s="171">
        <f>IFERROR(INDEX(Admin!$C$7:$C$10,MATCH(CY271,TblNivåValTExt,0)),0)</f>
        <v>0</v>
      </c>
      <c r="F271" s="1"/>
      <c r="G271" s="1"/>
      <c r="H271" s="90"/>
      <c r="I271" s="91"/>
      <c r="J271" s="91"/>
      <c r="K271" s="91"/>
      <c r="L271" s="91"/>
      <c r="M271" s="91"/>
      <c r="N271" s="91"/>
      <c r="O271" s="91"/>
      <c r="P271" s="91"/>
      <c r="Q271" s="91"/>
      <c r="R271" s="91"/>
      <c r="S271" s="91"/>
      <c r="T271" s="91"/>
      <c r="U271" s="91"/>
      <c r="V271" s="91"/>
      <c r="W271" s="225">
        <f t="shared" si="228"/>
        <v>0</v>
      </c>
      <c r="X271" s="134" t="str">
        <f t="shared" si="274"/>
        <v/>
      </c>
      <c r="Y271" s="92" t="b">
        <f t="shared" si="229"/>
        <v>0</v>
      </c>
      <c r="Z271" s="92" t="str">
        <f t="shared" si="275"/>
        <v/>
      </c>
      <c r="AA271" s="92" t="b">
        <f t="shared" si="276"/>
        <v>0</v>
      </c>
      <c r="AB271" s="92" t="str">
        <f t="shared" si="277"/>
        <v/>
      </c>
      <c r="AC271" s="13" t="b">
        <f t="shared" si="230"/>
        <v>0</v>
      </c>
      <c r="AD271" s="92" t="str">
        <f t="shared" si="278"/>
        <v/>
      </c>
      <c r="AE271" s="13" t="b">
        <f t="shared" si="279"/>
        <v>0</v>
      </c>
      <c r="AF271" s="92" t="str">
        <f t="shared" si="280"/>
        <v/>
      </c>
      <c r="AG271" s="13" t="b">
        <f t="shared" si="231"/>
        <v>0</v>
      </c>
      <c r="AH271" s="92" t="str">
        <f t="shared" si="281"/>
        <v/>
      </c>
      <c r="AI271" s="35" t="b">
        <f t="shared" si="232"/>
        <v>0</v>
      </c>
      <c r="AJ271" s="92" t="str">
        <f t="shared" si="282"/>
        <v/>
      </c>
      <c r="AK271" s="35" t="b">
        <f t="shared" si="233"/>
        <v>0</v>
      </c>
      <c r="AL271" s="92" t="str">
        <f t="shared" si="234"/>
        <v/>
      </c>
      <c r="AM271" s="35" t="b">
        <f t="shared" si="235"/>
        <v>0</v>
      </c>
      <c r="AN271" s="92" t="str">
        <f t="shared" si="236"/>
        <v/>
      </c>
      <c r="AO271" s="13" t="b">
        <f t="shared" si="237"/>
        <v>0</v>
      </c>
      <c r="AP271" s="92" t="str">
        <f t="shared" si="238"/>
        <v/>
      </c>
      <c r="AQ271" s="14">
        <f t="shared" si="239"/>
        <v>0</v>
      </c>
      <c r="AR271" s="14">
        <f t="shared" si="240"/>
        <v>0</v>
      </c>
      <c r="AS271" s="16">
        <f t="shared" si="298"/>
        <v>0</v>
      </c>
      <c r="AT271" s="16">
        <f t="shared" si="298"/>
        <v>0</v>
      </c>
      <c r="AU271" s="16">
        <f t="shared" si="298"/>
        <v>0</v>
      </c>
      <c r="AV271" s="16">
        <f t="shared" si="298"/>
        <v>0</v>
      </c>
      <c r="AW271" s="16">
        <f t="shared" si="298"/>
        <v>0</v>
      </c>
      <c r="AX271" s="16">
        <f t="shared" si="298"/>
        <v>0</v>
      </c>
      <c r="AY271" s="16">
        <f t="shared" si="298"/>
        <v>0</v>
      </c>
      <c r="AZ271" s="16"/>
      <c r="BA271" s="16"/>
      <c r="BB271" s="93">
        <f t="shared" si="283"/>
        <v>0</v>
      </c>
      <c r="BC271" s="93">
        <f t="shared" si="284"/>
        <v>0</v>
      </c>
      <c r="BD271" s="93">
        <f t="shared" si="285"/>
        <v>0</v>
      </c>
      <c r="BE271" s="158">
        <f t="shared" si="286"/>
        <v>0</v>
      </c>
      <c r="BF271" s="159">
        <f t="shared" si="287"/>
        <v>0</v>
      </c>
      <c r="BG271" s="159">
        <f t="shared" si="241"/>
        <v>0</v>
      </c>
      <c r="BH271" s="159">
        <f t="shared" si="242"/>
        <v>0</v>
      </c>
      <c r="BI271" s="159">
        <f t="shared" si="243"/>
        <v>0</v>
      </c>
      <c r="BJ271" s="159">
        <f t="shared" si="244"/>
        <v>0</v>
      </c>
      <c r="BK271" s="159">
        <f t="shared" si="245"/>
        <v>0</v>
      </c>
      <c r="BL271" s="159">
        <f t="shared" si="246"/>
        <v>0</v>
      </c>
      <c r="BM271" s="159">
        <f t="shared" ref="BM271:BN276" si="300">AZ271/BM$11*$AV271</f>
        <v>0</v>
      </c>
      <c r="BN271" s="159">
        <f t="shared" si="300"/>
        <v>0</v>
      </c>
      <c r="BO271" s="205" t="b">
        <f t="shared" si="247"/>
        <v>0</v>
      </c>
      <c r="BP271" s="214">
        <f t="shared" si="248"/>
        <v>0</v>
      </c>
      <c r="BQ271" s="160">
        <f t="shared" si="249"/>
        <v>0</v>
      </c>
      <c r="BR271" s="160">
        <f t="shared" si="250"/>
        <v>0</v>
      </c>
      <c r="BS271" s="160">
        <f t="shared" si="251"/>
        <v>0</v>
      </c>
      <c r="BT271" s="160">
        <f t="shared" si="252"/>
        <v>0</v>
      </c>
      <c r="BU271" s="160">
        <f t="shared" si="253"/>
        <v>0</v>
      </c>
      <c r="BV271" s="215">
        <f t="shared" si="254"/>
        <v>0</v>
      </c>
      <c r="BW271" s="217">
        <f t="shared" si="255"/>
        <v>0</v>
      </c>
      <c r="BX271" s="206">
        <f t="shared" si="256"/>
        <v>0</v>
      </c>
      <c r="BY271" s="206">
        <f t="shared" si="257"/>
        <v>0</v>
      </c>
      <c r="BZ271" s="206">
        <f t="shared" si="258"/>
        <v>0</v>
      </c>
      <c r="CA271" s="206">
        <f t="shared" si="259"/>
        <v>0</v>
      </c>
      <c r="CB271" s="206">
        <f t="shared" si="260"/>
        <v>0</v>
      </c>
      <c r="CC271" s="218">
        <f t="shared" si="261"/>
        <v>0</v>
      </c>
      <c r="CD271" s="216" t="e">
        <f t="shared" si="262"/>
        <v>#VALUE!</v>
      </c>
      <c r="CE271" s="94" t="e">
        <f t="shared" si="263"/>
        <v>#VALUE!</v>
      </c>
      <c r="CF271" s="94" t="e">
        <f t="shared" si="264"/>
        <v>#VALUE!</v>
      </c>
      <c r="CG271" s="95" t="e">
        <f t="shared" si="265"/>
        <v>#VALUE!</v>
      </c>
      <c r="CH271" s="95" t="e">
        <f t="shared" si="288"/>
        <v>#VALUE!</v>
      </c>
      <c r="CI271" s="95" t="b">
        <f t="shared" si="291"/>
        <v>0</v>
      </c>
      <c r="CJ271" s="76" t="str">
        <f t="shared" si="266"/>
        <v/>
      </c>
      <c r="CK271" s="94" t="e" cm="1">
        <f t="array" aca="1" ref="CK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CL271" s="94" t="str">
        <f t="shared" si="267"/>
        <v/>
      </c>
      <c r="CM271" s="96" t="b">
        <f t="shared" si="268"/>
        <v>0</v>
      </c>
      <c r="CN271" s="130" t="b">
        <f>IFERROR(MATCH(D271,'Avtal för korttidsarbete'!$G$13:$G$1012,0),TRUE)</f>
        <v>1</v>
      </c>
      <c r="CO271" s="130" t="b">
        <f t="shared" si="269"/>
        <v>0</v>
      </c>
      <c r="CP271" s="131" t="str" cm="1">
        <f t="array" ref="CP271">IF(CN271=TRUE,"x",INDEX('Avtal för korttidsarbete'!$E$13:$E$1012,$CN271))</f>
        <v>x</v>
      </c>
      <c r="CQ271" s="131" t="str" cm="1">
        <f t="array" ref="CQ271">IF(CN271=TRUE,"x",INDEX('Avtal för korttidsarbete'!$F$13:$F$1012,$CN271))</f>
        <v>x</v>
      </c>
      <c r="CR271" s="130" t="b">
        <f t="shared" si="270"/>
        <v>0</v>
      </c>
      <c r="CS271" s="165">
        <f t="shared" si="289"/>
        <v>0</v>
      </c>
      <c r="CT271" s="165">
        <f t="shared" si="290"/>
        <v>0</v>
      </c>
      <c r="CU271" s="130" t="b">
        <f t="shared" si="271"/>
        <v>0</v>
      </c>
      <c r="CV271" s="131">
        <f t="shared" si="272"/>
        <v>0</v>
      </c>
      <c r="CW271" s="165">
        <f t="shared" si="273"/>
        <v>0</v>
      </c>
      <c r="CX271" s="186" t="b">
        <f>IFERROR(INDEX('Avtal för korttidsarbete'!R:R,MATCH(D271,'Avtal för korttidsarbete'!$G:$G,0)),TRUE)</f>
        <v>1</v>
      </c>
      <c r="CY271" s="165" t="str">
        <f>IF(CX271,"-",INDEX('Avtal för korttidsarbete'!$D:$D,MATCH(D271,'Avtal för korttidsarbete'!$G:$G,0)))</f>
        <v>-</v>
      </c>
      <c r="CZ271" s="131" t="b">
        <f>IFERROR(G271&gt;INDEX(Uppsägningar!E:E,MATCH(C271,Uppsägningar!C:C,0)),FALSE)</f>
        <v>0</v>
      </c>
    </row>
    <row r="272" spans="1:104" s="30" customFormat="1" x14ac:dyDescent="0.25">
      <c r="A272" s="19">
        <v>257</v>
      </c>
      <c r="B272" s="20"/>
      <c r="C272" s="189"/>
      <c r="D272" s="69"/>
      <c r="E272" s="171">
        <f>IFERROR(INDEX(Admin!$C$7:$C$10,MATCH(CY272,TblNivåValTExt,0)),0)</f>
        <v>0</v>
      </c>
      <c r="F272" s="1"/>
      <c r="G272" s="1"/>
      <c r="H272" s="90"/>
      <c r="I272" s="91"/>
      <c r="J272" s="91"/>
      <c r="K272" s="91"/>
      <c r="L272" s="91"/>
      <c r="M272" s="91"/>
      <c r="N272" s="91"/>
      <c r="O272" s="91"/>
      <c r="P272" s="91"/>
      <c r="Q272" s="91"/>
      <c r="R272" s="91"/>
      <c r="S272" s="91"/>
      <c r="T272" s="91"/>
      <c r="U272" s="91"/>
      <c r="V272" s="91"/>
      <c r="W272" s="225">
        <f t="shared" ref="W272:W335" si="301">IF(BO272,"-",ROUNDUP(SUM(BW272:CC272),0))</f>
        <v>0</v>
      </c>
      <c r="X272" s="134" t="str">
        <f t="shared" si="274"/>
        <v/>
      </c>
      <c r="Y272" s="92" t="b">
        <f t="shared" ref="Y272:Y335" si="302">IF(G272=0,FALSE,G272&lt;F272)</f>
        <v>0</v>
      </c>
      <c r="Z272" s="92" t="str">
        <f t="shared" si="275"/>
        <v/>
      </c>
      <c r="AA272" s="92" t="b">
        <f t="shared" si="276"/>
        <v>0</v>
      </c>
      <c r="AB272" s="92" t="str">
        <f t="shared" si="277"/>
        <v/>
      </c>
      <c r="AC272" s="13" t="b">
        <f t="shared" ref="AC272:AC335" si="303">IF(F272=0,FALSE,CR272)</f>
        <v>0</v>
      </c>
      <c r="AD272" s="92" t="str">
        <f t="shared" si="278"/>
        <v/>
      </c>
      <c r="AE272" s="13" t="b">
        <f t="shared" si="279"/>
        <v>0</v>
      </c>
      <c r="AF272" s="92" t="str">
        <f t="shared" si="280"/>
        <v/>
      </c>
      <c r="AG272" s="13" t="b">
        <f t="shared" ref="AG272:AG335" si="304">CZ272</f>
        <v>0</v>
      </c>
      <c r="AH272" s="92" t="str">
        <f t="shared" si="281"/>
        <v/>
      </c>
      <c r="AI272" s="35" t="b">
        <f t="shared" ref="AI272:AI335" si="305">IF(OR(OR(P272&lt;0,Q272&lt;0,R272&lt;0,S272&lt;0,T272&lt;0,U272&lt;0,V272&lt;0),OR(P272&gt;AS272,Q272&gt;AT272,R272&gt;AU272,S272&gt;AV272,T272&gt;AW272,U272&gt;AX272,V272&gt;AY272)),TRUE,FALSE)</f>
        <v>0</v>
      </c>
      <c r="AJ272" s="92" t="str">
        <f t="shared" si="282"/>
        <v/>
      </c>
      <c r="AK272" s="35" t="b">
        <f t="shared" ref="AK272:AK335" si="306">CM272</f>
        <v>0</v>
      </c>
      <c r="AL272" s="92" t="str">
        <f t="shared" ref="AL272:AL335" si="307">IF(AK272,AL$13,"")</f>
        <v/>
      </c>
      <c r="AM272" s="35" t="b">
        <f t="shared" ref="AM272:AM335" si="308">IF(D272="",IF(AND(B272&lt;&gt;"",C272&lt;&gt;"",F272&lt;&gt;"",G272&lt;&gt;"",H272&lt;&gt;""),CO272,FALSE),CO272)</f>
        <v>0</v>
      </c>
      <c r="AN272" s="92" t="str">
        <f t="shared" ref="AN272:AN335" si="309">IF(AM272,AN$13,"")</f>
        <v/>
      </c>
      <c r="AO272" s="13" t="b">
        <f t="shared" ref="AO272:AO335" si="310">AND(AnsokDatum="",COUNTA(B272:D272,F272:H272)&gt;0)</f>
        <v>0</v>
      </c>
      <c r="AP272" s="92" t="str">
        <f t="shared" ref="AP272:AP335" si="311">IF(AO272,AP$13,"")</f>
        <v/>
      </c>
      <c r="AQ272" s="14">
        <f t="shared" ref="AQ272:AQ335" si="312">IF(F272=0,0,MAX(F272,CS272))</f>
        <v>0</v>
      </c>
      <c r="AR272" s="14">
        <f t="shared" ref="AR272:AR335" si="313">IF(G272=0,0,MIN(G272,CW272))</f>
        <v>0</v>
      </c>
      <c r="AS272" s="16">
        <f t="shared" si="298"/>
        <v>0</v>
      </c>
      <c r="AT272" s="16">
        <f t="shared" si="298"/>
        <v>0</v>
      </c>
      <c r="AU272" s="16">
        <f t="shared" si="298"/>
        <v>0</v>
      </c>
      <c r="AV272" s="16">
        <f t="shared" si="298"/>
        <v>0</v>
      </c>
      <c r="AW272" s="16">
        <f t="shared" si="298"/>
        <v>0</v>
      </c>
      <c r="AX272" s="16">
        <f t="shared" si="298"/>
        <v>0</v>
      </c>
      <c r="AY272" s="16">
        <f t="shared" si="298"/>
        <v>0</v>
      </c>
      <c r="AZ272" s="16"/>
      <c r="BA272" s="16"/>
      <c r="BB272" s="93">
        <f t="shared" si="283"/>
        <v>0</v>
      </c>
      <c r="BC272" s="93">
        <f t="shared" si="284"/>
        <v>0</v>
      </c>
      <c r="BD272" s="93">
        <f t="shared" si="285"/>
        <v>0</v>
      </c>
      <c r="BE272" s="158">
        <f t="shared" si="286"/>
        <v>0</v>
      </c>
      <c r="BF272" s="159">
        <f t="shared" si="287"/>
        <v>0</v>
      </c>
      <c r="BG272" s="159">
        <f t="shared" ref="BG272:BG335" si="314">AT272/BG$11*$BE272</f>
        <v>0</v>
      </c>
      <c r="BH272" s="159">
        <f t="shared" ref="BH272:BH335" si="315">AU272/BH$11*$BE272</f>
        <v>0</v>
      </c>
      <c r="BI272" s="159">
        <f t="shared" ref="BI272:BI335" si="316">AV272/BI$11*$BE272</f>
        <v>0</v>
      </c>
      <c r="BJ272" s="159">
        <f t="shared" ref="BJ272:BJ335" si="317">AW272/BJ$11*$BE272</f>
        <v>0</v>
      </c>
      <c r="BK272" s="159">
        <f t="shared" ref="BK272:BK335" si="318">AX272/BK$11*$BE272</f>
        <v>0</v>
      </c>
      <c r="BL272" s="159">
        <f t="shared" ref="BL272:BL335" si="319">AY272/BL$11*$BE272</f>
        <v>0</v>
      </c>
      <c r="BM272" s="159">
        <f t="shared" si="300"/>
        <v>0</v>
      </c>
      <c r="BN272" s="159">
        <f t="shared" si="300"/>
        <v>0</v>
      </c>
      <c r="BO272" s="205" t="b">
        <f t="shared" ref="BO272:BO335" si="320">OR(H272&lt;0,Y272,AA272,AC272,AG272,AI272,AK272,AM272,AO272)</f>
        <v>0</v>
      </c>
      <c r="BP272" s="214">
        <f t="shared" ref="BP272:BP335" si="321">IF(AS272&gt;0,MAX(AS272-I272-P272,0)/AS272,0)</f>
        <v>0</v>
      </c>
      <c r="BQ272" s="160">
        <f t="shared" ref="BQ272:BQ335" si="322">IF(AT272&gt;0,MAX(AT272-J272-Q272,0)/AT272,0)</f>
        <v>0</v>
      </c>
      <c r="BR272" s="160">
        <f t="shared" ref="BR272:BR335" si="323">IF(AU272&gt;0,MAX(AU272-K272-R272,0)/AU272,0)</f>
        <v>0</v>
      </c>
      <c r="BS272" s="160">
        <f t="shared" ref="BS272:BS335" si="324">IF(AV272&gt;0,MAX(AV272-L272-S272,0)/AV272,0)</f>
        <v>0</v>
      </c>
      <c r="BT272" s="160">
        <f t="shared" ref="BT272:BT335" si="325">IF(AW272&gt;0,MAX(AW272-M272-T272,0)/AW272,0)</f>
        <v>0</v>
      </c>
      <c r="BU272" s="160">
        <f t="shared" ref="BU272:BU335" si="326">IF(AX272&gt;0,MAX(AX272-N272-U272,0)/AX272,0)</f>
        <v>0</v>
      </c>
      <c r="BV272" s="215">
        <f t="shared" ref="BV272:BV335" si="327">IF(AY272&gt;0,MAX(AY272-O272-V272,0)/AY272,0)</f>
        <v>0</v>
      </c>
      <c r="BW272" s="217">
        <f t="shared" ref="BW272:BW335" si="328">BF272*BP272*BP$12*$E272%</f>
        <v>0</v>
      </c>
      <c r="BX272" s="206">
        <f t="shared" ref="BX272:BX335" si="329">BG272*BQ272*BQ$12*$E272%</f>
        <v>0</v>
      </c>
      <c r="BY272" s="206">
        <f t="shared" ref="BY272:BY335" si="330">BH272*BR272*BR$12*$E272%</f>
        <v>0</v>
      </c>
      <c r="BZ272" s="206">
        <f t="shared" ref="BZ272:BZ335" si="331">BI272*BS272*BS$12*$E272%</f>
        <v>0</v>
      </c>
      <c r="CA272" s="206">
        <f t="shared" ref="CA272:CA335" si="332">BJ272*BT272*BT$12*$E272%</f>
        <v>0</v>
      </c>
      <c r="CB272" s="206">
        <f t="shared" ref="CB272:CB335" si="333">BK272*BU272*BU$12*$E272%</f>
        <v>0</v>
      </c>
      <c r="CC272" s="218">
        <f t="shared" ref="CC272:CC335" si="334">BL272*BV272*BV$12*$E272%</f>
        <v>0</v>
      </c>
      <c r="CD272" s="216" t="e">
        <f t="shared" ref="CD272:CD335" si="335">VALUE(LEFT(C272,2))</f>
        <v>#VALUE!</v>
      </c>
      <c r="CE272" s="94" t="e">
        <f t="shared" ref="CE272:CE335" si="336">VALUE(MID(C272,3,2))</f>
        <v>#VALUE!</v>
      </c>
      <c r="CF272" s="94" t="e">
        <f t="shared" ref="CF272:CF335" si="337">TEXT(IF(VALUE(MID(C272,5,2))&gt;31,MID(C272,5,2)-60,VALUE(MID(C272,5,2))),"00")</f>
        <v>#VALUE!</v>
      </c>
      <c r="CG272" s="95" t="e">
        <f t="shared" ref="CG272:CG335" si="338">DATEVALUE(IF(VALUE(LEFT(C272,2))&lt;20,20,19)&amp;TEXT(CD272,"00")&amp;"/"&amp;CE272&amp;"/"&amp;CF272)</f>
        <v>#VALUE!</v>
      </c>
      <c r="CH272" s="95" t="e">
        <f t="shared" si="288"/>
        <v>#VALUE!</v>
      </c>
      <c r="CI272" s="95" t="b">
        <f t="shared" si="291"/>
        <v>0</v>
      </c>
      <c r="CJ272" s="76" t="str">
        <f t="shared" ref="CJ272:CJ335" si="339">RIGHT(C272,1)</f>
        <v/>
      </c>
      <c r="CK272" s="94" t="e" cm="1">
        <f t="array" aca="1" ref="CK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CL272" s="94" t="str">
        <f t="shared" ref="CL272:CL335" si="340">IF(C272="","",CK272=CJ272)</f>
        <v/>
      </c>
      <c r="CM272" s="96" t="b">
        <f t="shared" ref="CM272:CM335" si="341">IFERROR(NOT(IF(OR(C272&lt;&gt;"",H272&lt;&gt;""),AND(CI272,CL272),TRUE)),TRUE)</f>
        <v>0</v>
      </c>
      <c r="CN272" s="130" t="b">
        <f>IFERROR(MATCH(D272,'Avtal för korttidsarbete'!$G$13:$G$1012,0),TRUE)</f>
        <v>1</v>
      </c>
      <c r="CO272" s="130" t="b">
        <f t="shared" ref="CO272:CO335" si="342">IF(AND(B272&lt;&gt;"",CN272=TRUE),TRUE,FALSE)</f>
        <v>0</v>
      </c>
      <c r="CP272" s="131" t="str" cm="1">
        <f t="array" ref="CP272">IF(CN272=TRUE,"x",INDEX('Avtal för korttidsarbete'!$E$13:$E$1012,$CN272))</f>
        <v>x</v>
      </c>
      <c r="CQ272" s="131" t="str" cm="1">
        <f t="array" ref="CQ272">IF(CN272=TRUE,"x",INDEX('Avtal för korttidsarbete'!$F$13:$F$1012,$CN272))</f>
        <v>x</v>
      </c>
      <c r="CR272" s="130" t="b">
        <f t="shared" ref="CR272:CR335" si="343">IF(CN272=TRUE,FALSE,IF(OR(F272&lt;CP272,G272&gt;CQ272),TRUE,FALSE))</f>
        <v>0</v>
      </c>
      <c r="CS272" s="165">
        <f t="shared" si="289"/>
        <v>0</v>
      </c>
      <c r="CT272" s="165">
        <f t="shared" si="290"/>
        <v>0</v>
      </c>
      <c r="CU272" s="130" t="b">
        <f t="shared" ref="CU272:CU335" si="344">IFERROR(IF(OR(F272="",G272="",CN272=TRUE),FALSE,IF(OR(F272&lt;$CS$12,G272&gt;$CT$12),TRUE,FALSE)),TRUE)</f>
        <v>0</v>
      </c>
      <c r="CV272" s="131">
        <f t="shared" ref="CV272:CV335" si="345">MAX(CP272,$CS$12,F272)</f>
        <v>0</v>
      </c>
      <c r="CW272" s="165">
        <f t="shared" ref="CW272:CW335" si="346">MIN(CQ272,$CT$12)</f>
        <v>0</v>
      </c>
      <c r="CX272" s="186" t="b">
        <f>IFERROR(INDEX('Avtal för korttidsarbete'!R:R,MATCH(D272,'Avtal för korttidsarbete'!$G:$G,0)),TRUE)</f>
        <v>1</v>
      </c>
      <c r="CY272" s="165" t="str">
        <f>IF(CX272,"-",INDEX('Avtal för korttidsarbete'!$D:$D,MATCH(D272,'Avtal för korttidsarbete'!$G:$G,0)))</f>
        <v>-</v>
      </c>
      <c r="CZ272" s="131" t="b">
        <f>IFERROR(G272&gt;INDEX(Uppsägningar!E:E,MATCH(C272,Uppsägningar!C:C,0)),FALSE)</f>
        <v>0</v>
      </c>
    </row>
    <row r="273" spans="1:104" s="30" customFormat="1" x14ac:dyDescent="0.25">
      <c r="A273" s="19">
        <v>258</v>
      </c>
      <c r="B273" s="20"/>
      <c r="C273" s="189"/>
      <c r="D273" s="69"/>
      <c r="E273" s="171">
        <f>IFERROR(INDEX(Admin!$C$7:$C$10,MATCH(CY273,TblNivåValTExt,0)),0)</f>
        <v>0</v>
      </c>
      <c r="F273" s="1"/>
      <c r="G273" s="1"/>
      <c r="H273" s="90"/>
      <c r="I273" s="91"/>
      <c r="J273" s="91"/>
      <c r="K273" s="91"/>
      <c r="L273" s="91"/>
      <c r="M273" s="91"/>
      <c r="N273" s="91"/>
      <c r="O273" s="91"/>
      <c r="P273" s="91"/>
      <c r="Q273" s="91"/>
      <c r="R273" s="91"/>
      <c r="S273" s="91"/>
      <c r="T273" s="91"/>
      <c r="U273" s="91"/>
      <c r="V273" s="91"/>
      <c r="W273" s="225">
        <f t="shared" si="301"/>
        <v>0</v>
      </c>
      <c r="X273" s="134" t="str">
        <f t="shared" ref="X273:X336" si="347">IF(AP273="",IF(Z273="","",Z273&amp;". ")&amp;IF(AB273="","",AB273&amp;". ")&amp;IF(AD273="","",AD273&amp;". ")&amp;IF(AH273="","",AH273&amp;". ")&amp;IF(AJ273="","",AJ273&amp;". ")&amp;IF(AL273="","",AL273&amp;". ")&amp;IF(AN273="","",AN273&amp;". ")&amp;IF(AF273="","",AF273&amp;". "),AP273&amp;". ")</f>
        <v/>
      </c>
      <c r="Y273" s="92" t="b">
        <f t="shared" si="302"/>
        <v>0</v>
      </c>
      <c r="Z273" s="92" t="str">
        <f t="shared" ref="Z273:Z336" si="348">IF(Y273,Z$13,"")</f>
        <v/>
      </c>
      <c r="AA273" s="92" t="b">
        <f t="shared" ref="AA273:AA336" si="349">CU273</f>
        <v>0</v>
      </c>
      <c r="AB273" s="92" t="str">
        <f t="shared" ref="AB273:AB336" si="350">IF(AA273,AB$13,"")</f>
        <v/>
      </c>
      <c r="AC273" s="13" t="b">
        <f t="shared" si="303"/>
        <v>0</v>
      </c>
      <c r="AD273" s="92" t="str">
        <f t="shared" ref="AD273:AD336" si="351">IF(AC273,AD$13,"")</f>
        <v/>
      </c>
      <c r="AE273" s="13" t="b">
        <f t="shared" ref="AE273:AE336" si="352">AND(COUNTA(B273:D273,F273:V273)&gt;0,OR(B273="",C273="",D273="",F273="",G273="",H273=""))</f>
        <v>0</v>
      </c>
      <c r="AF273" s="92" t="str">
        <f t="shared" ref="AF273:AF336" si="353">IF(AE273,AF$13,"")</f>
        <v/>
      </c>
      <c r="AG273" s="13" t="b">
        <f t="shared" si="304"/>
        <v>0</v>
      </c>
      <c r="AH273" s="92" t="str">
        <f t="shared" ref="AH273:AH336" si="354">IF(AG273,AH$13,"")</f>
        <v/>
      </c>
      <c r="AI273" s="35" t="b">
        <f t="shared" si="305"/>
        <v>0</v>
      </c>
      <c r="AJ273" s="92" t="str">
        <f t="shared" ref="AJ273:AJ336" si="355">IF(AI273,AJ$13,"")</f>
        <v/>
      </c>
      <c r="AK273" s="35" t="b">
        <f t="shared" si="306"/>
        <v>0</v>
      </c>
      <c r="AL273" s="92" t="str">
        <f t="shared" si="307"/>
        <v/>
      </c>
      <c r="AM273" s="35" t="b">
        <f t="shared" si="308"/>
        <v>0</v>
      </c>
      <c r="AN273" s="92" t="str">
        <f t="shared" si="309"/>
        <v/>
      </c>
      <c r="AO273" s="13" t="b">
        <f t="shared" si="310"/>
        <v>0</v>
      </c>
      <c r="AP273" s="92" t="str">
        <f t="shared" si="311"/>
        <v/>
      </c>
      <c r="AQ273" s="14">
        <f t="shared" si="312"/>
        <v>0</v>
      </c>
      <c r="AR273" s="14">
        <f t="shared" si="313"/>
        <v>0</v>
      </c>
      <c r="AS273" s="16">
        <f t="shared" si="298"/>
        <v>0</v>
      </c>
      <c r="AT273" s="16">
        <f t="shared" si="298"/>
        <v>0</v>
      </c>
      <c r="AU273" s="16">
        <f t="shared" si="298"/>
        <v>0</v>
      </c>
      <c r="AV273" s="16">
        <f t="shared" si="298"/>
        <v>0</v>
      </c>
      <c r="AW273" s="16">
        <f t="shared" si="298"/>
        <v>0</v>
      </c>
      <c r="AX273" s="16">
        <f t="shared" si="298"/>
        <v>0</v>
      </c>
      <c r="AY273" s="16">
        <f t="shared" si="298"/>
        <v>0</v>
      </c>
      <c r="AZ273" s="16"/>
      <c r="BA273" s="16"/>
      <c r="BB273" s="93">
        <f t="shared" ref="BB273:BB336" si="356">IF(AS273&gt;0,AS273,0)</f>
        <v>0</v>
      </c>
      <c r="BC273" s="93">
        <f t="shared" ref="BC273:BC336" si="357">IF(SUM(AT273:AW273)&gt;0,SUM(AT273:AW273),0)</f>
        <v>0</v>
      </c>
      <c r="BD273" s="93">
        <f t="shared" ref="BD273:BD336" si="358">IF(SUM(AX273:AY273)&gt;0,SUM(AX273:AY273),0)</f>
        <v>0</v>
      </c>
      <c r="BE273" s="158">
        <f t="shared" ref="BE273:BE336" si="359">IF(OR(C273=0,H273=0,ISTEXT(H273)),0,MIN(H273,$BE$11))</f>
        <v>0</v>
      </c>
      <c r="BF273" s="159">
        <f t="shared" ref="BF273:BF336" si="360">AS273/BF$11*$BE273</f>
        <v>0</v>
      </c>
      <c r="BG273" s="159">
        <f t="shared" si="314"/>
        <v>0</v>
      </c>
      <c r="BH273" s="159">
        <f t="shared" si="315"/>
        <v>0</v>
      </c>
      <c r="BI273" s="159">
        <f t="shared" si="316"/>
        <v>0</v>
      </c>
      <c r="BJ273" s="159">
        <f t="shared" si="317"/>
        <v>0</v>
      </c>
      <c r="BK273" s="159">
        <f t="shared" si="318"/>
        <v>0</v>
      </c>
      <c r="BL273" s="159">
        <f t="shared" si="319"/>
        <v>0</v>
      </c>
      <c r="BM273" s="159">
        <f t="shared" si="300"/>
        <v>0</v>
      </c>
      <c r="BN273" s="159">
        <f t="shared" si="300"/>
        <v>0</v>
      </c>
      <c r="BO273" s="205" t="b">
        <f t="shared" si="320"/>
        <v>0</v>
      </c>
      <c r="BP273" s="214">
        <f t="shared" si="321"/>
        <v>0</v>
      </c>
      <c r="BQ273" s="160">
        <f t="shared" si="322"/>
        <v>0</v>
      </c>
      <c r="BR273" s="160">
        <f t="shared" si="323"/>
        <v>0</v>
      </c>
      <c r="BS273" s="160">
        <f t="shared" si="324"/>
        <v>0</v>
      </c>
      <c r="BT273" s="160">
        <f t="shared" si="325"/>
        <v>0</v>
      </c>
      <c r="BU273" s="160">
        <f t="shared" si="326"/>
        <v>0</v>
      </c>
      <c r="BV273" s="215">
        <f t="shared" si="327"/>
        <v>0</v>
      </c>
      <c r="BW273" s="217">
        <f t="shared" si="328"/>
        <v>0</v>
      </c>
      <c r="BX273" s="206">
        <f t="shared" si="329"/>
        <v>0</v>
      </c>
      <c r="BY273" s="206">
        <f t="shared" si="330"/>
        <v>0</v>
      </c>
      <c r="BZ273" s="206">
        <f t="shared" si="331"/>
        <v>0</v>
      </c>
      <c r="CA273" s="206">
        <f t="shared" si="332"/>
        <v>0</v>
      </c>
      <c r="CB273" s="206">
        <f t="shared" si="333"/>
        <v>0</v>
      </c>
      <c r="CC273" s="218">
        <f t="shared" si="334"/>
        <v>0</v>
      </c>
      <c r="CD273" s="216" t="e">
        <f t="shared" si="335"/>
        <v>#VALUE!</v>
      </c>
      <c r="CE273" s="94" t="e">
        <f t="shared" si="336"/>
        <v>#VALUE!</v>
      </c>
      <c r="CF273" s="94" t="e">
        <f t="shared" si="337"/>
        <v>#VALUE!</v>
      </c>
      <c r="CG273" s="95" t="e">
        <f t="shared" si="338"/>
        <v>#VALUE!</v>
      </c>
      <c r="CH273" s="95" t="e">
        <f t="shared" ref="CH273:CH336" si="361">DATE(CD273,CE273,CF273)</f>
        <v>#VALUE!</v>
      </c>
      <c r="CI273" s="95" t="b">
        <f t="shared" si="291"/>
        <v>0</v>
      </c>
      <c r="CJ273" s="76" t="str">
        <f t="shared" si="339"/>
        <v/>
      </c>
      <c r="CK273" s="94" t="e" cm="1">
        <f t="array" aca="1" ref="CK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CL273" s="94" t="str">
        <f t="shared" si="340"/>
        <v/>
      </c>
      <c r="CM273" s="96" t="b">
        <f t="shared" si="341"/>
        <v>0</v>
      </c>
      <c r="CN273" s="130" t="b">
        <f>IFERROR(MATCH(D273,'Avtal för korttidsarbete'!$G$13:$G$1012,0),TRUE)</f>
        <v>1</v>
      </c>
      <c r="CO273" s="130" t="b">
        <f t="shared" si="342"/>
        <v>0</v>
      </c>
      <c r="CP273" s="131" t="str" cm="1">
        <f t="array" ref="CP273">IF(CN273=TRUE,"x",INDEX('Avtal för korttidsarbete'!$E$13:$E$1012,$CN273))</f>
        <v>x</v>
      </c>
      <c r="CQ273" s="131" t="str" cm="1">
        <f t="array" ref="CQ273">IF(CN273=TRUE,"x",INDEX('Avtal för korttidsarbete'!$F$13:$F$1012,$CN273))</f>
        <v>x</v>
      </c>
      <c r="CR273" s="130" t="b">
        <f t="shared" si="343"/>
        <v>0</v>
      </c>
      <c r="CS273" s="165">
        <f t="shared" ref="CS273:CS336" si="362">IFERROR(MAX(CP273,$CS$12),CP273)</f>
        <v>0</v>
      </c>
      <c r="CT273" s="165">
        <f t="shared" ref="CT273:CT336" si="363">IFERROR(MIN(CQ273,$CT$12),CQ273)</f>
        <v>0</v>
      </c>
      <c r="CU273" s="130" t="b">
        <f t="shared" si="344"/>
        <v>0</v>
      </c>
      <c r="CV273" s="131">
        <f t="shared" si="345"/>
        <v>0</v>
      </c>
      <c r="CW273" s="165">
        <f t="shared" si="346"/>
        <v>0</v>
      </c>
      <c r="CX273" s="186" t="b">
        <f>IFERROR(INDEX('Avtal för korttidsarbete'!R:R,MATCH(D273,'Avtal för korttidsarbete'!$G:$G,0)),TRUE)</f>
        <v>1</v>
      </c>
      <c r="CY273" s="165" t="str">
        <f>IF(CX273,"-",INDEX('Avtal för korttidsarbete'!$D:$D,MATCH(D273,'Avtal för korttidsarbete'!$G:$G,0)))</f>
        <v>-</v>
      </c>
      <c r="CZ273" s="131" t="b">
        <f>IFERROR(G273&gt;INDEX(Uppsägningar!E:E,MATCH(C273,Uppsägningar!C:C,0)),FALSE)</f>
        <v>0</v>
      </c>
    </row>
    <row r="274" spans="1:104" s="30" customFormat="1" x14ac:dyDescent="0.25">
      <c r="A274" s="19">
        <v>259</v>
      </c>
      <c r="B274" s="20"/>
      <c r="C274" s="189"/>
      <c r="D274" s="69"/>
      <c r="E274" s="171">
        <f>IFERROR(INDEX(Admin!$C$7:$C$10,MATCH(CY274,TblNivåValTExt,0)),0)</f>
        <v>0</v>
      </c>
      <c r="F274" s="1"/>
      <c r="G274" s="1"/>
      <c r="H274" s="90"/>
      <c r="I274" s="91"/>
      <c r="J274" s="91"/>
      <c r="K274" s="91"/>
      <c r="L274" s="91"/>
      <c r="M274" s="91"/>
      <c r="N274" s="91"/>
      <c r="O274" s="91"/>
      <c r="P274" s="91"/>
      <c r="Q274" s="91"/>
      <c r="R274" s="91"/>
      <c r="S274" s="91"/>
      <c r="T274" s="91"/>
      <c r="U274" s="91"/>
      <c r="V274" s="91"/>
      <c r="W274" s="225">
        <f t="shared" si="301"/>
        <v>0</v>
      </c>
      <c r="X274" s="134" t="str">
        <f t="shared" si="347"/>
        <v/>
      </c>
      <c r="Y274" s="92" t="b">
        <f t="shared" si="302"/>
        <v>0</v>
      </c>
      <c r="Z274" s="92" t="str">
        <f t="shared" si="348"/>
        <v/>
      </c>
      <c r="AA274" s="92" t="b">
        <f t="shared" si="349"/>
        <v>0</v>
      </c>
      <c r="AB274" s="92" t="str">
        <f t="shared" si="350"/>
        <v/>
      </c>
      <c r="AC274" s="13" t="b">
        <f t="shared" si="303"/>
        <v>0</v>
      </c>
      <c r="AD274" s="92" t="str">
        <f t="shared" si="351"/>
        <v/>
      </c>
      <c r="AE274" s="13" t="b">
        <f t="shared" si="352"/>
        <v>0</v>
      </c>
      <c r="AF274" s="92" t="str">
        <f t="shared" si="353"/>
        <v/>
      </c>
      <c r="AG274" s="13" t="b">
        <f t="shared" si="304"/>
        <v>0</v>
      </c>
      <c r="AH274" s="92" t="str">
        <f t="shared" si="354"/>
        <v/>
      </c>
      <c r="AI274" s="35" t="b">
        <f t="shared" si="305"/>
        <v>0</v>
      </c>
      <c r="AJ274" s="92" t="str">
        <f t="shared" si="355"/>
        <v/>
      </c>
      <c r="AK274" s="35" t="b">
        <f t="shared" si="306"/>
        <v>0</v>
      </c>
      <c r="AL274" s="92" t="str">
        <f t="shared" si="307"/>
        <v/>
      </c>
      <c r="AM274" s="35" t="b">
        <f t="shared" si="308"/>
        <v>0</v>
      </c>
      <c r="AN274" s="92" t="str">
        <f t="shared" si="309"/>
        <v/>
      </c>
      <c r="AO274" s="13" t="b">
        <f t="shared" si="310"/>
        <v>0</v>
      </c>
      <c r="AP274" s="92" t="str">
        <f t="shared" si="311"/>
        <v/>
      </c>
      <c r="AQ274" s="14">
        <f t="shared" si="312"/>
        <v>0</v>
      </c>
      <c r="AR274" s="14">
        <f t="shared" si="313"/>
        <v>0</v>
      </c>
      <c r="AS274" s="16">
        <f t="shared" si="298"/>
        <v>0</v>
      </c>
      <c r="AT274" s="16">
        <f t="shared" si="298"/>
        <v>0</v>
      </c>
      <c r="AU274" s="16">
        <f t="shared" si="298"/>
        <v>0</v>
      </c>
      <c r="AV274" s="16">
        <f t="shared" si="298"/>
        <v>0</v>
      </c>
      <c r="AW274" s="16">
        <f t="shared" si="298"/>
        <v>0</v>
      </c>
      <c r="AX274" s="16">
        <f t="shared" si="298"/>
        <v>0</v>
      </c>
      <c r="AY274" s="16">
        <f t="shared" si="298"/>
        <v>0</v>
      </c>
      <c r="AZ274" s="16"/>
      <c r="BA274" s="16"/>
      <c r="BB274" s="93">
        <f t="shared" si="356"/>
        <v>0</v>
      </c>
      <c r="BC274" s="93">
        <f t="shared" si="357"/>
        <v>0</v>
      </c>
      <c r="BD274" s="93">
        <f t="shared" si="358"/>
        <v>0</v>
      </c>
      <c r="BE274" s="158">
        <f t="shared" si="359"/>
        <v>0</v>
      </c>
      <c r="BF274" s="159">
        <f t="shared" si="360"/>
        <v>0</v>
      </c>
      <c r="BG274" s="159">
        <f t="shared" si="314"/>
        <v>0</v>
      </c>
      <c r="BH274" s="159">
        <f t="shared" si="315"/>
        <v>0</v>
      </c>
      <c r="BI274" s="159">
        <f t="shared" si="316"/>
        <v>0</v>
      </c>
      <c r="BJ274" s="159">
        <f t="shared" si="317"/>
        <v>0</v>
      </c>
      <c r="BK274" s="159">
        <f t="shared" si="318"/>
        <v>0</v>
      </c>
      <c r="BL274" s="159">
        <f t="shared" si="319"/>
        <v>0</v>
      </c>
      <c r="BM274" s="159">
        <f t="shared" si="300"/>
        <v>0</v>
      </c>
      <c r="BN274" s="159">
        <f t="shared" si="300"/>
        <v>0</v>
      </c>
      <c r="BO274" s="205" t="b">
        <f t="shared" si="320"/>
        <v>0</v>
      </c>
      <c r="BP274" s="214">
        <f t="shared" si="321"/>
        <v>0</v>
      </c>
      <c r="BQ274" s="160">
        <f t="shared" si="322"/>
        <v>0</v>
      </c>
      <c r="BR274" s="160">
        <f t="shared" si="323"/>
        <v>0</v>
      </c>
      <c r="BS274" s="160">
        <f t="shared" si="324"/>
        <v>0</v>
      </c>
      <c r="BT274" s="160">
        <f t="shared" si="325"/>
        <v>0</v>
      </c>
      <c r="BU274" s="160">
        <f t="shared" si="326"/>
        <v>0</v>
      </c>
      <c r="BV274" s="215">
        <f t="shared" si="327"/>
        <v>0</v>
      </c>
      <c r="BW274" s="217">
        <f t="shared" si="328"/>
        <v>0</v>
      </c>
      <c r="BX274" s="206">
        <f t="shared" si="329"/>
        <v>0</v>
      </c>
      <c r="BY274" s="206">
        <f t="shared" si="330"/>
        <v>0</v>
      </c>
      <c r="BZ274" s="206">
        <f t="shared" si="331"/>
        <v>0</v>
      </c>
      <c r="CA274" s="206">
        <f t="shared" si="332"/>
        <v>0</v>
      </c>
      <c r="CB274" s="206">
        <f t="shared" si="333"/>
        <v>0</v>
      </c>
      <c r="CC274" s="218">
        <f t="shared" si="334"/>
        <v>0</v>
      </c>
      <c r="CD274" s="216" t="e">
        <f t="shared" si="335"/>
        <v>#VALUE!</v>
      </c>
      <c r="CE274" s="94" t="e">
        <f t="shared" si="336"/>
        <v>#VALUE!</v>
      </c>
      <c r="CF274" s="94" t="e">
        <f t="shared" si="337"/>
        <v>#VALUE!</v>
      </c>
      <c r="CG274" s="95" t="e">
        <f t="shared" si="338"/>
        <v>#VALUE!</v>
      </c>
      <c r="CH274" s="95" t="e">
        <f t="shared" si="361"/>
        <v>#VALUE!</v>
      </c>
      <c r="CI274" s="95" t="b">
        <f t="shared" ref="CI274:CI337" si="364">NOT(ISERR(AND(CE274&lt;13,VALUE(CF274)&lt;31,CG274=CH274)))</f>
        <v>0</v>
      </c>
      <c r="CJ274" s="76" t="str">
        <f t="shared" si="339"/>
        <v/>
      </c>
      <c r="CK274" s="94" t="e" cm="1">
        <f t="array" aca="1" ref="CK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CL274" s="94" t="str">
        <f t="shared" si="340"/>
        <v/>
      </c>
      <c r="CM274" s="96" t="b">
        <f t="shared" si="341"/>
        <v>0</v>
      </c>
      <c r="CN274" s="130" t="b">
        <f>IFERROR(MATCH(D274,'Avtal för korttidsarbete'!$G$13:$G$1012,0),TRUE)</f>
        <v>1</v>
      </c>
      <c r="CO274" s="130" t="b">
        <f t="shared" si="342"/>
        <v>0</v>
      </c>
      <c r="CP274" s="131" t="str" cm="1">
        <f t="array" ref="CP274">IF(CN274=TRUE,"x",INDEX('Avtal för korttidsarbete'!$E$13:$E$1012,$CN274))</f>
        <v>x</v>
      </c>
      <c r="CQ274" s="131" t="str" cm="1">
        <f t="array" ref="CQ274">IF(CN274=TRUE,"x",INDEX('Avtal för korttidsarbete'!$F$13:$F$1012,$CN274))</f>
        <v>x</v>
      </c>
      <c r="CR274" s="130" t="b">
        <f t="shared" si="343"/>
        <v>0</v>
      </c>
      <c r="CS274" s="165">
        <f t="shared" si="362"/>
        <v>0</v>
      </c>
      <c r="CT274" s="165">
        <f t="shared" si="363"/>
        <v>0</v>
      </c>
      <c r="CU274" s="130" t="b">
        <f t="shared" si="344"/>
        <v>0</v>
      </c>
      <c r="CV274" s="131">
        <f t="shared" si="345"/>
        <v>0</v>
      </c>
      <c r="CW274" s="165">
        <f t="shared" si="346"/>
        <v>0</v>
      </c>
      <c r="CX274" s="186" t="b">
        <f>IFERROR(INDEX('Avtal för korttidsarbete'!R:R,MATCH(D274,'Avtal för korttidsarbete'!$G:$G,0)),TRUE)</f>
        <v>1</v>
      </c>
      <c r="CY274" s="165" t="str">
        <f>IF(CX274,"-",INDEX('Avtal för korttidsarbete'!$D:$D,MATCH(D274,'Avtal för korttidsarbete'!$G:$G,0)))</f>
        <v>-</v>
      </c>
      <c r="CZ274" s="131" t="b">
        <f>IFERROR(G274&gt;INDEX(Uppsägningar!E:E,MATCH(C274,Uppsägningar!C:C,0)),FALSE)</f>
        <v>0</v>
      </c>
    </row>
    <row r="275" spans="1:104" s="30" customFormat="1" x14ac:dyDescent="0.25">
      <c r="A275" s="19">
        <v>260</v>
      </c>
      <c r="B275" s="20"/>
      <c r="C275" s="189"/>
      <c r="D275" s="69"/>
      <c r="E275" s="171">
        <f>IFERROR(INDEX(Admin!$C$7:$C$10,MATCH(CY275,TblNivåValTExt,0)),0)</f>
        <v>0</v>
      </c>
      <c r="F275" s="1"/>
      <c r="G275" s="1"/>
      <c r="H275" s="90"/>
      <c r="I275" s="91"/>
      <c r="J275" s="91"/>
      <c r="K275" s="91"/>
      <c r="L275" s="91"/>
      <c r="M275" s="91"/>
      <c r="N275" s="91"/>
      <c r="O275" s="91"/>
      <c r="P275" s="91"/>
      <c r="Q275" s="91"/>
      <c r="R275" s="91"/>
      <c r="S275" s="91"/>
      <c r="T275" s="91"/>
      <c r="U275" s="91"/>
      <c r="V275" s="91"/>
      <c r="W275" s="225">
        <f t="shared" si="301"/>
        <v>0</v>
      </c>
      <c r="X275" s="134" t="str">
        <f t="shared" si="347"/>
        <v/>
      </c>
      <c r="Y275" s="92" t="b">
        <f t="shared" si="302"/>
        <v>0</v>
      </c>
      <c r="Z275" s="92" t="str">
        <f t="shared" si="348"/>
        <v/>
      </c>
      <c r="AA275" s="92" t="b">
        <f t="shared" si="349"/>
        <v>0</v>
      </c>
      <c r="AB275" s="92" t="str">
        <f t="shared" si="350"/>
        <v/>
      </c>
      <c r="AC275" s="13" t="b">
        <f t="shared" si="303"/>
        <v>0</v>
      </c>
      <c r="AD275" s="92" t="str">
        <f t="shared" si="351"/>
        <v/>
      </c>
      <c r="AE275" s="13" t="b">
        <f t="shared" si="352"/>
        <v>0</v>
      </c>
      <c r="AF275" s="92" t="str">
        <f t="shared" si="353"/>
        <v/>
      </c>
      <c r="AG275" s="13" t="b">
        <f t="shared" si="304"/>
        <v>0</v>
      </c>
      <c r="AH275" s="92" t="str">
        <f t="shared" si="354"/>
        <v/>
      </c>
      <c r="AI275" s="35" t="b">
        <f t="shared" si="305"/>
        <v>0</v>
      </c>
      <c r="AJ275" s="92" t="str">
        <f t="shared" si="355"/>
        <v/>
      </c>
      <c r="AK275" s="35" t="b">
        <f t="shared" si="306"/>
        <v>0</v>
      </c>
      <c r="AL275" s="92" t="str">
        <f t="shared" si="307"/>
        <v/>
      </c>
      <c r="AM275" s="35" t="b">
        <f t="shared" si="308"/>
        <v>0</v>
      </c>
      <c r="AN275" s="92" t="str">
        <f t="shared" si="309"/>
        <v/>
      </c>
      <c r="AO275" s="13" t="b">
        <f t="shared" si="310"/>
        <v>0</v>
      </c>
      <c r="AP275" s="92" t="str">
        <f t="shared" si="311"/>
        <v/>
      </c>
      <c r="AQ275" s="14">
        <f t="shared" si="312"/>
        <v>0</v>
      </c>
      <c r="AR275" s="14">
        <f t="shared" si="313"/>
        <v>0</v>
      </c>
      <c r="AS275" s="16">
        <f t="shared" si="298"/>
        <v>0</v>
      </c>
      <c r="AT275" s="16">
        <f t="shared" si="298"/>
        <v>0</v>
      </c>
      <c r="AU275" s="16">
        <f t="shared" si="298"/>
        <v>0</v>
      </c>
      <c r="AV275" s="16">
        <f t="shared" si="298"/>
        <v>0</v>
      </c>
      <c r="AW275" s="16">
        <f t="shared" si="298"/>
        <v>0</v>
      </c>
      <c r="AX275" s="16">
        <f t="shared" si="298"/>
        <v>0</v>
      </c>
      <c r="AY275" s="16">
        <f t="shared" si="298"/>
        <v>0</v>
      </c>
      <c r="AZ275" s="16"/>
      <c r="BA275" s="16"/>
      <c r="BB275" s="93">
        <f t="shared" si="356"/>
        <v>0</v>
      </c>
      <c r="BC275" s="93">
        <f t="shared" si="357"/>
        <v>0</v>
      </c>
      <c r="BD275" s="93">
        <f t="shared" si="358"/>
        <v>0</v>
      </c>
      <c r="BE275" s="158">
        <f t="shared" si="359"/>
        <v>0</v>
      </c>
      <c r="BF275" s="159">
        <f t="shared" si="360"/>
        <v>0</v>
      </c>
      <c r="BG275" s="159">
        <f t="shared" si="314"/>
        <v>0</v>
      </c>
      <c r="BH275" s="159">
        <f t="shared" si="315"/>
        <v>0</v>
      </c>
      <c r="BI275" s="159">
        <f t="shared" si="316"/>
        <v>0</v>
      </c>
      <c r="BJ275" s="159">
        <f t="shared" si="317"/>
        <v>0</v>
      </c>
      <c r="BK275" s="159">
        <f t="shared" si="318"/>
        <v>0</v>
      </c>
      <c r="BL275" s="159">
        <f t="shared" si="319"/>
        <v>0</v>
      </c>
      <c r="BM275" s="159">
        <f t="shared" si="300"/>
        <v>0</v>
      </c>
      <c r="BN275" s="159">
        <f t="shared" si="300"/>
        <v>0</v>
      </c>
      <c r="BO275" s="205" t="b">
        <f t="shared" si="320"/>
        <v>0</v>
      </c>
      <c r="BP275" s="214">
        <f t="shared" si="321"/>
        <v>0</v>
      </c>
      <c r="BQ275" s="160">
        <f t="shared" si="322"/>
        <v>0</v>
      </c>
      <c r="BR275" s="160">
        <f t="shared" si="323"/>
        <v>0</v>
      </c>
      <c r="BS275" s="160">
        <f t="shared" si="324"/>
        <v>0</v>
      </c>
      <c r="BT275" s="160">
        <f t="shared" si="325"/>
        <v>0</v>
      </c>
      <c r="BU275" s="160">
        <f t="shared" si="326"/>
        <v>0</v>
      </c>
      <c r="BV275" s="215">
        <f t="shared" si="327"/>
        <v>0</v>
      </c>
      <c r="BW275" s="217">
        <f t="shared" si="328"/>
        <v>0</v>
      </c>
      <c r="BX275" s="206">
        <f t="shared" si="329"/>
        <v>0</v>
      </c>
      <c r="BY275" s="206">
        <f t="shared" si="330"/>
        <v>0</v>
      </c>
      <c r="BZ275" s="206">
        <f t="shared" si="331"/>
        <v>0</v>
      </c>
      <c r="CA275" s="206">
        <f t="shared" si="332"/>
        <v>0</v>
      </c>
      <c r="CB275" s="206">
        <f t="shared" si="333"/>
        <v>0</v>
      </c>
      <c r="CC275" s="218">
        <f t="shared" si="334"/>
        <v>0</v>
      </c>
      <c r="CD275" s="216" t="e">
        <f t="shared" si="335"/>
        <v>#VALUE!</v>
      </c>
      <c r="CE275" s="94" t="e">
        <f t="shared" si="336"/>
        <v>#VALUE!</v>
      </c>
      <c r="CF275" s="94" t="e">
        <f t="shared" si="337"/>
        <v>#VALUE!</v>
      </c>
      <c r="CG275" s="95" t="e">
        <f t="shared" si="338"/>
        <v>#VALUE!</v>
      </c>
      <c r="CH275" s="95" t="e">
        <f t="shared" si="361"/>
        <v>#VALUE!</v>
      </c>
      <c r="CI275" s="95" t="b">
        <f t="shared" si="364"/>
        <v>0</v>
      </c>
      <c r="CJ275" s="76" t="str">
        <f t="shared" si="339"/>
        <v/>
      </c>
      <c r="CK275" s="94" t="e" cm="1">
        <f t="array" aca="1" ref="CK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CL275" s="94" t="str">
        <f t="shared" si="340"/>
        <v/>
      </c>
      <c r="CM275" s="96" t="b">
        <f t="shared" si="341"/>
        <v>0</v>
      </c>
      <c r="CN275" s="130" t="b">
        <f>IFERROR(MATCH(D275,'Avtal för korttidsarbete'!$G$13:$G$1012,0),TRUE)</f>
        <v>1</v>
      </c>
      <c r="CO275" s="130" t="b">
        <f t="shared" si="342"/>
        <v>0</v>
      </c>
      <c r="CP275" s="131" t="str" cm="1">
        <f t="array" ref="CP275">IF(CN275=TRUE,"x",INDEX('Avtal för korttidsarbete'!$E$13:$E$1012,$CN275))</f>
        <v>x</v>
      </c>
      <c r="CQ275" s="131" t="str" cm="1">
        <f t="array" ref="CQ275">IF(CN275=TRUE,"x",INDEX('Avtal för korttidsarbete'!$F$13:$F$1012,$CN275))</f>
        <v>x</v>
      </c>
      <c r="CR275" s="130" t="b">
        <f t="shared" si="343"/>
        <v>0</v>
      </c>
      <c r="CS275" s="165">
        <f t="shared" si="362"/>
        <v>0</v>
      </c>
      <c r="CT275" s="165">
        <f t="shared" si="363"/>
        <v>0</v>
      </c>
      <c r="CU275" s="130" t="b">
        <f t="shared" si="344"/>
        <v>0</v>
      </c>
      <c r="CV275" s="131">
        <f t="shared" si="345"/>
        <v>0</v>
      </c>
      <c r="CW275" s="165">
        <f t="shared" si="346"/>
        <v>0</v>
      </c>
      <c r="CX275" s="186" t="b">
        <f>IFERROR(INDEX('Avtal för korttidsarbete'!R:R,MATCH(D275,'Avtal för korttidsarbete'!$G:$G,0)),TRUE)</f>
        <v>1</v>
      </c>
      <c r="CY275" s="165" t="str">
        <f>IF(CX275,"-",INDEX('Avtal för korttidsarbete'!$D:$D,MATCH(D275,'Avtal för korttidsarbete'!$G:$G,0)))</f>
        <v>-</v>
      </c>
      <c r="CZ275" s="131" t="b">
        <f>IFERROR(G275&gt;INDEX(Uppsägningar!E:E,MATCH(C275,Uppsägningar!C:C,0)),FALSE)</f>
        <v>0</v>
      </c>
    </row>
    <row r="276" spans="1:104" s="30" customFormat="1" x14ac:dyDescent="0.25">
      <c r="A276" s="19">
        <v>261</v>
      </c>
      <c r="B276" s="20"/>
      <c r="C276" s="189"/>
      <c r="D276" s="69"/>
      <c r="E276" s="171">
        <f>IFERROR(INDEX(Admin!$C$7:$C$10,MATCH(CY276,TblNivåValTExt,0)),0)</f>
        <v>0</v>
      </c>
      <c r="F276" s="1"/>
      <c r="G276" s="1"/>
      <c r="H276" s="90"/>
      <c r="I276" s="91"/>
      <c r="J276" s="91"/>
      <c r="K276" s="91"/>
      <c r="L276" s="91"/>
      <c r="M276" s="91"/>
      <c r="N276" s="91"/>
      <c r="O276" s="91"/>
      <c r="P276" s="91"/>
      <c r="Q276" s="91"/>
      <c r="R276" s="91"/>
      <c r="S276" s="91"/>
      <c r="T276" s="91"/>
      <c r="U276" s="91"/>
      <c r="V276" s="91"/>
      <c r="W276" s="225">
        <f t="shared" si="301"/>
        <v>0</v>
      </c>
      <c r="X276" s="134" t="str">
        <f t="shared" si="347"/>
        <v/>
      </c>
      <c r="Y276" s="92" t="b">
        <f t="shared" si="302"/>
        <v>0</v>
      </c>
      <c r="Z276" s="92" t="str">
        <f t="shared" si="348"/>
        <v/>
      </c>
      <c r="AA276" s="92" t="b">
        <f t="shared" si="349"/>
        <v>0</v>
      </c>
      <c r="AB276" s="92" t="str">
        <f t="shared" si="350"/>
        <v/>
      </c>
      <c r="AC276" s="13" t="b">
        <f t="shared" si="303"/>
        <v>0</v>
      </c>
      <c r="AD276" s="92" t="str">
        <f t="shared" si="351"/>
        <v/>
      </c>
      <c r="AE276" s="13" t="b">
        <f t="shared" si="352"/>
        <v>0</v>
      </c>
      <c r="AF276" s="92" t="str">
        <f t="shared" si="353"/>
        <v/>
      </c>
      <c r="AG276" s="13" t="b">
        <f t="shared" si="304"/>
        <v>0</v>
      </c>
      <c r="AH276" s="92" t="str">
        <f t="shared" si="354"/>
        <v/>
      </c>
      <c r="AI276" s="35" t="b">
        <f t="shared" si="305"/>
        <v>0</v>
      </c>
      <c r="AJ276" s="92" t="str">
        <f t="shared" si="355"/>
        <v/>
      </c>
      <c r="AK276" s="35" t="b">
        <f t="shared" si="306"/>
        <v>0</v>
      </c>
      <c r="AL276" s="92" t="str">
        <f t="shared" si="307"/>
        <v/>
      </c>
      <c r="AM276" s="35" t="b">
        <f t="shared" si="308"/>
        <v>0</v>
      </c>
      <c r="AN276" s="92" t="str">
        <f t="shared" si="309"/>
        <v/>
      </c>
      <c r="AO276" s="13" t="b">
        <f t="shared" si="310"/>
        <v>0</v>
      </c>
      <c r="AP276" s="92" t="str">
        <f t="shared" si="311"/>
        <v/>
      </c>
      <c r="AQ276" s="14">
        <f t="shared" si="312"/>
        <v>0</v>
      </c>
      <c r="AR276" s="14">
        <f t="shared" si="313"/>
        <v>0</v>
      </c>
      <c r="AS276" s="16">
        <f t="shared" ref="AS276:AY285" si="365">IF(OR(AS$11=FALSE,$F276="",MIN($G276,AS$10,$AR276)-MAX($F276,AS$8,$AQ276)&lt;0),0,MIN($G276,AS$10,$AR276)-MAX($F276,AS$8,$AQ276)+1)</f>
        <v>0</v>
      </c>
      <c r="AT276" s="16">
        <f t="shared" si="365"/>
        <v>0</v>
      </c>
      <c r="AU276" s="16">
        <f t="shared" si="365"/>
        <v>0</v>
      </c>
      <c r="AV276" s="16">
        <f t="shared" si="365"/>
        <v>0</v>
      </c>
      <c r="AW276" s="16">
        <f t="shared" si="365"/>
        <v>0</v>
      </c>
      <c r="AX276" s="16">
        <f t="shared" si="365"/>
        <v>0</v>
      </c>
      <c r="AY276" s="16">
        <f t="shared" si="365"/>
        <v>0</v>
      </c>
      <c r="AZ276" s="16"/>
      <c r="BA276" s="16"/>
      <c r="BB276" s="93">
        <f t="shared" si="356"/>
        <v>0</v>
      </c>
      <c r="BC276" s="93">
        <f t="shared" si="357"/>
        <v>0</v>
      </c>
      <c r="BD276" s="93">
        <f t="shared" si="358"/>
        <v>0</v>
      </c>
      <c r="BE276" s="158">
        <f t="shared" si="359"/>
        <v>0</v>
      </c>
      <c r="BF276" s="159">
        <f t="shared" si="360"/>
        <v>0</v>
      </c>
      <c r="BG276" s="159">
        <f t="shared" si="314"/>
        <v>0</v>
      </c>
      <c r="BH276" s="159">
        <f t="shared" si="315"/>
        <v>0</v>
      </c>
      <c r="BI276" s="159">
        <f t="shared" si="316"/>
        <v>0</v>
      </c>
      <c r="BJ276" s="159">
        <f t="shared" si="317"/>
        <v>0</v>
      </c>
      <c r="BK276" s="159">
        <f t="shared" si="318"/>
        <v>0</v>
      </c>
      <c r="BL276" s="159">
        <f t="shared" si="319"/>
        <v>0</v>
      </c>
      <c r="BM276" s="159">
        <f t="shared" si="300"/>
        <v>0</v>
      </c>
      <c r="BN276" s="159">
        <f t="shared" si="300"/>
        <v>0</v>
      </c>
      <c r="BO276" s="205" t="b">
        <f t="shared" si="320"/>
        <v>0</v>
      </c>
      <c r="BP276" s="214">
        <f t="shared" si="321"/>
        <v>0</v>
      </c>
      <c r="BQ276" s="160">
        <f t="shared" si="322"/>
        <v>0</v>
      </c>
      <c r="BR276" s="160">
        <f t="shared" si="323"/>
        <v>0</v>
      </c>
      <c r="BS276" s="160">
        <f t="shared" si="324"/>
        <v>0</v>
      </c>
      <c r="BT276" s="160">
        <f t="shared" si="325"/>
        <v>0</v>
      </c>
      <c r="BU276" s="160">
        <f t="shared" si="326"/>
        <v>0</v>
      </c>
      <c r="BV276" s="215">
        <f t="shared" si="327"/>
        <v>0</v>
      </c>
      <c r="BW276" s="217">
        <f t="shared" si="328"/>
        <v>0</v>
      </c>
      <c r="BX276" s="206">
        <f t="shared" si="329"/>
        <v>0</v>
      </c>
      <c r="BY276" s="206">
        <f t="shared" si="330"/>
        <v>0</v>
      </c>
      <c r="BZ276" s="206">
        <f t="shared" si="331"/>
        <v>0</v>
      </c>
      <c r="CA276" s="206">
        <f t="shared" si="332"/>
        <v>0</v>
      </c>
      <c r="CB276" s="206">
        <f t="shared" si="333"/>
        <v>0</v>
      </c>
      <c r="CC276" s="218">
        <f t="shared" si="334"/>
        <v>0</v>
      </c>
      <c r="CD276" s="216" t="e">
        <f t="shared" si="335"/>
        <v>#VALUE!</v>
      </c>
      <c r="CE276" s="94" t="e">
        <f t="shared" si="336"/>
        <v>#VALUE!</v>
      </c>
      <c r="CF276" s="94" t="e">
        <f t="shared" si="337"/>
        <v>#VALUE!</v>
      </c>
      <c r="CG276" s="95" t="e">
        <f t="shared" si="338"/>
        <v>#VALUE!</v>
      </c>
      <c r="CH276" s="95" t="e">
        <f t="shared" si="361"/>
        <v>#VALUE!</v>
      </c>
      <c r="CI276" s="95" t="b">
        <f t="shared" si="364"/>
        <v>0</v>
      </c>
      <c r="CJ276" s="76" t="str">
        <f t="shared" si="339"/>
        <v/>
      </c>
      <c r="CK276" s="94" t="e" cm="1">
        <f t="array" aca="1" ref="CK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CL276" s="94" t="str">
        <f t="shared" si="340"/>
        <v/>
      </c>
      <c r="CM276" s="96" t="b">
        <f t="shared" si="341"/>
        <v>0</v>
      </c>
      <c r="CN276" s="130" t="b">
        <f>IFERROR(MATCH(D276,'Avtal för korttidsarbete'!$G$13:$G$1012,0),TRUE)</f>
        <v>1</v>
      </c>
      <c r="CO276" s="130" t="b">
        <f t="shared" si="342"/>
        <v>0</v>
      </c>
      <c r="CP276" s="131" t="str" cm="1">
        <f t="array" ref="CP276">IF(CN276=TRUE,"x",INDEX('Avtal för korttidsarbete'!$E$13:$E$1012,$CN276))</f>
        <v>x</v>
      </c>
      <c r="CQ276" s="131" t="str" cm="1">
        <f t="array" ref="CQ276">IF(CN276=TRUE,"x",INDEX('Avtal för korttidsarbete'!$F$13:$F$1012,$CN276))</f>
        <v>x</v>
      </c>
      <c r="CR276" s="130" t="b">
        <f t="shared" si="343"/>
        <v>0</v>
      </c>
      <c r="CS276" s="165">
        <f t="shared" si="362"/>
        <v>0</v>
      </c>
      <c r="CT276" s="165">
        <f t="shared" si="363"/>
        <v>0</v>
      </c>
      <c r="CU276" s="130" t="b">
        <f t="shared" si="344"/>
        <v>0</v>
      </c>
      <c r="CV276" s="131">
        <f t="shared" si="345"/>
        <v>0</v>
      </c>
      <c r="CW276" s="165">
        <f t="shared" si="346"/>
        <v>0</v>
      </c>
      <c r="CX276" s="186" t="b">
        <f>IFERROR(INDEX('Avtal för korttidsarbete'!R:R,MATCH(D276,'Avtal för korttidsarbete'!$G:$G,0)),TRUE)</f>
        <v>1</v>
      </c>
      <c r="CY276" s="165" t="str">
        <f>IF(CX276,"-",INDEX('Avtal för korttidsarbete'!$D:$D,MATCH(D276,'Avtal för korttidsarbete'!$G:$G,0)))</f>
        <v>-</v>
      </c>
      <c r="CZ276" s="131" t="b">
        <f>IFERROR(G276&gt;INDEX(Uppsägningar!E:E,MATCH(C276,Uppsägningar!C:C,0)),FALSE)</f>
        <v>0</v>
      </c>
    </row>
    <row r="277" spans="1:104" s="30" customFormat="1" x14ac:dyDescent="0.25">
      <c r="A277" s="19">
        <v>262</v>
      </c>
      <c r="B277" s="20"/>
      <c r="C277" s="189"/>
      <c r="D277" s="69"/>
      <c r="E277" s="171">
        <f>IFERROR(INDEX(Admin!$C$7:$C$10,MATCH(CY277,TblNivåValTExt,0)),0)</f>
        <v>0</v>
      </c>
      <c r="F277" s="1"/>
      <c r="G277" s="1"/>
      <c r="H277" s="90"/>
      <c r="I277" s="91"/>
      <c r="J277" s="91"/>
      <c r="K277" s="91"/>
      <c r="L277" s="91"/>
      <c r="M277" s="91"/>
      <c r="N277" s="91"/>
      <c r="O277" s="91"/>
      <c r="P277" s="91"/>
      <c r="Q277" s="91"/>
      <c r="R277" s="91"/>
      <c r="S277" s="91"/>
      <c r="T277" s="91"/>
      <c r="U277" s="91"/>
      <c r="V277" s="91"/>
      <c r="W277" s="225">
        <f t="shared" si="301"/>
        <v>0</v>
      </c>
      <c r="X277" s="134" t="str">
        <f t="shared" si="347"/>
        <v/>
      </c>
      <c r="Y277" s="92" t="b">
        <f t="shared" si="302"/>
        <v>0</v>
      </c>
      <c r="Z277" s="92" t="str">
        <f t="shared" si="348"/>
        <v/>
      </c>
      <c r="AA277" s="92" t="b">
        <f t="shared" si="349"/>
        <v>0</v>
      </c>
      <c r="AB277" s="92" t="str">
        <f t="shared" si="350"/>
        <v/>
      </c>
      <c r="AC277" s="13" t="b">
        <f t="shared" si="303"/>
        <v>0</v>
      </c>
      <c r="AD277" s="92" t="str">
        <f t="shared" si="351"/>
        <v/>
      </c>
      <c r="AE277" s="13" t="b">
        <f t="shared" si="352"/>
        <v>0</v>
      </c>
      <c r="AF277" s="92" t="str">
        <f t="shared" si="353"/>
        <v/>
      </c>
      <c r="AG277" s="13" t="b">
        <f t="shared" si="304"/>
        <v>0</v>
      </c>
      <c r="AH277" s="92" t="str">
        <f t="shared" si="354"/>
        <v/>
      </c>
      <c r="AI277" s="35" t="b">
        <f t="shared" si="305"/>
        <v>0</v>
      </c>
      <c r="AJ277" s="92" t="str">
        <f t="shared" si="355"/>
        <v/>
      </c>
      <c r="AK277" s="35" t="b">
        <f t="shared" si="306"/>
        <v>0</v>
      </c>
      <c r="AL277" s="92" t="str">
        <f t="shared" si="307"/>
        <v/>
      </c>
      <c r="AM277" s="35" t="b">
        <f t="shared" si="308"/>
        <v>0</v>
      </c>
      <c r="AN277" s="92" t="str">
        <f t="shared" si="309"/>
        <v/>
      </c>
      <c r="AO277" s="13" t="b">
        <f t="shared" si="310"/>
        <v>0</v>
      </c>
      <c r="AP277" s="92" t="str">
        <f t="shared" si="311"/>
        <v/>
      </c>
      <c r="AQ277" s="14">
        <f t="shared" si="312"/>
        <v>0</v>
      </c>
      <c r="AR277" s="14">
        <f t="shared" si="313"/>
        <v>0</v>
      </c>
      <c r="AS277" s="16">
        <f t="shared" si="365"/>
        <v>0</v>
      </c>
      <c r="AT277" s="16">
        <f t="shared" si="365"/>
        <v>0</v>
      </c>
      <c r="AU277" s="16">
        <f t="shared" si="365"/>
        <v>0</v>
      </c>
      <c r="AV277" s="16">
        <f t="shared" si="365"/>
        <v>0</v>
      </c>
      <c r="AW277" s="16">
        <f t="shared" si="365"/>
        <v>0</v>
      </c>
      <c r="AX277" s="16">
        <f t="shared" si="365"/>
        <v>0</v>
      </c>
      <c r="AY277" s="16">
        <f t="shared" si="365"/>
        <v>0</v>
      </c>
      <c r="AZ277" s="16"/>
      <c r="BA277" s="16"/>
      <c r="BB277" s="93">
        <f t="shared" si="356"/>
        <v>0</v>
      </c>
      <c r="BC277" s="93">
        <f t="shared" si="357"/>
        <v>0</v>
      </c>
      <c r="BD277" s="93">
        <f t="shared" si="358"/>
        <v>0</v>
      </c>
      <c r="BE277" s="158">
        <f t="shared" si="359"/>
        <v>0</v>
      </c>
      <c r="BF277" s="159">
        <f t="shared" si="360"/>
        <v>0</v>
      </c>
      <c r="BG277" s="159">
        <f t="shared" si="314"/>
        <v>0</v>
      </c>
      <c r="BH277" s="159">
        <f t="shared" si="315"/>
        <v>0</v>
      </c>
      <c r="BI277" s="159">
        <f t="shared" si="316"/>
        <v>0</v>
      </c>
      <c r="BJ277" s="159">
        <f t="shared" si="317"/>
        <v>0</v>
      </c>
      <c r="BK277" s="159">
        <f t="shared" si="318"/>
        <v>0</v>
      </c>
      <c r="BL277" s="159">
        <f t="shared" si="319"/>
        <v>0</v>
      </c>
      <c r="BM277" s="159">
        <f t="shared" ref="BM277:BN318" si="366">AZ277/BM$11*$AV277</f>
        <v>0</v>
      </c>
      <c r="BN277" s="159">
        <f t="shared" si="366"/>
        <v>0</v>
      </c>
      <c r="BO277" s="205" t="b">
        <f t="shared" si="320"/>
        <v>0</v>
      </c>
      <c r="BP277" s="214">
        <f t="shared" si="321"/>
        <v>0</v>
      </c>
      <c r="BQ277" s="160">
        <f t="shared" si="322"/>
        <v>0</v>
      </c>
      <c r="BR277" s="160">
        <f t="shared" si="323"/>
        <v>0</v>
      </c>
      <c r="BS277" s="160">
        <f t="shared" si="324"/>
        <v>0</v>
      </c>
      <c r="BT277" s="160">
        <f t="shared" si="325"/>
        <v>0</v>
      </c>
      <c r="BU277" s="160">
        <f t="shared" si="326"/>
        <v>0</v>
      </c>
      <c r="BV277" s="215">
        <f t="shared" si="327"/>
        <v>0</v>
      </c>
      <c r="BW277" s="217">
        <f t="shared" si="328"/>
        <v>0</v>
      </c>
      <c r="BX277" s="206">
        <f t="shared" si="329"/>
        <v>0</v>
      </c>
      <c r="BY277" s="206">
        <f t="shared" si="330"/>
        <v>0</v>
      </c>
      <c r="BZ277" s="206">
        <f t="shared" si="331"/>
        <v>0</v>
      </c>
      <c r="CA277" s="206">
        <f t="shared" si="332"/>
        <v>0</v>
      </c>
      <c r="CB277" s="206">
        <f t="shared" si="333"/>
        <v>0</v>
      </c>
      <c r="CC277" s="218">
        <f t="shared" si="334"/>
        <v>0</v>
      </c>
      <c r="CD277" s="216" t="e">
        <f t="shared" si="335"/>
        <v>#VALUE!</v>
      </c>
      <c r="CE277" s="94" t="e">
        <f t="shared" si="336"/>
        <v>#VALUE!</v>
      </c>
      <c r="CF277" s="94" t="e">
        <f t="shared" si="337"/>
        <v>#VALUE!</v>
      </c>
      <c r="CG277" s="95" t="e">
        <f t="shared" si="338"/>
        <v>#VALUE!</v>
      </c>
      <c r="CH277" s="95" t="e">
        <f t="shared" si="361"/>
        <v>#VALUE!</v>
      </c>
      <c r="CI277" s="95" t="b">
        <f t="shared" si="364"/>
        <v>0</v>
      </c>
      <c r="CJ277" s="76" t="str">
        <f t="shared" si="339"/>
        <v/>
      </c>
      <c r="CK277" s="94" t="e" cm="1">
        <f t="array" aca="1" ref="CK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CL277" s="94" t="str">
        <f t="shared" si="340"/>
        <v/>
      </c>
      <c r="CM277" s="96" t="b">
        <f t="shared" si="341"/>
        <v>0</v>
      </c>
      <c r="CN277" s="130" t="b">
        <f>IFERROR(MATCH(D277,'Avtal för korttidsarbete'!$G$13:$G$1012,0),TRUE)</f>
        <v>1</v>
      </c>
      <c r="CO277" s="130" t="b">
        <f t="shared" si="342"/>
        <v>0</v>
      </c>
      <c r="CP277" s="131" t="str" cm="1">
        <f t="array" ref="CP277">IF(CN277=TRUE,"x",INDEX('Avtal för korttidsarbete'!$E$13:$E$1012,$CN277))</f>
        <v>x</v>
      </c>
      <c r="CQ277" s="131" t="str" cm="1">
        <f t="array" ref="CQ277">IF(CN277=TRUE,"x",INDEX('Avtal för korttidsarbete'!$F$13:$F$1012,$CN277))</f>
        <v>x</v>
      </c>
      <c r="CR277" s="130" t="b">
        <f t="shared" si="343"/>
        <v>0</v>
      </c>
      <c r="CS277" s="165">
        <f t="shared" si="362"/>
        <v>0</v>
      </c>
      <c r="CT277" s="165">
        <f t="shared" si="363"/>
        <v>0</v>
      </c>
      <c r="CU277" s="130" t="b">
        <f t="shared" si="344"/>
        <v>0</v>
      </c>
      <c r="CV277" s="131">
        <f t="shared" si="345"/>
        <v>0</v>
      </c>
      <c r="CW277" s="165">
        <f t="shared" si="346"/>
        <v>0</v>
      </c>
      <c r="CX277" s="186" t="b">
        <f>IFERROR(INDEX('Avtal för korttidsarbete'!R:R,MATCH(D277,'Avtal för korttidsarbete'!$G:$G,0)),TRUE)</f>
        <v>1</v>
      </c>
      <c r="CY277" s="165" t="str">
        <f>IF(CX277,"-",INDEX('Avtal för korttidsarbete'!$D:$D,MATCH(D277,'Avtal för korttidsarbete'!$G:$G,0)))</f>
        <v>-</v>
      </c>
      <c r="CZ277" s="131" t="b">
        <f>IFERROR(G277&gt;INDEX(Uppsägningar!E:E,MATCH(C277,Uppsägningar!C:C,0)),FALSE)</f>
        <v>0</v>
      </c>
    </row>
    <row r="278" spans="1:104" s="30" customFormat="1" x14ac:dyDescent="0.25">
      <c r="A278" s="19">
        <v>263</v>
      </c>
      <c r="B278" s="20"/>
      <c r="C278" s="189"/>
      <c r="D278" s="69"/>
      <c r="E278" s="171">
        <f>IFERROR(INDEX(Admin!$C$7:$C$10,MATCH(CY278,TblNivåValTExt,0)),0)</f>
        <v>0</v>
      </c>
      <c r="F278" s="1"/>
      <c r="G278" s="1"/>
      <c r="H278" s="90"/>
      <c r="I278" s="91"/>
      <c r="J278" s="91"/>
      <c r="K278" s="91"/>
      <c r="L278" s="91"/>
      <c r="M278" s="91"/>
      <c r="N278" s="91"/>
      <c r="O278" s="91"/>
      <c r="P278" s="91"/>
      <c r="Q278" s="91"/>
      <c r="R278" s="91"/>
      <c r="S278" s="91"/>
      <c r="T278" s="91"/>
      <c r="U278" s="91"/>
      <c r="V278" s="91"/>
      <c r="W278" s="225">
        <f t="shared" si="301"/>
        <v>0</v>
      </c>
      <c r="X278" s="134" t="str">
        <f t="shared" si="347"/>
        <v/>
      </c>
      <c r="Y278" s="92" t="b">
        <f t="shared" si="302"/>
        <v>0</v>
      </c>
      <c r="Z278" s="92" t="str">
        <f t="shared" si="348"/>
        <v/>
      </c>
      <c r="AA278" s="92" t="b">
        <f t="shared" si="349"/>
        <v>0</v>
      </c>
      <c r="AB278" s="92" t="str">
        <f t="shared" si="350"/>
        <v/>
      </c>
      <c r="AC278" s="13" t="b">
        <f t="shared" si="303"/>
        <v>0</v>
      </c>
      <c r="AD278" s="92" t="str">
        <f t="shared" si="351"/>
        <v/>
      </c>
      <c r="AE278" s="13" t="b">
        <f t="shared" si="352"/>
        <v>0</v>
      </c>
      <c r="AF278" s="92" t="str">
        <f t="shared" si="353"/>
        <v/>
      </c>
      <c r="AG278" s="13" t="b">
        <f t="shared" si="304"/>
        <v>0</v>
      </c>
      <c r="AH278" s="92" t="str">
        <f t="shared" si="354"/>
        <v/>
      </c>
      <c r="AI278" s="35" t="b">
        <f t="shared" si="305"/>
        <v>0</v>
      </c>
      <c r="AJ278" s="92" t="str">
        <f t="shared" si="355"/>
        <v/>
      </c>
      <c r="AK278" s="35" t="b">
        <f t="shared" si="306"/>
        <v>0</v>
      </c>
      <c r="AL278" s="92" t="str">
        <f t="shared" si="307"/>
        <v/>
      </c>
      <c r="AM278" s="35" t="b">
        <f t="shared" si="308"/>
        <v>0</v>
      </c>
      <c r="AN278" s="92" t="str">
        <f t="shared" si="309"/>
        <v/>
      </c>
      <c r="AO278" s="13" t="b">
        <f t="shared" si="310"/>
        <v>0</v>
      </c>
      <c r="AP278" s="92" t="str">
        <f t="shared" si="311"/>
        <v/>
      </c>
      <c r="AQ278" s="14">
        <f t="shared" si="312"/>
        <v>0</v>
      </c>
      <c r="AR278" s="14">
        <f t="shared" si="313"/>
        <v>0</v>
      </c>
      <c r="AS278" s="16">
        <f t="shared" si="365"/>
        <v>0</v>
      </c>
      <c r="AT278" s="16">
        <f t="shared" si="365"/>
        <v>0</v>
      </c>
      <c r="AU278" s="16">
        <f t="shared" si="365"/>
        <v>0</v>
      </c>
      <c r="AV278" s="16">
        <f t="shared" si="365"/>
        <v>0</v>
      </c>
      <c r="AW278" s="16">
        <f t="shared" si="365"/>
        <v>0</v>
      </c>
      <c r="AX278" s="16">
        <f t="shared" si="365"/>
        <v>0</v>
      </c>
      <c r="AY278" s="16">
        <f t="shared" si="365"/>
        <v>0</v>
      </c>
      <c r="AZ278" s="16"/>
      <c r="BA278" s="16"/>
      <c r="BB278" s="93">
        <f t="shared" si="356"/>
        <v>0</v>
      </c>
      <c r="BC278" s="93">
        <f t="shared" si="357"/>
        <v>0</v>
      </c>
      <c r="BD278" s="93">
        <f t="shared" si="358"/>
        <v>0</v>
      </c>
      <c r="BE278" s="158">
        <f t="shared" si="359"/>
        <v>0</v>
      </c>
      <c r="BF278" s="159">
        <f t="shared" si="360"/>
        <v>0</v>
      </c>
      <c r="BG278" s="159">
        <f t="shared" si="314"/>
        <v>0</v>
      </c>
      <c r="BH278" s="159">
        <f t="shared" si="315"/>
        <v>0</v>
      </c>
      <c r="BI278" s="159">
        <f t="shared" si="316"/>
        <v>0</v>
      </c>
      <c r="BJ278" s="159">
        <f t="shared" si="317"/>
        <v>0</v>
      </c>
      <c r="BK278" s="159">
        <f t="shared" si="318"/>
        <v>0</v>
      </c>
      <c r="BL278" s="159">
        <f t="shared" si="319"/>
        <v>0</v>
      </c>
      <c r="BM278" s="159">
        <f t="shared" si="366"/>
        <v>0</v>
      </c>
      <c r="BN278" s="159">
        <f t="shared" si="366"/>
        <v>0</v>
      </c>
      <c r="BO278" s="205" t="b">
        <f t="shared" si="320"/>
        <v>0</v>
      </c>
      <c r="BP278" s="214">
        <f t="shared" si="321"/>
        <v>0</v>
      </c>
      <c r="BQ278" s="160">
        <f t="shared" si="322"/>
        <v>0</v>
      </c>
      <c r="BR278" s="160">
        <f t="shared" si="323"/>
        <v>0</v>
      </c>
      <c r="BS278" s="160">
        <f t="shared" si="324"/>
        <v>0</v>
      </c>
      <c r="BT278" s="160">
        <f t="shared" si="325"/>
        <v>0</v>
      </c>
      <c r="BU278" s="160">
        <f t="shared" si="326"/>
        <v>0</v>
      </c>
      <c r="BV278" s="215">
        <f t="shared" si="327"/>
        <v>0</v>
      </c>
      <c r="BW278" s="217">
        <f t="shared" si="328"/>
        <v>0</v>
      </c>
      <c r="BX278" s="206">
        <f t="shared" si="329"/>
        <v>0</v>
      </c>
      <c r="BY278" s="206">
        <f t="shared" si="330"/>
        <v>0</v>
      </c>
      <c r="BZ278" s="206">
        <f t="shared" si="331"/>
        <v>0</v>
      </c>
      <c r="CA278" s="206">
        <f t="shared" si="332"/>
        <v>0</v>
      </c>
      <c r="CB278" s="206">
        <f t="shared" si="333"/>
        <v>0</v>
      </c>
      <c r="CC278" s="218">
        <f t="shared" si="334"/>
        <v>0</v>
      </c>
      <c r="CD278" s="216" t="e">
        <f t="shared" si="335"/>
        <v>#VALUE!</v>
      </c>
      <c r="CE278" s="94" t="e">
        <f t="shared" si="336"/>
        <v>#VALUE!</v>
      </c>
      <c r="CF278" s="94" t="e">
        <f t="shared" si="337"/>
        <v>#VALUE!</v>
      </c>
      <c r="CG278" s="95" t="e">
        <f t="shared" si="338"/>
        <v>#VALUE!</v>
      </c>
      <c r="CH278" s="95" t="e">
        <f t="shared" si="361"/>
        <v>#VALUE!</v>
      </c>
      <c r="CI278" s="95" t="b">
        <f t="shared" si="364"/>
        <v>0</v>
      </c>
      <c r="CJ278" s="76" t="str">
        <f t="shared" si="339"/>
        <v/>
      </c>
      <c r="CK278" s="94" t="e" cm="1">
        <f t="array" aca="1" ref="CK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CL278" s="94" t="str">
        <f t="shared" si="340"/>
        <v/>
      </c>
      <c r="CM278" s="96" t="b">
        <f t="shared" si="341"/>
        <v>0</v>
      </c>
      <c r="CN278" s="130" t="b">
        <f>IFERROR(MATCH(D278,'Avtal för korttidsarbete'!$G$13:$G$1012,0),TRUE)</f>
        <v>1</v>
      </c>
      <c r="CO278" s="130" t="b">
        <f t="shared" si="342"/>
        <v>0</v>
      </c>
      <c r="CP278" s="131" t="str" cm="1">
        <f t="array" ref="CP278">IF(CN278=TRUE,"x",INDEX('Avtal för korttidsarbete'!$E$13:$E$1012,$CN278))</f>
        <v>x</v>
      </c>
      <c r="CQ278" s="131" t="str" cm="1">
        <f t="array" ref="CQ278">IF(CN278=TRUE,"x",INDEX('Avtal för korttidsarbete'!$F$13:$F$1012,$CN278))</f>
        <v>x</v>
      </c>
      <c r="CR278" s="130" t="b">
        <f t="shared" si="343"/>
        <v>0</v>
      </c>
      <c r="CS278" s="165">
        <f t="shared" si="362"/>
        <v>0</v>
      </c>
      <c r="CT278" s="165">
        <f t="shared" si="363"/>
        <v>0</v>
      </c>
      <c r="CU278" s="130" t="b">
        <f t="shared" si="344"/>
        <v>0</v>
      </c>
      <c r="CV278" s="131">
        <f t="shared" si="345"/>
        <v>0</v>
      </c>
      <c r="CW278" s="165">
        <f t="shared" si="346"/>
        <v>0</v>
      </c>
      <c r="CX278" s="186" t="b">
        <f>IFERROR(INDEX('Avtal för korttidsarbete'!R:R,MATCH(D278,'Avtal för korttidsarbete'!$G:$G,0)),TRUE)</f>
        <v>1</v>
      </c>
      <c r="CY278" s="165" t="str">
        <f>IF(CX278,"-",INDEX('Avtal för korttidsarbete'!$D:$D,MATCH(D278,'Avtal för korttidsarbete'!$G:$G,0)))</f>
        <v>-</v>
      </c>
      <c r="CZ278" s="131" t="b">
        <f>IFERROR(G278&gt;INDEX(Uppsägningar!E:E,MATCH(C278,Uppsägningar!C:C,0)),FALSE)</f>
        <v>0</v>
      </c>
    </row>
    <row r="279" spans="1:104" s="30" customFormat="1" x14ac:dyDescent="0.25">
      <c r="A279" s="19">
        <v>264</v>
      </c>
      <c r="B279" s="20"/>
      <c r="C279" s="189"/>
      <c r="D279" s="69"/>
      <c r="E279" s="171">
        <f>IFERROR(INDEX(Admin!$C$7:$C$10,MATCH(CY279,TblNivåValTExt,0)),0)</f>
        <v>0</v>
      </c>
      <c r="F279" s="1"/>
      <c r="G279" s="1"/>
      <c r="H279" s="90"/>
      <c r="I279" s="91"/>
      <c r="J279" s="91"/>
      <c r="K279" s="91"/>
      <c r="L279" s="91"/>
      <c r="M279" s="91"/>
      <c r="N279" s="91"/>
      <c r="O279" s="91"/>
      <c r="P279" s="91"/>
      <c r="Q279" s="91"/>
      <c r="R279" s="91"/>
      <c r="S279" s="91"/>
      <c r="T279" s="91"/>
      <c r="U279" s="91"/>
      <c r="V279" s="91"/>
      <c r="W279" s="225">
        <f t="shared" si="301"/>
        <v>0</v>
      </c>
      <c r="X279" s="134" t="str">
        <f t="shared" si="347"/>
        <v/>
      </c>
      <c r="Y279" s="92" t="b">
        <f t="shared" si="302"/>
        <v>0</v>
      </c>
      <c r="Z279" s="92" t="str">
        <f t="shared" si="348"/>
        <v/>
      </c>
      <c r="AA279" s="92" t="b">
        <f t="shared" si="349"/>
        <v>0</v>
      </c>
      <c r="AB279" s="92" t="str">
        <f t="shared" si="350"/>
        <v/>
      </c>
      <c r="AC279" s="13" t="b">
        <f t="shared" si="303"/>
        <v>0</v>
      </c>
      <c r="AD279" s="92" t="str">
        <f t="shared" si="351"/>
        <v/>
      </c>
      <c r="AE279" s="13" t="b">
        <f t="shared" si="352"/>
        <v>0</v>
      </c>
      <c r="AF279" s="92" t="str">
        <f t="shared" si="353"/>
        <v/>
      </c>
      <c r="AG279" s="13" t="b">
        <f t="shared" si="304"/>
        <v>0</v>
      </c>
      <c r="AH279" s="92" t="str">
        <f t="shared" si="354"/>
        <v/>
      </c>
      <c r="AI279" s="35" t="b">
        <f t="shared" si="305"/>
        <v>0</v>
      </c>
      <c r="AJ279" s="92" t="str">
        <f t="shared" si="355"/>
        <v/>
      </c>
      <c r="AK279" s="35" t="b">
        <f t="shared" si="306"/>
        <v>0</v>
      </c>
      <c r="AL279" s="92" t="str">
        <f t="shared" si="307"/>
        <v/>
      </c>
      <c r="AM279" s="35" t="b">
        <f t="shared" si="308"/>
        <v>0</v>
      </c>
      <c r="AN279" s="92" t="str">
        <f t="shared" si="309"/>
        <v/>
      </c>
      <c r="AO279" s="13" t="b">
        <f t="shared" si="310"/>
        <v>0</v>
      </c>
      <c r="AP279" s="92" t="str">
        <f t="shared" si="311"/>
        <v/>
      </c>
      <c r="AQ279" s="14">
        <f t="shared" si="312"/>
        <v>0</v>
      </c>
      <c r="AR279" s="14">
        <f t="shared" si="313"/>
        <v>0</v>
      </c>
      <c r="AS279" s="16">
        <f t="shared" si="365"/>
        <v>0</v>
      </c>
      <c r="AT279" s="16">
        <f t="shared" si="365"/>
        <v>0</v>
      </c>
      <c r="AU279" s="16">
        <f t="shared" si="365"/>
        <v>0</v>
      </c>
      <c r="AV279" s="16">
        <f t="shared" si="365"/>
        <v>0</v>
      </c>
      <c r="AW279" s="16">
        <f t="shared" si="365"/>
        <v>0</v>
      </c>
      <c r="AX279" s="16">
        <f t="shared" si="365"/>
        <v>0</v>
      </c>
      <c r="AY279" s="16">
        <f t="shared" si="365"/>
        <v>0</v>
      </c>
      <c r="AZ279" s="16"/>
      <c r="BA279" s="16"/>
      <c r="BB279" s="93">
        <f t="shared" si="356"/>
        <v>0</v>
      </c>
      <c r="BC279" s="93">
        <f t="shared" si="357"/>
        <v>0</v>
      </c>
      <c r="BD279" s="93">
        <f t="shared" si="358"/>
        <v>0</v>
      </c>
      <c r="BE279" s="158">
        <f t="shared" si="359"/>
        <v>0</v>
      </c>
      <c r="BF279" s="159">
        <f t="shared" si="360"/>
        <v>0</v>
      </c>
      <c r="BG279" s="159">
        <f t="shared" si="314"/>
        <v>0</v>
      </c>
      <c r="BH279" s="159">
        <f t="shared" si="315"/>
        <v>0</v>
      </c>
      <c r="BI279" s="159">
        <f t="shared" si="316"/>
        <v>0</v>
      </c>
      <c r="BJ279" s="159">
        <f t="shared" si="317"/>
        <v>0</v>
      </c>
      <c r="BK279" s="159">
        <f t="shared" si="318"/>
        <v>0</v>
      </c>
      <c r="BL279" s="159">
        <f t="shared" si="319"/>
        <v>0</v>
      </c>
      <c r="BM279" s="159">
        <f t="shared" si="366"/>
        <v>0</v>
      </c>
      <c r="BN279" s="159">
        <f t="shared" si="366"/>
        <v>0</v>
      </c>
      <c r="BO279" s="205" t="b">
        <f t="shared" si="320"/>
        <v>0</v>
      </c>
      <c r="BP279" s="214">
        <f t="shared" si="321"/>
        <v>0</v>
      </c>
      <c r="BQ279" s="160">
        <f t="shared" si="322"/>
        <v>0</v>
      </c>
      <c r="BR279" s="160">
        <f t="shared" si="323"/>
        <v>0</v>
      </c>
      <c r="BS279" s="160">
        <f t="shared" si="324"/>
        <v>0</v>
      </c>
      <c r="BT279" s="160">
        <f t="shared" si="325"/>
        <v>0</v>
      </c>
      <c r="BU279" s="160">
        <f t="shared" si="326"/>
        <v>0</v>
      </c>
      <c r="BV279" s="215">
        <f t="shared" si="327"/>
        <v>0</v>
      </c>
      <c r="BW279" s="217">
        <f t="shared" si="328"/>
        <v>0</v>
      </c>
      <c r="BX279" s="206">
        <f t="shared" si="329"/>
        <v>0</v>
      </c>
      <c r="BY279" s="206">
        <f t="shared" si="330"/>
        <v>0</v>
      </c>
      <c r="BZ279" s="206">
        <f t="shared" si="331"/>
        <v>0</v>
      </c>
      <c r="CA279" s="206">
        <f t="shared" si="332"/>
        <v>0</v>
      </c>
      <c r="CB279" s="206">
        <f t="shared" si="333"/>
        <v>0</v>
      </c>
      <c r="CC279" s="218">
        <f t="shared" si="334"/>
        <v>0</v>
      </c>
      <c r="CD279" s="216" t="e">
        <f t="shared" si="335"/>
        <v>#VALUE!</v>
      </c>
      <c r="CE279" s="94" t="e">
        <f t="shared" si="336"/>
        <v>#VALUE!</v>
      </c>
      <c r="CF279" s="94" t="e">
        <f t="shared" si="337"/>
        <v>#VALUE!</v>
      </c>
      <c r="CG279" s="95" t="e">
        <f t="shared" si="338"/>
        <v>#VALUE!</v>
      </c>
      <c r="CH279" s="95" t="e">
        <f t="shared" si="361"/>
        <v>#VALUE!</v>
      </c>
      <c r="CI279" s="95" t="b">
        <f t="shared" si="364"/>
        <v>0</v>
      </c>
      <c r="CJ279" s="76" t="str">
        <f t="shared" si="339"/>
        <v/>
      </c>
      <c r="CK279" s="94" t="e" cm="1">
        <f t="array" aca="1" ref="CK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CL279" s="94" t="str">
        <f t="shared" si="340"/>
        <v/>
      </c>
      <c r="CM279" s="96" t="b">
        <f t="shared" si="341"/>
        <v>0</v>
      </c>
      <c r="CN279" s="130" t="b">
        <f>IFERROR(MATCH(D279,'Avtal för korttidsarbete'!$G$13:$G$1012,0),TRUE)</f>
        <v>1</v>
      </c>
      <c r="CO279" s="130" t="b">
        <f t="shared" si="342"/>
        <v>0</v>
      </c>
      <c r="CP279" s="131" t="str" cm="1">
        <f t="array" ref="CP279">IF(CN279=TRUE,"x",INDEX('Avtal för korttidsarbete'!$E$13:$E$1012,$CN279))</f>
        <v>x</v>
      </c>
      <c r="CQ279" s="131" t="str" cm="1">
        <f t="array" ref="CQ279">IF(CN279=TRUE,"x",INDEX('Avtal för korttidsarbete'!$F$13:$F$1012,$CN279))</f>
        <v>x</v>
      </c>
      <c r="CR279" s="130" t="b">
        <f t="shared" si="343"/>
        <v>0</v>
      </c>
      <c r="CS279" s="165">
        <f t="shared" si="362"/>
        <v>0</v>
      </c>
      <c r="CT279" s="165">
        <f t="shared" si="363"/>
        <v>0</v>
      </c>
      <c r="CU279" s="130" t="b">
        <f t="shared" si="344"/>
        <v>0</v>
      </c>
      <c r="CV279" s="131">
        <f t="shared" si="345"/>
        <v>0</v>
      </c>
      <c r="CW279" s="165">
        <f t="shared" si="346"/>
        <v>0</v>
      </c>
      <c r="CX279" s="186" t="b">
        <f>IFERROR(INDEX('Avtal för korttidsarbete'!R:R,MATCH(D279,'Avtal för korttidsarbete'!$G:$G,0)),TRUE)</f>
        <v>1</v>
      </c>
      <c r="CY279" s="165" t="str">
        <f>IF(CX279,"-",INDEX('Avtal för korttidsarbete'!$D:$D,MATCH(D279,'Avtal för korttidsarbete'!$G:$G,0)))</f>
        <v>-</v>
      </c>
      <c r="CZ279" s="131" t="b">
        <f>IFERROR(G279&gt;INDEX(Uppsägningar!E:E,MATCH(C279,Uppsägningar!C:C,0)),FALSE)</f>
        <v>0</v>
      </c>
    </row>
    <row r="280" spans="1:104" s="30" customFormat="1" x14ac:dyDescent="0.25">
      <c r="A280" s="19">
        <v>265</v>
      </c>
      <c r="B280" s="20"/>
      <c r="C280" s="189"/>
      <c r="D280" s="69"/>
      <c r="E280" s="171">
        <f>IFERROR(INDEX(Admin!$C$7:$C$10,MATCH(CY280,TblNivåValTExt,0)),0)</f>
        <v>0</v>
      </c>
      <c r="F280" s="1"/>
      <c r="G280" s="1"/>
      <c r="H280" s="90"/>
      <c r="I280" s="91"/>
      <c r="J280" s="91"/>
      <c r="K280" s="91"/>
      <c r="L280" s="91"/>
      <c r="M280" s="91"/>
      <c r="N280" s="91"/>
      <c r="O280" s="91"/>
      <c r="P280" s="91"/>
      <c r="Q280" s="91"/>
      <c r="R280" s="91"/>
      <c r="S280" s="91"/>
      <c r="T280" s="91"/>
      <c r="U280" s="91"/>
      <c r="V280" s="91"/>
      <c r="W280" s="225">
        <f t="shared" si="301"/>
        <v>0</v>
      </c>
      <c r="X280" s="134" t="str">
        <f t="shared" si="347"/>
        <v/>
      </c>
      <c r="Y280" s="92" t="b">
        <f t="shared" si="302"/>
        <v>0</v>
      </c>
      <c r="Z280" s="92" t="str">
        <f t="shared" si="348"/>
        <v/>
      </c>
      <c r="AA280" s="92" t="b">
        <f t="shared" si="349"/>
        <v>0</v>
      </c>
      <c r="AB280" s="92" t="str">
        <f t="shared" si="350"/>
        <v/>
      </c>
      <c r="AC280" s="13" t="b">
        <f t="shared" si="303"/>
        <v>0</v>
      </c>
      <c r="AD280" s="92" t="str">
        <f t="shared" si="351"/>
        <v/>
      </c>
      <c r="AE280" s="13" t="b">
        <f t="shared" si="352"/>
        <v>0</v>
      </c>
      <c r="AF280" s="92" t="str">
        <f t="shared" si="353"/>
        <v/>
      </c>
      <c r="AG280" s="13" t="b">
        <f t="shared" si="304"/>
        <v>0</v>
      </c>
      <c r="AH280" s="92" t="str">
        <f t="shared" si="354"/>
        <v/>
      </c>
      <c r="AI280" s="35" t="b">
        <f t="shared" si="305"/>
        <v>0</v>
      </c>
      <c r="AJ280" s="92" t="str">
        <f t="shared" si="355"/>
        <v/>
      </c>
      <c r="AK280" s="35" t="b">
        <f t="shared" si="306"/>
        <v>0</v>
      </c>
      <c r="AL280" s="92" t="str">
        <f t="shared" si="307"/>
        <v/>
      </c>
      <c r="AM280" s="35" t="b">
        <f t="shared" si="308"/>
        <v>0</v>
      </c>
      <c r="AN280" s="92" t="str">
        <f t="shared" si="309"/>
        <v/>
      </c>
      <c r="AO280" s="13" t="b">
        <f t="shared" si="310"/>
        <v>0</v>
      </c>
      <c r="AP280" s="92" t="str">
        <f t="shared" si="311"/>
        <v/>
      </c>
      <c r="AQ280" s="14">
        <f t="shared" si="312"/>
        <v>0</v>
      </c>
      <c r="AR280" s="14">
        <f t="shared" si="313"/>
        <v>0</v>
      </c>
      <c r="AS280" s="16">
        <f t="shared" si="365"/>
        <v>0</v>
      </c>
      <c r="AT280" s="16">
        <f t="shared" si="365"/>
        <v>0</v>
      </c>
      <c r="AU280" s="16">
        <f t="shared" si="365"/>
        <v>0</v>
      </c>
      <c r="AV280" s="16">
        <f t="shared" si="365"/>
        <v>0</v>
      </c>
      <c r="AW280" s="16">
        <f t="shared" si="365"/>
        <v>0</v>
      </c>
      <c r="AX280" s="16">
        <f t="shared" si="365"/>
        <v>0</v>
      </c>
      <c r="AY280" s="16">
        <f t="shared" si="365"/>
        <v>0</v>
      </c>
      <c r="AZ280" s="16"/>
      <c r="BA280" s="16"/>
      <c r="BB280" s="93">
        <f t="shared" si="356"/>
        <v>0</v>
      </c>
      <c r="BC280" s="93">
        <f t="shared" si="357"/>
        <v>0</v>
      </c>
      <c r="BD280" s="93">
        <f t="shared" si="358"/>
        <v>0</v>
      </c>
      <c r="BE280" s="158">
        <f t="shared" si="359"/>
        <v>0</v>
      </c>
      <c r="BF280" s="159">
        <f t="shared" si="360"/>
        <v>0</v>
      </c>
      <c r="BG280" s="159">
        <f t="shared" si="314"/>
        <v>0</v>
      </c>
      <c r="BH280" s="159">
        <f t="shared" si="315"/>
        <v>0</v>
      </c>
      <c r="BI280" s="159">
        <f t="shared" si="316"/>
        <v>0</v>
      </c>
      <c r="BJ280" s="159">
        <f t="shared" si="317"/>
        <v>0</v>
      </c>
      <c r="BK280" s="159">
        <f t="shared" si="318"/>
        <v>0</v>
      </c>
      <c r="BL280" s="159">
        <f t="shared" si="319"/>
        <v>0</v>
      </c>
      <c r="BM280" s="159">
        <f t="shared" si="366"/>
        <v>0</v>
      </c>
      <c r="BN280" s="159">
        <f t="shared" si="366"/>
        <v>0</v>
      </c>
      <c r="BO280" s="205" t="b">
        <f t="shared" si="320"/>
        <v>0</v>
      </c>
      <c r="BP280" s="214">
        <f t="shared" si="321"/>
        <v>0</v>
      </c>
      <c r="BQ280" s="160">
        <f t="shared" si="322"/>
        <v>0</v>
      </c>
      <c r="BR280" s="160">
        <f t="shared" si="323"/>
        <v>0</v>
      </c>
      <c r="BS280" s="160">
        <f t="shared" si="324"/>
        <v>0</v>
      </c>
      <c r="BT280" s="160">
        <f t="shared" si="325"/>
        <v>0</v>
      </c>
      <c r="BU280" s="160">
        <f t="shared" si="326"/>
        <v>0</v>
      </c>
      <c r="BV280" s="215">
        <f t="shared" si="327"/>
        <v>0</v>
      </c>
      <c r="BW280" s="217">
        <f t="shared" si="328"/>
        <v>0</v>
      </c>
      <c r="BX280" s="206">
        <f t="shared" si="329"/>
        <v>0</v>
      </c>
      <c r="BY280" s="206">
        <f t="shared" si="330"/>
        <v>0</v>
      </c>
      <c r="BZ280" s="206">
        <f t="shared" si="331"/>
        <v>0</v>
      </c>
      <c r="CA280" s="206">
        <f t="shared" si="332"/>
        <v>0</v>
      </c>
      <c r="CB280" s="206">
        <f t="shared" si="333"/>
        <v>0</v>
      </c>
      <c r="CC280" s="218">
        <f t="shared" si="334"/>
        <v>0</v>
      </c>
      <c r="CD280" s="216" t="e">
        <f t="shared" si="335"/>
        <v>#VALUE!</v>
      </c>
      <c r="CE280" s="94" t="e">
        <f t="shared" si="336"/>
        <v>#VALUE!</v>
      </c>
      <c r="CF280" s="94" t="e">
        <f t="shared" si="337"/>
        <v>#VALUE!</v>
      </c>
      <c r="CG280" s="95" t="e">
        <f t="shared" si="338"/>
        <v>#VALUE!</v>
      </c>
      <c r="CH280" s="95" t="e">
        <f t="shared" si="361"/>
        <v>#VALUE!</v>
      </c>
      <c r="CI280" s="95" t="b">
        <f t="shared" si="364"/>
        <v>0</v>
      </c>
      <c r="CJ280" s="76" t="str">
        <f t="shared" si="339"/>
        <v/>
      </c>
      <c r="CK280" s="94" t="e" cm="1">
        <f t="array" aca="1" ref="CK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CL280" s="94" t="str">
        <f t="shared" si="340"/>
        <v/>
      </c>
      <c r="CM280" s="96" t="b">
        <f t="shared" si="341"/>
        <v>0</v>
      </c>
      <c r="CN280" s="130" t="b">
        <f>IFERROR(MATCH(D280,'Avtal för korttidsarbete'!$G$13:$G$1012,0),TRUE)</f>
        <v>1</v>
      </c>
      <c r="CO280" s="130" t="b">
        <f t="shared" si="342"/>
        <v>0</v>
      </c>
      <c r="CP280" s="131" t="str" cm="1">
        <f t="array" ref="CP280">IF(CN280=TRUE,"x",INDEX('Avtal för korttidsarbete'!$E$13:$E$1012,$CN280))</f>
        <v>x</v>
      </c>
      <c r="CQ280" s="131" t="str" cm="1">
        <f t="array" ref="CQ280">IF(CN280=TRUE,"x",INDEX('Avtal för korttidsarbete'!$F$13:$F$1012,$CN280))</f>
        <v>x</v>
      </c>
      <c r="CR280" s="130" t="b">
        <f t="shared" si="343"/>
        <v>0</v>
      </c>
      <c r="CS280" s="165">
        <f t="shared" si="362"/>
        <v>0</v>
      </c>
      <c r="CT280" s="165">
        <f t="shared" si="363"/>
        <v>0</v>
      </c>
      <c r="CU280" s="130" t="b">
        <f t="shared" si="344"/>
        <v>0</v>
      </c>
      <c r="CV280" s="131">
        <f t="shared" si="345"/>
        <v>0</v>
      </c>
      <c r="CW280" s="165">
        <f t="shared" si="346"/>
        <v>0</v>
      </c>
      <c r="CX280" s="186" t="b">
        <f>IFERROR(INDEX('Avtal för korttidsarbete'!R:R,MATCH(D280,'Avtal för korttidsarbete'!$G:$G,0)),TRUE)</f>
        <v>1</v>
      </c>
      <c r="CY280" s="165" t="str">
        <f>IF(CX280,"-",INDEX('Avtal för korttidsarbete'!$D:$D,MATCH(D280,'Avtal för korttidsarbete'!$G:$G,0)))</f>
        <v>-</v>
      </c>
      <c r="CZ280" s="131" t="b">
        <f>IFERROR(G280&gt;INDEX(Uppsägningar!E:E,MATCH(C280,Uppsägningar!C:C,0)),FALSE)</f>
        <v>0</v>
      </c>
    </row>
    <row r="281" spans="1:104" s="30" customFormat="1" x14ac:dyDescent="0.25">
      <c r="A281" s="19">
        <v>266</v>
      </c>
      <c r="B281" s="20"/>
      <c r="C281" s="189"/>
      <c r="D281" s="69"/>
      <c r="E281" s="171">
        <f>IFERROR(INDEX(Admin!$C$7:$C$10,MATCH(CY281,TblNivåValTExt,0)),0)</f>
        <v>0</v>
      </c>
      <c r="F281" s="1"/>
      <c r="G281" s="1"/>
      <c r="H281" s="90"/>
      <c r="I281" s="91"/>
      <c r="J281" s="91"/>
      <c r="K281" s="91"/>
      <c r="L281" s="91"/>
      <c r="M281" s="91"/>
      <c r="N281" s="91"/>
      <c r="O281" s="91"/>
      <c r="P281" s="91"/>
      <c r="Q281" s="91"/>
      <c r="R281" s="91"/>
      <c r="S281" s="91"/>
      <c r="T281" s="91"/>
      <c r="U281" s="91"/>
      <c r="V281" s="91"/>
      <c r="W281" s="225">
        <f t="shared" si="301"/>
        <v>0</v>
      </c>
      <c r="X281" s="134" t="str">
        <f t="shared" si="347"/>
        <v/>
      </c>
      <c r="Y281" s="92" t="b">
        <f t="shared" si="302"/>
        <v>0</v>
      </c>
      <c r="Z281" s="92" t="str">
        <f t="shared" si="348"/>
        <v/>
      </c>
      <c r="AA281" s="92" t="b">
        <f t="shared" si="349"/>
        <v>0</v>
      </c>
      <c r="AB281" s="92" t="str">
        <f t="shared" si="350"/>
        <v/>
      </c>
      <c r="AC281" s="13" t="b">
        <f t="shared" si="303"/>
        <v>0</v>
      </c>
      <c r="AD281" s="92" t="str">
        <f t="shared" si="351"/>
        <v/>
      </c>
      <c r="AE281" s="13" t="b">
        <f t="shared" si="352"/>
        <v>0</v>
      </c>
      <c r="AF281" s="92" t="str">
        <f t="shared" si="353"/>
        <v/>
      </c>
      <c r="AG281" s="13" t="b">
        <f t="shared" si="304"/>
        <v>0</v>
      </c>
      <c r="AH281" s="92" t="str">
        <f t="shared" si="354"/>
        <v/>
      </c>
      <c r="AI281" s="35" t="b">
        <f t="shared" si="305"/>
        <v>0</v>
      </c>
      <c r="AJ281" s="92" t="str">
        <f t="shared" si="355"/>
        <v/>
      </c>
      <c r="AK281" s="35" t="b">
        <f t="shared" si="306"/>
        <v>0</v>
      </c>
      <c r="AL281" s="92" t="str">
        <f t="shared" si="307"/>
        <v/>
      </c>
      <c r="AM281" s="35" t="b">
        <f t="shared" si="308"/>
        <v>0</v>
      </c>
      <c r="AN281" s="92" t="str">
        <f t="shared" si="309"/>
        <v/>
      </c>
      <c r="AO281" s="13" t="b">
        <f t="shared" si="310"/>
        <v>0</v>
      </c>
      <c r="AP281" s="92" t="str">
        <f t="shared" si="311"/>
        <v/>
      </c>
      <c r="AQ281" s="14">
        <f t="shared" si="312"/>
        <v>0</v>
      </c>
      <c r="AR281" s="14">
        <f t="shared" si="313"/>
        <v>0</v>
      </c>
      <c r="AS281" s="16">
        <f t="shared" si="365"/>
        <v>0</v>
      </c>
      <c r="AT281" s="16">
        <f t="shared" si="365"/>
        <v>0</v>
      </c>
      <c r="AU281" s="16">
        <f t="shared" si="365"/>
        <v>0</v>
      </c>
      <c r="AV281" s="16">
        <f t="shared" si="365"/>
        <v>0</v>
      </c>
      <c r="AW281" s="16">
        <f t="shared" si="365"/>
        <v>0</v>
      </c>
      <c r="AX281" s="16">
        <f t="shared" si="365"/>
        <v>0</v>
      </c>
      <c r="AY281" s="16">
        <f t="shared" si="365"/>
        <v>0</v>
      </c>
      <c r="AZ281" s="16"/>
      <c r="BA281" s="16"/>
      <c r="BB281" s="93">
        <f t="shared" si="356"/>
        <v>0</v>
      </c>
      <c r="BC281" s="93">
        <f t="shared" si="357"/>
        <v>0</v>
      </c>
      <c r="BD281" s="93">
        <f t="shared" si="358"/>
        <v>0</v>
      </c>
      <c r="BE281" s="158">
        <f t="shared" si="359"/>
        <v>0</v>
      </c>
      <c r="BF281" s="159">
        <f t="shared" si="360"/>
        <v>0</v>
      </c>
      <c r="BG281" s="159">
        <f t="shared" si="314"/>
        <v>0</v>
      </c>
      <c r="BH281" s="159">
        <f t="shared" si="315"/>
        <v>0</v>
      </c>
      <c r="BI281" s="159">
        <f t="shared" si="316"/>
        <v>0</v>
      </c>
      <c r="BJ281" s="159">
        <f t="shared" si="317"/>
        <v>0</v>
      </c>
      <c r="BK281" s="159">
        <f t="shared" si="318"/>
        <v>0</v>
      </c>
      <c r="BL281" s="159">
        <f t="shared" si="319"/>
        <v>0</v>
      </c>
      <c r="BM281" s="159">
        <f t="shared" si="366"/>
        <v>0</v>
      </c>
      <c r="BN281" s="159">
        <f t="shared" si="366"/>
        <v>0</v>
      </c>
      <c r="BO281" s="205" t="b">
        <f t="shared" si="320"/>
        <v>0</v>
      </c>
      <c r="BP281" s="214">
        <f t="shared" si="321"/>
        <v>0</v>
      </c>
      <c r="BQ281" s="160">
        <f t="shared" si="322"/>
        <v>0</v>
      </c>
      <c r="BR281" s="160">
        <f t="shared" si="323"/>
        <v>0</v>
      </c>
      <c r="BS281" s="160">
        <f t="shared" si="324"/>
        <v>0</v>
      </c>
      <c r="BT281" s="160">
        <f t="shared" si="325"/>
        <v>0</v>
      </c>
      <c r="BU281" s="160">
        <f t="shared" si="326"/>
        <v>0</v>
      </c>
      <c r="BV281" s="215">
        <f t="shared" si="327"/>
        <v>0</v>
      </c>
      <c r="BW281" s="217">
        <f t="shared" si="328"/>
        <v>0</v>
      </c>
      <c r="BX281" s="206">
        <f t="shared" si="329"/>
        <v>0</v>
      </c>
      <c r="BY281" s="206">
        <f t="shared" si="330"/>
        <v>0</v>
      </c>
      <c r="BZ281" s="206">
        <f t="shared" si="331"/>
        <v>0</v>
      </c>
      <c r="CA281" s="206">
        <f t="shared" si="332"/>
        <v>0</v>
      </c>
      <c r="CB281" s="206">
        <f t="shared" si="333"/>
        <v>0</v>
      </c>
      <c r="CC281" s="218">
        <f t="shared" si="334"/>
        <v>0</v>
      </c>
      <c r="CD281" s="216" t="e">
        <f t="shared" si="335"/>
        <v>#VALUE!</v>
      </c>
      <c r="CE281" s="94" t="e">
        <f t="shared" si="336"/>
        <v>#VALUE!</v>
      </c>
      <c r="CF281" s="94" t="e">
        <f t="shared" si="337"/>
        <v>#VALUE!</v>
      </c>
      <c r="CG281" s="95" t="e">
        <f t="shared" si="338"/>
        <v>#VALUE!</v>
      </c>
      <c r="CH281" s="95" t="e">
        <f t="shared" si="361"/>
        <v>#VALUE!</v>
      </c>
      <c r="CI281" s="95" t="b">
        <f t="shared" si="364"/>
        <v>0</v>
      </c>
      <c r="CJ281" s="76" t="str">
        <f t="shared" si="339"/>
        <v/>
      </c>
      <c r="CK281" s="94" t="e" cm="1">
        <f t="array" aca="1" ref="CK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CL281" s="94" t="str">
        <f t="shared" si="340"/>
        <v/>
      </c>
      <c r="CM281" s="96" t="b">
        <f t="shared" si="341"/>
        <v>0</v>
      </c>
      <c r="CN281" s="130" t="b">
        <f>IFERROR(MATCH(D281,'Avtal för korttidsarbete'!$G$13:$G$1012,0),TRUE)</f>
        <v>1</v>
      </c>
      <c r="CO281" s="130" t="b">
        <f t="shared" si="342"/>
        <v>0</v>
      </c>
      <c r="CP281" s="131" t="str" cm="1">
        <f t="array" ref="CP281">IF(CN281=TRUE,"x",INDEX('Avtal för korttidsarbete'!$E$13:$E$1012,$CN281))</f>
        <v>x</v>
      </c>
      <c r="CQ281" s="131" t="str" cm="1">
        <f t="array" ref="CQ281">IF(CN281=TRUE,"x",INDEX('Avtal för korttidsarbete'!$F$13:$F$1012,$CN281))</f>
        <v>x</v>
      </c>
      <c r="CR281" s="130" t="b">
        <f t="shared" si="343"/>
        <v>0</v>
      </c>
      <c r="CS281" s="165">
        <f t="shared" si="362"/>
        <v>0</v>
      </c>
      <c r="CT281" s="165">
        <f t="shared" si="363"/>
        <v>0</v>
      </c>
      <c r="CU281" s="130" t="b">
        <f t="shared" si="344"/>
        <v>0</v>
      </c>
      <c r="CV281" s="131">
        <f t="shared" si="345"/>
        <v>0</v>
      </c>
      <c r="CW281" s="165">
        <f t="shared" si="346"/>
        <v>0</v>
      </c>
      <c r="CX281" s="186" t="b">
        <f>IFERROR(INDEX('Avtal för korttidsarbete'!R:R,MATCH(D281,'Avtal för korttidsarbete'!$G:$G,0)),TRUE)</f>
        <v>1</v>
      </c>
      <c r="CY281" s="165" t="str">
        <f>IF(CX281,"-",INDEX('Avtal för korttidsarbete'!$D:$D,MATCH(D281,'Avtal för korttidsarbete'!$G:$G,0)))</f>
        <v>-</v>
      </c>
      <c r="CZ281" s="131" t="b">
        <f>IFERROR(G281&gt;INDEX(Uppsägningar!E:E,MATCH(C281,Uppsägningar!C:C,0)),FALSE)</f>
        <v>0</v>
      </c>
    </row>
    <row r="282" spans="1:104" s="30" customFormat="1" x14ac:dyDescent="0.25">
      <c r="A282" s="19">
        <v>267</v>
      </c>
      <c r="B282" s="20"/>
      <c r="C282" s="189"/>
      <c r="D282" s="69"/>
      <c r="E282" s="171">
        <f>IFERROR(INDEX(Admin!$C$7:$C$10,MATCH(CY282,TblNivåValTExt,0)),0)</f>
        <v>0</v>
      </c>
      <c r="F282" s="1"/>
      <c r="G282" s="1"/>
      <c r="H282" s="90"/>
      <c r="I282" s="91"/>
      <c r="J282" s="91"/>
      <c r="K282" s="91"/>
      <c r="L282" s="91"/>
      <c r="M282" s="91"/>
      <c r="N282" s="91"/>
      <c r="O282" s="91"/>
      <c r="P282" s="91"/>
      <c r="Q282" s="91"/>
      <c r="R282" s="91"/>
      <c r="S282" s="91"/>
      <c r="T282" s="91"/>
      <c r="U282" s="91"/>
      <c r="V282" s="91"/>
      <c r="W282" s="225">
        <f t="shared" si="301"/>
        <v>0</v>
      </c>
      <c r="X282" s="134" t="str">
        <f t="shared" si="347"/>
        <v/>
      </c>
      <c r="Y282" s="92" t="b">
        <f t="shared" si="302"/>
        <v>0</v>
      </c>
      <c r="Z282" s="92" t="str">
        <f t="shared" si="348"/>
        <v/>
      </c>
      <c r="AA282" s="92" t="b">
        <f t="shared" si="349"/>
        <v>0</v>
      </c>
      <c r="AB282" s="92" t="str">
        <f t="shared" si="350"/>
        <v/>
      </c>
      <c r="AC282" s="13" t="b">
        <f t="shared" si="303"/>
        <v>0</v>
      </c>
      <c r="AD282" s="92" t="str">
        <f t="shared" si="351"/>
        <v/>
      </c>
      <c r="AE282" s="13" t="b">
        <f t="shared" si="352"/>
        <v>0</v>
      </c>
      <c r="AF282" s="92" t="str">
        <f t="shared" si="353"/>
        <v/>
      </c>
      <c r="AG282" s="13" t="b">
        <f t="shared" si="304"/>
        <v>0</v>
      </c>
      <c r="AH282" s="92" t="str">
        <f t="shared" si="354"/>
        <v/>
      </c>
      <c r="AI282" s="35" t="b">
        <f t="shared" si="305"/>
        <v>0</v>
      </c>
      <c r="AJ282" s="92" t="str">
        <f t="shared" si="355"/>
        <v/>
      </c>
      <c r="AK282" s="35" t="b">
        <f t="shared" si="306"/>
        <v>0</v>
      </c>
      <c r="AL282" s="92" t="str">
        <f t="shared" si="307"/>
        <v/>
      </c>
      <c r="AM282" s="35" t="b">
        <f t="shared" si="308"/>
        <v>0</v>
      </c>
      <c r="AN282" s="92" t="str">
        <f t="shared" si="309"/>
        <v/>
      </c>
      <c r="AO282" s="13" t="b">
        <f t="shared" si="310"/>
        <v>0</v>
      </c>
      <c r="AP282" s="92" t="str">
        <f t="shared" si="311"/>
        <v/>
      </c>
      <c r="AQ282" s="14">
        <f t="shared" si="312"/>
        <v>0</v>
      </c>
      <c r="AR282" s="14">
        <f t="shared" si="313"/>
        <v>0</v>
      </c>
      <c r="AS282" s="16">
        <f t="shared" si="365"/>
        <v>0</v>
      </c>
      <c r="AT282" s="16">
        <f t="shared" si="365"/>
        <v>0</v>
      </c>
      <c r="AU282" s="16">
        <f t="shared" si="365"/>
        <v>0</v>
      </c>
      <c r="AV282" s="16">
        <f t="shared" si="365"/>
        <v>0</v>
      </c>
      <c r="AW282" s="16">
        <f t="shared" si="365"/>
        <v>0</v>
      </c>
      <c r="AX282" s="16">
        <f t="shared" si="365"/>
        <v>0</v>
      </c>
      <c r="AY282" s="16">
        <f t="shared" si="365"/>
        <v>0</v>
      </c>
      <c r="AZ282" s="16"/>
      <c r="BA282" s="16"/>
      <c r="BB282" s="93">
        <f t="shared" si="356"/>
        <v>0</v>
      </c>
      <c r="BC282" s="93">
        <f t="shared" si="357"/>
        <v>0</v>
      </c>
      <c r="BD282" s="93">
        <f t="shared" si="358"/>
        <v>0</v>
      </c>
      <c r="BE282" s="158">
        <f t="shared" si="359"/>
        <v>0</v>
      </c>
      <c r="BF282" s="159">
        <f t="shared" si="360"/>
        <v>0</v>
      </c>
      <c r="BG282" s="159">
        <f t="shared" si="314"/>
        <v>0</v>
      </c>
      <c r="BH282" s="159">
        <f t="shared" si="315"/>
        <v>0</v>
      </c>
      <c r="BI282" s="159">
        <f t="shared" si="316"/>
        <v>0</v>
      </c>
      <c r="BJ282" s="159">
        <f t="shared" si="317"/>
        <v>0</v>
      </c>
      <c r="BK282" s="159">
        <f t="shared" si="318"/>
        <v>0</v>
      </c>
      <c r="BL282" s="159">
        <f t="shared" si="319"/>
        <v>0</v>
      </c>
      <c r="BM282" s="159">
        <f t="shared" si="366"/>
        <v>0</v>
      </c>
      <c r="BN282" s="159">
        <f t="shared" si="366"/>
        <v>0</v>
      </c>
      <c r="BO282" s="205" t="b">
        <f t="shared" si="320"/>
        <v>0</v>
      </c>
      <c r="BP282" s="214">
        <f t="shared" si="321"/>
        <v>0</v>
      </c>
      <c r="BQ282" s="160">
        <f t="shared" si="322"/>
        <v>0</v>
      </c>
      <c r="BR282" s="160">
        <f t="shared" si="323"/>
        <v>0</v>
      </c>
      <c r="BS282" s="160">
        <f t="shared" si="324"/>
        <v>0</v>
      </c>
      <c r="BT282" s="160">
        <f t="shared" si="325"/>
        <v>0</v>
      </c>
      <c r="BU282" s="160">
        <f t="shared" si="326"/>
        <v>0</v>
      </c>
      <c r="BV282" s="215">
        <f t="shared" si="327"/>
        <v>0</v>
      </c>
      <c r="BW282" s="217">
        <f t="shared" si="328"/>
        <v>0</v>
      </c>
      <c r="BX282" s="206">
        <f t="shared" si="329"/>
        <v>0</v>
      </c>
      <c r="BY282" s="206">
        <f t="shared" si="330"/>
        <v>0</v>
      </c>
      <c r="BZ282" s="206">
        <f t="shared" si="331"/>
        <v>0</v>
      </c>
      <c r="CA282" s="206">
        <f t="shared" si="332"/>
        <v>0</v>
      </c>
      <c r="CB282" s="206">
        <f t="shared" si="333"/>
        <v>0</v>
      </c>
      <c r="CC282" s="218">
        <f t="shared" si="334"/>
        <v>0</v>
      </c>
      <c r="CD282" s="216" t="e">
        <f t="shared" si="335"/>
        <v>#VALUE!</v>
      </c>
      <c r="CE282" s="94" t="e">
        <f t="shared" si="336"/>
        <v>#VALUE!</v>
      </c>
      <c r="CF282" s="94" t="e">
        <f t="shared" si="337"/>
        <v>#VALUE!</v>
      </c>
      <c r="CG282" s="95" t="e">
        <f t="shared" si="338"/>
        <v>#VALUE!</v>
      </c>
      <c r="CH282" s="95" t="e">
        <f t="shared" si="361"/>
        <v>#VALUE!</v>
      </c>
      <c r="CI282" s="95" t="b">
        <f t="shared" si="364"/>
        <v>0</v>
      </c>
      <c r="CJ282" s="76" t="str">
        <f t="shared" si="339"/>
        <v/>
      </c>
      <c r="CK282" s="94" t="e" cm="1">
        <f t="array" aca="1" ref="CK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CL282" s="94" t="str">
        <f t="shared" si="340"/>
        <v/>
      </c>
      <c r="CM282" s="96" t="b">
        <f t="shared" si="341"/>
        <v>0</v>
      </c>
      <c r="CN282" s="130" t="b">
        <f>IFERROR(MATCH(D282,'Avtal för korttidsarbete'!$G$13:$G$1012,0),TRUE)</f>
        <v>1</v>
      </c>
      <c r="CO282" s="130" t="b">
        <f t="shared" si="342"/>
        <v>0</v>
      </c>
      <c r="CP282" s="131" t="str" cm="1">
        <f t="array" ref="CP282">IF(CN282=TRUE,"x",INDEX('Avtal för korttidsarbete'!$E$13:$E$1012,$CN282))</f>
        <v>x</v>
      </c>
      <c r="CQ282" s="131" t="str" cm="1">
        <f t="array" ref="CQ282">IF(CN282=TRUE,"x",INDEX('Avtal för korttidsarbete'!$F$13:$F$1012,$CN282))</f>
        <v>x</v>
      </c>
      <c r="CR282" s="130" t="b">
        <f t="shared" si="343"/>
        <v>0</v>
      </c>
      <c r="CS282" s="165">
        <f t="shared" si="362"/>
        <v>0</v>
      </c>
      <c r="CT282" s="165">
        <f t="shared" si="363"/>
        <v>0</v>
      </c>
      <c r="CU282" s="130" t="b">
        <f t="shared" si="344"/>
        <v>0</v>
      </c>
      <c r="CV282" s="131">
        <f t="shared" si="345"/>
        <v>0</v>
      </c>
      <c r="CW282" s="165">
        <f t="shared" si="346"/>
        <v>0</v>
      </c>
      <c r="CX282" s="186" t="b">
        <f>IFERROR(INDEX('Avtal för korttidsarbete'!R:R,MATCH(D282,'Avtal för korttidsarbete'!$G:$G,0)),TRUE)</f>
        <v>1</v>
      </c>
      <c r="CY282" s="165" t="str">
        <f>IF(CX282,"-",INDEX('Avtal för korttidsarbete'!$D:$D,MATCH(D282,'Avtal för korttidsarbete'!$G:$G,0)))</f>
        <v>-</v>
      </c>
      <c r="CZ282" s="131" t="b">
        <f>IFERROR(G282&gt;INDEX(Uppsägningar!E:E,MATCH(C282,Uppsägningar!C:C,0)),FALSE)</f>
        <v>0</v>
      </c>
    </row>
    <row r="283" spans="1:104" s="30" customFormat="1" x14ac:dyDescent="0.25">
      <c r="A283" s="19">
        <v>268</v>
      </c>
      <c r="B283" s="20"/>
      <c r="C283" s="189"/>
      <c r="D283" s="69"/>
      <c r="E283" s="171">
        <f>IFERROR(INDEX(Admin!$C$7:$C$10,MATCH(CY283,TblNivåValTExt,0)),0)</f>
        <v>0</v>
      </c>
      <c r="F283" s="1"/>
      <c r="G283" s="1"/>
      <c r="H283" s="90"/>
      <c r="I283" s="91"/>
      <c r="J283" s="91"/>
      <c r="K283" s="91"/>
      <c r="L283" s="91"/>
      <c r="M283" s="91"/>
      <c r="N283" s="91"/>
      <c r="O283" s="91"/>
      <c r="P283" s="91"/>
      <c r="Q283" s="91"/>
      <c r="R283" s="91"/>
      <c r="S283" s="91"/>
      <c r="T283" s="91"/>
      <c r="U283" s="91"/>
      <c r="V283" s="91"/>
      <c r="W283" s="225">
        <f t="shared" si="301"/>
        <v>0</v>
      </c>
      <c r="X283" s="134" t="str">
        <f t="shared" si="347"/>
        <v/>
      </c>
      <c r="Y283" s="92" t="b">
        <f t="shared" si="302"/>
        <v>0</v>
      </c>
      <c r="Z283" s="92" t="str">
        <f t="shared" si="348"/>
        <v/>
      </c>
      <c r="AA283" s="92" t="b">
        <f t="shared" si="349"/>
        <v>0</v>
      </c>
      <c r="AB283" s="92" t="str">
        <f t="shared" si="350"/>
        <v/>
      </c>
      <c r="AC283" s="13" t="b">
        <f t="shared" si="303"/>
        <v>0</v>
      </c>
      <c r="AD283" s="92" t="str">
        <f t="shared" si="351"/>
        <v/>
      </c>
      <c r="AE283" s="13" t="b">
        <f t="shared" si="352"/>
        <v>0</v>
      </c>
      <c r="AF283" s="92" t="str">
        <f t="shared" si="353"/>
        <v/>
      </c>
      <c r="AG283" s="13" t="b">
        <f t="shared" si="304"/>
        <v>0</v>
      </c>
      <c r="AH283" s="92" t="str">
        <f t="shared" si="354"/>
        <v/>
      </c>
      <c r="AI283" s="35" t="b">
        <f t="shared" si="305"/>
        <v>0</v>
      </c>
      <c r="AJ283" s="92" t="str">
        <f t="shared" si="355"/>
        <v/>
      </c>
      <c r="AK283" s="35" t="b">
        <f t="shared" si="306"/>
        <v>0</v>
      </c>
      <c r="AL283" s="92" t="str">
        <f t="shared" si="307"/>
        <v/>
      </c>
      <c r="AM283" s="35" t="b">
        <f t="shared" si="308"/>
        <v>0</v>
      </c>
      <c r="AN283" s="92" t="str">
        <f t="shared" si="309"/>
        <v/>
      </c>
      <c r="AO283" s="13" t="b">
        <f t="shared" si="310"/>
        <v>0</v>
      </c>
      <c r="AP283" s="92" t="str">
        <f t="shared" si="311"/>
        <v/>
      </c>
      <c r="AQ283" s="14">
        <f t="shared" si="312"/>
        <v>0</v>
      </c>
      <c r="AR283" s="14">
        <f t="shared" si="313"/>
        <v>0</v>
      </c>
      <c r="AS283" s="16">
        <f t="shared" si="365"/>
        <v>0</v>
      </c>
      <c r="AT283" s="16">
        <f t="shared" si="365"/>
        <v>0</v>
      </c>
      <c r="AU283" s="16">
        <f t="shared" si="365"/>
        <v>0</v>
      </c>
      <c r="AV283" s="16">
        <f t="shared" si="365"/>
        <v>0</v>
      </c>
      <c r="AW283" s="16">
        <f t="shared" si="365"/>
        <v>0</v>
      </c>
      <c r="AX283" s="16">
        <f t="shared" si="365"/>
        <v>0</v>
      </c>
      <c r="AY283" s="16">
        <f t="shared" si="365"/>
        <v>0</v>
      </c>
      <c r="AZ283" s="16"/>
      <c r="BA283" s="16"/>
      <c r="BB283" s="93">
        <f t="shared" si="356"/>
        <v>0</v>
      </c>
      <c r="BC283" s="93">
        <f t="shared" si="357"/>
        <v>0</v>
      </c>
      <c r="BD283" s="93">
        <f t="shared" si="358"/>
        <v>0</v>
      </c>
      <c r="BE283" s="158">
        <f t="shared" si="359"/>
        <v>0</v>
      </c>
      <c r="BF283" s="159">
        <f t="shared" si="360"/>
        <v>0</v>
      </c>
      <c r="BG283" s="159">
        <f t="shared" si="314"/>
        <v>0</v>
      </c>
      <c r="BH283" s="159">
        <f t="shared" si="315"/>
        <v>0</v>
      </c>
      <c r="BI283" s="159">
        <f t="shared" si="316"/>
        <v>0</v>
      </c>
      <c r="BJ283" s="159">
        <f t="shared" si="317"/>
        <v>0</v>
      </c>
      <c r="BK283" s="159">
        <f t="shared" si="318"/>
        <v>0</v>
      </c>
      <c r="BL283" s="159">
        <f t="shared" si="319"/>
        <v>0</v>
      </c>
      <c r="BM283" s="159">
        <f t="shared" si="366"/>
        <v>0</v>
      </c>
      <c r="BN283" s="159">
        <f t="shared" si="366"/>
        <v>0</v>
      </c>
      <c r="BO283" s="205" t="b">
        <f t="shared" si="320"/>
        <v>0</v>
      </c>
      <c r="BP283" s="214">
        <f t="shared" si="321"/>
        <v>0</v>
      </c>
      <c r="BQ283" s="160">
        <f t="shared" si="322"/>
        <v>0</v>
      </c>
      <c r="BR283" s="160">
        <f t="shared" si="323"/>
        <v>0</v>
      </c>
      <c r="BS283" s="160">
        <f t="shared" si="324"/>
        <v>0</v>
      </c>
      <c r="BT283" s="160">
        <f t="shared" si="325"/>
        <v>0</v>
      </c>
      <c r="BU283" s="160">
        <f t="shared" si="326"/>
        <v>0</v>
      </c>
      <c r="BV283" s="215">
        <f t="shared" si="327"/>
        <v>0</v>
      </c>
      <c r="BW283" s="217">
        <f t="shared" si="328"/>
        <v>0</v>
      </c>
      <c r="BX283" s="206">
        <f t="shared" si="329"/>
        <v>0</v>
      </c>
      <c r="BY283" s="206">
        <f t="shared" si="330"/>
        <v>0</v>
      </c>
      <c r="BZ283" s="206">
        <f t="shared" si="331"/>
        <v>0</v>
      </c>
      <c r="CA283" s="206">
        <f t="shared" si="332"/>
        <v>0</v>
      </c>
      <c r="CB283" s="206">
        <f t="shared" si="333"/>
        <v>0</v>
      </c>
      <c r="CC283" s="218">
        <f t="shared" si="334"/>
        <v>0</v>
      </c>
      <c r="CD283" s="216" t="e">
        <f t="shared" si="335"/>
        <v>#VALUE!</v>
      </c>
      <c r="CE283" s="94" t="e">
        <f t="shared" si="336"/>
        <v>#VALUE!</v>
      </c>
      <c r="CF283" s="94" t="e">
        <f t="shared" si="337"/>
        <v>#VALUE!</v>
      </c>
      <c r="CG283" s="95" t="e">
        <f t="shared" si="338"/>
        <v>#VALUE!</v>
      </c>
      <c r="CH283" s="95" t="e">
        <f t="shared" si="361"/>
        <v>#VALUE!</v>
      </c>
      <c r="CI283" s="95" t="b">
        <f t="shared" si="364"/>
        <v>0</v>
      </c>
      <c r="CJ283" s="76" t="str">
        <f t="shared" si="339"/>
        <v/>
      </c>
      <c r="CK283" s="94" t="e" cm="1">
        <f t="array" aca="1" ref="CK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CL283" s="94" t="str">
        <f t="shared" si="340"/>
        <v/>
      </c>
      <c r="CM283" s="96" t="b">
        <f t="shared" si="341"/>
        <v>0</v>
      </c>
      <c r="CN283" s="130" t="b">
        <f>IFERROR(MATCH(D283,'Avtal för korttidsarbete'!$G$13:$G$1012,0),TRUE)</f>
        <v>1</v>
      </c>
      <c r="CO283" s="130" t="b">
        <f t="shared" si="342"/>
        <v>0</v>
      </c>
      <c r="CP283" s="131" t="str" cm="1">
        <f t="array" ref="CP283">IF(CN283=TRUE,"x",INDEX('Avtal för korttidsarbete'!$E$13:$E$1012,$CN283))</f>
        <v>x</v>
      </c>
      <c r="CQ283" s="131" t="str" cm="1">
        <f t="array" ref="CQ283">IF(CN283=TRUE,"x",INDEX('Avtal för korttidsarbete'!$F$13:$F$1012,$CN283))</f>
        <v>x</v>
      </c>
      <c r="CR283" s="130" t="b">
        <f t="shared" si="343"/>
        <v>0</v>
      </c>
      <c r="CS283" s="165">
        <f t="shared" si="362"/>
        <v>0</v>
      </c>
      <c r="CT283" s="165">
        <f t="shared" si="363"/>
        <v>0</v>
      </c>
      <c r="CU283" s="130" t="b">
        <f t="shared" si="344"/>
        <v>0</v>
      </c>
      <c r="CV283" s="131">
        <f t="shared" si="345"/>
        <v>0</v>
      </c>
      <c r="CW283" s="165">
        <f t="shared" si="346"/>
        <v>0</v>
      </c>
      <c r="CX283" s="186" t="b">
        <f>IFERROR(INDEX('Avtal för korttidsarbete'!R:R,MATCH(D283,'Avtal för korttidsarbete'!$G:$G,0)),TRUE)</f>
        <v>1</v>
      </c>
      <c r="CY283" s="165" t="str">
        <f>IF(CX283,"-",INDEX('Avtal för korttidsarbete'!$D:$D,MATCH(D283,'Avtal för korttidsarbete'!$G:$G,0)))</f>
        <v>-</v>
      </c>
      <c r="CZ283" s="131" t="b">
        <f>IFERROR(G283&gt;INDEX(Uppsägningar!E:E,MATCH(C283,Uppsägningar!C:C,0)),FALSE)</f>
        <v>0</v>
      </c>
    </row>
    <row r="284" spans="1:104" s="30" customFormat="1" x14ac:dyDescent="0.25">
      <c r="A284" s="19">
        <v>269</v>
      </c>
      <c r="B284" s="20"/>
      <c r="C284" s="189"/>
      <c r="D284" s="69"/>
      <c r="E284" s="171">
        <f>IFERROR(INDEX(Admin!$C$7:$C$10,MATCH(CY284,TblNivåValTExt,0)),0)</f>
        <v>0</v>
      </c>
      <c r="F284" s="1"/>
      <c r="G284" s="1"/>
      <c r="H284" s="90"/>
      <c r="I284" s="91"/>
      <c r="J284" s="91"/>
      <c r="K284" s="91"/>
      <c r="L284" s="91"/>
      <c r="M284" s="91"/>
      <c r="N284" s="91"/>
      <c r="O284" s="91"/>
      <c r="P284" s="91"/>
      <c r="Q284" s="91"/>
      <c r="R284" s="91"/>
      <c r="S284" s="91"/>
      <c r="T284" s="91"/>
      <c r="U284" s="91"/>
      <c r="V284" s="91"/>
      <c r="W284" s="225">
        <f t="shared" si="301"/>
        <v>0</v>
      </c>
      <c r="X284" s="134" t="str">
        <f t="shared" si="347"/>
        <v/>
      </c>
      <c r="Y284" s="92" t="b">
        <f t="shared" si="302"/>
        <v>0</v>
      </c>
      <c r="Z284" s="92" t="str">
        <f t="shared" si="348"/>
        <v/>
      </c>
      <c r="AA284" s="92" t="b">
        <f t="shared" si="349"/>
        <v>0</v>
      </c>
      <c r="AB284" s="92" t="str">
        <f t="shared" si="350"/>
        <v/>
      </c>
      <c r="AC284" s="13" t="b">
        <f t="shared" si="303"/>
        <v>0</v>
      </c>
      <c r="AD284" s="92" t="str">
        <f t="shared" si="351"/>
        <v/>
      </c>
      <c r="AE284" s="13" t="b">
        <f t="shared" si="352"/>
        <v>0</v>
      </c>
      <c r="AF284" s="92" t="str">
        <f t="shared" si="353"/>
        <v/>
      </c>
      <c r="AG284" s="13" t="b">
        <f t="shared" si="304"/>
        <v>0</v>
      </c>
      <c r="AH284" s="92" t="str">
        <f t="shared" si="354"/>
        <v/>
      </c>
      <c r="AI284" s="35" t="b">
        <f t="shared" si="305"/>
        <v>0</v>
      </c>
      <c r="AJ284" s="92" t="str">
        <f t="shared" si="355"/>
        <v/>
      </c>
      <c r="AK284" s="35" t="b">
        <f t="shared" si="306"/>
        <v>0</v>
      </c>
      <c r="AL284" s="92" t="str">
        <f t="shared" si="307"/>
        <v/>
      </c>
      <c r="AM284" s="35" t="b">
        <f t="shared" si="308"/>
        <v>0</v>
      </c>
      <c r="AN284" s="92" t="str">
        <f t="shared" si="309"/>
        <v/>
      </c>
      <c r="AO284" s="13" t="b">
        <f t="shared" si="310"/>
        <v>0</v>
      </c>
      <c r="AP284" s="92" t="str">
        <f t="shared" si="311"/>
        <v/>
      </c>
      <c r="AQ284" s="14">
        <f t="shared" si="312"/>
        <v>0</v>
      </c>
      <c r="AR284" s="14">
        <f t="shared" si="313"/>
        <v>0</v>
      </c>
      <c r="AS284" s="16">
        <f t="shared" si="365"/>
        <v>0</v>
      </c>
      <c r="AT284" s="16">
        <f t="shared" si="365"/>
        <v>0</v>
      </c>
      <c r="AU284" s="16">
        <f t="shared" si="365"/>
        <v>0</v>
      </c>
      <c r="AV284" s="16">
        <f t="shared" si="365"/>
        <v>0</v>
      </c>
      <c r="AW284" s="16">
        <f t="shared" si="365"/>
        <v>0</v>
      </c>
      <c r="AX284" s="16">
        <f t="shared" si="365"/>
        <v>0</v>
      </c>
      <c r="AY284" s="16">
        <f t="shared" si="365"/>
        <v>0</v>
      </c>
      <c r="AZ284" s="16"/>
      <c r="BA284" s="16"/>
      <c r="BB284" s="93">
        <f t="shared" si="356"/>
        <v>0</v>
      </c>
      <c r="BC284" s="93">
        <f t="shared" si="357"/>
        <v>0</v>
      </c>
      <c r="BD284" s="93">
        <f t="shared" si="358"/>
        <v>0</v>
      </c>
      <c r="BE284" s="158">
        <f t="shared" si="359"/>
        <v>0</v>
      </c>
      <c r="BF284" s="159">
        <f t="shared" si="360"/>
        <v>0</v>
      </c>
      <c r="BG284" s="159">
        <f t="shared" si="314"/>
        <v>0</v>
      </c>
      <c r="BH284" s="159">
        <f t="shared" si="315"/>
        <v>0</v>
      </c>
      <c r="BI284" s="159">
        <f t="shared" si="316"/>
        <v>0</v>
      </c>
      <c r="BJ284" s="159">
        <f t="shared" si="317"/>
        <v>0</v>
      </c>
      <c r="BK284" s="159">
        <f t="shared" si="318"/>
        <v>0</v>
      </c>
      <c r="BL284" s="159">
        <f t="shared" si="319"/>
        <v>0</v>
      </c>
      <c r="BM284" s="159">
        <f t="shared" si="366"/>
        <v>0</v>
      </c>
      <c r="BN284" s="159">
        <f t="shared" si="366"/>
        <v>0</v>
      </c>
      <c r="BO284" s="205" t="b">
        <f t="shared" si="320"/>
        <v>0</v>
      </c>
      <c r="BP284" s="214">
        <f t="shared" si="321"/>
        <v>0</v>
      </c>
      <c r="BQ284" s="160">
        <f t="shared" si="322"/>
        <v>0</v>
      </c>
      <c r="BR284" s="160">
        <f t="shared" si="323"/>
        <v>0</v>
      </c>
      <c r="BS284" s="160">
        <f t="shared" si="324"/>
        <v>0</v>
      </c>
      <c r="BT284" s="160">
        <f t="shared" si="325"/>
        <v>0</v>
      </c>
      <c r="BU284" s="160">
        <f t="shared" si="326"/>
        <v>0</v>
      </c>
      <c r="BV284" s="215">
        <f t="shared" si="327"/>
        <v>0</v>
      </c>
      <c r="BW284" s="217">
        <f t="shared" si="328"/>
        <v>0</v>
      </c>
      <c r="BX284" s="206">
        <f t="shared" si="329"/>
        <v>0</v>
      </c>
      <c r="BY284" s="206">
        <f t="shared" si="330"/>
        <v>0</v>
      </c>
      <c r="BZ284" s="206">
        <f t="shared" si="331"/>
        <v>0</v>
      </c>
      <c r="CA284" s="206">
        <f t="shared" si="332"/>
        <v>0</v>
      </c>
      <c r="CB284" s="206">
        <f t="shared" si="333"/>
        <v>0</v>
      </c>
      <c r="CC284" s="218">
        <f t="shared" si="334"/>
        <v>0</v>
      </c>
      <c r="CD284" s="216" t="e">
        <f t="shared" si="335"/>
        <v>#VALUE!</v>
      </c>
      <c r="CE284" s="94" t="e">
        <f t="shared" si="336"/>
        <v>#VALUE!</v>
      </c>
      <c r="CF284" s="94" t="e">
        <f t="shared" si="337"/>
        <v>#VALUE!</v>
      </c>
      <c r="CG284" s="95" t="e">
        <f t="shared" si="338"/>
        <v>#VALUE!</v>
      </c>
      <c r="CH284" s="95" t="e">
        <f t="shared" si="361"/>
        <v>#VALUE!</v>
      </c>
      <c r="CI284" s="95" t="b">
        <f t="shared" si="364"/>
        <v>0</v>
      </c>
      <c r="CJ284" s="76" t="str">
        <f t="shared" si="339"/>
        <v/>
      </c>
      <c r="CK284" s="94" t="e" cm="1">
        <f t="array" aca="1" ref="CK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CL284" s="94" t="str">
        <f t="shared" si="340"/>
        <v/>
      </c>
      <c r="CM284" s="96" t="b">
        <f t="shared" si="341"/>
        <v>0</v>
      </c>
      <c r="CN284" s="130" t="b">
        <f>IFERROR(MATCH(D284,'Avtal för korttidsarbete'!$G$13:$G$1012,0),TRUE)</f>
        <v>1</v>
      </c>
      <c r="CO284" s="130" t="b">
        <f t="shared" si="342"/>
        <v>0</v>
      </c>
      <c r="CP284" s="131" t="str" cm="1">
        <f t="array" ref="CP284">IF(CN284=TRUE,"x",INDEX('Avtal för korttidsarbete'!$E$13:$E$1012,$CN284))</f>
        <v>x</v>
      </c>
      <c r="CQ284" s="131" t="str" cm="1">
        <f t="array" ref="CQ284">IF(CN284=TRUE,"x",INDEX('Avtal för korttidsarbete'!$F$13:$F$1012,$CN284))</f>
        <v>x</v>
      </c>
      <c r="CR284" s="130" t="b">
        <f t="shared" si="343"/>
        <v>0</v>
      </c>
      <c r="CS284" s="165">
        <f t="shared" si="362"/>
        <v>0</v>
      </c>
      <c r="CT284" s="165">
        <f t="shared" si="363"/>
        <v>0</v>
      </c>
      <c r="CU284" s="130" t="b">
        <f t="shared" si="344"/>
        <v>0</v>
      </c>
      <c r="CV284" s="131">
        <f t="shared" si="345"/>
        <v>0</v>
      </c>
      <c r="CW284" s="165">
        <f t="shared" si="346"/>
        <v>0</v>
      </c>
      <c r="CX284" s="186" t="b">
        <f>IFERROR(INDEX('Avtal för korttidsarbete'!R:R,MATCH(D284,'Avtal för korttidsarbete'!$G:$G,0)),TRUE)</f>
        <v>1</v>
      </c>
      <c r="CY284" s="165" t="str">
        <f>IF(CX284,"-",INDEX('Avtal för korttidsarbete'!$D:$D,MATCH(D284,'Avtal för korttidsarbete'!$G:$G,0)))</f>
        <v>-</v>
      </c>
      <c r="CZ284" s="131" t="b">
        <f>IFERROR(G284&gt;INDEX(Uppsägningar!E:E,MATCH(C284,Uppsägningar!C:C,0)),FALSE)</f>
        <v>0</v>
      </c>
    </row>
    <row r="285" spans="1:104" s="30" customFormat="1" x14ac:dyDescent="0.25">
      <c r="A285" s="19">
        <v>270</v>
      </c>
      <c r="B285" s="20"/>
      <c r="C285" s="189"/>
      <c r="D285" s="69"/>
      <c r="E285" s="171">
        <f>IFERROR(INDEX(Admin!$C$7:$C$10,MATCH(CY285,TblNivåValTExt,0)),0)</f>
        <v>0</v>
      </c>
      <c r="F285" s="1"/>
      <c r="G285" s="1"/>
      <c r="H285" s="90"/>
      <c r="I285" s="91"/>
      <c r="J285" s="91"/>
      <c r="K285" s="91"/>
      <c r="L285" s="91"/>
      <c r="M285" s="91"/>
      <c r="N285" s="91"/>
      <c r="O285" s="91"/>
      <c r="P285" s="91"/>
      <c r="Q285" s="91"/>
      <c r="R285" s="91"/>
      <c r="S285" s="91"/>
      <c r="T285" s="91"/>
      <c r="U285" s="91"/>
      <c r="V285" s="91"/>
      <c r="W285" s="225">
        <f t="shared" si="301"/>
        <v>0</v>
      </c>
      <c r="X285" s="134" t="str">
        <f t="shared" si="347"/>
        <v/>
      </c>
      <c r="Y285" s="92" t="b">
        <f t="shared" si="302"/>
        <v>0</v>
      </c>
      <c r="Z285" s="92" t="str">
        <f t="shared" si="348"/>
        <v/>
      </c>
      <c r="AA285" s="92" t="b">
        <f t="shared" si="349"/>
        <v>0</v>
      </c>
      <c r="AB285" s="92" t="str">
        <f t="shared" si="350"/>
        <v/>
      </c>
      <c r="AC285" s="13" t="b">
        <f t="shared" si="303"/>
        <v>0</v>
      </c>
      <c r="AD285" s="92" t="str">
        <f t="shared" si="351"/>
        <v/>
      </c>
      <c r="AE285" s="13" t="b">
        <f t="shared" si="352"/>
        <v>0</v>
      </c>
      <c r="AF285" s="92" t="str">
        <f t="shared" si="353"/>
        <v/>
      </c>
      <c r="AG285" s="13" t="b">
        <f t="shared" si="304"/>
        <v>0</v>
      </c>
      <c r="AH285" s="92" t="str">
        <f t="shared" si="354"/>
        <v/>
      </c>
      <c r="AI285" s="35" t="b">
        <f t="shared" si="305"/>
        <v>0</v>
      </c>
      <c r="AJ285" s="92" t="str">
        <f t="shared" si="355"/>
        <v/>
      </c>
      <c r="AK285" s="35" t="b">
        <f t="shared" si="306"/>
        <v>0</v>
      </c>
      <c r="AL285" s="92" t="str">
        <f t="shared" si="307"/>
        <v/>
      </c>
      <c r="AM285" s="35" t="b">
        <f t="shared" si="308"/>
        <v>0</v>
      </c>
      <c r="AN285" s="92" t="str">
        <f t="shared" si="309"/>
        <v/>
      </c>
      <c r="AO285" s="13" t="b">
        <f t="shared" si="310"/>
        <v>0</v>
      </c>
      <c r="AP285" s="92" t="str">
        <f t="shared" si="311"/>
        <v/>
      </c>
      <c r="AQ285" s="14">
        <f t="shared" si="312"/>
        <v>0</v>
      </c>
      <c r="AR285" s="14">
        <f t="shared" si="313"/>
        <v>0</v>
      </c>
      <c r="AS285" s="16">
        <f t="shared" si="365"/>
        <v>0</v>
      </c>
      <c r="AT285" s="16">
        <f t="shared" si="365"/>
        <v>0</v>
      </c>
      <c r="AU285" s="16">
        <f t="shared" si="365"/>
        <v>0</v>
      </c>
      <c r="AV285" s="16">
        <f t="shared" si="365"/>
        <v>0</v>
      </c>
      <c r="AW285" s="16">
        <f t="shared" si="365"/>
        <v>0</v>
      </c>
      <c r="AX285" s="16">
        <f t="shared" si="365"/>
        <v>0</v>
      </c>
      <c r="AY285" s="16">
        <f t="shared" si="365"/>
        <v>0</v>
      </c>
      <c r="AZ285" s="16"/>
      <c r="BA285" s="16"/>
      <c r="BB285" s="93">
        <f t="shared" si="356"/>
        <v>0</v>
      </c>
      <c r="BC285" s="93">
        <f t="shared" si="357"/>
        <v>0</v>
      </c>
      <c r="BD285" s="93">
        <f t="shared" si="358"/>
        <v>0</v>
      </c>
      <c r="BE285" s="158">
        <f t="shared" si="359"/>
        <v>0</v>
      </c>
      <c r="BF285" s="159">
        <f t="shared" si="360"/>
        <v>0</v>
      </c>
      <c r="BG285" s="159">
        <f t="shared" si="314"/>
        <v>0</v>
      </c>
      <c r="BH285" s="159">
        <f t="shared" si="315"/>
        <v>0</v>
      </c>
      <c r="BI285" s="159">
        <f t="shared" si="316"/>
        <v>0</v>
      </c>
      <c r="BJ285" s="159">
        <f t="shared" si="317"/>
        <v>0</v>
      </c>
      <c r="BK285" s="159">
        <f t="shared" si="318"/>
        <v>0</v>
      </c>
      <c r="BL285" s="159">
        <f t="shared" si="319"/>
        <v>0</v>
      </c>
      <c r="BM285" s="159">
        <f t="shared" si="366"/>
        <v>0</v>
      </c>
      <c r="BN285" s="159">
        <f t="shared" si="366"/>
        <v>0</v>
      </c>
      <c r="BO285" s="205" t="b">
        <f t="shared" si="320"/>
        <v>0</v>
      </c>
      <c r="BP285" s="214">
        <f t="shared" si="321"/>
        <v>0</v>
      </c>
      <c r="BQ285" s="160">
        <f t="shared" si="322"/>
        <v>0</v>
      </c>
      <c r="BR285" s="160">
        <f t="shared" si="323"/>
        <v>0</v>
      </c>
      <c r="BS285" s="160">
        <f t="shared" si="324"/>
        <v>0</v>
      </c>
      <c r="BT285" s="160">
        <f t="shared" si="325"/>
        <v>0</v>
      </c>
      <c r="BU285" s="160">
        <f t="shared" si="326"/>
        <v>0</v>
      </c>
      <c r="BV285" s="215">
        <f t="shared" si="327"/>
        <v>0</v>
      </c>
      <c r="BW285" s="217">
        <f t="shared" si="328"/>
        <v>0</v>
      </c>
      <c r="BX285" s="206">
        <f t="shared" si="329"/>
        <v>0</v>
      </c>
      <c r="BY285" s="206">
        <f t="shared" si="330"/>
        <v>0</v>
      </c>
      <c r="BZ285" s="206">
        <f t="shared" si="331"/>
        <v>0</v>
      </c>
      <c r="CA285" s="206">
        <f t="shared" si="332"/>
        <v>0</v>
      </c>
      <c r="CB285" s="206">
        <f t="shared" si="333"/>
        <v>0</v>
      </c>
      <c r="CC285" s="218">
        <f t="shared" si="334"/>
        <v>0</v>
      </c>
      <c r="CD285" s="216" t="e">
        <f t="shared" si="335"/>
        <v>#VALUE!</v>
      </c>
      <c r="CE285" s="94" t="e">
        <f t="shared" si="336"/>
        <v>#VALUE!</v>
      </c>
      <c r="CF285" s="94" t="e">
        <f t="shared" si="337"/>
        <v>#VALUE!</v>
      </c>
      <c r="CG285" s="95" t="e">
        <f t="shared" si="338"/>
        <v>#VALUE!</v>
      </c>
      <c r="CH285" s="95" t="e">
        <f t="shared" si="361"/>
        <v>#VALUE!</v>
      </c>
      <c r="CI285" s="95" t="b">
        <f t="shared" si="364"/>
        <v>0</v>
      </c>
      <c r="CJ285" s="76" t="str">
        <f t="shared" si="339"/>
        <v/>
      </c>
      <c r="CK285" s="94" t="e" cm="1">
        <f t="array" aca="1" ref="CK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CL285" s="94" t="str">
        <f t="shared" si="340"/>
        <v/>
      </c>
      <c r="CM285" s="96" t="b">
        <f t="shared" si="341"/>
        <v>0</v>
      </c>
      <c r="CN285" s="130" t="b">
        <f>IFERROR(MATCH(D285,'Avtal för korttidsarbete'!$G$13:$G$1012,0),TRUE)</f>
        <v>1</v>
      </c>
      <c r="CO285" s="130" t="b">
        <f t="shared" si="342"/>
        <v>0</v>
      </c>
      <c r="CP285" s="131" t="str" cm="1">
        <f t="array" ref="CP285">IF(CN285=TRUE,"x",INDEX('Avtal för korttidsarbete'!$E$13:$E$1012,$CN285))</f>
        <v>x</v>
      </c>
      <c r="CQ285" s="131" t="str" cm="1">
        <f t="array" ref="CQ285">IF(CN285=TRUE,"x",INDEX('Avtal för korttidsarbete'!$F$13:$F$1012,$CN285))</f>
        <v>x</v>
      </c>
      <c r="CR285" s="130" t="b">
        <f t="shared" si="343"/>
        <v>0</v>
      </c>
      <c r="CS285" s="165">
        <f t="shared" si="362"/>
        <v>0</v>
      </c>
      <c r="CT285" s="165">
        <f t="shared" si="363"/>
        <v>0</v>
      </c>
      <c r="CU285" s="130" t="b">
        <f t="shared" si="344"/>
        <v>0</v>
      </c>
      <c r="CV285" s="131">
        <f t="shared" si="345"/>
        <v>0</v>
      </c>
      <c r="CW285" s="165">
        <f t="shared" si="346"/>
        <v>0</v>
      </c>
      <c r="CX285" s="186" t="b">
        <f>IFERROR(INDEX('Avtal för korttidsarbete'!R:R,MATCH(D285,'Avtal för korttidsarbete'!$G:$G,0)),TRUE)</f>
        <v>1</v>
      </c>
      <c r="CY285" s="165" t="str">
        <f>IF(CX285,"-",INDEX('Avtal för korttidsarbete'!$D:$D,MATCH(D285,'Avtal för korttidsarbete'!$G:$G,0)))</f>
        <v>-</v>
      </c>
      <c r="CZ285" s="131" t="b">
        <f>IFERROR(G285&gt;INDEX(Uppsägningar!E:E,MATCH(C285,Uppsägningar!C:C,0)),FALSE)</f>
        <v>0</v>
      </c>
    </row>
    <row r="286" spans="1:104" s="30" customFormat="1" x14ac:dyDescent="0.25">
      <c r="A286" s="19">
        <v>271</v>
      </c>
      <c r="B286" s="20"/>
      <c r="C286" s="189"/>
      <c r="D286" s="69"/>
      <c r="E286" s="171">
        <f>IFERROR(INDEX(Admin!$C$7:$C$10,MATCH(CY286,TblNivåValTExt,0)),0)</f>
        <v>0</v>
      </c>
      <c r="F286" s="1"/>
      <c r="G286" s="1"/>
      <c r="H286" s="90"/>
      <c r="I286" s="91"/>
      <c r="J286" s="91"/>
      <c r="K286" s="91"/>
      <c r="L286" s="91"/>
      <c r="M286" s="91"/>
      <c r="N286" s="91"/>
      <c r="O286" s="91"/>
      <c r="P286" s="91"/>
      <c r="Q286" s="91"/>
      <c r="R286" s="91"/>
      <c r="S286" s="91"/>
      <c r="T286" s="91"/>
      <c r="U286" s="91"/>
      <c r="V286" s="91"/>
      <c r="W286" s="225">
        <f t="shared" si="301"/>
        <v>0</v>
      </c>
      <c r="X286" s="134" t="str">
        <f t="shared" si="347"/>
        <v/>
      </c>
      <c r="Y286" s="92" t="b">
        <f t="shared" si="302"/>
        <v>0</v>
      </c>
      <c r="Z286" s="92" t="str">
        <f t="shared" si="348"/>
        <v/>
      </c>
      <c r="AA286" s="92" t="b">
        <f t="shared" si="349"/>
        <v>0</v>
      </c>
      <c r="AB286" s="92" t="str">
        <f t="shared" si="350"/>
        <v/>
      </c>
      <c r="AC286" s="13" t="b">
        <f t="shared" si="303"/>
        <v>0</v>
      </c>
      <c r="AD286" s="92" t="str">
        <f t="shared" si="351"/>
        <v/>
      </c>
      <c r="AE286" s="13" t="b">
        <f t="shared" si="352"/>
        <v>0</v>
      </c>
      <c r="AF286" s="92" t="str">
        <f t="shared" si="353"/>
        <v/>
      </c>
      <c r="AG286" s="13" t="b">
        <f t="shared" si="304"/>
        <v>0</v>
      </c>
      <c r="AH286" s="92" t="str">
        <f t="shared" si="354"/>
        <v/>
      </c>
      <c r="AI286" s="35" t="b">
        <f t="shared" si="305"/>
        <v>0</v>
      </c>
      <c r="AJ286" s="92" t="str">
        <f t="shared" si="355"/>
        <v/>
      </c>
      <c r="AK286" s="35" t="b">
        <f t="shared" si="306"/>
        <v>0</v>
      </c>
      <c r="AL286" s="92" t="str">
        <f t="shared" si="307"/>
        <v/>
      </c>
      <c r="AM286" s="35" t="b">
        <f t="shared" si="308"/>
        <v>0</v>
      </c>
      <c r="AN286" s="92" t="str">
        <f t="shared" si="309"/>
        <v/>
      </c>
      <c r="AO286" s="13" t="b">
        <f t="shared" si="310"/>
        <v>0</v>
      </c>
      <c r="AP286" s="92" t="str">
        <f t="shared" si="311"/>
        <v/>
      </c>
      <c r="AQ286" s="14">
        <f t="shared" si="312"/>
        <v>0</v>
      </c>
      <c r="AR286" s="14">
        <f t="shared" si="313"/>
        <v>0</v>
      </c>
      <c r="AS286" s="16">
        <f t="shared" ref="AS286:AY295" si="367">IF(OR(AS$11=FALSE,$F286="",MIN($G286,AS$10,$AR286)-MAX($F286,AS$8,$AQ286)&lt;0),0,MIN($G286,AS$10,$AR286)-MAX($F286,AS$8,$AQ286)+1)</f>
        <v>0</v>
      </c>
      <c r="AT286" s="16">
        <f t="shared" si="367"/>
        <v>0</v>
      </c>
      <c r="AU286" s="16">
        <f t="shared" si="367"/>
        <v>0</v>
      </c>
      <c r="AV286" s="16">
        <f t="shared" si="367"/>
        <v>0</v>
      </c>
      <c r="AW286" s="16">
        <f t="shared" si="367"/>
        <v>0</v>
      </c>
      <c r="AX286" s="16">
        <f t="shared" si="367"/>
        <v>0</v>
      </c>
      <c r="AY286" s="16">
        <f t="shared" si="367"/>
        <v>0</v>
      </c>
      <c r="AZ286" s="16"/>
      <c r="BA286" s="16"/>
      <c r="BB286" s="93">
        <f t="shared" si="356"/>
        <v>0</v>
      </c>
      <c r="BC286" s="93">
        <f t="shared" si="357"/>
        <v>0</v>
      </c>
      <c r="BD286" s="93">
        <f t="shared" si="358"/>
        <v>0</v>
      </c>
      <c r="BE286" s="158">
        <f t="shared" si="359"/>
        <v>0</v>
      </c>
      <c r="BF286" s="159">
        <f t="shared" si="360"/>
        <v>0</v>
      </c>
      <c r="BG286" s="159">
        <f t="shared" si="314"/>
        <v>0</v>
      </c>
      <c r="BH286" s="159">
        <f t="shared" si="315"/>
        <v>0</v>
      </c>
      <c r="BI286" s="159">
        <f t="shared" si="316"/>
        <v>0</v>
      </c>
      <c r="BJ286" s="159">
        <f t="shared" si="317"/>
        <v>0</v>
      </c>
      <c r="BK286" s="159">
        <f t="shared" si="318"/>
        <v>0</v>
      </c>
      <c r="BL286" s="159">
        <f t="shared" si="319"/>
        <v>0</v>
      </c>
      <c r="BM286" s="159">
        <f t="shared" si="366"/>
        <v>0</v>
      </c>
      <c r="BN286" s="159">
        <f t="shared" si="366"/>
        <v>0</v>
      </c>
      <c r="BO286" s="205" t="b">
        <f t="shared" si="320"/>
        <v>0</v>
      </c>
      <c r="BP286" s="214">
        <f t="shared" si="321"/>
        <v>0</v>
      </c>
      <c r="BQ286" s="160">
        <f t="shared" si="322"/>
        <v>0</v>
      </c>
      <c r="BR286" s="160">
        <f t="shared" si="323"/>
        <v>0</v>
      </c>
      <c r="BS286" s="160">
        <f t="shared" si="324"/>
        <v>0</v>
      </c>
      <c r="BT286" s="160">
        <f t="shared" si="325"/>
        <v>0</v>
      </c>
      <c r="BU286" s="160">
        <f t="shared" si="326"/>
        <v>0</v>
      </c>
      <c r="BV286" s="215">
        <f t="shared" si="327"/>
        <v>0</v>
      </c>
      <c r="BW286" s="217">
        <f t="shared" si="328"/>
        <v>0</v>
      </c>
      <c r="BX286" s="206">
        <f t="shared" si="329"/>
        <v>0</v>
      </c>
      <c r="BY286" s="206">
        <f t="shared" si="330"/>
        <v>0</v>
      </c>
      <c r="BZ286" s="206">
        <f t="shared" si="331"/>
        <v>0</v>
      </c>
      <c r="CA286" s="206">
        <f t="shared" si="332"/>
        <v>0</v>
      </c>
      <c r="CB286" s="206">
        <f t="shared" si="333"/>
        <v>0</v>
      </c>
      <c r="CC286" s="218">
        <f t="shared" si="334"/>
        <v>0</v>
      </c>
      <c r="CD286" s="216" t="e">
        <f t="shared" si="335"/>
        <v>#VALUE!</v>
      </c>
      <c r="CE286" s="94" t="e">
        <f t="shared" si="336"/>
        <v>#VALUE!</v>
      </c>
      <c r="CF286" s="94" t="e">
        <f t="shared" si="337"/>
        <v>#VALUE!</v>
      </c>
      <c r="CG286" s="95" t="e">
        <f t="shared" si="338"/>
        <v>#VALUE!</v>
      </c>
      <c r="CH286" s="95" t="e">
        <f t="shared" si="361"/>
        <v>#VALUE!</v>
      </c>
      <c r="CI286" s="95" t="b">
        <f t="shared" si="364"/>
        <v>0</v>
      </c>
      <c r="CJ286" s="76" t="str">
        <f t="shared" si="339"/>
        <v/>
      </c>
      <c r="CK286" s="94" t="e" cm="1">
        <f t="array" aca="1" ref="CK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CL286" s="94" t="str">
        <f t="shared" si="340"/>
        <v/>
      </c>
      <c r="CM286" s="96" t="b">
        <f t="shared" si="341"/>
        <v>0</v>
      </c>
      <c r="CN286" s="130" t="b">
        <f>IFERROR(MATCH(D286,'Avtal för korttidsarbete'!$G$13:$G$1012,0),TRUE)</f>
        <v>1</v>
      </c>
      <c r="CO286" s="130" t="b">
        <f t="shared" si="342"/>
        <v>0</v>
      </c>
      <c r="CP286" s="131" t="str" cm="1">
        <f t="array" ref="CP286">IF(CN286=TRUE,"x",INDEX('Avtal för korttidsarbete'!$E$13:$E$1012,$CN286))</f>
        <v>x</v>
      </c>
      <c r="CQ286" s="131" t="str" cm="1">
        <f t="array" ref="CQ286">IF(CN286=TRUE,"x",INDEX('Avtal för korttidsarbete'!$F$13:$F$1012,$CN286))</f>
        <v>x</v>
      </c>
      <c r="CR286" s="130" t="b">
        <f t="shared" si="343"/>
        <v>0</v>
      </c>
      <c r="CS286" s="165">
        <f t="shared" si="362"/>
        <v>0</v>
      </c>
      <c r="CT286" s="165">
        <f t="shared" si="363"/>
        <v>0</v>
      </c>
      <c r="CU286" s="130" t="b">
        <f t="shared" si="344"/>
        <v>0</v>
      </c>
      <c r="CV286" s="131">
        <f t="shared" si="345"/>
        <v>0</v>
      </c>
      <c r="CW286" s="165">
        <f t="shared" si="346"/>
        <v>0</v>
      </c>
      <c r="CX286" s="186" t="b">
        <f>IFERROR(INDEX('Avtal för korttidsarbete'!R:R,MATCH(D286,'Avtal för korttidsarbete'!$G:$G,0)),TRUE)</f>
        <v>1</v>
      </c>
      <c r="CY286" s="165" t="str">
        <f>IF(CX286,"-",INDEX('Avtal för korttidsarbete'!$D:$D,MATCH(D286,'Avtal för korttidsarbete'!$G:$G,0)))</f>
        <v>-</v>
      </c>
      <c r="CZ286" s="131" t="b">
        <f>IFERROR(G286&gt;INDEX(Uppsägningar!E:E,MATCH(C286,Uppsägningar!C:C,0)),FALSE)</f>
        <v>0</v>
      </c>
    </row>
    <row r="287" spans="1:104" s="30" customFormat="1" x14ac:dyDescent="0.25">
      <c r="A287" s="19">
        <v>272</v>
      </c>
      <c r="B287" s="20"/>
      <c r="C287" s="189"/>
      <c r="D287" s="69"/>
      <c r="E287" s="171">
        <f>IFERROR(INDEX(Admin!$C$7:$C$10,MATCH(CY287,TblNivåValTExt,0)),0)</f>
        <v>0</v>
      </c>
      <c r="F287" s="1"/>
      <c r="G287" s="1"/>
      <c r="H287" s="90"/>
      <c r="I287" s="91"/>
      <c r="J287" s="91"/>
      <c r="K287" s="91"/>
      <c r="L287" s="91"/>
      <c r="M287" s="91"/>
      <c r="N287" s="91"/>
      <c r="O287" s="91"/>
      <c r="P287" s="91"/>
      <c r="Q287" s="91"/>
      <c r="R287" s="91"/>
      <c r="S287" s="91"/>
      <c r="T287" s="91"/>
      <c r="U287" s="91"/>
      <c r="V287" s="91"/>
      <c r="W287" s="225">
        <f t="shared" si="301"/>
        <v>0</v>
      </c>
      <c r="X287" s="134" t="str">
        <f t="shared" si="347"/>
        <v/>
      </c>
      <c r="Y287" s="92" t="b">
        <f t="shared" si="302"/>
        <v>0</v>
      </c>
      <c r="Z287" s="92" t="str">
        <f t="shared" si="348"/>
        <v/>
      </c>
      <c r="AA287" s="92" t="b">
        <f t="shared" si="349"/>
        <v>0</v>
      </c>
      <c r="AB287" s="92" t="str">
        <f t="shared" si="350"/>
        <v/>
      </c>
      <c r="AC287" s="13" t="b">
        <f t="shared" si="303"/>
        <v>0</v>
      </c>
      <c r="AD287" s="92" t="str">
        <f t="shared" si="351"/>
        <v/>
      </c>
      <c r="AE287" s="13" t="b">
        <f t="shared" si="352"/>
        <v>0</v>
      </c>
      <c r="AF287" s="92" t="str">
        <f t="shared" si="353"/>
        <v/>
      </c>
      <c r="AG287" s="13" t="b">
        <f t="shared" si="304"/>
        <v>0</v>
      </c>
      <c r="AH287" s="92" t="str">
        <f t="shared" si="354"/>
        <v/>
      </c>
      <c r="AI287" s="35" t="b">
        <f t="shared" si="305"/>
        <v>0</v>
      </c>
      <c r="AJ287" s="92" t="str">
        <f t="shared" si="355"/>
        <v/>
      </c>
      <c r="AK287" s="35" t="b">
        <f t="shared" si="306"/>
        <v>0</v>
      </c>
      <c r="AL287" s="92" t="str">
        <f t="shared" si="307"/>
        <v/>
      </c>
      <c r="AM287" s="35" t="b">
        <f t="shared" si="308"/>
        <v>0</v>
      </c>
      <c r="AN287" s="92" t="str">
        <f t="shared" si="309"/>
        <v/>
      </c>
      <c r="AO287" s="13" t="b">
        <f t="shared" si="310"/>
        <v>0</v>
      </c>
      <c r="AP287" s="92" t="str">
        <f t="shared" si="311"/>
        <v/>
      </c>
      <c r="AQ287" s="14">
        <f t="shared" si="312"/>
        <v>0</v>
      </c>
      <c r="AR287" s="14">
        <f t="shared" si="313"/>
        <v>0</v>
      </c>
      <c r="AS287" s="16">
        <f t="shared" si="367"/>
        <v>0</v>
      </c>
      <c r="AT287" s="16">
        <f t="shared" si="367"/>
        <v>0</v>
      </c>
      <c r="AU287" s="16">
        <f t="shared" si="367"/>
        <v>0</v>
      </c>
      <c r="AV287" s="16">
        <f t="shared" si="367"/>
        <v>0</v>
      </c>
      <c r="AW287" s="16">
        <f t="shared" si="367"/>
        <v>0</v>
      </c>
      <c r="AX287" s="16">
        <f t="shared" si="367"/>
        <v>0</v>
      </c>
      <c r="AY287" s="16">
        <f t="shared" si="367"/>
        <v>0</v>
      </c>
      <c r="AZ287" s="16"/>
      <c r="BA287" s="16"/>
      <c r="BB287" s="93">
        <f t="shared" si="356"/>
        <v>0</v>
      </c>
      <c r="BC287" s="93">
        <f t="shared" si="357"/>
        <v>0</v>
      </c>
      <c r="BD287" s="93">
        <f t="shared" si="358"/>
        <v>0</v>
      </c>
      <c r="BE287" s="158">
        <f t="shared" si="359"/>
        <v>0</v>
      </c>
      <c r="BF287" s="159">
        <f t="shared" si="360"/>
        <v>0</v>
      </c>
      <c r="BG287" s="159">
        <f t="shared" si="314"/>
        <v>0</v>
      </c>
      <c r="BH287" s="159">
        <f t="shared" si="315"/>
        <v>0</v>
      </c>
      <c r="BI287" s="159">
        <f t="shared" si="316"/>
        <v>0</v>
      </c>
      <c r="BJ287" s="159">
        <f t="shared" si="317"/>
        <v>0</v>
      </c>
      <c r="BK287" s="159">
        <f t="shared" si="318"/>
        <v>0</v>
      </c>
      <c r="BL287" s="159">
        <f t="shared" si="319"/>
        <v>0</v>
      </c>
      <c r="BM287" s="159">
        <f t="shared" si="366"/>
        <v>0</v>
      </c>
      <c r="BN287" s="159">
        <f t="shared" si="366"/>
        <v>0</v>
      </c>
      <c r="BO287" s="205" t="b">
        <f t="shared" si="320"/>
        <v>0</v>
      </c>
      <c r="BP287" s="214">
        <f t="shared" si="321"/>
        <v>0</v>
      </c>
      <c r="BQ287" s="160">
        <f t="shared" si="322"/>
        <v>0</v>
      </c>
      <c r="BR287" s="160">
        <f t="shared" si="323"/>
        <v>0</v>
      </c>
      <c r="BS287" s="160">
        <f t="shared" si="324"/>
        <v>0</v>
      </c>
      <c r="BT287" s="160">
        <f t="shared" si="325"/>
        <v>0</v>
      </c>
      <c r="BU287" s="160">
        <f t="shared" si="326"/>
        <v>0</v>
      </c>
      <c r="BV287" s="215">
        <f t="shared" si="327"/>
        <v>0</v>
      </c>
      <c r="BW287" s="217">
        <f t="shared" si="328"/>
        <v>0</v>
      </c>
      <c r="BX287" s="206">
        <f t="shared" si="329"/>
        <v>0</v>
      </c>
      <c r="BY287" s="206">
        <f t="shared" si="330"/>
        <v>0</v>
      </c>
      <c r="BZ287" s="206">
        <f t="shared" si="331"/>
        <v>0</v>
      </c>
      <c r="CA287" s="206">
        <f t="shared" si="332"/>
        <v>0</v>
      </c>
      <c r="CB287" s="206">
        <f t="shared" si="333"/>
        <v>0</v>
      </c>
      <c r="CC287" s="218">
        <f t="shared" si="334"/>
        <v>0</v>
      </c>
      <c r="CD287" s="216" t="e">
        <f t="shared" si="335"/>
        <v>#VALUE!</v>
      </c>
      <c r="CE287" s="94" t="e">
        <f t="shared" si="336"/>
        <v>#VALUE!</v>
      </c>
      <c r="CF287" s="94" t="e">
        <f t="shared" si="337"/>
        <v>#VALUE!</v>
      </c>
      <c r="CG287" s="95" t="e">
        <f t="shared" si="338"/>
        <v>#VALUE!</v>
      </c>
      <c r="CH287" s="95" t="e">
        <f t="shared" si="361"/>
        <v>#VALUE!</v>
      </c>
      <c r="CI287" s="95" t="b">
        <f t="shared" si="364"/>
        <v>0</v>
      </c>
      <c r="CJ287" s="76" t="str">
        <f t="shared" si="339"/>
        <v/>
      </c>
      <c r="CK287" s="94" t="e" cm="1">
        <f t="array" aca="1" ref="CK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CL287" s="94" t="str">
        <f t="shared" si="340"/>
        <v/>
      </c>
      <c r="CM287" s="96" t="b">
        <f t="shared" si="341"/>
        <v>0</v>
      </c>
      <c r="CN287" s="130" t="b">
        <f>IFERROR(MATCH(D287,'Avtal för korttidsarbete'!$G$13:$G$1012,0),TRUE)</f>
        <v>1</v>
      </c>
      <c r="CO287" s="130" t="b">
        <f t="shared" si="342"/>
        <v>0</v>
      </c>
      <c r="CP287" s="131" t="str" cm="1">
        <f t="array" ref="CP287">IF(CN287=TRUE,"x",INDEX('Avtal för korttidsarbete'!$E$13:$E$1012,$CN287))</f>
        <v>x</v>
      </c>
      <c r="CQ287" s="131" t="str" cm="1">
        <f t="array" ref="CQ287">IF(CN287=TRUE,"x",INDEX('Avtal för korttidsarbete'!$F$13:$F$1012,$CN287))</f>
        <v>x</v>
      </c>
      <c r="CR287" s="130" t="b">
        <f t="shared" si="343"/>
        <v>0</v>
      </c>
      <c r="CS287" s="165">
        <f t="shared" si="362"/>
        <v>0</v>
      </c>
      <c r="CT287" s="165">
        <f t="shared" si="363"/>
        <v>0</v>
      </c>
      <c r="CU287" s="130" t="b">
        <f t="shared" si="344"/>
        <v>0</v>
      </c>
      <c r="CV287" s="131">
        <f t="shared" si="345"/>
        <v>0</v>
      </c>
      <c r="CW287" s="165">
        <f t="shared" si="346"/>
        <v>0</v>
      </c>
      <c r="CX287" s="186" t="b">
        <f>IFERROR(INDEX('Avtal för korttidsarbete'!R:R,MATCH(D287,'Avtal för korttidsarbete'!$G:$G,0)),TRUE)</f>
        <v>1</v>
      </c>
      <c r="CY287" s="165" t="str">
        <f>IF(CX287,"-",INDEX('Avtal för korttidsarbete'!$D:$D,MATCH(D287,'Avtal för korttidsarbete'!$G:$G,0)))</f>
        <v>-</v>
      </c>
      <c r="CZ287" s="131" t="b">
        <f>IFERROR(G287&gt;INDEX(Uppsägningar!E:E,MATCH(C287,Uppsägningar!C:C,0)),FALSE)</f>
        <v>0</v>
      </c>
    </row>
    <row r="288" spans="1:104" s="30" customFormat="1" x14ac:dyDescent="0.25">
      <c r="A288" s="19">
        <v>273</v>
      </c>
      <c r="B288" s="20"/>
      <c r="C288" s="189"/>
      <c r="D288" s="69"/>
      <c r="E288" s="171">
        <f>IFERROR(INDEX(Admin!$C$7:$C$10,MATCH(CY288,TblNivåValTExt,0)),0)</f>
        <v>0</v>
      </c>
      <c r="F288" s="1"/>
      <c r="G288" s="1"/>
      <c r="H288" s="90"/>
      <c r="I288" s="91"/>
      <c r="J288" s="91"/>
      <c r="K288" s="91"/>
      <c r="L288" s="91"/>
      <c r="M288" s="91"/>
      <c r="N288" s="91"/>
      <c r="O288" s="91"/>
      <c r="P288" s="91"/>
      <c r="Q288" s="91"/>
      <c r="R288" s="91"/>
      <c r="S288" s="91"/>
      <c r="T288" s="91"/>
      <c r="U288" s="91"/>
      <c r="V288" s="91"/>
      <c r="W288" s="225">
        <f t="shared" si="301"/>
        <v>0</v>
      </c>
      <c r="X288" s="134" t="str">
        <f t="shared" si="347"/>
        <v/>
      </c>
      <c r="Y288" s="92" t="b">
        <f t="shared" si="302"/>
        <v>0</v>
      </c>
      <c r="Z288" s="92" t="str">
        <f t="shared" si="348"/>
        <v/>
      </c>
      <c r="AA288" s="92" t="b">
        <f t="shared" si="349"/>
        <v>0</v>
      </c>
      <c r="AB288" s="92" t="str">
        <f t="shared" si="350"/>
        <v/>
      </c>
      <c r="AC288" s="13" t="b">
        <f t="shared" si="303"/>
        <v>0</v>
      </c>
      <c r="AD288" s="92" t="str">
        <f t="shared" si="351"/>
        <v/>
      </c>
      <c r="AE288" s="13" t="b">
        <f t="shared" si="352"/>
        <v>0</v>
      </c>
      <c r="AF288" s="92" t="str">
        <f t="shared" si="353"/>
        <v/>
      </c>
      <c r="AG288" s="13" t="b">
        <f t="shared" si="304"/>
        <v>0</v>
      </c>
      <c r="AH288" s="92" t="str">
        <f t="shared" si="354"/>
        <v/>
      </c>
      <c r="AI288" s="35" t="b">
        <f t="shared" si="305"/>
        <v>0</v>
      </c>
      <c r="AJ288" s="92" t="str">
        <f t="shared" si="355"/>
        <v/>
      </c>
      <c r="AK288" s="35" t="b">
        <f t="shared" si="306"/>
        <v>0</v>
      </c>
      <c r="AL288" s="92" t="str">
        <f t="shared" si="307"/>
        <v/>
      </c>
      <c r="AM288" s="35" t="b">
        <f t="shared" si="308"/>
        <v>0</v>
      </c>
      <c r="AN288" s="92" t="str">
        <f t="shared" si="309"/>
        <v/>
      </c>
      <c r="AO288" s="13" t="b">
        <f t="shared" si="310"/>
        <v>0</v>
      </c>
      <c r="AP288" s="92" t="str">
        <f t="shared" si="311"/>
        <v/>
      </c>
      <c r="AQ288" s="14">
        <f t="shared" si="312"/>
        <v>0</v>
      </c>
      <c r="AR288" s="14">
        <f t="shared" si="313"/>
        <v>0</v>
      </c>
      <c r="AS288" s="16">
        <f t="shared" si="367"/>
        <v>0</v>
      </c>
      <c r="AT288" s="16">
        <f t="shared" si="367"/>
        <v>0</v>
      </c>
      <c r="AU288" s="16">
        <f t="shared" si="367"/>
        <v>0</v>
      </c>
      <c r="AV288" s="16">
        <f t="shared" si="367"/>
        <v>0</v>
      </c>
      <c r="AW288" s="16">
        <f t="shared" si="367"/>
        <v>0</v>
      </c>
      <c r="AX288" s="16">
        <f t="shared" si="367"/>
        <v>0</v>
      </c>
      <c r="AY288" s="16">
        <f t="shared" si="367"/>
        <v>0</v>
      </c>
      <c r="AZ288" s="16"/>
      <c r="BA288" s="16"/>
      <c r="BB288" s="93">
        <f t="shared" si="356"/>
        <v>0</v>
      </c>
      <c r="BC288" s="93">
        <f t="shared" si="357"/>
        <v>0</v>
      </c>
      <c r="BD288" s="93">
        <f t="shared" si="358"/>
        <v>0</v>
      </c>
      <c r="BE288" s="158">
        <f t="shared" si="359"/>
        <v>0</v>
      </c>
      <c r="BF288" s="159">
        <f t="shared" si="360"/>
        <v>0</v>
      </c>
      <c r="BG288" s="159">
        <f t="shared" si="314"/>
        <v>0</v>
      </c>
      <c r="BH288" s="159">
        <f t="shared" si="315"/>
        <v>0</v>
      </c>
      <c r="BI288" s="159">
        <f t="shared" si="316"/>
        <v>0</v>
      </c>
      <c r="BJ288" s="159">
        <f t="shared" si="317"/>
        <v>0</v>
      </c>
      <c r="BK288" s="159">
        <f t="shared" si="318"/>
        <v>0</v>
      </c>
      <c r="BL288" s="159">
        <f t="shared" si="319"/>
        <v>0</v>
      </c>
      <c r="BM288" s="159">
        <f t="shared" si="366"/>
        <v>0</v>
      </c>
      <c r="BN288" s="159">
        <f t="shared" si="366"/>
        <v>0</v>
      </c>
      <c r="BO288" s="205" t="b">
        <f t="shared" si="320"/>
        <v>0</v>
      </c>
      <c r="BP288" s="214">
        <f t="shared" si="321"/>
        <v>0</v>
      </c>
      <c r="BQ288" s="160">
        <f t="shared" si="322"/>
        <v>0</v>
      </c>
      <c r="BR288" s="160">
        <f t="shared" si="323"/>
        <v>0</v>
      </c>
      <c r="BS288" s="160">
        <f t="shared" si="324"/>
        <v>0</v>
      </c>
      <c r="BT288" s="160">
        <f t="shared" si="325"/>
        <v>0</v>
      </c>
      <c r="BU288" s="160">
        <f t="shared" si="326"/>
        <v>0</v>
      </c>
      <c r="BV288" s="215">
        <f t="shared" si="327"/>
        <v>0</v>
      </c>
      <c r="BW288" s="217">
        <f t="shared" si="328"/>
        <v>0</v>
      </c>
      <c r="BX288" s="206">
        <f t="shared" si="329"/>
        <v>0</v>
      </c>
      <c r="BY288" s="206">
        <f t="shared" si="330"/>
        <v>0</v>
      </c>
      <c r="BZ288" s="206">
        <f t="shared" si="331"/>
        <v>0</v>
      </c>
      <c r="CA288" s="206">
        <f t="shared" si="332"/>
        <v>0</v>
      </c>
      <c r="CB288" s="206">
        <f t="shared" si="333"/>
        <v>0</v>
      </c>
      <c r="CC288" s="218">
        <f t="shared" si="334"/>
        <v>0</v>
      </c>
      <c r="CD288" s="216" t="e">
        <f t="shared" si="335"/>
        <v>#VALUE!</v>
      </c>
      <c r="CE288" s="94" t="e">
        <f t="shared" si="336"/>
        <v>#VALUE!</v>
      </c>
      <c r="CF288" s="94" t="e">
        <f t="shared" si="337"/>
        <v>#VALUE!</v>
      </c>
      <c r="CG288" s="95" t="e">
        <f t="shared" si="338"/>
        <v>#VALUE!</v>
      </c>
      <c r="CH288" s="95" t="e">
        <f t="shared" si="361"/>
        <v>#VALUE!</v>
      </c>
      <c r="CI288" s="95" t="b">
        <f t="shared" si="364"/>
        <v>0</v>
      </c>
      <c r="CJ288" s="76" t="str">
        <f t="shared" si="339"/>
        <v/>
      </c>
      <c r="CK288" s="94" t="e" cm="1">
        <f t="array" aca="1" ref="CK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CL288" s="94" t="str">
        <f t="shared" si="340"/>
        <v/>
      </c>
      <c r="CM288" s="96" t="b">
        <f t="shared" si="341"/>
        <v>0</v>
      </c>
      <c r="CN288" s="130" t="b">
        <f>IFERROR(MATCH(D288,'Avtal för korttidsarbete'!$G$13:$G$1012,0),TRUE)</f>
        <v>1</v>
      </c>
      <c r="CO288" s="130" t="b">
        <f t="shared" si="342"/>
        <v>0</v>
      </c>
      <c r="CP288" s="131" t="str" cm="1">
        <f t="array" ref="CP288">IF(CN288=TRUE,"x",INDEX('Avtal för korttidsarbete'!$E$13:$E$1012,$CN288))</f>
        <v>x</v>
      </c>
      <c r="CQ288" s="131" t="str" cm="1">
        <f t="array" ref="CQ288">IF(CN288=TRUE,"x",INDEX('Avtal för korttidsarbete'!$F$13:$F$1012,$CN288))</f>
        <v>x</v>
      </c>
      <c r="CR288" s="130" t="b">
        <f t="shared" si="343"/>
        <v>0</v>
      </c>
      <c r="CS288" s="165">
        <f t="shared" si="362"/>
        <v>0</v>
      </c>
      <c r="CT288" s="165">
        <f t="shared" si="363"/>
        <v>0</v>
      </c>
      <c r="CU288" s="130" t="b">
        <f t="shared" si="344"/>
        <v>0</v>
      </c>
      <c r="CV288" s="131">
        <f t="shared" si="345"/>
        <v>0</v>
      </c>
      <c r="CW288" s="165">
        <f t="shared" si="346"/>
        <v>0</v>
      </c>
      <c r="CX288" s="186" t="b">
        <f>IFERROR(INDEX('Avtal för korttidsarbete'!R:R,MATCH(D288,'Avtal för korttidsarbete'!$G:$G,0)),TRUE)</f>
        <v>1</v>
      </c>
      <c r="CY288" s="165" t="str">
        <f>IF(CX288,"-",INDEX('Avtal för korttidsarbete'!$D:$D,MATCH(D288,'Avtal för korttidsarbete'!$G:$G,0)))</f>
        <v>-</v>
      </c>
      <c r="CZ288" s="131" t="b">
        <f>IFERROR(G288&gt;INDEX(Uppsägningar!E:E,MATCH(C288,Uppsägningar!C:C,0)),FALSE)</f>
        <v>0</v>
      </c>
    </row>
    <row r="289" spans="1:104" s="30" customFormat="1" x14ac:dyDescent="0.25">
      <c r="A289" s="19">
        <v>274</v>
      </c>
      <c r="B289" s="20"/>
      <c r="C289" s="189"/>
      <c r="D289" s="69"/>
      <c r="E289" s="171">
        <f>IFERROR(INDEX(Admin!$C$7:$C$10,MATCH(CY289,TblNivåValTExt,0)),0)</f>
        <v>0</v>
      </c>
      <c r="F289" s="1"/>
      <c r="G289" s="1"/>
      <c r="H289" s="90"/>
      <c r="I289" s="91"/>
      <c r="J289" s="91"/>
      <c r="K289" s="91"/>
      <c r="L289" s="91"/>
      <c r="M289" s="91"/>
      <c r="N289" s="91"/>
      <c r="O289" s="91"/>
      <c r="P289" s="91"/>
      <c r="Q289" s="91"/>
      <c r="R289" s="91"/>
      <c r="S289" s="91"/>
      <c r="T289" s="91"/>
      <c r="U289" s="91"/>
      <c r="V289" s="91"/>
      <c r="W289" s="225">
        <f t="shared" si="301"/>
        <v>0</v>
      </c>
      <c r="X289" s="134" t="str">
        <f t="shared" si="347"/>
        <v/>
      </c>
      <c r="Y289" s="92" t="b">
        <f t="shared" si="302"/>
        <v>0</v>
      </c>
      <c r="Z289" s="92" t="str">
        <f t="shared" si="348"/>
        <v/>
      </c>
      <c r="AA289" s="92" t="b">
        <f t="shared" si="349"/>
        <v>0</v>
      </c>
      <c r="AB289" s="92" t="str">
        <f t="shared" si="350"/>
        <v/>
      </c>
      <c r="AC289" s="13" t="b">
        <f t="shared" si="303"/>
        <v>0</v>
      </c>
      <c r="AD289" s="92" t="str">
        <f t="shared" si="351"/>
        <v/>
      </c>
      <c r="AE289" s="13" t="b">
        <f t="shared" si="352"/>
        <v>0</v>
      </c>
      <c r="AF289" s="92" t="str">
        <f t="shared" si="353"/>
        <v/>
      </c>
      <c r="AG289" s="13" t="b">
        <f t="shared" si="304"/>
        <v>0</v>
      </c>
      <c r="AH289" s="92" t="str">
        <f t="shared" si="354"/>
        <v/>
      </c>
      <c r="AI289" s="35" t="b">
        <f t="shared" si="305"/>
        <v>0</v>
      </c>
      <c r="AJ289" s="92" t="str">
        <f t="shared" si="355"/>
        <v/>
      </c>
      <c r="AK289" s="35" t="b">
        <f t="shared" si="306"/>
        <v>0</v>
      </c>
      <c r="AL289" s="92" t="str">
        <f t="shared" si="307"/>
        <v/>
      </c>
      <c r="AM289" s="35" t="b">
        <f t="shared" si="308"/>
        <v>0</v>
      </c>
      <c r="AN289" s="92" t="str">
        <f t="shared" si="309"/>
        <v/>
      </c>
      <c r="AO289" s="13" t="b">
        <f t="shared" si="310"/>
        <v>0</v>
      </c>
      <c r="AP289" s="92" t="str">
        <f t="shared" si="311"/>
        <v/>
      </c>
      <c r="AQ289" s="14">
        <f t="shared" si="312"/>
        <v>0</v>
      </c>
      <c r="AR289" s="14">
        <f t="shared" si="313"/>
        <v>0</v>
      </c>
      <c r="AS289" s="16">
        <f t="shared" si="367"/>
        <v>0</v>
      </c>
      <c r="AT289" s="16">
        <f t="shared" si="367"/>
        <v>0</v>
      </c>
      <c r="AU289" s="16">
        <f t="shared" si="367"/>
        <v>0</v>
      </c>
      <c r="AV289" s="16">
        <f t="shared" si="367"/>
        <v>0</v>
      </c>
      <c r="AW289" s="16">
        <f t="shared" si="367"/>
        <v>0</v>
      </c>
      <c r="AX289" s="16">
        <f t="shared" si="367"/>
        <v>0</v>
      </c>
      <c r="AY289" s="16">
        <f t="shared" si="367"/>
        <v>0</v>
      </c>
      <c r="AZ289" s="16"/>
      <c r="BA289" s="16"/>
      <c r="BB289" s="93">
        <f t="shared" si="356"/>
        <v>0</v>
      </c>
      <c r="BC289" s="93">
        <f t="shared" si="357"/>
        <v>0</v>
      </c>
      <c r="BD289" s="93">
        <f t="shared" si="358"/>
        <v>0</v>
      </c>
      <c r="BE289" s="158">
        <f t="shared" si="359"/>
        <v>0</v>
      </c>
      <c r="BF289" s="159">
        <f t="shared" si="360"/>
        <v>0</v>
      </c>
      <c r="BG289" s="159">
        <f t="shared" si="314"/>
        <v>0</v>
      </c>
      <c r="BH289" s="159">
        <f t="shared" si="315"/>
        <v>0</v>
      </c>
      <c r="BI289" s="159">
        <f t="shared" si="316"/>
        <v>0</v>
      </c>
      <c r="BJ289" s="159">
        <f t="shared" si="317"/>
        <v>0</v>
      </c>
      <c r="BK289" s="159">
        <f t="shared" si="318"/>
        <v>0</v>
      </c>
      <c r="BL289" s="159">
        <f t="shared" si="319"/>
        <v>0</v>
      </c>
      <c r="BM289" s="159">
        <f t="shared" si="366"/>
        <v>0</v>
      </c>
      <c r="BN289" s="159">
        <f t="shared" si="366"/>
        <v>0</v>
      </c>
      <c r="BO289" s="205" t="b">
        <f t="shared" si="320"/>
        <v>0</v>
      </c>
      <c r="BP289" s="214">
        <f t="shared" si="321"/>
        <v>0</v>
      </c>
      <c r="BQ289" s="160">
        <f t="shared" si="322"/>
        <v>0</v>
      </c>
      <c r="BR289" s="160">
        <f t="shared" si="323"/>
        <v>0</v>
      </c>
      <c r="BS289" s="160">
        <f t="shared" si="324"/>
        <v>0</v>
      </c>
      <c r="BT289" s="160">
        <f t="shared" si="325"/>
        <v>0</v>
      </c>
      <c r="BU289" s="160">
        <f t="shared" si="326"/>
        <v>0</v>
      </c>
      <c r="BV289" s="215">
        <f t="shared" si="327"/>
        <v>0</v>
      </c>
      <c r="BW289" s="217">
        <f t="shared" si="328"/>
        <v>0</v>
      </c>
      <c r="BX289" s="206">
        <f t="shared" si="329"/>
        <v>0</v>
      </c>
      <c r="BY289" s="206">
        <f t="shared" si="330"/>
        <v>0</v>
      </c>
      <c r="BZ289" s="206">
        <f t="shared" si="331"/>
        <v>0</v>
      </c>
      <c r="CA289" s="206">
        <f t="shared" si="332"/>
        <v>0</v>
      </c>
      <c r="CB289" s="206">
        <f t="shared" si="333"/>
        <v>0</v>
      </c>
      <c r="CC289" s="218">
        <f t="shared" si="334"/>
        <v>0</v>
      </c>
      <c r="CD289" s="216" t="e">
        <f t="shared" si="335"/>
        <v>#VALUE!</v>
      </c>
      <c r="CE289" s="94" t="e">
        <f t="shared" si="336"/>
        <v>#VALUE!</v>
      </c>
      <c r="CF289" s="94" t="e">
        <f t="shared" si="337"/>
        <v>#VALUE!</v>
      </c>
      <c r="CG289" s="95" t="e">
        <f t="shared" si="338"/>
        <v>#VALUE!</v>
      </c>
      <c r="CH289" s="95" t="e">
        <f t="shared" si="361"/>
        <v>#VALUE!</v>
      </c>
      <c r="CI289" s="95" t="b">
        <f t="shared" si="364"/>
        <v>0</v>
      </c>
      <c r="CJ289" s="76" t="str">
        <f t="shared" si="339"/>
        <v/>
      </c>
      <c r="CK289" s="94" t="e" cm="1">
        <f t="array" aca="1" ref="CK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CL289" s="94" t="str">
        <f t="shared" si="340"/>
        <v/>
      </c>
      <c r="CM289" s="96" t="b">
        <f t="shared" si="341"/>
        <v>0</v>
      </c>
      <c r="CN289" s="130" t="b">
        <f>IFERROR(MATCH(D289,'Avtal för korttidsarbete'!$G$13:$G$1012,0),TRUE)</f>
        <v>1</v>
      </c>
      <c r="CO289" s="130" t="b">
        <f t="shared" si="342"/>
        <v>0</v>
      </c>
      <c r="CP289" s="131" t="str" cm="1">
        <f t="array" ref="CP289">IF(CN289=TRUE,"x",INDEX('Avtal för korttidsarbete'!$E$13:$E$1012,$CN289))</f>
        <v>x</v>
      </c>
      <c r="CQ289" s="131" t="str" cm="1">
        <f t="array" ref="CQ289">IF(CN289=TRUE,"x",INDEX('Avtal för korttidsarbete'!$F$13:$F$1012,$CN289))</f>
        <v>x</v>
      </c>
      <c r="CR289" s="130" t="b">
        <f t="shared" si="343"/>
        <v>0</v>
      </c>
      <c r="CS289" s="165">
        <f t="shared" si="362"/>
        <v>0</v>
      </c>
      <c r="CT289" s="165">
        <f t="shared" si="363"/>
        <v>0</v>
      </c>
      <c r="CU289" s="130" t="b">
        <f t="shared" si="344"/>
        <v>0</v>
      </c>
      <c r="CV289" s="131">
        <f t="shared" si="345"/>
        <v>0</v>
      </c>
      <c r="CW289" s="165">
        <f t="shared" si="346"/>
        <v>0</v>
      </c>
      <c r="CX289" s="186" t="b">
        <f>IFERROR(INDEX('Avtal för korttidsarbete'!R:R,MATCH(D289,'Avtal för korttidsarbete'!$G:$G,0)),TRUE)</f>
        <v>1</v>
      </c>
      <c r="CY289" s="165" t="str">
        <f>IF(CX289,"-",INDEX('Avtal för korttidsarbete'!$D:$D,MATCH(D289,'Avtal för korttidsarbete'!$G:$G,0)))</f>
        <v>-</v>
      </c>
      <c r="CZ289" s="131" t="b">
        <f>IFERROR(G289&gt;INDEX(Uppsägningar!E:E,MATCH(C289,Uppsägningar!C:C,0)),FALSE)</f>
        <v>0</v>
      </c>
    </row>
    <row r="290" spans="1:104" s="30" customFormat="1" x14ac:dyDescent="0.25">
      <c r="A290" s="19">
        <v>275</v>
      </c>
      <c r="B290" s="20"/>
      <c r="C290" s="189"/>
      <c r="D290" s="69"/>
      <c r="E290" s="171">
        <f>IFERROR(INDEX(Admin!$C$7:$C$10,MATCH(CY290,TblNivåValTExt,0)),0)</f>
        <v>0</v>
      </c>
      <c r="F290" s="1"/>
      <c r="G290" s="1"/>
      <c r="H290" s="90"/>
      <c r="I290" s="91"/>
      <c r="J290" s="91"/>
      <c r="K290" s="91"/>
      <c r="L290" s="91"/>
      <c r="M290" s="91"/>
      <c r="N290" s="91"/>
      <c r="O290" s="91"/>
      <c r="P290" s="91"/>
      <c r="Q290" s="91"/>
      <c r="R290" s="91"/>
      <c r="S290" s="91"/>
      <c r="T290" s="91"/>
      <c r="U290" s="91"/>
      <c r="V290" s="91"/>
      <c r="W290" s="225">
        <f t="shared" si="301"/>
        <v>0</v>
      </c>
      <c r="X290" s="134" t="str">
        <f t="shared" si="347"/>
        <v/>
      </c>
      <c r="Y290" s="92" t="b">
        <f t="shared" si="302"/>
        <v>0</v>
      </c>
      <c r="Z290" s="92" t="str">
        <f t="shared" si="348"/>
        <v/>
      </c>
      <c r="AA290" s="92" t="b">
        <f t="shared" si="349"/>
        <v>0</v>
      </c>
      <c r="AB290" s="92" t="str">
        <f t="shared" si="350"/>
        <v/>
      </c>
      <c r="AC290" s="13" t="b">
        <f t="shared" si="303"/>
        <v>0</v>
      </c>
      <c r="AD290" s="92" t="str">
        <f t="shared" si="351"/>
        <v/>
      </c>
      <c r="AE290" s="13" t="b">
        <f t="shared" si="352"/>
        <v>0</v>
      </c>
      <c r="AF290" s="92" t="str">
        <f t="shared" si="353"/>
        <v/>
      </c>
      <c r="AG290" s="13" t="b">
        <f t="shared" si="304"/>
        <v>0</v>
      </c>
      <c r="AH290" s="92" t="str">
        <f t="shared" si="354"/>
        <v/>
      </c>
      <c r="AI290" s="35" t="b">
        <f t="shared" si="305"/>
        <v>0</v>
      </c>
      <c r="AJ290" s="92" t="str">
        <f t="shared" si="355"/>
        <v/>
      </c>
      <c r="AK290" s="35" t="b">
        <f t="shared" si="306"/>
        <v>0</v>
      </c>
      <c r="AL290" s="92" t="str">
        <f t="shared" si="307"/>
        <v/>
      </c>
      <c r="AM290" s="35" t="b">
        <f t="shared" si="308"/>
        <v>0</v>
      </c>
      <c r="AN290" s="92" t="str">
        <f t="shared" si="309"/>
        <v/>
      </c>
      <c r="AO290" s="13" t="b">
        <f t="shared" si="310"/>
        <v>0</v>
      </c>
      <c r="AP290" s="92" t="str">
        <f t="shared" si="311"/>
        <v/>
      </c>
      <c r="AQ290" s="14">
        <f t="shared" si="312"/>
        <v>0</v>
      </c>
      <c r="AR290" s="14">
        <f t="shared" si="313"/>
        <v>0</v>
      </c>
      <c r="AS290" s="16">
        <f t="shared" si="367"/>
        <v>0</v>
      </c>
      <c r="AT290" s="16">
        <f t="shared" si="367"/>
        <v>0</v>
      </c>
      <c r="AU290" s="16">
        <f t="shared" si="367"/>
        <v>0</v>
      </c>
      <c r="AV290" s="16">
        <f t="shared" si="367"/>
        <v>0</v>
      </c>
      <c r="AW290" s="16">
        <f t="shared" si="367"/>
        <v>0</v>
      </c>
      <c r="AX290" s="16">
        <f t="shared" si="367"/>
        <v>0</v>
      </c>
      <c r="AY290" s="16">
        <f t="shared" si="367"/>
        <v>0</v>
      </c>
      <c r="AZ290" s="16"/>
      <c r="BA290" s="16"/>
      <c r="BB290" s="93">
        <f t="shared" si="356"/>
        <v>0</v>
      </c>
      <c r="BC290" s="93">
        <f t="shared" si="357"/>
        <v>0</v>
      </c>
      <c r="BD290" s="93">
        <f t="shared" si="358"/>
        <v>0</v>
      </c>
      <c r="BE290" s="158">
        <f t="shared" si="359"/>
        <v>0</v>
      </c>
      <c r="BF290" s="159">
        <f t="shared" si="360"/>
        <v>0</v>
      </c>
      <c r="BG290" s="159">
        <f t="shared" si="314"/>
        <v>0</v>
      </c>
      <c r="BH290" s="159">
        <f t="shared" si="315"/>
        <v>0</v>
      </c>
      <c r="BI290" s="159">
        <f t="shared" si="316"/>
        <v>0</v>
      </c>
      <c r="BJ290" s="159">
        <f t="shared" si="317"/>
        <v>0</v>
      </c>
      <c r="BK290" s="159">
        <f t="shared" si="318"/>
        <v>0</v>
      </c>
      <c r="BL290" s="159">
        <f t="shared" si="319"/>
        <v>0</v>
      </c>
      <c r="BM290" s="159">
        <f t="shared" si="366"/>
        <v>0</v>
      </c>
      <c r="BN290" s="159">
        <f t="shared" si="366"/>
        <v>0</v>
      </c>
      <c r="BO290" s="205" t="b">
        <f t="shared" si="320"/>
        <v>0</v>
      </c>
      <c r="BP290" s="214">
        <f t="shared" si="321"/>
        <v>0</v>
      </c>
      <c r="BQ290" s="160">
        <f t="shared" si="322"/>
        <v>0</v>
      </c>
      <c r="BR290" s="160">
        <f t="shared" si="323"/>
        <v>0</v>
      </c>
      <c r="BS290" s="160">
        <f t="shared" si="324"/>
        <v>0</v>
      </c>
      <c r="BT290" s="160">
        <f t="shared" si="325"/>
        <v>0</v>
      </c>
      <c r="BU290" s="160">
        <f t="shared" si="326"/>
        <v>0</v>
      </c>
      <c r="BV290" s="215">
        <f t="shared" si="327"/>
        <v>0</v>
      </c>
      <c r="BW290" s="217">
        <f t="shared" si="328"/>
        <v>0</v>
      </c>
      <c r="BX290" s="206">
        <f t="shared" si="329"/>
        <v>0</v>
      </c>
      <c r="BY290" s="206">
        <f t="shared" si="330"/>
        <v>0</v>
      </c>
      <c r="BZ290" s="206">
        <f t="shared" si="331"/>
        <v>0</v>
      </c>
      <c r="CA290" s="206">
        <f t="shared" si="332"/>
        <v>0</v>
      </c>
      <c r="CB290" s="206">
        <f t="shared" si="333"/>
        <v>0</v>
      </c>
      <c r="CC290" s="218">
        <f t="shared" si="334"/>
        <v>0</v>
      </c>
      <c r="CD290" s="216" t="e">
        <f t="shared" si="335"/>
        <v>#VALUE!</v>
      </c>
      <c r="CE290" s="94" t="e">
        <f t="shared" si="336"/>
        <v>#VALUE!</v>
      </c>
      <c r="CF290" s="94" t="e">
        <f t="shared" si="337"/>
        <v>#VALUE!</v>
      </c>
      <c r="CG290" s="95" t="e">
        <f t="shared" si="338"/>
        <v>#VALUE!</v>
      </c>
      <c r="CH290" s="95" t="e">
        <f t="shared" si="361"/>
        <v>#VALUE!</v>
      </c>
      <c r="CI290" s="95" t="b">
        <f t="shared" si="364"/>
        <v>0</v>
      </c>
      <c r="CJ290" s="76" t="str">
        <f t="shared" si="339"/>
        <v/>
      </c>
      <c r="CK290" s="94" t="e" cm="1">
        <f t="array" aca="1" ref="CK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CL290" s="94" t="str">
        <f t="shared" si="340"/>
        <v/>
      </c>
      <c r="CM290" s="96" t="b">
        <f t="shared" si="341"/>
        <v>0</v>
      </c>
      <c r="CN290" s="130" t="b">
        <f>IFERROR(MATCH(D290,'Avtal för korttidsarbete'!$G$13:$G$1012,0),TRUE)</f>
        <v>1</v>
      </c>
      <c r="CO290" s="130" t="b">
        <f t="shared" si="342"/>
        <v>0</v>
      </c>
      <c r="CP290" s="131" t="str" cm="1">
        <f t="array" ref="CP290">IF(CN290=TRUE,"x",INDEX('Avtal för korttidsarbete'!$E$13:$E$1012,$CN290))</f>
        <v>x</v>
      </c>
      <c r="CQ290" s="131" t="str" cm="1">
        <f t="array" ref="CQ290">IF(CN290=TRUE,"x",INDEX('Avtal för korttidsarbete'!$F$13:$F$1012,$CN290))</f>
        <v>x</v>
      </c>
      <c r="CR290" s="130" t="b">
        <f t="shared" si="343"/>
        <v>0</v>
      </c>
      <c r="CS290" s="165">
        <f t="shared" si="362"/>
        <v>0</v>
      </c>
      <c r="CT290" s="165">
        <f t="shared" si="363"/>
        <v>0</v>
      </c>
      <c r="CU290" s="130" t="b">
        <f t="shared" si="344"/>
        <v>0</v>
      </c>
      <c r="CV290" s="131">
        <f t="shared" si="345"/>
        <v>0</v>
      </c>
      <c r="CW290" s="165">
        <f t="shared" si="346"/>
        <v>0</v>
      </c>
      <c r="CX290" s="186" t="b">
        <f>IFERROR(INDEX('Avtal för korttidsarbete'!R:R,MATCH(D290,'Avtal för korttidsarbete'!$G:$G,0)),TRUE)</f>
        <v>1</v>
      </c>
      <c r="CY290" s="165" t="str">
        <f>IF(CX290,"-",INDEX('Avtal för korttidsarbete'!$D:$D,MATCH(D290,'Avtal för korttidsarbete'!$G:$G,0)))</f>
        <v>-</v>
      </c>
      <c r="CZ290" s="131" t="b">
        <f>IFERROR(G290&gt;INDEX(Uppsägningar!E:E,MATCH(C290,Uppsägningar!C:C,0)),FALSE)</f>
        <v>0</v>
      </c>
    </row>
    <row r="291" spans="1:104" s="30" customFormat="1" x14ac:dyDescent="0.25">
      <c r="A291" s="19">
        <v>276</v>
      </c>
      <c r="B291" s="20"/>
      <c r="C291" s="189"/>
      <c r="D291" s="69"/>
      <c r="E291" s="171">
        <f>IFERROR(INDEX(Admin!$C$7:$C$10,MATCH(CY291,TblNivåValTExt,0)),0)</f>
        <v>0</v>
      </c>
      <c r="F291" s="1"/>
      <c r="G291" s="1"/>
      <c r="H291" s="90"/>
      <c r="I291" s="91"/>
      <c r="J291" s="91"/>
      <c r="K291" s="91"/>
      <c r="L291" s="91"/>
      <c r="M291" s="91"/>
      <c r="N291" s="91"/>
      <c r="O291" s="91"/>
      <c r="P291" s="91"/>
      <c r="Q291" s="91"/>
      <c r="R291" s="91"/>
      <c r="S291" s="91"/>
      <c r="T291" s="91"/>
      <c r="U291" s="91"/>
      <c r="V291" s="91"/>
      <c r="W291" s="225">
        <f t="shared" si="301"/>
        <v>0</v>
      </c>
      <c r="X291" s="134" t="str">
        <f t="shared" si="347"/>
        <v/>
      </c>
      <c r="Y291" s="92" t="b">
        <f t="shared" si="302"/>
        <v>0</v>
      </c>
      <c r="Z291" s="92" t="str">
        <f t="shared" si="348"/>
        <v/>
      </c>
      <c r="AA291" s="92" t="b">
        <f t="shared" si="349"/>
        <v>0</v>
      </c>
      <c r="AB291" s="92" t="str">
        <f t="shared" si="350"/>
        <v/>
      </c>
      <c r="AC291" s="13" t="b">
        <f t="shared" si="303"/>
        <v>0</v>
      </c>
      <c r="AD291" s="92" t="str">
        <f t="shared" si="351"/>
        <v/>
      </c>
      <c r="AE291" s="13" t="b">
        <f t="shared" si="352"/>
        <v>0</v>
      </c>
      <c r="AF291" s="92" t="str">
        <f t="shared" si="353"/>
        <v/>
      </c>
      <c r="AG291" s="13" t="b">
        <f t="shared" si="304"/>
        <v>0</v>
      </c>
      <c r="AH291" s="92" t="str">
        <f t="shared" si="354"/>
        <v/>
      </c>
      <c r="AI291" s="35" t="b">
        <f t="shared" si="305"/>
        <v>0</v>
      </c>
      <c r="AJ291" s="92" t="str">
        <f t="shared" si="355"/>
        <v/>
      </c>
      <c r="AK291" s="35" t="b">
        <f t="shared" si="306"/>
        <v>0</v>
      </c>
      <c r="AL291" s="92" t="str">
        <f t="shared" si="307"/>
        <v/>
      </c>
      <c r="AM291" s="35" t="b">
        <f t="shared" si="308"/>
        <v>0</v>
      </c>
      <c r="AN291" s="92" t="str">
        <f t="shared" si="309"/>
        <v/>
      </c>
      <c r="AO291" s="13" t="b">
        <f t="shared" si="310"/>
        <v>0</v>
      </c>
      <c r="AP291" s="92" t="str">
        <f t="shared" si="311"/>
        <v/>
      </c>
      <c r="AQ291" s="14">
        <f t="shared" si="312"/>
        <v>0</v>
      </c>
      <c r="AR291" s="14">
        <f t="shared" si="313"/>
        <v>0</v>
      </c>
      <c r="AS291" s="16">
        <f t="shared" si="367"/>
        <v>0</v>
      </c>
      <c r="AT291" s="16">
        <f t="shared" si="367"/>
        <v>0</v>
      </c>
      <c r="AU291" s="16">
        <f t="shared" si="367"/>
        <v>0</v>
      </c>
      <c r="AV291" s="16">
        <f t="shared" si="367"/>
        <v>0</v>
      </c>
      <c r="AW291" s="16">
        <f t="shared" si="367"/>
        <v>0</v>
      </c>
      <c r="AX291" s="16">
        <f t="shared" si="367"/>
        <v>0</v>
      </c>
      <c r="AY291" s="16">
        <f t="shared" si="367"/>
        <v>0</v>
      </c>
      <c r="AZ291" s="16"/>
      <c r="BA291" s="16"/>
      <c r="BB291" s="93">
        <f t="shared" si="356"/>
        <v>0</v>
      </c>
      <c r="BC291" s="93">
        <f t="shared" si="357"/>
        <v>0</v>
      </c>
      <c r="BD291" s="93">
        <f t="shared" si="358"/>
        <v>0</v>
      </c>
      <c r="BE291" s="158">
        <f t="shared" si="359"/>
        <v>0</v>
      </c>
      <c r="BF291" s="159">
        <f t="shared" si="360"/>
        <v>0</v>
      </c>
      <c r="BG291" s="159">
        <f t="shared" si="314"/>
        <v>0</v>
      </c>
      <c r="BH291" s="159">
        <f t="shared" si="315"/>
        <v>0</v>
      </c>
      <c r="BI291" s="159">
        <f t="shared" si="316"/>
        <v>0</v>
      </c>
      <c r="BJ291" s="159">
        <f t="shared" si="317"/>
        <v>0</v>
      </c>
      <c r="BK291" s="159">
        <f t="shared" si="318"/>
        <v>0</v>
      </c>
      <c r="BL291" s="159">
        <f t="shared" si="319"/>
        <v>0</v>
      </c>
      <c r="BM291" s="159">
        <f t="shared" si="366"/>
        <v>0</v>
      </c>
      <c r="BN291" s="159">
        <f t="shared" si="366"/>
        <v>0</v>
      </c>
      <c r="BO291" s="205" t="b">
        <f t="shared" si="320"/>
        <v>0</v>
      </c>
      <c r="BP291" s="214">
        <f t="shared" si="321"/>
        <v>0</v>
      </c>
      <c r="BQ291" s="160">
        <f t="shared" si="322"/>
        <v>0</v>
      </c>
      <c r="BR291" s="160">
        <f t="shared" si="323"/>
        <v>0</v>
      </c>
      <c r="BS291" s="160">
        <f t="shared" si="324"/>
        <v>0</v>
      </c>
      <c r="BT291" s="160">
        <f t="shared" si="325"/>
        <v>0</v>
      </c>
      <c r="BU291" s="160">
        <f t="shared" si="326"/>
        <v>0</v>
      </c>
      <c r="BV291" s="215">
        <f t="shared" si="327"/>
        <v>0</v>
      </c>
      <c r="BW291" s="217">
        <f t="shared" si="328"/>
        <v>0</v>
      </c>
      <c r="BX291" s="206">
        <f t="shared" si="329"/>
        <v>0</v>
      </c>
      <c r="BY291" s="206">
        <f t="shared" si="330"/>
        <v>0</v>
      </c>
      <c r="BZ291" s="206">
        <f t="shared" si="331"/>
        <v>0</v>
      </c>
      <c r="CA291" s="206">
        <f t="shared" si="332"/>
        <v>0</v>
      </c>
      <c r="CB291" s="206">
        <f t="shared" si="333"/>
        <v>0</v>
      </c>
      <c r="CC291" s="218">
        <f t="shared" si="334"/>
        <v>0</v>
      </c>
      <c r="CD291" s="216" t="e">
        <f t="shared" si="335"/>
        <v>#VALUE!</v>
      </c>
      <c r="CE291" s="94" t="e">
        <f t="shared" si="336"/>
        <v>#VALUE!</v>
      </c>
      <c r="CF291" s="94" t="e">
        <f t="shared" si="337"/>
        <v>#VALUE!</v>
      </c>
      <c r="CG291" s="95" t="e">
        <f t="shared" si="338"/>
        <v>#VALUE!</v>
      </c>
      <c r="CH291" s="95" t="e">
        <f t="shared" si="361"/>
        <v>#VALUE!</v>
      </c>
      <c r="CI291" s="95" t="b">
        <f t="shared" si="364"/>
        <v>0</v>
      </c>
      <c r="CJ291" s="76" t="str">
        <f t="shared" si="339"/>
        <v/>
      </c>
      <c r="CK291" s="94" t="e" cm="1">
        <f t="array" aca="1" ref="CK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CL291" s="94" t="str">
        <f t="shared" si="340"/>
        <v/>
      </c>
      <c r="CM291" s="96" t="b">
        <f t="shared" si="341"/>
        <v>0</v>
      </c>
      <c r="CN291" s="130" t="b">
        <f>IFERROR(MATCH(D291,'Avtal för korttidsarbete'!$G$13:$G$1012,0),TRUE)</f>
        <v>1</v>
      </c>
      <c r="CO291" s="130" t="b">
        <f t="shared" si="342"/>
        <v>0</v>
      </c>
      <c r="CP291" s="131" t="str" cm="1">
        <f t="array" ref="CP291">IF(CN291=TRUE,"x",INDEX('Avtal för korttidsarbete'!$E$13:$E$1012,$CN291))</f>
        <v>x</v>
      </c>
      <c r="CQ291" s="131" t="str" cm="1">
        <f t="array" ref="CQ291">IF(CN291=TRUE,"x",INDEX('Avtal för korttidsarbete'!$F$13:$F$1012,$CN291))</f>
        <v>x</v>
      </c>
      <c r="CR291" s="130" t="b">
        <f t="shared" si="343"/>
        <v>0</v>
      </c>
      <c r="CS291" s="165">
        <f t="shared" si="362"/>
        <v>0</v>
      </c>
      <c r="CT291" s="165">
        <f t="shared" si="363"/>
        <v>0</v>
      </c>
      <c r="CU291" s="130" t="b">
        <f t="shared" si="344"/>
        <v>0</v>
      </c>
      <c r="CV291" s="131">
        <f t="shared" si="345"/>
        <v>0</v>
      </c>
      <c r="CW291" s="165">
        <f t="shared" si="346"/>
        <v>0</v>
      </c>
      <c r="CX291" s="186" t="b">
        <f>IFERROR(INDEX('Avtal för korttidsarbete'!R:R,MATCH(D291,'Avtal för korttidsarbete'!$G:$G,0)),TRUE)</f>
        <v>1</v>
      </c>
      <c r="CY291" s="165" t="str">
        <f>IF(CX291,"-",INDEX('Avtal för korttidsarbete'!$D:$D,MATCH(D291,'Avtal för korttidsarbete'!$G:$G,0)))</f>
        <v>-</v>
      </c>
      <c r="CZ291" s="131" t="b">
        <f>IFERROR(G291&gt;INDEX(Uppsägningar!E:E,MATCH(C291,Uppsägningar!C:C,0)),FALSE)</f>
        <v>0</v>
      </c>
    </row>
    <row r="292" spans="1:104" s="30" customFormat="1" x14ac:dyDescent="0.25">
      <c r="A292" s="19">
        <v>277</v>
      </c>
      <c r="B292" s="20"/>
      <c r="C292" s="189"/>
      <c r="D292" s="69"/>
      <c r="E292" s="171">
        <f>IFERROR(INDEX(Admin!$C$7:$C$10,MATCH(CY292,TblNivåValTExt,0)),0)</f>
        <v>0</v>
      </c>
      <c r="F292" s="1"/>
      <c r="G292" s="1"/>
      <c r="H292" s="90"/>
      <c r="I292" s="91"/>
      <c r="J292" s="91"/>
      <c r="K292" s="91"/>
      <c r="L292" s="91"/>
      <c r="M292" s="91"/>
      <c r="N292" s="91"/>
      <c r="O292" s="91"/>
      <c r="P292" s="91"/>
      <c r="Q292" s="91"/>
      <c r="R292" s="91"/>
      <c r="S292" s="91"/>
      <c r="T292" s="91"/>
      <c r="U292" s="91"/>
      <c r="V292" s="91"/>
      <c r="W292" s="225">
        <f t="shared" si="301"/>
        <v>0</v>
      </c>
      <c r="X292" s="134" t="str">
        <f t="shared" si="347"/>
        <v/>
      </c>
      <c r="Y292" s="92" t="b">
        <f t="shared" si="302"/>
        <v>0</v>
      </c>
      <c r="Z292" s="92" t="str">
        <f t="shared" si="348"/>
        <v/>
      </c>
      <c r="AA292" s="92" t="b">
        <f t="shared" si="349"/>
        <v>0</v>
      </c>
      <c r="AB292" s="92" t="str">
        <f t="shared" si="350"/>
        <v/>
      </c>
      <c r="AC292" s="13" t="b">
        <f t="shared" si="303"/>
        <v>0</v>
      </c>
      <c r="AD292" s="92" t="str">
        <f t="shared" si="351"/>
        <v/>
      </c>
      <c r="AE292" s="13" t="b">
        <f t="shared" si="352"/>
        <v>0</v>
      </c>
      <c r="AF292" s="92" t="str">
        <f t="shared" si="353"/>
        <v/>
      </c>
      <c r="AG292" s="13" t="b">
        <f t="shared" si="304"/>
        <v>0</v>
      </c>
      <c r="AH292" s="92" t="str">
        <f t="shared" si="354"/>
        <v/>
      </c>
      <c r="AI292" s="35" t="b">
        <f t="shared" si="305"/>
        <v>0</v>
      </c>
      <c r="AJ292" s="92" t="str">
        <f t="shared" si="355"/>
        <v/>
      </c>
      <c r="AK292" s="35" t="b">
        <f t="shared" si="306"/>
        <v>0</v>
      </c>
      <c r="AL292" s="92" t="str">
        <f t="shared" si="307"/>
        <v/>
      </c>
      <c r="AM292" s="35" t="b">
        <f t="shared" si="308"/>
        <v>0</v>
      </c>
      <c r="AN292" s="92" t="str">
        <f t="shared" si="309"/>
        <v/>
      </c>
      <c r="AO292" s="13" t="b">
        <f t="shared" si="310"/>
        <v>0</v>
      </c>
      <c r="AP292" s="92" t="str">
        <f t="shared" si="311"/>
        <v/>
      </c>
      <c r="AQ292" s="14">
        <f t="shared" si="312"/>
        <v>0</v>
      </c>
      <c r="AR292" s="14">
        <f t="shared" si="313"/>
        <v>0</v>
      </c>
      <c r="AS292" s="16">
        <f t="shared" si="367"/>
        <v>0</v>
      </c>
      <c r="AT292" s="16">
        <f t="shared" si="367"/>
        <v>0</v>
      </c>
      <c r="AU292" s="16">
        <f t="shared" si="367"/>
        <v>0</v>
      </c>
      <c r="AV292" s="16">
        <f t="shared" si="367"/>
        <v>0</v>
      </c>
      <c r="AW292" s="16">
        <f t="shared" si="367"/>
        <v>0</v>
      </c>
      <c r="AX292" s="16">
        <f t="shared" si="367"/>
        <v>0</v>
      </c>
      <c r="AY292" s="16">
        <f t="shared" si="367"/>
        <v>0</v>
      </c>
      <c r="AZ292" s="16"/>
      <c r="BA292" s="16"/>
      <c r="BB292" s="93">
        <f t="shared" si="356"/>
        <v>0</v>
      </c>
      <c r="BC292" s="93">
        <f t="shared" si="357"/>
        <v>0</v>
      </c>
      <c r="BD292" s="93">
        <f t="shared" si="358"/>
        <v>0</v>
      </c>
      <c r="BE292" s="158">
        <f t="shared" si="359"/>
        <v>0</v>
      </c>
      <c r="BF292" s="159">
        <f t="shared" si="360"/>
        <v>0</v>
      </c>
      <c r="BG292" s="159">
        <f t="shared" si="314"/>
        <v>0</v>
      </c>
      <c r="BH292" s="159">
        <f t="shared" si="315"/>
        <v>0</v>
      </c>
      <c r="BI292" s="159">
        <f t="shared" si="316"/>
        <v>0</v>
      </c>
      <c r="BJ292" s="159">
        <f t="shared" si="317"/>
        <v>0</v>
      </c>
      <c r="BK292" s="159">
        <f t="shared" si="318"/>
        <v>0</v>
      </c>
      <c r="BL292" s="159">
        <f t="shared" si="319"/>
        <v>0</v>
      </c>
      <c r="BM292" s="159">
        <f t="shared" si="366"/>
        <v>0</v>
      </c>
      <c r="BN292" s="159">
        <f t="shared" si="366"/>
        <v>0</v>
      </c>
      <c r="BO292" s="205" t="b">
        <f t="shared" si="320"/>
        <v>0</v>
      </c>
      <c r="BP292" s="214">
        <f t="shared" si="321"/>
        <v>0</v>
      </c>
      <c r="BQ292" s="160">
        <f t="shared" si="322"/>
        <v>0</v>
      </c>
      <c r="BR292" s="160">
        <f t="shared" si="323"/>
        <v>0</v>
      </c>
      <c r="BS292" s="160">
        <f t="shared" si="324"/>
        <v>0</v>
      </c>
      <c r="BT292" s="160">
        <f t="shared" si="325"/>
        <v>0</v>
      </c>
      <c r="BU292" s="160">
        <f t="shared" si="326"/>
        <v>0</v>
      </c>
      <c r="BV292" s="215">
        <f t="shared" si="327"/>
        <v>0</v>
      </c>
      <c r="BW292" s="217">
        <f t="shared" si="328"/>
        <v>0</v>
      </c>
      <c r="BX292" s="206">
        <f t="shared" si="329"/>
        <v>0</v>
      </c>
      <c r="BY292" s="206">
        <f t="shared" si="330"/>
        <v>0</v>
      </c>
      <c r="BZ292" s="206">
        <f t="shared" si="331"/>
        <v>0</v>
      </c>
      <c r="CA292" s="206">
        <f t="shared" si="332"/>
        <v>0</v>
      </c>
      <c r="CB292" s="206">
        <f t="shared" si="333"/>
        <v>0</v>
      </c>
      <c r="CC292" s="218">
        <f t="shared" si="334"/>
        <v>0</v>
      </c>
      <c r="CD292" s="216" t="e">
        <f t="shared" si="335"/>
        <v>#VALUE!</v>
      </c>
      <c r="CE292" s="94" t="e">
        <f t="shared" si="336"/>
        <v>#VALUE!</v>
      </c>
      <c r="CF292" s="94" t="e">
        <f t="shared" si="337"/>
        <v>#VALUE!</v>
      </c>
      <c r="CG292" s="95" t="e">
        <f t="shared" si="338"/>
        <v>#VALUE!</v>
      </c>
      <c r="CH292" s="95" t="e">
        <f t="shared" si="361"/>
        <v>#VALUE!</v>
      </c>
      <c r="CI292" s="95" t="b">
        <f t="shared" si="364"/>
        <v>0</v>
      </c>
      <c r="CJ292" s="76" t="str">
        <f t="shared" si="339"/>
        <v/>
      </c>
      <c r="CK292" s="94" t="e" cm="1">
        <f t="array" aca="1" ref="CK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CL292" s="94" t="str">
        <f t="shared" si="340"/>
        <v/>
      </c>
      <c r="CM292" s="96" t="b">
        <f t="shared" si="341"/>
        <v>0</v>
      </c>
      <c r="CN292" s="130" t="b">
        <f>IFERROR(MATCH(D292,'Avtal för korttidsarbete'!$G$13:$G$1012,0),TRUE)</f>
        <v>1</v>
      </c>
      <c r="CO292" s="130" t="b">
        <f t="shared" si="342"/>
        <v>0</v>
      </c>
      <c r="CP292" s="131" t="str" cm="1">
        <f t="array" ref="CP292">IF(CN292=TRUE,"x",INDEX('Avtal för korttidsarbete'!$E$13:$E$1012,$CN292))</f>
        <v>x</v>
      </c>
      <c r="CQ292" s="131" t="str" cm="1">
        <f t="array" ref="CQ292">IF(CN292=TRUE,"x",INDEX('Avtal för korttidsarbete'!$F$13:$F$1012,$CN292))</f>
        <v>x</v>
      </c>
      <c r="CR292" s="130" t="b">
        <f t="shared" si="343"/>
        <v>0</v>
      </c>
      <c r="CS292" s="165">
        <f t="shared" si="362"/>
        <v>0</v>
      </c>
      <c r="CT292" s="165">
        <f t="shared" si="363"/>
        <v>0</v>
      </c>
      <c r="CU292" s="130" t="b">
        <f t="shared" si="344"/>
        <v>0</v>
      </c>
      <c r="CV292" s="131">
        <f t="shared" si="345"/>
        <v>0</v>
      </c>
      <c r="CW292" s="165">
        <f t="shared" si="346"/>
        <v>0</v>
      </c>
      <c r="CX292" s="186" t="b">
        <f>IFERROR(INDEX('Avtal för korttidsarbete'!R:R,MATCH(D292,'Avtal för korttidsarbete'!$G:$G,0)),TRUE)</f>
        <v>1</v>
      </c>
      <c r="CY292" s="165" t="str">
        <f>IF(CX292,"-",INDEX('Avtal för korttidsarbete'!$D:$D,MATCH(D292,'Avtal för korttidsarbete'!$G:$G,0)))</f>
        <v>-</v>
      </c>
      <c r="CZ292" s="131" t="b">
        <f>IFERROR(G292&gt;INDEX(Uppsägningar!E:E,MATCH(C292,Uppsägningar!C:C,0)),FALSE)</f>
        <v>0</v>
      </c>
    </row>
    <row r="293" spans="1:104" s="30" customFormat="1" x14ac:dyDescent="0.25">
      <c r="A293" s="19">
        <v>278</v>
      </c>
      <c r="B293" s="20"/>
      <c r="C293" s="189"/>
      <c r="D293" s="69"/>
      <c r="E293" s="171">
        <f>IFERROR(INDEX(Admin!$C$7:$C$10,MATCH(CY293,TblNivåValTExt,0)),0)</f>
        <v>0</v>
      </c>
      <c r="F293" s="1"/>
      <c r="G293" s="1"/>
      <c r="H293" s="90"/>
      <c r="I293" s="91"/>
      <c r="J293" s="91"/>
      <c r="K293" s="91"/>
      <c r="L293" s="91"/>
      <c r="M293" s="91"/>
      <c r="N293" s="91"/>
      <c r="O293" s="91"/>
      <c r="P293" s="91"/>
      <c r="Q293" s="91"/>
      <c r="R293" s="91"/>
      <c r="S293" s="91"/>
      <c r="T293" s="91"/>
      <c r="U293" s="91"/>
      <c r="V293" s="91"/>
      <c r="W293" s="225">
        <f t="shared" si="301"/>
        <v>0</v>
      </c>
      <c r="X293" s="134" t="str">
        <f t="shared" si="347"/>
        <v/>
      </c>
      <c r="Y293" s="92" t="b">
        <f t="shared" si="302"/>
        <v>0</v>
      </c>
      <c r="Z293" s="92" t="str">
        <f t="shared" si="348"/>
        <v/>
      </c>
      <c r="AA293" s="92" t="b">
        <f t="shared" si="349"/>
        <v>0</v>
      </c>
      <c r="AB293" s="92" t="str">
        <f t="shared" si="350"/>
        <v/>
      </c>
      <c r="AC293" s="13" t="b">
        <f t="shared" si="303"/>
        <v>0</v>
      </c>
      <c r="AD293" s="92" t="str">
        <f t="shared" si="351"/>
        <v/>
      </c>
      <c r="AE293" s="13" t="b">
        <f t="shared" si="352"/>
        <v>0</v>
      </c>
      <c r="AF293" s="92" t="str">
        <f t="shared" si="353"/>
        <v/>
      </c>
      <c r="AG293" s="13" t="b">
        <f t="shared" si="304"/>
        <v>0</v>
      </c>
      <c r="AH293" s="92" t="str">
        <f t="shared" si="354"/>
        <v/>
      </c>
      <c r="AI293" s="35" t="b">
        <f t="shared" si="305"/>
        <v>0</v>
      </c>
      <c r="AJ293" s="92" t="str">
        <f t="shared" si="355"/>
        <v/>
      </c>
      <c r="AK293" s="35" t="b">
        <f t="shared" si="306"/>
        <v>0</v>
      </c>
      <c r="AL293" s="92" t="str">
        <f t="shared" si="307"/>
        <v/>
      </c>
      <c r="AM293" s="35" t="b">
        <f t="shared" si="308"/>
        <v>0</v>
      </c>
      <c r="AN293" s="92" t="str">
        <f t="shared" si="309"/>
        <v/>
      </c>
      <c r="AO293" s="13" t="b">
        <f t="shared" si="310"/>
        <v>0</v>
      </c>
      <c r="AP293" s="92" t="str">
        <f t="shared" si="311"/>
        <v/>
      </c>
      <c r="AQ293" s="14">
        <f t="shared" si="312"/>
        <v>0</v>
      </c>
      <c r="AR293" s="14">
        <f t="shared" si="313"/>
        <v>0</v>
      </c>
      <c r="AS293" s="16">
        <f t="shared" si="367"/>
        <v>0</v>
      </c>
      <c r="AT293" s="16">
        <f t="shared" si="367"/>
        <v>0</v>
      </c>
      <c r="AU293" s="16">
        <f t="shared" si="367"/>
        <v>0</v>
      </c>
      <c r="AV293" s="16">
        <f t="shared" si="367"/>
        <v>0</v>
      </c>
      <c r="AW293" s="16">
        <f t="shared" si="367"/>
        <v>0</v>
      </c>
      <c r="AX293" s="16">
        <f t="shared" si="367"/>
        <v>0</v>
      </c>
      <c r="AY293" s="16">
        <f t="shared" si="367"/>
        <v>0</v>
      </c>
      <c r="AZ293" s="16"/>
      <c r="BA293" s="16"/>
      <c r="BB293" s="93">
        <f t="shared" si="356"/>
        <v>0</v>
      </c>
      <c r="BC293" s="93">
        <f t="shared" si="357"/>
        <v>0</v>
      </c>
      <c r="BD293" s="93">
        <f t="shared" si="358"/>
        <v>0</v>
      </c>
      <c r="BE293" s="158">
        <f t="shared" si="359"/>
        <v>0</v>
      </c>
      <c r="BF293" s="159">
        <f t="shared" si="360"/>
        <v>0</v>
      </c>
      <c r="BG293" s="159">
        <f t="shared" si="314"/>
        <v>0</v>
      </c>
      <c r="BH293" s="159">
        <f t="shared" si="315"/>
        <v>0</v>
      </c>
      <c r="BI293" s="159">
        <f t="shared" si="316"/>
        <v>0</v>
      </c>
      <c r="BJ293" s="159">
        <f t="shared" si="317"/>
        <v>0</v>
      </c>
      <c r="BK293" s="159">
        <f t="shared" si="318"/>
        <v>0</v>
      </c>
      <c r="BL293" s="159">
        <f t="shared" si="319"/>
        <v>0</v>
      </c>
      <c r="BM293" s="159">
        <f t="shared" si="366"/>
        <v>0</v>
      </c>
      <c r="BN293" s="159">
        <f t="shared" si="366"/>
        <v>0</v>
      </c>
      <c r="BO293" s="205" t="b">
        <f t="shared" si="320"/>
        <v>0</v>
      </c>
      <c r="BP293" s="214">
        <f t="shared" si="321"/>
        <v>0</v>
      </c>
      <c r="BQ293" s="160">
        <f t="shared" si="322"/>
        <v>0</v>
      </c>
      <c r="BR293" s="160">
        <f t="shared" si="323"/>
        <v>0</v>
      </c>
      <c r="BS293" s="160">
        <f t="shared" si="324"/>
        <v>0</v>
      </c>
      <c r="BT293" s="160">
        <f t="shared" si="325"/>
        <v>0</v>
      </c>
      <c r="BU293" s="160">
        <f t="shared" si="326"/>
        <v>0</v>
      </c>
      <c r="BV293" s="215">
        <f t="shared" si="327"/>
        <v>0</v>
      </c>
      <c r="BW293" s="217">
        <f t="shared" si="328"/>
        <v>0</v>
      </c>
      <c r="BX293" s="206">
        <f t="shared" si="329"/>
        <v>0</v>
      </c>
      <c r="BY293" s="206">
        <f t="shared" si="330"/>
        <v>0</v>
      </c>
      <c r="BZ293" s="206">
        <f t="shared" si="331"/>
        <v>0</v>
      </c>
      <c r="CA293" s="206">
        <f t="shared" si="332"/>
        <v>0</v>
      </c>
      <c r="CB293" s="206">
        <f t="shared" si="333"/>
        <v>0</v>
      </c>
      <c r="CC293" s="218">
        <f t="shared" si="334"/>
        <v>0</v>
      </c>
      <c r="CD293" s="216" t="e">
        <f t="shared" si="335"/>
        <v>#VALUE!</v>
      </c>
      <c r="CE293" s="94" t="e">
        <f t="shared" si="336"/>
        <v>#VALUE!</v>
      </c>
      <c r="CF293" s="94" t="e">
        <f t="shared" si="337"/>
        <v>#VALUE!</v>
      </c>
      <c r="CG293" s="95" t="e">
        <f t="shared" si="338"/>
        <v>#VALUE!</v>
      </c>
      <c r="CH293" s="95" t="e">
        <f t="shared" si="361"/>
        <v>#VALUE!</v>
      </c>
      <c r="CI293" s="95" t="b">
        <f t="shared" si="364"/>
        <v>0</v>
      </c>
      <c r="CJ293" s="76" t="str">
        <f t="shared" si="339"/>
        <v/>
      </c>
      <c r="CK293" s="94" t="e" cm="1">
        <f t="array" aca="1" ref="CK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CL293" s="94" t="str">
        <f t="shared" si="340"/>
        <v/>
      </c>
      <c r="CM293" s="96" t="b">
        <f t="shared" si="341"/>
        <v>0</v>
      </c>
      <c r="CN293" s="130" t="b">
        <f>IFERROR(MATCH(D293,'Avtal för korttidsarbete'!$G$13:$G$1012,0),TRUE)</f>
        <v>1</v>
      </c>
      <c r="CO293" s="130" t="b">
        <f t="shared" si="342"/>
        <v>0</v>
      </c>
      <c r="CP293" s="131" t="str" cm="1">
        <f t="array" ref="CP293">IF(CN293=TRUE,"x",INDEX('Avtal för korttidsarbete'!$E$13:$E$1012,$CN293))</f>
        <v>x</v>
      </c>
      <c r="CQ293" s="131" t="str" cm="1">
        <f t="array" ref="CQ293">IF(CN293=TRUE,"x",INDEX('Avtal för korttidsarbete'!$F$13:$F$1012,$CN293))</f>
        <v>x</v>
      </c>
      <c r="CR293" s="130" t="b">
        <f t="shared" si="343"/>
        <v>0</v>
      </c>
      <c r="CS293" s="165">
        <f t="shared" si="362"/>
        <v>0</v>
      </c>
      <c r="CT293" s="165">
        <f t="shared" si="363"/>
        <v>0</v>
      </c>
      <c r="CU293" s="130" t="b">
        <f t="shared" si="344"/>
        <v>0</v>
      </c>
      <c r="CV293" s="131">
        <f t="shared" si="345"/>
        <v>0</v>
      </c>
      <c r="CW293" s="165">
        <f t="shared" si="346"/>
        <v>0</v>
      </c>
      <c r="CX293" s="186" t="b">
        <f>IFERROR(INDEX('Avtal för korttidsarbete'!R:R,MATCH(D293,'Avtal för korttidsarbete'!$G:$G,0)),TRUE)</f>
        <v>1</v>
      </c>
      <c r="CY293" s="165" t="str">
        <f>IF(CX293,"-",INDEX('Avtal för korttidsarbete'!$D:$D,MATCH(D293,'Avtal för korttidsarbete'!$G:$G,0)))</f>
        <v>-</v>
      </c>
      <c r="CZ293" s="131" t="b">
        <f>IFERROR(G293&gt;INDEX(Uppsägningar!E:E,MATCH(C293,Uppsägningar!C:C,0)),FALSE)</f>
        <v>0</v>
      </c>
    </row>
    <row r="294" spans="1:104" s="30" customFormat="1" x14ac:dyDescent="0.25">
      <c r="A294" s="19">
        <v>279</v>
      </c>
      <c r="B294" s="20"/>
      <c r="C294" s="189"/>
      <c r="D294" s="69"/>
      <c r="E294" s="171">
        <f>IFERROR(INDEX(Admin!$C$7:$C$10,MATCH(CY294,TblNivåValTExt,0)),0)</f>
        <v>0</v>
      </c>
      <c r="F294" s="1"/>
      <c r="G294" s="1"/>
      <c r="H294" s="90"/>
      <c r="I294" s="91"/>
      <c r="J294" s="91"/>
      <c r="K294" s="91"/>
      <c r="L294" s="91"/>
      <c r="M294" s="91"/>
      <c r="N294" s="91"/>
      <c r="O294" s="91"/>
      <c r="P294" s="91"/>
      <c r="Q294" s="91"/>
      <c r="R294" s="91"/>
      <c r="S294" s="91"/>
      <c r="T294" s="91"/>
      <c r="U294" s="91"/>
      <c r="V294" s="91"/>
      <c r="W294" s="225">
        <f t="shared" si="301"/>
        <v>0</v>
      </c>
      <c r="X294" s="134" t="str">
        <f t="shared" si="347"/>
        <v/>
      </c>
      <c r="Y294" s="92" t="b">
        <f t="shared" si="302"/>
        <v>0</v>
      </c>
      <c r="Z294" s="92" t="str">
        <f t="shared" si="348"/>
        <v/>
      </c>
      <c r="AA294" s="92" t="b">
        <f t="shared" si="349"/>
        <v>0</v>
      </c>
      <c r="AB294" s="92" t="str">
        <f t="shared" si="350"/>
        <v/>
      </c>
      <c r="AC294" s="13" t="b">
        <f t="shared" si="303"/>
        <v>0</v>
      </c>
      <c r="AD294" s="92" t="str">
        <f t="shared" si="351"/>
        <v/>
      </c>
      <c r="AE294" s="13" t="b">
        <f t="shared" si="352"/>
        <v>0</v>
      </c>
      <c r="AF294" s="92" t="str">
        <f t="shared" si="353"/>
        <v/>
      </c>
      <c r="AG294" s="13" t="b">
        <f t="shared" si="304"/>
        <v>0</v>
      </c>
      <c r="AH294" s="92" t="str">
        <f t="shared" si="354"/>
        <v/>
      </c>
      <c r="AI294" s="35" t="b">
        <f t="shared" si="305"/>
        <v>0</v>
      </c>
      <c r="AJ294" s="92" t="str">
        <f t="shared" si="355"/>
        <v/>
      </c>
      <c r="AK294" s="35" t="b">
        <f t="shared" si="306"/>
        <v>0</v>
      </c>
      <c r="AL294" s="92" t="str">
        <f t="shared" si="307"/>
        <v/>
      </c>
      <c r="AM294" s="35" t="b">
        <f t="shared" si="308"/>
        <v>0</v>
      </c>
      <c r="AN294" s="92" t="str">
        <f t="shared" si="309"/>
        <v/>
      </c>
      <c r="AO294" s="13" t="b">
        <f t="shared" si="310"/>
        <v>0</v>
      </c>
      <c r="AP294" s="92" t="str">
        <f t="shared" si="311"/>
        <v/>
      </c>
      <c r="AQ294" s="14">
        <f t="shared" si="312"/>
        <v>0</v>
      </c>
      <c r="AR294" s="14">
        <f t="shared" si="313"/>
        <v>0</v>
      </c>
      <c r="AS294" s="16">
        <f t="shared" si="367"/>
        <v>0</v>
      </c>
      <c r="AT294" s="16">
        <f t="shared" si="367"/>
        <v>0</v>
      </c>
      <c r="AU294" s="16">
        <f t="shared" si="367"/>
        <v>0</v>
      </c>
      <c r="AV294" s="16">
        <f t="shared" si="367"/>
        <v>0</v>
      </c>
      <c r="AW294" s="16">
        <f t="shared" si="367"/>
        <v>0</v>
      </c>
      <c r="AX294" s="16">
        <f t="shared" si="367"/>
        <v>0</v>
      </c>
      <c r="AY294" s="16">
        <f t="shared" si="367"/>
        <v>0</v>
      </c>
      <c r="AZ294" s="16"/>
      <c r="BA294" s="16"/>
      <c r="BB294" s="93">
        <f t="shared" si="356"/>
        <v>0</v>
      </c>
      <c r="BC294" s="93">
        <f t="shared" si="357"/>
        <v>0</v>
      </c>
      <c r="BD294" s="93">
        <f t="shared" si="358"/>
        <v>0</v>
      </c>
      <c r="BE294" s="158">
        <f t="shared" si="359"/>
        <v>0</v>
      </c>
      <c r="BF294" s="159">
        <f t="shared" si="360"/>
        <v>0</v>
      </c>
      <c r="BG294" s="159">
        <f t="shared" si="314"/>
        <v>0</v>
      </c>
      <c r="BH294" s="159">
        <f t="shared" si="315"/>
        <v>0</v>
      </c>
      <c r="BI294" s="159">
        <f t="shared" si="316"/>
        <v>0</v>
      </c>
      <c r="BJ294" s="159">
        <f t="shared" si="317"/>
        <v>0</v>
      </c>
      <c r="BK294" s="159">
        <f t="shared" si="318"/>
        <v>0</v>
      </c>
      <c r="BL294" s="159">
        <f t="shared" si="319"/>
        <v>0</v>
      </c>
      <c r="BM294" s="159">
        <f t="shared" si="366"/>
        <v>0</v>
      </c>
      <c r="BN294" s="159">
        <f t="shared" si="366"/>
        <v>0</v>
      </c>
      <c r="BO294" s="205" t="b">
        <f t="shared" si="320"/>
        <v>0</v>
      </c>
      <c r="BP294" s="214">
        <f t="shared" si="321"/>
        <v>0</v>
      </c>
      <c r="BQ294" s="160">
        <f t="shared" si="322"/>
        <v>0</v>
      </c>
      <c r="BR294" s="160">
        <f t="shared" si="323"/>
        <v>0</v>
      </c>
      <c r="BS294" s="160">
        <f t="shared" si="324"/>
        <v>0</v>
      </c>
      <c r="BT294" s="160">
        <f t="shared" si="325"/>
        <v>0</v>
      </c>
      <c r="BU294" s="160">
        <f t="shared" si="326"/>
        <v>0</v>
      </c>
      <c r="BV294" s="215">
        <f t="shared" si="327"/>
        <v>0</v>
      </c>
      <c r="BW294" s="217">
        <f t="shared" si="328"/>
        <v>0</v>
      </c>
      <c r="BX294" s="206">
        <f t="shared" si="329"/>
        <v>0</v>
      </c>
      <c r="BY294" s="206">
        <f t="shared" si="330"/>
        <v>0</v>
      </c>
      <c r="BZ294" s="206">
        <f t="shared" si="331"/>
        <v>0</v>
      </c>
      <c r="CA294" s="206">
        <f t="shared" si="332"/>
        <v>0</v>
      </c>
      <c r="CB294" s="206">
        <f t="shared" si="333"/>
        <v>0</v>
      </c>
      <c r="CC294" s="218">
        <f t="shared" si="334"/>
        <v>0</v>
      </c>
      <c r="CD294" s="216" t="e">
        <f t="shared" si="335"/>
        <v>#VALUE!</v>
      </c>
      <c r="CE294" s="94" t="e">
        <f t="shared" si="336"/>
        <v>#VALUE!</v>
      </c>
      <c r="CF294" s="94" t="e">
        <f t="shared" si="337"/>
        <v>#VALUE!</v>
      </c>
      <c r="CG294" s="95" t="e">
        <f t="shared" si="338"/>
        <v>#VALUE!</v>
      </c>
      <c r="CH294" s="95" t="e">
        <f t="shared" si="361"/>
        <v>#VALUE!</v>
      </c>
      <c r="CI294" s="95" t="b">
        <f t="shared" si="364"/>
        <v>0</v>
      </c>
      <c r="CJ294" s="76" t="str">
        <f t="shared" si="339"/>
        <v/>
      </c>
      <c r="CK294" s="94" t="e" cm="1">
        <f t="array" aca="1" ref="CK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CL294" s="94" t="str">
        <f t="shared" si="340"/>
        <v/>
      </c>
      <c r="CM294" s="96" t="b">
        <f t="shared" si="341"/>
        <v>0</v>
      </c>
      <c r="CN294" s="130" t="b">
        <f>IFERROR(MATCH(D294,'Avtal för korttidsarbete'!$G$13:$G$1012,0),TRUE)</f>
        <v>1</v>
      </c>
      <c r="CO294" s="130" t="b">
        <f t="shared" si="342"/>
        <v>0</v>
      </c>
      <c r="CP294" s="131" t="str" cm="1">
        <f t="array" ref="CP294">IF(CN294=TRUE,"x",INDEX('Avtal för korttidsarbete'!$E$13:$E$1012,$CN294))</f>
        <v>x</v>
      </c>
      <c r="CQ294" s="131" t="str" cm="1">
        <f t="array" ref="CQ294">IF(CN294=TRUE,"x",INDEX('Avtal för korttidsarbete'!$F$13:$F$1012,$CN294))</f>
        <v>x</v>
      </c>
      <c r="CR294" s="130" t="b">
        <f t="shared" si="343"/>
        <v>0</v>
      </c>
      <c r="CS294" s="165">
        <f t="shared" si="362"/>
        <v>0</v>
      </c>
      <c r="CT294" s="165">
        <f t="shared" si="363"/>
        <v>0</v>
      </c>
      <c r="CU294" s="130" t="b">
        <f t="shared" si="344"/>
        <v>0</v>
      </c>
      <c r="CV294" s="131">
        <f t="shared" si="345"/>
        <v>0</v>
      </c>
      <c r="CW294" s="165">
        <f t="shared" si="346"/>
        <v>0</v>
      </c>
      <c r="CX294" s="186" t="b">
        <f>IFERROR(INDEX('Avtal för korttidsarbete'!R:R,MATCH(D294,'Avtal för korttidsarbete'!$G:$G,0)),TRUE)</f>
        <v>1</v>
      </c>
      <c r="CY294" s="165" t="str">
        <f>IF(CX294,"-",INDEX('Avtal för korttidsarbete'!$D:$D,MATCH(D294,'Avtal för korttidsarbete'!$G:$G,0)))</f>
        <v>-</v>
      </c>
      <c r="CZ294" s="131" t="b">
        <f>IFERROR(G294&gt;INDEX(Uppsägningar!E:E,MATCH(C294,Uppsägningar!C:C,0)),FALSE)</f>
        <v>0</v>
      </c>
    </row>
    <row r="295" spans="1:104" s="30" customFormat="1" x14ac:dyDescent="0.25">
      <c r="A295" s="19">
        <v>280</v>
      </c>
      <c r="B295" s="20"/>
      <c r="C295" s="189"/>
      <c r="D295" s="69"/>
      <c r="E295" s="171">
        <f>IFERROR(INDEX(Admin!$C$7:$C$10,MATCH(CY295,TblNivåValTExt,0)),0)</f>
        <v>0</v>
      </c>
      <c r="F295" s="1"/>
      <c r="G295" s="1"/>
      <c r="H295" s="90"/>
      <c r="I295" s="91"/>
      <c r="J295" s="91"/>
      <c r="K295" s="91"/>
      <c r="L295" s="91"/>
      <c r="M295" s="91"/>
      <c r="N295" s="91"/>
      <c r="O295" s="91"/>
      <c r="P295" s="91"/>
      <c r="Q295" s="91"/>
      <c r="R295" s="91"/>
      <c r="S295" s="91"/>
      <c r="T295" s="91"/>
      <c r="U295" s="91"/>
      <c r="V295" s="91"/>
      <c r="W295" s="225">
        <f t="shared" si="301"/>
        <v>0</v>
      </c>
      <c r="X295" s="134" t="str">
        <f t="shared" si="347"/>
        <v/>
      </c>
      <c r="Y295" s="92" t="b">
        <f t="shared" si="302"/>
        <v>0</v>
      </c>
      <c r="Z295" s="92" t="str">
        <f t="shared" si="348"/>
        <v/>
      </c>
      <c r="AA295" s="92" t="b">
        <f t="shared" si="349"/>
        <v>0</v>
      </c>
      <c r="AB295" s="92" t="str">
        <f t="shared" si="350"/>
        <v/>
      </c>
      <c r="AC295" s="13" t="b">
        <f t="shared" si="303"/>
        <v>0</v>
      </c>
      <c r="AD295" s="92" t="str">
        <f t="shared" si="351"/>
        <v/>
      </c>
      <c r="AE295" s="13" t="b">
        <f t="shared" si="352"/>
        <v>0</v>
      </c>
      <c r="AF295" s="92" t="str">
        <f t="shared" si="353"/>
        <v/>
      </c>
      <c r="AG295" s="13" t="b">
        <f t="shared" si="304"/>
        <v>0</v>
      </c>
      <c r="AH295" s="92" t="str">
        <f t="shared" si="354"/>
        <v/>
      </c>
      <c r="AI295" s="35" t="b">
        <f t="shared" si="305"/>
        <v>0</v>
      </c>
      <c r="AJ295" s="92" t="str">
        <f t="shared" si="355"/>
        <v/>
      </c>
      <c r="AK295" s="35" t="b">
        <f t="shared" si="306"/>
        <v>0</v>
      </c>
      <c r="AL295" s="92" t="str">
        <f t="shared" si="307"/>
        <v/>
      </c>
      <c r="AM295" s="35" t="b">
        <f t="shared" si="308"/>
        <v>0</v>
      </c>
      <c r="AN295" s="92" t="str">
        <f t="shared" si="309"/>
        <v/>
      </c>
      <c r="AO295" s="13" t="b">
        <f t="shared" si="310"/>
        <v>0</v>
      </c>
      <c r="AP295" s="92" t="str">
        <f t="shared" si="311"/>
        <v/>
      </c>
      <c r="AQ295" s="14">
        <f t="shared" si="312"/>
        <v>0</v>
      </c>
      <c r="AR295" s="14">
        <f t="shared" si="313"/>
        <v>0</v>
      </c>
      <c r="AS295" s="16">
        <f t="shared" si="367"/>
        <v>0</v>
      </c>
      <c r="AT295" s="16">
        <f t="shared" si="367"/>
        <v>0</v>
      </c>
      <c r="AU295" s="16">
        <f t="shared" si="367"/>
        <v>0</v>
      </c>
      <c r="AV295" s="16">
        <f t="shared" si="367"/>
        <v>0</v>
      </c>
      <c r="AW295" s="16">
        <f t="shared" si="367"/>
        <v>0</v>
      </c>
      <c r="AX295" s="16">
        <f t="shared" si="367"/>
        <v>0</v>
      </c>
      <c r="AY295" s="16">
        <f t="shared" si="367"/>
        <v>0</v>
      </c>
      <c r="AZ295" s="16"/>
      <c r="BA295" s="16"/>
      <c r="BB295" s="93">
        <f t="shared" si="356"/>
        <v>0</v>
      </c>
      <c r="BC295" s="93">
        <f t="shared" si="357"/>
        <v>0</v>
      </c>
      <c r="BD295" s="93">
        <f t="shared" si="358"/>
        <v>0</v>
      </c>
      <c r="BE295" s="158">
        <f t="shared" si="359"/>
        <v>0</v>
      </c>
      <c r="BF295" s="159">
        <f t="shared" si="360"/>
        <v>0</v>
      </c>
      <c r="BG295" s="159">
        <f t="shared" si="314"/>
        <v>0</v>
      </c>
      <c r="BH295" s="159">
        <f t="shared" si="315"/>
        <v>0</v>
      </c>
      <c r="BI295" s="159">
        <f t="shared" si="316"/>
        <v>0</v>
      </c>
      <c r="BJ295" s="159">
        <f t="shared" si="317"/>
        <v>0</v>
      </c>
      <c r="BK295" s="159">
        <f t="shared" si="318"/>
        <v>0</v>
      </c>
      <c r="BL295" s="159">
        <f t="shared" si="319"/>
        <v>0</v>
      </c>
      <c r="BM295" s="159">
        <f t="shared" si="366"/>
        <v>0</v>
      </c>
      <c r="BN295" s="159">
        <f t="shared" si="366"/>
        <v>0</v>
      </c>
      <c r="BO295" s="205" t="b">
        <f t="shared" si="320"/>
        <v>0</v>
      </c>
      <c r="BP295" s="214">
        <f t="shared" si="321"/>
        <v>0</v>
      </c>
      <c r="BQ295" s="160">
        <f t="shared" si="322"/>
        <v>0</v>
      </c>
      <c r="BR295" s="160">
        <f t="shared" si="323"/>
        <v>0</v>
      </c>
      <c r="BS295" s="160">
        <f t="shared" si="324"/>
        <v>0</v>
      </c>
      <c r="BT295" s="160">
        <f t="shared" si="325"/>
        <v>0</v>
      </c>
      <c r="BU295" s="160">
        <f t="shared" si="326"/>
        <v>0</v>
      </c>
      <c r="BV295" s="215">
        <f t="shared" si="327"/>
        <v>0</v>
      </c>
      <c r="BW295" s="217">
        <f t="shared" si="328"/>
        <v>0</v>
      </c>
      <c r="BX295" s="206">
        <f t="shared" si="329"/>
        <v>0</v>
      </c>
      <c r="BY295" s="206">
        <f t="shared" si="330"/>
        <v>0</v>
      </c>
      <c r="BZ295" s="206">
        <f t="shared" si="331"/>
        <v>0</v>
      </c>
      <c r="CA295" s="206">
        <f t="shared" si="332"/>
        <v>0</v>
      </c>
      <c r="CB295" s="206">
        <f t="shared" si="333"/>
        <v>0</v>
      </c>
      <c r="CC295" s="218">
        <f t="shared" si="334"/>
        <v>0</v>
      </c>
      <c r="CD295" s="216" t="e">
        <f t="shared" si="335"/>
        <v>#VALUE!</v>
      </c>
      <c r="CE295" s="94" t="e">
        <f t="shared" si="336"/>
        <v>#VALUE!</v>
      </c>
      <c r="CF295" s="94" t="e">
        <f t="shared" si="337"/>
        <v>#VALUE!</v>
      </c>
      <c r="CG295" s="95" t="e">
        <f t="shared" si="338"/>
        <v>#VALUE!</v>
      </c>
      <c r="CH295" s="95" t="e">
        <f t="shared" si="361"/>
        <v>#VALUE!</v>
      </c>
      <c r="CI295" s="95" t="b">
        <f t="shared" si="364"/>
        <v>0</v>
      </c>
      <c r="CJ295" s="76" t="str">
        <f t="shared" si="339"/>
        <v/>
      </c>
      <c r="CK295" s="94" t="e" cm="1">
        <f t="array" aca="1" ref="CK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CL295" s="94" t="str">
        <f t="shared" si="340"/>
        <v/>
      </c>
      <c r="CM295" s="96" t="b">
        <f t="shared" si="341"/>
        <v>0</v>
      </c>
      <c r="CN295" s="130" t="b">
        <f>IFERROR(MATCH(D295,'Avtal för korttidsarbete'!$G$13:$G$1012,0),TRUE)</f>
        <v>1</v>
      </c>
      <c r="CO295" s="130" t="b">
        <f t="shared" si="342"/>
        <v>0</v>
      </c>
      <c r="CP295" s="131" t="str" cm="1">
        <f t="array" ref="CP295">IF(CN295=TRUE,"x",INDEX('Avtal för korttidsarbete'!$E$13:$E$1012,$CN295))</f>
        <v>x</v>
      </c>
      <c r="CQ295" s="131" t="str" cm="1">
        <f t="array" ref="CQ295">IF(CN295=TRUE,"x",INDEX('Avtal för korttidsarbete'!$F$13:$F$1012,$CN295))</f>
        <v>x</v>
      </c>
      <c r="CR295" s="130" t="b">
        <f t="shared" si="343"/>
        <v>0</v>
      </c>
      <c r="CS295" s="165">
        <f t="shared" si="362"/>
        <v>0</v>
      </c>
      <c r="CT295" s="165">
        <f t="shared" si="363"/>
        <v>0</v>
      </c>
      <c r="CU295" s="130" t="b">
        <f t="shared" si="344"/>
        <v>0</v>
      </c>
      <c r="CV295" s="131">
        <f t="shared" si="345"/>
        <v>0</v>
      </c>
      <c r="CW295" s="165">
        <f t="shared" si="346"/>
        <v>0</v>
      </c>
      <c r="CX295" s="186" t="b">
        <f>IFERROR(INDEX('Avtal för korttidsarbete'!R:R,MATCH(D295,'Avtal för korttidsarbete'!$G:$G,0)),TRUE)</f>
        <v>1</v>
      </c>
      <c r="CY295" s="165" t="str">
        <f>IF(CX295,"-",INDEX('Avtal för korttidsarbete'!$D:$D,MATCH(D295,'Avtal för korttidsarbete'!$G:$G,0)))</f>
        <v>-</v>
      </c>
      <c r="CZ295" s="131" t="b">
        <f>IFERROR(G295&gt;INDEX(Uppsägningar!E:E,MATCH(C295,Uppsägningar!C:C,0)),FALSE)</f>
        <v>0</v>
      </c>
    </row>
    <row r="296" spans="1:104" s="30" customFormat="1" x14ac:dyDescent="0.25">
      <c r="A296" s="19">
        <v>281</v>
      </c>
      <c r="B296" s="20"/>
      <c r="C296" s="189"/>
      <c r="D296" s="69"/>
      <c r="E296" s="171">
        <f>IFERROR(INDEX(Admin!$C$7:$C$10,MATCH(CY296,TblNivåValTExt,0)),0)</f>
        <v>0</v>
      </c>
      <c r="F296" s="1"/>
      <c r="G296" s="1"/>
      <c r="H296" s="90"/>
      <c r="I296" s="91"/>
      <c r="J296" s="91"/>
      <c r="K296" s="91"/>
      <c r="L296" s="91"/>
      <c r="M296" s="91"/>
      <c r="N296" s="91"/>
      <c r="O296" s="91"/>
      <c r="P296" s="91"/>
      <c r="Q296" s="91"/>
      <c r="R296" s="91"/>
      <c r="S296" s="91"/>
      <c r="T296" s="91"/>
      <c r="U296" s="91"/>
      <c r="V296" s="91"/>
      <c r="W296" s="225">
        <f t="shared" si="301"/>
        <v>0</v>
      </c>
      <c r="X296" s="134" t="str">
        <f t="shared" si="347"/>
        <v/>
      </c>
      <c r="Y296" s="92" t="b">
        <f t="shared" si="302"/>
        <v>0</v>
      </c>
      <c r="Z296" s="92" t="str">
        <f t="shared" si="348"/>
        <v/>
      </c>
      <c r="AA296" s="92" t="b">
        <f t="shared" si="349"/>
        <v>0</v>
      </c>
      <c r="AB296" s="92" t="str">
        <f t="shared" si="350"/>
        <v/>
      </c>
      <c r="AC296" s="13" t="b">
        <f t="shared" si="303"/>
        <v>0</v>
      </c>
      <c r="AD296" s="92" t="str">
        <f t="shared" si="351"/>
        <v/>
      </c>
      <c r="AE296" s="13" t="b">
        <f t="shared" si="352"/>
        <v>0</v>
      </c>
      <c r="AF296" s="92" t="str">
        <f t="shared" si="353"/>
        <v/>
      </c>
      <c r="AG296" s="13" t="b">
        <f t="shared" si="304"/>
        <v>0</v>
      </c>
      <c r="AH296" s="92" t="str">
        <f t="shared" si="354"/>
        <v/>
      </c>
      <c r="AI296" s="35" t="b">
        <f t="shared" si="305"/>
        <v>0</v>
      </c>
      <c r="AJ296" s="92" t="str">
        <f t="shared" si="355"/>
        <v/>
      </c>
      <c r="AK296" s="35" t="b">
        <f t="shared" si="306"/>
        <v>0</v>
      </c>
      <c r="AL296" s="92" t="str">
        <f t="shared" si="307"/>
        <v/>
      </c>
      <c r="AM296" s="35" t="b">
        <f t="shared" si="308"/>
        <v>0</v>
      </c>
      <c r="AN296" s="92" t="str">
        <f t="shared" si="309"/>
        <v/>
      </c>
      <c r="AO296" s="13" t="b">
        <f t="shared" si="310"/>
        <v>0</v>
      </c>
      <c r="AP296" s="92" t="str">
        <f t="shared" si="311"/>
        <v/>
      </c>
      <c r="AQ296" s="14">
        <f t="shared" si="312"/>
        <v>0</v>
      </c>
      <c r="AR296" s="14">
        <f t="shared" si="313"/>
        <v>0</v>
      </c>
      <c r="AS296" s="16">
        <f t="shared" ref="AS296:AY305" si="368">IF(OR(AS$11=FALSE,$F296="",MIN($G296,AS$10,$AR296)-MAX($F296,AS$8,$AQ296)&lt;0),0,MIN($G296,AS$10,$AR296)-MAX($F296,AS$8,$AQ296)+1)</f>
        <v>0</v>
      </c>
      <c r="AT296" s="16">
        <f t="shared" si="368"/>
        <v>0</v>
      </c>
      <c r="AU296" s="16">
        <f t="shared" si="368"/>
        <v>0</v>
      </c>
      <c r="AV296" s="16">
        <f t="shared" si="368"/>
        <v>0</v>
      </c>
      <c r="AW296" s="16">
        <f t="shared" si="368"/>
        <v>0</v>
      </c>
      <c r="AX296" s="16">
        <f t="shared" si="368"/>
        <v>0</v>
      </c>
      <c r="AY296" s="16">
        <f t="shared" si="368"/>
        <v>0</v>
      </c>
      <c r="AZ296" s="16"/>
      <c r="BA296" s="16"/>
      <c r="BB296" s="93">
        <f t="shared" si="356"/>
        <v>0</v>
      </c>
      <c r="BC296" s="93">
        <f t="shared" si="357"/>
        <v>0</v>
      </c>
      <c r="BD296" s="93">
        <f t="shared" si="358"/>
        <v>0</v>
      </c>
      <c r="BE296" s="158">
        <f t="shared" si="359"/>
        <v>0</v>
      </c>
      <c r="BF296" s="159">
        <f t="shared" si="360"/>
        <v>0</v>
      </c>
      <c r="BG296" s="159">
        <f t="shared" si="314"/>
        <v>0</v>
      </c>
      <c r="BH296" s="159">
        <f t="shared" si="315"/>
        <v>0</v>
      </c>
      <c r="BI296" s="159">
        <f t="shared" si="316"/>
        <v>0</v>
      </c>
      <c r="BJ296" s="159">
        <f t="shared" si="317"/>
        <v>0</v>
      </c>
      <c r="BK296" s="159">
        <f t="shared" si="318"/>
        <v>0</v>
      </c>
      <c r="BL296" s="159">
        <f t="shared" si="319"/>
        <v>0</v>
      </c>
      <c r="BM296" s="159">
        <f t="shared" si="366"/>
        <v>0</v>
      </c>
      <c r="BN296" s="159">
        <f t="shared" si="366"/>
        <v>0</v>
      </c>
      <c r="BO296" s="205" t="b">
        <f t="shared" si="320"/>
        <v>0</v>
      </c>
      <c r="BP296" s="214">
        <f t="shared" si="321"/>
        <v>0</v>
      </c>
      <c r="BQ296" s="160">
        <f t="shared" si="322"/>
        <v>0</v>
      </c>
      <c r="BR296" s="160">
        <f t="shared" si="323"/>
        <v>0</v>
      </c>
      <c r="BS296" s="160">
        <f t="shared" si="324"/>
        <v>0</v>
      </c>
      <c r="BT296" s="160">
        <f t="shared" si="325"/>
        <v>0</v>
      </c>
      <c r="BU296" s="160">
        <f t="shared" si="326"/>
        <v>0</v>
      </c>
      <c r="BV296" s="215">
        <f t="shared" si="327"/>
        <v>0</v>
      </c>
      <c r="BW296" s="217">
        <f t="shared" si="328"/>
        <v>0</v>
      </c>
      <c r="BX296" s="206">
        <f t="shared" si="329"/>
        <v>0</v>
      </c>
      <c r="BY296" s="206">
        <f t="shared" si="330"/>
        <v>0</v>
      </c>
      <c r="BZ296" s="206">
        <f t="shared" si="331"/>
        <v>0</v>
      </c>
      <c r="CA296" s="206">
        <f t="shared" si="332"/>
        <v>0</v>
      </c>
      <c r="CB296" s="206">
        <f t="shared" si="333"/>
        <v>0</v>
      </c>
      <c r="CC296" s="218">
        <f t="shared" si="334"/>
        <v>0</v>
      </c>
      <c r="CD296" s="216" t="e">
        <f t="shared" si="335"/>
        <v>#VALUE!</v>
      </c>
      <c r="CE296" s="94" t="e">
        <f t="shared" si="336"/>
        <v>#VALUE!</v>
      </c>
      <c r="CF296" s="94" t="e">
        <f t="shared" si="337"/>
        <v>#VALUE!</v>
      </c>
      <c r="CG296" s="95" t="e">
        <f t="shared" si="338"/>
        <v>#VALUE!</v>
      </c>
      <c r="CH296" s="95" t="e">
        <f t="shared" si="361"/>
        <v>#VALUE!</v>
      </c>
      <c r="CI296" s="95" t="b">
        <f t="shared" si="364"/>
        <v>0</v>
      </c>
      <c r="CJ296" s="76" t="str">
        <f t="shared" si="339"/>
        <v/>
      </c>
      <c r="CK296" s="94" t="e" cm="1">
        <f t="array" aca="1" ref="CK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CL296" s="94" t="str">
        <f t="shared" si="340"/>
        <v/>
      </c>
      <c r="CM296" s="96" t="b">
        <f t="shared" si="341"/>
        <v>0</v>
      </c>
      <c r="CN296" s="130" t="b">
        <f>IFERROR(MATCH(D296,'Avtal för korttidsarbete'!$G$13:$G$1012,0),TRUE)</f>
        <v>1</v>
      </c>
      <c r="CO296" s="130" t="b">
        <f t="shared" si="342"/>
        <v>0</v>
      </c>
      <c r="CP296" s="131" t="str" cm="1">
        <f t="array" ref="CP296">IF(CN296=TRUE,"x",INDEX('Avtal för korttidsarbete'!$E$13:$E$1012,$CN296))</f>
        <v>x</v>
      </c>
      <c r="CQ296" s="131" t="str" cm="1">
        <f t="array" ref="CQ296">IF(CN296=TRUE,"x",INDEX('Avtal för korttidsarbete'!$F$13:$F$1012,$CN296))</f>
        <v>x</v>
      </c>
      <c r="CR296" s="130" t="b">
        <f t="shared" si="343"/>
        <v>0</v>
      </c>
      <c r="CS296" s="165">
        <f t="shared" si="362"/>
        <v>0</v>
      </c>
      <c r="CT296" s="165">
        <f t="shared" si="363"/>
        <v>0</v>
      </c>
      <c r="CU296" s="130" t="b">
        <f t="shared" si="344"/>
        <v>0</v>
      </c>
      <c r="CV296" s="131">
        <f t="shared" si="345"/>
        <v>0</v>
      </c>
      <c r="CW296" s="165">
        <f t="shared" si="346"/>
        <v>0</v>
      </c>
      <c r="CX296" s="186" t="b">
        <f>IFERROR(INDEX('Avtal för korttidsarbete'!R:R,MATCH(D296,'Avtal för korttidsarbete'!$G:$G,0)),TRUE)</f>
        <v>1</v>
      </c>
      <c r="CY296" s="165" t="str">
        <f>IF(CX296,"-",INDEX('Avtal för korttidsarbete'!$D:$D,MATCH(D296,'Avtal för korttidsarbete'!$G:$G,0)))</f>
        <v>-</v>
      </c>
      <c r="CZ296" s="131" t="b">
        <f>IFERROR(G296&gt;INDEX(Uppsägningar!E:E,MATCH(C296,Uppsägningar!C:C,0)),FALSE)</f>
        <v>0</v>
      </c>
    </row>
    <row r="297" spans="1:104" s="30" customFormat="1" x14ac:dyDescent="0.25">
      <c r="A297" s="19">
        <v>282</v>
      </c>
      <c r="B297" s="20"/>
      <c r="C297" s="189"/>
      <c r="D297" s="69"/>
      <c r="E297" s="171">
        <f>IFERROR(INDEX(Admin!$C$7:$C$10,MATCH(CY297,TblNivåValTExt,0)),0)</f>
        <v>0</v>
      </c>
      <c r="F297" s="1"/>
      <c r="G297" s="1"/>
      <c r="H297" s="90"/>
      <c r="I297" s="91"/>
      <c r="J297" s="91"/>
      <c r="K297" s="91"/>
      <c r="L297" s="91"/>
      <c r="M297" s="91"/>
      <c r="N297" s="91"/>
      <c r="O297" s="91"/>
      <c r="P297" s="91"/>
      <c r="Q297" s="91"/>
      <c r="R297" s="91"/>
      <c r="S297" s="91"/>
      <c r="T297" s="91"/>
      <c r="U297" s="91"/>
      <c r="V297" s="91"/>
      <c r="W297" s="225">
        <f t="shared" si="301"/>
        <v>0</v>
      </c>
      <c r="X297" s="134" t="str">
        <f t="shared" si="347"/>
        <v/>
      </c>
      <c r="Y297" s="92" t="b">
        <f t="shared" si="302"/>
        <v>0</v>
      </c>
      <c r="Z297" s="92" t="str">
        <f t="shared" si="348"/>
        <v/>
      </c>
      <c r="AA297" s="92" t="b">
        <f t="shared" si="349"/>
        <v>0</v>
      </c>
      <c r="AB297" s="92" t="str">
        <f t="shared" si="350"/>
        <v/>
      </c>
      <c r="AC297" s="13" t="b">
        <f t="shared" si="303"/>
        <v>0</v>
      </c>
      <c r="AD297" s="92" t="str">
        <f t="shared" si="351"/>
        <v/>
      </c>
      <c r="AE297" s="13" t="b">
        <f t="shared" si="352"/>
        <v>0</v>
      </c>
      <c r="AF297" s="92" t="str">
        <f t="shared" si="353"/>
        <v/>
      </c>
      <c r="AG297" s="13" t="b">
        <f t="shared" si="304"/>
        <v>0</v>
      </c>
      <c r="AH297" s="92" t="str">
        <f t="shared" si="354"/>
        <v/>
      </c>
      <c r="AI297" s="35" t="b">
        <f t="shared" si="305"/>
        <v>0</v>
      </c>
      <c r="AJ297" s="92" t="str">
        <f t="shared" si="355"/>
        <v/>
      </c>
      <c r="AK297" s="35" t="b">
        <f t="shared" si="306"/>
        <v>0</v>
      </c>
      <c r="AL297" s="92" t="str">
        <f t="shared" si="307"/>
        <v/>
      </c>
      <c r="AM297" s="35" t="b">
        <f t="shared" si="308"/>
        <v>0</v>
      </c>
      <c r="AN297" s="92" t="str">
        <f t="shared" si="309"/>
        <v/>
      </c>
      <c r="AO297" s="13" t="b">
        <f t="shared" si="310"/>
        <v>0</v>
      </c>
      <c r="AP297" s="92" t="str">
        <f t="shared" si="311"/>
        <v/>
      </c>
      <c r="AQ297" s="14">
        <f t="shared" si="312"/>
        <v>0</v>
      </c>
      <c r="AR297" s="14">
        <f t="shared" si="313"/>
        <v>0</v>
      </c>
      <c r="AS297" s="16">
        <f t="shared" si="368"/>
        <v>0</v>
      </c>
      <c r="AT297" s="16">
        <f t="shared" si="368"/>
        <v>0</v>
      </c>
      <c r="AU297" s="16">
        <f t="shared" si="368"/>
        <v>0</v>
      </c>
      <c r="AV297" s="16">
        <f t="shared" si="368"/>
        <v>0</v>
      </c>
      <c r="AW297" s="16">
        <f t="shared" si="368"/>
        <v>0</v>
      </c>
      <c r="AX297" s="16">
        <f t="shared" si="368"/>
        <v>0</v>
      </c>
      <c r="AY297" s="16">
        <f t="shared" si="368"/>
        <v>0</v>
      </c>
      <c r="AZ297" s="16"/>
      <c r="BA297" s="16"/>
      <c r="BB297" s="93">
        <f t="shared" si="356"/>
        <v>0</v>
      </c>
      <c r="BC297" s="93">
        <f t="shared" si="357"/>
        <v>0</v>
      </c>
      <c r="BD297" s="93">
        <f t="shared" si="358"/>
        <v>0</v>
      </c>
      <c r="BE297" s="158">
        <f t="shared" si="359"/>
        <v>0</v>
      </c>
      <c r="BF297" s="159">
        <f t="shared" si="360"/>
        <v>0</v>
      </c>
      <c r="BG297" s="159">
        <f t="shared" si="314"/>
        <v>0</v>
      </c>
      <c r="BH297" s="159">
        <f t="shared" si="315"/>
        <v>0</v>
      </c>
      <c r="BI297" s="159">
        <f t="shared" si="316"/>
        <v>0</v>
      </c>
      <c r="BJ297" s="159">
        <f t="shared" si="317"/>
        <v>0</v>
      </c>
      <c r="BK297" s="159">
        <f t="shared" si="318"/>
        <v>0</v>
      </c>
      <c r="BL297" s="159">
        <f t="shared" si="319"/>
        <v>0</v>
      </c>
      <c r="BM297" s="159">
        <f t="shared" si="366"/>
        <v>0</v>
      </c>
      <c r="BN297" s="159">
        <f t="shared" si="366"/>
        <v>0</v>
      </c>
      <c r="BO297" s="205" t="b">
        <f t="shared" si="320"/>
        <v>0</v>
      </c>
      <c r="BP297" s="214">
        <f t="shared" si="321"/>
        <v>0</v>
      </c>
      <c r="BQ297" s="160">
        <f t="shared" si="322"/>
        <v>0</v>
      </c>
      <c r="BR297" s="160">
        <f t="shared" si="323"/>
        <v>0</v>
      </c>
      <c r="BS297" s="160">
        <f t="shared" si="324"/>
        <v>0</v>
      </c>
      <c r="BT297" s="160">
        <f t="shared" si="325"/>
        <v>0</v>
      </c>
      <c r="BU297" s="160">
        <f t="shared" si="326"/>
        <v>0</v>
      </c>
      <c r="BV297" s="215">
        <f t="shared" si="327"/>
        <v>0</v>
      </c>
      <c r="BW297" s="217">
        <f t="shared" si="328"/>
        <v>0</v>
      </c>
      <c r="BX297" s="206">
        <f t="shared" si="329"/>
        <v>0</v>
      </c>
      <c r="BY297" s="206">
        <f t="shared" si="330"/>
        <v>0</v>
      </c>
      <c r="BZ297" s="206">
        <f t="shared" si="331"/>
        <v>0</v>
      </c>
      <c r="CA297" s="206">
        <f t="shared" si="332"/>
        <v>0</v>
      </c>
      <c r="CB297" s="206">
        <f t="shared" si="333"/>
        <v>0</v>
      </c>
      <c r="CC297" s="218">
        <f t="shared" si="334"/>
        <v>0</v>
      </c>
      <c r="CD297" s="216" t="e">
        <f t="shared" si="335"/>
        <v>#VALUE!</v>
      </c>
      <c r="CE297" s="94" t="e">
        <f t="shared" si="336"/>
        <v>#VALUE!</v>
      </c>
      <c r="CF297" s="94" t="e">
        <f t="shared" si="337"/>
        <v>#VALUE!</v>
      </c>
      <c r="CG297" s="95" t="e">
        <f t="shared" si="338"/>
        <v>#VALUE!</v>
      </c>
      <c r="CH297" s="95" t="e">
        <f t="shared" si="361"/>
        <v>#VALUE!</v>
      </c>
      <c r="CI297" s="95" t="b">
        <f t="shared" si="364"/>
        <v>0</v>
      </c>
      <c r="CJ297" s="76" t="str">
        <f t="shared" si="339"/>
        <v/>
      </c>
      <c r="CK297" s="94" t="e" cm="1">
        <f t="array" aca="1" ref="CK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CL297" s="94" t="str">
        <f t="shared" si="340"/>
        <v/>
      </c>
      <c r="CM297" s="96" t="b">
        <f t="shared" si="341"/>
        <v>0</v>
      </c>
      <c r="CN297" s="130" t="b">
        <f>IFERROR(MATCH(D297,'Avtal för korttidsarbete'!$G$13:$G$1012,0),TRUE)</f>
        <v>1</v>
      </c>
      <c r="CO297" s="130" t="b">
        <f t="shared" si="342"/>
        <v>0</v>
      </c>
      <c r="CP297" s="131" t="str" cm="1">
        <f t="array" ref="CP297">IF(CN297=TRUE,"x",INDEX('Avtal för korttidsarbete'!$E$13:$E$1012,$CN297))</f>
        <v>x</v>
      </c>
      <c r="CQ297" s="131" t="str" cm="1">
        <f t="array" ref="CQ297">IF(CN297=TRUE,"x",INDEX('Avtal för korttidsarbete'!$F$13:$F$1012,$CN297))</f>
        <v>x</v>
      </c>
      <c r="CR297" s="130" t="b">
        <f t="shared" si="343"/>
        <v>0</v>
      </c>
      <c r="CS297" s="165">
        <f t="shared" si="362"/>
        <v>0</v>
      </c>
      <c r="CT297" s="165">
        <f t="shared" si="363"/>
        <v>0</v>
      </c>
      <c r="CU297" s="130" t="b">
        <f t="shared" si="344"/>
        <v>0</v>
      </c>
      <c r="CV297" s="131">
        <f t="shared" si="345"/>
        <v>0</v>
      </c>
      <c r="CW297" s="165">
        <f t="shared" si="346"/>
        <v>0</v>
      </c>
      <c r="CX297" s="186" t="b">
        <f>IFERROR(INDEX('Avtal för korttidsarbete'!R:R,MATCH(D297,'Avtal för korttidsarbete'!$G:$G,0)),TRUE)</f>
        <v>1</v>
      </c>
      <c r="CY297" s="165" t="str">
        <f>IF(CX297,"-",INDEX('Avtal för korttidsarbete'!$D:$D,MATCH(D297,'Avtal för korttidsarbete'!$G:$G,0)))</f>
        <v>-</v>
      </c>
      <c r="CZ297" s="131" t="b">
        <f>IFERROR(G297&gt;INDEX(Uppsägningar!E:E,MATCH(C297,Uppsägningar!C:C,0)),FALSE)</f>
        <v>0</v>
      </c>
    </row>
    <row r="298" spans="1:104" s="30" customFormat="1" x14ac:dyDescent="0.25">
      <c r="A298" s="19">
        <v>283</v>
      </c>
      <c r="B298" s="20"/>
      <c r="C298" s="189"/>
      <c r="D298" s="69"/>
      <c r="E298" s="171">
        <f>IFERROR(INDEX(Admin!$C$7:$C$10,MATCH(CY298,TblNivåValTExt,0)),0)</f>
        <v>0</v>
      </c>
      <c r="F298" s="1"/>
      <c r="G298" s="1"/>
      <c r="H298" s="90"/>
      <c r="I298" s="91"/>
      <c r="J298" s="91"/>
      <c r="K298" s="91"/>
      <c r="L298" s="91"/>
      <c r="M298" s="91"/>
      <c r="N298" s="91"/>
      <c r="O298" s="91"/>
      <c r="P298" s="91"/>
      <c r="Q298" s="91"/>
      <c r="R298" s="91"/>
      <c r="S298" s="91"/>
      <c r="T298" s="91"/>
      <c r="U298" s="91"/>
      <c r="V298" s="91"/>
      <c r="W298" s="225">
        <f t="shared" si="301"/>
        <v>0</v>
      </c>
      <c r="X298" s="134" t="str">
        <f t="shared" si="347"/>
        <v/>
      </c>
      <c r="Y298" s="92" t="b">
        <f t="shared" si="302"/>
        <v>0</v>
      </c>
      <c r="Z298" s="92" t="str">
        <f t="shared" si="348"/>
        <v/>
      </c>
      <c r="AA298" s="92" t="b">
        <f t="shared" si="349"/>
        <v>0</v>
      </c>
      <c r="AB298" s="92" t="str">
        <f t="shared" si="350"/>
        <v/>
      </c>
      <c r="AC298" s="13" t="b">
        <f t="shared" si="303"/>
        <v>0</v>
      </c>
      <c r="AD298" s="92" t="str">
        <f t="shared" si="351"/>
        <v/>
      </c>
      <c r="AE298" s="13" t="b">
        <f t="shared" si="352"/>
        <v>0</v>
      </c>
      <c r="AF298" s="92" t="str">
        <f t="shared" si="353"/>
        <v/>
      </c>
      <c r="AG298" s="13" t="b">
        <f t="shared" si="304"/>
        <v>0</v>
      </c>
      <c r="AH298" s="92" t="str">
        <f t="shared" si="354"/>
        <v/>
      </c>
      <c r="AI298" s="35" t="b">
        <f t="shared" si="305"/>
        <v>0</v>
      </c>
      <c r="AJ298" s="92" t="str">
        <f t="shared" si="355"/>
        <v/>
      </c>
      <c r="AK298" s="35" t="b">
        <f t="shared" si="306"/>
        <v>0</v>
      </c>
      <c r="AL298" s="92" t="str">
        <f t="shared" si="307"/>
        <v/>
      </c>
      <c r="AM298" s="35" t="b">
        <f t="shared" si="308"/>
        <v>0</v>
      </c>
      <c r="AN298" s="92" t="str">
        <f t="shared" si="309"/>
        <v/>
      </c>
      <c r="AO298" s="13" t="b">
        <f t="shared" si="310"/>
        <v>0</v>
      </c>
      <c r="AP298" s="92" t="str">
        <f t="shared" si="311"/>
        <v/>
      </c>
      <c r="AQ298" s="14">
        <f t="shared" si="312"/>
        <v>0</v>
      </c>
      <c r="AR298" s="14">
        <f t="shared" si="313"/>
        <v>0</v>
      </c>
      <c r="AS298" s="16">
        <f t="shared" si="368"/>
        <v>0</v>
      </c>
      <c r="AT298" s="16">
        <f t="shared" si="368"/>
        <v>0</v>
      </c>
      <c r="AU298" s="16">
        <f t="shared" si="368"/>
        <v>0</v>
      </c>
      <c r="AV298" s="16">
        <f t="shared" si="368"/>
        <v>0</v>
      </c>
      <c r="AW298" s="16">
        <f t="shared" si="368"/>
        <v>0</v>
      </c>
      <c r="AX298" s="16">
        <f t="shared" si="368"/>
        <v>0</v>
      </c>
      <c r="AY298" s="16">
        <f t="shared" si="368"/>
        <v>0</v>
      </c>
      <c r="AZ298" s="16"/>
      <c r="BA298" s="16"/>
      <c r="BB298" s="93">
        <f t="shared" si="356"/>
        <v>0</v>
      </c>
      <c r="BC298" s="93">
        <f t="shared" si="357"/>
        <v>0</v>
      </c>
      <c r="BD298" s="93">
        <f t="shared" si="358"/>
        <v>0</v>
      </c>
      <c r="BE298" s="158">
        <f t="shared" si="359"/>
        <v>0</v>
      </c>
      <c r="BF298" s="159">
        <f t="shared" si="360"/>
        <v>0</v>
      </c>
      <c r="BG298" s="159">
        <f t="shared" si="314"/>
        <v>0</v>
      </c>
      <c r="BH298" s="159">
        <f t="shared" si="315"/>
        <v>0</v>
      </c>
      <c r="BI298" s="159">
        <f t="shared" si="316"/>
        <v>0</v>
      </c>
      <c r="BJ298" s="159">
        <f t="shared" si="317"/>
        <v>0</v>
      </c>
      <c r="BK298" s="159">
        <f t="shared" si="318"/>
        <v>0</v>
      </c>
      <c r="BL298" s="159">
        <f t="shared" si="319"/>
        <v>0</v>
      </c>
      <c r="BM298" s="159">
        <f t="shared" si="366"/>
        <v>0</v>
      </c>
      <c r="BN298" s="159">
        <f t="shared" si="366"/>
        <v>0</v>
      </c>
      <c r="BO298" s="205" t="b">
        <f t="shared" si="320"/>
        <v>0</v>
      </c>
      <c r="BP298" s="214">
        <f t="shared" si="321"/>
        <v>0</v>
      </c>
      <c r="BQ298" s="160">
        <f t="shared" si="322"/>
        <v>0</v>
      </c>
      <c r="BR298" s="160">
        <f t="shared" si="323"/>
        <v>0</v>
      </c>
      <c r="BS298" s="160">
        <f t="shared" si="324"/>
        <v>0</v>
      </c>
      <c r="BT298" s="160">
        <f t="shared" si="325"/>
        <v>0</v>
      </c>
      <c r="BU298" s="160">
        <f t="shared" si="326"/>
        <v>0</v>
      </c>
      <c r="BV298" s="215">
        <f t="shared" si="327"/>
        <v>0</v>
      </c>
      <c r="BW298" s="217">
        <f t="shared" si="328"/>
        <v>0</v>
      </c>
      <c r="BX298" s="206">
        <f t="shared" si="329"/>
        <v>0</v>
      </c>
      <c r="BY298" s="206">
        <f t="shared" si="330"/>
        <v>0</v>
      </c>
      <c r="BZ298" s="206">
        <f t="shared" si="331"/>
        <v>0</v>
      </c>
      <c r="CA298" s="206">
        <f t="shared" si="332"/>
        <v>0</v>
      </c>
      <c r="CB298" s="206">
        <f t="shared" si="333"/>
        <v>0</v>
      </c>
      <c r="CC298" s="218">
        <f t="shared" si="334"/>
        <v>0</v>
      </c>
      <c r="CD298" s="216" t="e">
        <f t="shared" si="335"/>
        <v>#VALUE!</v>
      </c>
      <c r="CE298" s="94" t="e">
        <f t="shared" si="336"/>
        <v>#VALUE!</v>
      </c>
      <c r="CF298" s="94" t="e">
        <f t="shared" si="337"/>
        <v>#VALUE!</v>
      </c>
      <c r="CG298" s="95" t="e">
        <f t="shared" si="338"/>
        <v>#VALUE!</v>
      </c>
      <c r="CH298" s="95" t="e">
        <f t="shared" si="361"/>
        <v>#VALUE!</v>
      </c>
      <c r="CI298" s="95" t="b">
        <f t="shared" si="364"/>
        <v>0</v>
      </c>
      <c r="CJ298" s="76" t="str">
        <f t="shared" si="339"/>
        <v/>
      </c>
      <c r="CK298" s="94" t="e" cm="1">
        <f t="array" aca="1" ref="CK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CL298" s="94" t="str">
        <f t="shared" si="340"/>
        <v/>
      </c>
      <c r="CM298" s="96" t="b">
        <f t="shared" si="341"/>
        <v>0</v>
      </c>
      <c r="CN298" s="130" t="b">
        <f>IFERROR(MATCH(D298,'Avtal för korttidsarbete'!$G$13:$G$1012,0),TRUE)</f>
        <v>1</v>
      </c>
      <c r="CO298" s="130" t="b">
        <f t="shared" si="342"/>
        <v>0</v>
      </c>
      <c r="CP298" s="131" t="str" cm="1">
        <f t="array" ref="CP298">IF(CN298=TRUE,"x",INDEX('Avtal för korttidsarbete'!$E$13:$E$1012,$CN298))</f>
        <v>x</v>
      </c>
      <c r="CQ298" s="131" t="str" cm="1">
        <f t="array" ref="CQ298">IF(CN298=TRUE,"x",INDEX('Avtal för korttidsarbete'!$F$13:$F$1012,$CN298))</f>
        <v>x</v>
      </c>
      <c r="CR298" s="130" t="b">
        <f t="shared" si="343"/>
        <v>0</v>
      </c>
      <c r="CS298" s="165">
        <f t="shared" si="362"/>
        <v>0</v>
      </c>
      <c r="CT298" s="165">
        <f t="shared" si="363"/>
        <v>0</v>
      </c>
      <c r="CU298" s="130" t="b">
        <f t="shared" si="344"/>
        <v>0</v>
      </c>
      <c r="CV298" s="131">
        <f t="shared" si="345"/>
        <v>0</v>
      </c>
      <c r="CW298" s="165">
        <f t="shared" si="346"/>
        <v>0</v>
      </c>
      <c r="CX298" s="186" t="b">
        <f>IFERROR(INDEX('Avtal för korttidsarbete'!R:R,MATCH(D298,'Avtal för korttidsarbete'!$G:$G,0)),TRUE)</f>
        <v>1</v>
      </c>
      <c r="CY298" s="165" t="str">
        <f>IF(CX298,"-",INDEX('Avtal för korttidsarbete'!$D:$D,MATCH(D298,'Avtal för korttidsarbete'!$G:$G,0)))</f>
        <v>-</v>
      </c>
      <c r="CZ298" s="131" t="b">
        <f>IFERROR(G298&gt;INDEX(Uppsägningar!E:E,MATCH(C298,Uppsägningar!C:C,0)),FALSE)</f>
        <v>0</v>
      </c>
    </row>
    <row r="299" spans="1:104" s="30" customFormat="1" x14ac:dyDescent="0.25">
      <c r="A299" s="19">
        <v>284</v>
      </c>
      <c r="B299" s="20"/>
      <c r="C299" s="189"/>
      <c r="D299" s="69"/>
      <c r="E299" s="171">
        <f>IFERROR(INDEX(Admin!$C$7:$C$10,MATCH(CY299,TblNivåValTExt,0)),0)</f>
        <v>0</v>
      </c>
      <c r="F299" s="1"/>
      <c r="G299" s="1"/>
      <c r="H299" s="90"/>
      <c r="I299" s="91"/>
      <c r="J299" s="91"/>
      <c r="K299" s="91"/>
      <c r="L299" s="91"/>
      <c r="M299" s="91"/>
      <c r="N299" s="91"/>
      <c r="O299" s="91"/>
      <c r="P299" s="91"/>
      <c r="Q299" s="91"/>
      <c r="R299" s="91"/>
      <c r="S299" s="91"/>
      <c r="T299" s="91"/>
      <c r="U299" s="91"/>
      <c r="V299" s="91"/>
      <c r="W299" s="225">
        <f t="shared" si="301"/>
        <v>0</v>
      </c>
      <c r="X299" s="134" t="str">
        <f t="shared" si="347"/>
        <v/>
      </c>
      <c r="Y299" s="92" t="b">
        <f t="shared" si="302"/>
        <v>0</v>
      </c>
      <c r="Z299" s="92" t="str">
        <f t="shared" si="348"/>
        <v/>
      </c>
      <c r="AA299" s="92" t="b">
        <f t="shared" si="349"/>
        <v>0</v>
      </c>
      <c r="AB299" s="92" t="str">
        <f t="shared" si="350"/>
        <v/>
      </c>
      <c r="AC299" s="13" t="b">
        <f t="shared" si="303"/>
        <v>0</v>
      </c>
      <c r="AD299" s="92" t="str">
        <f t="shared" si="351"/>
        <v/>
      </c>
      <c r="AE299" s="13" t="b">
        <f t="shared" si="352"/>
        <v>0</v>
      </c>
      <c r="AF299" s="92" t="str">
        <f t="shared" si="353"/>
        <v/>
      </c>
      <c r="AG299" s="13" t="b">
        <f t="shared" si="304"/>
        <v>0</v>
      </c>
      <c r="AH299" s="92" t="str">
        <f t="shared" si="354"/>
        <v/>
      </c>
      <c r="AI299" s="35" t="b">
        <f t="shared" si="305"/>
        <v>0</v>
      </c>
      <c r="AJ299" s="92" t="str">
        <f t="shared" si="355"/>
        <v/>
      </c>
      <c r="AK299" s="35" t="b">
        <f t="shared" si="306"/>
        <v>0</v>
      </c>
      <c r="AL299" s="92" t="str">
        <f t="shared" si="307"/>
        <v/>
      </c>
      <c r="AM299" s="35" t="b">
        <f t="shared" si="308"/>
        <v>0</v>
      </c>
      <c r="AN299" s="92" t="str">
        <f t="shared" si="309"/>
        <v/>
      </c>
      <c r="AO299" s="13" t="b">
        <f t="shared" si="310"/>
        <v>0</v>
      </c>
      <c r="AP299" s="92" t="str">
        <f t="shared" si="311"/>
        <v/>
      </c>
      <c r="AQ299" s="14">
        <f t="shared" si="312"/>
        <v>0</v>
      </c>
      <c r="AR299" s="14">
        <f t="shared" si="313"/>
        <v>0</v>
      </c>
      <c r="AS299" s="16">
        <f t="shared" si="368"/>
        <v>0</v>
      </c>
      <c r="AT299" s="16">
        <f t="shared" si="368"/>
        <v>0</v>
      </c>
      <c r="AU299" s="16">
        <f t="shared" si="368"/>
        <v>0</v>
      </c>
      <c r="AV299" s="16">
        <f t="shared" si="368"/>
        <v>0</v>
      </c>
      <c r="AW299" s="16">
        <f t="shared" si="368"/>
        <v>0</v>
      </c>
      <c r="AX299" s="16">
        <f t="shared" si="368"/>
        <v>0</v>
      </c>
      <c r="AY299" s="16">
        <f t="shared" si="368"/>
        <v>0</v>
      </c>
      <c r="AZ299" s="16"/>
      <c r="BA299" s="16"/>
      <c r="BB299" s="93">
        <f t="shared" si="356"/>
        <v>0</v>
      </c>
      <c r="BC299" s="93">
        <f t="shared" si="357"/>
        <v>0</v>
      </c>
      <c r="BD299" s="93">
        <f t="shared" si="358"/>
        <v>0</v>
      </c>
      <c r="BE299" s="158">
        <f t="shared" si="359"/>
        <v>0</v>
      </c>
      <c r="BF299" s="159">
        <f t="shared" si="360"/>
        <v>0</v>
      </c>
      <c r="BG299" s="159">
        <f t="shared" si="314"/>
        <v>0</v>
      </c>
      <c r="BH299" s="159">
        <f t="shared" si="315"/>
        <v>0</v>
      </c>
      <c r="BI299" s="159">
        <f t="shared" si="316"/>
        <v>0</v>
      </c>
      <c r="BJ299" s="159">
        <f t="shared" si="317"/>
        <v>0</v>
      </c>
      <c r="BK299" s="159">
        <f t="shared" si="318"/>
        <v>0</v>
      </c>
      <c r="BL299" s="159">
        <f t="shared" si="319"/>
        <v>0</v>
      </c>
      <c r="BM299" s="159">
        <f t="shared" si="366"/>
        <v>0</v>
      </c>
      <c r="BN299" s="159">
        <f t="shared" si="366"/>
        <v>0</v>
      </c>
      <c r="BO299" s="205" t="b">
        <f t="shared" si="320"/>
        <v>0</v>
      </c>
      <c r="BP299" s="214">
        <f t="shared" si="321"/>
        <v>0</v>
      </c>
      <c r="BQ299" s="160">
        <f t="shared" si="322"/>
        <v>0</v>
      </c>
      <c r="BR299" s="160">
        <f t="shared" si="323"/>
        <v>0</v>
      </c>
      <c r="BS299" s="160">
        <f t="shared" si="324"/>
        <v>0</v>
      </c>
      <c r="BT299" s="160">
        <f t="shared" si="325"/>
        <v>0</v>
      </c>
      <c r="BU299" s="160">
        <f t="shared" si="326"/>
        <v>0</v>
      </c>
      <c r="BV299" s="215">
        <f t="shared" si="327"/>
        <v>0</v>
      </c>
      <c r="BW299" s="217">
        <f t="shared" si="328"/>
        <v>0</v>
      </c>
      <c r="BX299" s="206">
        <f t="shared" si="329"/>
        <v>0</v>
      </c>
      <c r="BY299" s="206">
        <f t="shared" si="330"/>
        <v>0</v>
      </c>
      <c r="BZ299" s="206">
        <f t="shared" si="331"/>
        <v>0</v>
      </c>
      <c r="CA299" s="206">
        <f t="shared" si="332"/>
        <v>0</v>
      </c>
      <c r="CB299" s="206">
        <f t="shared" si="333"/>
        <v>0</v>
      </c>
      <c r="CC299" s="218">
        <f t="shared" si="334"/>
        <v>0</v>
      </c>
      <c r="CD299" s="216" t="e">
        <f t="shared" si="335"/>
        <v>#VALUE!</v>
      </c>
      <c r="CE299" s="94" t="e">
        <f t="shared" si="336"/>
        <v>#VALUE!</v>
      </c>
      <c r="CF299" s="94" t="e">
        <f t="shared" si="337"/>
        <v>#VALUE!</v>
      </c>
      <c r="CG299" s="95" t="e">
        <f t="shared" si="338"/>
        <v>#VALUE!</v>
      </c>
      <c r="CH299" s="95" t="e">
        <f t="shared" si="361"/>
        <v>#VALUE!</v>
      </c>
      <c r="CI299" s="95" t="b">
        <f t="shared" si="364"/>
        <v>0</v>
      </c>
      <c r="CJ299" s="76" t="str">
        <f t="shared" si="339"/>
        <v/>
      </c>
      <c r="CK299" s="94" t="e" cm="1">
        <f t="array" aca="1" ref="CK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CL299" s="94" t="str">
        <f t="shared" si="340"/>
        <v/>
      </c>
      <c r="CM299" s="96" t="b">
        <f t="shared" si="341"/>
        <v>0</v>
      </c>
      <c r="CN299" s="130" t="b">
        <f>IFERROR(MATCH(D299,'Avtal för korttidsarbete'!$G$13:$G$1012,0),TRUE)</f>
        <v>1</v>
      </c>
      <c r="CO299" s="130" t="b">
        <f t="shared" si="342"/>
        <v>0</v>
      </c>
      <c r="CP299" s="131" t="str" cm="1">
        <f t="array" ref="CP299">IF(CN299=TRUE,"x",INDEX('Avtal för korttidsarbete'!$E$13:$E$1012,$CN299))</f>
        <v>x</v>
      </c>
      <c r="CQ299" s="131" t="str" cm="1">
        <f t="array" ref="CQ299">IF(CN299=TRUE,"x",INDEX('Avtal för korttidsarbete'!$F$13:$F$1012,$CN299))</f>
        <v>x</v>
      </c>
      <c r="CR299" s="130" t="b">
        <f t="shared" si="343"/>
        <v>0</v>
      </c>
      <c r="CS299" s="165">
        <f t="shared" si="362"/>
        <v>0</v>
      </c>
      <c r="CT299" s="165">
        <f t="shared" si="363"/>
        <v>0</v>
      </c>
      <c r="CU299" s="130" t="b">
        <f t="shared" si="344"/>
        <v>0</v>
      </c>
      <c r="CV299" s="131">
        <f t="shared" si="345"/>
        <v>0</v>
      </c>
      <c r="CW299" s="165">
        <f t="shared" si="346"/>
        <v>0</v>
      </c>
      <c r="CX299" s="186" t="b">
        <f>IFERROR(INDEX('Avtal för korttidsarbete'!R:R,MATCH(D299,'Avtal för korttidsarbete'!$G:$G,0)),TRUE)</f>
        <v>1</v>
      </c>
      <c r="CY299" s="165" t="str">
        <f>IF(CX299,"-",INDEX('Avtal för korttidsarbete'!$D:$D,MATCH(D299,'Avtal för korttidsarbete'!$G:$G,0)))</f>
        <v>-</v>
      </c>
      <c r="CZ299" s="131" t="b">
        <f>IFERROR(G299&gt;INDEX(Uppsägningar!E:E,MATCH(C299,Uppsägningar!C:C,0)),FALSE)</f>
        <v>0</v>
      </c>
    </row>
    <row r="300" spans="1:104" s="30" customFormat="1" x14ac:dyDescent="0.25">
      <c r="A300" s="19">
        <v>285</v>
      </c>
      <c r="B300" s="20"/>
      <c r="C300" s="189"/>
      <c r="D300" s="69"/>
      <c r="E300" s="171">
        <f>IFERROR(INDEX(Admin!$C$7:$C$10,MATCH(CY300,TblNivåValTExt,0)),0)</f>
        <v>0</v>
      </c>
      <c r="F300" s="1"/>
      <c r="G300" s="1"/>
      <c r="H300" s="90"/>
      <c r="I300" s="91"/>
      <c r="J300" s="91"/>
      <c r="K300" s="91"/>
      <c r="L300" s="91"/>
      <c r="M300" s="91"/>
      <c r="N300" s="91"/>
      <c r="O300" s="91"/>
      <c r="P300" s="91"/>
      <c r="Q300" s="91"/>
      <c r="R300" s="91"/>
      <c r="S300" s="91"/>
      <c r="T300" s="91"/>
      <c r="U300" s="91"/>
      <c r="V300" s="91"/>
      <c r="W300" s="225">
        <f t="shared" si="301"/>
        <v>0</v>
      </c>
      <c r="X300" s="134" t="str">
        <f t="shared" si="347"/>
        <v/>
      </c>
      <c r="Y300" s="92" t="b">
        <f t="shared" si="302"/>
        <v>0</v>
      </c>
      <c r="Z300" s="92" t="str">
        <f t="shared" si="348"/>
        <v/>
      </c>
      <c r="AA300" s="92" t="b">
        <f t="shared" si="349"/>
        <v>0</v>
      </c>
      <c r="AB300" s="92" t="str">
        <f t="shared" si="350"/>
        <v/>
      </c>
      <c r="AC300" s="13" t="b">
        <f t="shared" si="303"/>
        <v>0</v>
      </c>
      <c r="AD300" s="92" t="str">
        <f t="shared" si="351"/>
        <v/>
      </c>
      <c r="AE300" s="13" t="b">
        <f t="shared" si="352"/>
        <v>0</v>
      </c>
      <c r="AF300" s="92" t="str">
        <f t="shared" si="353"/>
        <v/>
      </c>
      <c r="AG300" s="13" t="b">
        <f t="shared" si="304"/>
        <v>0</v>
      </c>
      <c r="AH300" s="92" t="str">
        <f t="shared" si="354"/>
        <v/>
      </c>
      <c r="AI300" s="35" t="b">
        <f t="shared" si="305"/>
        <v>0</v>
      </c>
      <c r="AJ300" s="92" t="str">
        <f t="shared" si="355"/>
        <v/>
      </c>
      <c r="AK300" s="35" t="b">
        <f t="shared" si="306"/>
        <v>0</v>
      </c>
      <c r="AL300" s="92" t="str">
        <f t="shared" si="307"/>
        <v/>
      </c>
      <c r="AM300" s="35" t="b">
        <f t="shared" si="308"/>
        <v>0</v>
      </c>
      <c r="AN300" s="92" t="str">
        <f t="shared" si="309"/>
        <v/>
      </c>
      <c r="AO300" s="13" t="b">
        <f t="shared" si="310"/>
        <v>0</v>
      </c>
      <c r="AP300" s="92" t="str">
        <f t="shared" si="311"/>
        <v/>
      </c>
      <c r="AQ300" s="14">
        <f t="shared" si="312"/>
        <v>0</v>
      </c>
      <c r="AR300" s="14">
        <f t="shared" si="313"/>
        <v>0</v>
      </c>
      <c r="AS300" s="16">
        <f t="shared" si="368"/>
        <v>0</v>
      </c>
      <c r="AT300" s="16">
        <f t="shared" si="368"/>
        <v>0</v>
      </c>
      <c r="AU300" s="16">
        <f t="shared" si="368"/>
        <v>0</v>
      </c>
      <c r="AV300" s="16">
        <f t="shared" si="368"/>
        <v>0</v>
      </c>
      <c r="AW300" s="16">
        <f t="shared" si="368"/>
        <v>0</v>
      </c>
      <c r="AX300" s="16">
        <f t="shared" si="368"/>
        <v>0</v>
      </c>
      <c r="AY300" s="16">
        <f t="shared" si="368"/>
        <v>0</v>
      </c>
      <c r="AZ300" s="16"/>
      <c r="BA300" s="16"/>
      <c r="BB300" s="93">
        <f t="shared" si="356"/>
        <v>0</v>
      </c>
      <c r="BC300" s="93">
        <f t="shared" si="357"/>
        <v>0</v>
      </c>
      <c r="BD300" s="93">
        <f t="shared" si="358"/>
        <v>0</v>
      </c>
      <c r="BE300" s="158">
        <f t="shared" si="359"/>
        <v>0</v>
      </c>
      <c r="BF300" s="159">
        <f t="shared" si="360"/>
        <v>0</v>
      </c>
      <c r="BG300" s="159">
        <f t="shared" si="314"/>
        <v>0</v>
      </c>
      <c r="BH300" s="159">
        <f t="shared" si="315"/>
        <v>0</v>
      </c>
      <c r="BI300" s="159">
        <f t="shared" si="316"/>
        <v>0</v>
      </c>
      <c r="BJ300" s="159">
        <f t="shared" si="317"/>
        <v>0</v>
      </c>
      <c r="BK300" s="159">
        <f t="shared" si="318"/>
        <v>0</v>
      </c>
      <c r="BL300" s="159">
        <f t="shared" si="319"/>
        <v>0</v>
      </c>
      <c r="BM300" s="159">
        <f t="shared" si="366"/>
        <v>0</v>
      </c>
      <c r="BN300" s="159">
        <f t="shared" si="366"/>
        <v>0</v>
      </c>
      <c r="BO300" s="205" t="b">
        <f t="shared" si="320"/>
        <v>0</v>
      </c>
      <c r="BP300" s="214">
        <f t="shared" si="321"/>
        <v>0</v>
      </c>
      <c r="BQ300" s="160">
        <f t="shared" si="322"/>
        <v>0</v>
      </c>
      <c r="BR300" s="160">
        <f t="shared" si="323"/>
        <v>0</v>
      </c>
      <c r="BS300" s="160">
        <f t="shared" si="324"/>
        <v>0</v>
      </c>
      <c r="BT300" s="160">
        <f t="shared" si="325"/>
        <v>0</v>
      </c>
      <c r="BU300" s="160">
        <f t="shared" si="326"/>
        <v>0</v>
      </c>
      <c r="BV300" s="215">
        <f t="shared" si="327"/>
        <v>0</v>
      </c>
      <c r="BW300" s="217">
        <f t="shared" si="328"/>
        <v>0</v>
      </c>
      <c r="BX300" s="206">
        <f t="shared" si="329"/>
        <v>0</v>
      </c>
      <c r="BY300" s="206">
        <f t="shared" si="330"/>
        <v>0</v>
      </c>
      <c r="BZ300" s="206">
        <f t="shared" si="331"/>
        <v>0</v>
      </c>
      <c r="CA300" s="206">
        <f t="shared" si="332"/>
        <v>0</v>
      </c>
      <c r="CB300" s="206">
        <f t="shared" si="333"/>
        <v>0</v>
      </c>
      <c r="CC300" s="218">
        <f t="shared" si="334"/>
        <v>0</v>
      </c>
      <c r="CD300" s="216" t="e">
        <f t="shared" si="335"/>
        <v>#VALUE!</v>
      </c>
      <c r="CE300" s="94" t="e">
        <f t="shared" si="336"/>
        <v>#VALUE!</v>
      </c>
      <c r="CF300" s="94" t="e">
        <f t="shared" si="337"/>
        <v>#VALUE!</v>
      </c>
      <c r="CG300" s="95" t="e">
        <f t="shared" si="338"/>
        <v>#VALUE!</v>
      </c>
      <c r="CH300" s="95" t="e">
        <f t="shared" si="361"/>
        <v>#VALUE!</v>
      </c>
      <c r="CI300" s="95" t="b">
        <f t="shared" si="364"/>
        <v>0</v>
      </c>
      <c r="CJ300" s="76" t="str">
        <f t="shared" si="339"/>
        <v/>
      </c>
      <c r="CK300" s="94" t="e" cm="1">
        <f t="array" aca="1" ref="CK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CL300" s="94" t="str">
        <f t="shared" si="340"/>
        <v/>
      </c>
      <c r="CM300" s="96" t="b">
        <f t="shared" si="341"/>
        <v>0</v>
      </c>
      <c r="CN300" s="130" t="b">
        <f>IFERROR(MATCH(D300,'Avtal för korttidsarbete'!$G$13:$G$1012,0),TRUE)</f>
        <v>1</v>
      </c>
      <c r="CO300" s="130" t="b">
        <f t="shared" si="342"/>
        <v>0</v>
      </c>
      <c r="CP300" s="131" t="str" cm="1">
        <f t="array" ref="CP300">IF(CN300=TRUE,"x",INDEX('Avtal för korttidsarbete'!$E$13:$E$1012,$CN300))</f>
        <v>x</v>
      </c>
      <c r="CQ300" s="131" t="str" cm="1">
        <f t="array" ref="CQ300">IF(CN300=TRUE,"x",INDEX('Avtal för korttidsarbete'!$F$13:$F$1012,$CN300))</f>
        <v>x</v>
      </c>
      <c r="CR300" s="130" t="b">
        <f t="shared" si="343"/>
        <v>0</v>
      </c>
      <c r="CS300" s="165">
        <f t="shared" si="362"/>
        <v>0</v>
      </c>
      <c r="CT300" s="165">
        <f t="shared" si="363"/>
        <v>0</v>
      </c>
      <c r="CU300" s="130" t="b">
        <f t="shared" si="344"/>
        <v>0</v>
      </c>
      <c r="CV300" s="131">
        <f t="shared" si="345"/>
        <v>0</v>
      </c>
      <c r="CW300" s="165">
        <f t="shared" si="346"/>
        <v>0</v>
      </c>
      <c r="CX300" s="186" t="b">
        <f>IFERROR(INDEX('Avtal för korttidsarbete'!R:R,MATCH(D300,'Avtal för korttidsarbete'!$G:$G,0)),TRUE)</f>
        <v>1</v>
      </c>
      <c r="CY300" s="165" t="str">
        <f>IF(CX300,"-",INDEX('Avtal för korttidsarbete'!$D:$D,MATCH(D300,'Avtal för korttidsarbete'!$G:$G,0)))</f>
        <v>-</v>
      </c>
      <c r="CZ300" s="131" t="b">
        <f>IFERROR(G300&gt;INDEX(Uppsägningar!E:E,MATCH(C300,Uppsägningar!C:C,0)),FALSE)</f>
        <v>0</v>
      </c>
    </row>
    <row r="301" spans="1:104" s="30" customFormat="1" x14ac:dyDescent="0.25">
      <c r="A301" s="19">
        <v>286</v>
      </c>
      <c r="B301" s="20"/>
      <c r="C301" s="189"/>
      <c r="D301" s="69"/>
      <c r="E301" s="171">
        <f>IFERROR(INDEX(Admin!$C$7:$C$10,MATCH(CY301,TblNivåValTExt,0)),0)</f>
        <v>0</v>
      </c>
      <c r="F301" s="1"/>
      <c r="G301" s="1"/>
      <c r="H301" s="90"/>
      <c r="I301" s="91"/>
      <c r="J301" s="91"/>
      <c r="K301" s="91"/>
      <c r="L301" s="91"/>
      <c r="M301" s="91"/>
      <c r="N301" s="91"/>
      <c r="O301" s="91"/>
      <c r="P301" s="91"/>
      <c r="Q301" s="91"/>
      <c r="R301" s="91"/>
      <c r="S301" s="91"/>
      <c r="T301" s="91"/>
      <c r="U301" s="91"/>
      <c r="V301" s="91"/>
      <c r="W301" s="225">
        <f t="shared" si="301"/>
        <v>0</v>
      </c>
      <c r="X301" s="134" t="str">
        <f t="shared" si="347"/>
        <v/>
      </c>
      <c r="Y301" s="92" t="b">
        <f t="shared" si="302"/>
        <v>0</v>
      </c>
      <c r="Z301" s="92" t="str">
        <f t="shared" si="348"/>
        <v/>
      </c>
      <c r="AA301" s="92" t="b">
        <f t="shared" si="349"/>
        <v>0</v>
      </c>
      <c r="AB301" s="92" t="str">
        <f t="shared" si="350"/>
        <v/>
      </c>
      <c r="AC301" s="13" t="b">
        <f t="shared" si="303"/>
        <v>0</v>
      </c>
      <c r="AD301" s="92" t="str">
        <f t="shared" si="351"/>
        <v/>
      </c>
      <c r="AE301" s="13" t="b">
        <f t="shared" si="352"/>
        <v>0</v>
      </c>
      <c r="AF301" s="92" t="str">
        <f t="shared" si="353"/>
        <v/>
      </c>
      <c r="AG301" s="13" t="b">
        <f t="shared" si="304"/>
        <v>0</v>
      </c>
      <c r="AH301" s="92" t="str">
        <f t="shared" si="354"/>
        <v/>
      </c>
      <c r="AI301" s="35" t="b">
        <f t="shared" si="305"/>
        <v>0</v>
      </c>
      <c r="AJ301" s="92" t="str">
        <f t="shared" si="355"/>
        <v/>
      </c>
      <c r="AK301" s="35" t="b">
        <f t="shared" si="306"/>
        <v>0</v>
      </c>
      <c r="AL301" s="92" t="str">
        <f t="shared" si="307"/>
        <v/>
      </c>
      <c r="AM301" s="35" t="b">
        <f t="shared" si="308"/>
        <v>0</v>
      </c>
      <c r="AN301" s="92" t="str">
        <f t="shared" si="309"/>
        <v/>
      </c>
      <c r="AO301" s="13" t="b">
        <f t="shared" si="310"/>
        <v>0</v>
      </c>
      <c r="AP301" s="92" t="str">
        <f t="shared" si="311"/>
        <v/>
      </c>
      <c r="AQ301" s="14">
        <f t="shared" si="312"/>
        <v>0</v>
      </c>
      <c r="AR301" s="14">
        <f t="shared" si="313"/>
        <v>0</v>
      </c>
      <c r="AS301" s="16">
        <f t="shared" si="368"/>
        <v>0</v>
      </c>
      <c r="AT301" s="16">
        <f t="shared" si="368"/>
        <v>0</v>
      </c>
      <c r="AU301" s="16">
        <f t="shared" si="368"/>
        <v>0</v>
      </c>
      <c r="AV301" s="16">
        <f t="shared" si="368"/>
        <v>0</v>
      </c>
      <c r="AW301" s="16">
        <f t="shared" si="368"/>
        <v>0</v>
      </c>
      <c r="AX301" s="16">
        <f t="shared" si="368"/>
        <v>0</v>
      </c>
      <c r="AY301" s="16">
        <f t="shared" si="368"/>
        <v>0</v>
      </c>
      <c r="AZ301" s="16"/>
      <c r="BA301" s="16"/>
      <c r="BB301" s="93">
        <f t="shared" si="356"/>
        <v>0</v>
      </c>
      <c r="BC301" s="93">
        <f t="shared" si="357"/>
        <v>0</v>
      </c>
      <c r="BD301" s="93">
        <f t="shared" si="358"/>
        <v>0</v>
      </c>
      <c r="BE301" s="158">
        <f t="shared" si="359"/>
        <v>0</v>
      </c>
      <c r="BF301" s="159">
        <f t="shared" si="360"/>
        <v>0</v>
      </c>
      <c r="BG301" s="159">
        <f t="shared" si="314"/>
        <v>0</v>
      </c>
      <c r="BH301" s="159">
        <f t="shared" si="315"/>
        <v>0</v>
      </c>
      <c r="BI301" s="159">
        <f t="shared" si="316"/>
        <v>0</v>
      </c>
      <c r="BJ301" s="159">
        <f t="shared" si="317"/>
        <v>0</v>
      </c>
      <c r="BK301" s="159">
        <f t="shared" si="318"/>
        <v>0</v>
      </c>
      <c r="BL301" s="159">
        <f t="shared" si="319"/>
        <v>0</v>
      </c>
      <c r="BM301" s="159">
        <f t="shared" si="366"/>
        <v>0</v>
      </c>
      <c r="BN301" s="159">
        <f t="shared" si="366"/>
        <v>0</v>
      </c>
      <c r="BO301" s="205" t="b">
        <f t="shared" si="320"/>
        <v>0</v>
      </c>
      <c r="BP301" s="214">
        <f t="shared" si="321"/>
        <v>0</v>
      </c>
      <c r="BQ301" s="160">
        <f t="shared" si="322"/>
        <v>0</v>
      </c>
      <c r="BR301" s="160">
        <f t="shared" si="323"/>
        <v>0</v>
      </c>
      <c r="BS301" s="160">
        <f t="shared" si="324"/>
        <v>0</v>
      </c>
      <c r="BT301" s="160">
        <f t="shared" si="325"/>
        <v>0</v>
      </c>
      <c r="BU301" s="160">
        <f t="shared" si="326"/>
        <v>0</v>
      </c>
      <c r="BV301" s="215">
        <f t="shared" si="327"/>
        <v>0</v>
      </c>
      <c r="BW301" s="217">
        <f t="shared" si="328"/>
        <v>0</v>
      </c>
      <c r="BX301" s="206">
        <f t="shared" si="329"/>
        <v>0</v>
      </c>
      <c r="BY301" s="206">
        <f t="shared" si="330"/>
        <v>0</v>
      </c>
      <c r="BZ301" s="206">
        <f t="shared" si="331"/>
        <v>0</v>
      </c>
      <c r="CA301" s="206">
        <f t="shared" si="332"/>
        <v>0</v>
      </c>
      <c r="CB301" s="206">
        <f t="shared" si="333"/>
        <v>0</v>
      </c>
      <c r="CC301" s="218">
        <f t="shared" si="334"/>
        <v>0</v>
      </c>
      <c r="CD301" s="216" t="e">
        <f t="shared" si="335"/>
        <v>#VALUE!</v>
      </c>
      <c r="CE301" s="94" t="e">
        <f t="shared" si="336"/>
        <v>#VALUE!</v>
      </c>
      <c r="CF301" s="94" t="e">
        <f t="shared" si="337"/>
        <v>#VALUE!</v>
      </c>
      <c r="CG301" s="95" t="e">
        <f t="shared" si="338"/>
        <v>#VALUE!</v>
      </c>
      <c r="CH301" s="95" t="e">
        <f t="shared" si="361"/>
        <v>#VALUE!</v>
      </c>
      <c r="CI301" s="95" t="b">
        <f t="shared" si="364"/>
        <v>0</v>
      </c>
      <c r="CJ301" s="76" t="str">
        <f t="shared" si="339"/>
        <v/>
      </c>
      <c r="CK301" s="94" t="e" cm="1">
        <f t="array" aca="1" ref="CK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CL301" s="94" t="str">
        <f t="shared" si="340"/>
        <v/>
      </c>
      <c r="CM301" s="96" t="b">
        <f t="shared" si="341"/>
        <v>0</v>
      </c>
      <c r="CN301" s="130" t="b">
        <f>IFERROR(MATCH(D301,'Avtal för korttidsarbete'!$G$13:$G$1012,0),TRUE)</f>
        <v>1</v>
      </c>
      <c r="CO301" s="130" t="b">
        <f t="shared" si="342"/>
        <v>0</v>
      </c>
      <c r="CP301" s="131" t="str" cm="1">
        <f t="array" ref="CP301">IF(CN301=TRUE,"x",INDEX('Avtal för korttidsarbete'!$E$13:$E$1012,$CN301))</f>
        <v>x</v>
      </c>
      <c r="CQ301" s="131" t="str" cm="1">
        <f t="array" ref="CQ301">IF(CN301=TRUE,"x",INDEX('Avtal för korttidsarbete'!$F$13:$F$1012,$CN301))</f>
        <v>x</v>
      </c>
      <c r="CR301" s="130" t="b">
        <f t="shared" si="343"/>
        <v>0</v>
      </c>
      <c r="CS301" s="165">
        <f t="shared" si="362"/>
        <v>0</v>
      </c>
      <c r="CT301" s="165">
        <f t="shared" si="363"/>
        <v>0</v>
      </c>
      <c r="CU301" s="130" t="b">
        <f t="shared" si="344"/>
        <v>0</v>
      </c>
      <c r="CV301" s="131">
        <f t="shared" si="345"/>
        <v>0</v>
      </c>
      <c r="CW301" s="165">
        <f t="shared" si="346"/>
        <v>0</v>
      </c>
      <c r="CX301" s="186" t="b">
        <f>IFERROR(INDEX('Avtal för korttidsarbete'!R:R,MATCH(D301,'Avtal för korttidsarbete'!$G:$G,0)),TRUE)</f>
        <v>1</v>
      </c>
      <c r="CY301" s="165" t="str">
        <f>IF(CX301,"-",INDEX('Avtal för korttidsarbete'!$D:$D,MATCH(D301,'Avtal för korttidsarbete'!$G:$G,0)))</f>
        <v>-</v>
      </c>
      <c r="CZ301" s="131" t="b">
        <f>IFERROR(G301&gt;INDEX(Uppsägningar!E:E,MATCH(C301,Uppsägningar!C:C,0)),FALSE)</f>
        <v>0</v>
      </c>
    </row>
    <row r="302" spans="1:104" s="30" customFormat="1" x14ac:dyDescent="0.25">
      <c r="A302" s="19">
        <v>287</v>
      </c>
      <c r="B302" s="20"/>
      <c r="C302" s="189"/>
      <c r="D302" s="69"/>
      <c r="E302" s="171">
        <f>IFERROR(INDEX(Admin!$C$7:$C$10,MATCH(CY302,TblNivåValTExt,0)),0)</f>
        <v>0</v>
      </c>
      <c r="F302" s="1"/>
      <c r="G302" s="1"/>
      <c r="H302" s="90"/>
      <c r="I302" s="91"/>
      <c r="J302" s="91"/>
      <c r="K302" s="91"/>
      <c r="L302" s="91"/>
      <c r="M302" s="91"/>
      <c r="N302" s="91"/>
      <c r="O302" s="91"/>
      <c r="P302" s="91"/>
      <c r="Q302" s="91"/>
      <c r="R302" s="91"/>
      <c r="S302" s="91"/>
      <c r="T302" s="91"/>
      <c r="U302" s="91"/>
      <c r="V302" s="91"/>
      <c r="W302" s="225">
        <f t="shared" si="301"/>
        <v>0</v>
      </c>
      <c r="X302" s="134" t="str">
        <f t="shared" si="347"/>
        <v/>
      </c>
      <c r="Y302" s="92" t="b">
        <f t="shared" si="302"/>
        <v>0</v>
      </c>
      <c r="Z302" s="92" t="str">
        <f t="shared" si="348"/>
        <v/>
      </c>
      <c r="AA302" s="92" t="b">
        <f t="shared" si="349"/>
        <v>0</v>
      </c>
      <c r="AB302" s="92" t="str">
        <f t="shared" si="350"/>
        <v/>
      </c>
      <c r="AC302" s="13" t="b">
        <f t="shared" si="303"/>
        <v>0</v>
      </c>
      <c r="AD302" s="92" t="str">
        <f t="shared" si="351"/>
        <v/>
      </c>
      <c r="AE302" s="13" t="b">
        <f t="shared" si="352"/>
        <v>0</v>
      </c>
      <c r="AF302" s="92" t="str">
        <f t="shared" si="353"/>
        <v/>
      </c>
      <c r="AG302" s="13" t="b">
        <f t="shared" si="304"/>
        <v>0</v>
      </c>
      <c r="AH302" s="92" t="str">
        <f t="shared" si="354"/>
        <v/>
      </c>
      <c r="AI302" s="35" t="b">
        <f t="shared" si="305"/>
        <v>0</v>
      </c>
      <c r="AJ302" s="92" t="str">
        <f t="shared" si="355"/>
        <v/>
      </c>
      <c r="AK302" s="35" t="b">
        <f t="shared" si="306"/>
        <v>0</v>
      </c>
      <c r="AL302" s="92" t="str">
        <f t="shared" si="307"/>
        <v/>
      </c>
      <c r="AM302" s="35" t="b">
        <f t="shared" si="308"/>
        <v>0</v>
      </c>
      <c r="AN302" s="92" t="str">
        <f t="shared" si="309"/>
        <v/>
      </c>
      <c r="AO302" s="13" t="b">
        <f t="shared" si="310"/>
        <v>0</v>
      </c>
      <c r="AP302" s="92" t="str">
        <f t="shared" si="311"/>
        <v/>
      </c>
      <c r="AQ302" s="14">
        <f t="shared" si="312"/>
        <v>0</v>
      </c>
      <c r="AR302" s="14">
        <f t="shared" si="313"/>
        <v>0</v>
      </c>
      <c r="AS302" s="16">
        <f t="shared" si="368"/>
        <v>0</v>
      </c>
      <c r="AT302" s="16">
        <f t="shared" si="368"/>
        <v>0</v>
      </c>
      <c r="AU302" s="16">
        <f t="shared" si="368"/>
        <v>0</v>
      </c>
      <c r="AV302" s="16">
        <f t="shared" si="368"/>
        <v>0</v>
      </c>
      <c r="AW302" s="16">
        <f t="shared" si="368"/>
        <v>0</v>
      </c>
      <c r="AX302" s="16">
        <f t="shared" si="368"/>
        <v>0</v>
      </c>
      <c r="AY302" s="16">
        <f t="shared" si="368"/>
        <v>0</v>
      </c>
      <c r="AZ302" s="16"/>
      <c r="BA302" s="16"/>
      <c r="BB302" s="93">
        <f t="shared" si="356"/>
        <v>0</v>
      </c>
      <c r="BC302" s="93">
        <f t="shared" si="357"/>
        <v>0</v>
      </c>
      <c r="BD302" s="93">
        <f t="shared" si="358"/>
        <v>0</v>
      </c>
      <c r="BE302" s="158">
        <f t="shared" si="359"/>
        <v>0</v>
      </c>
      <c r="BF302" s="159">
        <f t="shared" si="360"/>
        <v>0</v>
      </c>
      <c r="BG302" s="159">
        <f t="shared" si="314"/>
        <v>0</v>
      </c>
      <c r="BH302" s="159">
        <f t="shared" si="315"/>
        <v>0</v>
      </c>
      <c r="BI302" s="159">
        <f t="shared" si="316"/>
        <v>0</v>
      </c>
      <c r="BJ302" s="159">
        <f t="shared" si="317"/>
        <v>0</v>
      </c>
      <c r="BK302" s="159">
        <f t="shared" si="318"/>
        <v>0</v>
      </c>
      <c r="BL302" s="159">
        <f t="shared" si="319"/>
        <v>0</v>
      </c>
      <c r="BM302" s="159">
        <f t="shared" si="366"/>
        <v>0</v>
      </c>
      <c r="BN302" s="159">
        <f t="shared" si="366"/>
        <v>0</v>
      </c>
      <c r="BO302" s="205" t="b">
        <f t="shared" si="320"/>
        <v>0</v>
      </c>
      <c r="BP302" s="214">
        <f t="shared" si="321"/>
        <v>0</v>
      </c>
      <c r="BQ302" s="160">
        <f t="shared" si="322"/>
        <v>0</v>
      </c>
      <c r="BR302" s="160">
        <f t="shared" si="323"/>
        <v>0</v>
      </c>
      <c r="BS302" s="160">
        <f t="shared" si="324"/>
        <v>0</v>
      </c>
      <c r="BT302" s="160">
        <f t="shared" si="325"/>
        <v>0</v>
      </c>
      <c r="BU302" s="160">
        <f t="shared" si="326"/>
        <v>0</v>
      </c>
      <c r="BV302" s="215">
        <f t="shared" si="327"/>
        <v>0</v>
      </c>
      <c r="BW302" s="217">
        <f t="shared" si="328"/>
        <v>0</v>
      </c>
      <c r="BX302" s="206">
        <f t="shared" si="329"/>
        <v>0</v>
      </c>
      <c r="BY302" s="206">
        <f t="shared" si="330"/>
        <v>0</v>
      </c>
      <c r="BZ302" s="206">
        <f t="shared" si="331"/>
        <v>0</v>
      </c>
      <c r="CA302" s="206">
        <f t="shared" si="332"/>
        <v>0</v>
      </c>
      <c r="CB302" s="206">
        <f t="shared" si="333"/>
        <v>0</v>
      </c>
      <c r="CC302" s="218">
        <f t="shared" si="334"/>
        <v>0</v>
      </c>
      <c r="CD302" s="216" t="e">
        <f t="shared" si="335"/>
        <v>#VALUE!</v>
      </c>
      <c r="CE302" s="94" t="e">
        <f t="shared" si="336"/>
        <v>#VALUE!</v>
      </c>
      <c r="CF302" s="94" t="e">
        <f t="shared" si="337"/>
        <v>#VALUE!</v>
      </c>
      <c r="CG302" s="95" t="e">
        <f t="shared" si="338"/>
        <v>#VALUE!</v>
      </c>
      <c r="CH302" s="95" t="e">
        <f t="shared" si="361"/>
        <v>#VALUE!</v>
      </c>
      <c r="CI302" s="95" t="b">
        <f t="shared" si="364"/>
        <v>0</v>
      </c>
      <c r="CJ302" s="76" t="str">
        <f t="shared" si="339"/>
        <v/>
      </c>
      <c r="CK302" s="94" t="e" cm="1">
        <f t="array" aca="1" ref="CK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CL302" s="94" t="str">
        <f t="shared" si="340"/>
        <v/>
      </c>
      <c r="CM302" s="96" t="b">
        <f t="shared" si="341"/>
        <v>0</v>
      </c>
      <c r="CN302" s="130" t="b">
        <f>IFERROR(MATCH(D302,'Avtal för korttidsarbete'!$G$13:$G$1012,0),TRUE)</f>
        <v>1</v>
      </c>
      <c r="CO302" s="130" t="b">
        <f t="shared" si="342"/>
        <v>0</v>
      </c>
      <c r="CP302" s="131" t="str" cm="1">
        <f t="array" ref="CP302">IF(CN302=TRUE,"x",INDEX('Avtal för korttidsarbete'!$E$13:$E$1012,$CN302))</f>
        <v>x</v>
      </c>
      <c r="CQ302" s="131" t="str" cm="1">
        <f t="array" ref="CQ302">IF(CN302=TRUE,"x",INDEX('Avtal för korttidsarbete'!$F$13:$F$1012,$CN302))</f>
        <v>x</v>
      </c>
      <c r="CR302" s="130" t="b">
        <f t="shared" si="343"/>
        <v>0</v>
      </c>
      <c r="CS302" s="165">
        <f t="shared" si="362"/>
        <v>0</v>
      </c>
      <c r="CT302" s="165">
        <f t="shared" si="363"/>
        <v>0</v>
      </c>
      <c r="CU302" s="130" t="b">
        <f t="shared" si="344"/>
        <v>0</v>
      </c>
      <c r="CV302" s="131">
        <f t="shared" si="345"/>
        <v>0</v>
      </c>
      <c r="CW302" s="165">
        <f t="shared" si="346"/>
        <v>0</v>
      </c>
      <c r="CX302" s="186" t="b">
        <f>IFERROR(INDEX('Avtal för korttidsarbete'!R:R,MATCH(D302,'Avtal för korttidsarbete'!$G:$G,0)),TRUE)</f>
        <v>1</v>
      </c>
      <c r="CY302" s="165" t="str">
        <f>IF(CX302,"-",INDEX('Avtal för korttidsarbete'!$D:$D,MATCH(D302,'Avtal för korttidsarbete'!$G:$G,0)))</f>
        <v>-</v>
      </c>
      <c r="CZ302" s="131" t="b">
        <f>IFERROR(G302&gt;INDEX(Uppsägningar!E:E,MATCH(C302,Uppsägningar!C:C,0)),FALSE)</f>
        <v>0</v>
      </c>
    </row>
    <row r="303" spans="1:104" s="30" customFormat="1" x14ac:dyDescent="0.25">
      <c r="A303" s="19">
        <v>288</v>
      </c>
      <c r="B303" s="20"/>
      <c r="C303" s="189"/>
      <c r="D303" s="69"/>
      <c r="E303" s="171">
        <f>IFERROR(INDEX(Admin!$C$7:$C$10,MATCH(CY303,TblNivåValTExt,0)),0)</f>
        <v>0</v>
      </c>
      <c r="F303" s="1"/>
      <c r="G303" s="1"/>
      <c r="H303" s="90"/>
      <c r="I303" s="91"/>
      <c r="J303" s="91"/>
      <c r="K303" s="91"/>
      <c r="L303" s="91"/>
      <c r="M303" s="91"/>
      <c r="N303" s="91"/>
      <c r="O303" s="91"/>
      <c r="P303" s="91"/>
      <c r="Q303" s="91"/>
      <c r="R303" s="91"/>
      <c r="S303" s="91"/>
      <c r="T303" s="91"/>
      <c r="U303" s="91"/>
      <c r="V303" s="91"/>
      <c r="W303" s="225">
        <f t="shared" si="301"/>
        <v>0</v>
      </c>
      <c r="X303" s="134" t="str">
        <f t="shared" si="347"/>
        <v/>
      </c>
      <c r="Y303" s="92" t="b">
        <f t="shared" si="302"/>
        <v>0</v>
      </c>
      <c r="Z303" s="92" t="str">
        <f t="shared" si="348"/>
        <v/>
      </c>
      <c r="AA303" s="92" t="b">
        <f t="shared" si="349"/>
        <v>0</v>
      </c>
      <c r="AB303" s="92" t="str">
        <f t="shared" si="350"/>
        <v/>
      </c>
      <c r="AC303" s="13" t="b">
        <f t="shared" si="303"/>
        <v>0</v>
      </c>
      <c r="AD303" s="92" t="str">
        <f t="shared" si="351"/>
        <v/>
      </c>
      <c r="AE303" s="13" t="b">
        <f t="shared" si="352"/>
        <v>0</v>
      </c>
      <c r="AF303" s="92" t="str">
        <f t="shared" si="353"/>
        <v/>
      </c>
      <c r="AG303" s="13" t="b">
        <f t="shared" si="304"/>
        <v>0</v>
      </c>
      <c r="AH303" s="92" t="str">
        <f t="shared" si="354"/>
        <v/>
      </c>
      <c r="AI303" s="35" t="b">
        <f t="shared" si="305"/>
        <v>0</v>
      </c>
      <c r="AJ303" s="92" t="str">
        <f t="shared" si="355"/>
        <v/>
      </c>
      <c r="AK303" s="35" t="b">
        <f t="shared" si="306"/>
        <v>0</v>
      </c>
      <c r="AL303" s="92" t="str">
        <f t="shared" si="307"/>
        <v/>
      </c>
      <c r="AM303" s="35" t="b">
        <f t="shared" si="308"/>
        <v>0</v>
      </c>
      <c r="AN303" s="92" t="str">
        <f t="shared" si="309"/>
        <v/>
      </c>
      <c r="AO303" s="13" t="b">
        <f t="shared" si="310"/>
        <v>0</v>
      </c>
      <c r="AP303" s="92" t="str">
        <f t="shared" si="311"/>
        <v/>
      </c>
      <c r="AQ303" s="14">
        <f t="shared" si="312"/>
        <v>0</v>
      </c>
      <c r="AR303" s="14">
        <f t="shared" si="313"/>
        <v>0</v>
      </c>
      <c r="AS303" s="16">
        <f t="shared" si="368"/>
        <v>0</v>
      </c>
      <c r="AT303" s="16">
        <f t="shared" si="368"/>
        <v>0</v>
      </c>
      <c r="AU303" s="16">
        <f t="shared" si="368"/>
        <v>0</v>
      </c>
      <c r="AV303" s="16">
        <f t="shared" si="368"/>
        <v>0</v>
      </c>
      <c r="AW303" s="16">
        <f t="shared" si="368"/>
        <v>0</v>
      </c>
      <c r="AX303" s="16">
        <f t="shared" si="368"/>
        <v>0</v>
      </c>
      <c r="AY303" s="16">
        <f t="shared" si="368"/>
        <v>0</v>
      </c>
      <c r="AZ303" s="16"/>
      <c r="BA303" s="16"/>
      <c r="BB303" s="93">
        <f t="shared" si="356"/>
        <v>0</v>
      </c>
      <c r="BC303" s="93">
        <f t="shared" si="357"/>
        <v>0</v>
      </c>
      <c r="BD303" s="93">
        <f t="shared" si="358"/>
        <v>0</v>
      </c>
      <c r="BE303" s="158">
        <f t="shared" si="359"/>
        <v>0</v>
      </c>
      <c r="BF303" s="159">
        <f t="shared" si="360"/>
        <v>0</v>
      </c>
      <c r="BG303" s="159">
        <f t="shared" si="314"/>
        <v>0</v>
      </c>
      <c r="BH303" s="159">
        <f t="shared" si="315"/>
        <v>0</v>
      </c>
      <c r="BI303" s="159">
        <f t="shared" si="316"/>
        <v>0</v>
      </c>
      <c r="BJ303" s="159">
        <f t="shared" si="317"/>
        <v>0</v>
      </c>
      <c r="BK303" s="159">
        <f t="shared" si="318"/>
        <v>0</v>
      </c>
      <c r="BL303" s="159">
        <f t="shared" si="319"/>
        <v>0</v>
      </c>
      <c r="BM303" s="159">
        <f t="shared" si="366"/>
        <v>0</v>
      </c>
      <c r="BN303" s="159">
        <f t="shared" si="366"/>
        <v>0</v>
      </c>
      <c r="BO303" s="205" t="b">
        <f t="shared" si="320"/>
        <v>0</v>
      </c>
      <c r="BP303" s="214">
        <f t="shared" si="321"/>
        <v>0</v>
      </c>
      <c r="BQ303" s="160">
        <f t="shared" si="322"/>
        <v>0</v>
      </c>
      <c r="BR303" s="160">
        <f t="shared" si="323"/>
        <v>0</v>
      </c>
      <c r="BS303" s="160">
        <f t="shared" si="324"/>
        <v>0</v>
      </c>
      <c r="BT303" s="160">
        <f t="shared" si="325"/>
        <v>0</v>
      </c>
      <c r="BU303" s="160">
        <f t="shared" si="326"/>
        <v>0</v>
      </c>
      <c r="BV303" s="215">
        <f t="shared" si="327"/>
        <v>0</v>
      </c>
      <c r="BW303" s="217">
        <f t="shared" si="328"/>
        <v>0</v>
      </c>
      <c r="BX303" s="206">
        <f t="shared" si="329"/>
        <v>0</v>
      </c>
      <c r="BY303" s="206">
        <f t="shared" si="330"/>
        <v>0</v>
      </c>
      <c r="BZ303" s="206">
        <f t="shared" si="331"/>
        <v>0</v>
      </c>
      <c r="CA303" s="206">
        <f t="shared" si="332"/>
        <v>0</v>
      </c>
      <c r="CB303" s="206">
        <f t="shared" si="333"/>
        <v>0</v>
      </c>
      <c r="CC303" s="218">
        <f t="shared" si="334"/>
        <v>0</v>
      </c>
      <c r="CD303" s="216" t="e">
        <f t="shared" si="335"/>
        <v>#VALUE!</v>
      </c>
      <c r="CE303" s="94" t="e">
        <f t="shared" si="336"/>
        <v>#VALUE!</v>
      </c>
      <c r="CF303" s="94" t="e">
        <f t="shared" si="337"/>
        <v>#VALUE!</v>
      </c>
      <c r="CG303" s="95" t="e">
        <f t="shared" si="338"/>
        <v>#VALUE!</v>
      </c>
      <c r="CH303" s="95" t="e">
        <f t="shared" si="361"/>
        <v>#VALUE!</v>
      </c>
      <c r="CI303" s="95" t="b">
        <f t="shared" si="364"/>
        <v>0</v>
      </c>
      <c r="CJ303" s="76" t="str">
        <f t="shared" si="339"/>
        <v/>
      </c>
      <c r="CK303" s="94" t="e" cm="1">
        <f t="array" aca="1" ref="CK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CL303" s="94" t="str">
        <f t="shared" si="340"/>
        <v/>
      </c>
      <c r="CM303" s="96" t="b">
        <f t="shared" si="341"/>
        <v>0</v>
      </c>
      <c r="CN303" s="130" t="b">
        <f>IFERROR(MATCH(D303,'Avtal för korttidsarbete'!$G$13:$G$1012,0),TRUE)</f>
        <v>1</v>
      </c>
      <c r="CO303" s="130" t="b">
        <f t="shared" si="342"/>
        <v>0</v>
      </c>
      <c r="CP303" s="131" t="str" cm="1">
        <f t="array" ref="CP303">IF(CN303=TRUE,"x",INDEX('Avtal för korttidsarbete'!$E$13:$E$1012,$CN303))</f>
        <v>x</v>
      </c>
      <c r="CQ303" s="131" t="str" cm="1">
        <f t="array" ref="CQ303">IF(CN303=TRUE,"x",INDEX('Avtal för korttidsarbete'!$F$13:$F$1012,$CN303))</f>
        <v>x</v>
      </c>
      <c r="CR303" s="130" t="b">
        <f t="shared" si="343"/>
        <v>0</v>
      </c>
      <c r="CS303" s="165">
        <f t="shared" si="362"/>
        <v>0</v>
      </c>
      <c r="CT303" s="165">
        <f t="shared" si="363"/>
        <v>0</v>
      </c>
      <c r="CU303" s="130" t="b">
        <f t="shared" si="344"/>
        <v>0</v>
      </c>
      <c r="CV303" s="131">
        <f t="shared" si="345"/>
        <v>0</v>
      </c>
      <c r="CW303" s="165">
        <f t="shared" si="346"/>
        <v>0</v>
      </c>
      <c r="CX303" s="186" t="b">
        <f>IFERROR(INDEX('Avtal för korttidsarbete'!R:R,MATCH(D303,'Avtal för korttidsarbete'!$G:$G,0)),TRUE)</f>
        <v>1</v>
      </c>
      <c r="CY303" s="165" t="str">
        <f>IF(CX303,"-",INDEX('Avtal för korttidsarbete'!$D:$D,MATCH(D303,'Avtal för korttidsarbete'!$G:$G,0)))</f>
        <v>-</v>
      </c>
      <c r="CZ303" s="131" t="b">
        <f>IFERROR(G303&gt;INDEX(Uppsägningar!E:E,MATCH(C303,Uppsägningar!C:C,0)),FALSE)</f>
        <v>0</v>
      </c>
    </row>
    <row r="304" spans="1:104" s="30" customFormat="1" x14ac:dyDescent="0.25">
      <c r="A304" s="19">
        <v>289</v>
      </c>
      <c r="B304" s="20"/>
      <c r="C304" s="189"/>
      <c r="D304" s="69"/>
      <c r="E304" s="171">
        <f>IFERROR(INDEX(Admin!$C$7:$C$10,MATCH(CY304,TblNivåValTExt,0)),0)</f>
        <v>0</v>
      </c>
      <c r="F304" s="1"/>
      <c r="G304" s="1"/>
      <c r="H304" s="90"/>
      <c r="I304" s="91"/>
      <c r="J304" s="91"/>
      <c r="K304" s="91"/>
      <c r="L304" s="91"/>
      <c r="M304" s="91"/>
      <c r="N304" s="91"/>
      <c r="O304" s="91"/>
      <c r="P304" s="91"/>
      <c r="Q304" s="91"/>
      <c r="R304" s="91"/>
      <c r="S304" s="91"/>
      <c r="T304" s="91"/>
      <c r="U304" s="91"/>
      <c r="V304" s="91"/>
      <c r="W304" s="225">
        <f t="shared" si="301"/>
        <v>0</v>
      </c>
      <c r="X304" s="134" t="str">
        <f t="shared" si="347"/>
        <v/>
      </c>
      <c r="Y304" s="92" t="b">
        <f t="shared" si="302"/>
        <v>0</v>
      </c>
      <c r="Z304" s="92" t="str">
        <f t="shared" si="348"/>
        <v/>
      </c>
      <c r="AA304" s="92" t="b">
        <f t="shared" si="349"/>
        <v>0</v>
      </c>
      <c r="AB304" s="92" t="str">
        <f t="shared" si="350"/>
        <v/>
      </c>
      <c r="AC304" s="13" t="b">
        <f t="shared" si="303"/>
        <v>0</v>
      </c>
      <c r="AD304" s="92" t="str">
        <f t="shared" si="351"/>
        <v/>
      </c>
      <c r="AE304" s="13" t="b">
        <f t="shared" si="352"/>
        <v>0</v>
      </c>
      <c r="AF304" s="92" t="str">
        <f t="shared" si="353"/>
        <v/>
      </c>
      <c r="AG304" s="13" t="b">
        <f t="shared" si="304"/>
        <v>0</v>
      </c>
      <c r="AH304" s="92" t="str">
        <f t="shared" si="354"/>
        <v/>
      </c>
      <c r="AI304" s="35" t="b">
        <f t="shared" si="305"/>
        <v>0</v>
      </c>
      <c r="AJ304" s="92" t="str">
        <f t="shared" si="355"/>
        <v/>
      </c>
      <c r="AK304" s="35" t="b">
        <f t="shared" si="306"/>
        <v>0</v>
      </c>
      <c r="AL304" s="92" t="str">
        <f t="shared" si="307"/>
        <v/>
      </c>
      <c r="AM304" s="35" t="b">
        <f t="shared" si="308"/>
        <v>0</v>
      </c>
      <c r="AN304" s="92" t="str">
        <f t="shared" si="309"/>
        <v/>
      </c>
      <c r="AO304" s="13" t="b">
        <f t="shared" si="310"/>
        <v>0</v>
      </c>
      <c r="AP304" s="92" t="str">
        <f t="shared" si="311"/>
        <v/>
      </c>
      <c r="AQ304" s="14">
        <f t="shared" si="312"/>
        <v>0</v>
      </c>
      <c r="AR304" s="14">
        <f t="shared" si="313"/>
        <v>0</v>
      </c>
      <c r="AS304" s="16">
        <f t="shared" si="368"/>
        <v>0</v>
      </c>
      <c r="AT304" s="16">
        <f t="shared" si="368"/>
        <v>0</v>
      </c>
      <c r="AU304" s="16">
        <f t="shared" si="368"/>
        <v>0</v>
      </c>
      <c r="AV304" s="16">
        <f t="shared" si="368"/>
        <v>0</v>
      </c>
      <c r="AW304" s="16">
        <f t="shared" si="368"/>
        <v>0</v>
      </c>
      <c r="AX304" s="16">
        <f t="shared" si="368"/>
        <v>0</v>
      </c>
      <c r="AY304" s="16">
        <f t="shared" si="368"/>
        <v>0</v>
      </c>
      <c r="AZ304" s="16"/>
      <c r="BA304" s="16"/>
      <c r="BB304" s="93">
        <f t="shared" si="356"/>
        <v>0</v>
      </c>
      <c r="BC304" s="93">
        <f t="shared" si="357"/>
        <v>0</v>
      </c>
      <c r="BD304" s="93">
        <f t="shared" si="358"/>
        <v>0</v>
      </c>
      <c r="BE304" s="158">
        <f t="shared" si="359"/>
        <v>0</v>
      </c>
      <c r="BF304" s="159">
        <f t="shared" si="360"/>
        <v>0</v>
      </c>
      <c r="BG304" s="159">
        <f t="shared" si="314"/>
        <v>0</v>
      </c>
      <c r="BH304" s="159">
        <f t="shared" si="315"/>
        <v>0</v>
      </c>
      <c r="BI304" s="159">
        <f t="shared" si="316"/>
        <v>0</v>
      </c>
      <c r="BJ304" s="159">
        <f t="shared" si="317"/>
        <v>0</v>
      </c>
      <c r="BK304" s="159">
        <f t="shared" si="318"/>
        <v>0</v>
      </c>
      <c r="BL304" s="159">
        <f t="shared" si="319"/>
        <v>0</v>
      </c>
      <c r="BM304" s="159">
        <f t="shared" si="366"/>
        <v>0</v>
      </c>
      <c r="BN304" s="159">
        <f t="shared" si="366"/>
        <v>0</v>
      </c>
      <c r="BO304" s="205" t="b">
        <f t="shared" si="320"/>
        <v>0</v>
      </c>
      <c r="BP304" s="214">
        <f t="shared" si="321"/>
        <v>0</v>
      </c>
      <c r="BQ304" s="160">
        <f t="shared" si="322"/>
        <v>0</v>
      </c>
      <c r="BR304" s="160">
        <f t="shared" si="323"/>
        <v>0</v>
      </c>
      <c r="BS304" s="160">
        <f t="shared" si="324"/>
        <v>0</v>
      </c>
      <c r="BT304" s="160">
        <f t="shared" si="325"/>
        <v>0</v>
      </c>
      <c r="BU304" s="160">
        <f t="shared" si="326"/>
        <v>0</v>
      </c>
      <c r="BV304" s="215">
        <f t="shared" si="327"/>
        <v>0</v>
      </c>
      <c r="BW304" s="217">
        <f t="shared" si="328"/>
        <v>0</v>
      </c>
      <c r="BX304" s="206">
        <f t="shared" si="329"/>
        <v>0</v>
      </c>
      <c r="BY304" s="206">
        <f t="shared" si="330"/>
        <v>0</v>
      </c>
      <c r="BZ304" s="206">
        <f t="shared" si="331"/>
        <v>0</v>
      </c>
      <c r="CA304" s="206">
        <f t="shared" si="332"/>
        <v>0</v>
      </c>
      <c r="CB304" s="206">
        <f t="shared" si="333"/>
        <v>0</v>
      </c>
      <c r="CC304" s="218">
        <f t="shared" si="334"/>
        <v>0</v>
      </c>
      <c r="CD304" s="216" t="e">
        <f t="shared" si="335"/>
        <v>#VALUE!</v>
      </c>
      <c r="CE304" s="94" t="e">
        <f t="shared" si="336"/>
        <v>#VALUE!</v>
      </c>
      <c r="CF304" s="94" t="e">
        <f t="shared" si="337"/>
        <v>#VALUE!</v>
      </c>
      <c r="CG304" s="95" t="e">
        <f t="shared" si="338"/>
        <v>#VALUE!</v>
      </c>
      <c r="CH304" s="95" t="e">
        <f t="shared" si="361"/>
        <v>#VALUE!</v>
      </c>
      <c r="CI304" s="95" t="b">
        <f t="shared" si="364"/>
        <v>0</v>
      </c>
      <c r="CJ304" s="76" t="str">
        <f t="shared" si="339"/>
        <v/>
      </c>
      <c r="CK304" s="94" t="e" cm="1">
        <f t="array" aca="1" ref="CK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CL304" s="94" t="str">
        <f t="shared" si="340"/>
        <v/>
      </c>
      <c r="CM304" s="96" t="b">
        <f t="shared" si="341"/>
        <v>0</v>
      </c>
      <c r="CN304" s="130" t="b">
        <f>IFERROR(MATCH(D304,'Avtal för korttidsarbete'!$G$13:$G$1012,0),TRUE)</f>
        <v>1</v>
      </c>
      <c r="CO304" s="130" t="b">
        <f t="shared" si="342"/>
        <v>0</v>
      </c>
      <c r="CP304" s="131" t="str" cm="1">
        <f t="array" ref="CP304">IF(CN304=TRUE,"x",INDEX('Avtal för korttidsarbete'!$E$13:$E$1012,$CN304))</f>
        <v>x</v>
      </c>
      <c r="CQ304" s="131" t="str" cm="1">
        <f t="array" ref="CQ304">IF(CN304=TRUE,"x",INDEX('Avtal för korttidsarbete'!$F$13:$F$1012,$CN304))</f>
        <v>x</v>
      </c>
      <c r="CR304" s="130" t="b">
        <f t="shared" si="343"/>
        <v>0</v>
      </c>
      <c r="CS304" s="165">
        <f t="shared" si="362"/>
        <v>0</v>
      </c>
      <c r="CT304" s="165">
        <f t="shared" si="363"/>
        <v>0</v>
      </c>
      <c r="CU304" s="130" t="b">
        <f t="shared" si="344"/>
        <v>0</v>
      </c>
      <c r="CV304" s="131">
        <f t="shared" si="345"/>
        <v>0</v>
      </c>
      <c r="CW304" s="165">
        <f t="shared" si="346"/>
        <v>0</v>
      </c>
      <c r="CX304" s="186" t="b">
        <f>IFERROR(INDEX('Avtal för korttidsarbete'!R:R,MATCH(D304,'Avtal för korttidsarbete'!$G:$G,0)),TRUE)</f>
        <v>1</v>
      </c>
      <c r="CY304" s="165" t="str">
        <f>IF(CX304,"-",INDEX('Avtal för korttidsarbete'!$D:$D,MATCH(D304,'Avtal för korttidsarbete'!$G:$G,0)))</f>
        <v>-</v>
      </c>
      <c r="CZ304" s="131" t="b">
        <f>IFERROR(G304&gt;INDEX(Uppsägningar!E:E,MATCH(C304,Uppsägningar!C:C,0)),FALSE)</f>
        <v>0</v>
      </c>
    </row>
    <row r="305" spans="1:104" s="30" customFormat="1" x14ac:dyDescent="0.25">
      <c r="A305" s="19">
        <v>290</v>
      </c>
      <c r="B305" s="20"/>
      <c r="C305" s="189"/>
      <c r="D305" s="69"/>
      <c r="E305" s="171">
        <f>IFERROR(INDEX(Admin!$C$7:$C$10,MATCH(CY305,TblNivåValTExt,0)),0)</f>
        <v>0</v>
      </c>
      <c r="F305" s="1"/>
      <c r="G305" s="1"/>
      <c r="H305" s="90"/>
      <c r="I305" s="91"/>
      <c r="J305" s="91"/>
      <c r="K305" s="91"/>
      <c r="L305" s="91"/>
      <c r="M305" s="91"/>
      <c r="N305" s="91"/>
      <c r="O305" s="91"/>
      <c r="P305" s="91"/>
      <c r="Q305" s="91"/>
      <c r="R305" s="91"/>
      <c r="S305" s="91"/>
      <c r="T305" s="91"/>
      <c r="U305" s="91"/>
      <c r="V305" s="91"/>
      <c r="W305" s="225">
        <f t="shared" si="301"/>
        <v>0</v>
      </c>
      <c r="X305" s="134" t="str">
        <f t="shared" si="347"/>
        <v/>
      </c>
      <c r="Y305" s="92" t="b">
        <f t="shared" si="302"/>
        <v>0</v>
      </c>
      <c r="Z305" s="92" t="str">
        <f t="shared" si="348"/>
        <v/>
      </c>
      <c r="AA305" s="92" t="b">
        <f t="shared" si="349"/>
        <v>0</v>
      </c>
      <c r="AB305" s="92" t="str">
        <f t="shared" si="350"/>
        <v/>
      </c>
      <c r="AC305" s="13" t="b">
        <f t="shared" si="303"/>
        <v>0</v>
      </c>
      <c r="AD305" s="92" t="str">
        <f t="shared" si="351"/>
        <v/>
      </c>
      <c r="AE305" s="13" t="b">
        <f t="shared" si="352"/>
        <v>0</v>
      </c>
      <c r="AF305" s="92" t="str">
        <f t="shared" si="353"/>
        <v/>
      </c>
      <c r="AG305" s="13" t="b">
        <f t="shared" si="304"/>
        <v>0</v>
      </c>
      <c r="AH305" s="92" t="str">
        <f t="shared" si="354"/>
        <v/>
      </c>
      <c r="AI305" s="35" t="b">
        <f t="shared" si="305"/>
        <v>0</v>
      </c>
      <c r="AJ305" s="92" t="str">
        <f t="shared" si="355"/>
        <v/>
      </c>
      <c r="AK305" s="35" t="b">
        <f t="shared" si="306"/>
        <v>0</v>
      </c>
      <c r="AL305" s="92" t="str">
        <f t="shared" si="307"/>
        <v/>
      </c>
      <c r="AM305" s="35" t="b">
        <f t="shared" si="308"/>
        <v>0</v>
      </c>
      <c r="AN305" s="92" t="str">
        <f t="shared" si="309"/>
        <v/>
      </c>
      <c r="AO305" s="13" t="b">
        <f t="shared" si="310"/>
        <v>0</v>
      </c>
      <c r="AP305" s="92" t="str">
        <f t="shared" si="311"/>
        <v/>
      </c>
      <c r="AQ305" s="14">
        <f t="shared" si="312"/>
        <v>0</v>
      </c>
      <c r="AR305" s="14">
        <f t="shared" si="313"/>
        <v>0</v>
      </c>
      <c r="AS305" s="16">
        <f t="shared" si="368"/>
        <v>0</v>
      </c>
      <c r="AT305" s="16">
        <f t="shared" si="368"/>
        <v>0</v>
      </c>
      <c r="AU305" s="16">
        <f t="shared" si="368"/>
        <v>0</v>
      </c>
      <c r="AV305" s="16">
        <f t="shared" si="368"/>
        <v>0</v>
      </c>
      <c r="AW305" s="16">
        <f t="shared" si="368"/>
        <v>0</v>
      </c>
      <c r="AX305" s="16">
        <f t="shared" si="368"/>
        <v>0</v>
      </c>
      <c r="AY305" s="16">
        <f t="shared" si="368"/>
        <v>0</v>
      </c>
      <c r="AZ305" s="16"/>
      <c r="BA305" s="16"/>
      <c r="BB305" s="93">
        <f t="shared" si="356"/>
        <v>0</v>
      </c>
      <c r="BC305" s="93">
        <f t="shared" si="357"/>
        <v>0</v>
      </c>
      <c r="BD305" s="93">
        <f t="shared" si="358"/>
        <v>0</v>
      </c>
      <c r="BE305" s="158">
        <f t="shared" si="359"/>
        <v>0</v>
      </c>
      <c r="BF305" s="159">
        <f t="shared" si="360"/>
        <v>0</v>
      </c>
      <c r="BG305" s="159">
        <f t="shared" si="314"/>
        <v>0</v>
      </c>
      <c r="BH305" s="159">
        <f t="shared" si="315"/>
        <v>0</v>
      </c>
      <c r="BI305" s="159">
        <f t="shared" si="316"/>
        <v>0</v>
      </c>
      <c r="BJ305" s="159">
        <f t="shared" si="317"/>
        <v>0</v>
      </c>
      <c r="BK305" s="159">
        <f t="shared" si="318"/>
        <v>0</v>
      </c>
      <c r="BL305" s="159">
        <f t="shared" si="319"/>
        <v>0</v>
      </c>
      <c r="BM305" s="159">
        <f t="shared" si="366"/>
        <v>0</v>
      </c>
      <c r="BN305" s="159">
        <f t="shared" si="366"/>
        <v>0</v>
      </c>
      <c r="BO305" s="205" t="b">
        <f t="shared" si="320"/>
        <v>0</v>
      </c>
      <c r="BP305" s="214">
        <f t="shared" si="321"/>
        <v>0</v>
      </c>
      <c r="BQ305" s="160">
        <f t="shared" si="322"/>
        <v>0</v>
      </c>
      <c r="BR305" s="160">
        <f t="shared" si="323"/>
        <v>0</v>
      </c>
      <c r="BS305" s="160">
        <f t="shared" si="324"/>
        <v>0</v>
      </c>
      <c r="BT305" s="160">
        <f t="shared" si="325"/>
        <v>0</v>
      </c>
      <c r="BU305" s="160">
        <f t="shared" si="326"/>
        <v>0</v>
      </c>
      <c r="BV305" s="215">
        <f t="shared" si="327"/>
        <v>0</v>
      </c>
      <c r="BW305" s="217">
        <f t="shared" si="328"/>
        <v>0</v>
      </c>
      <c r="BX305" s="206">
        <f t="shared" si="329"/>
        <v>0</v>
      </c>
      <c r="BY305" s="206">
        <f t="shared" si="330"/>
        <v>0</v>
      </c>
      <c r="BZ305" s="206">
        <f t="shared" si="331"/>
        <v>0</v>
      </c>
      <c r="CA305" s="206">
        <f t="shared" si="332"/>
        <v>0</v>
      </c>
      <c r="CB305" s="206">
        <f t="shared" si="333"/>
        <v>0</v>
      </c>
      <c r="CC305" s="218">
        <f t="shared" si="334"/>
        <v>0</v>
      </c>
      <c r="CD305" s="216" t="e">
        <f t="shared" si="335"/>
        <v>#VALUE!</v>
      </c>
      <c r="CE305" s="94" t="e">
        <f t="shared" si="336"/>
        <v>#VALUE!</v>
      </c>
      <c r="CF305" s="94" t="e">
        <f t="shared" si="337"/>
        <v>#VALUE!</v>
      </c>
      <c r="CG305" s="95" t="e">
        <f t="shared" si="338"/>
        <v>#VALUE!</v>
      </c>
      <c r="CH305" s="95" t="e">
        <f t="shared" si="361"/>
        <v>#VALUE!</v>
      </c>
      <c r="CI305" s="95" t="b">
        <f t="shared" si="364"/>
        <v>0</v>
      </c>
      <c r="CJ305" s="76" t="str">
        <f t="shared" si="339"/>
        <v/>
      </c>
      <c r="CK305" s="94" t="e" cm="1">
        <f t="array" aca="1" ref="CK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CL305" s="94" t="str">
        <f t="shared" si="340"/>
        <v/>
      </c>
      <c r="CM305" s="96" t="b">
        <f t="shared" si="341"/>
        <v>0</v>
      </c>
      <c r="CN305" s="130" t="b">
        <f>IFERROR(MATCH(D305,'Avtal för korttidsarbete'!$G$13:$G$1012,0),TRUE)</f>
        <v>1</v>
      </c>
      <c r="CO305" s="130" t="b">
        <f t="shared" si="342"/>
        <v>0</v>
      </c>
      <c r="CP305" s="131" t="str" cm="1">
        <f t="array" ref="CP305">IF(CN305=TRUE,"x",INDEX('Avtal för korttidsarbete'!$E$13:$E$1012,$CN305))</f>
        <v>x</v>
      </c>
      <c r="CQ305" s="131" t="str" cm="1">
        <f t="array" ref="CQ305">IF(CN305=TRUE,"x",INDEX('Avtal för korttidsarbete'!$F$13:$F$1012,$CN305))</f>
        <v>x</v>
      </c>
      <c r="CR305" s="130" t="b">
        <f t="shared" si="343"/>
        <v>0</v>
      </c>
      <c r="CS305" s="165">
        <f t="shared" si="362"/>
        <v>0</v>
      </c>
      <c r="CT305" s="165">
        <f t="shared" si="363"/>
        <v>0</v>
      </c>
      <c r="CU305" s="130" t="b">
        <f t="shared" si="344"/>
        <v>0</v>
      </c>
      <c r="CV305" s="131">
        <f t="shared" si="345"/>
        <v>0</v>
      </c>
      <c r="CW305" s="165">
        <f t="shared" si="346"/>
        <v>0</v>
      </c>
      <c r="CX305" s="186" t="b">
        <f>IFERROR(INDEX('Avtal för korttidsarbete'!R:R,MATCH(D305,'Avtal för korttidsarbete'!$G:$G,0)),TRUE)</f>
        <v>1</v>
      </c>
      <c r="CY305" s="165" t="str">
        <f>IF(CX305,"-",INDEX('Avtal för korttidsarbete'!$D:$D,MATCH(D305,'Avtal för korttidsarbete'!$G:$G,0)))</f>
        <v>-</v>
      </c>
      <c r="CZ305" s="131" t="b">
        <f>IFERROR(G305&gt;INDEX(Uppsägningar!E:E,MATCH(C305,Uppsägningar!C:C,0)),FALSE)</f>
        <v>0</v>
      </c>
    </row>
    <row r="306" spans="1:104" s="30" customFormat="1" x14ac:dyDescent="0.25">
      <c r="A306" s="19">
        <v>291</v>
      </c>
      <c r="B306" s="20"/>
      <c r="C306" s="189"/>
      <c r="D306" s="69"/>
      <c r="E306" s="171">
        <f>IFERROR(INDEX(Admin!$C$7:$C$10,MATCH(CY306,TblNivåValTExt,0)),0)</f>
        <v>0</v>
      </c>
      <c r="F306" s="1"/>
      <c r="G306" s="1"/>
      <c r="H306" s="90"/>
      <c r="I306" s="91"/>
      <c r="J306" s="91"/>
      <c r="K306" s="91"/>
      <c r="L306" s="91"/>
      <c r="M306" s="91"/>
      <c r="N306" s="91"/>
      <c r="O306" s="91"/>
      <c r="P306" s="91"/>
      <c r="Q306" s="91"/>
      <c r="R306" s="91"/>
      <c r="S306" s="91"/>
      <c r="T306" s="91"/>
      <c r="U306" s="91"/>
      <c r="V306" s="91"/>
      <c r="W306" s="225">
        <f t="shared" si="301"/>
        <v>0</v>
      </c>
      <c r="X306" s="134" t="str">
        <f t="shared" si="347"/>
        <v/>
      </c>
      <c r="Y306" s="92" t="b">
        <f t="shared" si="302"/>
        <v>0</v>
      </c>
      <c r="Z306" s="92" t="str">
        <f t="shared" si="348"/>
        <v/>
      </c>
      <c r="AA306" s="92" t="b">
        <f t="shared" si="349"/>
        <v>0</v>
      </c>
      <c r="AB306" s="92" t="str">
        <f t="shared" si="350"/>
        <v/>
      </c>
      <c r="AC306" s="13" t="b">
        <f t="shared" si="303"/>
        <v>0</v>
      </c>
      <c r="AD306" s="92" t="str">
        <f t="shared" si="351"/>
        <v/>
      </c>
      <c r="AE306" s="13" t="b">
        <f t="shared" si="352"/>
        <v>0</v>
      </c>
      <c r="AF306" s="92" t="str">
        <f t="shared" si="353"/>
        <v/>
      </c>
      <c r="AG306" s="13" t="b">
        <f t="shared" si="304"/>
        <v>0</v>
      </c>
      <c r="AH306" s="92" t="str">
        <f t="shared" si="354"/>
        <v/>
      </c>
      <c r="AI306" s="35" t="b">
        <f t="shared" si="305"/>
        <v>0</v>
      </c>
      <c r="AJ306" s="92" t="str">
        <f t="shared" si="355"/>
        <v/>
      </c>
      <c r="AK306" s="35" t="b">
        <f t="shared" si="306"/>
        <v>0</v>
      </c>
      <c r="AL306" s="92" t="str">
        <f t="shared" si="307"/>
        <v/>
      </c>
      <c r="AM306" s="35" t="b">
        <f t="shared" si="308"/>
        <v>0</v>
      </c>
      <c r="AN306" s="92" t="str">
        <f t="shared" si="309"/>
        <v/>
      </c>
      <c r="AO306" s="13" t="b">
        <f t="shared" si="310"/>
        <v>0</v>
      </c>
      <c r="AP306" s="92" t="str">
        <f t="shared" si="311"/>
        <v/>
      </c>
      <c r="AQ306" s="14">
        <f t="shared" si="312"/>
        <v>0</v>
      </c>
      <c r="AR306" s="14">
        <f t="shared" si="313"/>
        <v>0</v>
      </c>
      <c r="AS306" s="16">
        <f t="shared" ref="AS306:AY315" si="369">IF(OR(AS$11=FALSE,$F306="",MIN($G306,AS$10,$AR306)-MAX($F306,AS$8,$AQ306)&lt;0),0,MIN($G306,AS$10,$AR306)-MAX($F306,AS$8,$AQ306)+1)</f>
        <v>0</v>
      </c>
      <c r="AT306" s="16">
        <f t="shared" si="369"/>
        <v>0</v>
      </c>
      <c r="AU306" s="16">
        <f t="shared" si="369"/>
        <v>0</v>
      </c>
      <c r="AV306" s="16">
        <f t="shared" si="369"/>
        <v>0</v>
      </c>
      <c r="AW306" s="16">
        <f t="shared" si="369"/>
        <v>0</v>
      </c>
      <c r="AX306" s="16">
        <f t="shared" si="369"/>
        <v>0</v>
      </c>
      <c r="AY306" s="16">
        <f t="shared" si="369"/>
        <v>0</v>
      </c>
      <c r="AZ306" s="16"/>
      <c r="BA306" s="16"/>
      <c r="BB306" s="93">
        <f t="shared" si="356"/>
        <v>0</v>
      </c>
      <c r="BC306" s="93">
        <f t="shared" si="357"/>
        <v>0</v>
      </c>
      <c r="BD306" s="93">
        <f t="shared" si="358"/>
        <v>0</v>
      </c>
      <c r="BE306" s="158">
        <f t="shared" si="359"/>
        <v>0</v>
      </c>
      <c r="BF306" s="159">
        <f t="shared" si="360"/>
        <v>0</v>
      </c>
      <c r="BG306" s="159">
        <f t="shared" si="314"/>
        <v>0</v>
      </c>
      <c r="BH306" s="159">
        <f t="shared" si="315"/>
        <v>0</v>
      </c>
      <c r="BI306" s="159">
        <f t="shared" si="316"/>
        <v>0</v>
      </c>
      <c r="BJ306" s="159">
        <f t="shared" si="317"/>
        <v>0</v>
      </c>
      <c r="BK306" s="159">
        <f t="shared" si="318"/>
        <v>0</v>
      </c>
      <c r="BL306" s="159">
        <f t="shared" si="319"/>
        <v>0</v>
      </c>
      <c r="BM306" s="159">
        <f t="shared" si="366"/>
        <v>0</v>
      </c>
      <c r="BN306" s="159">
        <f t="shared" si="366"/>
        <v>0</v>
      </c>
      <c r="BO306" s="205" t="b">
        <f t="shared" si="320"/>
        <v>0</v>
      </c>
      <c r="BP306" s="214">
        <f t="shared" si="321"/>
        <v>0</v>
      </c>
      <c r="BQ306" s="160">
        <f t="shared" si="322"/>
        <v>0</v>
      </c>
      <c r="BR306" s="160">
        <f t="shared" si="323"/>
        <v>0</v>
      </c>
      <c r="BS306" s="160">
        <f t="shared" si="324"/>
        <v>0</v>
      </c>
      <c r="BT306" s="160">
        <f t="shared" si="325"/>
        <v>0</v>
      </c>
      <c r="BU306" s="160">
        <f t="shared" si="326"/>
        <v>0</v>
      </c>
      <c r="BV306" s="215">
        <f t="shared" si="327"/>
        <v>0</v>
      </c>
      <c r="BW306" s="217">
        <f t="shared" si="328"/>
        <v>0</v>
      </c>
      <c r="BX306" s="206">
        <f t="shared" si="329"/>
        <v>0</v>
      </c>
      <c r="BY306" s="206">
        <f t="shared" si="330"/>
        <v>0</v>
      </c>
      <c r="BZ306" s="206">
        <f t="shared" si="331"/>
        <v>0</v>
      </c>
      <c r="CA306" s="206">
        <f t="shared" si="332"/>
        <v>0</v>
      </c>
      <c r="CB306" s="206">
        <f t="shared" si="333"/>
        <v>0</v>
      </c>
      <c r="CC306" s="218">
        <f t="shared" si="334"/>
        <v>0</v>
      </c>
      <c r="CD306" s="216" t="e">
        <f t="shared" si="335"/>
        <v>#VALUE!</v>
      </c>
      <c r="CE306" s="94" t="e">
        <f t="shared" si="336"/>
        <v>#VALUE!</v>
      </c>
      <c r="CF306" s="94" t="e">
        <f t="shared" si="337"/>
        <v>#VALUE!</v>
      </c>
      <c r="CG306" s="95" t="e">
        <f t="shared" si="338"/>
        <v>#VALUE!</v>
      </c>
      <c r="CH306" s="95" t="e">
        <f t="shared" si="361"/>
        <v>#VALUE!</v>
      </c>
      <c r="CI306" s="95" t="b">
        <f t="shared" si="364"/>
        <v>0</v>
      </c>
      <c r="CJ306" s="76" t="str">
        <f t="shared" si="339"/>
        <v/>
      </c>
      <c r="CK306" s="94" t="e" cm="1">
        <f t="array" aca="1" ref="CK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CL306" s="94" t="str">
        <f t="shared" si="340"/>
        <v/>
      </c>
      <c r="CM306" s="96" t="b">
        <f t="shared" si="341"/>
        <v>0</v>
      </c>
      <c r="CN306" s="130" t="b">
        <f>IFERROR(MATCH(D306,'Avtal för korttidsarbete'!$G$13:$G$1012,0),TRUE)</f>
        <v>1</v>
      </c>
      <c r="CO306" s="130" t="b">
        <f t="shared" si="342"/>
        <v>0</v>
      </c>
      <c r="CP306" s="131" t="str" cm="1">
        <f t="array" ref="CP306">IF(CN306=TRUE,"x",INDEX('Avtal för korttidsarbete'!$E$13:$E$1012,$CN306))</f>
        <v>x</v>
      </c>
      <c r="CQ306" s="131" t="str" cm="1">
        <f t="array" ref="CQ306">IF(CN306=TRUE,"x",INDEX('Avtal för korttidsarbete'!$F$13:$F$1012,$CN306))</f>
        <v>x</v>
      </c>
      <c r="CR306" s="130" t="b">
        <f t="shared" si="343"/>
        <v>0</v>
      </c>
      <c r="CS306" s="165">
        <f t="shared" si="362"/>
        <v>0</v>
      </c>
      <c r="CT306" s="165">
        <f t="shared" si="363"/>
        <v>0</v>
      </c>
      <c r="CU306" s="130" t="b">
        <f t="shared" si="344"/>
        <v>0</v>
      </c>
      <c r="CV306" s="131">
        <f t="shared" si="345"/>
        <v>0</v>
      </c>
      <c r="CW306" s="165">
        <f t="shared" si="346"/>
        <v>0</v>
      </c>
      <c r="CX306" s="186" t="b">
        <f>IFERROR(INDEX('Avtal för korttidsarbete'!R:R,MATCH(D306,'Avtal för korttidsarbete'!$G:$G,0)),TRUE)</f>
        <v>1</v>
      </c>
      <c r="CY306" s="165" t="str">
        <f>IF(CX306,"-",INDEX('Avtal för korttidsarbete'!$D:$D,MATCH(D306,'Avtal för korttidsarbete'!$G:$G,0)))</f>
        <v>-</v>
      </c>
      <c r="CZ306" s="131" t="b">
        <f>IFERROR(G306&gt;INDEX(Uppsägningar!E:E,MATCH(C306,Uppsägningar!C:C,0)),FALSE)</f>
        <v>0</v>
      </c>
    </row>
    <row r="307" spans="1:104" s="30" customFormat="1" x14ac:dyDescent="0.25">
      <c r="A307" s="19">
        <v>292</v>
      </c>
      <c r="B307" s="20"/>
      <c r="C307" s="189"/>
      <c r="D307" s="69"/>
      <c r="E307" s="171">
        <f>IFERROR(INDEX(Admin!$C$7:$C$10,MATCH(CY307,TblNivåValTExt,0)),0)</f>
        <v>0</v>
      </c>
      <c r="F307" s="1"/>
      <c r="G307" s="1"/>
      <c r="H307" s="90"/>
      <c r="I307" s="91"/>
      <c r="J307" s="91"/>
      <c r="K307" s="91"/>
      <c r="L307" s="91"/>
      <c r="M307" s="91"/>
      <c r="N307" s="91"/>
      <c r="O307" s="91"/>
      <c r="P307" s="91"/>
      <c r="Q307" s="91"/>
      <c r="R307" s="91"/>
      <c r="S307" s="91"/>
      <c r="T307" s="91"/>
      <c r="U307" s="91"/>
      <c r="V307" s="91"/>
      <c r="W307" s="225">
        <f t="shared" si="301"/>
        <v>0</v>
      </c>
      <c r="X307" s="134" t="str">
        <f t="shared" si="347"/>
        <v/>
      </c>
      <c r="Y307" s="92" t="b">
        <f t="shared" si="302"/>
        <v>0</v>
      </c>
      <c r="Z307" s="92" t="str">
        <f t="shared" si="348"/>
        <v/>
      </c>
      <c r="AA307" s="92" t="b">
        <f t="shared" si="349"/>
        <v>0</v>
      </c>
      <c r="AB307" s="92" t="str">
        <f t="shared" si="350"/>
        <v/>
      </c>
      <c r="AC307" s="13" t="b">
        <f t="shared" si="303"/>
        <v>0</v>
      </c>
      <c r="AD307" s="92" t="str">
        <f t="shared" si="351"/>
        <v/>
      </c>
      <c r="AE307" s="13" t="b">
        <f t="shared" si="352"/>
        <v>0</v>
      </c>
      <c r="AF307" s="92" t="str">
        <f t="shared" si="353"/>
        <v/>
      </c>
      <c r="AG307" s="13" t="b">
        <f t="shared" si="304"/>
        <v>0</v>
      </c>
      <c r="AH307" s="92" t="str">
        <f t="shared" si="354"/>
        <v/>
      </c>
      <c r="AI307" s="35" t="b">
        <f t="shared" si="305"/>
        <v>0</v>
      </c>
      <c r="AJ307" s="92" t="str">
        <f t="shared" si="355"/>
        <v/>
      </c>
      <c r="AK307" s="35" t="b">
        <f t="shared" si="306"/>
        <v>0</v>
      </c>
      <c r="AL307" s="92" t="str">
        <f t="shared" si="307"/>
        <v/>
      </c>
      <c r="AM307" s="35" t="b">
        <f t="shared" si="308"/>
        <v>0</v>
      </c>
      <c r="AN307" s="92" t="str">
        <f t="shared" si="309"/>
        <v/>
      </c>
      <c r="AO307" s="13" t="b">
        <f t="shared" si="310"/>
        <v>0</v>
      </c>
      <c r="AP307" s="92" t="str">
        <f t="shared" si="311"/>
        <v/>
      </c>
      <c r="AQ307" s="14">
        <f t="shared" si="312"/>
        <v>0</v>
      </c>
      <c r="AR307" s="14">
        <f t="shared" si="313"/>
        <v>0</v>
      </c>
      <c r="AS307" s="16">
        <f t="shared" si="369"/>
        <v>0</v>
      </c>
      <c r="AT307" s="16">
        <f t="shared" si="369"/>
        <v>0</v>
      </c>
      <c r="AU307" s="16">
        <f t="shared" si="369"/>
        <v>0</v>
      </c>
      <c r="AV307" s="16">
        <f t="shared" si="369"/>
        <v>0</v>
      </c>
      <c r="AW307" s="16">
        <f t="shared" si="369"/>
        <v>0</v>
      </c>
      <c r="AX307" s="16">
        <f t="shared" si="369"/>
        <v>0</v>
      </c>
      <c r="AY307" s="16">
        <f t="shared" si="369"/>
        <v>0</v>
      </c>
      <c r="AZ307" s="16"/>
      <c r="BA307" s="16"/>
      <c r="BB307" s="93">
        <f t="shared" si="356"/>
        <v>0</v>
      </c>
      <c r="BC307" s="93">
        <f t="shared" si="357"/>
        <v>0</v>
      </c>
      <c r="BD307" s="93">
        <f t="shared" si="358"/>
        <v>0</v>
      </c>
      <c r="BE307" s="158">
        <f t="shared" si="359"/>
        <v>0</v>
      </c>
      <c r="BF307" s="159">
        <f t="shared" si="360"/>
        <v>0</v>
      </c>
      <c r="BG307" s="159">
        <f t="shared" si="314"/>
        <v>0</v>
      </c>
      <c r="BH307" s="159">
        <f t="shared" si="315"/>
        <v>0</v>
      </c>
      <c r="BI307" s="159">
        <f t="shared" si="316"/>
        <v>0</v>
      </c>
      <c r="BJ307" s="159">
        <f t="shared" si="317"/>
        <v>0</v>
      </c>
      <c r="BK307" s="159">
        <f t="shared" si="318"/>
        <v>0</v>
      </c>
      <c r="BL307" s="159">
        <f t="shared" si="319"/>
        <v>0</v>
      </c>
      <c r="BM307" s="159">
        <f t="shared" si="366"/>
        <v>0</v>
      </c>
      <c r="BN307" s="159">
        <f t="shared" si="366"/>
        <v>0</v>
      </c>
      <c r="BO307" s="205" t="b">
        <f t="shared" si="320"/>
        <v>0</v>
      </c>
      <c r="BP307" s="214">
        <f t="shared" si="321"/>
        <v>0</v>
      </c>
      <c r="BQ307" s="160">
        <f t="shared" si="322"/>
        <v>0</v>
      </c>
      <c r="BR307" s="160">
        <f t="shared" si="323"/>
        <v>0</v>
      </c>
      <c r="BS307" s="160">
        <f t="shared" si="324"/>
        <v>0</v>
      </c>
      <c r="BT307" s="160">
        <f t="shared" si="325"/>
        <v>0</v>
      </c>
      <c r="BU307" s="160">
        <f t="shared" si="326"/>
        <v>0</v>
      </c>
      <c r="BV307" s="215">
        <f t="shared" si="327"/>
        <v>0</v>
      </c>
      <c r="BW307" s="217">
        <f t="shared" si="328"/>
        <v>0</v>
      </c>
      <c r="BX307" s="206">
        <f t="shared" si="329"/>
        <v>0</v>
      </c>
      <c r="BY307" s="206">
        <f t="shared" si="330"/>
        <v>0</v>
      </c>
      <c r="BZ307" s="206">
        <f t="shared" si="331"/>
        <v>0</v>
      </c>
      <c r="CA307" s="206">
        <f t="shared" si="332"/>
        <v>0</v>
      </c>
      <c r="CB307" s="206">
        <f t="shared" si="333"/>
        <v>0</v>
      </c>
      <c r="CC307" s="218">
        <f t="shared" si="334"/>
        <v>0</v>
      </c>
      <c r="CD307" s="216" t="e">
        <f t="shared" si="335"/>
        <v>#VALUE!</v>
      </c>
      <c r="CE307" s="94" t="e">
        <f t="shared" si="336"/>
        <v>#VALUE!</v>
      </c>
      <c r="CF307" s="94" t="e">
        <f t="shared" si="337"/>
        <v>#VALUE!</v>
      </c>
      <c r="CG307" s="95" t="e">
        <f t="shared" si="338"/>
        <v>#VALUE!</v>
      </c>
      <c r="CH307" s="95" t="e">
        <f t="shared" si="361"/>
        <v>#VALUE!</v>
      </c>
      <c r="CI307" s="95" t="b">
        <f t="shared" si="364"/>
        <v>0</v>
      </c>
      <c r="CJ307" s="76" t="str">
        <f t="shared" si="339"/>
        <v/>
      </c>
      <c r="CK307" s="94" t="e" cm="1">
        <f t="array" aca="1" ref="CK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CL307" s="94" t="str">
        <f t="shared" si="340"/>
        <v/>
      </c>
      <c r="CM307" s="96" t="b">
        <f t="shared" si="341"/>
        <v>0</v>
      </c>
      <c r="CN307" s="130" t="b">
        <f>IFERROR(MATCH(D307,'Avtal för korttidsarbete'!$G$13:$G$1012,0),TRUE)</f>
        <v>1</v>
      </c>
      <c r="CO307" s="130" t="b">
        <f t="shared" si="342"/>
        <v>0</v>
      </c>
      <c r="CP307" s="131" t="str" cm="1">
        <f t="array" ref="CP307">IF(CN307=TRUE,"x",INDEX('Avtal för korttidsarbete'!$E$13:$E$1012,$CN307))</f>
        <v>x</v>
      </c>
      <c r="CQ307" s="131" t="str" cm="1">
        <f t="array" ref="CQ307">IF(CN307=TRUE,"x",INDEX('Avtal för korttidsarbete'!$F$13:$F$1012,$CN307))</f>
        <v>x</v>
      </c>
      <c r="CR307" s="130" t="b">
        <f t="shared" si="343"/>
        <v>0</v>
      </c>
      <c r="CS307" s="165">
        <f t="shared" si="362"/>
        <v>0</v>
      </c>
      <c r="CT307" s="165">
        <f t="shared" si="363"/>
        <v>0</v>
      </c>
      <c r="CU307" s="130" t="b">
        <f t="shared" si="344"/>
        <v>0</v>
      </c>
      <c r="CV307" s="131">
        <f t="shared" si="345"/>
        <v>0</v>
      </c>
      <c r="CW307" s="165">
        <f t="shared" si="346"/>
        <v>0</v>
      </c>
      <c r="CX307" s="186" t="b">
        <f>IFERROR(INDEX('Avtal för korttidsarbete'!R:R,MATCH(D307,'Avtal för korttidsarbete'!$G:$G,0)),TRUE)</f>
        <v>1</v>
      </c>
      <c r="CY307" s="165" t="str">
        <f>IF(CX307,"-",INDEX('Avtal för korttidsarbete'!$D:$D,MATCH(D307,'Avtal för korttidsarbete'!$G:$G,0)))</f>
        <v>-</v>
      </c>
      <c r="CZ307" s="131" t="b">
        <f>IFERROR(G307&gt;INDEX(Uppsägningar!E:E,MATCH(C307,Uppsägningar!C:C,0)),FALSE)</f>
        <v>0</v>
      </c>
    </row>
    <row r="308" spans="1:104" s="30" customFormat="1" x14ac:dyDescent="0.25">
      <c r="A308" s="19">
        <v>293</v>
      </c>
      <c r="B308" s="20"/>
      <c r="C308" s="189"/>
      <c r="D308" s="69"/>
      <c r="E308" s="171">
        <f>IFERROR(INDEX(Admin!$C$7:$C$10,MATCH(CY308,TblNivåValTExt,0)),0)</f>
        <v>0</v>
      </c>
      <c r="F308" s="1"/>
      <c r="G308" s="1"/>
      <c r="H308" s="90"/>
      <c r="I308" s="91"/>
      <c r="J308" s="91"/>
      <c r="K308" s="91"/>
      <c r="L308" s="91"/>
      <c r="M308" s="91"/>
      <c r="N308" s="91"/>
      <c r="O308" s="91"/>
      <c r="P308" s="91"/>
      <c r="Q308" s="91"/>
      <c r="R308" s="91"/>
      <c r="S308" s="91"/>
      <c r="T308" s="91"/>
      <c r="U308" s="91"/>
      <c r="V308" s="91"/>
      <c r="W308" s="225">
        <f t="shared" si="301"/>
        <v>0</v>
      </c>
      <c r="X308" s="134" t="str">
        <f t="shared" si="347"/>
        <v/>
      </c>
      <c r="Y308" s="92" t="b">
        <f t="shared" si="302"/>
        <v>0</v>
      </c>
      <c r="Z308" s="92" t="str">
        <f t="shared" si="348"/>
        <v/>
      </c>
      <c r="AA308" s="92" t="b">
        <f t="shared" si="349"/>
        <v>0</v>
      </c>
      <c r="AB308" s="92" t="str">
        <f t="shared" si="350"/>
        <v/>
      </c>
      <c r="AC308" s="13" t="b">
        <f t="shared" si="303"/>
        <v>0</v>
      </c>
      <c r="AD308" s="92" t="str">
        <f t="shared" si="351"/>
        <v/>
      </c>
      <c r="AE308" s="13" t="b">
        <f t="shared" si="352"/>
        <v>0</v>
      </c>
      <c r="AF308" s="92" t="str">
        <f t="shared" si="353"/>
        <v/>
      </c>
      <c r="AG308" s="13" t="b">
        <f t="shared" si="304"/>
        <v>0</v>
      </c>
      <c r="AH308" s="92" t="str">
        <f t="shared" si="354"/>
        <v/>
      </c>
      <c r="AI308" s="35" t="b">
        <f t="shared" si="305"/>
        <v>0</v>
      </c>
      <c r="AJ308" s="92" t="str">
        <f t="shared" si="355"/>
        <v/>
      </c>
      <c r="AK308" s="35" t="b">
        <f t="shared" si="306"/>
        <v>0</v>
      </c>
      <c r="AL308" s="92" t="str">
        <f t="shared" si="307"/>
        <v/>
      </c>
      <c r="AM308" s="35" t="b">
        <f t="shared" si="308"/>
        <v>0</v>
      </c>
      <c r="AN308" s="92" t="str">
        <f t="shared" si="309"/>
        <v/>
      </c>
      <c r="AO308" s="13" t="b">
        <f t="shared" si="310"/>
        <v>0</v>
      </c>
      <c r="AP308" s="92" t="str">
        <f t="shared" si="311"/>
        <v/>
      </c>
      <c r="AQ308" s="14">
        <f t="shared" si="312"/>
        <v>0</v>
      </c>
      <c r="AR308" s="14">
        <f t="shared" si="313"/>
        <v>0</v>
      </c>
      <c r="AS308" s="16">
        <f t="shared" si="369"/>
        <v>0</v>
      </c>
      <c r="AT308" s="16">
        <f t="shared" si="369"/>
        <v>0</v>
      </c>
      <c r="AU308" s="16">
        <f t="shared" si="369"/>
        <v>0</v>
      </c>
      <c r="AV308" s="16">
        <f t="shared" si="369"/>
        <v>0</v>
      </c>
      <c r="AW308" s="16">
        <f t="shared" si="369"/>
        <v>0</v>
      </c>
      <c r="AX308" s="16">
        <f t="shared" si="369"/>
        <v>0</v>
      </c>
      <c r="AY308" s="16">
        <f t="shared" si="369"/>
        <v>0</v>
      </c>
      <c r="AZ308" s="16"/>
      <c r="BA308" s="16"/>
      <c r="BB308" s="93">
        <f t="shared" si="356"/>
        <v>0</v>
      </c>
      <c r="BC308" s="93">
        <f t="shared" si="357"/>
        <v>0</v>
      </c>
      <c r="BD308" s="93">
        <f t="shared" si="358"/>
        <v>0</v>
      </c>
      <c r="BE308" s="158">
        <f t="shared" si="359"/>
        <v>0</v>
      </c>
      <c r="BF308" s="159">
        <f t="shared" si="360"/>
        <v>0</v>
      </c>
      <c r="BG308" s="159">
        <f t="shared" si="314"/>
        <v>0</v>
      </c>
      <c r="BH308" s="159">
        <f t="shared" si="315"/>
        <v>0</v>
      </c>
      <c r="BI308" s="159">
        <f t="shared" si="316"/>
        <v>0</v>
      </c>
      <c r="BJ308" s="159">
        <f t="shared" si="317"/>
        <v>0</v>
      </c>
      <c r="BK308" s="159">
        <f t="shared" si="318"/>
        <v>0</v>
      </c>
      <c r="BL308" s="159">
        <f t="shared" si="319"/>
        <v>0</v>
      </c>
      <c r="BM308" s="159">
        <f t="shared" si="366"/>
        <v>0</v>
      </c>
      <c r="BN308" s="159">
        <f t="shared" si="366"/>
        <v>0</v>
      </c>
      <c r="BO308" s="205" t="b">
        <f t="shared" si="320"/>
        <v>0</v>
      </c>
      <c r="BP308" s="214">
        <f t="shared" si="321"/>
        <v>0</v>
      </c>
      <c r="BQ308" s="160">
        <f t="shared" si="322"/>
        <v>0</v>
      </c>
      <c r="BR308" s="160">
        <f t="shared" si="323"/>
        <v>0</v>
      </c>
      <c r="BS308" s="160">
        <f t="shared" si="324"/>
        <v>0</v>
      </c>
      <c r="BT308" s="160">
        <f t="shared" si="325"/>
        <v>0</v>
      </c>
      <c r="BU308" s="160">
        <f t="shared" si="326"/>
        <v>0</v>
      </c>
      <c r="BV308" s="215">
        <f t="shared" si="327"/>
        <v>0</v>
      </c>
      <c r="BW308" s="217">
        <f t="shared" si="328"/>
        <v>0</v>
      </c>
      <c r="BX308" s="206">
        <f t="shared" si="329"/>
        <v>0</v>
      </c>
      <c r="BY308" s="206">
        <f t="shared" si="330"/>
        <v>0</v>
      </c>
      <c r="BZ308" s="206">
        <f t="shared" si="331"/>
        <v>0</v>
      </c>
      <c r="CA308" s="206">
        <f t="shared" si="332"/>
        <v>0</v>
      </c>
      <c r="CB308" s="206">
        <f t="shared" si="333"/>
        <v>0</v>
      </c>
      <c r="CC308" s="218">
        <f t="shared" si="334"/>
        <v>0</v>
      </c>
      <c r="CD308" s="216" t="e">
        <f t="shared" si="335"/>
        <v>#VALUE!</v>
      </c>
      <c r="CE308" s="94" t="e">
        <f t="shared" si="336"/>
        <v>#VALUE!</v>
      </c>
      <c r="CF308" s="94" t="e">
        <f t="shared" si="337"/>
        <v>#VALUE!</v>
      </c>
      <c r="CG308" s="95" t="e">
        <f t="shared" si="338"/>
        <v>#VALUE!</v>
      </c>
      <c r="CH308" s="95" t="e">
        <f t="shared" si="361"/>
        <v>#VALUE!</v>
      </c>
      <c r="CI308" s="95" t="b">
        <f t="shared" si="364"/>
        <v>0</v>
      </c>
      <c r="CJ308" s="76" t="str">
        <f t="shared" si="339"/>
        <v/>
      </c>
      <c r="CK308" s="94" t="e" cm="1">
        <f t="array" aca="1" ref="CK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CL308" s="94" t="str">
        <f t="shared" si="340"/>
        <v/>
      </c>
      <c r="CM308" s="96" t="b">
        <f t="shared" si="341"/>
        <v>0</v>
      </c>
      <c r="CN308" s="130" t="b">
        <f>IFERROR(MATCH(D308,'Avtal för korttidsarbete'!$G$13:$G$1012,0),TRUE)</f>
        <v>1</v>
      </c>
      <c r="CO308" s="130" t="b">
        <f t="shared" si="342"/>
        <v>0</v>
      </c>
      <c r="CP308" s="131" t="str" cm="1">
        <f t="array" ref="CP308">IF(CN308=TRUE,"x",INDEX('Avtal för korttidsarbete'!$E$13:$E$1012,$CN308))</f>
        <v>x</v>
      </c>
      <c r="CQ308" s="131" t="str" cm="1">
        <f t="array" ref="CQ308">IF(CN308=TRUE,"x",INDEX('Avtal för korttidsarbete'!$F$13:$F$1012,$CN308))</f>
        <v>x</v>
      </c>
      <c r="CR308" s="130" t="b">
        <f t="shared" si="343"/>
        <v>0</v>
      </c>
      <c r="CS308" s="165">
        <f t="shared" si="362"/>
        <v>0</v>
      </c>
      <c r="CT308" s="165">
        <f t="shared" si="363"/>
        <v>0</v>
      </c>
      <c r="CU308" s="130" t="b">
        <f t="shared" si="344"/>
        <v>0</v>
      </c>
      <c r="CV308" s="131">
        <f t="shared" si="345"/>
        <v>0</v>
      </c>
      <c r="CW308" s="165">
        <f t="shared" si="346"/>
        <v>0</v>
      </c>
      <c r="CX308" s="186" t="b">
        <f>IFERROR(INDEX('Avtal för korttidsarbete'!R:R,MATCH(D308,'Avtal för korttidsarbete'!$G:$G,0)),TRUE)</f>
        <v>1</v>
      </c>
      <c r="CY308" s="165" t="str">
        <f>IF(CX308,"-",INDEX('Avtal för korttidsarbete'!$D:$D,MATCH(D308,'Avtal för korttidsarbete'!$G:$G,0)))</f>
        <v>-</v>
      </c>
      <c r="CZ308" s="131" t="b">
        <f>IFERROR(G308&gt;INDEX(Uppsägningar!E:E,MATCH(C308,Uppsägningar!C:C,0)),FALSE)</f>
        <v>0</v>
      </c>
    </row>
    <row r="309" spans="1:104" s="30" customFormat="1" x14ac:dyDescent="0.25">
      <c r="A309" s="19">
        <v>294</v>
      </c>
      <c r="B309" s="20"/>
      <c r="C309" s="189"/>
      <c r="D309" s="69"/>
      <c r="E309" s="171">
        <f>IFERROR(INDEX(Admin!$C$7:$C$10,MATCH(CY309,TblNivåValTExt,0)),0)</f>
        <v>0</v>
      </c>
      <c r="F309" s="1"/>
      <c r="G309" s="1"/>
      <c r="H309" s="90"/>
      <c r="I309" s="91"/>
      <c r="J309" s="91"/>
      <c r="K309" s="91"/>
      <c r="L309" s="91"/>
      <c r="M309" s="91"/>
      <c r="N309" s="91"/>
      <c r="O309" s="91"/>
      <c r="P309" s="91"/>
      <c r="Q309" s="91"/>
      <c r="R309" s="91"/>
      <c r="S309" s="91"/>
      <c r="T309" s="91"/>
      <c r="U309" s="91"/>
      <c r="V309" s="91"/>
      <c r="W309" s="225">
        <f t="shared" si="301"/>
        <v>0</v>
      </c>
      <c r="X309" s="134" t="str">
        <f t="shared" si="347"/>
        <v/>
      </c>
      <c r="Y309" s="92" t="b">
        <f t="shared" si="302"/>
        <v>0</v>
      </c>
      <c r="Z309" s="92" t="str">
        <f t="shared" si="348"/>
        <v/>
      </c>
      <c r="AA309" s="92" t="b">
        <f t="shared" si="349"/>
        <v>0</v>
      </c>
      <c r="AB309" s="92" t="str">
        <f t="shared" si="350"/>
        <v/>
      </c>
      <c r="AC309" s="13" t="b">
        <f t="shared" si="303"/>
        <v>0</v>
      </c>
      <c r="AD309" s="92" t="str">
        <f t="shared" si="351"/>
        <v/>
      </c>
      <c r="AE309" s="13" t="b">
        <f t="shared" si="352"/>
        <v>0</v>
      </c>
      <c r="AF309" s="92" t="str">
        <f t="shared" si="353"/>
        <v/>
      </c>
      <c r="AG309" s="13" t="b">
        <f t="shared" si="304"/>
        <v>0</v>
      </c>
      <c r="AH309" s="92" t="str">
        <f t="shared" si="354"/>
        <v/>
      </c>
      <c r="AI309" s="35" t="b">
        <f t="shared" si="305"/>
        <v>0</v>
      </c>
      <c r="AJ309" s="92" t="str">
        <f t="shared" si="355"/>
        <v/>
      </c>
      <c r="AK309" s="35" t="b">
        <f t="shared" si="306"/>
        <v>0</v>
      </c>
      <c r="AL309" s="92" t="str">
        <f t="shared" si="307"/>
        <v/>
      </c>
      <c r="AM309" s="35" t="b">
        <f t="shared" si="308"/>
        <v>0</v>
      </c>
      <c r="AN309" s="92" t="str">
        <f t="shared" si="309"/>
        <v/>
      </c>
      <c r="AO309" s="13" t="b">
        <f t="shared" si="310"/>
        <v>0</v>
      </c>
      <c r="AP309" s="92" t="str">
        <f t="shared" si="311"/>
        <v/>
      </c>
      <c r="AQ309" s="14">
        <f t="shared" si="312"/>
        <v>0</v>
      </c>
      <c r="AR309" s="14">
        <f t="shared" si="313"/>
        <v>0</v>
      </c>
      <c r="AS309" s="16">
        <f t="shared" si="369"/>
        <v>0</v>
      </c>
      <c r="AT309" s="16">
        <f t="shared" si="369"/>
        <v>0</v>
      </c>
      <c r="AU309" s="16">
        <f t="shared" si="369"/>
        <v>0</v>
      </c>
      <c r="AV309" s="16">
        <f t="shared" si="369"/>
        <v>0</v>
      </c>
      <c r="AW309" s="16">
        <f t="shared" si="369"/>
        <v>0</v>
      </c>
      <c r="AX309" s="16">
        <f t="shared" si="369"/>
        <v>0</v>
      </c>
      <c r="AY309" s="16">
        <f t="shared" si="369"/>
        <v>0</v>
      </c>
      <c r="AZ309" s="16"/>
      <c r="BA309" s="16"/>
      <c r="BB309" s="93">
        <f t="shared" si="356"/>
        <v>0</v>
      </c>
      <c r="BC309" s="93">
        <f t="shared" si="357"/>
        <v>0</v>
      </c>
      <c r="BD309" s="93">
        <f t="shared" si="358"/>
        <v>0</v>
      </c>
      <c r="BE309" s="158">
        <f t="shared" si="359"/>
        <v>0</v>
      </c>
      <c r="BF309" s="159">
        <f t="shared" si="360"/>
        <v>0</v>
      </c>
      <c r="BG309" s="159">
        <f t="shared" si="314"/>
        <v>0</v>
      </c>
      <c r="BH309" s="159">
        <f t="shared" si="315"/>
        <v>0</v>
      </c>
      <c r="BI309" s="159">
        <f t="shared" si="316"/>
        <v>0</v>
      </c>
      <c r="BJ309" s="159">
        <f t="shared" si="317"/>
        <v>0</v>
      </c>
      <c r="BK309" s="159">
        <f t="shared" si="318"/>
        <v>0</v>
      </c>
      <c r="BL309" s="159">
        <f t="shared" si="319"/>
        <v>0</v>
      </c>
      <c r="BM309" s="159">
        <f t="shared" si="366"/>
        <v>0</v>
      </c>
      <c r="BN309" s="159">
        <f t="shared" si="366"/>
        <v>0</v>
      </c>
      <c r="BO309" s="205" t="b">
        <f t="shared" si="320"/>
        <v>0</v>
      </c>
      <c r="BP309" s="214">
        <f t="shared" si="321"/>
        <v>0</v>
      </c>
      <c r="BQ309" s="160">
        <f t="shared" si="322"/>
        <v>0</v>
      </c>
      <c r="BR309" s="160">
        <f t="shared" si="323"/>
        <v>0</v>
      </c>
      <c r="BS309" s="160">
        <f t="shared" si="324"/>
        <v>0</v>
      </c>
      <c r="BT309" s="160">
        <f t="shared" si="325"/>
        <v>0</v>
      </c>
      <c r="BU309" s="160">
        <f t="shared" si="326"/>
        <v>0</v>
      </c>
      <c r="BV309" s="215">
        <f t="shared" si="327"/>
        <v>0</v>
      </c>
      <c r="BW309" s="217">
        <f t="shared" si="328"/>
        <v>0</v>
      </c>
      <c r="BX309" s="206">
        <f t="shared" si="329"/>
        <v>0</v>
      </c>
      <c r="BY309" s="206">
        <f t="shared" si="330"/>
        <v>0</v>
      </c>
      <c r="BZ309" s="206">
        <f t="shared" si="331"/>
        <v>0</v>
      </c>
      <c r="CA309" s="206">
        <f t="shared" si="332"/>
        <v>0</v>
      </c>
      <c r="CB309" s="206">
        <f t="shared" si="333"/>
        <v>0</v>
      </c>
      <c r="CC309" s="218">
        <f t="shared" si="334"/>
        <v>0</v>
      </c>
      <c r="CD309" s="216" t="e">
        <f t="shared" si="335"/>
        <v>#VALUE!</v>
      </c>
      <c r="CE309" s="94" t="e">
        <f t="shared" si="336"/>
        <v>#VALUE!</v>
      </c>
      <c r="CF309" s="94" t="e">
        <f t="shared" si="337"/>
        <v>#VALUE!</v>
      </c>
      <c r="CG309" s="95" t="e">
        <f t="shared" si="338"/>
        <v>#VALUE!</v>
      </c>
      <c r="CH309" s="95" t="e">
        <f t="shared" si="361"/>
        <v>#VALUE!</v>
      </c>
      <c r="CI309" s="95" t="b">
        <f t="shared" si="364"/>
        <v>0</v>
      </c>
      <c r="CJ309" s="76" t="str">
        <f t="shared" si="339"/>
        <v/>
      </c>
      <c r="CK309" s="94" t="e" cm="1">
        <f t="array" aca="1" ref="CK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CL309" s="94" t="str">
        <f t="shared" si="340"/>
        <v/>
      </c>
      <c r="CM309" s="96" t="b">
        <f t="shared" si="341"/>
        <v>0</v>
      </c>
      <c r="CN309" s="130" t="b">
        <f>IFERROR(MATCH(D309,'Avtal för korttidsarbete'!$G$13:$G$1012,0),TRUE)</f>
        <v>1</v>
      </c>
      <c r="CO309" s="130" t="b">
        <f t="shared" si="342"/>
        <v>0</v>
      </c>
      <c r="CP309" s="131" t="str" cm="1">
        <f t="array" ref="CP309">IF(CN309=TRUE,"x",INDEX('Avtal för korttidsarbete'!$E$13:$E$1012,$CN309))</f>
        <v>x</v>
      </c>
      <c r="CQ309" s="131" t="str" cm="1">
        <f t="array" ref="CQ309">IF(CN309=TRUE,"x",INDEX('Avtal för korttidsarbete'!$F$13:$F$1012,$CN309))</f>
        <v>x</v>
      </c>
      <c r="CR309" s="130" t="b">
        <f t="shared" si="343"/>
        <v>0</v>
      </c>
      <c r="CS309" s="165">
        <f t="shared" si="362"/>
        <v>0</v>
      </c>
      <c r="CT309" s="165">
        <f t="shared" si="363"/>
        <v>0</v>
      </c>
      <c r="CU309" s="130" t="b">
        <f t="shared" si="344"/>
        <v>0</v>
      </c>
      <c r="CV309" s="131">
        <f t="shared" si="345"/>
        <v>0</v>
      </c>
      <c r="CW309" s="165">
        <f t="shared" si="346"/>
        <v>0</v>
      </c>
      <c r="CX309" s="186" t="b">
        <f>IFERROR(INDEX('Avtal för korttidsarbete'!R:R,MATCH(D309,'Avtal för korttidsarbete'!$G:$G,0)),TRUE)</f>
        <v>1</v>
      </c>
      <c r="CY309" s="165" t="str">
        <f>IF(CX309,"-",INDEX('Avtal för korttidsarbete'!$D:$D,MATCH(D309,'Avtal för korttidsarbete'!$G:$G,0)))</f>
        <v>-</v>
      </c>
      <c r="CZ309" s="131" t="b">
        <f>IFERROR(G309&gt;INDEX(Uppsägningar!E:E,MATCH(C309,Uppsägningar!C:C,0)),FALSE)</f>
        <v>0</v>
      </c>
    </row>
    <row r="310" spans="1:104" s="30" customFormat="1" x14ac:dyDescent="0.25">
      <c r="A310" s="19">
        <v>295</v>
      </c>
      <c r="B310" s="20"/>
      <c r="C310" s="189"/>
      <c r="D310" s="69"/>
      <c r="E310" s="171">
        <f>IFERROR(INDEX(Admin!$C$7:$C$10,MATCH(CY310,TblNivåValTExt,0)),0)</f>
        <v>0</v>
      </c>
      <c r="F310" s="1"/>
      <c r="G310" s="1"/>
      <c r="H310" s="90"/>
      <c r="I310" s="91"/>
      <c r="J310" s="91"/>
      <c r="K310" s="91"/>
      <c r="L310" s="91"/>
      <c r="M310" s="91"/>
      <c r="N310" s="91"/>
      <c r="O310" s="91"/>
      <c r="P310" s="91"/>
      <c r="Q310" s="91"/>
      <c r="R310" s="91"/>
      <c r="S310" s="91"/>
      <c r="T310" s="91"/>
      <c r="U310" s="91"/>
      <c r="V310" s="91"/>
      <c r="W310" s="225">
        <f t="shared" si="301"/>
        <v>0</v>
      </c>
      <c r="X310" s="134" t="str">
        <f t="shared" si="347"/>
        <v/>
      </c>
      <c r="Y310" s="92" t="b">
        <f t="shared" si="302"/>
        <v>0</v>
      </c>
      <c r="Z310" s="92" t="str">
        <f t="shared" si="348"/>
        <v/>
      </c>
      <c r="AA310" s="92" t="b">
        <f t="shared" si="349"/>
        <v>0</v>
      </c>
      <c r="AB310" s="92" t="str">
        <f t="shared" si="350"/>
        <v/>
      </c>
      <c r="AC310" s="13" t="b">
        <f t="shared" si="303"/>
        <v>0</v>
      </c>
      <c r="AD310" s="92" t="str">
        <f t="shared" si="351"/>
        <v/>
      </c>
      <c r="AE310" s="13" t="b">
        <f t="shared" si="352"/>
        <v>0</v>
      </c>
      <c r="AF310" s="92" t="str">
        <f t="shared" si="353"/>
        <v/>
      </c>
      <c r="AG310" s="13" t="b">
        <f t="shared" si="304"/>
        <v>0</v>
      </c>
      <c r="AH310" s="92" t="str">
        <f t="shared" si="354"/>
        <v/>
      </c>
      <c r="AI310" s="35" t="b">
        <f t="shared" si="305"/>
        <v>0</v>
      </c>
      <c r="AJ310" s="92" t="str">
        <f t="shared" si="355"/>
        <v/>
      </c>
      <c r="AK310" s="35" t="b">
        <f t="shared" si="306"/>
        <v>0</v>
      </c>
      <c r="AL310" s="92" t="str">
        <f t="shared" si="307"/>
        <v/>
      </c>
      <c r="AM310" s="35" t="b">
        <f t="shared" si="308"/>
        <v>0</v>
      </c>
      <c r="AN310" s="92" t="str">
        <f t="shared" si="309"/>
        <v/>
      </c>
      <c r="AO310" s="13" t="b">
        <f t="shared" si="310"/>
        <v>0</v>
      </c>
      <c r="AP310" s="92" t="str">
        <f t="shared" si="311"/>
        <v/>
      </c>
      <c r="AQ310" s="14">
        <f t="shared" si="312"/>
        <v>0</v>
      </c>
      <c r="AR310" s="14">
        <f t="shared" si="313"/>
        <v>0</v>
      </c>
      <c r="AS310" s="16">
        <f t="shared" si="369"/>
        <v>0</v>
      </c>
      <c r="AT310" s="16">
        <f t="shared" si="369"/>
        <v>0</v>
      </c>
      <c r="AU310" s="16">
        <f t="shared" si="369"/>
        <v>0</v>
      </c>
      <c r="AV310" s="16">
        <f t="shared" si="369"/>
        <v>0</v>
      </c>
      <c r="AW310" s="16">
        <f t="shared" si="369"/>
        <v>0</v>
      </c>
      <c r="AX310" s="16">
        <f t="shared" si="369"/>
        <v>0</v>
      </c>
      <c r="AY310" s="16">
        <f t="shared" si="369"/>
        <v>0</v>
      </c>
      <c r="AZ310" s="16"/>
      <c r="BA310" s="16"/>
      <c r="BB310" s="93">
        <f t="shared" si="356"/>
        <v>0</v>
      </c>
      <c r="BC310" s="93">
        <f t="shared" si="357"/>
        <v>0</v>
      </c>
      <c r="BD310" s="93">
        <f t="shared" si="358"/>
        <v>0</v>
      </c>
      <c r="BE310" s="158">
        <f t="shared" si="359"/>
        <v>0</v>
      </c>
      <c r="BF310" s="159">
        <f t="shared" si="360"/>
        <v>0</v>
      </c>
      <c r="BG310" s="159">
        <f t="shared" si="314"/>
        <v>0</v>
      </c>
      <c r="BH310" s="159">
        <f t="shared" si="315"/>
        <v>0</v>
      </c>
      <c r="BI310" s="159">
        <f t="shared" si="316"/>
        <v>0</v>
      </c>
      <c r="BJ310" s="159">
        <f t="shared" si="317"/>
        <v>0</v>
      </c>
      <c r="BK310" s="159">
        <f t="shared" si="318"/>
        <v>0</v>
      </c>
      <c r="BL310" s="159">
        <f t="shared" si="319"/>
        <v>0</v>
      </c>
      <c r="BM310" s="159">
        <f t="shared" si="366"/>
        <v>0</v>
      </c>
      <c r="BN310" s="159">
        <f t="shared" si="366"/>
        <v>0</v>
      </c>
      <c r="BO310" s="205" t="b">
        <f t="shared" si="320"/>
        <v>0</v>
      </c>
      <c r="BP310" s="214">
        <f t="shared" si="321"/>
        <v>0</v>
      </c>
      <c r="BQ310" s="160">
        <f t="shared" si="322"/>
        <v>0</v>
      </c>
      <c r="BR310" s="160">
        <f t="shared" si="323"/>
        <v>0</v>
      </c>
      <c r="BS310" s="160">
        <f t="shared" si="324"/>
        <v>0</v>
      </c>
      <c r="BT310" s="160">
        <f t="shared" si="325"/>
        <v>0</v>
      </c>
      <c r="BU310" s="160">
        <f t="shared" si="326"/>
        <v>0</v>
      </c>
      <c r="BV310" s="215">
        <f t="shared" si="327"/>
        <v>0</v>
      </c>
      <c r="BW310" s="217">
        <f t="shared" si="328"/>
        <v>0</v>
      </c>
      <c r="BX310" s="206">
        <f t="shared" si="329"/>
        <v>0</v>
      </c>
      <c r="BY310" s="206">
        <f t="shared" si="330"/>
        <v>0</v>
      </c>
      <c r="BZ310" s="206">
        <f t="shared" si="331"/>
        <v>0</v>
      </c>
      <c r="CA310" s="206">
        <f t="shared" si="332"/>
        <v>0</v>
      </c>
      <c r="CB310" s="206">
        <f t="shared" si="333"/>
        <v>0</v>
      </c>
      <c r="CC310" s="218">
        <f t="shared" si="334"/>
        <v>0</v>
      </c>
      <c r="CD310" s="216" t="e">
        <f t="shared" si="335"/>
        <v>#VALUE!</v>
      </c>
      <c r="CE310" s="94" t="e">
        <f t="shared" si="336"/>
        <v>#VALUE!</v>
      </c>
      <c r="CF310" s="94" t="e">
        <f t="shared" si="337"/>
        <v>#VALUE!</v>
      </c>
      <c r="CG310" s="95" t="e">
        <f t="shared" si="338"/>
        <v>#VALUE!</v>
      </c>
      <c r="CH310" s="95" t="e">
        <f t="shared" si="361"/>
        <v>#VALUE!</v>
      </c>
      <c r="CI310" s="95" t="b">
        <f t="shared" si="364"/>
        <v>0</v>
      </c>
      <c r="CJ310" s="76" t="str">
        <f t="shared" si="339"/>
        <v/>
      </c>
      <c r="CK310" s="94" t="e" cm="1">
        <f t="array" aca="1" ref="CK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CL310" s="94" t="str">
        <f t="shared" si="340"/>
        <v/>
      </c>
      <c r="CM310" s="96" t="b">
        <f t="shared" si="341"/>
        <v>0</v>
      </c>
      <c r="CN310" s="130" t="b">
        <f>IFERROR(MATCH(D310,'Avtal för korttidsarbete'!$G$13:$G$1012,0),TRUE)</f>
        <v>1</v>
      </c>
      <c r="CO310" s="130" t="b">
        <f t="shared" si="342"/>
        <v>0</v>
      </c>
      <c r="CP310" s="131" t="str" cm="1">
        <f t="array" ref="CP310">IF(CN310=TRUE,"x",INDEX('Avtal för korttidsarbete'!$E$13:$E$1012,$CN310))</f>
        <v>x</v>
      </c>
      <c r="CQ310" s="131" t="str" cm="1">
        <f t="array" ref="CQ310">IF(CN310=TRUE,"x",INDEX('Avtal för korttidsarbete'!$F$13:$F$1012,$CN310))</f>
        <v>x</v>
      </c>
      <c r="CR310" s="130" t="b">
        <f t="shared" si="343"/>
        <v>0</v>
      </c>
      <c r="CS310" s="165">
        <f t="shared" si="362"/>
        <v>0</v>
      </c>
      <c r="CT310" s="165">
        <f t="shared" si="363"/>
        <v>0</v>
      </c>
      <c r="CU310" s="130" t="b">
        <f t="shared" si="344"/>
        <v>0</v>
      </c>
      <c r="CV310" s="131">
        <f t="shared" si="345"/>
        <v>0</v>
      </c>
      <c r="CW310" s="165">
        <f t="shared" si="346"/>
        <v>0</v>
      </c>
      <c r="CX310" s="186" t="b">
        <f>IFERROR(INDEX('Avtal för korttidsarbete'!R:R,MATCH(D310,'Avtal för korttidsarbete'!$G:$G,0)),TRUE)</f>
        <v>1</v>
      </c>
      <c r="CY310" s="165" t="str">
        <f>IF(CX310,"-",INDEX('Avtal för korttidsarbete'!$D:$D,MATCH(D310,'Avtal för korttidsarbete'!$G:$G,0)))</f>
        <v>-</v>
      </c>
      <c r="CZ310" s="131" t="b">
        <f>IFERROR(G310&gt;INDEX(Uppsägningar!E:E,MATCH(C310,Uppsägningar!C:C,0)),FALSE)</f>
        <v>0</v>
      </c>
    </row>
    <row r="311" spans="1:104" s="30" customFormat="1" x14ac:dyDescent="0.25">
      <c r="A311" s="19">
        <v>296</v>
      </c>
      <c r="B311" s="20"/>
      <c r="C311" s="189"/>
      <c r="D311" s="69"/>
      <c r="E311" s="171">
        <f>IFERROR(INDEX(Admin!$C$7:$C$10,MATCH(CY311,TblNivåValTExt,0)),0)</f>
        <v>0</v>
      </c>
      <c r="F311" s="1"/>
      <c r="G311" s="1"/>
      <c r="H311" s="90"/>
      <c r="I311" s="91"/>
      <c r="J311" s="91"/>
      <c r="K311" s="91"/>
      <c r="L311" s="91"/>
      <c r="M311" s="91"/>
      <c r="N311" s="91"/>
      <c r="O311" s="91"/>
      <c r="P311" s="91"/>
      <c r="Q311" s="91"/>
      <c r="R311" s="91"/>
      <c r="S311" s="91"/>
      <c r="T311" s="91"/>
      <c r="U311" s="91"/>
      <c r="V311" s="91"/>
      <c r="W311" s="225">
        <f t="shared" si="301"/>
        <v>0</v>
      </c>
      <c r="X311" s="134" t="str">
        <f t="shared" si="347"/>
        <v/>
      </c>
      <c r="Y311" s="92" t="b">
        <f t="shared" si="302"/>
        <v>0</v>
      </c>
      <c r="Z311" s="92" t="str">
        <f t="shared" si="348"/>
        <v/>
      </c>
      <c r="AA311" s="92" t="b">
        <f t="shared" si="349"/>
        <v>0</v>
      </c>
      <c r="AB311" s="92" t="str">
        <f t="shared" si="350"/>
        <v/>
      </c>
      <c r="AC311" s="13" t="b">
        <f t="shared" si="303"/>
        <v>0</v>
      </c>
      <c r="AD311" s="92" t="str">
        <f t="shared" si="351"/>
        <v/>
      </c>
      <c r="AE311" s="13" t="b">
        <f t="shared" si="352"/>
        <v>0</v>
      </c>
      <c r="AF311" s="92" t="str">
        <f t="shared" si="353"/>
        <v/>
      </c>
      <c r="AG311" s="13" t="b">
        <f t="shared" si="304"/>
        <v>0</v>
      </c>
      <c r="AH311" s="92" t="str">
        <f t="shared" si="354"/>
        <v/>
      </c>
      <c r="AI311" s="35" t="b">
        <f t="shared" si="305"/>
        <v>0</v>
      </c>
      <c r="AJ311" s="92" t="str">
        <f t="shared" si="355"/>
        <v/>
      </c>
      <c r="AK311" s="35" t="b">
        <f t="shared" si="306"/>
        <v>0</v>
      </c>
      <c r="AL311" s="92" t="str">
        <f t="shared" si="307"/>
        <v/>
      </c>
      <c r="AM311" s="35" t="b">
        <f t="shared" si="308"/>
        <v>0</v>
      </c>
      <c r="AN311" s="92" t="str">
        <f t="shared" si="309"/>
        <v/>
      </c>
      <c r="AO311" s="13" t="b">
        <f t="shared" si="310"/>
        <v>0</v>
      </c>
      <c r="AP311" s="92" t="str">
        <f t="shared" si="311"/>
        <v/>
      </c>
      <c r="AQ311" s="14">
        <f t="shared" si="312"/>
        <v>0</v>
      </c>
      <c r="AR311" s="14">
        <f t="shared" si="313"/>
        <v>0</v>
      </c>
      <c r="AS311" s="16">
        <f t="shared" si="369"/>
        <v>0</v>
      </c>
      <c r="AT311" s="16">
        <f t="shared" si="369"/>
        <v>0</v>
      </c>
      <c r="AU311" s="16">
        <f t="shared" si="369"/>
        <v>0</v>
      </c>
      <c r="AV311" s="16">
        <f t="shared" si="369"/>
        <v>0</v>
      </c>
      <c r="AW311" s="16">
        <f t="shared" si="369"/>
        <v>0</v>
      </c>
      <c r="AX311" s="16">
        <f t="shared" si="369"/>
        <v>0</v>
      </c>
      <c r="AY311" s="16">
        <f t="shared" si="369"/>
        <v>0</v>
      </c>
      <c r="AZ311" s="16"/>
      <c r="BA311" s="16"/>
      <c r="BB311" s="93">
        <f t="shared" si="356"/>
        <v>0</v>
      </c>
      <c r="BC311" s="93">
        <f t="shared" si="357"/>
        <v>0</v>
      </c>
      <c r="BD311" s="93">
        <f t="shared" si="358"/>
        <v>0</v>
      </c>
      <c r="BE311" s="158">
        <f t="shared" si="359"/>
        <v>0</v>
      </c>
      <c r="BF311" s="159">
        <f t="shared" si="360"/>
        <v>0</v>
      </c>
      <c r="BG311" s="159">
        <f t="shared" si="314"/>
        <v>0</v>
      </c>
      <c r="BH311" s="159">
        <f t="shared" si="315"/>
        <v>0</v>
      </c>
      <c r="BI311" s="159">
        <f t="shared" si="316"/>
        <v>0</v>
      </c>
      <c r="BJ311" s="159">
        <f t="shared" si="317"/>
        <v>0</v>
      </c>
      <c r="BK311" s="159">
        <f t="shared" si="318"/>
        <v>0</v>
      </c>
      <c r="BL311" s="159">
        <f t="shared" si="319"/>
        <v>0</v>
      </c>
      <c r="BM311" s="159">
        <f t="shared" si="366"/>
        <v>0</v>
      </c>
      <c r="BN311" s="159">
        <f t="shared" si="366"/>
        <v>0</v>
      </c>
      <c r="BO311" s="205" t="b">
        <f t="shared" si="320"/>
        <v>0</v>
      </c>
      <c r="BP311" s="214">
        <f t="shared" si="321"/>
        <v>0</v>
      </c>
      <c r="BQ311" s="160">
        <f t="shared" si="322"/>
        <v>0</v>
      </c>
      <c r="BR311" s="160">
        <f t="shared" si="323"/>
        <v>0</v>
      </c>
      <c r="BS311" s="160">
        <f t="shared" si="324"/>
        <v>0</v>
      </c>
      <c r="BT311" s="160">
        <f t="shared" si="325"/>
        <v>0</v>
      </c>
      <c r="BU311" s="160">
        <f t="shared" si="326"/>
        <v>0</v>
      </c>
      <c r="BV311" s="215">
        <f t="shared" si="327"/>
        <v>0</v>
      </c>
      <c r="BW311" s="217">
        <f t="shared" si="328"/>
        <v>0</v>
      </c>
      <c r="BX311" s="206">
        <f t="shared" si="329"/>
        <v>0</v>
      </c>
      <c r="BY311" s="206">
        <f t="shared" si="330"/>
        <v>0</v>
      </c>
      <c r="BZ311" s="206">
        <f t="shared" si="331"/>
        <v>0</v>
      </c>
      <c r="CA311" s="206">
        <f t="shared" si="332"/>
        <v>0</v>
      </c>
      <c r="CB311" s="206">
        <f t="shared" si="333"/>
        <v>0</v>
      </c>
      <c r="CC311" s="218">
        <f t="shared" si="334"/>
        <v>0</v>
      </c>
      <c r="CD311" s="216" t="e">
        <f t="shared" si="335"/>
        <v>#VALUE!</v>
      </c>
      <c r="CE311" s="94" t="e">
        <f t="shared" si="336"/>
        <v>#VALUE!</v>
      </c>
      <c r="CF311" s="94" t="e">
        <f t="shared" si="337"/>
        <v>#VALUE!</v>
      </c>
      <c r="CG311" s="95" t="e">
        <f t="shared" si="338"/>
        <v>#VALUE!</v>
      </c>
      <c r="CH311" s="95" t="e">
        <f t="shared" si="361"/>
        <v>#VALUE!</v>
      </c>
      <c r="CI311" s="95" t="b">
        <f t="shared" si="364"/>
        <v>0</v>
      </c>
      <c r="CJ311" s="76" t="str">
        <f t="shared" si="339"/>
        <v/>
      </c>
      <c r="CK311" s="94" t="e" cm="1">
        <f t="array" aca="1" ref="CK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CL311" s="94" t="str">
        <f t="shared" si="340"/>
        <v/>
      </c>
      <c r="CM311" s="96" t="b">
        <f t="shared" si="341"/>
        <v>0</v>
      </c>
      <c r="CN311" s="130" t="b">
        <f>IFERROR(MATCH(D311,'Avtal för korttidsarbete'!$G$13:$G$1012,0),TRUE)</f>
        <v>1</v>
      </c>
      <c r="CO311" s="130" t="b">
        <f t="shared" si="342"/>
        <v>0</v>
      </c>
      <c r="CP311" s="131" t="str" cm="1">
        <f t="array" ref="CP311">IF(CN311=TRUE,"x",INDEX('Avtal för korttidsarbete'!$E$13:$E$1012,$CN311))</f>
        <v>x</v>
      </c>
      <c r="CQ311" s="131" t="str" cm="1">
        <f t="array" ref="CQ311">IF(CN311=TRUE,"x",INDEX('Avtal för korttidsarbete'!$F$13:$F$1012,$CN311))</f>
        <v>x</v>
      </c>
      <c r="CR311" s="130" t="b">
        <f t="shared" si="343"/>
        <v>0</v>
      </c>
      <c r="CS311" s="165">
        <f t="shared" si="362"/>
        <v>0</v>
      </c>
      <c r="CT311" s="165">
        <f t="shared" si="363"/>
        <v>0</v>
      </c>
      <c r="CU311" s="130" t="b">
        <f t="shared" si="344"/>
        <v>0</v>
      </c>
      <c r="CV311" s="131">
        <f t="shared" si="345"/>
        <v>0</v>
      </c>
      <c r="CW311" s="165">
        <f t="shared" si="346"/>
        <v>0</v>
      </c>
      <c r="CX311" s="186" t="b">
        <f>IFERROR(INDEX('Avtal för korttidsarbete'!R:R,MATCH(D311,'Avtal för korttidsarbete'!$G:$G,0)),TRUE)</f>
        <v>1</v>
      </c>
      <c r="CY311" s="165" t="str">
        <f>IF(CX311,"-",INDEX('Avtal för korttidsarbete'!$D:$D,MATCH(D311,'Avtal för korttidsarbete'!$G:$G,0)))</f>
        <v>-</v>
      </c>
      <c r="CZ311" s="131" t="b">
        <f>IFERROR(G311&gt;INDEX(Uppsägningar!E:E,MATCH(C311,Uppsägningar!C:C,0)),FALSE)</f>
        <v>0</v>
      </c>
    </row>
    <row r="312" spans="1:104" s="30" customFormat="1" x14ac:dyDescent="0.25">
      <c r="A312" s="19">
        <v>297</v>
      </c>
      <c r="B312" s="20"/>
      <c r="C312" s="189"/>
      <c r="D312" s="69"/>
      <c r="E312" s="171">
        <f>IFERROR(INDEX(Admin!$C$7:$C$10,MATCH(CY312,TblNivåValTExt,0)),0)</f>
        <v>0</v>
      </c>
      <c r="F312" s="1"/>
      <c r="G312" s="1"/>
      <c r="H312" s="90"/>
      <c r="I312" s="91"/>
      <c r="J312" s="91"/>
      <c r="K312" s="91"/>
      <c r="L312" s="91"/>
      <c r="M312" s="91"/>
      <c r="N312" s="91"/>
      <c r="O312" s="91"/>
      <c r="P312" s="91"/>
      <c r="Q312" s="91"/>
      <c r="R312" s="91"/>
      <c r="S312" s="91"/>
      <c r="T312" s="91"/>
      <c r="U312" s="91"/>
      <c r="V312" s="91"/>
      <c r="W312" s="225">
        <f t="shared" si="301"/>
        <v>0</v>
      </c>
      <c r="X312" s="134" t="str">
        <f t="shared" si="347"/>
        <v/>
      </c>
      <c r="Y312" s="92" t="b">
        <f t="shared" si="302"/>
        <v>0</v>
      </c>
      <c r="Z312" s="92" t="str">
        <f t="shared" si="348"/>
        <v/>
      </c>
      <c r="AA312" s="92" t="b">
        <f t="shared" si="349"/>
        <v>0</v>
      </c>
      <c r="AB312" s="92" t="str">
        <f t="shared" si="350"/>
        <v/>
      </c>
      <c r="AC312" s="13" t="b">
        <f t="shared" si="303"/>
        <v>0</v>
      </c>
      <c r="AD312" s="92" t="str">
        <f t="shared" si="351"/>
        <v/>
      </c>
      <c r="AE312" s="13" t="b">
        <f t="shared" si="352"/>
        <v>0</v>
      </c>
      <c r="AF312" s="92" t="str">
        <f t="shared" si="353"/>
        <v/>
      </c>
      <c r="AG312" s="13" t="b">
        <f t="shared" si="304"/>
        <v>0</v>
      </c>
      <c r="AH312" s="92" t="str">
        <f t="shared" si="354"/>
        <v/>
      </c>
      <c r="AI312" s="35" t="b">
        <f t="shared" si="305"/>
        <v>0</v>
      </c>
      <c r="AJ312" s="92" t="str">
        <f t="shared" si="355"/>
        <v/>
      </c>
      <c r="AK312" s="35" t="b">
        <f t="shared" si="306"/>
        <v>0</v>
      </c>
      <c r="AL312" s="92" t="str">
        <f t="shared" si="307"/>
        <v/>
      </c>
      <c r="AM312" s="35" t="b">
        <f t="shared" si="308"/>
        <v>0</v>
      </c>
      <c r="AN312" s="92" t="str">
        <f t="shared" si="309"/>
        <v/>
      </c>
      <c r="AO312" s="13" t="b">
        <f t="shared" si="310"/>
        <v>0</v>
      </c>
      <c r="AP312" s="92" t="str">
        <f t="shared" si="311"/>
        <v/>
      </c>
      <c r="AQ312" s="14">
        <f t="shared" si="312"/>
        <v>0</v>
      </c>
      <c r="AR312" s="14">
        <f t="shared" si="313"/>
        <v>0</v>
      </c>
      <c r="AS312" s="16">
        <f t="shared" si="369"/>
        <v>0</v>
      </c>
      <c r="AT312" s="16">
        <f t="shared" si="369"/>
        <v>0</v>
      </c>
      <c r="AU312" s="16">
        <f t="shared" si="369"/>
        <v>0</v>
      </c>
      <c r="AV312" s="16">
        <f t="shared" si="369"/>
        <v>0</v>
      </c>
      <c r="AW312" s="16">
        <f t="shared" si="369"/>
        <v>0</v>
      </c>
      <c r="AX312" s="16">
        <f t="shared" si="369"/>
        <v>0</v>
      </c>
      <c r="AY312" s="16">
        <f t="shared" si="369"/>
        <v>0</v>
      </c>
      <c r="AZ312" s="16"/>
      <c r="BA312" s="16"/>
      <c r="BB312" s="93">
        <f t="shared" si="356"/>
        <v>0</v>
      </c>
      <c r="BC312" s="93">
        <f t="shared" si="357"/>
        <v>0</v>
      </c>
      <c r="BD312" s="93">
        <f t="shared" si="358"/>
        <v>0</v>
      </c>
      <c r="BE312" s="158">
        <f t="shared" si="359"/>
        <v>0</v>
      </c>
      <c r="BF312" s="159">
        <f t="shared" si="360"/>
        <v>0</v>
      </c>
      <c r="BG312" s="159">
        <f t="shared" si="314"/>
        <v>0</v>
      </c>
      <c r="BH312" s="159">
        <f t="shared" si="315"/>
        <v>0</v>
      </c>
      <c r="BI312" s="159">
        <f t="shared" si="316"/>
        <v>0</v>
      </c>
      <c r="BJ312" s="159">
        <f t="shared" si="317"/>
        <v>0</v>
      </c>
      <c r="BK312" s="159">
        <f t="shared" si="318"/>
        <v>0</v>
      </c>
      <c r="BL312" s="159">
        <f t="shared" si="319"/>
        <v>0</v>
      </c>
      <c r="BM312" s="159">
        <f t="shared" si="366"/>
        <v>0</v>
      </c>
      <c r="BN312" s="159">
        <f t="shared" si="366"/>
        <v>0</v>
      </c>
      <c r="BO312" s="205" t="b">
        <f t="shared" si="320"/>
        <v>0</v>
      </c>
      <c r="BP312" s="214">
        <f t="shared" si="321"/>
        <v>0</v>
      </c>
      <c r="BQ312" s="160">
        <f t="shared" si="322"/>
        <v>0</v>
      </c>
      <c r="BR312" s="160">
        <f t="shared" si="323"/>
        <v>0</v>
      </c>
      <c r="BS312" s="160">
        <f t="shared" si="324"/>
        <v>0</v>
      </c>
      <c r="BT312" s="160">
        <f t="shared" si="325"/>
        <v>0</v>
      </c>
      <c r="BU312" s="160">
        <f t="shared" si="326"/>
        <v>0</v>
      </c>
      <c r="BV312" s="215">
        <f t="shared" si="327"/>
        <v>0</v>
      </c>
      <c r="BW312" s="217">
        <f t="shared" si="328"/>
        <v>0</v>
      </c>
      <c r="BX312" s="206">
        <f t="shared" si="329"/>
        <v>0</v>
      </c>
      <c r="BY312" s="206">
        <f t="shared" si="330"/>
        <v>0</v>
      </c>
      <c r="BZ312" s="206">
        <f t="shared" si="331"/>
        <v>0</v>
      </c>
      <c r="CA312" s="206">
        <f t="shared" si="332"/>
        <v>0</v>
      </c>
      <c r="CB312" s="206">
        <f t="shared" si="333"/>
        <v>0</v>
      </c>
      <c r="CC312" s="218">
        <f t="shared" si="334"/>
        <v>0</v>
      </c>
      <c r="CD312" s="216" t="e">
        <f t="shared" si="335"/>
        <v>#VALUE!</v>
      </c>
      <c r="CE312" s="94" t="e">
        <f t="shared" si="336"/>
        <v>#VALUE!</v>
      </c>
      <c r="CF312" s="94" t="e">
        <f t="shared" si="337"/>
        <v>#VALUE!</v>
      </c>
      <c r="CG312" s="95" t="e">
        <f t="shared" si="338"/>
        <v>#VALUE!</v>
      </c>
      <c r="CH312" s="95" t="e">
        <f t="shared" si="361"/>
        <v>#VALUE!</v>
      </c>
      <c r="CI312" s="95" t="b">
        <f t="shared" si="364"/>
        <v>0</v>
      </c>
      <c r="CJ312" s="76" t="str">
        <f t="shared" si="339"/>
        <v/>
      </c>
      <c r="CK312" s="94" t="e" cm="1">
        <f t="array" aca="1" ref="CK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CL312" s="94" t="str">
        <f t="shared" si="340"/>
        <v/>
      </c>
      <c r="CM312" s="96" t="b">
        <f t="shared" si="341"/>
        <v>0</v>
      </c>
      <c r="CN312" s="130" t="b">
        <f>IFERROR(MATCH(D312,'Avtal för korttidsarbete'!$G$13:$G$1012,0),TRUE)</f>
        <v>1</v>
      </c>
      <c r="CO312" s="130" t="b">
        <f t="shared" si="342"/>
        <v>0</v>
      </c>
      <c r="CP312" s="131" t="str" cm="1">
        <f t="array" ref="CP312">IF(CN312=TRUE,"x",INDEX('Avtal för korttidsarbete'!$E$13:$E$1012,$CN312))</f>
        <v>x</v>
      </c>
      <c r="CQ312" s="131" t="str" cm="1">
        <f t="array" ref="CQ312">IF(CN312=TRUE,"x",INDEX('Avtal för korttidsarbete'!$F$13:$F$1012,$CN312))</f>
        <v>x</v>
      </c>
      <c r="CR312" s="130" t="b">
        <f t="shared" si="343"/>
        <v>0</v>
      </c>
      <c r="CS312" s="165">
        <f t="shared" si="362"/>
        <v>0</v>
      </c>
      <c r="CT312" s="165">
        <f t="shared" si="363"/>
        <v>0</v>
      </c>
      <c r="CU312" s="130" t="b">
        <f t="shared" si="344"/>
        <v>0</v>
      </c>
      <c r="CV312" s="131">
        <f t="shared" si="345"/>
        <v>0</v>
      </c>
      <c r="CW312" s="165">
        <f t="shared" si="346"/>
        <v>0</v>
      </c>
      <c r="CX312" s="186" t="b">
        <f>IFERROR(INDEX('Avtal för korttidsarbete'!R:R,MATCH(D312,'Avtal för korttidsarbete'!$G:$G,0)),TRUE)</f>
        <v>1</v>
      </c>
      <c r="CY312" s="165" t="str">
        <f>IF(CX312,"-",INDEX('Avtal för korttidsarbete'!$D:$D,MATCH(D312,'Avtal för korttidsarbete'!$G:$G,0)))</f>
        <v>-</v>
      </c>
      <c r="CZ312" s="131" t="b">
        <f>IFERROR(G312&gt;INDEX(Uppsägningar!E:E,MATCH(C312,Uppsägningar!C:C,0)),FALSE)</f>
        <v>0</v>
      </c>
    </row>
    <row r="313" spans="1:104" s="30" customFormat="1" x14ac:dyDescent="0.25">
      <c r="A313" s="19">
        <v>298</v>
      </c>
      <c r="B313" s="20"/>
      <c r="C313" s="189"/>
      <c r="D313" s="69"/>
      <c r="E313" s="171">
        <f>IFERROR(INDEX(Admin!$C$7:$C$10,MATCH(CY313,TblNivåValTExt,0)),0)</f>
        <v>0</v>
      </c>
      <c r="F313" s="1"/>
      <c r="G313" s="1"/>
      <c r="H313" s="90"/>
      <c r="I313" s="91"/>
      <c r="J313" s="91"/>
      <c r="K313" s="91"/>
      <c r="L313" s="91"/>
      <c r="M313" s="91"/>
      <c r="N313" s="91"/>
      <c r="O313" s="91"/>
      <c r="P313" s="91"/>
      <c r="Q313" s="91"/>
      <c r="R313" s="91"/>
      <c r="S313" s="91"/>
      <c r="T313" s="91"/>
      <c r="U313" s="91"/>
      <c r="V313" s="91"/>
      <c r="W313" s="225">
        <f t="shared" si="301"/>
        <v>0</v>
      </c>
      <c r="X313" s="134" t="str">
        <f t="shared" si="347"/>
        <v/>
      </c>
      <c r="Y313" s="92" t="b">
        <f t="shared" si="302"/>
        <v>0</v>
      </c>
      <c r="Z313" s="92" t="str">
        <f t="shared" si="348"/>
        <v/>
      </c>
      <c r="AA313" s="92" t="b">
        <f t="shared" si="349"/>
        <v>0</v>
      </c>
      <c r="AB313" s="92" t="str">
        <f t="shared" si="350"/>
        <v/>
      </c>
      <c r="AC313" s="13" t="b">
        <f t="shared" si="303"/>
        <v>0</v>
      </c>
      <c r="AD313" s="92" t="str">
        <f t="shared" si="351"/>
        <v/>
      </c>
      <c r="AE313" s="13" t="b">
        <f t="shared" si="352"/>
        <v>0</v>
      </c>
      <c r="AF313" s="92" t="str">
        <f t="shared" si="353"/>
        <v/>
      </c>
      <c r="AG313" s="13" t="b">
        <f t="shared" si="304"/>
        <v>0</v>
      </c>
      <c r="AH313" s="92" t="str">
        <f t="shared" si="354"/>
        <v/>
      </c>
      <c r="AI313" s="35" t="b">
        <f t="shared" si="305"/>
        <v>0</v>
      </c>
      <c r="AJ313" s="92" t="str">
        <f t="shared" si="355"/>
        <v/>
      </c>
      <c r="AK313" s="35" t="b">
        <f t="shared" si="306"/>
        <v>0</v>
      </c>
      <c r="AL313" s="92" t="str">
        <f t="shared" si="307"/>
        <v/>
      </c>
      <c r="AM313" s="35" t="b">
        <f t="shared" si="308"/>
        <v>0</v>
      </c>
      <c r="AN313" s="92" t="str">
        <f t="shared" si="309"/>
        <v/>
      </c>
      <c r="AO313" s="13" t="b">
        <f t="shared" si="310"/>
        <v>0</v>
      </c>
      <c r="AP313" s="92" t="str">
        <f t="shared" si="311"/>
        <v/>
      </c>
      <c r="AQ313" s="14">
        <f t="shared" si="312"/>
        <v>0</v>
      </c>
      <c r="AR313" s="14">
        <f t="shared" si="313"/>
        <v>0</v>
      </c>
      <c r="AS313" s="16">
        <f t="shared" si="369"/>
        <v>0</v>
      </c>
      <c r="AT313" s="16">
        <f t="shared" si="369"/>
        <v>0</v>
      </c>
      <c r="AU313" s="16">
        <f t="shared" si="369"/>
        <v>0</v>
      </c>
      <c r="AV313" s="16">
        <f t="shared" si="369"/>
        <v>0</v>
      </c>
      <c r="AW313" s="16">
        <f t="shared" si="369"/>
        <v>0</v>
      </c>
      <c r="AX313" s="16">
        <f t="shared" si="369"/>
        <v>0</v>
      </c>
      <c r="AY313" s="16">
        <f t="shared" si="369"/>
        <v>0</v>
      </c>
      <c r="AZ313" s="16"/>
      <c r="BA313" s="16"/>
      <c r="BB313" s="93">
        <f t="shared" si="356"/>
        <v>0</v>
      </c>
      <c r="BC313" s="93">
        <f t="shared" si="357"/>
        <v>0</v>
      </c>
      <c r="BD313" s="93">
        <f t="shared" si="358"/>
        <v>0</v>
      </c>
      <c r="BE313" s="158">
        <f t="shared" si="359"/>
        <v>0</v>
      </c>
      <c r="BF313" s="159">
        <f t="shared" si="360"/>
        <v>0</v>
      </c>
      <c r="BG313" s="159">
        <f t="shared" si="314"/>
        <v>0</v>
      </c>
      <c r="BH313" s="159">
        <f t="shared" si="315"/>
        <v>0</v>
      </c>
      <c r="BI313" s="159">
        <f t="shared" si="316"/>
        <v>0</v>
      </c>
      <c r="BJ313" s="159">
        <f t="shared" si="317"/>
        <v>0</v>
      </c>
      <c r="BK313" s="159">
        <f t="shared" si="318"/>
        <v>0</v>
      </c>
      <c r="BL313" s="159">
        <f t="shared" si="319"/>
        <v>0</v>
      </c>
      <c r="BM313" s="159">
        <f t="shared" si="366"/>
        <v>0</v>
      </c>
      <c r="BN313" s="159">
        <f t="shared" si="366"/>
        <v>0</v>
      </c>
      <c r="BO313" s="205" t="b">
        <f t="shared" si="320"/>
        <v>0</v>
      </c>
      <c r="BP313" s="214">
        <f t="shared" si="321"/>
        <v>0</v>
      </c>
      <c r="BQ313" s="160">
        <f t="shared" si="322"/>
        <v>0</v>
      </c>
      <c r="BR313" s="160">
        <f t="shared" si="323"/>
        <v>0</v>
      </c>
      <c r="BS313" s="160">
        <f t="shared" si="324"/>
        <v>0</v>
      </c>
      <c r="BT313" s="160">
        <f t="shared" si="325"/>
        <v>0</v>
      </c>
      <c r="BU313" s="160">
        <f t="shared" si="326"/>
        <v>0</v>
      </c>
      <c r="BV313" s="215">
        <f t="shared" si="327"/>
        <v>0</v>
      </c>
      <c r="BW313" s="217">
        <f t="shared" si="328"/>
        <v>0</v>
      </c>
      <c r="BX313" s="206">
        <f t="shared" si="329"/>
        <v>0</v>
      </c>
      <c r="BY313" s="206">
        <f t="shared" si="330"/>
        <v>0</v>
      </c>
      <c r="BZ313" s="206">
        <f t="shared" si="331"/>
        <v>0</v>
      </c>
      <c r="CA313" s="206">
        <f t="shared" si="332"/>
        <v>0</v>
      </c>
      <c r="CB313" s="206">
        <f t="shared" si="333"/>
        <v>0</v>
      </c>
      <c r="CC313" s="218">
        <f t="shared" si="334"/>
        <v>0</v>
      </c>
      <c r="CD313" s="216" t="e">
        <f t="shared" si="335"/>
        <v>#VALUE!</v>
      </c>
      <c r="CE313" s="94" t="e">
        <f t="shared" si="336"/>
        <v>#VALUE!</v>
      </c>
      <c r="CF313" s="94" t="e">
        <f t="shared" si="337"/>
        <v>#VALUE!</v>
      </c>
      <c r="CG313" s="95" t="e">
        <f t="shared" si="338"/>
        <v>#VALUE!</v>
      </c>
      <c r="CH313" s="95" t="e">
        <f t="shared" si="361"/>
        <v>#VALUE!</v>
      </c>
      <c r="CI313" s="95" t="b">
        <f t="shared" si="364"/>
        <v>0</v>
      </c>
      <c r="CJ313" s="76" t="str">
        <f t="shared" si="339"/>
        <v/>
      </c>
      <c r="CK313" s="94" t="e" cm="1">
        <f t="array" aca="1" ref="CK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CL313" s="94" t="str">
        <f t="shared" si="340"/>
        <v/>
      </c>
      <c r="CM313" s="96" t="b">
        <f t="shared" si="341"/>
        <v>0</v>
      </c>
      <c r="CN313" s="130" t="b">
        <f>IFERROR(MATCH(D313,'Avtal för korttidsarbete'!$G$13:$G$1012,0),TRUE)</f>
        <v>1</v>
      </c>
      <c r="CO313" s="130" t="b">
        <f t="shared" si="342"/>
        <v>0</v>
      </c>
      <c r="CP313" s="131" t="str" cm="1">
        <f t="array" ref="CP313">IF(CN313=TRUE,"x",INDEX('Avtal för korttidsarbete'!$E$13:$E$1012,$CN313))</f>
        <v>x</v>
      </c>
      <c r="CQ313" s="131" t="str" cm="1">
        <f t="array" ref="CQ313">IF(CN313=TRUE,"x",INDEX('Avtal för korttidsarbete'!$F$13:$F$1012,$CN313))</f>
        <v>x</v>
      </c>
      <c r="CR313" s="130" t="b">
        <f t="shared" si="343"/>
        <v>0</v>
      </c>
      <c r="CS313" s="165">
        <f t="shared" si="362"/>
        <v>0</v>
      </c>
      <c r="CT313" s="165">
        <f t="shared" si="363"/>
        <v>0</v>
      </c>
      <c r="CU313" s="130" t="b">
        <f t="shared" si="344"/>
        <v>0</v>
      </c>
      <c r="CV313" s="131">
        <f t="shared" si="345"/>
        <v>0</v>
      </c>
      <c r="CW313" s="165">
        <f t="shared" si="346"/>
        <v>0</v>
      </c>
      <c r="CX313" s="186" t="b">
        <f>IFERROR(INDEX('Avtal för korttidsarbete'!R:R,MATCH(D313,'Avtal för korttidsarbete'!$G:$G,0)),TRUE)</f>
        <v>1</v>
      </c>
      <c r="CY313" s="165" t="str">
        <f>IF(CX313,"-",INDEX('Avtal för korttidsarbete'!$D:$D,MATCH(D313,'Avtal för korttidsarbete'!$G:$G,0)))</f>
        <v>-</v>
      </c>
      <c r="CZ313" s="131" t="b">
        <f>IFERROR(G313&gt;INDEX(Uppsägningar!E:E,MATCH(C313,Uppsägningar!C:C,0)),FALSE)</f>
        <v>0</v>
      </c>
    </row>
    <row r="314" spans="1:104" s="30" customFormat="1" x14ac:dyDescent="0.25">
      <c r="A314" s="19">
        <v>299</v>
      </c>
      <c r="B314" s="20"/>
      <c r="C314" s="189"/>
      <c r="D314" s="69"/>
      <c r="E314" s="171">
        <f>IFERROR(INDEX(Admin!$C$7:$C$10,MATCH(CY314,TblNivåValTExt,0)),0)</f>
        <v>0</v>
      </c>
      <c r="F314" s="1"/>
      <c r="G314" s="1"/>
      <c r="H314" s="90"/>
      <c r="I314" s="91"/>
      <c r="J314" s="91"/>
      <c r="K314" s="91"/>
      <c r="L314" s="91"/>
      <c r="M314" s="91"/>
      <c r="N314" s="91"/>
      <c r="O314" s="91"/>
      <c r="P314" s="91"/>
      <c r="Q314" s="91"/>
      <c r="R314" s="91"/>
      <c r="S314" s="91"/>
      <c r="T314" s="91"/>
      <c r="U314" s="91"/>
      <c r="V314" s="91"/>
      <c r="W314" s="225">
        <f t="shared" si="301"/>
        <v>0</v>
      </c>
      <c r="X314" s="134" t="str">
        <f t="shared" si="347"/>
        <v/>
      </c>
      <c r="Y314" s="92" t="b">
        <f t="shared" si="302"/>
        <v>0</v>
      </c>
      <c r="Z314" s="92" t="str">
        <f t="shared" si="348"/>
        <v/>
      </c>
      <c r="AA314" s="92" t="b">
        <f t="shared" si="349"/>
        <v>0</v>
      </c>
      <c r="AB314" s="92" t="str">
        <f t="shared" si="350"/>
        <v/>
      </c>
      <c r="AC314" s="13" t="b">
        <f t="shared" si="303"/>
        <v>0</v>
      </c>
      <c r="AD314" s="92" t="str">
        <f t="shared" si="351"/>
        <v/>
      </c>
      <c r="AE314" s="13" t="b">
        <f t="shared" si="352"/>
        <v>0</v>
      </c>
      <c r="AF314" s="92" t="str">
        <f t="shared" si="353"/>
        <v/>
      </c>
      <c r="AG314" s="13" t="b">
        <f t="shared" si="304"/>
        <v>0</v>
      </c>
      <c r="AH314" s="92" t="str">
        <f t="shared" si="354"/>
        <v/>
      </c>
      <c r="AI314" s="35" t="b">
        <f t="shared" si="305"/>
        <v>0</v>
      </c>
      <c r="AJ314" s="92" t="str">
        <f t="shared" si="355"/>
        <v/>
      </c>
      <c r="AK314" s="35" t="b">
        <f t="shared" si="306"/>
        <v>0</v>
      </c>
      <c r="AL314" s="92" t="str">
        <f t="shared" si="307"/>
        <v/>
      </c>
      <c r="AM314" s="35" t="b">
        <f t="shared" si="308"/>
        <v>0</v>
      </c>
      <c r="AN314" s="92" t="str">
        <f t="shared" si="309"/>
        <v/>
      </c>
      <c r="AO314" s="13" t="b">
        <f t="shared" si="310"/>
        <v>0</v>
      </c>
      <c r="AP314" s="92" t="str">
        <f t="shared" si="311"/>
        <v/>
      </c>
      <c r="AQ314" s="14">
        <f t="shared" si="312"/>
        <v>0</v>
      </c>
      <c r="AR314" s="14">
        <f t="shared" si="313"/>
        <v>0</v>
      </c>
      <c r="AS314" s="16">
        <f t="shared" si="369"/>
        <v>0</v>
      </c>
      <c r="AT314" s="16">
        <f t="shared" si="369"/>
        <v>0</v>
      </c>
      <c r="AU314" s="16">
        <f t="shared" si="369"/>
        <v>0</v>
      </c>
      <c r="AV314" s="16">
        <f t="shared" si="369"/>
        <v>0</v>
      </c>
      <c r="AW314" s="16">
        <f t="shared" si="369"/>
        <v>0</v>
      </c>
      <c r="AX314" s="16">
        <f t="shared" si="369"/>
        <v>0</v>
      </c>
      <c r="AY314" s="16">
        <f t="shared" si="369"/>
        <v>0</v>
      </c>
      <c r="AZ314" s="16"/>
      <c r="BA314" s="16"/>
      <c r="BB314" s="93">
        <f t="shared" si="356"/>
        <v>0</v>
      </c>
      <c r="BC314" s="93">
        <f t="shared" si="357"/>
        <v>0</v>
      </c>
      <c r="BD314" s="93">
        <f t="shared" si="358"/>
        <v>0</v>
      </c>
      <c r="BE314" s="158">
        <f t="shared" si="359"/>
        <v>0</v>
      </c>
      <c r="BF314" s="159">
        <f t="shared" si="360"/>
        <v>0</v>
      </c>
      <c r="BG314" s="159">
        <f t="shared" si="314"/>
        <v>0</v>
      </c>
      <c r="BH314" s="159">
        <f t="shared" si="315"/>
        <v>0</v>
      </c>
      <c r="BI314" s="159">
        <f t="shared" si="316"/>
        <v>0</v>
      </c>
      <c r="BJ314" s="159">
        <f t="shared" si="317"/>
        <v>0</v>
      </c>
      <c r="BK314" s="159">
        <f t="shared" si="318"/>
        <v>0</v>
      </c>
      <c r="BL314" s="159">
        <f t="shared" si="319"/>
        <v>0</v>
      </c>
      <c r="BM314" s="159">
        <f t="shared" si="366"/>
        <v>0</v>
      </c>
      <c r="BN314" s="159">
        <f t="shared" si="366"/>
        <v>0</v>
      </c>
      <c r="BO314" s="205" t="b">
        <f t="shared" si="320"/>
        <v>0</v>
      </c>
      <c r="BP314" s="214">
        <f t="shared" si="321"/>
        <v>0</v>
      </c>
      <c r="BQ314" s="160">
        <f t="shared" si="322"/>
        <v>0</v>
      </c>
      <c r="BR314" s="160">
        <f t="shared" si="323"/>
        <v>0</v>
      </c>
      <c r="BS314" s="160">
        <f t="shared" si="324"/>
        <v>0</v>
      </c>
      <c r="BT314" s="160">
        <f t="shared" si="325"/>
        <v>0</v>
      </c>
      <c r="BU314" s="160">
        <f t="shared" si="326"/>
        <v>0</v>
      </c>
      <c r="BV314" s="215">
        <f t="shared" si="327"/>
        <v>0</v>
      </c>
      <c r="BW314" s="217">
        <f t="shared" si="328"/>
        <v>0</v>
      </c>
      <c r="BX314" s="206">
        <f t="shared" si="329"/>
        <v>0</v>
      </c>
      <c r="BY314" s="206">
        <f t="shared" si="330"/>
        <v>0</v>
      </c>
      <c r="BZ314" s="206">
        <f t="shared" si="331"/>
        <v>0</v>
      </c>
      <c r="CA314" s="206">
        <f t="shared" si="332"/>
        <v>0</v>
      </c>
      <c r="CB314" s="206">
        <f t="shared" si="333"/>
        <v>0</v>
      </c>
      <c r="CC314" s="218">
        <f t="shared" si="334"/>
        <v>0</v>
      </c>
      <c r="CD314" s="216" t="e">
        <f t="shared" si="335"/>
        <v>#VALUE!</v>
      </c>
      <c r="CE314" s="94" t="e">
        <f t="shared" si="336"/>
        <v>#VALUE!</v>
      </c>
      <c r="CF314" s="94" t="e">
        <f t="shared" si="337"/>
        <v>#VALUE!</v>
      </c>
      <c r="CG314" s="95" t="e">
        <f t="shared" si="338"/>
        <v>#VALUE!</v>
      </c>
      <c r="CH314" s="95" t="e">
        <f t="shared" si="361"/>
        <v>#VALUE!</v>
      </c>
      <c r="CI314" s="95" t="b">
        <f t="shared" si="364"/>
        <v>0</v>
      </c>
      <c r="CJ314" s="76" t="str">
        <f t="shared" si="339"/>
        <v/>
      </c>
      <c r="CK314" s="94" t="e" cm="1">
        <f t="array" aca="1" ref="CK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CL314" s="94" t="str">
        <f t="shared" si="340"/>
        <v/>
      </c>
      <c r="CM314" s="96" t="b">
        <f t="shared" si="341"/>
        <v>0</v>
      </c>
      <c r="CN314" s="130" t="b">
        <f>IFERROR(MATCH(D314,'Avtal för korttidsarbete'!$G$13:$G$1012,0),TRUE)</f>
        <v>1</v>
      </c>
      <c r="CO314" s="130" t="b">
        <f t="shared" si="342"/>
        <v>0</v>
      </c>
      <c r="CP314" s="131" t="str" cm="1">
        <f t="array" ref="CP314">IF(CN314=TRUE,"x",INDEX('Avtal för korttidsarbete'!$E$13:$E$1012,$CN314))</f>
        <v>x</v>
      </c>
      <c r="CQ314" s="131" t="str" cm="1">
        <f t="array" ref="CQ314">IF(CN314=TRUE,"x",INDEX('Avtal för korttidsarbete'!$F$13:$F$1012,$CN314))</f>
        <v>x</v>
      </c>
      <c r="CR314" s="130" t="b">
        <f t="shared" si="343"/>
        <v>0</v>
      </c>
      <c r="CS314" s="165">
        <f t="shared" si="362"/>
        <v>0</v>
      </c>
      <c r="CT314" s="165">
        <f t="shared" si="363"/>
        <v>0</v>
      </c>
      <c r="CU314" s="130" t="b">
        <f t="shared" si="344"/>
        <v>0</v>
      </c>
      <c r="CV314" s="131">
        <f t="shared" si="345"/>
        <v>0</v>
      </c>
      <c r="CW314" s="165">
        <f t="shared" si="346"/>
        <v>0</v>
      </c>
      <c r="CX314" s="186" t="b">
        <f>IFERROR(INDEX('Avtal för korttidsarbete'!R:R,MATCH(D314,'Avtal för korttidsarbete'!$G:$G,0)),TRUE)</f>
        <v>1</v>
      </c>
      <c r="CY314" s="165" t="str">
        <f>IF(CX314,"-",INDEX('Avtal för korttidsarbete'!$D:$D,MATCH(D314,'Avtal för korttidsarbete'!$G:$G,0)))</f>
        <v>-</v>
      </c>
      <c r="CZ314" s="131" t="b">
        <f>IFERROR(G314&gt;INDEX(Uppsägningar!E:E,MATCH(C314,Uppsägningar!C:C,0)),FALSE)</f>
        <v>0</v>
      </c>
    </row>
    <row r="315" spans="1:104" s="30" customFormat="1" x14ac:dyDescent="0.25">
      <c r="A315" s="19">
        <v>300</v>
      </c>
      <c r="B315" s="20"/>
      <c r="C315" s="189"/>
      <c r="D315" s="69"/>
      <c r="E315" s="171">
        <f>IFERROR(INDEX(Admin!$C$7:$C$10,MATCH(CY315,TblNivåValTExt,0)),0)</f>
        <v>0</v>
      </c>
      <c r="F315" s="1"/>
      <c r="G315" s="1"/>
      <c r="H315" s="90"/>
      <c r="I315" s="91"/>
      <c r="J315" s="91"/>
      <c r="K315" s="91"/>
      <c r="L315" s="91"/>
      <c r="M315" s="91"/>
      <c r="N315" s="91"/>
      <c r="O315" s="91"/>
      <c r="P315" s="91"/>
      <c r="Q315" s="91"/>
      <c r="R315" s="91"/>
      <c r="S315" s="91"/>
      <c r="T315" s="91"/>
      <c r="U315" s="91"/>
      <c r="V315" s="91"/>
      <c r="W315" s="225">
        <f t="shared" si="301"/>
        <v>0</v>
      </c>
      <c r="X315" s="134" t="str">
        <f t="shared" si="347"/>
        <v/>
      </c>
      <c r="Y315" s="92" t="b">
        <f t="shared" si="302"/>
        <v>0</v>
      </c>
      <c r="Z315" s="92" t="str">
        <f t="shared" si="348"/>
        <v/>
      </c>
      <c r="AA315" s="92" t="b">
        <f t="shared" si="349"/>
        <v>0</v>
      </c>
      <c r="AB315" s="92" t="str">
        <f t="shared" si="350"/>
        <v/>
      </c>
      <c r="AC315" s="13" t="b">
        <f t="shared" si="303"/>
        <v>0</v>
      </c>
      <c r="AD315" s="92" t="str">
        <f t="shared" si="351"/>
        <v/>
      </c>
      <c r="AE315" s="13" t="b">
        <f t="shared" si="352"/>
        <v>0</v>
      </c>
      <c r="AF315" s="92" t="str">
        <f t="shared" si="353"/>
        <v/>
      </c>
      <c r="AG315" s="13" t="b">
        <f t="shared" si="304"/>
        <v>0</v>
      </c>
      <c r="AH315" s="92" t="str">
        <f t="shared" si="354"/>
        <v/>
      </c>
      <c r="AI315" s="35" t="b">
        <f t="shared" si="305"/>
        <v>0</v>
      </c>
      <c r="AJ315" s="92" t="str">
        <f t="shared" si="355"/>
        <v/>
      </c>
      <c r="AK315" s="35" t="b">
        <f t="shared" si="306"/>
        <v>0</v>
      </c>
      <c r="AL315" s="92" t="str">
        <f t="shared" si="307"/>
        <v/>
      </c>
      <c r="AM315" s="35" t="b">
        <f t="shared" si="308"/>
        <v>0</v>
      </c>
      <c r="AN315" s="92" t="str">
        <f t="shared" si="309"/>
        <v/>
      </c>
      <c r="AO315" s="13" t="b">
        <f t="shared" si="310"/>
        <v>0</v>
      </c>
      <c r="AP315" s="92" t="str">
        <f t="shared" si="311"/>
        <v/>
      </c>
      <c r="AQ315" s="14">
        <f t="shared" si="312"/>
        <v>0</v>
      </c>
      <c r="AR315" s="14">
        <f t="shared" si="313"/>
        <v>0</v>
      </c>
      <c r="AS315" s="16">
        <f t="shared" si="369"/>
        <v>0</v>
      </c>
      <c r="AT315" s="16">
        <f t="shared" si="369"/>
        <v>0</v>
      </c>
      <c r="AU315" s="16">
        <f t="shared" si="369"/>
        <v>0</v>
      </c>
      <c r="AV315" s="16">
        <f t="shared" si="369"/>
        <v>0</v>
      </c>
      <c r="AW315" s="16">
        <f t="shared" si="369"/>
        <v>0</v>
      </c>
      <c r="AX315" s="16">
        <f t="shared" si="369"/>
        <v>0</v>
      </c>
      <c r="AY315" s="16">
        <f t="shared" si="369"/>
        <v>0</v>
      </c>
      <c r="AZ315" s="16"/>
      <c r="BA315" s="16"/>
      <c r="BB315" s="93">
        <f t="shared" si="356"/>
        <v>0</v>
      </c>
      <c r="BC315" s="93">
        <f t="shared" si="357"/>
        <v>0</v>
      </c>
      <c r="BD315" s="93">
        <f t="shared" si="358"/>
        <v>0</v>
      </c>
      <c r="BE315" s="158">
        <f t="shared" si="359"/>
        <v>0</v>
      </c>
      <c r="BF315" s="159">
        <f t="shared" si="360"/>
        <v>0</v>
      </c>
      <c r="BG315" s="159">
        <f t="shared" si="314"/>
        <v>0</v>
      </c>
      <c r="BH315" s="159">
        <f t="shared" si="315"/>
        <v>0</v>
      </c>
      <c r="BI315" s="159">
        <f t="shared" si="316"/>
        <v>0</v>
      </c>
      <c r="BJ315" s="159">
        <f t="shared" si="317"/>
        <v>0</v>
      </c>
      <c r="BK315" s="159">
        <f t="shared" si="318"/>
        <v>0</v>
      </c>
      <c r="BL315" s="159">
        <f t="shared" si="319"/>
        <v>0</v>
      </c>
      <c r="BM315" s="159">
        <f t="shared" si="366"/>
        <v>0</v>
      </c>
      <c r="BN315" s="159">
        <f t="shared" si="366"/>
        <v>0</v>
      </c>
      <c r="BO315" s="205" t="b">
        <f t="shared" si="320"/>
        <v>0</v>
      </c>
      <c r="BP315" s="214">
        <f t="shared" si="321"/>
        <v>0</v>
      </c>
      <c r="BQ315" s="160">
        <f t="shared" si="322"/>
        <v>0</v>
      </c>
      <c r="BR315" s="160">
        <f t="shared" si="323"/>
        <v>0</v>
      </c>
      <c r="BS315" s="160">
        <f t="shared" si="324"/>
        <v>0</v>
      </c>
      <c r="BT315" s="160">
        <f t="shared" si="325"/>
        <v>0</v>
      </c>
      <c r="BU315" s="160">
        <f t="shared" si="326"/>
        <v>0</v>
      </c>
      <c r="BV315" s="215">
        <f t="shared" si="327"/>
        <v>0</v>
      </c>
      <c r="BW315" s="217">
        <f t="shared" si="328"/>
        <v>0</v>
      </c>
      <c r="BX315" s="206">
        <f t="shared" si="329"/>
        <v>0</v>
      </c>
      <c r="BY315" s="206">
        <f t="shared" si="330"/>
        <v>0</v>
      </c>
      <c r="BZ315" s="206">
        <f t="shared" si="331"/>
        <v>0</v>
      </c>
      <c r="CA315" s="206">
        <f t="shared" si="332"/>
        <v>0</v>
      </c>
      <c r="CB315" s="206">
        <f t="shared" si="333"/>
        <v>0</v>
      </c>
      <c r="CC315" s="218">
        <f t="shared" si="334"/>
        <v>0</v>
      </c>
      <c r="CD315" s="216" t="e">
        <f t="shared" si="335"/>
        <v>#VALUE!</v>
      </c>
      <c r="CE315" s="94" t="e">
        <f t="shared" si="336"/>
        <v>#VALUE!</v>
      </c>
      <c r="CF315" s="94" t="e">
        <f t="shared" si="337"/>
        <v>#VALUE!</v>
      </c>
      <c r="CG315" s="95" t="e">
        <f t="shared" si="338"/>
        <v>#VALUE!</v>
      </c>
      <c r="CH315" s="95" t="e">
        <f t="shared" si="361"/>
        <v>#VALUE!</v>
      </c>
      <c r="CI315" s="95" t="b">
        <f t="shared" si="364"/>
        <v>0</v>
      </c>
      <c r="CJ315" s="76" t="str">
        <f t="shared" si="339"/>
        <v/>
      </c>
      <c r="CK315" s="94" t="e" cm="1">
        <f t="array" aca="1" ref="CK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CL315" s="94" t="str">
        <f t="shared" si="340"/>
        <v/>
      </c>
      <c r="CM315" s="96" t="b">
        <f t="shared" si="341"/>
        <v>0</v>
      </c>
      <c r="CN315" s="130" t="b">
        <f>IFERROR(MATCH(D315,'Avtal för korttidsarbete'!$G$13:$G$1012,0),TRUE)</f>
        <v>1</v>
      </c>
      <c r="CO315" s="130" t="b">
        <f t="shared" si="342"/>
        <v>0</v>
      </c>
      <c r="CP315" s="131" t="str" cm="1">
        <f t="array" ref="CP315">IF(CN315=TRUE,"x",INDEX('Avtal för korttidsarbete'!$E$13:$E$1012,$CN315))</f>
        <v>x</v>
      </c>
      <c r="CQ315" s="131" t="str" cm="1">
        <f t="array" ref="CQ315">IF(CN315=TRUE,"x",INDEX('Avtal för korttidsarbete'!$F$13:$F$1012,$CN315))</f>
        <v>x</v>
      </c>
      <c r="CR315" s="130" t="b">
        <f t="shared" si="343"/>
        <v>0</v>
      </c>
      <c r="CS315" s="165">
        <f t="shared" si="362"/>
        <v>0</v>
      </c>
      <c r="CT315" s="165">
        <f t="shared" si="363"/>
        <v>0</v>
      </c>
      <c r="CU315" s="130" t="b">
        <f t="shared" si="344"/>
        <v>0</v>
      </c>
      <c r="CV315" s="131">
        <f t="shared" si="345"/>
        <v>0</v>
      </c>
      <c r="CW315" s="165">
        <f t="shared" si="346"/>
        <v>0</v>
      </c>
      <c r="CX315" s="186" t="b">
        <f>IFERROR(INDEX('Avtal för korttidsarbete'!R:R,MATCH(D315,'Avtal för korttidsarbete'!$G:$G,0)),TRUE)</f>
        <v>1</v>
      </c>
      <c r="CY315" s="165" t="str">
        <f>IF(CX315,"-",INDEX('Avtal för korttidsarbete'!$D:$D,MATCH(D315,'Avtal för korttidsarbete'!$G:$G,0)))</f>
        <v>-</v>
      </c>
      <c r="CZ315" s="131" t="b">
        <f>IFERROR(G315&gt;INDEX(Uppsägningar!E:E,MATCH(C315,Uppsägningar!C:C,0)),FALSE)</f>
        <v>0</v>
      </c>
    </row>
    <row r="316" spans="1:104" s="30" customFormat="1" x14ac:dyDescent="0.25">
      <c r="A316" s="19">
        <v>301</v>
      </c>
      <c r="B316" s="20"/>
      <c r="C316" s="189"/>
      <c r="D316" s="69"/>
      <c r="E316" s="171">
        <f>IFERROR(INDEX(Admin!$C$7:$C$10,MATCH(CY316,TblNivåValTExt,0)),0)</f>
        <v>0</v>
      </c>
      <c r="F316" s="1"/>
      <c r="G316" s="1"/>
      <c r="H316" s="90"/>
      <c r="I316" s="91"/>
      <c r="J316" s="91"/>
      <c r="K316" s="91"/>
      <c r="L316" s="91"/>
      <c r="M316" s="91"/>
      <c r="N316" s="91"/>
      <c r="O316" s="91"/>
      <c r="P316" s="91"/>
      <c r="Q316" s="91"/>
      <c r="R316" s="91"/>
      <c r="S316" s="91"/>
      <c r="T316" s="91"/>
      <c r="U316" s="91"/>
      <c r="V316" s="91"/>
      <c r="W316" s="225">
        <f t="shared" si="301"/>
        <v>0</v>
      </c>
      <c r="X316" s="134" t="str">
        <f t="shared" si="347"/>
        <v/>
      </c>
      <c r="Y316" s="92" t="b">
        <f t="shared" si="302"/>
        <v>0</v>
      </c>
      <c r="Z316" s="92" t="str">
        <f t="shared" si="348"/>
        <v/>
      </c>
      <c r="AA316" s="92" t="b">
        <f t="shared" si="349"/>
        <v>0</v>
      </c>
      <c r="AB316" s="92" t="str">
        <f t="shared" si="350"/>
        <v/>
      </c>
      <c r="AC316" s="13" t="b">
        <f t="shared" si="303"/>
        <v>0</v>
      </c>
      <c r="AD316" s="92" t="str">
        <f t="shared" si="351"/>
        <v/>
      </c>
      <c r="AE316" s="13" t="b">
        <f t="shared" si="352"/>
        <v>0</v>
      </c>
      <c r="AF316" s="92" t="str">
        <f t="shared" si="353"/>
        <v/>
      </c>
      <c r="AG316" s="13" t="b">
        <f t="shared" si="304"/>
        <v>0</v>
      </c>
      <c r="AH316" s="92" t="str">
        <f t="shared" si="354"/>
        <v/>
      </c>
      <c r="AI316" s="35" t="b">
        <f t="shared" si="305"/>
        <v>0</v>
      </c>
      <c r="AJ316" s="92" t="str">
        <f t="shared" si="355"/>
        <v/>
      </c>
      <c r="AK316" s="35" t="b">
        <f t="shared" si="306"/>
        <v>0</v>
      </c>
      <c r="AL316" s="92" t="str">
        <f t="shared" si="307"/>
        <v/>
      </c>
      <c r="AM316" s="35" t="b">
        <f t="shared" si="308"/>
        <v>0</v>
      </c>
      <c r="AN316" s="92" t="str">
        <f t="shared" si="309"/>
        <v/>
      </c>
      <c r="AO316" s="13" t="b">
        <f t="shared" si="310"/>
        <v>0</v>
      </c>
      <c r="AP316" s="92" t="str">
        <f t="shared" si="311"/>
        <v/>
      </c>
      <c r="AQ316" s="14">
        <f t="shared" si="312"/>
        <v>0</v>
      </c>
      <c r="AR316" s="14">
        <f t="shared" si="313"/>
        <v>0</v>
      </c>
      <c r="AS316" s="16">
        <f t="shared" ref="AS316:AY325" si="370">IF(OR(AS$11=FALSE,$F316="",MIN($G316,AS$10,$AR316)-MAX($F316,AS$8,$AQ316)&lt;0),0,MIN($G316,AS$10,$AR316)-MAX($F316,AS$8,$AQ316)+1)</f>
        <v>0</v>
      </c>
      <c r="AT316" s="16">
        <f t="shared" si="370"/>
        <v>0</v>
      </c>
      <c r="AU316" s="16">
        <f t="shared" si="370"/>
        <v>0</v>
      </c>
      <c r="AV316" s="16">
        <f t="shared" si="370"/>
        <v>0</v>
      </c>
      <c r="AW316" s="16">
        <f t="shared" si="370"/>
        <v>0</v>
      </c>
      <c r="AX316" s="16">
        <f t="shared" si="370"/>
        <v>0</v>
      </c>
      <c r="AY316" s="16">
        <f t="shared" si="370"/>
        <v>0</v>
      </c>
      <c r="AZ316" s="16"/>
      <c r="BA316" s="16"/>
      <c r="BB316" s="93">
        <f t="shared" si="356"/>
        <v>0</v>
      </c>
      <c r="BC316" s="93">
        <f t="shared" si="357"/>
        <v>0</v>
      </c>
      <c r="BD316" s="93">
        <f t="shared" si="358"/>
        <v>0</v>
      </c>
      <c r="BE316" s="158">
        <f t="shared" si="359"/>
        <v>0</v>
      </c>
      <c r="BF316" s="159">
        <f t="shared" si="360"/>
        <v>0</v>
      </c>
      <c r="BG316" s="159">
        <f t="shared" si="314"/>
        <v>0</v>
      </c>
      <c r="BH316" s="159">
        <f t="shared" si="315"/>
        <v>0</v>
      </c>
      <c r="BI316" s="159">
        <f t="shared" si="316"/>
        <v>0</v>
      </c>
      <c r="BJ316" s="159">
        <f t="shared" si="317"/>
        <v>0</v>
      </c>
      <c r="BK316" s="159">
        <f t="shared" si="318"/>
        <v>0</v>
      </c>
      <c r="BL316" s="159">
        <f t="shared" si="319"/>
        <v>0</v>
      </c>
      <c r="BM316" s="159">
        <f t="shared" si="366"/>
        <v>0</v>
      </c>
      <c r="BN316" s="159">
        <f t="shared" si="366"/>
        <v>0</v>
      </c>
      <c r="BO316" s="205" t="b">
        <f t="shared" si="320"/>
        <v>0</v>
      </c>
      <c r="BP316" s="214">
        <f t="shared" si="321"/>
        <v>0</v>
      </c>
      <c r="BQ316" s="160">
        <f t="shared" si="322"/>
        <v>0</v>
      </c>
      <c r="BR316" s="160">
        <f t="shared" si="323"/>
        <v>0</v>
      </c>
      <c r="BS316" s="160">
        <f t="shared" si="324"/>
        <v>0</v>
      </c>
      <c r="BT316" s="160">
        <f t="shared" si="325"/>
        <v>0</v>
      </c>
      <c r="BU316" s="160">
        <f t="shared" si="326"/>
        <v>0</v>
      </c>
      <c r="BV316" s="215">
        <f t="shared" si="327"/>
        <v>0</v>
      </c>
      <c r="BW316" s="217">
        <f t="shared" si="328"/>
        <v>0</v>
      </c>
      <c r="BX316" s="206">
        <f t="shared" si="329"/>
        <v>0</v>
      </c>
      <c r="BY316" s="206">
        <f t="shared" si="330"/>
        <v>0</v>
      </c>
      <c r="BZ316" s="206">
        <f t="shared" si="331"/>
        <v>0</v>
      </c>
      <c r="CA316" s="206">
        <f t="shared" si="332"/>
        <v>0</v>
      </c>
      <c r="CB316" s="206">
        <f t="shared" si="333"/>
        <v>0</v>
      </c>
      <c r="CC316" s="218">
        <f t="shared" si="334"/>
        <v>0</v>
      </c>
      <c r="CD316" s="216" t="e">
        <f t="shared" si="335"/>
        <v>#VALUE!</v>
      </c>
      <c r="CE316" s="94" t="e">
        <f t="shared" si="336"/>
        <v>#VALUE!</v>
      </c>
      <c r="CF316" s="94" t="e">
        <f t="shared" si="337"/>
        <v>#VALUE!</v>
      </c>
      <c r="CG316" s="95" t="e">
        <f t="shared" si="338"/>
        <v>#VALUE!</v>
      </c>
      <c r="CH316" s="95" t="e">
        <f t="shared" si="361"/>
        <v>#VALUE!</v>
      </c>
      <c r="CI316" s="95" t="b">
        <f t="shared" si="364"/>
        <v>0</v>
      </c>
      <c r="CJ316" s="76" t="str">
        <f t="shared" si="339"/>
        <v/>
      </c>
      <c r="CK316" s="94" t="e" cm="1">
        <f t="array" aca="1" ref="CK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CL316" s="94" t="str">
        <f t="shared" si="340"/>
        <v/>
      </c>
      <c r="CM316" s="96" t="b">
        <f t="shared" si="341"/>
        <v>0</v>
      </c>
      <c r="CN316" s="130" t="b">
        <f>IFERROR(MATCH(D316,'Avtal för korttidsarbete'!$G$13:$G$1012,0),TRUE)</f>
        <v>1</v>
      </c>
      <c r="CO316" s="130" t="b">
        <f t="shared" si="342"/>
        <v>0</v>
      </c>
      <c r="CP316" s="131" t="str" cm="1">
        <f t="array" ref="CP316">IF(CN316=TRUE,"x",INDEX('Avtal för korttidsarbete'!$E$13:$E$1012,$CN316))</f>
        <v>x</v>
      </c>
      <c r="CQ316" s="131" t="str" cm="1">
        <f t="array" ref="CQ316">IF(CN316=TRUE,"x",INDEX('Avtal för korttidsarbete'!$F$13:$F$1012,$CN316))</f>
        <v>x</v>
      </c>
      <c r="CR316" s="130" t="b">
        <f t="shared" si="343"/>
        <v>0</v>
      </c>
      <c r="CS316" s="165">
        <f t="shared" si="362"/>
        <v>0</v>
      </c>
      <c r="CT316" s="165">
        <f t="shared" si="363"/>
        <v>0</v>
      </c>
      <c r="CU316" s="130" t="b">
        <f t="shared" si="344"/>
        <v>0</v>
      </c>
      <c r="CV316" s="131">
        <f t="shared" si="345"/>
        <v>0</v>
      </c>
      <c r="CW316" s="165">
        <f t="shared" si="346"/>
        <v>0</v>
      </c>
      <c r="CX316" s="186" t="b">
        <f>IFERROR(INDEX('Avtal för korttidsarbete'!R:R,MATCH(D316,'Avtal för korttidsarbete'!$G:$G,0)),TRUE)</f>
        <v>1</v>
      </c>
      <c r="CY316" s="165" t="str">
        <f>IF(CX316,"-",INDEX('Avtal för korttidsarbete'!$D:$D,MATCH(D316,'Avtal för korttidsarbete'!$G:$G,0)))</f>
        <v>-</v>
      </c>
      <c r="CZ316" s="131" t="b">
        <f>IFERROR(G316&gt;INDEX(Uppsägningar!E:E,MATCH(C316,Uppsägningar!C:C,0)),FALSE)</f>
        <v>0</v>
      </c>
    </row>
    <row r="317" spans="1:104" s="30" customFormat="1" x14ac:dyDescent="0.25">
      <c r="A317" s="19">
        <v>302</v>
      </c>
      <c r="B317" s="20"/>
      <c r="C317" s="189"/>
      <c r="D317" s="69"/>
      <c r="E317" s="171">
        <f>IFERROR(INDEX(Admin!$C$7:$C$10,MATCH(CY317,TblNivåValTExt,0)),0)</f>
        <v>0</v>
      </c>
      <c r="F317" s="1"/>
      <c r="G317" s="1"/>
      <c r="H317" s="90"/>
      <c r="I317" s="91"/>
      <c r="J317" s="91"/>
      <c r="K317" s="91"/>
      <c r="L317" s="91"/>
      <c r="M317" s="91"/>
      <c r="N317" s="91"/>
      <c r="O317" s="91"/>
      <c r="P317" s="91"/>
      <c r="Q317" s="91"/>
      <c r="R317" s="91"/>
      <c r="S317" s="91"/>
      <c r="T317" s="91"/>
      <c r="U317" s="91"/>
      <c r="V317" s="91"/>
      <c r="W317" s="225">
        <f t="shared" si="301"/>
        <v>0</v>
      </c>
      <c r="X317" s="134" t="str">
        <f t="shared" si="347"/>
        <v/>
      </c>
      <c r="Y317" s="92" t="b">
        <f t="shared" si="302"/>
        <v>0</v>
      </c>
      <c r="Z317" s="92" t="str">
        <f t="shared" si="348"/>
        <v/>
      </c>
      <c r="AA317" s="92" t="b">
        <f t="shared" si="349"/>
        <v>0</v>
      </c>
      <c r="AB317" s="92" t="str">
        <f t="shared" si="350"/>
        <v/>
      </c>
      <c r="AC317" s="13" t="b">
        <f t="shared" si="303"/>
        <v>0</v>
      </c>
      <c r="AD317" s="92" t="str">
        <f t="shared" si="351"/>
        <v/>
      </c>
      <c r="AE317" s="13" t="b">
        <f t="shared" si="352"/>
        <v>0</v>
      </c>
      <c r="AF317" s="92" t="str">
        <f t="shared" si="353"/>
        <v/>
      </c>
      <c r="AG317" s="13" t="b">
        <f t="shared" si="304"/>
        <v>0</v>
      </c>
      <c r="AH317" s="92" t="str">
        <f t="shared" si="354"/>
        <v/>
      </c>
      <c r="AI317" s="35" t="b">
        <f t="shared" si="305"/>
        <v>0</v>
      </c>
      <c r="AJ317" s="92" t="str">
        <f t="shared" si="355"/>
        <v/>
      </c>
      <c r="AK317" s="35" t="b">
        <f t="shared" si="306"/>
        <v>0</v>
      </c>
      <c r="AL317" s="92" t="str">
        <f t="shared" si="307"/>
        <v/>
      </c>
      <c r="AM317" s="35" t="b">
        <f t="shared" si="308"/>
        <v>0</v>
      </c>
      <c r="AN317" s="92" t="str">
        <f t="shared" si="309"/>
        <v/>
      </c>
      <c r="AO317" s="13" t="b">
        <f t="shared" si="310"/>
        <v>0</v>
      </c>
      <c r="AP317" s="92" t="str">
        <f t="shared" si="311"/>
        <v/>
      </c>
      <c r="AQ317" s="14">
        <f t="shared" si="312"/>
        <v>0</v>
      </c>
      <c r="AR317" s="14">
        <f t="shared" si="313"/>
        <v>0</v>
      </c>
      <c r="AS317" s="16">
        <f t="shared" si="370"/>
        <v>0</v>
      </c>
      <c r="AT317" s="16">
        <f t="shared" si="370"/>
        <v>0</v>
      </c>
      <c r="AU317" s="16">
        <f t="shared" si="370"/>
        <v>0</v>
      </c>
      <c r="AV317" s="16">
        <f t="shared" si="370"/>
        <v>0</v>
      </c>
      <c r="AW317" s="16">
        <f t="shared" si="370"/>
        <v>0</v>
      </c>
      <c r="AX317" s="16">
        <f t="shared" si="370"/>
        <v>0</v>
      </c>
      <c r="AY317" s="16">
        <f t="shared" si="370"/>
        <v>0</v>
      </c>
      <c r="AZ317" s="16"/>
      <c r="BA317" s="16"/>
      <c r="BB317" s="93">
        <f t="shared" si="356"/>
        <v>0</v>
      </c>
      <c r="BC317" s="93">
        <f t="shared" si="357"/>
        <v>0</v>
      </c>
      <c r="BD317" s="93">
        <f t="shared" si="358"/>
        <v>0</v>
      </c>
      <c r="BE317" s="158">
        <f t="shared" si="359"/>
        <v>0</v>
      </c>
      <c r="BF317" s="159">
        <f t="shared" si="360"/>
        <v>0</v>
      </c>
      <c r="BG317" s="159">
        <f t="shared" si="314"/>
        <v>0</v>
      </c>
      <c r="BH317" s="159">
        <f t="shared" si="315"/>
        <v>0</v>
      </c>
      <c r="BI317" s="159">
        <f t="shared" si="316"/>
        <v>0</v>
      </c>
      <c r="BJ317" s="159">
        <f t="shared" si="317"/>
        <v>0</v>
      </c>
      <c r="BK317" s="159">
        <f t="shared" si="318"/>
        <v>0</v>
      </c>
      <c r="BL317" s="159">
        <f t="shared" si="319"/>
        <v>0</v>
      </c>
      <c r="BM317" s="159">
        <f t="shared" si="366"/>
        <v>0</v>
      </c>
      <c r="BN317" s="159">
        <f t="shared" si="366"/>
        <v>0</v>
      </c>
      <c r="BO317" s="205" t="b">
        <f t="shared" si="320"/>
        <v>0</v>
      </c>
      <c r="BP317" s="214">
        <f t="shared" si="321"/>
        <v>0</v>
      </c>
      <c r="BQ317" s="160">
        <f t="shared" si="322"/>
        <v>0</v>
      </c>
      <c r="BR317" s="160">
        <f t="shared" si="323"/>
        <v>0</v>
      </c>
      <c r="BS317" s="160">
        <f t="shared" si="324"/>
        <v>0</v>
      </c>
      <c r="BT317" s="160">
        <f t="shared" si="325"/>
        <v>0</v>
      </c>
      <c r="BU317" s="160">
        <f t="shared" si="326"/>
        <v>0</v>
      </c>
      <c r="BV317" s="215">
        <f t="shared" si="327"/>
        <v>0</v>
      </c>
      <c r="BW317" s="217">
        <f t="shared" si="328"/>
        <v>0</v>
      </c>
      <c r="BX317" s="206">
        <f t="shared" si="329"/>
        <v>0</v>
      </c>
      <c r="BY317" s="206">
        <f t="shared" si="330"/>
        <v>0</v>
      </c>
      <c r="BZ317" s="206">
        <f t="shared" si="331"/>
        <v>0</v>
      </c>
      <c r="CA317" s="206">
        <f t="shared" si="332"/>
        <v>0</v>
      </c>
      <c r="CB317" s="206">
        <f t="shared" si="333"/>
        <v>0</v>
      </c>
      <c r="CC317" s="218">
        <f t="shared" si="334"/>
        <v>0</v>
      </c>
      <c r="CD317" s="216" t="e">
        <f t="shared" si="335"/>
        <v>#VALUE!</v>
      </c>
      <c r="CE317" s="94" t="e">
        <f t="shared" si="336"/>
        <v>#VALUE!</v>
      </c>
      <c r="CF317" s="94" t="e">
        <f t="shared" si="337"/>
        <v>#VALUE!</v>
      </c>
      <c r="CG317" s="95" t="e">
        <f t="shared" si="338"/>
        <v>#VALUE!</v>
      </c>
      <c r="CH317" s="95" t="e">
        <f t="shared" si="361"/>
        <v>#VALUE!</v>
      </c>
      <c r="CI317" s="95" t="b">
        <f t="shared" si="364"/>
        <v>0</v>
      </c>
      <c r="CJ317" s="76" t="str">
        <f t="shared" si="339"/>
        <v/>
      </c>
      <c r="CK317" s="94" t="e" cm="1">
        <f t="array" aca="1" ref="CK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CL317" s="94" t="str">
        <f t="shared" si="340"/>
        <v/>
      </c>
      <c r="CM317" s="96" t="b">
        <f t="shared" si="341"/>
        <v>0</v>
      </c>
      <c r="CN317" s="130" t="b">
        <f>IFERROR(MATCH(D317,'Avtal för korttidsarbete'!$G$13:$G$1012,0),TRUE)</f>
        <v>1</v>
      </c>
      <c r="CO317" s="130" t="b">
        <f t="shared" si="342"/>
        <v>0</v>
      </c>
      <c r="CP317" s="131" t="str" cm="1">
        <f t="array" ref="CP317">IF(CN317=TRUE,"x",INDEX('Avtal för korttidsarbete'!$E$13:$E$1012,$CN317))</f>
        <v>x</v>
      </c>
      <c r="CQ317" s="131" t="str" cm="1">
        <f t="array" ref="CQ317">IF(CN317=TRUE,"x",INDEX('Avtal för korttidsarbete'!$F$13:$F$1012,$CN317))</f>
        <v>x</v>
      </c>
      <c r="CR317" s="130" t="b">
        <f t="shared" si="343"/>
        <v>0</v>
      </c>
      <c r="CS317" s="165">
        <f t="shared" si="362"/>
        <v>0</v>
      </c>
      <c r="CT317" s="165">
        <f t="shared" si="363"/>
        <v>0</v>
      </c>
      <c r="CU317" s="130" t="b">
        <f t="shared" si="344"/>
        <v>0</v>
      </c>
      <c r="CV317" s="131">
        <f t="shared" si="345"/>
        <v>0</v>
      </c>
      <c r="CW317" s="165">
        <f t="shared" si="346"/>
        <v>0</v>
      </c>
      <c r="CX317" s="186" t="b">
        <f>IFERROR(INDEX('Avtal för korttidsarbete'!R:R,MATCH(D317,'Avtal för korttidsarbete'!$G:$G,0)),TRUE)</f>
        <v>1</v>
      </c>
      <c r="CY317" s="165" t="str">
        <f>IF(CX317,"-",INDEX('Avtal för korttidsarbete'!$D:$D,MATCH(D317,'Avtal för korttidsarbete'!$G:$G,0)))</f>
        <v>-</v>
      </c>
      <c r="CZ317" s="131" t="b">
        <f>IFERROR(G317&gt;INDEX(Uppsägningar!E:E,MATCH(C317,Uppsägningar!C:C,0)),FALSE)</f>
        <v>0</v>
      </c>
    </row>
    <row r="318" spans="1:104" s="30" customFormat="1" x14ac:dyDescent="0.25">
      <c r="A318" s="19">
        <v>303</v>
      </c>
      <c r="B318" s="20"/>
      <c r="C318" s="189"/>
      <c r="D318" s="69"/>
      <c r="E318" s="171">
        <f>IFERROR(INDEX(Admin!$C$7:$C$10,MATCH(CY318,TblNivåValTExt,0)),0)</f>
        <v>0</v>
      </c>
      <c r="F318" s="1"/>
      <c r="G318" s="1"/>
      <c r="H318" s="90"/>
      <c r="I318" s="91"/>
      <c r="J318" s="91"/>
      <c r="K318" s="91"/>
      <c r="L318" s="91"/>
      <c r="M318" s="91"/>
      <c r="N318" s="91"/>
      <c r="O318" s="91"/>
      <c r="P318" s="91"/>
      <c r="Q318" s="91"/>
      <c r="R318" s="91"/>
      <c r="S318" s="91"/>
      <c r="T318" s="91"/>
      <c r="U318" s="91"/>
      <c r="V318" s="91"/>
      <c r="W318" s="225">
        <f t="shared" si="301"/>
        <v>0</v>
      </c>
      <c r="X318" s="134" t="str">
        <f t="shared" si="347"/>
        <v/>
      </c>
      <c r="Y318" s="92" t="b">
        <f t="shared" si="302"/>
        <v>0</v>
      </c>
      <c r="Z318" s="92" t="str">
        <f t="shared" si="348"/>
        <v/>
      </c>
      <c r="AA318" s="92" t="b">
        <f t="shared" si="349"/>
        <v>0</v>
      </c>
      <c r="AB318" s="92" t="str">
        <f t="shared" si="350"/>
        <v/>
      </c>
      <c r="AC318" s="13" t="b">
        <f t="shared" si="303"/>
        <v>0</v>
      </c>
      <c r="AD318" s="92" t="str">
        <f t="shared" si="351"/>
        <v/>
      </c>
      <c r="AE318" s="13" t="b">
        <f t="shared" si="352"/>
        <v>0</v>
      </c>
      <c r="AF318" s="92" t="str">
        <f t="shared" si="353"/>
        <v/>
      </c>
      <c r="AG318" s="13" t="b">
        <f t="shared" si="304"/>
        <v>0</v>
      </c>
      <c r="AH318" s="92" t="str">
        <f t="shared" si="354"/>
        <v/>
      </c>
      <c r="AI318" s="35" t="b">
        <f t="shared" si="305"/>
        <v>0</v>
      </c>
      <c r="AJ318" s="92" t="str">
        <f t="shared" si="355"/>
        <v/>
      </c>
      <c r="AK318" s="35" t="b">
        <f t="shared" si="306"/>
        <v>0</v>
      </c>
      <c r="AL318" s="92" t="str">
        <f t="shared" si="307"/>
        <v/>
      </c>
      <c r="AM318" s="35" t="b">
        <f t="shared" si="308"/>
        <v>0</v>
      </c>
      <c r="AN318" s="92" t="str">
        <f t="shared" si="309"/>
        <v/>
      </c>
      <c r="AO318" s="13" t="b">
        <f t="shared" si="310"/>
        <v>0</v>
      </c>
      <c r="AP318" s="92" t="str">
        <f t="shared" si="311"/>
        <v/>
      </c>
      <c r="AQ318" s="14">
        <f t="shared" si="312"/>
        <v>0</v>
      </c>
      <c r="AR318" s="14">
        <f t="shared" si="313"/>
        <v>0</v>
      </c>
      <c r="AS318" s="16">
        <f t="shared" si="370"/>
        <v>0</v>
      </c>
      <c r="AT318" s="16">
        <f t="shared" si="370"/>
        <v>0</v>
      </c>
      <c r="AU318" s="16">
        <f t="shared" si="370"/>
        <v>0</v>
      </c>
      <c r="AV318" s="16">
        <f t="shared" si="370"/>
        <v>0</v>
      </c>
      <c r="AW318" s="16">
        <f t="shared" si="370"/>
        <v>0</v>
      </c>
      <c r="AX318" s="16">
        <f t="shared" si="370"/>
        <v>0</v>
      </c>
      <c r="AY318" s="16">
        <f t="shared" si="370"/>
        <v>0</v>
      </c>
      <c r="AZ318" s="16"/>
      <c r="BA318" s="16"/>
      <c r="BB318" s="93">
        <f t="shared" si="356"/>
        <v>0</v>
      </c>
      <c r="BC318" s="93">
        <f t="shared" si="357"/>
        <v>0</v>
      </c>
      <c r="BD318" s="93">
        <f t="shared" si="358"/>
        <v>0</v>
      </c>
      <c r="BE318" s="158">
        <f t="shared" si="359"/>
        <v>0</v>
      </c>
      <c r="BF318" s="159">
        <f t="shared" si="360"/>
        <v>0</v>
      </c>
      <c r="BG318" s="159">
        <f t="shared" si="314"/>
        <v>0</v>
      </c>
      <c r="BH318" s="159">
        <f t="shared" si="315"/>
        <v>0</v>
      </c>
      <c r="BI318" s="159">
        <f t="shared" si="316"/>
        <v>0</v>
      </c>
      <c r="BJ318" s="159">
        <f t="shared" si="317"/>
        <v>0</v>
      </c>
      <c r="BK318" s="159">
        <f t="shared" si="318"/>
        <v>0</v>
      </c>
      <c r="BL318" s="159">
        <f t="shared" si="319"/>
        <v>0</v>
      </c>
      <c r="BM318" s="159">
        <f t="shared" si="366"/>
        <v>0</v>
      </c>
      <c r="BN318" s="159">
        <f t="shared" si="366"/>
        <v>0</v>
      </c>
      <c r="BO318" s="205" t="b">
        <f t="shared" si="320"/>
        <v>0</v>
      </c>
      <c r="BP318" s="214">
        <f t="shared" si="321"/>
        <v>0</v>
      </c>
      <c r="BQ318" s="160">
        <f t="shared" si="322"/>
        <v>0</v>
      </c>
      <c r="BR318" s="160">
        <f t="shared" si="323"/>
        <v>0</v>
      </c>
      <c r="BS318" s="160">
        <f t="shared" si="324"/>
        <v>0</v>
      </c>
      <c r="BT318" s="160">
        <f t="shared" si="325"/>
        <v>0</v>
      </c>
      <c r="BU318" s="160">
        <f t="shared" si="326"/>
        <v>0</v>
      </c>
      <c r="BV318" s="215">
        <f t="shared" si="327"/>
        <v>0</v>
      </c>
      <c r="BW318" s="217">
        <f t="shared" si="328"/>
        <v>0</v>
      </c>
      <c r="BX318" s="206">
        <f t="shared" si="329"/>
        <v>0</v>
      </c>
      <c r="BY318" s="206">
        <f t="shared" si="330"/>
        <v>0</v>
      </c>
      <c r="BZ318" s="206">
        <f t="shared" si="331"/>
        <v>0</v>
      </c>
      <c r="CA318" s="206">
        <f t="shared" si="332"/>
        <v>0</v>
      </c>
      <c r="CB318" s="206">
        <f t="shared" si="333"/>
        <v>0</v>
      </c>
      <c r="CC318" s="218">
        <f t="shared" si="334"/>
        <v>0</v>
      </c>
      <c r="CD318" s="216" t="e">
        <f t="shared" si="335"/>
        <v>#VALUE!</v>
      </c>
      <c r="CE318" s="94" t="e">
        <f t="shared" si="336"/>
        <v>#VALUE!</v>
      </c>
      <c r="CF318" s="94" t="e">
        <f t="shared" si="337"/>
        <v>#VALUE!</v>
      </c>
      <c r="CG318" s="95" t="e">
        <f t="shared" si="338"/>
        <v>#VALUE!</v>
      </c>
      <c r="CH318" s="95" t="e">
        <f t="shared" si="361"/>
        <v>#VALUE!</v>
      </c>
      <c r="CI318" s="95" t="b">
        <f t="shared" si="364"/>
        <v>0</v>
      </c>
      <c r="CJ318" s="76" t="str">
        <f t="shared" si="339"/>
        <v/>
      </c>
      <c r="CK318" s="94" t="e" cm="1">
        <f t="array" aca="1" ref="CK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CL318" s="94" t="str">
        <f t="shared" si="340"/>
        <v/>
      </c>
      <c r="CM318" s="96" t="b">
        <f t="shared" si="341"/>
        <v>0</v>
      </c>
      <c r="CN318" s="130" t="b">
        <f>IFERROR(MATCH(D318,'Avtal för korttidsarbete'!$G$13:$G$1012,0),TRUE)</f>
        <v>1</v>
      </c>
      <c r="CO318" s="130" t="b">
        <f t="shared" si="342"/>
        <v>0</v>
      </c>
      <c r="CP318" s="131" t="str" cm="1">
        <f t="array" ref="CP318">IF(CN318=TRUE,"x",INDEX('Avtal för korttidsarbete'!$E$13:$E$1012,$CN318))</f>
        <v>x</v>
      </c>
      <c r="CQ318" s="131" t="str" cm="1">
        <f t="array" ref="CQ318">IF(CN318=TRUE,"x",INDEX('Avtal för korttidsarbete'!$F$13:$F$1012,$CN318))</f>
        <v>x</v>
      </c>
      <c r="CR318" s="130" t="b">
        <f t="shared" si="343"/>
        <v>0</v>
      </c>
      <c r="CS318" s="165">
        <f t="shared" si="362"/>
        <v>0</v>
      </c>
      <c r="CT318" s="165">
        <f t="shared" si="363"/>
        <v>0</v>
      </c>
      <c r="CU318" s="130" t="b">
        <f t="shared" si="344"/>
        <v>0</v>
      </c>
      <c r="CV318" s="131">
        <f t="shared" si="345"/>
        <v>0</v>
      </c>
      <c r="CW318" s="165">
        <f t="shared" si="346"/>
        <v>0</v>
      </c>
      <c r="CX318" s="186" t="b">
        <f>IFERROR(INDEX('Avtal för korttidsarbete'!R:R,MATCH(D318,'Avtal för korttidsarbete'!$G:$G,0)),TRUE)</f>
        <v>1</v>
      </c>
      <c r="CY318" s="165" t="str">
        <f>IF(CX318,"-",INDEX('Avtal för korttidsarbete'!$D:$D,MATCH(D318,'Avtal för korttidsarbete'!$G:$G,0)))</f>
        <v>-</v>
      </c>
      <c r="CZ318" s="131" t="b">
        <f>IFERROR(G318&gt;INDEX(Uppsägningar!E:E,MATCH(C318,Uppsägningar!C:C,0)),FALSE)</f>
        <v>0</v>
      </c>
    </row>
    <row r="319" spans="1:104" s="30" customFormat="1" x14ac:dyDescent="0.25">
      <c r="A319" s="19">
        <v>304</v>
      </c>
      <c r="B319" s="20"/>
      <c r="C319" s="189"/>
      <c r="D319" s="69"/>
      <c r="E319" s="171">
        <f>IFERROR(INDEX(Admin!$C$7:$C$10,MATCH(CY319,TblNivåValTExt,0)),0)</f>
        <v>0</v>
      </c>
      <c r="F319" s="1"/>
      <c r="G319" s="1"/>
      <c r="H319" s="90"/>
      <c r="I319" s="91"/>
      <c r="J319" s="91"/>
      <c r="K319" s="91"/>
      <c r="L319" s="91"/>
      <c r="M319" s="91"/>
      <c r="N319" s="91"/>
      <c r="O319" s="91"/>
      <c r="P319" s="91"/>
      <c r="Q319" s="91"/>
      <c r="R319" s="91"/>
      <c r="S319" s="91"/>
      <c r="T319" s="91"/>
      <c r="U319" s="91"/>
      <c r="V319" s="91"/>
      <c r="W319" s="225">
        <f t="shared" si="301"/>
        <v>0</v>
      </c>
      <c r="X319" s="134" t="str">
        <f t="shared" si="347"/>
        <v/>
      </c>
      <c r="Y319" s="92" t="b">
        <f t="shared" si="302"/>
        <v>0</v>
      </c>
      <c r="Z319" s="92" t="str">
        <f t="shared" si="348"/>
        <v/>
      </c>
      <c r="AA319" s="92" t="b">
        <f t="shared" si="349"/>
        <v>0</v>
      </c>
      <c r="AB319" s="92" t="str">
        <f t="shared" si="350"/>
        <v/>
      </c>
      <c r="AC319" s="13" t="b">
        <f t="shared" si="303"/>
        <v>0</v>
      </c>
      <c r="AD319" s="92" t="str">
        <f t="shared" si="351"/>
        <v/>
      </c>
      <c r="AE319" s="13" t="b">
        <f t="shared" si="352"/>
        <v>0</v>
      </c>
      <c r="AF319" s="92" t="str">
        <f t="shared" si="353"/>
        <v/>
      </c>
      <c r="AG319" s="13" t="b">
        <f t="shared" si="304"/>
        <v>0</v>
      </c>
      <c r="AH319" s="92" t="str">
        <f t="shared" si="354"/>
        <v/>
      </c>
      <c r="AI319" s="35" t="b">
        <f t="shared" si="305"/>
        <v>0</v>
      </c>
      <c r="AJ319" s="92" t="str">
        <f t="shared" si="355"/>
        <v/>
      </c>
      <c r="AK319" s="35" t="b">
        <f t="shared" si="306"/>
        <v>0</v>
      </c>
      <c r="AL319" s="92" t="str">
        <f t="shared" si="307"/>
        <v/>
      </c>
      <c r="AM319" s="35" t="b">
        <f t="shared" si="308"/>
        <v>0</v>
      </c>
      <c r="AN319" s="92" t="str">
        <f t="shared" si="309"/>
        <v/>
      </c>
      <c r="AO319" s="13" t="b">
        <f t="shared" si="310"/>
        <v>0</v>
      </c>
      <c r="AP319" s="92" t="str">
        <f t="shared" si="311"/>
        <v/>
      </c>
      <c r="AQ319" s="14">
        <f t="shared" si="312"/>
        <v>0</v>
      </c>
      <c r="AR319" s="14">
        <f t="shared" si="313"/>
        <v>0</v>
      </c>
      <c r="AS319" s="16">
        <f t="shared" si="370"/>
        <v>0</v>
      </c>
      <c r="AT319" s="16">
        <f t="shared" si="370"/>
        <v>0</v>
      </c>
      <c r="AU319" s="16">
        <f t="shared" si="370"/>
        <v>0</v>
      </c>
      <c r="AV319" s="16">
        <f t="shared" si="370"/>
        <v>0</v>
      </c>
      <c r="AW319" s="16">
        <f t="shared" si="370"/>
        <v>0</v>
      </c>
      <c r="AX319" s="16">
        <f t="shared" si="370"/>
        <v>0</v>
      </c>
      <c r="AY319" s="16">
        <f t="shared" si="370"/>
        <v>0</v>
      </c>
      <c r="AZ319" s="16"/>
      <c r="BA319" s="16"/>
      <c r="BB319" s="93">
        <f t="shared" si="356"/>
        <v>0</v>
      </c>
      <c r="BC319" s="93">
        <f t="shared" si="357"/>
        <v>0</v>
      </c>
      <c r="BD319" s="93">
        <f t="shared" si="358"/>
        <v>0</v>
      </c>
      <c r="BE319" s="158">
        <f t="shared" si="359"/>
        <v>0</v>
      </c>
      <c r="BF319" s="159">
        <f t="shared" si="360"/>
        <v>0</v>
      </c>
      <c r="BG319" s="159">
        <f t="shared" si="314"/>
        <v>0</v>
      </c>
      <c r="BH319" s="159">
        <f t="shared" si="315"/>
        <v>0</v>
      </c>
      <c r="BI319" s="159">
        <f t="shared" si="316"/>
        <v>0</v>
      </c>
      <c r="BJ319" s="159">
        <f t="shared" si="317"/>
        <v>0</v>
      </c>
      <c r="BK319" s="159">
        <f t="shared" si="318"/>
        <v>0</v>
      </c>
      <c r="BL319" s="159">
        <f t="shared" si="319"/>
        <v>0</v>
      </c>
      <c r="BM319" s="159">
        <f t="shared" ref="BM319:BN333" si="371">AZ319/BM$11*$AV319</f>
        <v>0</v>
      </c>
      <c r="BN319" s="159">
        <f t="shared" si="371"/>
        <v>0</v>
      </c>
      <c r="BO319" s="205" t="b">
        <f t="shared" si="320"/>
        <v>0</v>
      </c>
      <c r="BP319" s="214">
        <f t="shared" si="321"/>
        <v>0</v>
      </c>
      <c r="BQ319" s="160">
        <f t="shared" si="322"/>
        <v>0</v>
      </c>
      <c r="BR319" s="160">
        <f t="shared" si="323"/>
        <v>0</v>
      </c>
      <c r="BS319" s="160">
        <f t="shared" si="324"/>
        <v>0</v>
      </c>
      <c r="BT319" s="160">
        <f t="shared" si="325"/>
        <v>0</v>
      </c>
      <c r="BU319" s="160">
        <f t="shared" si="326"/>
        <v>0</v>
      </c>
      <c r="BV319" s="215">
        <f t="shared" si="327"/>
        <v>0</v>
      </c>
      <c r="BW319" s="217">
        <f t="shared" si="328"/>
        <v>0</v>
      </c>
      <c r="BX319" s="206">
        <f t="shared" si="329"/>
        <v>0</v>
      </c>
      <c r="BY319" s="206">
        <f t="shared" si="330"/>
        <v>0</v>
      </c>
      <c r="BZ319" s="206">
        <f t="shared" si="331"/>
        <v>0</v>
      </c>
      <c r="CA319" s="206">
        <f t="shared" si="332"/>
        <v>0</v>
      </c>
      <c r="CB319" s="206">
        <f t="shared" si="333"/>
        <v>0</v>
      </c>
      <c r="CC319" s="218">
        <f t="shared" si="334"/>
        <v>0</v>
      </c>
      <c r="CD319" s="216" t="e">
        <f t="shared" si="335"/>
        <v>#VALUE!</v>
      </c>
      <c r="CE319" s="94" t="e">
        <f t="shared" si="336"/>
        <v>#VALUE!</v>
      </c>
      <c r="CF319" s="94" t="e">
        <f t="shared" si="337"/>
        <v>#VALUE!</v>
      </c>
      <c r="CG319" s="95" t="e">
        <f t="shared" si="338"/>
        <v>#VALUE!</v>
      </c>
      <c r="CH319" s="95" t="e">
        <f t="shared" si="361"/>
        <v>#VALUE!</v>
      </c>
      <c r="CI319" s="95" t="b">
        <f t="shared" si="364"/>
        <v>0</v>
      </c>
      <c r="CJ319" s="76" t="str">
        <f t="shared" si="339"/>
        <v/>
      </c>
      <c r="CK319" s="94" t="e" cm="1">
        <f t="array" aca="1" ref="CK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CL319" s="94" t="str">
        <f t="shared" si="340"/>
        <v/>
      </c>
      <c r="CM319" s="96" t="b">
        <f t="shared" si="341"/>
        <v>0</v>
      </c>
      <c r="CN319" s="130" t="b">
        <f>IFERROR(MATCH(D319,'Avtal för korttidsarbete'!$G$13:$G$1012,0),TRUE)</f>
        <v>1</v>
      </c>
      <c r="CO319" s="130" t="b">
        <f t="shared" si="342"/>
        <v>0</v>
      </c>
      <c r="CP319" s="131" t="str" cm="1">
        <f t="array" ref="CP319">IF(CN319=TRUE,"x",INDEX('Avtal för korttidsarbete'!$E$13:$E$1012,$CN319))</f>
        <v>x</v>
      </c>
      <c r="CQ319" s="131" t="str" cm="1">
        <f t="array" ref="CQ319">IF(CN319=TRUE,"x",INDEX('Avtal för korttidsarbete'!$F$13:$F$1012,$CN319))</f>
        <v>x</v>
      </c>
      <c r="CR319" s="130" t="b">
        <f t="shared" si="343"/>
        <v>0</v>
      </c>
      <c r="CS319" s="165">
        <f t="shared" si="362"/>
        <v>0</v>
      </c>
      <c r="CT319" s="165">
        <f t="shared" si="363"/>
        <v>0</v>
      </c>
      <c r="CU319" s="130" t="b">
        <f t="shared" si="344"/>
        <v>0</v>
      </c>
      <c r="CV319" s="131">
        <f t="shared" si="345"/>
        <v>0</v>
      </c>
      <c r="CW319" s="165">
        <f t="shared" si="346"/>
        <v>0</v>
      </c>
      <c r="CX319" s="186" t="b">
        <f>IFERROR(INDEX('Avtal för korttidsarbete'!R:R,MATCH(D319,'Avtal för korttidsarbete'!$G:$G,0)),TRUE)</f>
        <v>1</v>
      </c>
      <c r="CY319" s="165" t="str">
        <f>IF(CX319,"-",INDEX('Avtal för korttidsarbete'!$D:$D,MATCH(D319,'Avtal för korttidsarbete'!$G:$G,0)))</f>
        <v>-</v>
      </c>
      <c r="CZ319" s="131" t="b">
        <f>IFERROR(G319&gt;INDEX(Uppsägningar!E:E,MATCH(C319,Uppsägningar!C:C,0)),FALSE)</f>
        <v>0</v>
      </c>
    </row>
    <row r="320" spans="1:104" s="30" customFormat="1" x14ac:dyDescent="0.25">
      <c r="A320" s="19">
        <v>305</v>
      </c>
      <c r="B320" s="20"/>
      <c r="C320" s="189"/>
      <c r="D320" s="69"/>
      <c r="E320" s="171">
        <f>IFERROR(INDEX(Admin!$C$7:$C$10,MATCH(CY320,TblNivåValTExt,0)),0)</f>
        <v>0</v>
      </c>
      <c r="F320" s="1"/>
      <c r="G320" s="1"/>
      <c r="H320" s="90"/>
      <c r="I320" s="91"/>
      <c r="J320" s="91"/>
      <c r="K320" s="91"/>
      <c r="L320" s="91"/>
      <c r="M320" s="91"/>
      <c r="N320" s="91"/>
      <c r="O320" s="91"/>
      <c r="P320" s="91"/>
      <c r="Q320" s="91"/>
      <c r="R320" s="91"/>
      <c r="S320" s="91"/>
      <c r="T320" s="91"/>
      <c r="U320" s="91"/>
      <c r="V320" s="91"/>
      <c r="W320" s="225">
        <f t="shared" si="301"/>
        <v>0</v>
      </c>
      <c r="X320" s="134" t="str">
        <f t="shared" si="347"/>
        <v/>
      </c>
      <c r="Y320" s="92" t="b">
        <f t="shared" si="302"/>
        <v>0</v>
      </c>
      <c r="Z320" s="92" t="str">
        <f t="shared" si="348"/>
        <v/>
      </c>
      <c r="AA320" s="92" t="b">
        <f t="shared" si="349"/>
        <v>0</v>
      </c>
      <c r="AB320" s="92" t="str">
        <f t="shared" si="350"/>
        <v/>
      </c>
      <c r="AC320" s="13" t="b">
        <f t="shared" si="303"/>
        <v>0</v>
      </c>
      <c r="AD320" s="92" t="str">
        <f t="shared" si="351"/>
        <v/>
      </c>
      <c r="AE320" s="13" t="b">
        <f t="shared" si="352"/>
        <v>0</v>
      </c>
      <c r="AF320" s="92" t="str">
        <f t="shared" si="353"/>
        <v/>
      </c>
      <c r="AG320" s="13" t="b">
        <f t="shared" si="304"/>
        <v>0</v>
      </c>
      <c r="AH320" s="92" t="str">
        <f t="shared" si="354"/>
        <v/>
      </c>
      <c r="AI320" s="35" t="b">
        <f t="shared" si="305"/>
        <v>0</v>
      </c>
      <c r="AJ320" s="92" t="str">
        <f t="shared" si="355"/>
        <v/>
      </c>
      <c r="AK320" s="35" t="b">
        <f t="shared" si="306"/>
        <v>0</v>
      </c>
      <c r="AL320" s="92" t="str">
        <f t="shared" si="307"/>
        <v/>
      </c>
      <c r="AM320" s="35" t="b">
        <f t="shared" si="308"/>
        <v>0</v>
      </c>
      <c r="AN320" s="92" t="str">
        <f t="shared" si="309"/>
        <v/>
      </c>
      <c r="AO320" s="13" t="b">
        <f t="shared" si="310"/>
        <v>0</v>
      </c>
      <c r="AP320" s="92" t="str">
        <f t="shared" si="311"/>
        <v/>
      </c>
      <c r="AQ320" s="14">
        <f t="shared" si="312"/>
        <v>0</v>
      </c>
      <c r="AR320" s="14">
        <f t="shared" si="313"/>
        <v>0</v>
      </c>
      <c r="AS320" s="16">
        <f t="shared" si="370"/>
        <v>0</v>
      </c>
      <c r="AT320" s="16">
        <f t="shared" si="370"/>
        <v>0</v>
      </c>
      <c r="AU320" s="16">
        <f t="shared" si="370"/>
        <v>0</v>
      </c>
      <c r="AV320" s="16">
        <f t="shared" si="370"/>
        <v>0</v>
      </c>
      <c r="AW320" s="16">
        <f t="shared" si="370"/>
        <v>0</v>
      </c>
      <c r="AX320" s="16">
        <f t="shared" si="370"/>
        <v>0</v>
      </c>
      <c r="AY320" s="16">
        <f t="shared" si="370"/>
        <v>0</v>
      </c>
      <c r="AZ320" s="16"/>
      <c r="BA320" s="16"/>
      <c r="BB320" s="93">
        <f t="shared" si="356"/>
        <v>0</v>
      </c>
      <c r="BC320" s="93">
        <f t="shared" si="357"/>
        <v>0</v>
      </c>
      <c r="BD320" s="93">
        <f t="shared" si="358"/>
        <v>0</v>
      </c>
      <c r="BE320" s="158">
        <f t="shared" si="359"/>
        <v>0</v>
      </c>
      <c r="BF320" s="159">
        <f t="shared" si="360"/>
        <v>0</v>
      </c>
      <c r="BG320" s="159">
        <f t="shared" si="314"/>
        <v>0</v>
      </c>
      <c r="BH320" s="159">
        <f t="shared" si="315"/>
        <v>0</v>
      </c>
      <c r="BI320" s="159">
        <f t="shared" si="316"/>
        <v>0</v>
      </c>
      <c r="BJ320" s="159">
        <f t="shared" si="317"/>
        <v>0</v>
      </c>
      <c r="BK320" s="159">
        <f t="shared" si="318"/>
        <v>0</v>
      </c>
      <c r="BL320" s="159">
        <f t="shared" si="319"/>
        <v>0</v>
      </c>
      <c r="BM320" s="159">
        <f t="shared" si="371"/>
        <v>0</v>
      </c>
      <c r="BN320" s="159">
        <f t="shared" si="371"/>
        <v>0</v>
      </c>
      <c r="BO320" s="205" t="b">
        <f t="shared" si="320"/>
        <v>0</v>
      </c>
      <c r="BP320" s="214">
        <f t="shared" si="321"/>
        <v>0</v>
      </c>
      <c r="BQ320" s="160">
        <f t="shared" si="322"/>
        <v>0</v>
      </c>
      <c r="BR320" s="160">
        <f t="shared" si="323"/>
        <v>0</v>
      </c>
      <c r="BS320" s="160">
        <f t="shared" si="324"/>
        <v>0</v>
      </c>
      <c r="BT320" s="160">
        <f t="shared" si="325"/>
        <v>0</v>
      </c>
      <c r="BU320" s="160">
        <f t="shared" si="326"/>
        <v>0</v>
      </c>
      <c r="BV320" s="215">
        <f t="shared" si="327"/>
        <v>0</v>
      </c>
      <c r="BW320" s="217">
        <f t="shared" si="328"/>
        <v>0</v>
      </c>
      <c r="BX320" s="206">
        <f t="shared" si="329"/>
        <v>0</v>
      </c>
      <c r="BY320" s="206">
        <f t="shared" si="330"/>
        <v>0</v>
      </c>
      <c r="BZ320" s="206">
        <f t="shared" si="331"/>
        <v>0</v>
      </c>
      <c r="CA320" s="206">
        <f t="shared" si="332"/>
        <v>0</v>
      </c>
      <c r="CB320" s="206">
        <f t="shared" si="333"/>
        <v>0</v>
      </c>
      <c r="CC320" s="218">
        <f t="shared" si="334"/>
        <v>0</v>
      </c>
      <c r="CD320" s="216" t="e">
        <f t="shared" si="335"/>
        <v>#VALUE!</v>
      </c>
      <c r="CE320" s="94" t="e">
        <f t="shared" si="336"/>
        <v>#VALUE!</v>
      </c>
      <c r="CF320" s="94" t="e">
        <f t="shared" si="337"/>
        <v>#VALUE!</v>
      </c>
      <c r="CG320" s="95" t="e">
        <f t="shared" si="338"/>
        <v>#VALUE!</v>
      </c>
      <c r="CH320" s="95" t="e">
        <f t="shared" si="361"/>
        <v>#VALUE!</v>
      </c>
      <c r="CI320" s="95" t="b">
        <f t="shared" si="364"/>
        <v>0</v>
      </c>
      <c r="CJ320" s="76" t="str">
        <f t="shared" si="339"/>
        <v/>
      </c>
      <c r="CK320" s="94" t="e" cm="1">
        <f t="array" aca="1" ref="CK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CL320" s="94" t="str">
        <f t="shared" si="340"/>
        <v/>
      </c>
      <c r="CM320" s="96" t="b">
        <f t="shared" si="341"/>
        <v>0</v>
      </c>
      <c r="CN320" s="130" t="b">
        <f>IFERROR(MATCH(D320,'Avtal för korttidsarbete'!$G$13:$G$1012,0),TRUE)</f>
        <v>1</v>
      </c>
      <c r="CO320" s="130" t="b">
        <f t="shared" si="342"/>
        <v>0</v>
      </c>
      <c r="CP320" s="131" t="str" cm="1">
        <f t="array" ref="CP320">IF(CN320=TRUE,"x",INDEX('Avtal för korttidsarbete'!$E$13:$E$1012,$CN320))</f>
        <v>x</v>
      </c>
      <c r="CQ320" s="131" t="str" cm="1">
        <f t="array" ref="CQ320">IF(CN320=TRUE,"x",INDEX('Avtal för korttidsarbete'!$F$13:$F$1012,$CN320))</f>
        <v>x</v>
      </c>
      <c r="CR320" s="130" t="b">
        <f t="shared" si="343"/>
        <v>0</v>
      </c>
      <c r="CS320" s="165">
        <f t="shared" si="362"/>
        <v>0</v>
      </c>
      <c r="CT320" s="165">
        <f t="shared" si="363"/>
        <v>0</v>
      </c>
      <c r="CU320" s="130" t="b">
        <f t="shared" si="344"/>
        <v>0</v>
      </c>
      <c r="CV320" s="131">
        <f t="shared" si="345"/>
        <v>0</v>
      </c>
      <c r="CW320" s="165">
        <f t="shared" si="346"/>
        <v>0</v>
      </c>
      <c r="CX320" s="186" t="b">
        <f>IFERROR(INDEX('Avtal för korttidsarbete'!R:R,MATCH(D320,'Avtal för korttidsarbete'!$G:$G,0)),TRUE)</f>
        <v>1</v>
      </c>
      <c r="CY320" s="165" t="str">
        <f>IF(CX320,"-",INDEX('Avtal för korttidsarbete'!$D:$D,MATCH(D320,'Avtal för korttidsarbete'!$G:$G,0)))</f>
        <v>-</v>
      </c>
      <c r="CZ320" s="131" t="b">
        <f>IFERROR(G320&gt;INDEX(Uppsägningar!E:E,MATCH(C320,Uppsägningar!C:C,0)),FALSE)</f>
        <v>0</v>
      </c>
    </row>
    <row r="321" spans="1:104" s="30" customFormat="1" x14ac:dyDescent="0.25">
      <c r="A321" s="19">
        <v>306</v>
      </c>
      <c r="B321" s="20"/>
      <c r="C321" s="189"/>
      <c r="D321" s="69"/>
      <c r="E321" s="171">
        <f>IFERROR(INDEX(Admin!$C$7:$C$10,MATCH(CY321,TblNivåValTExt,0)),0)</f>
        <v>0</v>
      </c>
      <c r="F321" s="1"/>
      <c r="G321" s="1"/>
      <c r="H321" s="90"/>
      <c r="I321" s="91"/>
      <c r="J321" s="91"/>
      <c r="K321" s="91"/>
      <c r="L321" s="91"/>
      <c r="M321" s="91"/>
      <c r="N321" s="91"/>
      <c r="O321" s="91"/>
      <c r="P321" s="91"/>
      <c r="Q321" s="91"/>
      <c r="R321" s="91"/>
      <c r="S321" s="91"/>
      <c r="T321" s="91"/>
      <c r="U321" s="91"/>
      <c r="V321" s="91"/>
      <c r="W321" s="225">
        <f t="shared" si="301"/>
        <v>0</v>
      </c>
      <c r="X321" s="134" t="str">
        <f t="shared" si="347"/>
        <v/>
      </c>
      <c r="Y321" s="92" t="b">
        <f t="shared" si="302"/>
        <v>0</v>
      </c>
      <c r="Z321" s="92" t="str">
        <f t="shared" si="348"/>
        <v/>
      </c>
      <c r="AA321" s="92" t="b">
        <f t="shared" si="349"/>
        <v>0</v>
      </c>
      <c r="AB321" s="92" t="str">
        <f t="shared" si="350"/>
        <v/>
      </c>
      <c r="AC321" s="13" t="b">
        <f t="shared" si="303"/>
        <v>0</v>
      </c>
      <c r="AD321" s="92" t="str">
        <f t="shared" si="351"/>
        <v/>
      </c>
      <c r="AE321" s="13" t="b">
        <f t="shared" si="352"/>
        <v>0</v>
      </c>
      <c r="AF321" s="92" t="str">
        <f t="shared" si="353"/>
        <v/>
      </c>
      <c r="AG321" s="13" t="b">
        <f t="shared" si="304"/>
        <v>0</v>
      </c>
      <c r="AH321" s="92" t="str">
        <f t="shared" si="354"/>
        <v/>
      </c>
      <c r="AI321" s="35" t="b">
        <f t="shared" si="305"/>
        <v>0</v>
      </c>
      <c r="AJ321" s="92" t="str">
        <f t="shared" si="355"/>
        <v/>
      </c>
      <c r="AK321" s="35" t="b">
        <f t="shared" si="306"/>
        <v>0</v>
      </c>
      <c r="AL321" s="92" t="str">
        <f t="shared" si="307"/>
        <v/>
      </c>
      <c r="AM321" s="35" t="b">
        <f t="shared" si="308"/>
        <v>0</v>
      </c>
      <c r="AN321" s="92" t="str">
        <f t="shared" si="309"/>
        <v/>
      </c>
      <c r="AO321" s="13" t="b">
        <f t="shared" si="310"/>
        <v>0</v>
      </c>
      <c r="AP321" s="92" t="str">
        <f t="shared" si="311"/>
        <v/>
      </c>
      <c r="AQ321" s="14">
        <f t="shared" si="312"/>
        <v>0</v>
      </c>
      <c r="AR321" s="14">
        <f t="shared" si="313"/>
        <v>0</v>
      </c>
      <c r="AS321" s="16">
        <f t="shared" si="370"/>
        <v>0</v>
      </c>
      <c r="AT321" s="16">
        <f t="shared" si="370"/>
        <v>0</v>
      </c>
      <c r="AU321" s="16">
        <f t="shared" si="370"/>
        <v>0</v>
      </c>
      <c r="AV321" s="16">
        <f t="shared" si="370"/>
        <v>0</v>
      </c>
      <c r="AW321" s="16">
        <f t="shared" si="370"/>
        <v>0</v>
      </c>
      <c r="AX321" s="16">
        <f t="shared" si="370"/>
        <v>0</v>
      </c>
      <c r="AY321" s="16">
        <f t="shared" si="370"/>
        <v>0</v>
      </c>
      <c r="AZ321" s="16"/>
      <c r="BA321" s="16"/>
      <c r="BB321" s="93">
        <f t="shared" si="356"/>
        <v>0</v>
      </c>
      <c r="BC321" s="93">
        <f t="shared" si="357"/>
        <v>0</v>
      </c>
      <c r="BD321" s="93">
        <f t="shared" si="358"/>
        <v>0</v>
      </c>
      <c r="BE321" s="158">
        <f t="shared" si="359"/>
        <v>0</v>
      </c>
      <c r="BF321" s="159">
        <f t="shared" si="360"/>
        <v>0</v>
      </c>
      <c r="BG321" s="159">
        <f t="shared" si="314"/>
        <v>0</v>
      </c>
      <c r="BH321" s="159">
        <f t="shared" si="315"/>
        <v>0</v>
      </c>
      <c r="BI321" s="159">
        <f t="shared" si="316"/>
        <v>0</v>
      </c>
      <c r="BJ321" s="159">
        <f t="shared" si="317"/>
        <v>0</v>
      </c>
      <c r="BK321" s="159">
        <f t="shared" si="318"/>
        <v>0</v>
      </c>
      <c r="BL321" s="159">
        <f t="shared" si="319"/>
        <v>0</v>
      </c>
      <c r="BM321" s="159">
        <f t="shared" si="371"/>
        <v>0</v>
      </c>
      <c r="BN321" s="159">
        <f t="shared" si="371"/>
        <v>0</v>
      </c>
      <c r="BO321" s="205" t="b">
        <f t="shared" si="320"/>
        <v>0</v>
      </c>
      <c r="BP321" s="214">
        <f t="shared" si="321"/>
        <v>0</v>
      </c>
      <c r="BQ321" s="160">
        <f t="shared" si="322"/>
        <v>0</v>
      </c>
      <c r="BR321" s="160">
        <f t="shared" si="323"/>
        <v>0</v>
      </c>
      <c r="BS321" s="160">
        <f t="shared" si="324"/>
        <v>0</v>
      </c>
      <c r="BT321" s="160">
        <f t="shared" si="325"/>
        <v>0</v>
      </c>
      <c r="BU321" s="160">
        <f t="shared" si="326"/>
        <v>0</v>
      </c>
      <c r="BV321" s="215">
        <f t="shared" si="327"/>
        <v>0</v>
      </c>
      <c r="BW321" s="217">
        <f t="shared" si="328"/>
        <v>0</v>
      </c>
      <c r="BX321" s="206">
        <f t="shared" si="329"/>
        <v>0</v>
      </c>
      <c r="BY321" s="206">
        <f t="shared" si="330"/>
        <v>0</v>
      </c>
      <c r="BZ321" s="206">
        <f t="shared" si="331"/>
        <v>0</v>
      </c>
      <c r="CA321" s="206">
        <f t="shared" si="332"/>
        <v>0</v>
      </c>
      <c r="CB321" s="206">
        <f t="shared" si="333"/>
        <v>0</v>
      </c>
      <c r="CC321" s="218">
        <f t="shared" si="334"/>
        <v>0</v>
      </c>
      <c r="CD321" s="216" t="e">
        <f t="shared" si="335"/>
        <v>#VALUE!</v>
      </c>
      <c r="CE321" s="94" t="e">
        <f t="shared" si="336"/>
        <v>#VALUE!</v>
      </c>
      <c r="CF321" s="94" t="e">
        <f t="shared" si="337"/>
        <v>#VALUE!</v>
      </c>
      <c r="CG321" s="95" t="e">
        <f t="shared" si="338"/>
        <v>#VALUE!</v>
      </c>
      <c r="CH321" s="95" t="e">
        <f t="shared" si="361"/>
        <v>#VALUE!</v>
      </c>
      <c r="CI321" s="95" t="b">
        <f t="shared" si="364"/>
        <v>0</v>
      </c>
      <c r="CJ321" s="76" t="str">
        <f t="shared" si="339"/>
        <v/>
      </c>
      <c r="CK321" s="94" t="e" cm="1">
        <f t="array" aca="1" ref="CK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CL321" s="94" t="str">
        <f t="shared" si="340"/>
        <v/>
      </c>
      <c r="CM321" s="96" t="b">
        <f t="shared" si="341"/>
        <v>0</v>
      </c>
      <c r="CN321" s="130" t="b">
        <f>IFERROR(MATCH(D321,'Avtal för korttidsarbete'!$G$13:$G$1012,0),TRUE)</f>
        <v>1</v>
      </c>
      <c r="CO321" s="130" t="b">
        <f t="shared" si="342"/>
        <v>0</v>
      </c>
      <c r="CP321" s="131" t="str" cm="1">
        <f t="array" ref="CP321">IF(CN321=TRUE,"x",INDEX('Avtal för korttidsarbete'!$E$13:$E$1012,$CN321))</f>
        <v>x</v>
      </c>
      <c r="CQ321" s="131" t="str" cm="1">
        <f t="array" ref="CQ321">IF(CN321=TRUE,"x",INDEX('Avtal för korttidsarbete'!$F$13:$F$1012,$CN321))</f>
        <v>x</v>
      </c>
      <c r="CR321" s="130" t="b">
        <f t="shared" si="343"/>
        <v>0</v>
      </c>
      <c r="CS321" s="165">
        <f t="shared" si="362"/>
        <v>0</v>
      </c>
      <c r="CT321" s="165">
        <f t="shared" si="363"/>
        <v>0</v>
      </c>
      <c r="CU321" s="130" t="b">
        <f t="shared" si="344"/>
        <v>0</v>
      </c>
      <c r="CV321" s="131">
        <f t="shared" si="345"/>
        <v>0</v>
      </c>
      <c r="CW321" s="165">
        <f t="shared" si="346"/>
        <v>0</v>
      </c>
      <c r="CX321" s="186" t="b">
        <f>IFERROR(INDEX('Avtal för korttidsarbete'!R:R,MATCH(D321,'Avtal för korttidsarbete'!$G:$G,0)),TRUE)</f>
        <v>1</v>
      </c>
      <c r="CY321" s="165" t="str">
        <f>IF(CX321,"-",INDEX('Avtal för korttidsarbete'!$D:$D,MATCH(D321,'Avtal för korttidsarbete'!$G:$G,0)))</f>
        <v>-</v>
      </c>
      <c r="CZ321" s="131" t="b">
        <f>IFERROR(G321&gt;INDEX(Uppsägningar!E:E,MATCH(C321,Uppsägningar!C:C,0)),FALSE)</f>
        <v>0</v>
      </c>
    </row>
    <row r="322" spans="1:104" s="30" customFormat="1" x14ac:dyDescent="0.25">
      <c r="A322" s="19">
        <v>307</v>
      </c>
      <c r="B322" s="20"/>
      <c r="C322" s="189"/>
      <c r="D322" s="69"/>
      <c r="E322" s="171">
        <f>IFERROR(INDEX(Admin!$C$7:$C$10,MATCH(CY322,TblNivåValTExt,0)),0)</f>
        <v>0</v>
      </c>
      <c r="F322" s="1"/>
      <c r="G322" s="1"/>
      <c r="H322" s="90"/>
      <c r="I322" s="91"/>
      <c r="J322" s="91"/>
      <c r="K322" s="91"/>
      <c r="L322" s="91"/>
      <c r="M322" s="91"/>
      <c r="N322" s="91"/>
      <c r="O322" s="91"/>
      <c r="P322" s="91"/>
      <c r="Q322" s="91"/>
      <c r="R322" s="91"/>
      <c r="S322" s="91"/>
      <c r="T322" s="91"/>
      <c r="U322" s="91"/>
      <c r="V322" s="91"/>
      <c r="W322" s="225">
        <f t="shared" si="301"/>
        <v>0</v>
      </c>
      <c r="X322" s="134" t="str">
        <f t="shared" si="347"/>
        <v/>
      </c>
      <c r="Y322" s="92" t="b">
        <f t="shared" si="302"/>
        <v>0</v>
      </c>
      <c r="Z322" s="92" t="str">
        <f t="shared" si="348"/>
        <v/>
      </c>
      <c r="AA322" s="92" t="b">
        <f t="shared" si="349"/>
        <v>0</v>
      </c>
      <c r="AB322" s="92" t="str">
        <f t="shared" si="350"/>
        <v/>
      </c>
      <c r="AC322" s="13" t="b">
        <f t="shared" si="303"/>
        <v>0</v>
      </c>
      <c r="AD322" s="92" t="str">
        <f t="shared" si="351"/>
        <v/>
      </c>
      <c r="AE322" s="13" t="b">
        <f t="shared" si="352"/>
        <v>0</v>
      </c>
      <c r="AF322" s="92" t="str">
        <f t="shared" si="353"/>
        <v/>
      </c>
      <c r="AG322" s="13" t="b">
        <f t="shared" si="304"/>
        <v>0</v>
      </c>
      <c r="AH322" s="92" t="str">
        <f t="shared" si="354"/>
        <v/>
      </c>
      <c r="AI322" s="35" t="b">
        <f t="shared" si="305"/>
        <v>0</v>
      </c>
      <c r="AJ322" s="92" t="str">
        <f t="shared" si="355"/>
        <v/>
      </c>
      <c r="AK322" s="35" t="b">
        <f t="shared" si="306"/>
        <v>0</v>
      </c>
      <c r="AL322" s="92" t="str">
        <f t="shared" si="307"/>
        <v/>
      </c>
      <c r="AM322" s="35" t="b">
        <f t="shared" si="308"/>
        <v>0</v>
      </c>
      <c r="AN322" s="92" t="str">
        <f t="shared" si="309"/>
        <v/>
      </c>
      <c r="AO322" s="13" t="b">
        <f t="shared" si="310"/>
        <v>0</v>
      </c>
      <c r="AP322" s="92" t="str">
        <f t="shared" si="311"/>
        <v/>
      </c>
      <c r="AQ322" s="14">
        <f t="shared" si="312"/>
        <v>0</v>
      </c>
      <c r="AR322" s="14">
        <f t="shared" si="313"/>
        <v>0</v>
      </c>
      <c r="AS322" s="16">
        <f t="shared" si="370"/>
        <v>0</v>
      </c>
      <c r="AT322" s="16">
        <f t="shared" si="370"/>
        <v>0</v>
      </c>
      <c r="AU322" s="16">
        <f t="shared" si="370"/>
        <v>0</v>
      </c>
      <c r="AV322" s="16">
        <f t="shared" si="370"/>
        <v>0</v>
      </c>
      <c r="AW322" s="16">
        <f t="shared" si="370"/>
        <v>0</v>
      </c>
      <c r="AX322" s="16">
        <f t="shared" si="370"/>
        <v>0</v>
      </c>
      <c r="AY322" s="16">
        <f t="shared" si="370"/>
        <v>0</v>
      </c>
      <c r="AZ322" s="16"/>
      <c r="BA322" s="16"/>
      <c r="BB322" s="93">
        <f t="shared" si="356"/>
        <v>0</v>
      </c>
      <c r="BC322" s="93">
        <f t="shared" si="357"/>
        <v>0</v>
      </c>
      <c r="BD322" s="93">
        <f t="shared" si="358"/>
        <v>0</v>
      </c>
      <c r="BE322" s="158">
        <f t="shared" si="359"/>
        <v>0</v>
      </c>
      <c r="BF322" s="159">
        <f t="shared" si="360"/>
        <v>0</v>
      </c>
      <c r="BG322" s="159">
        <f t="shared" si="314"/>
        <v>0</v>
      </c>
      <c r="BH322" s="159">
        <f t="shared" si="315"/>
        <v>0</v>
      </c>
      <c r="BI322" s="159">
        <f t="shared" si="316"/>
        <v>0</v>
      </c>
      <c r="BJ322" s="159">
        <f t="shared" si="317"/>
        <v>0</v>
      </c>
      <c r="BK322" s="159">
        <f t="shared" si="318"/>
        <v>0</v>
      </c>
      <c r="BL322" s="159">
        <f t="shared" si="319"/>
        <v>0</v>
      </c>
      <c r="BM322" s="159">
        <f t="shared" si="371"/>
        <v>0</v>
      </c>
      <c r="BN322" s="159">
        <f t="shared" si="371"/>
        <v>0</v>
      </c>
      <c r="BO322" s="205" t="b">
        <f t="shared" si="320"/>
        <v>0</v>
      </c>
      <c r="BP322" s="214">
        <f t="shared" si="321"/>
        <v>0</v>
      </c>
      <c r="BQ322" s="160">
        <f t="shared" si="322"/>
        <v>0</v>
      </c>
      <c r="BR322" s="160">
        <f t="shared" si="323"/>
        <v>0</v>
      </c>
      <c r="BS322" s="160">
        <f t="shared" si="324"/>
        <v>0</v>
      </c>
      <c r="BT322" s="160">
        <f t="shared" si="325"/>
        <v>0</v>
      </c>
      <c r="BU322" s="160">
        <f t="shared" si="326"/>
        <v>0</v>
      </c>
      <c r="BV322" s="215">
        <f t="shared" si="327"/>
        <v>0</v>
      </c>
      <c r="BW322" s="217">
        <f t="shared" si="328"/>
        <v>0</v>
      </c>
      <c r="BX322" s="206">
        <f t="shared" si="329"/>
        <v>0</v>
      </c>
      <c r="BY322" s="206">
        <f t="shared" si="330"/>
        <v>0</v>
      </c>
      <c r="BZ322" s="206">
        <f t="shared" si="331"/>
        <v>0</v>
      </c>
      <c r="CA322" s="206">
        <f t="shared" si="332"/>
        <v>0</v>
      </c>
      <c r="CB322" s="206">
        <f t="shared" si="333"/>
        <v>0</v>
      </c>
      <c r="CC322" s="218">
        <f t="shared" si="334"/>
        <v>0</v>
      </c>
      <c r="CD322" s="216" t="e">
        <f t="shared" si="335"/>
        <v>#VALUE!</v>
      </c>
      <c r="CE322" s="94" t="e">
        <f t="shared" si="336"/>
        <v>#VALUE!</v>
      </c>
      <c r="CF322" s="94" t="e">
        <f t="shared" si="337"/>
        <v>#VALUE!</v>
      </c>
      <c r="CG322" s="95" t="e">
        <f t="shared" si="338"/>
        <v>#VALUE!</v>
      </c>
      <c r="CH322" s="95" t="e">
        <f t="shared" si="361"/>
        <v>#VALUE!</v>
      </c>
      <c r="CI322" s="95" t="b">
        <f t="shared" si="364"/>
        <v>0</v>
      </c>
      <c r="CJ322" s="76" t="str">
        <f t="shared" si="339"/>
        <v/>
      </c>
      <c r="CK322" s="94" t="e" cm="1">
        <f t="array" aca="1" ref="CK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CL322" s="94" t="str">
        <f t="shared" si="340"/>
        <v/>
      </c>
      <c r="CM322" s="96" t="b">
        <f t="shared" si="341"/>
        <v>0</v>
      </c>
      <c r="CN322" s="130" t="b">
        <f>IFERROR(MATCH(D322,'Avtal för korttidsarbete'!$G$13:$G$1012,0),TRUE)</f>
        <v>1</v>
      </c>
      <c r="CO322" s="130" t="b">
        <f t="shared" si="342"/>
        <v>0</v>
      </c>
      <c r="CP322" s="131" t="str" cm="1">
        <f t="array" ref="CP322">IF(CN322=TRUE,"x",INDEX('Avtal för korttidsarbete'!$E$13:$E$1012,$CN322))</f>
        <v>x</v>
      </c>
      <c r="CQ322" s="131" t="str" cm="1">
        <f t="array" ref="CQ322">IF(CN322=TRUE,"x",INDEX('Avtal för korttidsarbete'!$F$13:$F$1012,$CN322))</f>
        <v>x</v>
      </c>
      <c r="CR322" s="130" t="b">
        <f t="shared" si="343"/>
        <v>0</v>
      </c>
      <c r="CS322" s="165">
        <f t="shared" si="362"/>
        <v>0</v>
      </c>
      <c r="CT322" s="165">
        <f t="shared" si="363"/>
        <v>0</v>
      </c>
      <c r="CU322" s="130" t="b">
        <f t="shared" si="344"/>
        <v>0</v>
      </c>
      <c r="CV322" s="131">
        <f t="shared" si="345"/>
        <v>0</v>
      </c>
      <c r="CW322" s="165">
        <f t="shared" si="346"/>
        <v>0</v>
      </c>
      <c r="CX322" s="186" t="b">
        <f>IFERROR(INDEX('Avtal för korttidsarbete'!R:R,MATCH(D322,'Avtal för korttidsarbete'!$G:$G,0)),TRUE)</f>
        <v>1</v>
      </c>
      <c r="CY322" s="165" t="str">
        <f>IF(CX322,"-",INDEX('Avtal för korttidsarbete'!$D:$D,MATCH(D322,'Avtal för korttidsarbete'!$G:$G,0)))</f>
        <v>-</v>
      </c>
      <c r="CZ322" s="131" t="b">
        <f>IFERROR(G322&gt;INDEX(Uppsägningar!E:E,MATCH(C322,Uppsägningar!C:C,0)),FALSE)</f>
        <v>0</v>
      </c>
    </row>
    <row r="323" spans="1:104" s="30" customFormat="1" x14ac:dyDescent="0.25">
      <c r="A323" s="19">
        <v>308</v>
      </c>
      <c r="B323" s="20"/>
      <c r="C323" s="189"/>
      <c r="D323" s="69"/>
      <c r="E323" s="171">
        <f>IFERROR(INDEX(Admin!$C$7:$C$10,MATCH(CY323,TblNivåValTExt,0)),0)</f>
        <v>0</v>
      </c>
      <c r="F323" s="1"/>
      <c r="G323" s="1"/>
      <c r="H323" s="90"/>
      <c r="I323" s="91"/>
      <c r="J323" s="91"/>
      <c r="K323" s="91"/>
      <c r="L323" s="91"/>
      <c r="M323" s="91"/>
      <c r="N323" s="91"/>
      <c r="O323" s="91"/>
      <c r="P323" s="91"/>
      <c r="Q323" s="91"/>
      <c r="R323" s="91"/>
      <c r="S323" s="91"/>
      <c r="T323" s="91"/>
      <c r="U323" s="91"/>
      <c r="V323" s="91"/>
      <c r="W323" s="225">
        <f t="shared" si="301"/>
        <v>0</v>
      </c>
      <c r="X323" s="134" t="str">
        <f t="shared" si="347"/>
        <v/>
      </c>
      <c r="Y323" s="92" t="b">
        <f t="shared" si="302"/>
        <v>0</v>
      </c>
      <c r="Z323" s="92" t="str">
        <f t="shared" si="348"/>
        <v/>
      </c>
      <c r="AA323" s="92" t="b">
        <f t="shared" si="349"/>
        <v>0</v>
      </c>
      <c r="AB323" s="92" t="str">
        <f t="shared" si="350"/>
        <v/>
      </c>
      <c r="AC323" s="13" t="b">
        <f t="shared" si="303"/>
        <v>0</v>
      </c>
      <c r="AD323" s="92" t="str">
        <f t="shared" si="351"/>
        <v/>
      </c>
      <c r="AE323" s="13" t="b">
        <f t="shared" si="352"/>
        <v>0</v>
      </c>
      <c r="AF323" s="92" t="str">
        <f t="shared" si="353"/>
        <v/>
      </c>
      <c r="AG323" s="13" t="b">
        <f t="shared" si="304"/>
        <v>0</v>
      </c>
      <c r="AH323" s="92" t="str">
        <f t="shared" si="354"/>
        <v/>
      </c>
      <c r="AI323" s="35" t="b">
        <f t="shared" si="305"/>
        <v>0</v>
      </c>
      <c r="AJ323" s="92" t="str">
        <f t="shared" si="355"/>
        <v/>
      </c>
      <c r="AK323" s="35" t="b">
        <f t="shared" si="306"/>
        <v>0</v>
      </c>
      <c r="AL323" s="92" t="str">
        <f t="shared" si="307"/>
        <v/>
      </c>
      <c r="AM323" s="35" t="b">
        <f t="shared" si="308"/>
        <v>0</v>
      </c>
      <c r="AN323" s="92" t="str">
        <f t="shared" si="309"/>
        <v/>
      </c>
      <c r="AO323" s="13" t="b">
        <f t="shared" si="310"/>
        <v>0</v>
      </c>
      <c r="AP323" s="92" t="str">
        <f t="shared" si="311"/>
        <v/>
      </c>
      <c r="AQ323" s="14">
        <f t="shared" si="312"/>
        <v>0</v>
      </c>
      <c r="AR323" s="14">
        <f t="shared" si="313"/>
        <v>0</v>
      </c>
      <c r="AS323" s="16">
        <f t="shared" si="370"/>
        <v>0</v>
      </c>
      <c r="AT323" s="16">
        <f t="shared" si="370"/>
        <v>0</v>
      </c>
      <c r="AU323" s="16">
        <f t="shared" si="370"/>
        <v>0</v>
      </c>
      <c r="AV323" s="16">
        <f t="shared" si="370"/>
        <v>0</v>
      </c>
      <c r="AW323" s="16">
        <f t="shared" si="370"/>
        <v>0</v>
      </c>
      <c r="AX323" s="16">
        <f t="shared" si="370"/>
        <v>0</v>
      </c>
      <c r="AY323" s="16">
        <f t="shared" si="370"/>
        <v>0</v>
      </c>
      <c r="AZ323" s="16"/>
      <c r="BA323" s="16"/>
      <c r="BB323" s="93">
        <f t="shared" si="356"/>
        <v>0</v>
      </c>
      <c r="BC323" s="93">
        <f t="shared" si="357"/>
        <v>0</v>
      </c>
      <c r="BD323" s="93">
        <f t="shared" si="358"/>
        <v>0</v>
      </c>
      <c r="BE323" s="158">
        <f t="shared" si="359"/>
        <v>0</v>
      </c>
      <c r="BF323" s="159">
        <f t="shared" si="360"/>
        <v>0</v>
      </c>
      <c r="BG323" s="159">
        <f t="shared" si="314"/>
        <v>0</v>
      </c>
      <c r="BH323" s="159">
        <f t="shared" si="315"/>
        <v>0</v>
      </c>
      <c r="BI323" s="159">
        <f t="shared" si="316"/>
        <v>0</v>
      </c>
      <c r="BJ323" s="159">
        <f t="shared" si="317"/>
        <v>0</v>
      </c>
      <c r="BK323" s="159">
        <f t="shared" si="318"/>
        <v>0</v>
      </c>
      <c r="BL323" s="159">
        <f t="shared" si="319"/>
        <v>0</v>
      </c>
      <c r="BM323" s="159">
        <f t="shared" si="371"/>
        <v>0</v>
      </c>
      <c r="BN323" s="159">
        <f t="shared" si="371"/>
        <v>0</v>
      </c>
      <c r="BO323" s="205" t="b">
        <f t="shared" si="320"/>
        <v>0</v>
      </c>
      <c r="BP323" s="214">
        <f t="shared" si="321"/>
        <v>0</v>
      </c>
      <c r="BQ323" s="160">
        <f t="shared" si="322"/>
        <v>0</v>
      </c>
      <c r="BR323" s="160">
        <f t="shared" si="323"/>
        <v>0</v>
      </c>
      <c r="BS323" s="160">
        <f t="shared" si="324"/>
        <v>0</v>
      </c>
      <c r="BT323" s="160">
        <f t="shared" si="325"/>
        <v>0</v>
      </c>
      <c r="BU323" s="160">
        <f t="shared" si="326"/>
        <v>0</v>
      </c>
      <c r="BV323" s="215">
        <f t="shared" si="327"/>
        <v>0</v>
      </c>
      <c r="BW323" s="217">
        <f t="shared" si="328"/>
        <v>0</v>
      </c>
      <c r="BX323" s="206">
        <f t="shared" si="329"/>
        <v>0</v>
      </c>
      <c r="BY323" s="206">
        <f t="shared" si="330"/>
        <v>0</v>
      </c>
      <c r="BZ323" s="206">
        <f t="shared" si="331"/>
        <v>0</v>
      </c>
      <c r="CA323" s="206">
        <f t="shared" si="332"/>
        <v>0</v>
      </c>
      <c r="CB323" s="206">
        <f t="shared" si="333"/>
        <v>0</v>
      </c>
      <c r="CC323" s="218">
        <f t="shared" si="334"/>
        <v>0</v>
      </c>
      <c r="CD323" s="216" t="e">
        <f t="shared" si="335"/>
        <v>#VALUE!</v>
      </c>
      <c r="CE323" s="94" t="e">
        <f t="shared" si="336"/>
        <v>#VALUE!</v>
      </c>
      <c r="CF323" s="94" t="e">
        <f t="shared" si="337"/>
        <v>#VALUE!</v>
      </c>
      <c r="CG323" s="95" t="e">
        <f t="shared" si="338"/>
        <v>#VALUE!</v>
      </c>
      <c r="CH323" s="95" t="e">
        <f t="shared" si="361"/>
        <v>#VALUE!</v>
      </c>
      <c r="CI323" s="95" t="b">
        <f t="shared" si="364"/>
        <v>0</v>
      </c>
      <c r="CJ323" s="76" t="str">
        <f t="shared" si="339"/>
        <v/>
      </c>
      <c r="CK323" s="94" t="e" cm="1">
        <f t="array" aca="1" ref="CK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CL323" s="94" t="str">
        <f t="shared" si="340"/>
        <v/>
      </c>
      <c r="CM323" s="96" t="b">
        <f t="shared" si="341"/>
        <v>0</v>
      </c>
      <c r="CN323" s="130" t="b">
        <f>IFERROR(MATCH(D323,'Avtal för korttidsarbete'!$G$13:$G$1012,0),TRUE)</f>
        <v>1</v>
      </c>
      <c r="CO323" s="130" t="b">
        <f t="shared" si="342"/>
        <v>0</v>
      </c>
      <c r="CP323" s="131" t="str" cm="1">
        <f t="array" ref="CP323">IF(CN323=TRUE,"x",INDEX('Avtal för korttidsarbete'!$E$13:$E$1012,$CN323))</f>
        <v>x</v>
      </c>
      <c r="CQ323" s="131" t="str" cm="1">
        <f t="array" ref="CQ323">IF(CN323=TRUE,"x",INDEX('Avtal för korttidsarbete'!$F$13:$F$1012,$CN323))</f>
        <v>x</v>
      </c>
      <c r="CR323" s="130" t="b">
        <f t="shared" si="343"/>
        <v>0</v>
      </c>
      <c r="CS323" s="165">
        <f t="shared" si="362"/>
        <v>0</v>
      </c>
      <c r="CT323" s="165">
        <f t="shared" si="363"/>
        <v>0</v>
      </c>
      <c r="CU323" s="130" t="b">
        <f t="shared" si="344"/>
        <v>0</v>
      </c>
      <c r="CV323" s="131">
        <f t="shared" si="345"/>
        <v>0</v>
      </c>
      <c r="CW323" s="165">
        <f t="shared" si="346"/>
        <v>0</v>
      </c>
      <c r="CX323" s="186" t="b">
        <f>IFERROR(INDEX('Avtal för korttidsarbete'!R:R,MATCH(D323,'Avtal för korttidsarbete'!$G:$G,0)),TRUE)</f>
        <v>1</v>
      </c>
      <c r="CY323" s="165" t="str">
        <f>IF(CX323,"-",INDEX('Avtal för korttidsarbete'!$D:$D,MATCH(D323,'Avtal för korttidsarbete'!$G:$G,0)))</f>
        <v>-</v>
      </c>
      <c r="CZ323" s="131" t="b">
        <f>IFERROR(G323&gt;INDEX(Uppsägningar!E:E,MATCH(C323,Uppsägningar!C:C,0)),FALSE)</f>
        <v>0</v>
      </c>
    </row>
    <row r="324" spans="1:104" s="30" customFormat="1" x14ac:dyDescent="0.25">
      <c r="A324" s="19">
        <v>309</v>
      </c>
      <c r="B324" s="20"/>
      <c r="C324" s="189"/>
      <c r="D324" s="69"/>
      <c r="E324" s="171">
        <f>IFERROR(INDEX(Admin!$C$7:$C$10,MATCH(CY324,TblNivåValTExt,0)),0)</f>
        <v>0</v>
      </c>
      <c r="F324" s="1"/>
      <c r="G324" s="1"/>
      <c r="H324" s="90"/>
      <c r="I324" s="91"/>
      <c r="J324" s="91"/>
      <c r="K324" s="91"/>
      <c r="L324" s="91"/>
      <c r="M324" s="91"/>
      <c r="N324" s="91"/>
      <c r="O324" s="91"/>
      <c r="P324" s="91"/>
      <c r="Q324" s="91"/>
      <c r="R324" s="91"/>
      <c r="S324" s="91"/>
      <c r="T324" s="91"/>
      <c r="U324" s="91"/>
      <c r="V324" s="91"/>
      <c r="W324" s="225">
        <f t="shared" si="301"/>
        <v>0</v>
      </c>
      <c r="X324" s="134" t="str">
        <f t="shared" si="347"/>
        <v/>
      </c>
      <c r="Y324" s="92" t="b">
        <f t="shared" si="302"/>
        <v>0</v>
      </c>
      <c r="Z324" s="92" t="str">
        <f t="shared" si="348"/>
        <v/>
      </c>
      <c r="AA324" s="92" t="b">
        <f t="shared" si="349"/>
        <v>0</v>
      </c>
      <c r="AB324" s="92" t="str">
        <f t="shared" si="350"/>
        <v/>
      </c>
      <c r="AC324" s="13" t="b">
        <f t="shared" si="303"/>
        <v>0</v>
      </c>
      <c r="AD324" s="92" t="str">
        <f t="shared" si="351"/>
        <v/>
      </c>
      <c r="AE324" s="13" t="b">
        <f t="shared" si="352"/>
        <v>0</v>
      </c>
      <c r="AF324" s="92" t="str">
        <f t="shared" si="353"/>
        <v/>
      </c>
      <c r="AG324" s="13" t="b">
        <f t="shared" si="304"/>
        <v>0</v>
      </c>
      <c r="AH324" s="92" t="str">
        <f t="shared" si="354"/>
        <v/>
      </c>
      <c r="AI324" s="35" t="b">
        <f t="shared" si="305"/>
        <v>0</v>
      </c>
      <c r="AJ324" s="92" t="str">
        <f t="shared" si="355"/>
        <v/>
      </c>
      <c r="AK324" s="35" t="b">
        <f t="shared" si="306"/>
        <v>0</v>
      </c>
      <c r="AL324" s="92" t="str">
        <f t="shared" si="307"/>
        <v/>
      </c>
      <c r="AM324" s="35" t="b">
        <f t="shared" si="308"/>
        <v>0</v>
      </c>
      <c r="AN324" s="92" t="str">
        <f t="shared" si="309"/>
        <v/>
      </c>
      <c r="AO324" s="13" t="b">
        <f t="shared" si="310"/>
        <v>0</v>
      </c>
      <c r="AP324" s="92" t="str">
        <f t="shared" si="311"/>
        <v/>
      </c>
      <c r="AQ324" s="14">
        <f t="shared" si="312"/>
        <v>0</v>
      </c>
      <c r="AR324" s="14">
        <f t="shared" si="313"/>
        <v>0</v>
      </c>
      <c r="AS324" s="16">
        <f t="shared" si="370"/>
        <v>0</v>
      </c>
      <c r="AT324" s="16">
        <f t="shared" si="370"/>
        <v>0</v>
      </c>
      <c r="AU324" s="16">
        <f t="shared" si="370"/>
        <v>0</v>
      </c>
      <c r="AV324" s="16">
        <f t="shared" si="370"/>
        <v>0</v>
      </c>
      <c r="AW324" s="16">
        <f t="shared" si="370"/>
        <v>0</v>
      </c>
      <c r="AX324" s="16">
        <f t="shared" si="370"/>
        <v>0</v>
      </c>
      <c r="AY324" s="16">
        <f t="shared" si="370"/>
        <v>0</v>
      </c>
      <c r="AZ324" s="16"/>
      <c r="BA324" s="16"/>
      <c r="BB324" s="93">
        <f t="shared" si="356"/>
        <v>0</v>
      </c>
      <c r="BC324" s="93">
        <f t="shared" si="357"/>
        <v>0</v>
      </c>
      <c r="BD324" s="93">
        <f t="shared" si="358"/>
        <v>0</v>
      </c>
      <c r="BE324" s="158">
        <f t="shared" si="359"/>
        <v>0</v>
      </c>
      <c r="BF324" s="159">
        <f t="shared" si="360"/>
        <v>0</v>
      </c>
      <c r="BG324" s="159">
        <f t="shared" si="314"/>
        <v>0</v>
      </c>
      <c r="BH324" s="159">
        <f t="shared" si="315"/>
        <v>0</v>
      </c>
      <c r="BI324" s="159">
        <f t="shared" si="316"/>
        <v>0</v>
      </c>
      <c r="BJ324" s="159">
        <f t="shared" si="317"/>
        <v>0</v>
      </c>
      <c r="BK324" s="159">
        <f t="shared" si="318"/>
        <v>0</v>
      </c>
      <c r="BL324" s="159">
        <f t="shared" si="319"/>
        <v>0</v>
      </c>
      <c r="BM324" s="159">
        <f t="shared" si="371"/>
        <v>0</v>
      </c>
      <c r="BN324" s="159">
        <f t="shared" si="371"/>
        <v>0</v>
      </c>
      <c r="BO324" s="205" t="b">
        <f t="shared" si="320"/>
        <v>0</v>
      </c>
      <c r="BP324" s="214">
        <f t="shared" si="321"/>
        <v>0</v>
      </c>
      <c r="BQ324" s="160">
        <f t="shared" si="322"/>
        <v>0</v>
      </c>
      <c r="BR324" s="160">
        <f t="shared" si="323"/>
        <v>0</v>
      </c>
      <c r="BS324" s="160">
        <f t="shared" si="324"/>
        <v>0</v>
      </c>
      <c r="BT324" s="160">
        <f t="shared" si="325"/>
        <v>0</v>
      </c>
      <c r="BU324" s="160">
        <f t="shared" si="326"/>
        <v>0</v>
      </c>
      <c r="BV324" s="215">
        <f t="shared" si="327"/>
        <v>0</v>
      </c>
      <c r="BW324" s="217">
        <f t="shared" si="328"/>
        <v>0</v>
      </c>
      <c r="BX324" s="206">
        <f t="shared" si="329"/>
        <v>0</v>
      </c>
      <c r="BY324" s="206">
        <f t="shared" si="330"/>
        <v>0</v>
      </c>
      <c r="BZ324" s="206">
        <f t="shared" si="331"/>
        <v>0</v>
      </c>
      <c r="CA324" s="206">
        <f t="shared" si="332"/>
        <v>0</v>
      </c>
      <c r="CB324" s="206">
        <f t="shared" si="333"/>
        <v>0</v>
      </c>
      <c r="CC324" s="218">
        <f t="shared" si="334"/>
        <v>0</v>
      </c>
      <c r="CD324" s="216" t="e">
        <f t="shared" si="335"/>
        <v>#VALUE!</v>
      </c>
      <c r="CE324" s="94" t="e">
        <f t="shared" si="336"/>
        <v>#VALUE!</v>
      </c>
      <c r="CF324" s="94" t="e">
        <f t="shared" si="337"/>
        <v>#VALUE!</v>
      </c>
      <c r="CG324" s="95" t="e">
        <f t="shared" si="338"/>
        <v>#VALUE!</v>
      </c>
      <c r="CH324" s="95" t="e">
        <f t="shared" si="361"/>
        <v>#VALUE!</v>
      </c>
      <c r="CI324" s="95" t="b">
        <f t="shared" si="364"/>
        <v>0</v>
      </c>
      <c r="CJ324" s="76" t="str">
        <f t="shared" si="339"/>
        <v/>
      </c>
      <c r="CK324" s="94" t="e" cm="1">
        <f t="array" aca="1" ref="CK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CL324" s="94" t="str">
        <f t="shared" si="340"/>
        <v/>
      </c>
      <c r="CM324" s="96" t="b">
        <f t="shared" si="341"/>
        <v>0</v>
      </c>
      <c r="CN324" s="130" t="b">
        <f>IFERROR(MATCH(D324,'Avtal för korttidsarbete'!$G$13:$G$1012,0),TRUE)</f>
        <v>1</v>
      </c>
      <c r="CO324" s="130" t="b">
        <f t="shared" si="342"/>
        <v>0</v>
      </c>
      <c r="CP324" s="131" t="str" cm="1">
        <f t="array" ref="CP324">IF(CN324=TRUE,"x",INDEX('Avtal för korttidsarbete'!$E$13:$E$1012,$CN324))</f>
        <v>x</v>
      </c>
      <c r="CQ324" s="131" t="str" cm="1">
        <f t="array" ref="CQ324">IF(CN324=TRUE,"x",INDEX('Avtal för korttidsarbete'!$F$13:$F$1012,$CN324))</f>
        <v>x</v>
      </c>
      <c r="CR324" s="130" t="b">
        <f t="shared" si="343"/>
        <v>0</v>
      </c>
      <c r="CS324" s="165">
        <f t="shared" si="362"/>
        <v>0</v>
      </c>
      <c r="CT324" s="165">
        <f t="shared" si="363"/>
        <v>0</v>
      </c>
      <c r="CU324" s="130" t="b">
        <f t="shared" si="344"/>
        <v>0</v>
      </c>
      <c r="CV324" s="131">
        <f t="shared" si="345"/>
        <v>0</v>
      </c>
      <c r="CW324" s="165">
        <f t="shared" si="346"/>
        <v>0</v>
      </c>
      <c r="CX324" s="186" t="b">
        <f>IFERROR(INDEX('Avtal för korttidsarbete'!R:R,MATCH(D324,'Avtal för korttidsarbete'!$G:$G,0)),TRUE)</f>
        <v>1</v>
      </c>
      <c r="CY324" s="165" t="str">
        <f>IF(CX324,"-",INDEX('Avtal för korttidsarbete'!$D:$D,MATCH(D324,'Avtal för korttidsarbete'!$G:$G,0)))</f>
        <v>-</v>
      </c>
      <c r="CZ324" s="131" t="b">
        <f>IFERROR(G324&gt;INDEX(Uppsägningar!E:E,MATCH(C324,Uppsägningar!C:C,0)),FALSE)</f>
        <v>0</v>
      </c>
    </row>
    <row r="325" spans="1:104" s="30" customFormat="1" x14ac:dyDescent="0.25">
      <c r="A325" s="19">
        <v>310</v>
      </c>
      <c r="B325" s="20"/>
      <c r="C325" s="189"/>
      <c r="D325" s="69"/>
      <c r="E325" s="171">
        <f>IFERROR(INDEX(Admin!$C$7:$C$10,MATCH(CY325,TblNivåValTExt,0)),0)</f>
        <v>0</v>
      </c>
      <c r="F325" s="1"/>
      <c r="G325" s="1"/>
      <c r="H325" s="90"/>
      <c r="I325" s="91"/>
      <c r="J325" s="91"/>
      <c r="K325" s="91"/>
      <c r="L325" s="91"/>
      <c r="M325" s="91"/>
      <c r="N325" s="91"/>
      <c r="O325" s="91"/>
      <c r="P325" s="91"/>
      <c r="Q325" s="91"/>
      <c r="R325" s="91"/>
      <c r="S325" s="91"/>
      <c r="T325" s="91"/>
      <c r="U325" s="91"/>
      <c r="V325" s="91"/>
      <c r="W325" s="225">
        <f t="shared" si="301"/>
        <v>0</v>
      </c>
      <c r="X325" s="134" t="str">
        <f t="shared" si="347"/>
        <v/>
      </c>
      <c r="Y325" s="92" t="b">
        <f t="shared" si="302"/>
        <v>0</v>
      </c>
      <c r="Z325" s="92" t="str">
        <f t="shared" si="348"/>
        <v/>
      </c>
      <c r="AA325" s="92" t="b">
        <f t="shared" si="349"/>
        <v>0</v>
      </c>
      <c r="AB325" s="92" t="str">
        <f t="shared" si="350"/>
        <v/>
      </c>
      <c r="AC325" s="13" t="b">
        <f t="shared" si="303"/>
        <v>0</v>
      </c>
      <c r="AD325" s="92" t="str">
        <f t="shared" si="351"/>
        <v/>
      </c>
      <c r="AE325" s="13" t="b">
        <f t="shared" si="352"/>
        <v>0</v>
      </c>
      <c r="AF325" s="92" t="str">
        <f t="shared" si="353"/>
        <v/>
      </c>
      <c r="AG325" s="13" t="b">
        <f t="shared" si="304"/>
        <v>0</v>
      </c>
      <c r="AH325" s="92" t="str">
        <f t="shared" si="354"/>
        <v/>
      </c>
      <c r="AI325" s="35" t="b">
        <f t="shared" si="305"/>
        <v>0</v>
      </c>
      <c r="AJ325" s="92" t="str">
        <f t="shared" si="355"/>
        <v/>
      </c>
      <c r="AK325" s="35" t="b">
        <f t="shared" si="306"/>
        <v>0</v>
      </c>
      <c r="AL325" s="92" t="str">
        <f t="shared" si="307"/>
        <v/>
      </c>
      <c r="AM325" s="35" t="b">
        <f t="shared" si="308"/>
        <v>0</v>
      </c>
      <c r="AN325" s="92" t="str">
        <f t="shared" si="309"/>
        <v/>
      </c>
      <c r="AO325" s="13" t="b">
        <f t="shared" si="310"/>
        <v>0</v>
      </c>
      <c r="AP325" s="92" t="str">
        <f t="shared" si="311"/>
        <v/>
      </c>
      <c r="AQ325" s="14">
        <f t="shared" si="312"/>
        <v>0</v>
      </c>
      <c r="AR325" s="14">
        <f t="shared" si="313"/>
        <v>0</v>
      </c>
      <c r="AS325" s="16">
        <f t="shared" si="370"/>
        <v>0</v>
      </c>
      <c r="AT325" s="16">
        <f t="shared" si="370"/>
        <v>0</v>
      </c>
      <c r="AU325" s="16">
        <f t="shared" si="370"/>
        <v>0</v>
      </c>
      <c r="AV325" s="16">
        <f t="shared" si="370"/>
        <v>0</v>
      </c>
      <c r="AW325" s="16">
        <f t="shared" si="370"/>
        <v>0</v>
      </c>
      <c r="AX325" s="16">
        <f t="shared" si="370"/>
        <v>0</v>
      </c>
      <c r="AY325" s="16">
        <f t="shared" si="370"/>
        <v>0</v>
      </c>
      <c r="AZ325" s="16"/>
      <c r="BA325" s="16"/>
      <c r="BB325" s="93">
        <f t="shared" si="356"/>
        <v>0</v>
      </c>
      <c r="BC325" s="93">
        <f t="shared" si="357"/>
        <v>0</v>
      </c>
      <c r="BD325" s="93">
        <f t="shared" si="358"/>
        <v>0</v>
      </c>
      <c r="BE325" s="158">
        <f t="shared" si="359"/>
        <v>0</v>
      </c>
      <c r="BF325" s="159">
        <f t="shared" si="360"/>
        <v>0</v>
      </c>
      <c r="BG325" s="159">
        <f t="shared" si="314"/>
        <v>0</v>
      </c>
      <c r="BH325" s="159">
        <f t="shared" si="315"/>
        <v>0</v>
      </c>
      <c r="BI325" s="159">
        <f t="shared" si="316"/>
        <v>0</v>
      </c>
      <c r="BJ325" s="159">
        <f t="shared" si="317"/>
        <v>0</v>
      </c>
      <c r="BK325" s="159">
        <f t="shared" si="318"/>
        <v>0</v>
      </c>
      <c r="BL325" s="159">
        <f t="shared" si="319"/>
        <v>0</v>
      </c>
      <c r="BM325" s="159">
        <f t="shared" si="371"/>
        <v>0</v>
      </c>
      <c r="BN325" s="159">
        <f t="shared" si="371"/>
        <v>0</v>
      </c>
      <c r="BO325" s="205" t="b">
        <f t="shared" si="320"/>
        <v>0</v>
      </c>
      <c r="BP325" s="214">
        <f t="shared" si="321"/>
        <v>0</v>
      </c>
      <c r="BQ325" s="160">
        <f t="shared" si="322"/>
        <v>0</v>
      </c>
      <c r="BR325" s="160">
        <f t="shared" si="323"/>
        <v>0</v>
      </c>
      <c r="BS325" s="160">
        <f t="shared" si="324"/>
        <v>0</v>
      </c>
      <c r="BT325" s="160">
        <f t="shared" si="325"/>
        <v>0</v>
      </c>
      <c r="BU325" s="160">
        <f t="shared" si="326"/>
        <v>0</v>
      </c>
      <c r="BV325" s="215">
        <f t="shared" si="327"/>
        <v>0</v>
      </c>
      <c r="BW325" s="217">
        <f t="shared" si="328"/>
        <v>0</v>
      </c>
      <c r="BX325" s="206">
        <f t="shared" si="329"/>
        <v>0</v>
      </c>
      <c r="BY325" s="206">
        <f t="shared" si="330"/>
        <v>0</v>
      </c>
      <c r="BZ325" s="206">
        <f t="shared" si="331"/>
        <v>0</v>
      </c>
      <c r="CA325" s="206">
        <f t="shared" si="332"/>
        <v>0</v>
      </c>
      <c r="CB325" s="206">
        <f t="shared" si="333"/>
        <v>0</v>
      </c>
      <c r="CC325" s="218">
        <f t="shared" si="334"/>
        <v>0</v>
      </c>
      <c r="CD325" s="216" t="e">
        <f t="shared" si="335"/>
        <v>#VALUE!</v>
      </c>
      <c r="CE325" s="94" t="e">
        <f t="shared" si="336"/>
        <v>#VALUE!</v>
      </c>
      <c r="CF325" s="94" t="e">
        <f t="shared" si="337"/>
        <v>#VALUE!</v>
      </c>
      <c r="CG325" s="95" t="e">
        <f t="shared" si="338"/>
        <v>#VALUE!</v>
      </c>
      <c r="CH325" s="95" t="e">
        <f t="shared" si="361"/>
        <v>#VALUE!</v>
      </c>
      <c r="CI325" s="95" t="b">
        <f t="shared" si="364"/>
        <v>0</v>
      </c>
      <c r="CJ325" s="76" t="str">
        <f t="shared" si="339"/>
        <v/>
      </c>
      <c r="CK325" s="94" t="e" cm="1">
        <f t="array" aca="1" ref="CK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CL325" s="94" t="str">
        <f t="shared" si="340"/>
        <v/>
      </c>
      <c r="CM325" s="96" t="b">
        <f t="shared" si="341"/>
        <v>0</v>
      </c>
      <c r="CN325" s="130" t="b">
        <f>IFERROR(MATCH(D325,'Avtal för korttidsarbete'!$G$13:$G$1012,0),TRUE)</f>
        <v>1</v>
      </c>
      <c r="CO325" s="130" t="b">
        <f t="shared" si="342"/>
        <v>0</v>
      </c>
      <c r="CP325" s="131" t="str" cm="1">
        <f t="array" ref="CP325">IF(CN325=TRUE,"x",INDEX('Avtal för korttidsarbete'!$E$13:$E$1012,$CN325))</f>
        <v>x</v>
      </c>
      <c r="CQ325" s="131" t="str" cm="1">
        <f t="array" ref="CQ325">IF(CN325=TRUE,"x",INDEX('Avtal för korttidsarbete'!$F$13:$F$1012,$CN325))</f>
        <v>x</v>
      </c>
      <c r="CR325" s="130" t="b">
        <f t="shared" si="343"/>
        <v>0</v>
      </c>
      <c r="CS325" s="165">
        <f t="shared" si="362"/>
        <v>0</v>
      </c>
      <c r="CT325" s="165">
        <f t="shared" si="363"/>
        <v>0</v>
      </c>
      <c r="CU325" s="130" t="b">
        <f t="shared" si="344"/>
        <v>0</v>
      </c>
      <c r="CV325" s="131">
        <f t="shared" si="345"/>
        <v>0</v>
      </c>
      <c r="CW325" s="165">
        <f t="shared" si="346"/>
        <v>0</v>
      </c>
      <c r="CX325" s="186" t="b">
        <f>IFERROR(INDEX('Avtal för korttidsarbete'!R:R,MATCH(D325,'Avtal för korttidsarbete'!$G:$G,0)),TRUE)</f>
        <v>1</v>
      </c>
      <c r="CY325" s="165" t="str">
        <f>IF(CX325,"-",INDEX('Avtal för korttidsarbete'!$D:$D,MATCH(D325,'Avtal för korttidsarbete'!$G:$G,0)))</f>
        <v>-</v>
      </c>
      <c r="CZ325" s="131" t="b">
        <f>IFERROR(G325&gt;INDEX(Uppsägningar!E:E,MATCH(C325,Uppsägningar!C:C,0)),FALSE)</f>
        <v>0</v>
      </c>
    </row>
    <row r="326" spans="1:104" s="30" customFormat="1" x14ac:dyDescent="0.25">
      <c r="A326" s="19">
        <v>311</v>
      </c>
      <c r="B326" s="20"/>
      <c r="C326" s="189"/>
      <c r="D326" s="69"/>
      <c r="E326" s="171">
        <f>IFERROR(INDEX(Admin!$C$7:$C$10,MATCH(CY326,TblNivåValTExt,0)),0)</f>
        <v>0</v>
      </c>
      <c r="F326" s="1"/>
      <c r="G326" s="1"/>
      <c r="H326" s="90"/>
      <c r="I326" s="91"/>
      <c r="J326" s="91"/>
      <c r="K326" s="91"/>
      <c r="L326" s="91"/>
      <c r="M326" s="91"/>
      <c r="N326" s="91"/>
      <c r="O326" s="91"/>
      <c r="P326" s="91"/>
      <c r="Q326" s="91"/>
      <c r="R326" s="91"/>
      <c r="S326" s="91"/>
      <c r="T326" s="91"/>
      <c r="U326" s="91"/>
      <c r="V326" s="91"/>
      <c r="W326" s="225">
        <f t="shared" si="301"/>
        <v>0</v>
      </c>
      <c r="X326" s="134" t="str">
        <f t="shared" si="347"/>
        <v/>
      </c>
      <c r="Y326" s="92" t="b">
        <f t="shared" si="302"/>
        <v>0</v>
      </c>
      <c r="Z326" s="92" t="str">
        <f t="shared" si="348"/>
        <v/>
      </c>
      <c r="AA326" s="92" t="b">
        <f t="shared" si="349"/>
        <v>0</v>
      </c>
      <c r="AB326" s="92" t="str">
        <f t="shared" si="350"/>
        <v/>
      </c>
      <c r="AC326" s="13" t="b">
        <f t="shared" si="303"/>
        <v>0</v>
      </c>
      <c r="AD326" s="92" t="str">
        <f t="shared" si="351"/>
        <v/>
      </c>
      <c r="AE326" s="13" t="b">
        <f t="shared" si="352"/>
        <v>0</v>
      </c>
      <c r="AF326" s="92" t="str">
        <f t="shared" si="353"/>
        <v/>
      </c>
      <c r="AG326" s="13" t="b">
        <f t="shared" si="304"/>
        <v>0</v>
      </c>
      <c r="AH326" s="92" t="str">
        <f t="shared" si="354"/>
        <v/>
      </c>
      <c r="AI326" s="35" t="b">
        <f t="shared" si="305"/>
        <v>0</v>
      </c>
      <c r="AJ326" s="92" t="str">
        <f t="shared" si="355"/>
        <v/>
      </c>
      <c r="AK326" s="35" t="b">
        <f t="shared" si="306"/>
        <v>0</v>
      </c>
      <c r="AL326" s="92" t="str">
        <f t="shared" si="307"/>
        <v/>
      </c>
      <c r="AM326" s="35" t="b">
        <f t="shared" si="308"/>
        <v>0</v>
      </c>
      <c r="AN326" s="92" t="str">
        <f t="shared" si="309"/>
        <v/>
      </c>
      <c r="AO326" s="13" t="b">
        <f t="shared" si="310"/>
        <v>0</v>
      </c>
      <c r="AP326" s="92" t="str">
        <f t="shared" si="311"/>
        <v/>
      </c>
      <c r="AQ326" s="14">
        <f t="shared" si="312"/>
        <v>0</v>
      </c>
      <c r="AR326" s="14">
        <f t="shared" si="313"/>
        <v>0</v>
      </c>
      <c r="AS326" s="16">
        <f t="shared" ref="AS326:AY335" si="372">IF(OR(AS$11=FALSE,$F326="",MIN($G326,AS$10,$AR326)-MAX($F326,AS$8,$AQ326)&lt;0),0,MIN($G326,AS$10,$AR326)-MAX($F326,AS$8,$AQ326)+1)</f>
        <v>0</v>
      </c>
      <c r="AT326" s="16">
        <f t="shared" si="372"/>
        <v>0</v>
      </c>
      <c r="AU326" s="16">
        <f t="shared" si="372"/>
        <v>0</v>
      </c>
      <c r="AV326" s="16">
        <f t="shared" si="372"/>
        <v>0</v>
      </c>
      <c r="AW326" s="16">
        <f t="shared" si="372"/>
        <v>0</v>
      </c>
      <c r="AX326" s="16">
        <f t="shared" si="372"/>
        <v>0</v>
      </c>
      <c r="AY326" s="16">
        <f t="shared" si="372"/>
        <v>0</v>
      </c>
      <c r="AZ326" s="16"/>
      <c r="BA326" s="16"/>
      <c r="BB326" s="93">
        <f t="shared" si="356"/>
        <v>0</v>
      </c>
      <c r="BC326" s="93">
        <f t="shared" si="357"/>
        <v>0</v>
      </c>
      <c r="BD326" s="93">
        <f t="shared" si="358"/>
        <v>0</v>
      </c>
      <c r="BE326" s="158">
        <f t="shared" si="359"/>
        <v>0</v>
      </c>
      <c r="BF326" s="159">
        <f t="shared" si="360"/>
        <v>0</v>
      </c>
      <c r="BG326" s="159">
        <f t="shared" si="314"/>
        <v>0</v>
      </c>
      <c r="BH326" s="159">
        <f t="shared" si="315"/>
        <v>0</v>
      </c>
      <c r="BI326" s="159">
        <f t="shared" si="316"/>
        <v>0</v>
      </c>
      <c r="BJ326" s="159">
        <f t="shared" si="317"/>
        <v>0</v>
      </c>
      <c r="BK326" s="159">
        <f t="shared" si="318"/>
        <v>0</v>
      </c>
      <c r="BL326" s="159">
        <f t="shared" si="319"/>
        <v>0</v>
      </c>
      <c r="BM326" s="159">
        <f t="shared" si="371"/>
        <v>0</v>
      </c>
      <c r="BN326" s="159">
        <f t="shared" si="371"/>
        <v>0</v>
      </c>
      <c r="BO326" s="205" t="b">
        <f t="shared" si="320"/>
        <v>0</v>
      </c>
      <c r="BP326" s="214">
        <f t="shared" si="321"/>
        <v>0</v>
      </c>
      <c r="BQ326" s="160">
        <f t="shared" si="322"/>
        <v>0</v>
      </c>
      <c r="BR326" s="160">
        <f t="shared" si="323"/>
        <v>0</v>
      </c>
      <c r="BS326" s="160">
        <f t="shared" si="324"/>
        <v>0</v>
      </c>
      <c r="BT326" s="160">
        <f t="shared" si="325"/>
        <v>0</v>
      </c>
      <c r="BU326" s="160">
        <f t="shared" si="326"/>
        <v>0</v>
      </c>
      <c r="BV326" s="215">
        <f t="shared" si="327"/>
        <v>0</v>
      </c>
      <c r="BW326" s="217">
        <f t="shared" si="328"/>
        <v>0</v>
      </c>
      <c r="BX326" s="206">
        <f t="shared" si="329"/>
        <v>0</v>
      </c>
      <c r="BY326" s="206">
        <f t="shared" si="330"/>
        <v>0</v>
      </c>
      <c r="BZ326" s="206">
        <f t="shared" si="331"/>
        <v>0</v>
      </c>
      <c r="CA326" s="206">
        <f t="shared" si="332"/>
        <v>0</v>
      </c>
      <c r="CB326" s="206">
        <f t="shared" si="333"/>
        <v>0</v>
      </c>
      <c r="CC326" s="218">
        <f t="shared" si="334"/>
        <v>0</v>
      </c>
      <c r="CD326" s="216" t="e">
        <f t="shared" si="335"/>
        <v>#VALUE!</v>
      </c>
      <c r="CE326" s="94" t="e">
        <f t="shared" si="336"/>
        <v>#VALUE!</v>
      </c>
      <c r="CF326" s="94" t="e">
        <f t="shared" si="337"/>
        <v>#VALUE!</v>
      </c>
      <c r="CG326" s="95" t="e">
        <f t="shared" si="338"/>
        <v>#VALUE!</v>
      </c>
      <c r="CH326" s="95" t="e">
        <f t="shared" si="361"/>
        <v>#VALUE!</v>
      </c>
      <c r="CI326" s="95" t="b">
        <f t="shared" si="364"/>
        <v>0</v>
      </c>
      <c r="CJ326" s="76" t="str">
        <f t="shared" si="339"/>
        <v/>
      </c>
      <c r="CK326" s="94" t="e" cm="1">
        <f t="array" aca="1" ref="CK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CL326" s="94" t="str">
        <f t="shared" si="340"/>
        <v/>
      </c>
      <c r="CM326" s="96" t="b">
        <f t="shared" si="341"/>
        <v>0</v>
      </c>
      <c r="CN326" s="130" t="b">
        <f>IFERROR(MATCH(D326,'Avtal för korttidsarbete'!$G$13:$G$1012,0),TRUE)</f>
        <v>1</v>
      </c>
      <c r="CO326" s="130" t="b">
        <f t="shared" si="342"/>
        <v>0</v>
      </c>
      <c r="CP326" s="131" t="str" cm="1">
        <f t="array" ref="CP326">IF(CN326=TRUE,"x",INDEX('Avtal för korttidsarbete'!$E$13:$E$1012,$CN326))</f>
        <v>x</v>
      </c>
      <c r="CQ326" s="131" t="str" cm="1">
        <f t="array" ref="CQ326">IF(CN326=TRUE,"x",INDEX('Avtal för korttidsarbete'!$F$13:$F$1012,$CN326))</f>
        <v>x</v>
      </c>
      <c r="CR326" s="130" t="b">
        <f t="shared" si="343"/>
        <v>0</v>
      </c>
      <c r="CS326" s="165">
        <f t="shared" si="362"/>
        <v>0</v>
      </c>
      <c r="CT326" s="165">
        <f t="shared" si="363"/>
        <v>0</v>
      </c>
      <c r="CU326" s="130" t="b">
        <f t="shared" si="344"/>
        <v>0</v>
      </c>
      <c r="CV326" s="131">
        <f t="shared" si="345"/>
        <v>0</v>
      </c>
      <c r="CW326" s="165">
        <f t="shared" si="346"/>
        <v>0</v>
      </c>
      <c r="CX326" s="186" t="b">
        <f>IFERROR(INDEX('Avtal för korttidsarbete'!R:R,MATCH(D326,'Avtal för korttidsarbete'!$G:$G,0)),TRUE)</f>
        <v>1</v>
      </c>
      <c r="CY326" s="165" t="str">
        <f>IF(CX326,"-",INDEX('Avtal för korttidsarbete'!$D:$D,MATCH(D326,'Avtal för korttidsarbete'!$G:$G,0)))</f>
        <v>-</v>
      </c>
      <c r="CZ326" s="131" t="b">
        <f>IFERROR(G326&gt;INDEX(Uppsägningar!E:E,MATCH(C326,Uppsägningar!C:C,0)),FALSE)</f>
        <v>0</v>
      </c>
    </row>
    <row r="327" spans="1:104" s="30" customFormat="1" x14ac:dyDescent="0.25">
      <c r="A327" s="19">
        <v>312</v>
      </c>
      <c r="B327" s="20"/>
      <c r="C327" s="189"/>
      <c r="D327" s="69"/>
      <c r="E327" s="171">
        <f>IFERROR(INDEX(Admin!$C$7:$C$10,MATCH(CY327,TblNivåValTExt,0)),0)</f>
        <v>0</v>
      </c>
      <c r="F327" s="1"/>
      <c r="G327" s="1"/>
      <c r="H327" s="90"/>
      <c r="I327" s="91"/>
      <c r="J327" s="91"/>
      <c r="K327" s="91"/>
      <c r="L327" s="91"/>
      <c r="M327" s="91"/>
      <c r="N327" s="91"/>
      <c r="O327" s="91"/>
      <c r="P327" s="91"/>
      <c r="Q327" s="91"/>
      <c r="R327" s="91"/>
      <c r="S327" s="91"/>
      <c r="T327" s="91"/>
      <c r="U327" s="91"/>
      <c r="V327" s="91"/>
      <c r="W327" s="225">
        <f t="shared" si="301"/>
        <v>0</v>
      </c>
      <c r="X327" s="134" t="str">
        <f t="shared" si="347"/>
        <v/>
      </c>
      <c r="Y327" s="92" t="b">
        <f t="shared" si="302"/>
        <v>0</v>
      </c>
      <c r="Z327" s="92" t="str">
        <f t="shared" si="348"/>
        <v/>
      </c>
      <c r="AA327" s="92" t="b">
        <f t="shared" si="349"/>
        <v>0</v>
      </c>
      <c r="AB327" s="92" t="str">
        <f t="shared" si="350"/>
        <v/>
      </c>
      <c r="AC327" s="13" t="b">
        <f t="shared" si="303"/>
        <v>0</v>
      </c>
      <c r="AD327" s="92" t="str">
        <f t="shared" si="351"/>
        <v/>
      </c>
      <c r="AE327" s="13" t="b">
        <f t="shared" si="352"/>
        <v>0</v>
      </c>
      <c r="AF327" s="92" t="str">
        <f t="shared" si="353"/>
        <v/>
      </c>
      <c r="AG327" s="13" t="b">
        <f t="shared" si="304"/>
        <v>0</v>
      </c>
      <c r="AH327" s="92" t="str">
        <f t="shared" si="354"/>
        <v/>
      </c>
      <c r="AI327" s="35" t="b">
        <f t="shared" si="305"/>
        <v>0</v>
      </c>
      <c r="AJ327" s="92" t="str">
        <f t="shared" si="355"/>
        <v/>
      </c>
      <c r="AK327" s="35" t="b">
        <f t="shared" si="306"/>
        <v>0</v>
      </c>
      <c r="AL327" s="92" t="str">
        <f t="shared" si="307"/>
        <v/>
      </c>
      <c r="AM327" s="35" t="b">
        <f t="shared" si="308"/>
        <v>0</v>
      </c>
      <c r="AN327" s="92" t="str">
        <f t="shared" si="309"/>
        <v/>
      </c>
      <c r="AO327" s="13" t="b">
        <f t="shared" si="310"/>
        <v>0</v>
      </c>
      <c r="AP327" s="92" t="str">
        <f t="shared" si="311"/>
        <v/>
      </c>
      <c r="AQ327" s="14">
        <f t="shared" si="312"/>
        <v>0</v>
      </c>
      <c r="AR327" s="14">
        <f t="shared" si="313"/>
        <v>0</v>
      </c>
      <c r="AS327" s="16">
        <f t="shared" si="372"/>
        <v>0</v>
      </c>
      <c r="AT327" s="16">
        <f t="shared" si="372"/>
        <v>0</v>
      </c>
      <c r="AU327" s="16">
        <f t="shared" si="372"/>
        <v>0</v>
      </c>
      <c r="AV327" s="16">
        <f t="shared" si="372"/>
        <v>0</v>
      </c>
      <c r="AW327" s="16">
        <f t="shared" si="372"/>
        <v>0</v>
      </c>
      <c r="AX327" s="16">
        <f t="shared" si="372"/>
        <v>0</v>
      </c>
      <c r="AY327" s="16">
        <f t="shared" si="372"/>
        <v>0</v>
      </c>
      <c r="AZ327" s="16"/>
      <c r="BA327" s="16"/>
      <c r="BB327" s="93">
        <f t="shared" si="356"/>
        <v>0</v>
      </c>
      <c r="BC327" s="93">
        <f t="shared" si="357"/>
        <v>0</v>
      </c>
      <c r="BD327" s="93">
        <f t="shared" si="358"/>
        <v>0</v>
      </c>
      <c r="BE327" s="158">
        <f t="shared" si="359"/>
        <v>0</v>
      </c>
      <c r="BF327" s="159">
        <f t="shared" si="360"/>
        <v>0</v>
      </c>
      <c r="BG327" s="159">
        <f t="shared" si="314"/>
        <v>0</v>
      </c>
      <c r="BH327" s="159">
        <f t="shared" si="315"/>
        <v>0</v>
      </c>
      <c r="BI327" s="159">
        <f t="shared" si="316"/>
        <v>0</v>
      </c>
      <c r="BJ327" s="159">
        <f t="shared" si="317"/>
        <v>0</v>
      </c>
      <c r="BK327" s="159">
        <f t="shared" si="318"/>
        <v>0</v>
      </c>
      <c r="BL327" s="159">
        <f t="shared" si="319"/>
        <v>0</v>
      </c>
      <c r="BM327" s="159">
        <f t="shared" si="371"/>
        <v>0</v>
      </c>
      <c r="BN327" s="159">
        <f t="shared" si="371"/>
        <v>0</v>
      </c>
      <c r="BO327" s="205" t="b">
        <f t="shared" si="320"/>
        <v>0</v>
      </c>
      <c r="BP327" s="214">
        <f t="shared" si="321"/>
        <v>0</v>
      </c>
      <c r="BQ327" s="160">
        <f t="shared" si="322"/>
        <v>0</v>
      </c>
      <c r="BR327" s="160">
        <f t="shared" si="323"/>
        <v>0</v>
      </c>
      <c r="BS327" s="160">
        <f t="shared" si="324"/>
        <v>0</v>
      </c>
      <c r="BT327" s="160">
        <f t="shared" si="325"/>
        <v>0</v>
      </c>
      <c r="BU327" s="160">
        <f t="shared" si="326"/>
        <v>0</v>
      </c>
      <c r="BV327" s="215">
        <f t="shared" si="327"/>
        <v>0</v>
      </c>
      <c r="BW327" s="217">
        <f t="shared" si="328"/>
        <v>0</v>
      </c>
      <c r="BX327" s="206">
        <f t="shared" si="329"/>
        <v>0</v>
      </c>
      <c r="BY327" s="206">
        <f t="shared" si="330"/>
        <v>0</v>
      </c>
      <c r="BZ327" s="206">
        <f t="shared" si="331"/>
        <v>0</v>
      </c>
      <c r="CA327" s="206">
        <f t="shared" si="332"/>
        <v>0</v>
      </c>
      <c r="CB327" s="206">
        <f t="shared" si="333"/>
        <v>0</v>
      </c>
      <c r="CC327" s="218">
        <f t="shared" si="334"/>
        <v>0</v>
      </c>
      <c r="CD327" s="216" t="e">
        <f t="shared" si="335"/>
        <v>#VALUE!</v>
      </c>
      <c r="CE327" s="94" t="e">
        <f t="shared" si="336"/>
        <v>#VALUE!</v>
      </c>
      <c r="CF327" s="94" t="e">
        <f t="shared" si="337"/>
        <v>#VALUE!</v>
      </c>
      <c r="CG327" s="95" t="e">
        <f t="shared" si="338"/>
        <v>#VALUE!</v>
      </c>
      <c r="CH327" s="95" t="e">
        <f t="shared" si="361"/>
        <v>#VALUE!</v>
      </c>
      <c r="CI327" s="95" t="b">
        <f t="shared" si="364"/>
        <v>0</v>
      </c>
      <c r="CJ327" s="76" t="str">
        <f t="shared" si="339"/>
        <v/>
      </c>
      <c r="CK327" s="94" t="e" cm="1">
        <f t="array" aca="1" ref="CK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CL327" s="94" t="str">
        <f t="shared" si="340"/>
        <v/>
      </c>
      <c r="CM327" s="96" t="b">
        <f t="shared" si="341"/>
        <v>0</v>
      </c>
      <c r="CN327" s="130" t="b">
        <f>IFERROR(MATCH(D327,'Avtal för korttidsarbete'!$G$13:$G$1012,0),TRUE)</f>
        <v>1</v>
      </c>
      <c r="CO327" s="130" t="b">
        <f t="shared" si="342"/>
        <v>0</v>
      </c>
      <c r="CP327" s="131" t="str" cm="1">
        <f t="array" ref="CP327">IF(CN327=TRUE,"x",INDEX('Avtal för korttidsarbete'!$E$13:$E$1012,$CN327))</f>
        <v>x</v>
      </c>
      <c r="CQ327" s="131" t="str" cm="1">
        <f t="array" ref="CQ327">IF(CN327=TRUE,"x",INDEX('Avtal för korttidsarbete'!$F$13:$F$1012,$CN327))</f>
        <v>x</v>
      </c>
      <c r="CR327" s="130" t="b">
        <f t="shared" si="343"/>
        <v>0</v>
      </c>
      <c r="CS327" s="165">
        <f t="shared" si="362"/>
        <v>0</v>
      </c>
      <c r="CT327" s="165">
        <f t="shared" si="363"/>
        <v>0</v>
      </c>
      <c r="CU327" s="130" t="b">
        <f t="shared" si="344"/>
        <v>0</v>
      </c>
      <c r="CV327" s="131">
        <f t="shared" si="345"/>
        <v>0</v>
      </c>
      <c r="CW327" s="165">
        <f t="shared" si="346"/>
        <v>0</v>
      </c>
      <c r="CX327" s="186" t="b">
        <f>IFERROR(INDEX('Avtal för korttidsarbete'!R:R,MATCH(D327,'Avtal för korttidsarbete'!$G:$G,0)),TRUE)</f>
        <v>1</v>
      </c>
      <c r="CY327" s="165" t="str">
        <f>IF(CX327,"-",INDEX('Avtal för korttidsarbete'!$D:$D,MATCH(D327,'Avtal för korttidsarbete'!$G:$G,0)))</f>
        <v>-</v>
      </c>
      <c r="CZ327" s="131" t="b">
        <f>IFERROR(G327&gt;INDEX(Uppsägningar!E:E,MATCH(C327,Uppsägningar!C:C,0)),FALSE)</f>
        <v>0</v>
      </c>
    </row>
    <row r="328" spans="1:104" s="30" customFormat="1" x14ac:dyDescent="0.25">
      <c r="A328" s="19">
        <v>313</v>
      </c>
      <c r="B328" s="20"/>
      <c r="C328" s="189"/>
      <c r="D328" s="69"/>
      <c r="E328" s="171">
        <f>IFERROR(INDEX(Admin!$C$7:$C$10,MATCH(CY328,TblNivåValTExt,0)),0)</f>
        <v>0</v>
      </c>
      <c r="F328" s="1"/>
      <c r="G328" s="1"/>
      <c r="H328" s="90"/>
      <c r="I328" s="91"/>
      <c r="J328" s="91"/>
      <c r="K328" s="91"/>
      <c r="L328" s="91"/>
      <c r="M328" s="91"/>
      <c r="N328" s="91"/>
      <c r="O328" s="91"/>
      <c r="P328" s="91"/>
      <c r="Q328" s="91"/>
      <c r="R328" s="91"/>
      <c r="S328" s="91"/>
      <c r="T328" s="91"/>
      <c r="U328" s="91"/>
      <c r="V328" s="91"/>
      <c r="W328" s="225">
        <f t="shared" si="301"/>
        <v>0</v>
      </c>
      <c r="X328" s="134" t="str">
        <f t="shared" si="347"/>
        <v/>
      </c>
      <c r="Y328" s="92" t="b">
        <f t="shared" si="302"/>
        <v>0</v>
      </c>
      <c r="Z328" s="92" t="str">
        <f t="shared" si="348"/>
        <v/>
      </c>
      <c r="AA328" s="92" t="b">
        <f t="shared" si="349"/>
        <v>0</v>
      </c>
      <c r="AB328" s="92" t="str">
        <f t="shared" si="350"/>
        <v/>
      </c>
      <c r="AC328" s="13" t="b">
        <f t="shared" si="303"/>
        <v>0</v>
      </c>
      <c r="AD328" s="92" t="str">
        <f t="shared" si="351"/>
        <v/>
      </c>
      <c r="AE328" s="13" t="b">
        <f t="shared" si="352"/>
        <v>0</v>
      </c>
      <c r="AF328" s="92" t="str">
        <f t="shared" si="353"/>
        <v/>
      </c>
      <c r="AG328" s="13" t="b">
        <f t="shared" si="304"/>
        <v>0</v>
      </c>
      <c r="AH328" s="92" t="str">
        <f t="shared" si="354"/>
        <v/>
      </c>
      <c r="AI328" s="35" t="b">
        <f t="shared" si="305"/>
        <v>0</v>
      </c>
      <c r="AJ328" s="92" t="str">
        <f t="shared" si="355"/>
        <v/>
      </c>
      <c r="AK328" s="35" t="b">
        <f t="shared" si="306"/>
        <v>0</v>
      </c>
      <c r="AL328" s="92" t="str">
        <f t="shared" si="307"/>
        <v/>
      </c>
      <c r="AM328" s="35" t="b">
        <f t="shared" si="308"/>
        <v>0</v>
      </c>
      <c r="AN328" s="92" t="str">
        <f t="shared" si="309"/>
        <v/>
      </c>
      <c r="AO328" s="13" t="b">
        <f t="shared" si="310"/>
        <v>0</v>
      </c>
      <c r="AP328" s="92" t="str">
        <f t="shared" si="311"/>
        <v/>
      </c>
      <c r="AQ328" s="14">
        <f t="shared" si="312"/>
        <v>0</v>
      </c>
      <c r="AR328" s="14">
        <f t="shared" si="313"/>
        <v>0</v>
      </c>
      <c r="AS328" s="16">
        <f t="shared" si="372"/>
        <v>0</v>
      </c>
      <c r="AT328" s="16">
        <f t="shared" si="372"/>
        <v>0</v>
      </c>
      <c r="AU328" s="16">
        <f t="shared" si="372"/>
        <v>0</v>
      </c>
      <c r="AV328" s="16">
        <f t="shared" si="372"/>
        <v>0</v>
      </c>
      <c r="AW328" s="16">
        <f t="shared" si="372"/>
        <v>0</v>
      </c>
      <c r="AX328" s="16">
        <f t="shared" si="372"/>
        <v>0</v>
      </c>
      <c r="AY328" s="16">
        <f t="shared" si="372"/>
        <v>0</v>
      </c>
      <c r="AZ328" s="16"/>
      <c r="BA328" s="16"/>
      <c r="BB328" s="93">
        <f t="shared" si="356"/>
        <v>0</v>
      </c>
      <c r="BC328" s="93">
        <f t="shared" si="357"/>
        <v>0</v>
      </c>
      <c r="BD328" s="93">
        <f t="shared" si="358"/>
        <v>0</v>
      </c>
      <c r="BE328" s="158">
        <f t="shared" si="359"/>
        <v>0</v>
      </c>
      <c r="BF328" s="159">
        <f t="shared" si="360"/>
        <v>0</v>
      </c>
      <c r="BG328" s="159">
        <f t="shared" si="314"/>
        <v>0</v>
      </c>
      <c r="BH328" s="159">
        <f t="shared" si="315"/>
        <v>0</v>
      </c>
      <c r="BI328" s="159">
        <f t="shared" si="316"/>
        <v>0</v>
      </c>
      <c r="BJ328" s="159">
        <f t="shared" si="317"/>
        <v>0</v>
      </c>
      <c r="BK328" s="159">
        <f t="shared" si="318"/>
        <v>0</v>
      </c>
      <c r="BL328" s="159">
        <f t="shared" si="319"/>
        <v>0</v>
      </c>
      <c r="BM328" s="159">
        <f t="shared" si="371"/>
        <v>0</v>
      </c>
      <c r="BN328" s="159">
        <f t="shared" si="371"/>
        <v>0</v>
      </c>
      <c r="BO328" s="205" t="b">
        <f t="shared" si="320"/>
        <v>0</v>
      </c>
      <c r="BP328" s="214">
        <f t="shared" si="321"/>
        <v>0</v>
      </c>
      <c r="BQ328" s="160">
        <f t="shared" si="322"/>
        <v>0</v>
      </c>
      <c r="BR328" s="160">
        <f t="shared" si="323"/>
        <v>0</v>
      </c>
      <c r="BS328" s="160">
        <f t="shared" si="324"/>
        <v>0</v>
      </c>
      <c r="BT328" s="160">
        <f t="shared" si="325"/>
        <v>0</v>
      </c>
      <c r="BU328" s="160">
        <f t="shared" si="326"/>
        <v>0</v>
      </c>
      <c r="BV328" s="215">
        <f t="shared" si="327"/>
        <v>0</v>
      </c>
      <c r="BW328" s="217">
        <f t="shared" si="328"/>
        <v>0</v>
      </c>
      <c r="BX328" s="206">
        <f t="shared" si="329"/>
        <v>0</v>
      </c>
      <c r="BY328" s="206">
        <f t="shared" si="330"/>
        <v>0</v>
      </c>
      <c r="BZ328" s="206">
        <f t="shared" si="331"/>
        <v>0</v>
      </c>
      <c r="CA328" s="206">
        <f t="shared" si="332"/>
        <v>0</v>
      </c>
      <c r="CB328" s="206">
        <f t="shared" si="333"/>
        <v>0</v>
      </c>
      <c r="CC328" s="218">
        <f t="shared" si="334"/>
        <v>0</v>
      </c>
      <c r="CD328" s="216" t="e">
        <f t="shared" si="335"/>
        <v>#VALUE!</v>
      </c>
      <c r="CE328" s="94" t="e">
        <f t="shared" si="336"/>
        <v>#VALUE!</v>
      </c>
      <c r="CF328" s="94" t="e">
        <f t="shared" si="337"/>
        <v>#VALUE!</v>
      </c>
      <c r="CG328" s="95" t="e">
        <f t="shared" si="338"/>
        <v>#VALUE!</v>
      </c>
      <c r="CH328" s="95" t="e">
        <f t="shared" si="361"/>
        <v>#VALUE!</v>
      </c>
      <c r="CI328" s="95" t="b">
        <f t="shared" si="364"/>
        <v>0</v>
      </c>
      <c r="CJ328" s="76" t="str">
        <f t="shared" si="339"/>
        <v/>
      </c>
      <c r="CK328" s="94" t="e" cm="1">
        <f t="array" aca="1" ref="CK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CL328" s="94" t="str">
        <f t="shared" si="340"/>
        <v/>
      </c>
      <c r="CM328" s="96" t="b">
        <f t="shared" si="341"/>
        <v>0</v>
      </c>
      <c r="CN328" s="130" t="b">
        <f>IFERROR(MATCH(D328,'Avtal för korttidsarbete'!$G$13:$G$1012,0),TRUE)</f>
        <v>1</v>
      </c>
      <c r="CO328" s="130" t="b">
        <f t="shared" si="342"/>
        <v>0</v>
      </c>
      <c r="CP328" s="131" t="str" cm="1">
        <f t="array" ref="CP328">IF(CN328=TRUE,"x",INDEX('Avtal för korttidsarbete'!$E$13:$E$1012,$CN328))</f>
        <v>x</v>
      </c>
      <c r="CQ328" s="131" t="str" cm="1">
        <f t="array" ref="CQ328">IF(CN328=TRUE,"x",INDEX('Avtal för korttidsarbete'!$F$13:$F$1012,$CN328))</f>
        <v>x</v>
      </c>
      <c r="CR328" s="130" t="b">
        <f t="shared" si="343"/>
        <v>0</v>
      </c>
      <c r="CS328" s="165">
        <f t="shared" si="362"/>
        <v>0</v>
      </c>
      <c r="CT328" s="165">
        <f t="shared" si="363"/>
        <v>0</v>
      </c>
      <c r="CU328" s="130" t="b">
        <f t="shared" si="344"/>
        <v>0</v>
      </c>
      <c r="CV328" s="131">
        <f t="shared" si="345"/>
        <v>0</v>
      </c>
      <c r="CW328" s="165">
        <f t="shared" si="346"/>
        <v>0</v>
      </c>
      <c r="CX328" s="186" t="b">
        <f>IFERROR(INDEX('Avtal för korttidsarbete'!R:R,MATCH(D328,'Avtal för korttidsarbete'!$G:$G,0)),TRUE)</f>
        <v>1</v>
      </c>
      <c r="CY328" s="165" t="str">
        <f>IF(CX328,"-",INDEX('Avtal för korttidsarbete'!$D:$D,MATCH(D328,'Avtal för korttidsarbete'!$G:$G,0)))</f>
        <v>-</v>
      </c>
      <c r="CZ328" s="131" t="b">
        <f>IFERROR(G328&gt;INDEX(Uppsägningar!E:E,MATCH(C328,Uppsägningar!C:C,0)),FALSE)</f>
        <v>0</v>
      </c>
    </row>
    <row r="329" spans="1:104" s="30" customFormat="1" x14ac:dyDescent="0.25">
      <c r="A329" s="19">
        <v>314</v>
      </c>
      <c r="B329" s="20"/>
      <c r="C329" s="189"/>
      <c r="D329" s="69"/>
      <c r="E329" s="171">
        <f>IFERROR(INDEX(Admin!$C$7:$C$10,MATCH(CY329,TblNivåValTExt,0)),0)</f>
        <v>0</v>
      </c>
      <c r="F329" s="1"/>
      <c r="G329" s="1"/>
      <c r="H329" s="90"/>
      <c r="I329" s="91"/>
      <c r="J329" s="91"/>
      <c r="K329" s="91"/>
      <c r="L329" s="91"/>
      <c r="M329" s="91"/>
      <c r="N329" s="91"/>
      <c r="O329" s="91"/>
      <c r="P329" s="91"/>
      <c r="Q329" s="91"/>
      <c r="R329" s="91"/>
      <c r="S329" s="91"/>
      <c r="T329" s="91"/>
      <c r="U329" s="91"/>
      <c r="V329" s="91"/>
      <c r="W329" s="225">
        <f t="shared" si="301"/>
        <v>0</v>
      </c>
      <c r="X329" s="134" t="str">
        <f t="shared" si="347"/>
        <v/>
      </c>
      <c r="Y329" s="92" t="b">
        <f t="shared" si="302"/>
        <v>0</v>
      </c>
      <c r="Z329" s="92" t="str">
        <f t="shared" si="348"/>
        <v/>
      </c>
      <c r="AA329" s="92" t="b">
        <f t="shared" si="349"/>
        <v>0</v>
      </c>
      <c r="AB329" s="92" t="str">
        <f t="shared" si="350"/>
        <v/>
      </c>
      <c r="AC329" s="13" t="b">
        <f t="shared" si="303"/>
        <v>0</v>
      </c>
      <c r="AD329" s="92" t="str">
        <f t="shared" si="351"/>
        <v/>
      </c>
      <c r="AE329" s="13" t="b">
        <f t="shared" si="352"/>
        <v>0</v>
      </c>
      <c r="AF329" s="92" t="str">
        <f t="shared" si="353"/>
        <v/>
      </c>
      <c r="AG329" s="13" t="b">
        <f t="shared" si="304"/>
        <v>0</v>
      </c>
      <c r="AH329" s="92" t="str">
        <f t="shared" si="354"/>
        <v/>
      </c>
      <c r="AI329" s="35" t="b">
        <f t="shared" si="305"/>
        <v>0</v>
      </c>
      <c r="AJ329" s="92" t="str">
        <f t="shared" si="355"/>
        <v/>
      </c>
      <c r="AK329" s="35" t="b">
        <f t="shared" si="306"/>
        <v>0</v>
      </c>
      <c r="AL329" s="92" t="str">
        <f t="shared" si="307"/>
        <v/>
      </c>
      <c r="AM329" s="35" t="b">
        <f t="shared" si="308"/>
        <v>0</v>
      </c>
      <c r="AN329" s="92" t="str">
        <f t="shared" si="309"/>
        <v/>
      </c>
      <c r="AO329" s="13" t="b">
        <f t="shared" si="310"/>
        <v>0</v>
      </c>
      <c r="AP329" s="92" t="str">
        <f t="shared" si="311"/>
        <v/>
      </c>
      <c r="AQ329" s="14">
        <f t="shared" si="312"/>
        <v>0</v>
      </c>
      <c r="AR329" s="14">
        <f t="shared" si="313"/>
        <v>0</v>
      </c>
      <c r="AS329" s="16">
        <f t="shared" si="372"/>
        <v>0</v>
      </c>
      <c r="AT329" s="16">
        <f t="shared" si="372"/>
        <v>0</v>
      </c>
      <c r="AU329" s="16">
        <f t="shared" si="372"/>
        <v>0</v>
      </c>
      <c r="AV329" s="16">
        <f t="shared" si="372"/>
        <v>0</v>
      </c>
      <c r="AW329" s="16">
        <f t="shared" si="372"/>
        <v>0</v>
      </c>
      <c r="AX329" s="16">
        <f t="shared" si="372"/>
        <v>0</v>
      </c>
      <c r="AY329" s="16">
        <f t="shared" si="372"/>
        <v>0</v>
      </c>
      <c r="AZ329" s="16"/>
      <c r="BA329" s="16"/>
      <c r="BB329" s="93">
        <f t="shared" si="356"/>
        <v>0</v>
      </c>
      <c r="BC329" s="93">
        <f t="shared" si="357"/>
        <v>0</v>
      </c>
      <c r="BD329" s="93">
        <f t="shared" si="358"/>
        <v>0</v>
      </c>
      <c r="BE329" s="158">
        <f t="shared" si="359"/>
        <v>0</v>
      </c>
      <c r="BF329" s="159">
        <f t="shared" si="360"/>
        <v>0</v>
      </c>
      <c r="BG329" s="159">
        <f t="shared" si="314"/>
        <v>0</v>
      </c>
      <c r="BH329" s="159">
        <f t="shared" si="315"/>
        <v>0</v>
      </c>
      <c r="BI329" s="159">
        <f t="shared" si="316"/>
        <v>0</v>
      </c>
      <c r="BJ329" s="159">
        <f t="shared" si="317"/>
        <v>0</v>
      </c>
      <c r="BK329" s="159">
        <f t="shared" si="318"/>
        <v>0</v>
      </c>
      <c r="BL329" s="159">
        <f t="shared" si="319"/>
        <v>0</v>
      </c>
      <c r="BM329" s="159">
        <f t="shared" si="371"/>
        <v>0</v>
      </c>
      <c r="BN329" s="159">
        <f t="shared" si="371"/>
        <v>0</v>
      </c>
      <c r="BO329" s="205" t="b">
        <f t="shared" si="320"/>
        <v>0</v>
      </c>
      <c r="BP329" s="214">
        <f t="shared" si="321"/>
        <v>0</v>
      </c>
      <c r="BQ329" s="160">
        <f t="shared" si="322"/>
        <v>0</v>
      </c>
      <c r="BR329" s="160">
        <f t="shared" si="323"/>
        <v>0</v>
      </c>
      <c r="BS329" s="160">
        <f t="shared" si="324"/>
        <v>0</v>
      </c>
      <c r="BT329" s="160">
        <f t="shared" si="325"/>
        <v>0</v>
      </c>
      <c r="BU329" s="160">
        <f t="shared" si="326"/>
        <v>0</v>
      </c>
      <c r="BV329" s="215">
        <f t="shared" si="327"/>
        <v>0</v>
      </c>
      <c r="BW329" s="217">
        <f t="shared" si="328"/>
        <v>0</v>
      </c>
      <c r="BX329" s="206">
        <f t="shared" si="329"/>
        <v>0</v>
      </c>
      <c r="BY329" s="206">
        <f t="shared" si="330"/>
        <v>0</v>
      </c>
      <c r="BZ329" s="206">
        <f t="shared" si="331"/>
        <v>0</v>
      </c>
      <c r="CA329" s="206">
        <f t="shared" si="332"/>
        <v>0</v>
      </c>
      <c r="CB329" s="206">
        <f t="shared" si="333"/>
        <v>0</v>
      </c>
      <c r="CC329" s="218">
        <f t="shared" si="334"/>
        <v>0</v>
      </c>
      <c r="CD329" s="216" t="e">
        <f t="shared" si="335"/>
        <v>#VALUE!</v>
      </c>
      <c r="CE329" s="94" t="e">
        <f t="shared" si="336"/>
        <v>#VALUE!</v>
      </c>
      <c r="CF329" s="94" t="e">
        <f t="shared" si="337"/>
        <v>#VALUE!</v>
      </c>
      <c r="CG329" s="95" t="e">
        <f t="shared" si="338"/>
        <v>#VALUE!</v>
      </c>
      <c r="CH329" s="95" t="e">
        <f t="shared" si="361"/>
        <v>#VALUE!</v>
      </c>
      <c r="CI329" s="95" t="b">
        <f t="shared" si="364"/>
        <v>0</v>
      </c>
      <c r="CJ329" s="76" t="str">
        <f t="shared" si="339"/>
        <v/>
      </c>
      <c r="CK329" s="94" t="e" cm="1">
        <f t="array" aca="1" ref="CK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CL329" s="94" t="str">
        <f t="shared" si="340"/>
        <v/>
      </c>
      <c r="CM329" s="96" t="b">
        <f t="shared" si="341"/>
        <v>0</v>
      </c>
      <c r="CN329" s="130" t="b">
        <f>IFERROR(MATCH(D329,'Avtal för korttidsarbete'!$G$13:$G$1012,0),TRUE)</f>
        <v>1</v>
      </c>
      <c r="CO329" s="130" t="b">
        <f t="shared" si="342"/>
        <v>0</v>
      </c>
      <c r="CP329" s="131" t="str" cm="1">
        <f t="array" ref="CP329">IF(CN329=TRUE,"x",INDEX('Avtal för korttidsarbete'!$E$13:$E$1012,$CN329))</f>
        <v>x</v>
      </c>
      <c r="CQ329" s="131" t="str" cm="1">
        <f t="array" ref="CQ329">IF(CN329=TRUE,"x",INDEX('Avtal för korttidsarbete'!$F$13:$F$1012,$CN329))</f>
        <v>x</v>
      </c>
      <c r="CR329" s="130" t="b">
        <f t="shared" si="343"/>
        <v>0</v>
      </c>
      <c r="CS329" s="165">
        <f t="shared" si="362"/>
        <v>0</v>
      </c>
      <c r="CT329" s="165">
        <f t="shared" si="363"/>
        <v>0</v>
      </c>
      <c r="CU329" s="130" t="b">
        <f t="shared" si="344"/>
        <v>0</v>
      </c>
      <c r="CV329" s="131">
        <f t="shared" si="345"/>
        <v>0</v>
      </c>
      <c r="CW329" s="165">
        <f t="shared" si="346"/>
        <v>0</v>
      </c>
      <c r="CX329" s="186" t="b">
        <f>IFERROR(INDEX('Avtal för korttidsarbete'!R:R,MATCH(D329,'Avtal för korttidsarbete'!$G:$G,0)),TRUE)</f>
        <v>1</v>
      </c>
      <c r="CY329" s="165" t="str">
        <f>IF(CX329,"-",INDEX('Avtal för korttidsarbete'!$D:$D,MATCH(D329,'Avtal för korttidsarbete'!$G:$G,0)))</f>
        <v>-</v>
      </c>
      <c r="CZ329" s="131" t="b">
        <f>IFERROR(G329&gt;INDEX(Uppsägningar!E:E,MATCH(C329,Uppsägningar!C:C,0)),FALSE)</f>
        <v>0</v>
      </c>
    </row>
    <row r="330" spans="1:104" s="30" customFormat="1" x14ac:dyDescent="0.25">
      <c r="A330" s="19">
        <v>315</v>
      </c>
      <c r="B330" s="20"/>
      <c r="C330" s="189"/>
      <c r="D330" s="69"/>
      <c r="E330" s="171">
        <f>IFERROR(INDEX(Admin!$C$7:$C$10,MATCH(CY330,TblNivåValTExt,0)),0)</f>
        <v>0</v>
      </c>
      <c r="F330" s="1"/>
      <c r="G330" s="1"/>
      <c r="H330" s="90"/>
      <c r="I330" s="91"/>
      <c r="J330" s="91"/>
      <c r="K330" s="91"/>
      <c r="L330" s="91"/>
      <c r="M330" s="91"/>
      <c r="N330" s="91"/>
      <c r="O330" s="91"/>
      <c r="P330" s="91"/>
      <c r="Q330" s="91"/>
      <c r="R330" s="91"/>
      <c r="S330" s="91"/>
      <c r="T330" s="91"/>
      <c r="U330" s="91"/>
      <c r="V330" s="91"/>
      <c r="W330" s="225">
        <f t="shared" si="301"/>
        <v>0</v>
      </c>
      <c r="X330" s="134" t="str">
        <f t="shared" si="347"/>
        <v/>
      </c>
      <c r="Y330" s="92" t="b">
        <f t="shared" si="302"/>
        <v>0</v>
      </c>
      <c r="Z330" s="92" t="str">
        <f t="shared" si="348"/>
        <v/>
      </c>
      <c r="AA330" s="92" t="b">
        <f t="shared" si="349"/>
        <v>0</v>
      </c>
      <c r="AB330" s="92" t="str">
        <f t="shared" si="350"/>
        <v/>
      </c>
      <c r="AC330" s="13" t="b">
        <f t="shared" si="303"/>
        <v>0</v>
      </c>
      <c r="AD330" s="92" t="str">
        <f t="shared" si="351"/>
        <v/>
      </c>
      <c r="AE330" s="13" t="b">
        <f t="shared" si="352"/>
        <v>0</v>
      </c>
      <c r="AF330" s="92" t="str">
        <f t="shared" si="353"/>
        <v/>
      </c>
      <c r="AG330" s="13" t="b">
        <f t="shared" si="304"/>
        <v>0</v>
      </c>
      <c r="AH330" s="92" t="str">
        <f t="shared" si="354"/>
        <v/>
      </c>
      <c r="AI330" s="35" t="b">
        <f t="shared" si="305"/>
        <v>0</v>
      </c>
      <c r="AJ330" s="92" t="str">
        <f t="shared" si="355"/>
        <v/>
      </c>
      <c r="AK330" s="35" t="b">
        <f t="shared" si="306"/>
        <v>0</v>
      </c>
      <c r="AL330" s="92" t="str">
        <f t="shared" si="307"/>
        <v/>
      </c>
      <c r="AM330" s="35" t="b">
        <f t="shared" si="308"/>
        <v>0</v>
      </c>
      <c r="AN330" s="92" t="str">
        <f t="shared" si="309"/>
        <v/>
      </c>
      <c r="AO330" s="13" t="b">
        <f t="shared" si="310"/>
        <v>0</v>
      </c>
      <c r="AP330" s="92" t="str">
        <f t="shared" si="311"/>
        <v/>
      </c>
      <c r="AQ330" s="14">
        <f t="shared" si="312"/>
        <v>0</v>
      </c>
      <c r="AR330" s="14">
        <f t="shared" si="313"/>
        <v>0</v>
      </c>
      <c r="AS330" s="16">
        <f t="shared" si="372"/>
        <v>0</v>
      </c>
      <c r="AT330" s="16">
        <f t="shared" si="372"/>
        <v>0</v>
      </c>
      <c r="AU330" s="16">
        <f t="shared" si="372"/>
        <v>0</v>
      </c>
      <c r="AV330" s="16">
        <f t="shared" si="372"/>
        <v>0</v>
      </c>
      <c r="AW330" s="16">
        <f t="shared" si="372"/>
        <v>0</v>
      </c>
      <c r="AX330" s="16">
        <f t="shared" si="372"/>
        <v>0</v>
      </c>
      <c r="AY330" s="16">
        <f t="shared" si="372"/>
        <v>0</v>
      </c>
      <c r="AZ330" s="16"/>
      <c r="BA330" s="16"/>
      <c r="BB330" s="93">
        <f t="shared" si="356"/>
        <v>0</v>
      </c>
      <c r="BC330" s="93">
        <f t="shared" si="357"/>
        <v>0</v>
      </c>
      <c r="BD330" s="93">
        <f t="shared" si="358"/>
        <v>0</v>
      </c>
      <c r="BE330" s="158">
        <f t="shared" si="359"/>
        <v>0</v>
      </c>
      <c r="BF330" s="159">
        <f t="shared" si="360"/>
        <v>0</v>
      </c>
      <c r="BG330" s="159">
        <f t="shared" si="314"/>
        <v>0</v>
      </c>
      <c r="BH330" s="159">
        <f t="shared" si="315"/>
        <v>0</v>
      </c>
      <c r="BI330" s="159">
        <f t="shared" si="316"/>
        <v>0</v>
      </c>
      <c r="BJ330" s="159">
        <f t="shared" si="317"/>
        <v>0</v>
      </c>
      <c r="BK330" s="159">
        <f t="shared" si="318"/>
        <v>0</v>
      </c>
      <c r="BL330" s="159">
        <f t="shared" si="319"/>
        <v>0</v>
      </c>
      <c r="BM330" s="159">
        <f t="shared" si="371"/>
        <v>0</v>
      </c>
      <c r="BN330" s="159">
        <f t="shared" si="371"/>
        <v>0</v>
      </c>
      <c r="BO330" s="205" t="b">
        <f t="shared" si="320"/>
        <v>0</v>
      </c>
      <c r="BP330" s="214">
        <f t="shared" si="321"/>
        <v>0</v>
      </c>
      <c r="BQ330" s="160">
        <f t="shared" si="322"/>
        <v>0</v>
      </c>
      <c r="BR330" s="160">
        <f t="shared" si="323"/>
        <v>0</v>
      </c>
      <c r="BS330" s="160">
        <f t="shared" si="324"/>
        <v>0</v>
      </c>
      <c r="BT330" s="160">
        <f t="shared" si="325"/>
        <v>0</v>
      </c>
      <c r="BU330" s="160">
        <f t="shared" si="326"/>
        <v>0</v>
      </c>
      <c r="BV330" s="215">
        <f t="shared" si="327"/>
        <v>0</v>
      </c>
      <c r="BW330" s="217">
        <f t="shared" si="328"/>
        <v>0</v>
      </c>
      <c r="BX330" s="206">
        <f t="shared" si="329"/>
        <v>0</v>
      </c>
      <c r="BY330" s="206">
        <f t="shared" si="330"/>
        <v>0</v>
      </c>
      <c r="BZ330" s="206">
        <f t="shared" si="331"/>
        <v>0</v>
      </c>
      <c r="CA330" s="206">
        <f t="shared" si="332"/>
        <v>0</v>
      </c>
      <c r="CB330" s="206">
        <f t="shared" si="333"/>
        <v>0</v>
      </c>
      <c r="CC330" s="218">
        <f t="shared" si="334"/>
        <v>0</v>
      </c>
      <c r="CD330" s="216" t="e">
        <f t="shared" si="335"/>
        <v>#VALUE!</v>
      </c>
      <c r="CE330" s="94" t="e">
        <f t="shared" si="336"/>
        <v>#VALUE!</v>
      </c>
      <c r="CF330" s="94" t="e">
        <f t="shared" si="337"/>
        <v>#VALUE!</v>
      </c>
      <c r="CG330" s="95" t="e">
        <f t="shared" si="338"/>
        <v>#VALUE!</v>
      </c>
      <c r="CH330" s="95" t="e">
        <f t="shared" si="361"/>
        <v>#VALUE!</v>
      </c>
      <c r="CI330" s="95" t="b">
        <f t="shared" si="364"/>
        <v>0</v>
      </c>
      <c r="CJ330" s="76" t="str">
        <f t="shared" si="339"/>
        <v/>
      </c>
      <c r="CK330" s="94" t="e" cm="1">
        <f t="array" aca="1" ref="CK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CL330" s="94" t="str">
        <f t="shared" si="340"/>
        <v/>
      </c>
      <c r="CM330" s="96" t="b">
        <f t="shared" si="341"/>
        <v>0</v>
      </c>
      <c r="CN330" s="130" t="b">
        <f>IFERROR(MATCH(D330,'Avtal för korttidsarbete'!$G$13:$G$1012,0),TRUE)</f>
        <v>1</v>
      </c>
      <c r="CO330" s="130" t="b">
        <f t="shared" si="342"/>
        <v>0</v>
      </c>
      <c r="CP330" s="131" t="str" cm="1">
        <f t="array" ref="CP330">IF(CN330=TRUE,"x",INDEX('Avtal för korttidsarbete'!$E$13:$E$1012,$CN330))</f>
        <v>x</v>
      </c>
      <c r="CQ330" s="131" t="str" cm="1">
        <f t="array" ref="CQ330">IF(CN330=TRUE,"x",INDEX('Avtal för korttidsarbete'!$F$13:$F$1012,$CN330))</f>
        <v>x</v>
      </c>
      <c r="CR330" s="130" t="b">
        <f t="shared" si="343"/>
        <v>0</v>
      </c>
      <c r="CS330" s="165">
        <f t="shared" si="362"/>
        <v>0</v>
      </c>
      <c r="CT330" s="165">
        <f t="shared" si="363"/>
        <v>0</v>
      </c>
      <c r="CU330" s="130" t="b">
        <f t="shared" si="344"/>
        <v>0</v>
      </c>
      <c r="CV330" s="131">
        <f t="shared" si="345"/>
        <v>0</v>
      </c>
      <c r="CW330" s="165">
        <f t="shared" si="346"/>
        <v>0</v>
      </c>
      <c r="CX330" s="186" t="b">
        <f>IFERROR(INDEX('Avtal för korttidsarbete'!R:R,MATCH(D330,'Avtal för korttidsarbete'!$G:$G,0)),TRUE)</f>
        <v>1</v>
      </c>
      <c r="CY330" s="165" t="str">
        <f>IF(CX330,"-",INDEX('Avtal för korttidsarbete'!$D:$D,MATCH(D330,'Avtal för korttidsarbete'!$G:$G,0)))</f>
        <v>-</v>
      </c>
      <c r="CZ330" s="131" t="b">
        <f>IFERROR(G330&gt;INDEX(Uppsägningar!E:E,MATCH(C330,Uppsägningar!C:C,0)),FALSE)</f>
        <v>0</v>
      </c>
    </row>
    <row r="331" spans="1:104" s="30" customFormat="1" x14ac:dyDescent="0.25">
      <c r="A331" s="19">
        <v>316</v>
      </c>
      <c r="B331" s="20"/>
      <c r="C331" s="189"/>
      <c r="D331" s="69"/>
      <c r="E331" s="171">
        <f>IFERROR(INDEX(Admin!$C$7:$C$10,MATCH(CY331,TblNivåValTExt,0)),0)</f>
        <v>0</v>
      </c>
      <c r="F331" s="1"/>
      <c r="G331" s="1"/>
      <c r="H331" s="90"/>
      <c r="I331" s="91"/>
      <c r="J331" s="91"/>
      <c r="K331" s="91"/>
      <c r="L331" s="91"/>
      <c r="M331" s="91"/>
      <c r="N331" s="91"/>
      <c r="O331" s="91"/>
      <c r="P331" s="91"/>
      <c r="Q331" s="91"/>
      <c r="R331" s="91"/>
      <c r="S331" s="91"/>
      <c r="T331" s="91"/>
      <c r="U331" s="91"/>
      <c r="V331" s="91"/>
      <c r="W331" s="225">
        <f t="shared" si="301"/>
        <v>0</v>
      </c>
      <c r="X331" s="134" t="str">
        <f t="shared" si="347"/>
        <v/>
      </c>
      <c r="Y331" s="92" t="b">
        <f t="shared" si="302"/>
        <v>0</v>
      </c>
      <c r="Z331" s="92" t="str">
        <f t="shared" si="348"/>
        <v/>
      </c>
      <c r="AA331" s="92" t="b">
        <f t="shared" si="349"/>
        <v>0</v>
      </c>
      <c r="AB331" s="92" t="str">
        <f t="shared" si="350"/>
        <v/>
      </c>
      <c r="AC331" s="13" t="b">
        <f t="shared" si="303"/>
        <v>0</v>
      </c>
      <c r="AD331" s="92" t="str">
        <f t="shared" si="351"/>
        <v/>
      </c>
      <c r="AE331" s="13" t="b">
        <f t="shared" si="352"/>
        <v>0</v>
      </c>
      <c r="AF331" s="92" t="str">
        <f t="shared" si="353"/>
        <v/>
      </c>
      <c r="AG331" s="13" t="b">
        <f t="shared" si="304"/>
        <v>0</v>
      </c>
      <c r="AH331" s="92" t="str">
        <f t="shared" si="354"/>
        <v/>
      </c>
      <c r="AI331" s="35" t="b">
        <f t="shared" si="305"/>
        <v>0</v>
      </c>
      <c r="AJ331" s="92" t="str">
        <f t="shared" si="355"/>
        <v/>
      </c>
      <c r="AK331" s="35" t="b">
        <f t="shared" si="306"/>
        <v>0</v>
      </c>
      <c r="AL331" s="92" t="str">
        <f t="shared" si="307"/>
        <v/>
      </c>
      <c r="AM331" s="35" t="b">
        <f t="shared" si="308"/>
        <v>0</v>
      </c>
      <c r="AN331" s="92" t="str">
        <f t="shared" si="309"/>
        <v/>
      </c>
      <c r="AO331" s="13" t="b">
        <f t="shared" si="310"/>
        <v>0</v>
      </c>
      <c r="AP331" s="92" t="str">
        <f t="shared" si="311"/>
        <v/>
      </c>
      <c r="AQ331" s="14">
        <f t="shared" si="312"/>
        <v>0</v>
      </c>
      <c r="AR331" s="14">
        <f t="shared" si="313"/>
        <v>0</v>
      </c>
      <c r="AS331" s="16">
        <f t="shared" si="372"/>
        <v>0</v>
      </c>
      <c r="AT331" s="16">
        <f t="shared" si="372"/>
        <v>0</v>
      </c>
      <c r="AU331" s="16">
        <f t="shared" si="372"/>
        <v>0</v>
      </c>
      <c r="AV331" s="16">
        <f t="shared" si="372"/>
        <v>0</v>
      </c>
      <c r="AW331" s="16">
        <f t="shared" si="372"/>
        <v>0</v>
      </c>
      <c r="AX331" s="16">
        <f t="shared" si="372"/>
        <v>0</v>
      </c>
      <c r="AY331" s="16">
        <f t="shared" si="372"/>
        <v>0</v>
      </c>
      <c r="AZ331" s="16"/>
      <c r="BA331" s="16"/>
      <c r="BB331" s="93">
        <f t="shared" si="356"/>
        <v>0</v>
      </c>
      <c r="BC331" s="93">
        <f t="shared" si="357"/>
        <v>0</v>
      </c>
      <c r="BD331" s="93">
        <f t="shared" si="358"/>
        <v>0</v>
      </c>
      <c r="BE331" s="158">
        <f t="shared" si="359"/>
        <v>0</v>
      </c>
      <c r="BF331" s="159">
        <f t="shared" si="360"/>
        <v>0</v>
      </c>
      <c r="BG331" s="159">
        <f t="shared" si="314"/>
        <v>0</v>
      </c>
      <c r="BH331" s="159">
        <f t="shared" si="315"/>
        <v>0</v>
      </c>
      <c r="BI331" s="159">
        <f t="shared" si="316"/>
        <v>0</v>
      </c>
      <c r="BJ331" s="159">
        <f t="shared" si="317"/>
        <v>0</v>
      </c>
      <c r="BK331" s="159">
        <f t="shared" si="318"/>
        <v>0</v>
      </c>
      <c r="BL331" s="159">
        <f t="shared" si="319"/>
        <v>0</v>
      </c>
      <c r="BM331" s="159">
        <f t="shared" si="371"/>
        <v>0</v>
      </c>
      <c r="BN331" s="159">
        <f t="shared" si="371"/>
        <v>0</v>
      </c>
      <c r="BO331" s="205" t="b">
        <f t="shared" si="320"/>
        <v>0</v>
      </c>
      <c r="BP331" s="214">
        <f t="shared" si="321"/>
        <v>0</v>
      </c>
      <c r="BQ331" s="160">
        <f t="shared" si="322"/>
        <v>0</v>
      </c>
      <c r="BR331" s="160">
        <f t="shared" si="323"/>
        <v>0</v>
      </c>
      <c r="BS331" s="160">
        <f t="shared" si="324"/>
        <v>0</v>
      </c>
      <c r="BT331" s="160">
        <f t="shared" si="325"/>
        <v>0</v>
      </c>
      <c r="BU331" s="160">
        <f t="shared" si="326"/>
        <v>0</v>
      </c>
      <c r="BV331" s="215">
        <f t="shared" si="327"/>
        <v>0</v>
      </c>
      <c r="BW331" s="217">
        <f t="shared" si="328"/>
        <v>0</v>
      </c>
      <c r="BX331" s="206">
        <f t="shared" si="329"/>
        <v>0</v>
      </c>
      <c r="BY331" s="206">
        <f t="shared" si="330"/>
        <v>0</v>
      </c>
      <c r="BZ331" s="206">
        <f t="shared" si="331"/>
        <v>0</v>
      </c>
      <c r="CA331" s="206">
        <f t="shared" si="332"/>
        <v>0</v>
      </c>
      <c r="CB331" s="206">
        <f t="shared" si="333"/>
        <v>0</v>
      </c>
      <c r="CC331" s="218">
        <f t="shared" si="334"/>
        <v>0</v>
      </c>
      <c r="CD331" s="216" t="e">
        <f t="shared" si="335"/>
        <v>#VALUE!</v>
      </c>
      <c r="CE331" s="94" t="e">
        <f t="shared" si="336"/>
        <v>#VALUE!</v>
      </c>
      <c r="CF331" s="94" t="e">
        <f t="shared" si="337"/>
        <v>#VALUE!</v>
      </c>
      <c r="CG331" s="95" t="e">
        <f t="shared" si="338"/>
        <v>#VALUE!</v>
      </c>
      <c r="CH331" s="95" t="e">
        <f t="shared" si="361"/>
        <v>#VALUE!</v>
      </c>
      <c r="CI331" s="95" t="b">
        <f t="shared" si="364"/>
        <v>0</v>
      </c>
      <c r="CJ331" s="76" t="str">
        <f t="shared" si="339"/>
        <v/>
      </c>
      <c r="CK331" s="94" t="e" cm="1">
        <f t="array" aca="1" ref="CK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CL331" s="94" t="str">
        <f t="shared" si="340"/>
        <v/>
      </c>
      <c r="CM331" s="96" t="b">
        <f t="shared" si="341"/>
        <v>0</v>
      </c>
      <c r="CN331" s="130" t="b">
        <f>IFERROR(MATCH(D331,'Avtal för korttidsarbete'!$G$13:$G$1012,0),TRUE)</f>
        <v>1</v>
      </c>
      <c r="CO331" s="130" t="b">
        <f t="shared" si="342"/>
        <v>0</v>
      </c>
      <c r="CP331" s="131" t="str" cm="1">
        <f t="array" ref="CP331">IF(CN331=TRUE,"x",INDEX('Avtal för korttidsarbete'!$E$13:$E$1012,$CN331))</f>
        <v>x</v>
      </c>
      <c r="CQ331" s="131" t="str" cm="1">
        <f t="array" ref="CQ331">IF(CN331=TRUE,"x",INDEX('Avtal för korttidsarbete'!$F$13:$F$1012,$CN331))</f>
        <v>x</v>
      </c>
      <c r="CR331" s="130" t="b">
        <f t="shared" si="343"/>
        <v>0</v>
      </c>
      <c r="CS331" s="165">
        <f t="shared" si="362"/>
        <v>0</v>
      </c>
      <c r="CT331" s="165">
        <f t="shared" si="363"/>
        <v>0</v>
      </c>
      <c r="CU331" s="130" t="b">
        <f t="shared" si="344"/>
        <v>0</v>
      </c>
      <c r="CV331" s="131">
        <f t="shared" si="345"/>
        <v>0</v>
      </c>
      <c r="CW331" s="165">
        <f t="shared" si="346"/>
        <v>0</v>
      </c>
      <c r="CX331" s="186" t="b">
        <f>IFERROR(INDEX('Avtal för korttidsarbete'!R:R,MATCH(D331,'Avtal för korttidsarbete'!$G:$G,0)),TRUE)</f>
        <v>1</v>
      </c>
      <c r="CY331" s="165" t="str">
        <f>IF(CX331,"-",INDEX('Avtal för korttidsarbete'!$D:$D,MATCH(D331,'Avtal för korttidsarbete'!$G:$G,0)))</f>
        <v>-</v>
      </c>
      <c r="CZ331" s="131" t="b">
        <f>IFERROR(G331&gt;INDEX(Uppsägningar!E:E,MATCH(C331,Uppsägningar!C:C,0)),FALSE)</f>
        <v>0</v>
      </c>
    </row>
    <row r="332" spans="1:104" s="30" customFormat="1" x14ac:dyDescent="0.25">
      <c r="A332" s="19">
        <v>317</v>
      </c>
      <c r="B332" s="20"/>
      <c r="C332" s="189"/>
      <c r="D332" s="69"/>
      <c r="E332" s="171">
        <f>IFERROR(INDEX(Admin!$C$7:$C$10,MATCH(CY332,TblNivåValTExt,0)),0)</f>
        <v>0</v>
      </c>
      <c r="F332" s="1"/>
      <c r="G332" s="1"/>
      <c r="H332" s="90"/>
      <c r="I332" s="91"/>
      <c r="J332" s="91"/>
      <c r="K332" s="91"/>
      <c r="L332" s="91"/>
      <c r="M332" s="91"/>
      <c r="N332" s="91"/>
      <c r="O332" s="91"/>
      <c r="P332" s="91"/>
      <c r="Q332" s="91"/>
      <c r="R332" s="91"/>
      <c r="S332" s="91"/>
      <c r="T332" s="91"/>
      <c r="U332" s="91"/>
      <c r="V332" s="91"/>
      <c r="W332" s="225">
        <f t="shared" si="301"/>
        <v>0</v>
      </c>
      <c r="X332" s="134" t="str">
        <f t="shared" si="347"/>
        <v/>
      </c>
      <c r="Y332" s="92" t="b">
        <f t="shared" si="302"/>
        <v>0</v>
      </c>
      <c r="Z332" s="92" t="str">
        <f t="shared" si="348"/>
        <v/>
      </c>
      <c r="AA332" s="92" t="b">
        <f t="shared" si="349"/>
        <v>0</v>
      </c>
      <c r="AB332" s="92" t="str">
        <f t="shared" si="350"/>
        <v/>
      </c>
      <c r="AC332" s="13" t="b">
        <f t="shared" si="303"/>
        <v>0</v>
      </c>
      <c r="AD332" s="92" t="str">
        <f t="shared" si="351"/>
        <v/>
      </c>
      <c r="AE332" s="13" t="b">
        <f t="shared" si="352"/>
        <v>0</v>
      </c>
      <c r="AF332" s="92" t="str">
        <f t="shared" si="353"/>
        <v/>
      </c>
      <c r="AG332" s="13" t="b">
        <f t="shared" si="304"/>
        <v>0</v>
      </c>
      <c r="AH332" s="92" t="str">
        <f t="shared" si="354"/>
        <v/>
      </c>
      <c r="AI332" s="35" t="b">
        <f t="shared" si="305"/>
        <v>0</v>
      </c>
      <c r="AJ332" s="92" t="str">
        <f t="shared" si="355"/>
        <v/>
      </c>
      <c r="AK332" s="35" t="b">
        <f t="shared" si="306"/>
        <v>0</v>
      </c>
      <c r="AL332" s="92" t="str">
        <f t="shared" si="307"/>
        <v/>
      </c>
      <c r="AM332" s="35" t="b">
        <f t="shared" si="308"/>
        <v>0</v>
      </c>
      <c r="AN332" s="92" t="str">
        <f t="shared" si="309"/>
        <v/>
      </c>
      <c r="AO332" s="13" t="b">
        <f t="shared" si="310"/>
        <v>0</v>
      </c>
      <c r="AP332" s="92" t="str">
        <f t="shared" si="311"/>
        <v/>
      </c>
      <c r="AQ332" s="14">
        <f t="shared" si="312"/>
        <v>0</v>
      </c>
      <c r="AR332" s="14">
        <f t="shared" si="313"/>
        <v>0</v>
      </c>
      <c r="AS332" s="16">
        <f t="shared" si="372"/>
        <v>0</v>
      </c>
      <c r="AT332" s="16">
        <f t="shared" si="372"/>
        <v>0</v>
      </c>
      <c r="AU332" s="16">
        <f t="shared" si="372"/>
        <v>0</v>
      </c>
      <c r="AV332" s="16">
        <f t="shared" si="372"/>
        <v>0</v>
      </c>
      <c r="AW332" s="16">
        <f t="shared" si="372"/>
        <v>0</v>
      </c>
      <c r="AX332" s="16">
        <f t="shared" si="372"/>
        <v>0</v>
      </c>
      <c r="AY332" s="16">
        <f t="shared" si="372"/>
        <v>0</v>
      </c>
      <c r="AZ332" s="16"/>
      <c r="BA332" s="16"/>
      <c r="BB332" s="93">
        <f t="shared" si="356"/>
        <v>0</v>
      </c>
      <c r="BC332" s="93">
        <f t="shared" si="357"/>
        <v>0</v>
      </c>
      <c r="BD332" s="93">
        <f t="shared" si="358"/>
        <v>0</v>
      </c>
      <c r="BE332" s="158">
        <f t="shared" si="359"/>
        <v>0</v>
      </c>
      <c r="BF332" s="159">
        <f t="shared" si="360"/>
        <v>0</v>
      </c>
      <c r="BG332" s="159">
        <f t="shared" si="314"/>
        <v>0</v>
      </c>
      <c r="BH332" s="159">
        <f t="shared" si="315"/>
        <v>0</v>
      </c>
      <c r="BI332" s="159">
        <f t="shared" si="316"/>
        <v>0</v>
      </c>
      <c r="BJ332" s="159">
        <f t="shared" si="317"/>
        <v>0</v>
      </c>
      <c r="BK332" s="159">
        <f t="shared" si="318"/>
        <v>0</v>
      </c>
      <c r="BL332" s="159">
        <f t="shared" si="319"/>
        <v>0</v>
      </c>
      <c r="BM332" s="159">
        <f t="shared" si="371"/>
        <v>0</v>
      </c>
      <c r="BN332" s="159">
        <f t="shared" si="371"/>
        <v>0</v>
      </c>
      <c r="BO332" s="205" t="b">
        <f t="shared" si="320"/>
        <v>0</v>
      </c>
      <c r="BP332" s="214">
        <f t="shared" si="321"/>
        <v>0</v>
      </c>
      <c r="BQ332" s="160">
        <f t="shared" si="322"/>
        <v>0</v>
      </c>
      <c r="BR332" s="160">
        <f t="shared" si="323"/>
        <v>0</v>
      </c>
      <c r="BS332" s="160">
        <f t="shared" si="324"/>
        <v>0</v>
      </c>
      <c r="BT332" s="160">
        <f t="shared" si="325"/>
        <v>0</v>
      </c>
      <c r="BU332" s="160">
        <f t="shared" si="326"/>
        <v>0</v>
      </c>
      <c r="BV332" s="215">
        <f t="shared" si="327"/>
        <v>0</v>
      </c>
      <c r="BW332" s="217">
        <f t="shared" si="328"/>
        <v>0</v>
      </c>
      <c r="BX332" s="206">
        <f t="shared" si="329"/>
        <v>0</v>
      </c>
      <c r="BY332" s="206">
        <f t="shared" si="330"/>
        <v>0</v>
      </c>
      <c r="BZ332" s="206">
        <f t="shared" si="331"/>
        <v>0</v>
      </c>
      <c r="CA332" s="206">
        <f t="shared" si="332"/>
        <v>0</v>
      </c>
      <c r="CB332" s="206">
        <f t="shared" si="333"/>
        <v>0</v>
      </c>
      <c r="CC332" s="218">
        <f t="shared" si="334"/>
        <v>0</v>
      </c>
      <c r="CD332" s="216" t="e">
        <f t="shared" si="335"/>
        <v>#VALUE!</v>
      </c>
      <c r="CE332" s="94" t="e">
        <f t="shared" si="336"/>
        <v>#VALUE!</v>
      </c>
      <c r="CF332" s="94" t="e">
        <f t="shared" si="337"/>
        <v>#VALUE!</v>
      </c>
      <c r="CG332" s="95" t="e">
        <f t="shared" si="338"/>
        <v>#VALUE!</v>
      </c>
      <c r="CH332" s="95" t="e">
        <f t="shared" si="361"/>
        <v>#VALUE!</v>
      </c>
      <c r="CI332" s="95" t="b">
        <f t="shared" si="364"/>
        <v>0</v>
      </c>
      <c r="CJ332" s="76" t="str">
        <f t="shared" si="339"/>
        <v/>
      </c>
      <c r="CK332" s="94" t="e" cm="1">
        <f t="array" aca="1" ref="CK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CL332" s="94" t="str">
        <f t="shared" si="340"/>
        <v/>
      </c>
      <c r="CM332" s="96" t="b">
        <f t="shared" si="341"/>
        <v>0</v>
      </c>
      <c r="CN332" s="130" t="b">
        <f>IFERROR(MATCH(D332,'Avtal för korttidsarbete'!$G$13:$G$1012,0),TRUE)</f>
        <v>1</v>
      </c>
      <c r="CO332" s="130" t="b">
        <f t="shared" si="342"/>
        <v>0</v>
      </c>
      <c r="CP332" s="131" t="str" cm="1">
        <f t="array" ref="CP332">IF(CN332=TRUE,"x",INDEX('Avtal för korttidsarbete'!$E$13:$E$1012,$CN332))</f>
        <v>x</v>
      </c>
      <c r="CQ332" s="131" t="str" cm="1">
        <f t="array" ref="CQ332">IF(CN332=TRUE,"x",INDEX('Avtal för korttidsarbete'!$F$13:$F$1012,$CN332))</f>
        <v>x</v>
      </c>
      <c r="CR332" s="130" t="b">
        <f t="shared" si="343"/>
        <v>0</v>
      </c>
      <c r="CS332" s="165">
        <f t="shared" si="362"/>
        <v>0</v>
      </c>
      <c r="CT332" s="165">
        <f t="shared" si="363"/>
        <v>0</v>
      </c>
      <c r="CU332" s="130" t="b">
        <f t="shared" si="344"/>
        <v>0</v>
      </c>
      <c r="CV332" s="131">
        <f t="shared" si="345"/>
        <v>0</v>
      </c>
      <c r="CW332" s="165">
        <f t="shared" si="346"/>
        <v>0</v>
      </c>
      <c r="CX332" s="186" t="b">
        <f>IFERROR(INDEX('Avtal för korttidsarbete'!R:R,MATCH(D332,'Avtal för korttidsarbete'!$G:$G,0)),TRUE)</f>
        <v>1</v>
      </c>
      <c r="CY332" s="165" t="str">
        <f>IF(CX332,"-",INDEX('Avtal för korttidsarbete'!$D:$D,MATCH(D332,'Avtal för korttidsarbete'!$G:$G,0)))</f>
        <v>-</v>
      </c>
      <c r="CZ332" s="131" t="b">
        <f>IFERROR(G332&gt;INDEX(Uppsägningar!E:E,MATCH(C332,Uppsägningar!C:C,0)),FALSE)</f>
        <v>0</v>
      </c>
    </row>
    <row r="333" spans="1:104" s="30" customFormat="1" x14ac:dyDescent="0.25">
      <c r="A333" s="19">
        <v>318</v>
      </c>
      <c r="B333" s="20"/>
      <c r="C333" s="189"/>
      <c r="D333" s="69"/>
      <c r="E333" s="171">
        <f>IFERROR(INDEX(Admin!$C$7:$C$10,MATCH(CY333,TblNivåValTExt,0)),0)</f>
        <v>0</v>
      </c>
      <c r="F333" s="1"/>
      <c r="G333" s="1"/>
      <c r="H333" s="90"/>
      <c r="I333" s="91"/>
      <c r="J333" s="91"/>
      <c r="K333" s="91"/>
      <c r="L333" s="91"/>
      <c r="M333" s="91"/>
      <c r="N333" s="91"/>
      <c r="O333" s="91"/>
      <c r="P333" s="91"/>
      <c r="Q333" s="91"/>
      <c r="R333" s="91"/>
      <c r="S333" s="91"/>
      <c r="T333" s="91"/>
      <c r="U333" s="91"/>
      <c r="V333" s="91"/>
      <c r="W333" s="225">
        <f t="shared" si="301"/>
        <v>0</v>
      </c>
      <c r="X333" s="134" t="str">
        <f t="shared" si="347"/>
        <v/>
      </c>
      <c r="Y333" s="92" t="b">
        <f t="shared" si="302"/>
        <v>0</v>
      </c>
      <c r="Z333" s="92" t="str">
        <f t="shared" si="348"/>
        <v/>
      </c>
      <c r="AA333" s="92" t="b">
        <f t="shared" si="349"/>
        <v>0</v>
      </c>
      <c r="AB333" s="92" t="str">
        <f t="shared" si="350"/>
        <v/>
      </c>
      <c r="AC333" s="13" t="b">
        <f t="shared" si="303"/>
        <v>0</v>
      </c>
      <c r="AD333" s="92" t="str">
        <f t="shared" si="351"/>
        <v/>
      </c>
      <c r="AE333" s="13" t="b">
        <f t="shared" si="352"/>
        <v>0</v>
      </c>
      <c r="AF333" s="92" t="str">
        <f t="shared" si="353"/>
        <v/>
      </c>
      <c r="AG333" s="13" t="b">
        <f t="shared" si="304"/>
        <v>0</v>
      </c>
      <c r="AH333" s="92" t="str">
        <f t="shared" si="354"/>
        <v/>
      </c>
      <c r="AI333" s="35" t="b">
        <f t="shared" si="305"/>
        <v>0</v>
      </c>
      <c r="AJ333" s="92" t="str">
        <f t="shared" si="355"/>
        <v/>
      </c>
      <c r="AK333" s="35" t="b">
        <f t="shared" si="306"/>
        <v>0</v>
      </c>
      <c r="AL333" s="92" t="str">
        <f t="shared" si="307"/>
        <v/>
      </c>
      <c r="AM333" s="35" t="b">
        <f t="shared" si="308"/>
        <v>0</v>
      </c>
      <c r="AN333" s="92" t="str">
        <f t="shared" si="309"/>
        <v/>
      </c>
      <c r="AO333" s="13" t="b">
        <f t="shared" si="310"/>
        <v>0</v>
      </c>
      <c r="AP333" s="92" t="str">
        <f t="shared" si="311"/>
        <v/>
      </c>
      <c r="AQ333" s="14">
        <f t="shared" si="312"/>
        <v>0</v>
      </c>
      <c r="AR333" s="14">
        <f t="shared" si="313"/>
        <v>0</v>
      </c>
      <c r="AS333" s="16">
        <f t="shared" si="372"/>
        <v>0</v>
      </c>
      <c r="AT333" s="16">
        <f t="shared" si="372"/>
        <v>0</v>
      </c>
      <c r="AU333" s="16">
        <f t="shared" si="372"/>
        <v>0</v>
      </c>
      <c r="AV333" s="16">
        <f t="shared" si="372"/>
        <v>0</v>
      </c>
      <c r="AW333" s="16">
        <f t="shared" si="372"/>
        <v>0</v>
      </c>
      <c r="AX333" s="16">
        <f t="shared" si="372"/>
        <v>0</v>
      </c>
      <c r="AY333" s="16">
        <f t="shared" si="372"/>
        <v>0</v>
      </c>
      <c r="AZ333" s="16"/>
      <c r="BA333" s="16"/>
      <c r="BB333" s="93">
        <f t="shared" si="356"/>
        <v>0</v>
      </c>
      <c r="BC333" s="93">
        <f t="shared" si="357"/>
        <v>0</v>
      </c>
      <c r="BD333" s="93">
        <f t="shared" si="358"/>
        <v>0</v>
      </c>
      <c r="BE333" s="158">
        <f t="shared" si="359"/>
        <v>0</v>
      </c>
      <c r="BF333" s="159">
        <f t="shared" si="360"/>
        <v>0</v>
      </c>
      <c r="BG333" s="159">
        <f t="shared" si="314"/>
        <v>0</v>
      </c>
      <c r="BH333" s="159">
        <f t="shared" si="315"/>
        <v>0</v>
      </c>
      <c r="BI333" s="159">
        <f t="shared" si="316"/>
        <v>0</v>
      </c>
      <c r="BJ333" s="159">
        <f t="shared" si="317"/>
        <v>0</v>
      </c>
      <c r="BK333" s="159">
        <f t="shared" si="318"/>
        <v>0</v>
      </c>
      <c r="BL333" s="159">
        <f t="shared" si="319"/>
        <v>0</v>
      </c>
      <c r="BM333" s="159">
        <f t="shared" si="371"/>
        <v>0</v>
      </c>
      <c r="BN333" s="159">
        <f t="shared" si="371"/>
        <v>0</v>
      </c>
      <c r="BO333" s="205" t="b">
        <f t="shared" si="320"/>
        <v>0</v>
      </c>
      <c r="BP333" s="214">
        <f t="shared" si="321"/>
        <v>0</v>
      </c>
      <c r="BQ333" s="160">
        <f t="shared" si="322"/>
        <v>0</v>
      </c>
      <c r="BR333" s="160">
        <f t="shared" si="323"/>
        <v>0</v>
      </c>
      <c r="BS333" s="160">
        <f t="shared" si="324"/>
        <v>0</v>
      </c>
      <c r="BT333" s="160">
        <f t="shared" si="325"/>
        <v>0</v>
      </c>
      <c r="BU333" s="160">
        <f t="shared" si="326"/>
        <v>0</v>
      </c>
      <c r="BV333" s="215">
        <f t="shared" si="327"/>
        <v>0</v>
      </c>
      <c r="BW333" s="217">
        <f t="shared" si="328"/>
        <v>0</v>
      </c>
      <c r="BX333" s="206">
        <f t="shared" si="329"/>
        <v>0</v>
      </c>
      <c r="BY333" s="206">
        <f t="shared" si="330"/>
        <v>0</v>
      </c>
      <c r="BZ333" s="206">
        <f t="shared" si="331"/>
        <v>0</v>
      </c>
      <c r="CA333" s="206">
        <f t="shared" si="332"/>
        <v>0</v>
      </c>
      <c r="CB333" s="206">
        <f t="shared" si="333"/>
        <v>0</v>
      </c>
      <c r="CC333" s="218">
        <f t="shared" si="334"/>
        <v>0</v>
      </c>
      <c r="CD333" s="216" t="e">
        <f t="shared" si="335"/>
        <v>#VALUE!</v>
      </c>
      <c r="CE333" s="94" t="e">
        <f t="shared" si="336"/>
        <v>#VALUE!</v>
      </c>
      <c r="CF333" s="94" t="e">
        <f t="shared" si="337"/>
        <v>#VALUE!</v>
      </c>
      <c r="CG333" s="95" t="e">
        <f t="shared" si="338"/>
        <v>#VALUE!</v>
      </c>
      <c r="CH333" s="95" t="e">
        <f t="shared" si="361"/>
        <v>#VALUE!</v>
      </c>
      <c r="CI333" s="95" t="b">
        <f t="shared" si="364"/>
        <v>0</v>
      </c>
      <c r="CJ333" s="76" t="str">
        <f t="shared" si="339"/>
        <v/>
      </c>
      <c r="CK333" s="94" t="e" cm="1">
        <f t="array" aca="1" ref="CK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CL333" s="94" t="str">
        <f t="shared" si="340"/>
        <v/>
      </c>
      <c r="CM333" s="96" t="b">
        <f t="shared" si="341"/>
        <v>0</v>
      </c>
      <c r="CN333" s="130" t="b">
        <f>IFERROR(MATCH(D333,'Avtal för korttidsarbete'!$G$13:$G$1012,0),TRUE)</f>
        <v>1</v>
      </c>
      <c r="CO333" s="130" t="b">
        <f t="shared" si="342"/>
        <v>0</v>
      </c>
      <c r="CP333" s="131" t="str" cm="1">
        <f t="array" ref="CP333">IF(CN333=TRUE,"x",INDEX('Avtal för korttidsarbete'!$E$13:$E$1012,$CN333))</f>
        <v>x</v>
      </c>
      <c r="CQ333" s="131" t="str" cm="1">
        <f t="array" ref="CQ333">IF(CN333=TRUE,"x",INDEX('Avtal för korttidsarbete'!$F$13:$F$1012,$CN333))</f>
        <v>x</v>
      </c>
      <c r="CR333" s="130" t="b">
        <f t="shared" si="343"/>
        <v>0</v>
      </c>
      <c r="CS333" s="165">
        <f t="shared" si="362"/>
        <v>0</v>
      </c>
      <c r="CT333" s="165">
        <f t="shared" si="363"/>
        <v>0</v>
      </c>
      <c r="CU333" s="130" t="b">
        <f t="shared" si="344"/>
        <v>0</v>
      </c>
      <c r="CV333" s="131">
        <f t="shared" si="345"/>
        <v>0</v>
      </c>
      <c r="CW333" s="165">
        <f t="shared" si="346"/>
        <v>0</v>
      </c>
      <c r="CX333" s="186" t="b">
        <f>IFERROR(INDEX('Avtal för korttidsarbete'!R:R,MATCH(D333,'Avtal för korttidsarbete'!$G:$G,0)),TRUE)</f>
        <v>1</v>
      </c>
      <c r="CY333" s="165" t="str">
        <f>IF(CX333,"-",INDEX('Avtal för korttidsarbete'!$D:$D,MATCH(D333,'Avtal för korttidsarbete'!$G:$G,0)))</f>
        <v>-</v>
      </c>
      <c r="CZ333" s="131" t="b">
        <f>IFERROR(G333&gt;INDEX(Uppsägningar!E:E,MATCH(C333,Uppsägningar!C:C,0)),FALSE)</f>
        <v>0</v>
      </c>
    </row>
    <row r="334" spans="1:104" s="30" customFormat="1" x14ac:dyDescent="0.25">
      <c r="A334" s="19">
        <v>319</v>
      </c>
      <c r="B334" s="20"/>
      <c r="C334" s="189"/>
      <c r="D334" s="69"/>
      <c r="E334" s="171">
        <f>IFERROR(INDEX(Admin!$C$7:$C$10,MATCH(CY334,TblNivåValTExt,0)),0)</f>
        <v>0</v>
      </c>
      <c r="F334" s="1"/>
      <c r="G334" s="1"/>
      <c r="H334" s="90"/>
      <c r="I334" s="91"/>
      <c r="J334" s="91"/>
      <c r="K334" s="91"/>
      <c r="L334" s="91"/>
      <c r="M334" s="91"/>
      <c r="N334" s="91"/>
      <c r="O334" s="91"/>
      <c r="P334" s="91"/>
      <c r="Q334" s="91"/>
      <c r="R334" s="91"/>
      <c r="S334" s="91"/>
      <c r="T334" s="91"/>
      <c r="U334" s="91"/>
      <c r="V334" s="91"/>
      <c r="W334" s="225">
        <f t="shared" si="301"/>
        <v>0</v>
      </c>
      <c r="X334" s="134" t="str">
        <f t="shared" si="347"/>
        <v/>
      </c>
      <c r="Y334" s="92" t="b">
        <f t="shared" si="302"/>
        <v>0</v>
      </c>
      <c r="Z334" s="92" t="str">
        <f t="shared" si="348"/>
        <v/>
      </c>
      <c r="AA334" s="92" t="b">
        <f t="shared" si="349"/>
        <v>0</v>
      </c>
      <c r="AB334" s="92" t="str">
        <f t="shared" si="350"/>
        <v/>
      </c>
      <c r="AC334" s="13" t="b">
        <f t="shared" si="303"/>
        <v>0</v>
      </c>
      <c r="AD334" s="92" t="str">
        <f t="shared" si="351"/>
        <v/>
      </c>
      <c r="AE334" s="13" t="b">
        <f t="shared" si="352"/>
        <v>0</v>
      </c>
      <c r="AF334" s="92" t="str">
        <f t="shared" si="353"/>
        <v/>
      </c>
      <c r="AG334" s="13" t="b">
        <f t="shared" si="304"/>
        <v>0</v>
      </c>
      <c r="AH334" s="92" t="str">
        <f t="shared" si="354"/>
        <v/>
      </c>
      <c r="AI334" s="35" t="b">
        <f t="shared" si="305"/>
        <v>0</v>
      </c>
      <c r="AJ334" s="92" t="str">
        <f t="shared" si="355"/>
        <v/>
      </c>
      <c r="AK334" s="35" t="b">
        <f t="shared" si="306"/>
        <v>0</v>
      </c>
      <c r="AL334" s="92" t="str">
        <f t="shared" si="307"/>
        <v/>
      </c>
      <c r="AM334" s="35" t="b">
        <f t="shared" si="308"/>
        <v>0</v>
      </c>
      <c r="AN334" s="92" t="str">
        <f t="shared" si="309"/>
        <v/>
      </c>
      <c r="AO334" s="13" t="b">
        <f t="shared" si="310"/>
        <v>0</v>
      </c>
      <c r="AP334" s="92" t="str">
        <f t="shared" si="311"/>
        <v/>
      </c>
      <c r="AQ334" s="14">
        <f t="shared" si="312"/>
        <v>0</v>
      </c>
      <c r="AR334" s="14">
        <f t="shared" si="313"/>
        <v>0</v>
      </c>
      <c r="AS334" s="16">
        <f t="shared" si="372"/>
        <v>0</v>
      </c>
      <c r="AT334" s="16">
        <f t="shared" si="372"/>
        <v>0</v>
      </c>
      <c r="AU334" s="16">
        <f t="shared" si="372"/>
        <v>0</v>
      </c>
      <c r="AV334" s="16">
        <f t="shared" si="372"/>
        <v>0</v>
      </c>
      <c r="AW334" s="16">
        <f t="shared" si="372"/>
        <v>0</v>
      </c>
      <c r="AX334" s="16">
        <f t="shared" si="372"/>
        <v>0</v>
      </c>
      <c r="AY334" s="16">
        <f t="shared" si="372"/>
        <v>0</v>
      </c>
      <c r="AZ334" s="16"/>
      <c r="BA334" s="16"/>
      <c r="BB334" s="93">
        <f t="shared" si="356"/>
        <v>0</v>
      </c>
      <c r="BC334" s="93">
        <f t="shared" si="357"/>
        <v>0</v>
      </c>
      <c r="BD334" s="93">
        <f t="shared" si="358"/>
        <v>0</v>
      </c>
      <c r="BE334" s="158">
        <f t="shared" si="359"/>
        <v>0</v>
      </c>
      <c r="BF334" s="159">
        <f t="shared" si="360"/>
        <v>0</v>
      </c>
      <c r="BG334" s="159">
        <f t="shared" si="314"/>
        <v>0</v>
      </c>
      <c r="BH334" s="159">
        <f t="shared" si="315"/>
        <v>0</v>
      </c>
      <c r="BI334" s="159">
        <f t="shared" si="316"/>
        <v>0</v>
      </c>
      <c r="BJ334" s="159">
        <f t="shared" si="317"/>
        <v>0</v>
      </c>
      <c r="BK334" s="159">
        <f t="shared" si="318"/>
        <v>0</v>
      </c>
      <c r="BL334" s="159">
        <f t="shared" si="319"/>
        <v>0</v>
      </c>
      <c r="BM334" s="159">
        <f t="shared" ref="BM334:BN336" si="373">AZ334/BM$11*$AV334</f>
        <v>0</v>
      </c>
      <c r="BN334" s="159">
        <f t="shared" si="373"/>
        <v>0</v>
      </c>
      <c r="BO334" s="205" t="b">
        <f t="shared" si="320"/>
        <v>0</v>
      </c>
      <c r="BP334" s="214">
        <f t="shared" si="321"/>
        <v>0</v>
      </c>
      <c r="BQ334" s="160">
        <f t="shared" si="322"/>
        <v>0</v>
      </c>
      <c r="BR334" s="160">
        <f t="shared" si="323"/>
        <v>0</v>
      </c>
      <c r="BS334" s="160">
        <f t="shared" si="324"/>
        <v>0</v>
      </c>
      <c r="BT334" s="160">
        <f t="shared" si="325"/>
        <v>0</v>
      </c>
      <c r="BU334" s="160">
        <f t="shared" si="326"/>
        <v>0</v>
      </c>
      <c r="BV334" s="215">
        <f t="shared" si="327"/>
        <v>0</v>
      </c>
      <c r="BW334" s="217">
        <f t="shared" si="328"/>
        <v>0</v>
      </c>
      <c r="BX334" s="206">
        <f t="shared" si="329"/>
        <v>0</v>
      </c>
      <c r="BY334" s="206">
        <f t="shared" si="330"/>
        <v>0</v>
      </c>
      <c r="BZ334" s="206">
        <f t="shared" si="331"/>
        <v>0</v>
      </c>
      <c r="CA334" s="206">
        <f t="shared" si="332"/>
        <v>0</v>
      </c>
      <c r="CB334" s="206">
        <f t="shared" si="333"/>
        <v>0</v>
      </c>
      <c r="CC334" s="218">
        <f t="shared" si="334"/>
        <v>0</v>
      </c>
      <c r="CD334" s="216" t="e">
        <f t="shared" si="335"/>
        <v>#VALUE!</v>
      </c>
      <c r="CE334" s="94" t="e">
        <f t="shared" si="336"/>
        <v>#VALUE!</v>
      </c>
      <c r="CF334" s="94" t="e">
        <f t="shared" si="337"/>
        <v>#VALUE!</v>
      </c>
      <c r="CG334" s="95" t="e">
        <f t="shared" si="338"/>
        <v>#VALUE!</v>
      </c>
      <c r="CH334" s="95" t="e">
        <f t="shared" si="361"/>
        <v>#VALUE!</v>
      </c>
      <c r="CI334" s="95" t="b">
        <f t="shared" si="364"/>
        <v>0</v>
      </c>
      <c r="CJ334" s="76" t="str">
        <f t="shared" si="339"/>
        <v/>
      </c>
      <c r="CK334" s="94" t="e" cm="1">
        <f t="array" aca="1" ref="CK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CL334" s="94" t="str">
        <f t="shared" si="340"/>
        <v/>
      </c>
      <c r="CM334" s="96" t="b">
        <f t="shared" si="341"/>
        <v>0</v>
      </c>
      <c r="CN334" s="130" t="b">
        <f>IFERROR(MATCH(D334,'Avtal för korttidsarbete'!$G$13:$G$1012,0),TRUE)</f>
        <v>1</v>
      </c>
      <c r="CO334" s="130" t="b">
        <f t="shared" si="342"/>
        <v>0</v>
      </c>
      <c r="CP334" s="131" t="str" cm="1">
        <f t="array" ref="CP334">IF(CN334=TRUE,"x",INDEX('Avtal för korttidsarbete'!$E$13:$E$1012,$CN334))</f>
        <v>x</v>
      </c>
      <c r="CQ334" s="131" t="str" cm="1">
        <f t="array" ref="CQ334">IF(CN334=TRUE,"x",INDEX('Avtal för korttidsarbete'!$F$13:$F$1012,$CN334))</f>
        <v>x</v>
      </c>
      <c r="CR334" s="130" t="b">
        <f t="shared" si="343"/>
        <v>0</v>
      </c>
      <c r="CS334" s="165">
        <f t="shared" si="362"/>
        <v>0</v>
      </c>
      <c r="CT334" s="165">
        <f t="shared" si="363"/>
        <v>0</v>
      </c>
      <c r="CU334" s="130" t="b">
        <f t="shared" si="344"/>
        <v>0</v>
      </c>
      <c r="CV334" s="131">
        <f t="shared" si="345"/>
        <v>0</v>
      </c>
      <c r="CW334" s="165">
        <f t="shared" si="346"/>
        <v>0</v>
      </c>
      <c r="CX334" s="186" t="b">
        <f>IFERROR(INDEX('Avtal för korttidsarbete'!R:R,MATCH(D334,'Avtal för korttidsarbete'!$G:$G,0)),TRUE)</f>
        <v>1</v>
      </c>
      <c r="CY334" s="165" t="str">
        <f>IF(CX334,"-",INDEX('Avtal för korttidsarbete'!$D:$D,MATCH(D334,'Avtal för korttidsarbete'!$G:$G,0)))</f>
        <v>-</v>
      </c>
      <c r="CZ334" s="131" t="b">
        <f>IFERROR(G334&gt;INDEX(Uppsägningar!E:E,MATCH(C334,Uppsägningar!C:C,0)),FALSE)</f>
        <v>0</v>
      </c>
    </row>
    <row r="335" spans="1:104" s="30" customFormat="1" x14ac:dyDescent="0.25">
      <c r="A335" s="19">
        <v>320</v>
      </c>
      <c r="B335" s="20"/>
      <c r="C335" s="189"/>
      <c r="D335" s="69"/>
      <c r="E335" s="171">
        <f>IFERROR(INDEX(Admin!$C$7:$C$10,MATCH(CY335,TblNivåValTExt,0)),0)</f>
        <v>0</v>
      </c>
      <c r="F335" s="1"/>
      <c r="G335" s="1"/>
      <c r="H335" s="90"/>
      <c r="I335" s="91"/>
      <c r="J335" s="91"/>
      <c r="K335" s="91"/>
      <c r="L335" s="91"/>
      <c r="M335" s="91"/>
      <c r="N335" s="91"/>
      <c r="O335" s="91"/>
      <c r="P335" s="91"/>
      <c r="Q335" s="91"/>
      <c r="R335" s="91"/>
      <c r="S335" s="91"/>
      <c r="T335" s="91"/>
      <c r="U335" s="91"/>
      <c r="V335" s="91"/>
      <c r="W335" s="225">
        <f t="shared" si="301"/>
        <v>0</v>
      </c>
      <c r="X335" s="134" t="str">
        <f t="shared" si="347"/>
        <v/>
      </c>
      <c r="Y335" s="92" t="b">
        <f t="shared" si="302"/>
        <v>0</v>
      </c>
      <c r="Z335" s="92" t="str">
        <f t="shared" si="348"/>
        <v/>
      </c>
      <c r="AA335" s="92" t="b">
        <f t="shared" si="349"/>
        <v>0</v>
      </c>
      <c r="AB335" s="92" t="str">
        <f t="shared" si="350"/>
        <v/>
      </c>
      <c r="AC335" s="13" t="b">
        <f t="shared" si="303"/>
        <v>0</v>
      </c>
      <c r="AD335" s="92" t="str">
        <f t="shared" si="351"/>
        <v/>
      </c>
      <c r="AE335" s="13" t="b">
        <f t="shared" si="352"/>
        <v>0</v>
      </c>
      <c r="AF335" s="92" t="str">
        <f t="shared" si="353"/>
        <v/>
      </c>
      <c r="AG335" s="13" t="b">
        <f t="shared" si="304"/>
        <v>0</v>
      </c>
      <c r="AH335" s="92" t="str">
        <f t="shared" si="354"/>
        <v/>
      </c>
      <c r="AI335" s="35" t="b">
        <f t="shared" si="305"/>
        <v>0</v>
      </c>
      <c r="AJ335" s="92" t="str">
        <f t="shared" si="355"/>
        <v/>
      </c>
      <c r="AK335" s="35" t="b">
        <f t="shared" si="306"/>
        <v>0</v>
      </c>
      <c r="AL335" s="92" t="str">
        <f t="shared" si="307"/>
        <v/>
      </c>
      <c r="AM335" s="35" t="b">
        <f t="shared" si="308"/>
        <v>0</v>
      </c>
      <c r="AN335" s="92" t="str">
        <f t="shared" si="309"/>
        <v/>
      </c>
      <c r="AO335" s="13" t="b">
        <f t="shared" si="310"/>
        <v>0</v>
      </c>
      <c r="AP335" s="92" t="str">
        <f t="shared" si="311"/>
        <v/>
      </c>
      <c r="AQ335" s="14">
        <f t="shared" si="312"/>
        <v>0</v>
      </c>
      <c r="AR335" s="14">
        <f t="shared" si="313"/>
        <v>0</v>
      </c>
      <c r="AS335" s="16">
        <f t="shared" si="372"/>
        <v>0</v>
      </c>
      <c r="AT335" s="16">
        <f t="shared" si="372"/>
        <v>0</v>
      </c>
      <c r="AU335" s="16">
        <f t="shared" si="372"/>
        <v>0</v>
      </c>
      <c r="AV335" s="16">
        <f t="shared" si="372"/>
        <v>0</v>
      </c>
      <c r="AW335" s="16">
        <f t="shared" si="372"/>
        <v>0</v>
      </c>
      <c r="AX335" s="16">
        <f t="shared" si="372"/>
        <v>0</v>
      </c>
      <c r="AY335" s="16">
        <f t="shared" si="372"/>
        <v>0</v>
      </c>
      <c r="AZ335" s="16"/>
      <c r="BA335" s="16"/>
      <c r="BB335" s="93">
        <f t="shared" si="356"/>
        <v>0</v>
      </c>
      <c r="BC335" s="93">
        <f t="shared" si="357"/>
        <v>0</v>
      </c>
      <c r="BD335" s="93">
        <f t="shared" si="358"/>
        <v>0</v>
      </c>
      <c r="BE335" s="158">
        <f t="shared" si="359"/>
        <v>0</v>
      </c>
      <c r="BF335" s="159">
        <f t="shared" si="360"/>
        <v>0</v>
      </c>
      <c r="BG335" s="159">
        <f t="shared" si="314"/>
        <v>0</v>
      </c>
      <c r="BH335" s="159">
        <f t="shared" si="315"/>
        <v>0</v>
      </c>
      <c r="BI335" s="159">
        <f t="shared" si="316"/>
        <v>0</v>
      </c>
      <c r="BJ335" s="159">
        <f t="shared" si="317"/>
        <v>0</v>
      </c>
      <c r="BK335" s="159">
        <f t="shared" si="318"/>
        <v>0</v>
      </c>
      <c r="BL335" s="159">
        <f t="shared" si="319"/>
        <v>0</v>
      </c>
      <c r="BM335" s="159">
        <f t="shared" si="373"/>
        <v>0</v>
      </c>
      <c r="BN335" s="159">
        <f t="shared" si="373"/>
        <v>0</v>
      </c>
      <c r="BO335" s="205" t="b">
        <f t="shared" si="320"/>
        <v>0</v>
      </c>
      <c r="BP335" s="214">
        <f t="shared" si="321"/>
        <v>0</v>
      </c>
      <c r="BQ335" s="160">
        <f t="shared" si="322"/>
        <v>0</v>
      </c>
      <c r="BR335" s="160">
        <f t="shared" si="323"/>
        <v>0</v>
      </c>
      <c r="BS335" s="160">
        <f t="shared" si="324"/>
        <v>0</v>
      </c>
      <c r="BT335" s="160">
        <f t="shared" si="325"/>
        <v>0</v>
      </c>
      <c r="BU335" s="160">
        <f t="shared" si="326"/>
        <v>0</v>
      </c>
      <c r="BV335" s="215">
        <f t="shared" si="327"/>
        <v>0</v>
      </c>
      <c r="BW335" s="217">
        <f t="shared" si="328"/>
        <v>0</v>
      </c>
      <c r="BX335" s="206">
        <f t="shared" si="329"/>
        <v>0</v>
      </c>
      <c r="BY335" s="206">
        <f t="shared" si="330"/>
        <v>0</v>
      </c>
      <c r="BZ335" s="206">
        <f t="shared" si="331"/>
        <v>0</v>
      </c>
      <c r="CA335" s="206">
        <f t="shared" si="332"/>
        <v>0</v>
      </c>
      <c r="CB335" s="206">
        <f t="shared" si="333"/>
        <v>0</v>
      </c>
      <c r="CC335" s="218">
        <f t="shared" si="334"/>
        <v>0</v>
      </c>
      <c r="CD335" s="216" t="e">
        <f t="shared" si="335"/>
        <v>#VALUE!</v>
      </c>
      <c r="CE335" s="94" t="e">
        <f t="shared" si="336"/>
        <v>#VALUE!</v>
      </c>
      <c r="CF335" s="94" t="e">
        <f t="shared" si="337"/>
        <v>#VALUE!</v>
      </c>
      <c r="CG335" s="95" t="e">
        <f t="shared" si="338"/>
        <v>#VALUE!</v>
      </c>
      <c r="CH335" s="95" t="e">
        <f t="shared" si="361"/>
        <v>#VALUE!</v>
      </c>
      <c r="CI335" s="95" t="b">
        <f t="shared" si="364"/>
        <v>0</v>
      </c>
      <c r="CJ335" s="76" t="str">
        <f t="shared" si="339"/>
        <v/>
      </c>
      <c r="CK335" s="94" t="e" cm="1">
        <f t="array" aca="1" ref="CK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CL335" s="94" t="str">
        <f t="shared" si="340"/>
        <v/>
      </c>
      <c r="CM335" s="96" t="b">
        <f t="shared" si="341"/>
        <v>0</v>
      </c>
      <c r="CN335" s="130" t="b">
        <f>IFERROR(MATCH(D335,'Avtal för korttidsarbete'!$G$13:$G$1012,0),TRUE)</f>
        <v>1</v>
      </c>
      <c r="CO335" s="130" t="b">
        <f t="shared" si="342"/>
        <v>0</v>
      </c>
      <c r="CP335" s="131" t="str" cm="1">
        <f t="array" ref="CP335">IF(CN335=TRUE,"x",INDEX('Avtal för korttidsarbete'!$E$13:$E$1012,$CN335))</f>
        <v>x</v>
      </c>
      <c r="CQ335" s="131" t="str" cm="1">
        <f t="array" ref="CQ335">IF(CN335=TRUE,"x",INDEX('Avtal för korttidsarbete'!$F$13:$F$1012,$CN335))</f>
        <v>x</v>
      </c>
      <c r="CR335" s="130" t="b">
        <f t="shared" si="343"/>
        <v>0</v>
      </c>
      <c r="CS335" s="165">
        <f t="shared" si="362"/>
        <v>0</v>
      </c>
      <c r="CT335" s="165">
        <f t="shared" si="363"/>
        <v>0</v>
      </c>
      <c r="CU335" s="130" t="b">
        <f t="shared" si="344"/>
        <v>0</v>
      </c>
      <c r="CV335" s="131">
        <f t="shared" si="345"/>
        <v>0</v>
      </c>
      <c r="CW335" s="165">
        <f t="shared" si="346"/>
        <v>0</v>
      </c>
      <c r="CX335" s="186" t="b">
        <f>IFERROR(INDEX('Avtal för korttidsarbete'!R:R,MATCH(D335,'Avtal för korttidsarbete'!$G:$G,0)),TRUE)</f>
        <v>1</v>
      </c>
      <c r="CY335" s="165" t="str">
        <f>IF(CX335,"-",INDEX('Avtal för korttidsarbete'!$D:$D,MATCH(D335,'Avtal för korttidsarbete'!$G:$G,0)))</f>
        <v>-</v>
      </c>
      <c r="CZ335" s="131" t="b">
        <f>IFERROR(G335&gt;INDEX(Uppsägningar!E:E,MATCH(C335,Uppsägningar!C:C,0)),FALSE)</f>
        <v>0</v>
      </c>
    </row>
    <row r="336" spans="1:104" s="30" customFormat="1" x14ac:dyDescent="0.25">
      <c r="A336" s="19">
        <v>321</v>
      </c>
      <c r="B336" s="20"/>
      <c r="C336" s="189"/>
      <c r="D336" s="69"/>
      <c r="E336" s="171">
        <f>IFERROR(INDEX(Admin!$C$7:$C$10,MATCH(CY336,TblNivåValTExt,0)),0)</f>
        <v>0</v>
      </c>
      <c r="F336" s="1"/>
      <c r="G336" s="1"/>
      <c r="H336" s="90"/>
      <c r="I336" s="91"/>
      <c r="J336" s="91"/>
      <c r="K336" s="91"/>
      <c r="L336" s="91"/>
      <c r="M336" s="91"/>
      <c r="N336" s="91"/>
      <c r="O336" s="91"/>
      <c r="P336" s="91"/>
      <c r="Q336" s="91"/>
      <c r="R336" s="91"/>
      <c r="S336" s="91"/>
      <c r="T336" s="91"/>
      <c r="U336" s="91"/>
      <c r="V336" s="91"/>
      <c r="W336" s="225">
        <f t="shared" ref="W336:W399" si="374">IF(BO336,"-",ROUNDUP(SUM(BW336:CC336),0))</f>
        <v>0</v>
      </c>
      <c r="X336" s="134" t="str">
        <f t="shared" si="347"/>
        <v/>
      </c>
      <c r="Y336" s="92" t="b">
        <f t="shared" ref="Y336:Y399" si="375">IF(G336=0,FALSE,G336&lt;F336)</f>
        <v>0</v>
      </c>
      <c r="Z336" s="92" t="str">
        <f t="shared" si="348"/>
        <v/>
      </c>
      <c r="AA336" s="92" t="b">
        <f t="shared" si="349"/>
        <v>0</v>
      </c>
      <c r="AB336" s="92" t="str">
        <f t="shared" si="350"/>
        <v/>
      </c>
      <c r="AC336" s="13" t="b">
        <f t="shared" ref="AC336:AC399" si="376">IF(F336=0,FALSE,CR336)</f>
        <v>0</v>
      </c>
      <c r="AD336" s="92" t="str">
        <f t="shared" si="351"/>
        <v/>
      </c>
      <c r="AE336" s="13" t="b">
        <f t="shared" si="352"/>
        <v>0</v>
      </c>
      <c r="AF336" s="92" t="str">
        <f t="shared" si="353"/>
        <v/>
      </c>
      <c r="AG336" s="13" t="b">
        <f t="shared" ref="AG336:AG399" si="377">CZ336</f>
        <v>0</v>
      </c>
      <c r="AH336" s="92" t="str">
        <f t="shared" si="354"/>
        <v/>
      </c>
      <c r="AI336" s="35" t="b">
        <f t="shared" ref="AI336:AI399" si="378">IF(OR(OR(P336&lt;0,Q336&lt;0,R336&lt;0,S336&lt;0,T336&lt;0,U336&lt;0,V336&lt;0),OR(P336&gt;AS336,Q336&gt;AT336,R336&gt;AU336,S336&gt;AV336,T336&gt;AW336,U336&gt;AX336,V336&gt;AY336)),TRUE,FALSE)</f>
        <v>0</v>
      </c>
      <c r="AJ336" s="92" t="str">
        <f t="shared" si="355"/>
        <v/>
      </c>
      <c r="AK336" s="35" t="b">
        <f t="shared" ref="AK336:AK399" si="379">CM336</f>
        <v>0</v>
      </c>
      <c r="AL336" s="92" t="str">
        <f t="shared" ref="AL336:AL399" si="380">IF(AK336,AL$13,"")</f>
        <v/>
      </c>
      <c r="AM336" s="35" t="b">
        <f t="shared" ref="AM336:AM399" si="381">IF(D336="",IF(AND(B336&lt;&gt;"",C336&lt;&gt;"",F336&lt;&gt;"",G336&lt;&gt;"",H336&lt;&gt;""),CO336,FALSE),CO336)</f>
        <v>0</v>
      </c>
      <c r="AN336" s="92" t="str">
        <f t="shared" ref="AN336:AN399" si="382">IF(AM336,AN$13,"")</f>
        <v/>
      </c>
      <c r="AO336" s="13" t="b">
        <f t="shared" ref="AO336:AO399" si="383">AND(AnsokDatum="",COUNTA(B336:D336,F336:H336)&gt;0)</f>
        <v>0</v>
      </c>
      <c r="AP336" s="92" t="str">
        <f t="shared" ref="AP336:AP399" si="384">IF(AO336,AP$13,"")</f>
        <v/>
      </c>
      <c r="AQ336" s="14">
        <f t="shared" ref="AQ336:AQ399" si="385">IF(F336=0,0,MAX(F336,CS336))</f>
        <v>0</v>
      </c>
      <c r="AR336" s="14">
        <f t="shared" ref="AR336:AR399" si="386">IF(G336=0,0,MIN(G336,CW336))</f>
        <v>0</v>
      </c>
      <c r="AS336" s="16">
        <f t="shared" ref="AS336:AY345" si="387">IF(OR(AS$11=FALSE,$F336="",MIN($G336,AS$10,$AR336)-MAX($F336,AS$8,$AQ336)&lt;0),0,MIN($G336,AS$10,$AR336)-MAX($F336,AS$8,$AQ336)+1)</f>
        <v>0</v>
      </c>
      <c r="AT336" s="16">
        <f t="shared" si="387"/>
        <v>0</v>
      </c>
      <c r="AU336" s="16">
        <f t="shared" si="387"/>
        <v>0</v>
      </c>
      <c r="AV336" s="16">
        <f t="shared" si="387"/>
        <v>0</v>
      </c>
      <c r="AW336" s="16">
        <f t="shared" si="387"/>
        <v>0</v>
      </c>
      <c r="AX336" s="16">
        <f t="shared" si="387"/>
        <v>0</v>
      </c>
      <c r="AY336" s="16">
        <f t="shared" si="387"/>
        <v>0</v>
      </c>
      <c r="AZ336" s="16"/>
      <c r="BA336" s="16"/>
      <c r="BB336" s="93">
        <f t="shared" si="356"/>
        <v>0</v>
      </c>
      <c r="BC336" s="93">
        <f t="shared" si="357"/>
        <v>0</v>
      </c>
      <c r="BD336" s="93">
        <f t="shared" si="358"/>
        <v>0</v>
      </c>
      <c r="BE336" s="158">
        <f t="shared" si="359"/>
        <v>0</v>
      </c>
      <c r="BF336" s="159">
        <f t="shared" si="360"/>
        <v>0</v>
      </c>
      <c r="BG336" s="159">
        <f t="shared" ref="BG336:BG399" si="388">AT336/BG$11*$BE336</f>
        <v>0</v>
      </c>
      <c r="BH336" s="159">
        <f t="shared" ref="BH336:BH399" si="389">AU336/BH$11*$BE336</f>
        <v>0</v>
      </c>
      <c r="BI336" s="159">
        <f t="shared" ref="BI336:BI399" si="390">AV336/BI$11*$BE336</f>
        <v>0</v>
      </c>
      <c r="BJ336" s="159">
        <f t="shared" ref="BJ336:BJ399" si="391">AW336/BJ$11*$BE336</f>
        <v>0</v>
      </c>
      <c r="BK336" s="159">
        <f t="shared" ref="BK336:BK399" si="392">AX336/BK$11*$BE336</f>
        <v>0</v>
      </c>
      <c r="BL336" s="159">
        <f t="shared" ref="BL336:BL399" si="393">AY336/BL$11*$BE336</f>
        <v>0</v>
      </c>
      <c r="BM336" s="159">
        <f t="shared" si="373"/>
        <v>0</v>
      </c>
      <c r="BN336" s="159">
        <f t="shared" si="373"/>
        <v>0</v>
      </c>
      <c r="BO336" s="205" t="b">
        <f t="shared" ref="BO336:BO399" si="394">OR(H336&lt;0,Y336,AA336,AC336,AG336,AI336,AK336,AM336,AO336)</f>
        <v>0</v>
      </c>
      <c r="BP336" s="214">
        <f t="shared" ref="BP336:BP399" si="395">IF(AS336&gt;0,MAX(AS336-I336-P336,0)/AS336,0)</f>
        <v>0</v>
      </c>
      <c r="BQ336" s="160">
        <f t="shared" ref="BQ336:BQ399" si="396">IF(AT336&gt;0,MAX(AT336-J336-Q336,0)/AT336,0)</f>
        <v>0</v>
      </c>
      <c r="BR336" s="160">
        <f t="shared" ref="BR336:BR399" si="397">IF(AU336&gt;0,MAX(AU336-K336-R336,0)/AU336,0)</f>
        <v>0</v>
      </c>
      <c r="BS336" s="160">
        <f t="shared" ref="BS336:BS399" si="398">IF(AV336&gt;0,MAX(AV336-L336-S336,0)/AV336,0)</f>
        <v>0</v>
      </c>
      <c r="BT336" s="160">
        <f t="shared" ref="BT336:BT399" si="399">IF(AW336&gt;0,MAX(AW336-M336-T336,0)/AW336,0)</f>
        <v>0</v>
      </c>
      <c r="BU336" s="160">
        <f t="shared" ref="BU336:BU399" si="400">IF(AX336&gt;0,MAX(AX336-N336-U336,0)/AX336,0)</f>
        <v>0</v>
      </c>
      <c r="BV336" s="215">
        <f t="shared" ref="BV336:BV399" si="401">IF(AY336&gt;0,MAX(AY336-O336-V336,0)/AY336,0)</f>
        <v>0</v>
      </c>
      <c r="BW336" s="217">
        <f t="shared" ref="BW336:BW399" si="402">BF336*BP336*BP$12*$E336%</f>
        <v>0</v>
      </c>
      <c r="BX336" s="206">
        <f t="shared" ref="BX336:BX399" si="403">BG336*BQ336*BQ$12*$E336%</f>
        <v>0</v>
      </c>
      <c r="BY336" s="206">
        <f t="shared" ref="BY336:BY399" si="404">BH336*BR336*BR$12*$E336%</f>
        <v>0</v>
      </c>
      <c r="BZ336" s="206">
        <f t="shared" ref="BZ336:BZ399" si="405">BI336*BS336*BS$12*$E336%</f>
        <v>0</v>
      </c>
      <c r="CA336" s="206">
        <f t="shared" ref="CA336:CA399" si="406">BJ336*BT336*BT$12*$E336%</f>
        <v>0</v>
      </c>
      <c r="CB336" s="206">
        <f t="shared" ref="CB336:CB399" si="407">BK336*BU336*BU$12*$E336%</f>
        <v>0</v>
      </c>
      <c r="CC336" s="218">
        <f t="shared" ref="CC336:CC399" si="408">BL336*BV336*BV$12*$E336%</f>
        <v>0</v>
      </c>
      <c r="CD336" s="216" t="e">
        <f t="shared" ref="CD336:CD399" si="409">VALUE(LEFT(C336,2))</f>
        <v>#VALUE!</v>
      </c>
      <c r="CE336" s="94" t="e">
        <f t="shared" ref="CE336:CE399" si="410">VALUE(MID(C336,3,2))</f>
        <v>#VALUE!</v>
      </c>
      <c r="CF336" s="94" t="e">
        <f t="shared" ref="CF336:CF399" si="411">TEXT(IF(VALUE(MID(C336,5,2))&gt;31,MID(C336,5,2)-60,VALUE(MID(C336,5,2))),"00")</f>
        <v>#VALUE!</v>
      </c>
      <c r="CG336" s="95" t="e">
        <f t="shared" ref="CG336:CG399" si="412">DATEVALUE(IF(VALUE(LEFT(C336,2))&lt;20,20,19)&amp;TEXT(CD336,"00")&amp;"/"&amp;CE336&amp;"/"&amp;CF336)</f>
        <v>#VALUE!</v>
      </c>
      <c r="CH336" s="95" t="e">
        <f t="shared" si="361"/>
        <v>#VALUE!</v>
      </c>
      <c r="CI336" s="95" t="b">
        <f t="shared" si="364"/>
        <v>0</v>
      </c>
      <c r="CJ336" s="76" t="str">
        <f t="shared" ref="CJ336:CJ399" si="413">RIGHT(C336,1)</f>
        <v/>
      </c>
      <c r="CK336" s="94" t="e" cm="1">
        <f t="array" aca="1" ref="CK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CL336" s="94" t="str">
        <f t="shared" ref="CL336:CL399" si="414">IF(C336="","",CK336=CJ336)</f>
        <v/>
      </c>
      <c r="CM336" s="96" t="b">
        <f t="shared" ref="CM336:CM399" si="415">IFERROR(NOT(IF(OR(C336&lt;&gt;"",H336&lt;&gt;""),AND(CI336,CL336),TRUE)),TRUE)</f>
        <v>0</v>
      </c>
      <c r="CN336" s="130" t="b">
        <f>IFERROR(MATCH(D336,'Avtal för korttidsarbete'!$G$13:$G$1012,0),TRUE)</f>
        <v>1</v>
      </c>
      <c r="CO336" s="130" t="b">
        <f t="shared" ref="CO336:CO399" si="416">IF(AND(B336&lt;&gt;"",CN336=TRUE),TRUE,FALSE)</f>
        <v>0</v>
      </c>
      <c r="CP336" s="131" t="str" cm="1">
        <f t="array" ref="CP336">IF(CN336=TRUE,"x",INDEX('Avtal för korttidsarbete'!$E$13:$E$1012,$CN336))</f>
        <v>x</v>
      </c>
      <c r="CQ336" s="131" t="str" cm="1">
        <f t="array" ref="CQ336">IF(CN336=TRUE,"x",INDEX('Avtal för korttidsarbete'!$F$13:$F$1012,$CN336))</f>
        <v>x</v>
      </c>
      <c r="CR336" s="130" t="b">
        <f t="shared" ref="CR336:CR399" si="417">IF(CN336=TRUE,FALSE,IF(OR(F336&lt;CP336,G336&gt;CQ336),TRUE,FALSE))</f>
        <v>0</v>
      </c>
      <c r="CS336" s="165">
        <f t="shared" si="362"/>
        <v>0</v>
      </c>
      <c r="CT336" s="165">
        <f t="shared" si="363"/>
        <v>0</v>
      </c>
      <c r="CU336" s="130" t="b">
        <f t="shared" ref="CU336:CU399" si="418">IFERROR(IF(OR(F336="",G336="",CN336=TRUE),FALSE,IF(OR(F336&lt;$CS$12,G336&gt;$CT$12),TRUE,FALSE)),TRUE)</f>
        <v>0</v>
      </c>
      <c r="CV336" s="131">
        <f t="shared" ref="CV336:CV399" si="419">MAX(CP336,$CS$12,F336)</f>
        <v>0</v>
      </c>
      <c r="CW336" s="165">
        <f t="shared" ref="CW336:CW399" si="420">MIN(CQ336,$CT$12)</f>
        <v>0</v>
      </c>
      <c r="CX336" s="186" t="b">
        <f>IFERROR(INDEX('Avtal för korttidsarbete'!R:R,MATCH(D336,'Avtal för korttidsarbete'!$G:$G,0)),TRUE)</f>
        <v>1</v>
      </c>
      <c r="CY336" s="165" t="str">
        <f>IF(CX336,"-",INDEX('Avtal för korttidsarbete'!$D:$D,MATCH(D336,'Avtal för korttidsarbete'!$G:$G,0)))</f>
        <v>-</v>
      </c>
      <c r="CZ336" s="131" t="b">
        <f>IFERROR(G336&gt;INDEX(Uppsägningar!E:E,MATCH(C336,Uppsägningar!C:C,0)),FALSE)</f>
        <v>0</v>
      </c>
    </row>
    <row r="337" spans="1:104" s="30" customFormat="1" x14ac:dyDescent="0.25">
      <c r="A337" s="19">
        <v>322</v>
      </c>
      <c r="B337" s="20"/>
      <c r="C337" s="189"/>
      <c r="D337" s="69"/>
      <c r="E337" s="171">
        <f>IFERROR(INDEX(Admin!$C$7:$C$10,MATCH(CY337,TblNivåValTExt,0)),0)</f>
        <v>0</v>
      </c>
      <c r="F337" s="1"/>
      <c r="G337" s="1"/>
      <c r="H337" s="90"/>
      <c r="I337" s="91"/>
      <c r="J337" s="91"/>
      <c r="K337" s="91"/>
      <c r="L337" s="91"/>
      <c r="M337" s="91"/>
      <c r="N337" s="91"/>
      <c r="O337" s="91"/>
      <c r="P337" s="91"/>
      <c r="Q337" s="91"/>
      <c r="R337" s="91"/>
      <c r="S337" s="91"/>
      <c r="T337" s="91"/>
      <c r="U337" s="91"/>
      <c r="V337" s="91"/>
      <c r="W337" s="225">
        <f t="shared" si="374"/>
        <v>0</v>
      </c>
      <c r="X337" s="134" t="str">
        <f t="shared" ref="X337:X400" si="421">IF(AP337="",IF(Z337="","",Z337&amp;". ")&amp;IF(AB337="","",AB337&amp;". ")&amp;IF(AD337="","",AD337&amp;". ")&amp;IF(AH337="","",AH337&amp;". ")&amp;IF(AJ337="","",AJ337&amp;". ")&amp;IF(AL337="","",AL337&amp;". ")&amp;IF(AN337="","",AN337&amp;". ")&amp;IF(AF337="","",AF337&amp;". "),AP337&amp;". ")</f>
        <v/>
      </c>
      <c r="Y337" s="92" t="b">
        <f t="shared" si="375"/>
        <v>0</v>
      </c>
      <c r="Z337" s="92" t="str">
        <f t="shared" ref="Z337:Z400" si="422">IF(Y337,Z$13,"")</f>
        <v/>
      </c>
      <c r="AA337" s="92" t="b">
        <f t="shared" ref="AA337:AA400" si="423">CU337</f>
        <v>0</v>
      </c>
      <c r="AB337" s="92" t="str">
        <f t="shared" ref="AB337:AB400" si="424">IF(AA337,AB$13,"")</f>
        <v/>
      </c>
      <c r="AC337" s="13" t="b">
        <f t="shared" si="376"/>
        <v>0</v>
      </c>
      <c r="AD337" s="92" t="str">
        <f t="shared" ref="AD337:AD400" si="425">IF(AC337,AD$13,"")</f>
        <v/>
      </c>
      <c r="AE337" s="13" t="b">
        <f t="shared" ref="AE337:AE400" si="426">AND(COUNTA(B337:D337,F337:V337)&gt;0,OR(B337="",C337="",D337="",F337="",G337="",H337=""))</f>
        <v>0</v>
      </c>
      <c r="AF337" s="92" t="str">
        <f t="shared" ref="AF337:AF400" si="427">IF(AE337,AF$13,"")</f>
        <v/>
      </c>
      <c r="AG337" s="13" t="b">
        <f t="shared" si="377"/>
        <v>0</v>
      </c>
      <c r="AH337" s="92" t="str">
        <f t="shared" ref="AH337:AH400" si="428">IF(AG337,AH$13,"")</f>
        <v/>
      </c>
      <c r="AI337" s="35" t="b">
        <f t="shared" si="378"/>
        <v>0</v>
      </c>
      <c r="AJ337" s="92" t="str">
        <f t="shared" ref="AJ337:AJ400" si="429">IF(AI337,AJ$13,"")</f>
        <v/>
      </c>
      <c r="AK337" s="35" t="b">
        <f t="shared" si="379"/>
        <v>0</v>
      </c>
      <c r="AL337" s="92" t="str">
        <f t="shared" si="380"/>
        <v/>
      </c>
      <c r="AM337" s="35" t="b">
        <f t="shared" si="381"/>
        <v>0</v>
      </c>
      <c r="AN337" s="92" t="str">
        <f t="shared" si="382"/>
        <v/>
      </c>
      <c r="AO337" s="13" t="b">
        <f t="shared" si="383"/>
        <v>0</v>
      </c>
      <c r="AP337" s="92" t="str">
        <f t="shared" si="384"/>
        <v/>
      </c>
      <c r="AQ337" s="14">
        <f t="shared" si="385"/>
        <v>0</v>
      </c>
      <c r="AR337" s="14">
        <f t="shared" si="386"/>
        <v>0</v>
      </c>
      <c r="AS337" s="16">
        <f t="shared" si="387"/>
        <v>0</v>
      </c>
      <c r="AT337" s="16">
        <f t="shared" si="387"/>
        <v>0</v>
      </c>
      <c r="AU337" s="16">
        <f t="shared" si="387"/>
        <v>0</v>
      </c>
      <c r="AV337" s="16">
        <f t="shared" si="387"/>
        <v>0</v>
      </c>
      <c r="AW337" s="16">
        <f t="shared" si="387"/>
        <v>0</v>
      </c>
      <c r="AX337" s="16">
        <f t="shared" si="387"/>
        <v>0</v>
      </c>
      <c r="AY337" s="16">
        <f t="shared" si="387"/>
        <v>0</v>
      </c>
      <c r="AZ337" s="16"/>
      <c r="BA337" s="16"/>
      <c r="BB337" s="93">
        <f t="shared" ref="BB337:BB400" si="430">IF(AS337&gt;0,AS337,0)</f>
        <v>0</v>
      </c>
      <c r="BC337" s="93">
        <f t="shared" ref="BC337:BC400" si="431">IF(SUM(AT337:AW337)&gt;0,SUM(AT337:AW337),0)</f>
        <v>0</v>
      </c>
      <c r="BD337" s="93">
        <f t="shared" ref="BD337:BD400" si="432">IF(SUM(AX337:AY337)&gt;0,SUM(AX337:AY337),0)</f>
        <v>0</v>
      </c>
      <c r="BE337" s="158">
        <f t="shared" ref="BE337:BE400" si="433">IF(OR(C337=0,H337=0,ISTEXT(H337)),0,MIN(H337,$BE$11))</f>
        <v>0</v>
      </c>
      <c r="BF337" s="159">
        <f t="shared" ref="BF337:BF400" si="434">AS337/BF$11*$BE337</f>
        <v>0</v>
      </c>
      <c r="BG337" s="159">
        <f t="shared" si="388"/>
        <v>0</v>
      </c>
      <c r="BH337" s="159">
        <f t="shared" si="389"/>
        <v>0</v>
      </c>
      <c r="BI337" s="159">
        <f t="shared" si="390"/>
        <v>0</v>
      </c>
      <c r="BJ337" s="159">
        <f t="shared" si="391"/>
        <v>0</v>
      </c>
      <c r="BK337" s="159">
        <f t="shared" si="392"/>
        <v>0</v>
      </c>
      <c r="BL337" s="159">
        <f t="shared" si="393"/>
        <v>0</v>
      </c>
      <c r="BM337" s="159">
        <f t="shared" ref="BM337:BN387" si="435">AZ337/BM$11*$AV337</f>
        <v>0</v>
      </c>
      <c r="BN337" s="159">
        <f t="shared" si="435"/>
        <v>0</v>
      </c>
      <c r="BO337" s="205" t="b">
        <f t="shared" si="394"/>
        <v>0</v>
      </c>
      <c r="BP337" s="214">
        <f t="shared" si="395"/>
        <v>0</v>
      </c>
      <c r="BQ337" s="160">
        <f t="shared" si="396"/>
        <v>0</v>
      </c>
      <c r="BR337" s="160">
        <f t="shared" si="397"/>
        <v>0</v>
      </c>
      <c r="BS337" s="160">
        <f t="shared" si="398"/>
        <v>0</v>
      </c>
      <c r="BT337" s="160">
        <f t="shared" si="399"/>
        <v>0</v>
      </c>
      <c r="BU337" s="160">
        <f t="shared" si="400"/>
        <v>0</v>
      </c>
      <c r="BV337" s="215">
        <f t="shared" si="401"/>
        <v>0</v>
      </c>
      <c r="BW337" s="217">
        <f t="shared" si="402"/>
        <v>0</v>
      </c>
      <c r="BX337" s="206">
        <f t="shared" si="403"/>
        <v>0</v>
      </c>
      <c r="BY337" s="206">
        <f t="shared" si="404"/>
        <v>0</v>
      </c>
      <c r="BZ337" s="206">
        <f t="shared" si="405"/>
        <v>0</v>
      </c>
      <c r="CA337" s="206">
        <f t="shared" si="406"/>
        <v>0</v>
      </c>
      <c r="CB337" s="206">
        <f t="shared" si="407"/>
        <v>0</v>
      </c>
      <c r="CC337" s="218">
        <f t="shared" si="408"/>
        <v>0</v>
      </c>
      <c r="CD337" s="216" t="e">
        <f t="shared" si="409"/>
        <v>#VALUE!</v>
      </c>
      <c r="CE337" s="94" t="e">
        <f t="shared" si="410"/>
        <v>#VALUE!</v>
      </c>
      <c r="CF337" s="94" t="e">
        <f t="shared" si="411"/>
        <v>#VALUE!</v>
      </c>
      <c r="CG337" s="95" t="e">
        <f t="shared" si="412"/>
        <v>#VALUE!</v>
      </c>
      <c r="CH337" s="95" t="e">
        <f t="shared" ref="CH337:CH400" si="436">DATE(CD337,CE337,CF337)</f>
        <v>#VALUE!</v>
      </c>
      <c r="CI337" s="95" t="b">
        <f t="shared" si="364"/>
        <v>0</v>
      </c>
      <c r="CJ337" s="76" t="str">
        <f t="shared" si="413"/>
        <v/>
      </c>
      <c r="CK337" s="94" t="e" cm="1">
        <f t="array" aca="1" ref="CK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CL337" s="94" t="str">
        <f t="shared" si="414"/>
        <v/>
      </c>
      <c r="CM337" s="96" t="b">
        <f t="shared" si="415"/>
        <v>0</v>
      </c>
      <c r="CN337" s="130" t="b">
        <f>IFERROR(MATCH(D337,'Avtal för korttidsarbete'!$G$13:$G$1012,0),TRUE)</f>
        <v>1</v>
      </c>
      <c r="CO337" s="130" t="b">
        <f t="shared" si="416"/>
        <v>0</v>
      </c>
      <c r="CP337" s="131" t="str" cm="1">
        <f t="array" ref="CP337">IF(CN337=TRUE,"x",INDEX('Avtal för korttidsarbete'!$E$13:$E$1012,$CN337))</f>
        <v>x</v>
      </c>
      <c r="CQ337" s="131" t="str" cm="1">
        <f t="array" ref="CQ337">IF(CN337=TRUE,"x",INDEX('Avtal för korttidsarbete'!$F$13:$F$1012,$CN337))</f>
        <v>x</v>
      </c>
      <c r="CR337" s="130" t="b">
        <f t="shared" si="417"/>
        <v>0</v>
      </c>
      <c r="CS337" s="165">
        <f t="shared" ref="CS337:CS400" si="437">IFERROR(MAX(CP337,$CS$12),CP337)</f>
        <v>0</v>
      </c>
      <c r="CT337" s="165">
        <f t="shared" ref="CT337:CT400" si="438">IFERROR(MIN(CQ337,$CT$12),CQ337)</f>
        <v>0</v>
      </c>
      <c r="CU337" s="130" t="b">
        <f t="shared" si="418"/>
        <v>0</v>
      </c>
      <c r="CV337" s="131">
        <f t="shared" si="419"/>
        <v>0</v>
      </c>
      <c r="CW337" s="165">
        <f t="shared" si="420"/>
        <v>0</v>
      </c>
      <c r="CX337" s="186" t="b">
        <f>IFERROR(INDEX('Avtal för korttidsarbete'!R:R,MATCH(D337,'Avtal för korttidsarbete'!$G:$G,0)),TRUE)</f>
        <v>1</v>
      </c>
      <c r="CY337" s="165" t="str">
        <f>IF(CX337,"-",INDEX('Avtal för korttidsarbete'!$D:$D,MATCH(D337,'Avtal för korttidsarbete'!$G:$G,0)))</f>
        <v>-</v>
      </c>
      <c r="CZ337" s="131" t="b">
        <f>IFERROR(G337&gt;INDEX(Uppsägningar!E:E,MATCH(C337,Uppsägningar!C:C,0)),FALSE)</f>
        <v>0</v>
      </c>
    </row>
    <row r="338" spans="1:104" s="30" customFormat="1" x14ac:dyDescent="0.25">
      <c r="A338" s="19">
        <v>323</v>
      </c>
      <c r="B338" s="20"/>
      <c r="C338" s="189"/>
      <c r="D338" s="69"/>
      <c r="E338" s="171">
        <f>IFERROR(INDEX(Admin!$C$7:$C$10,MATCH(CY338,TblNivåValTExt,0)),0)</f>
        <v>0</v>
      </c>
      <c r="F338" s="1"/>
      <c r="G338" s="1"/>
      <c r="H338" s="90"/>
      <c r="I338" s="91"/>
      <c r="J338" s="91"/>
      <c r="K338" s="91"/>
      <c r="L338" s="91"/>
      <c r="M338" s="91"/>
      <c r="N338" s="91"/>
      <c r="O338" s="91"/>
      <c r="P338" s="91"/>
      <c r="Q338" s="91"/>
      <c r="R338" s="91"/>
      <c r="S338" s="91"/>
      <c r="T338" s="91"/>
      <c r="U338" s="91"/>
      <c r="V338" s="91"/>
      <c r="W338" s="225">
        <f t="shared" si="374"/>
        <v>0</v>
      </c>
      <c r="X338" s="134" t="str">
        <f t="shared" si="421"/>
        <v/>
      </c>
      <c r="Y338" s="92" t="b">
        <f t="shared" si="375"/>
        <v>0</v>
      </c>
      <c r="Z338" s="92" t="str">
        <f t="shared" si="422"/>
        <v/>
      </c>
      <c r="AA338" s="92" t="b">
        <f t="shared" si="423"/>
        <v>0</v>
      </c>
      <c r="AB338" s="92" t="str">
        <f t="shared" si="424"/>
        <v/>
      </c>
      <c r="AC338" s="13" t="b">
        <f t="shared" si="376"/>
        <v>0</v>
      </c>
      <c r="AD338" s="92" t="str">
        <f t="shared" si="425"/>
        <v/>
      </c>
      <c r="AE338" s="13" t="b">
        <f t="shared" si="426"/>
        <v>0</v>
      </c>
      <c r="AF338" s="92" t="str">
        <f t="shared" si="427"/>
        <v/>
      </c>
      <c r="AG338" s="13" t="b">
        <f t="shared" si="377"/>
        <v>0</v>
      </c>
      <c r="AH338" s="92" t="str">
        <f t="shared" si="428"/>
        <v/>
      </c>
      <c r="AI338" s="35" t="b">
        <f t="shared" si="378"/>
        <v>0</v>
      </c>
      <c r="AJ338" s="92" t="str">
        <f t="shared" si="429"/>
        <v/>
      </c>
      <c r="AK338" s="35" t="b">
        <f t="shared" si="379"/>
        <v>0</v>
      </c>
      <c r="AL338" s="92" t="str">
        <f t="shared" si="380"/>
        <v/>
      </c>
      <c r="AM338" s="35" t="b">
        <f t="shared" si="381"/>
        <v>0</v>
      </c>
      <c r="AN338" s="92" t="str">
        <f t="shared" si="382"/>
        <v/>
      </c>
      <c r="AO338" s="13" t="b">
        <f t="shared" si="383"/>
        <v>0</v>
      </c>
      <c r="AP338" s="92" t="str">
        <f t="shared" si="384"/>
        <v/>
      </c>
      <c r="AQ338" s="14">
        <f t="shared" si="385"/>
        <v>0</v>
      </c>
      <c r="AR338" s="14">
        <f t="shared" si="386"/>
        <v>0</v>
      </c>
      <c r="AS338" s="16">
        <f t="shared" si="387"/>
        <v>0</v>
      </c>
      <c r="AT338" s="16">
        <f t="shared" si="387"/>
        <v>0</v>
      </c>
      <c r="AU338" s="16">
        <f t="shared" si="387"/>
        <v>0</v>
      </c>
      <c r="AV338" s="16">
        <f t="shared" si="387"/>
        <v>0</v>
      </c>
      <c r="AW338" s="16">
        <f t="shared" si="387"/>
        <v>0</v>
      </c>
      <c r="AX338" s="16">
        <f t="shared" si="387"/>
        <v>0</v>
      </c>
      <c r="AY338" s="16">
        <f t="shared" si="387"/>
        <v>0</v>
      </c>
      <c r="AZ338" s="16"/>
      <c r="BA338" s="16"/>
      <c r="BB338" s="93">
        <f t="shared" si="430"/>
        <v>0</v>
      </c>
      <c r="BC338" s="93">
        <f t="shared" si="431"/>
        <v>0</v>
      </c>
      <c r="BD338" s="93">
        <f t="shared" si="432"/>
        <v>0</v>
      </c>
      <c r="BE338" s="158">
        <f t="shared" si="433"/>
        <v>0</v>
      </c>
      <c r="BF338" s="159">
        <f t="shared" si="434"/>
        <v>0</v>
      </c>
      <c r="BG338" s="159">
        <f t="shared" si="388"/>
        <v>0</v>
      </c>
      <c r="BH338" s="159">
        <f t="shared" si="389"/>
        <v>0</v>
      </c>
      <c r="BI338" s="159">
        <f t="shared" si="390"/>
        <v>0</v>
      </c>
      <c r="BJ338" s="159">
        <f t="shared" si="391"/>
        <v>0</v>
      </c>
      <c r="BK338" s="159">
        <f t="shared" si="392"/>
        <v>0</v>
      </c>
      <c r="BL338" s="159">
        <f t="shared" si="393"/>
        <v>0</v>
      </c>
      <c r="BM338" s="159">
        <f t="shared" si="435"/>
        <v>0</v>
      </c>
      <c r="BN338" s="159">
        <f t="shared" si="435"/>
        <v>0</v>
      </c>
      <c r="BO338" s="205" t="b">
        <f t="shared" si="394"/>
        <v>0</v>
      </c>
      <c r="BP338" s="214">
        <f t="shared" si="395"/>
        <v>0</v>
      </c>
      <c r="BQ338" s="160">
        <f t="shared" si="396"/>
        <v>0</v>
      </c>
      <c r="BR338" s="160">
        <f t="shared" si="397"/>
        <v>0</v>
      </c>
      <c r="BS338" s="160">
        <f t="shared" si="398"/>
        <v>0</v>
      </c>
      <c r="BT338" s="160">
        <f t="shared" si="399"/>
        <v>0</v>
      </c>
      <c r="BU338" s="160">
        <f t="shared" si="400"/>
        <v>0</v>
      </c>
      <c r="BV338" s="215">
        <f t="shared" si="401"/>
        <v>0</v>
      </c>
      <c r="BW338" s="217">
        <f t="shared" si="402"/>
        <v>0</v>
      </c>
      <c r="BX338" s="206">
        <f t="shared" si="403"/>
        <v>0</v>
      </c>
      <c r="BY338" s="206">
        <f t="shared" si="404"/>
        <v>0</v>
      </c>
      <c r="BZ338" s="206">
        <f t="shared" si="405"/>
        <v>0</v>
      </c>
      <c r="CA338" s="206">
        <f t="shared" si="406"/>
        <v>0</v>
      </c>
      <c r="CB338" s="206">
        <f t="shared" si="407"/>
        <v>0</v>
      </c>
      <c r="CC338" s="218">
        <f t="shared" si="408"/>
        <v>0</v>
      </c>
      <c r="CD338" s="216" t="e">
        <f t="shared" si="409"/>
        <v>#VALUE!</v>
      </c>
      <c r="CE338" s="94" t="e">
        <f t="shared" si="410"/>
        <v>#VALUE!</v>
      </c>
      <c r="CF338" s="94" t="e">
        <f t="shared" si="411"/>
        <v>#VALUE!</v>
      </c>
      <c r="CG338" s="95" t="e">
        <f t="shared" si="412"/>
        <v>#VALUE!</v>
      </c>
      <c r="CH338" s="95" t="e">
        <f t="shared" si="436"/>
        <v>#VALUE!</v>
      </c>
      <c r="CI338" s="95" t="b">
        <f t="shared" ref="CI338:CI401" si="439">NOT(ISERR(AND(CE338&lt;13,VALUE(CF338)&lt;31,CG338=CH338)))</f>
        <v>0</v>
      </c>
      <c r="CJ338" s="76" t="str">
        <f t="shared" si="413"/>
        <v/>
      </c>
      <c r="CK338" s="94" t="e" cm="1">
        <f t="array" aca="1" ref="CK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CL338" s="94" t="str">
        <f t="shared" si="414"/>
        <v/>
      </c>
      <c r="CM338" s="96" t="b">
        <f t="shared" si="415"/>
        <v>0</v>
      </c>
      <c r="CN338" s="130" t="b">
        <f>IFERROR(MATCH(D338,'Avtal för korttidsarbete'!$G$13:$G$1012,0),TRUE)</f>
        <v>1</v>
      </c>
      <c r="CO338" s="130" t="b">
        <f t="shared" si="416"/>
        <v>0</v>
      </c>
      <c r="CP338" s="131" t="str" cm="1">
        <f t="array" ref="CP338">IF(CN338=TRUE,"x",INDEX('Avtal för korttidsarbete'!$E$13:$E$1012,$CN338))</f>
        <v>x</v>
      </c>
      <c r="CQ338" s="131" t="str" cm="1">
        <f t="array" ref="CQ338">IF(CN338=TRUE,"x",INDEX('Avtal för korttidsarbete'!$F$13:$F$1012,$CN338))</f>
        <v>x</v>
      </c>
      <c r="CR338" s="130" t="b">
        <f t="shared" si="417"/>
        <v>0</v>
      </c>
      <c r="CS338" s="165">
        <f t="shared" si="437"/>
        <v>0</v>
      </c>
      <c r="CT338" s="165">
        <f t="shared" si="438"/>
        <v>0</v>
      </c>
      <c r="CU338" s="130" t="b">
        <f t="shared" si="418"/>
        <v>0</v>
      </c>
      <c r="CV338" s="131">
        <f t="shared" si="419"/>
        <v>0</v>
      </c>
      <c r="CW338" s="165">
        <f t="shared" si="420"/>
        <v>0</v>
      </c>
      <c r="CX338" s="186" t="b">
        <f>IFERROR(INDEX('Avtal för korttidsarbete'!R:R,MATCH(D338,'Avtal för korttidsarbete'!$G:$G,0)),TRUE)</f>
        <v>1</v>
      </c>
      <c r="CY338" s="165" t="str">
        <f>IF(CX338,"-",INDEX('Avtal för korttidsarbete'!$D:$D,MATCH(D338,'Avtal för korttidsarbete'!$G:$G,0)))</f>
        <v>-</v>
      </c>
      <c r="CZ338" s="131" t="b">
        <f>IFERROR(G338&gt;INDEX(Uppsägningar!E:E,MATCH(C338,Uppsägningar!C:C,0)),FALSE)</f>
        <v>0</v>
      </c>
    </row>
    <row r="339" spans="1:104" s="30" customFormat="1" x14ac:dyDescent="0.25">
      <c r="A339" s="19">
        <v>324</v>
      </c>
      <c r="B339" s="20"/>
      <c r="C339" s="189"/>
      <c r="D339" s="69"/>
      <c r="E339" s="171">
        <f>IFERROR(INDEX(Admin!$C$7:$C$10,MATCH(CY339,TblNivåValTExt,0)),0)</f>
        <v>0</v>
      </c>
      <c r="F339" s="1"/>
      <c r="G339" s="1"/>
      <c r="H339" s="90"/>
      <c r="I339" s="91"/>
      <c r="J339" s="91"/>
      <c r="K339" s="91"/>
      <c r="L339" s="91"/>
      <c r="M339" s="91"/>
      <c r="N339" s="91"/>
      <c r="O339" s="91"/>
      <c r="P339" s="91"/>
      <c r="Q339" s="91"/>
      <c r="R339" s="91"/>
      <c r="S339" s="91"/>
      <c r="T339" s="91"/>
      <c r="U339" s="91"/>
      <c r="V339" s="91"/>
      <c r="W339" s="225">
        <f t="shared" si="374"/>
        <v>0</v>
      </c>
      <c r="X339" s="134" t="str">
        <f t="shared" si="421"/>
        <v/>
      </c>
      <c r="Y339" s="92" t="b">
        <f t="shared" si="375"/>
        <v>0</v>
      </c>
      <c r="Z339" s="92" t="str">
        <f t="shared" si="422"/>
        <v/>
      </c>
      <c r="AA339" s="92" t="b">
        <f t="shared" si="423"/>
        <v>0</v>
      </c>
      <c r="AB339" s="92" t="str">
        <f t="shared" si="424"/>
        <v/>
      </c>
      <c r="AC339" s="13" t="b">
        <f t="shared" si="376"/>
        <v>0</v>
      </c>
      <c r="AD339" s="92" t="str">
        <f t="shared" si="425"/>
        <v/>
      </c>
      <c r="AE339" s="13" t="b">
        <f t="shared" si="426"/>
        <v>0</v>
      </c>
      <c r="AF339" s="92" t="str">
        <f t="shared" si="427"/>
        <v/>
      </c>
      <c r="AG339" s="13" t="b">
        <f t="shared" si="377"/>
        <v>0</v>
      </c>
      <c r="AH339" s="92" t="str">
        <f t="shared" si="428"/>
        <v/>
      </c>
      <c r="AI339" s="35" t="b">
        <f t="shared" si="378"/>
        <v>0</v>
      </c>
      <c r="AJ339" s="92" t="str">
        <f t="shared" si="429"/>
        <v/>
      </c>
      <c r="AK339" s="35" t="b">
        <f t="shared" si="379"/>
        <v>0</v>
      </c>
      <c r="AL339" s="92" t="str">
        <f t="shared" si="380"/>
        <v/>
      </c>
      <c r="AM339" s="35" t="b">
        <f t="shared" si="381"/>
        <v>0</v>
      </c>
      <c r="AN339" s="92" t="str">
        <f t="shared" si="382"/>
        <v/>
      </c>
      <c r="AO339" s="13" t="b">
        <f t="shared" si="383"/>
        <v>0</v>
      </c>
      <c r="AP339" s="92" t="str">
        <f t="shared" si="384"/>
        <v/>
      </c>
      <c r="AQ339" s="14">
        <f t="shared" si="385"/>
        <v>0</v>
      </c>
      <c r="AR339" s="14">
        <f t="shared" si="386"/>
        <v>0</v>
      </c>
      <c r="AS339" s="16">
        <f t="shared" si="387"/>
        <v>0</v>
      </c>
      <c r="AT339" s="16">
        <f t="shared" si="387"/>
        <v>0</v>
      </c>
      <c r="AU339" s="16">
        <f t="shared" si="387"/>
        <v>0</v>
      </c>
      <c r="AV339" s="16">
        <f t="shared" si="387"/>
        <v>0</v>
      </c>
      <c r="AW339" s="16">
        <f t="shared" si="387"/>
        <v>0</v>
      </c>
      <c r="AX339" s="16">
        <f t="shared" si="387"/>
        <v>0</v>
      </c>
      <c r="AY339" s="16">
        <f t="shared" si="387"/>
        <v>0</v>
      </c>
      <c r="AZ339" s="16"/>
      <c r="BA339" s="16"/>
      <c r="BB339" s="93">
        <f t="shared" si="430"/>
        <v>0</v>
      </c>
      <c r="BC339" s="93">
        <f t="shared" si="431"/>
        <v>0</v>
      </c>
      <c r="BD339" s="93">
        <f t="shared" si="432"/>
        <v>0</v>
      </c>
      <c r="BE339" s="158">
        <f t="shared" si="433"/>
        <v>0</v>
      </c>
      <c r="BF339" s="159">
        <f t="shared" si="434"/>
        <v>0</v>
      </c>
      <c r="BG339" s="159">
        <f t="shared" si="388"/>
        <v>0</v>
      </c>
      <c r="BH339" s="159">
        <f t="shared" si="389"/>
        <v>0</v>
      </c>
      <c r="BI339" s="159">
        <f t="shared" si="390"/>
        <v>0</v>
      </c>
      <c r="BJ339" s="159">
        <f t="shared" si="391"/>
        <v>0</v>
      </c>
      <c r="BK339" s="159">
        <f t="shared" si="392"/>
        <v>0</v>
      </c>
      <c r="BL339" s="159">
        <f t="shared" si="393"/>
        <v>0</v>
      </c>
      <c r="BM339" s="159">
        <f t="shared" si="435"/>
        <v>0</v>
      </c>
      <c r="BN339" s="159">
        <f t="shared" si="435"/>
        <v>0</v>
      </c>
      <c r="BO339" s="205" t="b">
        <f t="shared" si="394"/>
        <v>0</v>
      </c>
      <c r="BP339" s="214">
        <f t="shared" si="395"/>
        <v>0</v>
      </c>
      <c r="BQ339" s="160">
        <f t="shared" si="396"/>
        <v>0</v>
      </c>
      <c r="BR339" s="160">
        <f t="shared" si="397"/>
        <v>0</v>
      </c>
      <c r="BS339" s="160">
        <f t="shared" si="398"/>
        <v>0</v>
      </c>
      <c r="BT339" s="160">
        <f t="shared" si="399"/>
        <v>0</v>
      </c>
      <c r="BU339" s="160">
        <f t="shared" si="400"/>
        <v>0</v>
      </c>
      <c r="BV339" s="215">
        <f t="shared" si="401"/>
        <v>0</v>
      </c>
      <c r="BW339" s="217">
        <f t="shared" si="402"/>
        <v>0</v>
      </c>
      <c r="BX339" s="206">
        <f t="shared" si="403"/>
        <v>0</v>
      </c>
      <c r="BY339" s="206">
        <f t="shared" si="404"/>
        <v>0</v>
      </c>
      <c r="BZ339" s="206">
        <f t="shared" si="405"/>
        <v>0</v>
      </c>
      <c r="CA339" s="206">
        <f t="shared" si="406"/>
        <v>0</v>
      </c>
      <c r="CB339" s="206">
        <f t="shared" si="407"/>
        <v>0</v>
      </c>
      <c r="CC339" s="218">
        <f t="shared" si="408"/>
        <v>0</v>
      </c>
      <c r="CD339" s="216" t="e">
        <f t="shared" si="409"/>
        <v>#VALUE!</v>
      </c>
      <c r="CE339" s="94" t="e">
        <f t="shared" si="410"/>
        <v>#VALUE!</v>
      </c>
      <c r="CF339" s="94" t="e">
        <f t="shared" si="411"/>
        <v>#VALUE!</v>
      </c>
      <c r="CG339" s="95" t="e">
        <f t="shared" si="412"/>
        <v>#VALUE!</v>
      </c>
      <c r="CH339" s="95" t="e">
        <f t="shared" si="436"/>
        <v>#VALUE!</v>
      </c>
      <c r="CI339" s="95" t="b">
        <f t="shared" si="439"/>
        <v>0</v>
      </c>
      <c r="CJ339" s="76" t="str">
        <f t="shared" si="413"/>
        <v/>
      </c>
      <c r="CK339" s="94" t="e" cm="1">
        <f t="array" aca="1" ref="CK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CL339" s="94" t="str">
        <f t="shared" si="414"/>
        <v/>
      </c>
      <c r="CM339" s="96" t="b">
        <f t="shared" si="415"/>
        <v>0</v>
      </c>
      <c r="CN339" s="130" t="b">
        <f>IFERROR(MATCH(D339,'Avtal för korttidsarbete'!$G$13:$G$1012,0),TRUE)</f>
        <v>1</v>
      </c>
      <c r="CO339" s="130" t="b">
        <f t="shared" si="416"/>
        <v>0</v>
      </c>
      <c r="CP339" s="131" t="str" cm="1">
        <f t="array" ref="CP339">IF(CN339=TRUE,"x",INDEX('Avtal för korttidsarbete'!$E$13:$E$1012,$CN339))</f>
        <v>x</v>
      </c>
      <c r="CQ339" s="131" t="str" cm="1">
        <f t="array" ref="CQ339">IF(CN339=TRUE,"x",INDEX('Avtal för korttidsarbete'!$F$13:$F$1012,$CN339))</f>
        <v>x</v>
      </c>
      <c r="CR339" s="130" t="b">
        <f t="shared" si="417"/>
        <v>0</v>
      </c>
      <c r="CS339" s="165">
        <f t="shared" si="437"/>
        <v>0</v>
      </c>
      <c r="CT339" s="165">
        <f t="shared" si="438"/>
        <v>0</v>
      </c>
      <c r="CU339" s="130" t="b">
        <f t="shared" si="418"/>
        <v>0</v>
      </c>
      <c r="CV339" s="131">
        <f t="shared" si="419"/>
        <v>0</v>
      </c>
      <c r="CW339" s="165">
        <f t="shared" si="420"/>
        <v>0</v>
      </c>
      <c r="CX339" s="186" t="b">
        <f>IFERROR(INDEX('Avtal för korttidsarbete'!R:R,MATCH(D339,'Avtal för korttidsarbete'!$G:$G,0)),TRUE)</f>
        <v>1</v>
      </c>
      <c r="CY339" s="165" t="str">
        <f>IF(CX339,"-",INDEX('Avtal för korttidsarbete'!$D:$D,MATCH(D339,'Avtal för korttidsarbete'!$G:$G,0)))</f>
        <v>-</v>
      </c>
      <c r="CZ339" s="131" t="b">
        <f>IFERROR(G339&gt;INDEX(Uppsägningar!E:E,MATCH(C339,Uppsägningar!C:C,0)),FALSE)</f>
        <v>0</v>
      </c>
    </row>
    <row r="340" spans="1:104" s="30" customFormat="1" x14ac:dyDescent="0.25">
      <c r="A340" s="19">
        <v>325</v>
      </c>
      <c r="B340" s="20"/>
      <c r="C340" s="189"/>
      <c r="D340" s="69"/>
      <c r="E340" s="171">
        <f>IFERROR(INDEX(Admin!$C$7:$C$10,MATCH(CY340,TblNivåValTExt,0)),0)</f>
        <v>0</v>
      </c>
      <c r="F340" s="1"/>
      <c r="G340" s="1"/>
      <c r="H340" s="90"/>
      <c r="I340" s="91"/>
      <c r="J340" s="91"/>
      <c r="K340" s="91"/>
      <c r="L340" s="91"/>
      <c r="M340" s="91"/>
      <c r="N340" s="91"/>
      <c r="O340" s="91"/>
      <c r="P340" s="91"/>
      <c r="Q340" s="91"/>
      <c r="R340" s="91"/>
      <c r="S340" s="91"/>
      <c r="T340" s="91"/>
      <c r="U340" s="91"/>
      <c r="V340" s="91"/>
      <c r="W340" s="225">
        <f t="shared" si="374"/>
        <v>0</v>
      </c>
      <c r="X340" s="134" t="str">
        <f t="shared" si="421"/>
        <v/>
      </c>
      <c r="Y340" s="92" t="b">
        <f t="shared" si="375"/>
        <v>0</v>
      </c>
      <c r="Z340" s="92" t="str">
        <f t="shared" si="422"/>
        <v/>
      </c>
      <c r="AA340" s="92" t="b">
        <f t="shared" si="423"/>
        <v>0</v>
      </c>
      <c r="AB340" s="92" t="str">
        <f t="shared" si="424"/>
        <v/>
      </c>
      <c r="AC340" s="13" t="b">
        <f t="shared" si="376"/>
        <v>0</v>
      </c>
      <c r="AD340" s="92" t="str">
        <f t="shared" si="425"/>
        <v/>
      </c>
      <c r="AE340" s="13" t="b">
        <f t="shared" si="426"/>
        <v>0</v>
      </c>
      <c r="AF340" s="92" t="str">
        <f t="shared" si="427"/>
        <v/>
      </c>
      <c r="AG340" s="13" t="b">
        <f t="shared" si="377"/>
        <v>0</v>
      </c>
      <c r="AH340" s="92" t="str">
        <f t="shared" si="428"/>
        <v/>
      </c>
      <c r="AI340" s="35" t="b">
        <f t="shared" si="378"/>
        <v>0</v>
      </c>
      <c r="AJ340" s="92" t="str">
        <f t="shared" si="429"/>
        <v/>
      </c>
      <c r="AK340" s="35" t="b">
        <f t="shared" si="379"/>
        <v>0</v>
      </c>
      <c r="AL340" s="92" t="str">
        <f t="shared" si="380"/>
        <v/>
      </c>
      <c r="AM340" s="35" t="b">
        <f t="shared" si="381"/>
        <v>0</v>
      </c>
      <c r="AN340" s="92" t="str">
        <f t="shared" si="382"/>
        <v/>
      </c>
      <c r="AO340" s="13" t="b">
        <f t="shared" si="383"/>
        <v>0</v>
      </c>
      <c r="AP340" s="92" t="str">
        <f t="shared" si="384"/>
        <v/>
      </c>
      <c r="AQ340" s="14">
        <f t="shared" si="385"/>
        <v>0</v>
      </c>
      <c r="AR340" s="14">
        <f t="shared" si="386"/>
        <v>0</v>
      </c>
      <c r="AS340" s="16">
        <f t="shared" si="387"/>
        <v>0</v>
      </c>
      <c r="AT340" s="16">
        <f t="shared" si="387"/>
        <v>0</v>
      </c>
      <c r="AU340" s="16">
        <f t="shared" si="387"/>
        <v>0</v>
      </c>
      <c r="AV340" s="16">
        <f t="shared" si="387"/>
        <v>0</v>
      </c>
      <c r="AW340" s="16">
        <f t="shared" si="387"/>
        <v>0</v>
      </c>
      <c r="AX340" s="16">
        <f t="shared" si="387"/>
        <v>0</v>
      </c>
      <c r="AY340" s="16">
        <f t="shared" si="387"/>
        <v>0</v>
      </c>
      <c r="AZ340" s="16"/>
      <c r="BA340" s="16"/>
      <c r="BB340" s="93">
        <f t="shared" si="430"/>
        <v>0</v>
      </c>
      <c r="BC340" s="93">
        <f t="shared" si="431"/>
        <v>0</v>
      </c>
      <c r="BD340" s="93">
        <f t="shared" si="432"/>
        <v>0</v>
      </c>
      <c r="BE340" s="158">
        <f t="shared" si="433"/>
        <v>0</v>
      </c>
      <c r="BF340" s="159">
        <f t="shared" si="434"/>
        <v>0</v>
      </c>
      <c r="BG340" s="159">
        <f t="shared" si="388"/>
        <v>0</v>
      </c>
      <c r="BH340" s="159">
        <f t="shared" si="389"/>
        <v>0</v>
      </c>
      <c r="BI340" s="159">
        <f t="shared" si="390"/>
        <v>0</v>
      </c>
      <c r="BJ340" s="159">
        <f t="shared" si="391"/>
        <v>0</v>
      </c>
      <c r="BK340" s="159">
        <f t="shared" si="392"/>
        <v>0</v>
      </c>
      <c r="BL340" s="159">
        <f t="shared" si="393"/>
        <v>0</v>
      </c>
      <c r="BM340" s="159">
        <f t="shared" si="435"/>
        <v>0</v>
      </c>
      <c r="BN340" s="159">
        <f t="shared" si="435"/>
        <v>0</v>
      </c>
      <c r="BO340" s="205" t="b">
        <f t="shared" si="394"/>
        <v>0</v>
      </c>
      <c r="BP340" s="214">
        <f t="shared" si="395"/>
        <v>0</v>
      </c>
      <c r="BQ340" s="160">
        <f t="shared" si="396"/>
        <v>0</v>
      </c>
      <c r="BR340" s="160">
        <f t="shared" si="397"/>
        <v>0</v>
      </c>
      <c r="BS340" s="160">
        <f t="shared" si="398"/>
        <v>0</v>
      </c>
      <c r="BT340" s="160">
        <f t="shared" si="399"/>
        <v>0</v>
      </c>
      <c r="BU340" s="160">
        <f t="shared" si="400"/>
        <v>0</v>
      </c>
      <c r="BV340" s="215">
        <f t="shared" si="401"/>
        <v>0</v>
      </c>
      <c r="BW340" s="217">
        <f t="shared" si="402"/>
        <v>0</v>
      </c>
      <c r="BX340" s="206">
        <f t="shared" si="403"/>
        <v>0</v>
      </c>
      <c r="BY340" s="206">
        <f t="shared" si="404"/>
        <v>0</v>
      </c>
      <c r="BZ340" s="206">
        <f t="shared" si="405"/>
        <v>0</v>
      </c>
      <c r="CA340" s="206">
        <f t="shared" si="406"/>
        <v>0</v>
      </c>
      <c r="CB340" s="206">
        <f t="shared" si="407"/>
        <v>0</v>
      </c>
      <c r="CC340" s="218">
        <f t="shared" si="408"/>
        <v>0</v>
      </c>
      <c r="CD340" s="216" t="e">
        <f t="shared" si="409"/>
        <v>#VALUE!</v>
      </c>
      <c r="CE340" s="94" t="e">
        <f t="shared" si="410"/>
        <v>#VALUE!</v>
      </c>
      <c r="CF340" s="94" t="e">
        <f t="shared" si="411"/>
        <v>#VALUE!</v>
      </c>
      <c r="CG340" s="95" t="e">
        <f t="shared" si="412"/>
        <v>#VALUE!</v>
      </c>
      <c r="CH340" s="95" t="e">
        <f t="shared" si="436"/>
        <v>#VALUE!</v>
      </c>
      <c r="CI340" s="95" t="b">
        <f t="shared" si="439"/>
        <v>0</v>
      </c>
      <c r="CJ340" s="76" t="str">
        <f t="shared" si="413"/>
        <v/>
      </c>
      <c r="CK340" s="94" t="e" cm="1">
        <f t="array" aca="1" ref="CK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CL340" s="94" t="str">
        <f t="shared" si="414"/>
        <v/>
      </c>
      <c r="CM340" s="96" t="b">
        <f t="shared" si="415"/>
        <v>0</v>
      </c>
      <c r="CN340" s="130" t="b">
        <f>IFERROR(MATCH(D340,'Avtal för korttidsarbete'!$G$13:$G$1012,0),TRUE)</f>
        <v>1</v>
      </c>
      <c r="CO340" s="130" t="b">
        <f t="shared" si="416"/>
        <v>0</v>
      </c>
      <c r="CP340" s="131" t="str" cm="1">
        <f t="array" ref="CP340">IF(CN340=TRUE,"x",INDEX('Avtal för korttidsarbete'!$E$13:$E$1012,$CN340))</f>
        <v>x</v>
      </c>
      <c r="CQ340" s="131" t="str" cm="1">
        <f t="array" ref="CQ340">IF(CN340=TRUE,"x",INDEX('Avtal för korttidsarbete'!$F$13:$F$1012,$CN340))</f>
        <v>x</v>
      </c>
      <c r="CR340" s="130" t="b">
        <f t="shared" si="417"/>
        <v>0</v>
      </c>
      <c r="CS340" s="165">
        <f t="shared" si="437"/>
        <v>0</v>
      </c>
      <c r="CT340" s="165">
        <f t="shared" si="438"/>
        <v>0</v>
      </c>
      <c r="CU340" s="130" t="b">
        <f t="shared" si="418"/>
        <v>0</v>
      </c>
      <c r="CV340" s="131">
        <f t="shared" si="419"/>
        <v>0</v>
      </c>
      <c r="CW340" s="165">
        <f t="shared" si="420"/>
        <v>0</v>
      </c>
      <c r="CX340" s="186" t="b">
        <f>IFERROR(INDEX('Avtal för korttidsarbete'!R:R,MATCH(D340,'Avtal för korttidsarbete'!$G:$G,0)),TRUE)</f>
        <v>1</v>
      </c>
      <c r="CY340" s="165" t="str">
        <f>IF(CX340,"-",INDEX('Avtal för korttidsarbete'!$D:$D,MATCH(D340,'Avtal för korttidsarbete'!$G:$G,0)))</f>
        <v>-</v>
      </c>
      <c r="CZ340" s="131" t="b">
        <f>IFERROR(G340&gt;INDEX(Uppsägningar!E:E,MATCH(C340,Uppsägningar!C:C,0)),FALSE)</f>
        <v>0</v>
      </c>
    </row>
    <row r="341" spans="1:104" s="30" customFormat="1" x14ac:dyDescent="0.25">
      <c r="A341" s="19">
        <v>326</v>
      </c>
      <c r="B341" s="20"/>
      <c r="C341" s="189"/>
      <c r="D341" s="69"/>
      <c r="E341" s="171">
        <f>IFERROR(INDEX(Admin!$C$7:$C$10,MATCH(CY341,TblNivåValTExt,0)),0)</f>
        <v>0</v>
      </c>
      <c r="F341" s="1"/>
      <c r="G341" s="1"/>
      <c r="H341" s="90"/>
      <c r="I341" s="91"/>
      <c r="J341" s="91"/>
      <c r="K341" s="91"/>
      <c r="L341" s="91"/>
      <c r="M341" s="91"/>
      <c r="N341" s="91"/>
      <c r="O341" s="91"/>
      <c r="P341" s="91"/>
      <c r="Q341" s="91"/>
      <c r="R341" s="91"/>
      <c r="S341" s="91"/>
      <c r="T341" s="91"/>
      <c r="U341" s="91"/>
      <c r="V341" s="91"/>
      <c r="W341" s="225">
        <f t="shared" si="374"/>
        <v>0</v>
      </c>
      <c r="X341" s="134" t="str">
        <f t="shared" si="421"/>
        <v/>
      </c>
      <c r="Y341" s="92" t="b">
        <f t="shared" si="375"/>
        <v>0</v>
      </c>
      <c r="Z341" s="92" t="str">
        <f t="shared" si="422"/>
        <v/>
      </c>
      <c r="AA341" s="92" t="b">
        <f t="shared" si="423"/>
        <v>0</v>
      </c>
      <c r="AB341" s="92" t="str">
        <f t="shared" si="424"/>
        <v/>
      </c>
      <c r="AC341" s="13" t="b">
        <f t="shared" si="376"/>
        <v>0</v>
      </c>
      <c r="AD341" s="92" t="str">
        <f t="shared" si="425"/>
        <v/>
      </c>
      <c r="AE341" s="13" t="b">
        <f t="shared" si="426"/>
        <v>0</v>
      </c>
      <c r="AF341" s="92" t="str">
        <f t="shared" si="427"/>
        <v/>
      </c>
      <c r="AG341" s="13" t="b">
        <f t="shared" si="377"/>
        <v>0</v>
      </c>
      <c r="AH341" s="92" t="str">
        <f t="shared" si="428"/>
        <v/>
      </c>
      <c r="AI341" s="35" t="b">
        <f t="shared" si="378"/>
        <v>0</v>
      </c>
      <c r="AJ341" s="92" t="str">
        <f t="shared" si="429"/>
        <v/>
      </c>
      <c r="AK341" s="35" t="b">
        <f t="shared" si="379"/>
        <v>0</v>
      </c>
      <c r="AL341" s="92" t="str">
        <f t="shared" si="380"/>
        <v/>
      </c>
      <c r="AM341" s="35" t="b">
        <f t="shared" si="381"/>
        <v>0</v>
      </c>
      <c r="AN341" s="92" t="str">
        <f t="shared" si="382"/>
        <v/>
      </c>
      <c r="AO341" s="13" t="b">
        <f t="shared" si="383"/>
        <v>0</v>
      </c>
      <c r="AP341" s="92" t="str">
        <f t="shared" si="384"/>
        <v/>
      </c>
      <c r="AQ341" s="14">
        <f t="shared" si="385"/>
        <v>0</v>
      </c>
      <c r="AR341" s="14">
        <f t="shared" si="386"/>
        <v>0</v>
      </c>
      <c r="AS341" s="16">
        <f t="shared" si="387"/>
        <v>0</v>
      </c>
      <c r="AT341" s="16">
        <f t="shared" si="387"/>
        <v>0</v>
      </c>
      <c r="AU341" s="16">
        <f t="shared" si="387"/>
        <v>0</v>
      </c>
      <c r="AV341" s="16">
        <f t="shared" si="387"/>
        <v>0</v>
      </c>
      <c r="AW341" s="16">
        <f t="shared" si="387"/>
        <v>0</v>
      </c>
      <c r="AX341" s="16">
        <f t="shared" si="387"/>
        <v>0</v>
      </c>
      <c r="AY341" s="16">
        <f t="shared" si="387"/>
        <v>0</v>
      </c>
      <c r="AZ341" s="16"/>
      <c r="BA341" s="16"/>
      <c r="BB341" s="93">
        <f t="shared" si="430"/>
        <v>0</v>
      </c>
      <c r="BC341" s="93">
        <f t="shared" si="431"/>
        <v>0</v>
      </c>
      <c r="BD341" s="93">
        <f t="shared" si="432"/>
        <v>0</v>
      </c>
      <c r="BE341" s="158">
        <f t="shared" si="433"/>
        <v>0</v>
      </c>
      <c r="BF341" s="159">
        <f t="shared" si="434"/>
        <v>0</v>
      </c>
      <c r="BG341" s="159">
        <f t="shared" si="388"/>
        <v>0</v>
      </c>
      <c r="BH341" s="159">
        <f t="shared" si="389"/>
        <v>0</v>
      </c>
      <c r="BI341" s="159">
        <f t="shared" si="390"/>
        <v>0</v>
      </c>
      <c r="BJ341" s="159">
        <f t="shared" si="391"/>
        <v>0</v>
      </c>
      <c r="BK341" s="159">
        <f t="shared" si="392"/>
        <v>0</v>
      </c>
      <c r="BL341" s="159">
        <f t="shared" si="393"/>
        <v>0</v>
      </c>
      <c r="BM341" s="159">
        <f t="shared" si="435"/>
        <v>0</v>
      </c>
      <c r="BN341" s="159">
        <f t="shared" si="435"/>
        <v>0</v>
      </c>
      <c r="BO341" s="205" t="b">
        <f t="shared" si="394"/>
        <v>0</v>
      </c>
      <c r="BP341" s="214">
        <f t="shared" si="395"/>
        <v>0</v>
      </c>
      <c r="BQ341" s="160">
        <f t="shared" si="396"/>
        <v>0</v>
      </c>
      <c r="BR341" s="160">
        <f t="shared" si="397"/>
        <v>0</v>
      </c>
      <c r="BS341" s="160">
        <f t="shared" si="398"/>
        <v>0</v>
      </c>
      <c r="BT341" s="160">
        <f t="shared" si="399"/>
        <v>0</v>
      </c>
      <c r="BU341" s="160">
        <f t="shared" si="400"/>
        <v>0</v>
      </c>
      <c r="BV341" s="215">
        <f t="shared" si="401"/>
        <v>0</v>
      </c>
      <c r="BW341" s="217">
        <f t="shared" si="402"/>
        <v>0</v>
      </c>
      <c r="BX341" s="206">
        <f t="shared" si="403"/>
        <v>0</v>
      </c>
      <c r="BY341" s="206">
        <f t="shared" si="404"/>
        <v>0</v>
      </c>
      <c r="BZ341" s="206">
        <f t="shared" si="405"/>
        <v>0</v>
      </c>
      <c r="CA341" s="206">
        <f t="shared" si="406"/>
        <v>0</v>
      </c>
      <c r="CB341" s="206">
        <f t="shared" si="407"/>
        <v>0</v>
      </c>
      <c r="CC341" s="218">
        <f t="shared" si="408"/>
        <v>0</v>
      </c>
      <c r="CD341" s="216" t="e">
        <f t="shared" si="409"/>
        <v>#VALUE!</v>
      </c>
      <c r="CE341" s="94" t="e">
        <f t="shared" si="410"/>
        <v>#VALUE!</v>
      </c>
      <c r="CF341" s="94" t="e">
        <f t="shared" si="411"/>
        <v>#VALUE!</v>
      </c>
      <c r="CG341" s="95" t="e">
        <f t="shared" si="412"/>
        <v>#VALUE!</v>
      </c>
      <c r="CH341" s="95" t="e">
        <f t="shared" si="436"/>
        <v>#VALUE!</v>
      </c>
      <c r="CI341" s="95" t="b">
        <f t="shared" si="439"/>
        <v>0</v>
      </c>
      <c r="CJ341" s="76" t="str">
        <f t="shared" si="413"/>
        <v/>
      </c>
      <c r="CK341" s="94" t="e" cm="1">
        <f t="array" aca="1" ref="CK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CL341" s="94" t="str">
        <f t="shared" si="414"/>
        <v/>
      </c>
      <c r="CM341" s="96" t="b">
        <f t="shared" si="415"/>
        <v>0</v>
      </c>
      <c r="CN341" s="130" t="b">
        <f>IFERROR(MATCH(D341,'Avtal för korttidsarbete'!$G$13:$G$1012,0),TRUE)</f>
        <v>1</v>
      </c>
      <c r="CO341" s="130" t="b">
        <f t="shared" si="416"/>
        <v>0</v>
      </c>
      <c r="CP341" s="131" t="str" cm="1">
        <f t="array" ref="CP341">IF(CN341=TRUE,"x",INDEX('Avtal för korttidsarbete'!$E$13:$E$1012,$CN341))</f>
        <v>x</v>
      </c>
      <c r="CQ341" s="131" t="str" cm="1">
        <f t="array" ref="CQ341">IF(CN341=TRUE,"x",INDEX('Avtal för korttidsarbete'!$F$13:$F$1012,$CN341))</f>
        <v>x</v>
      </c>
      <c r="CR341" s="130" t="b">
        <f t="shared" si="417"/>
        <v>0</v>
      </c>
      <c r="CS341" s="165">
        <f t="shared" si="437"/>
        <v>0</v>
      </c>
      <c r="CT341" s="165">
        <f t="shared" si="438"/>
        <v>0</v>
      </c>
      <c r="CU341" s="130" t="b">
        <f t="shared" si="418"/>
        <v>0</v>
      </c>
      <c r="CV341" s="131">
        <f t="shared" si="419"/>
        <v>0</v>
      </c>
      <c r="CW341" s="165">
        <f t="shared" si="420"/>
        <v>0</v>
      </c>
      <c r="CX341" s="186" t="b">
        <f>IFERROR(INDEX('Avtal för korttidsarbete'!R:R,MATCH(D341,'Avtal för korttidsarbete'!$G:$G,0)),TRUE)</f>
        <v>1</v>
      </c>
      <c r="CY341" s="165" t="str">
        <f>IF(CX341,"-",INDEX('Avtal för korttidsarbete'!$D:$D,MATCH(D341,'Avtal för korttidsarbete'!$G:$G,0)))</f>
        <v>-</v>
      </c>
      <c r="CZ341" s="131" t="b">
        <f>IFERROR(G341&gt;INDEX(Uppsägningar!E:E,MATCH(C341,Uppsägningar!C:C,0)),FALSE)</f>
        <v>0</v>
      </c>
    </row>
    <row r="342" spans="1:104" s="30" customFormat="1" x14ac:dyDescent="0.25">
      <c r="A342" s="19">
        <v>327</v>
      </c>
      <c r="B342" s="20"/>
      <c r="C342" s="189"/>
      <c r="D342" s="69"/>
      <c r="E342" s="171">
        <f>IFERROR(INDEX(Admin!$C$7:$C$10,MATCH(CY342,TblNivåValTExt,0)),0)</f>
        <v>0</v>
      </c>
      <c r="F342" s="1"/>
      <c r="G342" s="1"/>
      <c r="H342" s="90"/>
      <c r="I342" s="91"/>
      <c r="J342" s="91"/>
      <c r="K342" s="91"/>
      <c r="L342" s="91"/>
      <c r="M342" s="91"/>
      <c r="N342" s="91"/>
      <c r="O342" s="91"/>
      <c r="P342" s="91"/>
      <c r="Q342" s="91"/>
      <c r="R342" s="91"/>
      <c r="S342" s="91"/>
      <c r="T342" s="91"/>
      <c r="U342" s="91"/>
      <c r="V342" s="91"/>
      <c r="W342" s="225">
        <f t="shared" si="374"/>
        <v>0</v>
      </c>
      <c r="X342" s="134" t="str">
        <f t="shared" si="421"/>
        <v/>
      </c>
      <c r="Y342" s="92" t="b">
        <f t="shared" si="375"/>
        <v>0</v>
      </c>
      <c r="Z342" s="92" t="str">
        <f t="shared" si="422"/>
        <v/>
      </c>
      <c r="AA342" s="92" t="b">
        <f t="shared" si="423"/>
        <v>0</v>
      </c>
      <c r="AB342" s="92" t="str">
        <f t="shared" si="424"/>
        <v/>
      </c>
      <c r="AC342" s="13" t="b">
        <f t="shared" si="376"/>
        <v>0</v>
      </c>
      <c r="AD342" s="92" t="str">
        <f t="shared" si="425"/>
        <v/>
      </c>
      <c r="AE342" s="13" t="b">
        <f t="shared" si="426"/>
        <v>0</v>
      </c>
      <c r="AF342" s="92" t="str">
        <f t="shared" si="427"/>
        <v/>
      </c>
      <c r="AG342" s="13" t="b">
        <f t="shared" si="377"/>
        <v>0</v>
      </c>
      <c r="AH342" s="92" t="str">
        <f t="shared" si="428"/>
        <v/>
      </c>
      <c r="AI342" s="35" t="b">
        <f t="shared" si="378"/>
        <v>0</v>
      </c>
      <c r="AJ342" s="92" t="str">
        <f t="shared" si="429"/>
        <v/>
      </c>
      <c r="AK342" s="35" t="b">
        <f t="shared" si="379"/>
        <v>0</v>
      </c>
      <c r="AL342" s="92" t="str">
        <f t="shared" si="380"/>
        <v/>
      </c>
      <c r="AM342" s="35" t="b">
        <f t="shared" si="381"/>
        <v>0</v>
      </c>
      <c r="AN342" s="92" t="str">
        <f t="shared" si="382"/>
        <v/>
      </c>
      <c r="AO342" s="13" t="b">
        <f t="shared" si="383"/>
        <v>0</v>
      </c>
      <c r="AP342" s="92" t="str">
        <f t="shared" si="384"/>
        <v/>
      </c>
      <c r="AQ342" s="14">
        <f t="shared" si="385"/>
        <v>0</v>
      </c>
      <c r="AR342" s="14">
        <f t="shared" si="386"/>
        <v>0</v>
      </c>
      <c r="AS342" s="16">
        <f t="shared" si="387"/>
        <v>0</v>
      </c>
      <c r="AT342" s="16">
        <f t="shared" si="387"/>
        <v>0</v>
      </c>
      <c r="AU342" s="16">
        <f t="shared" si="387"/>
        <v>0</v>
      </c>
      <c r="AV342" s="16">
        <f t="shared" si="387"/>
        <v>0</v>
      </c>
      <c r="AW342" s="16">
        <f t="shared" si="387"/>
        <v>0</v>
      </c>
      <c r="AX342" s="16">
        <f t="shared" si="387"/>
        <v>0</v>
      </c>
      <c r="AY342" s="16">
        <f t="shared" si="387"/>
        <v>0</v>
      </c>
      <c r="AZ342" s="16"/>
      <c r="BA342" s="16"/>
      <c r="BB342" s="93">
        <f t="shared" si="430"/>
        <v>0</v>
      </c>
      <c r="BC342" s="93">
        <f t="shared" si="431"/>
        <v>0</v>
      </c>
      <c r="BD342" s="93">
        <f t="shared" si="432"/>
        <v>0</v>
      </c>
      <c r="BE342" s="158">
        <f t="shared" si="433"/>
        <v>0</v>
      </c>
      <c r="BF342" s="159">
        <f t="shared" si="434"/>
        <v>0</v>
      </c>
      <c r="BG342" s="159">
        <f t="shared" si="388"/>
        <v>0</v>
      </c>
      <c r="BH342" s="159">
        <f t="shared" si="389"/>
        <v>0</v>
      </c>
      <c r="BI342" s="159">
        <f t="shared" si="390"/>
        <v>0</v>
      </c>
      <c r="BJ342" s="159">
        <f t="shared" si="391"/>
        <v>0</v>
      </c>
      <c r="BK342" s="159">
        <f t="shared" si="392"/>
        <v>0</v>
      </c>
      <c r="BL342" s="159">
        <f t="shared" si="393"/>
        <v>0</v>
      </c>
      <c r="BM342" s="159">
        <f t="shared" si="435"/>
        <v>0</v>
      </c>
      <c r="BN342" s="159">
        <f t="shared" si="435"/>
        <v>0</v>
      </c>
      <c r="BO342" s="205" t="b">
        <f t="shared" si="394"/>
        <v>0</v>
      </c>
      <c r="BP342" s="214">
        <f t="shared" si="395"/>
        <v>0</v>
      </c>
      <c r="BQ342" s="160">
        <f t="shared" si="396"/>
        <v>0</v>
      </c>
      <c r="BR342" s="160">
        <f t="shared" si="397"/>
        <v>0</v>
      </c>
      <c r="BS342" s="160">
        <f t="shared" si="398"/>
        <v>0</v>
      </c>
      <c r="BT342" s="160">
        <f t="shared" si="399"/>
        <v>0</v>
      </c>
      <c r="BU342" s="160">
        <f t="shared" si="400"/>
        <v>0</v>
      </c>
      <c r="BV342" s="215">
        <f t="shared" si="401"/>
        <v>0</v>
      </c>
      <c r="BW342" s="217">
        <f t="shared" si="402"/>
        <v>0</v>
      </c>
      <c r="BX342" s="206">
        <f t="shared" si="403"/>
        <v>0</v>
      </c>
      <c r="BY342" s="206">
        <f t="shared" si="404"/>
        <v>0</v>
      </c>
      <c r="BZ342" s="206">
        <f t="shared" si="405"/>
        <v>0</v>
      </c>
      <c r="CA342" s="206">
        <f t="shared" si="406"/>
        <v>0</v>
      </c>
      <c r="CB342" s="206">
        <f t="shared" si="407"/>
        <v>0</v>
      </c>
      <c r="CC342" s="218">
        <f t="shared" si="408"/>
        <v>0</v>
      </c>
      <c r="CD342" s="216" t="e">
        <f t="shared" si="409"/>
        <v>#VALUE!</v>
      </c>
      <c r="CE342" s="94" t="e">
        <f t="shared" si="410"/>
        <v>#VALUE!</v>
      </c>
      <c r="CF342" s="94" t="e">
        <f t="shared" si="411"/>
        <v>#VALUE!</v>
      </c>
      <c r="CG342" s="95" t="e">
        <f t="shared" si="412"/>
        <v>#VALUE!</v>
      </c>
      <c r="CH342" s="95" t="e">
        <f t="shared" si="436"/>
        <v>#VALUE!</v>
      </c>
      <c r="CI342" s="95" t="b">
        <f t="shared" si="439"/>
        <v>0</v>
      </c>
      <c r="CJ342" s="76" t="str">
        <f t="shared" si="413"/>
        <v/>
      </c>
      <c r="CK342" s="94" t="e" cm="1">
        <f t="array" aca="1" ref="CK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CL342" s="94" t="str">
        <f t="shared" si="414"/>
        <v/>
      </c>
      <c r="CM342" s="96" t="b">
        <f t="shared" si="415"/>
        <v>0</v>
      </c>
      <c r="CN342" s="130" t="b">
        <f>IFERROR(MATCH(D342,'Avtal för korttidsarbete'!$G$13:$G$1012,0),TRUE)</f>
        <v>1</v>
      </c>
      <c r="CO342" s="130" t="b">
        <f t="shared" si="416"/>
        <v>0</v>
      </c>
      <c r="CP342" s="131" t="str" cm="1">
        <f t="array" ref="CP342">IF(CN342=TRUE,"x",INDEX('Avtal för korttidsarbete'!$E$13:$E$1012,$CN342))</f>
        <v>x</v>
      </c>
      <c r="CQ342" s="131" t="str" cm="1">
        <f t="array" ref="CQ342">IF(CN342=TRUE,"x",INDEX('Avtal för korttidsarbete'!$F$13:$F$1012,$CN342))</f>
        <v>x</v>
      </c>
      <c r="CR342" s="130" t="b">
        <f t="shared" si="417"/>
        <v>0</v>
      </c>
      <c r="CS342" s="165">
        <f t="shared" si="437"/>
        <v>0</v>
      </c>
      <c r="CT342" s="165">
        <f t="shared" si="438"/>
        <v>0</v>
      </c>
      <c r="CU342" s="130" t="b">
        <f t="shared" si="418"/>
        <v>0</v>
      </c>
      <c r="CV342" s="131">
        <f t="shared" si="419"/>
        <v>0</v>
      </c>
      <c r="CW342" s="165">
        <f t="shared" si="420"/>
        <v>0</v>
      </c>
      <c r="CX342" s="186" t="b">
        <f>IFERROR(INDEX('Avtal för korttidsarbete'!R:R,MATCH(D342,'Avtal för korttidsarbete'!$G:$G,0)),TRUE)</f>
        <v>1</v>
      </c>
      <c r="CY342" s="165" t="str">
        <f>IF(CX342,"-",INDEX('Avtal för korttidsarbete'!$D:$D,MATCH(D342,'Avtal för korttidsarbete'!$G:$G,0)))</f>
        <v>-</v>
      </c>
      <c r="CZ342" s="131" t="b">
        <f>IFERROR(G342&gt;INDEX(Uppsägningar!E:E,MATCH(C342,Uppsägningar!C:C,0)),FALSE)</f>
        <v>0</v>
      </c>
    </row>
    <row r="343" spans="1:104" s="30" customFormat="1" x14ac:dyDescent="0.25">
      <c r="A343" s="19">
        <v>328</v>
      </c>
      <c r="B343" s="20"/>
      <c r="C343" s="189"/>
      <c r="D343" s="69"/>
      <c r="E343" s="171">
        <f>IFERROR(INDEX(Admin!$C$7:$C$10,MATCH(CY343,TblNivåValTExt,0)),0)</f>
        <v>0</v>
      </c>
      <c r="F343" s="1"/>
      <c r="G343" s="1"/>
      <c r="H343" s="90"/>
      <c r="I343" s="91"/>
      <c r="J343" s="91"/>
      <c r="K343" s="91"/>
      <c r="L343" s="91"/>
      <c r="M343" s="91"/>
      <c r="N343" s="91"/>
      <c r="O343" s="91"/>
      <c r="P343" s="91"/>
      <c r="Q343" s="91"/>
      <c r="R343" s="91"/>
      <c r="S343" s="91"/>
      <c r="T343" s="91"/>
      <c r="U343" s="91"/>
      <c r="V343" s="91"/>
      <c r="W343" s="225">
        <f t="shared" si="374"/>
        <v>0</v>
      </c>
      <c r="X343" s="134" t="str">
        <f t="shared" si="421"/>
        <v/>
      </c>
      <c r="Y343" s="92" t="b">
        <f t="shared" si="375"/>
        <v>0</v>
      </c>
      <c r="Z343" s="92" t="str">
        <f t="shared" si="422"/>
        <v/>
      </c>
      <c r="AA343" s="92" t="b">
        <f t="shared" si="423"/>
        <v>0</v>
      </c>
      <c r="AB343" s="92" t="str">
        <f t="shared" si="424"/>
        <v/>
      </c>
      <c r="AC343" s="13" t="b">
        <f t="shared" si="376"/>
        <v>0</v>
      </c>
      <c r="AD343" s="92" t="str">
        <f t="shared" si="425"/>
        <v/>
      </c>
      <c r="AE343" s="13" t="b">
        <f t="shared" si="426"/>
        <v>0</v>
      </c>
      <c r="AF343" s="92" t="str">
        <f t="shared" si="427"/>
        <v/>
      </c>
      <c r="AG343" s="13" t="b">
        <f t="shared" si="377"/>
        <v>0</v>
      </c>
      <c r="AH343" s="92" t="str">
        <f t="shared" si="428"/>
        <v/>
      </c>
      <c r="AI343" s="35" t="b">
        <f t="shared" si="378"/>
        <v>0</v>
      </c>
      <c r="AJ343" s="92" t="str">
        <f t="shared" si="429"/>
        <v/>
      </c>
      <c r="AK343" s="35" t="b">
        <f t="shared" si="379"/>
        <v>0</v>
      </c>
      <c r="AL343" s="92" t="str">
        <f t="shared" si="380"/>
        <v/>
      </c>
      <c r="AM343" s="35" t="b">
        <f t="shared" si="381"/>
        <v>0</v>
      </c>
      <c r="AN343" s="92" t="str">
        <f t="shared" si="382"/>
        <v/>
      </c>
      <c r="AO343" s="13" t="b">
        <f t="shared" si="383"/>
        <v>0</v>
      </c>
      <c r="AP343" s="92" t="str">
        <f t="shared" si="384"/>
        <v/>
      </c>
      <c r="AQ343" s="14">
        <f t="shared" si="385"/>
        <v>0</v>
      </c>
      <c r="AR343" s="14">
        <f t="shared" si="386"/>
        <v>0</v>
      </c>
      <c r="AS343" s="16">
        <f t="shared" si="387"/>
        <v>0</v>
      </c>
      <c r="AT343" s="16">
        <f t="shared" si="387"/>
        <v>0</v>
      </c>
      <c r="AU343" s="16">
        <f t="shared" si="387"/>
        <v>0</v>
      </c>
      <c r="AV343" s="16">
        <f t="shared" si="387"/>
        <v>0</v>
      </c>
      <c r="AW343" s="16">
        <f t="shared" si="387"/>
        <v>0</v>
      </c>
      <c r="AX343" s="16">
        <f t="shared" si="387"/>
        <v>0</v>
      </c>
      <c r="AY343" s="16">
        <f t="shared" si="387"/>
        <v>0</v>
      </c>
      <c r="AZ343" s="16"/>
      <c r="BA343" s="16"/>
      <c r="BB343" s="93">
        <f t="shared" si="430"/>
        <v>0</v>
      </c>
      <c r="BC343" s="93">
        <f t="shared" si="431"/>
        <v>0</v>
      </c>
      <c r="BD343" s="93">
        <f t="shared" si="432"/>
        <v>0</v>
      </c>
      <c r="BE343" s="158">
        <f t="shared" si="433"/>
        <v>0</v>
      </c>
      <c r="BF343" s="159">
        <f t="shared" si="434"/>
        <v>0</v>
      </c>
      <c r="BG343" s="159">
        <f t="shared" si="388"/>
        <v>0</v>
      </c>
      <c r="BH343" s="159">
        <f t="shared" si="389"/>
        <v>0</v>
      </c>
      <c r="BI343" s="159">
        <f t="shared" si="390"/>
        <v>0</v>
      </c>
      <c r="BJ343" s="159">
        <f t="shared" si="391"/>
        <v>0</v>
      </c>
      <c r="BK343" s="159">
        <f t="shared" si="392"/>
        <v>0</v>
      </c>
      <c r="BL343" s="159">
        <f t="shared" si="393"/>
        <v>0</v>
      </c>
      <c r="BM343" s="159">
        <f t="shared" si="435"/>
        <v>0</v>
      </c>
      <c r="BN343" s="159">
        <f t="shared" si="435"/>
        <v>0</v>
      </c>
      <c r="BO343" s="205" t="b">
        <f t="shared" si="394"/>
        <v>0</v>
      </c>
      <c r="BP343" s="214">
        <f t="shared" si="395"/>
        <v>0</v>
      </c>
      <c r="BQ343" s="160">
        <f t="shared" si="396"/>
        <v>0</v>
      </c>
      <c r="BR343" s="160">
        <f t="shared" si="397"/>
        <v>0</v>
      </c>
      <c r="BS343" s="160">
        <f t="shared" si="398"/>
        <v>0</v>
      </c>
      <c r="BT343" s="160">
        <f t="shared" si="399"/>
        <v>0</v>
      </c>
      <c r="BU343" s="160">
        <f t="shared" si="400"/>
        <v>0</v>
      </c>
      <c r="BV343" s="215">
        <f t="shared" si="401"/>
        <v>0</v>
      </c>
      <c r="BW343" s="217">
        <f t="shared" si="402"/>
        <v>0</v>
      </c>
      <c r="BX343" s="206">
        <f t="shared" si="403"/>
        <v>0</v>
      </c>
      <c r="BY343" s="206">
        <f t="shared" si="404"/>
        <v>0</v>
      </c>
      <c r="BZ343" s="206">
        <f t="shared" si="405"/>
        <v>0</v>
      </c>
      <c r="CA343" s="206">
        <f t="shared" si="406"/>
        <v>0</v>
      </c>
      <c r="CB343" s="206">
        <f t="shared" si="407"/>
        <v>0</v>
      </c>
      <c r="CC343" s="218">
        <f t="shared" si="408"/>
        <v>0</v>
      </c>
      <c r="CD343" s="216" t="e">
        <f t="shared" si="409"/>
        <v>#VALUE!</v>
      </c>
      <c r="CE343" s="94" t="e">
        <f t="shared" si="410"/>
        <v>#VALUE!</v>
      </c>
      <c r="CF343" s="94" t="e">
        <f t="shared" si="411"/>
        <v>#VALUE!</v>
      </c>
      <c r="CG343" s="95" t="e">
        <f t="shared" si="412"/>
        <v>#VALUE!</v>
      </c>
      <c r="CH343" s="95" t="e">
        <f t="shared" si="436"/>
        <v>#VALUE!</v>
      </c>
      <c r="CI343" s="95" t="b">
        <f t="shared" si="439"/>
        <v>0</v>
      </c>
      <c r="CJ343" s="76" t="str">
        <f t="shared" si="413"/>
        <v/>
      </c>
      <c r="CK343" s="94" t="e" cm="1">
        <f t="array" aca="1" ref="CK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CL343" s="94" t="str">
        <f t="shared" si="414"/>
        <v/>
      </c>
      <c r="CM343" s="96" t="b">
        <f t="shared" si="415"/>
        <v>0</v>
      </c>
      <c r="CN343" s="130" t="b">
        <f>IFERROR(MATCH(D343,'Avtal för korttidsarbete'!$G$13:$G$1012,0),TRUE)</f>
        <v>1</v>
      </c>
      <c r="CO343" s="130" t="b">
        <f t="shared" si="416"/>
        <v>0</v>
      </c>
      <c r="CP343" s="131" t="str" cm="1">
        <f t="array" ref="CP343">IF(CN343=TRUE,"x",INDEX('Avtal för korttidsarbete'!$E$13:$E$1012,$CN343))</f>
        <v>x</v>
      </c>
      <c r="CQ343" s="131" t="str" cm="1">
        <f t="array" ref="CQ343">IF(CN343=TRUE,"x",INDEX('Avtal för korttidsarbete'!$F$13:$F$1012,$CN343))</f>
        <v>x</v>
      </c>
      <c r="CR343" s="130" t="b">
        <f t="shared" si="417"/>
        <v>0</v>
      </c>
      <c r="CS343" s="165">
        <f t="shared" si="437"/>
        <v>0</v>
      </c>
      <c r="CT343" s="165">
        <f t="shared" si="438"/>
        <v>0</v>
      </c>
      <c r="CU343" s="130" t="b">
        <f t="shared" si="418"/>
        <v>0</v>
      </c>
      <c r="CV343" s="131">
        <f t="shared" si="419"/>
        <v>0</v>
      </c>
      <c r="CW343" s="165">
        <f t="shared" si="420"/>
        <v>0</v>
      </c>
      <c r="CX343" s="186" t="b">
        <f>IFERROR(INDEX('Avtal för korttidsarbete'!R:R,MATCH(D343,'Avtal för korttidsarbete'!$G:$G,0)),TRUE)</f>
        <v>1</v>
      </c>
      <c r="CY343" s="165" t="str">
        <f>IF(CX343,"-",INDEX('Avtal för korttidsarbete'!$D:$D,MATCH(D343,'Avtal för korttidsarbete'!$G:$G,0)))</f>
        <v>-</v>
      </c>
      <c r="CZ343" s="131" t="b">
        <f>IFERROR(G343&gt;INDEX(Uppsägningar!E:E,MATCH(C343,Uppsägningar!C:C,0)),FALSE)</f>
        <v>0</v>
      </c>
    </row>
    <row r="344" spans="1:104" s="30" customFormat="1" x14ac:dyDescent="0.25">
      <c r="A344" s="19">
        <v>329</v>
      </c>
      <c r="B344" s="20"/>
      <c r="C344" s="189"/>
      <c r="D344" s="69"/>
      <c r="E344" s="171">
        <f>IFERROR(INDEX(Admin!$C$7:$C$10,MATCH(CY344,TblNivåValTExt,0)),0)</f>
        <v>0</v>
      </c>
      <c r="F344" s="1"/>
      <c r="G344" s="1"/>
      <c r="H344" s="90"/>
      <c r="I344" s="91"/>
      <c r="J344" s="91"/>
      <c r="K344" s="91"/>
      <c r="L344" s="91"/>
      <c r="M344" s="91"/>
      <c r="N344" s="91"/>
      <c r="O344" s="91"/>
      <c r="P344" s="91"/>
      <c r="Q344" s="91"/>
      <c r="R344" s="91"/>
      <c r="S344" s="91"/>
      <c r="T344" s="91"/>
      <c r="U344" s="91"/>
      <c r="V344" s="91"/>
      <c r="W344" s="225">
        <f t="shared" si="374"/>
        <v>0</v>
      </c>
      <c r="X344" s="134" t="str">
        <f t="shared" si="421"/>
        <v/>
      </c>
      <c r="Y344" s="92" t="b">
        <f t="shared" si="375"/>
        <v>0</v>
      </c>
      <c r="Z344" s="92" t="str">
        <f t="shared" si="422"/>
        <v/>
      </c>
      <c r="AA344" s="92" t="b">
        <f t="shared" si="423"/>
        <v>0</v>
      </c>
      <c r="AB344" s="92" t="str">
        <f t="shared" si="424"/>
        <v/>
      </c>
      <c r="AC344" s="13" t="b">
        <f t="shared" si="376"/>
        <v>0</v>
      </c>
      <c r="AD344" s="92" t="str">
        <f t="shared" si="425"/>
        <v/>
      </c>
      <c r="AE344" s="13" t="b">
        <f t="shared" si="426"/>
        <v>0</v>
      </c>
      <c r="AF344" s="92" t="str">
        <f t="shared" si="427"/>
        <v/>
      </c>
      <c r="AG344" s="13" t="b">
        <f t="shared" si="377"/>
        <v>0</v>
      </c>
      <c r="AH344" s="92" t="str">
        <f t="shared" si="428"/>
        <v/>
      </c>
      <c r="AI344" s="35" t="b">
        <f t="shared" si="378"/>
        <v>0</v>
      </c>
      <c r="AJ344" s="92" t="str">
        <f t="shared" si="429"/>
        <v/>
      </c>
      <c r="AK344" s="35" t="b">
        <f t="shared" si="379"/>
        <v>0</v>
      </c>
      <c r="AL344" s="92" t="str">
        <f t="shared" si="380"/>
        <v/>
      </c>
      <c r="AM344" s="35" t="b">
        <f t="shared" si="381"/>
        <v>0</v>
      </c>
      <c r="AN344" s="92" t="str">
        <f t="shared" si="382"/>
        <v/>
      </c>
      <c r="AO344" s="13" t="b">
        <f t="shared" si="383"/>
        <v>0</v>
      </c>
      <c r="AP344" s="92" t="str">
        <f t="shared" si="384"/>
        <v/>
      </c>
      <c r="AQ344" s="14">
        <f t="shared" si="385"/>
        <v>0</v>
      </c>
      <c r="AR344" s="14">
        <f t="shared" si="386"/>
        <v>0</v>
      </c>
      <c r="AS344" s="16">
        <f t="shared" si="387"/>
        <v>0</v>
      </c>
      <c r="AT344" s="16">
        <f t="shared" si="387"/>
        <v>0</v>
      </c>
      <c r="AU344" s="16">
        <f t="shared" si="387"/>
        <v>0</v>
      </c>
      <c r="AV344" s="16">
        <f t="shared" si="387"/>
        <v>0</v>
      </c>
      <c r="AW344" s="16">
        <f t="shared" si="387"/>
        <v>0</v>
      </c>
      <c r="AX344" s="16">
        <f t="shared" si="387"/>
        <v>0</v>
      </c>
      <c r="AY344" s="16">
        <f t="shared" si="387"/>
        <v>0</v>
      </c>
      <c r="AZ344" s="16"/>
      <c r="BA344" s="16"/>
      <c r="BB344" s="93">
        <f t="shared" si="430"/>
        <v>0</v>
      </c>
      <c r="BC344" s="93">
        <f t="shared" si="431"/>
        <v>0</v>
      </c>
      <c r="BD344" s="93">
        <f t="shared" si="432"/>
        <v>0</v>
      </c>
      <c r="BE344" s="158">
        <f t="shared" si="433"/>
        <v>0</v>
      </c>
      <c r="BF344" s="159">
        <f t="shared" si="434"/>
        <v>0</v>
      </c>
      <c r="BG344" s="159">
        <f t="shared" si="388"/>
        <v>0</v>
      </c>
      <c r="BH344" s="159">
        <f t="shared" si="389"/>
        <v>0</v>
      </c>
      <c r="BI344" s="159">
        <f t="shared" si="390"/>
        <v>0</v>
      </c>
      <c r="BJ344" s="159">
        <f t="shared" si="391"/>
        <v>0</v>
      </c>
      <c r="BK344" s="159">
        <f t="shared" si="392"/>
        <v>0</v>
      </c>
      <c r="BL344" s="159">
        <f t="shared" si="393"/>
        <v>0</v>
      </c>
      <c r="BM344" s="159">
        <f t="shared" si="435"/>
        <v>0</v>
      </c>
      <c r="BN344" s="159">
        <f t="shared" si="435"/>
        <v>0</v>
      </c>
      <c r="BO344" s="205" t="b">
        <f t="shared" si="394"/>
        <v>0</v>
      </c>
      <c r="BP344" s="214">
        <f t="shared" si="395"/>
        <v>0</v>
      </c>
      <c r="BQ344" s="160">
        <f t="shared" si="396"/>
        <v>0</v>
      </c>
      <c r="BR344" s="160">
        <f t="shared" si="397"/>
        <v>0</v>
      </c>
      <c r="BS344" s="160">
        <f t="shared" si="398"/>
        <v>0</v>
      </c>
      <c r="BT344" s="160">
        <f t="shared" si="399"/>
        <v>0</v>
      </c>
      <c r="BU344" s="160">
        <f t="shared" si="400"/>
        <v>0</v>
      </c>
      <c r="BV344" s="215">
        <f t="shared" si="401"/>
        <v>0</v>
      </c>
      <c r="BW344" s="217">
        <f t="shared" si="402"/>
        <v>0</v>
      </c>
      <c r="BX344" s="206">
        <f t="shared" si="403"/>
        <v>0</v>
      </c>
      <c r="BY344" s="206">
        <f t="shared" si="404"/>
        <v>0</v>
      </c>
      <c r="BZ344" s="206">
        <f t="shared" si="405"/>
        <v>0</v>
      </c>
      <c r="CA344" s="206">
        <f t="shared" si="406"/>
        <v>0</v>
      </c>
      <c r="CB344" s="206">
        <f t="shared" si="407"/>
        <v>0</v>
      </c>
      <c r="CC344" s="218">
        <f t="shared" si="408"/>
        <v>0</v>
      </c>
      <c r="CD344" s="216" t="e">
        <f t="shared" si="409"/>
        <v>#VALUE!</v>
      </c>
      <c r="CE344" s="94" t="e">
        <f t="shared" si="410"/>
        <v>#VALUE!</v>
      </c>
      <c r="CF344" s="94" t="e">
        <f t="shared" si="411"/>
        <v>#VALUE!</v>
      </c>
      <c r="CG344" s="95" t="e">
        <f t="shared" si="412"/>
        <v>#VALUE!</v>
      </c>
      <c r="CH344" s="95" t="e">
        <f t="shared" si="436"/>
        <v>#VALUE!</v>
      </c>
      <c r="CI344" s="95" t="b">
        <f t="shared" si="439"/>
        <v>0</v>
      </c>
      <c r="CJ344" s="76" t="str">
        <f t="shared" si="413"/>
        <v/>
      </c>
      <c r="CK344" s="94" t="e" cm="1">
        <f t="array" aca="1" ref="CK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CL344" s="94" t="str">
        <f t="shared" si="414"/>
        <v/>
      </c>
      <c r="CM344" s="96" t="b">
        <f t="shared" si="415"/>
        <v>0</v>
      </c>
      <c r="CN344" s="130" t="b">
        <f>IFERROR(MATCH(D344,'Avtal för korttidsarbete'!$G$13:$G$1012,0),TRUE)</f>
        <v>1</v>
      </c>
      <c r="CO344" s="130" t="b">
        <f t="shared" si="416"/>
        <v>0</v>
      </c>
      <c r="CP344" s="131" t="str" cm="1">
        <f t="array" ref="CP344">IF(CN344=TRUE,"x",INDEX('Avtal för korttidsarbete'!$E$13:$E$1012,$CN344))</f>
        <v>x</v>
      </c>
      <c r="CQ344" s="131" t="str" cm="1">
        <f t="array" ref="CQ344">IF(CN344=TRUE,"x",INDEX('Avtal för korttidsarbete'!$F$13:$F$1012,$CN344))</f>
        <v>x</v>
      </c>
      <c r="CR344" s="130" t="b">
        <f t="shared" si="417"/>
        <v>0</v>
      </c>
      <c r="CS344" s="165">
        <f t="shared" si="437"/>
        <v>0</v>
      </c>
      <c r="CT344" s="165">
        <f t="shared" si="438"/>
        <v>0</v>
      </c>
      <c r="CU344" s="130" t="b">
        <f t="shared" si="418"/>
        <v>0</v>
      </c>
      <c r="CV344" s="131">
        <f t="shared" si="419"/>
        <v>0</v>
      </c>
      <c r="CW344" s="165">
        <f t="shared" si="420"/>
        <v>0</v>
      </c>
      <c r="CX344" s="186" t="b">
        <f>IFERROR(INDEX('Avtal för korttidsarbete'!R:R,MATCH(D344,'Avtal för korttidsarbete'!$G:$G,0)),TRUE)</f>
        <v>1</v>
      </c>
      <c r="CY344" s="165" t="str">
        <f>IF(CX344,"-",INDEX('Avtal för korttidsarbete'!$D:$D,MATCH(D344,'Avtal för korttidsarbete'!$G:$G,0)))</f>
        <v>-</v>
      </c>
      <c r="CZ344" s="131" t="b">
        <f>IFERROR(G344&gt;INDEX(Uppsägningar!E:E,MATCH(C344,Uppsägningar!C:C,0)),FALSE)</f>
        <v>0</v>
      </c>
    </row>
    <row r="345" spans="1:104" s="30" customFormat="1" x14ac:dyDescent="0.25">
      <c r="A345" s="19">
        <v>330</v>
      </c>
      <c r="B345" s="20"/>
      <c r="C345" s="189"/>
      <c r="D345" s="69"/>
      <c r="E345" s="171">
        <f>IFERROR(INDEX(Admin!$C$7:$C$10,MATCH(CY345,TblNivåValTExt,0)),0)</f>
        <v>0</v>
      </c>
      <c r="F345" s="1"/>
      <c r="G345" s="1"/>
      <c r="H345" s="90"/>
      <c r="I345" s="91"/>
      <c r="J345" s="91"/>
      <c r="K345" s="91"/>
      <c r="L345" s="91"/>
      <c r="M345" s="91"/>
      <c r="N345" s="91"/>
      <c r="O345" s="91"/>
      <c r="P345" s="91"/>
      <c r="Q345" s="91"/>
      <c r="R345" s="91"/>
      <c r="S345" s="91"/>
      <c r="T345" s="91"/>
      <c r="U345" s="91"/>
      <c r="V345" s="91"/>
      <c r="W345" s="225">
        <f t="shared" si="374"/>
        <v>0</v>
      </c>
      <c r="X345" s="134" t="str">
        <f t="shared" si="421"/>
        <v/>
      </c>
      <c r="Y345" s="92" t="b">
        <f t="shared" si="375"/>
        <v>0</v>
      </c>
      <c r="Z345" s="92" t="str">
        <f t="shared" si="422"/>
        <v/>
      </c>
      <c r="AA345" s="92" t="b">
        <f t="shared" si="423"/>
        <v>0</v>
      </c>
      <c r="AB345" s="92" t="str">
        <f t="shared" si="424"/>
        <v/>
      </c>
      <c r="AC345" s="13" t="b">
        <f t="shared" si="376"/>
        <v>0</v>
      </c>
      <c r="AD345" s="92" t="str">
        <f t="shared" si="425"/>
        <v/>
      </c>
      <c r="AE345" s="13" t="b">
        <f t="shared" si="426"/>
        <v>0</v>
      </c>
      <c r="AF345" s="92" t="str">
        <f t="shared" si="427"/>
        <v/>
      </c>
      <c r="AG345" s="13" t="b">
        <f t="shared" si="377"/>
        <v>0</v>
      </c>
      <c r="AH345" s="92" t="str">
        <f t="shared" si="428"/>
        <v/>
      </c>
      <c r="AI345" s="35" t="b">
        <f t="shared" si="378"/>
        <v>0</v>
      </c>
      <c r="AJ345" s="92" t="str">
        <f t="shared" si="429"/>
        <v/>
      </c>
      <c r="AK345" s="35" t="b">
        <f t="shared" si="379"/>
        <v>0</v>
      </c>
      <c r="AL345" s="92" t="str">
        <f t="shared" si="380"/>
        <v/>
      </c>
      <c r="AM345" s="35" t="b">
        <f t="shared" si="381"/>
        <v>0</v>
      </c>
      <c r="AN345" s="92" t="str">
        <f t="shared" si="382"/>
        <v/>
      </c>
      <c r="AO345" s="13" t="b">
        <f t="shared" si="383"/>
        <v>0</v>
      </c>
      <c r="AP345" s="92" t="str">
        <f t="shared" si="384"/>
        <v/>
      </c>
      <c r="AQ345" s="14">
        <f t="shared" si="385"/>
        <v>0</v>
      </c>
      <c r="AR345" s="14">
        <f t="shared" si="386"/>
        <v>0</v>
      </c>
      <c r="AS345" s="16">
        <f t="shared" si="387"/>
        <v>0</v>
      </c>
      <c r="AT345" s="16">
        <f t="shared" si="387"/>
        <v>0</v>
      </c>
      <c r="AU345" s="16">
        <f t="shared" si="387"/>
        <v>0</v>
      </c>
      <c r="AV345" s="16">
        <f t="shared" si="387"/>
        <v>0</v>
      </c>
      <c r="AW345" s="16">
        <f t="shared" si="387"/>
        <v>0</v>
      </c>
      <c r="AX345" s="16">
        <f t="shared" si="387"/>
        <v>0</v>
      </c>
      <c r="AY345" s="16">
        <f t="shared" si="387"/>
        <v>0</v>
      </c>
      <c r="AZ345" s="16"/>
      <c r="BA345" s="16"/>
      <c r="BB345" s="93">
        <f t="shared" si="430"/>
        <v>0</v>
      </c>
      <c r="BC345" s="93">
        <f t="shared" si="431"/>
        <v>0</v>
      </c>
      <c r="BD345" s="93">
        <f t="shared" si="432"/>
        <v>0</v>
      </c>
      <c r="BE345" s="158">
        <f t="shared" si="433"/>
        <v>0</v>
      </c>
      <c r="BF345" s="159">
        <f t="shared" si="434"/>
        <v>0</v>
      </c>
      <c r="BG345" s="159">
        <f t="shared" si="388"/>
        <v>0</v>
      </c>
      <c r="BH345" s="159">
        <f t="shared" si="389"/>
        <v>0</v>
      </c>
      <c r="BI345" s="159">
        <f t="shared" si="390"/>
        <v>0</v>
      </c>
      <c r="BJ345" s="159">
        <f t="shared" si="391"/>
        <v>0</v>
      </c>
      <c r="BK345" s="159">
        <f t="shared" si="392"/>
        <v>0</v>
      </c>
      <c r="BL345" s="159">
        <f t="shared" si="393"/>
        <v>0</v>
      </c>
      <c r="BM345" s="159">
        <f t="shared" si="435"/>
        <v>0</v>
      </c>
      <c r="BN345" s="159">
        <f t="shared" si="435"/>
        <v>0</v>
      </c>
      <c r="BO345" s="205" t="b">
        <f t="shared" si="394"/>
        <v>0</v>
      </c>
      <c r="BP345" s="214">
        <f t="shared" si="395"/>
        <v>0</v>
      </c>
      <c r="BQ345" s="160">
        <f t="shared" si="396"/>
        <v>0</v>
      </c>
      <c r="BR345" s="160">
        <f t="shared" si="397"/>
        <v>0</v>
      </c>
      <c r="BS345" s="160">
        <f t="shared" si="398"/>
        <v>0</v>
      </c>
      <c r="BT345" s="160">
        <f t="shared" si="399"/>
        <v>0</v>
      </c>
      <c r="BU345" s="160">
        <f t="shared" si="400"/>
        <v>0</v>
      </c>
      <c r="BV345" s="215">
        <f t="shared" si="401"/>
        <v>0</v>
      </c>
      <c r="BW345" s="217">
        <f t="shared" si="402"/>
        <v>0</v>
      </c>
      <c r="BX345" s="206">
        <f t="shared" si="403"/>
        <v>0</v>
      </c>
      <c r="BY345" s="206">
        <f t="shared" si="404"/>
        <v>0</v>
      </c>
      <c r="BZ345" s="206">
        <f t="shared" si="405"/>
        <v>0</v>
      </c>
      <c r="CA345" s="206">
        <f t="shared" si="406"/>
        <v>0</v>
      </c>
      <c r="CB345" s="206">
        <f t="shared" si="407"/>
        <v>0</v>
      </c>
      <c r="CC345" s="218">
        <f t="shared" si="408"/>
        <v>0</v>
      </c>
      <c r="CD345" s="216" t="e">
        <f t="shared" si="409"/>
        <v>#VALUE!</v>
      </c>
      <c r="CE345" s="94" t="e">
        <f t="shared" si="410"/>
        <v>#VALUE!</v>
      </c>
      <c r="CF345" s="94" t="e">
        <f t="shared" si="411"/>
        <v>#VALUE!</v>
      </c>
      <c r="CG345" s="95" t="e">
        <f t="shared" si="412"/>
        <v>#VALUE!</v>
      </c>
      <c r="CH345" s="95" t="e">
        <f t="shared" si="436"/>
        <v>#VALUE!</v>
      </c>
      <c r="CI345" s="95" t="b">
        <f t="shared" si="439"/>
        <v>0</v>
      </c>
      <c r="CJ345" s="76" t="str">
        <f t="shared" si="413"/>
        <v/>
      </c>
      <c r="CK345" s="94" t="e" cm="1">
        <f t="array" aca="1" ref="CK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CL345" s="94" t="str">
        <f t="shared" si="414"/>
        <v/>
      </c>
      <c r="CM345" s="96" t="b">
        <f t="shared" si="415"/>
        <v>0</v>
      </c>
      <c r="CN345" s="130" t="b">
        <f>IFERROR(MATCH(D345,'Avtal för korttidsarbete'!$G$13:$G$1012,0),TRUE)</f>
        <v>1</v>
      </c>
      <c r="CO345" s="130" t="b">
        <f t="shared" si="416"/>
        <v>0</v>
      </c>
      <c r="CP345" s="131" t="str" cm="1">
        <f t="array" ref="CP345">IF(CN345=TRUE,"x",INDEX('Avtal för korttidsarbete'!$E$13:$E$1012,$CN345))</f>
        <v>x</v>
      </c>
      <c r="CQ345" s="131" t="str" cm="1">
        <f t="array" ref="CQ345">IF(CN345=TRUE,"x",INDEX('Avtal för korttidsarbete'!$F$13:$F$1012,$CN345))</f>
        <v>x</v>
      </c>
      <c r="CR345" s="130" t="b">
        <f t="shared" si="417"/>
        <v>0</v>
      </c>
      <c r="CS345" s="165">
        <f t="shared" si="437"/>
        <v>0</v>
      </c>
      <c r="CT345" s="165">
        <f t="shared" si="438"/>
        <v>0</v>
      </c>
      <c r="CU345" s="130" t="b">
        <f t="shared" si="418"/>
        <v>0</v>
      </c>
      <c r="CV345" s="131">
        <f t="shared" si="419"/>
        <v>0</v>
      </c>
      <c r="CW345" s="165">
        <f t="shared" si="420"/>
        <v>0</v>
      </c>
      <c r="CX345" s="186" t="b">
        <f>IFERROR(INDEX('Avtal för korttidsarbete'!R:R,MATCH(D345,'Avtal för korttidsarbete'!$G:$G,0)),TRUE)</f>
        <v>1</v>
      </c>
      <c r="CY345" s="165" t="str">
        <f>IF(CX345,"-",INDEX('Avtal för korttidsarbete'!$D:$D,MATCH(D345,'Avtal för korttidsarbete'!$G:$G,0)))</f>
        <v>-</v>
      </c>
      <c r="CZ345" s="131" t="b">
        <f>IFERROR(G345&gt;INDEX(Uppsägningar!E:E,MATCH(C345,Uppsägningar!C:C,0)),FALSE)</f>
        <v>0</v>
      </c>
    </row>
    <row r="346" spans="1:104" s="30" customFormat="1" x14ac:dyDescent="0.25">
      <c r="A346" s="19">
        <v>331</v>
      </c>
      <c r="B346" s="20"/>
      <c r="C346" s="189"/>
      <c r="D346" s="69"/>
      <c r="E346" s="171">
        <f>IFERROR(INDEX(Admin!$C$7:$C$10,MATCH(CY346,TblNivåValTExt,0)),0)</f>
        <v>0</v>
      </c>
      <c r="F346" s="1"/>
      <c r="G346" s="1"/>
      <c r="H346" s="90"/>
      <c r="I346" s="91"/>
      <c r="J346" s="91"/>
      <c r="K346" s="91"/>
      <c r="L346" s="91"/>
      <c r="M346" s="91"/>
      <c r="N346" s="91"/>
      <c r="O346" s="91"/>
      <c r="P346" s="91"/>
      <c r="Q346" s="91"/>
      <c r="R346" s="91"/>
      <c r="S346" s="91"/>
      <c r="T346" s="91"/>
      <c r="U346" s="91"/>
      <c r="V346" s="91"/>
      <c r="W346" s="225">
        <f t="shared" si="374"/>
        <v>0</v>
      </c>
      <c r="X346" s="134" t="str">
        <f t="shared" si="421"/>
        <v/>
      </c>
      <c r="Y346" s="92" t="b">
        <f t="shared" si="375"/>
        <v>0</v>
      </c>
      <c r="Z346" s="92" t="str">
        <f t="shared" si="422"/>
        <v/>
      </c>
      <c r="AA346" s="92" t="b">
        <f t="shared" si="423"/>
        <v>0</v>
      </c>
      <c r="AB346" s="92" t="str">
        <f t="shared" si="424"/>
        <v/>
      </c>
      <c r="AC346" s="13" t="b">
        <f t="shared" si="376"/>
        <v>0</v>
      </c>
      <c r="AD346" s="92" t="str">
        <f t="shared" si="425"/>
        <v/>
      </c>
      <c r="AE346" s="13" t="b">
        <f t="shared" si="426"/>
        <v>0</v>
      </c>
      <c r="AF346" s="92" t="str">
        <f t="shared" si="427"/>
        <v/>
      </c>
      <c r="AG346" s="13" t="b">
        <f t="shared" si="377"/>
        <v>0</v>
      </c>
      <c r="AH346" s="92" t="str">
        <f t="shared" si="428"/>
        <v/>
      </c>
      <c r="AI346" s="35" t="b">
        <f t="shared" si="378"/>
        <v>0</v>
      </c>
      <c r="AJ346" s="92" t="str">
        <f t="shared" si="429"/>
        <v/>
      </c>
      <c r="AK346" s="35" t="b">
        <f t="shared" si="379"/>
        <v>0</v>
      </c>
      <c r="AL346" s="92" t="str">
        <f t="shared" si="380"/>
        <v/>
      </c>
      <c r="AM346" s="35" t="b">
        <f t="shared" si="381"/>
        <v>0</v>
      </c>
      <c r="AN346" s="92" t="str">
        <f t="shared" si="382"/>
        <v/>
      </c>
      <c r="AO346" s="13" t="b">
        <f t="shared" si="383"/>
        <v>0</v>
      </c>
      <c r="AP346" s="92" t="str">
        <f t="shared" si="384"/>
        <v/>
      </c>
      <c r="AQ346" s="14">
        <f t="shared" si="385"/>
        <v>0</v>
      </c>
      <c r="AR346" s="14">
        <f t="shared" si="386"/>
        <v>0</v>
      </c>
      <c r="AS346" s="16">
        <f t="shared" ref="AS346:AY355" si="440">IF(OR(AS$11=FALSE,$F346="",MIN($G346,AS$10,$AR346)-MAX($F346,AS$8,$AQ346)&lt;0),0,MIN($G346,AS$10,$AR346)-MAX($F346,AS$8,$AQ346)+1)</f>
        <v>0</v>
      </c>
      <c r="AT346" s="16">
        <f t="shared" si="440"/>
        <v>0</v>
      </c>
      <c r="AU346" s="16">
        <f t="shared" si="440"/>
        <v>0</v>
      </c>
      <c r="AV346" s="16">
        <f t="shared" si="440"/>
        <v>0</v>
      </c>
      <c r="AW346" s="16">
        <f t="shared" si="440"/>
        <v>0</v>
      </c>
      <c r="AX346" s="16">
        <f t="shared" si="440"/>
        <v>0</v>
      </c>
      <c r="AY346" s="16">
        <f t="shared" si="440"/>
        <v>0</v>
      </c>
      <c r="AZ346" s="16"/>
      <c r="BA346" s="16"/>
      <c r="BB346" s="93">
        <f t="shared" si="430"/>
        <v>0</v>
      </c>
      <c r="BC346" s="93">
        <f t="shared" si="431"/>
        <v>0</v>
      </c>
      <c r="BD346" s="93">
        <f t="shared" si="432"/>
        <v>0</v>
      </c>
      <c r="BE346" s="158">
        <f t="shared" si="433"/>
        <v>0</v>
      </c>
      <c r="BF346" s="159">
        <f t="shared" si="434"/>
        <v>0</v>
      </c>
      <c r="BG346" s="159">
        <f t="shared" si="388"/>
        <v>0</v>
      </c>
      <c r="BH346" s="159">
        <f t="shared" si="389"/>
        <v>0</v>
      </c>
      <c r="BI346" s="159">
        <f t="shared" si="390"/>
        <v>0</v>
      </c>
      <c r="BJ346" s="159">
        <f t="shared" si="391"/>
        <v>0</v>
      </c>
      <c r="BK346" s="159">
        <f t="shared" si="392"/>
        <v>0</v>
      </c>
      <c r="BL346" s="159">
        <f t="shared" si="393"/>
        <v>0</v>
      </c>
      <c r="BM346" s="159">
        <f t="shared" si="435"/>
        <v>0</v>
      </c>
      <c r="BN346" s="159">
        <f t="shared" si="435"/>
        <v>0</v>
      </c>
      <c r="BO346" s="205" t="b">
        <f t="shared" si="394"/>
        <v>0</v>
      </c>
      <c r="BP346" s="214">
        <f t="shared" si="395"/>
        <v>0</v>
      </c>
      <c r="BQ346" s="160">
        <f t="shared" si="396"/>
        <v>0</v>
      </c>
      <c r="BR346" s="160">
        <f t="shared" si="397"/>
        <v>0</v>
      </c>
      <c r="BS346" s="160">
        <f t="shared" si="398"/>
        <v>0</v>
      </c>
      <c r="BT346" s="160">
        <f t="shared" si="399"/>
        <v>0</v>
      </c>
      <c r="BU346" s="160">
        <f t="shared" si="400"/>
        <v>0</v>
      </c>
      <c r="BV346" s="215">
        <f t="shared" si="401"/>
        <v>0</v>
      </c>
      <c r="BW346" s="217">
        <f t="shared" si="402"/>
        <v>0</v>
      </c>
      <c r="BX346" s="206">
        <f t="shared" si="403"/>
        <v>0</v>
      </c>
      <c r="BY346" s="206">
        <f t="shared" si="404"/>
        <v>0</v>
      </c>
      <c r="BZ346" s="206">
        <f t="shared" si="405"/>
        <v>0</v>
      </c>
      <c r="CA346" s="206">
        <f t="shared" si="406"/>
        <v>0</v>
      </c>
      <c r="CB346" s="206">
        <f t="shared" si="407"/>
        <v>0</v>
      </c>
      <c r="CC346" s="218">
        <f t="shared" si="408"/>
        <v>0</v>
      </c>
      <c r="CD346" s="216" t="e">
        <f t="shared" si="409"/>
        <v>#VALUE!</v>
      </c>
      <c r="CE346" s="94" t="e">
        <f t="shared" si="410"/>
        <v>#VALUE!</v>
      </c>
      <c r="CF346" s="94" t="e">
        <f t="shared" si="411"/>
        <v>#VALUE!</v>
      </c>
      <c r="CG346" s="95" t="e">
        <f t="shared" si="412"/>
        <v>#VALUE!</v>
      </c>
      <c r="CH346" s="95" t="e">
        <f t="shared" si="436"/>
        <v>#VALUE!</v>
      </c>
      <c r="CI346" s="95" t="b">
        <f t="shared" si="439"/>
        <v>0</v>
      </c>
      <c r="CJ346" s="76" t="str">
        <f t="shared" si="413"/>
        <v/>
      </c>
      <c r="CK346" s="94" t="e" cm="1">
        <f t="array" aca="1" ref="CK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CL346" s="94" t="str">
        <f t="shared" si="414"/>
        <v/>
      </c>
      <c r="CM346" s="96" t="b">
        <f t="shared" si="415"/>
        <v>0</v>
      </c>
      <c r="CN346" s="130" t="b">
        <f>IFERROR(MATCH(D346,'Avtal för korttidsarbete'!$G$13:$G$1012,0),TRUE)</f>
        <v>1</v>
      </c>
      <c r="CO346" s="130" t="b">
        <f t="shared" si="416"/>
        <v>0</v>
      </c>
      <c r="CP346" s="131" t="str" cm="1">
        <f t="array" ref="CP346">IF(CN346=TRUE,"x",INDEX('Avtal för korttidsarbete'!$E$13:$E$1012,$CN346))</f>
        <v>x</v>
      </c>
      <c r="CQ346" s="131" t="str" cm="1">
        <f t="array" ref="CQ346">IF(CN346=TRUE,"x",INDEX('Avtal för korttidsarbete'!$F$13:$F$1012,$CN346))</f>
        <v>x</v>
      </c>
      <c r="CR346" s="130" t="b">
        <f t="shared" si="417"/>
        <v>0</v>
      </c>
      <c r="CS346" s="165">
        <f t="shared" si="437"/>
        <v>0</v>
      </c>
      <c r="CT346" s="165">
        <f t="shared" si="438"/>
        <v>0</v>
      </c>
      <c r="CU346" s="130" t="b">
        <f t="shared" si="418"/>
        <v>0</v>
      </c>
      <c r="CV346" s="131">
        <f t="shared" si="419"/>
        <v>0</v>
      </c>
      <c r="CW346" s="165">
        <f t="shared" si="420"/>
        <v>0</v>
      </c>
      <c r="CX346" s="186" t="b">
        <f>IFERROR(INDEX('Avtal för korttidsarbete'!R:R,MATCH(D346,'Avtal för korttidsarbete'!$G:$G,0)),TRUE)</f>
        <v>1</v>
      </c>
      <c r="CY346" s="165" t="str">
        <f>IF(CX346,"-",INDEX('Avtal för korttidsarbete'!$D:$D,MATCH(D346,'Avtal för korttidsarbete'!$G:$G,0)))</f>
        <v>-</v>
      </c>
      <c r="CZ346" s="131" t="b">
        <f>IFERROR(G346&gt;INDEX(Uppsägningar!E:E,MATCH(C346,Uppsägningar!C:C,0)),FALSE)</f>
        <v>0</v>
      </c>
    </row>
    <row r="347" spans="1:104" s="30" customFormat="1" x14ac:dyDescent="0.25">
      <c r="A347" s="19">
        <v>332</v>
      </c>
      <c r="B347" s="20"/>
      <c r="C347" s="189"/>
      <c r="D347" s="69"/>
      <c r="E347" s="171">
        <f>IFERROR(INDEX(Admin!$C$7:$C$10,MATCH(CY347,TblNivåValTExt,0)),0)</f>
        <v>0</v>
      </c>
      <c r="F347" s="1"/>
      <c r="G347" s="1"/>
      <c r="H347" s="90"/>
      <c r="I347" s="91"/>
      <c r="J347" s="91"/>
      <c r="K347" s="91"/>
      <c r="L347" s="91"/>
      <c r="M347" s="91"/>
      <c r="N347" s="91"/>
      <c r="O347" s="91"/>
      <c r="P347" s="91"/>
      <c r="Q347" s="91"/>
      <c r="R347" s="91"/>
      <c r="S347" s="91"/>
      <c r="T347" s="91"/>
      <c r="U347" s="91"/>
      <c r="V347" s="91"/>
      <c r="W347" s="225">
        <f t="shared" si="374"/>
        <v>0</v>
      </c>
      <c r="X347" s="134" t="str">
        <f t="shared" si="421"/>
        <v/>
      </c>
      <c r="Y347" s="92" t="b">
        <f t="shared" si="375"/>
        <v>0</v>
      </c>
      <c r="Z347" s="92" t="str">
        <f t="shared" si="422"/>
        <v/>
      </c>
      <c r="AA347" s="92" t="b">
        <f t="shared" si="423"/>
        <v>0</v>
      </c>
      <c r="AB347" s="92" t="str">
        <f t="shared" si="424"/>
        <v/>
      </c>
      <c r="AC347" s="13" t="b">
        <f t="shared" si="376"/>
        <v>0</v>
      </c>
      <c r="AD347" s="92" t="str">
        <f t="shared" si="425"/>
        <v/>
      </c>
      <c r="AE347" s="13" t="b">
        <f t="shared" si="426"/>
        <v>0</v>
      </c>
      <c r="AF347" s="92" t="str">
        <f t="shared" si="427"/>
        <v/>
      </c>
      <c r="AG347" s="13" t="b">
        <f t="shared" si="377"/>
        <v>0</v>
      </c>
      <c r="AH347" s="92" t="str">
        <f t="shared" si="428"/>
        <v/>
      </c>
      <c r="AI347" s="35" t="b">
        <f t="shared" si="378"/>
        <v>0</v>
      </c>
      <c r="AJ347" s="92" t="str">
        <f t="shared" si="429"/>
        <v/>
      </c>
      <c r="AK347" s="35" t="b">
        <f t="shared" si="379"/>
        <v>0</v>
      </c>
      <c r="AL347" s="92" t="str">
        <f t="shared" si="380"/>
        <v/>
      </c>
      <c r="AM347" s="35" t="b">
        <f t="shared" si="381"/>
        <v>0</v>
      </c>
      <c r="AN347" s="92" t="str">
        <f t="shared" si="382"/>
        <v/>
      </c>
      <c r="AO347" s="13" t="b">
        <f t="shared" si="383"/>
        <v>0</v>
      </c>
      <c r="AP347" s="92" t="str">
        <f t="shared" si="384"/>
        <v/>
      </c>
      <c r="AQ347" s="14">
        <f t="shared" si="385"/>
        <v>0</v>
      </c>
      <c r="AR347" s="14">
        <f t="shared" si="386"/>
        <v>0</v>
      </c>
      <c r="AS347" s="16">
        <f t="shared" si="440"/>
        <v>0</v>
      </c>
      <c r="AT347" s="16">
        <f t="shared" si="440"/>
        <v>0</v>
      </c>
      <c r="AU347" s="16">
        <f t="shared" si="440"/>
        <v>0</v>
      </c>
      <c r="AV347" s="16">
        <f t="shared" si="440"/>
        <v>0</v>
      </c>
      <c r="AW347" s="16">
        <f t="shared" si="440"/>
        <v>0</v>
      </c>
      <c r="AX347" s="16">
        <f t="shared" si="440"/>
        <v>0</v>
      </c>
      <c r="AY347" s="16">
        <f t="shared" si="440"/>
        <v>0</v>
      </c>
      <c r="AZ347" s="16"/>
      <c r="BA347" s="16"/>
      <c r="BB347" s="93">
        <f t="shared" si="430"/>
        <v>0</v>
      </c>
      <c r="BC347" s="93">
        <f t="shared" si="431"/>
        <v>0</v>
      </c>
      <c r="BD347" s="93">
        <f t="shared" si="432"/>
        <v>0</v>
      </c>
      <c r="BE347" s="158">
        <f t="shared" si="433"/>
        <v>0</v>
      </c>
      <c r="BF347" s="159">
        <f t="shared" si="434"/>
        <v>0</v>
      </c>
      <c r="BG347" s="159">
        <f t="shared" si="388"/>
        <v>0</v>
      </c>
      <c r="BH347" s="159">
        <f t="shared" si="389"/>
        <v>0</v>
      </c>
      <c r="BI347" s="159">
        <f t="shared" si="390"/>
        <v>0</v>
      </c>
      <c r="BJ347" s="159">
        <f t="shared" si="391"/>
        <v>0</v>
      </c>
      <c r="BK347" s="159">
        <f t="shared" si="392"/>
        <v>0</v>
      </c>
      <c r="BL347" s="159">
        <f t="shared" si="393"/>
        <v>0</v>
      </c>
      <c r="BM347" s="159">
        <f t="shared" si="435"/>
        <v>0</v>
      </c>
      <c r="BN347" s="159">
        <f t="shared" si="435"/>
        <v>0</v>
      </c>
      <c r="BO347" s="205" t="b">
        <f t="shared" si="394"/>
        <v>0</v>
      </c>
      <c r="BP347" s="214">
        <f t="shared" si="395"/>
        <v>0</v>
      </c>
      <c r="BQ347" s="160">
        <f t="shared" si="396"/>
        <v>0</v>
      </c>
      <c r="BR347" s="160">
        <f t="shared" si="397"/>
        <v>0</v>
      </c>
      <c r="BS347" s="160">
        <f t="shared" si="398"/>
        <v>0</v>
      </c>
      <c r="BT347" s="160">
        <f t="shared" si="399"/>
        <v>0</v>
      </c>
      <c r="BU347" s="160">
        <f t="shared" si="400"/>
        <v>0</v>
      </c>
      <c r="BV347" s="215">
        <f t="shared" si="401"/>
        <v>0</v>
      </c>
      <c r="BW347" s="217">
        <f t="shared" si="402"/>
        <v>0</v>
      </c>
      <c r="BX347" s="206">
        <f t="shared" si="403"/>
        <v>0</v>
      </c>
      <c r="BY347" s="206">
        <f t="shared" si="404"/>
        <v>0</v>
      </c>
      <c r="BZ347" s="206">
        <f t="shared" si="405"/>
        <v>0</v>
      </c>
      <c r="CA347" s="206">
        <f t="shared" si="406"/>
        <v>0</v>
      </c>
      <c r="CB347" s="206">
        <f t="shared" si="407"/>
        <v>0</v>
      </c>
      <c r="CC347" s="218">
        <f t="shared" si="408"/>
        <v>0</v>
      </c>
      <c r="CD347" s="216" t="e">
        <f t="shared" si="409"/>
        <v>#VALUE!</v>
      </c>
      <c r="CE347" s="94" t="e">
        <f t="shared" si="410"/>
        <v>#VALUE!</v>
      </c>
      <c r="CF347" s="94" t="e">
        <f t="shared" si="411"/>
        <v>#VALUE!</v>
      </c>
      <c r="CG347" s="95" t="e">
        <f t="shared" si="412"/>
        <v>#VALUE!</v>
      </c>
      <c r="CH347" s="95" t="e">
        <f t="shared" si="436"/>
        <v>#VALUE!</v>
      </c>
      <c r="CI347" s="95" t="b">
        <f t="shared" si="439"/>
        <v>0</v>
      </c>
      <c r="CJ347" s="76" t="str">
        <f t="shared" si="413"/>
        <v/>
      </c>
      <c r="CK347" s="94" t="e" cm="1">
        <f t="array" aca="1" ref="CK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CL347" s="94" t="str">
        <f t="shared" si="414"/>
        <v/>
      </c>
      <c r="CM347" s="96" t="b">
        <f t="shared" si="415"/>
        <v>0</v>
      </c>
      <c r="CN347" s="130" t="b">
        <f>IFERROR(MATCH(D347,'Avtal för korttidsarbete'!$G$13:$G$1012,0),TRUE)</f>
        <v>1</v>
      </c>
      <c r="CO347" s="130" t="b">
        <f t="shared" si="416"/>
        <v>0</v>
      </c>
      <c r="CP347" s="131" t="str" cm="1">
        <f t="array" ref="CP347">IF(CN347=TRUE,"x",INDEX('Avtal för korttidsarbete'!$E$13:$E$1012,$CN347))</f>
        <v>x</v>
      </c>
      <c r="CQ347" s="131" t="str" cm="1">
        <f t="array" ref="CQ347">IF(CN347=TRUE,"x",INDEX('Avtal för korttidsarbete'!$F$13:$F$1012,$CN347))</f>
        <v>x</v>
      </c>
      <c r="CR347" s="130" t="b">
        <f t="shared" si="417"/>
        <v>0</v>
      </c>
      <c r="CS347" s="165">
        <f t="shared" si="437"/>
        <v>0</v>
      </c>
      <c r="CT347" s="165">
        <f t="shared" si="438"/>
        <v>0</v>
      </c>
      <c r="CU347" s="130" t="b">
        <f t="shared" si="418"/>
        <v>0</v>
      </c>
      <c r="CV347" s="131">
        <f t="shared" si="419"/>
        <v>0</v>
      </c>
      <c r="CW347" s="165">
        <f t="shared" si="420"/>
        <v>0</v>
      </c>
      <c r="CX347" s="186" t="b">
        <f>IFERROR(INDEX('Avtal för korttidsarbete'!R:R,MATCH(D347,'Avtal för korttidsarbete'!$G:$G,0)),TRUE)</f>
        <v>1</v>
      </c>
      <c r="CY347" s="165" t="str">
        <f>IF(CX347,"-",INDEX('Avtal för korttidsarbete'!$D:$D,MATCH(D347,'Avtal för korttidsarbete'!$G:$G,0)))</f>
        <v>-</v>
      </c>
      <c r="CZ347" s="131" t="b">
        <f>IFERROR(G347&gt;INDEX(Uppsägningar!E:E,MATCH(C347,Uppsägningar!C:C,0)),FALSE)</f>
        <v>0</v>
      </c>
    </row>
    <row r="348" spans="1:104" s="30" customFormat="1" x14ac:dyDescent="0.25">
      <c r="A348" s="19">
        <v>333</v>
      </c>
      <c r="B348" s="20"/>
      <c r="C348" s="189"/>
      <c r="D348" s="69"/>
      <c r="E348" s="171">
        <f>IFERROR(INDEX(Admin!$C$7:$C$10,MATCH(CY348,TblNivåValTExt,0)),0)</f>
        <v>0</v>
      </c>
      <c r="F348" s="1"/>
      <c r="G348" s="1"/>
      <c r="H348" s="90"/>
      <c r="I348" s="91"/>
      <c r="J348" s="91"/>
      <c r="K348" s="91"/>
      <c r="L348" s="91"/>
      <c r="M348" s="91"/>
      <c r="N348" s="91"/>
      <c r="O348" s="91"/>
      <c r="P348" s="91"/>
      <c r="Q348" s="91"/>
      <c r="R348" s="91"/>
      <c r="S348" s="91"/>
      <c r="T348" s="91"/>
      <c r="U348" s="91"/>
      <c r="V348" s="91"/>
      <c r="W348" s="225">
        <f t="shared" si="374"/>
        <v>0</v>
      </c>
      <c r="X348" s="134" t="str">
        <f t="shared" si="421"/>
        <v/>
      </c>
      <c r="Y348" s="92" t="b">
        <f t="shared" si="375"/>
        <v>0</v>
      </c>
      <c r="Z348" s="92" t="str">
        <f t="shared" si="422"/>
        <v/>
      </c>
      <c r="AA348" s="92" t="b">
        <f t="shared" si="423"/>
        <v>0</v>
      </c>
      <c r="AB348" s="92" t="str">
        <f t="shared" si="424"/>
        <v/>
      </c>
      <c r="AC348" s="13" t="b">
        <f t="shared" si="376"/>
        <v>0</v>
      </c>
      <c r="AD348" s="92" t="str">
        <f t="shared" si="425"/>
        <v/>
      </c>
      <c r="AE348" s="13" t="b">
        <f t="shared" si="426"/>
        <v>0</v>
      </c>
      <c r="AF348" s="92" t="str">
        <f t="shared" si="427"/>
        <v/>
      </c>
      <c r="AG348" s="13" t="b">
        <f t="shared" si="377"/>
        <v>0</v>
      </c>
      <c r="AH348" s="92" t="str">
        <f t="shared" si="428"/>
        <v/>
      </c>
      <c r="AI348" s="35" t="b">
        <f t="shared" si="378"/>
        <v>0</v>
      </c>
      <c r="AJ348" s="92" t="str">
        <f t="shared" si="429"/>
        <v/>
      </c>
      <c r="AK348" s="35" t="b">
        <f t="shared" si="379"/>
        <v>0</v>
      </c>
      <c r="AL348" s="92" t="str">
        <f t="shared" si="380"/>
        <v/>
      </c>
      <c r="AM348" s="35" t="b">
        <f t="shared" si="381"/>
        <v>0</v>
      </c>
      <c r="AN348" s="92" t="str">
        <f t="shared" si="382"/>
        <v/>
      </c>
      <c r="AO348" s="13" t="b">
        <f t="shared" si="383"/>
        <v>0</v>
      </c>
      <c r="AP348" s="92" t="str">
        <f t="shared" si="384"/>
        <v/>
      </c>
      <c r="AQ348" s="14">
        <f t="shared" si="385"/>
        <v>0</v>
      </c>
      <c r="AR348" s="14">
        <f t="shared" si="386"/>
        <v>0</v>
      </c>
      <c r="AS348" s="16">
        <f t="shared" si="440"/>
        <v>0</v>
      </c>
      <c r="AT348" s="16">
        <f t="shared" si="440"/>
        <v>0</v>
      </c>
      <c r="AU348" s="16">
        <f t="shared" si="440"/>
        <v>0</v>
      </c>
      <c r="AV348" s="16">
        <f t="shared" si="440"/>
        <v>0</v>
      </c>
      <c r="AW348" s="16">
        <f t="shared" si="440"/>
        <v>0</v>
      </c>
      <c r="AX348" s="16">
        <f t="shared" si="440"/>
        <v>0</v>
      </c>
      <c r="AY348" s="16">
        <f t="shared" si="440"/>
        <v>0</v>
      </c>
      <c r="AZ348" s="16"/>
      <c r="BA348" s="16"/>
      <c r="BB348" s="93">
        <f t="shared" si="430"/>
        <v>0</v>
      </c>
      <c r="BC348" s="93">
        <f t="shared" si="431"/>
        <v>0</v>
      </c>
      <c r="BD348" s="93">
        <f t="shared" si="432"/>
        <v>0</v>
      </c>
      <c r="BE348" s="158">
        <f t="shared" si="433"/>
        <v>0</v>
      </c>
      <c r="BF348" s="159">
        <f t="shared" si="434"/>
        <v>0</v>
      </c>
      <c r="BG348" s="159">
        <f t="shared" si="388"/>
        <v>0</v>
      </c>
      <c r="BH348" s="159">
        <f t="shared" si="389"/>
        <v>0</v>
      </c>
      <c r="BI348" s="159">
        <f t="shared" si="390"/>
        <v>0</v>
      </c>
      <c r="BJ348" s="159">
        <f t="shared" si="391"/>
        <v>0</v>
      </c>
      <c r="BK348" s="159">
        <f t="shared" si="392"/>
        <v>0</v>
      </c>
      <c r="BL348" s="159">
        <f t="shared" si="393"/>
        <v>0</v>
      </c>
      <c r="BM348" s="159">
        <f t="shared" si="435"/>
        <v>0</v>
      </c>
      <c r="BN348" s="159">
        <f t="shared" si="435"/>
        <v>0</v>
      </c>
      <c r="BO348" s="205" t="b">
        <f t="shared" si="394"/>
        <v>0</v>
      </c>
      <c r="BP348" s="214">
        <f t="shared" si="395"/>
        <v>0</v>
      </c>
      <c r="BQ348" s="160">
        <f t="shared" si="396"/>
        <v>0</v>
      </c>
      <c r="BR348" s="160">
        <f t="shared" si="397"/>
        <v>0</v>
      </c>
      <c r="BS348" s="160">
        <f t="shared" si="398"/>
        <v>0</v>
      </c>
      <c r="BT348" s="160">
        <f t="shared" si="399"/>
        <v>0</v>
      </c>
      <c r="BU348" s="160">
        <f t="shared" si="400"/>
        <v>0</v>
      </c>
      <c r="BV348" s="215">
        <f t="shared" si="401"/>
        <v>0</v>
      </c>
      <c r="BW348" s="217">
        <f t="shared" si="402"/>
        <v>0</v>
      </c>
      <c r="BX348" s="206">
        <f t="shared" si="403"/>
        <v>0</v>
      </c>
      <c r="BY348" s="206">
        <f t="shared" si="404"/>
        <v>0</v>
      </c>
      <c r="BZ348" s="206">
        <f t="shared" si="405"/>
        <v>0</v>
      </c>
      <c r="CA348" s="206">
        <f t="shared" si="406"/>
        <v>0</v>
      </c>
      <c r="CB348" s="206">
        <f t="shared" si="407"/>
        <v>0</v>
      </c>
      <c r="CC348" s="218">
        <f t="shared" si="408"/>
        <v>0</v>
      </c>
      <c r="CD348" s="216" t="e">
        <f t="shared" si="409"/>
        <v>#VALUE!</v>
      </c>
      <c r="CE348" s="94" t="e">
        <f t="shared" si="410"/>
        <v>#VALUE!</v>
      </c>
      <c r="CF348" s="94" t="e">
        <f t="shared" si="411"/>
        <v>#VALUE!</v>
      </c>
      <c r="CG348" s="95" t="e">
        <f t="shared" si="412"/>
        <v>#VALUE!</v>
      </c>
      <c r="CH348" s="95" t="e">
        <f t="shared" si="436"/>
        <v>#VALUE!</v>
      </c>
      <c r="CI348" s="95" t="b">
        <f t="shared" si="439"/>
        <v>0</v>
      </c>
      <c r="CJ348" s="76" t="str">
        <f t="shared" si="413"/>
        <v/>
      </c>
      <c r="CK348" s="94" t="e" cm="1">
        <f t="array" aca="1" ref="CK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CL348" s="94" t="str">
        <f t="shared" si="414"/>
        <v/>
      </c>
      <c r="CM348" s="96" t="b">
        <f t="shared" si="415"/>
        <v>0</v>
      </c>
      <c r="CN348" s="130" t="b">
        <f>IFERROR(MATCH(D348,'Avtal för korttidsarbete'!$G$13:$G$1012,0),TRUE)</f>
        <v>1</v>
      </c>
      <c r="CO348" s="130" t="b">
        <f t="shared" si="416"/>
        <v>0</v>
      </c>
      <c r="CP348" s="131" t="str" cm="1">
        <f t="array" ref="CP348">IF(CN348=TRUE,"x",INDEX('Avtal för korttidsarbete'!$E$13:$E$1012,$CN348))</f>
        <v>x</v>
      </c>
      <c r="CQ348" s="131" t="str" cm="1">
        <f t="array" ref="CQ348">IF(CN348=TRUE,"x",INDEX('Avtal för korttidsarbete'!$F$13:$F$1012,$CN348))</f>
        <v>x</v>
      </c>
      <c r="CR348" s="130" t="b">
        <f t="shared" si="417"/>
        <v>0</v>
      </c>
      <c r="CS348" s="165">
        <f t="shared" si="437"/>
        <v>0</v>
      </c>
      <c r="CT348" s="165">
        <f t="shared" si="438"/>
        <v>0</v>
      </c>
      <c r="CU348" s="130" t="b">
        <f t="shared" si="418"/>
        <v>0</v>
      </c>
      <c r="CV348" s="131">
        <f t="shared" si="419"/>
        <v>0</v>
      </c>
      <c r="CW348" s="165">
        <f t="shared" si="420"/>
        <v>0</v>
      </c>
      <c r="CX348" s="186" t="b">
        <f>IFERROR(INDEX('Avtal för korttidsarbete'!R:R,MATCH(D348,'Avtal för korttidsarbete'!$G:$G,0)),TRUE)</f>
        <v>1</v>
      </c>
      <c r="CY348" s="165" t="str">
        <f>IF(CX348,"-",INDEX('Avtal för korttidsarbete'!$D:$D,MATCH(D348,'Avtal för korttidsarbete'!$G:$G,0)))</f>
        <v>-</v>
      </c>
      <c r="CZ348" s="131" t="b">
        <f>IFERROR(G348&gt;INDEX(Uppsägningar!E:E,MATCH(C348,Uppsägningar!C:C,0)),FALSE)</f>
        <v>0</v>
      </c>
    </row>
    <row r="349" spans="1:104" s="30" customFormat="1" x14ac:dyDescent="0.25">
      <c r="A349" s="19">
        <v>334</v>
      </c>
      <c r="B349" s="20"/>
      <c r="C349" s="189"/>
      <c r="D349" s="69"/>
      <c r="E349" s="171">
        <f>IFERROR(INDEX(Admin!$C$7:$C$10,MATCH(CY349,TblNivåValTExt,0)),0)</f>
        <v>0</v>
      </c>
      <c r="F349" s="1"/>
      <c r="G349" s="1"/>
      <c r="H349" s="90"/>
      <c r="I349" s="91"/>
      <c r="J349" s="91"/>
      <c r="K349" s="91"/>
      <c r="L349" s="91"/>
      <c r="M349" s="91"/>
      <c r="N349" s="91"/>
      <c r="O349" s="91"/>
      <c r="P349" s="91"/>
      <c r="Q349" s="91"/>
      <c r="R349" s="91"/>
      <c r="S349" s="91"/>
      <c r="T349" s="91"/>
      <c r="U349" s="91"/>
      <c r="V349" s="91"/>
      <c r="W349" s="225">
        <f t="shared" si="374"/>
        <v>0</v>
      </c>
      <c r="X349" s="134" t="str">
        <f t="shared" si="421"/>
        <v/>
      </c>
      <c r="Y349" s="92" t="b">
        <f t="shared" si="375"/>
        <v>0</v>
      </c>
      <c r="Z349" s="92" t="str">
        <f t="shared" si="422"/>
        <v/>
      </c>
      <c r="AA349" s="92" t="b">
        <f t="shared" si="423"/>
        <v>0</v>
      </c>
      <c r="AB349" s="92" t="str">
        <f t="shared" si="424"/>
        <v/>
      </c>
      <c r="AC349" s="13" t="b">
        <f t="shared" si="376"/>
        <v>0</v>
      </c>
      <c r="AD349" s="92" t="str">
        <f t="shared" si="425"/>
        <v/>
      </c>
      <c r="AE349" s="13" t="b">
        <f t="shared" si="426"/>
        <v>0</v>
      </c>
      <c r="AF349" s="92" t="str">
        <f t="shared" si="427"/>
        <v/>
      </c>
      <c r="AG349" s="13" t="b">
        <f t="shared" si="377"/>
        <v>0</v>
      </c>
      <c r="AH349" s="92" t="str">
        <f t="shared" si="428"/>
        <v/>
      </c>
      <c r="AI349" s="35" t="b">
        <f t="shared" si="378"/>
        <v>0</v>
      </c>
      <c r="AJ349" s="92" t="str">
        <f t="shared" si="429"/>
        <v/>
      </c>
      <c r="AK349" s="35" t="b">
        <f t="shared" si="379"/>
        <v>0</v>
      </c>
      <c r="AL349" s="92" t="str">
        <f t="shared" si="380"/>
        <v/>
      </c>
      <c r="AM349" s="35" t="b">
        <f t="shared" si="381"/>
        <v>0</v>
      </c>
      <c r="AN349" s="92" t="str">
        <f t="shared" si="382"/>
        <v/>
      </c>
      <c r="AO349" s="13" t="b">
        <f t="shared" si="383"/>
        <v>0</v>
      </c>
      <c r="AP349" s="92" t="str">
        <f t="shared" si="384"/>
        <v/>
      </c>
      <c r="AQ349" s="14">
        <f t="shared" si="385"/>
        <v>0</v>
      </c>
      <c r="AR349" s="14">
        <f t="shared" si="386"/>
        <v>0</v>
      </c>
      <c r="AS349" s="16">
        <f t="shared" si="440"/>
        <v>0</v>
      </c>
      <c r="AT349" s="16">
        <f t="shared" si="440"/>
        <v>0</v>
      </c>
      <c r="AU349" s="16">
        <f t="shared" si="440"/>
        <v>0</v>
      </c>
      <c r="AV349" s="16">
        <f t="shared" si="440"/>
        <v>0</v>
      </c>
      <c r="AW349" s="16">
        <f t="shared" si="440"/>
        <v>0</v>
      </c>
      <c r="AX349" s="16">
        <f t="shared" si="440"/>
        <v>0</v>
      </c>
      <c r="AY349" s="16">
        <f t="shared" si="440"/>
        <v>0</v>
      </c>
      <c r="AZ349" s="16"/>
      <c r="BA349" s="16"/>
      <c r="BB349" s="93">
        <f t="shared" si="430"/>
        <v>0</v>
      </c>
      <c r="BC349" s="93">
        <f t="shared" si="431"/>
        <v>0</v>
      </c>
      <c r="BD349" s="93">
        <f t="shared" si="432"/>
        <v>0</v>
      </c>
      <c r="BE349" s="158">
        <f t="shared" si="433"/>
        <v>0</v>
      </c>
      <c r="BF349" s="159">
        <f t="shared" si="434"/>
        <v>0</v>
      </c>
      <c r="BG349" s="159">
        <f t="shared" si="388"/>
        <v>0</v>
      </c>
      <c r="BH349" s="159">
        <f t="shared" si="389"/>
        <v>0</v>
      </c>
      <c r="BI349" s="159">
        <f t="shared" si="390"/>
        <v>0</v>
      </c>
      <c r="BJ349" s="159">
        <f t="shared" si="391"/>
        <v>0</v>
      </c>
      <c r="BK349" s="159">
        <f t="shared" si="392"/>
        <v>0</v>
      </c>
      <c r="BL349" s="159">
        <f t="shared" si="393"/>
        <v>0</v>
      </c>
      <c r="BM349" s="159">
        <f t="shared" si="435"/>
        <v>0</v>
      </c>
      <c r="BN349" s="159">
        <f t="shared" si="435"/>
        <v>0</v>
      </c>
      <c r="BO349" s="205" t="b">
        <f t="shared" si="394"/>
        <v>0</v>
      </c>
      <c r="BP349" s="214">
        <f t="shared" si="395"/>
        <v>0</v>
      </c>
      <c r="BQ349" s="160">
        <f t="shared" si="396"/>
        <v>0</v>
      </c>
      <c r="BR349" s="160">
        <f t="shared" si="397"/>
        <v>0</v>
      </c>
      <c r="BS349" s="160">
        <f t="shared" si="398"/>
        <v>0</v>
      </c>
      <c r="BT349" s="160">
        <f t="shared" si="399"/>
        <v>0</v>
      </c>
      <c r="BU349" s="160">
        <f t="shared" si="400"/>
        <v>0</v>
      </c>
      <c r="BV349" s="215">
        <f t="shared" si="401"/>
        <v>0</v>
      </c>
      <c r="BW349" s="217">
        <f t="shared" si="402"/>
        <v>0</v>
      </c>
      <c r="BX349" s="206">
        <f t="shared" si="403"/>
        <v>0</v>
      </c>
      <c r="BY349" s="206">
        <f t="shared" si="404"/>
        <v>0</v>
      </c>
      <c r="BZ349" s="206">
        <f t="shared" si="405"/>
        <v>0</v>
      </c>
      <c r="CA349" s="206">
        <f t="shared" si="406"/>
        <v>0</v>
      </c>
      <c r="CB349" s="206">
        <f t="shared" si="407"/>
        <v>0</v>
      </c>
      <c r="CC349" s="218">
        <f t="shared" si="408"/>
        <v>0</v>
      </c>
      <c r="CD349" s="216" t="e">
        <f t="shared" si="409"/>
        <v>#VALUE!</v>
      </c>
      <c r="CE349" s="94" t="e">
        <f t="shared" si="410"/>
        <v>#VALUE!</v>
      </c>
      <c r="CF349" s="94" t="e">
        <f t="shared" si="411"/>
        <v>#VALUE!</v>
      </c>
      <c r="CG349" s="95" t="e">
        <f t="shared" si="412"/>
        <v>#VALUE!</v>
      </c>
      <c r="CH349" s="95" t="e">
        <f t="shared" si="436"/>
        <v>#VALUE!</v>
      </c>
      <c r="CI349" s="95" t="b">
        <f t="shared" si="439"/>
        <v>0</v>
      </c>
      <c r="CJ349" s="76" t="str">
        <f t="shared" si="413"/>
        <v/>
      </c>
      <c r="CK349" s="94" t="e" cm="1">
        <f t="array" aca="1" ref="CK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CL349" s="94" t="str">
        <f t="shared" si="414"/>
        <v/>
      </c>
      <c r="CM349" s="96" t="b">
        <f t="shared" si="415"/>
        <v>0</v>
      </c>
      <c r="CN349" s="130" t="b">
        <f>IFERROR(MATCH(D349,'Avtal för korttidsarbete'!$G$13:$G$1012,0),TRUE)</f>
        <v>1</v>
      </c>
      <c r="CO349" s="130" t="b">
        <f t="shared" si="416"/>
        <v>0</v>
      </c>
      <c r="CP349" s="131" t="str" cm="1">
        <f t="array" ref="CP349">IF(CN349=TRUE,"x",INDEX('Avtal för korttidsarbete'!$E$13:$E$1012,$CN349))</f>
        <v>x</v>
      </c>
      <c r="CQ349" s="131" t="str" cm="1">
        <f t="array" ref="CQ349">IF(CN349=TRUE,"x",INDEX('Avtal för korttidsarbete'!$F$13:$F$1012,$CN349))</f>
        <v>x</v>
      </c>
      <c r="CR349" s="130" t="b">
        <f t="shared" si="417"/>
        <v>0</v>
      </c>
      <c r="CS349" s="165">
        <f t="shared" si="437"/>
        <v>0</v>
      </c>
      <c r="CT349" s="165">
        <f t="shared" si="438"/>
        <v>0</v>
      </c>
      <c r="CU349" s="130" t="b">
        <f t="shared" si="418"/>
        <v>0</v>
      </c>
      <c r="CV349" s="131">
        <f t="shared" si="419"/>
        <v>0</v>
      </c>
      <c r="CW349" s="165">
        <f t="shared" si="420"/>
        <v>0</v>
      </c>
      <c r="CX349" s="186" t="b">
        <f>IFERROR(INDEX('Avtal för korttidsarbete'!R:R,MATCH(D349,'Avtal för korttidsarbete'!$G:$G,0)),TRUE)</f>
        <v>1</v>
      </c>
      <c r="CY349" s="165" t="str">
        <f>IF(CX349,"-",INDEX('Avtal för korttidsarbete'!$D:$D,MATCH(D349,'Avtal för korttidsarbete'!$G:$G,0)))</f>
        <v>-</v>
      </c>
      <c r="CZ349" s="131" t="b">
        <f>IFERROR(G349&gt;INDEX(Uppsägningar!E:E,MATCH(C349,Uppsägningar!C:C,0)),FALSE)</f>
        <v>0</v>
      </c>
    </row>
    <row r="350" spans="1:104" s="30" customFormat="1" x14ac:dyDescent="0.25">
      <c r="A350" s="19">
        <v>335</v>
      </c>
      <c r="B350" s="20"/>
      <c r="C350" s="189"/>
      <c r="D350" s="69"/>
      <c r="E350" s="171">
        <f>IFERROR(INDEX(Admin!$C$7:$C$10,MATCH(CY350,TblNivåValTExt,0)),0)</f>
        <v>0</v>
      </c>
      <c r="F350" s="1"/>
      <c r="G350" s="1"/>
      <c r="H350" s="90"/>
      <c r="I350" s="91"/>
      <c r="J350" s="91"/>
      <c r="K350" s="91"/>
      <c r="L350" s="91"/>
      <c r="M350" s="91"/>
      <c r="N350" s="91"/>
      <c r="O350" s="91"/>
      <c r="P350" s="91"/>
      <c r="Q350" s="91"/>
      <c r="R350" s="91"/>
      <c r="S350" s="91"/>
      <c r="T350" s="91"/>
      <c r="U350" s="91"/>
      <c r="V350" s="91"/>
      <c r="W350" s="225">
        <f t="shared" si="374"/>
        <v>0</v>
      </c>
      <c r="X350" s="134" t="str">
        <f t="shared" si="421"/>
        <v/>
      </c>
      <c r="Y350" s="92" t="b">
        <f t="shared" si="375"/>
        <v>0</v>
      </c>
      <c r="Z350" s="92" t="str">
        <f t="shared" si="422"/>
        <v/>
      </c>
      <c r="AA350" s="92" t="b">
        <f t="shared" si="423"/>
        <v>0</v>
      </c>
      <c r="AB350" s="92" t="str">
        <f t="shared" si="424"/>
        <v/>
      </c>
      <c r="AC350" s="13" t="b">
        <f t="shared" si="376"/>
        <v>0</v>
      </c>
      <c r="AD350" s="92" t="str">
        <f t="shared" si="425"/>
        <v/>
      </c>
      <c r="AE350" s="13" t="b">
        <f t="shared" si="426"/>
        <v>0</v>
      </c>
      <c r="AF350" s="92" t="str">
        <f t="shared" si="427"/>
        <v/>
      </c>
      <c r="AG350" s="13" t="b">
        <f t="shared" si="377"/>
        <v>0</v>
      </c>
      <c r="AH350" s="92" t="str">
        <f t="shared" si="428"/>
        <v/>
      </c>
      <c r="AI350" s="35" t="b">
        <f t="shared" si="378"/>
        <v>0</v>
      </c>
      <c r="AJ350" s="92" t="str">
        <f t="shared" si="429"/>
        <v/>
      </c>
      <c r="AK350" s="35" t="b">
        <f t="shared" si="379"/>
        <v>0</v>
      </c>
      <c r="AL350" s="92" t="str">
        <f t="shared" si="380"/>
        <v/>
      </c>
      <c r="AM350" s="35" t="b">
        <f t="shared" si="381"/>
        <v>0</v>
      </c>
      <c r="AN350" s="92" t="str">
        <f t="shared" si="382"/>
        <v/>
      </c>
      <c r="AO350" s="13" t="b">
        <f t="shared" si="383"/>
        <v>0</v>
      </c>
      <c r="AP350" s="92" t="str">
        <f t="shared" si="384"/>
        <v/>
      </c>
      <c r="AQ350" s="14">
        <f t="shared" si="385"/>
        <v>0</v>
      </c>
      <c r="AR350" s="14">
        <f t="shared" si="386"/>
        <v>0</v>
      </c>
      <c r="AS350" s="16">
        <f t="shared" si="440"/>
        <v>0</v>
      </c>
      <c r="AT350" s="16">
        <f t="shared" si="440"/>
        <v>0</v>
      </c>
      <c r="AU350" s="16">
        <f t="shared" si="440"/>
        <v>0</v>
      </c>
      <c r="AV350" s="16">
        <f t="shared" si="440"/>
        <v>0</v>
      </c>
      <c r="AW350" s="16">
        <f t="shared" si="440"/>
        <v>0</v>
      </c>
      <c r="AX350" s="16">
        <f t="shared" si="440"/>
        <v>0</v>
      </c>
      <c r="AY350" s="16">
        <f t="shared" si="440"/>
        <v>0</v>
      </c>
      <c r="AZ350" s="16"/>
      <c r="BA350" s="16"/>
      <c r="BB350" s="93">
        <f t="shared" si="430"/>
        <v>0</v>
      </c>
      <c r="BC350" s="93">
        <f t="shared" si="431"/>
        <v>0</v>
      </c>
      <c r="BD350" s="93">
        <f t="shared" si="432"/>
        <v>0</v>
      </c>
      <c r="BE350" s="158">
        <f t="shared" si="433"/>
        <v>0</v>
      </c>
      <c r="BF350" s="159">
        <f t="shared" si="434"/>
        <v>0</v>
      </c>
      <c r="BG350" s="159">
        <f t="shared" si="388"/>
        <v>0</v>
      </c>
      <c r="BH350" s="159">
        <f t="shared" si="389"/>
        <v>0</v>
      </c>
      <c r="BI350" s="159">
        <f t="shared" si="390"/>
        <v>0</v>
      </c>
      <c r="BJ350" s="159">
        <f t="shared" si="391"/>
        <v>0</v>
      </c>
      <c r="BK350" s="159">
        <f t="shared" si="392"/>
        <v>0</v>
      </c>
      <c r="BL350" s="159">
        <f t="shared" si="393"/>
        <v>0</v>
      </c>
      <c r="BM350" s="159">
        <f t="shared" si="435"/>
        <v>0</v>
      </c>
      <c r="BN350" s="159">
        <f t="shared" si="435"/>
        <v>0</v>
      </c>
      <c r="BO350" s="205" t="b">
        <f t="shared" si="394"/>
        <v>0</v>
      </c>
      <c r="BP350" s="214">
        <f t="shared" si="395"/>
        <v>0</v>
      </c>
      <c r="BQ350" s="160">
        <f t="shared" si="396"/>
        <v>0</v>
      </c>
      <c r="BR350" s="160">
        <f t="shared" si="397"/>
        <v>0</v>
      </c>
      <c r="BS350" s="160">
        <f t="shared" si="398"/>
        <v>0</v>
      </c>
      <c r="BT350" s="160">
        <f t="shared" si="399"/>
        <v>0</v>
      </c>
      <c r="BU350" s="160">
        <f t="shared" si="400"/>
        <v>0</v>
      </c>
      <c r="BV350" s="215">
        <f t="shared" si="401"/>
        <v>0</v>
      </c>
      <c r="BW350" s="217">
        <f t="shared" si="402"/>
        <v>0</v>
      </c>
      <c r="BX350" s="206">
        <f t="shared" si="403"/>
        <v>0</v>
      </c>
      <c r="BY350" s="206">
        <f t="shared" si="404"/>
        <v>0</v>
      </c>
      <c r="BZ350" s="206">
        <f t="shared" si="405"/>
        <v>0</v>
      </c>
      <c r="CA350" s="206">
        <f t="shared" si="406"/>
        <v>0</v>
      </c>
      <c r="CB350" s="206">
        <f t="shared" si="407"/>
        <v>0</v>
      </c>
      <c r="CC350" s="218">
        <f t="shared" si="408"/>
        <v>0</v>
      </c>
      <c r="CD350" s="216" t="e">
        <f t="shared" si="409"/>
        <v>#VALUE!</v>
      </c>
      <c r="CE350" s="94" t="e">
        <f t="shared" si="410"/>
        <v>#VALUE!</v>
      </c>
      <c r="CF350" s="94" t="e">
        <f t="shared" si="411"/>
        <v>#VALUE!</v>
      </c>
      <c r="CG350" s="95" t="e">
        <f t="shared" si="412"/>
        <v>#VALUE!</v>
      </c>
      <c r="CH350" s="95" t="e">
        <f t="shared" si="436"/>
        <v>#VALUE!</v>
      </c>
      <c r="CI350" s="95" t="b">
        <f t="shared" si="439"/>
        <v>0</v>
      </c>
      <c r="CJ350" s="76" t="str">
        <f t="shared" si="413"/>
        <v/>
      </c>
      <c r="CK350" s="94" t="e" cm="1">
        <f t="array" aca="1" ref="CK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CL350" s="94" t="str">
        <f t="shared" si="414"/>
        <v/>
      </c>
      <c r="CM350" s="96" t="b">
        <f t="shared" si="415"/>
        <v>0</v>
      </c>
      <c r="CN350" s="130" t="b">
        <f>IFERROR(MATCH(D350,'Avtal för korttidsarbete'!$G$13:$G$1012,0),TRUE)</f>
        <v>1</v>
      </c>
      <c r="CO350" s="130" t="b">
        <f t="shared" si="416"/>
        <v>0</v>
      </c>
      <c r="CP350" s="131" t="str" cm="1">
        <f t="array" ref="CP350">IF(CN350=TRUE,"x",INDEX('Avtal för korttidsarbete'!$E$13:$E$1012,$CN350))</f>
        <v>x</v>
      </c>
      <c r="CQ350" s="131" t="str" cm="1">
        <f t="array" ref="CQ350">IF(CN350=TRUE,"x",INDEX('Avtal för korttidsarbete'!$F$13:$F$1012,$CN350))</f>
        <v>x</v>
      </c>
      <c r="CR350" s="130" t="b">
        <f t="shared" si="417"/>
        <v>0</v>
      </c>
      <c r="CS350" s="165">
        <f t="shared" si="437"/>
        <v>0</v>
      </c>
      <c r="CT350" s="165">
        <f t="shared" si="438"/>
        <v>0</v>
      </c>
      <c r="CU350" s="130" t="b">
        <f t="shared" si="418"/>
        <v>0</v>
      </c>
      <c r="CV350" s="131">
        <f t="shared" si="419"/>
        <v>0</v>
      </c>
      <c r="CW350" s="165">
        <f t="shared" si="420"/>
        <v>0</v>
      </c>
      <c r="CX350" s="186" t="b">
        <f>IFERROR(INDEX('Avtal för korttidsarbete'!R:R,MATCH(D350,'Avtal för korttidsarbete'!$G:$G,0)),TRUE)</f>
        <v>1</v>
      </c>
      <c r="CY350" s="165" t="str">
        <f>IF(CX350,"-",INDEX('Avtal för korttidsarbete'!$D:$D,MATCH(D350,'Avtal för korttidsarbete'!$G:$G,0)))</f>
        <v>-</v>
      </c>
      <c r="CZ350" s="131" t="b">
        <f>IFERROR(G350&gt;INDEX(Uppsägningar!E:E,MATCH(C350,Uppsägningar!C:C,0)),FALSE)</f>
        <v>0</v>
      </c>
    </row>
    <row r="351" spans="1:104" s="30" customFormat="1" x14ac:dyDescent="0.25">
      <c r="A351" s="19">
        <v>336</v>
      </c>
      <c r="B351" s="20"/>
      <c r="C351" s="189"/>
      <c r="D351" s="69"/>
      <c r="E351" s="171">
        <f>IFERROR(INDEX(Admin!$C$7:$C$10,MATCH(CY351,TblNivåValTExt,0)),0)</f>
        <v>0</v>
      </c>
      <c r="F351" s="1"/>
      <c r="G351" s="1"/>
      <c r="H351" s="90"/>
      <c r="I351" s="91"/>
      <c r="J351" s="91"/>
      <c r="K351" s="91"/>
      <c r="L351" s="91"/>
      <c r="M351" s="91"/>
      <c r="N351" s="91"/>
      <c r="O351" s="91"/>
      <c r="P351" s="91"/>
      <c r="Q351" s="91"/>
      <c r="R351" s="91"/>
      <c r="S351" s="91"/>
      <c r="T351" s="91"/>
      <c r="U351" s="91"/>
      <c r="V351" s="91"/>
      <c r="W351" s="225">
        <f t="shared" si="374"/>
        <v>0</v>
      </c>
      <c r="X351" s="134" t="str">
        <f t="shared" si="421"/>
        <v/>
      </c>
      <c r="Y351" s="92" t="b">
        <f t="shared" si="375"/>
        <v>0</v>
      </c>
      <c r="Z351" s="92" t="str">
        <f t="shared" si="422"/>
        <v/>
      </c>
      <c r="AA351" s="92" t="b">
        <f t="shared" si="423"/>
        <v>0</v>
      </c>
      <c r="AB351" s="92" t="str">
        <f t="shared" si="424"/>
        <v/>
      </c>
      <c r="AC351" s="13" t="b">
        <f t="shared" si="376"/>
        <v>0</v>
      </c>
      <c r="AD351" s="92" t="str">
        <f t="shared" si="425"/>
        <v/>
      </c>
      <c r="AE351" s="13" t="b">
        <f t="shared" si="426"/>
        <v>0</v>
      </c>
      <c r="AF351" s="92" t="str">
        <f t="shared" si="427"/>
        <v/>
      </c>
      <c r="AG351" s="13" t="b">
        <f t="shared" si="377"/>
        <v>0</v>
      </c>
      <c r="AH351" s="92" t="str">
        <f t="shared" si="428"/>
        <v/>
      </c>
      <c r="AI351" s="35" t="b">
        <f t="shared" si="378"/>
        <v>0</v>
      </c>
      <c r="AJ351" s="92" t="str">
        <f t="shared" si="429"/>
        <v/>
      </c>
      <c r="AK351" s="35" t="b">
        <f t="shared" si="379"/>
        <v>0</v>
      </c>
      <c r="AL351" s="92" t="str">
        <f t="shared" si="380"/>
        <v/>
      </c>
      <c r="AM351" s="35" t="b">
        <f t="shared" si="381"/>
        <v>0</v>
      </c>
      <c r="AN351" s="92" t="str">
        <f t="shared" si="382"/>
        <v/>
      </c>
      <c r="AO351" s="13" t="b">
        <f t="shared" si="383"/>
        <v>0</v>
      </c>
      <c r="AP351" s="92" t="str">
        <f t="shared" si="384"/>
        <v/>
      </c>
      <c r="AQ351" s="14">
        <f t="shared" si="385"/>
        <v>0</v>
      </c>
      <c r="AR351" s="14">
        <f t="shared" si="386"/>
        <v>0</v>
      </c>
      <c r="AS351" s="16">
        <f t="shared" si="440"/>
        <v>0</v>
      </c>
      <c r="AT351" s="16">
        <f t="shared" si="440"/>
        <v>0</v>
      </c>
      <c r="AU351" s="16">
        <f t="shared" si="440"/>
        <v>0</v>
      </c>
      <c r="AV351" s="16">
        <f t="shared" si="440"/>
        <v>0</v>
      </c>
      <c r="AW351" s="16">
        <f t="shared" si="440"/>
        <v>0</v>
      </c>
      <c r="AX351" s="16">
        <f t="shared" si="440"/>
        <v>0</v>
      </c>
      <c r="AY351" s="16">
        <f t="shared" si="440"/>
        <v>0</v>
      </c>
      <c r="AZ351" s="16"/>
      <c r="BA351" s="16"/>
      <c r="BB351" s="93">
        <f t="shared" si="430"/>
        <v>0</v>
      </c>
      <c r="BC351" s="93">
        <f t="shared" si="431"/>
        <v>0</v>
      </c>
      <c r="BD351" s="93">
        <f t="shared" si="432"/>
        <v>0</v>
      </c>
      <c r="BE351" s="158">
        <f t="shared" si="433"/>
        <v>0</v>
      </c>
      <c r="BF351" s="159">
        <f t="shared" si="434"/>
        <v>0</v>
      </c>
      <c r="BG351" s="159">
        <f t="shared" si="388"/>
        <v>0</v>
      </c>
      <c r="BH351" s="159">
        <f t="shared" si="389"/>
        <v>0</v>
      </c>
      <c r="BI351" s="159">
        <f t="shared" si="390"/>
        <v>0</v>
      </c>
      <c r="BJ351" s="159">
        <f t="shared" si="391"/>
        <v>0</v>
      </c>
      <c r="BK351" s="159">
        <f t="shared" si="392"/>
        <v>0</v>
      </c>
      <c r="BL351" s="159">
        <f t="shared" si="393"/>
        <v>0</v>
      </c>
      <c r="BM351" s="159">
        <f t="shared" si="435"/>
        <v>0</v>
      </c>
      <c r="BN351" s="159">
        <f t="shared" si="435"/>
        <v>0</v>
      </c>
      <c r="BO351" s="205" t="b">
        <f t="shared" si="394"/>
        <v>0</v>
      </c>
      <c r="BP351" s="214">
        <f t="shared" si="395"/>
        <v>0</v>
      </c>
      <c r="BQ351" s="160">
        <f t="shared" si="396"/>
        <v>0</v>
      </c>
      <c r="BR351" s="160">
        <f t="shared" si="397"/>
        <v>0</v>
      </c>
      <c r="BS351" s="160">
        <f t="shared" si="398"/>
        <v>0</v>
      </c>
      <c r="BT351" s="160">
        <f t="shared" si="399"/>
        <v>0</v>
      </c>
      <c r="BU351" s="160">
        <f t="shared" si="400"/>
        <v>0</v>
      </c>
      <c r="BV351" s="215">
        <f t="shared" si="401"/>
        <v>0</v>
      </c>
      <c r="BW351" s="217">
        <f t="shared" si="402"/>
        <v>0</v>
      </c>
      <c r="BX351" s="206">
        <f t="shared" si="403"/>
        <v>0</v>
      </c>
      <c r="BY351" s="206">
        <f t="shared" si="404"/>
        <v>0</v>
      </c>
      <c r="BZ351" s="206">
        <f t="shared" si="405"/>
        <v>0</v>
      </c>
      <c r="CA351" s="206">
        <f t="shared" si="406"/>
        <v>0</v>
      </c>
      <c r="CB351" s="206">
        <f t="shared" si="407"/>
        <v>0</v>
      </c>
      <c r="CC351" s="218">
        <f t="shared" si="408"/>
        <v>0</v>
      </c>
      <c r="CD351" s="216" t="e">
        <f t="shared" si="409"/>
        <v>#VALUE!</v>
      </c>
      <c r="CE351" s="94" t="e">
        <f t="shared" si="410"/>
        <v>#VALUE!</v>
      </c>
      <c r="CF351" s="94" t="e">
        <f t="shared" si="411"/>
        <v>#VALUE!</v>
      </c>
      <c r="CG351" s="95" t="e">
        <f t="shared" si="412"/>
        <v>#VALUE!</v>
      </c>
      <c r="CH351" s="95" t="e">
        <f t="shared" si="436"/>
        <v>#VALUE!</v>
      </c>
      <c r="CI351" s="95" t="b">
        <f t="shared" si="439"/>
        <v>0</v>
      </c>
      <c r="CJ351" s="76" t="str">
        <f t="shared" si="413"/>
        <v/>
      </c>
      <c r="CK351" s="94" t="e" cm="1">
        <f t="array" aca="1" ref="CK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CL351" s="94" t="str">
        <f t="shared" si="414"/>
        <v/>
      </c>
      <c r="CM351" s="96" t="b">
        <f t="shared" si="415"/>
        <v>0</v>
      </c>
      <c r="CN351" s="130" t="b">
        <f>IFERROR(MATCH(D351,'Avtal för korttidsarbete'!$G$13:$G$1012,0),TRUE)</f>
        <v>1</v>
      </c>
      <c r="CO351" s="130" t="b">
        <f t="shared" si="416"/>
        <v>0</v>
      </c>
      <c r="CP351" s="131" t="str" cm="1">
        <f t="array" ref="CP351">IF(CN351=TRUE,"x",INDEX('Avtal för korttidsarbete'!$E$13:$E$1012,$CN351))</f>
        <v>x</v>
      </c>
      <c r="CQ351" s="131" t="str" cm="1">
        <f t="array" ref="CQ351">IF(CN351=TRUE,"x",INDEX('Avtal för korttidsarbete'!$F$13:$F$1012,$CN351))</f>
        <v>x</v>
      </c>
      <c r="CR351" s="130" t="b">
        <f t="shared" si="417"/>
        <v>0</v>
      </c>
      <c r="CS351" s="165">
        <f t="shared" si="437"/>
        <v>0</v>
      </c>
      <c r="CT351" s="165">
        <f t="shared" si="438"/>
        <v>0</v>
      </c>
      <c r="CU351" s="130" t="b">
        <f t="shared" si="418"/>
        <v>0</v>
      </c>
      <c r="CV351" s="131">
        <f t="shared" si="419"/>
        <v>0</v>
      </c>
      <c r="CW351" s="165">
        <f t="shared" si="420"/>
        <v>0</v>
      </c>
      <c r="CX351" s="186" t="b">
        <f>IFERROR(INDEX('Avtal för korttidsarbete'!R:R,MATCH(D351,'Avtal för korttidsarbete'!$G:$G,0)),TRUE)</f>
        <v>1</v>
      </c>
      <c r="CY351" s="165" t="str">
        <f>IF(CX351,"-",INDEX('Avtal för korttidsarbete'!$D:$D,MATCH(D351,'Avtal för korttidsarbete'!$G:$G,0)))</f>
        <v>-</v>
      </c>
      <c r="CZ351" s="131" t="b">
        <f>IFERROR(G351&gt;INDEX(Uppsägningar!E:E,MATCH(C351,Uppsägningar!C:C,0)),FALSE)</f>
        <v>0</v>
      </c>
    </row>
    <row r="352" spans="1:104" s="30" customFormat="1" x14ac:dyDescent="0.25">
      <c r="A352" s="19">
        <v>337</v>
      </c>
      <c r="B352" s="20"/>
      <c r="C352" s="189"/>
      <c r="D352" s="69"/>
      <c r="E352" s="171">
        <f>IFERROR(INDEX(Admin!$C$7:$C$10,MATCH(CY352,TblNivåValTExt,0)),0)</f>
        <v>0</v>
      </c>
      <c r="F352" s="1"/>
      <c r="G352" s="1"/>
      <c r="H352" s="90"/>
      <c r="I352" s="91"/>
      <c r="J352" s="91"/>
      <c r="K352" s="91"/>
      <c r="L352" s="91"/>
      <c r="M352" s="91"/>
      <c r="N352" s="91"/>
      <c r="O352" s="91"/>
      <c r="P352" s="91"/>
      <c r="Q352" s="91"/>
      <c r="R352" s="91"/>
      <c r="S352" s="91"/>
      <c r="T352" s="91"/>
      <c r="U352" s="91"/>
      <c r="V352" s="91"/>
      <c r="W352" s="225">
        <f t="shared" si="374"/>
        <v>0</v>
      </c>
      <c r="X352" s="134" t="str">
        <f t="shared" si="421"/>
        <v/>
      </c>
      <c r="Y352" s="92" t="b">
        <f t="shared" si="375"/>
        <v>0</v>
      </c>
      <c r="Z352" s="92" t="str">
        <f t="shared" si="422"/>
        <v/>
      </c>
      <c r="AA352" s="92" t="b">
        <f t="shared" si="423"/>
        <v>0</v>
      </c>
      <c r="AB352" s="92" t="str">
        <f t="shared" si="424"/>
        <v/>
      </c>
      <c r="AC352" s="13" t="b">
        <f t="shared" si="376"/>
        <v>0</v>
      </c>
      <c r="AD352" s="92" t="str">
        <f t="shared" si="425"/>
        <v/>
      </c>
      <c r="AE352" s="13" t="b">
        <f t="shared" si="426"/>
        <v>0</v>
      </c>
      <c r="AF352" s="92" t="str">
        <f t="shared" si="427"/>
        <v/>
      </c>
      <c r="AG352" s="13" t="b">
        <f t="shared" si="377"/>
        <v>0</v>
      </c>
      <c r="AH352" s="92" t="str">
        <f t="shared" si="428"/>
        <v/>
      </c>
      <c r="AI352" s="35" t="b">
        <f t="shared" si="378"/>
        <v>0</v>
      </c>
      <c r="AJ352" s="92" t="str">
        <f t="shared" si="429"/>
        <v/>
      </c>
      <c r="AK352" s="35" t="b">
        <f t="shared" si="379"/>
        <v>0</v>
      </c>
      <c r="AL352" s="92" t="str">
        <f t="shared" si="380"/>
        <v/>
      </c>
      <c r="AM352" s="35" t="b">
        <f t="shared" si="381"/>
        <v>0</v>
      </c>
      <c r="AN352" s="92" t="str">
        <f t="shared" si="382"/>
        <v/>
      </c>
      <c r="AO352" s="13" t="b">
        <f t="shared" si="383"/>
        <v>0</v>
      </c>
      <c r="AP352" s="92" t="str">
        <f t="shared" si="384"/>
        <v/>
      </c>
      <c r="AQ352" s="14">
        <f t="shared" si="385"/>
        <v>0</v>
      </c>
      <c r="AR352" s="14">
        <f t="shared" si="386"/>
        <v>0</v>
      </c>
      <c r="AS352" s="16">
        <f t="shared" si="440"/>
        <v>0</v>
      </c>
      <c r="AT352" s="16">
        <f t="shared" si="440"/>
        <v>0</v>
      </c>
      <c r="AU352" s="16">
        <f t="shared" si="440"/>
        <v>0</v>
      </c>
      <c r="AV352" s="16">
        <f t="shared" si="440"/>
        <v>0</v>
      </c>
      <c r="AW352" s="16">
        <f t="shared" si="440"/>
        <v>0</v>
      </c>
      <c r="AX352" s="16">
        <f t="shared" si="440"/>
        <v>0</v>
      </c>
      <c r="AY352" s="16">
        <f t="shared" si="440"/>
        <v>0</v>
      </c>
      <c r="AZ352" s="16"/>
      <c r="BA352" s="16"/>
      <c r="BB352" s="93">
        <f t="shared" si="430"/>
        <v>0</v>
      </c>
      <c r="BC352" s="93">
        <f t="shared" si="431"/>
        <v>0</v>
      </c>
      <c r="BD352" s="93">
        <f t="shared" si="432"/>
        <v>0</v>
      </c>
      <c r="BE352" s="158">
        <f t="shared" si="433"/>
        <v>0</v>
      </c>
      <c r="BF352" s="159">
        <f t="shared" si="434"/>
        <v>0</v>
      </c>
      <c r="BG352" s="159">
        <f t="shared" si="388"/>
        <v>0</v>
      </c>
      <c r="BH352" s="159">
        <f t="shared" si="389"/>
        <v>0</v>
      </c>
      <c r="BI352" s="159">
        <f t="shared" si="390"/>
        <v>0</v>
      </c>
      <c r="BJ352" s="159">
        <f t="shared" si="391"/>
        <v>0</v>
      </c>
      <c r="BK352" s="159">
        <f t="shared" si="392"/>
        <v>0</v>
      </c>
      <c r="BL352" s="159">
        <f t="shared" si="393"/>
        <v>0</v>
      </c>
      <c r="BM352" s="159">
        <f t="shared" si="435"/>
        <v>0</v>
      </c>
      <c r="BN352" s="159">
        <f t="shared" si="435"/>
        <v>0</v>
      </c>
      <c r="BO352" s="205" t="b">
        <f t="shared" si="394"/>
        <v>0</v>
      </c>
      <c r="BP352" s="214">
        <f t="shared" si="395"/>
        <v>0</v>
      </c>
      <c r="BQ352" s="160">
        <f t="shared" si="396"/>
        <v>0</v>
      </c>
      <c r="BR352" s="160">
        <f t="shared" si="397"/>
        <v>0</v>
      </c>
      <c r="BS352" s="160">
        <f t="shared" si="398"/>
        <v>0</v>
      </c>
      <c r="BT352" s="160">
        <f t="shared" si="399"/>
        <v>0</v>
      </c>
      <c r="BU352" s="160">
        <f t="shared" si="400"/>
        <v>0</v>
      </c>
      <c r="BV352" s="215">
        <f t="shared" si="401"/>
        <v>0</v>
      </c>
      <c r="BW352" s="217">
        <f t="shared" si="402"/>
        <v>0</v>
      </c>
      <c r="BX352" s="206">
        <f t="shared" si="403"/>
        <v>0</v>
      </c>
      <c r="BY352" s="206">
        <f t="shared" si="404"/>
        <v>0</v>
      </c>
      <c r="BZ352" s="206">
        <f t="shared" si="405"/>
        <v>0</v>
      </c>
      <c r="CA352" s="206">
        <f t="shared" si="406"/>
        <v>0</v>
      </c>
      <c r="CB352" s="206">
        <f t="shared" si="407"/>
        <v>0</v>
      </c>
      <c r="CC352" s="218">
        <f t="shared" si="408"/>
        <v>0</v>
      </c>
      <c r="CD352" s="216" t="e">
        <f t="shared" si="409"/>
        <v>#VALUE!</v>
      </c>
      <c r="CE352" s="94" t="e">
        <f t="shared" si="410"/>
        <v>#VALUE!</v>
      </c>
      <c r="CF352" s="94" t="e">
        <f t="shared" si="411"/>
        <v>#VALUE!</v>
      </c>
      <c r="CG352" s="95" t="e">
        <f t="shared" si="412"/>
        <v>#VALUE!</v>
      </c>
      <c r="CH352" s="95" t="e">
        <f t="shared" si="436"/>
        <v>#VALUE!</v>
      </c>
      <c r="CI352" s="95" t="b">
        <f t="shared" si="439"/>
        <v>0</v>
      </c>
      <c r="CJ352" s="76" t="str">
        <f t="shared" si="413"/>
        <v/>
      </c>
      <c r="CK352" s="94" t="e" cm="1">
        <f t="array" aca="1" ref="CK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CL352" s="94" t="str">
        <f t="shared" si="414"/>
        <v/>
      </c>
      <c r="CM352" s="96" t="b">
        <f t="shared" si="415"/>
        <v>0</v>
      </c>
      <c r="CN352" s="130" t="b">
        <f>IFERROR(MATCH(D352,'Avtal för korttidsarbete'!$G$13:$G$1012,0),TRUE)</f>
        <v>1</v>
      </c>
      <c r="CO352" s="130" t="b">
        <f t="shared" si="416"/>
        <v>0</v>
      </c>
      <c r="CP352" s="131" t="str" cm="1">
        <f t="array" ref="CP352">IF(CN352=TRUE,"x",INDEX('Avtal för korttidsarbete'!$E$13:$E$1012,$CN352))</f>
        <v>x</v>
      </c>
      <c r="CQ352" s="131" t="str" cm="1">
        <f t="array" ref="CQ352">IF(CN352=TRUE,"x",INDEX('Avtal för korttidsarbete'!$F$13:$F$1012,$CN352))</f>
        <v>x</v>
      </c>
      <c r="CR352" s="130" t="b">
        <f t="shared" si="417"/>
        <v>0</v>
      </c>
      <c r="CS352" s="165">
        <f t="shared" si="437"/>
        <v>0</v>
      </c>
      <c r="CT352" s="165">
        <f t="shared" si="438"/>
        <v>0</v>
      </c>
      <c r="CU352" s="130" t="b">
        <f t="shared" si="418"/>
        <v>0</v>
      </c>
      <c r="CV352" s="131">
        <f t="shared" si="419"/>
        <v>0</v>
      </c>
      <c r="CW352" s="165">
        <f t="shared" si="420"/>
        <v>0</v>
      </c>
      <c r="CX352" s="186" t="b">
        <f>IFERROR(INDEX('Avtal för korttidsarbete'!R:R,MATCH(D352,'Avtal för korttidsarbete'!$G:$G,0)),TRUE)</f>
        <v>1</v>
      </c>
      <c r="CY352" s="165" t="str">
        <f>IF(CX352,"-",INDEX('Avtal för korttidsarbete'!$D:$D,MATCH(D352,'Avtal för korttidsarbete'!$G:$G,0)))</f>
        <v>-</v>
      </c>
      <c r="CZ352" s="131" t="b">
        <f>IFERROR(G352&gt;INDEX(Uppsägningar!E:E,MATCH(C352,Uppsägningar!C:C,0)),FALSE)</f>
        <v>0</v>
      </c>
    </row>
    <row r="353" spans="1:104" s="30" customFormat="1" x14ac:dyDescent="0.25">
      <c r="A353" s="19">
        <v>338</v>
      </c>
      <c r="B353" s="20"/>
      <c r="C353" s="189"/>
      <c r="D353" s="69"/>
      <c r="E353" s="171">
        <f>IFERROR(INDEX(Admin!$C$7:$C$10,MATCH(CY353,TblNivåValTExt,0)),0)</f>
        <v>0</v>
      </c>
      <c r="F353" s="1"/>
      <c r="G353" s="1"/>
      <c r="H353" s="90"/>
      <c r="I353" s="91"/>
      <c r="J353" s="91"/>
      <c r="K353" s="91"/>
      <c r="L353" s="91"/>
      <c r="M353" s="91"/>
      <c r="N353" s="91"/>
      <c r="O353" s="91"/>
      <c r="P353" s="91"/>
      <c r="Q353" s="91"/>
      <c r="R353" s="91"/>
      <c r="S353" s="91"/>
      <c r="T353" s="91"/>
      <c r="U353" s="91"/>
      <c r="V353" s="91"/>
      <c r="W353" s="225">
        <f t="shared" si="374"/>
        <v>0</v>
      </c>
      <c r="X353" s="134" t="str">
        <f t="shared" si="421"/>
        <v/>
      </c>
      <c r="Y353" s="92" t="b">
        <f t="shared" si="375"/>
        <v>0</v>
      </c>
      <c r="Z353" s="92" t="str">
        <f t="shared" si="422"/>
        <v/>
      </c>
      <c r="AA353" s="92" t="b">
        <f t="shared" si="423"/>
        <v>0</v>
      </c>
      <c r="AB353" s="92" t="str">
        <f t="shared" si="424"/>
        <v/>
      </c>
      <c r="AC353" s="13" t="b">
        <f t="shared" si="376"/>
        <v>0</v>
      </c>
      <c r="AD353" s="92" t="str">
        <f t="shared" si="425"/>
        <v/>
      </c>
      <c r="AE353" s="13" t="b">
        <f t="shared" si="426"/>
        <v>0</v>
      </c>
      <c r="AF353" s="92" t="str">
        <f t="shared" si="427"/>
        <v/>
      </c>
      <c r="AG353" s="13" t="b">
        <f t="shared" si="377"/>
        <v>0</v>
      </c>
      <c r="AH353" s="92" t="str">
        <f t="shared" si="428"/>
        <v/>
      </c>
      <c r="AI353" s="35" t="b">
        <f t="shared" si="378"/>
        <v>0</v>
      </c>
      <c r="AJ353" s="92" t="str">
        <f t="shared" si="429"/>
        <v/>
      </c>
      <c r="AK353" s="35" t="b">
        <f t="shared" si="379"/>
        <v>0</v>
      </c>
      <c r="AL353" s="92" t="str">
        <f t="shared" si="380"/>
        <v/>
      </c>
      <c r="AM353" s="35" t="b">
        <f t="shared" si="381"/>
        <v>0</v>
      </c>
      <c r="AN353" s="92" t="str">
        <f t="shared" si="382"/>
        <v/>
      </c>
      <c r="AO353" s="13" t="b">
        <f t="shared" si="383"/>
        <v>0</v>
      </c>
      <c r="AP353" s="92" t="str">
        <f t="shared" si="384"/>
        <v/>
      </c>
      <c r="AQ353" s="14">
        <f t="shared" si="385"/>
        <v>0</v>
      </c>
      <c r="AR353" s="14">
        <f t="shared" si="386"/>
        <v>0</v>
      </c>
      <c r="AS353" s="16">
        <f t="shared" si="440"/>
        <v>0</v>
      </c>
      <c r="AT353" s="16">
        <f t="shared" si="440"/>
        <v>0</v>
      </c>
      <c r="AU353" s="16">
        <f t="shared" si="440"/>
        <v>0</v>
      </c>
      <c r="AV353" s="16">
        <f t="shared" si="440"/>
        <v>0</v>
      </c>
      <c r="AW353" s="16">
        <f t="shared" si="440"/>
        <v>0</v>
      </c>
      <c r="AX353" s="16">
        <f t="shared" si="440"/>
        <v>0</v>
      </c>
      <c r="AY353" s="16">
        <f t="shared" si="440"/>
        <v>0</v>
      </c>
      <c r="AZ353" s="16"/>
      <c r="BA353" s="16"/>
      <c r="BB353" s="93">
        <f t="shared" si="430"/>
        <v>0</v>
      </c>
      <c r="BC353" s="93">
        <f t="shared" si="431"/>
        <v>0</v>
      </c>
      <c r="BD353" s="93">
        <f t="shared" si="432"/>
        <v>0</v>
      </c>
      <c r="BE353" s="158">
        <f t="shared" si="433"/>
        <v>0</v>
      </c>
      <c r="BF353" s="159">
        <f t="shared" si="434"/>
        <v>0</v>
      </c>
      <c r="BG353" s="159">
        <f t="shared" si="388"/>
        <v>0</v>
      </c>
      <c r="BH353" s="159">
        <f t="shared" si="389"/>
        <v>0</v>
      </c>
      <c r="BI353" s="159">
        <f t="shared" si="390"/>
        <v>0</v>
      </c>
      <c r="BJ353" s="159">
        <f t="shared" si="391"/>
        <v>0</v>
      </c>
      <c r="BK353" s="159">
        <f t="shared" si="392"/>
        <v>0</v>
      </c>
      <c r="BL353" s="159">
        <f t="shared" si="393"/>
        <v>0</v>
      </c>
      <c r="BM353" s="159">
        <f t="shared" si="435"/>
        <v>0</v>
      </c>
      <c r="BN353" s="159">
        <f t="shared" si="435"/>
        <v>0</v>
      </c>
      <c r="BO353" s="205" t="b">
        <f t="shared" si="394"/>
        <v>0</v>
      </c>
      <c r="BP353" s="214">
        <f t="shared" si="395"/>
        <v>0</v>
      </c>
      <c r="BQ353" s="160">
        <f t="shared" si="396"/>
        <v>0</v>
      </c>
      <c r="BR353" s="160">
        <f t="shared" si="397"/>
        <v>0</v>
      </c>
      <c r="BS353" s="160">
        <f t="shared" si="398"/>
        <v>0</v>
      </c>
      <c r="BT353" s="160">
        <f t="shared" si="399"/>
        <v>0</v>
      </c>
      <c r="BU353" s="160">
        <f t="shared" si="400"/>
        <v>0</v>
      </c>
      <c r="BV353" s="215">
        <f t="shared" si="401"/>
        <v>0</v>
      </c>
      <c r="BW353" s="217">
        <f t="shared" si="402"/>
        <v>0</v>
      </c>
      <c r="BX353" s="206">
        <f t="shared" si="403"/>
        <v>0</v>
      </c>
      <c r="BY353" s="206">
        <f t="shared" si="404"/>
        <v>0</v>
      </c>
      <c r="BZ353" s="206">
        <f t="shared" si="405"/>
        <v>0</v>
      </c>
      <c r="CA353" s="206">
        <f t="shared" si="406"/>
        <v>0</v>
      </c>
      <c r="CB353" s="206">
        <f t="shared" si="407"/>
        <v>0</v>
      </c>
      <c r="CC353" s="218">
        <f t="shared" si="408"/>
        <v>0</v>
      </c>
      <c r="CD353" s="216" t="e">
        <f t="shared" si="409"/>
        <v>#VALUE!</v>
      </c>
      <c r="CE353" s="94" t="e">
        <f t="shared" si="410"/>
        <v>#VALUE!</v>
      </c>
      <c r="CF353" s="94" t="e">
        <f t="shared" si="411"/>
        <v>#VALUE!</v>
      </c>
      <c r="CG353" s="95" t="e">
        <f t="shared" si="412"/>
        <v>#VALUE!</v>
      </c>
      <c r="CH353" s="95" t="e">
        <f t="shared" si="436"/>
        <v>#VALUE!</v>
      </c>
      <c r="CI353" s="95" t="b">
        <f t="shared" si="439"/>
        <v>0</v>
      </c>
      <c r="CJ353" s="76" t="str">
        <f t="shared" si="413"/>
        <v/>
      </c>
      <c r="CK353" s="94" t="e" cm="1">
        <f t="array" aca="1" ref="CK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CL353" s="94" t="str">
        <f t="shared" si="414"/>
        <v/>
      </c>
      <c r="CM353" s="96" t="b">
        <f t="shared" si="415"/>
        <v>0</v>
      </c>
      <c r="CN353" s="130" t="b">
        <f>IFERROR(MATCH(D353,'Avtal för korttidsarbete'!$G$13:$G$1012,0),TRUE)</f>
        <v>1</v>
      </c>
      <c r="CO353" s="130" t="b">
        <f t="shared" si="416"/>
        <v>0</v>
      </c>
      <c r="CP353" s="131" t="str" cm="1">
        <f t="array" ref="CP353">IF(CN353=TRUE,"x",INDEX('Avtal för korttidsarbete'!$E$13:$E$1012,$CN353))</f>
        <v>x</v>
      </c>
      <c r="CQ353" s="131" t="str" cm="1">
        <f t="array" ref="CQ353">IF(CN353=TRUE,"x",INDEX('Avtal för korttidsarbete'!$F$13:$F$1012,$CN353))</f>
        <v>x</v>
      </c>
      <c r="CR353" s="130" t="b">
        <f t="shared" si="417"/>
        <v>0</v>
      </c>
      <c r="CS353" s="165">
        <f t="shared" si="437"/>
        <v>0</v>
      </c>
      <c r="CT353" s="165">
        <f t="shared" si="438"/>
        <v>0</v>
      </c>
      <c r="CU353" s="130" t="b">
        <f t="shared" si="418"/>
        <v>0</v>
      </c>
      <c r="CV353" s="131">
        <f t="shared" si="419"/>
        <v>0</v>
      </c>
      <c r="CW353" s="165">
        <f t="shared" si="420"/>
        <v>0</v>
      </c>
      <c r="CX353" s="186" t="b">
        <f>IFERROR(INDEX('Avtal för korttidsarbete'!R:R,MATCH(D353,'Avtal för korttidsarbete'!$G:$G,0)),TRUE)</f>
        <v>1</v>
      </c>
      <c r="CY353" s="165" t="str">
        <f>IF(CX353,"-",INDEX('Avtal för korttidsarbete'!$D:$D,MATCH(D353,'Avtal för korttidsarbete'!$G:$G,0)))</f>
        <v>-</v>
      </c>
      <c r="CZ353" s="131" t="b">
        <f>IFERROR(G353&gt;INDEX(Uppsägningar!E:E,MATCH(C353,Uppsägningar!C:C,0)),FALSE)</f>
        <v>0</v>
      </c>
    </row>
    <row r="354" spans="1:104" s="30" customFormat="1" x14ac:dyDescent="0.25">
      <c r="A354" s="19">
        <v>339</v>
      </c>
      <c r="B354" s="20"/>
      <c r="C354" s="189"/>
      <c r="D354" s="69"/>
      <c r="E354" s="171">
        <f>IFERROR(INDEX(Admin!$C$7:$C$10,MATCH(CY354,TblNivåValTExt,0)),0)</f>
        <v>0</v>
      </c>
      <c r="F354" s="1"/>
      <c r="G354" s="1"/>
      <c r="H354" s="90"/>
      <c r="I354" s="91"/>
      <c r="J354" s="91"/>
      <c r="K354" s="91"/>
      <c r="L354" s="91"/>
      <c r="M354" s="91"/>
      <c r="N354" s="91"/>
      <c r="O354" s="91"/>
      <c r="P354" s="91"/>
      <c r="Q354" s="91"/>
      <c r="R354" s="91"/>
      <c r="S354" s="91"/>
      <c r="T354" s="91"/>
      <c r="U354" s="91"/>
      <c r="V354" s="91"/>
      <c r="W354" s="225">
        <f t="shared" si="374"/>
        <v>0</v>
      </c>
      <c r="X354" s="134" t="str">
        <f t="shared" si="421"/>
        <v/>
      </c>
      <c r="Y354" s="92" t="b">
        <f t="shared" si="375"/>
        <v>0</v>
      </c>
      <c r="Z354" s="92" t="str">
        <f t="shared" si="422"/>
        <v/>
      </c>
      <c r="AA354" s="92" t="b">
        <f t="shared" si="423"/>
        <v>0</v>
      </c>
      <c r="AB354" s="92" t="str">
        <f t="shared" si="424"/>
        <v/>
      </c>
      <c r="AC354" s="13" t="b">
        <f t="shared" si="376"/>
        <v>0</v>
      </c>
      <c r="AD354" s="92" t="str">
        <f t="shared" si="425"/>
        <v/>
      </c>
      <c r="AE354" s="13" t="b">
        <f t="shared" si="426"/>
        <v>0</v>
      </c>
      <c r="AF354" s="92" t="str">
        <f t="shared" si="427"/>
        <v/>
      </c>
      <c r="AG354" s="13" t="b">
        <f t="shared" si="377"/>
        <v>0</v>
      </c>
      <c r="AH354" s="92" t="str">
        <f t="shared" si="428"/>
        <v/>
      </c>
      <c r="AI354" s="35" t="b">
        <f t="shared" si="378"/>
        <v>0</v>
      </c>
      <c r="AJ354" s="92" t="str">
        <f t="shared" si="429"/>
        <v/>
      </c>
      <c r="AK354" s="35" t="b">
        <f t="shared" si="379"/>
        <v>0</v>
      </c>
      <c r="AL354" s="92" t="str">
        <f t="shared" si="380"/>
        <v/>
      </c>
      <c r="AM354" s="35" t="b">
        <f t="shared" si="381"/>
        <v>0</v>
      </c>
      <c r="AN354" s="92" t="str">
        <f t="shared" si="382"/>
        <v/>
      </c>
      <c r="AO354" s="13" t="b">
        <f t="shared" si="383"/>
        <v>0</v>
      </c>
      <c r="AP354" s="92" t="str">
        <f t="shared" si="384"/>
        <v/>
      </c>
      <c r="AQ354" s="14">
        <f t="shared" si="385"/>
        <v>0</v>
      </c>
      <c r="AR354" s="14">
        <f t="shared" si="386"/>
        <v>0</v>
      </c>
      <c r="AS354" s="16">
        <f t="shared" si="440"/>
        <v>0</v>
      </c>
      <c r="AT354" s="16">
        <f t="shared" si="440"/>
        <v>0</v>
      </c>
      <c r="AU354" s="16">
        <f t="shared" si="440"/>
        <v>0</v>
      </c>
      <c r="AV354" s="16">
        <f t="shared" si="440"/>
        <v>0</v>
      </c>
      <c r="AW354" s="16">
        <f t="shared" si="440"/>
        <v>0</v>
      </c>
      <c r="AX354" s="16">
        <f t="shared" si="440"/>
        <v>0</v>
      </c>
      <c r="AY354" s="16">
        <f t="shared" si="440"/>
        <v>0</v>
      </c>
      <c r="AZ354" s="16"/>
      <c r="BA354" s="16"/>
      <c r="BB354" s="93">
        <f t="shared" si="430"/>
        <v>0</v>
      </c>
      <c r="BC354" s="93">
        <f t="shared" si="431"/>
        <v>0</v>
      </c>
      <c r="BD354" s="93">
        <f t="shared" si="432"/>
        <v>0</v>
      </c>
      <c r="BE354" s="158">
        <f t="shared" si="433"/>
        <v>0</v>
      </c>
      <c r="BF354" s="159">
        <f t="shared" si="434"/>
        <v>0</v>
      </c>
      <c r="BG354" s="159">
        <f t="shared" si="388"/>
        <v>0</v>
      </c>
      <c r="BH354" s="159">
        <f t="shared" si="389"/>
        <v>0</v>
      </c>
      <c r="BI354" s="159">
        <f t="shared" si="390"/>
        <v>0</v>
      </c>
      <c r="BJ354" s="159">
        <f t="shared" si="391"/>
        <v>0</v>
      </c>
      <c r="BK354" s="159">
        <f t="shared" si="392"/>
        <v>0</v>
      </c>
      <c r="BL354" s="159">
        <f t="shared" si="393"/>
        <v>0</v>
      </c>
      <c r="BM354" s="159">
        <f t="shared" si="435"/>
        <v>0</v>
      </c>
      <c r="BN354" s="159">
        <f t="shared" si="435"/>
        <v>0</v>
      </c>
      <c r="BO354" s="205" t="b">
        <f t="shared" si="394"/>
        <v>0</v>
      </c>
      <c r="BP354" s="214">
        <f t="shared" si="395"/>
        <v>0</v>
      </c>
      <c r="BQ354" s="160">
        <f t="shared" si="396"/>
        <v>0</v>
      </c>
      <c r="BR354" s="160">
        <f t="shared" si="397"/>
        <v>0</v>
      </c>
      <c r="BS354" s="160">
        <f t="shared" si="398"/>
        <v>0</v>
      </c>
      <c r="BT354" s="160">
        <f t="shared" si="399"/>
        <v>0</v>
      </c>
      <c r="BU354" s="160">
        <f t="shared" si="400"/>
        <v>0</v>
      </c>
      <c r="BV354" s="215">
        <f t="shared" si="401"/>
        <v>0</v>
      </c>
      <c r="BW354" s="217">
        <f t="shared" si="402"/>
        <v>0</v>
      </c>
      <c r="BX354" s="206">
        <f t="shared" si="403"/>
        <v>0</v>
      </c>
      <c r="BY354" s="206">
        <f t="shared" si="404"/>
        <v>0</v>
      </c>
      <c r="BZ354" s="206">
        <f t="shared" si="405"/>
        <v>0</v>
      </c>
      <c r="CA354" s="206">
        <f t="shared" si="406"/>
        <v>0</v>
      </c>
      <c r="CB354" s="206">
        <f t="shared" si="407"/>
        <v>0</v>
      </c>
      <c r="CC354" s="218">
        <f t="shared" si="408"/>
        <v>0</v>
      </c>
      <c r="CD354" s="216" t="e">
        <f t="shared" si="409"/>
        <v>#VALUE!</v>
      </c>
      <c r="CE354" s="94" t="e">
        <f t="shared" si="410"/>
        <v>#VALUE!</v>
      </c>
      <c r="CF354" s="94" t="e">
        <f t="shared" si="411"/>
        <v>#VALUE!</v>
      </c>
      <c r="CG354" s="95" t="e">
        <f t="shared" si="412"/>
        <v>#VALUE!</v>
      </c>
      <c r="CH354" s="95" t="e">
        <f t="shared" si="436"/>
        <v>#VALUE!</v>
      </c>
      <c r="CI354" s="95" t="b">
        <f t="shared" si="439"/>
        <v>0</v>
      </c>
      <c r="CJ354" s="76" t="str">
        <f t="shared" si="413"/>
        <v/>
      </c>
      <c r="CK354" s="94" t="e" cm="1">
        <f t="array" aca="1" ref="CK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CL354" s="94" t="str">
        <f t="shared" si="414"/>
        <v/>
      </c>
      <c r="CM354" s="96" t="b">
        <f t="shared" si="415"/>
        <v>0</v>
      </c>
      <c r="CN354" s="130" t="b">
        <f>IFERROR(MATCH(D354,'Avtal för korttidsarbete'!$G$13:$G$1012,0),TRUE)</f>
        <v>1</v>
      </c>
      <c r="CO354" s="130" t="b">
        <f t="shared" si="416"/>
        <v>0</v>
      </c>
      <c r="CP354" s="131" t="str" cm="1">
        <f t="array" ref="CP354">IF(CN354=TRUE,"x",INDEX('Avtal för korttidsarbete'!$E$13:$E$1012,$CN354))</f>
        <v>x</v>
      </c>
      <c r="CQ354" s="131" t="str" cm="1">
        <f t="array" ref="CQ354">IF(CN354=TRUE,"x",INDEX('Avtal för korttidsarbete'!$F$13:$F$1012,$CN354))</f>
        <v>x</v>
      </c>
      <c r="CR354" s="130" t="b">
        <f t="shared" si="417"/>
        <v>0</v>
      </c>
      <c r="CS354" s="165">
        <f t="shared" si="437"/>
        <v>0</v>
      </c>
      <c r="CT354" s="165">
        <f t="shared" si="438"/>
        <v>0</v>
      </c>
      <c r="CU354" s="130" t="b">
        <f t="shared" si="418"/>
        <v>0</v>
      </c>
      <c r="CV354" s="131">
        <f t="shared" si="419"/>
        <v>0</v>
      </c>
      <c r="CW354" s="165">
        <f t="shared" si="420"/>
        <v>0</v>
      </c>
      <c r="CX354" s="186" t="b">
        <f>IFERROR(INDEX('Avtal för korttidsarbete'!R:R,MATCH(D354,'Avtal för korttidsarbete'!$G:$G,0)),TRUE)</f>
        <v>1</v>
      </c>
      <c r="CY354" s="165" t="str">
        <f>IF(CX354,"-",INDEX('Avtal för korttidsarbete'!$D:$D,MATCH(D354,'Avtal för korttidsarbete'!$G:$G,0)))</f>
        <v>-</v>
      </c>
      <c r="CZ354" s="131" t="b">
        <f>IFERROR(G354&gt;INDEX(Uppsägningar!E:E,MATCH(C354,Uppsägningar!C:C,0)),FALSE)</f>
        <v>0</v>
      </c>
    </row>
    <row r="355" spans="1:104" s="30" customFormat="1" x14ac:dyDescent="0.25">
      <c r="A355" s="19">
        <v>340</v>
      </c>
      <c r="B355" s="20"/>
      <c r="C355" s="189"/>
      <c r="D355" s="69"/>
      <c r="E355" s="171">
        <f>IFERROR(INDEX(Admin!$C$7:$C$10,MATCH(CY355,TblNivåValTExt,0)),0)</f>
        <v>0</v>
      </c>
      <c r="F355" s="1"/>
      <c r="G355" s="1"/>
      <c r="H355" s="90"/>
      <c r="I355" s="91"/>
      <c r="J355" s="91"/>
      <c r="K355" s="91"/>
      <c r="L355" s="91"/>
      <c r="M355" s="91"/>
      <c r="N355" s="91"/>
      <c r="O355" s="91"/>
      <c r="P355" s="91"/>
      <c r="Q355" s="91"/>
      <c r="R355" s="91"/>
      <c r="S355" s="91"/>
      <c r="T355" s="91"/>
      <c r="U355" s="91"/>
      <c r="V355" s="91"/>
      <c r="W355" s="225">
        <f t="shared" si="374"/>
        <v>0</v>
      </c>
      <c r="X355" s="134" t="str">
        <f t="shared" si="421"/>
        <v/>
      </c>
      <c r="Y355" s="92" t="b">
        <f t="shared" si="375"/>
        <v>0</v>
      </c>
      <c r="Z355" s="92" t="str">
        <f t="shared" si="422"/>
        <v/>
      </c>
      <c r="AA355" s="92" t="b">
        <f t="shared" si="423"/>
        <v>0</v>
      </c>
      <c r="AB355" s="92" t="str">
        <f t="shared" si="424"/>
        <v/>
      </c>
      <c r="AC355" s="13" t="b">
        <f t="shared" si="376"/>
        <v>0</v>
      </c>
      <c r="AD355" s="92" t="str">
        <f t="shared" si="425"/>
        <v/>
      </c>
      <c r="AE355" s="13" t="b">
        <f t="shared" si="426"/>
        <v>0</v>
      </c>
      <c r="AF355" s="92" t="str">
        <f t="shared" si="427"/>
        <v/>
      </c>
      <c r="AG355" s="13" t="b">
        <f t="shared" si="377"/>
        <v>0</v>
      </c>
      <c r="AH355" s="92" t="str">
        <f t="shared" si="428"/>
        <v/>
      </c>
      <c r="AI355" s="35" t="b">
        <f t="shared" si="378"/>
        <v>0</v>
      </c>
      <c r="AJ355" s="92" t="str">
        <f t="shared" si="429"/>
        <v/>
      </c>
      <c r="AK355" s="35" t="b">
        <f t="shared" si="379"/>
        <v>0</v>
      </c>
      <c r="AL355" s="92" t="str">
        <f t="shared" si="380"/>
        <v/>
      </c>
      <c r="AM355" s="35" t="b">
        <f t="shared" si="381"/>
        <v>0</v>
      </c>
      <c r="AN355" s="92" t="str">
        <f t="shared" si="382"/>
        <v/>
      </c>
      <c r="AO355" s="13" t="b">
        <f t="shared" si="383"/>
        <v>0</v>
      </c>
      <c r="AP355" s="92" t="str">
        <f t="shared" si="384"/>
        <v/>
      </c>
      <c r="AQ355" s="14">
        <f t="shared" si="385"/>
        <v>0</v>
      </c>
      <c r="AR355" s="14">
        <f t="shared" si="386"/>
        <v>0</v>
      </c>
      <c r="AS355" s="16">
        <f t="shared" si="440"/>
        <v>0</v>
      </c>
      <c r="AT355" s="16">
        <f t="shared" si="440"/>
        <v>0</v>
      </c>
      <c r="AU355" s="16">
        <f t="shared" si="440"/>
        <v>0</v>
      </c>
      <c r="AV355" s="16">
        <f t="shared" si="440"/>
        <v>0</v>
      </c>
      <c r="AW355" s="16">
        <f t="shared" si="440"/>
        <v>0</v>
      </c>
      <c r="AX355" s="16">
        <f t="shared" si="440"/>
        <v>0</v>
      </c>
      <c r="AY355" s="16">
        <f t="shared" si="440"/>
        <v>0</v>
      </c>
      <c r="AZ355" s="16"/>
      <c r="BA355" s="16"/>
      <c r="BB355" s="93">
        <f t="shared" si="430"/>
        <v>0</v>
      </c>
      <c r="BC355" s="93">
        <f t="shared" si="431"/>
        <v>0</v>
      </c>
      <c r="BD355" s="93">
        <f t="shared" si="432"/>
        <v>0</v>
      </c>
      <c r="BE355" s="158">
        <f t="shared" si="433"/>
        <v>0</v>
      </c>
      <c r="BF355" s="159">
        <f t="shared" si="434"/>
        <v>0</v>
      </c>
      <c r="BG355" s="159">
        <f t="shared" si="388"/>
        <v>0</v>
      </c>
      <c r="BH355" s="159">
        <f t="shared" si="389"/>
        <v>0</v>
      </c>
      <c r="BI355" s="159">
        <f t="shared" si="390"/>
        <v>0</v>
      </c>
      <c r="BJ355" s="159">
        <f t="shared" si="391"/>
        <v>0</v>
      </c>
      <c r="BK355" s="159">
        <f t="shared" si="392"/>
        <v>0</v>
      </c>
      <c r="BL355" s="159">
        <f t="shared" si="393"/>
        <v>0</v>
      </c>
      <c r="BM355" s="159">
        <f t="shared" si="435"/>
        <v>0</v>
      </c>
      <c r="BN355" s="159">
        <f t="shared" si="435"/>
        <v>0</v>
      </c>
      <c r="BO355" s="205" t="b">
        <f t="shared" si="394"/>
        <v>0</v>
      </c>
      <c r="BP355" s="214">
        <f t="shared" si="395"/>
        <v>0</v>
      </c>
      <c r="BQ355" s="160">
        <f t="shared" si="396"/>
        <v>0</v>
      </c>
      <c r="BR355" s="160">
        <f t="shared" si="397"/>
        <v>0</v>
      </c>
      <c r="BS355" s="160">
        <f t="shared" si="398"/>
        <v>0</v>
      </c>
      <c r="BT355" s="160">
        <f t="shared" si="399"/>
        <v>0</v>
      </c>
      <c r="BU355" s="160">
        <f t="shared" si="400"/>
        <v>0</v>
      </c>
      <c r="BV355" s="215">
        <f t="shared" si="401"/>
        <v>0</v>
      </c>
      <c r="BW355" s="217">
        <f t="shared" si="402"/>
        <v>0</v>
      </c>
      <c r="BX355" s="206">
        <f t="shared" si="403"/>
        <v>0</v>
      </c>
      <c r="BY355" s="206">
        <f t="shared" si="404"/>
        <v>0</v>
      </c>
      <c r="BZ355" s="206">
        <f t="shared" si="405"/>
        <v>0</v>
      </c>
      <c r="CA355" s="206">
        <f t="shared" si="406"/>
        <v>0</v>
      </c>
      <c r="CB355" s="206">
        <f t="shared" si="407"/>
        <v>0</v>
      </c>
      <c r="CC355" s="218">
        <f t="shared" si="408"/>
        <v>0</v>
      </c>
      <c r="CD355" s="216" t="e">
        <f t="shared" si="409"/>
        <v>#VALUE!</v>
      </c>
      <c r="CE355" s="94" t="e">
        <f t="shared" si="410"/>
        <v>#VALUE!</v>
      </c>
      <c r="CF355" s="94" t="e">
        <f t="shared" si="411"/>
        <v>#VALUE!</v>
      </c>
      <c r="CG355" s="95" t="e">
        <f t="shared" si="412"/>
        <v>#VALUE!</v>
      </c>
      <c r="CH355" s="95" t="e">
        <f t="shared" si="436"/>
        <v>#VALUE!</v>
      </c>
      <c r="CI355" s="95" t="b">
        <f t="shared" si="439"/>
        <v>0</v>
      </c>
      <c r="CJ355" s="76" t="str">
        <f t="shared" si="413"/>
        <v/>
      </c>
      <c r="CK355" s="94" t="e" cm="1">
        <f t="array" aca="1" ref="CK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CL355" s="94" t="str">
        <f t="shared" si="414"/>
        <v/>
      </c>
      <c r="CM355" s="96" t="b">
        <f t="shared" si="415"/>
        <v>0</v>
      </c>
      <c r="CN355" s="130" t="b">
        <f>IFERROR(MATCH(D355,'Avtal för korttidsarbete'!$G$13:$G$1012,0),TRUE)</f>
        <v>1</v>
      </c>
      <c r="CO355" s="130" t="b">
        <f t="shared" si="416"/>
        <v>0</v>
      </c>
      <c r="CP355" s="131" t="str" cm="1">
        <f t="array" ref="CP355">IF(CN355=TRUE,"x",INDEX('Avtal för korttidsarbete'!$E$13:$E$1012,$CN355))</f>
        <v>x</v>
      </c>
      <c r="CQ355" s="131" t="str" cm="1">
        <f t="array" ref="CQ355">IF(CN355=TRUE,"x",INDEX('Avtal för korttidsarbete'!$F$13:$F$1012,$CN355))</f>
        <v>x</v>
      </c>
      <c r="CR355" s="130" t="b">
        <f t="shared" si="417"/>
        <v>0</v>
      </c>
      <c r="CS355" s="165">
        <f t="shared" si="437"/>
        <v>0</v>
      </c>
      <c r="CT355" s="165">
        <f t="shared" si="438"/>
        <v>0</v>
      </c>
      <c r="CU355" s="130" t="b">
        <f t="shared" si="418"/>
        <v>0</v>
      </c>
      <c r="CV355" s="131">
        <f t="shared" si="419"/>
        <v>0</v>
      </c>
      <c r="CW355" s="165">
        <f t="shared" si="420"/>
        <v>0</v>
      </c>
      <c r="CX355" s="186" t="b">
        <f>IFERROR(INDEX('Avtal för korttidsarbete'!R:R,MATCH(D355,'Avtal för korttidsarbete'!$G:$G,0)),TRUE)</f>
        <v>1</v>
      </c>
      <c r="CY355" s="165" t="str">
        <f>IF(CX355,"-",INDEX('Avtal för korttidsarbete'!$D:$D,MATCH(D355,'Avtal för korttidsarbete'!$G:$G,0)))</f>
        <v>-</v>
      </c>
      <c r="CZ355" s="131" t="b">
        <f>IFERROR(G355&gt;INDEX(Uppsägningar!E:E,MATCH(C355,Uppsägningar!C:C,0)),FALSE)</f>
        <v>0</v>
      </c>
    </row>
    <row r="356" spans="1:104" s="30" customFormat="1" x14ac:dyDescent="0.25">
      <c r="A356" s="19">
        <v>341</v>
      </c>
      <c r="B356" s="20"/>
      <c r="C356" s="189"/>
      <c r="D356" s="69"/>
      <c r="E356" s="171">
        <f>IFERROR(INDEX(Admin!$C$7:$C$10,MATCH(CY356,TblNivåValTExt,0)),0)</f>
        <v>0</v>
      </c>
      <c r="F356" s="1"/>
      <c r="G356" s="1"/>
      <c r="H356" s="90"/>
      <c r="I356" s="91"/>
      <c r="J356" s="91"/>
      <c r="K356" s="91"/>
      <c r="L356" s="91"/>
      <c r="M356" s="91"/>
      <c r="N356" s="91"/>
      <c r="O356" s="91"/>
      <c r="P356" s="91"/>
      <c r="Q356" s="91"/>
      <c r="R356" s="91"/>
      <c r="S356" s="91"/>
      <c r="T356" s="91"/>
      <c r="U356" s="91"/>
      <c r="V356" s="91"/>
      <c r="W356" s="225">
        <f t="shared" si="374"/>
        <v>0</v>
      </c>
      <c r="X356" s="134" t="str">
        <f t="shared" si="421"/>
        <v/>
      </c>
      <c r="Y356" s="92" t="b">
        <f t="shared" si="375"/>
        <v>0</v>
      </c>
      <c r="Z356" s="92" t="str">
        <f t="shared" si="422"/>
        <v/>
      </c>
      <c r="AA356" s="92" t="b">
        <f t="shared" si="423"/>
        <v>0</v>
      </c>
      <c r="AB356" s="92" t="str">
        <f t="shared" si="424"/>
        <v/>
      </c>
      <c r="AC356" s="13" t="b">
        <f t="shared" si="376"/>
        <v>0</v>
      </c>
      <c r="AD356" s="92" t="str">
        <f t="shared" si="425"/>
        <v/>
      </c>
      <c r="AE356" s="13" t="b">
        <f t="shared" si="426"/>
        <v>0</v>
      </c>
      <c r="AF356" s="92" t="str">
        <f t="shared" si="427"/>
        <v/>
      </c>
      <c r="AG356" s="13" t="b">
        <f t="shared" si="377"/>
        <v>0</v>
      </c>
      <c r="AH356" s="92" t="str">
        <f t="shared" si="428"/>
        <v/>
      </c>
      <c r="AI356" s="35" t="b">
        <f t="shared" si="378"/>
        <v>0</v>
      </c>
      <c r="AJ356" s="92" t="str">
        <f t="shared" si="429"/>
        <v/>
      </c>
      <c r="AK356" s="35" t="b">
        <f t="shared" si="379"/>
        <v>0</v>
      </c>
      <c r="AL356" s="92" t="str">
        <f t="shared" si="380"/>
        <v/>
      </c>
      <c r="AM356" s="35" t="b">
        <f t="shared" si="381"/>
        <v>0</v>
      </c>
      <c r="AN356" s="92" t="str">
        <f t="shared" si="382"/>
        <v/>
      </c>
      <c r="AO356" s="13" t="b">
        <f t="shared" si="383"/>
        <v>0</v>
      </c>
      <c r="AP356" s="92" t="str">
        <f t="shared" si="384"/>
        <v/>
      </c>
      <c r="AQ356" s="14">
        <f t="shared" si="385"/>
        <v>0</v>
      </c>
      <c r="AR356" s="14">
        <f t="shared" si="386"/>
        <v>0</v>
      </c>
      <c r="AS356" s="16">
        <f t="shared" ref="AS356:AY365" si="441">IF(OR(AS$11=FALSE,$F356="",MIN($G356,AS$10,$AR356)-MAX($F356,AS$8,$AQ356)&lt;0),0,MIN($G356,AS$10,$AR356)-MAX($F356,AS$8,$AQ356)+1)</f>
        <v>0</v>
      </c>
      <c r="AT356" s="16">
        <f t="shared" si="441"/>
        <v>0</v>
      </c>
      <c r="AU356" s="16">
        <f t="shared" si="441"/>
        <v>0</v>
      </c>
      <c r="AV356" s="16">
        <f t="shared" si="441"/>
        <v>0</v>
      </c>
      <c r="AW356" s="16">
        <f t="shared" si="441"/>
        <v>0</v>
      </c>
      <c r="AX356" s="16">
        <f t="shared" si="441"/>
        <v>0</v>
      </c>
      <c r="AY356" s="16">
        <f t="shared" si="441"/>
        <v>0</v>
      </c>
      <c r="AZ356" s="16"/>
      <c r="BA356" s="16"/>
      <c r="BB356" s="93">
        <f t="shared" si="430"/>
        <v>0</v>
      </c>
      <c r="BC356" s="93">
        <f t="shared" si="431"/>
        <v>0</v>
      </c>
      <c r="BD356" s="93">
        <f t="shared" si="432"/>
        <v>0</v>
      </c>
      <c r="BE356" s="158">
        <f t="shared" si="433"/>
        <v>0</v>
      </c>
      <c r="BF356" s="159">
        <f t="shared" si="434"/>
        <v>0</v>
      </c>
      <c r="BG356" s="159">
        <f t="shared" si="388"/>
        <v>0</v>
      </c>
      <c r="BH356" s="159">
        <f t="shared" si="389"/>
        <v>0</v>
      </c>
      <c r="BI356" s="159">
        <f t="shared" si="390"/>
        <v>0</v>
      </c>
      <c r="BJ356" s="159">
        <f t="shared" si="391"/>
        <v>0</v>
      </c>
      <c r="BK356" s="159">
        <f t="shared" si="392"/>
        <v>0</v>
      </c>
      <c r="BL356" s="159">
        <f t="shared" si="393"/>
        <v>0</v>
      </c>
      <c r="BM356" s="159">
        <f t="shared" si="435"/>
        <v>0</v>
      </c>
      <c r="BN356" s="159">
        <f t="shared" si="435"/>
        <v>0</v>
      </c>
      <c r="BO356" s="205" t="b">
        <f t="shared" si="394"/>
        <v>0</v>
      </c>
      <c r="BP356" s="214">
        <f t="shared" si="395"/>
        <v>0</v>
      </c>
      <c r="BQ356" s="160">
        <f t="shared" si="396"/>
        <v>0</v>
      </c>
      <c r="BR356" s="160">
        <f t="shared" si="397"/>
        <v>0</v>
      </c>
      <c r="BS356" s="160">
        <f t="shared" si="398"/>
        <v>0</v>
      </c>
      <c r="BT356" s="160">
        <f t="shared" si="399"/>
        <v>0</v>
      </c>
      <c r="BU356" s="160">
        <f t="shared" si="400"/>
        <v>0</v>
      </c>
      <c r="BV356" s="215">
        <f t="shared" si="401"/>
        <v>0</v>
      </c>
      <c r="BW356" s="217">
        <f t="shared" si="402"/>
        <v>0</v>
      </c>
      <c r="BX356" s="206">
        <f t="shared" si="403"/>
        <v>0</v>
      </c>
      <c r="BY356" s="206">
        <f t="shared" si="404"/>
        <v>0</v>
      </c>
      <c r="BZ356" s="206">
        <f t="shared" si="405"/>
        <v>0</v>
      </c>
      <c r="CA356" s="206">
        <f t="shared" si="406"/>
        <v>0</v>
      </c>
      <c r="CB356" s="206">
        <f t="shared" si="407"/>
        <v>0</v>
      </c>
      <c r="CC356" s="218">
        <f t="shared" si="408"/>
        <v>0</v>
      </c>
      <c r="CD356" s="216" t="e">
        <f t="shared" si="409"/>
        <v>#VALUE!</v>
      </c>
      <c r="CE356" s="94" t="e">
        <f t="shared" si="410"/>
        <v>#VALUE!</v>
      </c>
      <c r="CF356" s="94" t="e">
        <f t="shared" si="411"/>
        <v>#VALUE!</v>
      </c>
      <c r="CG356" s="95" t="e">
        <f t="shared" si="412"/>
        <v>#VALUE!</v>
      </c>
      <c r="CH356" s="95" t="e">
        <f t="shared" si="436"/>
        <v>#VALUE!</v>
      </c>
      <c r="CI356" s="95" t="b">
        <f t="shared" si="439"/>
        <v>0</v>
      </c>
      <c r="CJ356" s="76" t="str">
        <f t="shared" si="413"/>
        <v/>
      </c>
      <c r="CK356" s="94" t="e" cm="1">
        <f t="array" aca="1" ref="CK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CL356" s="94" t="str">
        <f t="shared" si="414"/>
        <v/>
      </c>
      <c r="CM356" s="96" t="b">
        <f t="shared" si="415"/>
        <v>0</v>
      </c>
      <c r="CN356" s="130" t="b">
        <f>IFERROR(MATCH(D356,'Avtal för korttidsarbete'!$G$13:$G$1012,0),TRUE)</f>
        <v>1</v>
      </c>
      <c r="CO356" s="130" t="b">
        <f t="shared" si="416"/>
        <v>0</v>
      </c>
      <c r="CP356" s="131" t="str" cm="1">
        <f t="array" ref="CP356">IF(CN356=TRUE,"x",INDEX('Avtal för korttidsarbete'!$E$13:$E$1012,$CN356))</f>
        <v>x</v>
      </c>
      <c r="CQ356" s="131" t="str" cm="1">
        <f t="array" ref="CQ356">IF(CN356=TRUE,"x",INDEX('Avtal för korttidsarbete'!$F$13:$F$1012,$CN356))</f>
        <v>x</v>
      </c>
      <c r="CR356" s="130" t="b">
        <f t="shared" si="417"/>
        <v>0</v>
      </c>
      <c r="CS356" s="165">
        <f t="shared" si="437"/>
        <v>0</v>
      </c>
      <c r="CT356" s="165">
        <f t="shared" si="438"/>
        <v>0</v>
      </c>
      <c r="CU356" s="130" t="b">
        <f t="shared" si="418"/>
        <v>0</v>
      </c>
      <c r="CV356" s="131">
        <f t="shared" si="419"/>
        <v>0</v>
      </c>
      <c r="CW356" s="165">
        <f t="shared" si="420"/>
        <v>0</v>
      </c>
      <c r="CX356" s="186" t="b">
        <f>IFERROR(INDEX('Avtal för korttidsarbete'!R:R,MATCH(D356,'Avtal för korttidsarbete'!$G:$G,0)),TRUE)</f>
        <v>1</v>
      </c>
      <c r="CY356" s="165" t="str">
        <f>IF(CX356,"-",INDEX('Avtal för korttidsarbete'!$D:$D,MATCH(D356,'Avtal för korttidsarbete'!$G:$G,0)))</f>
        <v>-</v>
      </c>
      <c r="CZ356" s="131" t="b">
        <f>IFERROR(G356&gt;INDEX(Uppsägningar!E:E,MATCH(C356,Uppsägningar!C:C,0)),FALSE)</f>
        <v>0</v>
      </c>
    </row>
    <row r="357" spans="1:104" s="30" customFormat="1" x14ac:dyDescent="0.25">
      <c r="A357" s="19">
        <v>342</v>
      </c>
      <c r="B357" s="20"/>
      <c r="C357" s="189"/>
      <c r="D357" s="69"/>
      <c r="E357" s="171">
        <f>IFERROR(INDEX(Admin!$C$7:$C$10,MATCH(CY357,TblNivåValTExt,0)),0)</f>
        <v>0</v>
      </c>
      <c r="F357" s="1"/>
      <c r="G357" s="1"/>
      <c r="H357" s="90"/>
      <c r="I357" s="91"/>
      <c r="J357" s="91"/>
      <c r="K357" s="91"/>
      <c r="L357" s="91"/>
      <c r="M357" s="91"/>
      <c r="N357" s="91"/>
      <c r="O357" s="91"/>
      <c r="P357" s="91"/>
      <c r="Q357" s="91"/>
      <c r="R357" s="91"/>
      <c r="S357" s="91"/>
      <c r="T357" s="91"/>
      <c r="U357" s="91"/>
      <c r="V357" s="91"/>
      <c r="W357" s="225">
        <f t="shared" si="374"/>
        <v>0</v>
      </c>
      <c r="X357" s="134" t="str">
        <f t="shared" si="421"/>
        <v/>
      </c>
      <c r="Y357" s="92" t="b">
        <f t="shared" si="375"/>
        <v>0</v>
      </c>
      <c r="Z357" s="92" t="str">
        <f t="shared" si="422"/>
        <v/>
      </c>
      <c r="AA357" s="92" t="b">
        <f t="shared" si="423"/>
        <v>0</v>
      </c>
      <c r="AB357" s="92" t="str">
        <f t="shared" si="424"/>
        <v/>
      </c>
      <c r="AC357" s="13" t="b">
        <f t="shared" si="376"/>
        <v>0</v>
      </c>
      <c r="AD357" s="92" t="str">
        <f t="shared" si="425"/>
        <v/>
      </c>
      <c r="AE357" s="13" t="b">
        <f t="shared" si="426"/>
        <v>0</v>
      </c>
      <c r="AF357" s="92" t="str">
        <f t="shared" si="427"/>
        <v/>
      </c>
      <c r="AG357" s="13" t="b">
        <f t="shared" si="377"/>
        <v>0</v>
      </c>
      <c r="AH357" s="92" t="str">
        <f t="shared" si="428"/>
        <v/>
      </c>
      <c r="AI357" s="35" t="b">
        <f t="shared" si="378"/>
        <v>0</v>
      </c>
      <c r="AJ357" s="92" t="str">
        <f t="shared" si="429"/>
        <v/>
      </c>
      <c r="AK357" s="35" t="b">
        <f t="shared" si="379"/>
        <v>0</v>
      </c>
      <c r="AL357" s="92" t="str">
        <f t="shared" si="380"/>
        <v/>
      </c>
      <c r="AM357" s="35" t="b">
        <f t="shared" si="381"/>
        <v>0</v>
      </c>
      <c r="AN357" s="92" t="str">
        <f t="shared" si="382"/>
        <v/>
      </c>
      <c r="AO357" s="13" t="b">
        <f t="shared" si="383"/>
        <v>0</v>
      </c>
      <c r="AP357" s="92" t="str">
        <f t="shared" si="384"/>
        <v/>
      </c>
      <c r="AQ357" s="14">
        <f t="shared" si="385"/>
        <v>0</v>
      </c>
      <c r="AR357" s="14">
        <f t="shared" si="386"/>
        <v>0</v>
      </c>
      <c r="AS357" s="16">
        <f t="shared" si="441"/>
        <v>0</v>
      </c>
      <c r="AT357" s="16">
        <f t="shared" si="441"/>
        <v>0</v>
      </c>
      <c r="AU357" s="16">
        <f t="shared" si="441"/>
        <v>0</v>
      </c>
      <c r="AV357" s="16">
        <f t="shared" si="441"/>
        <v>0</v>
      </c>
      <c r="AW357" s="16">
        <f t="shared" si="441"/>
        <v>0</v>
      </c>
      <c r="AX357" s="16">
        <f t="shared" si="441"/>
        <v>0</v>
      </c>
      <c r="AY357" s="16">
        <f t="shared" si="441"/>
        <v>0</v>
      </c>
      <c r="AZ357" s="16"/>
      <c r="BA357" s="16"/>
      <c r="BB357" s="93">
        <f t="shared" si="430"/>
        <v>0</v>
      </c>
      <c r="BC357" s="93">
        <f t="shared" si="431"/>
        <v>0</v>
      </c>
      <c r="BD357" s="93">
        <f t="shared" si="432"/>
        <v>0</v>
      </c>
      <c r="BE357" s="158">
        <f t="shared" si="433"/>
        <v>0</v>
      </c>
      <c r="BF357" s="159">
        <f t="shared" si="434"/>
        <v>0</v>
      </c>
      <c r="BG357" s="159">
        <f t="shared" si="388"/>
        <v>0</v>
      </c>
      <c r="BH357" s="159">
        <f t="shared" si="389"/>
        <v>0</v>
      </c>
      <c r="BI357" s="159">
        <f t="shared" si="390"/>
        <v>0</v>
      </c>
      <c r="BJ357" s="159">
        <f t="shared" si="391"/>
        <v>0</v>
      </c>
      <c r="BK357" s="159">
        <f t="shared" si="392"/>
        <v>0</v>
      </c>
      <c r="BL357" s="159">
        <f t="shared" si="393"/>
        <v>0</v>
      </c>
      <c r="BM357" s="159">
        <f t="shared" si="435"/>
        <v>0</v>
      </c>
      <c r="BN357" s="159">
        <f t="shared" si="435"/>
        <v>0</v>
      </c>
      <c r="BO357" s="205" t="b">
        <f t="shared" si="394"/>
        <v>0</v>
      </c>
      <c r="BP357" s="214">
        <f t="shared" si="395"/>
        <v>0</v>
      </c>
      <c r="BQ357" s="160">
        <f t="shared" si="396"/>
        <v>0</v>
      </c>
      <c r="BR357" s="160">
        <f t="shared" si="397"/>
        <v>0</v>
      </c>
      <c r="BS357" s="160">
        <f t="shared" si="398"/>
        <v>0</v>
      </c>
      <c r="BT357" s="160">
        <f t="shared" si="399"/>
        <v>0</v>
      </c>
      <c r="BU357" s="160">
        <f t="shared" si="400"/>
        <v>0</v>
      </c>
      <c r="BV357" s="215">
        <f t="shared" si="401"/>
        <v>0</v>
      </c>
      <c r="BW357" s="217">
        <f t="shared" si="402"/>
        <v>0</v>
      </c>
      <c r="BX357" s="206">
        <f t="shared" si="403"/>
        <v>0</v>
      </c>
      <c r="BY357" s="206">
        <f t="shared" si="404"/>
        <v>0</v>
      </c>
      <c r="BZ357" s="206">
        <f t="shared" si="405"/>
        <v>0</v>
      </c>
      <c r="CA357" s="206">
        <f t="shared" si="406"/>
        <v>0</v>
      </c>
      <c r="CB357" s="206">
        <f t="shared" si="407"/>
        <v>0</v>
      </c>
      <c r="CC357" s="218">
        <f t="shared" si="408"/>
        <v>0</v>
      </c>
      <c r="CD357" s="216" t="e">
        <f t="shared" si="409"/>
        <v>#VALUE!</v>
      </c>
      <c r="CE357" s="94" t="e">
        <f t="shared" si="410"/>
        <v>#VALUE!</v>
      </c>
      <c r="CF357" s="94" t="e">
        <f t="shared" si="411"/>
        <v>#VALUE!</v>
      </c>
      <c r="CG357" s="95" t="e">
        <f t="shared" si="412"/>
        <v>#VALUE!</v>
      </c>
      <c r="CH357" s="95" t="e">
        <f t="shared" si="436"/>
        <v>#VALUE!</v>
      </c>
      <c r="CI357" s="95" t="b">
        <f t="shared" si="439"/>
        <v>0</v>
      </c>
      <c r="CJ357" s="76" t="str">
        <f t="shared" si="413"/>
        <v/>
      </c>
      <c r="CK357" s="94" t="e" cm="1">
        <f t="array" aca="1" ref="CK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CL357" s="94" t="str">
        <f t="shared" si="414"/>
        <v/>
      </c>
      <c r="CM357" s="96" t="b">
        <f t="shared" si="415"/>
        <v>0</v>
      </c>
      <c r="CN357" s="130" t="b">
        <f>IFERROR(MATCH(D357,'Avtal för korttidsarbete'!$G$13:$G$1012,0),TRUE)</f>
        <v>1</v>
      </c>
      <c r="CO357" s="130" t="b">
        <f t="shared" si="416"/>
        <v>0</v>
      </c>
      <c r="CP357" s="131" t="str" cm="1">
        <f t="array" ref="CP357">IF(CN357=TRUE,"x",INDEX('Avtal för korttidsarbete'!$E$13:$E$1012,$CN357))</f>
        <v>x</v>
      </c>
      <c r="CQ357" s="131" t="str" cm="1">
        <f t="array" ref="CQ357">IF(CN357=TRUE,"x",INDEX('Avtal för korttidsarbete'!$F$13:$F$1012,$CN357))</f>
        <v>x</v>
      </c>
      <c r="CR357" s="130" t="b">
        <f t="shared" si="417"/>
        <v>0</v>
      </c>
      <c r="CS357" s="165">
        <f t="shared" si="437"/>
        <v>0</v>
      </c>
      <c r="CT357" s="165">
        <f t="shared" si="438"/>
        <v>0</v>
      </c>
      <c r="CU357" s="130" t="b">
        <f t="shared" si="418"/>
        <v>0</v>
      </c>
      <c r="CV357" s="131">
        <f t="shared" si="419"/>
        <v>0</v>
      </c>
      <c r="CW357" s="165">
        <f t="shared" si="420"/>
        <v>0</v>
      </c>
      <c r="CX357" s="186" t="b">
        <f>IFERROR(INDEX('Avtal för korttidsarbete'!R:R,MATCH(D357,'Avtal för korttidsarbete'!$G:$G,0)),TRUE)</f>
        <v>1</v>
      </c>
      <c r="CY357" s="165" t="str">
        <f>IF(CX357,"-",INDEX('Avtal för korttidsarbete'!$D:$D,MATCH(D357,'Avtal för korttidsarbete'!$G:$G,0)))</f>
        <v>-</v>
      </c>
      <c r="CZ357" s="131" t="b">
        <f>IFERROR(G357&gt;INDEX(Uppsägningar!E:E,MATCH(C357,Uppsägningar!C:C,0)),FALSE)</f>
        <v>0</v>
      </c>
    </row>
    <row r="358" spans="1:104" s="30" customFormat="1" x14ac:dyDescent="0.25">
      <c r="A358" s="19">
        <v>343</v>
      </c>
      <c r="B358" s="20"/>
      <c r="C358" s="189"/>
      <c r="D358" s="69"/>
      <c r="E358" s="171">
        <f>IFERROR(INDEX(Admin!$C$7:$C$10,MATCH(CY358,TblNivåValTExt,0)),0)</f>
        <v>0</v>
      </c>
      <c r="F358" s="1"/>
      <c r="G358" s="1"/>
      <c r="H358" s="90"/>
      <c r="I358" s="91"/>
      <c r="J358" s="91"/>
      <c r="K358" s="91"/>
      <c r="L358" s="91"/>
      <c r="M358" s="91"/>
      <c r="N358" s="91"/>
      <c r="O358" s="91"/>
      <c r="P358" s="91"/>
      <c r="Q358" s="91"/>
      <c r="R358" s="91"/>
      <c r="S358" s="91"/>
      <c r="T358" s="91"/>
      <c r="U358" s="91"/>
      <c r="V358" s="91"/>
      <c r="W358" s="225">
        <f t="shared" si="374"/>
        <v>0</v>
      </c>
      <c r="X358" s="134" t="str">
        <f t="shared" si="421"/>
        <v/>
      </c>
      <c r="Y358" s="92" t="b">
        <f t="shared" si="375"/>
        <v>0</v>
      </c>
      <c r="Z358" s="92" t="str">
        <f t="shared" si="422"/>
        <v/>
      </c>
      <c r="AA358" s="92" t="b">
        <f t="shared" si="423"/>
        <v>0</v>
      </c>
      <c r="AB358" s="92" t="str">
        <f t="shared" si="424"/>
        <v/>
      </c>
      <c r="AC358" s="13" t="b">
        <f t="shared" si="376"/>
        <v>0</v>
      </c>
      <c r="AD358" s="92" t="str">
        <f t="shared" si="425"/>
        <v/>
      </c>
      <c r="AE358" s="13" t="b">
        <f t="shared" si="426"/>
        <v>0</v>
      </c>
      <c r="AF358" s="92" t="str">
        <f t="shared" si="427"/>
        <v/>
      </c>
      <c r="AG358" s="13" t="b">
        <f t="shared" si="377"/>
        <v>0</v>
      </c>
      <c r="AH358" s="92" t="str">
        <f t="shared" si="428"/>
        <v/>
      </c>
      <c r="AI358" s="35" t="b">
        <f t="shared" si="378"/>
        <v>0</v>
      </c>
      <c r="AJ358" s="92" t="str">
        <f t="shared" si="429"/>
        <v/>
      </c>
      <c r="AK358" s="35" t="b">
        <f t="shared" si="379"/>
        <v>0</v>
      </c>
      <c r="AL358" s="92" t="str">
        <f t="shared" si="380"/>
        <v/>
      </c>
      <c r="AM358" s="35" t="b">
        <f t="shared" si="381"/>
        <v>0</v>
      </c>
      <c r="AN358" s="92" t="str">
        <f t="shared" si="382"/>
        <v/>
      </c>
      <c r="AO358" s="13" t="b">
        <f t="shared" si="383"/>
        <v>0</v>
      </c>
      <c r="AP358" s="92" t="str">
        <f t="shared" si="384"/>
        <v/>
      </c>
      <c r="AQ358" s="14">
        <f t="shared" si="385"/>
        <v>0</v>
      </c>
      <c r="AR358" s="14">
        <f t="shared" si="386"/>
        <v>0</v>
      </c>
      <c r="AS358" s="16">
        <f t="shared" si="441"/>
        <v>0</v>
      </c>
      <c r="AT358" s="16">
        <f t="shared" si="441"/>
        <v>0</v>
      </c>
      <c r="AU358" s="16">
        <f t="shared" si="441"/>
        <v>0</v>
      </c>
      <c r="AV358" s="16">
        <f t="shared" si="441"/>
        <v>0</v>
      </c>
      <c r="AW358" s="16">
        <f t="shared" si="441"/>
        <v>0</v>
      </c>
      <c r="AX358" s="16">
        <f t="shared" si="441"/>
        <v>0</v>
      </c>
      <c r="AY358" s="16">
        <f t="shared" si="441"/>
        <v>0</v>
      </c>
      <c r="AZ358" s="16"/>
      <c r="BA358" s="16"/>
      <c r="BB358" s="93">
        <f t="shared" si="430"/>
        <v>0</v>
      </c>
      <c r="BC358" s="93">
        <f t="shared" si="431"/>
        <v>0</v>
      </c>
      <c r="BD358" s="93">
        <f t="shared" si="432"/>
        <v>0</v>
      </c>
      <c r="BE358" s="158">
        <f t="shared" si="433"/>
        <v>0</v>
      </c>
      <c r="BF358" s="159">
        <f t="shared" si="434"/>
        <v>0</v>
      </c>
      <c r="BG358" s="159">
        <f t="shared" si="388"/>
        <v>0</v>
      </c>
      <c r="BH358" s="159">
        <f t="shared" si="389"/>
        <v>0</v>
      </c>
      <c r="BI358" s="159">
        <f t="shared" si="390"/>
        <v>0</v>
      </c>
      <c r="BJ358" s="159">
        <f t="shared" si="391"/>
        <v>0</v>
      </c>
      <c r="BK358" s="159">
        <f t="shared" si="392"/>
        <v>0</v>
      </c>
      <c r="BL358" s="159">
        <f t="shared" si="393"/>
        <v>0</v>
      </c>
      <c r="BM358" s="159">
        <f t="shared" si="435"/>
        <v>0</v>
      </c>
      <c r="BN358" s="159">
        <f t="shared" si="435"/>
        <v>0</v>
      </c>
      <c r="BO358" s="205" t="b">
        <f t="shared" si="394"/>
        <v>0</v>
      </c>
      <c r="BP358" s="214">
        <f t="shared" si="395"/>
        <v>0</v>
      </c>
      <c r="BQ358" s="160">
        <f t="shared" si="396"/>
        <v>0</v>
      </c>
      <c r="BR358" s="160">
        <f t="shared" si="397"/>
        <v>0</v>
      </c>
      <c r="BS358" s="160">
        <f t="shared" si="398"/>
        <v>0</v>
      </c>
      <c r="BT358" s="160">
        <f t="shared" si="399"/>
        <v>0</v>
      </c>
      <c r="BU358" s="160">
        <f t="shared" si="400"/>
        <v>0</v>
      </c>
      <c r="BV358" s="215">
        <f t="shared" si="401"/>
        <v>0</v>
      </c>
      <c r="BW358" s="217">
        <f t="shared" si="402"/>
        <v>0</v>
      </c>
      <c r="BX358" s="206">
        <f t="shared" si="403"/>
        <v>0</v>
      </c>
      <c r="BY358" s="206">
        <f t="shared" si="404"/>
        <v>0</v>
      </c>
      <c r="BZ358" s="206">
        <f t="shared" si="405"/>
        <v>0</v>
      </c>
      <c r="CA358" s="206">
        <f t="shared" si="406"/>
        <v>0</v>
      </c>
      <c r="CB358" s="206">
        <f t="shared" si="407"/>
        <v>0</v>
      </c>
      <c r="CC358" s="218">
        <f t="shared" si="408"/>
        <v>0</v>
      </c>
      <c r="CD358" s="216" t="e">
        <f t="shared" si="409"/>
        <v>#VALUE!</v>
      </c>
      <c r="CE358" s="94" t="e">
        <f t="shared" si="410"/>
        <v>#VALUE!</v>
      </c>
      <c r="CF358" s="94" t="e">
        <f t="shared" si="411"/>
        <v>#VALUE!</v>
      </c>
      <c r="CG358" s="95" t="e">
        <f t="shared" si="412"/>
        <v>#VALUE!</v>
      </c>
      <c r="CH358" s="95" t="e">
        <f t="shared" si="436"/>
        <v>#VALUE!</v>
      </c>
      <c r="CI358" s="95" t="b">
        <f t="shared" si="439"/>
        <v>0</v>
      </c>
      <c r="CJ358" s="76" t="str">
        <f t="shared" si="413"/>
        <v/>
      </c>
      <c r="CK358" s="94" t="e" cm="1">
        <f t="array" aca="1" ref="CK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CL358" s="94" t="str">
        <f t="shared" si="414"/>
        <v/>
      </c>
      <c r="CM358" s="96" t="b">
        <f t="shared" si="415"/>
        <v>0</v>
      </c>
      <c r="CN358" s="130" t="b">
        <f>IFERROR(MATCH(D358,'Avtal för korttidsarbete'!$G$13:$G$1012,0),TRUE)</f>
        <v>1</v>
      </c>
      <c r="CO358" s="130" t="b">
        <f t="shared" si="416"/>
        <v>0</v>
      </c>
      <c r="CP358" s="131" t="str" cm="1">
        <f t="array" ref="CP358">IF(CN358=TRUE,"x",INDEX('Avtal för korttidsarbete'!$E$13:$E$1012,$CN358))</f>
        <v>x</v>
      </c>
      <c r="CQ358" s="131" t="str" cm="1">
        <f t="array" ref="CQ358">IF(CN358=TRUE,"x",INDEX('Avtal för korttidsarbete'!$F$13:$F$1012,$CN358))</f>
        <v>x</v>
      </c>
      <c r="CR358" s="130" t="b">
        <f t="shared" si="417"/>
        <v>0</v>
      </c>
      <c r="CS358" s="165">
        <f t="shared" si="437"/>
        <v>0</v>
      </c>
      <c r="CT358" s="165">
        <f t="shared" si="438"/>
        <v>0</v>
      </c>
      <c r="CU358" s="130" t="b">
        <f t="shared" si="418"/>
        <v>0</v>
      </c>
      <c r="CV358" s="131">
        <f t="shared" si="419"/>
        <v>0</v>
      </c>
      <c r="CW358" s="165">
        <f t="shared" si="420"/>
        <v>0</v>
      </c>
      <c r="CX358" s="186" t="b">
        <f>IFERROR(INDEX('Avtal för korttidsarbete'!R:R,MATCH(D358,'Avtal för korttidsarbete'!$G:$G,0)),TRUE)</f>
        <v>1</v>
      </c>
      <c r="CY358" s="165" t="str">
        <f>IF(CX358,"-",INDEX('Avtal för korttidsarbete'!$D:$D,MATCH(D358,'Avtal för korttidsarbete'!$G:$G,0)))</f>
        <v>-</v>
      </c>
      <c r="CZ358" s="131" t="b">
        <f>IFERROR(G358&gt;INDEX(Uppsägningar!E:E,MATCH(C358,Uppsägningar!C:C,0)),FALSE)</f>
        <v>0</v>
      </c>
    </row>
    <row r="359" spans="1:104" s="30" customFormat="1" x14ac:dyDescent="0.25">
      <c r="A359" s="19">
        <v>344</v>
      </c>
      <c r="B359" s="20"/>
      <c r="C359" s="189"/>
      <c r="D359" s="69"/>
      <c r="E359" s="171">
        <f>IFERROR(INDEX(Admin!$C$7:$C$10,MATCH(CY359,TblNivåValTExt,0)),0)</f>
        <v>0</v>
      </c>
      <c r="F359" s="1"/>
      <c r="G359" s="1"/>
      <c r="H359" s="90"/>
      <c r="I359" s="91"/>
      <c r="J359" s="91"/>
      <c r="K359" s="91"/>
      <c r="L359" s="91"/>
      <c r="M359" s="91"/>
      <c r="N359" s="91"/>
      <c r="O359" s="91"/>
      <c r="P359" s="91"/>
      <c r="Q359" s="91"/>
      <c r="R359" s="91"/>
      <c r="S359" s="91"/>
      <c r="T359" s="91"/>
      <c r="U359" s="91"/>
      <c r="V359" s="91"/>
      <c r="W359" s="225">
        <f t="shared" si="374"/>
        <v>0</v>
      </c>
      <c r="X359" s="134" t="str">
        <f t="shared" si="421"/>
        <v/>
      </c>
      <c r="Y359" s="92" t="b">
        <f t="shared" si="375"/>
        <v>0</v>
      </c>
      <c r="Z359" s="92" t="str">
        <f t="shared" si="422"/>
        <v/>
      </c>
      <c r="AA359" s="92" t="b">
        <f t="shared" si="423"/>
        <v>0</v>
      </c>
      <c r="AB359" s="92" t="str">
        <f t="shared" si="424"/>
        <v/>
      </c>
      <c r="AC359" s="13" t="b">
        <f t="shared" si="376"/>
        <v>0</v>
      </c>
      <c r="AD359" s="92" t="str">
        <f t="shared" si="425"/>
        <v/>
      </c>
      <c r="AE359" s="13" t="b">
        <f t="shared" si="426"/>
        <v>0</v>
      </c>
      <c r="AF359" s="92" t="str">
        <f t="shared" si="427"/>
        <v/>
      </c>
      <c r="AG359" s="13" t="b">
        <f t="shared" si="377"/>
        <v>0</v>
      </c>
      <c r="AH359" s="92" t="str">
        <f t="shared" si="428"/>
        <v/>
      </c>
      <c r="AI359" s="35" t="b">
        <f t="shared" si="378"/>
        <v>0</v>
      </c>
      <c r="AJ359" s="92" t="str">
        <f t="shared" si="429"/>
        <v/>
      </c>
      <c r="AK359" s="35" t="b">
        <f t="shared" si="379"/>
        <v>0</v>
      </c>
      <c r="AL359" s="92" t="str">
        <f t="shared" si="380"/>
        <v/>
      </c>
      <c r="AM359" s="35" t="b">
        <f t="shared" si="381"/>
        <v>0</v>
      </c>
      <c r="AN359" s="92" t="str">
        <f t="shared" si="382"/>
        <v/>
      </c>
      <c r="AO359" s="13" t="b">
        <f t="shared" si="383"/>
        <v>0</v>
      </c>
      <c r="AP359" s="92" t="str">
        <f t="shared" si="384"/>
        <v/>
      </c>
      <c r="AQ359" s="14">
        <f t="shared" si="385"/>
        <v>0</v>
      </c>
      <c r="AR359" s="14">
        <f t="shared" si="386"/>
        <v>0</v>
      </c>
      <c r="AS359" s="16">
        <f t="shared" si="441"/>
        <v>0</v>
      </c>
      <c r="AT359" s="16">
        <f t="shared" si="441"/>
        <v>0</v>
      </c>
      <c r="AU359" s="16">
        <f t="shared" si="441"/>
        <v>0</v>
      </c>
      <c r="AV359" s="16">
        <f t="shared" si="441"/>
        <v>0</v>
      </c>
      <c r="AW359" s="16">
        <f t="shared" si="441"/>
        <v>0</v>
      </c>
      <c r="AX359" s="16">
        <f t="shared" si="441"/>
        <v>0</v>
      </c>
      <c r="AY359" s="16">
        <f t="shared" si="441"/>
        <v>0</v>
      </c>
      <c r="AZ359" s="16"/>
      <c r="BA359" s="16"/>
      <c r="BB359" s="93">
        <f t="shared" si="430"/>
        <v>0</v>
      </c>
      <c r="BC359" s="93">
        <f t="shared" si="431"/>
        <v>0</v>
      </c>
      <c r="BD359" s="93">
        <f t="shared" si="432"/>
        <v>0</v>
      </c>
      <c r="BE359" s="158">
        <f t="shared" si="433"/>
        <v>0</v>
      </c>
      <c r="BF359" s="159">
        <f t="shared" si="434"/>
        <v>0</v>
      </c>
      <c r="BG359" s="159">
        <f t="shared" si="388"/>
        <v>0</v>
      </c>
      <c r="BH359" s="159">
        <f t="shared" si="389"/>
        <v>0</v>
      </c>
      <c r="BI359" s="159">
        <f t="shared" si="390"/>
        <v>0</v>
      </c>
      <c r="BJ359" s="159">
        <f t="shared" si="391"/>
        <v>0</v>
      </c>
      <c r="BK359" s="159">
        <f t="shared" si="392"/>
        <v>0</v>
      </c>
      <c r="BL359" s="159">
        <f t="shared" si="393"/>
        <v>0</v>
      </c>
      <c r="BM359" s="159">
        <f t="shared" si="435"/>
        <v>0</v>
      </c>
      <c r="BN359" s="159">
        <f t="shared" si="435"/>
        <v>0</v>
      </c>
      <c r="BO359" s="205" t="b">
        <f t="shared" si="394"/>
        <v>0</v>
      </c>
      <c r="BP359" s="214">
        <f t="shared" si="395"/>
        <v>0</v>
      </c>
      <c r="BQ359" s="160">
        <f t="shared" si="396"/>
        <v>0</v>
      </c>
      <c r="BR359" s="160">
        <f t="shared" si="397"/>
        <v>0</v>
      </c>
      <c r="BS359" s="160">
        <f t="shared" si="398"/>
        <v>0</v>
      </c>
      <c r="BT359" s="160">
        <f t="shared" si="399"/>
        <v>0</v>
      </c>
      <c r="BU359" s="160">
        <f t="shared" si="400"/>
        <v>0</v>
      </c>
      <c r="BV359" s="215">
        <f t="shared" si="401"/>
        <v>0</v>
      </c>
      <c r="BW359" s="217">
        <f t="shared" si="402"/>
        <v>0</v>
      </c>
      <c r="BX359" s="206">
        <f t="shared" si="403"/>
        <v>0</v>
      </c>
      <c r="BY359" s="206">
        <f t="shared" si="404"/>
        <v>0</v>
      </c>
      <c r="BZ359" s="206">
        <f t="shared" si="405"/>
        <v>0</v>
      </c>
      <c r="CA359" s="206">
        <f t="shared" si="406"/>
        <v>0</v>
      </c>
      <c r="CB359" s="206">
        <f t="shared" si="407"/>
        <v>0</v>
      </c>
      <c r="CC359" s="218">
        <f t="shared" si="408"/>
        <v>0</v>
      </c>
      <c r="CD359" s="216" t="e">
        <f t="shared" si="409"/>
        <v>#VALUE!</v>
      </c>
      <c r="CE359" s="94" t="e">
        <f t="shared" si="410"/>
        <v>#VALUE!</v>
      </c>
      <c r="CF359" s="94" t="e">
        <f t="shared" si="411"/>
        <v>#VALUE!</v>
      </c>
      <c r="CG359" s="95" t="e">
        <f t="shared" si="412"/>
        <v>#VALUE!</v>
      </c>
      <c r="CH359" s="95" t="e">
        <f t="shared" si="436"/>
        <v>#VALUE!</v>
      </c>
      <c r="CI359" s="95" t="b">
        <f t="shared" si="439"/>
        <v>0</v>
      </c>
      <c r="CJ359" s="76" t="str">
        <f t="shared" si="413"/>
        <v/>
      </c>
      <c r="CK359" s="94" t="e" cm="1">
        <f t="array" aca="1" ref="CK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CL359" s="94" t="str">
        <f t="shared" si="414"/>
        <v/>
      </c>
      <c r="CM359" s="96" t="b">
        <f t="shared" si="415"/>
        <v>0</v>
      </c>
      <c r="CN359" s="130" t="b">
        <f>IFERROR(MATCH(D359,'Avtal för korttidsarbete'!$G$13:$G$1012,0),TRUE)</f>
        <v>1</v>
      </c>
      <c r="CO359" s="130" t="b">
        <f t="shared" si="416"/>
        <v>0</v>
      </c>
      <c r="CP359" s="131" t="str" cm="1">
        <f t="array" ref="CP359">IF(CN359=TRUE,"x",INDEX('Avtal för korttidsarbete'!$E$13:$E$1012,$CN359))</f>
        <v>x</v>
      </c>
      <c r="CQ359" s="131" t="str" cm="1">
        <f t="array" ref="CQ359">IF(CN359=TRUE,"x",INDEX('Avtal för korttidsarbete'!$F$13:$F$1012,$CN359))</f>
        <v>x</v>
      </c>
      <c r="CR359" s="130" t="b">
        <f t="shared" si="417"/>
        <v>0</v>
      </c>
      <c r="CS359" s="165">
        <f t="shared" si="437"/>
        <v>0</v>
      </c>
      <c r="CT359" s="165">
        <f t="shared" si="438"/>
        <v>0</v>
      </c>
      <c r="CU359" s="130" t="b">
        <f t="shared" si="418"/>
        <v>0</v>
      </c>
      <c r="CV359" s="131">
        <f t="shared" si="419"/>
        <v>0</v>
      </c>
      <c r="CW359" s="165">
        <f t="shared" si="420"/>
        <v>0</v>
      </c>
      <c r="CX359" s="186" t="b">
        <f>IFERROR(INDEX('Avtal för korttidsarbete'!R:R,MATCH(D359,'Avtal för korttidsarbete'!$G:$G,0)),TRUE)</f>
        <v>1</v>
      </c>
      <c r="CY359" s="165" t="str">
        <f>IF(CX359,"-",INDEX('Avtal för korttidsarbete'!$D:$D,MATCH(D359,'Avtal för korttidsarbete'!$G:$G,0)))</f>
        <v>-</v>
      </c>
      <c r="CZ359" s="131" t="b">
        <f>IFERROR(G359&gt;INDEX(Uppsägningar!E:E,MATCH(C359,Uppsägningar!C:C,0)),FALSE)</f>
        <v>0</v>
      </c>
    </row>
    <row r="360" spans="1:104" s="30" customFormat="1" x14ac:dyDescent="0.25">
      <c r="A360" s="19">
        <v>345</v>
      </c>
      <c r="B360" s="20"/>
      <c r="C360" s="189"/>
      <c r="D360" s="69"/>
      <c r="E360" s="171">
        <f>IFERROR(INDEX(Admin!$C$7:$C$10,MATCH(CY360,TblNivåValTExt,0)),0)</f>
        <v>0</v>
      </c>
      <c r="F360" s="1"/>
      <c r="G360" s="1"/>
      <c r="H360" s="90"/>
      <c r="I360" s="91"/>
      <c r="J360" s="91"/>
      <c r="K360" s="91"/>
      <c r="L360" s="91"/>
      <c r="M360" s="91"/>
      <c r="N360" s="91"/>
      <c r="O360" s="91"/>
      <c r="P360" s="91"/>
      <c r="Q360" s="91"/>
      <c r="R360" s="91"/>
      <c r="S360" s="91"/>
      <c r="T360" s="91"/>
      <c r="U360" s="91"/>
      <c r="V360" s="91"/>
      <c r="W360" s="225">
        <f t="shared" si="374"/>
        <v>0</v>
      </c>
      <c r="X360" s="134" t="str">
        <f t="shared" si="421"/>
        <v/>
      </c>
      <c r="Y360" s="92" t="b">
        <f t="shared" si="375"/>
        <v>0</v>
      </c>
      <c r="Z360" s="92" t="str">
        <f t="shared" si="422"/>
        <v/>
      </c>
      <c r="AA360" s="92" t="b">
        <f t="shared" si="423"/>
        <v>0</v>
      </c>
      <c r="AB360" s="92" t="str">
        <f t="shared" si="424"/>
        <v/>
      </c>
      <c r="AC360" s="13" t="b">
        <f t="shared" si="376"/>
        <v>0</v>
      </c>
      <c r="AD360" s="92" t="str">
        <f t="shared" si="425"/>
        <v/>
      </c>
      <c r="AE360" s="13" t="b">
        <f t="shared" si="426"/>
        <v>0</v>
      </c>
      <c r="AF360" s="92" t="str">
        <f t="shared" si="427"/>
        <v/>
      </c>
      <c r="AG360" s="13" t="b">
        <f t="shared" si="377"/>
        <v>0</v>
      </c>
      <c r="AH360" s="92" t="str">
        <f t="shared" si="428"/>
        <v/>
      </c>
      <c r="AI360" s="35" t="b">
        <f t="shared" si="378"/>
        <v>0</v>
      </c>
      <c r="AJ360" s="92" t="str">
        <f t="shared" si="429"/>
        <v/>
      </c>
      <c r="AK360" s="35" t="b">
        <f t="shared" si="379"/>
        <v>0</v>
      </c>
      <c r="AL360" s="92" t="str">
        <f t="shared" si="380"/>
        <v/>
      </c>
      <c r="AM360" s="35" t="b">
        <f t="shared" si="381"/>
        <v>0</v>
      </c>
      <c r="AN360" s="92" t="str">
        <f t="shared" si="382"/>
        <v/>
      </c>
      <c r="AO360" s="13" t="b">
        <f t="shared" si="383"/>
        <v>0</v>
      </c>
      <c r="AP360" s="92" t="str">
        <f t="shared" si="384"/>
        <v/>
      </c>
      <c r="AQ360" s="14">
        <f t="shared" si="385"/>
        <v>0</v>
      </c>
      <c r="AR360" s="14">
        <f t="shared" si="386"/>
        <v>0</v>
      </c>
      <c r="AS360" s="16">
        <f t="shared" si="441"/>
        <v>0</v>
      </c>
      <c r="AT360" s="16">
        <f t="shared" si="441"/>
        <v>0</v>
      </c>
      <c r="AU360" s="16">
        <f t="shared" si="441"/>
        <v>0</v>
      </c>
      <c r="AV360" s="16">
        <f t="shared" si="441"/>
        <v>0</v>
      </c>
      <c r="AW360" s="16">
        <f t="shared" si="441"/>
        <v>0</v>
      </c>
      <c r="AX360" s="16">
        <f t="shared" si="441"/>
        <v>0</v>
      </c>
      <c r="AY360" s="16">
        <f t="shared" si="441"/>
        <v>0</v>
      </c>
      <c r="AZ360" s="16"/>
      <c r="BA360" s="16"/>
      <c r="BB360" s="93">
        <f t="shared" si="430"/>
        <v>0</v>
      </c>
      <c r="BC360" s="93">
        <f t="shared" si="431"/>
        <v>0</v>
      </c>
      <c r="BD360" s="93">
        <f t="shared" si="432"/>
        <v>0</v>
      </c>
      <c r="BE360" s="158">
        <f t="shared" si="433"/>
        <v>0</v>
      </c>
      <c r="BF360" s="159">
        <f t="shared" si="434"/>
        <v>0</v>
      </c>
      <c r="BG360" s="159">
        <f t="shared" si="388"/>
        <v>0</v>
      </c>
      <c r="BH360" s="159">
        <f t="shared" si="389"/>
        <v>0</v>
      </c>
      <c r="BI360" s="159">
        <f t="shared" si="390"/>
        <v>0</v>
      </c>
      <c r="BJ360" s="159">
        <f t="shared" si="391"/>
        <v>0</v>
      </c>
      <c r="BK360" s="159">
        <f t="shared" si="392"/>
        <v>0</v>
      </c>
      <c r="BL360" s="159">
        <f t="shared" si="393"/>
        <v>0</v>
      </c>
      <c r="BM360" s="159">
        <f t="shared" si="435"/>
        <v>0</v>
      </c>
      <c r="BN360" s="159">
        <f t="shared" si="435"/>
        <v>0</v>
      </c>
      <c r="BO360" s="205" t="b">
        <f t="shared" si="394"/>
        <v>0</v>
      </c>
      <c r="BP360" s="214">
        <f t="shared" si="395"/>
        <v>0</v>
      </c>
      <c r="BQ360" s="160">
        <f t="shared" si="396"/>
        <v>0</v>
      </c>
      <c r="BR360" s="160">
        <f t="shared" si="397"/>
        <v>0</v>
      </c>
      <c r="BS360" s="160">
        <f t="shared" si="398"/>
        <v>0</v>
      </c>
      <c r="BT360" s="160">
        <f t="shared" si="399"/>
        <v>0</v>
      </c>
      <c r="BU360" s="160">
        <f t="shared" si="400"/>
        <v>0</v>
      </c>
      <c r="BV360" s="215">
        <f t="shared" si="401"/>
        <v>0</v>
      </c>
      <c r="BW360" s="217">
        <f t="shared" si="402"/>
        <v>0</v>
      </c>
      <c r="BX360" s="206">
        <f t="shared" si="403"/>
        <v>0</v>
      </c>
      <c r="BY360" s="206">
        <f t="shared" si="404"/>
        <v>0</v>
      </c>
      <c r="BZ360" s="206">
        <f t="shared" si="405"/>
        <v>0</v>
      </c>
      <c r="CA360" s="206">
        <f t="shared" si="406"/>
        <v>0</v>
      </c>
      <c r="CB360" s="206">
        <f t="shared" si="407"/>
        <v>0</v>
      </c>
      <c r="CC360" s="218">
        <f t="shared" si="408"/>
        <v>0</v>
      </c>
      <c r="CD360" s="216" t="e">
        <f t="shared" si="409"/>
        <v>#VALUE!</v>
      </c>
      <c r="CE360" s="94" t="e">
        <f t="shared" si="410"/>
        <v>#VALUE!</v>
      </c>
      <c r="CF360" s="94" t="e">
        <f t="shared" si="411"/>
        <v>#VALUE!</v>
      </c>
      <c r="CG360" s="95" t="e">
        <f t="shared" si="412"/>
        <v>#VALUE!</v>
      </c>
      <c r="CH360" s="95" t="e">
        <f t="shared" si="436"/>
        <v>#VALUE!</v>
      </c>
      <c r="CI360" s="95" t="b">
        <f t="shared" si="439"/>
        <v>0</v>
      </c>
      <c r="CJ360" s="76" t="str">
        <f t="shared" si="413"/>
        <v/>
      </c>
      <c r="CK360" s="94" t="e" cm="1">
        <f t="array" aca="1" ref="CK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CL360" s="94" t="str">
        <f t="shared" si="414"/>
        <v/>
      </c>
      <c r="CM360" s="96" t="b">
        <f t="shared" si="415"/>
        <v>0</v>
      </c>
      <c r="CN360" s="130" t="b">
        <f>IFERROR(MATCH(D360,'Avtal för korttidsarbete'!$G$13:$G$1012,0),TRUE)</f>
        <v>1</v>
      </c>
      <c r="CO360" s="130" t="b">
        <f t="shared" si="416"/>
        <v>0</v>
      </c>
      <c r="CP360" s="131" t="str" cm="1">
        <f t="array" ref="CP360">IF(CN360=TRUE,"x",INDEX('Avtal för korttidsarbete'!$E$13:$E$1012,$CN360))</f>
        <v>x</v>
      </c>
      <c r="CQ360" s="131" t="str" cm="1">
        <f t="array" ref="CQ360">IF(CN360=TRUE,"x",INDEX('Avtal för korttidsarbete'!$F$13:$F$1012,$CN360))</f>
        <v>x</v>
      </c>
      <c r="CR360" s="130" t="b">
        <f t="shared" si="417"/>
        <v>0</v>
      </c>
      <c r="CS360" s="165">
        <f t="shared" si="437"/>
        <v>0</v>
      </c>
      <c r="CT360" s="165">
        <f t="shared" si="438"/>
        <v>0</v>
      </c>
      <c r="CU360" s="130" t="b">
        <f t="shared" si="418"/>
        <v>0</v>
      </c>
      <c r="CV360" s="131">
        <f t="shared" si="419"/>
        <v>0</v>
      </c>
      <c r="CW360" s="165">
        <f t="shared" si="420"/>
        <v>0</v>
      </c>
      <c r="CX360" s="186" t="b">
        <f>IFERROR(INDEX('Avtal för korttidsarbete'!R:R,MATCH(D360,'Avtal för korttidsarbete'!$G:$G,0)),TRUE)</f>
        <v>1</v>
      </c>
      <c r="CY360" s="165" t="str">
        <f>IF(CX360,"-",INDEX('Avtal för korttidsarbete'!$D:$D,MATCH(D360,'Avtal för korttidsarbete'!$G:$G,0)))</f>
        <v>-</v>
      </c>
      <c r="CZ360" s="131" t="b">
        <f>IFERROR(G360&gt;INDEX(Uppsägningar!E:E,MATCH(C360,Uppsägningar!C:C,0)),FALSE)</f>
        <v>0</v>
      </c>
    </row>
    <row r="361" spans="1:104" s="30" customFormat="1" x14ac:dyDescent="0.25">
      <c r="A361" s="19">
        <v>346</v>
      </c>
      <c r="B361" s="20"/>
      <c r="C361" s="189"/>
      <c r="D361" s="69"/>
      <c r="E361" s="171">
        <f>IFERROR(INDEX(Admin!$C$7:$C$10,MATCH(CY361,TblNivåValTExt,0)),0)</f>
        <v>0</v>
      </c>
      <c r="F361" s="1"/>
      <c r="G361" s="1"/>
      <c r="H361" s="90"/>
      <c r="I361" s="91"/>
      <c r="J361" s="91"/>
      <c r="K361" s="91"/>
      <c r="L361" s="91"/>
      <c r="M361" s="91"/>
      <c r="N361" s="91"/>
      <c r="O361" s="91"/>
      <c r="P361" s="91"/>
      <c r="Q361" s="91"/>
      <c r="R361" s="91"/>
      <c r="S361" s="91"/>
      <c r="T361" s="91"/>
      <c r="U361" s="91"/>
      <c r="V361" s="91"/>
      <c r="W361" s="225">
        <f t="shared" si="374"/>
        <v>0</v>
      </c>
      <c r="X361" s="134" t="str">
        <f t="shared" si="421"/>
        <v/>
      </c>
      <c r="Y361" s="92" t="b">
        <f t="shared" si="375"/>
        <v>0</v>
      </c>
      <c r="Z361" s="92" t="str">
        <f t="shared" si="422"/>
        <v/>
      </c>
      <c r="AA361" s="92" t="b">
        <f t="shared" si="423"/>
        <v>0</v>
      </c>
      <c r="AB361" s="92" t="str">
        <f t="shared" si="424"/>
        <v/>
      </c>
      <c r="AC361" s="13" t="b">
        <f t="shared" si="376"/>
        <v>0</v>
      </c>
      <c r="AD361" s="92" t="str">
        <f t="shared" si="425"/>
        <v/>
      </c>
      <c r="AE361" s="13" t="b">
        <f t="shared" si="426"/>
        <v>0</v>
      </c>
      <c r="AF361" s="92" t="str">
        <f t="shared" si="427"/>
        <v/>
      </c>
      <c r="AG361" s="13" t="b">
        <f t="shared" si="377"/>
        <v>0</v>
      </c>
      <c r="AH361" s="92" t="str">
        <f t="shared" si="428"/>
        <v/>
      </c>
      <c r="AI361" s="35" t="b">
        <f t="shared" si="378"/>
        <v>0</v>
      </c>
      <c r="AJ361" s="92" t="str">
        <f t="shared" si="429"/>
        <v/>
      </c>
      <c r="AK361" s="35" t="b">
        <f t="shared" si="379"/>
        <v>0</v>
      </c>
      <c r="AL361" s="92" t="str">
        <f t="shared" si="380"/>
        <v/>
      </c>
      <c r="AM361" s="35" t="b">
        <f t="shared" si="381"/>
        <v>0</v>
      </c>
      <c r="AN361" s="92" t="str">
        <f t="shared" si="382"/>
        <v/>
      </c>
      <c r="AO361" s="13" t="b">
        <f t="shared" si="383"/>
        <v>0</v>
      </c>
      <c r="AP361" s="92" t="str">
        <f t="shared" si="384"/>
        <v/>
      </c>
      <c r="AQ361" s="14">
        <f t="shared" si="385"/>
        <v>0</v>
      </c>
      <c r="AR361" s="14">
        <f t="shared" si="386"/>
        <v>0</v>
      </c>
      <c r="AS361" s="16">
        <f t="shared" si="441"/>
        <v>0</v>
      </c>
      <c r="AT361" s="16">
        <f t="shared" si="441"/>
        <v>0</v>
      </c>
      <c r="AU361" s="16">
        <f t="shared" si="441"/>
        <v>0</v>
      </c>
      <c r="AV361" s="16">
        <f t="shared" si="441"/>
        <v>0</v>
      </c>
      <c r="AW361" s="16">
        <f t="shared" si="441"/>
        <v>0</v>
      </c>
      <c r="AX361" s="16">
        <f t="shared" si="441"/>
        <v>0</v>
      </c>
      <c r="AY361" s="16">
        <f t="shared" si="441"/>
        <v>0</v>
      </c>
      <c r="AZ361" s="16"/>
      <c r="BA361" s="16"/>
      <c r="BB361" s="93">
        <f t="shared" si="430"/>
        <v>0</v>
      </c>
      <c r="BC361" s="93">
        <f t="shared" si="431"/>
        <v>0</v>
      </c>
      <c r="BD361" s="93">
        <f t="shared" si="432"/>
        <v>0</v>
      </c>
      <c r="BE361" s="158">
        <f t="shared" si="433"/>
        <v>0</v>
      </c>
      <c r="BF361" s="159">
        <f t="shared" si="434"/>
        <v>0</v>
      </c>
      <c r="BG361" s="159">
        <f t="shared" si="388"/>
        <v>0</v>
      </c>
      <c r="BH361" s="159">
        <f t="shared" si="389"/>
        <v>0</v>
      </c>
      <c r="BI361" s="159">
        <f t="shared" si="390"/>
        <v>0</v>
      </c>
      <c r="BJ361" s="159">
        <f t="shared" si="391"/>
        <v>0</v>
      </c>
      <c r="BK361" s="159">
        <f t="shared" si="392"/>
        <v>0</v>
      </c>
      <c r="BL361" s="159">
        <f t="shared" si="393"/>
        <v>0</v>
      </c>
      <c r="BM361" s="159">
        <f t="shared" si="435"/>
        <v>0</v>
      </c>
      <c r="BN361" s="159">
        <f t="shared" si="435"/>
        <v>0</v>
      </c>
      <c r="BO361" s="205" t="b">
        <f t="shared" si="394"/>
        <v>0</v>
      </c>
      <c r="BP361" s="214">
        <f t="shared" si="395"/>
        <v>0</v>
      </c>
      <c r="BQ361" s="160">
        <f t="shared" si="396"/>
        <v>0</v>
      </c>
      <c r="BR361" s="160">
        <f t="shared" si="397"/>
        <v>0</v>
      </c>
      <c r="BS361" s="160">
        <f t="shared" si="398"/>
        <v>0</v>
      </c>
      <c r="BT361" s="160">
        <f t="shared" si="399"/>
        <v>0</v>
      </c>
      <c r="BU361" s="160">
        <f t="shared" si="400"/>
        <v>0</v>
      </c>
      <c r="BV361" s="215">
        <f t="shared" si="401"/>
        <v>0</v>
      </c>
      <c r="BW361" s="217">
        <f t="shared" si="402"/>
        <v>0</v>
      </c>
      <c r="BX361" s="206">
        <f t="shared" si="403"/>
        <v>0</v>
      </c>
      <c r="BY361" s="206">
        <f t="shared" si="404"/>
        <v>0</v>
      </c>
      <c r="BZ361" s="206">
        <f t="shared" si="405"/>
        <v>0</v>
      </c>
      <c r="CA361" s="206">
        <f t="shared" si="406"/>
        <v>0</v>
      </c>
      <c r="CB361" s="206">
        <f t="shared" si="407"/>
        <v>0</v>
      </c>
      <c r="CC361" s="218">
        <f t="shared" si="408"/>
        <v>0</v>
      </c>
      <c r="CD361" s="216" t="e">
        <f t="shared" si="409"/>
        <v>#VALUE!</v>
      </c>
      <c r="CE361" s="94" t="e">
        <f t="shared" si="410"/>
        <v>#VALUE!</v>
      </c>
      <c r="CF361" s="94" t="e">
        <f t="shared" si="411"/>
        <v>#VALUE!</v>
      </c>
      <c r="CG361" s="95" t="e">
        <f t="shared" si="412"/>
        <v>#VALUE!</v>
      </c>
      <c r="CH361" s="95" t="e">
        <f t="shared" si="436"/>
        <v>#VALUE!</v>
      </c>
      <c r="CI361" s="95" t="b">
        <f t="shared" si="439"/>
        <v>0</v>
      </c>
      <c r="CJ361" s="76" t="str">
        <f t="shared" si="413"/>
        <v/>
      </c>
      <c r="CK361" s="94" t="e" cm="1">
        <f t="array" aca="1" ref="CK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CL361" s="94" t="str">
        <f t="shared" si="414"/>
        <v/>
      </c>
      <c r="CM361" s="96" t="b">
        <f t="shared" si="415"/>
        <v>0</v>
      </c>
      <c r="CN361" s="130" t="b">
        <f>IFERROR(MATCH(D361,'Avtal för korttidsarbete'!$G$13:$G$1012,0),TRUE)</f>
        <v>1</v>
      </c>
      <c r="CO361" s="130" t="b">
        <f t="shared" si="416"/>
        <v>0</v>
      </c>
      <c r="CP361" s="131" t="str" cm="1">
        <f t="array" ref="CP361">IF(CN361=TRUE,"x",INDEX('Avtal för korttidsarbete'!$E$13:$E$1012,$CN361))</f>
        <v>x</v>
      </c>
      <c r="CQ361" s="131" t="str" cm="1">
        <f t="array" ref="CQ361">IF(CN361=TRUE,"x",INDEX('Avtal för korttidsarbete'!$F$13:$F$1012,$CN361))</f>
        <v>x</v>
      </c>
      <c r="CR361" s="130" t="b">
        <f t="shared" si="417"/>
        <v>0</v>
      </c>
      <c r="CS361" s="165">
        <f t="shared" si="437"/>
        <v>0</v>
      </c>
      <c r="CT361" s="165">
        <f t="shared" si="438"/>
        <v>0</v>
      </c>
      <c r="CU361" s="130" t="b">
        <f t="shared" si="418"/>
        <v>0</v>
      </c>
      <c r="CV361" s="131">
        <f t="shared" si="419"/>
        <v>0</v>
      </c>
      <c r="CW361" s="165">
        <f t="shared" si="420"/>
        <v>0</v>
      </c>
      <c r="CX361" s="186" t="b">
        <f>IFERROR(INDEX('Avtal för korttidsarbete'!R:R,MATCH(D361,'Avtal för korttidsarbete'!$G:$G,0)),TRUE)</f>
        <v>1</v>
      </c>
      <c r="CY361" s="165" t="str">
        <f>IF(CX361,"-",INDEX('Avtal för korttidsarbete'!$D:$D,MATCH(D361,'Avtal för korttidsarbete'!$G:$G,0)))</f>
        <v>-</v>
      </c>
      <c r="CZ361" s="131" t="b">
        <f>IFERROR(G361&gt;INDEX(Uppsägningar!E:E,MATCH(C361,Uppsägningar!C:C,0)),FALSE)</f>
        <v>0</v>
      </c>
    </row>
    <row r="362" spans="1:104" s="30" customFormat="1" x14ac:dyDescent="0.25">
      <c r="A362" s="19">
        <v>347</v>
      </c>
      <c r="B362" s="20"/>
      <c r="C362" s="189"/>
      <c r="D362" s="69"/>
      <c r="E362" s="171">
        <f>IFERROR(INDEX(Admin!$C$7:$C$10,MATCH(CY362,TblNivåValTExt,0)),0)</f>
        <v>0</v>
      </c>
      <c r="F362" s="1"/>
      <c r="G362" s="1"/>
      <c r="H362" s="90"/>
      <c r="I362" s="91"/>
      <c r="J362" s="91"/>
      <c r="K362" s="91"/>
      <c r="L362" s="91"/>
      <c r="M362" s="91"/>
      <c r="N362" s="91"/>
      <c r="O362" s="91"/>
      <c r="P362" s="91"/>
      <c r="Q362" s="91"/>
      <c r="R362" s="91"/>
      <c r="S362" s="91"/>
      <c r="T362" s="91"/>
      <c r="U362" s="91"/>
      <c r="V362" s="91"/>
      <c r="W362" s="225">
        <f t="shared" si="374"/>
        <v>0</v>
      </c>
      <c r="X362" s="134" t="str">
        <f t="shared" si="421"/>
        <v/>
      </c>
      <c r="Y362" s="92" t="b">
        <f t="shared" si="375"/>
        <v>0</v>
      </c>
      <c r="Z362" s="92" t="str">
        <f t="shared" si="422"/>
        <v/>
      </c>
      <c r="AA362" s="92" t="b">
        <f t="shared" si="423"/>
        <v>0</v>
      </c>
      <c r="AB362" s="92" t="str">
        <f t="shared" si="424"/>
        <v/>
      </c>
      <c r="AC362" s="13" t="b">
        <f t="shared" si="376"/>
        <v>0</v>
      </c>
      <c r="AD362" s="92" t="str">
        <f t="shared" si="425"/>
        <v/>
      </c>
      <c r="AE362" s="13" t="b">
        <f t="shared" si="426"/>
        <v>0</v>
      </c>
      <c r="AF362" s="92" t="str">
        <f t="shared" si="427"/>
        <v/>
      </c>
      <c r="AG362" s="13" t="b">
        <f t="shared" si="377"/>
        <v>0</v>
      </c>
      <c r="AH362" s="92" t="str">
        <f t="shared" si="428"/>
        <v/>
      </c>
      <c r="AI362" s="35" t="b">
        <f t="shared" si="378"/>
        <v>0</v>
      </c>
      <c r="AJ362" s="92" t="str">
        <f t="shared" si="429"/>
        <v/>
      </c>
      <c r="AK362" s="35" t="b">
        <f t="shared" si="379"/>
        <v>0</v>
      </c>
      <c r="AL362" s="92" t="str">
        <f t="shared" si="380"/>
        <v/>
      </c>
      <c r="AM362" s="35" t="b">
        <f t="shared" si="381"/>
        <v>0</v>
      </c>
      <c r="AN362" s="92" t="str">
        <f t="shared" si="382"/>
        <v/>
      </c>
      <c r="AO362" s="13" t="b">
        <f t="shared" si="383"/>
        <v>0</v>
      </c>
      <c r="AP362" s="92" t="str">
        <f t="shared" si="384"/>
        <v/>
      </c>
      <c r="AQ362" s="14">
        <f t="shared" si="385"/>
        <v>0</v>
      </c>
      <c r="AR362" s="14">
        <f t="shared" si="386"/>
        <v>0</v>
      </c>
      <c r="AS362" s="16">
        <f t="shared" si="441"/>
        <v>0</v>
      </c>
      <c r="AT362" s="16">
        <f t="shared" si="441"/>
        <v>0</v>
      </c>
      <c r="AU362" s="16">
        <f t="shared" si="441"/>
        <v>0</v>
      </c>
      <c r="AV362" s="16">
        <f t="shared" si="441"/>
        <v>0</v>
      </c>
      <c r="AW362" s="16">
        <f t="shared" si="441"/>
        <v>0</v>
      </c>
      <c r="AX362" s="16">
        <f t="shared" si="441"/>
        <v>0</v>
      </c>
      <c r="AY362" s="16">
        <f t="shared" si="441"/>
        <v>0</v>
      </c>
      <c r="AZ362" s="16"/>
      <c r="BA362" s="16"/>
      <c r="BB362" s="93">
        <f t="shared" si="430"/>
        <v>0</v>
      </c>
      <c r="BC362" s="93">
        <f t="shared" si="431"/>
        <v>0</v>
      </c>
      <c r="BD362" s="93">
        <f t="shared" si="432"/>
        <v>0</v>
      </c>
      <c r="BE362" s="158">
        <f t="shared" si="433"/>
        <v>0</v>
      </c>
      <c r="BF362" s="159">
        <f t="shared" si="434"/>
        <v>0</v>
      </c>
      <c r="BG362" s="159">
        <f t="shared" si="388"/>
        <v>0</v>
      </c>
      <c r="BH362" s="159">
        <f t="shared" si="389"/>
        <v>0</v>
      </c>
      <c r="BI362" s="159">
        <f t="shared" si="390"/>
        <v>0</v>
      </c>
      <c r="BJ362" s="159">
        <f t="shared" si="391"/>
        <v>0</v>
      </c>
      <c r="BK362" s="159">
        <f t="shared" si="392"/>
        <v>0</v>
      </c>
      <c r="BL362" s="159">
        <f t="shared" si="393"/>
        <v>0</v>
      </c>
      <c r="BM362" s="159">
        <f t="shared" si="435"/>
        <v>0</v>
      </c>
      <c r="BN362" s="159">
        <f t="shared" si="435"/>
        <v>0</v>
      </c>
      <c r="BO362" s="205" t="b">
        <f t="shared" si="394"/>
        <v>0</v>
      </c>
      <c r="BP362" s="214">
        <f t="shared" si="395"/>
        <v>0</v>
      </c>
      <c r="BQ362" s="160">
        <f t="shared" si="396"/>
        <v>0</v>
      </c>
      <c r="BR362" s="160">
        <f t="shared" si="397"/>
        <v>0</v>
      </c>
      <c r="BS362" s="160">
        <f t="shared" si="398"/>
        <v>0</v>
      </c>
      <c r="BT362" s="160">
        <f t="shared" si="399"/>
        <v>0</v>
      </c>
      <c r="BU362" s="160">
        <f t="shared" si="400"/>
        <v>0</v>
      </c>
      <c r="BV362" s="215">
        <f t="shared" si="401"/>
        <v>0</v>
      </c>
      <c r="BW362" s="217">
        <f t="shared" si="402"/>
        <v>0</v>
      </c>
      <c r="BX362" s="206">
        <f t="shared" si="403"/>
        <v>0</v>
      </c>
      <c r="BY362" s="206">
        <f t="shared" si="404"/>
        <v>0</v>
      </c>
      <c r="BZ362" s="206">
        <f t="shared" si="405"/>
        <v>0</v>
      </c>
      <c r="CA362" s="206">
        <f t="shared" si="406"/>
        <v>0</v>
      </c>
      <c r="CB362" s="206">
        <f t="shared" si="407"/>
        <v>0</v>
      </c>
      <c r="CC362" s="218">
        <f t="shared" si="408"/>
        <v>0</v>
      </c>
      <c r="CD362" s="216" t="e">
        <f t="shared" si="409"/>
        <v>#VALUE!</v>
      </c>
      <c r="CE362" s="94" t="e">
        <f t="shared" si="410"/>
        <v>#VALUE!</v>
      </c>
      <c r="CF362" s="94" t="e">
        <f t="shared" si="411"/>
        <v>#VALUE!</v>
      </c>
      <c r="CG362" s="95" t="e">
        <f t="shared" si="412"/>
        <v>#VALUE!</v>
      </c>
      <c r="CH362" s="95" t="e">
        <f t="shared" si="436"/>
        <v>#VALUE!</v>
      </c>
      <c r="CI362" s="95" t="b">
        <f t="shared" si="439"/>
        <v>0</v>
      </c>
      <c r="CJ362" s="76" t="str">
        <f t="shared" si="413"/>
        <v/>
      </c>
      <c r="CK362" s="94" t="e" cm="1">
        <f t="array" aca="1" ref="CK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CL362" s="94" t="str">
        <f t="shared" si="414"/>
        <v/>
      </c>
      <c r="CM362" s="96" t="b">
        <f t="shared" si="415"/>
        <v>0</v>
      </c>
      <c r="CN362" s="130" t="b">
        <f>IFERROR(MATCH(D362,'Avtal för korttidsarbete'!$G$13:$G$1012,0),TRUE)</f>
        <v>1</v>
      </c>
      <c r="CO362" s="130" t="b">
        <f t="shared" si="416"/>
        <v>0</v>
      </c>
      <c r="CP362" s="131" t="str" cm="1">
        <f t="array" ref="CP362">IF(CN362=TRUE,"x",INDEX('Avtal för korttidsarbete'!$E$13:$E$1012,$CN362))</f>
        <v>x</v>
      </c>
      <c r="CQ362" s="131" t="str" cm="1">
        <f t="array" ref="CQ362">IF(CN362=TRUE,"x",INDEX('Avtal för korttidsarbete'!$F$13:$F$1012,$CN362))</f>
        <v>x</v>
      </c>
      <c r="CR362" s="130" t="b">
        <f t="shared" si="417"/>
        <v>0</v>
      </c>
      <c r="CS362" s="165">
        <f t="shared" si="437"/>
        <v>0</v>
      </c>
      <c r="CT362" s="165">
        <f t="shared" si="438"/>
        <v>0</v>
      </c>
      <c r="CU362" s="130" t="b">
        <f t="shared" si="418"/>
        <v>0</v>
      </c>
      <c r="CV362" s="131">
        <f t="shared" si="419"/>
        <v>0</v>
      </c>
      <c r="CW362" s="165">
        <f t="shared" si="420"/>
        <v>0</v>
      </c>
      <c r="CX362" s="186" t="b">
        <f>IFERROR(INDEX('Avtal för korttidsarbete'!R:R,MATCH(D362,'Avtal för korttidsarbete'!$G:$G,0)),TRUE)</f>
        <v>1</v>
      </c>
      <c r="CY362" s="165" t="str">
        <f>IF(CX362,"-",INDEX('Avtal för korttidsarbete'!$D:$D,MATCH(D362,'Avtal för korttidsarbete'!$G:$G,0)))</f>
        <v>-</v>
      </c>
      <c r="CZ362" s="131" t="b">
        <f>IFERROR(G362&gt;INDEX(Uppsägningar!E:E,MATCH(C362,Uppsägningar!C:C,0)),FALSE)</f>
        <v>0</v>
      </c>
    </row>
    <row r="363" spans="1:104" s="30" customFormat="1" x14ac:dyDescent="0.25">
      <c r="A363" s="19">
        <v>348</v>
      </c>
      <c r="B363" s="20"/>
      <c r="C363" s="189"/>
      <c r="D363" s="69"/>
      <c r="E363" s="171">
        <f>IFERROR(INDEX(Admin!$C$7:$C$10,MATCH(CY363,TblNivåValTExt,0)),0)</f>
        <v>0</v>
      </c>
      <c r="F363" s="1"/>
      <c r="G363" s="1"/>
      <c r="H363" s="90"/>
      <c r="I363" s="91"/>
      <c r="J363" s="91"/>
      <c r="K363" s="91"/>
      <c r="L363" s="91"/>
      <c r="M363" s="91"/>
      <c r="N363" s="91"/>
      <c r="O363" s="91"/>
      <c r="P363" s="91"/>
      <c r="Q363" s="91"/>
      <c r="R363" s="91"/>
      <c r="S363" s="91"/>
      <c r="T363" s="91"/>
      <c r="U363" s="91"/>
      <c r="V363" s="91"/>
      <c r="W363" s="225">
        <f t="shared" si="374"/>
        <v>0</v>
      </c>
      <c r="X363" s="134" t="str">
        <f t="shared" si="421"/>
        <v/>
      </c>
      <c r="Y363" s="92" t="b">
        <f t="shared" si="375"/>
        <v>0</v>
      </c>
      <c r="Z363" s="92" t="str">
        <f t="shared" si="422"/>
        <v/>
      </c>
      <c r="AA363" s="92" t="b">
        <f t="shared" si="423"/>
        <v>0</v>
      </c>
      <c r="AB363" s="92" t="str">
        <f t="shared" si="424"/>
        <v/>
      </c>
      <c r="AC363" s="13" t="b">
        <f t="shared" si="376"/>
        <v>0</v>
      </c>
      <c r="AD363" s="92" t="str">
        <f t="shared" si="425"/>
        <v/>
      </c>
      <c r="AE363" s="13" t="b">
        <f t="shared" si="426"/>
        <v>0</v>
      </c>
      <c r="AF363" s="92" t="str">
        <f t="shared" si="427"/>
        <v/>
      </c>
      <c r="AG363" s="13" t="b">
        <f t="shared" si="377"/>
        <v>0</v>
      </c>
      <c r="AH363" s="92" t="str">
        <f t="shared" si="428"/>
        <v/>
      </c>
      <c r="AI363" s="35" t="b">
        <f t="shared" si="378"/>
        <v>0</v>
      </c>
      <c r="AJ363" s="92" t="str">
        <f t="shared" si="429"/>
        <v/>
      </c>
      <c r="AK363" s="35" t="b">
        <f t="shared" si="379"/>
        <v>0</v>
      </c>
      <c r="AL363" s="92" t="str">
        <f t="shared" si="380"/>
        <v/>
      </c>
      <c r="AM363" s="35" t="b">
        <f t="shared" si="381"/>
        <v>0</v>
      </c>
      <c r="AN363" s="92" t="str">
        <f t="shared" si="382"/>
        <v/>
      </c>
      <c r="AO363" s="13" t="b">
        <f t="shared" si="383"/>
        <v>0</v>
      </c>
      <c r="AP363" s="92" t="str">
        <f t="shared" si="384"/>
        <v/>
      </c>
      <c r="AQ363" s="14">
        <f t="shared" si="385"/>
        <v>0</v>
      </c>
      <c r="AR363" s="14">
        <f t="shared" si="386"/>
        <v>0</v>
      </c>
      <c r="AS363" s="16">
        <f t="shared" si="441"/>
        <v>0</v>
      </c>
      <c r="AT363" s="16">
        <f t="shared" si="441"/>
        <v>0</v>
      </c>
      <c r="AU363" s="16">
        <f t="shared" si="441"/>
        <v>0</v>
      </c>
      <c r="AV363" s="16">
        <f t="shared" si="441"/>
        <v>0</v>
      </c>
      <c r="AW363" s="16">
        <f t="shared" si="441"/>
        <v>0</v>
      </c>
      <c r="AX363" s="16">
        <f t="shared" si="441"/>
        <v>0</v>
      </c>
      <c r="AY363" s="16">
        <f t="shared" si="441"/>
        <v>0</v>
      </c>
      <c r="AZ363" s="16"/>
      <c r="BA363" s="16"/>
      <c r="BB363" s="93">
        <f t="shared" si="430"/>
        <v>0</v>
      </c>
      <c r="BC363" s="93">
        <f t="shared" si="431"/>
        <v>0</v>
      </c>
      <c r="BD363" s="93">
        <f t="shared" si="432"/>
        <v>0</v>
      </c>
      <c r="BE363" s="158">
        <f t="shared" si="433"/>
        <v>0</v>
      </c>
      <c r="BF363" s="159">
        <f t="shared" si="434"/>
        <v>0</v>
      </c>
      <c r="BG363" s="159">
        <f t="shared" si="388"/>
        <v>0</v>
      </c>
      <c r="BH363" s="159">
        <f t="shared" si="389"/>
        <v>0</v>
      </c>
      <c r="BI363" s="159">
        <f t="shared" si="390"/>
        <v>0</v>
      </c>
      <c r="BJ363" s="159">
        <f t="shared" si="391"/>
        <v>0</v>
      </c>
      <c r="BK363" s="159">
        <f t="shared" si="392"/>
        <v>0</v>
      </c>
      <c r="BL363" s="159">
        <f t="shared" si="393"/>
        <v>0</v>
      </c>
      <c r="BM363" s="159">
        <f t="shared" si="435"/>
        <v>0</v>
      </c>
      <c r="BN363" s="159">
        <f t="shared" si="435"/>
        <v>0</v>
      </c>
      <c r="BO363" s="205" t="b">
        <f t="shared" si="394"/>
        <v>0</v>
      </c>
      <c r="BP363" s="214">
        <f t="shared" si="395"/>
        <v>0</v>
      </c>
      <c r="BQ363" s="160">
        <f t="shared" si="396"/>
        <v>0</v>
      </c>
      <c r="BR363" s="160">
        <f t="shared" si="397"/>
        <v>0</v>
      </c>
      <c r="BS363" s="160">
        <f t="shared" si="398"/>
        <v>0</v>
      </c>
      <c r="BT363" s="160">
        <f t="shared" si="399"/>
        <v>0</v>
      </c>
      <c r="BU363" s="160">
        <f t="shared" si="400"/>
        <v>0</v>
      </c>
      <c r="BV363" s="215">
        <f t="shared" si="401"/>
        <v>0</v>
      </c>
      <c r="BW363" s="217">
        <f t="shared" si="402"/>
        <v>0</v>
      </c>
      <c r="BX363" s="206">
        <f t="shared" si="403"/>
        <v>0</v>
      </c>
      <c r="BY363" s="206">
        <f t="shared" si="404"/>
        <v>0</v>
      </c>
      <c r="BZ363" s="206">
        <f t="shared" si="405"/>
        <v>0</v>
      </c>
      <c r="CA363" s="206">
        <f t="shared" si="406"/>
        <v>0</v>
      </c>
      <c r="CB363" s="206">
        <f t="shared" si="407"/>
        <v>0</v>
      </c>
      <c r="CC363" s="218">
        <f t="shared" si="408"/>
        <v>0</v>
      </c>
      <c r="CD363" s="216" t="e">
        <f t="shared" si="409"/>
        <v>#VALUE!</v>
      </c>
      <c r="CE363" s="94" t="e">
        <f t="shared" si="410"/>
        <v>#VALUE!</v>
      </c>
      <c r="CF363" s="94" t="e">
        <f t="shared" si="411"/>
        <v>#VALUE!</v>
      </c>
      <c r="CG363" s="95" t="e">
        <f t="shared" si="412"/>
        <v>#VALUE!</v>
      </c>
      <c r="CH363" s="95" t="e">
        <f t="shared" si="436"/>
        <v>#VALUE!</v>
      </c>
      <c r="CI363" s="95" t="b">
        <f t="shared" si="439"/>
        <v>0</v>
      </c>
      <c r="CJ363" s="76" t="str">
        <f t="shared" si="413"/>
        <v/>
      </c>
      <c r="CK363" s="94" t="e" cm="1">
        <f t="array" aca="1" ref="CK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CL363" s="94" t="str">
        <f t="shared" si="414"/>
        <v/>
      </c>
      <c r="CM363" s="96" t="b">
        <f t="shared" si="415"/>
        <v>0</v>
      </c>
      <c r="CN363" s="130" t="b">
        <f>IFERROR(MATCH(D363,'Avtal för korttidsarbete'!$G$13:$G$1012,0),TRUE)</f>
        <v>1</v>
      </c>
      <c r="CO363" s="130" t="b">
        <f t="shared" si="416"/>
        <v>0</v>
      </c>
      <c r="CP363" s="131" t="str" cm="1">
        <f t="array" ref="CP363">IF(CN363=TRUE,"x",INDEX('Avtal för korttidsarbete'!$E$13:$E$1012,$CN363))</f>
        <v>x</v>
      </c>
      <c r="CQ363" s="131" t="str" cm="1">
        <f t="array" ref="CQ363">IF(CN363=TRUE,"x",INDEX('Avtal för korttidsarbete'!$F$13:$F$1012,$CN363))</f>
        <v>x</v>
      </c>
      <c r="CR363" s="130" t="b">
        <f t="shared" si="417"/>
        <v>0</v>
      </c>
      <c r="CS363" s="165">
        <f t="shared" si="437"/>
        <v>0</v>
      </c>
      <c r="CT363" s="165">
        <f t="shared" si="438"/>
        <v>0</v>
      </c>
      <c r="CU363" s="130" t="b">
        <f t="shared" si="418"/>
        <v>0</v>
      </c>
      <c r="CV363" s="131">
        <f t="shared" si="419"/>
        <v>0</v>
      </c>
      <c r="CW363" s="165">
        <f t="shared" si="420"/>
        <v>0</v>
      </c>
      <c r="CX363" s="186" t="b">
        <f>IFERROR(INDEX('Avtal för korttidsarbete'!R:R,MATCH(D363,'Avtal för korttidsarbete'!$G:$G,0)),TRUE)</f>
        <v>1</v>
      </c>
      <c r="CY363" s="165" t="str">
        <f>IF(CX363,"-",INDEX('Avtal för korttidsarbete'!$D:$D,MATCH(D363,'Avtal för korttidsarbete'!$G:$G,0)))</f>
        <v>-</v>
      </c>
      <c r="CZ363" s="131" t="b">
        <f>IFERROR(G363&gt;INDEX(Uppsägningar!E:E,MATCH(C363,Uppsägningar!C:C,0)),FALSE)</f>
        <v>0</v>
      </c>
    </row>
    <row r="364" spans="1:104" s="30" customFormat="1" x14ac:dyDescent="0.25">
      <c r="A364" s="19">
        <v>349</v>
      </c>
      <c r="B364" s="20"/>
      <c r="C364" s="189"/>
      <c r="D364" s="69"/>
      <c r="E364" s="171">
        <f>IFERROR(INDEX(Admin!$C$7:$C$10,MATCH(CY364,TblNivåValTExt,0)),0)</f>
        <v>0</v>
      </c>
      <c r="F364" s="1"/>
      <c r="G364" s="1"/>
      <c r="H364" s="90"/>
      <c r="I364" s="91"/>
      <c r="J364" s="91"/>
      <c r="K364" s="91"/>
      <c r="L364" s="91"/>
      <c r="M364" s="91"/>
      <c r="N364" s="91"/>
      <c r="O364" s="91"/>
      <c r="P364" s="91"/>
      <c r="Q364" s="91"/>
      <c r="R364" s="91"/>
      <c r="S364" s="91"/>
      <c r="T364" s="91"/>
      <c r="U364" s="91"/>
      <c r="V364" s="91"/>
      <c r="W364" s="225">
        <f t="shared" si="374"/>
        <v>0</v>
      </c>
      <c r="X364" s="134" t="str">
        <f t="shared" si="421"/>
        <v/>
      </c>
      <c r="Y364" s="92" t="b">
        <f t="shared" si="375"/>
        <v>0</v>
      </c>
      <c r="Z364" s="92" t="str">
        <f t="shared" si="422"/>
        <v/>
      </c>
      <c r="AA364" s="92" t="b">
        <f t="shared" si="423"/>
        <v>0</v>
      </c>
      <c r="AB364" s="92" t="str">
        <f t="shared" si="424"/>
        <v/>
      </c>
      <c r="AC364" s="13" t="b">
        <f t="shared" si="376"/>
        <v>0</v>
      </c>
      <c r="AD364" s="92" t="str">
        <f t="shared" si="425"/>
        <v/>
      </c>
      <c r="AE364" s="13" t="b">
        <f t="shared" si="426"/>
        <v>0</v>
      </c>
      <c r="AF364" s="92" t="str">
        <f t="shared" si="427"/>
        <v/>
      </c>
      <c r="AG364" s="13" t="b">
        <f t="shared" si="377"/>
        <v>0</v>
      </c>
      <c r="AH364" s="92" t="str">
        <f t="shared" si="428"/>
        <v/>
      </c>
      <c r="AI364" s="35" t="b">
        <f t="shared" si="378"/>
        <v>0</v>
      </c>
      <c r="AJ364" s="92" t="str">
        <f t="shared" si="429"/>
        <v/>
      </c>
      <c r="AK364" s="35" t="b">
        <f t="shared" si="379"/>
        <v>0</v>
      </c>
      <c r="AL364" s="92" t="str">
        <f t="shared" si="380"/>
        <v/>
      </c>
      <c r="AM364" s="35" t="b">
        <f t="shared" si="381"/>
        <v>0</v>
      </c>
      <c r="AN364" s="92" t="str">
        <f t="shared" si="382"/>
        <v/>
      </c>
      <c r="AO364" s="13" t="b">
        <f t="shared" si="383"/>
        <v>0</v>
      </c>
      <c r="AP364" s="92" t="str">
        <f t="shared" si="384"/>
        <v/>
      </c>
      <c r="AQ364" s="14">
        <f t="shared" si="385"/>
        <v>0</v>
      </c>
      <c r="AR364" s="14">
        <f t="shared" si="386"/>
        <v>0</v>
      </c>
      <c r="AS364" s="16">
        <f t="shared" si="441"/>
        <v>0</v>
      </c>
      <c r="AT364" s="16">
        <f t="shared" si="441"/>
        <v>0</v>
      </c>
      <c r="AU364" s="16">
        <f t="shared" si="441"/>
        <v>0</v>
      </c>
      <c r="AV364" s="16">
        <f t="shared" si="441"/>
        <v>0</v>
      </c>
      <c r="AW364" s="16">
        <f t="shared" si="441"/>
        <v>0</v>
      </c>
      <c r="AX364" s="16">
        <f t="shared" si="441"/>
        <v>0</v>
      </c>
      <c r="AY364" s="16">
        <f t="shared" si="441"/>
        <v>0</v>
      </c>
      <c r="AZ364" s="16"/>
      <c r="BA364" s="16"/>
      <c r="BB364" s="93">
        <f t="shared" si="430"/>
        <v>0</v>
      </c>
      <c r="BC364" s="93">
        <f t="shared" si="431"/>
        <v>0</v>
      </c>
      <c r="BD364" s="93">
        <f t="shared" si="432"/>
        <v>0</v>
      </c>
      <c r="BE364" s="158">
        <f t="shared" si="433"/>
        <v>0</v>
      </c>
      <c r="BF364" s="159">
        <f t="shared" si="434"/>
        <v>0</v>
      </c>
      <c r="BG364" s="159">
        <f t="shared" si="388"/>
        <v>0</v>
      </c>
      <c r="BH364" s="159">
        <f t="shared" si="389"/>
        <v>0</v>
      </c>
      <c r="BI364" s="159">
        <f t="shared" si="390"/>
        <v>0</v>
      </c>
      <c r="BJ364" s="159">
        <f t="shared" si="391"/>
        <v>0</v>
      </c>
      <c r="BK364" s="159">
        <f t="shared" si="392"/>
        <v>0</v>
      </c>
      <c r="BL364" s="159">
        <f t="shared" si="393"/>
        <v>0</v>
      </c>
      <c r="BM364" s="159">
        <f t="shared" si="435"/>
        <v>0</v>
      </c>
      <c r="BN364" s="159">
        <f t="shared" si="435"/>
        <v>0</v>
      </c>
      <c r="BO364" s="205" t="b">
        <f t="shared" si="394"/>
        <v>0</v>
      </c>
      <c r="BP364" s="214">
        <f t="shared" si="395"/>
        <v>0</v>
      </c>
      <c r="BQ364" s="160">
        <f t="shared" si="396"/>
        <v>0</v>
      </c>
      <c r="BR364" s="160">
        <f t="shared" si="397"/>
        <v>0</v>
      </c>
      <c r="BS364" s="160">
        <f t="shared" si="398"/>
        <v>0</v>
      </c>
      <c r="BT364" s="160">
        <f t="shared" si="399"/>
        <v>0</v>
      </c>
      <c r="BU364" s="160">
        <f t="shared" si="400"/>
        <v>0</v>
      </c>
      <c r="BV364" s="215">
        <f t="shared" si="401"/>
        <v>0</v>
      </c>
      <c r="BW364" s="217">
        <f t="shared" si="402"/>
        <v>0</v>
      </c>
      <c r="BX364" s="206">
        <f t="shared" si="403"/>
        <v>0</v>
      </c>
      <c r="BY364" s="206">
        <f t="shared" si="404"/>
        <v>0</v>
      </c>
      <c r="BZ364" s="206">
        <f t="shared" si="405"/>
        <v>0</v>
      </c>
      <c r="CA364" s="206">
        <f t="shared" si="406"/>
        <v>0</v>
      </c>
      <c r="CB364" s="206">
        <f t="shared" si="407"/>
        <v>0</v>
      </c>
      <c r="CC364" s="218">
        <f t="shared" si="408"/>
        <v>0</v>
      </c>
      <c r="CD364" s="216" t="e">
        <f t="shared" si="409"/>
        <v>#VALUE!</v>
      </c>
      <c r="CE364" s="94" t="e">
        <f t="shared" si="410"/>
        <v>#VALUE!</v>
      </c>
      <c r="CF364" s="94" t="e">
        <f t="shared" si="411"/>
        <v>#VALUE!</v>
      </c>
      <c r="CG364" s="95" t="e">
        <f t="shared" si="412"/>
        <v>#VALUE!</v>
      </c>
      <c r="CH364" s="95" t="e">
        <f t="shared" si="436"/>
        <v>#VALUE!</v>
      </c>
      <c r="CI364" s="95" t="b">
        <f t="shared" si="439"/>
        <v>0</v>
      </c>
      <c r="CJ364" s="76" t="str">
        <f t="shared" si="413"/>
        <v/>
      </c>
      <c r="CK364" s="94" t="e" cm="1">
        <f t="array" aca="1" ref="CK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CL364" s="94" t="str">
        <f t="shared" si="414"/>
        <v/>
      </c>
      <c r="CM364" s="96" t="b">
        <f t="shared" si="415"/>
        <v>0</v>
      </c>
      <c r="CN364" s="130" t="b">
        <f>IFERROR(MATCH(D364,'Avtal för korttidsarbete'!$G$13:$G$1012,0),TRUE)</f>
        <v>1</v>
      </c>
      <c r="CO364" s="130" t="b">
        <f t="shared" si="416"/>
        <v>0</v>
      </c>
      <c r="CP364" s="131" t="str" cm="1">
        <f t="array" ref="CP364">IF(CN364=TRUE,"x",INDEX('Avtal för korttidsarbete'!$E$13:$E$1012,$CN364))</f>
        <v>x</v>
      </c>
      <c r="CQ364" s="131" t="str" cm="1">
        <f t="array" ref="CQ364">IF(CN364=TRUE,"x",INDEX('Avtal för korttidsarbete'!$F$13:$F$1012,$CN364))</f>
        <v>x</v>
      </c>
      <c r="CR364" s="130" t="b">
        <f t="shared" si="417"/>
        <v>0</v>
      </c>
      <c r="CS364" s="165">
        <f t="shared" si="437"/>
        <v>0</v>
      </c>
      <c r="CT364" s="165">
        <f t="shared" si="438"/>
        <v>0</v>
      </c>
      <c r="CU364" s="130" t="b">
        <f t="shared" si="418"/>
        <v>0</v>
      </c>
      <c r="CV364" s="131">
        <f t="shared" si="419"/>
        <v>0</v>
      </c>
      <c r="CW364" s="165">
        <f t="shared" si="420"/>
        <v>0</v>
      </c>
      <c r="CX364" s="186" t="b">
        <f>IFERROR(INDEX('Avtal för korttidsarbete'!R:R,MATCH(D364,'Avtal för korttidsarbete'!$G:$G,0)),TRUE)</f>
        <v>1</v>
      </c>
      <c r="CY364" s="165" t="str">
        <f>IF(CX364,"-",INDEX('Avtal för korttidsarbete'!$D:$D,MATCH(D364,'Avtal för korttidsarbete'!$G:$G,0)))</f>
        <v>-</v>
      </c>
      <c r="CZ364" s="131" t="b">
        <f>IFERROR(G364&gt;INDEX(Uppsägningar!E:E,MATCH(C364,Uppsägningar!C:C,0)),FALSE)</f>
        <v>0</v>
      </c>
    </row>
    <row r="365" spans="1:104" s="30" customFormat="1" x14ac:dyDescent="0.25">
      <c r="A365" s="19">
        <v>350</v>
      </c>
      <c r="B365" s="20"/>
      <c r="C365" s="189"/>
      <c r="D365" s="69"/>
      <c r="E365" s="171">
        <f>IFERROR(INDEX(Admin!$C$7:$C$10,MATCH(CY365,TblNivåValTExt,0)),0)</f>
        <v>0</v>
      </c>
      <c r="F365" s="1"/>
      <c r="G365" s="1"/>
      <c r="H365" s="90"/>
      <c r="I365" s="91"/>
      <c r="J365" s="91"/>
      <c r="K365" s="91"/>
      <c r="L365" s="91"/>
      <c r="M365" s="91"/>
      <c r="N365" s="91"/>
      <c r="O365" s="91"/>
      <c r="P365" s="91"/>
      <c r="Q365" s="91"/>
      <c r="R365" s="91"/>
      <c r="S365" s="91"/>
      <c r="T365" s="91"/>
      <c r="U365" s="91"/>
      <c r="V365" s="91"/>
      <c r="W365" s="225">
        <f t="shared" si="374"/>
        <v>0</v>
      </c>
      <c r="X365" s="134" t="str">
        <f t="shared" si="421"/>
        <v/>
      </c>
      <c r="Y365" s="92" t="b">
        <f t="shared" si="375"/>
        <v>0</v>
      </c>
      <c r="Z365" s="92" t="str">
        <f t="shared" si="422"/>
        <v/>
      </c>
      <c r="AA365" s="92" t="b">
        <f t="shared" si="423"/>
        <v>0</v>
      </c>
      <c r="AB365" s="92" t="str">
        <f t="shared" si="424"/>
        <v/>
      </c>
      <c r="AC365" s="13" t="b">
        <f t="shared" si="376"/>
        <v>0</v>
      </c>
      <c r="AD365" s="92" t="str">
        <f t="shared" si="425"/>
        <v/>
      </c>
      <c r="AE365" s="13" t="b">
        <f t="shared" si="426"/>
        <v>0</v>
      </c>
      <c r="AF365" s="92" t="str">
        <f t="shared" si="427"/>
        <v/>
      </c>
      <c r="AG365" s="13" t="b">
        <f t="shared" si="377"/>
        <v>0</v>
      </c>
      <c r="AH365" s="92" t="str">
        <f t="shared" si="428"/>
        <v/>
      </c>
      <c r="AI365" s="35" t="b">
        <f t="shared" si="378"/>
        <v>0</v>
      </c>
      <c r="AJ365" s="92" t="str">
        <f t="shared" si="429"/>
        <v/>
      </c>
      <c r="AK365" s="35" t="b">
        <f t="shared" si="379"/>
        <v>0</v>
      </c>
      <c r="AL365" s="92" t="str">
        <f t="shared" si="380"/>
        <v/>
      </c>
      <c r="AM365" s="35" t="b">
        <f t="shared" si="381"/>
        <v>0</v>
      </c>
      <c r="AN365" s="92" t="str">
        <f t="shared" si="382"/>
        <v/>
      </c>
      <c r="AO365" s="13" t="b">
        <f t="shared" si="383"/>
        <v>0</v>
      </c>
      <c r="AP365" s="92" t="str">
        <f t="shared" si="384"/>
        <v/>
      </c>
      <c r="AQ365" s="14">
        <f t="shared" si="385"/>
        <v>0</v>
      </c>
      <c r="AR365" s="14">
        <f t="shared" si="386"/>
        <v>0</v>
      </c>
      <c r="AS365" s="16">
        <f t="shared" si="441"/>
        <v>0</v>
      </c>
      <c r="AT365" s="16">
        <f t="shared" si="441"/>
        <v>0</v>
      </c>
      <c r="AU365" s="16">
        <f t="shared" si="441"/>
        <v>0</v>
      </c>
      <c r="AV365" s="16">
        <f t="shared" si="441"/>
        <v>0</v>
      </c>
      <c r="AW365" s="16">
        <f t="shared" si="441"/>
        <v>0</v>
      </c>
      <c r="AX365" s="16">
        <f t="shared" si="441"/>
        <v>0</v>
      </c>
      <c r="AY365" s="16">
        <f t="shared" si="441"/>
        <v>0</v>
      </c>
      <c r="AZ365" s="16"/>
      <c r="BA365" s="16"/>
      <c r="BB365" s="93">
        <f t="shared" si="430"/>
        <v>0</v>
      </c>
      <c r="BC365" s="93">
        <f t="shared" si="431"/>
        <v>0</v>
      </c>
      <c r="BD365" s="93">
        <f t="shared" si="432"/>
        <v>0</v>
      </c>
      <c r="BE365" s="158">
        <f t="shared" si="433"/>
        <v>0</v>
      </c>
      <c r="BF365" s="159">
        <f t="shared" si="434"/>
        <v>0</v>
      </c>
      <c r="BG365" s="159">
        <f t="shared" si="388"/>
        <v>0</v>
      </c>
      <c r="BH365" s="159">
        <f t="shared" si="389"/>
        <v>0</v>
      </c>
      <c r="BI365" s="159">
        <f t="shared" si="390"/>
        <v>0</v>
      </c>
      <c r="BJ365" s="159">
        <f t="shared" si="391"/>
        <v>0</v>
      </c>
      <c r="BK365" s="159">
        <f t="shared" si="392"/>
        <v>0</v>
      </c>
      <c r="BL365" s="159">
        <f t="shared" si="393"/>
        <v>0</v>
      </c>
      <c r="BM365" s="159">
        <f t="shared" si="435"/>
        <v>0</v>
      </c>
      <c r="BN365" s="159">
        <f t="shared" si="435"/>
        <v>0</v>
      </c>
      <c r="BO365" s="205" t="b">
        <f t="shared" si="394"/>
        <v>0</v>
      </c>
      <c r="BP365" s="214">
        <f t="shared" si="395"/>
        <v>0</v>
      </c>
      <c r="BQ365" s="160">
        <f t="shared" si="396"/>
        <v>0</v>
      </c>
      <c r="BR365" s="160">
        <f t="shared" si="397"/>
        <v>0</v>
      </c>
      <c r="BS365" s="160">
        <f t="shared" si="398"/>
        <v>0</v>
      </c>
      <c r="BT365" s="160">
        <f t="shared" si="399"/>
        <v>0</v>
      </c>
      <c r="BU365" s="160">
        <f t="shared" si="400"/>
        <v>0</v>
      </c>
      <c r="BV365" s="215">
        <f t="shared" si="401"/>
        <v>0</v>
      </c>
      <c r="BW365" s="217">
        <f t="shared" si="402"/>
        <v>0</v>
      </c>
      <c r="BX365" s="206">
        <f t="shared" si="403"/>
        <v>0</v>
      </c>
      <c r="BY365" s="206">
        <f t="shared" si="404"/>
        <v>0</v>
      </c>
      <c r="BZ365" s="206">
        <f t="shared" si="405"/>
        <v>0</v>
      </c>
      <c r="CA365" s="206">
        <f t="shared" si="406"/>
        <v>0</v>
      </c>
      <c r="CB365" s="206">
        <f t="shared" si="407"/>
        <v>0</v>
      </c>
      <c r="CC365" s="218">
        <f t="shared" si="408"/>
        <v>0</v>
      </c>
      <c r="CD365" s="216" t="e">
        <f t="shared" si="409"/>
        <v>#VALUE!</v>
      </c>
      <c r="CE365" s="94" t="e">
        <f t="shared" si="410"/>
        <v>#VALUE!</v>
      </c>
      <c r="CF365" s="94" t="e">
        <f t="shared" si="411"/>
        <v>#VALUE!</v>
      </c>
      <c r="CG365" s="95" t="e">
        <f t="shared" si="412"/>
        <v>#VALUE!</v>
      </c>
      <c r="CH365" s="95" t="e">
        <f t="shared" si="436"/>
        <v>#VALUE!</v>
      </c>
      <c r="CI365" s="95" t="b">
        <f t="shared" si="439"/>
        <v>0</v>
      </c>
      <c r="CJ365" s="76" t="str">
        <f t="shared" si="413"/>
        <v/>
      </c>
      <c r="CK365" s="94" t="e" cm="1">
        <f t="array" aca="1" ref="CK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CL365" s="94" t="str">
        <f t="shared" si="414"/>
        <v/>
      </c>
      <c r="CM365" s="96" t="b">
        <f t="shared" si="415"/>
        <v>0</v>
      </c>
      <c r="CN365" s="130" t="b">
        <f>IFERROR(MATCH(D365,'Avtal för korttidsarbete'!$G$13:$G$1012,0),TRUE)</f>
        <v>1</v>
      </c>
      <c r="CO365" s="130" t="b">
        <f t="shared" si="416"/>
        <v>0</v>
      </c>
      <c r="CP365" s="131" t="str" cm="1">
        <f t="array" ref="CP365">IF(CN365=TRUE,"x",INDEX('Avtal för korttidsarbete'!$E$13:$E$1012,$CN365))</f>
        <v>x</v>
      </c>
      <c r="CQ365" s="131" t="str" cm="1">
        <f t="array" ref="CQ365">IF(CN365=TRUE,"x",INDEX('Avtal för korttidsarbete'!$F$13:$F$1012,$CN365))</f>
        <v>x</v>
      </c>
      <c r="CR365" s="130" t="b">
        <f t="shared" si="417"/>
        <v>0</v>
      </c>
      <c r="CS365" s="165">
        <f t="shared" si="437"/>
        <v>0</v>
      </c>
      <c r="CT365" s="165">
        <f t="shared" si="438"/>
        <v>0</v>
      </c>
      <c r="CU365" s="130" t="b">
        <f t="shared" si="418"/>
        <v>0</v>
      </c>
      <c r="CV365" s="131">
        <f t="shared" si="419"/>
        <v>0</v>
      </c>
      <c r="CW365" s="165">
        <f t="shared" si="420"/>
        <v>0</v>
      </c>
      <c r="CX365" s="186" t="b">
        <f>IFERROR(INDEX('Avtal för korttidsarbete'!R:R,MATCH(D365,'Avtal för korttidsarbete'!$G:$G,0)),TRUE)</f>
        <v>1</v>
      </c>
      <c r="CY365" s="165" t="str">
        <f>IF(CX365,"-",INDEX('Avtal för korttidsarbete'!$D:$D,MATCH(D365,'Avtal för korttidsarbete'!$G:$G,0)))</f>
        <v>-</v>
      </c>
      <c r="CZ365" s="131" t="b">
        <f>IFERROR(G365&gt;INDEX(Uppsägningar!E:E,MATCH(C365,Uppsägningar!C:C,0)),FALSE)</f>
        <v>0</v>
      </c>
    </row>
    <row r="366" spans="1:104" s="30" customFormat="1" x14ac:dyDescent="0.25">
      <c r="A366" s="19">
        <v>351</v>
      </c>
      <c r="B366" s="20"/>
      <c r="C366" s="189"/>
      <c r="D366" s="69"/>
      <c r="E366" s="171">
        <f>IFERROR(INDEX(Admin!$C$7:$C$10,MATCH(CY366,TblNivåValTExt,0)),0)</f>
        <v>0</v>
      </c>
      <c r="F366" s="1"/>
      <c r="G366" s="1"/>
      <c r="H366" s="90"/>
      <c r="I366" s="91"/>
      <c r="J366" s="91"/>
      <c r="K366" s="91"/>
      <c r="L366" s="91"/>
      <c r="M366" s="91"/>
      <c r="N366" s="91"/>
      <c r="O366" s="91"/>
      <c r="P366" s="91"/>
      <c r="Q366" s="91"/>
      <c r="R366" s="91"/>
      <c r="S366" s="91"/>
      <c r="T366" s="91"/>
      <c r="U366" s="91"/>
      <c r="V366" s="91"/>
      <c r="W366" s="225">
        <f t="shared" si="374"/>
        <v>0</v>
      </c>
      <c r="X366" s="134" t="str">
        <f t="shared" si="421"/>
        <v/>
      </c>
      <c r="Y366" s="92" t="b">
        <f t="shared" si="375"/>
        <v>0</v>
      </c>
      <c r="Z366" s="92" t="str">
        <f t="shared" si="422"/>
        <v/>
      </c>
      <c r="AA366" s="92" t="b">
        <f t="shared" si="423"/>
        <v>0</v>
      </c>
      <c r="AB366" s="92" t="str">
        <f t="shared" si="424"/>
        <v/>
      </c>
      <c r="AC366" s="13" t="b">
        <f t="shared" si="376"/>
        <v>0</v>
      </c>
      <c r="AD366" s="92" t="str">
        <f t="shared" si="425"/>
        <v/>
      </c>
      <c r="AE366" s="13" t="b">
        <f t="shared" si="426"/>
        <v>0</v>
      </c>
      <c r="AF366" s="92" t="str">
        <f t="shared" si="427"/>
        <v/>
      </c>
      <c r="AG366" s="13" t="b">
        <f t="shared" si="377"/>
        <v>0</v>
      </c>
      <c r="AH366" s="92" t="str">
        <f t="shared" si="428"/>
        <v/>
      </c>
      <c r="AI366" s="35" t="b">
        <f t="shared" si="378"/>
        <v>0</v>
      </c>
      <c r="AJ366" s="92" t="str">
        <f t="shared" si="429"/>
        <v/>
      </c>
      <c r="AK366" s="35" t="b">
        <f t="shared" si="379"/>
        <v>0</v>
      </c>
      <c r="AL366" s="92" t="str">
        <f t="shared" si="380"/>
        <v/>
      </c>
      <c r="AM366" s="35" t="b">
        <f t="shared" si="381"/>
        <v>0</v>
      </c>
      <c r="AN366" s="92" t="str">
        <f t="shared" si="382"/>
        <v/>
      </c>
      <c r="AO366" s="13" t="b">
        <f t="shared" si="383"/>
        <v>0</v>
      </c>
      <c r="AP366" s="92" t="str">
        <f t="shared" si="384"/>
        <v/>
      </c>
      <c r="AQ366" s="14">
        <f t="shared" si="385"/>
        <v>0</v>
      </c>
      <c r="AR366" s="14">
        <f t="shared" si="386"/>
        <v>0</v>
      </c>
      <c r="AS366" s="16">
        <f t="shared" ref="AS366:AY375" si="442">IF(OR(AS$11=FALSE,$F366="",MIN($G366,AS$10,$AR366)-MAX($F366,AS$8,$AQ366)&lt;0),0,MIN($G366,AS$10,$AR366)-MAX($F366,AS$8,$AQ366)+1)</f>
        <v>0</v>
      </c>
      <c r="AT366" s="16">
        <f t="shared" si="442"/>
        <v>0</v>
      </c>
      <c r="AU366" s="16">
        <f t="shared" si="442"/>
        <v>0</v>
      </c>
      <c r="AV366" s="16">
        <f t="shared" si="442"/>
        <v>0</v>
      </c>
      <c r="AW366" s="16">
        <f t="shared" si="442"/>
        <v>0</v>
      </c>
      <c r="AX366" s="16">
        <f t="shared" si="442"/>
        <v>0</v>
      </c>
      <c r="AY366" s="16">
        <f t="shared" si="442"/>
        <v>0</v>
      </c>
      <c r="AZ366" s="16"/>
      <c r="BA366" s="16"/>
      <c r="BB366" s="93">
        <f t="shared" si="430"/>
        <v>0</v>
      </c>
      <c r="BC366" s="93">
        <f t="shared" si="431"/>
        <v>0</v>
      </c>
      <c r="BD366" s="93">
        <f t="shared" si="432"/>
        <v>0</v>
      </c>
      <c r="BE366" s="158">
        <f t="shared" si="433"/>
        <v>0</v>
      </c>
      <c r="BF366" s="159">
        <f t="shared" si="434"/>
        <v>0</v>
      </c>
      <c r="BG366" s="159">
        <f t="shared" si="388"/>
        <v>0</v>
      </c>
      <c r="BH366" s="159">
        <f t="shared" si="389"/>
        <v>0</v>
      </c>
      <c r="BI366" s="159">
        <f t="shared" si="390"/>
        <v>0</v>
      </c>
      <c r="BJ366" s="159">
        <f t="shared" si="391"/>
        <v>0</v>
      </c>
      <c r="BK366" s="159">
        <f t="shared" si="392"/>
        <v>0</v>
      </c>
      <c r="BL366" s="159">
        <f t="shared" si="393"/>
        <v>0</v>
      </c>
      <c r="BM366" s="159">
        <f t="shared" si="435"/>
        <v>0</v>
      </c>
      <c r="BN366" s="159">
        <f t="shared" si="435"/>
        <v>0</v>
      </c>
      <c r="BO366" s="205" t="b">
        <f t="shared" si="394"/>
        <v>0</v>
      </c>
      <c r="BP366" s="214">
        <f t="shared" si="395"/>
        <v>0</v>
      </c>
      <c r="BQ366" s="160">
        <f t="shared" si="396"/>
        <v>0</v>
      </c>
      <c r="BR366" s="160">
        <f t="shared" si="397"/>
        <v>0</v>
      </c>
      <c r="BS366" s="160">
        <f t="shared" si="398"/>
        <v>0</v>
      </c>
      <c r="BT366" s="160">
        <f t="shared" si="399"/>
        <v>0</v>
      </c>
      <c r="BU366" s="160">
        <f t="shared" si="400"/>
        <v>0</v>
      </c>
      <c r="BV366" s="215">
        <f t="shared" si="401"/>
        <v>0</v>
      </c>
      <c r="BW366" s="217">
        <f t="shared" si="402"/>
        <v>0</v>
      </c>
      <c r="BX366" s="206">
        <f t="shared" si="403"/>
        <v>0</v>
      </c>
      <c r="BY366" s="206">
        <f t="shared" si="404"/>
        <v>0</v>
      </c>
      <c r="BZ366" s="206">
        <f t="shared" si="405"/>
        <v>0</v>
      </c>
      <c r="CA366" s="206">
        <f t="shared" si="406"/>
        <v>0</v>
      </c>
      <c r="CB366" s="206">
        <f t="shared" si="407"/>
        <v>0</v>
      </c>
      <c r="CC366" s="218">
        <f t="shared" si="408"/>
        <v>0</v>
      </c>
      <c r="CD366" s="216" t="e">
        <f t="shared" si="409"/>
        <v>#VALUE!</v>
      </c>
      <c r="CE366" s="94" t="e">
        <f t="shared" si="410"/>
        <v>#VALUE!</v>
      </c>
      <c r="CF366" s="94" t="e">
        <f t="shared" si="411"/>
        <v>#VALUE!</v>
      </c>
      <c r="CG366" s="95" t="e">
        <f t="shared" si="412"/>
        <v>#VALUE!</v>
      </c>
      <c r="CH366" s="95" t="e">
        <f t="shared" si="436"/>
        <v>#VALUE!</v>
      </c>
      <c r="CI366" s="95" t="b">
        <f t="shared" si="439"/>
        <v>0</v>
      </c>
      <c r="CJ366" s="76" t="str">
        <f t="shared" si="413"/>
        <v/>
      </c>
      <c r="CK366" s="94" t="e" cm="1">
        <f t="array" aca="1" ref="CK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CL366" s="94" t="str">
        <f t="shared" si="414"/>
        <v/>
      </c>
      <c r="CM366" s="96" t="b">
        <f t="shared" si="415"/>
        <v>0</v>
      </c>
      <c r="CN366" s="130" t="b">
        <f>IFERROR(MATCH(D366,'Avtal för korttidsarbete'!$G$13:$G$1012,0),TRUE)</f>
        <v>1</v>
      </c>
      <c r="CO366" s="130" t="b">
        <f t="shared" si="416"/>
        <v>0</v>
      </c>
      <c r="CP366" s="131" t="str" cm="1">
        <f t="array" ref="CP366">IF(CN366=TRUE,"x",INDEX('Avtal för korttidsarbete'!$E$13:$E$1012,$CN366))</f>
        <v>x</v>
      </c>
      <c r="CQ366" s="131" t="str" cm="1">
        <f t="array" ref="CQ366">IF(CN366=TRUE,"x",INDEX('Avtal för korttidsarbete'!$F$13:$F$1012,$CN366))</f>
        <v>x</v>
      </c>
      <c r="CR366" s="130" t="b">
        <f t="shared" si="417"/>
        <v>0</v>
      </c>
      <c r="CS366" s="165">
        <f t="shared" si="437"/>
        <v>0</v>
      </c>
      <c r="CT366" s="165">
        <f t="shared" si="438"/>
        <v>0</v>
      </c>
      <c r="CU366" s="130" t="b">
        <f t="shared" si="418"/>
        <v>0</v>
      </c>
      <c r="CV366" s="131">
        <f t="shared" si="419"/>
        <v>0</v>
      </c>
      <c r="CW366" s="165">
        <f t="shared" si="420"/>
        <v>0</v>
      </c>
      <c r="CX366" s="186" t="b">
        <f>IFERROR(INDEX('Avtal för korttidsarbete'!R:R,MATCH(D366,'Avtal för korttidsarbete'!$G:$G,0)),TRUE)</f>
        <v>1</v>
      </c>
      <c r="CY366" s="165" t="str">
        <f>IF(CX366,"-",INDEX('Avtal för korttidsarbete'!$D:$D,MATCH(D366,'Avtal för korttidsarbete'!$G:$G,0)))</f>
        <v>-</v>
      </c>
      <c r="CZ366" s="131" t="b">
        <f>IFERROR(G366&gt;INDEX(Uppsägningar!E:E,MATCH(C366,Uppsägningar!C:C,0)),FALSE)</f>
        <v>0</v>
      </c>
    </row>
    <row r="367" spans="1:104" s="30" customFormat="1" x14ac:dyDescent="0.25">
      <c r="A367" s="19">
        <v>352</v>
      </c>
      <c r="B367" s="20"/>
      <c r="C367" s="189"/>
      <c r="D367" s="69"/>
      <c r="E367" s="171">
        <f>IFERROR(INDEX(Admin!$C$7:$C$10,MATCH(CY367,TblNivåValTExt,0)),0)</f>
        <v>0</v>
      </c>
      <c r="F367" s="1"/>
      <c r="G367" s="1"/>
      <c r="H367" s="90"/>
      <c r="I367" s="91"/>
      <c r="J367" s="91"/>
      <c r="K367" s="91"/>
      <c r="L367" s="91"/>
      <c r="M367" s="91"/>
      <c r="N367" s="91"/>
      <c r="O367" s="91"/>
      <c r="P367" s="91"/>
      <c r="Q367" s="91"/>
      <c r="R367" s="91"/>
      <c r="S367" s="91"/>
      <c r="T367" s="91"/>
      <c r="U367" s="91"/>
      <c r="V367" s="91"/>
      <c r="W367" s="225">
        <f t="shared" si="374"/>
        <v>0</v>
      </c>
      <c r="X367" s="134" t="str">
        <f t="shared" si="421"/>
        <v/>
      </c>
      <c r="Y367" s="92" t="b">
        <f t="shared" si="375"/>
        <v>0</v>
      </c>
      <c r="Z367" s="92" t="str">
        <f t="shared" si="422"/>
        <v/>
      </c>
      <c r="AA367" s="92" t="b">
        <f t="shared" si="423"/>
        <v>0</v>
      </c>
      <c r="AB367" s="92" t="str">
        <f t="shared" si="424"/>
        <v/>
      </c>
      <c r="AC367" s="13" t="b">
        <f t="shared" si="376"/>
        <v>0</v>
      </c>
      <c r="AD367" s="92" t="str">
        <f t="shared" si="425"/>
        <v/>
      </c>
      <c r="AE367" s="13" t="b">
        <f t="shared" si="426"/>
        <v>0</v>
      </c>
      <c r="AF367" s="92" t="str">
        <f t="shared" si="427"/>
        <v/>
      </c>
      <c r="AG367" s="13" t="b">
        <f t="shared" si="377"/>
        <v>0</v>
      </c>
      <c r="AH367" s="92" t="str">
        <f t="shared" si="428"/>
        <v/>
      </c>
      <c r="AI367" s="35" t="b">
        <f t="shared" si="378"/>
        <v>0</v>
      </c>
      <c r="AJ367" s="92" t="str">
        <f t="shared" si="429"/>
        <v/>
      </c>
      <c r="AK367" s="35" t="b">
        <f t="shared" si="379"/>
        <v>0</v>
      </c>
      <c r="AL367" s="92" t="str">
        <f t="shared" si="380"/>
        <v/>
      </c>
      <c r="AM367" s="35" t="b">
        <f t="shared" si="381"/>
        <v>0</v>
      </c>
      <c r="AN367" s="92" t="str">
        <f t="shared" si="382"/>
        <v/>
      </c>
      <c r="AO367" s="13" t="b">
        <f t="shared" si="383"/>
        <v>0</v>
      </c>
      <c r="AP367" s="92" t="str">
        <f t="shared" si="384"/>
        <v/>
      </c>
      <c r="AQ367" s="14">
        <f t="shared" si="385"/>
        <v>0</v>
      </c>
      <c r="AR367" s="14">
        <f t="shared" si="386"/>
        <v>0</v>
      </c>
      <c r="AS367" s="16">
        <f t="shared" si="442"/>
        <v>0</v>
      </c>
      <c r="AT367" s="16">
        <f t="shared" si="442"/>
        <v>0</v>
      </c>
      <c r="AU367" s="16">
        <f t="shared" si="442"/>
        <v>0</v>
      </c>
      <c r="AV367" s="16">
        <f t="shared" si="442"/>
        <v>0</v>
      </c>
      <c r="AW367" s="16">
        <f t="shared" si="442"/>
        <v>0</v>
      </c>
      <c r="AX367" s="16">
        <f t="shared" si="442"/>
        <v>0</v>
      </c>
      <c r="AY367" s="16">
        <f t="shared" si="442"/>
        <v>0</v>
      </c>
      <c r="AZ367" s="16"/>
      <c r="BA367" s="16"/>
      <c r="BB367" s="93">
        <f t="shared" si="430"/>
        <v>0</v>
      </c>
      <c r="BC367" s="93">
        <f t="shared" si="431"/>
        <v>0</v>
      </c>
      <c r="BD367" s="93">
        <f t="shared" si="432"/>
        <v>0</v>
      </c>
      <c r="BE367" s="158">
        <f t="shared" si="433"/>
        <v>0</v>
      </c>
      <c r="BF367" s="159">
        <f t="shared" si="434"/>
        <v>0</v>
      </c>
      <c r="BG367" s="159">
        <f t="shared" si="388"/>
        <v>0</v>
      </c>
      <c r="BH367" s="159">
        <f t="shared" si="389"/>
        <v>0</v>
      </c>
      <c r="BI367" s="159">
        <f t="shared" si="390"/>
        <v>0</v>
      </c>
      <c r="BJ367" s="159">
        <f t="shared" si="391"/>
        <v>0</v>
      </c>
      <c r="BK367" s="159">
        <f t="shared" si="392"/>
        <v>0</v>
      </c>
      <c r="BL367" s="159">
        <f t="shared" si="393"/>
        <v>0</v>
      </c>
      <c r="BM367" s="159">
        <f t="shared" si="435"/>
        <v>0</v>
      </c>
      <c r="BN367" s="159">
        <f t="shared" si="435"/>
        <v>0</v>
      </c>
      <c r="BO367" s="205" t="b">
        <f t="shared" si="394"/>
        <v>0</v>
      </c>
      <c r="BP367" s="214">
        <f t="shared" si="395"/>
        <v>0</v>
      </c>
      <c r="BQ367" s="160">
        <f t="shared" si="396"/>
        <v>0</v>
      </c>
      <c r="BR367" s="160">
        <f t="shared" si="397"/>
        <v>0</v>
      </c>
      <c r="BS367" s="160">
        <f t="shared" si="398"/>
        <v>0</v>
      </c>
      <c r="BT367" s="160">
        <f t="shared" si="399"/>
        <v>0</v>
      </c>
      <c r="BU367" s="160">
        <f t="shared" si="400"/>
        <v>0</v>
      </c>
      <c r="BV367" s="215">
        <f t="shared" si="401"/>
        <v>0</v>
      </c>
      <c r="BW367" s="217">
        <f t="shared" si="402"/>
        <v>0</v>
      </c>
      <c r="BX367" s="206">
        <f t="shared" si="403"/>
        <v>0</v>
      </c>
      <c r="BY367" s="206">
        <f t="shared" si="404"/>
        <v>0</v>
      </c>
      <c r="BZ367" s="206">
        <f t="shared" si="405"/>
        <v>0</v>
      </c>
      <c r="CA367" s="206">
        <f t="shared" si="406"/>
        <v>0</v>
      </c>
      <c r="CB367" s="206">
        <f t="shared" si="407"/>
        <v>0</v>
      </c>
      <c r="CC367" s="218">
        <f t="shared" si="408"/>
        <v>0</v>
      </c>
      <c r="CD367" s="216" t="e">
        <f t="shared" si="409"/>
        <v>#VALUE!</v>
      </c>
      <c r="CE367" s="94" t="e">
        <f t="shared" si="410"/>
        <v>#VALUE!</v>
      </c>
      <c r="CF367" s="94" t="e">
        <f t="shared" si="411"/>
        <v>#VALUE!</v>
      </c>
      <c r="CG367" s="95" t="e">
        <f t="shared" si="412"/>
        <v>#VALUE!</v>
      </c>
      <c r="CH367" s="95" t="e">
        <f t="shared" si="436"/>
        <v>#VALUE!</v>
      </c>
      <c r="CI367" s="95" t="b">
        <f t="shared" si="439"/>
        <v>0</v>
      </c>
      <c r="CJ367" s="76" t="str">
        <f t="shared" si="413"/>
        <v/>
      </c>
      <c r="CK367" s="94" t="e" cm="1">
        <f t="array" aca="1" ref="CK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CL367" s="94" t="str">
        <f t="shared" si="414"/>
        <v/>
      </c>
      <c r="CM367" s="96" t="b">
        <f t="shared" si="415"/>
        <v>0</v>
      </c>
      <c r="CN367" s="130" t="b">
        <f>IFERROR(MATCH(D367,'Avtal för korttidsarbete'!$G$13:$G$1012,0),TRUE)</f>
        <v>1</v>
      </c>
      <c r="CO367" s="130" t="b">
        <f t="shared" si="416"/>
        <v>0</v>
      </c>
      <c r="CP367" s="131" t="str" cm="1">
        <f t="array" ref="CP367">IF(CN367=TRUE,"x",INDEX('Avtal för korttidsarbete'!$E$13:$E$1012,$CN367))</f>
        <v>x</v>
      </c>
      <c r="CQ367" s="131" t="str" cm="1">
        <f t="array" ref="CQ367">IF(CN367=TRUE,"x",INDEX('Avtal för korttidsarbete'!$F$13:$F$1012,$CN367))</f>
        <v>x</v>
      </c>
      <c r="CR367" s="130" t="b">
        <f t="shared" si="417"/>
        <v>0</v>
      </c>
      <c r="CS367" s="165">
        <f t="shared" si="437"/>
        <v>0</v>
      </c>
      <c r="CT367" s="165">
        <f t="shared" si="438"/>
        <v>0</v>
      </c>
      <c r="CU367" s="130" t="b">
        <f t="shared" si="418"/>
        <v>0</v>
      </c>
      <c r="CV367" s="131">
        <f t="shared" si="419"/>
        <v>0</v>
      </c>
      <c r="CW367" s="165">
        <f t="shared" si="420"/>
        <v>0</v>
      </c>
      <c r="CX367" s="186" t="b">
        <f>IFERROR(INDEX('Avtal för korttidsarbete'!R:R,MATCH(D367,'Avtal för korttidsarbete'!$G:$G,0)),TRUE)</f>
        <v>1</v>
      </c>
      <c r="CY367" s="165" t="str">
        <f>IF(CX367,"-",INDEX('Avtal för korttidsarbete'!$D:$D,MATCH(D367,'Avtal för korttidsarbete'!$G:$G,0)))</f>
        <v>-</v>
      </c>
      <c r="CZ367" s="131" t="b">
        <f>IFERROR(G367&gt;INDEX(Uppsägningar!E:E,MATCH(C367,Uppsägningar!C:C,0)),FALSE)</f>
        <v>0</v>
      </c>
    </row>
    <row r="368" spans="1:104" s="30" customFormat="1" x14ac:dyDescent="0.25">
      <c r="A368" s="19">
        <v>353</v>
      </c>
      <c r="B368" s="20"/>
      <c r="C368" s="189"/>
      <c r="D368" s="69"/>
      <c r="E368" s="171">
        <f>IFERROR(INDEX(Admin!$C$7:$C$10,MATCH(CY368,TblNivåValTExt,0)),0)</f>
        <v>0</v>
      </c>
      <c r="F368" s="1"/>
      <c r="G368" s="1"/>
      <c r="H368" s="90"/>
      <c r="I368" s="91"/>
      <c r="J368" s="91"/>
      <c r="K368" s="91"/>
      <c r="L368" s="91"/>
      <c r="M368" s="91"/>
      <c r="N368" s="91"/>
      <c r="O368" s="91"/>
      <c r="P368" s="91"/>
      <c r="Q368" s="91"/>
      <c r="R368" s="91"/>
      <c r="S368" s="91"/>
      <c r="T368" s="91"/>
      <c r="U368" s="91"/>
      <c r="V368" s="91"/>
      <c r="W368" s="225">
        <f t="shared" si="374"/>
        <v>0</v>
      </c>
      <c r="X368" s="134" t="str">
        <f t="shared" si="421"/>
        <v/>
      </c>
      <c r="Y368" s="92" t="b">
        <f t="shared" si="375"/>
        <v>0</v>
      </c>
      <c r="Z368" s="92" t="str">
        <f t="shared" si="422"/>
        <v/>
      </c>
      <c r="AA368" s="92" t="b">
        <f t="shared" si="423"/>
        <v>0</v>
      </c>
      <c r="AB368" s="92" t="str">
        <f t="shared" si="424"/>
        <v/>
      </c>
      <c r="AC368" s="13" t="b">
        <f t="shared" si="376"/>
        <v>0</v>
      </c>
      <c r="AD368" s="92" t="str">
        <f t="shared" si="425"/>
        <v/>
      </c>
      <c r="AE368" s="13" t="b">
        <f t="shared" si="426"/>
        <v>0</v>
      </c>
      <c r="AF368" s="92" t="str">
        <f t="shared" si="427"/>
        <v/>
      </c>
      <c r="AG368" s="13" t="b">
        <f t="shared" si="377"/>
        <v>0</v>
      </c>
      <c r="AH368" s="92" t="str">
        <f t="shared" si="428"/>
        <v/>
      </c>
      <c r="AI368" s="35" t="b">
        <f t="shared" si="378"/>
        <v>0</v>
      </c>
      <c r="AJ368" s="92" t="str">
        <f t="shared" si="429"/>
        <v/>
      </c>
      <c r="AK368" s="35" t="b">
        <f t="shared" si="379"/>
        <v>0</v>
      </c>
      <c r="AL368" s="92" t="str">
        <f t="shared" si="380"/>
        <v/>
      </c>
      <c r="AM368" s="35" t="b">
        <f t="shared" si="381"/>
        <v>0</v>
      </c>
      <c r="AN368" s="92" t="str">
        <f t="shared" si="382"/>
        <v/>
      </c>
      <c r="AO368" s="13" t="b">
        <f t="shared" si="383"/>
        <v>0</v>
      </c>
      <c r="AP368" s="92" t="str">
        <f t="shared" si="384"/>
        <v/>
      </c>
      <c r="AQ368" s="14">
        <f t="shared" si="385"/>
        <v>0</v>
      </c>
      <c r="AR368" s="14">
        <f t="shared" si="386"/>
        <v>0</v>
      </c>
      <c r="AS368" s="16">
        <f t="shared" si="442"/>
        <v>0</v>
      </c>
      <c r="AT368" s="16">
        <f t="shared" si="442"/>
        <v>0</v>
      </c>
      <c r="AU368" s="16">
        <f t="shared" si="442"/>
        <v>0</v>
      </c>
      <c r="AV368" s="16">
        <f t="shared" si="442"/>
        <v>0</v>
      </c>
      <c r="AW368" s="16">
        <f t="shared" si="442"/>
        <v>0</v>
      </c>
      <c r="AX368" s="16">
        <f t="shared" si="442"/>
        <v>0</v>
      </c>
      <c r="AY368" s="16">
        <f t="shared" si="442"/>
        <v>0</v>
      </c>
      <c r="AZ368" s="16"/>
      <c r="BA368" s="16"/>
      <c r="BB368" s="93">
        <f t="shared" si="430"/>
        <v>0</v>
      </c>
      <c r="BC368" s="93">
        <f t="shared" si="431"/>
        <v>0</v>
      </c>
      <c r="BD368" s="93">
        <f t="shared" si="432"/>
        <v>0</v>
      </c>
      <c r="BE368" s="158">
        <f t="shared" si="433"/>
        <v>0</v>
      </c>
      <c r="BF368" s="159">
        <f t="shared" si="434"/>
        <v>0</v>
      </c>
      <c r="BG368" s="159">
        <f t="shared" si="388"/>
        <v>0</v>
      </c>
      <c r="BH368" s="159">
        <f t="shared" si="389"/>
        <v>0</v>
      </c>
      <c r="BI368" s="159">
        <f t="shared" si="390"/>
        <v>0</v>
      </c>
      <c r="BJ368" s="159">
        <f t="shared" si="391"/>
        <v>0</v>
      </c>
      <c r="BK368" s="159">
        <f t="shared" si="392"/>
        <v>0</v>
      </c>
      <c r="BL368" s="159">
        <f t="shared" si="393"/>
        <v>0</v>
      </c>
      <c r="BM368" s="159">
        <f t="shared" si="435"/>
        <v>0</v>
      </c>
      <c r="BN368" s="159">
        <f t="shared" si="435"/>
        <v>0</v>
      </c>
      <c r="BO368" s="205" t="b">
        <f t="shared" si="394"/>
        <v>0</v>
      </c>
      <c r="BP368" s="214">
        <f t="shared" si="395"/>
        <v>0</v>
      </c>
      <c r="BQ368" s="160">
        <f t="shared" si="396"/>
        <v>0</v>
      </c>
      <c r="BR368" s="160">
        <f t="shared" si="397"/>
        <v>0</v>
      </c>
      <c r="BS368" s="160">
        <f t="shared" si="398"/>
        <v>0</v>
      </c>
      <c r="BT368" s="160">
        <f t="shared" si="399"/>
        <v>0</v>
      </c>
      <c r="BU368" s="160">
        <f t="shared" si="400"/>
        <v>0</v>
      </c>
      <c r="BV368" s="215">
        <f t="shared" si="401"/>
        <v>0</v>
      </c>
      <c r="BW368" s="217">
        <f t="shared" si="402"/>
        <v>0</v>
      </c>
      <c r="BX368" s="206">
        <f t="shared" si="403"/>
        <v>0</v>
      </c>
      <c r="BY368" s="206">
        <f t="shared" si="404"/>
        <v>0</v>
      </c>
      <c r="BZ368" s="206">
        <f t="shared" si="405"/>
        <v>0</v>
      </c>
      <c r="CA368" s="206">
        <f t="shared" si="406"/>
        <v>0</v>
      </c>
      <c r="CB368" s="206">
        <f t="shared" si="407"/>
        <v>0</v>
      </c>
      <c r="CC368" s="218">
        <f t="shared" si="408"/>
        <v>0</v>
      </c>
      <c r="CD368" s="216" t="e">
        <f t="shared" si="409"/>
        <v>#VALUE!</v>
      </c>
      <c r="CE368" s="94" t="e">
        <f t="shared" si="410"/>
        <v>#VALUE!</v>
      </c>
      <c r="CF368" s="94" t="e">
        <f t="shared" si="411"/>
        <v>#VALUE!</v>
      </c>
      <c r="CG368" s="95" t="e">
        <f t="shared" si="412"/>
        <v>#VALUE!</v>
      </c>
      <c r="CH368" s="95" t="e">
        <f t="shared" si="436"/>
        <v>#VALUE!</v>
      </c>
      <c r="CI368" s="95" t="b">
        <f t="shared" si="439"/>
        <v>0</v>
      </c>
      <c r="CJ368" s="76" t="str">
        <f t="shared" si="413"/>
        <v/>
      </c>
      <c r="CK368" s="94" t="e" cm="1">
        <f t="array" aca="1" ref="CK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CL368" s="94" t="str">
        <f t="shared" si="414"/>
        <v/>
      </c>
      <c r="CM368" s="96" t="b">
        <f t="shared" si="415"/>
        <v>0</v>
      </c>
      <c r="CN368" s="130" t="b">
        <f>IFERROR(MATCH(D368,'Avtal för korttidsarbete'!$G$13:$G$1012,0),TRUE)</f>
        <v>1</v>
      </c>
      <c r="CO368" s="130" t="b">
        <f t="shared" si="416"/>
        <v>0</v>
      </c>
      <c r="CP368" s="131" t="str" cm="1">
        <f t="array" ref="CP368">IF(CN368=TRUE,"x",INDEX('Avtal för korttidsarbete'!$E$13:$E$1012,$CN368))</f>
        <v>x</v>
      </c>
      <c r="CQ368" s="131" t="str" cm="1">
        <f t="array" ref="CQ368">IF(CN368=TRUE,"x",INDEX('Avtal för korttidsarbete'!$F$13:$F$1012,$CN368))</f>
        <v>x</v>
      </c>
      <c r="CR368" s="130" t="b">
        <f t="shared" si="417"/>
        <v>0</v>
      </c>
      <c r="CS368" s="165">
        <f t="shared" si="437"/>
        <v>0</v>
      </c>
      <c r="CT368" s="165">
        <f t="shared" si="438"/>
        <v>0</v>
      </c>
      <c r="CU368" s="130" t="b">
        <f t="shared" si="418"/>
        <v>0</v>
      </c>
      <c r="CV368" s="131">
        <f t="shared" si="419"/>
        <v>0</v>
      </c>
      <c r="CW368" s="165">
        <f t="shared" si="420"/>
        <v>0</v>
      </c>
      <c r="CX368" s="186" t="b">
        <f>IFERROR(INDEX('Avtal för korttidsarbete'!R:R,MATCH(D368,'Avtal för korttidsarbete'!$G:$G,0)),TRUE)</f>
        <v>1</v>
      </c>
      <c r="CY368" s="165" t="str">
        <f>IF(CX368,"-",INDEX('Avtal för korttidsarbete'!$D:$D,MATCH(D368,'Avtal för korttidsarbete'!$G:$G,0)))</f>
        <v>-</v>
      </c>
      <c r="CZ368" s="131" t="b">
        <f>IFERROR(G368&gt;INDEX(Uppsägningar!E:E,MATCH(C368,Uppsägningar!C:C,0)),FALSE)</f>
        <v>0</v>
      </c>
    </row>
    <row r="369" spans="1:104" s="30" customFormat="1" x14ac:dyDescent="0.25">
      <c r="A369" s="19">
        <v>354</v>
      </c>
      <c r="B369" s="20"/>
      <c r="C369" s="189"/>
      <c r="D369" s="69"/>
      <c r="E369" s="171">
        <f>IFERROR(INDEX(Admin!$C$7:$C$10,MATCH(CY369,TblNivåValTExt,0)),0)</f>
        <v>0</v>
      </c>
      <c r="F369" s="1"/>
      <c r="G369" s="1"/>
      <c r="H369" s="90"/>
      <c r="I369" s="91"/>
      <c r="J369" s="91"/>
      <c r="K369" s="91"/>
      <c r="L369" s="91"/>
      <c r="M369" s="91"/>
      <c r="N369" s="91"/>
      <c r="O369" s="91"/>
      <c r="P369" s="91"/>
      <c r="Q369" s="91"/>
      <c r="R369" s="91"/>
      <c r="S369" s="91"/>
      <c r="T369" s="91"/>
      <c r="U369" s="91"/>
      <c r="V369" s="91"/>
      <c r="W369" s="225">
        <f t="shared" si="374"/>
        <v>0</v>
      </c>
      <c r="X369" s="134" t="str">
        <f t="shared" si="421"/>
        <v/>
      </c>
      <c r="Y369" s="92" t="b">
        <f t="shared" si="375"/>
        <v>0</v>
      </c>
      <c r="Z369" s="92" t="str">
        <f t="shared" si="422"/>
        <v/>
      </c>
      <c r="AA369" s="92" t="b">
        <f t="shared" si="423"/>
        <v>0</v>
      </c>
      <c r="AB369" s="92" t="str">
        <f t="shared" si="424"/>
        <v/>
      </c>
      <c r="AC369" s="13" t="b">
        <f t="shared" si="376"/>
        <v>0</v>
      </c>
      <c r="AD369" s="92" t="str">
        <f t="shared" si="425"/>
        <v/>
      </c>
      <c r="AE369" s="13" t="b">
        <f t="shared" si="426"/>
        <v>0</v>
      </c>
      <c r="AF369" s="92" t="str">
        <f t="shared" si="427"/>
        <v/>
      </c>
      <c r="AG369" s="13" t="b">
        <f t="shared" si="377"/>
        <v>0</v>
      </c>
      <c r="AH369" s="92" t="str">
        <f t="shared" si="428"/>
        <v/>
      </c>
      <c r="AI369" s="35" t="b">
        <f t="shared" si="378"/>
        <v>0</v>
      </c>
      <c r="AJ369" s="92" t="str">
        <f t="shared" si="429"/>
        <v/>
      </c>
      <c r="AK369" s="35" t="b">
        <f t="shared" si="379"/>
        <v>0</v>
      </c>
      <c r="AL369" s="92" t="str">
        <f t="shared" si="380"/>
        <v/>
      </c>
      <c r="AM369" s="35" t="b">
        <f t="shared" si="381"/>
        <v>0</v>
      </c>
      <c r="AN369" s="92" t="str">
        <f t="shared" si="382"/>
        <v/>
      </c>
      <c r="AO369" s="13" t="b">
        <f t="shared" si="383"/>
        <v>0</v>
      </c>
      <c r="AP369" s="92" t="str">
        <f t="shared" si="384"/>
        <v/>
      </c>
      <c r="AQ369" s="14">
        <f t="shared" si="385"/>
        <v>0</v>
      </c>
      <c r="AR369" s="14">
        <f t="shared" si="386"/>
        <v>0</v>
      </c>
      <c r="AS369" s="16">
        <f t="shared" si="442"/>
        <v>0</v>
      </c>
      <c r="AT369" s="16">
        <f t="shared" si="442"/>
        <v>0</v>
      </c>
      <c r="AU369" s="16">
        <f t="shared" si="442"/>
        <v>0</v>
      </c>
      <c r="AV369" s="16">
        <f t="shared" si="442"/>
        <v>0</v>
      </c>
      <c r="AW369" s="16">
        <f t="shared" si="442"/>
        <v>0</v>
      </c>
      <c r="AX369" s="16">
        <f t="shared" si="442"/>
        <v>0</v>
      </c>
      <c r="AY369" s="16">
        <f t="shared" si="442"/>
        <v>0</v>
      </c>
      <c r="AZ369" s="16"/>
      <c r="BA369" s="16"/>
      <c r="BB369" s="93">
        <f t="shared" si="430"/>
        <v>0</v>
      </c>
      <c r="BC369" s="93">
        <f t="shared" si="431"/>
        <v>0</v>
      </c>
      <c r="BD369" s="93">
        <f t="shared" si="432"/>
        <v>0</v>
      </c>
      <c r="BE369" s="158">
        <f t="shared" si="433"/>
        <v>0</v>
      </c>
      <c r="BF369" s="159">
        <f t="shared" si="434"/>
        <v>0</v>
      </c>
      <c r="BG369" s="159">
        <f t="shared" si="388"/>
        <v>0</v>
      </c>
      <c r="BH369" s="159">
        <f t="shared" si="389"/>
        <v>0</v>
      </c>
      <c r="BI369" s="159">
        <f t="shared" si="390"/>
        <v>0</v>
      </c>
      <c r="BJ369" s="159">
        <f t="shared" si="391"/>
        <v>0</v>
      </c>
      <c r="BK369" s="159">
        <f t="shared" si="392"/>
        <v>0</v>
      </c>
      <c r="BL369" s="159">
        <f t="shared" si="393"/>
        <v>0</v>
      </c>
      <c r="BM369" s="159">
        <f t="shared" si="435"/>
        <v>0</v>
      </c>
      <c r="BN369" s="159">
        <f t="shared" si="435"/>
        <v>0</v>
      </c>
      <c r="BO369" s="205" t="b">
        <f t="shared" si="394"/>
        <v>0</v>
      </c>
      <c r="BP369" s="214">
        <f t="shared" si="395"/>
        <v>0</v>
      </c>
      <c r="BQ369" s="160">
        <f t="shared" si="396"/>
        <v>0</v>
      </c>
      <c r="BR369" s="160">
        <f t="shared" si="397"/>
        <v>0</v>
      </c>
      <c r="BS369" s="160">
        <f t="shared" si="398"/>
        <v>0</v>
      </c>
      <c r="BT369" s="160">
        <f t="shared" si="399"/>
        <v>0</v>
      </c>
      <c r="BU369" s="160">
        <f t="shared" si="400"/>
        <v>0</v>
      </c>
      <c r="BV369" s="215">
        <f t="shared" si="401"/>
        <v>0</v>
      </c>
      <c r="BW369" s="217">
        <f t="shared" si="402"/>
        <v>0</v>
      </c>
      <c r="BX369" s="206">
        <f t="shared" si="403"/>
        <v>0</v>
      </c>
      <c r="BY369" s="206">
        <f t="shared" si="404"/>
        <v>0</v>
      </c>
      <c r="BZ369" s="206">
        <f t="shared" si="405"/>
        <v>0</v>
      </c>
      <c r="CA369" s="206">
        <f t="shared" si="406"/>
        <v>0</v>
      </c>
      <c r="CB369" s="206">
        <f t="shared" si="407"/>
        <v>0</v>
      </c>
      <c r="CC369" s="218">
        <f t="shared" si="408"/>
        <v>0</v>
      </c>
      <c r="CD369" s="216" t="e">
        <f t="shared" si="409"/>
        <v>#VALUE!</v>
      </c>
      <c r="CE369" s="94" t="e">
        <f t="shared" si="410"/>
        <v>#VALUE!</v>
      </c>
      <c r="CF369" s="94" t="e">
        <f t="shared" si="411"/>
        <v>#VALUE!</v>
      </c>
      <c r="CG369" s="95" t="e">
        <f t="shared" si="412"/>
        <v>#VALUE!</v>
      </c>
      <c r="CH369" s="95" t="e">
        <f t="shared" si="436"/>
        <v>#VALUE!</v>
      </c>
      <c r="CI369" s="95" t="b">
        <f t="shared" si="439"/>
        <v>0</v>
      </c>
      <c r="CJ369" s="76" t="str">
        <f t="shared" si="413"/>
        <v/>
      </c>
      <c r="CK369" s="94" t="e" cm="1">
        <f t="array" aca="1" ref="CK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CL369" s="94" t="str">
        <f t="shared" si="414"/>
        <v/>
      </c>
      <c r="CM369" s="96" t="b">
        <f t="shared" si="415"/>
        <v>0</v>
      </c>
      <c r="CN369" s="130" t="b">
        <f>IFERROR(MATCH(D369,'Avtal för korttidsarbete'!$G$13:$G$1012,0),TRUE)</f>
        <v>1</v>
      </c>
      <c r="CO369" s="130" t="b">
        <f t="shared" si="416"/>
        <v>0</v>
      </c>
      <c r="CP369" s="131" t="str" cm="1">
        <f t="array" ref="CP369">IF(CN369=TRUE,"x",INDEX('Avtal för korttidsarbete'!$E$13:$E$1012,$CN369))</f>
        <v>x</v>
      </c>
      <c r="CQ369" s="131" t="str" cm="1">
        <f t="array" ref="CQ369">IF(CN369=TRUE,"x",INDEX('Avtal för korttidsarbete'!$F$13:$F$1012,$CN369))</f>
        <v>x</v>
      </c>
      <c r="CR369" s="130" t="b">
        <f t="shared" si="417"/>
        <v>0</v>
      </c>
      <c r="CS369" s="165">
        <f t="shared" si="437"/>
        <v>0</v>
      </c>
      <c r="CT369" s="165">
        <f t="shared" si="438"/>
        <v>0</v>
      </c>
      <c r="CU369" s="130" t="b">
        <f t="shared" si="418"/>
        <v>0</v>
      </c>
      <c r="CV369" s="131">
        <f t="shared" si="419"/>
        <v>0</v>
      </c>
      <c r="CW369" s="165">
        <f t="shared" si="420"/>
        <v>0</v>
      </c>
      <c r="CX369" s="186" t="b">
        <f>IFERROR(INDEX('Avtal för korttidsarbete'!R:R,MATCH(D369,'Avtal för korttidsarbete'!$G:$G,0)),TRUE)</f>
        <v>1</v>
      </c>
      <c r="CY369" s="165" t="str">
        <f>IF(CX369,"-",INDEX('Avtal för korttidsarbete'!$D:$D,MATCH(D369,'Avtal för korttidsarbete'!$G:$G,0)))</f>
        <v>-</v>
      </c>
      <c r="CZ369" s="131" t="b">
        <f>IFERROR(G369&gt;INDEX(Uppsägningar!E:E,MATCH(C369,Uppsägningar!C:C,0)),FALSE)</f>
        <v>0</v>
      </c>
    </row>
    <row r="370" spans="1:104" s="30" customFormat="1" x14ac:dyDescent="0.25">
      <c r="A370" s="19">
        <v>355</v>
      </c>
      <c r="B370" s="20"/>
      <c r="C370" s="189"/>
      <c r="D370" s="69"/>
      <c r="E370" s="171">
        <f>IFERROR(INDEX(Admin!$C$7:$C$10,MATCH(CY370,TblNivåValTExt,0)),0)</f>
        <v>0</v>
      </c>
      <c r="F370" s="1"/>
      <c r="G370" s="1"/>
      <c r="H370" s="90"/>
      <c r="I370" s="91"/>
      <c r="J370" s="91"/>
      <c r="K370" s="91"/>
      <c r="L370" s="91"/>
      <c r="M370" s="91"/>
      <c r="N370" s="91"/>
      <c r="O370" s="91"/>
      <c r="P370" s="91"/>
      <c r="Q370" s="91"/>
      <c r="R370" s="91"/>
      <c r="S370" s="91"/>
      <c r="T370" s="91"/>
      <c r="U370" s="91"/>
      <c r="V370" s="91"/>
      <c r="W370" s="225">
        <f t="shared" si="374"/>
        <v>0</v>
      </c>
      <c r="X370" s="134" t="str">
        <f t="shared" si="421"/>
        <v/>
      </c>
      <c r="Y370" s="92" t="b">
        <f t="shared" si="375"/>
        <v>0</v>
      </c>
      <c r="Z370" s="92" t="str">
        <f t="shared" si="422"/>
        <v/>
      </c>
      <c r="AA370" s="92" t="b">
        <f t="shared" si="423"/>
        <v>0</v>
      </c>
      <c r="AB370" s="92" t="str">
        <f t="shared" si="424"/>
        <v/>
      </c>
      <c r="AC370" s="13" t="b">
        <f t="shared" si="376"/>
        <v>0</v>
      </c>
      <c r="AD370" s="92" t="str">
        <f t="shared" si="425"/>
        <v/>
      </c>
      <c r="AE370" s="13" t="b">
        <f t="shared" si="426"/>
        <v>0</v>
      </c>
      <c r="AF370" s="92" t="str">
        <f t="shared" si="427"/>
        <v/>
      </c>
      <c r="AG370" s="13" t="b">
        <f t="shared" si="377"/>
        <v>0</v>
      </c>
      <c r="AH370" s="92" t="str">
        <f t="shared" si="428"/>
        <v/>
      </c>
      <c r="AI370" s="35" t="b">
        <f t="shared" si="378"/>
        <v>0</v>
      </c>
      <c r="AJ370" s="92" t="str">
        <f t="shared" si="429"/>
        <v/>
      </c>
      <c r="AK370" s="35" t="b">
        <f t="shared" si="379"/>
        <v>0</v>
      </c>
      <c r="AL370" s="92" t="str">
        <f t="shared" si="380"/>
        <v/>
      </c>
      <c r="AM370" s="35" t="b">
        <f t="shared" si="381"/>
        <v>0</v>
      </c>
      <c r="AN370" s="92" t="str">
        <f t="shared" si="382"/>
        <v/>
      </c>
      <c r="AO370" s="13" t="b">
        <f t="shared" si="383"/>
        <v>0</v>
      </c>
      <c r="AP370" s="92" t="str">
        <f t="shared" si="384"/>
        <v/>
      </c>
      <c r="AQ370" s="14">
        <f t="shared" si="385"/>
        <v>0</v>
      </c>
      <c r="AR370" s="14">
        <f t="shared" si="386"/>
        <v>0</v>
      </c>
      <c r="AS370" s="16">
        <f t="shared" si="442"/>
        <v>0</v>
      </c>
      <c r="AT370" s="16">
        <f t="shared" si="442"/>
        <v>0</v>
      </c>
      <c r="AU370" s="16">
        <f t="shared" si="442"/>
        <v>0</v>
      </c>
      <c r="AV370" s="16">
        <f t="shared" si="442"/>
        <v>0</v>
      </c>
      <c r="AW370" s="16">
        <f t="shared" si="442"/>
        <v>0</v>
      </c>
      <c r="AX370" s="16">
        <f t="shared" si="442"/>
        <v>0</v>
      </c>
      <c r="AY370" s="16">
        <f t="shared" si="442"/>
        <v>0</v>
      </c>
      <c r="AZ370" s="16"/>
      <c r="BA370" s="16"/>
      <c r="BB370" s="93">
        <f t="shared" si="430"/>
        <v>0</v>
      </c>
      <c r="BC370" s="93">
        <f t="shared" si="431"/>
        <v>0</v>
      </c>
      <c r="BD370" s="93">
        <f t="shared" si="432"/>
        <v>0</v>
      </c>
      <c r="BE370" s="158">
        <f t="shared" si="433"/>
        <v>0</v>
      </c>
      <c r="BF370" s="159">
        <f t="shared" si="434"/>
        <v>0</v>
      </c>
      <c r="BG370" s="159">
        <f t="shared" si="388"/>
        <v>0</v>
      </c>
      <c r="BH370" s="159">
        <f t="shared" si="389"/>
        <v>0</v>
      </c>
      <c r="BI370" s="159">
        <f t="shared" si="390"/>
        <v>0</v>
      </c>
      <c r="BJ370" s="159">
        <f t="shared" si="391"/>
        <v>0</v>
      </c>
      <c r="BK370" s="159">
        <f t="shared" si="392"/>
        <v>0</v>
      </c>
      <c r="BL370" s="159">
        <f t="shared" si="393"/>
        <v>0</v>
      </c>
      <c r="BM370" s="159">
        <f t="shared" si="435"/>
        <v>0</v>
      </c>
      <c r="BN370" s="159">
        <f t="shared" si="435"/>
        <v>0</v>
      </c>
      <c r="BO370" s="205" t="b">
        <f t="shared" si="394"/>
        <v>0</v>
      </c>
      <c r="BP370" s="214">
        <f t="shared" si="395"/>
        <v>0</v>
      </c>
      <c r="BQ370" s="160">
        <f t="shared" si="396"/>
        <v>0</v>
      </c>
      <c r="BR370" s="160">
        <f t="shared" si="397"/>
        <v>0</v>
      </c>
      <c r="BS370" s="160">
        <f t="shared" si="398"/>
        <v>0</v>
      </c>
      <c r="BT370" s="160">
        <f t="shared" si="399"/>
        <v>0</v>
      </c>
      <c r="BU370" s="160">
        <f t="shared" si="400"/>
        <v>0</v>
      </c>
      <c r="BV370" s="215">
        <f t="shared" si="401"/>
        <v>0</v>
      </c>
      <c r="BW370" s="217">
        <f t="shared" si="402"/>
        <v>0</v>
      </c>
      <c r="BX370" s="206">
        <f t="shared" si="403"/>
        <v>0</v>
      </c>
      <c r="BY370" s="206">
        <f t="shared" si="404"/>
        <v>0</v>
      </c>
      <c r="BZ370" s="206">
        <f t="shared" si="405"/>
        <v>0</v>
      </c>
      <c r="CA370" s="206">
        <f t="shared" si="406"/>
        <v>0</v>
      </c>
      <c r="CB370" s="206">
        <f t="shared" si="407"/>
        <v>0</v>
      </c>
      <c r="CC370" s="218">
        <f t="shared" si="408"/>
        <v>0</v>
      </c>
      <c r="CD370" s="216" t="e">
        <f t="shared" si="409"/>
        <v>#VALUE!</v>
      </c>
      <c r="CE370" s="94" t="e">
        <f t="shared" si="410"/>
        <v>#VALUE!</v>
      </c>
      <c r="CF370" s="94" t="e">
        <f t="shared" si="411"/>
        <v>#VALUE!</v>
      </c>
      <c r="CG370" s="95" t="e">
        <f t="shared" si="412"/>
        <v>#VALUE!</v>
      </c>
      <c r="CH370" s="95" t="e">
        <f t="shared" si="436"/>
        <v>#VALUE!</v>
      </c>
      <c r="CI370" s="95" t="b">
        <f t="shared" si="439"/>
        <v>0</v>
      </c>
      <c r="CJ370" s="76" t="str">
        <f t="shared" si="413"/>
        <v/>
      </c>
      <c r="CK370" s="94" t="e" cm="1">
        <f t="array" aca="1" ref="CK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CL370" s="94" t="str">
        <f t="shared" si="414"/>
        <v/>
      </c>
      <c r="CM370" s="96" t="b">
        <f t="shared" si="415"/>
        <v>0</v>
      </c>
      <c r="CN370" s="130" t="b">
        <f>IFERROR(MATCH(D370,'Avtal för korttidsarbete'!$G$13:$G$1012,0),TRUE)</f>
        <v>1</v>
      </c>
      <c r="CO370" s="130" t="b">
        <f t="shared" si="416"/>
        <v>0</v>
      </c>
      <c r="CP370" s="131" t="str" cm="1">
        <f t="array" ref="CP370">IF(CN370=TRUE,"x",INDEX('Avtal för korttidsarbete'!$E$13:$E$1012,$CN370))</f>
        <v>x</v>
      </c>
      <c r="CQ370" s="131" t="str" cm="1">
        <f t="array" ref="CQ370">IF(CN370=TRUE,"x",INDEX('Avtal för korttidsarbete'!$F$13:$F$1012,$CN370))</f>
        <v>x</v>
      </c>
      <c r="CR370" s="130" t="b">
        <f t="shared" si="417"/>
        <v>0</v>
      </c>
      <c r="CS370" s="165">
        <f t="shared" si="437"/>
        <v>0</v>
      </c>
      <c r="CT370" s="165">
        <f t="shared" si="438"/>
        <v>0</v>
      </c>
      <c r="CU370" s="130" t="b">
        <f t="shared" si="418"/>
        <v>0</v>
      </c>
      <c r="CV370" s="131">
        <f t="shared" si="419"/>
        <v>0</v>
      </c>
      <c r="CW370" s="165">
        <f t="shared" si="420"/>
        <v>0</v>
      </c>
      <c r="CX370" s="186" t="b">
        <f>IFERROR(INDEX('Avtal för korttidsarbete'!R:R,MATCH(D370,'Avtal för korttidsarbete'!$G:$G,0)),TRUE)</f>
        <v>1</v>
      </c>
      <c r="CY370" s="165" t="str">
        <f>IF(CX370,"-",INDEX('Avtal för korttidsarbete'!$D:$D,MATCH(D370,'Avtal för korttidsarbete'!$G:$G,0)))</f>
        <v>-</v>
      </c>
      <c r="CZ370" s="131" t="b">
        <f>IFERROR(G370&gt;INDEX(Uppsägningar!E:E,MATCH(C370,Uppsägningar!C:C,0)),FALSE)</f>
        <v>0</v>
      </c>
    </row>
    <row r="371" spans="1:104" s="30" customFormat="1" x14ac:dyDescent="0.25">
      <c r="A371" s="19">
        <v>356</v>
      </c>
      <c r="B371" s="20"/>
      <c r="C371" s="189"/>
      <c r="D371" s="69"/>
      <c r="E371" s="171">
        <f>IFERROR(INDEX(Admin!$C$7:$C$10,MATCH(CY371,TblNivåValTExt,0)),0)</f>
        <v>0</v>
      </c>
      <c r="F371" s="1"/>
      <c r="G371" s="1"/>
      <c r="H371" s="90"/>
      <c r="I371" s="91"/>
      <c r="J371" s="91"/>
      <c r="K371" s="91"/>
      <c r="L371" s="91"/>
      <c r="M371" s="91"/>
      <c r="N371" s="91"/>
      <c r="O371" s="91"/>
      <c r="P371" s="91"/>
      <c r="Q371" s="91"/>
      <c r="R371" s="91"/>
      <c r="S371" s="91"/>
      <c r="T371" s="91"/>
      <c r="U371" s="91"/>
      <c r="V371" s="91"/>
      <c r="W371" s="225">
        <f t="shared" si="374"/>
        <v>0</v>
      </c>
      <c r="X371" s="134" t="str">
        <f t="shared" si="421"/>
        <v/>
      </c>
      <c r="Y371" s="92" t="b">
        <f t="shared" si="375"/>
        <v>0</v>
      </c>
      <c r="Z371" s="92" t="str">
        <f t="shared" si="422"/>
        <v/>
      </c>
      <c r="AA371" s="92" t="b">
        <f t="shared" si="423"/>
        <v>0</v>
      </c>
      <c r="AB371" s="92" t="str">
        <f t="shared" si="424"/>
        <v/>
      </c>
      <c r="AC371" s="13" t="b">
        <f t="shared" si="376"/>
        <v>0</v>
      </c>
      <c r="AD371" s="92" t="str">
        <f t="shared" si="425"/>
        <v/>
      </c>
      <c r="AE371" s="13" t="b">
        <f t="shared" si="426"/>
        <v>0</v>
      </c>
      <c r="AF371" s="92" t="str">
        <f t="shared" si="427"/>
        <v/>
      </c>
      <c r="AG371" s="13" t="b">
        <f t="shared" si="377"/>
        <v>0</v>
      </c>
      <c r="AH371" s="92" t="str">
        <f t="shared" si="428"/>
        <v/>
      </c>
      <c r="AI371" s="35" t="b">
        <f t="shared" si="378"/>
        <v>0</v>
      </c>
      <c r="AJ371" s="92" t="str">
        <f t="shared" si="429"/>
        <v/>
      </c>
      <c r="AK371" s="35" t="b">
        <f t="shared" si="379"/>
        <v>0</v>
      </c>
      <c r="AL371" s="92" t="str">
        <f t="shared" si="380"/>
        <v/>
      </c>
      <c r="AM371" s="35" t="b">
        <f t="shared" si="381"/>
        <v>0</v>
      </c>
      <c r="AN371" s="92" t="str">
        <f t="shared" si="382"/>
        <v/>
      </c>
      <c r="AO371" s="13" t="b">
        <f t="shared" si="383"/>
        <v>0</v>
      </c>
      <c r="AP371" s="92" t="str">
        <f t="shared" si="384"/>
        <v/>
      </c>
      <c r="AQ371" s="14">
        <f t="shared" si="385"/>
        <v>0</v>
      </c>
      <c r="AR371" s="14">
        <f t="shared" si="386"/>
        <v>0</v>
      </c>
      <c r="AS371" s="16">
        <f t="shared" si="442"/>
        <v>0</v>
      </c>
      <c r="AT371" s="16">
        <f t="shared" si="442"/>
        <v>0</v>
      </c>
      <c r="AU371" s="16">
        <f t="shared" si="442"/>
        <v>0</v>
      </c>
      <c r="AV371" s="16">
        <f t="shared" si="442"/>
        <v>0</v>
      </c>
      <c r="AW371" s="16">
        <f t="shared" si="442"/>
        <v>0</v>
      </c>
      <c r="AX371" s="16">
        <f t="shared" si="442"/>
        <v>0</v>
      </c>
      <c r="AY371" s="16">
        <f t="shared" si="442"/>
        <v>0</v>
      </c>
      <c r="AZ371" s="16"/>
      <c r="BA371" s="16"/>
      <c r="BB371" s="93">
        <f t="shared" si="430"/>
        <v>0</v>
      </c>
      <c r="BC371" s="93">
        <f t="shared" si="431"/>
        <v>0</v>
      </c>
      <c r="BD371" s="93">
        <f t="shared" si="432"/>
        <v>0</v>
      </c>
      <c r="BE371" s="158">
        <f t="shared" si="433"/>
        <v>0</v>
      </c>
      <c r="BF371" s="159">
        <f t="shared" si="434"/>
        <v>0</v>
      </c>
      <c r="BG371" s="159">
        <f t="shared" si="388"/>
        <v>0</v>
      </c>
      <c r="BH371" s="159">
        <f t="shared" si="389"/>
        <v>0</v>
      </c>
      <c r="BI371" s="159">
        <f t="shared" si="390"/>
        <v>0</v>
      </c>
      <c r="BJ371" s="159">
        <f t="shared" si="391"/>
        <v>0</v>
      </c>
      <c r="BK371" s="159">
        <f t="shared" si="392"/>
        <v>0</v>
      </c>
      <c r="BL371" s="159">
        <f t="shared" si="393"/>
        <v>0</v>
      </c>
      <c r="BM371" s="159">
        <f t="shared" si="435"/>
        <v>0</v>
      </c>
      <c r="BN371" s="159">
        <f t="shared" si="435"/>
        <v>0</v>
      </c>
      <c r="BO371" s="205" t="b">
        <f t="shared" si="394"/>
        <v>0</v>
      </c>
      <c r="BP371" s="214">
        <f t="shared" si="395"/>
        <v>0</v>
      </c>
      <c r="BQ371" s="160">
        <f t="shared" si="396"/>
        <v>0</v>
      </c>
      <c r="BR371" s="160">
        <f t="shared" si="397"/>
        <v>0</v>
      </c>
      <c r="BS371" s="160">
        <f t="shared" si="398"/>
        <v>0</v>
      </c>
      <c r="BT371" s="160">
        <f t="shared" si="399"/>
        <v>0</v>
      </c>
      <c r="BU371" s="160">
        <f t="shared" si="400"/>
        <v>0</v>
      </c>
      <c r="BV371" s="215">
        <f t="shared" si="401"/>
        <v>0</v>
      </c>
      <c r="BW371" s="217">
        <f t="shared" si="402"/>
        <v>0</v>
      </c>
      <c r="BX371" s="206">
        <f t="shared" si="403"/>
        <v>0</v>
      </c>
      <c r="BY371" s="206">
        <f t="shared" si="404"/>
        <v>0</v>
      </c>
      <c r="BZ371" s="206">
        <f t="shared" si="405"/>
        <v>0</v>
      </c>
      <c r="CA371" s="206">
        <f t="shared" si="406"/>
        <v>0</v>
      </c>
      <c r="CB371" s="206">
        <f t="shared" si="407"/>
        <v>0</v>
      </c>
      <c r="CC371" s="218">
        <f t="shared" si="408"/>
        <v>0</v>
      </c>
      <c r="CD371" s="216" t="e">
        <f t="shared" si="409"/>
        <v>#VALUE!</v>
      </c>
      <c r="CE371" s="94" t="e">
        <f t="shared" si="410"/>
        <v>#VALUE!</v>
      </c>
      <c r="CF371" s="94" t="e">
        <f t="shared" si="411"/>
        <v>#VALUE!</v>
      </c>
      <c r="CG371" s="95" t="e">
        <f t="shared" si="412"/>
        <v>#VALUE!</v>
      </c>
      <c r="CH371" s="95" t="e">
        <f t="shared" si="436"/>
        <v>#VALUE!</v>
      </c>
      <c r="CI371" s="95" t="b">
        <f t="shared" si="439"/>
        <v>0</v>
      </c>
      <c r="CJ371" s="76" t="str">
        <f t="shared" si="413"/>
        <v/>
      </c>
      <c r="CK371" s="94" t="e" cm="1">
        <f t="array" aca="1" ref="CK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CL371" s="94" t="str">
        <f t="shared" si="414"/>
        <v/>
      </c>
      <c r="CM371" s="96" t="b">
        <f t="shared" si="415"/>
        <v>0</v>
      </c>
      <c r="CN371" s="130" t="b">
        <f>IFERROR(MATCH(D371,'Avtal för korttidsarbete'!$G$13:$G$1012,0),TRUE)</f>
        <v>1</v>
      </c>
      <c r="CO371" s="130" t="b">
        <f t="shared" si="416"/>
        <v>0</v>
      </c>
      <c r="CP371" s="131" t="str" cm="1">
        <f t="array" ref="CP371">IF(CN371=TRUE,"x",INDEX('Avtal för korttidsarbete'!$E$13:$E$1012,$CN371))</f>
        <v>x</v>
      </c>
      <c r="CQ371" s="131" t="str" cm="1">
        <f t="array" ref="CQ371">IF(CN371=TRUE,"x",INDEX('Avtal för korttidsarbete'!$F$13:$F$1012,$CN371))</f>
        <v>x</v>
      </c>
      <c r="CR371" s="130" t="b">
        <f t="shared" si="417"/>
        <v>0</v>
      </c>
      <c r="CS371" s="165">
        <f t="shared" si="437"/>
        <v>0</v>
      </c>
      <c r="CT371" s="165">
        <f t="shared" si="438"/>
        <v>0</v>
      </c>
      <c r="CU371" s="130" t="b">
        <f t="shared" si="418"/>
        <v>0</v>
      </c>
      <c r="CV371" s="131">
        <f t="shared" si="419"/>
        <v>0</v>
      </c>
      <c r="CW371" s="165">
        <f t="shared" si="420"/>
        <v>0</v>
      </c>
      <c r="CX371" s="186" t="b">
        <f>IFERROR(INDEX('Avtal för korttidsarbete'!R:R,MATCH(D371,'Avtal för korttidsarbete'!$G:$G,0)),TRUE)</f>
        <v>1</v>
      </c>
      <c r="CY371" s="165" t="str">
        <f>IF(CX371,"-",INDEX('Avtal för korttidsarbete'!$D:$D,MATCH(D371,'Avtal för korttidsarbete'!$G:$G,0)))</f>
        <v>-</v>
      </c>
      <c r="CZ371" s="131" t="b">
        <f>IFERROR(G371&gt;INDEX(Uppsägningar!E:E,MATCH(C371,Uppsägningar!C:C,0)),FALSE)</f>
        <v>0</v>
      </c>
    </row>
    <row r="372" spans="1:104" s="30" customFormat="1" x14ac:dyDescent="0.25">
      <c r="A372" s="19">
        <v>357</v>
      </c>
      <c r="B372" s="20"/>
      <c r="C372" s="189"/>
      <c r="D372" s="69"/>
      <c r="E372" s="171">
        <f>IFERROR(INDEX(Admin!$C$7:$C$10,MATCH(CY372,TblNivåValTExt,0)),0)</f>
        <v>0</v>
      </c>
      <c r="F372" s="1"/>
      <c r="G372" s="1"/>
      <c r="H372" s="90"/>
      <c r="I372" s="91"/>
      <c r="J372" s="91"/>
      <c r="K372" s="91"/>
      <c r="L372" s="91"/>
      <c r="M372" s="91"/>
      <c r="N372" s="91"/>
      <c r="O372" s="91"/>
      <c r="P372" s="91"/>
      <c r="Q372" s="91"/>
      <c r="R372" s="91"/>
      <c r="S372" s="91"/>
      <c r="T372" s="91"/>
      <c r="U372" s="91"/>
      <c r="V372" s="91"/>
      <c r="W372" s="225">
        <f t="shared" si="374"/>
        <v>0</v>
      </c>
      <c r="X372" s="134" t="str">
        <f t="shared" si="421"/>
        <v/>
      </c>
      <c r="Y372" s="92" t="b">
        <f t="shared" si="375"/>
        <v>0</v>
      </c>
      <c r="Z372" s="92" t="str">
        <f t="shared" si="422"/>
        <v/>
      </c>
      <c r="AA372" s="92" t="b">
        <f t="shared" si="423"/>
        <v>0</v>
      </c>
      <c r="AB372" s="92" t="str">
        <f t="shared" si="424"/>
        <v/>
      </c>
      <c r="AC372" s="13" t="b">
        <f t="shared" si="376"/>
        <v>0</v>
      </c>
      <c r="AD372" s="92" t="str">
        <f t="shared" si="425"/>
        <v/>
      </c>
      <c r="AE372" s="13" t="b">
        <f t="shared" si="426"/>
        <v>0</v>
      </c>
      <c r="AF372" s="92" t="str">
        <f t="shared" si="427"/>
        <v/>
      </c>
      <c r="AG372" s="13" t="b">
        <f t="shared" si="377"/>
        <v>0</v>
      </c>
      <c r="AH372" s="92" t="str">
        <f t="shared" si="428"/>
        <v/>
      </c>
      <c r="AI372" s="35" t="b">
        <f t="shared" si="378"/>
        <v>0</v>
      </c>
      <c r="AJ372" s="92" t="str">
        <f t="shared" si="429"/>
        <v/>
      </c>
      <c r="AK372" s="35" t="b">
        <f t="shared" si="379"/>
        <v>0</v>
      </c>
      <c r="AL372" s="92" t="str">
        <f t="shared" si="380"/>
        <v/>
      </c>
      <c r="AM372" s="35" t="b">
        <f t="shared" si="381"/>
        <v>0</v>
      </c>
      <c r="AN372" s="92" t="str">
        <f t="shared" si="382"/>
        <v/>
      </c>
      <c r="AO372" s="13" t="b">
        <f t="shared" si="383"/>
        <v>0</v>
      </c>
      <c r="AP372" s="92" t="str">
        <f t="shared" si="384"/>
        <v/>
      </c>
      <c r="AQ372" s="14">
        <f t="shared" si="385"/>
        <v>0</v>
      </c>
      <c r="AR372" s="14">
        <f t="shared" si="386"/>
        <v>0</v>
      </c>
      <c r="AS372" s="16">
        <f t="shared" si="442"/>
        <v>0</v>
      </c>
      <c r="AT372" s="16">
        <f t="shared" si="442"/>
        <v>0</v>
      </c>
      <c r="AU372" s="16">
        <f t="shared" si="442"/>
        <v>0</v>
      </c>
      <c r="AV372" s="16">
        <f t="shared" si="442"/>
        <v>0</v>
      </c>
      <c r="AW372" s="16">
        <f t="shared" si="442"/>
        <v>0</v>
      </c>
      <c r="AX372" s="16">
        <f t="shared" si="442"/>
        <v>0</v>
      </c>
      <c r="AY372" s="16">
        <f t="shared" si="442"/>
        <v>0</v>
      </c>
      <c r="AZ372" s="16"/>
      <c r="BA372" s="16"/>
      <c r="BB372" s="93">
        <f t="shared" si="430"/>
        <v>0</v>
      </c>
      <c r="BC372" s="93">
        <f t="shared" si="431"/>
        <v>0</v>
      </c>
      <c r="BD372" s="93">
        <f t="shared" si="432"/>
        <v>0</v>
      </c>
      <c r="BE372" s="158">
        <f t="shared" si="433"/>
        <v>0</v>
      </c>
      <c r="BF372" s="159">
        <f t="shared" si="434"/>
        <v>0</v>
      </c>
      <c r="BG372" s="159">
        <f t="shared" si="388"/>
        <v>0</v>
      </c>
      <c r="BH372" s="159">
        <f t="shared" si="389"/>
        <v>0</v>
      </c>
      <c r="BI372" s="159">
        <f t="shared" si="390"/>
        <v>0</v>
      </c>
      <c r="BJ372" s="159">
        <f t="shared" si="391"/>
        <v>0</v>
      </c>
      <c r="BK372" s="159">
        <f t="shared" si="392"/>
        <v>0</v>
      </c>
      <c r="BL372" s="159">
        <f t="shared" si="393"/>
        <v>0</v>
      </c>
      <c r="BM372" s="159">
        <f t="shared" si="435"/>
        <v>0</v>
      </c>
      <c r="BN372" s="159">
        <f t="shared" si="435"/>
        <v>0</v>
      </c>
      <c r="BO372" s="205" t="b">
        <f t="shared" si="394"/>
        <v>0</v>
      </c>
      <c r="BP372" s="214">
        <f t="shared" si="395"/>
        <v>0</v>
      </c>
      <c r="BQ372" s="160">
        <f t="shared" si="396"/>
        <v>0</v>
      </c>
      <c r="BR372" s="160">
        <f t="shared" si="397"/>
        <v>0</v>
      </c>
      <c r="BS372" s="160">
        <f t="shared" si="398"/>
        <v>0</v>
      </c>
      <c r="BT372" s="160">
        <f t="shared" si="399"/>
        <v>0</v>
      </c>
      <c r="BU372" s="160">
        <f t="shared" si="400"/>
        <v>0</v>
      </c>
      <c r="BV372" s="215">
        <f t="shared" si="401"/>
        <v>0</v>
      </c>
      <c r="BW372" s="217">
        <f t="shared" si="402"/>
        <v>0</v>
      </c>
      <c r="BX372" s="206">
        <f t="shared" si="403"/>
        <v>0</v>
      </c>
      <c r="BY372" s="206">
        <f t="shared" si="404"/>
        <v>0</v>
      </c>
      <c r="BZ372" s="206">
        <f t="shared" si="405"/>
        <v>0</v>
      </c>
      <c r="CA372" s="206">
        <f t="shared" si="406"/>
        <v>0</v>
      </c>
      <c r="CB372" s="206">
        <f t="shared" si="407"/>
        <v>0</v>
      </c>
      <c r="CC372" s="218">
        <f t="shared" si="408"/>
        <v>0</v>
      </c>
      <c r="CD372" s="216" t="e">
        <f t="shared" si="409"/>
        <v>#VALUE!</v>
      </c>
      <c r="CE372" s="94" t="e">
        <f t="shared" si="410"/>
        <v>#VALUE!</v>
      </c>
      <c r="CF372" s="94" t="e">
        <f t="shared" si="411"/>
        <v>#VALUE!</v>
      </c>
      <c r="CG372" s="95" t="e">
        <f t="shared" si="412"/>
        <v>#VALUE!</v>
      </c>
      <c r="CH372" s="95" t="e">
        <f t="shared" si="436"/>
        <v>#VALUE!</v>
      </c>
      <c r="CI372" s="95" t="b">
        <f t="shared" si="439"/>
        <v>0</v>
      </c>
      <c r="CJ372" s="76" t="str">
        <f t="shared" si="413"/>
        <v/>
      </c>
      <c r="CK372" s="94" t="e" cm="1">
        <f t="array" aca="1" ref="CK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CL372" s="94" t="str">
        <f t="shared" si="414"/>
        <v/>
      </c>
      <c r="CM372" s="96" t="b">
        <f t="shared" si="415"/>
        <v>0</v>
      </c>
      <c r="CN372" s="130" t="b">
        <f>IFERROR(MATCH(D372,'Avtal för korttidsarbete'!$G$13:$G$1012,0),TRUE)</f>
        <v>1</v>
      </c>
      <c r="CO372" s="130" t="b">
        <f t="shared" si="416"/>
        <v>0</v>
      </c>
      <c r="CP372" s="131" t="str" cm="1">
        <f t="array" ref="CP372">IF(CN372=TRUE,"x",INDEX('Avtal för korttidsarbete'!$E$13:$E$1012,$CN372))</f>
        <v>x</v>
      </c>
      <c r="CQ372" s="131" t="str" cm="1">
        <f t="array" ref="CQ372">IF(CN372=TRUE,"x",INDEX('Avtal för korttidsarbete'!$F$13:$F$1012,$CN372))</f>
        <v>x</v>
      </c>
      <c r="CR372" s="130" t="b">
        <f t="shared" si="417"/>
        <v>0</v>
      </c>
      <c r="CS372" s="165">
        <f t="shared" si="437"/>
        <v>0</v>
      </c>
      <c r="CT372" s="165">
        <f t="shared" si="438"/>
        <v>0</v>
      </c>
      <c r="CU372" s="130" t="b">
        <f t="shared" si="418"/>
        <v>0</v>
      </c>
      <c r="CV372" s="131">
        <f t="shared" si="419"/>
        <v>0</v>
      </c>
      <c r="CW372" s="165">
        <f t="shared" si="420"/>
        <v>0</v>
      </c>
      <c r="CX372" s="186" t="b">
        <f>IFERROR(INDEX('Avtal för korttidsarbete'!R:R,MATCH(D372,'Avtal för korttidsarbete'!$G:$G,0)),TRUE)</f>
        <v>1</v>
      </c>
      <c r="CY372" s="165" t="str">
        <f>IF(CX372,"-",INDEX('Avtal för korttidsarbete'!$D:$D,MATCH(D372,'Avtal för korttidsarbete'!$G:$G,0)))</f>
        <v>-</v>
      </c>
      <c r="CZ372" s="131" t="b">
        <f>IFERROR(G372&gt;INDEX(Uppsägningar!E:E,MATCH(C372,Uppsägningar!C:C,0)),FALSE)</f>
        <v>0</v>
      </c>
    </row>
    <row r="373" spans="1:104" s="30" customFormat="1" x14ac:dyDescent="0.25">
      <c r="A373" s="19">
        <v>358</v>
      </c>
      <c r="B373" s="20"/>
      <c r="C373" s="189"/>
      <c r="D373" s="69"/>
      <c r="E373" s="171">
        <f>IFERROR(INDEX(Admin!$C$7:$C$10,MATCH(CY373,TblNivåValTExt,0)),0)</f>
        <v>0</v>
      </c>
      <c r="F373" s="1"/>
      <c r="G373" s="1"/>
      <c r="H373" s="90"/>
      <c r="I373" s="91"/>
      <c r="J373" s="91"/>
      <c r="K373" s="91"/>
      <c r="L373" s="91"/>
      <c r="M373" s="91"/>
      <c r="N373" s="91"/>
      <c r="O373" s="91"/>
      <c r="P373" s="91"/>
      <c r="Q373" s="91"/>
      <c r="R373" s="91"/>
      <c r="S373" s="91"/>
      <c r="T373" s="91"/>
      <c r="U373" s="91"/>
      <c r="V373" s="91"/>
      <c r="W373" s="225">
        <f t="shared" si="374"/>
        <v>0</v>
      </c>
      <c r="X373" s="134" t="str">
        <f t="shared" si="421"/>
        <v/>
      </c>
      <c r="Y373" s="92" t="b">
        <f t="shared" si="375"/>
        <v>0</v>
      </c>
      <c r="Z373" s="92" t="str">
        <f t="shared" si="422"/>
        <v/>
      </c>
      <c r="AA373" s="92" t="b">
        <f t="shared" si="423"/>
        <v>0</v>
      </c>
      <c r="AB373" s="92" t="str">
        <f t="shared" si="424"/>
        <v/>
      </c>
      <c r="AC373" s="13" t="b">
        <f t="shared" si="376"/>
        <v>0</v>
      </c>
      <c r="AD373" s="92" t="str">
        <f t="shared" si="425"/>
        <v/>
      </c>
      <c r="AE373" s="13" t="b">
        <f t="shared" si="426"/>
        <v>0</v>
      </c>
      <c r="AF373" s="92" t="str">
        <f t="shared" si="427"/>
        <v/>
      </c>
      <c r="AG373" s="13" t="b">
        <f t="shared" si="377"/>
        <v>0</v>
      </c>
      <c r="AH373" s="92" t="str">
        <f t="shared" si="428"/>
        <v/>
      </c>
      <c r="AI373" s="35" t="b">
        <f t="shared" si="378"/>
        <v>0</v>
      </c>
      <c r="AJ373" s="92" t="str">
        <f t="shared" si="429"/>
        <v/>
      </c>
      <c r="AK373" s="35" t="b">
        <f t="shared" si="379"/>
        <v>0</v>
      </c>
      <c r="AL373" s="92" t="str">
        <f t="shared" si="380"/>
        <v/>
      </c>
      <c r="AM373" s="35" t="b">
        <f t="shared" si="381"/>
        <v>0</v>
      </c>
      <c r="AN373" s="92" t="str">
        <f t="shared" si="382"/>
        <v/>
      </c>
      <c r="AO373" s="13" t="b">
        <f t="shared" si="383"/>
        <v>0</v>
      </c>
      <c r="AP373" s="92" t="str">
        <f t="shared" si="384"/>
        <v/>
      </c>
      <c r="AQ373" s="14">
        <f t="shared" si="385"/>
        <v>0</v>
      </c>
      <c r="AR373" s="14">
        <f t="shared" si="386"/>
        <v>0</v>
      </c>
      <c r="AS373" s="16">
        <f t="shared" si="442"/>
        <v>0</v>
      </c>
      <c r="AT373" s="16">
        <f t="shared" si="442"/>
        <v>0</v>
      </c>
      <c r="AU373" s="16">
        <f t="shared" si="442"/>
        <v>0</v>
      </c>
      <c r="AV373" s="16">
        <f t="shared" si="442"/>
        <v>0</v>
      </c>
      <c r="AW373" s="16">
        <f t="shared" si="442"/>
        <v>0</v>
      </c>
      <c r="AX373" s="16">
        <f t="shared" si="442"/>
        <v>0</v>
      </c>
      <c r="AY373" s="16">
        <f t="shared" si="442"/>
        <v>0</v>
      </c>
      <c r="AZ373" s="16"/>
      <c r="BA373" s="16"/>
      <c r="BB373" s="93">
        <f t="shared" si="430"/>
        <v>0</v>
      </c>
      <c r="BC373" s="93">
        <f t="shared" si="431"/>
        <v>0</v>
      </c>
      <c r="BD373" s="93">
        <f t="shared" si="432"/>
        <v>0</v>
      </c>
      <c r="BE373" s="158">
        <f t="shared" si="433"/>
        <v>0</v>
      </c>
      <c r="BF373" s="159">
        <f t="shared" si="434"/>
        <v>0</v>
      </c>
      <c r="BG373" s="159">
        <f t="shared" si="388"/>
        <v>0</v>
      </c>
      <c r="BH373" s="159">
        <f t="shared" si="389"/>
        <v>0</v>
      </c>
      <c r="BI373" s="159">
        <f t="shared" si="390"/>
        <v>0</v>
      </c>
      <c r="BJ373" s="159">
        <f t="shared" si="391"/>
        <v>0</v>
      </c>
      <c r="BK373" s="159">
        <f t="shared" si="392"/>
        <v>0</v>
      </c>
      <c r="BL373" s="159">
        <f t="shared" si="393"/>
        <v>0</v>
      </c>
      <c r="BM373" s="159">
        <f t="shared" si="435"/>
        <v>0</v>
      </c>
      <c r="BN373" s="159">
        <f t="shared" si="435"/>
        <v>0</v>
      </c>
      <c r="BO373" s="205" t="b">
        <f t="shared" si="394"/>
        <v>0</v>
      </c>
      <c r="BP373" s="214">
        <f t="shared" si="395"/>
        <v>0</v>
      </c>
      <c r="BQ373" s="160">
        <f t="shared" si="396"/>
        <v>0</v>
      </c>
      <c r="BR373" s="160">
        <f t="shared" si="397"/>
        <v>0</v>
      </c>
      <c r="BS373" s="160">
        <f t="shared" si="398"/>
        <v>0</v>
      </c>
      <c r="BT373" s="160">
        <f t="shared" si="399"/>
        <v>0</v>
      </c>
      <c r="BU373" s="160">
        <f t="shared" si="400"/>
        <v>0</v>
      </c>
      <c r="BV373" s="215">
        <f t="shared" si="401"/>
        <v>0</v>
      </c>
      <c r="BW373" s="217">
        <f t="shared" si="402"/>
        <v>0</v>
      </c>
      <c r="BX373" s="206">
        <f t="shared" si="403"/>
        <v>0</v>
      </c>
      <c r="BY373" s="206">
        <f t="shared" si="404"/>
        <v>0</v>
      </c>
      <c r="BZ373" s="206">
        <f t="shared" si="405"/>
        <v>0</v>
      </c>
      <c r="CA373" s="206">
        <f t="shared" si="406"/>
        <v>0</v>
      </c>
      <c r="CB373" s="206">
        <f t="shared" si="407"/>
        <v>0</v>
      </c>
      <c r="CC373" s="218">
        <f t="shared" si="408"/>
        <v>0</v>
      </c>
      <c r="CD373" s="216" t="e">
        <f t="shared" si="409"/>
        <v>#VALUE!</v>
      </c>
      <c r="CE373" s="94" t="e">
        <f t="shared" si="410"/>
        <v>#VALUE!</v>
      </c>
      <c r="CF373" s="94" t="e">
        <f t="shared" si="411"/>
        <v>#VALUE!</v>
      </c>
      <c r="CG373" s="95" t="e">
        <f t="shared" si="412"/>
        <v>#VALUE!</v>
      </c>
      <c r="CH373" s="95" t="e">
        <f t="shared" si="436"/>
        <v>#VALUE!</v>
      </c>
      <c r="CI373" s="95" t="b">
        <f t="shared" si="439"/>
        <v>0</v>
      </c>
      <c r="CJ373" s="76" t="str">
        <f t="shared" si="413"/>
        <v/>
      </c>
      <c r="CK373" s="94" t="e" cm="1">
        <f t="array" aca="1" ref="CK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CL373" s="94" t="str">
        <f t="shared" si="414"/>
        <v/>
      </c>
      <c r="CM373" s="96" t="b">
        <f t="shared" si="415"/>
        <v>0</v>
      </c>
      <c r="CN373" s="130" t="b">
        <f>IFERROR(MATCH(D373,'Avtal för korttidsarbete'!$G$13:$G$1012,0),TRUE)</f>
        <v>1</v>
      </c>
      <c r="CO373" s="130" t="b">
        <f t="shared" si="416"/>
        <v>0</v>
      </c>
      <c r="CP373" s="131" t="str" cm="1">
        <f t="array" ref="CP373">IF(CN373=TRUE,"x",INDEX('Avtal för korttidsarbete'!$E$13:$E$1012,$CN373))</f>
        <v>x</v>
      </c>
      <c r="CQ373" s="131" t="str" cm="1">
        <f t="array" ref="CQ373">IF(CN373=TRUE,"x",INDEX('Avtal för korttidsarbete'!$F$13:$F$1012,$CN373))</f>
        <v>x</v>
      </c>
      <c r="CR373" s="130" t="b">
        <f t="shared" si="417"/>
        <v>0</v>
      </c>
      <c r="CS373" s="165">
        <f t="shared" si="437"/>
        <v>0</v>
      </c>
      <c r="CT373" s="165">
        <f t="shared" si="438"/>
        <v>0</v>
      </c>
      <c r="CU373" s="130" t="b">
        <f t="shared" si="418"/>
        <v>0</v>
      </c>
      <c r="CV373" s="131">
        <f t="shared" si="419"/>
        <v>0</v>
      </c>
      <c r="CW373" s="165">
        <f t="shared" si="420"/>
        <v>0</v>
      </c>
      <c r="CX373" s="186" t="b">
        <f>IFERROR(INDEX('Avtal för korttidsarbete'!R:R,MATCH(D373,'Avtal för korttidsarbete'!$G:$G,0)),TRUE)</f>
        <v>1</v>
      </c>
      <c r="CY373" s="165" t="str">
        <f>IF(CX373,"-",INDEX('Avtal för korttidsarbete'!$D:$D,MATCH(D373,'Avtal för korttidsarbete'!$G:$G,0)))</f>
        <v>-</v>
      </c>
      <c r="CZ373" s="131" t="b">
        <f>IFERROR(G373&gt;INDEX(Uppsägningar!E:E,MATCH(C373,Uppsägningar!C:C,0)),FALSE)</f>
        <v>0</v>
      </c>
    </row>
    <row r="374" spans="1:104" s="30" customFormat="1" x14ac:dyDescent="0.25">
      <c r="A374" s="19">
        <v>359</v>
      </c>
      <c r="B374" s="20"/>
      <c r="C374" s="189"/>
      <c r="D374" s="69"/>
      <c r="E374" s="171">
        <f>IFERROR(INDEX(Admin!$C$7:$C$10,MATCH(CY374,TblNivåValTExt,0)),0)</f>
        <v>0</v>
      </c>
      <c r="F374" s="1"/>
      <c r="G374" s="1"/>
      <c r="H374" s="90"/>
      <c r="I374" s="91"/>
      <c r="J374" s="91"/>
      <c r="K374" s="91"/>
      <c r="L374" s="91"/>
      <c r="M374" s="91"/>
      <c r="N374" s="91"/>
      <c r="O374" s="91"/>
      <c r="P374" s="91"/>
      <c r="Q374" s="91"/>
      <c r="R374" s="91"/>
      <c r="S374" s="91"/>
      <c r="T374" s="91"/>
      <c r="U374" s="91"/>
      <c r="V374" s="91"/>
      <c r="W374" s="225">
        <f t="shared" si="374"/>
        <v>0</v>
      </c>
      <c r="X374" s="134" t="str">
        <f t="shared" si="421"/>
        <v/>
      </c>
      <c r="Y374" s="92" t="b">
        <f t="shared" si="375"/>
        <v>0</v>
      </c>
      <c r="Z374" s="92" t="str">
        <f t="shared" si="422"/>
        <v/>
      </c>
      <c r="AA374" s="92" t="b">
        <f t="shared" si="423"/>
        <v>0</v>
      </c>
      <c r="AB374" s="92" t="str">
        <f t="shared" si="424"/>
        <v/>
      </c>
      <c r="AC374" s="13" t="b">
        <f t="shared" si="376"/>
        <v>0</v>
      </c>
      <c r="AD374" s="92" t="str">
        <f t="shared" si="425"/>
        <v/>
      </c>
      <c r="AE374" s="13" t="b">
        <f t="shared" si="426"/>
        <v>0</v>
      </c>
      <c r="AF374" s="92" t="str">
        <f t="shared" si="427"/>
        <v/>
      </c>
      <c r="AG374" s="13" t="b">
        <f t="shared" si="377"/>
        <v>0</v>
      </c>
      <c r="AH374" s="92" t="str">
        <f t="shared" si="428"/>
        <v/>
      </c>
      <c r="AI374" s="35" t="b">
        <f t="shared" si="378"/>
        <v>0</v>
      </c>
      <c r="AJ374" s="92" t="str">
        <f t="shared" si="429"/>
        <v/>
      </c>
      <c r="AK374" s="35" t="b">
        <f t="shared" si="379"/>
        <v>0</v>
      </c>
      <c r="AL374" s="92" t="str">
        <f t="shared" si="380"/>
        <v/>
      </c>
      <c r="AM374" s="35" t="b">
        <f t="shared" si="381"/>
        <v>0</v>
      </c>
      <c r="AN374" s="92" t="str">
        <f t="shared" si="382"/>
        <v/>
      </c>
      <c r="AO374" s="13" t="b">
        <f t="shared" si="383"/>
        <v>0</v>
      </c>
      <c r="AP374" s="92" t="str">
        <f t="shared" si="384"/>
        <v/>
      </c>
      <c r="AQ374" s="14">
        <f t="shared" si="385"/>
        <v>0</v>
      </c>
      <c r="AR374" s="14">
        <f t="shared" si="386"/>
        <v>0</v>
      </c>
      <c r="AS374" s="16">
        <f t="shared" si="442"/>
        <v>0</v>
      </c>
      <c r="AT374" s="16">
        <f t="shared" si="442"/>
        <v>0</v>
      </c>
      <c r="AU374" s="16">
        <f t="shared" si="442"/>
        <v>0</v>
      </c>
      <c r="AV374" s="16">
        <f t="shared" si="442"/>
        <v>0</v>
      </c>
      <c r="AW374" s="16">
        <f t="shared" si="442"/>
        <v>0</v>
      </c>
      <c r="AX374" s="16">
        <f t="shared" si="442"/>
        <v>0</v>
      </c>
      <c r="AY374" s="16">
        <f t="shared" si="442"/>
        <v>0</v>
      </c>
      <c r="AZ374" s="16"/>
      <c r="BA374" s="16"/>
      <c r="BB374" s="93">
        <f t="shared" si="430"/>
        <v>0</v>
      </c>
      <c r="BC374" s="93">
        <f t="shared" si="431"/>
        <v>0</v>
      </c>
      <c r="BD374" s="93">
        <f t="shared" si="432"/>
        <v>0</v>
      </c>
      <c r="BE374" s="158">
        <f t="shared" si="433"/>
        <v>0</v>
      </c>
      <c r="BF374" s="159">
        <f t="shared" si="434"/>
        <v>0</v>
      </c>
      <c r="BG374" s="159">
        <f t="shared" si="388"/>
        <v>0</v>
      </c>
      <c r="BH374" s="159">
        <f t="shared" si="389"/>
        <v>0</v>
      </c>
      <c r="BI374" s="159">
        <f t="shared" si="390"/>
        <v>0</v>
      </c>
      <c r="BJ374" s="159">
        <f t="shared" si="391"/>
        <v>0</v>
      </c>
      <c r="BK374" s="159">
        <f t="shared" si="392"/>
        <v>0</v>
      </c>
      <c r="BL374" s="159">
        <f t="shared" si="393"/>
        <v>0</v>
      </c>
      <c r="BM374" s="159">
        <f t="shared" si="435"/>
        <v>0</v>
      </c>
      <c r="BN374" s="159">
        <f t="shared" si="435"/>
        <v>0</v>
      </c>
      <c r="BO374" s="205" t="b">
        <f t="shared" si="394"/>
        <v>0</v>
      </c>
      <c r="BP374" s="214">
        <f t="shared" si="395"/>
        <v>0</v>
      </c>
      <c r="BQ374" s="160">
        <f t="shared" si="396"/>
        <v>0</v>
      </c>
      <c r="BR374" s="160">
        <f t="shared" si="397"/>
        <v>0</v>
      </c>
      <c r="BS374" s="160">
        <f t="shared" si="398"/>
        <v>0</v>
      </c>
      <c r="BT374" s="160">
        <f t="shared" si="399"/>
        <v>0</v>
      </c>
      <c r="BU374" s="160">
        <f t="shared" si="400"/>
        <v>0</v>
      </c>
      <c r="BV374" s="215">
        <f t="shared" si="401"/>
        <v>0</v>
      </c>
      <c r="BW374" s="217">
        <f t="shared" si="402"/>
        <v>0</v>
      </c>
      <c r="BX374" s="206">
        <f t="shared" si="403"/>
        <v>0</v>
      </c>
      <c r="BY374" s="206">
        <f t="shared" si="404"/>
        <v>0</v>
      </c>
      <c r="BZ374" s="206">
        <f t="shared" si="405"/>
        <v>0</v>
      </c>
      <c r="CA374" s="206">
        <f t="shared" si="406"/>
        <v>0</v>
      </c>
      <c r="CB374" s="206">
        <f t="shared" si="407"/>
        <v>0</v>
      </c>
      <c r="CC374" s="218">
        <f t="shared" si="408"/>
        <v>0</v>
      </c>
      <c r="CD374" s="216" t="e">
        <f t="shared" si="409"/>
        <v>#VALUE!</v>
      </c>
      <c r="CE374" s="94" t="e">
        <f t="shared" si="410"/>
        <v>#VALUE!</v>
      </c>
      <c r="CF374" s="94" t="e">
        <f t="shared" si="411"/>
        <v>#VALUE!</v>
      </c>
      <c r="CG374" s="95" t="e">
        <f t="shared" si="412"/>
        <v>#VALUE!</v>
      </c>
      <c r="CH374" s="95" t="e">
        <f t="shared" si="436"/>
        <v>#VALUE!</v>
      </c>
      <c r="CI374" s="95" t="b">
        <f t="shared" si="439"/>
        <v>0</v>
      </c>
      <c r="CJ374" s="76" t="str">
        <f t="shared" si="413"/>
        <v/>
      </c>
      <c r="CK374" s="94" t="e" cm="1">
        <f t="array" aca="1" ref="CK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CL374" s="94" t="str">
        <f t="shared" si="414"/>
        <v/>
      </c>
      <c r="CM374" s="96" t="b">
        <f t="shared" si="415"/>
        <v>0</v>
      </c>
      <c r="CN374" s="130" t="b">
        <f>IFERROR(MATCH(D374,'Avtal för korttidsarbete'!$G$13:$G$1012,0),TRUE)</f>
        <v>1</v>
      </c>
      <c r="CO374" s="130" t="b">
        <f t="shared" si="416"/>
        <v>0</v>
      </c>
      <c r="CP374" s="131" t="str" cm="1">
        <f t="array" ref="CP374">IF(CN374=TRUE,"x",INDEX('Avtal för korttidsarbete'!$E$13:$E$1012,$CN374))</f>
        <v>x</v>
      </c>
      <c r="CQ374" s="131" t="str" cm="1">
        <f t="array" ref="CQ374">IF(CN374=TRUE,"x",INDEX('Avtal för korttidsarbete'!$F$13:$F$1012,$CN374))</f>
        <v>x</v>
      </c>
      <c r="CR374" s="130" t="b">
        <f t="shared" si="417"/>
        <v>0</v>
      </c>
      <c r="CS374" s="165">
        <f t="shared" si="437"/>
        <v>0</v>
      </c>
      <c r="CT374" s="165">
        <f t="shared" si="438"/>
        <v>0</v>
      </c>
      <c r="CU374" s="130" t="b">
        <f t="shared" si="418"/>
        <v>0</v>
      </c>
      <c r="CV374" s="131">
        <f t="shared" si="419"/>
        <v>0</v>
      </c>
      <c r="CW374" s="165">
        <f t="shared" si="420"/>
        <v>0</v>
      </c>
      <c r="CX374" s="186" t="b">
        <f>IFERROR(INDEX('Avtal för korttidsarbete'!R:R,MATCH(D374,'Avtal för korttidsarbete'!$G:$G,0)),TRUE)</f>
        <v>1</v>
      </c>
      <c r="CY374" s="165" t="str">
        <f>IF(CX374,"-",INDEX('Avtal för korttidsarbete'!$D:$D,MATCH(D374,'Avtal för korttidsarbete'!$G:$G,0)))</f>
        <v>-</v>
      </c>
      <c r="CZ374" s="131" t="b">
        <f>IFERROR(G374&gt;INDEX(Uppsägningar!E:E,MATCH(C374,Uppsägningar!C:C,0)),FALSE)</f>
        <v>0</v>
      </c>
    </row>
    <row r="375" spans="1:104" s="30" customFormat="1" x14ac:dyDescent="0.25">
      <c r="A375" s="19">
        <v>360</v>
      </c>
      <c r="B375" s="20"/>
      <c r="C375" s="189"/>
      <c r="D375" s="69"/>
      <c r="E375" s="171">
        <f>IFERROR(INDEX(Admin!$C$7:$C$10,MATCH(CY375,TblNivåValTExt,0)),0)</f>
        <v>0</v>
      </c>
      <c r="F375" s="1"/>
      <c r="G375" s="1"/>
      <c r="H375" s="90"/>
      <c r="I375" s="91"/>
      <c r="J375" s="91"/>
      <c r="K375" s="91"/>
      <c r="L375" s="91"/>
      <c r="M375" s="91"/>
      <c r="N375" s="91"/>
      <c r="O375" s="91"/>
      <c r="P375" s="91"/>
      <c r="Q375" s="91"/>
      <c r="R375" s="91"/>
      <c r="S375" s="91"/>
      <c r="T375" s="91"/>
      <c r="U375" s="91"/>
      <c r="V375" s="91"/>
      <c r="W375" s="225">
        <f t="shared" si="374"/>
        <v>0</v>
      </c>
      <c r="X375" s="134" t="str">
        <f t="shared" si="421"/>
        <v/>
      </c>
      <c r="Y375" s="92" t="b">
        <f t="shared" si="375"/>
        <v>0</v>
      </c>
      <c r="Z375" s="92" t="str">
        <f t="shared" si="422"/>
        <v/>
      </c>
      <c r="AA375" s="92" t="b">
        <f t="shared" si="423"/>
        <v>0</v>
      </c>
      <c r="AB375" s="92" t="str">
        <f t="shared" si="424"/>
        <v/>
      </c>
      <c r="AC375" s="13" t="b">
        <f t="shared" si="376"/>
        <v>0</v>
      </c>
      <c r="AD375" s="92" t="str">
        <f t="shared" si="425"/>
        <v/>
      </c>
      <c r="AE375" s="13" t="b">
        <f t="shared" si="426"/>
        <v>0</v>
      </c>
      <c r="AF375" s="92" t="str">
        <f t="shared" si="427"/>
        <v/>
      </c>
      <c r="AG375" s="13" t="b">
        <f t="shared" si="377"/>
        <v>0</v>
      </c>
      <c r="AH375" s="92" t="str">
        <f t="shared" si="428"/>
        <v/>
      </c>
      <c r="AI375" s="35" t="b">
        <f t="shared" si="378"/>
        <v>0</v>
      </c>
      <c r="AJ375" s="92" t="str">
        <f t="shared" si="429"/>
        <v/>
      </c>
      <c r="AK375" s="35" t="b">
        <f t="shared" si="379"/>
        <v>0</v>
      </c>
      <c r="AL375" s="92" t="str">
        <f t="shared" si="380"/>
        <v/>
      </c>
      <c r="AM375" s="35" t="b">
        <f t="shared" si="381"/>
        <v>0</v>
      </c>
      <c r="AN375" s="92" t="str">
        <f t="shared" si="382"/>
        <v/>
      </c>
      <c r="AO375" s="13" t="b">
        <f t="shared" si="383"/>
        <v>0</v>
      </c>
      <c r="AP375" s="92" t="str">
        <f t="shared" si="384"/>
        <v/>
      </c>
      <c r="AQ375" s="14">
        <f t="shared" si="385"/>
        <v>0</v>
      </c>
      <c r="AR375" s="14">
        <f t="shared" si="386"/>
        <v>0</v>
      </c>
      <c r="AS375" s="16">
        <f t="shared" si="442"/>
        <v>0</v>
      </c>
      <c r="AT375" s="16">
        <f t="shared" si="442"/>
        <v>0</v>
      </c>
      <c r="AU375" s="16">
        <f t="shared" si="442"/>
        <v>0</v>
      </c>
      <c r="AV375" s="16">
        <f t="shared" si="442"/>
        <v>0</v>
      </c>
      <c r="AW375" s="16">
        <f t="shared" si="442"/>
        <v>0</v>
      </c>
      <c r="AX375" s="16">
        <f t="shared" si="442"/>
        <v>0</v>
      </c>
      <c r="AY375" s="16">
        <f t="shared" si="442"/>
        <v>0</v>
      </c>
      <c r="AZ375" s="16"/>
      <c r="BA375" s="16"/>
      <c r="BB375" s="93">
        <f t="shared" si="430"/>
        <v>0</v>
      </c>
      <c r="BC375" s="93">
        <f t="shared" si="431"/>
        <v>0</v>
      </c>
      <c r="BD375" s="93">
        <f t="shared" si="432"/>
        <v>0</v>
      </c>
      <c r="BE375" s="158">
        <f t="shared" si="433"/>
        <v>0</v>
      </c>
      <c r="BF375" s="159">
        <f t="shared" si="434"/>
        <v>0</v>
      </c>
      <c r="BG375" s="159">
        <f t="shared" si="388"/>
        <v>0</v>
      </c>
      <c r="BH375" s="159">
        <f t="shared" si="389"/>
        <v>0</v>
      </c>
      <c r="BI375" s="159">
        <f t="shared" si="390"/>
        <v>0</v>
      </c>
      <c r="BJ375" s="159">
        <f t="shared" si="391"/>
        <v>0</v>
      </c>
      <c r="BK375" s="159">
        <f t="shared" si="392"/>
        <v>0</v>
      </c>
      <c r="BL375" s="159">
        <f t="shared" si="393"/>
        <v>0</v>
      </c>
      <c r="BM375" s="159">
        <f t="shared" si="435"/>
        <v>0</v>
      </c>
      <c r="BN375" s="159">
        <f t="shared" si="435"/>
        <v>0</v>
      </c>
      <c r="BO375" s="205" t="b">
        <f t="shared" si="394"/>
        <v>0</v>
      </c>
      <c r="BP375" s="214">
        <f t="shared" si="395"/>
        <v>0</v>
      </c>
      <c r="BQ375" s="160">
        <f t="shared" si="396"/>
        <v>0</v>
      </c>
      <c r="BR375" s="160">
        <f t="shared" si="397"/>
        <v>0</v>
      </c>
      <c r="BS375" s="160">
        <f t="shared" si="398"/>
        <v>0</v>
      </c>
      <c r="BT375" s="160">
        <f t="shared" si="399"/>
        <v>0</v>
      </c>
      <c r="BU375" s="160">
        <f t="shared" si="400"/>
        <v>0</v>
      </c>
      <c r="BV375" s="215">
        <f t="shared" si="401"/>
        <v>0</v>
      </c>
      <c r="BW375" s="217">
        <f t="shared" si="402"/>
        <v>0</v>
      </c>
      <c r="BX375" s="206">
        <f t="shared" si="403"/>
        <v>0</v>
      </c>
      <c r="BY375" s="206">
        <f t="shared" si="404"/>
        <v>0</v>
      </c>
      <c r="BZ375" s="206">
        <f t="shared" si="405"/>
        <v>0</v>
      </c>
      <c r="CA375" s="206">
        <f t="shared" si="406"/>
        <v>0</v>
      </c>
      <c r="CB375" s="206">
        <f t="shared" si="407"/>
        <v>0</v>
      </c>
      <c r="CC375" s="218">
        <f t="shared" si="408"/>
        <v>0</v>
      </c>
      <c r="CD375" s="216" t="e">
        <f t="shared" si="409"/>
        <v>#VALUE!</v>
      </c>
      <c r="CE375" s="94" t="e">
        <f t="shared" si="410"/>
        <v>#VALUE!</v>
      </c>
      <c r="CF375" s="94" t="e">
        <f t="shared" si="411"/>
        <v>#VALUE!</v>
      </c>
      <c r="CG375" s="95" t="e">
        <f t="shared" si="412"/>
        <v>#VALUE!</v>
      </c>
      <c r="CH375" s="95" t="e">
        <f t="shared" si="436"/>
        <v>#VALUE!</v>
      </c>
      <c r="CI375" s="95" t="b">
        <f t="shared" si="439"/>
        <v>0</v>
      </c>
      <c r="CJ375" s="76" t="str">
        <f t="shared" si="413"/>
        <v/>
      </c>
      <c r="CK375" s="94" t="e" cm="1">
        <f t="array" aca="1" ref="CK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CL375" s="94" t="str">
        <f t="shared" si="414"/>
        <v/>
      </c>
      <c r="CM375" s="96" t="b">
        <f t="shared" si="415"/>
        <v>0</v>
      </c>
      <c r="CN375" s="130" t="b">
        <f>IFERROR(MATCH(D375,'Avtal för korttidsarbete'!$G$13:$G$1012,0),TRUE)</f>
        <v>1</v>
      </c>
      <c r="CO375" s="130" t="b">
        <f t="shared" si="416"/>
        <v>0</v>
      </c>
      <c r="CP375" s="131" t="str" cm="1">
        <f t="array" ref="CP375">IF(CN375=TRUE,"x",INDEX('Avtal för korttidsarbete'!$E$13:$E$1012,$CN375))</f>
        <v>x</v>
      </c>
      <c r="CQ375" s="131" t="str" cm="1">
        <f t="array" ref="CQ375">IF(CN375=TRUE,"x",INDEX('Avtal för korttidsarbete'!$F$13:$F$1012,$CN375))</f>
        <v>x</v>
      </c>
      <c r="CR375" s="130" t="b">
        <f t="shared" si="417"/>
        <v>0</v>
      </c>
      <c r="CS375" s="165">
        <f t="shared" si="437"/>
        <v>0</v>
      </c>
      <c r="CT375" s="165">
        <f t="shared" si="438"/>
        <v>0</v>
      </c>
      <c r="CU375" s="130" t="b">
        <f t="shared" si="418"/>
        <v>0</v>
      </c>
      <c r="CV375" s="131">
        <f t="shared" si="419"/>
        <v>0</v>
      </c>
      <c r="CW375" s="165">
        <f t="shared" si="420"/>
        <v>0</v>
      </c>
      <c r="CX375" s="186" t="b">
        <f>IFERROR(INDEX('Avtal för korttidsarbete'!R:R,MATCH(D375,'Avtal för korttidsarbete'!$G:$G,0)),TRUE)</f>
        <v>1</v>
      </c>
      <c r="CY375" s="165" t="str">
        <f>IF(CX375,"-",INDEX('Avtal för korttidsarbete'!$D:$D,MATCH(D375,'Avtal för korttidsarbete'!$G:$G,0)))</f>
        <v>-</v>
      </c>
      <c r="CZ375" s="131" t="b">
        <f>IFERROR(G375&gt;INDEX(Uppsägningar!E:E,MATCH(C375,Uppsägningar!C:C,0)),FALSE)</f>
        <v>0</v>
      </c>
    </row>
    <row r="376" spans="1:104" s="30" customFormat="1" x14ac:dyDescent="0.25">
      <c r="A376" s="19">
        <v>361</v>
      </c>
      <c r="B376" s="20"/>
      <c r="C376" s="189"/>
      <c r="D376" s="69"/>
      <c r="E376" s="171">
        <f>IFERROR(INDEX(Admin!$C$7:$C$10,MATCH(CY376,TblNivåValTExt,0)),0)</f>
        <v>0</v>
      </c>
      <c r="F376" s="1"/>
      <c r="G376" s="1"/>
      <c r="H376" s="90"/>
      <c r="I376" s="91"/>
      <c r="J376" s="91"/>
      <c r="K376" s="91"/>
      <c r="L376" s="91"/>
      <c r="M376" s="91"/>
      <c r="N376" s="91"/>
      <c r="O376" s="91"/>
      <c r="P376" s="91"/>
      <c r="Q376" s="91"/>
      <c r="R376" s="91"/>
      <c r="S376" s="91"/>
      <c r="T376" s="91"/>
      <c r="U376" s="91"/>
      <c r="V376" s="91"/>
      <c r="W376" s="225">
        <f t="shared" si="374"/>
        <v>0</v>
      </c>
      <c r="X376" s="134" t="str">
        <f t="shared" si="421"/>
        <v/>
      </c>
      <c r="Y376" s="92" t="b">
        <f t="shared" si="375"/>
        <v>0</v>
      </c>
      <c r="Z376" s="92" t="str">
        <f t="shared" si="422"/>
        <v/>
      </c>
      <c r="AA376" s="92" t="b">
        <f t="shared" si="423"/>
        <v>0</v>
      </c>
      <c r="AB376" s="92" t="str">
        <f t="shared" si="424"/>
        <v/>
      </c>
      <c r="AC376" s="13" t="b">
        <f t="shared" si="376"/>
        <v>0</v>
      </c>
      <c r="AD376" s="92" t="str">
        <f t="shared" si="425"/>
        <v/>
      </c>
      <c r="AE376" s="13" t="b">
        <f t="shared" si="426"/>
        <v>0</v>
      </c>
      <c r="AF376" s="92" t="str">
        <f t="shared" si="427"/>
        <v/>
      </c>
      <c r="AG376" s="13" t="b">
        <f t="shared" si="377"/>
        <v>0</v>
      </c>
      <c r="AH376" s="92" t="str">
        <f t="shared" si="428"/>
        <v/>
      </c>
      <c r="AI376" s="35" t="b">
        <f t="shared" si="378"/>
        <v>0</v>
      </c>
      <c r="AJ376" s="92" t="str">
        <f t="shared" si="429"/>
        <v/>
      </c>
      <c r="AK376" s="35" t="b">
        <f t="shared" si="379"/>
        <v>0</v>
      </c>
      <c r="AL376" s="92" t="str">
        <f t="shared" si="380"/>
        <v/>
      </c>
      <c r="AM376" s="35" t="b">
        <f t="shared" si="381"/>
        <v>0</v>
      </c>
      <c r="AN376" s="92" t="str">
        <f t="shared" si="382"/>
        <v/>
      </c>
      <c r="AO376" s="13" t="b">
        <f t="shared" si="383"/>
        <v>0</v>
      </c>
      <c r="AP376" s="92" t="str">
        <f t="shared" si="384"/>
        <v/>
      </c>
      <c r="AQ376" s="14">
        <f t="shared" si="385"/>
        <v>0</v>
      </c>
      <c r="AR376" s="14">
        <f t="shared" si="386"/>
        <v>0</v>
      </c>
      <c r="AS376" s="16">
        <f t="shared" ref="AS376:AY385" si="443">IF(OR(AS$11=FALSE,$F376="",MIN($G376,AS$10,$AR376)-MAX($F376,AS$8,$AQ376)&lt;0),0,MIN($G376,AS$10,$AR376)-MAX($F376,AS$8,$AQ376)+1)</f>
        <v>0</v>
      </c>
      <c r="AT376" s="16">
        <f t="shared" si="443"/>
        <v>0</v>
      </c>
      <c r="AU376" s="16">
        <f t="shared" si="443"/>
        <v>0</v>
      </c>
      <c r="AV376" s="16">
        <f t="shared" si="443"/>
        <v>0</v>
      </c>
      <c r="AW376" s="16">
        <f t="shared" si="443"/>
        <v>0</v>
      </c>
      <c r="AX376" s="16">
        <f t="shared" si="443"/>
        <v>0</v>
      </c>
      <c r="AY376" s="16">
        <f t="shared" si="443"/>
        <v>0</v>
      </c>
      <c r="AZ376" s="16"/>
      <c r="BA376" s="16"/>
      <c r="BB376" s="93">
        <f t="shared" si="430"/>
        <v>0</v>
      </c>
      <c r="BC376" s="93">
        <f t="shared" si="431"/>
        <v>0</v>
      </c>
      <c r="BD376" s="93">
        <f t="shared" si="432"/>
        <v>0</v>
      </c>
      <c r="BE376" s="158">
        <f t="shared" si="433"/>
        <v>0</v>
      </c>
      <c r="BF376" s="159">
        <f t="shared" si="434"/>
        <v>0</v>
      </c>
      <c r="BG376" s="159">
        <f t="shared" si="388"/>
        <v>0</v>
      </c>
      <c r="BH376" s="159">
        <f t="shared" si="389"/>
        <v>0</v>
      </c>
      <c r="BI376" s="159">
        <f t="shared" si="390"/>
        <v>0</v>
      </c>
      <c r="BJ376" s="159">
        <f t="shared" si="391"/>
        <v>0</v>
      </c>
      <c r="BK376" s="159">
        <f t="shared" si="392"/>
        <v>0</v>
      </c>
      <c r="BL376" s="159">
        <f t="shared" si="393"/>
        <v>0</v>
      </c>
      <c r="BM376" s="159">
        <f t="shared" si="435"/>
        <v>0</v>
      </c>
      <c r="BN376" s="159">
        <f t="shared" si="435"/>
        <v>0</v>
      </c>
      <c r="BO376" s="205" t="b">
        <f t="shared" si="394"/>
        <v>0</v>
      </c>
      <c r="BP376" s="214">
        <f t="shared" si="395"/>
        <v>0</v>
      </c>
      <c r="BQ376" s="160">
        <f t="shared" si="396"/>
        <v>0</v>
      </c>
      <c r="BR376" s="160">
        <f t="shared" si="397"/>
        <v>0</v>
      </c>
      <c r="BS376" s="160">
        <f t="shared" si="398"/>
        <v>0</v>
      </c>
      <c r="BT376" s="160">
        <f t="shared" si="399"/>
        <v>0</v>
      </c>
      <c r="BU376" s="160">
        <f t="shared" si="400"/>
        <v>0</v>
      </c>
      <c r="BV376" s="215">
        <f t="shared" si="401"/>
        <v>0</v>
      </c>
      <c r="BW376" s="217">
        <f t="shared" si="402"/>
        <v>0</v>
      </c>
      <c r="BX376" s="206">
        <f t="shared" si="403"/>
        <v>0</v>
      </c>
      <c r="BY376" s="206">
        <f t="shared" si="404"/>
        <v>0</v>
      </c>
      <c r="BZ376" s="206">
        <f t="shared" si="405"/>
        <v>0</v>
      </c>
      <c r="CA376" s="206">
        <f t="shared" si="406"/>
        <v>0</v>
      </c>
      <c r="CB376" s="206">
        <f t="shared" si="407"/>
        <v>0</v>
      </c>
      <c r="CC376" s="218">
        <f t="shared" si="408"/>
        <v>0</v>
      </c>
      <c r="CD376" s="216" t="e">
        <f t="shared" si="409"/>
        <v>#VALUE!</v>
      </c>
      <c r="CE376" s="94" t="e">
        <f t="shared" si="410"/>
        <v>#VALUE!</v>
      </c>
      <c r="CF376" s="94" t="e">
        <f t="shared" si="411"/>
        <v>#VALUE!</v>
      </c>
      <c r="CG376" s="95" t="e">
        <f t="shared" si="412"/>
        <v>#VALUE!</v>
      </c>
      <c r="CH376" s="95" t="e">
        <f t="shared" si="436"/>
        <v>#VALUE!</v>
      </c>
      <c r="CI376" s="95" t="b">
        <f t="shared" si="439"/>
        <v>0</v>
      </c>
      <c r="CJ376" s="76" t="str">
        <f t="shared" si="413"/>
        <v/>
      </c>
      <c r="CK376" s="94" t="e" cm="1">
        <f t="array" aca="1" ref="CK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CL376" s="94" t="str">
        <f t="shared" si="414"/>
        <v/>
      </c>
      <c r="CM376" s="96" t="b">
        <f t="shared" si="415"/>
        <v>0</v>
      </c>
      <c r="CN376" s="130" t="b">
        <f>IFERROR(MATCH(D376,'Avtal för korttidsarbete'!$G$13:$G$1012,0),TRUE)</f>
        <v>1</v>
      </c>
      <c r="CO376" s="130" t="b">
        <f t="shared" si="416"/>
        <v>0</v>
      </c>
      <c r="CP376" s="131" t="str" cm="1">
        <f t="array" ref="CP376">IF(CN376=TRUE,"x",INDEX('Avtal för korttidsarbete'!$E$13:$E$1012,$CN376))</f>
        <v>x</v>
      </c>
      <c r="CQ376" s="131" t="str" cm="1">
        <f t="array" ref="CQ376">IF(CN376=TRUE,"x",INDEX('Avtal för korttidsarbete'!$F$13:$F$1012,$CN376))</f>
        <v>x</v>
      </c>
      <c r="CR376" s="130" t="b">
        <f t="shared" si="417"/>
        <v>0</v>
      </c>
      <c r="CS376" s="165">
        <f t="shared" si="437"/>
        <v>0</v>
      </c>
      <c r="CT376" s="165">
        <f t="shared" si="438"/>
        <v>0</v>
      </c>
      <c r="CU376" s="130" t="b">
        <f t="shared" si="418"/>
        <v>0</v>
      </c>
      <c r="CV376" s="131">
        <f t="shared" si="419"/>
        <v>0</v>
      </c>
      <c r="CW376" s="165">
        <f t="shared" si="420"/>
        <v>0</v>
      </c>
      <c r="CX376" s="186" t="b">
        <f>IFERROR(INDEX('Avtal för korttidsarbete'!R:R,MATCH(D376,'Avtal för korttidsarbete'!$G:$G,0)),TRUE)</f>
        <v>1</v>
      </c>
      <c r="CY376" s="165" t="str">
        <f>IF(CX376,"-",INDEX('Avtal för korttidsarbete'!$D:$D,MATCH(D376,'Avtal för korttidsarbete'!$G:$G,0)))</f>
        <v>-</v>
      </c>
      <c r="CZ376" s="131" t="b">
        <f>IFERROR(G376&gt;INDEX(Uppsägningar!E:E,MATCH(C376,Uppsägningar!C:C,0)),FALSE)</f>
        <v>0</v>
      </c>
    </row>
    <row r="377" spans="1:104" s="30" customFormat="1" x14ac:dyDescent="0.25">
      <c r="A377" s="19">
        <v>362</v>
      </c>
      <c r="B377" s="20"/>
      <c r="C377" s="189"/>
      <c r="D377" s="69"/>
      <c r="E377" s="171">
        <f>IFERROR(INDEX(Admin!$C$7:$C$10,MATCH(CY377,TblNivåValTExt,0)),0)</f>
        <v>0</v>
      </c>
      <c r="F377" s="1"/>
      <c r="G377" s="1"/>
      <c r="H377" s="90"/>
      <c r="I377" s="91"/>
      <c r="J377" s="91"/>
      <c r="K377" s="91"/>
      <c r="L377" s="91"/>
      <c r="M377" s="91"/>
      <c r="N377" s="91"/>
      <c r="O377" s="91"/>
      <c r="P377" s="91"/>
      <c r="Q377" s="91"/>
      <c r="R377" s="91"/>
      <c r="S377" s="91"/>
      <c r="T377" s="91"/>
      <c r="U377" s="91"/>
      <c r="V377" s="91"/>
      <c r="W377" s="225">
        <f t="shared" si="374"/>
        <v>0</v>
      </c>
      <c r="X377" s="134" t="str">
        <f t="shared" si="421"/>
        <v/>
      </c>
      <c r="Y377" s="92" t="b">
        <f t="shared" si="375"/>
        <v>0</v>
      </c>
      <c r="Z377" s="92" t="str">
        <f t="shared" si="422"/>
        <v/>
      </c>
      <c r="AA377" s="92" t="b">
        <f t="shared" si="423"/>
        <v>0</v>
      </c>
      <c r="AB377" s="92" t="str">
        <f t="shared" si="424"/>
        <v/>
      </c>
      <c r="AC377" s="13" t="b">
        <f t="shared" si="376"/>
        <v>0</v>
      </c>
      <c r="AD377" s="92" t="str">
        <f t="shared" si="425"/>
        <v/>
      </c>
      <c r="AE377" s="13" t="b">
        <f t="shared" si="426"/>
        <v>0</v>
      </c>
      <c r="AF377" s="92" t="str">
        <f t="shared" si="427"/>
        <v/>
      </c>
      <c r="AG377" s="13" t="b">
        <f t="shared" si="377"/>
        <v>0</v>
      </c>
      <c r="AH377" s="92" t="str">
        <f t="shared" si="428"/>
        <v/>
      </c>
      <c r="AI377" s="35" t="b">
        <f t="shared" si="378"/>
        <v>0</v>
      </c>
      <c r="AJ377" s="92" t="str">
        <f t="shared" si="429"/>
        <v/>
      </c>
      <c r="AK377" s="35" t="b">
        <f t="shared" si="379"/>
        <v>0</v>
      </c>
      <c r="AL377" s="92" t="str">
        <f t="shared" si="380"/>
        <v/>
      </c>
      <c r="AM377" s="35" t="b">
        <f t="shared" si="381"/>
        <v>0</v>
      </c>
      <c r="AN377" s="92" t="str">
        <f t="shared" si="382"/>
        <v/>
      </c>
      <c r="AO377" s="13" t="b">
        <f t="shared" si="383"/>
        <v>0</v>
      </c>
      <c r="AP377" s="92" t="str">
        <f t="shared" si="384"/>
        <v/>
      </c>
      <c r="AQ377" s="14">
        <f t="shared" si="385"/>
        <v>0</v>
      </c>
      <c r="AR377" s="14">
        <f t="shared" si="386"/>
        <v>0</v>
      </c>
      <c r="AS377" s="16">
        <f t="shared" si="443"/>
        <v>0</v>
      </c>
      <c r="AT377" s="16">
        <f t="shared" si="443"/>
        <v>0</v>
      </c>
      <c r="AU377" s="16">
        <f t="shared" si="443"/>
        <v>0</v>
      </c>
      <c r="AV377" s="16">
        <f t="shared" si="443"/>
        <v>0</v>
      </c>
      <c r="AW377" s="16">
        <f t="shared" si="443"/>
        <v>0</v>
      </c>
      <c r="AX377" s="16">
        <f t="shared" si="443"/>
        <v>0</v>
      </c>
      <c r="AY377" s="16">
        <f t="shared" si="443"/>
        <v>0</v>
      </c>
      <c r="AZ377" s="16"/>
      <c r="BA377" s="16"/>
      <c r="BB377" s="93">
        <f t="shared" si="430"/>
        <v>0</v>
      </c>
      <c r="BC377" s="93">
        <f t="shared" si="431"/>
        <v>0</v>
      </c>
      <c r="BD377" s="93">
        <f t="shared" si="432"/>
        <v>0</v>
      </c>
      <c r="BE377" s="158">
        <f t="shared" si="433"/>
        <v>0</v>
      </c>
      <c r="BF377" s="159">
        <f t="shared" si="434"/>
        <v>0</v>
      </c>
      <c r="BG377" s="159">
        <f t="shared" si="388"/>
        <v>0</v>
      </c>
      <c r="BH377" s="159">
        <f t="shared" si="389"/>
        <v>0</v>
      </c>
      <c r="BI377" s="159">
        <f t="shared" si="390"/>
        <v>0</v>
      </c>
      <c r="BJ377" s="159">
        <f t="shared" si="391"/>
        <v>0</v>
      </c>
      <c r="BK377" s="159">
        <f t="shared" si="392"/>
        <v>0</v>
      </c>
      <c r="BL377" s="159">
        <f t="shared" si="393"/>
        <v>0</v>
      </c>
      <c r="BM377" s="159">
        <f t="shared" si="435"/>
        <v>0</v>
      </c>
      <c r="BN377" s="159">
        <f t="shared" si="435"/>
        <v>0</v>
      </c>
      <c r="BO377" s="205" t="b">
        <f t="shared" si="394"/>
        <v>0</v>
      </c>
      <c r="BP377" s="214">
        <f t="shared" si="395"/>
        <v>0</v>
      </c>
      <c r="BQ377" s="160">
        <f t="shared" si="396"/>
        <v>0</v>
      </c>
      <c r="BR377" s="160">
        <f t="shared" si="397"/>
        <v>0</v>
      </c>
      <c r="BS377" s="160">
        <f t="shared" si="398"/>
        <v>0</v>
      </c>
      <c r="BT377" s="160">
        <f t="shared" si="399"/>
        <v>0</v>
      </c>
      <c r="BU377" s="160">
        <f t="shared" si="400"/>
        <v>0</v>
      </c>
      <c r="BV377" s="215">
        <f t="shared" si="401"/>
        <v>0</v>
      </c>
      <c r="BW377" s="217">
        <f t="shared" si="402"/>
        <v>0</v>
      </c>
      <c r="BX377" s="206">
        <f t="shared" si="403"/>
        <v>0</v>
      </c>
      <c r="BY377" s="206">
        <f t="shared" si="404"/>
        <v>0</v>
      </c>
      <c r="BZ377" s="206">
        <f t="shared" si="405"/>
        <v>0</v>
      </c>
      <c r="CA377" s="206">
        <f t="shared" si="406"/>
        <v>0</v>
      </c>
      <c r="CB377" s="206">
        <f t="shared" si="407"/>
        <v>0</v>
      </c>
      <c r="CC377" s="218">
        <f t="shared" si="408"/>
        <v>0</v>
      </c>
      <c r="CD377" s="216" t="e">
        <f t="shared" si="409"/>
        <v>#VALUE!</v>
      </c>
      <c r="CE377" s="94" t="e">
        <f t="shared" si="410"/>
        <v>#VALUE!</v>
      </c>
      <c r="CF377" s="94" t="e">
        <f t="shared" si="411"/>
        <v>#VALUE!</v>
      </c>
      <c r="CG377" s="95" t="e">
        <f t="shared" si="412"/>
        <v>#VALUE!</v>
      </c>
      <c r="CH377" s="95" t="e">
        <f t="shared" si="436"/>
        <v>#VALUE!</v>
      </c>
      <c r="CI377" s="95" t="b">
        <f t="shared" si="439"/>
        <v>0</v>
      </c>
      <c r="CJ377" s="76" t="str">
        <f t="shared" si="413"/>
        <v/>
      </c>
      <c r="CK377" s="94" t="e" cm="1">
        <f t="array" aca="1" ref="CK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CL377" s="94" t="str">
        <f t="shared" si="414"/>
        <v/>
      </c>
      <c r="CM377" s="96" t="b">
        <f t="shared" si="415"/>
        <v>0</v>
      </c>
      <c r="CN377" s="130" t="b">
        <f>IFERROR(MATCH(D377,'Avtal för korttidsarbete'!$G$13:$G$1012,0),TRUE)</f>
        <v>1</v>
      </c>
      <c r="CO377" s="130" t="b">
        <f t="shared" si="416"/>
        <v>0</v>
      </c>
      <c r="CP377" s="131" t="str" cm="1">
        <f t="array" ref="CP377">IF(CN377=TRUE,"x",INDEX('Avtal för korttidsarbete'!$E$13:$E$1012,$CN377))</f>
        <v>x</v>
      </c>
      <c r="CQ377" s="131" t="str" cm="1">
        <f t="array" ref="CQ377">IF(CN377=TRUE,"x",INDEX('Avtal för korttidsarbete'!$F$13:$F$1012,$CN377))</f>
        <v>x</v>
      </c>
      <c r="CR377" s="130" t="b">
        <f t="shared" si="417"/>
        <v>0</v>
      </c>
      <c r="CS377" s="165">
        <f t="shared" si="437"/>
        <v>0</v>
      </c>
      <c r="CT377" s="165">
        <f t="shared" si="438"/>
        <v>0</v>
      </c>
      <c r="CU377" s="130" t="b">
        <f t="shared" si="418"/>
        <v>0</v>
      </c>
      <c r="CV377" s="131">
        <f t="shared" si="419"/>
        <v>0</v>
      </c>
      <c r="CW377" s="165">
        <f t="shared" si="420"/>
        <v>0</v>
      </c>
      <c r="CX377" s="186" t="b">
        <f>IFERROR(INDEX('Avtal för korttidsarbete'!R:R,MATCH(D377,'Avtal för korttidsarbete'!$G:$G,0)),TRUE)</f>
        <v>1</v>
      </c>
      <c r="CY377" s="165" t="str">
        <f>IF(CX377,"-",INDEX('Avtal för korttidsarbete'!$D:$D,MATCH(D377,'Avtal för korttidsarbete'!$G:$G,0)))</f>
        <v>-</v>
      </c>
      <c r="CZ377" s="131" t="b">
        <f>IFERROR(G377&gt;INDEX(Uppsägningar!E:E,MATCH(C377,Uppsägningar!C:C,0)),FALSE)</f>
        <v>0</v>
      </c>
    </row>
    <row r="378" spans="1:104" s="30" customFormat="1" x14ac:dyDescent="0.25">
      <c r="A378" s="19">
        <v>363</v>
      </c>
      <c r="B378" s="20"/>
      <c r="C378" s="189"/>
      <c r="D378" s="69"/>
      <c r="E378" s="171">
        <f>IFERROR(INDEX(Admin!$C$7:$C$10,MATCH(CY378,TblNivåValTExt,0)),0)</f>
        <v>0</v>
      </c>
      <c r="F378" s="1"/>
      <c r="G378" s="1"/>
      <c r="H378" s="90"/>
      <c r="I378" s="91"/>
      <c r="J378" s="91"/>
      <c r="K378" s="91"/>
      <c r="L378" s="91"/>
      <c r="M378" s="91"/>
      <c r="N378" s="91"/>
      <c r="O378" s="91"/>
      <c r="P378" s="91"/>
      <c r="Q378" s="91"/>
      <c r="R378" s="91"/>
      <c r="S378" s="91"/>
      <c r="T378" s="91"/>
      <c r="U378" s="91"/>
      <c r="V378" s="91"/>
      <c r="W378" s="225">
        <f t="shared" si="374"/>
        <v>0</v>
      </c>
      <c r="X378" s="134" t="str">
        <f t="shared" si="421"/>
        <v/>
      </c>
      <c r="Y378" s="92" t="b">
        <f t="shared" si="375"/>
        <v>0</v>
      </c>
      <c r="Z378" s="92" t="str">
        <f t="shared" si="422"/>
        <v/>
      </c>
      <c r="AA378" s="92" t="b">
        <f t="shared" si="423"/>
        <v>0</v>
      </c>
      <c r="AB378" s="92" t="str">
        <f t="shared" si="424"/>
        <v/>
      </c>
      <c r="AC378" s="13" t="b">
        <f t="shared" si="376"/>
        <v>0</v>
      </c>
      <c r="AD378" s="92" t="str">
        <f t="shared" si="425"/>
        <v/>
      </c>
      <c r="AE378" s="13" t="b">
        <f t="shared" si="426"/>
        <v>0</v>
      </c>
      <c r="AF378" s="92" t="str">
        <f t="shared" si="427"/>
        <v/>
      </c>
      <c r="AG378" s="13" t="b">
        <f t="shared" si="377"/>
        <v>0</v>
      </c>
      <c r="AH378" s="92" t="str">
        <f t="shared" si="428"/>
        <v/>
      </c>
      <c r="AI378" s="35" t="b">
        <f t="shared" si="378"/>
        <v>0</v>
      </c>
      <c r="AJ378" s="92" t="str">
        <f t="shared" si="429"/>
        <v/>
      </c>
      <c r="AK378" s="35" t="b">
        <f t="shared" si="379"/>
        <v>0</v>
      </c>
      <c r="AL378" s="92" t="str">
        <f t="shared" si="380"/>
        <v/>
      </c>
      <c r="AM378" s="35" t="b">
        <f t="shared" si="381"/>
        <v>0</v>
      </c>
      <c r="AN378" s="92" t="str">
        <f t="shared" si="382"/>
        <v/>
      </c>
      <c r="AO378" s="13" t="b">
        <f t="shared" si="383"/>
        <v>0</v>
      </c>
      <c r="AP378" s="92" t="str">
        <f t="shared" si="384"/>
        <v/>
      </c>
      <c r="AQ378" s="14">
        <f t="shared" si="385"/>
        <v>0</v>
      </c>
      <c r="AR378" s="14">
        <f t="shared" si="386"/>
        <v>0</v>
      </c>
      <c r="AS378" s="16">
        <f t="shared" si="443"/>
        <v>0</v>
      </c>
      <c r="AT378" s="16">
        <f t="shared" si="443"/>
        <v>0</v>
      </c>
      <c r="AU378" s="16">
        <f t="shared" si="443"/>
        <v>0</v>
      </c>
      <c r="AV378" s="16">
        <f t="shared" si="443"/>
        <v>0</v>
      </c>
      <c r="AW378" s="16">
        <f t="shared" si="443"/>
        <v>0</v>
      </c>
      <c r="AX378" s="16">
        <f t="shared" si="443"/>
        <v>0</v>
      </c>
      <c r="AY378" s="16">
        <f t="shared" si="443"/>
        <v>0</v>
      </c>
      <c r="AZ378" s="16"/>
      <c r="BA378" s="16"/>
      <c r="BB378" s="93">
        <f t="shared" si="430"/>
        <v>0</v>
      </c>
      <c r="BC378" s="93">
        <f t="shared" si="431"/>
        <v>0</v>
      </c>
      <c r="BD378" s="93">
        <f t="shared" si="432"/>
        <v>0</v>
      </c>
      <c r="BE378" s="158">
        <f t="shared" si="433"/>
        <v>0</v>
      </c>
      <c r="BF378" s="159">
        <f t="shared" si="434"/>
        <v>0</v>
      </c>
      <c r="BG378" s="159">
        <f t="shared" si="388"/>
        <v>0</v>
      </c>
      <c r="BH378" s="159">
        <f t="shared" si="389"/>
        <v>0</v>
      </c>
      <c r="BI378" s="159">
        <f t="shared" si="390"/>
        <v>0</v>
      </c>
      <c r="BJ378" s="159">
        <f t="shared" si="391"/>
        <v>0</v>
      </c>
      <c r="BK378" s="159">
        <f t="shared" si="392"/>
        <v>0</v>
      </c>
      <c r="BL378" s="159">
        <f t="shared" si="393"/>
        <v>0</v>
      </c>
      <c r="BM378" s="159">
        <f t="shared" si="435"/>
        <v>0</v>
      </c>
      <c r="BN378" s="159">
        <f t="shared" si="435"/>
        <v>0</v>
      </c>
      <c r="BO378" s="205" t="b">
        <f t="shared" si="394"/>
        <v>0</v>
      </c>
      <c r="BP378" s="214">
        <f t="shared" si="395"/>
        <v>0</v>
      </c>
      <c r="BQ378" s="160">
        <f t="shared" si="396"/>
        <v>0</v>
      </c>
      <c r="BR378" s="160">
        <f t="shared" si="397"/>
        <v>0</v>
      </c>
      <c r="BS378" s="160">
        <f t="shared" si="398"/>
        <v>0</v>
      </c>
      <c r="BT378" s="160">
        <f t="shared" si="399"/>
        <v>0</v>
      </c>
      <c r="BU378" s="160">
        <f t="shared" si="400"/>
        <v>0</v>
      </c>
      <c r="BV378" s="215">
        <f t="shared" si="401"/>
        <v>0</v>
      </c>
      <c r="BW378" s="217">
        <f t="shared" si="402"/>
        <v>0</v>
      </c>
      <c r="BX378" s="206">
        <f t="shared" si="403"/>
        <v>0</v>
      </c>
      <c r="BY378" s="206">
        <f t="shared" si="404"/>
        <v>0</v>
      </c>
      <c r="BZ378" s="206">
        <f t="shared" si="405"/>
        <v>0</v>
      </c>
      <c r="CA378" s="206">
        <f t="shared" si="406"/>
        <v>0</v>
      </c>
      <c r="CB378" s="206">
        <f t="shared" si="407"/>
        <v>0</v>
      </c>
      <c r="CC378" s="218">
        <f t="shared" si="408"/>
        <v>0</v>
      </c>
      <c r="CD378" s="216" t="e">
        <f t="shared" si="409"/>
        <v>#VALUE!</v>
      </c>
      <c r="CE378" s="94" t="e">
        <f t="shared" si="410"/>
        <v>#VALUE!</v>
      </c>
      <c r="CF378" s="94" t="e">
        <f t="shared" si="411"/>
        <v>#VALUE!</v>
      </c>
      <c r="CG378" s="95" t="e">
        <f t="shared" si="412"/>
        <v>#VALUE!</v>
      </c>
      <c r="CH378" s="95" t="e">
        <f t="shared" si="436"/>
        <v>#VALUE!</v>
      </c>
      <c r="CI378" s="95" t="b">
        <f t="shared" si="439"/>
        <v>0</v>
      </c>
      <c r="CJ378" s="76" t="str">
        <f t="shared" si="413"/>
        <v/>
      </c>
      <c r="CK378" s="94" t="e" cm="1">
        <f t="array" aca="1" ref="CK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CL378" s="94" t="str">
        <f t="shared" si="414"/>
        <v/>
      </c>
      <c r="CM378" s="96" t="b">
        <f t="shared" si="415"/>
        <v>0</v>
      </c>
      <c r="CN378" s="130" t="b">
        <f>IFERROR(MATCH(D378,'Avtal för korttidsarbete'!$G$13:$G$1012,0),TRUE)</f>
        <v>1</v>
      </c>
      <c r="CO378" s="130" t="b">
        <f t="shared" si="416"/>
        <v>0</v>
      </c>
      <c r="CP378" s="131" t="str" cm="1">
        <f t="array" ref="CP378">IF(CN378=TRUE,"x",INDEX('Avtal för korttidsarbete'!$E$13:$E$1012,$CN378))</f>
        <v>x</v>
      </c>
      <c r="CQ378" s="131" t="str" cm="1">
        <f t="array" ref="CQ378">IF(CN378=TRUE,"x",INDEX('Avtal för korttidsarbete'!$F$13:$F$1012,$CN378))</f>
        <v>x</v>
      </c>
      <c r="CR378" s="130" t="b">
        <f t="shared" si="417"/>
        <v>0</v>
      </c>
      <c r="CS378" s="165">
        <f t="shared" si="437"/>
        <v>0</v>
      </c>
      <c r="CT378" s="165">
        <f t="shared" si="438"/>
        <v>0</v>
      </c>
      <c r="CU378" s="130" t="b">
        <f t="shared" si="418"/>
        <v>0</v>
      </c>
      <c r="CV378" s="131">
        <f t="shared" si="419"/>
        <v>0</v>
      </c>
      <c r="CW378" s="165">
        <f t="shared" si="420"/>
        <v>0</v>
      </c>
      <c r="CX378" s="186" t="b">
        <f>IFERROR(INDEX('Avtal för korttidsarbete'!R:R,MATCH(D378,'Avtal för korttidsarbete'!$G:$G,0)),TRUE)</f>
        <v>1</v>
      </c>
      <c r="CY378" s="165" t="str">
        <f>IF(CX378,"-",INDEX('Avtal för korttidsarbete'!$D:$D,MATCH(D378,'Avtal för korttidsarbete'!$G:$G,0)))</f>
        <v>-</v>
      </c>
      <c r="CZ378" s="131" t="b">
        <f>IFERROR(G378&gt;INDEX(Uppsägningar!E:E,MATCH(C378,Uppsägningar!C:C,0)),FALSE)</f>
        <v>0</v>
      </c>
    </row>
    <row r="379" spans="1:104" s="30" customFormat="1" x14ac:dyDescent="0.25">
      <c r="A379" s="19">
        <v>364</v>
      </c>
      <c r="B379" s="20"/>
      <c r="C379" s="189"/>
      <c r="D379" s="69"/>
      <c r="E379" s="171">
        <f>IFERROR(INDEX(Admin!$C$7:$C$10,MATCH(CY379,TblNivåValTExt,0)),0)</f>
        <v>0</v>
      </c>
      <c r="F379" s="1"/>
      <c r="G379" s="1"/>
      <c r="H379" s="90"/>
      <c r="I379" s="91"/>
      <c r="J379" s="91"/>
      <c r="K379" s="91"/>
      <c r="L379" s="91"/>
      <c r="M379" s="91"/>
      <c r="N379" s="91"/>
      <c r="O379" s="91"/>
      <c r="P379" s="91"/>
      <c r="Q379" s="91"/>
      <c r="R379" s="91"/>
      <c r="S379" s="91"/>
      <c r="T379" s="91"/>
      <c r="U379" s="91"/>
      <c r="V379" s="91"/>
      <c r="W379" s="225">
        <f t="shared" si="374"/>
        <v>0</v>
      </c>
      <c r="X379" s="134" t="str">
        <f t="shared" si="421"/>
        <v/>
      </c>
      <c r="Y379" s="92" t="b">
        <f t="shared" si="375"/>
        <v>0</v>
      </c>
      <c r="Z379" s="92" t="str">
        <f t="shared" si="422"/>
        <v/>
      </c>
      <c r="AA379" s="92" t="b">
        <f t="shared" si="423"/>
        <v>0</v>
      </c>
      <c r="AB379" s="92" t="str">
        <f t="shared" si="424"/>
        <v/>
      </c>
      <c r="AC379" s="13" t="b">
        <f t="shared" si="376"/>
        <v>0</v>
      </c>
      <c r="AD379" s="92" t="str">
        <f t="shared" si="425"/>
        <v/>
      </c>
      <c r="AE379" s="13" t="b">
        <f t="shared" si="426"/>
        <v>0</v>
      </c>
      <c r="AF379" s="92" t="str">
        <f t="shared" si="427"/>
        <v/>
      </c>
      <c r="AG379" s="13" t="b">
        <f t="shared" si="377"/>
        <v>0</v>
      </c>
      <c r="AH379" s="92" t="str">
        <f t="shared" si="428"/>
        <v/>
      </c>
      <c r="AI379" s="35" t="b">
        <f t="shared" si="378"/>
        <v>0</v>
      </c>
      <c r="AJ379" s="92" t="str">
        <f t="shared" si="429"/>
        <v/>
      </c>
      <c r="AK379" s="35" t="b">
        <f t="shared" si="379"/>
        <v>0</v>
      </c>
      <c r="AL379" s="92" t="str">
        <f t="shared" si="380"/>
        <v/>
      </c>
      <c r="AM379" s="35" t="b">
        <f t="shared" si="381"/>
        <v>0</v>
      </c>
      <c r="AN379" s="92" t="str">
        <f t="shared" si="382"/>
        <v/>
      </c>
      <c r="AO379" s="13" t="b">
        <f t="shared" si="383"/>
        <v>0</v>
      </c>
      <c r="AP379" s="92" t="str">
        <f t="shared" si="384"/>
        <v/>
      </c>
      <c r="AQ379" s="14">
        <f t="shared" si="385"/>
        <v>0</v>
      </c>
      <c r="AR379" s="14">
        <f t="shared" si="386"/>
        <v>0</v>
      </c>
      <c r="AS379" s="16">
        <f t="shared" si="443"/>
        <v>0</v>
      </c>
      <c r="AT379" s="16">
        <f t="shared" si="443"/>
        <v>0</v>
      </c>
      <c r="AU379" s="16">
        <f t="shared" si="443"/>
        <v>0</v>
      </c>
      <c r="AV379" s="16">
        <f t="shared" si="443"/>
        <v>0</v>
      </c>
      <c r="AW379" s="16">
        <f t="shared" si="443"/>
        <v>0</v>
      </c>
      <c r="AX379" s="16">
        <f t="shared" si="443"/>
        <v>0</v>
      </c>
      <c r="AY379" s="16">
        <f t="shared" si="443"/>
        <v>0</v>
      </c>
      <c r="AZ379" s="16"/>
      <c r="BA379" s="16"/>
      <c r="BB379" s="93">
        <f t="shared" si="430"/>
        <v>0</v>
      </c>
      <c r="BC379" s="93">
        <f t="shared" si="431"/>
        <v>0</v>
      </c>
      <c r="BD379" s="93">
        <f t="shared" si="432"/>
        <v>0</v>
      </c>
      <c r="BE379" s="158">
        <f t="shared" si="433"/>
        <v>0</v>
      </c>
      <c r="BF379" s="159">
        <f t="shared" si="434"/>
        <v>0</v>
      </c>
      <c r="BG379" s="159">
        <f t="shared" si="388"/>
        <v>0</v>
      </c>
      <c r="BH379" s="159">
        <f t="shared" si="389"/>
        <v>0</v>
      </c>
      <c r="BI379" s="159">
        <f t="shared" si="390"/>
        <v>0</v>
      </c>
      <c r="BJ379" s="159">
        <f t="shared" si="391"/>
        <v>0</v>
      </c>
      <c r="BK379" s="159">
        <f t="shared" si="392"/>
        <v>0</v>
      </c>
      <c r="BL379" s="159">
        <f t="shared" si="393"/>
        <v>0</v>
      </c>
      <c r="BM379" s="159">
        <f t="shared" si="435"/>
        <v>0</v>
      </c>
      <c r="BN379" s="159">
        <f t="shared" si="435"/>
        <v>0</v>
      </c>
      <c r="BO379" s="205" t="b">
        <f t="shared" si="394"/>
        <v>0</v>
      </c>
      <c r="BP379" s="214">
        <f t="shared" si="395"/>
        <v>0</v>
      </c>
      <c r="BQ379" s="160">
        <f t="shared" si="396"/>
        <v>0</v>
      </c>
      <c r="BR379" s="160">
        <f t="shared" si="397"/>
        <v>0</v>
      </c>
      <c r="BS379" s="160">
        <f t="shared" si="398"/>
        <v>0</v>
      </c>
      <c r="BT379" s="160">
        <f t="shared" si="399"/>
        <v>0</v>
      </c>
      <c r="BU379" s="160">
        <f t="shared" si="400"/>
        <v>0</v>
      </c>
      <c r="BV379" s="215">
        <f t="shared" si="401"/>
        <v>0</v>
      </c>
      <c r="BW379" s="217">
        <f t="shared" si="402"/>
        <v>0</v>
      </c>
      <c r="BX379" s="206">
        <f t="shared" si="403"/>
        <v>0</v>
      </c>
      <c r="BY379" s="206">
        <f t="shared" si="404"/>
        <v>0</v>
      </c>
      <c r="BZ379" s="206">
        <f t="shared" si="405"/>
        <v>0</v>
      </c>
      <c r="CA379" s="206">
        <f t="shared" si="406"/>
        <v>0</v>
      </c>
      <c r="CB379" s="206">
        <f t="shared" si="407"/>
        <v>0</v>
      </c>
      <c r="CC379" s="218">
        <f t="shared" si="408"/>
        <v>0</v>
      </c>
      <c r="CD379" s="216" t="e">
        <f t="shared" si="409"/>
        <v>#VALUE!</v>
      </c>
      <c r="CE379" s="94" t="e">
        <f t="shared" si="410"/>
        <v>#VALUE!</v>
      </c>
      <c r="CF379" s="94" t="e">
        <f t="shared" si="411"/>
        <v>#VALUE!</v>
      </c>
      <c r="CG379" s="95" t="e">
        <f t="shared" si="412"/>
        <v>#VALUE!</v>
      </c>
      <c r="CH379" s="95" t="e">
        <f t="shared" si="436"/>
        <v>#VALUE!</v>
      </c>
      <c r="CI379" s="95" t="b">
        <f t="shared" si="439"/>
        <v>0</v>
      </c>
      <c r="CJ379" s="76" t="str">
        <f t="shared" si="413"/>
        <v/>
      </c>
      <c r="CK379" s="94" t="e" cm="1">
        <f t="array" aca="1" ref="CK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CL379" s="94" t="str">
        <f t="shared" si="414"/>
        <v/>
      </c>
      <c r="CM379" s="96" t="b">
        <f t="shared" si="415"/>
        <v>0</v>
      </c>
      <c r="CN379" s="130" t="b">
        <f>IFERROR(MATCH(D379,'Avtal för korttidsarbete'!$G$13:$G$1012,0),TRUE)</f>
        <v>1</v>
      </c>
      <c r="CO379" s="130" t="b">
        <f t="shared" si="416"/>
        <v>0</v>
      </c>
      <c r="CP379" s="131" t="str" cm="1">
        <f t="array" ref="CP379">IF(CN379=TRUE,"x",INDEX('Avtal för korttidsarbete'!$E$13:$E$1012,$CN379))</f>
        <v>x</v>
      </c>
      <c r="CQ379" s="131" t="str" cm="1">
        <f t="array" ref="CQ379">IF(CN379=TRUE,"x",INDEX('Avtal för korttidsarbete'!$F$13:$F$1012,$CN379))</f>
        <v>x</v>
      </c>
      <c r="CR379" s="130" t="b">
        <f t="shared" si="417"/>
        <v>0</v>
      </c>
      <c r="CS379" s="165">
        <f t="shared" si="437"/>
        <v>0</v>
      </c>
      <c r="CT379" s="165">
        <f t="shared" si="438"/>
        <v>0</v>
      </c>
      <c r="CU379" s="130" t="b">
        <f t="shared" si="418"/>
        <v>0</v>
      </c>
      <c r="CV379" s="131">
        <f t="shared" si="419"/>
        <v>0</v>
      </c>
      <c r="CW379" s="165">
        <f t="shared" si="420"/>
        <v>0</v>
      </c>
      <c r="CX379" s="186" t="b">
        <f>IFERROR(INDEX('Avtal för korttidsarbete'!R:R,MATCH(D379,'Avtal för korttidsarbete'!$G:$G,0)),TRUE)</f>
        <v>1</v>
      </c>
      <c r="CY379" s="165" t="str">
        <f>IF(CX379,"-",INDEX('Avtal för korttidsarbete'!$D:$D,MATCH(D379,'Avtal för korttidsarbete'!$G:$G,0)))</f>
        <v>-</v>
      </c>
      <c r="CZ379" s="131" t="b">
        <f>IFERROR(G379&gt;INDEX(Uppsägningar!E:E,MATCH(C379,Uppsägningar!C:C,0)),FALSE)</f>
        <v>0</v>
      </c>
    </row>
    <row r="380" spans="1:104" s="30" customFormat="1" x14ac:dyDescent="0.25">
      <c r="A380" s="19">
        <v>365</v>
      </c>
      <c r="B380" s="20"/>
      <c r="C380" s="189"/>
      <c r="D380" s="69"/>
      <c r="E380" s="171">
        <f>IFERROR(INDEX(Admin!$C$7:$C$10,MATCH(CY380,TblNivåValTExt,0)),0)</f>
        <v>0</v>
      </c>
      <c r="F380" s="1"/>
      <c r="G380" s="1"/>
      <c r="H380" s="90"/>
      <c r="I380" s="91"/>
      <c r="J380" s="91"/>
      <c r="K380" s="91"/>
      <c r="L380" s="91"/>
      <c r="M380" s="91"/>
      <c r="N380" s="91"/>
      <c r="O380" s="91"/>
      <c r="P380" s="91"/>
      <c r="Q380" s="91"/>
      <c r="R380" s="91"/>
      <c r="S380" s="91"/>
      <c r="T380" s="91"/>
      <c r="U380" s="91"/>
      <c r="V380" s="91"/>
      <c r="W380" s="225">
        <f t="shared" si="374"/>
        <v>0</v>
      </c>
      <c r="X380" s="134" t="str">
        <f t="shared" si="421"/>
        <v/>
      </c>
      <c r="Y380" s="92" t="b">
        <f t="shared" si="375"/>
        <v>0</v>
      </c>
      <c r="Z380" s="92" t="str">
        <f t="shared" si="422"/>
        <v/>
      </c>
      <c r="AA380" s="92" t="b">
        <f t="shared" si="423"/>
        <v>0</v>
      </c>
      <c r="AB380" s="92" t="str">
        <f t="shared" si="424"/>
        <v/>
      </c>
      <c r="AC380" s="13" t="b">
        <f t="shared" si="376"/>
        <v>0</v>
      </c>
      <c r="AD380" s="92" t="str">
        <f t="shared" si="425"/>
        <v/>
      </c>
      <c r="AE380" s="13" t="b">
        <f t="shared" si="426"/>
        <v>0</v>
      </c>
      <c r="AF380" s="92" t="str">
        <f t="shared" si="427"/>
        <v/>
      </c>
      <c r="AG380" s="13" t="b">
        <f t="shared" si="377"/>
        <v>0</v>
      </c>
      <c r="AH380" s="92" t="str">
        <f t="shared" si="428"/>
        <v/>
      </c>
      <c r="AI380" s="35" t="b">
        <f t="shared" si="378"/>
        <v>0</v>
      </c>
      <c r="AJ380" s="92" t="str">
        <f t="shared" si="429"/>
        <v/>
      </c>
      <c r="AK380" s="35" t="b">
        <f t="shared" si="379"/>
        <v>0</v>
      </c>
      <c r="AL380" s="92" t="str">
        <f t="shared" si="380"/>
        <v/>
      </c>
      <c r="AM380" s="35" t="b">
        <f t="shared" si="381"/>
        <v>0</v>
      </c>
      <c r="AN380" s="92" t="str">
        <f t="shared" si="382"/>
        <v/>
      </c>
      <c r="AO380" s="13" t="b">
        <f t="shared" si="383"/>
        <v>0</v>
      </c>
      <c r="AP380" s="92" t="str">
        <f t="shared" si="384"/>
        <v/>
      </c>
      <c r="AQ380" s="14">
        <f t="shared" si="385"/>
        <v>0</v>
      </c>
      <c r="AR380" s="14">
        <f t="shared" si="386"/>
        <v>0</v>
      </c>
      <c r="AS380" s="16">
        <f t="shared" si="443"/>
        <v>0</v>
      </c>
      <c r="AT380" s="16">
        <f t="shared" si="443"/>
        <v>0</v>
      </c>
      <c r="AU380" s="16">
        <f t="shared" si="443"/>
        <v>0</v>
      </c>
      <c r="AV380" s="16">
        <f t="shared" si="443"/>
        <v>0</v>
      </c>
      <c r="AW380" s="16">
        <f t="shared" si="443"/>
        <v>0</v>
      </c>
      <c r="AX380" s="16">
        <f t="shared" si="443"/>
        <v>0</v>
      </c>
      <c r="AY380" s="16">
        <f t="shared" si="443"/>
        <v>0</v>
      </c>
      <c r="AZ380" s="16"/>
      <c r="BA380" s="16"/>
      <c r="BB380" s="93">
        <f t="shared" si="430"/>
        <v>0</v>
      </c>
      <c r="BC380" s="93">
        <f t="shared" si="431"/>
        <v>0</v>
      </c>
      <c r="BD380" s="93">
        <f t="shared" si="432"/>
        <v>0</v>
      </c>
      <c r="BE380" s="158">
        <f t="shared" si="433"/>
        <v>0</v>
      </c>
      <c r="BF380" s="159">
        <f t="shared" si="434"/>
        <v>0</v>
      </c>
      <c r="BG380" s="159">
        <f t="shared" si="388"/>
        <v>0</v>
      </c>
      <c r="BH380" s="159">
        <f t="shared" si="389"/>
        <v>0</v>
      </c>
      <c r="BI380" s="159">
        <f t="shared" si="390"/>
        <v>0</v>
      </c>
      <c r="BJ380" s="159">
        <f t="shared" si="391"/>
        <v>0</v>
      </c>
      <c r="BK380" s="159">
        <f t="shared" si="392"/>
        <v>0</v>
      </c>
      <c r="BL380" s="159">
        <f t="shared" si="393"/>
        <v>0</v>
      </c>
      <c r="BM380" s="159">
        <f t="shared" si="435"/>
        <v>0</v>
      </c>
      <c r="BN380" s="159">
        <f t="shared" si="435"/>
        <v>0</v>
      </c>
      <c r="BO380" s="205" t="b">
        <f t="shared" si="394"/>
        <v>0</v>
      </c>
      <c r="BP380" s="214">
        <f t="shared" si="395"/>
        <v>0</v>
      </c>
      <c r="BQ380" s="160">
        <f t="shared" si="396"/>
        <v>0</v>
      </c>
      <c r="BR380" s="160">
        <f t="shared" si="397"/>
        <v>0</v>
      </c>
      <c r="BS380" s="160">
        <f t="shared" si="398"/>
        <v>0</v>
      </c>
      <c r="BT380" s="160">
        <f t="shared" si="399"/>
        <v>0</v>
      </c>
      <c r="BU380" s="160">
        <f t="shared" si="400"/>
        <v>0</v>
      </c>
      <c r="BV380" s="215">
        <f t="shared" si="401"/>
        <v>0</v>
      </c>
      <c r="BW380" s="217">
        <f t="shared" si="402"/>
        <v>0</v>
      </c>
      <c r="BX380" s="206">
        <f t="shared" si="403"/>
        <v>0</v>
      </c>
      <c r="BY380" s="206">
        <f t="shared" si="404"/>
        <v>0</v>
      </c>
      <c r="BZ380" s="206">
        <f t="shared" si="405"/>
        <v>0</v>
      </c>
      <c r="CA380" s="206">
        <f t="shared" si="406"/>
        <v>0</v>
      </c>
      <c r="CB380" s="206">
        <f t="shared" si="407"/>
        <v>0</v>
      </c>
      <c r="CC380" s="218">
        <f t="shared" si="408"/>
        <v>0</v>
      </c>
      <c r="CD380" s="216" t="e">
        <f t="shared" si="409"/>
        <v>#VALUE!</v>
      </c>
      <c r="CE380" s="94" t="e">
        <f t="shared" si="410"/>
        <v>#VALUE!</v>
      </c>
      <c r="CF380" s="94" t="e">
        <f t="shared" si="411"/>
        <v>#VALUE!</v>
      </c>
      <c r="CG380" s="95" t="e">
        <f t="shared" si="412"/>
        <v>#VALUE!</v>
      </c>
      <c r="CH380" s="95" t="e">
        <f t="shared" si="436"/>
        <v>#VALUE!</v>
      </c>
      <c r="CI380" s="95" t="b">
        <f t="shared" si="439"/>
        <v>0</v>
      </c>
      <c r="CJ380" s="76" t="str">
        <f t="shared" si="413"/>
        <v/>
      </c>
      <c r="CK380" s="94" t="e" cm="1">
        <f t="array" aca="1" ref="CK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CL380" s="94" t="str">
        <f t="shared" si="414"/>
        <v/>
      </c>
      <c r="CM380" s="96" t="b">
        <f t="shared" si="415"/>
        <v>0</v>
      </c>
      <c r="CN380" s="130" t="b">
        <f>IFERROR(MATCH(D380,'Avtal för korttidsarbete'!$G$13:$G$1012,0),TRUE)</f>
        <v>1</v>
      </c>
      <c r="CO380" s="130" t="b">
        <f t="shared" si="416"/>
        <v>0</v>
      </c>
      <c r="CP380" s="131" t="str" cm="1">
        <f t="array" ref="CP380">IF(CN380=TRUE,"x",INDEX('Avtal för korttidsarbete'!$E$13:$E$1012,$CN380))</f>
        <v>x</v>
      </c>
      <c r="CQ380" s="131" t="str" cm="1">
        <f t="array" ref="CQ380">IF(CN380=TRUE,"x",INDEX('Avtal för korttidsarbete'!$F$13:$F$1012,$CN380))</f>
        <v>x</v>
      </c>
      <c r="CR380" s="130" t="b">
        <f t="shared" si="417"/>
        <v>0</v>
      </c>
      <c r="CS380" s="165">
        <f t="shared" si="437"/>
        <v>0</v>
      </c>
      <c r="CT380" s="165">
        <f t="shared" si="438"/>
        <v>0</v>
      </c>
      <c r="CU380" s="130" t="b">
        <f t="shared" si="418"/>
        <v>0</v>
      </c>
      <c r="CV380" s="131">
        <f t="shared" si="419"/>
        <v>0</v>
      </c>
      <c r="CW380" s="165">
        <f t="shared" si="420"/>
        <v>0</v>
      </c>
      <c r="CX380" s="186" t="b">
        <f>IFERROR(INDEX('Avtal för korttidsarbete'!R:R,MATCH(D380,'Avtal för korttidsarbete'!$G:$G,0)),TRUE)</f>
        <v>1</v>
      </c>
      <c r="CY380" s="165" t="str">
        <f>IF(CX380,"-",INDEX('Avtal för korttidsarbete'!$D:$D,MATCH(D380,'Avtal för korttidsarbete'!$G:$G,0)))</f>
        <v>-</v>
      </c>
      <c r="CZ380" s="131" t="b">
        <f>IFERROR(G380&gt;INDEX(Uppsägningar!E:E,MATCH(C380,Uppsägningar!C:C,0)),FALSE)</f>
        <v>0</v>
      </c>
    </row>
    <row r="381" spans="1:104" s="30" customFormat="1" x14ac:dyDescent="0.25">
      <c r="A381" s="19">
        <v>366</v>
      </c>
      <c r="B381" s="20"/>
      <c r="C381" s="189"/>
      <c r="D381" s="69"/>
      <c r="E381" s="171">
        <f>IFERROR(INDEX(Admin!$C$7:$C$10,MATCH(CY381,TblNivåValTExt,0)),0)</f>
        <v>0</v>
      </c>
      <c r="F381" s="1"/>
      <c r="G381" s="1"/>
      <c r="H381" s="90"/>
      <c r="I381" s="91"/>
      <c r="J381" s="91"/>
      <c r="K381" s="91"/>
      <c r="L381" s="91"/>
      <c r="M381" s="91"/>
      <c r="N381" s="91"/>
      <c r="O381" s="91"/>
      <c r="P381" s="91"/>
      <c r="Q381" s="91"/>
      <c r="R381" s="91"/>
      <c r="S381" s="91"/>
      <c r="T381" s="91"/>
      <c r="U381" s="91"/>
      <c r="V381" s="91"/>
      <c r="W381" s="225">
        <f t="shared" si="374"/>
        <v>0</v>
      </c>
      <c r="X381" s="134" t="str">
        <f t="shared" si="421"/>
        <v/>
      </c>
      <c r="Y381" s="92" t="b">
        <f t="shared" si="375"/>
        <v>0</v>
      </c>
      <c r="Z381" s="92" t="str">
        <f t="shared" si="422"/>
        <v/>
      </c>
      <c r="AA381" s="92" t="b">
        <f t="shared" si="423"/>
        <v>0</v>
      </c>
      <c r="AB381" s="92" t="str">
        <f t="shared" si="424"/>
        <v/>
      </c>
      <c r="AC381" s="13" t="b">
        <f t="shared" si="376"/>
        <v>0</v>
      </c>
      <c r="AD381" s="92" t="str">
        <f t="shared" si="425"/>
        <v/>
      </c>
      <c r="AE381" s="13" t="b">
        <f t="shared" si="426"/>
        <v>0</v>
      </c>
      <c r="AF381" s="92" t="str">
        <f t="shared" si="427"/>
        <v/>
      </c>
      <c r="AG381" s="13" t="b">
        <f t="shared" si="377"/>
        <v>0</v>
      </c>
      <c r="AH381" s="92" t="str">
        <f t="shared" si="428"/>
        <v/>
      </c>
      <c r="AI381" s="35" t="b">
        <f t="shared" si="378"/>
        <v>0</v>
      </c>
      <c r="AJ381" s="92" t="str">
        <f t="shared" si="429"/>
        <v/>
      </c>
      <c r="AK381" s="35" t="b">
        <f t="shared" si="379"/>
        <v>0</v>
      </c>
      <c r="AL381" s="92" t="str">
        <f t="shared" si="380"/>
        <v/>
      </c>
      <c r="AM381" s="35" t="b">
        <f t="shared" si="381"/>
        <v>0</v>
      </c>
      <c r="AN381" s="92" t="str">
        <f t="shared" si="382"/>
        <v/>
      </c>
      <c r="AO381" s="13" t="b">
        <f t="shared" si="383"/>
        <v>0</v>
      </c>
      <c r="AP381" s="92" t="str">
        <f t="shared" si="384"/>
        <v/>
      </c>
      <c r="AQ381" s="14">
        <f t="shared" si="385"/>
        <v>0</v>
      </c>
      <c r="AR381" s="14">
        <f t="shared" si="386"/>
        <v>0</v>
      </c>
      <c r="AS381" s="16">
        <f t="shared" si="443"/>
        <v>0</v>
      </c>
      <c r="AT381" s="16">
        <f t="shared" si="443"/>
        <v>0</v>
      </c>
      <c r="AU381" s="16">
        <f t="shared" si="443"/>
        <v>0</v>
      </c>
      <c r="AV381" s="16">
        <f t="shared" si="443"/>
        <v>0</v>
      </c>
      <c r="AW381" s="16">
        <f t="shared" si="443"/>
        <v>0</v>
      </c>
      <c r="AX381" s="16">
        <f t="shared" si="443"/>
        <v>0</v>
      </c>
      <c r="AY381" s="16">
        <f t="shared" si="443"/>
        <v>0</v>
      </c>
      <c r="AZ381" s="16"/>
      <c r="BA381" s="16"/>
      <c r="BB381" s="93">
        <f t="shared" si="430"/>
        <v>0</v>
      </c>
      <c r="BC381" s="93">
        <f t="shared" si="431"/>
        <v>0</v>
      </c>
      <c r="BD381" s="93">
        <f t="shared" si="432"/>
        <v>0</v>
      </c>
      <c r="BE381" s="158">
        <f t="shared" si="433"/>
        <v>0</v>
      </c>
      <c r="BF381" s="159">
        <f t="shared" si="434"/>
        <v>0</v>
      </c>
      <c r="BG381" s="159">
        <f t="shared" si="388"/>
        <v>0</v>
      </c>
      <c r="BH381" s="159">
        <f t="shared" si="389"/>
        <v>0</v>
      </c>
      <c r="BI381" s="159">
        <f t="shared" si="390"/>
        <v>0</v>
      </c>
      <c r="BJ381" s="159">
        <f t="shared" si="391"/>
        <v>0</v>
      </c>
      <c r="BK381" s="159">
        <f t="shared" si="392"/>
        <v>0</v>
      </c>
      <c r="BL381" s="159">
        <f t="shared" si="393"/>
        <v>0</v>
      </c>
      <c r="BM381" s="159">
        <f t="shared" si="435"/>
        <v>0</v>
      </c>
      <c r="BN381" s="159">
        <f t="shared" si="435"/>
        <v>0</v>
      </c>
      <c r="BO381" s="205" t="b">
        <f t="shared" si="394"/>
        <v>0</v>
      </c>
      <c r="BP381" s="214">
        <f t="shared" si="395"/>
        <v>0</v>
      </c>
      <c r="BQ381" s="160">
        <f t="shared" si="396"/>
        <v>0</v>
      </c>
      <c r="BR381" s="160">
        <f t="shared" si="397"/>
        <v>0</v>
      </c>
      <c r="BS381" s="160">
        <f t="shared" si="398"/>
        <v>0</v>
      </c>
      <c r="BT381" s="160">
        <f t="shared" si="399"/>
        <v>0</v>
      </c>
      <c r="BU381" s="160">
        <f t="shared" si="400"/>
        <v>0</v>
      </c>
      <c r="BV381" s="215">
        <f t="shared" si="401"/>
        <v>0</v>
      </c>
      <c r="BW381" s="217">
        <f t="shared" si="402"/>
        <v>0</v>
      </c>
      <c r="BX381" s="206">
        <f t="shared" si="403"/>
        <v>0</v>
      </c>
      <c r="BY381" s="206">
        <f t="shared" si="404"/>
        <v>0</v>
      </c>
      <c r="BZ381" s="206">
        <f t="shared" si="405"/>
        <v>0</v>
      </c>
      <c r="CA381" s="206">
        <f t="shared" si="406"/>
        <v>0</v>
      </c>
      <c r="CB381" s="206">
        <f t="shared" si="407"/>
        <v>0</v>
      </c>
      <c r="CC381" s="218">
        <f t="shared" si="408"/>
        <v>0</v>
      </c>
      <c r="CD381" s="216" t="e">
        <f t="shared" si="409"/>
        <v>#VALUE!</v>
      </c>
      <c r="CE381" s="94" t="e">
        <f t="shared" si="410"/>
        <v>#VALUE!</v>
      </c>
      <c r="CF381" s="94" t="e">
        <f t="shared" si="411"/>
        <v>#VALUE!</v>
      </c>
      <c r="CG381" s="95" t="e">
        <f t="shared" si="412"/>
        <v>#VALUE!</v>
      </c>
      <c r="CH381" s="95" t="e">
        <f t="shared" si="436"/>
        <v>#VALUE!</v>
      </c>
      <c r="CI381" s="95" t="b">
        <f t="shared" si="439"/>
        <v>0</v>
      </c>
      <c r="CJ381" s="76" t="str">
        <f t="shared" si="413"/>
        <v/>
      </c>
      <c r="CK381" s="94" t="e" cm="1">
        <f t="array" aca="1" ref="CK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CL381" s="94" t="str">
        <f t="shared" si="414"/>
        <v/>
      </c>
      <c r="CM381" s="96" t="b">
        <f t="shared" si="415"/>
        <v>0</v>
      </c>
      <c r="CN381" s="130" t="b">
        <f>IFERROR(MATCH(D381,'Avtal för korttidsarbete'!$G$13:$G$1012,0),TRUE)</f>
        <v>1</v>
      </c>
      <c r="CO381" s="130" t="b">
        <f t="shared" si="416"/>
        <v>0</v>
      </c>
      <c r="CP381" s="131" t="str" cm="1">
        <f t="array" ref="CP381">IF(CN381=TRUE,"x",INDEX('Avtal för korttidsarbete'!$E$13:$E$1012,$CN381))</f>
        <v>x</v>
      </c>
      <c r="CQ381" s="131" t="str" cm="1">
        <f t="array" ref="CQ381">IF(CN381=TRUE,"x",INDEX('Avtal för korttidsarbete'!$F$13:$F$1012,$CN381))</f>
        <v>x</v>
      </c>
      <c r="CR381" s="130" t="b">
        <f t="shared" si="417"/>
        <v>0</v>
      </c>
      <c r="CS381" s="165">
        <f t="shared" si="437"/>
        <v>0</v>
      </c>
      <c r="CT381" s="165">
        <f t="shared" si="438"/>
        <v>0</v>
      </c>
      <c r="CU381" s="130" t="b">
        <f t="shared" si="418"/>
        <v>0</v>
      </c>
      <c r="CV381" s="131">
        <f t="shared" si="419"/>
        <v>0</v>
      </c>
      <c r="CW381" s="165">
        <f t="shared" si="420"/>
        <v>0</v>
      </c>
      <c r="CX381" s="186" t="b">
        <f>IFERROR(INDEX('Avtal för korttidsarbete'!R:R,MATCH(D381,'Avtal för korttidsarbete'!$G:$G,0)),TRUE)</f>
        <v>1</v>
      </c>
      <c r="CY381" s="165" t="str">
        <f>IF(CX381,"-",INDEX('Avtal för korttidsarbete'!$D:$D,MATCH(D381,'Avtal för korttidsarbete'!$G:$G,0)))</f>
        <v>-</v>
      </c>
      <c r="CZ381" s="131" t="b">
        <f>IFERROR(G381&gt;INDEX(Uppsägningar!E:E,MATCH(C381,Uppsägningar!C:C,0)),FALSE)</f>
        <v>0</v>
      </c>
    </row>
    <row r="382" spans="1:104" s="30" customFormat="1" x14ac:dyDescent="0.25">
      <c r="A382" s="19">
        <v>367</v>
      </c>
      <c r="B382" s="20"/>
      <c r="C382" s="189"/>
      <c r="D382" s="69"/>
      <c r="E382" s="171">
        <f>IFERROR(INDEX(Admin!$C$7:$C$10,MATCH(CY382,TblNivåValTExt,0)),0)</f>
        <v>0</v>
      </c>
      <c r="F382" s="1"/>
      <c r="G382" s="1"/>
      <c r="H382" s="90"/>
      <c r="I382" s="91"/>
      <c r="J382" s="91"/>
      <c r="K382" s="91"/>
      <c r="L382" s="91"/>
      <c r="M382" s="91"/>
      <c r="N382" s="91"/>
      <c r="O382" s="91"/>
      <c r="P382" s="91"/>
      <c r="Q382" s="91"/>
      <c r="R382" s="91"/>
      <c r="S382" s="91"/>
      <c r="T382" s="91"/>
      <c r="U382" s="91"/>
      <c r="V382" s="91"/>
      <c r="W382" s="225">
        <f t="shared" si="374"/>
        <v>0</v>
      </c>
      <c r="X382" s="134" t="str">
        <f t="shared" si="421"/>
        <v/>
      </c>
      <c r="Y382" s="92" t="b">
        <f t="shared" si="375"/>
        <v>0</v>
      </c>
      <c r="Z382" s="92" t="str">
        <f t="shared" si="422"/>
        <v/>
      </c>
      <c r="AA382" s="92" t="b">
        <f t="shared" si="423"/>
        <v>0</v>
      </c>
      <c r="AB382" s="92" t="str">
        <f t="shared" si="424"/>
        <v/>
      </c>
      <c r="AC382" s="13" t="b">
        <f t="shared" si="376"/>
        <v>0</v>
      </c>
      <c r="AD382" s="92" t="str">
        <f t="shared" si="425"/>
        <v/>
      </c>
      <c r="AE382" s="13" t="b">
        <f t="shared" si="426"/>
        <v>0</v>
      </c>
      <c r="AF382" s="92" t="str">
        <f t="shared" si="427"/>
        <v/>
      </c>
      <c r="AG382" s="13" t="b">
        <f t="shared" si="377"/>
        <v>0</v>
      </c>
      <c r="AH382" s="92" t="str">
        <f t="shared" si="428"/>
        <v/>
      </c>
      <c r="AI382" s="35" t="b">
        <f t="shared" si="378"/>
        <v>0</v>
      </c>
      <c r="AJ382" s="92" t="str">
        <f t="shared" si="429"/>
        <v/>
      </c>
      <c r="AK382" s="35" t="b">
        <f t="shared" si="379"/>
        <v>0</v>
      </c>
      <c r="AL382" s="92" t="str">
        <f t="shared" si="380"/>
        <v/>
      </c>
      <c r="AM382" s="35" t="b">
        <f t="shared" si="381"/>
        <v>0</v>
      </c>
      <c r="AN382" s="92" t="str">
        <f t="shared" si="382"/>
        <v/>
      </c>
      <c r="AO382" s="13" t="b">
        <f t="shared" si="383"/>
        <v>0</v>
      </c>
      <c r="AP382" s="92" t="str">
        <f t="shared" si="384"/>
        <v/>
      </c>
      <c r="AQ382" s="14">
        <f t="shared" si="385"/>
        <v>0</v>
      </c>
      <c r="AR382" s="14">
        <f t="shared" si="386"/>
        <v>0</v>
      </c>
      <c r="AS382" s="16">
        <f t="shared" si="443"/>
        <v>0</v>
      </c>
      <c r="AT382" s="16">
        <f t="shared" si="443"/>
        <v>0</v>
      </c>
      <c r="AU382" s="16">
        <f t="shared" si="443"/>
        <v>0</v>
      </c>
      <c r="AV382" s="16">
        <f t="shared" si="443"/>
        <v>0</v>
      </c>
      <c r="AW382" s="16">
        <f t="shared" si="443"/>
        <v>0</v>
      </c>
      <c r="AX382" s="16">
        <f t="shared" si="443"/>
        <v>0</v>
      </c>
      <c r="AY382" s="16">
        <f t="shared" si="443"/>
        <v>0</v>
      </c>
      <c r="AZ382" s="16"/>
      <c r="BA382" s="16"/>
      <c r="BB382" s="93">
        <f t="shared" si="430"/>
        <v>0</v>
      </c>
      <c r="BC382" s="93">
        <f t="shared" si="431"/>
        <v>0</v>
      </c>
      <c r="BD382" s="93">
        <f t="shared" si="432"/>
        <v>0</v>
      </c>
      <c r="BE382" s="158">
        <f t="shared" si="433"/>
        <v>0</v>
      </c>
      <c r="BF382" s="159">
        <f t="shared" si="434"/>
        <v>0</v>
      </c>
      <c r="BG382" s="159">
        <f t="shared" si="388"/>
        <v>0</v>
      </c>
      <c r="BH382" s="159">
        <f t="shared" si="389"/>
        <v>0</v>
      </c>
      <c r="BI382" s="159">
        <f t="shared" si="390"/>
        <v>0</v>
      </c>
      <c r="BJ382" s="159">
        <f t="shared" si="391"/>
        <v>0</v>
      </c>
      <c r="BK382" s="159">
        <f t="shared" si="392"/>
        <v>0</v>
      </c>
      <c r="BL382" s="159">
        <f t="shared" si="393"/>
        <v>0</v>
      </c>
      <c r="BM382" s="159">
        <f t="shared" si="435"/>
        <v>0</v>
      </c>
      <c r="BN382" s="159">
        <f t="shared" si="435"/>
        <v>0</v>
      </c>
      <c r="BO382" s="205" t="b">
        <f t="shared" si="394"/>
        <v>0</v>
      </c>
      <c r="BP382" s="214">
        <f t="shared" si="395"/>
        <v>0</v>
      </c>
      <c r="BQ382" s="160">
        <f t="shared" si="396"/>
        <v>0</v>
      </c>
      <c r="BR382" s="160">
        <f t="shared" si="397"/>
        <v>0</v>
      </c>
      <c r="BS382" s="160">
        <f t="shared" si="398"/>
        <v>0</v>
      </c>
      <c r="BT382" s="160">
        <f t="shared" si="399"/>
        <v>0</v>
      </c>
      <c r="BU382" s="160">
        <f t="shared" si="400"/>
        <v>0</v>
      </c>
      <c r="BV382" s="215">
        <f t="shared" si="401"/>
        <v>0</v>
      </c>
      <c r="BW382" s="217">
        <f t="shared" si="402"/>
        <v>0</v>
      </c>
      <c r="BX382" s="206">
        <f t="shared" si="403"/>
        <v>0</v>
      </c>
      <c r="BY382" s="206">
        <f t="shared" si="404"/>
        <v>0</v>
      </c>
      <c r="BZ382" s="206">
        <f t="shared" si="405"/>
        <v>0</v>
      </c>
      <c r="CA382" s="206">
        <f t="shared" si="406"/>
        <v>0</v>
      </c>
      <c r="CB382" s="206">
        <f t="shared" si="407"/>
        <v>0</v>
      </c>
      <c r="CC382" s="218">
        <f t="shared" si="408"/>
        <v>0</v>
      </c>
      <c r="CD382" s="216" t="e">
        <f t="shared" si="409"/>
        <v>#VALUE!</v>
      </c>
      <c r="CE382" s="94" t="e">
        <f t="shared" si="410"/>
        <v>#VALUE!</v>
      </c>
      <c r="CF382" s="94" t="e">
        <f t="shared" si="411"/>
        <v>#VALUE!</v>
      </c>
      <c r="CG382" s="95" t="e">
        <f t="shared" si="412"/>
        <v>#VALUE!</v>
      </c>
      <c r="CH382" s="95" t="e">
        <f t="shared" si="436"/>
        <v>#VALUE!</v>
      </c>
      <c r="CI382" s="95" t="b">
        <f t="shared" si="439"/>
        <v>0</v>
      </c>
      <c r="CJ382" s="76" t="str">
        <f t="shared" si="413"/>
        <v/>
      </c>
      <c r="CK382" s="94" t="e" cm="1">
        <f t="array" aca="1" ref="CK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CL382" s="94" t="str">
        <f t="shared" si="414"/>
        <v/>
      </c>
      <c r="CM382" s="96" t="b">
        <f t="shared" si="415"/>
        <v>0</v>
      </c>
      <c r="CN382" s="130" t="b">
        <f>IFERROR(MATCH(D382,'Avtal för korttidsarbete'!$G$13:$G$1012,0),TRUE)</f>
        <v>1</v>
      </c>
      <c r="CO382" s="130" t="b">
        <f t="shared" si="416"/>
        <v>0</v>
      </c>
      <c r="CP382" s="131" t="str" cm="1">
        <f t="array" ref="CP382">IF(CN382=TRUE,"x",INDEX('Avtal för korttidsarbete'!$E$13:$E$1012,$CN382))</f>
        <v>x</v>
      </c>
      <c r="CQ382" s="131" t="str" cm="1">
        <f t="array" ref="CQ382">IF(CN382=TRUE,"x",INDEX('Avtal för korttidsarbete'!$F$13:$F$1012,$CN382))</f>
        <v>x</v>
      </c>
      <c r="CR382" s="130" t="b">
        <f t="shared" si="417"/>
        <v>0</v>
      </c>
      <c r="CS382" s="165">
        <f t="shared" si="437"/>
        <v>0</v>
      </c>
      <c r="CT382" s="165">
        <f t="shared" si="438"/>
        <v>0</v>
      </c>
      <c r="CU382" s="130" t="b">
        <f t="shared" si="418"/>
        <v>0</v>
      </c>
      <c r="CV382" s="131">
        <f t="shared" si="419"/>
        <v>0</v>
      </c>
      <c r="CW382" s="165">
        <f t="shared" si="420"/>
        <v>0</v>
      </c>
      <c r="CX382" s="186" t="b">
        <f>IFERROR(INDEX('Avtal för korttidsarbete'!R:R,MATCH(D382,'Avtal för korttidsarbete'!$G:$G,0)),TRUE)</f>
        <v>1</v>
      </c>
      <c r="CY382" s="165" t="str">
        <f>IF(CX382,"-",INDEX('Avtal för korttidsarbete'!$D:$D,MATCH(D382,'Avtal för korttidsarbete'!$G:$G,0)))</f>
        <v>-</v>
      </c>
      <c r="CZ382" s="131" t="b">
        <f>IFERROR(G382&gt;INDEX(Uppsägningar!E:E,MATCH(C382,Uppsägningar!C:C,0)),FALSE)</f>
        <v>0</v>
      </c>
    </row>
    <row r="383" spans="1:104" s="30" customFormat="1" x14ac:dyDescent="0.25">
      <c r="A383" s="19">
        <v>368</v>
      </c>
      <c r="B383" s="20"/>
      <c r="C383" s="189"/>
      <c r="D383" s="69"/>
      <c r="E383" s="171">
        <f>IFERROR(INDEX(Admin!$C$7:$C$10,MATCH(CY383,TblNivåValTExt,0)),0)</f>
        <v>0</v>
      </c>
      <c r="F383" s="1"/>
      <c r="G383" s="1"/>
      <c r="H383" s="90"/>
      <c r="I383" s="91"/>
      <c r="J383" s="91"/>
      <c r="K383" s="91"/>
      <c r="L383" s="91"/>
      <c r="M383" s="91"/>
      <c r="N383" s="91"/>
      <c r="O383" s="91"/>
      <c r="P383" s="91"/>
      <c r="Q383" s="91"/>
      <c r="R383" s="91"/>
      <c r="S383" s="91"/>
      <c r="T383" s="91"/>
      <c r="U383" s="91"/>
      <c r="V383" s="91"/>
      <c r="W383" s="225">
        <f t="shared" si="374"/>
        <v>0</v>
      </c>
      <c r="X383" s="134" t="str">
        <f t="shared" si="421"/>
        <v/>
      </c>
      <c r="Y383" s="92" t="b">
        <f t="shared" si="375"/>
        <v>0</v>
      </c>
      <c r="Z383" s="92" t="str">
        <f t="shared" si="422"/>
        <v/>
      </c>
      <c r="AA383" s="92" t="b">
        <f t="shared" si="423"/>
        <v>0</v>
      </c>
      <c r="AB383" s="92" t="str">
        <f t="shared" si="424"/>
        <v/>
      </c>
      <c r="AC383" s="13" t="b">
        <f t="shared" si="376"/>
        <v>0</v>
      </c>
      <c r="AD383" s="92" t="str">
        <f t="shared" si="425"/>
        <v/>
      </c>
      <c r="AE383" s="13" t="b">
        <f t="shared" si="426"/>
        <v>0</v>
      </c>
      <c r="AF383" s="92" t="str">
        <f t="shared" si="427"/>
        <v/>
      </c>
      <c r="AG383" s="13" t="b">
        <f t="shared" si="377"/>
        <v>0</v>
      </c>
      <c r="AH383" s="92" t="str">
        <f t="shared" si="428"/>
        <v/>
      </c>
      <c r="AI383" s="35" t="b">
        <f t="shared" si="378"/>
        <v>0</v>
      </c>
      <c r="AJ383" s="92" t="str">
        <f t="shared" si="429"/>
        <v/>
      </c>
      <c r="AK383" s="35" t="b">
        <f t="shared" si="379"/>
        <v>0</v>
      </c>
      <c r="AL383" s="92" t="str">
        <f t="shared" si="380"/>
        <v/>
      </c>
      <c r="AM383" s="35" t="b">
        <f t="shared" si="381"/>
        <v>0</v>
      </c>
      <c r="AN383" s="92" t="str">
        <f t="shared" si="382"/>
        <v/>
      </c>
      <c r="AO383" s="13" t="b">
        <f t="shared" si="383"/>
        <v>0</v>
      </c>
      <c r="AP383" s="92" t="str">
        <f t="shared" si="384"/>
        <v/>
      </c>
      <c r="AQ383" s="14">
        <f t="shared" si="385"/>
        <v>0</v>
      </c>
      <c r="AR383" s="14">
        <f t="shared" si="386"/>
        <v>0</v>
      </c>
      <c r="AS383" s="16">
        <f t="shared" si="443"/>
        <v>0</v>
      </c>
      <c r="AT383" s="16">
        <f t="shared" si="443"/>
        <v>0</v>
      </c>
      <c r="AU383" s="16">
        <f t="shared" si="443"/>
        <v>0</v>
      </c>
      <c r="AV383" s="16">
        <f t="shared" si="443"/>
        <v>0</v>
      </c>
      <c r="AW383" s="16">
        <f t="shared" si="443"/>
        <v>0</v>
      </c>
      <c r="AX383" s="16">
        <f t="shared" si="443"/>
        <v>0</v>
      </c>
      <c r="AY383" s="16">
        <f t="shared" si="443"/>
        <v>0</v>
      </c>
      <c r="AZ383" s="16"/>
      <c r="BA383" s="16"/>
      <c r="BB383" s="93">
        <f t="shared" si="430"/>
        <v>0</v>
      </c>
      <c r="BC383" s="93">
        <f t="shared" si="431"/>
        <v>0</v>
      </c>
      <c r="BD383" s="93">
        <f t="shared" si="432"/>
        <v>0</v>
      </c>
      <c r="BE383" s="158">
        <f t="shared" si="433"/>
        <v>0</v>
      </c>
      <c r="BF383" s="159">
        <f t="shared" si="434"/>
        <v>0</v>
      </c>
      <c r="BG383" s="159">
        <f t="shared" si="388"/>
        <v>0</v>
      </c>
      <c r="BH383" s="159">
        <f t="shared" si="389"/>
        <v>0</v>
      </c>
      <c r="BI383" s="159">
        <f t="shared" si="390"/>
        <v>0</v>
      </c>
      <c r="BJ383" s="159">
        <f t="shared" si="391"/>
        <v>0</v>
      </c>
      <c r="BK383" s="159">
        <f t="shared" si="392"/>
        <v>0</v>
      </c>
      <c r="BL383" s="159">
        <f t="shared" si="393"/>
        <v>0</v>
      </c>
      <c r="BM383" s="159">
        <f t="shared" si="435"/>
        <v>0</v>
      </c>
      <c r="BN383" s="159">
        <f t="shared" si="435"/>
        <v>0</v>
      </c>
      <c r="BO383" s="205" t="b">
        <f t="shared" si="394"/>
        <v>0</v>
      </c>
      <c r="BP383" s="214">
        <f t="shared" si="395"/>
        <v>0</v>
      </c>
      <c r="BQ383" s="160">
        <f t="shared" si="396"/>
        <v>0</v>
      </c>
      <c r="BR383" s="160">
        <f t="shared" si="397"/>
        <v>0</v>
      </c>
      <c r="BS383" s="160">
        <f t="shared" si="398"/>
        <v>0</v>
      </c>
      <c r="BT383" s="160">
        <f t="shared" si="399"/>
        <v>0</v>
      </c>
      <c r="BU383" s="160">
        <f t="shared" si="400"/>
        <v>0</v>
      </c>
      <c r="BV383" s="215">
        <f t="shared" si="401"/>
        <v>0</v>
      </c>
      <c r="BW383" s="217">
        <f t="shared" si="402"/>
        <v>0</v>
      </c>
      <c r="BX383" s="206">
        <f t="shared" si="403"/>
        <v>0</v>
      </c>
      <c r="BY383" s="206">
        <f t="shared" si="404"/>
        <v>0</v>
      </c>
      <c r="BZ383" s="206">
        <f t="shared" si="405"/>
        <v>0</v>
      </c>
      <c r="CA383" s="206">
        <f t="shared" si="406"/>
        <v>0</v>
      </c>
      <c r="CB383" s="206">
        <f t="shared" si="407"/>
        <v>0</v>
      </c>
      <c r="CC383" s="218">
        <f t="shared" si="408"/>
        <v>0</v>
      </c>
      <c r="CD383" s="216" t="e">
        <f t="shared" si="409"/>
        <v>#VALUE!</v>
      </c>
      <c r="CE383" s="94" t="e">
        <f t="shared" si="410"/>
        <v>#VALUE!</v>
      </c>
      <c r="CF383" s="94" t="e">
        <f t="shared" si="411"/>
        <v>#VALUE!</v>
      </c>
      <c r="CG383" s="95" t="e">
        <f t="shared" si="412"/>
        <v>#VALUE!</v>
      </c>
      <c r="CH383" s="95" t="e">
        <f t="shared" si="436"/>
        <v>#VALUE!</v>
      </c>
      <c r="CI383" s="95" t="b">
        <f t="shared" si="439"/>
        <v>0</v>
      </c>
      <c r="CJ383" s="76" t="str">
        <f t="shared" si="413"/>
        <v/>
      </c>
      <c r="CK383" s="94" t="e" cm="1">
        <f t="array" aca="1" ref="CK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CL383" s="94" t="str">
        <f t="shared" si="414"/>
        <v/>
      </c>
      <c r="CM383" s="96" t="b">
        <f t="shared" si="415"/>
        <v>0</v>
      </c>
      <c r="CN383" s="130" t="b">
        <f>IFERROR(MATCH(D383,'Avtal för korttidsarbete'!$G$13:$G$1012,0),TRUE)</f>
        <v>1</v>
      </c>
      <c r="CO383" s="130" t="b">
        <f t="shared" si="416"/>
        <v>0</v>
      </c>
      <c r="CP383" s="131" t="str" cm="1">
        <f t="array" ref="CP383">IF(CN383=TRUE,"x",INDEX('Avtal för korttidsarbete'!$E$13:$E$1012,$CN383))</f>
        <v>x</v>
      </c>
      <c r="CQ383" s="131" t="str" cm="1">
        <f t="array" ref="CQ383">IF(CN383=TRUE,"x",INDEX('Avtal för korttidsarbete'!$F$13:$F$1012,$CN383))</f>
        <v>x</v>
      </c>
      <c r="CR383" s="130" t="b">
        <f t="shared" si="417"/>
        <v>0</v>
      </c>
      <c r="CS383" s="165">
        <f t="shared" si="437"/>
        <v>0</v>
      </c>
      <c r="CT383" s="165">
        <f t="shared" si="438"/>
        <v>0</v>
      </c>
      <c r="CU383" s="130" t="b">
        <f t="shared" si="418"/>
        <v>0</v>
      </c>
      <c r="CV383" s="131">
        <f t="shared" si="419"/>
        <v>0</v>
      </c>
      <c r="CW383" s="165">
        <f t="shared" si="420"/>
        <v>0</v>
      </c>
      <c r="CX383" s="186" t="b">
        <f>IFERROR(INDEX('Avtal för korttidsarbete'!R:R,MATCH(D383,'Avtal för korttidsarbete'!$G:$G,0)),TRUE)</f>
        <v>1</v>
      </c>
      <c r="CY383" s="165" t="str">
        <f>IF(CX383,"-",INDEX('Avtal för korttidsarbete'!$D:$D,MATCH(D383,'Avtal för korttidsarbete'!$G:$G,0)))</f>
        <v>-</v>
      </c>
      <c r="CZ383" s="131" t="b">
        <f>IFERROR(G383&gt;INDEX(Uppsägningar!E:E,MATCH(C383,Uppsägningar!C:C,0)),FALSE)</f>
        <v>0</v>
      </c>
    </row>
    <row r="384" spans="1:104" s="30" customFormat="1" x14ac:dyDescent="0.25">
      <c r="A384" s="19">
        <v>369</v>
      </c>
      <c r="B384" s="20"/>
      <c r="C384" s="189"/>
      <c r="D384" s="69"/>
      <c r="E384" s="171">
        <f>IFERROR(INDEX(Admin!$C$7:$C$10,MATCH(CY384,TblNivåValTExt,0)),0)</f>
        <v>0</v>
      </c>
      <c r="F384" s="1"/>
      <c r="G384" s="1"/>
      <c r="H384" s="90"/>
      <c r="I384" s="91"/>
      <c r="J384" s="91"/>
      <c r="K384" s="91"/>
      <c r="L384" s="91"/>
      <c r="M384" s="91"/>
      <c r="N384" s="91"/>
      <c r="O384" s="91"/>
      <c r="P384" s="91"/>
      <c r="Q384" s="91"/>
      <c r="R384" s="91"/>
      <c r="S384" s="91"/>
      <c r="T384" s="91"/>
      <c r="U384" s="91"/>
      <c r="V384" s="91"/>
      <c r="W384" s="225">
        <f t="shared" si="374"/>
        <v>0</v>
      </c>
      <c r="X384" s="134" t="str">
        <f t="shared" si="421"/>
        <v/>
      </c>
      <c r="Y384" s="92" t="b">
        <f t="shared" si="375"/>
        <v>0</v>
      </c>
      <c r="Z384" s="92" t="str">
        <f t="shared" si="422"/>
        <v/>
      </c>
      <c r="AA384" s="92" t="b">
        <f t="shared" si="423"/>
        <v>0</v>
      </c>
      <c r="AB384" s="92" t="str">
        <f t="shared" si="424"/>
        <v/>
      </c>
      <c r="AC384" s="13" t="b">
        <f t="shared" si="376"/>
        <v>0</v>
      </c>
      <c r="AD384" s="92" t="str">
        <f t="shared" si="425"/>
        <v/>
      </c>
      <c r="AE384" s="13" t="b">
        <f t="shared" si="426"/>
        <v>0</v>
      </c>
      <c r="AF384" s="92" t="str">
        <f t="shared" si="427"/>
        <v/>
      </c>
      <c r="AG384" s="13" t="b">
        <f t="shared" si="377"/>
        <v>0</v>
      </c>
      <c r="AH384" s="92" t="str">
        <f t="shared" si="428"/>
        <v/>
      </c>
      <c r="AI384" s="35" t="b">
        <f t="shared" si="378"/>
        <v>0</v>
      </c>
      <c r="AJ384" s="92" t="str">
        <f t="shared" si="429"/>
        <v/>
      </c>
      <c r="AK384" s="35" t="b">
        <f t="shared" si="379"/>
        <v>0</v>
      </c>
      <c r="AL384" s="92" t="str">
        <f t="shared" si="380"/>
        <v/>
      </c>
      <c r="AM384" s="35" t="b">
        <f t="shared" si="381"/>
        <v>0</v>
      </c>
      <c r="AN384" s="92" t="str">
        <f t="shared" si="382"/>
        <v/>
      </c>
      <c r="AO384" s="13" t="b">
        <f t="shared" si="383"/>
        <v>0</v>
      </c>
      <c r="AP384" s="92" t="str">
        <f t="shared" si="384"/>
        <v/>
      </c>
      <c r="AQ384" s="14">
        <f t="shared" si="385"/>
        <v>0</v>
      </c>
      <c r="AR384" s="14">
        <f t="shared" si="386"/>
        <v>0</v>
      </c>
      <c r="AS384" s="16">
        <f t="shared" si="443"/>
        <v>0</v>
      </c>
      <c r="AT384" s="16">
        <f t="shared" si="443"/>
        <v>0</v>
      </c>
      <c r="AU384" s="16">
        <f t="shared" si="443"/>
        <v>0</v>
      </c>
      <c r="AV384" s="16">
        <f t="shared" si="443"/>
        <v>0</v>
      </c>
      <c r="AW384" s="16">
        <f t="shared" si="443"/>
        <v>0</v>
      </c>
      <c r="AX384" s="16">
        <f t="shared" si="443"/>
        <v>0</v>
      </c>
      <c r="AY384" s="16">
        <f t="shared" si="443"/>
        <v>0</v>
      </c>
      <c r="AZ384" s="16"/>
      <c r="BA384" s="16"/>
      <c r="BB384" s="93">
        <f t="shared" si="430"/>
        <v>0</v>
      </c>
      <c r="BC384" s="93">
        <f t="shared" si="431"/>
        <v>0</v>
      </c>
      <c r="BD384" s="93">
        <f t="shared" si="432"/>
        <v>0</v>
      </c>
      <c r="BE384" s="158">
        <f t="shared" si="433"/>
        <v>0</v>
      </c>
      <c r="BF384" s="159">
        <f t="shared" si="434"/>
        <v>0</v>
      </c>
      <c r="BG384" s="159">
        <f t="shared" si="388"/>
        <v>0</v>
      </c>
      <c r="BH384" s="159">
        <f t="shared" si="389"/>
        <v>0</v>
      </c>
      <c r="BI384" s="159">
        <f t="shared" si="390"/>
        <v>0</v>
      </c>
      <c r="BJ384" s="159">
        <f t="shared" si="391"/>
        <v>0</v>
      </c>
      <c r="BK384" s="159">
        <f t="shared" si="392"/>
        <v>0</v>
      </c>
      <c r="BL384" s="159">
        <f t="shared" si="393"/>
        <v>0</v>
      </c>
      <c r="BM384" s="159">
        <f t="shared" si="435"/>
        <v>0</v>
      </c>
      <c r="BN384" s="159">
        <f t="shared" si="435"/>
        <v>0</v>
      </c>
      <c r="BO384" s="205" t="b">
        <f t="shared" si="394"/>
        <v>0</v>
      </c>
      <c r="BP384" s="214">
        <f t="shared" si="395"/>
        <v>0</v>
      </c>
      <c r="BQ384" s="160">
        <f t="shared" si="396"/>
        <v>0</v>
      </c>
      <c r="BR384" s="160">
        <f t="shared" si="397"/>
        <v>0</v>
      </c>
      <c r="BS384" s="160">
        <f t="shared" si="398"/>
        <v>0</v>
      </c>
      <c r="BT384" s="160">
        <f t="shared" si="399"/>
        <v>0</v>
      </c>
      <c r="BU384" s="160">
        <f t="shared" si="400"/>
        <v>0</v>
      </c>
      <c r="BV384" s="215">
        <f t="shared" si="401"/>
        <v>0</v>
      </c>
      <c r="BW384" s="217">
        <f t="shared" si="402"/>
        <v>0</v>
      </c>
      <c r="BX384" s="206">
        <f t="shared" si="403"/>
        <v>0</v>
      </c>
      <c r="BY384" s="206">
        <f t="shared" si="404"/>
        <v>0</v>
      </c>
      <c r="BZ384" s="206">
        <f t="shared" si="405"/>
        <v>0</v>
      </c>
      <c r="CA384" s="206">
        <f t="shared" si="406"/>
        <v>0</v>
      </c>
      <c r="CB384" s="206">
        <f t="shared" si="407"/>
        <v>0</v>
      </c>
      <c r="CC384" s="218">
        <f t="shared" si="408"/>
        <v>0</v>
      </c>
      <c r="CD384" s="216" t="e">
        <f t="shared" si="409"/>
        <v>#VALUE!</v>
      </c>
      <c r="CE384" s="94" t="e">
        <f t="shared" si="410"/>
        <v>#VALUE!</v>
      </c>
      <c r="CF384" s="94" t="e">
        <f t="shared" si="411"/>
        <v>#VALUE!</v>
      </c>
      <c r="CG384" s="95" t="e">
        <f t="shared" si="412"/>
        <v>#VALUE!</v>
      </c>
      <c r="CH384" s="95" t="e">
        <f t="shared" si="436"/>
        <v>#VALUE!</v>
      </c>
      <c r="CI384" s="95" t="b">
        <f t="shared" si="439"/>
        <v>0</v>
      </c>
      <c r="CJ384" s="76" t="str">
        <f t="shared" si="413"/>
        <v/>
      </c>
      <c r="CK384" s="94" t="e" cm="1">
        <f t="array" aca="1" ref="CK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CL384" s="94" t="str">
        <f t="shared" si="414"/>
        <v/>
      </c>
      <c r="CM384" s="96" t="b">
        <f t="shared" si="415"/>
        <v>0</v>
      </c>
      <c r="CN384" s="130" t="b">
        <f>IFERROR(MATCH(D384,'Avtal för korttidsarbete'!$G$13:$G$1012,0),TRUE)</f>
        <v>1</v>
      </c>
      <c r="CO384" s="130" t="b">
        <f t="shared" si="416"/>
        <v>0</v>
      </c>
      <c r="CP384" s="131" t="str" cm="1">
        <f t="array" ref="CP384">IF(CN384=TRUE,"x",INDEX('Avtal för korttidsarbete'!$E$13:$E$1012,$CN384))</f>
        <v>x</v>
      </c>
      <c r="CQ384" s="131" t="str" cm="1">
        <f t="array" ref="CQ384">IF(CN384=TRUE,"x",INDEX('Avtal för korttidsarbete'!$F$13:$F$1012,$CN384))</f>
        <v>x</v>
      </c>
      <c r="CR384" s="130" t="b">
        <f t="shared" si="417"/>
        <v>0</v>
      </c>
      <c r="CS384" s="165">
        <f t="shared" si="437"/>
        <v>0</v>
      </c>
      <c r="CT384" s="165">
        <f t="shared" si="438"/>
        <v>0</v>
      </c>
      <c r="CU384" s="130" t="b">
        <f t="shared" si="418"/>
        <v>0</v>
      </c>
      <c r="CV384" s="131">
        <f t="shared" si="419"/>
        <v>0</v>
      </c>
      <c r="CW384" s="165">
        <f t="shared" si="420"/>
        <v>0</v>
      </c>
      <c r="CX384" s="186" t="b">
        <f>IFERROR(INDEX('Avtal för korttidsarbete'!R:R,MATCH(D384,'Avtal för korttidsarbete'!$G:$G,0)),TRUE)</f>
        <v>1</v>
      </c>
      <c r="CY384" s="165" t="str">
        <f>IF(CX384,"-",INDEX('Avtal för korttidsarbete'!$D:$D,MATCH(D384,'Avtal för korttidsarbete'!$G:$G,0)))</f>
        <v>-</v>
      </c>
      <c r="CZ384" s="131" t="b">
        <f>IFERROR(G384&gt;INDEX(Uppsägningar!E:E,MATCH(C384,Uppsägningar!C:C,0)),FALSE)</f>
        <v>0</v>
      </c>
    </row>
    <row r="385" spans="1:104" s="30" customFormat="1" x14ac:dyDescent="0.25">
      <c r="A385" s="19">
        <v>370</v>
      </c>
      <c r="B385" s="20"/>
      <c r="C385" s="189"/>
      <c r="D385" s="69"/>
      <c r="E385" s="171">
        <f>IFERROR(INDEX(Admin!$C$7:$C$10,MATCH(CY385,TblNivåValTExt,0)),0)</f>
        <v>0</v>
      </c>
      <c r="F385" s="1"/>
      <c r="G385" s="1"/>
      <c r="H385" s="90"/>
      <c r="I385" s="91"/>
      <c r="J385" s="91"/>
      <c r="K385" s="91"/>
      <c r="L385" s="91"/>
      <c r="M385" s="91"/>
      <c r="N385" s="91"/>
      <c r="O385" s="91"/>
      <c r="P385" s="91"/>
      <c r="Q385" s="91"/>
      <c r="R385" s="91"/>
      <c r="S385" s="91"/>
      <c r="T385" s="91"/>
      <c r="U385" s="91"/>
      <c r="V385" s="91"/>
      <c r="W385" s="225">
        <f t="shared" si="374"/>
        <v>0</v>
      </c>
      <c r="X385" s="134" t="str">
        <f t="shared" si="421"/>
        <v/>
      </c>
      <c r="Y385" s="92" t="b">
        <f t="shared" si="375"/>
        <v>0</v>
      </c>
      <c r="Z385" s="92" t="str">
        <f t="shared" si="422"/>
        <v/>
      </c>
      <c r="AA385" s="92" t="b">
        <f t="shared" si="423"/>
        <v>0</v>
      </c>
      <c r="AB385" s="92" t="str">
        <f t="shared" si="424"/>
        <v/>
      </c>
      <c r="AC385" s="13" t="b">
        <f t="shared" si="376"/>
        <v>0</v>
      </c>
      <c r="AD385" s="92" t="str">
        <f t="shared" si="425"/>
        <v/>
      </c>
      <c r="AE385" s="13" t="b">
        <f t="shared" si="426"/>
        <v>0</v>
      </c>
      <c r="AF385" s="92" t="str">
        <f t="shared" si="427"/>
        <v/>
      </c>
      <c r="AG385" s="13" t="b">
        <f t="shared" si="377"/>
        <v>0</v>
      </c>
      <c r="AH385" s="92" t="str">
        <f t="shared" si="428"/>
        <v/>
      </c>
      <c r="AI385" s="35" t="b">
        <f t="shared" si="378"/>
        <v>0</v>
      </c>
      <c r="AJ385" s="92" t="str">
        <f t="shared" si="429"/>
        <v/>
      </c>
      <c r="AK385" s="35" t="b">
        <f t="shared" si="379"/>
        <v>0</v>
      </c>
      <c r="AL385" s="92" t="str">
        <f t="shared" si="380"/>
        <v/>
      </c>
      <c r="AM385" s="35" t="b">
        <f t="shared" si="381"/>
        <v>0</v>
      </c>
      <c r="AN385" s="92" t="str">
        <f t="shared" si="382"/>
        <v/>
      </c>
      <c r="AO385" s="13" t="b">
        <f t="shared" si="383"/>
        <v>0</v>
      </c>
      <c r="AP385" s="92" t="str">
        <f t="shared" si="384"/>
        <v/>
      </c>
      <c r="AQ385" s="14">
        <f t="shared" si="385"/>
        <v>0</v>
      </c>
      <c r="AR385" s="14">
        <f t="shared" si="386"/>
        <v>0</v>
      </c>
      <c r="AS385" s="16">
        <f t="shared" si="443"/>
        <v>0</v>
      </c>
      <c r="AT385" s="16">
        <f t="shared" si="443"/>
        <v>0</v>
      </c>
      <c r="AU385" s="16">
        <f t="shared" si="443"/>
        <v>0</v>
      </c>
      <c r="AV385" s="16">
        <f t="shared" si="443"/>
        <v>0</v>
      </c>
      <c r="AW385" s="16">
        <f t="shared" si="443"/>
        <v>0</v>
      </c>
      <c r="AX385" s="16">
        <f t="shared" si="443"/>
        <v>0</v>
      </c>
      <c r="AY385" s="16">
        <f t="shared" si="443"/>
        <v>0</v>
      </c>
      <c r="AZ385" s="16"/>
      <c r="BA385" s="16"/>
      <c r="BB385" s="93">
        <f t="shared" si="430"/>
        <v>0</v>
      </c>
      <c r="BC385" s="93">
        <f t="shared" si="431"/>
        <v>0</v>
      </c>
      <c r="BD385" s="93">
        <f t="shared" si="432"/>
        <v>0</v>
      </c>
      <c r="BE385" s="158">
        <f t="shared" si="433"/>
        <v>0</v>
      </c>
      <c r="BF385" s="159">
        <f t="shared" si="434"/>
        <v>0</v>
      </c>
      <c r="BG385" s="159">
        <f t="shared" si="388"/>
        <v>0</v>
      </c>
      <c r="BH385" s="159">
        <f t="shared" si="389"/>
        <v>0</v>
      </c>
      <c r="BI385" s="159">
        <f t="shared" si="390"/>
        <v>0</v>
      </c>
      <c r="BJ385" s="159">
        <f t="shared" si="391"/>
        <v>0</v>
      </c>
      <c r="BK385" s="159">
        <f t="shared" si="392"/>
        <v>0</v>
      </c>
      <c r="BL385" s="159">
        <f t="shared" si="393"/>
        <v>0</v>
      </c>
      <c r="BM385" s="159">
        <f t="shared" si="435"/>
        <v>0</v>
      </c>
      <c r="BN385" s="159">
        <f t="shared" si="435"/>
        <v>0</v>
      </c>
      <c r="BO385" s="205" t="b">
        <f t="shared" si="394"/>
        <v>0</v>
      </c>
      <c r="BP385" s="214">
        <f t="shared" si="395"/>
        <v>0</v>
      </c>
      <c r="BQ385" s="160">
        <f t="shared" si="396"/>
        <v>0</v>
      </c>
      <c r="BR385" s="160">
        <f t="shared" si="397"/>
        <v>0</v>
      </c>
      <c r="BS385" s="160">
        <f t="shared" si="398"/>
        <v>0</v>
      </c>
      <c r="BT385" s="160">
        <f t="shared" si="399"/>
        <v>0</v>
      </c>
      <c r="BU385" s="160">
        <f t="shared" si="400"/>
        <v>0</v>
      </c>
      <c r="BV385" s="215">
        <f t="shared" si="401"/>
        <v>0</v>
      </c>
      <c r="BW385" s="217">
        <f t="shared" si="402"/>
        <v>0</v>
      </c>
      <c r="BX385" s="206">
        <f t="shared" si="403"/>
        <v>0</v>
      </c>
      <c r="BY385" s="206">
        <f t="shared" si="404"/>
        <v>0</v>
      </c>
      <c r="BZ385" s="206">
        <f t="shared" si="405"/>
        <v>0</v>
      </c>
      <c r="CA385" s="206">
        <f t="shared" si="406"/>
        <v>0</v>
      </c>
      <c r="CB385" s="206">
        <f t="shared" si="407"/>
        <v>0</v>
      </c>
      <c r="CC385" s="218">
        <f t="shared" si="408"/>
        <v>0</v>
      </c>
      <c r="CD385" s="216" t="e">
        <f t="shared" si="409"/>
        <v>#VALUE!</v>
      </c>
      <c r="CE385" s="94" t="e">
        <f t="shared" si="410"/>
        <v>#VALUE!</v>
      </c>
      <c r="CF385" s="94" t="e">
        <f t="shared" si="411"/>
        <v>#VALUE!</v>
      </c>
      <c r="CG385" s="95" t="e">
        <f t="shared" si="412"/>
        <v>#VALUE!</v>
      </c>
      <c r="CH385" s="95" t="e">
        <f t="shared" si="436"/>
        <v>#VALUE!</v>
      </c>
      <c r="CI385" s="95" t="b">
        <f t="shared" si="439"/>
        <v>0</v>
      </c>
      <c r="CJ385" s="76" t="str">
        <f t="shared" si="413"/>
        <v/>
      </c>
      <c r="CK385" s="94" t="e" cm="1">
        <f t="array" aca="1" ref="CK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CL385" s="94" t="str">
        <f t="shared" si="414"/>
        <v/>
      </c>
      <c r="CM385" s="96" t="b">
        <f t="shared" si="415"/>
        <v>0</v>
      </c>
      <c r="CN385" s="130" t="b">
        <f>IFERROR(MATCH(D385,'Avtal för korttidsarbete'!$G$13:$G$1012,0),TRUE)</f>
        <v>1</v>
      </c>
      <c r="CO385" s="130" t="b">
        <f t="shared" si="416"/>
        <v>0</v>
      </c>
      <c r="CP385" s="131" t="str" cm="1">
        <f t="array" ref="CP385">IF(CN385=TRUE,"x",INDEX('Avtal för korttidsarbete'!$E$13:$E$1012,$CN385))</f>
        <v>x</v>
      </c>
      <c r="CQ385" s="131" t="str" cm="1">
        <f t="array" ref="CQ385">IF(CN385=TRUE,"x",INDEX('Avtal för korttidsarbete'!$F$13:$F$1012,$CN385))</f>
        <v>x</v>
      </c>
      <c r="CR385" s="130" t="b">
        <f t="shared" si="417"/>
        <v>0</v>
      </c>
      <c r="CS385" s="165">
        <f t="shared" si="437"/>
        <v>0</v>
      </c>
      <c r="CT385" s="165">
        <f t="shared" si="438"/>
        <v>0</v>
      </c>
      <c r="CU385" s="130" t="b">
        <f t="shared" si="418"/>
        <v>0</v>
      </c>
      <c r="CV385" s="131">
        <f t="shared" si="419"/>
        <v>0</v>
      </c>
      <c r="CW385" s="165">
        <f t="shared" si="420"/>
        <v>0</v>
      </c>
      <c r="CX385" s="186" t="b">
        <f>IFERROR(INDEX('Avtal för korttidsarbete'!R:R,MATCH(D385,'Avtal för korttidsarbete'!$G:$G,0)),TRUE)</f>
        <v>1</v>
      </c>
      <c r="CY385" s="165" t="str">
        <f>IF(CX385,"-",INDEX('Avtal för korttidsarbete'!$D:$D,MATCH(D385,'Avtal för korttidsarbete'!$G:$G,0)))</f>
        <v>-</v>
      </c>
      <c r="CZ385" s="131" t="b">
        <f>IFERROR(G385&gt;INDEX(Uppsägningar!E:E,MATCH(C385,Uppsägningar!C:C,0)),FALSE)</f>
        <v>0</v>
      </c>
    </row>
    <row r="386" spans="1:104" s="30" customFormat="1" x14ac:dyDescent="0.25">
      <c r="A386" s="19">
        <v>371</v>
      </c>
      <c r="B386" s="20"/>
      <c r="C386" s="189"/>
      <c r="D386" s="69"/>
      <c r="E386" s="171">
        <f>IFERROR(INDEX(Admin!$C$7:$C$10,MATCH(CY386,TblNivåValTExt,0)),0)</f>
        <v>0</v>
      </c>
      <c r="F386" s="1"/>
      <c r="G386" s="1"/>
      <c r="H386" s="90"/>
      <c r="I386" s="91"/>
      <c r="J386" s="91"/>
      <c r="K386" s="91"/>
      <c r="L386" s="91"/>
      <c r="M386" s="91"/>
      <c r="N386" s="91"/>
      <c r="O386" s="91"/>
      <c r="P386" s="91"/>
      <c r="Q386" s="91"/>
      <c r="R386" s="91"/>
      <c r="S386" s="91"/>
      <c r="T386" s="91"/>
      <c r="U386" s="91"/>
      <c r="V386" s="91"/>
      <c r="W386" s="225">
        <f t="shared" si="374"/>
        <v>0</v>
      </c>
      <c r="X386" s="134" t="str">
        <f t="shared" si="421"/>
        <v/>
      </c>
      <c r="Y386" s="92" t="b">
        <f t="shared" si="375"/>
        <v>0</v>
      </c>
      <c r="Z386" s="92" t="str">
        <f t="shared" si="422"/>
        <v/>
      </c>
      <c r="AA386" s="92" t="b">
        <f t="shared" si="423"/>
        <v>0</v>
      </c>
      <c r="AB386" s="92" t="str">
        <f t="shared" si="424"/>
        <v/>
      </c>
      <c r="AC386" s="13" t="b">
        <f t="shared" si="376"/>
        <v>0</v>
      </c>
      <c r="AD386" s="92" t="str">
        <f t="shared" si="425"/>
        <v/>
      </c>
      <c r="AE386" s="13" t="b">
        <f t="shared" si="426"/>
        <v>0</v>
      </c>
      <c r="AF386" s="92" t="str">
        <f t="shared" si="427"/>
        <v/>
      </c>
      <c r="AG386" s="13" t="b">
        <f t="shared" si="377"/>
        <v>0</v>
      </c>
      <c r="AH386" s="92" t="str">
        <f t="shared" si="428"/>
        <v/>
      </c>
      <c r="AI386" s="35" t="b">
        <f t="shared" si="378"/>
        <v>0</v>
      </c>
      <c r="AJ386" s="92" t="str">
        <f t="shared" si="429"/>
        <v/>
      </c>
      <c r="AK386" s="35" t="b">
        <f t="shared" si="379"/>
        <v>0</v>
      </c>
      <c r="AL386" s="92" t="str">
        <f t="shared" si="380"/>
        <v/>
      </c>
      <c r="AM386" s="35" t="b">
        <f t="shared" si="381"/>
        <v>0</v>
      </c>
      <c r="AN386" s="92" t="str">
        <f t="shared" si="382"/>
        <v/>
      </c>
      <c r="AO386" s="13" t="b">
        <f t="shared" si="383"/>
        <v>0</v>
      </c>
      <c r="AP386" s="92" t="str">
        <f t="shared" si="384"/>
        <v/>
      </c>
      <c r="AQ386" s="14">
        <f t="shared" si="385"/>
        <v>0</v>
      </c>
      <c r="AR386" s="14">
        <f t="shared" si="386"/>
        <v>0</v>
      </c>
      <c r="AS386" s="16">
        <f t="shared" ref="AS386:AY395" si="444">IF(OR(AS$11=FALSE,$F386="",MIN($G386,AS$10,$AR386)-MAX($F386,AS$8,$AQ386)&lt;0),0,MIN($G386,AS$10,$AR386)-MAX($F386,AS$8,$AQ386)+1)</f>
        <v>0</v>
      </c>
      <c r="AT386" s="16">
        <f t="shared" si="444"/>
        <v>0</v>
      </c>
      <c r="AU386" s="16">
        <f t="shared" si="444"/>
        <v>0</v>
      </c>
      <c r="AV386" s="16">
        <f t="shared" si="444"/>
        <v>0</v>
      </c>
      <c r="AW386" s="16">
        <f t="shared" si="444"/>
        <v>0</v>
      </c>
      <c r="AX386" s="16">
        <f t="shared" si="444"/>
        <v>0</v>
      </c>
      <c r="AY386" s="16">
        <f t="shared" si="444"/>
        <v>0</v>
      </c>
      <c r="AZ386" s="16"/>
      <c r="BA386" s="16"/>
      <c r="BB386" s="93">
        <f t="shared" si="430"/>
        <v>0</v>
      </c>
      <c r="BC386" s="93">
        <f t="shared" si="431"/>
        <v>0</v>
      </c>
      <c r="BD386" s="93">
        <f t="shared" si="432"/>
        <v>0</v>
      </c>
      <c r="BE386" s="158">
        <f t="shared" si="433"/>
        <v>0</v>
      </c>
      <c r="BF386" s="159">
        <f t="shared" si="434"/>
        <v>0</v>
      </c>
      <c r="BG386" s="159">
        <f t="shared" si="388"/>
        <v>0</v>
      </c>
      <c r="BH386" s="159">
        <f t="shared" si="389"/>
        <v>0</v>
      </c>
      <c r="BI386" s="159">
        <f t="shared" si="390"/>
        <v>0</v>
      </c>
      <c r="BJ386" s="159">
        <f t="shared" si="391"/>
        <v>0</v>
      </c>
      <c r="BK386" s="159">
        <f t="shared" si="392"/>
        <v>0</v>
      </c>
      <c r="BL386" s="159">
        <f t="shared" si="393"/>
        <v>0</v>
      </c>
      <c r="BM386" s="159">
        <f t="shared" si="435"/>
        <v>0</v>
      </c>
      <c r="BN386" s="159">
        <f t="shared" si="435"/>
        <v>0</v>
      </c>
      <c r="BO386" s="205" t="b">
        <f t="shared" si="394"/>
        <v>0</v>
      </c>
      <c r="BP386" s="214">
        <f t="shared" si="395"/>
        <v>0</v>
      </c>
      <c r="BQ386" s="160">
        <f t="shared" si="396"/>
        <v>0</v>
      </c>
      <c r="BR386" s="160">
        <f t="shared" si="397"/>
        <v>0</v>
      </c>
      <c r="BS386" s="160">
        <f t="shared" si="398"/>
        <v>0</v>
      </c>
      <c r="BT386" s="160">
        <f t="shared" si="399"/>
        <v>0</v>
      </c>
      <c r="BU386" s="160">
        <f t="shared" si="400"/>
        <v>0</v>
      </c>
      <c r="BV386" s="215">
        <f t="shared" si="401"/>
        <v>0</v>
      </c>
      <c r="BW386" s="217">
        <f t="shared" si="402"/>
        <v>0</v>
      </c>
      <c r="BX386" s="206">
        <f t="shared" si="403"/>
        <v>0</v>
      </c>
      <c r="BY386" s="206">
        <f t="shared" si="404"/>
        <v>0</v>
      </c>
      <c r="BZ386" s="206">
        <f t="shared" si="405"/>
        <v>0</v>
      </c>
      <c r="CA386" s="206">
        <f t="shared" si="406"/>
        <v>0</v>
      </c>
      <c r="CB386" s="206">
        <f t="shared" si="407"/>
        <v>0</v>
      </c>
      <c r="CC386" s="218">
        <f t="shared" si="408"/>
        <v>0</v>
      </c>
      <c r="CD386" s="216" t="e">
        <f t="shared" si="409"/>
        <v>#VALUE!</v>
      </c>
      <c r="CE386" s="94" t="e">
        <f t="shared" si="410"/>
        <v>#VALUE!</v>
      </c>
      <c r="CF386" s="94" t="e">
        <f t="shared" si="411"/>
        <v>#VALUE!</v>
      </c>
      <c r="CG386" s="95" t="e">
        <f t="shared" si="412"/>
        <v>#VALUE!</v>
      </c>
      <c r="CH386" s="95" t="e">
        <f t="shared" si="436"/>
        <v>#VALUE!</v>
      </c>
      <c r="CI386" s="95" t="b">
        <f t="shared" si="439"/>
        <v>0</v>
      </c>
      <c r="CJ386" s="76" t="str">
        <f t="shared" si="413"/>
        <v/>
      </c>
      <c r="CK386" s="94" t="e" cm="1">
        <f t="array" aca="1" ref="CK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CL386" s="94" t="str">
        <f t="shared" si="414"/>
        <v/>
      </c>
      <c r="CM386" s="96" t="b">
        <f t="shared" si="415"/>
        <v>0</v>
      </c>
      <c r="CN386" s="130" t="b">
        <f>IFERROR(MATCH(D386,'Avtal för korttidsarbete'!$G$13:$G$1012,0),TRUE)</f>
        <v>1</v>
      </c>
      <c r="CO386" s="130" t="b">
        <f t="shared" si="416"/>
        <v>0</v>
      </c>
      <c r="CP386" s="131" t="str" cm="1">
        <f t="array" ref="CP386">IF(CN386=TRUE,"x",INDEX('Avtal för korttidsarbete'!$E$13:$E$1012,$CN386))</f>
        <v>x</v>
      </c>
      <c r="CQ386" s="131" t="str" cm="1">
        <f t="array" ref="CQ386">IF(CN386=TRUE,"x",INDEX('Avtal för korttidsarbete'!$F$13:$F$1012,$CN386))</f>
        <v>x</v>
      </c>
      <c r="CR386" s="130" t="b">
        <f t="shared" si="417"/>
        <v>0</v>
      </c>
      <c r="CS386" s="165">
        <f t="shared" si="437"/>
        <v>0</v>
      </c>
      <c r="CT386" s="165">
        <f t="shared" si="438"/>
        <v>0</v>
      </c>
      <c r="CU386" s="130" t="b">
        <f t="shared" si="418"/>
        <v>0</v>
      </c>
      <c r="CV386" s="131">
        <f t="shared" si="419"/>
        <v>0</v>
      </c>
      <c r="CW386" s="165">
        <f t="shared" si="420"/>
        <v>0</v>
      </c>
      <c r="CX386" s="186" t="b">
        <f>IFERROR(INDEX('Avtal för korttidsarbete'!R:R,MATCH(D386,'Avtal för korttidsarbete'!$G:$G,0)),TRUE)</f>
        <v>1</v>
      </c>
      <c r="CY386" s="165" t="str">
        <f>IF(CX386,"-",INDEX('Avtal för korttidsarbete'!$D:$D,MATCH(D386,'Avtal för korttidsarbete'!$G:$G,0)))</f>
        <v>-</v>
      </c>
      <c r="CZ386" s="131" t="b">
        <f>IFERROR(G386&gt;INDEX(Uppsägningar!E:E,MATCH(C386,Uppsägningar!C:C,0)),FALSE)</f>
        <v>0</v>
      </c>
    </row>
    <row r="387" spans="1:104" s="30" customFormat="1" x14ac:dyDescent="0.25">
      <c r="A387" s="19">
        <v>372</v>
      </c>
      <c r="B387" s="20"/>
      <c r="C387" s="189"/>
      <c r="D387" s="69"/>
      <c r="E387" s="171">
        <f>IFERROR(INDEX(Admin!$C$7:$C$10,MATCH(CY387,TblNivåValTExt,0)),0)</f>
        <v>0</v>
      </c>
      <c r="F387" s="1"/>
      <c r="G387" s="1"/>
      <c r="H387" s="90"/>
      <c r="I387" s="91"/>
      <c r="J387" s="91"/>
      <c r="K387" s="91"/>
      <c r="L387" s="91"/>
      <c r="M387" s="91"/>
      <c r="N387" s="91"/>
      <c r="O387" s="91"/>
      <c r="P387" s="91"/>
      <c r="Q387" s="91"/>
      <c r="R387" s="91"/>
      <c r="S387" s="91"/>
      <c r="T387" s="91"/>
      <c r="U387" s="91"/>
      <c r="V387" s="91"/>
      <c r="W387" s="225">
        <f t="shared" si="374"/>
        <v>0</v>
      </c>
      <c r="X387" s="134" t="str">
        <f t="shared" si="421"/>
        <v/>
      </c>
      <c r="Y387" s="92" t="b">
        <f t="shared" si="375"/>
        <v>0</v>
      </c>
      <c r="Z387" s="92" t="str">
        <f t="shared" si="422"/>
        <v/>
      </c>
      <c r="AA387" s="92" t="b">
        <f t="shared" si="423"/>
        <v>0</v>
      </c>
      <c r="AB387" s="92" t="str">
        <f t="shared" si="424"/>
        <v/>
      </c>
      <c r="AC387" s="13" t="b">
        <f t="shared" si="376"/>
        <v>0</v>
      </c>
      <c r="AD387" s="92" t="str">
        <f t="shared" si="425"/>
        <v/>
      </c>
      <c r="AE387" s="13" t="b">
        <f t="shared" si="426"/>
        <v>0</v>
      </c>
      <c r="AF387" s="92" t="str">
        <f t="shared" si="427"/>
        <v/>
      </c>
      <c r="AG387" s="13" t="b">
        <f t="shared" si="377"/>
        <v>0</v>
      </c>
      <c r="AH387" s="92" t="str">
        <f t="shared" si="428"/>
        <v/>
      </c>
      <c r="AI387" s="35" t="b">
        <f t="shared" si="378"/>
        <v>0</v>
      </c>
      <c r="AJ387" s="92" t="str">
        <f t="shared" si="429"/>
        <v/>
      </c>
      <c r="AK387" s="35" t="b">
        <f t="shared" si="379"/>
        <v>0</v>
      </c>
      <c r="AL387" s="92" t="str">
        <f t="shared" si="380"/>
        <v/>
      </c>
      <c r="AM387" s="35" t="b">
        <f t="shared" si="381"/>
        <v>0</v>
      </c>
      <c r="AN387" s="92" t="str">
        <f t="shared" si="382"/>
        <v/>
      </c>
      <c r="AO387" s="13" t="b">
        <f t="shared" si="383"/>
        <v>0</v>
      </c>
      <c r="AP387" s="92" t="str">
        <f t="shared" si="384"/>
        <v/>
      </c>
      <c r="AQ387" s="14">
        <f t="shared" si="385"/>
        <v>0</v>
      </c>
      <c r="AR387" s="14">
        <f t="shared" si="386"/>
        <v>0</v>
      </c>
      <c r="AS387" s="16">
        <f t="shared" si="444"/>
        <v>0</v>
      </c>
      <c r="AT387" s="16">
        <f t="shared" si="444"/>
        <v>0</v>
      </c>
      <c r="AU387" s="16">
        <f t="shared" si="444"/>
        <v>0</v>
      </c>
      <c r="AV387" s="16">
        <f t="shared" si="444"/>
        <v>0</v>
      </c>
      <c r="AW387" s="16">
        <f t="shared" si="444"/>
        <v>0</v>
      </c>
      <c r="AX387" s="16">
        <f t="shared" si="444"/>
        <v>0</v>
      </c>
      <c r="AY387" s="16">
        <f t="shared" si="444"/>
        <v>0</v>
      </c>
      <c r="AZ387" s="16"/>
      <c r="BA387" s="16"/>
      <c r="BB387" s="93">
        <f t="shared" si="430"/>
        <v>0</v>
      </c>
      <c r="BC387" s="93">
        <f t="shared" si="431"/>
        <v>0</v>
      </c>
      <c r="BD387" s="93">
        <f t="shared" si="432"/>
        <v>0</v>
      </c>
      <c r="BE387" s="158">
        <f t="shared" si="433"/>
        <v>0</v>
      </c>
      <c r="BF387" s="159">
        <f t="shared" si="434"/>
        <v>0</v>
      </c>
      <c r="BG387" s="159">
        <f t="shared" si="388"/>
        <v>0</v>
      </c>
      <c r="BH387" s="159">
        <f t="shared" si="389"/>
        <v>0</v>
      </c>
      <c r="BI387" s="159">
        <f t="shared" si="390"/>
        <v>0</v>
      </c>
      <c r="BJ387" s="159">
        <f t="shared" si="391"/>
        <v>0</v>
      </c>
      <c r="BK387" s="159">
        <f t="shared" si="392"/>
        <v>0</v>
      </c>
      <c r="BL387" s="159">
        <f t="shared" si="393"/>
        <v>0</v>
      </c>
      <c r="BM387" s="159">
        <f t="shared" si="435"/>
        <v>0</v>
      </c>
      <c r="BN387" s="159">
        <f t="shared" si="435"/>
        <v>0</v>
      </c>
      <c r="BO387" s="205" t="b">
        <f t="shared" si="394"/>
        <v>0</v>
      </c>
      <c r="BP387" s="214">
        <f t="shared" si="395"/>
        <v>0</v>
      </c>
      <c r="BQ387" s="160">
        <f t="shared" si="396"/>
        <v>0</v>
      </c>
      <c r="BR387" s="160">
        <f t="shared" si="397"/>
        <v>0</v>
      </c>
      <c r="BS387" s="160">
        <f t="shared" si="398"/>
        <v>0</v>
      </c>
      <c r="BT387" s="160">
        <f t="shared" si="399"/>
        <v>0</v>
      </c>
      <c r="BU387" s="160">
        <f t="shared" si="400"/>
        <v>0</v>
      </c>
      <c r="BV387" s="215">
        <f t="shared" si="401"/>
        <v>0</v>
      </c>
      <c r="BW387" s="217">
        <f t="shared" si="402"/>
        <v>0</v>
      </c>
      <c r="BX387" s="206">
        <f t="shared" si="403"/>
        <v>0</v>
      </c>
      <c r="BY387" s="206">
        <f t="shared" si="404"/>
        <v>0</v>
      </c>
      <c r="BZ387" s="206">
        <f t="shared" si="405"/>
        <v>0</v>
      </c>
      <c r="CA387" s="206">
        <f t="shared" si="406"/>
        <v>0</v>
      </c>
      <c r="CB387" s="206">
        <f t="shared" si="407"/>
        <v>0</v>
      </c>
      <c r="CC387" s="218">
        <f t="shared" si="408"/>
        <v>0</v>
      </c>
      <c r="CD387" s="216" t="e">
        <f t="shared" si="409"/>
        <v>#VALUE!</v>
      </c>
      <c r="CE387" s="94" t="e">
        <f t="shared" si="410"/>
        <v>#VALUE!</v>
      </c>
      <c r="CF387" s="94" t="e">
        <f t="shared" si="411"/>
        <v>#VALUE!</v>
      </c>
      <c r="CG387" s="95" t="e">
        <f t="shared" si="412"/>
        <v>#VALUE!</v>
      </c>
      <c r="CH387" s="95" t="e">
        <f t="shared" si="436"/>
        <v>#VALUE!</v>
      </c>
      <c r="CI387" s="95" t="b">
        <f t="shared" si="439"/>
        <v>0</v>
      </c>
      <c r="CJ387" s="76" t="str">
        <f t="shared" si="413"/>
        <v/>
      </c>
      <c r="CK387" s="94" t="e" cm="1">
        <f t="array" aca="1" ref="CK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CL387" s="94" t="str">
        <f t="shared" si="414"/>
        <v/>
      </c>
      <c r="CM387" s="96" t="b">
        <f t="shared" si="415"/>
        <v>0</v>
      </c>
      <c r="CN387" s="130" t="b">
        <f>IFERROR(MATCH(D387,'Avtal för korttidsarbete'!$G$13:$G$1012,0),TRUE)</f>
        <v>1</v>
      </c>
      <c r="CO387" s="130" t="b">
        <f t="shared" si="416"/>
        <v>0</v>
      </c>
      <c r="CP387" s="131" t="str" cm="1">
        <f t="array" ref="CP387">IF(CN387=TRUE,"x",INDEX('Avtal för korttidsarbete'!$E$13:$E$1012,$CN387))</f>
        <v>x</v>
      </c>
      <c r="CQ387" s="131" t="str" cm="1">
        <f t="array" ref="CQ387">IF(CN387=TRUE,"x",INDEX('Avtal för korttidsarbete'!$F$13:$F$1012,$CN387))</f>
        <v>x</v>
      </c>
      <c r="CR387" s="130" t="b">
        <f t="shared" si="417"/>
        <v>0</v>
      </c>
      <c r="CS387" s="165">
        <f t="shared" si="437"/>
        <v>0</v>
      </c>
      <c r="CT387" s="165">
        <f t="shared" si="438"/>
        <v>0</v>
      </c>
      <c r="CU387" s="130" t="b">
        <f t="shared" si="418"/>
        <v>0</v>
      </c>
      <c r="CV387" s="131">
        <f t="shared" si="419"/>
        <v>0</v>
      </c>
      <c r="CW387" s="165">
        <f t="shared" si="420"/>
        <v>0</v>
      </c>
      <c r="CX387" s="186" t="b">
        <f>IFERROR(INDEX('Avtal för korttidsarbete'!R:R,MATCH(D387,'Avtal för korttidsarbete'!$G:$G,0)),TRUE)</f>
        <v>1</v>
      </c>
      <c r="CY387" s="165" t="str">
        <f>IF(CX387,"-",INDEX('Avtal för korttidsarbete'!$D:$D,MATCH(D387,'Avtal för korttidsarbete'!$G:$G,0)))</f>
        <v>-</v>
      </c>
      <c r="CZ387" s="131" t="b">
        <f>IFERROR(G387&gt;INDEX(Uppsägningar!E:E,MATCH(C387,Uppsägningar!C:C,0)),FALSE)</f>
        <v>0</v>
      </c>
    </row>
    <row r="388" spans="1:104" s="30" customFormat="1" x14ac:dyDescent="0.25">
      <c r="A388" s="19">
        <v>373</v>
      </c>
      <c r="B388" s="20"/>
      <c r="C388" s="189"/>
      <c r="D388" s="69"/>
      <c r="E388" s="171">
        <f>IFERROR(INDEX(Admin!$C$7:$C$10,MATCH(CY388,TblNivåValTExt,0)),0)</f>
        <v>0</v>
      </c>
      <c r="F388" s="1"/>
      <c r="G388" s="1"/>
      <c r="H388" s="90"/>
      <c r="I388" s="91"/>
      <c r="J388" s="91"/>
      <c r="K388" s="91"/>
      <c r="L388" s="91"/>
      <c r="M388" s="91"/>
      <c r="N388" s="91"/>
      <c r="O388" s="91"/>
      <c r="P388" s="91"/>
      <c r="Q388" s="91"/>
      <c r="R388" s="91"/>
      <c r="S388" s="91"/>
      <c r="T388" s="91"/>
      <c r="U388" s="91"/>
      <c r="V388" s="91"/>
      <c r="W388" s="225">
        <f t="shared" si="374"/>
        <v>0</v>
      </c>
      <c r="X388" s="134" t="str">
        <f t="shared" si="421"/>
        <v/>
      </c>
      <c r="Y388" s="92" t="b">
        <f t="shared" si="375"/>
        <v>0</v>
      </c>
      <c r="Z388" s="92" t="str">
        <f t="shared" si="422"/>
        <v/>
      </c>
      <c r="AA388" s="92" t="b">
        <f t="shared" si="423"/>
        <v>0</v>
      </c>
      <c r="AB388" s="92" t="str">
        <f t="shared" si="424"/>
        <v/>
      </c>
      <c r="AC388" s="13" t="b">
        <f t="shared" si="376"/>
        <v>0</v>
      </c>
      <c r="AD388" s="92" t="str">
        <f t="shared" si="425"/>
        <v/>
      </c>
      <c r="AE388" s="13" t="b">
        <f t="shared" si="426"/>
        <v>0</v>
      </c>
      <c r="AF388" s="92" t="str">
        <f t="shared" si="427"/>
        <v/>
      </c>
      <c r="AG388" s="13" t="b">
        <f t="shared" si="377"/>
        <v>0</v>
      </c>
      <c r="AH388" s="92" t="str">
        <f t="shared" si="428"/>
        <v/>
      </c>
      <c r="AI388" s="35" t="b">
        <f t="shared" si="378"/>
        <v>0</v>
      </c>
      <c r="AJ388" s="92" t="str">
        <f t="shared" si="429"/>
        <v/>
      </c>
      <c r="AK388" s="35" t="b">
        <f t="shared" si="379"/>
        <v>0</v>
      </c>
      <c r="AL388" s="92" t="str">
        <f t="shared" si="380"/>
        <v/>
      </c>
      <c r="AM388" s="35" t="b">
        <f t="shared" si="381"/>
        <v>0</v>
      </c>
      <c r="AN388" s="92" t="str">
        <f t="shared" si="382"/>
        <v/>
      </c>
      <c r="AO388" s="13" t="b">
        <f t="shared" si="383"/>
        <v>0</v>
      </c>
      <c r="AP388" s="92" t="str">
        <f t="shared" si="384"/>
        <v/>
      </c>
      <c r="AQ388" s="14">
        <f t="shared" si="385"/>
        <v>0</v>
      </c>
      <c r="AR388" s="14">
        <f t="shared" si="386"/>
        <v>0</v>
      </c>
      <c r="AS388" s="16">
        <f t="shared" si="444"/>
        <v>0</v>
      </c>
      <c r="AT388" s="16">
        <f t="shared" si="444"/>
        <v>0</v>
      </c>
      <c r="AU388" s="16">
        <f t="shared" si="444"/>
        <v>0</v>
      </c>
      <c r="AV388" s="16">
        <f t="shared" si="444"/>
        <v>0</v>
      </c>
      <c r="AW388" s="16">
        <f t="shared" si="444"/>
        <v>0</v>
      </c>
      <c r="AX388" s="16">
        <f t="shared" si="444"/>
        <v>0</v>
      </c>
      <c r="AY388" s="16">
        <f t="shared" si="444"/>
        <v>0</v>
      </c>
      <c r="AZ388" s="16"/>
      <c r="BA388" s="16"/>
      <c r="BB388" s="93">
        <f t="shared" si="430"/>
        <v>0</v>
      </c>
      <c r="BC388" s="93">
        <f t="shared" si="431"/>
        <v>0</v>
      </c>
      <c r="BD388" s="93">
        <f t="shared" si="432"/>
        <v>0</v>
      </c>
      <c r="BE388" s="158">
        <f t="shared" si="433"/>
        <v>0</v>
      </c>
      <c r="BF388" s="159">
        <f t="shared" si="434"/>
        <v>0</v>
      </c>
      <c r="BG388" s="159">
        <f t="shared" si="388"/>
        <v>0</v>
      </c>
      <c r="BH388" s="159">
        <f t="shared" si="389"/>
        <v>0</v>
      </c>
      <c r="BI388" s="159">
        <f t="shared" si="390"/>
        <v>0</v>
      </c>
      <c r="BJ388" s="159">
        <f t="shared" si="391"/>
        <v>0</v>
      </c>
      <c r="BK388" s="159">
        <f t="shared" si="392"/>
        <v>0</v>
      </c>
      <c r="BL388" s="159">
        <f t="shared" si="393"/>
        <v>0</v>
      </c>
      <c r="BM388" s="159">
        <f t="shared" ref="BM388:BN393" si="445">AZ388/BM$11*$AV388</f>
        <v>0</v>
      </c>
      <c r="BN388" s="159">
        <f t="shared" si="445"/>
        <v>0</v>
      </c>
      <c r="BO388" s="205" t="b">
        <f t="shared" si="394"/>
        <v>0</v>
      </c>
      <c r="BP388" s="214">
        <f t="shared" si="395"/>
        <v>0</v>
      </c>
      <c r="BQ388" s="160">
        <f t="shared" si="396"/>
        <v>0</v>
      </c>
      <c r="BR388" s="160">
        <f t="shared" si="397"/>
        <v>0</v>
      </c>
      <c r="BS388" s="160">
        <f t="shared" si="398"/>
        <v>0</v>
      </c>
      <c r="BT388" s="160">
        <f t="shared" si="399"/>
        <v>0</v>
      </c>
      <c r="BU388" s="160">
        <f t="shared" si="400"/>
        <v>0</v>
      </c>
      <c r="BV388" s="215">
        <f t="shared" si="401"/>
        <v>0</v>
      </c>
      <c r="BW388" s="217">
        <f t="shared" si="402"/>
        <v>0</v>
      </c>
      <c r="BX388" s="206">
        <f t="shared" si="403"/>
        <v>0</v>
      </c>
      <c r="BY388" s="206">
        <f t="shared" si="404"/>
        <v>0</v>
      </c>
      <c r="BZ388" s="206">
        <f t="shared" si="405"/>
        <v>0</v>
      </c>
      <c r="CA388" s="206">
        <f t="shared" si="406"/>
        <v>0</v>
      </c>
      <c r="CB388" s="206">
        <f t="shared" si="407"/>
        <v>0</v>
      </c>
      <c r="CC388" s="218">
        <f t="shared" si="408"/>
        <v>0</v>
      </c>
      <c r="CD388" s="216" t="e">
        <f t="shared" si="409"/>
        <v>#VALUE!</v>
      </c>
      <c r="CE388" s="94" t="e">
        <f t="shared" si="410"/>
        <v>#VALUE!</v>
      </c>
      <c r="CF388" s="94" t="e">
        <f t="shared" si="411"/>
        <v>#VALUE!</v>
      </c>
      <c r="CG388" s="95" t="e">
        <f t="shared" si="412"/>
        <v>#VALUE!</v>
      </c>
      <c r="CH388" s="95" t="e">
        <f t="shared" si="436"/>
        <v>#VALUE!</v>
      </c>
      <c r="CI388" s="95" t="b">
        <f t="shared" si="439"/>
        <v>0</v>
      </c>
      <c r="CJ388" s="76" t="str">
        <f t="shared" si="413"/>
        <v/>
      </c>
      <c r="CK388" s="94" t="e" cm="1">
        <f t="array" aca="1" ref="CK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CL388" s="94" t="str">
        <f t="shared" si="414"/>
        <v/>
      </c>
      <c r="CM388" s="96" t="b">
        <f t="shared" si="415"/>
        <v>0</v>
      </c>
      <c r="CN388" s="130" t="b">
        <f>IFERROR(MATCH(D388,'Avtal för korttidsarbete'!$G$13:$G$1012,0),TRUE)</f>
        <v>1</v>
      </c>
      <c r="CO388" s="130" t="b">
        <f t="shared" si="416"/>
        <v>0</v>
      </c>
      <c r="CP388" s="131" t="str" cm="1">
        <f t="array" ref="CP388">IF(CN388=TRUE,"x",INDEX('Avtal för korttidsarbete'!$E$13:$E$1012,$CN388))</f>
        <v>x</v>
      </c>
      <c r="CQ388" s="131" t="str" cm="1">
        <f t="array" ref="CQ388">IF(CN388=TRUE,"x",INDEX('Avtal för korttidsarbete'!$F$13:$F$1012,$CN388))</f>
        <v>x</v>
      </c>
      <c r="CR388" s="130" t="b">
        <f t="shared" si="417"/>
        <v>0</v>
      </c>
      <c r="CS388" s="165">
        <f t="shared" si="437"/>
        <v>0</v>
      </c>
      <c r="CT388" s="165">
        <f t="shared" si="438"/>
        <v>0</v>
      </c>
      <c r="CU388" s="130" t="b">
        <f t="shared" si="418"/>
        <v>0</v>
      </c>
      <c r="CV388" s="131">
        <f t="shared" si="419"/>
        <v>0</v>
      </c>
      <c r="CW388" s="165">
        <f t="shared" si="420"/>
        <v>0</v>
      </c>
      <c r="CX388" s="186" t="b">
        <f>IFERROR(INDEX('Avtal för korttidsarbete'!R:R,MATCH(D388,'Avtal för korttidsarbete'!$G:$G,0)),TRUE)</f>
        <v>1</v>
      </c>
      <c r="CY388" s="165" t="str">
        <f>IF(CX388,"-",INDEX('Avtal för korttidsarbete'!$D:$D,MATCH(D388,'Avtal för korttidsarbete'!$G:$G,0)))</f>
        <v>-</v>
      </c>
      <c r="CZ388" s="131" t="b">
        <f>IFERROR(G388&gt;INDEX(Uppsägningar!E:E,MATCH(C388,Uppsägningar!C:C,0)),FALSE)</f>
        <v>0</v>
      </c>
    </row>
    <row r="389" spans="1:104" s="30" customFormat="1" x14ac:dyDescent="0.25">
      <c r="A389" s="19">
        <v>374</v>
      </c>
      <c r="B389" s="20"/>
      <c r="C389" s="189"/>
      <c r="D389" s="69"/>
      <c r="E389" s="171">
        <f>IFERROR(INDEX(Admin!$C$7:$C$10,MATCH(CY389,TblNivåValTExt,0)),0)</f>
        <v>0</v>
      </c>
      <c r="F389" s="1"/>
      <c r="G389" s="1"/>
      <c r="H389" s="90"/>
      <c r="I389" s="91"/>
      <c r="J389" s="91"/>
      <c r="K389" s="91"/>
      <c r="L389" s="91"/>
      <c r="M389" s="91"/>
      <c r="N389" s="91"/>
      <c r="O389" s="91"/>
      <c r="P389" s="91"/>
      <c r="Q389" s="91"/>
      <c r="R389" s="91"/>
      <c r="S389" s="91"/>
      <c r="T389" s="91"/>
      <c r="U389" s="91"/>
      <c r="V389" s="91"/>
      <c r="W389" s="225">
        <f t="shared" si="374"/>
        <v>0</v>
      </c>
      <c r="X389" s="134" t="str">
        <f t="shared" si="421"/>
        <v/>
      </c>
      <c r="Y389" s="92" t="b">
        <f t="shared" si="375"/>
        <v>0</v>
      </c>
      <c r="Z389" s="92" t="str">
        <f t="shared" si="422"/>
        <v/>
      </c>
      <c r="AA389" s="92" t="b">
        <f t="shared" si="423"/>
        <v>0</v>
      </c>
      <c r="AB389" s="92" t="str">
        <f t="shared" si="424"/>
        <v/>
      </c>
      <c r="AC389" s="13" t="b">
        <f t="shared" si="376"/>
        <v>0</v>
      </c>
      <c r="AD389" s="92" t="str">
        <f t="shared" si="425"/>
        <v/>
      </c>
      <c r="AE389" s="13" t="b">
        <f t="shared" si="426"/>
        <v>0</v>
      </c>
      <c r="AF389" s="92" t="str">
        <f t="shared" si="427"/>
        <v/>
      </c>
      <c r="AG389" s="13" t="b">
        <f t="shared" si="377"/>
        <v>0</v>
      </c>
      <c r="AH389" s="92" t="str">
        <f t="shared" si="428"/>
        <v/>
      </c>
      <c r="AI389" s="35" t="b">
        <f t="shared" si="378"/>
        <v>0</v>
      </c>
      <c r="AJ389" s="92" t="str">
        <f t="shared" si="429"/>
        <v/>
      </c>
      <c r="AK389" s="35" t="b">
        <f t="shared" si="379"/>
        <v>0</v>
      </c>
      <c r="AL389" s="92" t="str">
        <f t="shared" si="380"/>
        <v/>
      </c>
      <c r="AM389" s="35" t="b">
        <f t="shared" si="381"/>
        <v>0</v>
      </c>
      <c r="AN389" s="92" t="str">
        <f t="shared" si="382"/>
        <v/>
      </c>
      <c r="AO389" s="13" t="b">
        <f t="shared" si="383"/>
        <v>0</v>
      </c>
      <c r="AP389" s="92" t="str">
        <f t="shared" si="384"/>
        <v/>
      </c>
      <c r="AQ389" s="14">
        <f t="shared" si="385"/>
        <v>0</v>
      </c>
      <c r="AR389" s="14">
        <f t="shared" si="386"/>
        <v>0</v>
      </c>
      <c r="AS389" s="16">
        <f t="shared" si="444"/>
        <v>0</v>
      </c>
      <c r="AT389" s="16">
        <f t="shared" si="444"/>
        <v>0</v>
      </c>
      <c r="AU389" s="16">
        <f t="shared" si="444"/>
        <v>0</v>
      </c>
      <c r="AV389" s="16">
        <f t="shared" si="444"/>
        <v>0</v>
      </c>
      <c r="AW389" s="16">
        <f t="shared" si="444"/>
        <v>0</v>
      </c>
      <c r="AX389" s="16">
        <f t="shared" si="444"/>
        <v>0</v>
      </c>
      <c r="AY389" s="16">
        <f t="shared" si="444"/>
        <v>0</v>
      </c>
      <c r="AZ389" s="16"/>
      <c r="BA389" s="16"/>
      <c r="BB389" s="93">
        <f t="shared" si="430"/>
        <v>0</v>
      </c>
      <c r="BC389" s="93">
        <f t="shared" si="431"/>
        <v>0</v>
      </c>
      <c r="BD389" s="93">
        <f t="shared" si="432"/>
        <v>0</v>
      </c>
      <c r="BE389" s="158">
        <f t="shared" si="433"/>
        <v>0</v>
      </c>
      <c r="BF389" s="159">
        <f t="shared" si="434"/>
        <v>0</v>
      </c>
      <c r="BG389" s="159">
        <f t="shared" si="388"/>
        <v>0</v>
      </c>
      <c r="BH389" s="159">
        <f t="shared" si="389"/>
        <v>0</v>
      </c>
      <c r="BI389" s="159">
        <f t="shared" si="390"/>
        <v>0</v>
      </c>
      <c r="BJ389" s="159">
        <f t="shared" si="391"/>
        <v>0</v>
      </c>
      <c r="BK389" s="159">
        <f t="shared" si="392"/>
        <v>0</v>
      </c>
      <c r="BL389" s="159">
        <f t="shared" si="393"/>
        <v>0</v>
      </c>
      <c r="BM389" s="159">
        <f t="shared" si="445"/>
        <v>0</v>
      </c>
      <c r="BN389" s="159">
        <f t="shared" si="445"/>
        <v>0</v>
      </c>
      <c r="BO389" s="205" t="b">
        <f t="shared" si="394"/>
        <v>0</v>
      </c>
      <c r="BP389" s="214">
        <f t="shared" si="395"/>
        <v>0</v>
      </c>
      <c r="BQ389" s="160">
        <f t="shared" si="396"/>
        <v>0</v>
      </c>
      <c r="BR389" s="160">
        <f t="shared" si="397"/>
        <v>0</v>
      </c>
      <c r="BS389" s="160">
        <f t="shared" si="398"/>
        <v>0</v>
      </c>
      <c r="BT389" s="160">
        <f t="shared" si="399"/>
        <v>0</v>
      </c>
      <c r="BU389" s="160">
        <f t="shared" si="400"/>
        <v>0</v>
      </c>
      <c r="BV389" s="215">
        <f t="shared" si="401"/>
        <v>0</v>
      </c>
      <c r="BW389" s="217">
        <f t="shared" si="402"/>
        <v>0</v>
      </c>
      <c r="BX389" s="206">
        <f t="shared" si="403"/>
        <v>0</v>
      </c>
      <c r="BY389" s="206">
        <f t="shared" si="404"/>
        <v>0</v>
      </c>
      <c r="BZ389" s="206">
        <f t="shared" si="405"/>
        <v>0</v>
      </c>
      <c r="CA389" s="206">
        <f t="shared" si="406"/>
        <v>0</v>
      </c>
      <c r="CB389" s="206">
        <f t="shared" si="407"/>
        <v>0</v>
      </c>
      <c r="CC389" s="218">
        <f t="shared" si="408"/>
        <v>0</v>
      </c>
      <c r="CD389" s="216" t="e">
        <f t="shared" si="409"/>
        <v>#VALUE!</v>
      </c>
      <c r="CE389" s="94" t="e">
        <f t="shared" si="410"/>
        <v>#VALUE!</v>
      </c>
      <c r="CF389" s="94" t="e">
        <f t="shared" si="411"/>
        <v>#VALUE!</v>
      </c>
      <c r="CG389" s="95" t="e">
        <f t="shared" si="412"/>
        <v>#VALUE!</v>
      </c>
      <c r="CH389" s="95" t="e">
        <f t="shared" si="436"/>
        <v>#VALUE!</v>
      </c>
      <c r="CI389" s="95" t="b">
        <f t="shared" si="439"/>
        <v>0</v>
      </c>
      <c r="CJ389" s="76" t="str">
        <f t="shared" si="413"/>
        <v/>
      </c>
      <c r="CK389" s="94" t="e" cm="1">
        <f t="array" aca="1" ref="CK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CL389" s="94" t="str">
        <f t="shared" si="414"/>
        <v/>
      </c>
      <c r="CM389" s="96" t="b">
        <f t="shared" si="415"/>
        <v>0</v>
      </c>
      <c r="CN389" s="130" t="b">
        <f>IFERROR(MATCH(D389,'Avtal för korttidsarbete'!$G$13:$G$1012,0),TRUE)</f>
        <v>1</v>
      </c>
      <c r="CO389" s="130" t="b">
        <f t="shared" si="416"/>
        <v>0</v>
      </c>
      <c r="CP389" s="131" t="str" cm="1">
        <f t="array" ref="CP389">IF(CN389=TRUE,"x",INDEX('Avtal för korttidsarbete'!$E$13:$E$1012,$CN389))</f>
        <v>x</v>
      </c>
      <c r="CQ389" s="131" t="str" cm="1">
        <f t="array" ref="CQ389">IF(CN389=TRUE,"x",INDEX('Avtal för korttidsarbete'!$F$13:$F$1012,$CN389))</f>
        <v>x</v>
      </c>
      <c r="CR389" s="130" t="b">
        <f t="shared" si="417"/>
        <v>0</v>
      </c>
      <c r="CS389" s="165">
        <f t="shared" si="437"/>
        <v>0</v>
      </c>
      <c r="CT389" s="165">
        <f t="shared" si="438"/>
        <v>0</v>
      </c>
      <c r="CU389" s="130" t="b">
        <f t="shared" si="418"/>
        <v>0</v>
      </c>
      <c r="CV389" s="131">
        <f t="shared" si="419"/>
        <v>0</v>
      </c>
      <c r="CW389" s="165">
        <f t="shared" si="420"/>
        <v>0</v>
      </c>
      <c r="CX389" s="186" t="b">
        <f>IFERROR(INDEX('Avtal för korttidsarbete'!R:R,MATCH(D389,'Avtal för korttidsarbete'!$G:$G,0)),TRUE)</f>
        <v>1</v>
      </c>
      <c r="CY389" s="165" t="str">
        <f>IF(CX389,"-",INDEX('Avtal för korttidsarbete'!$D:$D,MATCH(D389,'Avtal för korttidsarbete'!$G:$G,0)))</f>
        <v>-</v>
      </c>
      <c r="CZ389" s="131" t="b">
        <f>IFERROR(G389&gt;INDEX(Uppsägningar!E:E,MATCH(C389,Uppsägningar!C:C,0)),FALSE)</f>
        <v>0</v>
      </c>
    </row>
    <row r="390" spans="1:104" s="30" customFormat="1" x14ac:dyDescent="0.25">
      <c r="A390" s="19">
        <v>375</v>
      </c>
      <c r="B390" s="20"/>
      <c r="C390" s="189"/>
      <c r="D390" s="69"/>
      <c r="E390" s="171">
        <f>IFERROR(INDEX(Admin!$C$7:$C$10,MATCH(CY390,TblNivåValTExt,0)),0)</f>
        <v>0</v>
      </c>
      <c r="F390" s="1"/>
      <c r="G390" s="1"/>
      <c r="H390" s="90"/>
      <c r="I390" s="91"/>
      <c r="J390" s="91"/>
      <c r="K390" s="91"/>
      <c r="L390" s="91"/>
      <c r="M390" s="91"/>
      <c r="N390" s="91"/>
      <c r="O390" s="91"/>
      <c r="P390" s="91"/>
      <c r="Q390" s="91"/>
      <c r="R390" s="91"/>
      <c r="S390" s="91"/>
      <c r="T390" s="91"/>
      <c r="U390" s="91"/>
      <c r="V390" s="91"/>
      <c r="W390" s="225">
        <f t="shared" si="374"/>
        <v>0</v>
      </c>
      <c r="X390" s="134" t="str">
        <f t="shared" si="421"/>
        <v/>
      </c>
      <c r="Y390" s="92" t="b">
        <f t="shared" si="375"/>
        <v>0</v>
      </c>
      <c r="Z390" s="92" t="str">
        <f t="shared" si="422"/>
        <v/>
      </c>
      <c r="AA390" s="92" t="b">
        <f t="shared" si="423"/>
        <v>0</v>
      </c>
      <c r="AB390" s="92" t="str">
        <f t="shared" si="424"/>
        <v/>
      </c>
      <c r="AC390" s="13" t="b">
        <f t="shared" si="376"/>
        <v>0</v>
      </c>
      <c r="AD390" s="92" t="str">
        <f t="shared" si="425"/>
        <v/>
      </c>
      <c r="AE390" s="13" t="b">
        <f t="shared" si="426"/>
        <v>0</v>
      </c>
      <c r="AF390" s="92" t="str">
        <f t="shared" si="427"/>
        <v/>
      </c>
      <c r="AG390" s="13" t="b">
        <f t="shared" si="377"/>
        <v>0</v>
      </c>
      <c r="AH390" s="92" t="str">
        <f t="shared" si="428"/>
        <v/>
      </c>
      <c r="AI390" s="35" t="b">
        <f t="shared" si="378"/>
        <v>0</v>
      </c>
      <c r="AJ390" s="92" t="str">
        <f t="shared" si="429"/>
        <v/>
      </c>
      <c r="AK390" s="35" t="b">
        <f t="shared" si="379"/>
        <v>0</v>
      </c>
      <c r="AL390" s="92" t="str">
        <f t="shared" si="380"/>
        <v/>
      </c>
      <c r="AM390" s="35" t="b">
        <f t="shared" si="381"/>
        <v>0</v>
      </c>
      <c r="AN390" s="92" t="str">
        <f t="shared" si="382"/>
        <v/>
      </c>
      <c r="AO390" s="13" t="b">
        <f t="shared" si="383"/>
        <v>0</v>
      </c>
      <c r="AP390" s="92" t="str">
        <f t="shared" si="384"/>
        <v/>
      </c>
      <c r="AQ390" s="14">
        <f t="shared" si="385"/>
        <v>0</v>
      </c>
      <c r="AR390" s="14">
        <f t="shared" si="386"/>
        <v>0</v>
      </c>
      <c r="AS390" s="16">
        <f t="shared" si="444"/>
        <v>0</v>
      </c>
      <c r="AT390" s="16">
        <f t="shared" si="444"/>
        <v>0</v>
      </c>
      <c r="AU390" s="16">
        <f t="shared" si="444"/>
        <v>0</v>
      </c>
      <c r="AV390" s="16">
        <f t="shared" si="444"/>
        <v>0</v>
      </c>
      <c r="AW390" s="16">
        <f t="shared" si="444"/>
        <v>0</v>
      </c>
      <c r="AX390" s="16">
        <f t="shared" si="444"/>
        <v>0</v>
      </c>
      <c r="AY390" s="16">
        <f t="shared" si="444"/>
        <v>0</v>
      </c>
      <c r="AZ390" s="16"/>
      <c r="BA390" s="16"/>
      <c r="BB390" s="93">
        <f t="shared" si="430"/>
        <v>0</v>
      </c>
      <c r="BC390" s="93">
        <f t="shared" si="431"/>
        <v>0</v>
      </c>
      <c r="BD390" s="93">
        <f t="shared" si="432"/>
        <v>0</v>
      </c>
      <c r="BE390" s="158">
        <f t="shared" si="433"/>
        <v>0</v>
      </c>
      <c r="BF390" s="159">
        <f t="shared" si="434"/>
        <v>0</v>
      </c>
      <c r="BG390" s="159">
        <f t="shared" si="388"/>
        <v>0</v>
      </c>
      <c r="BH390" s="159">
        <f t="shared" si="389"/>
        <v>0</v>
      </c>
      <c r="BI390" s="159">
        <f t="shared" si="390"/>
        <v>0</v>
      </c>
      <c r="BJ390" s="159">
        <f t="shared" si="391"/>
        <v>0</v>
      </c>
      <c r="BK390" s="159">
        <f t="shared" si="392"/>
        <v>0</v>
      </c>
      <c r="BL390" s="159">
        <f t="shared" si="393"/>
        <v>0</v>
      </c>
      <c r="BM390" s="159">
        <f t="shared" si="445"/>
        <v>0</v>
      </c>
      <c r="BN390" s="159">
        <f t="shared" si="445"/>
        <v>0</v>
      </c>
      <c r="BO390" s="205" t="b">
        <f t="shared" si="394"/>
        <v>0</v>
      </c>
      <c r="BP390" s="214">
        <f t="shared" si="395"/>
        <v>0</v>
      </c>
      <c r="BQ390" s="160">
        <f t="shared" si="396"/>
        <v>0</v>
      </c>
      <c r="BR390" s="160">
        <f t="shared" si="397"/>
        <v>0</v>
      </c>
      <c r="BS390" s="160">
        <f t="shared" si="398"/>
        <v>0</v>
      </c>
      <c r="BT390" s="160">
        <f t="shared" si="399"/>
        <v>0</v>
      </c>
      <c r="BU390" s="160">
        <f t="shared" si="400"/>
        <v>0</v>
      </c>
      <c r="BV390" s="215">
        <f t="shared" si="401"/>
        <v>0</v>
      </c>
      <c r="BW390" s="217">
        <f t="shared" si="402"/>
        <v>0</v>
      </c>
      <c r="BX390" s="206">
        <f t="shared" si="403"/>
        <v>0</v>
      </c>
      <c r="BY390" s="206">
        <f t="shared" si="404"/>
        <v>0</v>
      </c>
      <c r="BZ390" s="206">
        <f t="shared" si="405"/>
        <v>0</v>
      </c>
      <c r="CA390" s="206">
        <f t="shared" si="406"/>
        <v>0</v>
      </c>
      <c r="CB390" s="206">
        <f t="shared" si="407"/>
        <v>0</v>
      </c>
      <c r="CC390" s="218">
        <f t="shared" si="408"/>
        <v>0</v>
      </c>
      <c r="CD390" s="216" t="e">
        <f t="shared" si="409"/>
        <v>#VALUE!</v>
      </c>
      <c r="CE390" s="94" t="e">
        <f t="shared" si="410"/>
        <v>#VALUE!</v>
      </c>
      <c r="CF390" s="94" t="e">
        <f t="shared" si="411"/>
        <v>#VALUE!</v>
      </c>
      <c r="CG390" s="95" t="e">
        <f t="shared" si="412"/>
        <v>#VALUE!</v>
      </c>
      <c r="CH390" s="95" t="e">
        <f t="shared" si="436"/>
        <v>#VALUE!</v>
      </c>
      <c r="CI390" s="95" t="b">
        <f t="shared" si="439"/>
        <v>0</v>
      </c>
      <c r="CJ390" s="76" t="str">
        <f t="shared" si="413"/>
        <v/>
      </c>
      <c r="CK390" s="94" t="e" cm="1">
        <f t="array" aca="1" ref="CK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CL390" s="94" t="str">
        <f t="shared" si="414"/>
        <v/>
      </c>
      <c r="CM390" s="96" t="b">
        <f t="shared" si="415"/>
        <v>0</v>
      </c>
      <c r="CN390" s="130" t="b">
        <f>IFERROR(MATCH(D390,'Avtal för korttidsarbete'!$G$13:$G$1012,0),TRUE)</f>
        <v>1</v>
      </c>
      <c r="CO390" s="130" t="b">
        <f t="shared" si="416"/>
        <v>0</v>
      </c>
      <c r="CP390" s="131" t="str" cm="1">
        <f t="array" ref="CP390">IF(CN390=TRUE,"x",INDEX('Avtal för korttidsarbete'!$E$13:$E$1012,$CN390))</f>
        <v>x</v>
      </c>
      <c r="CQ390" s="131" t="str" cm="1">
        <f t="array" ref="CQ390">IF(CN390=TRUE,"x",INDEX('Avtal för korttidsarbete'!$F$13:$F$1012,$CN390))</f>
        <v>x</v>
      </c>
      <c r="CR390" s="130" t="b">
        <f t="shared" si="417"/>
        <v>0</v>
      </c>
      <c r="CS390" s="165">
        <f t="shared" si="437"/>
        <v>0</v>
      </c>
      <c r="CT390" s="165">
        <f t="shared" si="438"/>
        <v>0</v>
      </c>
      <c r="CU390" s="130" t="b">
        <f t="shared" si="418"/>
        <v>0</v>
      </c>
      <c r="CV390" s="131">
        <f t="shared" si="419"/>
        <v>0</v>
      </c>
      <c r="CW390" s="165">
        <f t="shared" si="420"/>
        <v>0</v>
      </c>
      <c r="CX390" s="186" t="b">
        <f>IFERROR(INDEX('Avtal för korttidsarbete'!R:R,MATCH(D390,'Avtal för korttidsarbete'!$G:$G,0)),TRUE)</f>
        <v>1</v>
      </c>
      <c r="CY390" s="165" t="str">
        <f>IF(CX390,"-",INDEX('Avtal för korttidsarbete'!$D:$D,MATCH(D390,'Avtal för korttidsarbete'!$G:$G,0)))</f>
        <v>-</v>
      </c>
      <c r="CZ390" s="131" t="b">
        <f>IFERROR(G390&gt;INDEX(Uppsägningar!E:E,MATCH(C390,Uppsägningar!C:C,0)),FALSE)</f>
        <v>0</v>
      </c>
    </row>
    <row r="391" spans="1:104" s="30" customFormat="1" x14ac:dyDescent="0.25">
      <c r="A391" s="19">
        <v>376</v>
      </c>
      <c r="B391" s="20"/>
      <c r="C391" s="189"/>
      <c r="D391" s="69"/>
      <c r="E391" s="171">
        <f>IFERROR(INDEX(Admin!$C$7:$C$10,MATCH(CY391,TblNivåValTExt,0)),0)</f>
        <v>0</v>
      </c>
      <c r="F391" s="1"/>
      <c r="G391" s="1"/>
      <c r="H391" s="90"/>
      <c r="I391" s="91"/>
      <c r="J391" s="91"/>
      <c r="K391" s="91"/>
      <c r="L391" s="91"/>
      <c r="M391" s="91"/>
      <c r="N391" s="91"/>
      <c r="O391" s="91"/>
      <c r="P391" s="91"/>
      <c r="Q391" s="91"/>
      <c r="R391" s="91"/>
      <c r="S391" s="91"/>
      <c r="T391" s="91"/>
      <c r="U391" s="91"/>
      <c r="V391" s="91"/>
      <c r="W391" s="225">
        <f t="shared" si="374"/>
        <v>0</v>
      </c>
      <c r="X391" s="134" t="str">
        <f t="shared" si="421"/>
        <v/>
      </c>
      <c r="Y391" s="92" t="b">
        <f t="shared" si="375"/>
        <v>0</v>
      </c>
      <c r="Z391" s="92" t="str">
        <f t="shared" si="422"/>
        <v/>
      </c>
      <c r="AA391" s="92" t="b">
        <f t="shared" si="423"/>
        <v>0</v>
      </c>
      <c r="AB391" s="92" t="str">
        <f t="shared" si="424"/>
        <v/>
      </c>
      <c r="AC391" s="13" t="b">
        <f t="shared" si="376"/>
        <v>0</v>
      </c>
      <c r="AD391" s="92" t="str">
        <f t="shared" si="425"/>
        <v/>
      </c>
      <c r="AE391" s="13" t="b">
        <f t="shared" si="426"/>
        <v>0</v>
      </c>
      <c r="AF391" s="92" t="str">
        <f t="shared" si="427"/>
        <v/>
      </c>
      <c r="AG391" s="13" t="b">
        <f t="shared" si="377"/>
        <v>0</v>
      </c>
      <c r="AH391" s="92" t="str">
        <f t="shared" si="428"/>
        <v/>
      </c>
      <c r="AI391" s="35" t="b">
        <f t="shared" si="378"/>
        <v>0</v>
      </c>
      <c r="AJ391" s="92" t="str">
        <f t="shared" si="429"/>
        <v/>
      </c>
      <c r="AK391" s="35" t="b">
        <f t="shared" si="379"/>
        <v>0</v>
      </c>
      <c r="AL391" s="92" t="str">
        <f t="shared" si="380"/>
        <v/>
      </c>
      <c r="AM391" s="35" t="b">
        <f t="shared" si="381"/>
        <v>0</v>
      </c>
      <c r="AN391" s="92" t="str">
        <f t="shared" si="382"/>
        <v/>
      </c>
      <c r="AO391" s="13" t="b">
        <f t="shared" si="383"/>
        <v>0</v>
      </c>
      <c r="AP391" s="92" t="str">
        <f t="shared" si="384"/>
        <v/>
      </c>
      <c r="AQ391" s="14">
        <f t="shared" si="385"/>
        <v>0</v>
      </c>
      <c r="AR391" s="14">
        <f t="shared" si="386"/>
        <v>0</v>
      </c>
      <c r="AS391" s="16">
        <f t="shared" si="444"/>
        <v>0</v>
      </c>
      <c r="AT391" s="16">
        <f t="shared" si="444"/>
        <v>0</v>
      </c>
      <c r="AU391" s="16">
        <f t="shared" si="444"/>
        <v>0</v>
      </c>
      <c r="AV391" s="16">
        <f t="shared" si="444"/>
        <v>0</v>
      </c>
      <c r="AW391" s="16">
        <f t="shared" si="444"/>
        <v>0</v>
      </c>
      <c r="AX391" s="16">
        <f t="shared" si="444"/>
        <v>0</v>
      </c>
      <c r="AY391" s="16">
        <f t="shared" si="444"/>
        <v>0</v>
      </c>
      <c r="AZ391" s="16"/>
      <c r="BA391" s="16"/>
      <c r="BB391" s="93">
        <f t="shared" si="430"/>
        <v>0</v>
      </c>
      <c r="BC391" s="93">
        <f t="shared" si="431"/>
        <v>0</v>
      </c>
      <c r="BD391" s="93">
        <f t="shared" si="432"/>
        <v>0</v>
      </c>
      <c r="BE391" s="158">
        <f t="shared" si="433"/>
        <v>0</v>
      </c>
      <c r="BF391" s="159">
        <f t="shared" si="434"/>
        <v>0</v>
      </c>
      <c r="BG391" s="159">
        <f t="shared" si="388"/>
        <v>0</v>
      </c>
      <c r="BH391" s="159">
        <f t="shared" si="389"/>
        <v>0</v>
      </c>
      <c r="BI391" s="159">
        <f t="shared" si="390"/>
        <v>0</v>
      </c>
      <c r="BJ391" s="159">
        <f t="shared" si="391"/>
        <v>0</v>
      </c>
      <c r="BK391" s="159">
        <f t="shared" si="392"/>
        <v>0</v>
      </c>
      <c r="BL391" s="159">
        <f t="shared" si="393"/>
        <v>0</v>
      </c>
      <c r="BM391" s="159">
        <f t="shared" si="445"/>
        <v>0</v>
      </c>
      <c r="BN391" s="159">
        <f t="shared" si="445"/>
        <v>0</v>
      </c>
      <c r="BO391" s="205" t="b">
        <f t="shared" si="394"/>
        <v>0</v>
      </c>
      <c r="BP391" s="214">
        <f t="shared" si="395"/>
        <v>0</v>
      </c>
      <c r="BQ391" s="160">
        <f t="shared" si="396"/>
        <v>0</v>
      </c>
      <c r="BR391" s="160">
        <f t="shared" si="397"/>
        <v>0</v>
      </c>
      <c r="BS391" s="160">
        <f t="shared" si="398"/>
        <v>0</v>
      </c>
      <c r="BT391" s="160">
        <f t="shared" si="399"/>
        <v>0</v>
      </c>
      <c r="BU391" s="160">
        <f t="shared" si="400"/>
        <v>0</v>
      </c>
      <c r="BV391" s="215">
        <f t="shared" si="401"/>
        <v>0</v>
      </c>
      <c r="BW391" s="217">
        <f t="shared" si="402"/>
        <v>0</v>
      </c>
      <c r="BX391" s="206">
        <f t="shared" si="403"/>
        <v>0</v>
      </c>
      <c r="BY391" s="206">
        <f t="shared" si="404"/>
        <v>0</v>
      </c>
      <c r="BZ391" s="206">
        <f t="shared" si="405"/>
        <v>0</v>
      </c>
      <c r="CA391" s="206">
        <f t="shared" si="406"/>
        <v>0</v>
      </c>
      <c r="CB391" s="206">
        <f t="shared" si="407"/>
        <v>0</v>
      </c>
      <c r="CC391" s="218">
        <f t="shared" si="408"/>
        <v>0</v>
      </c>
      <c r="CD391" s="216" t="e">
        <f t="shared" si="409"/>
        <v>#VALUE!</v>
      </c>
      <c r="CE391" s="94" t="e">
        <f t="shared" si="410"/>
        <v>#VALUE!</v>
      </c>
      <c r="CF391" s="94" t="e">
        <f t="shared" si="411"/>
        <v>#VALUE!</v>
      </c>
      <c r="CG391" s="95" t="e">
        <f t="shared" si="412"/>
        <v>#VALUE!</v>
      </c>
      <c r="CH391" s="95" t="e">
        <f t="shared" si="436"/>
        <v>#VALUE!</v>
      </c>
      <c r="CI391" s="95" t="b">
        <f t="shared" si="439"/>
        <v>0</v>
      </c>
      <c r="CJ391" s="76" t="str">
        <f t="shared" si="413"/>
        <v/>
      </c>
      <c r="CK391" s="94" t="e" cm="1">
        <f t="array" aca="1" ref="CK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CL391" s="94" t="str">
        <f t="shared" si="414"/>
        <v/>
      </c>
      <c r="CM391" s="96" t="b">
        <f t="shared" si="415"/>
        <v>0</v>
      </c>
      <c r="CN391" s="130" t="b">
        <f>IFERROR(MATCH(D391,'Avtal för korttidsarbete'!$G$13:$G$1012,0),TRUE)</f>
        <v>1</v>
      </c>
      <c r="CO391" s="130" t="b">
        <f t="shared" si="416"/>
        <v>0</v>
      </c>
      <c r="CP391" s="131" t="str" cm="1">
        <f t="array" ref="CP391">IF(CN391=TRUE,"x",INDEX('Avtal för korttidsarbete'!$E$13:$E$1012,$CN391))</f>
        <v>x</v>
      </c>
      <c r="CQ391" s="131" t="str" cm="1">
        <f t="array" ref="CQ391">IF(CN391=TRUE,"x",INDEX('Avtal för korttidsarbete'!$F$13:$F$1012,$CN391))</f>
        <v>x</v>
      </c>
      <c r="CR391" s="130" t="b">
        <f t="shared" si="417"/>
        <v>0</v>
      </c>
      <c r="CS391" s="165">
        <f t="shared" si="437"/>
        <v>0</v>
      </c>
      <c r="CT391" s="165">
        <f t="shared" si="438"/>
        <v>0</v>
      </c>
      <c r="CU391" s="130" t="b">
        <f t="shared" si="418"/>
        <v>0</v>
      </c>
      <c r="CV391" s="131">
        <f t="shared" si="419"/>
        <v>0</v>
      </c>
      <c r="CW391" s="165">
        <f t="shared" si="420"/>
        <v>0</v>
      </c>
      <c r="CX391" s="186" t="b">
        <f>IFERROR(INDEX('Avtal för korttidsarbete'!R:R,MATCH(D391,'Avtal för korttidsarbete'!$G:$G,0)),TRUE)</f>
        <v>1</v>
      </c>
      <c r="CY391" s="165" t="str">
        <f>IF(CX391,"-",INDEX('Avtal för korttidsarbete'!$D:$D,MATCH(D391,'Avtal för korttidsarbete'!$G:$G,0)))</f>
        <v>-</v>
      </c>
      <c r="CZ391" s="131" t="b">
        <f>IFERROR(G391&gt;INDEX(Uppsägningar!E:E,MATCH(C391,Uppsägningar!C:C,0)),FALSE)</f>
        <v>0</v>
      </c>
    </row>
    <row r="392" spans="1:104" s="30" customFormat="1" x14ac:dyDescent="0.25">
      <c r="A392" s="19">
        <v>377</v>
      </c>
      <c r="B392" s="20"/>
      <c r="C392" s="189"/>
      <c r="D392" s="69"/>
      <c r="E392" s="171">
        <f>IFERROR(INDEX(Admin!$C$7:$C$10,MATCH(CY392,TblNivåValTExt,0)),0)</f>
        <v>0</v>
      </c>
      <c r="F392" s="1"/>
      <c r="G392" s="1"/>
      <c r="H392" s="90"/>
      <c r="I392" s="91"/>
      <c r="J392" s="91"/>
      <c r="K392" s="91"/>
      <c r="L392" s="91"/>
      <c r="M392" s="91"/>
      <c r="N392" s="91"/>
      <c r="O392" s="91"/>
      <c r="P392" s="91"/>
      <c r="Q392" s="91"/>
      <c r="R392" s="91"/>
      <c r="S392" s="91"/>
      <c r="T392" s="91"/>
      <c r="U392" s="91"/>
      <c r="V392" s="91"/>
      <c r="W392" s="225">
        <f t="shared" si="374"/>
        <v>0</v>
      </c>
      <c r="X392" s="134" t="str">
        <f t="shared" si="421"/>
        <v/>
      </c>
      <c r="Y392" s="92" t="b">
        <f t="shared" si="375"/>
        <v>0</v>
      </c>
      <c r="Z392" s="92" t="str">
        <f t="shared" si="422"/>
        <v/>
      </c>
      <c r="AA392" s="92" t="b">
        <f t="shared" si="423"/>
        <v>0</v>
      </c>
      <c r="AB392" s="92" t="str">
        <f t="shared" si="424"/>
        <v/>
      </c>
      <c r="AC392" s="13" t="b">
        <f t="shared" si="376"/>
        <v>0</v>
      </c>
      <c r="AD392" s="92" t="str">
        <f t="shared" si="425"/>
        <v/>
      </c>
      <c r="AE392" s="13" t="b">
        <f t="shared" si="426"/>
        <v>0</v>
      </c>
      <c r="AF392" s="92" t="str">
        <f t="shared" si="427"/>
        <v/>
      </c>
      <c r="AG392" s="13" t="b">
        <f t="shared" si="377"/>
        <v>0</v>
      </c>
      <c r="AH392" s="92" t="str">
        <f t="shared" si="428"/>
        <v/>
      </c>
      <c r="AI392" s="35" t="b">
        <f t="shared" si="378"/>
        <v>0</v>
      </c>
      <c r="AJ392" s="92" t="str">
        <f t="shared" si="429"/>
        <v/>
      </c>
      <c r="AK392" s="35" t="b">
        <f t="shared" si="379"/>
        <v>0</v>
      </c>
      <c r="AL392" s="92" t="str">
        <f t="shared" si="380"/>
        <v/>
      </c>
      <c r="AM392" s="35" t="b">
        <f t="shared" si="381"/>
        <v>0</v>
      </c>
      <c r="AN392" s="92" t="str">
        <f t="shared" si="382"/>
        <v/>
      </c>
      <c r="AO392" s="13" t="b">
        <f t="shared" si="383"/>
        <v>0</v>
      </c>
      <c r="AP392" s="92" t="str">
        <f t="shared" si="384"/>
        <v/>
      </c>
      <c r="AQ392" s="14">
        <f t="shared" si="385"/>
        <v>0</v>
      </c>
      <c r="AR392" s="14">
        <f t="shared" si="386"/>
        <v>0</v>
      </c>
      <c r="AS392" s="16">
        <f t="shared" si="444"/>
        <v>0</v>
      </c>
      <c r="AT392" s="16">
        <f t="shared" si="444"/>
        <v>0</v>
      </c>
      <c r="AU392" s="16">
        <f t="shared" si="444"/>
        <v>0</v>
      </c>
      <c r="AV392" s="16">
        <f t="shared" si="444"/>
        <v>0</v>
      </c>
      <c r="AW392" s="16">
        <f t="shared" si="444"/>
        <v>0</v>
      </c>
      <c r="AX392" s="16">
        <f t="shared" si="444"/>
        <v>0</v>
      </c>
      <c r="AY392" s="16">
        <f t="shared" si="444"/>
        <v>0</v>
      </c>
      <c r="AZ392" s="16"/>
      <c r="BA392" s="16"/>
      <c r="BB392" s="93">
        <f t="shared" si="430"/>
        <v>0</v>
      </c>
      <c r="BC392" s="93">
        <f t="shared" si="431"/>
        <v>0</v>
      </c>
      <c r="BD392" s="93">
        <f t="shared" si="432"/>
        <v>0</v>
      </c>
      <c r="BE392" s="158">
        <f t="shared" si="433"/>
        <v>0</v>
      </c>
      <c r="BF392" s="159">
        <f t="shared" si="434"/>
        <v>0</v>
      </c>
      <c r="BG392" s="159">
        <f t="shared" si="388"/>
        <v>0</v>
      </c>
      <c r="BH392" s="159">
        <f t="shared" si="389"/>
        <v>0</v>
      </c>
      <c r="BI392" s="159">
        <f t="shared" si="390"/>
        <v>0</v>
      </c>
      <c r="BJ392" s="159">
        <f t="shared" si="391"/>
        <v>0</v>
      </c>
      <c r="BK392" s="159">
        <f t="shared" si="392"/>
        <v>0</v>
      </c>
      <c r="BL392" s="159">
        <f t="shared" si="393"/>
        <v>0</v>
      </c>
      <c r="BM392" s="159">
        <f t="shared" si="445"/>
        <v>0</v>
      </c>
      <c r="BN392" s="159">
        <f t="shared" si="445"/>
        <v>0</v>
      </c>
      <c r="BO392" s="205" t="b">
        <f t="shared" si="394"/>
        <v>0</v>
      </c>
      <c r="BP392" s="214">
        <f t="shared" si="395"/>
        <v>0</v>
      </c>
      <c r="BQ392" s="160">
        <f t="shared" si="396"/>
        <v>0</v>
      </c>
      <c r="BR392" s="160">
        <f t="shared" si="397"/>
        <v>0</v>
      </c>
      <c r="BS392" s="160">
        <f t="shared" si="398"/>
        <v>0</v>
      </c>
      <c r="BT392" s="160">
        <f t="shared" si="399"/>
        <v>0</v>
      </c>
      <c r="BU392" s="160">
        <f t="shared" si="400"/>
        <v>0</v>
      </c>
      <c r="BV392" s="215">
        <f t="shared" si="401"/>
        <v>0</v>
      </c>
      <c r="BW392" s="217">
        <f t="shared" si="402"/>
        <v>0</v>
      </c>
      <c r="BX392" s="206">
        <f t="shared" si="403"/>
        <v>0</v>
      </c>
      <c r="BY392" s="206">
        <f t="shared" si="404"/>
        <v>0</v>
      </c>
      <c r="BZ392" s="206">
        <f t="shared" si="405"/>
        <v>0</v>
      </c>
      <c r="CA392" s="206">
        <f t="shared" si="406"/>
        <v>0</v>
      </c>
      <c r="CB392" s="206">
        <f t="shared" si="407"/>
        <v>0</v>
      </c>
      <c r="CC392" s="218">
        <f t="shared" si="408"/>
        <v>0</v>
      </c>
      <c r="CD392" s="216" t="e">
        <f t="shared" si="409"/>
        <v>#VALUE!</v>
      </c>
      <c r="CE392" s="94" t="e">
        <f t="shared" si="410"/>
        <v>#VALUE!</v>
      </c>
      <c r="CF392" s="94" t="e">
        <f t="shared" si="411"/>
        <v>#VALUE!</v>
      </c>
      <c r="CG392" s="95" t="e">
        <f t="shared" si="412"/>
        <v>#VALUE!</v>
      </c>
      <c r="CH392" s="95" t="e">
        <f t="shared" si="436"/>
        <v>#VALUE!</v>
      </c>
      <c r="CI392" s="95" t="b">
        <f t="shared" si="439"/>
        <v>0</v>
      </c>
      <c r="CJ392" s="76" t="str">
        <f t="shared" si="413"/>
        <v/>
      </c>
      <c r="CK392" s="94" t="e" cm="1">
        <f t="array" aca="1" ref="CK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CL392" s="94" t="str">
        <f t="shared" si="414"/>
        <v/>
      </c>
      <c r="CM392" s="96" t="b">
        <f t="shared" si="415"/>
        <v>0</v>
      </c>
      <c r="CN392" s="130" t="b">
        <f>IFERROR(MATCH(D392,'Avtal för korttidsarbete'!$G$13:$G$1012,0),TRUE)</f>
        <v>1</v>
      </c>
      <c r="CO392" s="130" t="b">
        <f t="shared" si="416"/>
        <v>0</v>
      </c>
      <c r="CP392" s="131" t="str" cm="1">
        <f t="array" ref="CP392">IF(CN392=TRUE,"x",INDEX('Avtal för korttidsarbete'!$E$13:$E$1012,$CN392))</f>
        <v>x</v>
      </c>
      <c r="CQ392" s="131" t="str" cm="1">
        <f t="array" ref="CQ392">IF(CN392=TRUE,"x",INDEX('Avtal för korttidsarbete'!$F$13:$F$1012,$CN392))</f>
        <v>x</v>
      </c>
      <c r="CR392" s="130" t="b">
        <f t="shared" si="417"/>
        <v>0</v>
      </c>
      <c r="CS392" s="165">
        <f t="shared" si="437"/>
        <v>0</v>
      </c>
      <c r="CT392" s="165">
        <f t="shared" si="438"/>
        <v>0</v>
      </c>
      <c r="CU392" s="130" t="b">
        <f t="shared" si="418"/>
        <v>0</v>
      </c>
      <c r="CV392" s="131">
        <f t="shared" si="419"/>
        <v>0</v>
      </c>
      <c r="CW392" s="165">
        <f t="shared" si="420"/>
        <v>0</v>
      </c>
      <c r="CX392" s="186" t="b">
        <f>IFERROR(INDEX('Avtal för korttidsarbete'!R:R,MATCH(D392,'Avtal för korttidsarbete'!$G:$G,0)),TRUE)</f>
        <v>1</v>
      </c>
      <c r="CY392" s="165" t="str">
        <f>IF(CX392,"-",INDEX('Avtal för korttidsarbete'!$D:$D,MATCH(D392,'Avtal för korttidsarbete'!$G:$G,0)))</f>
        <v>-</v>
      </c>
      <c r="CZ392" s="131" t="b">
        <f>IFERROR(G392&gt;INDEX(Uppsägningar!E:E,MATCH(C392,Uppsägningar!C:C,0)),FALSE)</f>
        <v>0</v>
      </c>
    </row>
    <row r="393" spans="1:104" s="30" customFormat="1" x14ac:dyDescent="0.25">
      <c r="A393" s="19">
        <v>378</v>
      </c>
      <c r="B393" s="20"/>
      <c r="C393" s="189"/>
      <c r="D393" s="69"/>
      <c r="E393" s="171">
        <f>IFERROR(INDEX(Admin!$C$7:$C$10,MATCH(CY393,TblNivåValTExt,0)),0)</f>
        <v>0</v>
      </c>
      <c r="F393" s="1"/>
      <c r="G393" s="1"/>
      <c r="H393" s="90"/>
      <c r="I393" s="91"/>
      <c r="J393" s="91"/>
      <c r="K393" s="91"/>
      <c r="L393" s="91"/>
      <c r="M393" s="91"/>
      <c r="N393" s="91"/>
      <c r="O393" s="91"/>
      <c r="P393" s="91"/>
      <c r="Q393" s="91"/>
      <c r="R393" s="91"/>
      <c r="S393" s="91"/>
      <c r="T393" s="91"/>
      <c r="U393" s="91"/>
      <c r="V393" s="91"/>
      <c r="W393" s="225">
        <f t="shared" si="374"/>
        <v>0</v>
      </c>
      <c r="X393" s="134" t="str">
        <f t="shared" si="421"/>
        <v/>
      </c>
      <c r="Y393" s="92" t="b">
        <f t="shared" si="375"/>
        <v>0</v>
      </c>
      <c r="Z393" s="92" t="str">
        <f t="shared" si="422"/>
        <v/>
      </c>
      <c r="AA393" s="92" t="b">
        <f t="shared" si="423"/>
        <v>0</v>
      </c>
      <c r="AB393" s="92" t="str">
        <f t="shared" si="424"/>
        <v/>
      </c>
      <c r="AC393" s="13" t="b">
        <f t="shared" si="376"/>
        <v>0</v>
      </c>
      <c r="AD393" s="92" t="str">
        <f t="shared" si="425"/>
        <v/>
      </c>
      <c r="AE393" s="13" t="b">
        <f t="shared" si="426"/>
        <v>0</v>
      </c>
      <c r="AF393" s="92" t="str">
        <f t="shared" si="427"/>
        <v/>
      </c>
      <c r="AG393" s="13" t="b">
        <f t="shared" si="377"/>
        <v>0</v>
      </c>
      <c r="AH393" s="92" t="str">
        <f t="shared" si="428"/>
        <v/>
      </c>
      <c r="AI393" s="35" t="b">
        <f t="shared" si="378"/>
        <v>0</v>
      </c>
      <c r="AJ393" s="92" t="str">
        <f t="shared" si="429"/>
        <v/>
      </c>
      <c r="AK393" s="35" t="b">
        <f t="shared" si="379"/>
        <v>0</v>
      </c>
      <c r="AL393" s="92" t="str">
        <f t="shared" si="380"/>
        <v/>
      </c>
      <c r="AM393" s="35" t="b">
        <f t="shared" si="381"/>
        <v>0</v>
      </c>
      <c r="AN393" s="92" t="str">
        <f t="shared" si="382"/>
        <v/>
      </c>
      <c r="AO393" s="13" t="b">
        <f t="shared" si="383"/>
        <v>0</v>
      </c>
      <c r="AP393" s="92" t="str">
        <f t="shared" si="384"/>
        <v/>
      </c>
      <c r="AQ393" s="14">
        <f t="shared" si="385"/>
        <v>0</v>
      </c>
      <c r="AR393" s="14">
        <f t="shared" si="386"/>
        <v>0</v>
      </c>
      <c r="AS393" s="16">
        <f t="shared" si="444"/>
        <v>0</v>
      </c>
      <c r="AT393" s="16">
        <f t="shared" si="444"/>
        <v>0</v>
      </c>
      <c r="AU393" s="16">
        <f t="shared" si="444"/>
        <v>0</v>
      </c>
      <c r="AV393" s="16">
        <f t="shared" si="444"/>
        <v>0</v>
      </c>
      <c r="AW393" s="16">
        <f t="shared" si="444"/>
        <v>0</v>
      </c>
      <c r="AX393" s="16">
        <f t="shared" si="444"/>
        <v>0</v>
      </c>
      <c r="AY393" s="16">
        <f t="shared" si="444"/>
        <v>0</v>
      </c>
      <c r="AZ393" s="16"/>
      <c r="BA393" s="16"/>
      <c r="BB393" s="93">
        <f t="shared" si="430"/>
        <v>0</v>
      </c>
      <c r="BC393" s="93">
        <f t="shared" si="431"/>
        <v>0</v>
      </c>
      <c r="BD393" s="93">
        <f t="shared" si="432"/>
        <v>0</v>
      </c>
      <c r="BE393" s="158">
        <f t="shared" si="433"/>
        <v>0</v>
      </c>
      <c r="BF393" s="159">
        <f t="shared" si="434"/>
        <v>0</v>
      </c>
      <c r="BG393" s="159">
        <f t="shared" si="388"/>
        <v>0</v>
      </c>
      <c r="BH393" s="159">
        <f t="shared" si="389"/>
        <v>0</v>
      </c>
      <c r="BI393" s="159">
        <f t="shared" si="390"/>
        <v>0</v>
      </c>
      <c r="BJ393" s="159">
        <f t="shared" si="391"/>
        <v>0</v>
      </c>
      <c r="BK393" s="159">
        <f t="shared" si="392"/>
        <v>0</v>
      </c>
      <c r="BL393" s="159">
        <f t="shared" si="393"/>
        <v>0</v>
      </c>
      <c r="BM393" s="159">
        <f t="shared" si="445"/>
        <v>0</v>
      </c>
      <c r="BN393" s="159">
        <f t="shared" si="445"/>
        <v>0</v>
      </c>
      <c r="BO393" s="205" t="b">
        <f t="shared" si="394"/>
        <v>0</v>
      </c>
      <c r="BP393" s="214">
        <f t="shared" si="395"/>
        <v>0</v>
      </c>
      <c r="BQ393" s="160">
        <f t="shared" si="396"/>
        <v>0</v>
      </c>
      <c r="BR393" s="160">
        <f t="shared" si="397"/>
        <v>0</v>
      </c>
      <c r="BS393" s="160">
        <f t="shared" si="398"/>
        <v>0</v>
      </c>
      <c r="BT393" s="160">
        <f t="shared" si="399"/>
        <v>0</v>
      </c>
      <c r="BU393" s="160">
        <f t="shared" si="400"/>
        <v>0</v>
      </c>
      <c r="BV393" s="215">
        <f t="shared" si="401"/>
        <v>0</v>
      </c>
      <c r="BW393" s="217">
        <f t="shared" si="402"/>
        <v>0</v>
      </c>
      <c r="BX393" s="206">
        <f t="shared" si="403"/>
        <v>0</v>
      </c>
      <c r="BY393" s="206">
        <f t="shared" si="404"/>
        <v>0</v>
      </c>
      <c r="BZ393" s="206">
        <f t="shared" si="405"/>
        <v>0</v>
      </c>
      <c r="CA393" s="206">
        <f t="shared" si="406"/>
        <v>0</v>
      </c>
      <c r="CB393" s="206">
        <f t="shared" si="407"/>
        <v>0</v>
      </c>
      <c r="CC393" s="218">
        <f t="shared" si="408"/>
        <v>0</v>
      </c>
      <c r="CD393" s="216" t="e">
        <f t="shared" si="409"/>
        <v>#VALUE!</v>
      </c>
      <c r="CE393" s="94" t="e">
        <f t="shared" si="410"/>
        <v>#VALUE!</v>
      </c>
      <c r="CF393" s="94" t="e">
        <f t="shared" si="411"/>
        <v>#VALUE!</v>
      </c>
      <c r="CG393" s="95" t="e">
        <f t="shared" si="412"/>
        <v>#VALUE!</v>
      </c>
      <c r="CH393" s="95" t="e">
        <f t="shared" si="436"/>
        <v>#VALUE!</v>
      </c>
      <c r="CI393" s="95" t="b">
        <f t="shared" si="439"/>
        <v>0</v>
      </c>
      <c r="CJ393" s="76" t="str">
        <f t="shared" si="413"/>
        <v/>
      </c>
      <c r="CK393" s="94" t="e" cm="1">
        <f t="array" aca="1" ref="CK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CL393" s="94" t="str">
        <f t="shared" si="414"/>
        <v/>
      </c>
      <c r="CM393" s="96" t="b">
        <f t="shared" si="415"/>
        <v>0</v>
      </c>
      <c r="CN393" s="130" t="b">
        <f>IFERROR(MATCH(D393,'Avtal för korttidsarbete'!$G$13:$G$1012,0),TRUE)</f>
        <v>1</v>
      </c>
      <c r="CO393" s="130" t="b">
        <f t="shared" si="416"/>
        <v>0</v>
      </c>
      <c r="CP393" s="131" t="str" cm="1">
        <f t="array" ref="CP393">IF(CN393=TRUE,"x",INDEX('Avtal för korttidsarbete'!$E$13:$E$1012,$CN393))</f>
        <v>x</v>
      </c>
      <c r="CQ393" s="131" t="str" cm="1">
        <f t="array" ref="CQ393">IF(CN393=TRUE,"x",INDEX('Avtal för korttidsarbete'!$F$13:$F$1012,$CN393))</f>
        <v>x</v>
      </c>
      <c r="CR393" s="130" t="b">
        <f t="shared" si="417"/>
        <v>0</v>
      </c>
      <c r="CS393" s="165">
        <f t="shared" si="437"/>
        <v>0</v>
      </c>
      <c r="CT393" s="165">
        <f t="shared" si="438"/>
        <v>0</v>
      </c>
      <c r="CU393" s="130" t="b">
        <f t="shared" si="418"/>
        <v>0</v>
      </c>
      <c r="CV393" s="131">
        <f t="shared" si="419"/>
        <v>0</v>
      </c>
      <c r="CW393" s="165">
        <f t="shared" si="420"/>
        <v>0</v>
      </c>
      <c r="CX393" s="186" t="b">
        <f>IFERROR(INDEX('Avtal för korttidsarbete'!R:R,MATCH(D393,'Avtal för korttidsarbete'!$G:$G,0)),TRUE)</f>
        <v>1</v>
      </c>
      <c r="CY393" s="165" t="str">
        <f>IF(CX393,"-",INDEX('Avtal för korttidsarbete'!$D:$D,MATCH(D393,'Avtal för korttidsarbete'!$G:$G,0)))</f>
        <v>-</v>
      </c>
      <c r="CZ393" s="131" t="b">
        <f>IFERROR(G393&gt;INDEX(Uppsägningar!E:E,MATCH(C393,Uppsägningar!C:C,0)),FALSE)</f>
        <v>0</v>
      </c>
    </row>
    <row r="394" spans="1:104" s="30" customFormat="1" x14ac:dyDescent="0.25">
      <c r="A394" s="19">
        <v>379</v>
      </c>
      <c r="B394" s="20"/>
      <c r="C394" s="189"/>
      <c r="D394" s="69"/>
      <c r="E394" s="171">
        <f>IFERROR(INDEX(Admin!$C$7:$C$10,MATCH(CY394,TblNivåValTExt,0)),0)</f>
        <v>0</v>
      </c>
      <c r="F394" s="1"/>
      <c r="G394" s="1"/>
      <c r="H394" s="90"/>
      <c r="I394" s="91"/>
      <c r="J394" s="91"/>
      <c r="K394" s="91"/>
      <c r="L394" s="91"/>
      <c r="M394" s="91"/>
      <c r="N394" s="91"/>
      <c r="O394" s="91"/>
      <c r="P394" s="91"/>
      <c r="Q394" s="91"/>
      <c r="R394" s="91"/>
      <c r="S394" s="91"/>
      <c r="T394" s="91"/>
      <c r="U394" s="91"/>
      <c r="V394" s="91"/>
      <c r="W394" s="225">
        <f t="shared" si="374"/>
        <v>0</v>
      </c>
      <c r="X394" s="134" t="str">
        <f t="shared" si="421"/>
        <v/>
      </c>
      <c r="Y394" s="92" t="b">
        <f t="shared" si="375"/>
        <v>0</v>
      </c>
      <c r="Z394" s="92" t="str">
        <f t="shared" si="422"/>
        <v/>
      </c>
      <c r="AA394" s="92" t="b">
        <f t="shared" si="423"/>
        <v>0</v>
      </c>
      <c r="AB394" s="92" t="str">
        <f t="shared" si="424"/>
        <v/>
      </c>
      <c r="AC394" s="13" t="b">
        <f t="shared" si="376"/>
        <v>0</v>
      </c>
      <c r="AD394" s="92" t="str">
        <f t="shared" si="425"/>
        <v/>
      </c>
      <c r="AE394" s="13" t="b">
        <f t="shared" si="426"/>
        <v>0</v>
      </c>
      <c r="AF394" s="92" t="str">
        <f t="shared" si="427"/>
        <v/>
      </c>
      <c r="AG394" s="13" t="b">
        <f t="shared" si="377"/>
        <v>0</v>
      </c>
      <c r="AH394" s="92" t="str">
        <f t="shared" si="428"/>
        <v/>
      </c>
      <c r="AI394" s="35" t="b">
        <f t="shared" si="378"/>
        <v>0</v>
      </c>
      <c r="AJ394" s="92" t="str">
        <f t="shared" si="429"/>
        <v/>
      </c>
      <c r="AK394" s="35" t="b">
        <f t="shared" si="379"/>
        <v>0</v>
      </c>
      <c r="AL394" s="92" t="str">
        <f t="shared" si="380"/>
        <v/>
      </c>
      <c r="AM394" s="35" t="b">
        <f t="shared" si="381"/>
        <v>0</v>
      </c>
      <c r="AN394" s="92" t="str">
        <f t="shared" si="382"/>
        <v/>
      </c>
      <c r="AO394" s="13" t="b">
        <f t="shared" si="383"/>
        <v>0</v>
      </c>
      <c r="AP394" s="92" t="str">
        <f t="shared" si="384"/>
        <v/>
      </c>
      <c r="AQ394" s="14">
        <f t="shared" si="385"/>
        <v>0</v>
      </c>
      <c r="AR394" s="14">
        <f t="shared" si="386"/>
        <v>0</v>
      </c>
      <c r="AS394" s="16">
        <f t="shared" si="444"/>
        <v>0</v>
      </c>
      <c r="AT394" s="16">
        <f t="shared" si="444"/>
        <v>0</v>
      </c>
      <c r="AU394" s="16">
        <f t="shared" si="444"/>
        <v>0</v>
      </c>
      <c r="AV394" s="16">
        <f t="shared" si="444"/>
        <v>0</v>
      </c>
      <c r="AW394" s="16">
        <f t="shared" si="444"/>
        <v>0</v>
      </c>
      <c r="AX394" s="16">
        <f t="shared" si="444"/>
        <v>0</v>
      </c>
      <c r="AY394" s="16">
        <f t="shared" si="444"/>
        <v>0</v>
      </c>
      <c r="AZ394" s="16"/>
      <c r="BA394" s="16"/>
      <c r="BB394" s="93">
        <f t="shared" si="430"/>
        <v>0</v>
      </c>
      <c r="BC394" s="93">
        <f t="shared" si="431"/>
        <v>0</v>
      </c>
      <c r="BD394" s="93">
        <f t="shared" si="432"/>
        <v>0</v>
      </c>
      <c r="BE394" s="158">
        <f t="shared" si="433"/>
        <v>0</v>
      </c>
      <c r="BF394" s="159">
        <f t="shared" si="434"/>
        <v>0</v>
      </c>
      <c r="BG394" s="159">
        <f t="shared" si="388"/>
        <v>0</v>
      </c>
      <c r="BH394" s="159">
        <f t="shared" si="389"/>
        <v>0</v>
      </c>
      <c r="BI394" s="159">
        <f t="shared" si="390"/>
        <v>0</v>
      </c>
      <c r="BJ394" s="159">
        <f t="shared" si="391"/>
        <v>0</v>
      </c>
      <c r="BK394" s="159">
        <f t="shared" si="392"/>
        <v>0</v>
      </c>
      <c r="BL394" s="159">
        <f t="shared" si="393"/>
        <v>0</v>
      </c>
      <c r="BM394" s="159">
        <f t="shared" ref="BM394:BN457" si="446">AZ394/BM$11*$AV394</f>
        <v>0</v>
      </c>
      <c r="BN394" s="159">
        <f t="shared" si="446"/>
        <v>0</v>
      </c>
      <c r="BO394" s="205" t="b">
        <f t="shared" si="394"/>
        <v>0</v>
      </c>
      <c r="BP394" s="214">
        <f t="shared" si="395"/>
        <v>0</v>
      </c>
      <c r="BQ394" s="160">
        <f t="shared" si="396"/>
        <v>0</v>
      </c>
      <c r="BR394" s="160">
        <f t="shared" si="397"/>
        <v>0</v>
      </c>
      <c r="BS394" s="160">
        <f t="shared" si="398"/>
        <v>0</v>
      </c>
      <c r="BT394" s="160">
        <f t="shared" si="399"/>
        <v>0</v>
      </c>
      <c r="BU394" s="160">
        <f t="shared" si="400"/>
        <v>0</v>
      </c>
      <c r="BV394" s="215">
        <f t="shared" si="401"/>
        <v>0</v>
      </c>
      <c r="BW394" s="217">
        <f t="shared" si="402"/>
        <v>0</v>
      </c>
      <c r="BX394" s="206">
        <f t="shared" si="403"/>
        <v>0</v>
      </c>
      <c r="BY394" s="206">
        <f t="shared" si="404"/>
        <v>0</v>
      </c>
      <c r="BZ394" s="206">
        <f t="shared" si="405"/>
        <v>0</v>
      </c>
      <c r="CA394" s="206">
        <f t="shared" si="406"/>
        <v>0</v>
      </c>
      <c r="CB394" s="206">
        <f t="shared" si="407"/>
        <v>0</v>
      </c>
      <c r="CC394" s="218">
        <f t="shared" si="408"/>
        <v>0</v>
      </c>
      <c r="CD394" s="216" t="e">
        <f t="shared" si="409"/>
        <v>#VALUE!</v>
      </c>
      <c r="CE394" s="94" t="e">
        <f t="shared" si="410"/>
        <v>#VALUE!</v>
      </c>
      <c r="CF394" s="94" t="e">
        <f t="shared" si="411"/>
        <v>#VALUE!</v>
      </c>
      <c r="CG394" s="95" t="e">
        <f t="shared" si="412"/>
        <v>#VALUE!</v>
      </c>
      <c r="CH394" s="95" t="e">
        <f t="shared" si="436"/>
        <v>#VALUE!</v>
      </c>
      <c r="CI394" s="95" t="b">
        <f t="shared" si="439"/>
        <v>0</v>
      </c>
      <c r="CJ394" s="76" t="str">
        <f t="shared" si="413"/>
        <v/>
      </c>
      <c r="CK394" s="94" t="e" cm="1">
        <f t="array" aca="1" ref="CK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CL394" s="94" t="str">
        <f t="shared" si="414"/>
        <v/>
      </c>
      <c r="CM394" s="96" t="b">
        <f t="shared" si="415"/>
        <v>0</v>
      </c>
      <c r="CN394" s="130" t="b">
        <f>IFERROR(MATCH(D394,'Avtal för korttidsarbete'!$G$13:$G$1012,0),TRUE)</f>
        <v>1</v>
      </c>
      <c r="CO394" s="130" t="b">
        <f t="shared" si="416"/>
        <v>0</v>
      </c>
      <c r="CP394" s="131" t="str" cm="1">
        <f t="array" ref="CP394">IF(CN394=TRUE,"x",INDEX('Avtal för korttidsarbete'!$E$13:$E$1012,$CN394))</f>
        <v>x</v>
      </c>
      <c r="CQ394" s="131" t="str" cm="1">
        <f t="array" ref="CQ394">IF(CN394=TRUE,"x",INDEX('Avtal för korttidsarbete'!$F$13:$F$1012,$CN394))</f>
        <v>x</v>
      </c>
      <c r="CR394" s="130" t="b">
        <f t="shared" si="417"/>
        <v>0</v>
      </c>
      <c r="CS394" s="165">
        <f t="shared" si="437"/>
        <v>0</v>
      </c>
      <c r="CT394" s="165">
        <f t="shared" si="438"/>
        <v>0</v>
      </c>
      <c r="CU394" s="130" t="b">
        <f t="shared" si="418"/>
        <v>0</v>
      </c>
      <c r="CV394" s="131">
        <f t="shared" si="419"/>
        <v>0</v>
      </c>
      <c r="CW394" s="165">
        <f t="shared" si="420"/>
        <v>0</v>
      </c>
      <c r="CX394" s="186" t="b">
        <f>IFERROR(INDEX('Avtal för korttidsarbete'!R:R,MATCH(D394,'Avtal för korttidsarbete'!$G:$G,0)),TRUE)</f>
        <v>1</v>
      </c>
      <c r="CY394" s="165" t="str">
        <f>IF(CX394,"-",INDEX('Avtal för korttidsarbete'!$D:$D,MATCH(D394,'Avtal för korttidsarbete'!$G:$G,0)))</f>
        <v>-</v>
      </c>
      <c r="CZ394" s="131" t="b">
        <f>IFERROR(G394&gt;INDEX(Uppsägningar!E:E,MATCH(C394,Uppsägningar!C:C,0)),FALSE)</f>
        <v>0</v>
      </c>
    </row>
    <row r="395" spans="1:104" s="30" customFormat="1" x14ac:dyDescent="0.25">
      <c r="A395" s="19">
        <v>380</v>
      </c>
      <c r="B395" s="20"/>
      <c r="C395" s="189"/>
      <c r="D395" s="69"/>
      <c r="E395" s="171">
        <f>IFERROR(INDEX(Admin!$C$7:$C$10,MATCH(CY395,TblNivåValTExt,0)),0)</f>
        <v>0</v>
      </c>
      <c r="F395" s="1"/>
      <c r="G395" s="1"/>
      <c r="H395" s="90"/>
      <c r="I395" s="91"/>
      <c r="J395" s="91"/>
      <c r="K395" s="91"/>
      <c r="L395" s="91"/>
      <c r="M395" s="91"/>
      <c r="N395" s="91"/>
      <c r="O395" s="91"/>
      <c r="P395" s="91"/>
      <c r="Q395" s="91"/>
      <c r="R395" s="91"/>
      <c r="S395" s="91"/>
      <c r="T395" s="91"/>
      <c r="U395" s="91"/>
      <c r="V395" s="91"/>
      <c r="W395" s="225">
        <f t="shared" si="374"/>
        <v>0</v>
      </c>
      <c r="X395" s="134" t="str">
        <f t="shared" si="421"/>
        <v/>
      </c>
      <c r="Y395" s="92" t="b">
        <f t="shared" si="375"/>
        <v>0</v>
      </c>
      <c r="Z395" s="92" t="str">
        <f t="shared" si="422"/>
        <v/>
      </c>
      <c r="AA395" s="92" t="b">
        <f t="shared" si="423"/>
        <v>0</v>
      </c>
      <c r="AB395" s="92" t="str">
        <f t="shared" si="424"/>
        <v/>
      </c>
      <c r="AC395" s="13" t="b">
        <f t="shared" si="376"/>
        <v>0</v>
      </c>
      <c r="AD395" s="92" t="str">
        <f t="shared" si="425"/>
        <v/>
      </c>
      <c r="AE395" s="13" t="b">
        <f t="shared" si="426"/>
        <v>0</v>
      </c>
      <c r="AF395" s="92" t="str">
        <f t="shared" si="427"/>
        <v/>
      </c>
      <c r="AG395" s="13" t="b">
        <f t="shared" si="377"/>
        <v>0</v>
      </c>
      <c r="AH395" s="92" t="str">
        <f t="shared" si="428"/>
        <v/>
      </c>
      <c r="AI395" s="35" t="b">
        <f t="shared" si="378"/>
        <v>0</v>
      </c>
      <c r="AJ395" s="92" t="str">
        <f t="shared" si="429"/>
        <v/>
      </c>
      <c r="AK395" s="35" t="b">
        <f t="shared" si="379"/>
        <v>0</v>
      </c>
      <c r="AL395" s="92" t="str">
        <f t="shared" si="380"/>
        <v/>
      </c>
      <c r="AM395" s="35" t="b">
        <f t="shared" si="381"/>
        <v>0</v>
      </c>
      <c r="AN395" s="92" t="str">
        <f t="shared" si="382"/>
        <v/>
      </c>
      <c r="AO395" s="13" t="b">
        <f t="shared" si="383"/>
        <v>0</v>
      </c>
      <c r="AP395" s="92" t="str">
        <f t="shared" si="384"/>
        <v/>
      </c>
      <c r="AQ395" s="14">
        <f t="shared" si="385"/>
        <v>0</v>
      </c>
      <c r="AR395" s="14">
        <f t="shared" si="386"/>
        <v>0</v>
      </c>
      <c r="AS395" s="16">
        <f t="shared" si="444"/>
        <v>0</v>
      </c>
      <c r="AT395" s="16">
        <f t="shared" si="444"/>
        <v>0</v>
      </c>
      <c r="AU395" s="16">
        <f t="shared" si="444"/>
        <v>0</v>
      </c>
      <c r="AV395" s="16">
        <f t="shared" si="444"/>
        <v>0</v>
      </c>
      <c r="AW395" s="16">
        <f t="shared" si="444"/>
        <v>0</v>
      </c>
      <c r="AX395" s="16">
        <f t="shared" si="444"/>
        <v>0</v>
      </c>
      <c r="AY395" s="16">
        <f t="shared" si="444"/>
        <v>0</v>
      </c>
      <c r="AZ395" s="16"/>
      <c r="BA395" s="16"/>
      <c r="BB395" s="93">
        <f t="shared" si="430"/>
        <v>0</v>
      </c>
      <c r="BC395" s="93">
        <f t="shared" si="431"/>
        <v>0</v>
      </c>
      <c r="BD395" s="93">
        <f t="shared" si="432"/>
        <v>0</v>
      </c>
      <c r="BE395" s="158">
        <f t="shared" si="433"/>
        <v>0</v>
      </c>
      <c r="BF395" s="159">
        <f t="shared" si="434"/>
        <v>0</v>
      </c>
      <c r="BG395" s="159">
        <f t="shared" si="388"/>
        <v>0</v>
      </c>
      <c r="BH395" s="159">
        <f t="shared" si="389"/>
        <v>0</v>
      </c>
      <c r="BI395" s="159">
        <f t="shared" si="390"/>
        <v>0</v>
      </c>
      <c r="BJ395" s="159">
        <f t="shared" si="391"/>
        <v>0</v>
      </c>
      <c r="BK395" s="159">
        <f t="shared" si="392"/>
        <v>0</v>
      </c>
      <c r="BL395" s="159">
        <f t="shared" si="393"/>
        <v>0</v>
      </c>
      <c r="BM395" s="159">
        <f t="shared" si="446"/>
        <v>0</v>
      </c>
      <c r="BN395" s="159">
        <f t="shared" si="446"/>
        <v>0</v>
      </c>
      <c r="BO395" s="205" t="b">
        <f t="shared" si="394"/>
        <v>0</v>
      </c>
      <c r="BP395" s="214">
        <f t="shared" si="395"/>
        <v>0</v>
      </c>
      <c r="BQ395" s="160">
        <f t="shared" si="396"/>
        <v>0</v>
      </c>
      <c r="BR395" s="160">
        <f t="shared" si="397"/>
        <v>0</v>
      </c>
      <c r="BS395" s="160">
        <f t="shared" si="398"/>
        <v>0</v>
      </c>
      <c r="BT395" s="160">
        <f t="shared" si="399"/>
        <v>0</v>
      </c>
      <c r="BU395" s="160">
        <f t="shared" si="400"/>
        <v>0</v>
      </c>
      <c r="BV395" s="215">
        <f t="shared" si="401"/>
        <v>0</v>
      </c>
      <c r="BW395" s="217">
        <f t="shared" si="402"/>
        <v>0</v>
      </c>
      <c r="BX395" s="206">
        <f t="shared" si="403"/>
        <v>0</v>
      </c>
      <c r="BY395" s="206">
        <f t="shared" si="404"/>
        <v>0</v>
      </c>
      <c r="BZ395" s="206">
        <f t="shared" si="405"/>
        <v>0</v>
      </c>
      <c r="CA395" s="206">
        <f t="shared" si="406"/>
        <v>0</v>
      </c>
      <c r="CB395" s="206">
        <f t="shared" si="407"/>
        <v>0</v>
      </c>
      <c r="CC395" s="218">
        <f t="shared" si="408"/>
        <v>0</v>
      </c>
      <c r="CD395" s="216" t="e">
        <f t="shared" si="409"/>
        <v>#VALUE!</v>
      </c>
      <c r="CE395" s="94" t="e">
        <f t="shared" si="410"/>
        <v>#VALUE!</v>
      </c>
      <c r="CF395" s="94" t="e">
        <f t="shared" si="411"/>
        <v>#VALUE!</v>
      </c>
      <c r="CG395" s="95" t="e">
        <f t="shared" si="412"/>
        <v>#VALUE!</v>
      </c>
      <c r="CH395" s="95" t="e">
        <f t="shared" si="436"/>
        <v>#VALUE!</v>
      </c>
      <c r="CI395" s="95" t="b">
        <f t="shared" si="439"/>
        <v>0</v>
      </c>
      <c r="CJ395" s="76" t="str">
        <f t="shared" si="413"/>
        <v/>
      </c>
      <c r="CK395" s="94" t="e" cm="1">
        <f t="array" aca="1" ref="CK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CL395" s="94" t="str">
        <f t="shared" si="414"/>
        <v/>
      </c>
      <c r="CM395" s="96" t="b">
        <f t="shared" si="415"/>
        <v>0</v>
      </c>
      <c r="CN395" s="130" t="b">
        <f>IFERROR(MATCH(D395,'Avtal för korttidsarbete'!$G$13:$G$1012,0),TRUE)</f>
        <v>1</v>
      </c>
      <c r="CO395" s="130" t="b">
        <f t="shared" si="416"/>
        <v>0</v>
      </c>
      <c r="CP395" s="131" t="str" cm="1">
        <f t="array" ref="CP395">IF(CN395=TRUE,"x",INDEX('Avtal för korttidsarbete'!$E$13:$E$1012,$CN395))</f>
        <v>x</v>
      </c>
      <c r="CQ395" s="131" t="str" cm="1">
        <f t="array" ref="CQ395">IF(CN395=TRUE,"x",INDEX('Avtal för korttidsarbete'!$F$13:$F$1012,$CN395))</f>
        <v>x</v>
      </c>
      <c r="CR395" s="130" t="b">
        <f t="shared" si="417"/>
        <v>0</v>
      </c>
      <c r="CS395" s="165">
        <f t="shared" si="437"/>
        <v>0</v>
      </c>
      <c r="CT395" s="165">
        <f t="shared" si="438"/>
        <v>0</v>
      </c>
      <c r="CU395" s="130" t="b">
        <f t="shared" si="418"/>
        <v>0</v>
      </c>
      <c r="CV395" s="131">
        <f t="shared" si="419"/>
        <v>0</v>
      </c>
      <c r="CW395" s="165">
        <f t="shared" si="420"/>
        <v>0</v>
      </c>
      <c r="CX395" s="186" t="b">
        <f>IFERROR(INDEX('Avtal för korttidsarbete'!R:R,MATCH(D395,'Avtal för korttidsarbete'!$G:$G,0)),TRUE)</f>
        <v>1</v>
      </c>
      <c r="CY395" s="165" t="str">
        <f>IF(CX395,"-",INDEX('Avtal för korttidsarbete'!$D:$D,MATCH(D395,'Avtal för korttidsarbete'!$G:$G,0)))</f>
        <v>-</v>
      </c>
      <c r="CZ395" s="131" t="b">
        <f>IFERROR(G395&gt;INDEX(Uppsägningar!E:E,MATCH(C395,Uppsägningar!C:C,0)),FALSE)</f>
        <v>0</v>
      </c>
    </row>
    <row r="396" spans="1:104" s="30" customFormat="1" x14ac:dyDescent="0.25">
      <c r="A396" s="19">
        <v>381</v>
      </c>
      <c r="B396" s="20"/>
      <c r="C396" s="189"/>
      <c r="D396" s="69"/>
      <c r="E396" s="171">
        <f>IFERROR(INDEX(Admin!$C$7:$C$10,MATCH(CY396,TblNivåValTExt,0)),0)</f>
        <v>0</v>
      </c>
      <c r="F396" s="1"/>
      <c r="G396" s="1"/>
      <c r="H396" s="90"/>
      <c r="I396" s="91"/>
      <c r="J396" s="91"/>
      <c r="K396" s="91"/>
      <c r="L396" s="91"/>
      <c r="M396" s="91"/>
      <c r="N396" s="91"/>
      <c r="O396" s="91"/>
      <c r="P396" s="91"/>
      <c r="Q396" s="91"/>
      <c r="R396" s="91"/>
      <c r="S396" s="91"/>
      <c r="T396" s="91"/>
      <c r="U396" s="91"/>
      <c r="V396" s="91"/>
      <c r="W396" s="225">
        <f t="shared" si="374"/>
        <v>0</v>
      </c>
      <c r="X396" s="134" t="str">
        <f t="shared" si="421"/>
        <v/>
      </c>
      <c r="Y396" s="92" t="b">
        <f t="shared" si="375"/>
        <v>0</v>
      </c>
      <c r="Z396" s="92" t="str">
        <f t="shared" si="422"/>
        <v/>
      </c>
      <c r="AA396" s="92" t="b">
        <f t="shared" si="423"/>
        <v>0</v>
      </c>
      <c r="AB396" s="92" t="str">
        <f t="shared" si="424"/>
        <v/>
      </c>
      <c r="AC396" s="13" t="b">
        <f t="shared" si="376"/>
        <v>0</v>
      </c>
      <c r="AD396" s="92" t="str">
        <f t="shared" si="425"/>
        <v/>
      </c>
      <c r="AE396" s="13" t="b">
        <f t="shared" si="426"/>
        <v>0</v>
      </c>
      <c r="AF396" s="92" t="str">
        <f t="shared" si="427"/>
        <v/>
      </c>
      <c r="AG396" s="13" t="b">
        <f t="shared" si="377"/>
        <v>0</v>
      </c>
      <c r="AH396" s="92" t="str">
        <f t="shared" si="428"/>
        <v/>
      </c>
      <c r="AI396" s="35" t="b">
        <f t="shared" si="378"/>
        <v>0</v>
      </c>
      <c r="AJ396" s="92" t="str">
        <f t="shared" si="429"/>
        <v/>
      </c>
      <c r="AK396" s="35" t="b">
        <f t="shared" si="379"/>
        <v>0</v>
      </c>
      <c r="AL396" s="92" t="str">
        <f t="shared" si="380"/>
        <v/>
      </c>
      <c r="AM396" s="35" t="b">
        <f t="shared" si="381"/>
        <v>0</v>
      </c>
      <c r="AN396" s="92" t="str">
        <f t="shared" si="382"/>
        <v/>
      </c>
      <c r="AO396" s="13" t="b">
        <f t="shared" si="383"/>
        <v>0</v>
      </c>
      <c r="AP396" s="92" t="str">
        <f t="shared" si="384"/>
        <v/>
      </c>
      <c r="AQ396" s="14">
        <f t="shared" si="385"/>
        <v>0</v>
      </c>
      <c r="AR396" s="14">
        <f t="shared" si="386"/>
        <v>0</v>
      </c>
      <c r="AS396" s="16">
        <f t="shared" ref="AS396:AY405" si="447">IF(OR(AS$11=FALSE,$F396="",MIN($G396,AS$10,$AR396)-MAX($F396,AS$8,$AQ396)&lt;0),0,MIN($G396,AS$10,$AR396)-MAX($F396,AS$8,$AQ396)+1)</f>
        <v>0</v>
      </c>
      <c r="AT396" s="16">
        <f t="shared" si="447"/>
        <v>0</v>
      </c>
      <c r="AU396" s="16">
        <f t="shared" si="447"/>
        <v>0</v>
      </c>
      <c r="AV396" s="16">
        <f t="shared" si="447"/>
        <v>0</v>
      </c>
      <c r="AW396" s="16">
        <f t="shared" si="447"/>
        <v>0</v>
      </c>
      <c r="AX396" s="16">
        <f t="shared" si="447"/>
        <v>0</v>
      </c>
      <c r="AY396" s="16">
        <f t="shared" si="447"/>
        <v>0</v>
      </c>
      <c r="AZ396" s="16"/>
      <c r="BA396" s="16"/>
      <c r="BB396" s="93">
        <f t="shared" si="430"/>
        <v>0</v>
      </c>
      <c r="BC396" s="93">
        <f t="shared" si="431"/>
        <v>0</v>
      </c>
      <c r="BD396" s="93">
        <f t="shared" si="432"/>
        <v>0</v>
      </c>
      <c r="BE396" s="158">
        <f t="shared" si="433"/>
        <v>0</v>
      </c>
      <c r="BF396" s="159">
        <f t="shared" si="434"/>
        <v>0</v>
      </c>
      <c r="BG396" s="159">
        <f t="shared" si="388"/>
        <v>0</v>
      </c>
      <c r="BH396" s="159">
        <f t="shared" si="389"/>
        <v>0</v>
      </c>
      <c r="BI396" s="159">
        <f t="shared" si="390"/>
        <v>0</v>
      </c>
      <c r="BJ396" s="159">
        <f t="shared" si="391"/>
        <v>0</v>
      </c>
      <c r="BK396" s="159">
        <f t="shared" si="392"/>
        <v>0</v>
      </c>
      <c r="BL396" s="159">
        <f t="shared" si="393"/>
        <v>0</v>
      </c>
      <c r="BM396" s="159">
        <f t="shared" si="446"/>
        <v>0</v>
      </c>
      <c r="BN396" s="159">
        <f t="shared" si="446"/>
        <v>0</v>
      </c>
      <c r="BO396" s="205" t="b">
        <f t="shared" si="394"/>
        <v>0</v>
      </c>
      <c r="BP396" s="214">
        <f t="shared" si="395"/>
        <v>0</v>
      </c>
      <c r="BQ396" s="160">
        <f t="shared" si="396"/>
        <v>0</v>
      </c>
      <c r="BR396" s="160">
        <f t="shared" si="397"/>
        <v>0</v>
      </c>
      <c r="BS396" s="160">
        <f t="shared" si="398"/>
        <v>0</v>
      </c>
      <c r="BT396" s="160">
        <f t="shared" si="399"/>
        <v>0</v>
      </c>
      <c r="BU396" s="160">
        <f t="shared" si="400"/>
        <v>0</v>
      </c>
      <c r="BV396" s="215">
        <f t="shared" si="401"/>
        <v>0</v>
      </c>
      <c r="BW396" s="217">
        <f t="shared" si="402"/>
        <v>0</v>
      </c>
      <c r="BX396" s="206">
        <f t="shared" si="403"/>
        <v>0</v>
      </c>
      <c r="BY396" s="206">
        <f t="shared" si="404"/>
        <v>0</v>
      </c>
      <c r="BZ396" s="206">
        <f t="shared" si="405"/>
        <v>0</v>
      </c>
      <c r="CA396" s="206">
        <f t="shared" si="406"/>
        <v>0</v>
      </c>
      <c r="CB396" s="206">
        <f t="shared" si="407"/>
        <v>0</v>
      </c>
      <c r="CC396" s="218">
        <f t="shared" si="408"/>
        <v>0</v>
      </c>
      <c r="CD396" s="216" t="e">
        <f t="shared" si="409"/>
        <v>#VALUE!</v>
      </c>
      <c r="CE396" s="94" t="e">
        <f t="shared" si="410"/>
        <v>#VALUE!</v>
      </c>
      <c r="CF396" s="94" t="e">
        <f t="shared" si="411"/>
        <v>#VALUE!</v>
      </c>
      <c r="CG396" s="95" t="e">
        <f t="shared" si="412"/>
        <v>#VALUE!</v>
      </c>
      <c r="CH396" s="95" t="e">
        <f t="shared" si="436"/>
        <v>#VALUE!</v>
      </c>
      <c r="CI396" s="95" t="b">
        <f t="shared" si="439"/>
        <v>0</v>
      </c>
      <c r="CJ396" s="76" t="str">
        <f t="shared" si="413"/>
        <v/>
      </c>
      <c r="CK396" s="94" t="e" cm="1">
        <f t="array" aca="1" ref="CK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CL396" s="94" t="str">
        <f t="shared" si="414"/>
        <v/>
      </c>
      <c r="CM396" s="96" t="b">
        <f t="shared" si="415"/>
        <v>0</v>
      </c>
      <c r="CN396" s="130" t="b">
        <f>IFERROR(MATCH(D396,'Avtal för korttidsarbete'!$G$13:$G$1012,0),TRUE)</f>
        <v>1</v>
      </c>
      <c r="CO396" s="130" t="b">
        <f t="shared" si="416"/>
        <v>0</v>
      </c>
      <c r="CP396" s="131" t="str" cm="1">
        <f t="array" ref="CP396">IF(CN396=TRUE,"x",INDEX('Avtal för korttidsarbete'!$E$13:$E$1012,$CN396))</f>
        <v>x</v>
      </c>
      <c r="CQ396" s="131" t="str" cm="1">
        <f t="array" ref="CQ396">IF(CN396=TRUE,"x",INDEX('Avtal för korttidsarbete'!$F$13:$F$1012,$CN396))</f>
        <v>x</v>
      </c>
      <c r="CR396" s="130" t="b">
        <f t="shared" si="417"/>
        <v>0</v>
      </c>
      <c r="CS396" s="165">
        <f t="shared" si="437"/>
        <v>0</v>
      </c>
      <c r="CT396" s="165">
        <f t="shared" si="438"/>
        <v>0</v>
      </c>
      <c r="CU396" s="130" t="b">
        <f t="shared" si="418"/>
        <v>0</v>
      </c>
      <c r="CV396" s="131">
        <f t="shared" si="419"/>
        <v>0</v>
      </c>
      <c r="CW396" s="165">
        <f t="shared" si="420"/>
        <v>0</v>
      </c>
      <c r="CX396" s="186" t="b">
        <f>IFERROR(INDEX('Avtal för korttidsarbete'!R:R,MATCH(D396,'Avtal för korttidsarbete'!$G:$G,0)),TRUE)</f>
        <v>1</v>
      </c>
      <c r="CY396" s="165" t="str">
        <f>IF(CX396,"-",INDEX('Avtal för korttidsarbete'!$D:$D,MATCH(D396,'Avtal för korttidsarbete'!$G:$G,0)))</f>
        <v>-</v>
      </c>
      <c r="CZ396" s="131" t="b">
        <f>IFERROR(G396&gt;INDEX(Uppsägningar!E:E,MATCH(C396,Uppsägningar!C:C,0)),FALSE)</f>
        <v>0</v>
      </c>
    </row>
    <row r="397" spans="1:104" s="30" customFormat="1" x14ac:dyDescent="0.25">
      <c r="A397" s="19">
        <v>382</v>
      </c>
      <c r="B397" s="20"/>
      <c r="C397" s="189"/>
      <c r="D397" s="69"/>
      <c r="E397" s="171">
        <f>IFERROR(INDEX(Admin!$C$7:$C$10,MATCH(CY397,TblNivåValTExt,0)),0)</f>
        <v>0</v>
      </c>
      <c r="F397" s="1"/>
      <c r="G397" s="1"/>
      <c r="H397" s="90"/>
      <c r="I397" s="91"/>
      <c r="J397" s="91"/>
      <c r="K397" s="91"/>
      <c r="L397" s="91"/>
      <c r="M397" s="91"/>
      <c r="N397" s="91"/>
      <c r="O397" s="91"/>
      <c r="P397" s="91"/>
      <c r="Q397" s="91"/>
      <c r="R397" s="91"/>
      <c r="S397" s="91"/>
      <c r="T397" s="91"/>
      <c r="U397" s="91"/>
      <c r="V397" s="91"/>
      <c r="W397" s="225">
        <f t="shared" si="374"/>
        <v>0</v>
      </c>
      <c r="X397" s="134" t="str">
        <f t="shared" si="421"/>
        <v/>
      </c>
      <c r="Y397" s="92" t="b">
        <f t="shared" si="375"/>
        <v>0</v>
      </c>
      <c r="Z397" s="92" t="str">
        <f t="shared" si="422"/>
        <v/>
      </c>
      <c r="AA397" s="92" t="b">
        <f t="shared" si="423"/>
        <v>0</v>
      </c>
      <c r="AB397" s="92" t="str">
        <f t="shared" si="424"/>
        <v/>
      </c>
      <c r="AC397" s="13" t="b">
        <f t="shared" si="376"/>
        <v>0</v>
      </c>
      <c r="AD397" s="92" t="str">
        <f t="shared" si="425"/>
        <v/>
      </c>
      <c r="AE397" s="13" t="b">
        <f t="shared" si="426"/>
        <v>0</v>
      </c>
      <c r="AF397" s="92" t="str">
        <f t="shared" si="427"/>
        <v/>
      </c>
      <c r="AG397" s="13" t="b">
        <f t="shared" si="377"/>
        <v>0</v>
      </c>
      <c r="AH397" s="92" t="str">
        <f t="shared" si="428"/>
        <v/>
      </c>
      <c r="AI397" s="35" t="b">
        <f t="shared" si="378"/>
        <v>0</v>
      </c>
      <c r="AJ397" s="92" t="str">
        <f t="shared" si="429"/>
        <v/>
      </c>
      <c r="AK397" s="35" t="b">
        <f t="shared" si="379"/>
        <v>0</v>
      </c>
      <c r="AL397" s="92" t="str">
        <f t="shared" si="380"/>
        <v/>
      </c>
      <c r="AM397" s="35" t="b">
        <f t="shared" si="381"/>
        <v>0</v>
      </c>
      <c r="AN397" s="92" t="str">
        <f t="shared" si="382"/>
        <v/>
      </c>
      <c r="AO397" s="13" t="b">
        <f t="shared" si="383"/>
        <v>0</v>
      </c>
      <c r="AP397" s="92" t="str">
        <f t="shared" si="384"/>
        <v/>
      </c>
      <c r="AQ397" s="14">
        <f t="shared" si="385"/>
        <v>0</v>
      </c>
      <c r="AR397" s="14">
        <f t="shared" si="386"/>
        <v>0</v>
      </c>
      <c r="AS397" s="16">
        <f t="shared" si="447"/>
        <v>0</v>
      </c>
      <c r="AT397" s="16">
        <f t="shared" si="447"/>
        <v>0</v>
      </c>
      <c r="AU397" s="16">
        <f t="shared" si="447"/>
        <v>0</v>
      </c>
      <c r="AV397" s="16">
        <f t="shared" si="447"/>
        <v>0</v>
      </c>
      <c r="AW397" s="16">
        <f t="shared" si="447"/>
        <v>0</v>
      </c>
      <c r="AX397" s="16">
        <f t="shared" si="447"/>
        <v>0</v>
      </c>
      <c r="AY397" s="16">
        <f t="shared" si="447"/>
        <v>0</v>
      </c>
      <c r="AZ397" s="16"/>
      <c r="BA397" s="16"/>
      <c r="BB397" s="93">
        <f t="shared" si="430"/>
        <v>0</v>
      </c>
      <c r="BC397" s="93">
        <f t="shared" si="431"/>
        <v>0</v>
      </c>
      <c r="BD397" s="93">
        <f t="shared" si="432"/>
        <v>0</v>
      </c>
      <c r="BE397" s="158">
        <f t="shared" si="433"/>
        <v>0</v>
      </c>
      <c r="BF397" s="159">
        <f t="shared" si="434"/>
        <v>0</v>
      </c>
      <c r="BG397" s="159">
        <f t="shared" si="388"/>
        <v>0</v>
      </c>
      <c r="BH397" s="159">
        <f t="shared" si="389"/>
        <v>0</v>
      </c>
      <c r="BI397" s="159">
        <f t="shared" si="390"/>
        <v>0</v>
      </c>
      <c r="BJ397" s="159">
        <f t="shared" si="391"/>
        <v>0</v>
      </c>
      <c r="BK397" s="159">
        <f t="shared" si="392"/>
        <v>0</v>
      </c>
      <c r="BL397" s="159">
        <f t="shared" si="393"/>
        <v>0</v>
      </c>
      <c r="BM397" s="159">
        <f t="shared" si="446"/>
        <v>0</v>
      </c>
      <c r="BN397" s="159">
        <f t="shared" si="446"/>
        <v>0</v>
      </c>
      <c r="BO397" s="205" t="b">
        <f t="shared" si="394"/>
        <v>0</v>
      </c>
      <c r="BP397" s="214">
        <f t="shared" si="395"/>
        <v>0</v>
      </c>
      <c r="BQ397" s="160">
        <f t="shared" si="396"/>
        <v>0</v>
      </c>
      <c r="BR397" s="160">
        <f t="shared" si="397"/>
        <v>0</v>
      </c>
      <c r="BS397" s="160">
        <f t="shared" si="398"/>
        <v>0</v>
      </c>
      <c r="BT397" s="160">
        <f t="shared" si="399"/>
        <v>0</v>
      </c>
      <c r="BU397" s="160">
        <f t="shared" si="400"/>
        <v>0</v>
      </c>
      <c r="BV397" s="215">
        <f t="shared" si="401"/>
        <v>0</v>
      </c>
      <c r="BW397" s="217">
        <f t="shared" si="402"/>
        <v>0</v>
      </c>
      <c r="BX397" s="206">
        <f t="shared" si="403"/>
        <v>0</v>
      </c>
      <c r="BY397" s="206">
        <f t="shared" si="404"/>
        <v>0</v>
      </c>
      <c r="BZ397" s="206">
        <f t="shared" si="405"/>
        <v>0</v>
      </c>
      <c r="CA397" s="206">
        <f t="shared" si="406"/>
        <v>0</v>
      </c>
      <c r="CB397" s="206">
        <f t="shared" si="407"/>
        <v>0</v>
      </c>
      <c r="CC397" s="218">
        <f t="shared" si="408"/>
        <v>0</v>
      </c>
      <c r="CD397" s="216" t="e">
        <f t="shared" si="409"/>
        <v>#VALUE!</v>
      </c>
      <c r="CE397" s="94" t="e">
        <f t="shared" si="410"/>
        <v>#VALUE!</v>
      </c>
      <c r="CF397" s="94" t="e">
        <f t="shared" si="411"/>
        <v>#VALUE!</v>
      </c>
      <c r="CG397" s="95" t="e">
        <f t="shared" si="412"/>
        <v>#VALUE!</v>
      </c>
      <c r="CH397" s="95" t="e">
        <f t="shared" si="436"/>
        <v>#VALUE!</v>
      </c>
      <c r="CI397" s="95" t="b">
        <f t="shared" si="439"/>
        <v>0</v>
      </c>
      <c r="CJ397" s="76" t="str">
        <f t="shared" si="413"/>
        <v/>
      </c>
      <c r="CK397" s="94" t="e" cm="1">
        <f t="array" aca="1" ref="CK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CL397" s="94" t="str">
        <f t="shared" si="414"/>
        <v/>
      </c>
      <c r="CM397" s="96" t="b">
        <f t="shared" si="415"/>
        <v>0</v>
      </c>
      <c r="CN397" s="130" t="b">
        <f>IFERROR(MATCH(D397,'Avtal för korttidsarbete'!$G$13:$G$1012,0),TRUE)</f>
        <v>1</v>
      </c>
      <c r="CO397" s="130" t="b">
        <f t="shared" si="416"/>
        <v>0</v>
      </c>
      <c r="CP397" s="131" t="str" cm="1">
        <f t="array" ref="CP397">IF(CN397=TRUE,"x",INDEX('Avtal för korttidsarbete'!$E$13:$E$1012,$CN397))</f>
        <v>x</v>
      </c>
      <c r="CQ397" s="131" t="str" cm="1">
        <f t="array" ref="CQ397">IF(CN397=TRUE,"x",INDEX('Avtal för korttidsarbete'!$F$13:$F$1012,$CN397))</f>
        <v>x</v>
      </c>
      <c r="CR397" s="130" t="b">
        <f t="shared" si="417"/>
        <v>0</v>
      </c>
      <c r="CS397" s="165">
        <f t="shared" si="437"/>
        <v>0</v>
      </c>
      <c r="CT397" s="165">
        <f t="shared" si="438"/>
        <v>0</v>
      </c>
      <c r="CU397" s="130" t="b">
        <f t="shared" si="418"/>
        <v>0</v>
      </c>
      <c r="CV397" s="131">
        <f t="shared" si="419"/>
        <v>0</v>
      </c>
      <c r="CW397" s="165">
        <f t="shared" si="420"/>
        <v>0</v>
      </c>
      <c r="CX397" s="186" t="b">
        <f>IFERROR(INDEX('Avtal för korttidsarbete'!R:R,MATCH(D397,'Avtal för korttidsarbete'!$G:$G,0)),TRUE)</f>
        <v>1</v>
      </c>
      <c r="CY397" s="165" t="str">
        <f>IF(CX397,"-",INDEX('Avtal för korttidsarbete'!$D:$D,MATCH(D397,'Avtal för korttidsarbete'!$G:$G,0)))</f>
        <v>-</v>
      </c>
      <c r="CZ397" s="131" t="b">
        <f>IFERROR(G397&gt;INDEX(Uppsägningar!E:E,MATCH(C397,Uppsägningar!C:C,0)),FALSE)</f>
        <v>0</v>
      </c>
    </row>
    <row r="398" spans="1:104" s="30" customFormat="1" x14ac:dyDescent="0.25">
      <c r="A398" s="19">
        <v>383</v>
      </c>
      <c r="B398" s="20"/>
      <c r="C398" s="189"/>
      <c r="D398" s="69"/>
      <c r="E398" s="171">
        <f>IFERROR(INDEX(Admin!$C$7:$C$10,MATCH(CY398,TblNivåValTExt,0)),0)</f>
        <v>0</v>
      </c>
      <c r="F398" s="1"/>
      <c r="G398" s="1"/>
      <c r="H398" s="90"/>
      <c r="I398" s="91"/>
      <c r="J398" s="91"/>
      <c r="K398" s="91"/>
      <c r="L398" s="91"/>
      <c r="M398" s="91"/>
      <c r="N398" s="91"/>
      <c r="O398" s="91"/>
      <c r="P398" s="91"/>
      <c r="Q398" s="91"/>
      <c r="R398" s="91"/>
      <c r="S398" s="91"/>
      <c r="T398" s="91"/>
      <c r="U398" s="91"/>
      <c r="V398" s="91"/>
      <c r="W398" s="225">
        <f t="shared" si="374"/>
        <v>0</v>
      </c>
      <c r="X398" s="134" t="str">
        <f t="shared" si="421"/>
        <v/>
      </c>
      <c r="Y398" s="92" t="b">
        <f t="shared" si="375"/>
        <v>0</v>
      </c>
      <c r="Z398" s="92" t="str">
        <f t="shared" si="422"/>
        <v/>
      </c>
      <c r="AA398" s="92" t="b">
        <f t="shared" si="423"/>
        <v>0</v>
      </c>
      <c r="AB398" s="92" t="str">
        <f t="shared" si="424"/>
        <v/>
      </c>
      <c r="AC398" s="13" t="b">
        <f t="shared" si="376"/>
        <v>0</v>
      </c>
      <c r="AD398" s="92" t="str">
        <f t="shared" si="425"/>
        <v/>
      </c>
      <c r="AE398" s="13" t="b">
        <f t="shared" si="426"/>
        <v>0</v>
      </c>
      <c r="AF398" s="92" t="str">
        <f t="shared" si="427"/>
        <v/>
      </c>
      <c r="AG398" s="13" t="b">
        <f t="shared" si="377"/>
        <v>0</v>
      </c>
      <c r="AH398" s="92" t="str">
        <f t="shared" si="428"/>
        <v/>
      </c>
      <c r="AI398" s="35" t="b">
        <f t="shared" si="378"/>
        <v>0</v>
      </c>
      <c r="AJ398" s="92" t="str">
        <f t="shared" si="429"/>
        <v/>
      </c>
      <c r="AK398" s="35" t="b">
        <f t="shared" si="379"/>
        <v>0</v>
      </c>
      <c r="AL398" s="92" t="str">
        <f t="shared" si="380"/>
        <v/>
      </c>
      <c r="AM398" s="35" t="b">
        <f t="shared" si="381"/>
        <v>0</v>
      </c>
      <c r="AN398" s="92" t="str">
        <f t="shared" si="382"/>
        <v/>
      </c>
      <c r="AO398" s="13" t="b">
        <f t="shared" si="383"/>
        <v>0</v>
      </c>
      <c r="AP398" s="92" t="str">
        <f t="shared" si="384"/>
        <v/>
      </c>
      <c r="AQ398" s="14">
        <f t="shared" si="385"/>
        <v>0</v>
      </c>
      <c r="AR398" s="14">
        <f t="shared" si="386"/>
        <v>0</v>
      </c>
      <c r="AS398" s="16">
        <f t="shared" si="447"/>
        <v>0</v>
      </c>
      <c r="AT398" s="16">
        <f t="shared" si="447"/>
        <v>0</v>
      </c>
      <c r="AU398" s="16">
        <f t="shared" si="447"/>
        <v>0</v>
      </c>
      <c r="AV398" s="16">
        <f t="shared" si="447"/>
        <v>0</v>
      </c>
      <c r="AW398" s="16">
        <f t="shared" si="447"/>
        <v>0</v>
      </c>
      <c r="AX398" s="16">
        <f t="shared" si="447"/>
        <v>0</v>
      </c>
      <c r="AY398" s="16">
        <f t="shared" si="447"/>
        <v>0</v>
      </c>
      <c r="AZ398" s="16"/>
      <c r="BA398" s="16"/>
      <c r="BB398" s="93">
        <f t="shared" si="430"/>
        <v>0</v>
      </c>
      <c r="BC398" s="93">
        <f t="shared" si="431"/>
        <v>0</v>
      </c>
      <c r="BD398" s="93">
        <f t="shared" si="432"/>
        <v>0</v>
      </c>
      <c r="BE398" s="158">
        <f t="shared" si="433"/>
        <v>0</v>
      </c>
      <c r="BF398" s="159">
        <f t="shared" si="434"/>
        <v>0</v>
      </c>
      <c r="BG398" s="159">
        <f t="shared" si="388"/>
        <v>0</v>
      </c>
      <c r="BH398" s="159">
        <f t="shared" si="389"/>
        <v>0</v>
      </c>
      <c r="BI398" s="159">
        <f t="shared" si="390"/>
        <v>0</v>
      </c>
      <c r="BJ398" s="159">
        <f t="shared" si="391"/>
        <v>0</v>
      </c>
      <c r="BK398" s="159">
        <f t="shared" si="392"/>
        <v>0</v>
      </c>
      <c r="BL398" s="159">
        <f t="shared" si="393"/>
        <v>0</v>
      </c>
      <c r="BM398" s="159">
        <f t="shared" si="446"/>
        <v>0</v>
      </c>
      <c r="BN398" s="159">
        <f t="shared" si="446"/>
        <v>0</v>
      </c>
      <c r="BO398" s="205" t="b">
        <f t="shared" si="394"/>
        <v>0</v>
      </c>
      <c r="BP398" s="214">
        <f t="shared" si="395"/>
        <v>0</v>
      </c>
      <c r="BQ398" s="160">
        <f t="shared" si="396"/>
        <v>0</v>
      </c>
      <c r="BR398" s="160">
        <f t="shared" si="397"/>
        <v>0</v>
      </c>
      <c r="BS398" s="160">
        <f t="shared" si="398"/>
        <v>0</v>
      </c>
      <c r="BT398" s="160">
        <f t="shared" si="399"/>
        <v>0</v>
      </c>
      <c r="BU398" s="160">
        <f t="shared" si="400"/>
        <v>0</v>
      </c>
      <c r="BV398" s="215">
        <f t="shared" si="401"/>
        <v>0</v>
      </c>
      <c r="BW398" s="217">
        <f t="shared" si="402"/>
        <v>0</v>
      </c>
      <c r="BX398" s="206">
        <f t="shared" si="403"/>
        <v>0</v>
      </c>
      <c r="BY398" s="206">
        <f t="shared" si="404"/>
        <v>0</v>
      </c>
      <c r="BZ398" s="206">
        <f t="shared" si="405"/>
        <v>0</v>
      </c>
      <c r="CA398" s="206">
        <f t="shared" si="406"/>
        <v>0</v>
      </c>
      <c r="CB398" s="206">
        <f t="shared" si="407"/>
        <v>0</v>
      </c>
      <c r="CC398" s="218">
        <f t="shared" si="408"/>
        <v>0</v>
      </c>
      <c r="CD398" s="216" t="e">
        <f t="shared" si="409"/>
        <v>#VALUE!</v>
      </c>
      <c r="CE398" s="94" t="e">
        <f t="shared" si="410"/>
        <v>#VALUE!</v>
      </c>
      <c r="CF398" s="94" t="e">
        <f t="shared" si="411"/>
        <v>#VALUE!</v>
      </c>
      <c r="CG398" s="95" t="e">
        <f t="shared" si="412"/>
        <v>#VALUE!</v>
      </c>
      <c r="CH398" s="95" t="e">
        <f t="shared" si="436"/>
        <v>#VALUE!</v>
      </c>
      <c r="CI398" s="95" t="b">
        <f t="shared" si="439"/>
        <v>0</v>
      </c>
      <c r="CJ398" s="76" t="str">
        <f t="shared" si="413"/>
        <v/>
      </c>
      <c r="CK398" s="94" t="e" cm="1">
        <f t="array" aca="1" ref="CK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CL398" s="94" t="str">
        <f t="shared" si="414"/>
        <v/>
      </c>
      <c r="CM398" s="96" t="b">
        <f t="shared" si="415"/>
        <v>0</v>
      </c>
      <c r="CN398" s="130" t="b">
        <f>IFERROR(MATCH(D398,'Avtal för korttidsarbete'!$G$13:$G$1012,0),TRUE)</f>
        <v>1</v>
      </c>
      <c r="CO398" s="130" t="b">
        <f t="shared" si="416"/>
        <v>0</v>
      </c>
      <c r="CP398" s="131" t="str" cm="1">
        <f t="array" ref="CP398">IF(CN398=TRUE,"x",INDEX('Avtal för korttidsarbete'!$E$13:$E$1012,$CN398))</f>
        <v>x</v>
      </c>
      <c r="CQ398" s="131" t="str" cm="1">
        <f t="array" ref="CQ398">IF(CN398=TRUE,"x",INDEX('Avtal för korttidsarbete'!$F$13:$F$1012,$CN398))</f>
        <v>x</v>
      </c>
      <c r="CR398" s="130" t="b">
        <f t="shared" si="417"/>
        <v>0</v>
      </c>
      <c r="CS398" s="165">
        <f t="shared" si="437"/>
        <v>0</v>
      </c>
      <c r="CT398" s="165">
        <f t="shared" si="438"/>
        <v>0</v>
      </c>
      <c r="CU398" s="130" t="b">
        <f t="shared" si="418"/>
        <v>0</v>
      </c>
      <c r="CV398" s="131">
        <f t="shared" si="419"/>
        <v>0</v>
      </c>
      <c r="CW398" s="165">
        <f t="shared" si="420"/>
        <v>0</v>
      </c>
      <c r="CX398" s="186" t="b">
        <f>IFERROR(INDEX('Avtal för korttidsarbete'!R:R,MATCH(D398,'Avtal för korttidsarbete'!$G:$G,0)),TRUE)</f>
        <v>1</v>
      </c>
      <c r="CY398" s="165" t="str">
        <f>IF(CX398,"-",INDEX('Avtal för korttidsarbete'!$D:$D,MATCH(D398,'Avtal för korttidsarbete'!$G:$G,0)))</f>
        <v>-</v>
      </c>
      <c r="CZ398" s="131" t="b">
        <f>IFERROR(G398&gt;INDEX(Uppsägningar!E:E,MATCH(C398,Uppsägningar!C:C,0)),FALSE)</f>
        <v>0</v>
      </c>
    </row>
    <row r="399" spans="1:104" s="30" customFormat="1" x14ac:dyDescent="0.25">
      <c r="A399" s="19">
        <v>384</v>
      </c>
      <c r="B399" s="20"/>
      <c r="C399" s="189"/>
      <c r="D399" s="69"/>
      <c r="E399" s="171">
        <f>IFERROR(INDEX(Admin!$C$7:$C$10,MATCH(CY399,TblNivåValTExt,0)),0)</f>
        <v>0</v>
      </c>
      <c r="F399" s="1"/>
      <c r="G399" s="1"/>
      <c r="H399" s="90"/>
      <c r="I399" s="91"/>
      <c r="J399" s="91"/>
      <c r="K399" s="91"/>
      <c r="L399" s="91"/>
      <c r="M399" s="91"/>
      <c r="N399" s="91"/>
      <c r="O399" s="91"/>
      <c r="P399" s="91"/>
      <c r="Q399" s="91"/>
      <c r="R399" s="91"/>
      <c r="S399" s="91"/>
      <c r="T399" s="91"/>
      <c r="U399" s="91"/>
      <c r="V399" s="91"/>
      <c r="W399" s="225">
        <f t="shared" si="374"/>
        <v>0</v>
      </c>
      <c r="X399" s="134" t="str">
        <f t="shared" si="421"/>
        <v/>
      </c>
      <c r="Y399" s="92" t="b">
        <f t="shared" si="375"/>
        <v>0</v>
      </c>
      <c r="Z399" s="92" t="str">
        <f t="shared" si="422"/>
        <v/>
      </c>
      <c r="AA399" s="92" t="b">
        <f t="shared" si="423"/>
        <v>0</v>
      </c>
      <c r="AB399" s="92" t="str">
        <f t="shared" si="424"/>
        <v/>
      </c>
      <c r="AC399" s="13" t="b">
        <f t="shared" si="376"/>
        <v>0</v>
      </c>
      <c r="AD399" s="92" t="str">
        <f t="shared" si="425"/>
        <v/>
      </c>
      <c r="AE399" s="13" t="b">
        <f t="shared" si="426"/>
        <v>0</v>
      </c>
      <c r="AF399" s="92" t="str">
        <f t="shared" si="427"/>
        <v/>
      </c>
      <c r="AG399" s="13" t="b">
        <f t="shared" si="377"/>
        <v>0</v>
      </c>
      <c r="AH399" s="92" t="str">
        <f t="shared" si="428"/>
        <v/>
      </c>
      <c r="AI399" s="35" t="b">
        <f t="shared" si="378"/>
        <v>0</v>
      </c>
      <c r="AJ399" s="92" t="str">
        <f t="shared" si="429"/>
        <v/>
      </c>
      <c r="AK399" s="35" t="b">
        <f t="shared" si="379"/>
        <v>0</v>
      </c>
      <c r="AL399" s="92" t="str">
        <f t="shared" si="380"/>
        <v/>
      </c>
      <c r="AM399" s="35" t="b">
        <f t="shared" si="381"/>
        <v>0</v>
      </c>
      <c r="AN399" s="92" t="str">
        <f t="shared" si="382"/>
        <v/>
      </c>
      <c r="AO399" s="13" t="b">
        <f t="shared" si="383"/>
        <v>0</v>
      </c>
      <c r="AP399" s="92" t="str">
        <f t="shared" si="384"/>
        <v/>
      </c>
      <c r="AQ399" s="14">
        <f t="shared" si="385"/>
        <v>0</v>
      </c>
      <c r="AR399" s="14">
        <f t="shared" si="386"/>
        <v>0</v>
      </c>
      <c r="AS399" s="16">
        <f t="shared" si="447"/>
        <v>0</v>
      </c>
      <c r="AT399" s="16">
        <f t="shared" si="447"/>
        <v>0</v>
      </c>
      <c r="AU399" s="16">
        <f t="shared" si="447"/>
        <v>0</v>
      </c>
      <c r="AV399" s="16">
        <f t="shared" si="447"/>
        <v>0</v>
      </c>
      <c r="AW399" s="16">
        <f t="shared" si="447"/>
        <v>0</v>
      </c>
      <c r="AX399" s="16">
        <f t="shared" si="447"/>
        <v>0</v>
      </c>
      <c r="AY399" s="16">
        <f t="shared" si="447"/>
        <v>0</v>
      </c>
      <c r="AZ399" s="16"/>
      <c r="BA399" s="16"/>
      <c r="BB399" s="93">
        <f t="shared" si="430"/>
        <v>0</v>
      </c>
      <c r="BC399" s="93">
        <f t="shared" si="431"/>
        <v>0</v>
      </c>
      <c r="BD399" s="93">
        <f t="shared" si="432"/>
        <v>0</v>
      </c>
      <c r="BE399" s="158">
        <f t="shared" si="433"/>
        <v>0</v>
      </c>
      <c r="BF399" s="159">
        <f t="shared" si="434"/>
        <v>0</v>
      </c>
      <c r="BG399" s="159">
        <f t="shared" si="388"/>
        <v>0</v>
      </c>
      <c r="BH399" s="159">
        <f t="shared" si="389"/>
        <v>0</v>
      </c>
      <c r="BI399" s="159">
        <f t="shared" si="390"/>
        <v>0</v>
      </c>
      <c r="BJ399" s="159">
        <f t="shared" si="391"/>
        <v>0</v>
      </c>
      <c r="BK399" s="159">
        <f t="shared" si="392"/>
        <v>0</v>
      </c>
      <c r="BL399" s="159">
        <f t="shared" si="393"/>
        <v>0</v>
      </c>
      <c r="BM399" s="159">
        <f t="shared" si="446"/>
        <v>0</v>
      </c>
      <c r="BN399" s="159">
        <f t="shared" si="446"/>
        <v>0</v>
      </c>
      <c r="BO399" s="205" t="b">
        <f t="shared" si="394"/>
        <v>0</v>
      </c>
      <c r="BP399" s="214">
        <f t="shared" si="395"/>
        <v>0</v>
      </c>
      <c r="BQ399" s="160">
        <f t="shared" si="396"/>
        <v>0</v>
      </c>
      <c r="BR399" s="160">
        <f t="shared" si="397"/>
        <v>0</v>
      </c>
      <c r="BS399" s="160">
        <f t="shared" si="398"/>
        <v>0</v>
      </c>
      <c r="BT399" s="160">
        <f t="shared" si="399"/>
        <v>0</v>
      </c>
      <c r="BU399" s="160">
        <f t="shared" si="400"/>
        <v>0</v>
      </c>
      <c r="BV399" s="215">
        <f t="shared" si="401"/>
        <v>0</v>
      </c>
      <c r="BW399" s="217">
        <f t="shared" si="402"/>
        <v>0</v>
      </c>
      <c r="BX399" s="206">
        <f t="shared" si="403"/>
        <v>0</v>
      </c>
      <c r="BY399" s="206">
        <f t="shared" si="404"/>
        <v>0</v>
      </c>
      <c r="BZ399" s="206">
        <f t="shared" si="405"/>
        <v>0</v>
      </c>
      <c r="CA399" s="206">
        <f t="shared" si="406"/>
        <v>0</v>
      </c>
      <c r="CB399" s="206">
        <f t="shared" si="407"/>
        <v>0</v>
      </c>
      <c r="CC399" s="218">
        <f t="shared" si="408"/>
        <v>0</v>
      </c>
      <c r="CD399" s="216" t="e">
        <f t="shared" si="409"/>
        <v>#VALUE!</v>
      </c>
      <c r="CE399" s="94" t="e">
        <f t="shared" si="410"/>
        <v>#VALUE!</v>
      </c>
      <c r="CF399" s="94" t="e">
        <f t="shared" si="411"/>
        <v>#VALUE!</v>
      </c>
      <c r="CG399" s="95" t="e">
        <f t="shared" si="412"/>
        <v>#VALUE!</v>
      </c>
      <c r="CH399" s="95" t="e">
        <f t="shared" si="436"/>
        <v>#VALUE!</v>
      </c>
      <c r="CI399" s="95" t="b">
        <f t="shared" si="439"/>
        <v>0</v>
      </c>
      <c r="CJ399" s="76" t="str">
        <f t="shared" si="413"/>
        <v/>
      </c>
      <c r="CK399" s="94" t="e" cm="1">
        <f t="array" aca="1" ref="CK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CL399" s="94" t="str">
        <f t="shared" si="414"/>
        <v/>
      </c>
      <c r="CM399" s="96" t="b">
        <f t="shared" si="415"/>
        <v>0</v>
      </c>
      <c r="CN399" s="130" t="b">
        <f>IFERROR(MATCH(D399,'Avtal för korttidsarbete'!$G$13:$G$1012,0),TRUE)</f>
        <v>1</v>
      </c>
      <c r="CO399" s="130" t="b">
        <f t="shared" si="416"/>
        <v>0</v>
      </c>
      <c r="CP399" s="131" t="str" cm="1">
        <f t="array" ref="CP399">IF(CN399=TRUE,"x",INDEX('Avtal för korttidsarbete'!$E$13:$E$1012,$CN399))</f>
        <v>x</v>
      </c>
      <c r="CQ399" s="131" t="str" cm="1">
        <f t="array" ref="CQ399">IF(CN399=TRUE,"x",INDEX('Avtal för korttidsarbete'!$F$13:$F$1012,$CN399))</f>
        <v>x</v>
      </c>
      <c r="CR399" s="130" t="b">
        <f t="shared" si="417"/>
        <v>0</v>
      </c>
      <c r="CS399" s="165">
        <f t="shared" si="437"/>
        <v>0</v>
      </c>
      <c r="CT399" s="165">
        <f t="shared" si="438"/>
        <v>0</v>
      </c>
      <c r="CU399" s="130" t="b">
        <f t="shared" si="418"/>
        <v>0</v>
      </c>
      <c r="CV399" s="131">
        <f t="shared" si="419"/>
        <v>0</v>
      </c>
      <c r="CW399" s="165">
        <f t="shared" si="420"/>
        <v>0</v>
      </c>
      <c r="CX399" s="186" t="b">
        <f>IFERROR(INDEX('Avtal för korttidsarbete'!R:R,MATCH(D399,'Avtal för korttidsarbete'!$G:$G,0)),TRUE)</f>
        <v>1</v>
      </c>
      <c r="CY399" s="165" t="str">
        <f>IF(CX399,"-",INDEX('Avtal för korttidsarbete'!$D:$D,MATCH(D399,'Avtal för korttidsarbete'!$G:$G,0)))</f>
        <v>-</v>
      </c>
      <c r="CZ399" s="131" t="b">
        <f>IFERROR(G399&gt;INDEX(Uppsägningar!E:E,MATCH(C399,Uppsägningar!C:C,0)),FALSE)</f>
        <v>0</v>
      </c>
    </row>
    <row r="400" spans="1:104" s="30" customFormat="1" x14ac:dyDescent="0.25">
      <c r="A400" s="19">
        <v>385</v>
      </c>
      <c r="B400" s="20"/>
      <c r="C400" s="189"/>
      <c r="D400" s="69"/>
      <c r="E400" s="171">
        <f>IFERROR(INDEX(Admin!$C$7:$C$10,MATCH(CY400,TblNivåValTExt,0)),0)</f>
        <v>0</v>
      </c>
      <c r="F400" s="1"/>
      <c r="G400" s="1"/>
      <c r="H400" s="90"/>
      <c r="I400" s="91"/>
      <c r="J400" s="91"/>
      <c r="K400" s="91"/>
      <c r="L400" s="91"/>
      <c r="M400" s="91"/>
      <c r="N400" s="91"/>
      <c r="O400" s="91"/>
      <c r="P400" s="91"/>
      <c r="Q400" s="91"/>
      <c r="R400" s="91"/>
      <c r="S400" s="91"/>
      <c r="T400" s="91"/>
      <c r="U400" s="91"/>
      <c r="V400" s="91"/>
      <c r="W400" s="225">
        <f t="shared" ref="W400:W463" si="448">IF(BO400,"-",ROUNDUP(SUM(BW400:CC400),0))</f>
        <v>0</v>
      </c>
      <c r="X400" s="134" t="str">
        <f t="shared" si="421"/>
        <v/>
      </c>
      <c r="Y400" s="92" t="b">
        <f t="shared" ref="Y400:Y463" si="449">IF(G400=0,FALSE,G400&lt;F400)</f>
        <v>0</v>
      </c>
      <c r="Z400" s="92" t="str">
        <f t="shared" si="422"/>
        <v/>
      </c>
      <c r="AA400" s="92" t="b">
        <f t="shared" si="423"/>
        <v>0</v>
      </c>
      <c r="AB400" s="92" t="str">
        <f t="shared" si="424"/>
        <v/>
      </c>
      <c r="AC400" s="13" t="b">
        <f t="shared" ref="AC400:AC463" si="450">IF(F400=0,FALSE,CR400)</f>
        <v>0</v>
      </c>
      <c r="AD400" s="92" t="str">
        <f t="shared" si="425"/>
        <v/>
      </c>
      <c r="AE400" s="13" t="b">
        <f t="shared" si="426"/>
        <v>0</v>
      </c>
      <c r="AF400" s="92" t="str">
        <f t="shared" si="427"/>
        <v/>
      </c>
      <c r="AG400" s="13" t="b">
        <f t="shared" ref="AG400:AG463" si="451">CZ400</f>
        <v>0</v>
      </c>
      <c r="AH400" s="92" t="str">
        <f t="shared" si="428"/>
        <v/>
      </c>
      <c r="AI400" s="35" t="b">
        <f t="shared" ref="AI400:AI463" si="452">IF(OR(OR(P400&lt;0,Q400&lt;0,R400&lt;0,S400&lt;0,T400&lt;0,U400&lt;0,V400&lt;0),OR(P400&gt;AS400,Q400&gt;AT400,R400&gt;AU400,S400&gt;AV400,T400&gt;AW400,U400&gt;AX400,V400&gt;AY400)),TRUE,FALSE)</f>
        <v>0</v>
      </c>
      <c r="AJ400" s="92" t="str">
        <f t="shared" si="429"/>
        <v/>
      </c>
      <c r="AK400" s="35" t="b">
        <f t="shared" ref="AK400:AK463" si="453">CM400</f>
        <v>0</v>
      </c>
      <c r="AL400" s="92" t="str">
        <f t="shared" ref="AL400:AL463" si="454">IF(AK400,AL$13,"")</f>
        <v/>
      </c>
      <c r="AM400" s="35" t="b">
        <f t="shared" ref="AM400:AM463" si="455">IF(D400="",IF(AND(B400&lt;&gt;"",C400&lt;&gt;"",F400&lt;&gt;"",G400&lt;&gt;"",H400&lt;&gt;""),CO400,FALSE),CO400)</f>
        <v>0</v>
      </c>
      <c r="AN400" s="92" t="str">
        <f t="shared" ref="AN400:AN463" si="456">IF(AM400,AN$13,"")</f>
        <v/>
      </c>
      <c r="AO400" s="13" t="b">
        <f t="shared" ref="AO400:AO463" si="457">AND(AnsokDatum="",COUNTA(B400:D400,F400:H400)&gt;0)</f>
        <v>0</v>
      </c>
      <c r="AP400" s="92" t="str">
        <f t="shared" ref="AP400:AP463" si="458">IF(AO400,AP$13,"")</f>
        <v/>
      </c>
      <c r="AQ400" s="14">
        <f t="shared" ref="AQ400:AQ463" si="459">IF(F400=0,0,MAX(F400,CS400))</f>
        <v>0</v>
      </c>
      <c r="AR400" s="14">
        <f t="shared" ref="AR400:AR463" si="460">IF(G400=0,0,MIN(G400,CW400))</f>
        <v>0</v>
      </c>
      <c r="AS400" s="16">
        <f t="shared" si="447"/>
        <v>0</v>
      </c>
      <c r="AT400" s="16">
        <f t="shared" si="447"/>
        <v>0</v>
      </c>
      <c r="AU400" s="16">
        <f t="shared" si="447"/>
        <v>0</v>
      </c>
      <c r="AV400" s="16">
        <f t="shared" si="447"/>
        <v>0</v>
      </c>
      <c r="AW400" s="16">
        <f t="shared" si="447"/>
        <v>0</v>
      </c>
      <c r="AX400" s="16">
        <f t="shared" si="447"/>
        <v>0</v>
      </c>
      <c r="AY400" s="16">
        <f t="shared" si="447"/>
        <v>0</v>
      </c>
      <c r="AZ400" s="16"/>
      <c r="BA400" s="16"/>
      <c r="BB400" s="93">
        <f t="shared" si="430"/>
        <v>0</v>
      </c>
      <c r="BC400" s="93">
        <f t="shared" si="431"/>
        <v>0</v>
      </c>
      <c r="BD400" s="93">
        <f t="shared" si="432"/>
        <v>0</v>
      </c>
      <c r="BE400" s="158">
        <f t="shared" si="433"/>
        <v>0</v>
      </c>
      <c r="BF400" s="159">
        <f t="shared" si="434"/>
        <v>0</v>
      </c>
      <c r="BG400" s="159">
        <f t="shared" ref="BG400:BG463" si="461">AT400/BG$11*$BE400</f>
        <v>0</v>
      </c>
      <c r="BH400" s="159">
        <f t="shared" ref="BH400:BH463" si="462">AU400/BH$11*$BE400</f>
        <v>0</v>
      </c>
      <c r="BI400" s="159">
        <f t="shared" ref="BI400:BI463" si="463">AV400/BI$11*$BE400</f>
        <v>0</v>
      </c>
      <c r="BJ400" s="159">
        <f t="shared" ref="BJ400:BJ463" si="464">AW400/BJ$11*$BE400</f>
        <v>0</v>
      </c>
      <c r="BK400" s="159">
        <f t="shared" ref="BK400:BK463" si="465">AX400/BK$11*$BE400</f>
        <v>0</v>
      </c>
      <c r="BL400" s="159">
        <f t="shared" ref="BL400:BL463" si="466">AY400/BL$11*$BE400</f>
        <v>0</v>
      </c>
      <c r="BM400" s="159">
        <f t="shared" si="446"/>
        <v>0</v>
      </c>
      <c r="BN400" s="159">
        <f t="shared" si="446"/>
        <v>0</v>
      </c>
      <c r="BO400" s="205" t="b">
        <f t="shared" ref="BO400:BO463" si="467">OR(H400&lt;0,Y400,AA400,AC400,AG400,AI400,AK400,AM400,AO400)</f>
        <v>0</v>
      </c>
      <c r="BP400" s="214">
        <f t="shared" ref="BP400:BP463" si="468">IF(AS400&gt;0,MAX(AS400-I400-P400,0)/AS400,0)</f>
        <v>0</v>
      </c>
      <c r="BQ400" s="160">
        <f t="shared" ref="BQ400:BQ463" si="469">IF(AT400&gt;0,MAX(AT400-J400-Q400,0)/AT400,0)</f>
        <v>0</v>
      </c>
      <c r="BR400" s="160">
        <f t="shared" ref="BR400:BR463" si="470">IF(AU400&gt;0,MAX(AU400-K400-R400,0)/AU400,0)</f>
        <v>0</v>
      </c>
      <c r="BS400" s="160">
        <f t="shared" ref="BS400:BS463" si="471">IF(AV400&gt;0,MAX(AV400-L400-S400,0)/AV400,0)</f>
        <v>0</v>
      </c>
      <c r="BT400" s="160">
        <f t="shared" ref="BT400:BT463" si="472">IF(AW400&gt;0,MAX(AW400-M400-T400,0)/AW400,0)</f>
        <v>0</v>
      </c>
      <c r="BU400" s="160">
        <f t="shared" ref="BU400:BU463" si="473">IF(AX400&gt;0,MAX(AX400-N400-U400,0)/AX400,0)</f>
        <v>0</v>
      </c>
      <c r="BV400" s="215">
        <f t="shared" ref="BV400:BV463" si="474">IF(AY400&gt;0,MAX(AY400-O400-V400,0)/AY400,0)</f>
        <v>0</v>
      </c>
      <c r="BW400" s="217">
        <f t="shared" ref="BW400:BW463" si="475">BF400*BP400*BP$12*$E400%</f>
        <v>0</v>
      </c>
      <c r="BX400" s="206">
        <f t="shared" ref="BX400:BX463" si="476">BG400*BQ400*BQ$12*$E400%</f>
        <v>0</v>
      </c>
      <c r="BY400" s="206">
        <f t="shared" ref="BY400:BY463" si="477">BH400*BR400*BR$12*$E400%</f>
        <v>0</v>
      </c>
      <c r="BZ400" s="206">
        <f t="shared" ref="BZ400:BZ463" si="478">BI400*BS400*BS$12*$E400%</f>
        <v>0</v>
      </c>
      <c r="CA400" s="206">
        <f t="shared" ref="CA400:CA463" si="479">BJ400*BT400*BT$12*$E400%</f>
        <v>0</v>
      </c>
      <c r="CB400" s="206">
        <f t="shared" ref="CB400:CB463" si="480">BK400*BU400*BU$12*$E400%</f>
        <v>0</v>
      </c>
      <c r="CC400" s="218">
        <f t="shared" ref="CC400:CC463" si="481">BL400*BV400*BV$12*$E400%</f>
        <v>0</v>
      </c>
      <c r="CD400" s="216" t="e">
        <f t="shared" ref="CD400:CD463" si="482">VALUE(LEFT(C400,2))</f>
        <v>#VALUE!</v>
      </c>
      <c r="CE400" s="94" t="e">
        <f t="shared" ref="CE400:CE463" si="483">VALUE(MID(C400,3,2))</f>
        <v>#VALUE!</v>
      </c>
      <c r="CF400" s="94" t="e">
        <f t="shared" ref="CF400:CF463" si="484">TEXT(IF(VALUE(MID(C400,5,2))&gt;31,MID(C400,5,2)-60,VALUE(MID(C400,5,2))),"00")</f>
        <v>#VALUE!</v>
      </c>
      <c r="CG400" s="95" t="e">
        <f t="shared" ref="CG400:CG463" si="485">DATEVALUE(IF(VALUE(LEFT(C400,2))&lt;20,20,19)&amp;TEXT(CD400,"00")&amp;"/"&amp;CE400&amp;"/"&amp;CF400)</f>
        <v>#VALUE!</v>
      </c>
      <c r="CH400" s="95" t="e">
        <f t="shared" si="436"/>
        <v>#VALUE!</v>
      </c>
      <c r="CI400" s="95" t="b">
        <f t="shared" si="439"/>
        <v>0</v>
      </c>
      <c r="CJ400" s="76" t="str">
        <f t="shared" ref="CJ400:CJ463" si="486">RIGHT(C400,1)</f>
        <v/>
      </c>
      <c r="CK400" s="94" t="e" cm="1">
        <f t="array" aca="1" ref="CK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CL400" s="94" t="str">
        <f t="shared" ref="CL400:CL463" si="487">IF(C400="","",CK400=CJ400)</f>
        <v/>
      </c>
      <c r="CM400" s="96" t="b">
        <f t="shared" ref="CM400:CM463" si="488">IFERROR(NOT(IF(OR(C400&lt;&gt;"",H400&lt;&gt;""),AND(CI400,CL400),TRUE)),TRUE)</f>
        <v>0</v>
      </c>
      <c r="CN400" s="130" t="b">
        <f>IFERROR(MATCH(D400,'Avtal för korttidsarbete'!$G$13:$G$1012,0),TRUE)</f>
        <v>1</v>
      </c>
      <c r="CO400" s="130" t="b">
        <f t="shared" ref="CO400:CO463" si="489">IF(AND(B400&lt;&gt;"",CN400=TRUE),TRUE,FALSE)</f>
        <v>0</v>
      </c>
      <c r="CP400" s="131" t="str" cm="1">
        <f t="array" ref="CP400">IF(CN400=TRUE,"x",INDEX('Avtal för korttidsarbete'!$E$13:$E$1012,$CN400))</f>
        <v>x</v>
      </c>
      <c r="CQ400" s="131" t="str" cm="1">
        <f t="array" ref="CQ400">IF(CN400=TRUE,"x",INDEX('Avtal för korttidsarbete'!$F$13:$F$1012,$CN400))</f>
        <v>x</v>
      </c>
      <c r="CR400" s="130" t="b">
        <f t="shared" ref="CR400:CR463" si="490">IF(CN400=TRUE,FALSE,IF(OR(F400&lt;CP400,G400&gt;CQ400),TRUE,FALSE))</f>
        <v>0</v>
      </c>
      <c r="CS400" s="165">
        <f t="shared" si="437"/>
        <v>0</v>
      </c>
      <c r="CT400" s="165">
        <f t="shared" si="438"/>
        <v>0</v>
      </c>
      <c r="CU400" s="130" t="b">
        <f t="shared" ref="CU400:CU463" si="491">IFERROR(IF(OR(F400="",G400="",CN400=TRUE),FALSE,IF(OR(F400&lt;$CS$12,G400&gt;$CT$12),TRUE,FALSE)),TRUE)</f>
        <v>0</v>
      </c>
      <c r="CV400" s="131">
        <f t="shared" ref="CV400:CV463" si="492">MAX(CP400,$CS$12,F400)</f>
        <v>0</v>
      </c>
      <c r="CW400" s="165">
        <f t="shared" ref="CW400:CW463" si="493">MIN(CQ400,$CT$12)</f>
        <v>0</v>
      </c>
      <c r="CX400" s="186" t="b">
        <f>IFERROR(INDEX('Avtal för korttidsarbete'!R:R,MATCH(D400,'Avtal för korttidsarbete'!$G:$G,0)),TRUE)</f>
        <v>1</v>
      </c>
      <c r="CY400" s="165" t="str">
        <f>IF(CX400,"-",INDEX('Avtal för korttidsarbete'!$D:$D,MATCH(D400,'Avtal för korttidsarbete'!$G:$G,0)))</f>
        <v>-</v>
      </c>
      <c r="CZ400" s="131" t="b">
        <f>IFERROR(G400&gt;INDEX(Uppsägningar!E:E,MATCH(C400,Uppsägningar!C:C,0)),FALSE)</f>
        <v>0</v>
      </c>
    </row>
    <row r="401" spans="1:104" s="30" customFormat="1" x14ac:dyDescent="0.25">
      <c r="A401" s="19">
        <v>386</v>
      </c>
      <c r="B401" s="20"/>
      <c r="C401" s="189"/>
      <c r="D401" s="69"/>
      <c r="E401" s="171">
        <f>IFERROR(INDEX(Admin!$C$7:$C$10,MATCH(CY401,TblNivåValTExt,0)),0)</f>
        <v>0</v>
      </c>
      <c r="F401" s="1"/>
      <c r="G401" s="1"/>
      <c r="H401" s="90"/>
      <c r="I401" s="91"/>
      <c r="J401" s="91"/>
      <c r="K401" s="91"/>
      <c r="L401" s="91"/>
      <c r="M401" s="91"/>
      <c r="N401" s="91"/>
      <c r="O401" s="91"/>
      <c r="P401" s="91"/>
      <c r="Q401" s="91"/>
      <c r="R401" s="91"/>
      <c r="S401" s="91"/>
      <c r="T401" s="91"/>
      <c r="U401" s="91"/>
      <c r="V401" s="91"/>
      <c r="W401" s="225">
        <f t="shared" si="448"/>
        <v>0</v>
      </c>
      <c r="X401" s="134" t="str">
        <f t="shared" ref="X401:X464" si="494">IF(AP401="",IF(Z401="","",Z401&amp;". ")&amp;IF(AB401="","",AB401&amp;". ")&amp;IF(AD401="","",AD401&amp;". ")&amp;IF(AH401="","",AH401&amp;". ")&amp;IF(AJ401="","",AJ401&amp;". ")&amp;IF(AL401="","",AL401&amp;". ")&amp;IF(AN401="","",AN401&amp;". ")&amp;IF(AF401="","",AF401&amp;". "),AP401&amp;". ")</f>
        <v/>
      </c>
      <c r="Y401" s="92" t="b">
        <f t="shared" si="449"/>
        <v>0</v>
      </c>
      <c r="Z401" s="92" t="str">
        <f t="shared" ref="Z401:Z464" si="495">IF(Y401,Z$13,"")</f>
        <v/>
      </c>
      <c r="AA401" s="92" t="b">
        <f t="shared" ref="AA401:AA464" si="496">CU401</f>
        <v>0</v>
      </c>
      <c r="AB401" s="92" t="str">
        <f t="shared" ref="AB401:AB464" si="497">IF(AA401,AB$13,"")</f>
        <v/>
      </c>
      <c r="AC401" s="13" t="b">
        <f t="shared" si="450"/>
        <v>0</v>
      </c>
      <c r="AD401" s="92" t="str">
        <f t="shared" ref="AD401:AD464" si="498">IF(AC401,AD$13,"")</f>
        <v/>
      </c>
      <c r="AE401" s="13" t="b">
        <f t="shared" ref="AE401:AE464" si="499">AND(COUNTA(B401:D401,F401:V401)&gt;0,OR(B401="",C401="",D401="",F401="",G401="",H401=""))</f>
        <v>0</v>
      </c>
      <c r="AF401" s="92" t="str">
        <f t="shared" ref="AF401:AF464" si="500">IF(AE401,AF$13,"")</f>
        <v/>
      </c>
      <c r="AG401" s="13" t="b">
        <f t="shared" si="451"/>
        <v>0</v>
      </c>
      <c r="AH401" s="92" t="str">
        <f t="shared" ref="AH401:AH464" si="501">IF(AG401,AH$13,"")</f>
        <v/>
      </c>
      <c r="AI401" s="35" t="b">
        <f t="shared" si="452"/>
        <v>0</v>
      </c>
      <c r="AJ401" s="92" t="str">
        <f t="shared" ref="AJ401:AJ464" si="502">IF(AI401,AJ$13,"")</f>
        <v/>
      </c>
      <c r="AK401" s="35" t="b">
        <f t="shared" si="453"/>
        <v>0</v>
      </c>
      <c r="AL401" s="92" t="str">
        <f t="shared" si="454"/>
        <v/>
      </c>
      <c r="AM401" s="35" t="b">
        <f t="shared" si="455"/>
        <v>0</v>
      </c>
      <c r="AN401" s="92" t="str">
        <f t="shared" si="456"/>
        <v/>
      </c>
      <c r="AO401" s="13" t="b">
        <f t="shared" si="457"/>
        <v>0</v>
      </c>
      <c r="AP401" s="92" t="str">
        <f t="shared" si="458"/>
        <v/>
      </c>
      <c r="AQ401" s="14">
        <f t="shared" si="459"/>
        <v>0</v>
      </c>
      <c r="AR401" s="14">
        <f t="shared" si="460"/>
        <v>0</v>
      </c>
      <c r="AS401" s="16">
        <f t="shared" si="447"/>
        <v>0</v>
      </c>
      <c r="AT401" s="16">
        <f t="shared" si="447"/>
        <v>0</v>
      </c>
      <c r="AU401" s="16">
        <f t="shared" si="447"/>
        <v>0</v>
      </c>
      <c r="AV401" s="16">
        <f t="shared" si="447"/>
        <v>0</v>
      </c>
      <c r="AW401" s="16">
        <f t="shared" si="447"/>
        <v>0</v>
      </c>
      <c r="AX401" s="16">
        <f t="shared" si="447"/>
        <v>0</v>
      </c>
      <c r="AY401" s="16">
        <f t="shared" si="447"/>
        <v>0</v>
      </c>
      <c r="AZ401" s="16"/>
      <c r="BA401" s="16"/>
      <c r="BB401" s="93">
        <f t="shared" ref="BB401:BB464" si="503">IF(AS401&gt;0,AS401,0)</f>
        <v>0</v>
      </c>
      <c r="BC401" s="93">
        <f t="shared" ref="BC401:BC464" si="504">IF(SUM(AT401:AW401)&gt;0,SUM(AT401:AW401),0)</f>
        <v>0</v>
      </c>
      <c r="BD401" s="93">
        <f t="shared" ref="BD401:BD464" si="505">IF(SUM(AX401:AY401)&gt;0,SUM(AX401:AY401),0)</f>
        <v>0</v>
      </c>
      <c r="BE401" s="158">
        <f t="shared" ref="BE401:BE464" si="506">IF(OR(C401=0,H401=0,ISTEXT(H401)),0,MIN(H401,$BE$11))</f>
        <v>0</v>
      </c>
      <c r="BF401" s="159">
        <f t="shared" ref="BF401:BF464" si="507">AS401/BF$11*$BE401</f>
        <v>0</v>
      </c>
      <c r="BG401" s="159">
        <f t="shared" si="461"/>
        <v>0</v>
      </c>
      <c r="BH401" s="159">
        <f t="shared" si="462"/>
        <v>0</v>
      </c>
      <c r="BI401" s="159">
        <f t="shared" si="463"/>
        <v>0</v>
      </c>
      <c r="BJ401" s="159">
        <f t="shared" si="464"/>
        <v>0</v>
      </c>
      <c r="BK401" s="159">
        <f t="shared" si="465"/>
        <v>0</v>
      </c>
      <c r="BL401" s="159">
        <f t="shared" si="466"/>
        <v>0</v>
      </c>
      <c r="BM401" s="159">
        <f t="shared" si="446"/>
        <v>0</v>
      </c>
      <c r="BN401" s="159">
        <f t="shared" si="446"/>
        <v>0</v>
      </c>
      <c r="BO401" s="205" t="b">
        <f t="shared" si="467"/>
        <v>0</v>
      </c>
      <c r="BP401" s="214">
        <f t="shared" si="468"/>
        <v>0</v>
      </c>
      <c r="BQ401" s="160">
        <f t="shared" si="469"/>
        <v>0</v>
      </c>
      <c r="BR401" s="160">
        <f t="shared" si="470"/>
        <v>0</v>
      </c>
      <c r="BS401" s="160">
        <f t="shared" si="471"/>
        <v>0</v>
      </c>
      <c r="BT401" s="160">
        <f t="shared" si="472"/>
        <v>0</v>
      </c>
      <c r="BU401" s="160">
        <f t="shared" si="473"/>
        <v>0</v>
      </c>
      <c r="BV401" s="215">
        <f t="shared" si="474"/>
        <v>0</v>
      </c>
      <c r="BW401" s="217">
        <f t="shared" si="475"/>
        <v>0</v>
      </c>
      <c r="BX401" s="206">
        <f t="shared" si="476"/>
        <v>0</v>
      </c>
      <c r="BY401" s="206">
        <f t="shared" si="477"/>
        <v>0</v>
      </c>
      <c r="BZ401" s="206">
        <f t="shared" si="478"/>
        <v>0</v>
      </c>
      <c r="CA401" s="206">
        <f t="shared" si="479"/>
        <v>0</v>
      </c>
      <c r="CB401" s="206">
        <f t="shared" si="480"/>
        <v>0</v>
      </c>
      <c r="CC401" s="218">
        <f t="shared" si="481"/>
        <v>0</v>
      </c>
      <c r="CD401" s="216" t="e">
        <f t="shared" si="482"/>
        <v>#VALUE!</v>
      </c>
      <c r="CE401" s="94" t="e">
        <f t="shared" si="483"/>
        <v>#VALUE!</v>
      </c>
      <c r="CF401" s="94" t="e">
        <f t="shared" si="484"/>
        <v>#VALUE!</v>
      </c>
      <c r="CG401" s="95" t="e">
        <f t="shared" si="485"/>
        <v>#VALUE!</v>
      </c>
      <c r="CH401" s="95" t="e">
        <f t="shared" ref="CH401:CH464" si="508">DATE(CD401,CE401,CF401)</f>
        <v>#VALUE!</v>
      </c>
      <c r="CI401" s="95" t="b">
        <f t="shared" si="439"/>
        <v>0</v>
      </c>
      <c r="CJ401" s="76" t="str">
        <f t="shared" si="486"/>
        <v/>
      </c>
      <c r="CK401" s="94" t="e" cm="1">
        <f t="array" aca="1" ref="CK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CL401" s="94" t="str">
        <f t="shared" si="487"/>
        <v/>
      </c>
      <c r="CM401" s="96" t="b">
        <f t="shared" si="488"/>
        <v>0</v>
      </c>
      <c r="CN401" s="130" t="b">
        <f>IFERROR(MATCH(D401,'Avtal för korttidsarbete'!$G$13:$G$1012,0),TRUE)</f>
        <v>1</v>
      </c>
      <c r="CO401" s="130" t="b">
        <f t="shared" si="489"/>
        <v>0</v>
      </c>
      <c r="CP401" s="131" t="str" cm="1">
        <f t="array" ref="CP401">IF(CN401=TRUE,"x",INDEX('Avtal för korttidsarbete'!$E$13:$E$1012,$CN401))</f>
        <v>x</v>
      </c>
      <c r="CQ401" s="131" t="str" cm="1">
        <f t="array" ref="CQ401">IF(CN401=TRUE,"x",INDEX('Avtal för korttidsarbete'!$F$13:$F$1012,$CN401))</f>
        <v>x</v>
      </c>
      <c r="CR401" s="130" t="b">
        <f t="shared" si="490"/>
        <v>0</v>
      </c>
      <c r="CS401" s="165">
        <f t="shared" ref="CS401:CS464" si="509">IFERROR(MAX(CP401,$CS$12),CP401)</f>
        <v>0</v>
      </c>
      <c r="CT401" s="165">
        <f t="shared" ref="CT401:CT464" si="510">IFERROR(MIN(CQ401,$CT$12),CQ401)</f>
        <v>0</v>
      </c>
      <c r="CU401" s="130" t="b">
        <f t="shared" si="491"/>
        <v>0</v>
      </c>
      <c r="CV401" s="131">
        <f t="shared" si="492"/>
        <v>0</v>
      </c>
      <c r="CW401" s="165">
        <f t="shared" si="493"/>
        <v>0</v>
      </c>
      <c r="CX401" s="186" t="b">
        <f>IFERROR(INDEX('Avtal för korttidsarbete'!R:R,MATCH(D401,'Avtal för korttidsarbete'!$G:$G,0)),TRUE)</f>
        <v>1</v>
      </c>
      <c r="CY401" s="165" t="str">
        <f>IF(CX401,"-",INDEX('Avtal för korttidsarbete'!$D:$D,MATCH(D401,'Avtal för korttidsarbete'!$G:$G,0)))</f>
        <v>-</v>
      </c>
      <c r="CZ401" s="131" t="b">
        <f>IFERROR(G401&gt;INDEX(Uppsägningar!E:E,MATCH(C401,Uppsägningar!C:C,0)),FALSE)</f>
        <v>0</v>
      </c>
    </row>
    <row r="402" spans="1:104" s="30" customFormat="1" x14ac:dyDescent="0.25">
      <c r="A402" s="19">
        <v>387</v>
      </c>
      <c r="B402" s="20"/>
      <c r="C402" s="189"/>
      <c r="D402" s="69"/>
      <c r="E402" s="171">
        <f>IFERROR(INDEX(Admin!$C$7:$C$10,MATCH(CY402,TblNivåValTExt,0)),0)</f>
        <v>0</v>
      </c>
      <c r="F402" s="1"/>
      <c r="G402" s="1"/>
      <c r="H402" s="90"/>
      <c r="I402" s="91"/>
      <c r="J402" s="91"/>
      <c r="K402" s="91"/>
      <c r="L402" s="91"/>
      <c r="M402" s="91"/>
      <c r="N402" s="91"/>
      <c r="O402" s="91"/>
      <c r="P402" s="91"/>
      <c r="Q402" s="91"/>
      <c r="R402" s="91"/>
      <c r="S402" s="91"/>
      <c r="T402" s="91"/>
      <c r="U402" s="91"/>
      <c r="V402" s="91"/>
      <c r="W402" s="225">
        <f t="shared" si="448"/>
        <v>0</v>
      </c>
      <c r="X402" s="134" t="str">
        <f t="shared" si="494"/>
        <v/>
      </c>
      <c r="Y402" s="92" t="b">
        <f t="shared" si="449"/>
        <v>0</v>
      </c>
      <c r="Z402" s="92" t="str">
        <f t="shared" si="495"/>
        <v/>
      </c>
      <c r="AA402" s="92" t="b">
        <f t="shared" si="496"/>
        <v>0</v>
      </c>
      <c r="AB402" s="92" t="str">
        <f t="shared" si="497"/>
        <v/>
      </c>
      <c r="AC402" s="13" t="b">
        <f t="shared" si="450"/>
        <v>0</v>
      </c>
      <c r="AD402" s="92" t="str">
        <f t="shared" si="498"/>
        <v/>
      </c>
      <c r="AE402" s="13" t="b">
        <f t="shared" si="499"/>
        <v>0</v>
      </c>
      <c r="AF402" s="92" t="str">
        <f t="shared" si="500"/>
        <v/>
      </c>
      <c r="AG402" s="13" t="b">
        <f t="shared" si="451"/>
        <v>0</v>
      </c>
      <c r="AH402" s="92" t="str">
        <f t="shared" si="501"/>
        <v/>
      </c>
      <c r="AI402" s="35" t="b">
        <f t="shared" si="452"/>
        <v>0</v>
      </c>
      <c r="AJ402" s="92" t="str">
        <f t="shared" si="502"/>
        <v/>
      </c>
      <c r="AK402" s="35" t="b">
        <f t="shared" si="453"/>
        <v>0</v>
      </c>
      <c r="AL402" s="92" t="str">
        <f t="shared" si="454"/>
        <v/>
      </c>
      <c r="AM402" s="35" t="b">
        <f t="shared" si="455"/>
        <v>0</v>
      </c>
      <c r="AN402" s="92" t="str">
        <f t="shared" si="456"/>
        <v/>
      </c>
      <c r="AO402" s="13" t="b">
        <f t="shared" si="457"/>
        <v>0</v>
      </c>
      <c r="AP402" s="92" t="str">
        <f t="shared" si="458"/>
        <v/>
      </c>
      <c r="AQ402" s="14">
        <f t="shared" si="459"/>
        <v>0</v>
      </c>
      <c r="AR402" s="14">
        <f t="shared" si="460"/>
        <v>0</v>
      </c>
      <c r="AS402" s="16">
        <f t="shared" si="447"/>
        <v>0</v>
      </c>
      <c r="AT402" s="16">
        <f t="shared" si="447"/>
        <v>0</v>
      </c>
      <c r="AU402" s="16">
        <f t="shared" si="447"/>
        <v>0</v>
      </c>
      <c r="AV402" s="16">
        <f t="shared" si="447"/>
        <v>0</v>
      </c>
      <c r="AW402" s="16">
        <f t="shared" si="447"/>
        <v>0</v>
      </c>
      <c r="AX402" s="16">
        <f t="shared" si="447"/>
        <v>0</v>
      </c>
      <c r="AY402" s="16">
        <f t="shared" si="447"/>
        <v>0</v>
      </c>
      <c r="AZ402" s="16"/>
      <c r="BA402" s="16"/>
      <c r="BB402" s="93">
        <f t="shared" si="503"/>
        <v>0</v>
      </c>
      <c r="BC402" s="93">
        <f t="shared" si="504"/>
        <v>0</v>
      </c>
      <c r="BD402" s="93">
        <f t="shared" si="505"/>
        <v>0</v>
      </c>
      <c r="BE402" s="158">
        <f t="shared" si="506"/>
        <v>0</v>
      </c>
      <c r="BF402" s="159">
        <f t="shared" si="507"/>
        <v>0</v>
      </c>
      <c r="BG402" s="159">
        <f t="shared" si="461"/>
        <v>0</v>
      </c>
      <c r="BH402" s="159">
        <f t="shared" si="462"/>
        <v>0</v>
      </c>
      <c r="BI402" s="159">
        <f t="shared" si="463"/>
        <v>0</v>
      </c>
      <c r="BJ402" s="159">
        <f t="shared" si="464"/>
        <v>0</v>
      </c>
      <c r="BK402" s="159">
        <f t="shared" si="465"/>
        <v>0</v>
      </c>
      <c r="BL402" s="159">
        <f t="shared" si="466"/>
        <v>0</v>
      </c>
      <c r="BM402" s="159">
        <f t="shared" si="446"/>
        <v>0</v>
      </c>
      <c r="BN402" s="159">
        <f t="shared" si="446"/>
        <v>0</v>
      </c>
      <c r="BO402" s="205" t="b">
        <f t="shared" si="467"/>
        <v>0</v>
      </c>
      <c r="BP402" s="214">
        <f t="shared" si="468"/>
        <v>0</v>
      </c>
      <c r="BQ402" s="160">
        <f t="shared" si="469"/>
        <v>0</v>
      </c>
      <c r="BR402" s="160">
        <f t="shared" si="470"/>
        <v>0</v>
      </c>
      <c r="BS402" s="160">
        <f t="shared" si="471"/>
        <v>0</v>
      </c>
      <c r="BT402" s="160">
        <f t="shared" si="472"/>
        <v>0</v>
      </c>
      <c r="BU402" s="160">
        <f t="shared" si="473"/>
        <v>0</v>
      </c>
      <c r="BV402" s="215">
        <f t="shared" si="474"/>
        <v>0</v>
      </c>
      <c r="BW402" s="217">
        <f t="shared" si="475"/>
        <v>0</v>
      </c>
      <c r="BX402" s="206">
        <f t="shared" si="476"/>
        <v>0</v>
      </c>
      <c r="BY402" s="206">
        <f t="shared" si="477"/>
        <v>0</v>
      </c>
      <c r="BZ402" s="206">
        <f t="shared" si="478"/>
        <v>0</v>
      </c>
      <c r="CA402" s="206">
        <f t="shared" si="479"/>
        <v>0</v>
      </c>
      <c r="CB402" s="206">
        <f t="shared" si="480"/>
        <v>0</v>
      </c>
      <c r="CC402" s="218">
        <f t="shared" si="481"/>
        <v>0</v>
      </c>
      <c r="CD402" s="216" t="e">
        <f t="shared" si="482"/>
        <v>#VALUE!</v>
      </c>
      <c r="CE402" s="94" t="e">
        <f t="shared" si="483"/>
        <v>#VALUE!</v>
      </c>
      <c r="CF402" s="94" t="e">
        <f t="shared" si="484"/>
        <v>#VALUE!</v>
      </c>
      <c r="CG402" s="95" t="e">
        <f t="shared" si="485"/>
        <v>#VALUE!</v>
      </c>
      <c r="CH402" s="95" t="e">
        <f t="shared" si="508"/>
        <v>#VALUE!</v>
      </c>
      <c r="CI402" s="95" t="b">
        <f t="shared" ref="CI402:CI465" si="511">NOT(ISERR(AND(CE402&lt;13,VALUE(CF402)&lt;31,CG402=CH402)))</f>
        <v>0</v>
      </c>
      <c r="CJ402" s="76" t="str">
        <f t="shared" si="486"/>
        <v/>
      </c>
      <c r="CK402" s="94" t="e" cm="1">
        <f t="array" aca="1" ref="CK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CL402" s="94" t="str">
        <f t="shared" si="487"/>
        <v/>
      </c>
      <c r="CM402" s="96" t="b">
        <f t="shared" si="488"/>
        <v>0</v>
      </c>
      <c r="CN402" s="130" t="b">
        <f>IFERROR(MATCH(D402,'Avtal för korttidsarbete'!$G$13:$G$1012,0),TRUE)</f>
        <v>1</v>
      </c>
      <c r="CO402" s="130" t="b">
        <f t="shared" si="489"/>
        <v>0</v>
      </c>
      <c r="CP402" s="131" t="str" cm="1">
        <f t="array" ref="CP402">IF(CN402=TRUE,"x",INDEX('Avtal för korttidsarbete'!$E$13:$E$1012,$CN402))</f>
        <v>x</v>
      </c>
      <c r="CQ402" s="131" t="str" cm="1">
        <f t="array" ref="CQ402">IF(CN402=TRUE,"x",INDEX('Avtal för korttidsarbete'!$F$13:$F$1012,$CN402))</f>
        <v>x</v>
      </c>
      <c r="CR402" s="130" t="b">
        <f t="shared" si="490"/>
        <v>0</v>
      </c>
      <c r="CS402" s="165">
        <f t="shared" si="509"/>
        <v>0</v>
      </c>
      <c r="CT402" s="165">
        <f t="shared" si="510"/>
        <v>0</v>
      </c>
      <c r="CU402" s="130" t="b">
        <f t="shared" si="491"/>
        <v>0</v>
      </c>
      <c r="CV402" s="131">
        <f t="shared" si="492"/>
        <v>0</v>
      </c>
      <c r="CW402" s="165">
        <f t="shared" si="493"/>
        <v>0</v>
      </c>
      <c r="CX402" s="186" t="b">
        <f>IFERROR(INDEX('Avtal för korttidsarbete'!R:R,MATCH(D402,'Avtal för korttidsarbete'!$G:$G,0)),TRUE)</f>
        <v>1</v>
      </c>
      <c r="CY402" s="165" t="str">
        <f>IF(CX402,"-",INDEX('Avtal för korttidsarbete'!$D:$D,MATCH(D402,'Avtal för korttidsarbete'!$G:$G,0)))</f>
        <v>-</v>
      </c>
      <c r="CZ402" s="131" t="b">
        <f>IFERROR(G402&gt;INDEX(Uppsägningar!E:E,MATCH(C402,Uppsägningar!C:C,0)),FALSE)</f>
        <v>0</v>
      </c>
    </row>
    <row r="403" spans="1:104" s="30" customFormat="1" x14ac:dyDescent="0.25">
      <c r="A403" s="19">
        <v>388</v>
      </c>
      <c r="B403" s="20"/>
      <c r="C403" s="189"/>
      <c r="D403" s="69"/>
      <c r="E403" s="171">
        <f>IFERROR(INDEX(Admin!$C$7:$C$10,MATCH(CY403,TblNivåValTExt,0)),0)</f>
        <v>0</v>
      </c>
      <c r="F403" s="1"/>
      <c r="G403" s="1"/>
      <c r="H403" s="90"/>
      <c r="I403" s="91"/>
      <c r="J403" s="91"/>
      <c r="K403" s="91"/>
      <c r="L403" s="91"/>
      <c r="M403" s="91"/>
      <c r="N403" s="91"/>
      <c r="O403" s="91"/>
      <c r="P403" s="91"/>
      <c r="Q403" s="91"/>
      <c r="R403" s="91"/>
      <c r="S403" s="91"/>
      <c r="T403" s="91"/>
      <c r="U403" s="91"/>
      <c r="V403" s="91"/>
      <c r="W403" s="225">
        <f t="shared" si="448"/>
        <v>0</v>
      </c>
      <c r="X403" s="134" t="str">
        <f t="shared" si="494"/>
        <v/>
      </c>
      <c r="Y403" s="92" t="b">
        <f t="shared" si="449"/>
        <v>0</v>
      </c>
      <c r="Z403" s="92" t="str">
        <f t="shared" si="495"/>
        <v/>
      </c>
      <c r="AA403" s="92" t="b">
        <f t="shared" si="496"/>
        <v>0</v>
      </c>
      <c r="AB403" s="92" t="str">
        <f t="shared" si="497"/>
        <v/>
      </c>
      <c r="AC403" s="13" t="b">
        <f t="shared" si="450"/>
        <v>0</v>
      </c>
      <c r="AD403" s="92" t="str">
        <f t="shared" si="498"/>
        <v/>
      </c>
      <c r="AE403" s="13" t="b">
        <f t="shared" si="499"/>
        <v>0</v>
      </c>
      <c r="AF403" s="92" t="str">
        <f t="shared" si="500"/>
        <v/>
      </c>
      <c r="AG403" s="13" t="b">
        <f t="shared" si="451"/>
        <v>0</v>
      </c>
      <c r="AH403" s="92" t="str">
        <f t="shared" si="501"/>
        <v/>
      </c>
      <c r="AI403" s="35" t="b">
        <f t="shared" si="452"/>
        <v>0</v>
      </c>
      <c r="AJ403" s="92" t="str">
        <f t="shared" si="502"/>
        <v/>
      </c>
      <c r="AK403" s="35" t="b">
        <f t="shared" si="453"/>
        <v>0</v>
      </c>
      <c r="AL403" s="92" t="str">
        <f t="shared" si="454"/>
        <v/>
      </c>
      <c r="AM403" s="35" t="b">
        <f t="shared" si="455"/>
        <v>0</v>
      </c>
      <c r="AN403" s="92" t="str">
        <f t="shared" si="456"/>
        <v/>
      </c>
      <c r="AO403" s="13" t="b">
        <f t="shared" si="457"/>
        <v>0</v>
      </c>
      <c r="AP403" s="92" t="str">
        <f t="shared" si="458"/>
        <v/>
      </c>
      <c r="AQ403" s="14">
        <f t="shared" si="459"/>
        <v>0</v>
      </c>
      <c r="AR403" s="14">
        <f t="shared" si="460"/>
        <v>0</v>
      </c>
      <c r="AS403" s="16">
        <f t="shared" si="447"/>
        <v>0</v>
      </c>
      <c r="AT403" s="16">
        <f t="shared" si="447"/>
        <v>0</v>
      </c>
      <c r="AU403" s="16">
        <f t="shared" si="447"/>
        <v>0</v>
      </c>
      <c r="AV403" s="16">
        <f t="shared" si="447"/>
        <v>0</v>
      </c>
      <c r="AW403" s="16">
        <f t="shared" si="447"/>
        <v>0</v>
      </c>
      <c r="AX403" s="16">
        <f t="shared" si="447"/>
        <v>0</v>
      </c>
      <c r="AY403" s="16">
        <f t="shared" si="447"/>
        <v>0</v>
      </c>
      <c r="AZ403" s="16"/>
      <c r="BA403" s="16"/>
      <c r="BB403" s="93">
        <f t="shared" si="503"/>
        <v>0</v>
      </c>
      <c r="BC403" s="93">
        <f t="shared" si="504"/>
        <v>0</v>
      </c>
      <c r="BD403" s="93">
        <f t="shared" si="505"/>
        <v>0</v>
      </c>
      <c r="BE403" s="158">
        <f t="shared" si="506"/>
        <v>0</v>
      </c>
      <c r="BF403" s="159">
        <f t="shared" si="507"/>
        <v>0</v>
      </c>
      <c r="BG403" s="159">
        <f t="shared" si="461"/>
        <v>0</v>
      </c>
      <c r="BH403" s="159">
        <f t="shared" si="462"/>
        <v>0</v>
      </c>
      <c r="BI403" s="159">
        <f t="shared" si="463"/>
        <v>0</v>
      </c>
      <c r="BJ403" s="159">
        <f t="shared" si="464"/>
        <v>0</v>
      </c>
      <c r="BK403" s="159">
        <f t="shared" si="465"/>
        <v>0</v>
      </c>
      <c r="BL403" s="159">
        <f t="shared" si="466"/>
        <v>0</v>
      </c>
      <c r="BM403" s="159">
        <f t="shared" si="446"/>
        <v>0</v>
      </c>
      <c r="BN403" s="159">
        <f t="shared" si="446"/>
        <v>0</v>
      </c>
      <c r="BO403" s="205" t="b">
        <f t="shared" si="467"/>
        <v>0</v>
      </c>
      <c r="BP403" s="214">
        <f t="shared" si="468"/>
        <v>0</v>
      </c>
      <c r="BQ403" s="160">
        <f t="shared" si="469"/>
        <v>0</v>
      </c>
      <c r="BR403" s="160">
        <f t="shared" si="470"/>
        <v>0</v>
      </c>
      <c r="BS403" s="160">
        <f t="shared" si="471"/>
        <v>0</v>
      </c>
      <c r="BT403" s="160">
        <f t="shared" si="472"/>
        <v>0</v>
      </c>
      <c r="BU403" s="160">
        <f t="shared" si="473"/>
        <v>0</v>
      </c>
      <c r="BV403" s="215">
        <f t="shared" si="474"/>
        <v>0</v>
      </c>
      <c r="BW403" s="217">
        <f t="shared" si="475"/>
        <v>0</v>
      </c>
      <c r="BX403" s="206">
        <f t="shared" si="476"/>
        <v>0</v>
      </c>
      <c r="BY403" s="206">
        <f t="shared" si="477"/>
        <v>0</v>
      </c>
      <c r="BZ403" s="206">
        <f t="shared" si="478"/>
        <v>0</v>
      </c>
      <c r="CA403" s="206">
        <f t="shared" si="479"/>
        <v>0</v>
      </c>
      <c r="CB403" s="206">
        <f t="shared" si="480"/>
        <v>0</v>
      </c>
      <c r="CC403" s="218">
        <f t="shared" si="481"/>
        <v>0</v>
      </c>
      <c r="CD403" s="216" t="e">
        <f t="shared" si="482"/>
        <v>#VALUE!</v>
      </c>
      <c r="CE403" s="94" t="e">
        <f t="shared" si="483"/>
        <v>#VALUE!</v>
      </c>
      <c r="CF403" s="94" t="e">
        <f t="shared" si="484"/>
        <v>#VALUE!</v>
      </c>
      <c r="CG403" s="95" t="e">
        <f t="shared" si="485"/>
        <v>#VALUE!</v>
      </c>
      <c r="CH403" s="95" t="e">
        <f t="shared" si="508"/>
        <v>#VALUE!</v>
      </c>
      <c r="CI403" s="95" t="b">
        <f t="shared" si="511"/>
        <v>0</v>
      </c>
      <c r="CJ403" s="76" t="str">
        <f t="shared" si="486"/>
        <v/>
      </c>
      <c r="CK403" s="94" t="e" cm="1">
        <f t="array" aca="1" ref="CK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CL403" s="94" t="str">
        <f t="shared" si="487"/>
        <v/>
      </c>
      <c r="CM403" s="96" t="b">
        <f t="shared" si="488"/>
        <v>0</v>
      </c>
      <c r="CN403" s="130" t="b">
        <f>IFERROR(MATCH(D403,'Avtal för korttidsarbete'!$G$13:$G$1012,0),TRUE)</f>
        <v>1</v>
      </c>
      <c r="CO403" s="130" t="b">
        <f t="shared" si="489"/>
        <v>0</v>
      </c>
      <c r="CP403" s="131" t="str" cm="1">
        <f t="array" ref="CP403">IF(CN403=TRUE,"x",INDEX('Avtal för korttidsarbete'!$E$13:$E$1012,$CN403))</f>
        <v>x</v>
      </c>
      <c r="CQ403" s="131" t="str" cm="1">
        <f t="array" ref="CQ403">IF(CN403=TRUE,"x",INDEX('Avtal för korttidsarbete'!$F$13:$F$1012,$CN403))</f>
        <v>x</v>
      </c>
      <c r="CR403" s="130" t="b">
        <f t="shared" si="490"/>
        <v>0</v>
      </c>
      <c r="CS403" s="165">
        <f t="shared" si="509"/>
        <v>0</v>
      </c>
      <c r="CT403" s="165">
        <f t="shared" si="510"/>
        <v>0</v>
      </c>
      <c r="CU403" s="130" t="b">
        <f t="shared" si="491"/>
        <v>0</v>
      </c>
      <c r="CV403" s="131">
        <f t="shared" si="492"/>
        <v>0</v>
      </c>
      <c r="CW403" s="165">
        <f t="shared" si="493"/>
        <v>0</v>
      </c>
      <c r="CX403" s="186" t="b">
        <f>IFERROR(INDEX('Avtal för korttidsarbete'!R:R,MATCH(D403,'Avtal för korttidsarbete'!$G:$G,0)),TRUE)</f>
        <v>1</v>
      </c>
      <c r="CY403" s="165" t="str">
        <f>IF(CX403,"-",INDEX('Avtal för korttidsarbete'!$D:$D,MATCH(D403,'Avtal för korttidsarbete'!$G:$G,0)))</f>
        <v>-</v>
      </c>
      <c r="CZ403" s="131" t="b">
        <f>IFERROR(G403&gt;INDEX(Uppsägningar!E:E,MATCH(C403,Uppsägningar!C:C,0)),FALSE)</f>
        <v>0</v>
      </c>
    </row>
    <row r="404" spans="1:104" s="30" customFormat="1" x14ac:dyDescent="0.25">
      <c r="A404" s="19">
        <v>389</v>
      </c>
      <c r="B404" s="20"/>
      <c r="C404" s="189"/>
      <c r="D404" s="69"/>
      <c r="E404" s="171">
        <f>IFERROR(INDEX(Admin!$C$7:$C$10,MATCH(CY404,TblNivåValTExt,0)),0)</f>
        <v>0</v>
      </c>
      <c r="F404" s="1"/>
      <c r="G404" s="1"/>
      <c r="H404" s="90"/>
      <c r="I404" s="91"/>
      <c r="J404" s="91"/>
      <c r="K404" s="91"/>
      <c r="L404" s="91"/>
      <c r="M404" s="91"/>
      <c r="N404" s="91"/>
      <c r="O404" s="91"/>
      <c r="P404" s="91"/>
      <c r="Q404" s="91"/>
      <c r="R404" s="91"/>
      <c r="S404" s="91"/>
      <c r="T404" s="91"/>
      <c r="U404" s="91"/>
      <c r="V404" s="91"/>
      <c r="W404" s="225">
        <f t="shared" si="448"/>
        <v>0</v>
      </c>
      <c r="X404" s="134" t="str">
        <f t="shared" si="494"/>
        <v/>
      </c>
      <c r="Y404" s="92" t="b">
        <f t="shared" si="449"/>
        <v>0</v>
      </c>
      <c r="Z404" s="92" t="str">
        <f t="shared" si="495"/>
        <v/>
      </c>
      <c r="AA404" s="92" t="b">
        <f t="shared" si="496"/>
        <v>0</v>
      </c>
      <c r="AB404" s="92" t="str">
        <f t="shared" si="497"/>
        <v/>
      </c>
      <c r="AC404" s="13" t="b">
        <f t="shared" si="450"/>
        <v>0</v>
      </c>
      <c r="AD404" s="92" t="str">
        <f t="shared" si="498"/>
        <v/>
      </c>
      <c r="AE404" s="13" t="b">
        <f t="shared" si="499"/>
        <v>0</v>
      </c>
      <c r="AF404" s="92" t="str">
        <f t="shared" si="500"/>
        <v/>
      </c>
      <c r="AG404" s="13" t="b">
        <f t="shared" si="451"/>
        <v>0</v>
      </c>
      <c r="AH404" s="92" t="str">
        <f t="shared" si="501"/>
        <v/>
      </c>
      <c r="AI404" s="35" t="b">
        <f t="shared" si="452"/>
        <v>0</v>
      </c>
      <c r="AJ404" s="92" t="str">
        <f t="shared" si="502"/>
        <v/>
      </c>
      <c r="AK404" s="35" t="b">
        <f t="shared" si="453"/>
        <v>0</v>
      </c>
      <c r="AL404" s="92" t="str">
        <f t="shared" si="454"/>
        <v/>
      </c>
      <c r="AM404" s="35" t="b">
        <f t="shared" si="455"/>
        <v>0</v>
      </c>
      <c r="AN404" s="92" t="str">
        <f t="shared" si="456"/>
        <v/>
      </c>
      <c r="AO404" s="13" t="b">
        <f t="shared" si="457"/>
        <v>0</v>
      </c>
      <c r="AP404" s="92" t="str">
        <f t="shared" si="458"/>
        <v/>
      </c>
      <c r="AQ404" s="14">
        <f t="shared" si="459"/>
        <v>0</v>
      </c>
      <c r="AR404" s="14">
        <f t="shared" si="460"/>
        <v>0</v>
      </c>
      <c r="AS404" s="16">
        <f t="shared" si="447"/>
        <v>0</v>
      </c>
      <c r="AT404" s="16">
        <f t="shared" si="447"/>
        <v>0</v>
      </c>
      <c r="AU404" s="16">
        <f t="shared" si="447"/>
        <v>0</v>
      </c>
      <c r="AV404" s="16">
        <f t="shared" si="447"/>
        <v>0</v>
      </c>
      <c r="AW404" s="16">
        <f t="shared" si="447"/>
        <v>0</v>
      </c>
      <c r="AX404" s="16">
        <f t="shared" si="447"/>
        <v>0</v>
      </c>
      <c r="AY404" s="16">
        <f t="shared" si="447"/>
        <v>0</v>
      </c>
      <c r="AZ404" s="16"/>
      <c r="BA404" s="16"/>
      <c r="BB404" s="93">
        <f t="shared" si="503"/>
        <v>0</v>
      </c>
      <c r="BC404" s="93">
        <f t="shared" si="504"/>
        <v>0</v>
      </c>
      <c r="BD404" s="93">
        <f t="shared" si="505"/>
        <v>0</v>
      </c>
      <c r="BE404" s="158">
        <f t="shared" si="506"/>
        <v>0</v>
      </c>
      <c r="BF404" s="159">
        <f t="shared" si="507"/>
        <v>0</v>
      </c>
      <c r="BG404" s="159">
        <f t="shared" si="461"/>
        <v>0</v>
      </c>
      <c r="BH404" s="159">
        <f t="shared" si="462"/>
        <v>0</v>
      </c>
      <c r="BI404" s="159">
        <f t="shared" si="463"/>
        <v>0</v>
      </c>
      <c r="BJ404" s="159">
        <f t="shared" si="464"/>
        <v>0</v>
      </c>
      <c r="BK404" s="159">
        <f t="shared" si="465"/>
        <v>0</v>
      </c>
      <c r="BL404" s="159">
        <f t="shared" si="466"/>
        <v>0</v>
      </c>
      <c r="BM404" s="159">
        <f t="shared" si="446"/>
        <v>0</v>
      </c>
      <c r="BN404" s="159">
        <f t="shared" si="446"/>
        <v>0</v>
      </c>
      <c r="BO404" s="205" t="b">
        <f t="shared" si="467"/>
        <v>0</v>
      </c>
      <c r="BP404" s="214">
        <f t="shared" si="468"/>
        <v>0</v>
      </c>
      <c r="BQ404" s="160">
        <f t="shared" si="469"/>
        <v>0</v>
      </c>
      <c r="BR404" s="160">
        <f t="shared" si="470"/>
        <v>0</v>
      </c>
      <c r="BS404" s="160">
        <f t="shared" si="471"/>
        <v>0</v>
      </c>
      <c r="BT404" s="160">
        <f t="shared" si="472"/>
        <v>0</v>
      </c>
      <c r="BU404" s="160">
        <f t="shared" si="473"/>
        <v>0</v>
      </c>
      <c r="BV404" s="215">
        <f t="shared" si="474"/>
        <v>0</v>
      </c>
      <c r="BW404" s="217">
        <f t="shared" si="475"/>
        <v>0</v>
      </c>
      <c r="BX404" s="206">
        <f t="shared" si="476"/>
        <v>0</v>
      </c>
      <c r="BY404" s="206">
        <f t="shared" si="477"/>
        <v>0</v>
      </c>
      <c r="BZ404" s="206">
        <f t="shared" si="478"/>
        <v>0</v>
      </c>
      <c r="CA404" s="206">
        <f t="shared" si="479"/>
        <v>0</v>
      </c>
      <c r="CB404" s="206">
        <f t="shared" si="480"/>
        <v>0</v>
      </c>
      <c r="CC404" s="218">
        <f t="shared" si="481"/>
        <v>0</v>
      </c>
      <c r="CD404" s="216" t="e">
        <f t="shared" si="482"/>
        <v>#VALUE!</v>
      </c>
      <c r="CE404" s="94" t="e">
        <f t="shared" si="483"/>
        <v>#VALUE!</v>
      </c>
      <c r="CF404" s="94" t="e">
        <f t="shared" si="484"/>
        <v>#VALUE!</v>
      </c>
      <c r="CG404" s="95" t="e">
        <f t="shared" si="485"/>
        <v>#VALUE!</v>
      </c>
      <c r="CH404" s="95" t="e">
        <f t="shared" si="508"/>
        <v>#VALUE!</v>
      </c>
      <c r="CI404" s="95" t="b">
        <f t="shared" si="511"/>
        <v>0</v>
      </c>
      <c r="CJ404" s="76" t="str">
        <f t="shared" si="486"/>
        <v/>
      </c>
      <c r="CK404" s="94" t="e" cm="1">
        <f t="array" aca="1" ref="CK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CL404" s="94" t="str">
        <f t="shared" si="487"/>
        <v/>
      </c>
      <c r="CM404" s="96" t="b">
        <f t="shared" si="488"/>
        <v>0</v>
      </c>
      <c r="CN404" s="130" t="b">
        <f>IFERROR(MATCH(D404,'Avtal för korttidsarbete'!$G$13:$G$1012,0),TRUE)</f>
        <v>1</v>
      </c>
      <c r="CO404" s="130" t="b">
        <f t="shared" si="489"/>
        <v>0</v>
      </c>
      <c r="CP404" s="131" t="str" cm="1">
        <f t="array" ref="CP404">IF(CN404=TRUE,"x",INDEX('Avtal för korttidsarbete'!$E$13:$E$1012,$CN404))</f>
        <v>x</v>
      </c>
      <c r="CQ404" s="131" t="str" cm="1">
        <f t="array" ref="CQ404">IF(CN404=TRUE,"x",INDEX('Avtal för korttidsarbete'!$F$13:$F$1012,$CN404))</f>
        <v>x</v>
      </c>
      <c r="CR404" s="130" t="b">
        <f t="shared" si="490"/>
        <v>0</v>
      </c>
      <c r="CS404" s="165">
        <f t="shared" si="509"/>
        <v>0</v>
      </c>
      <c r="CT404" s="165">
        <f t="shared" si="510"/>
        <v>0</v>
      </c>
      <c r="CU404" s="130" t="b">
        <f t="shared" si="491"/>
        <v>0</v>
      </c>
      <c r="CV404" s="131">
        <f t="shared" si="492"/>
        <v>0</v>
      </c>
      <c r="CW404" s="165">
        <f t="shared" si="493"/>
        <v>0</v>
      </c>
      <c r="CX404" s="186" t="b">
        <f>IFERROR(INDEX('Avtal för korttidsarbete'!R:R,MATCH(D404,'Avtal för korttidsarbete'!$G:$G,0)),TRUE)</f>
        <v>1</v>
      </c>
      <c r="CY404" s="165" t="str">
        <f>IF(CX404,"-",INDEX('Avtal för korttidsarbete'!$D:$D,MATCH(D404,'Avtal för korttidsarbete'!$G:$G,0)))</f>
        <v>-</v>
      </c>
      <c r="CZ404" s="131" t="b">
        <f>IFERROR(G404&gt;INDEX(Uppsägningar!E:E,MATCH(C404,Uppsägningar!C:C,0)),FALSE)</f>
        <v>0</v>
      </c>
    </row>
    <row r="405" spans="1:104" s="30" customFormat="1" x14ac:dyDescent="0.25">
      <c r="A405" s="19">
        <v>390</v>
      </c>
      <c r="B405" s="20"/>
      <c r="C405" s="189"/>
      <c r="D405" s="69"/>
      <c r="E405" s="171">
        <f>IFERROR(INDEX(Admin!$C$7:$C$10,MATCH(CY405,TblNivåValTExt,0)),0)</f>
        <v>0</v>
      </c>
      <c r="F405" s="1"/>
      <c r="G405" s="1"/>
      <c r="H405" s="90"/>
      <c r="I405" s="91"/>
      <c r="J405" s="91"/>
      <c r="K405" s="91"/>
      <c r="L405" s="91"/>
      <c r="M405" s="91"/>
      <c r="N405" s="91"/>
      <c r="O405" s="91"/>
      <c r="P405" s="91"/>
      <c r="Q405" s="91"/>
      <c r="R405" s="91"/>
      <c r="S405" s="91"/>
      <c r="T405" s="91"/>
      <c r="U405" s="91"/>
      <c r="V405" s="91"/>
      <c r="W405" s="225">
        <f t="shared" si="448"/>
        <v>0</v>
      </c>
      <c r="X405" s="134" t="str">
        <f t="shared" si="494"/>
        <v/>
      </c>
      <c r="Y405" s="92" t="b">
        <f t="shared" si="449"/>
        <v>0</v>
      </c>
      <c r="Z405" s="92" t="str">
        <f t="shared" si="495"/>
        <v/>
      </c>
      <c r="AA405" s="92" t="b">
        <f t="shared" si="496"/>
        <v>0</v>
      </c>
      <c r="AB405" s="92" t="str">
        <f t="shared" si="497"/>
        <v/>
      </c>
      <c r="AC405" s="13" t="b">
        <f t="shared" si="450"/>
        <v>0</v>
      </c>
      <c r="AD405" s="92" t="str">
        <f t="shared" si="498"/>
        <v/>
      </c>
      <c r="AE405" s="13" t="b">
        <f t="shared" si="499"/>
        <v>0</v>
      </c>
      <c r="AF405" s="92" t="str">
        <f t="shared" si="500"/>
        <v/>
      </c>
      <c r="AG405" s="13" t="b">
        <f t="shared" si="451"/>
        <v>0</v>
      </c>
      <c r="AH405" s="92" t="str">
        <f t="shared" si="501"/>
        <v/>
      </c>
      <c r="AI405" s="35" t="b">
        <f t="shared" si="452"/>
        <v>0</v>
      </c>
      <c r="AJ405" s="92" t="str">
        <f t="shared" si="502"/>
        <v/>
      </c>
      <c r="AK405" s="35" t="b">
        <f t="shared" si="453"/>
        <v>0</v>
      </c>
      <c r="AL405" s="92" t="str">
        <f t="shared" si="454"/>
        <v/>
      </c>
      <c r="AM405" s="35" t="b">
        <f t="shared" si="455"/>
        <v>0</v>
      </c>
      <c r="AN405" s="92" t="str">
        <f t="shared" si="456"/>
        <v/>
      </c>
      <c r="AO405" s="13" t="b">
        <f t="shared" si="457"/>
        <v>0</v>
      </c>
      <c r="AP405" s="92" t="str">
        <f t="shared" si="458"/>
        <v/>
      </c>
      <c r="AQ405" s="14">
        <f t="shared" si="459"/>
        <v>0</v>
      </c>
      <c r="AR405" s="14">
        <f t="shared" si="460"/>
        <v>0</v>
      </c>
      <c r="AS405" s="16">
        <f t="shared" si="447"/>
        <v>0</v>
      </c>
      <c r="AT405" s="16">
        <f t="shared" si="447"/>
        <v>0</v>
      </c>
      <c r="AU405" s="16">
        <f t="shared" si="447"/>
        <v>0</v>
      </c>
      <c r="AV405" s="16">
        <f t="shared" si="447"/>
        <v>0</v>
      </c>
      <c r="AW405" s="16">
        <f t="shared" si="447"/>
        <v>0</v>
      </c>
      <c r="AX405" s="16">
        <f t="shared" si="447"/>
        <v>0</v>
      </c>
      <c r="AY405" s="16">
        <f t="shared" si="447"/>
        <v>0</v>
      </c>
      <c r="AZ405" s="16"/>
      <c r="BA405" s="16"/>
      <c r="BB405" s="93">
        <f t="shared" si="503"/>
        <v>0</v>
      </c>
      <c r="BC405" s="93">
        <f t="shared" si="504"/>
        <v>0</v>
      </c>
      <c r="BD405" s="93">
        <f t="shared" si="505"/>
        <v>0</v>
      </c>
      <c r="BE405" s="158">
        <f t="shared" si="506"/>
        <v>0</v>
      </c>
      <c r="BF405" s="159">
        <f t="shared" si="507"/>
        <v>0</v>
      </c>
      <c r="BG405" s="159">
        <f t="shared" si="461"/>
        <v>0</v>
      </c>
      <c r="BH405" s="159">
        <f t="shared" si="462"/>
        <v>0</v>
      </c>
      <c r="BI405" s="159">
        <f t="shared" si="463"/>
        <v>0</v>
      </c>
      <c r="BJ405" s="159">
        <f t="shared" si="464"/>
        <v>0</v>
      </c>
      <c r="BK405" s="159">
        <f t="shared" si="465"/>
        <v>0</v>
      </c>
      <c r="BL405" s="159">
        <f t="shared" si="466"/>
        <v>0</v>
      </c>
      <c r="BM405" s="159">
        <f t="shared" si="446"/>
        <v>0</v>
      </c>
      <c r="BN405" s="159">
        <f t="shared" si="446"/>
        <v>0</v>
      </c>
      <c r="BO405" s="205" t="b">
        <f t="shared" si="467"/>
        <v>0</v>
      </c>
      <c r="BP405" s="214">
        <f t="shared" si="468"/>
        <v>0</v>
      </c>
      <c r="BQ405" s="160">
        <f t="shared" si="469"/>
        <v>0</v>
      </c>
      <c r="BR405" s="160">
        <f t="shared" si="470"/>
        <v>0</v>
      </c>
      <c r="BS405" s="160">
        <f t="shared" si="471"/>
        <v>0</v>
      </c>
      <c r="BT405" s="160">
        <f t="shared" si="472"/>
        <v>0</v>
      </c>
      <c r="BU405" s="160">
        <f t="shared" si="473"/>
        <v>0</v>
      </c>
      <c r="BV405" s="215">
        <f t="shared" si="474"/>
        <v>0</v>
      </c>
      <c r="BW405" s="217">
        <f t="shared" si="475"/>
        <v>0</v>
      </c>
      <c r="BX405" s="206">
        <f t="shared" si="476"/>
        <v>0</v>
      </c>
      <c r="BY405" s="206">
        <f t="shared" si="477"/>
        <v>0</v>
      </c>
      <c r="BZ405" s="206">
        <f t="shared" si="478"/>
        <v>0</v>
      </c>
      <c r="CA405" s="206">
        <f t="shared" si="479"/>
        <v>0</v>
      </c>
      <c r="CB405" s="206">
        <f t="shared" si="480"/>
        <v>0</v>
      </c>
      <c r="CC405" s="218">
        <f t="shared" si="481"/>
        <v>0</v>
      </c>
      <c r="CD405" s="216" t="e">
        <f t="shared" si="482"/>
        <v>#VALUE!</v>
      </c>
      <c r="CE405" s="94" t="e">
        <f t="shared" si="483"/>
        <v>#VALUE!</v>
      </c>
      <c r="CF405" s="94" t="e">
        <f t="shared" si="484"/>
        <v>#VALUE!</v>
      </c>
      <c r="CG405" s="95" t="e">
        <f t="shared" si="485"/>
        <v>#VALUE!</v>
      </c>
      <c r="CH405" s="95" t="e">
        <f t="shared" si="508"/>
        <v>#VALUE!</v>
      </c>
      <c r="CI405" s="95" t="b">
        <f t="shared" si="511"/>
        <v>0</v>
      </c>
      <c r="CJ405" s="76" t="str">
        <f t="shared" si="486"/>
        <v/>
      </c>
      <c r="CK405" s="94" t="e" cm="1">
        <f t="array" aca="1" ref="CK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CL405" s="94" t="str">
        <f t="shared" si="487"/>
        <v/>
      </c>
      <c r="CM405" s="96" t="b">
        <f t="shared" si="488"/>
        <v>0</v>
      </c>
      <c r="CN405" s="130" t="b">
        <f>IFERROR(MATCH(D405,'Avtal för korttidsarbete'!$G$13:$G$1012,0),TRUE)</f>
        <v>1</v>
      </c>
      <c r="CO405" s="130" t="b">
        <f t="shared" si="489"/>
        <v>0</v>
      </c>
      <c r="CP405" s="131" t="str" cm="1">
        <f t="array" ref="CP405">IF(CN405=TRUE,"x",INDEX('Avtal för korttidsarbete'!$E$13:$E$1012,$CN405))</f>
        <v>x</v>
      </c>
      <c r="CQ405" s="131" t="str" cm="1">
        <f t="array" ref="CQ405">IF(CN405=TRUE,"x",INDEX('Avtal för korttidsarbete'!$F$13:$F$1012,$CN405))</f>
        <v>x</v>
      </c>
      <c r="CR405" s="130" t="b">
        <f t="shared" si="490"/>
        <v>0</v>
      </c>
      <c r="CS405" s="165">
        <f t="shared" si="509"/>
        <v>0</v>
      </c>
      <c r="CT405" s="165">
        <f t="shared" si="510"/>
        <v>0</v>
      </c>
      <c r="CU405" s="130" t="b">
        <f t="shared" si="491"/>
        <v>0</v>
      </c>
      <c r="CV405" s="131">
        <f t="shared" si="492"/>
        <v>0</v>
      </c>
      <c r="CW405" s="165">
        <f t="shared" si="493"/>
        <v>0</v>
      </c>
      <c r="CX405" s="186" t="b">
        <f>IFERROR(INDEX('Avtal för korttidsarbete'!R:R,MATCH(D405,'Avtal för korttidsarbete'!$G:$G,0)),TRUE)</f>
        <v>1</v>
      </c>
      <c r="CY405" s="165" t="str">
        <f>IF(CX405,"-",INDEX('Avtal för korttidsarbete'!$D:$D,MATCH(D405,'Avtal för korttidsarbete'!$G:$G,0)))</f>
        <v>-</v>
      </c>
      <c r="CZ405" s="131" t="b">
        <f>IFERROR(G405&gt;INDEX(Uppsägningar!E:E,MATCH(C405,Uppsägningar!C:C,0)),FALSE)</f>
        <v>0</v>
      </c>
    </row>
    <row r="406" spans="1:104" s="30" customFormat="1" x14ac:dyDescent="0.25">
      <c r="A406" s="19">
        <v>391</v>
      </c>
      <c r="B406" s="20"/>
      <c r="C406" s="189"/>
      <c r="D406" s="69"/>
      <c r="E406" s="171">
        <f>IFERROR(INDEX(Admin!$C$7:$C$10,MATCH(CY406,TblNivåValTExt,0)),0)</f>
        <v>0</v>
      </c>
      <c r="F406" s="1"/>
      <c r="G406" s="1"/>
      <c r="H406" s="90"/>
      <c r="I406" s="91"/>
      <c r="J406" s="91"/>
      <c r="K406" s="91"/>
      <c r="L406" s="91"/>
      <c r="M406" s="91"/>
      <c r="N406" s="91"/>
      <c r="O406" s="91"/>
      <c r="P406" s="91"/>
      <c r="Q406" s="91"/>
      <c r="R406" s="91"/>
      <c r="S406" s="91"/>
      <c r="T406" s="91"/>
      <c r="U406" s="91"/>
      <c r="V406" s="91"/>
      <c r="W406" s="225">
        <f t="shared" si="448"/>
        <v>0</v>
      </c>
      <c r="X406" s="134" t="str">
        <f t="shared" si="494"/>
        <v/>
      </c>
      <c r="Y406" s="92" t="b">
        <f t="shared" si="449"/>
        <v>0</v>
      </c>
      <c r="Z406" s="92" t="str">
        <f t="shared" si="495"/>
        <v/>
      </c>
      <c r="AA406" s="92" t="b">
        <f t="shared" si="496"/>
        <v>0</v>
      </c>
      <c r="AB406" s="92" t="str">
        <f t="shared" si="497"/>
        <v/>
      </c>
      <c r="AC406" s="13" t="b">
        <f t="shared" si="450"/>
        <v>0</v>
      </c>
      <c r="AD406" s="92" t="str">
        <f t="shared" si="498"/>
        <v/>
      </c>
      <c r="AE406" s="13" t="b">
        <f t="shared" si="499"/>
        <v>0</v>
      </c>
      <c r="AF406" s="92" t="str">
        <f t="shared" si="500"/>
        <v/>
      </c>
      <c r="AG406" s="13" t="b">
        <f t="shared" si="451"/>
        <v>0</v>
      </c>
      <c r="AH406" s="92" t="str">
        <f t="shared" si="501"/>
        <v/>
      </c>
      <c r="AI406" s="35" t="b">
        <f t="shared" si="452"/>
        <v>0</v>
      </c>
      <c r="AJ406" s="92" t="str">
        <f t="shared" si="502"/>
        <v/>
      </c>
      <c r="AK406" s="35" t="b">
        <f t="shared" si="453"/>
        <v>0</v>
      </c>
      <c r="AL406" s="92" t="str">
        <f t="shared" si="454"/>
        <v/>
      </c>
      <c r="AM406" s="35" t="b">
        <f t="shared" si="455"/>
        <v>0</v>
      </c>
      <c r="AN406" s="92" t="str">
        <f t="shared" si="456"/>
        <v/>
      </c>
      <c r="AO406" s="13" t="b">
        <f t="shared" si="457"/>
        <v>0</v>
      </c>
      <c r="AP406" s="92" t="str">
        <f t="shared" si="458"/>
        <v/>
      </c>
      <c r="AQ406" s="14">
        <f t="shared" si="459"/>
        <v>0</v>
      </c>
      <c r="AR406" s="14">
        <f t="shared" si="460"/>
        <v>0</v>
      </c>
      <c r="AS406" s="16">
        <f t="shared" ref="AS406:AY415" si="512">IF(OR(AS$11=FALSE,$F406="",MIN($G406,AS$10,$AR406)-MAX($F406,AS$8,$AQ406)&lt;0),0,MIN($G406,AS$10,$AR406)-MAX($F406,AS$8,$AQ406)+1)</f>
        <v>0</v>
      </c>
      <c r="AT406" s="16">
        <f t="shared" si="512"/>
        <v>0</v>
      </c>
      <c r="AU406" s="16">
        <f t="shared" si="512"/>
        <v>0</v>
      </c>
      <c r="AV406" s="16">
        <f t="shared" si="512"/>
        <v>0</v>
      </c>
      <c r="AW406" s="16">
        <f t="shared" si="512"/>
        <v>0</v>
      </c>
      <c r="AX406" s="16">
        <f t="shared" si="512"/>
        <v>0</v>
      </c>
      <c r="AY406" s="16">
        <f t="shared" si="512"/>
        <v>0</v>
      </c>
      <c r="AZ406" s="16"/>
      <c r="BA406" s="16"/>
      <c r="BB406" s="93">
        <f t="shared" si="503"/>
        <v>0</v>
      </c>
      <c r="BC406" s="93">
        <f t="shared" si="504"/>
        <v>0</v>
      </c>
      <c r="BD406" s="93">
        <f t="shared" si="505"/>
        <v>0</v>
      </c>
      <c r="BE406" s="158">
        <f t="shared" si="506"/>
        <v>0</v>
      </c>
      <c r="BF406" s="159">
        <f t="shared" si="507"/>
        <v>0</v>
      </c>
      <c r="BG406" s="159">
        <f t="shared" si="461"/>
        <v>0</v>
      </c>
      <c r="BH406" s="159">
        <f t="shared" si="462"/>
        <v>0</v>
      </c>
      <c r="BI406" s="159">
        <f t="shared" si="463"/>
        <v>0</v>
      </c>
      <c r="BJ406" s="159">
        <f t="shared" si="464"/>
        <v>0</v>
      </c>
      <c r="BK406" s="159">
        <f t="shared" si="465"/>
        <v>0</v>
      </c>
      <c r="BL406" s="159">
        <f t="shared" si="466"/>
        <v>0</v>
      </c>
      <c r="BM406" s="159">
        <f t="shared" si="446"/>
        <v>0</v>
      </c>
      <c r="BN406" s="159">
        <f t="shared" si="446"/>
        <v>0</v>
      </c>
      <c r="BO406" s="205" t="b">
        <f t="shared" si="467"/>
        <v>0</v>
      </c>
      <c r="BP406" s="214">
        <f t="shared" si="468"/>
        <v>0</v>
      </c>
      <c r="BQ406" s="160">
        <f t="shared" si="469"/>
        <v>0</v>
      </c>
      <c r="BR406" s="160">
        <f t="shared" si="470"/>
        <v>0</v>
      </c>
      <c r="BS406" s="160">
        <f t="shared" si="471"/>
        <v>0</v>
      </c>
      <c r="BT406" s="160">
        <f t="shared" si="472"/>
        <v>0</v>
      </c>
      <c r="BU406" s="160">
        <f t="shared" si="473"/>
        <v>0</v>
      </c>
      <c r="BV406" s="215">
        <f t="shared" si="474"/>
        <v>0</v>
      </c>
      <c r="BW406" s="217">
        <f t="shared" si="475"/>
        <v>0</v>
      </c>
      <c r="BX406" s="206">
        <f t="shared" si="476"/>
        <v>0</v>
      </c>
      <c r="BY406" s="206">
        <f t="shared" si="477"/>
        <v>0</v>
      </c>
      <c r="BZ406" s="206">
        <f t="shared" si="478"/>
        <v>0</v>
      </c>
      <c r="CA406" s="206">
        <f t="shared" si="479"/>
        <v>0</v>
      </c>
      <c r="CB406" s="206">
        <f t="shared" si="480"/>
        <v>0</v>
      </c>
      <c r="CC406" s="218">
        <f t="shared" si="481"/>
        <v>0</v>
      </c>
      <c r="CD406" s="216" t="e">
        <f t="shared" si="482"/>
        <v>#VALUE!</v>
      </c>
      <c r="CE406" s="94" t="e">
        <f t="shared" si="483"/>
        <v>#VALUE!</v>
      </c>
      <c r="CF406" s="94" t="e">
        <f t="shared" si="484"/>
        <v>#VALUE!</v>
      </c>
      <c r="CG406" s="95" t="e">
        <f t="shared" si="485"/>
        <v>#VALUE!</v>
      </c>
      <c r="CH406" s="95" t="e">
        <f t="shared" si="508"/>
        <v>#VALUE!</v>
      </c>
      <c r="CI406" s="95" t="b">
        <f t="shared" si="511"/>
        <v>0</v>
      </c>
      <c r="CJ406" s="76" t="str">
        <f t="shared" si="486"/>
        <v/>
      </c>
      <c r="CK406" s="94" t="e" cm="1">
        <f t="array" aca="1" ref="CK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CL406" s="94" t="str">
        <f t="shared" si="487"/>
        <v/>
      </c>
      <c r="CM406" s="96" t="b">
        <f t="shared" si="488"/>
        <v>0</v>
      </c>
      <c r="CN406" s="130" t="b">
        <f>IFERROR(MATCH(D406,'Avtal för korttidsarbete'!$G$13:$G$1012,0),TRUE)</f>
        <v>1</v>
      </c>
      <c r="CO406" s="130" t="b">
        <f t="shared" si="489"/>
        <v>0</v>
      </c>
      <c r="CP406" s="131" t="str" cm="1">
        <f t="array" ref="CP406">IF(CN406=TRUE,"x",INDEX('Avtal för korttidsarbete'!$E$13:$E$1012,$CN406))</f>
        <v>x</v>
      </c>
      <c r="CQ406" s="131" t="str" cm="1">
        <f t="array" ref="CQ406">IF(CN406=TRUE,"x",INDEX('Avtal för korttidsarbete'!$F$13:$F$1012,$CN406))</f>
        <v>x</v>
      </c>
      <c r="CR406" s="130" t="b">
        <f t="shared" si="490"/>
        <v>0</v>
      </c>
      <c r="CS406" s="165">
        <f t="shared" si="509"/>
        <v>0</v>
      </c>
      <c r="CT406" s="165">
        <f t="shared" si="510"/>
        <v>0</v>
      </c>
      <c r="CU406" s="130" t="b">
        <f t="shared" si="491"/>
        <v>0</v>
      </c>
      <c r="CV406" s="131">
        <f t="shared" si="492"/>
        <v>0</v>
      </c>
      <c r="CW406" s="165">
        <f t="shared" si="493"/>
        <v>0</v>
      </c>
      <c r="CX406" s="186" t="b">
        <f>IFERROR(INDEX('Avtal för korttidsarbete'!R:R,MATCH(D406,'Avtal för korttidsarbete'!$G:$G,0)),TRUE)</f>
        <v>1</v>
      </c>
      <c r="CY406" s="165" t="str">
        <f>IF(CX406,"-",INDEX('Avtal för korttidsarbete'!$D:$D,MATCH(D406,'Avtal för korttidsarbete'!$G:$G,0)))</f>
        <v>-</v>
      </c>
      <c r="CZ406" s="131" t="b">
        <f>IFERROR(G406&gt;INDEX(Uppsägningar!E:E,MATCH(C406,Uppsägningar!C:C,0)),FALSE)</f>
        <v>0</v>
      </c>
    </row>
    <row r="407" spans="1:104" s="30" customFormat="1" x14ac:dyDescent="0.25">
      <c r="A407" s="19">
        <v>392</v>
      </c>
      <c r="B407" s="20"/>
      <c r="C407" s="189"/>
      <c r="D407" s="69"/>
      <c r="E407" s="171">
        <f>IFERROR(INDEX(Admin!$C$7:$C$10,MATCH(CY407,TblNivåValTExt,0)),0)</f>
        <v>0</v>
      </c>
      <c r="F407" s="1"/>
      <c r="G407" s="1"/>
      <c r="H407" s="90"/>
      <c r="I407" s="91"/>
      <c r="J407" s="91"/>
      <c r="K407" s="91"/>
      <c r="L407" s="91"/>
      <c r="M407" s="91"/>
      <c r="N407" s="91"/>
      <c r="O407" s="91"/>
      <c r="P407" s="91"/>
      <c r="Q407" s="91"/>
      <c r="R407" s="91"/>
      <c r="S407" s="91"/>
      <c r="T407" s="91"/>
      <c r="U407" s="91"/>
      <c r="V407" s="91"/>
      <c r="W407" s="225">
        <f t="shared" si="448"/>
        <v>0</v>
      </c>
      <c r="X407" s="134" t="str">
        <f t="shared" si="494"/>
        <v/>
      </c>
      <c r="Y407" s="92" t="b">
        <f t="shared" si="449"/>
        <v>0</v>
      </c>
      <c r="Z407" s="92" t="str">
        <f t="shared" si="495"/>
        <v/>
      </c>
      <c r="AA407" s="92" t="b">
        <f t="shared" si="496"/>
        <v>0</v>
      </c>
      <c r="AB407" s="92" t="str">
        <f t="shared" si="497"/>
        <v/>
      </c>
      <c r="AC407" s="13" t="b">
        <f t="shared" si="450"/>
        <v>0</v>
      </c>
      <c r="AD407" s="92" t="str">
        <f t="shared" si="498"/>
        <v/>
      </c>
      <c r="AE407" s="13" t="b">
        <f t="shared" si="499"/>
        <v>0</v>
      </c>
      <c r="AF407" s="92" t="str">
        <f t="shared" si="500"/>
        <v/>
      </c>
      <c r="AG407" s="13" t="b">
        <f t="shared" si="451"/>
        <v>0</v>
      </c>
      <c r="AH407" s="92" t="str">
        <f t="shared" si="501"/>
        <v/>
      </c>
      <c r="AI407" s="35" t="b">
        <f t="shared" si="452"/>
        <v>0</v>
      </c>
      <c r="AJ407" s="92" t="str">
        <f t="shared" si="502"/>
        <v/>
      </c>
      <c r="AK407" s="35" t="b">
        <f t="shared" si="453"/>
        <v>0</v>
      </c>
      <c r="AL407" s="92" t="str">
        <f t="shared" si="454"/>
        <v/>
      </c>
      <c r="AM407" s="35" t="b">
        <f t="shared" si="455"/>
        <v>0</v>
      </c>
      <c r="AN407" s="92" t="str">
        <f t="shared" si="456"/>
        <v/>
      </c>
      <c r="AO407" s="13" t="b">
        <f t="shared" si="457"/>
        <v>0</v>
      </c>
      <c r="AP407" s="92" t="str">
        <f t="shared" si="458"/>
        <v/>
      </c>
      <c r="AQ407" s="14">
        <f t="shared" si="459"/>
        <v>0</v>
      </c>
      <c r="AR407" s="14">
        <f t="shared" si="460"/>
        <v>0</v>
      </c>
      <c r="AS407" s="16">
        <f t="shared" si="512"/>
        <v>0</v>
      </c>
      <c r="AT407" s="16">
        <f t="shared" si="512"/>
        <v>0</v>
      </c>
      <c r="AU407" s="16">
        <f t="shared" si="512"/>
        <v>0</v>
      </c>
      <c r="AV407" s="16">
        <f t="shared" si="512"/>
        <v>0</v>
      </c>
      <c r="AW407" s="16">
        <f t="shared" si="512"/>
        <v>0</v>
      </c>
      <c r="AX407" s="16">
        <f t="shared" si="512"/>
        <v>0</v>
      </c>
      <c r="AY407" s="16">
        <f t="shared" si="512"/>
        <v>0</v>
      </c>
      <c r="AZ407" s="16"/>
      <c r="BA407" s="16"/>
      <c r="BB407" s="93">
        <f t="shared" si="503"/>
        <v>0</v>
      </c>
      <c r="BC407" s="93">
        <f t="shared" si="504"/>
        <v>0</v>
      </c>
      <c r="BD407" s="93">
        <f t="shared" si="505"/>
        <v>0</v>
      </c>
      <c r="BE407" s="158">
        <f t="shared" si="506"/>
        <v>0</v>
      </c>
      <c r="BF407" s="159">
        <f t="shared" si="507"/>
        <v>0</v>
      </c>
      <c r="BG407" s="159">
        <f t="shared" si="461"/>
        <v>0</v>
      </c>
      <c r="BH407" s="159">
        <f t="shared" si="462"/>
        <v>0</v>
      </c>
      <c r="BI407" s="159">
        <f t="shared" si="463"/>
        <v>0</v>
      </c>
      <c r="BJ407" s="159">
        <f t="shared" si="464"/>
        <v>0</v>
      </c>
      <c r="BK407" s="159">
        <f t="shared" si="465"/>
        <v>0</v>
      </c>
      <c r="BL407" s="159">
        <f t="shared" si="466"/>
        <v>0</v>
      </c>
      <c r="BM407" s="159">
        <f t="shared" si="446"/>
        <v>0</v>
      </c>
      <c r="BN407" s="159">
        <f t="shared" si="446"/>
        <v>0</v>
      </c>
      <c r="BO407" s="205" t="b">
        <f t="shared" si="467"/>
        <v>0</v>
      </c>
      <c r="BP407" s="214">
        <f t="shared" si="468"/>
        <v>0</v>
      </c>
      <c r="BQ407" s="160">
        <f t="shared" si="469"/>
        <v>0</v>
      </c>
      <c r="BR407" s="160">
        <f t="shared" si="470"/>
        <v>0</v>
      </c>
      <c r="BS407" s="160">
        <f t="shared" si="471"/>
        <v>0</v>
      </c>
      <c r="BT407" s="160">
        <f t="shared" si="472"/>
        <v>0</v>
      </c>
      <c r="BU407" s="160">
        <f t="shared" si="473"/>
        <v>0</v>
      </c>
      <c r="BV407" s="215">
        <f t="shared" si="474"/>
        <v>0</v>
      </c>
      <c r="BW407" s="217">
        <f t="shared" si="475"/>
        <v>0</v>
      </c>
      <c r="BX407" s="206">
        <f t="shared" si="476"/>
        <v>0</v>
      </c>
      <c r="BY407" s="206">
        <f t="shared" si="477"/>
        <v>0</v>
      </c>
      <c r="BZ407" s="206">
        <f t="shared" si="478"/>
        <v>0</v>
      </c>
      <c r="CA407" s="206">
        <f t="shared" si="479"/>
        <v>0</v>
      </c>
      <c r="CB407" s="206">
        <f t="shared" si="480"/>
        <v>0</v>
      </c>
      <c r="CC407" s="218">
        <f t="shared" si="481"/>
        <v>0</v>
      </c>
      <c r="CD407" s="216" t="e">
        <f t="shared" si="482"/>
        <v>#VALUE!</v>
      </c>
      <c r="CE407" s="94" t="e">
        <f t="shared" si="483"/>
        <v>#VALUE!</v>
      </c>
      <c r="CF407" s="94" t="e">
        <f t="shared" si="484"/>
        <v>#VALUE!</v>
      </c>
      <c r="CG407" s="95" t="e">
        <f t="shared" si="485"/>
        <v>#VALUE!</v>
      </c>
      <c r="CH407" s="95" t="e">
        <f t="shared" si="508"/>
        <v>#VALUE!</v>
      </c>
      <c r="CI407" s="95" t="b">
        <f t="shared" si="511"/>
        <v>0</v>
      </c>
      <c r="CJ407" s="76" t="str">
        <f t="shared" si="486"/>
        <v/>
      </c>
      <c r="CK407" s="94" t="e" cm="1">
        <f t="array" aca="1" ref="CK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CL407" s="94" t="str">
        <f t="shared" si="487"/>
        <v/>
      </c>
      <c r="CM407" s="96" t="b">
        <f t="shared" si="488"/>
        <v>0</v>
      </c>
      <c r="CN407" s="130" t="b">
        <f>IFERROR(MATCH(D407,'Avtal för korttidsarbete'!$G$13:$G$1012,0),TRUE)</f>
        <v>1</v>
      </c>
      <c r="CO407" s="130" t="b">
        <f t="shared" si="489"/>
        <v>0</v>
      </c>
      <c r="CP407" s="131" t="str" cm="1">
        <f t="array" ref="CP407">IF(CN407=TRUE,"x",INDEX('Avtal för korttidsarbete'!$E$13:$E$1012,$CN407))</f>
        <v>x</v>
      </c>
      <c r="CQ407" s="131" t="str" cm="1">
        <f t="array" ref="CQ407">IF(CN407=TRUE,"x",INDEX('Avtal för korttidsarbete'!$F$13:$F$1012,$CN407))</f>
        <v>x</v>
      </c>
      <c r="CR407" s="130" t="b">
        <f t="shared" si="490"/>
        <v>0</v>
      </c>
      <c r="CS407" s="165">
        <f t="shared" si="509"/>
        <v>0</v>
      </c>
      <c r="CT407" s="165">
        <f t="shared" si="510"/>
        <v>0</v>
      </c>
      <c r="CU407" s="130" t="b">
        <f t="shared" si="491"/>
        <v>0</v>
      </c>
      <c r="CV407" s="131">
        <f t="shared" si="492"/>
        <v>0</v>
      </c>
      <c r="CW407" s="165">
        <f t="shared" si="493"/>
        <v>0</v>
      </c>
      <c r="CX407" s="186" t="b">
        <f>IFERROR(INDEX('Avtal för korttidsarbete'!R:R,MATCH(D407,'Avtal för korttidsarbete'!$G:$G,0)),TRUE)</f>
        <v>1</v>
      </c>
      <c r="CY407" s="165" t="str">
        <f>IF(CX407,"-",INDEX('Avtal för korttidsarbete'!$D:$D,MATCH(D407,'Avtal för korttidsarbete'!$G:$G,0)))</f>
        <v>-</v>
      </c>
      <c r="CZ407" s="131" t="b">
        <f>IFERROR(G407&gt;INDEX(Uppsägningar!E:E,MATCH(C407,Uppsägningar!C:C,0)),FALSE)</f>
        <v>0</v>
      </c>
    </row>
    <row r="408" spans="1:104" s="30" customFormat="1" x14ac:dyDescent="0.25">
      <c r="A408" s="19">
        <v>393</v>
      </c>
      <c r="B408" s="20"/>
      <c r="C408" s="189"/>
      <c r="D408" s="69"/>
      <c r="E408" s="171">
        <f>IFERROR(INDEX(Admin!$C$7:$C$10,MATCH(CY408,TblNivåValTExt,0)),0)</f>
        <v>0</v>
      </c>
      <c r="F408" s="1"/>
      <c r="G408" s="1"/>
      <c r="H408" s="90"/>
      <c r="I408" s="91"/>
      <c r="J408" s="91"/>
      <c r="K408" s="91"/>
      <c r="L408" s="91"/>
      <c r="M408" s="91"/>
      <c r="N408" s="91"/>
      <c r="O408" s="91"/>
      <c r="P408" s="91"/>
      <c r="Q408" s="91"/>
      <c r="R408" s="91"/>
      <c r="S408" s="91"/>
      <c r="T408" s="91"/>
      <c r="U408" s="91"/>
      <c r="V408" s="91"/>
      <c r="W408" s="225">
        <f t="shared" si="448"/>
        <v>0</v>
      </c>
      <c r="X408" s="134" t="str">
        <f t="shared" si="494"/>
        <v/>
      </c>
      <c r="Y408" s="92" t="b">
        <f t="shared" si="449"/>
        <v>0</v>
      </c>
      <c r="Z408" s="92" t="str">
        <f t="shared" si="495"/>
        <v/>
      </c>
      <c r="AA408" s="92" t="b">
        <f t="shared" si="496"/>
        <v>0</v>
      </c>
      <c r="AB408" s="92" t="str">
        <f t="shared" si="497"/>
        <v/>
      </c>
      <c r="AC408" s="13" t="b">
        <f t="shared" si="450"/>
        <v>0</v>
      </c>
      <c r="AD408" s="92" t="str">
        <f t="shared" si="498"/>
        <v/>
      </c>
      <c r="AE408" s="13" t="b">
        <f t="shared" si="499"/>
        <v>0</v>
      </c>
      <c r="AF408" s="92" t="str">
        <f t="shared" si="500"/>
        <v/>
      </c>
      <c r="AG408" s="13" t="b">
        <f t="shared" si="451"/>
        <v>0</v>
      </c>
      <c r="AH408" s="92" t="str">
        <f t="shared" si="501"/>
        <v/>
      </c>
      <c r="AI408" s="35" t="b">
        <f t="shared" si="452"/>
        <v>0</v>
      </c>
      <c r="AJ408" s="92" t="str">
        <f t="shared" si="502"/>
        <v/>
      </c>
      <c r="AK408" s="35" t="b">
        <f t="shared" si="453"/>
        <v>0</v>
      </c>
      <c r="AL408" s="92" t="str">
        <f t="shared" si="454"/>
        <v/>
      </c>
      <c r="AM408" s="35" t="b">
        <f t="shared" si="455"/>
        <v>0</v>
      </c>
      <c r="AN408" s="92" t="str">
        <f t="shared" si="456"/>
        <v/>
      </c>
      <c r="AO408" s="13" t="b">
        <f t="shared" si="457"/>
        <v>0</v>
      </c>
      <c r="AP408" s="92" t="str">
        <f t="shared" si="458"/>
        <v/>
      </c>
      <c r="AQ408" s="14">
        <f t="shared" si="459"/>
        <v>0</v>
      </c>
      <c r="AR408" s="14">
        <f t="shared" si="460"/>
        <v>0</v>
      </c>
      <c r="AS408" s="16">
        <f t="shared" si="512"/>
        <v>0</v>
      </c>
      <c r="AT408" s="16">
        <f t="shared" si="512"/>
        <v>0</v>
      </c>
      <c r="AU408" s="16">
        <f t="shared" si="512"/>
        <v>0</v>
      </c>
      <c r="AV408" s="16">
        <f t="shared" si="512"/>
        <v>0</v>
      </c>
      <c r="AW408" s="16">
        <f t="shared" si="512"/>
        <v>0</v>
      </c>
      <c r="AX408" s="16">
        <f t="shared" si="512"/>
        <v>0</v>
      </c>
      <c r="AY408" s="16">
        <f t="shared" si="512"/>
        <v>0</v>
      </c>
      <c r="AZ408" s="16"/>
      <c r="BA408" s="16"/>
      <c r="BB408" s="93">
        <f t="shared" si="503"/>
        <v>0</v>
      </c>
      <c r="BC408" s="93">
        <f t="shared" si="504"/>
        <v>0</v>
      </c>
      <c r="BD408" s="93">
        <f t="shared" si="505"/>
        <v>0</v>
      </c>
      <c r="BE408" s="158">
        <f t="shared" si="506"/>
        <v>0</v>
      </c>
      <c r="BF408" s="159">
        <f t="shared" si="507"/>
        <v>0</v>
      </c>
      <c r="BG408" s="159">
        <f t="shared" si="461"/>
        <v>0</v>
      </c>
      <c r="BH408" s="159">
        <f t="shared" si="462"/>
        <v>0</v>
      </c>
      <c r="BI408" s="159">
        <f t="shared" si="463"/>
        <v>0</v>
      </c>
      <c r="BJ408" s="159">
        <f t="shared" si="464"/>
        <v>0</v>
      </c>
      <c r="BK408" s="159">
        <f t="shared" si="465"/>
        <v>0</v>
      </c>
      <c r="BL408" s="159">
        <f t="shared" si="466"/>
        <v>0</v>
      </c>
      <c r="BM408" s="159">
        <f t="shared" si="446"/>
        <v>0</v>
      </c>
      <c r="BN408" s="159">
        <f t="shared" si="446"/>
        <v>0</v>
      </c>
      <c r="BO408" s="205" t="b">
        <f t="shared" si="467"/>
        <v>0</v>
      </c>
      <c r="BP408" s="214">
        <f t="shared" si="468"/>
        <v>0</v>
      </c>
      <c r="BQ408" s="160">
        <f t="shared" si="469"/>
        <v>0</v>
      </c>
      <c r="BR408" s="160">
        <f t="shared" si="470"/>
        <v>0</v>
      </c>
      <c r="BS408" s="160">
        <f t="shared" si="471"/>
        <v>0</v>
      </c>
      <c r="BT408" s="160">
        <f t="shared" si="472"/>
        <v>0</v>
      </c>
      <c r="BU408" s="160">
        <f t="shared" si="473"/>
        <v>0</v>
      </c>
      <c r="BV408" s="215">
        <f t="shared" si="474"/>
        <v>0</v>
      </c>
      <c r="BW408" s="217">
        <f t="shared" si="475"/>
        <v>0</v>
      </c>
      <c r="BX408" s="206">
        <f t="shared" si="476"/>
        <v>0</v>
      </c>
      <c r="BY408" s="206">
        <f t="shared" si="477"/>
        <v>0</v>
      </c>
      <c r="BZ408" s="206">
        <f t="shared" si="478"/>
        <v>0</v>
      </c>
      <c r="CA408" s="206">
        <f t="shared" si="479"/>
        <v>0</v>
      </c>
      <c r="CB408" s="206">
        <f t="shared" si="480"/>
        <v>0</v>
      </c>
      <c r="CC408" s="218">
        <f t="shared" si="481"/>
        <v>0</v>
      </c>
      <c r="CD408" s="216" t="e">
        <f t="shared" si="482"/>
        <v>#VALUE!</v>
      </c>
      <c r="CE408" s="94" t="e">
        <f t="shared" si="483"/>
        <v>#VALUE!</v>
      </c>
      <c r="CF408" s="94" t="e">
        <f t="shared" si="484"/>
        <v>#VALUE!</v>
      </c>
      <c r="CG408" s="95" t="e">
        <f t="shared" si="485"/>
        <v>#VALUE!</v>
      </c>
      <c r="CH408" s="95" t="e">
        <f t="shared" si="508"/>
        <v>#VALUE!</v>
      </c>
      <c r="CI408" s="95" t="b">
        <f t="shared" si="511"/>
        <v>0</v>
      </c>
      <c r="CJ408" s="76" t="str">
        <f t="shared" si="486"/>
        <v/>
      </c>
      <c r="CK408" s="94" t="e" cm="1">
        <f t="array" aca="1" ref="CK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CL408" s="94" t="str">
        <f t="shared" si="487"/>
        <v/>
      </c>
      <c r="CM408" s="96" t="b">
        <f t="shared" si="488"/>
        <v>0</v>
      </c>
      <c r="CN408" s="130" t="b">
        <f>IFERROR(MATCH(D408,'Avtal för korttidsarbete'!$G$13:$G$1012,0),TRUE)</f>
        <v>1</v>
      </c>
      <c r="CO408" s="130" t="b">
        <f t="shared" si="489"/>
        <v>0</v>
      </c>
      <c r="CP408" s="131" t="str" cm="1">
        <f t="array" ref="CP408">IF(CN408=TRUE,"x",INDEX('Avtal för korttidsarbete'!$E$13:$E$1012,$CN408))</f>
        <v>x</v>
      </c>
      <c r="CQ408" s="131" t="str" cm="1">
        <f t="array" ref="CQ408">IF(CN408=TRUE,"x",INDEX('Avtal för korttidsarbete'!$F$13:$F$1012,$CN408))</f>
        <v>x</v>
      </c>
      <c r="CR408" s="130" t="b">
        <f t="shared" si="490"/>
        <v>0</v>
      </c>
      <c r="CS408" s="165">
        <f t="shared" si="509"/>
        <v>0</v>
      </c>
      <c r="CT408" s="165">
        <f t="shared" si="510"/>
        <v>0</v>
      </c>
      <c r="CU408" s="130" t="b">
        <f t="shared" si="491"/>
        <v>0</v>
      </c>
      <c r="CV408" s="131">
        <f t="shared" si="492"/>
        <v>0</v>
      </c>
      <c r="CW408" s="165">
        <f t="shared" si="493"/>
        <v>0</v>
      </c>
      <c r="CX408" s="186" t="b">
        <f>IFERROR(INDEX('Avtal för korttidsarbete'!R:R,MATCH(D408,'Avtal för korttidsarbete'!$G:$G,0)),TRUE)</f>
        <v>1</v>
      </c>
      <c r="CY408" s="165" t="str">
        <f>IF(CX408,"-",INDEX('Avtal för korttidsarbete'!$D:$D,MATCH(D408,'Avtal för korttidsarbete'!$G:$G,0)))</f>
        <v>-</v>
      </c>
      <c r="CZ408" s="131" t="b">
        <f>IFERROR(G408&gt;INDEX(Uppsägningar!E:E,MATCH(C408,Uppsägningar!C:C,0)),FALSE)</f>
        <v>0</v>
      </c>
    </row>
    <row r="409" spans="1:104" s="30" customFormat="1" x14ac:dyDescent="0.25">
      <c r="A409" s="19">
        <v>394</v>
      </c>
      <c r="B409" s="20"/>
      <c r="C409" s="189"/>
      <c r="D409" s="69"/>
      <c r="E409" s="171">
        <f>IFERROR(INDEX(Admin!$C$7:$C$10,MATCH(CY409,TblNivåValTExt,0)),0)</f>
        <v>0</v>
      </c>
      <c r="F409" s="1"/>
      <c r="G409" s="1"/>
      <c r="H409" s="90"/>
      <c r="I409" s="91"/>
      <c r="J409" s="91"/>
      <c r="K409" s="91"/>
      <c r="L409" s="91"/>
      <c r="M409" s="91"/>
      <c r="N409" s="91"/>
      <c r="O409" s="91"/>
      <c r="P409" s="91"/>
      <c r="Q409" s="91"/>
      <c r="R409" s="91"/>
      <c r="S409" s="91"/>
      <c r="T409" s="91"/>
      <c r="U409" s="91"/>
      <c r="V409" s="91"/>
      <c r="W409" s="225">
        <f t="shared" si="448"/>
        <v>0</v>
      </c>
      <c r="X409" s="134" t="str">
        <f t="shared" si="494"/>
        <v/>
      </c>
      <c r="Y409" s="92" t="b">
        <f t="shared" si="449"/>
        <v>0</v>
      </c>
      <c r="Z409" s="92" t="str">
        <f t="shared" si="495"/>
        <v/>
      </c>
      <c r="AA409" s="92" t="b">
        <f t="shared" si="496"/>
        <v>0</v>
      </c>
      <c r="AB409" s="92" t="str">
        <f t="shared" si="497"/>
        <v/>
      </c>
      <c r="AC409" s="13" t="b">
        <f t="shared" si="450"/>
        <v>0</v>
      </c>
      <c r="AD409" s="92" t="str">
        <f t="shared" si="498"/>
        <v/>
      </c>
      <c r="AE409" s="13" t="b">
        <f t="shared" si="499"/>
        <v>0</v>
      </c>
      <c r="AF409" s="92" t="str">
        <f t="shared" si="500"/>
        <v/>
      </c>
      <c r="AG409" s="13" t="b">
        <f t="shared" si="451"/>
        <v>0</v>
      </c>
      <c r="AH409" s="92" t="str">
        <f t="shared" si="501"/>
        <v/>
      </c>
      <c r="AI409" s="35" t="b">
        <f t="shared" si="452"/>
        <v>0</v>
      </c>
      <c r="AJ409" s="92" t="str">
        <f t="shared" si="502"/>
        <v/>
      </c>
      <c r="AK409" s="35" t="b">
        <f t="shared" si="453"/>
        <v>0</v>
      </c>
      <c r="AL409" s="92" t="str">
        <f t="shared" si="454"/>
        <v/>
      </c>
      <c r="AM409" s="35" t="b">
        <f t="shared" si="455"/>
        <v>0</v>
      </c>
      <c r="AN409" s="92" t="str">
        <f t="shared" si="456"/>
        <v/>
      </c>
      <c r="AO409" s="13" t="b">
        <f t="shared" si="457"/>
        <v>0</v>
      </c>
      <c r="AP409" s="92" t="str">
        <f t="shared" si="458"/>
        <v/>
      </c>
      <c r="AQ409" s="14">
        <f t="shared" si="459"/>
        <v>0</v>
      </c>
      <c r="AR409" s="14">
        <f t="shared" si="460"/>
        <v>0</v>
      </c>
      <c r="AS409" s="16">
        <f t="shared" si="512"/>
        <v>0</v>
      </c>
      <c r="AT409" s="16">
        <f t="shared" si="512"/>
        <v>0</v>
      </c>
      <c r="AU409" s="16">
        <f t="shared" si="512"/>
        <v>0</v>
      </c>
      <c r="AV409" s="16">
        <f t="shared" si="512"/>
        <v>0</v>
      </c>
      <c r="AW409" s="16">
        <f t="shared" si="512"/>
        <v>0</v>
      </c>
      <c r="AX409" s="16">
        <f t="shared" si="512"/>
        <v>0</v>
      </c>
      <c r="AY409" s="16">
        <f t="shared" si="512"/>
        <v>0</v>
      </c>
      <c r="AZ409" s="16"/>
      <c r="BA409" s="16"/>
      <c r="BB409" s="93">
        <f t="shared" si="503"/>
        <v>0</v>
      </c>
      <c r="BC409" s="93">
        <f t="shared" si="504"/>
        <v>0</v>
      </c>
      <c r="BD409" s="93">
        <f t="shared" si="505"/>
        <v>0</v>
      </c>
      <c r="BE409" s="158">
        <f t="shared" si="506"/>
        <v>0</v>
      </c>
      <c r="BF409" s="159">
        <f t="shared" si="507"/>
        <v>0</v>
      </c>
      <c r="BG409" s="159">
        <f t="shared" si="461"/>
        <v>0</v>
      </c>
      <c r="BH409" s="159">
        <f t="shared" si="462"/>
        <v>0</v>
      </c>
      <c r="BI409" s="159">
        <f t="shared" si="463"/>
        <v>0</v>
      </c>
      <c r="BJ409" s="159">
        <f t="shared" si="464"/>
        <v>0</v>
      </c>
      <c r="BK409" s="159">
        <f t="shared" si="465"/>
        <v>0</v>
      </c>
      <c r="BL409" s="159">
        <f t="shared" si="466"/>
        <v>0</v>
      </c>
      <c r="BM409" s="159">
        <f t="shared" si="446"/>
        <v>0</v>
      </c>
      <c r="BN409" s="159">
        <f t="shared" si="446"/>
        <v>0</v>
      </c>
      <c r="BO409" s="205" t="b">
        <f t="shared" si="467"/>
        <v>0</v>
      </c>
      <c r="BP409" s="214">
        <f t="shared" si="468"/>
        <v>0</v>
      </c>
      <c r="BQ409" s="160">
        <f t="shared" si="469"/>
        <v>0</v>
      </c>
      <c r="BR409" s="160">
        <f t="shared" si="470"/>
        <v>0</v>
      </c>
      <c r="BS409" s="160">
        <f t="shared" si="471"/>
        <v>0</v>
      </c>
      <c r="BT409" s="160">
        <f t="shared" si="472"/>
        <v>0</v>
      </c>
      <c r="BU409" s="160">
        <f t="shared" si="473"/>
        <v>0</v>
      </c>
      <c r="BV409" s="215">
        <f t="shared" si="474"/>
        <v>0</v>
      </c>
      <c r="BW409" s="217">
        <f t="shared" si="475"/>
        <v>0</v>
      </c>
      <c r="BX409" s="206">
        <f t="shared" si="476"/>
        <v>0</v>
      </c>
      <c r="BY409" s="206">
        <f t="shared" si="477"/>
        <v>0</v>
      </c>
      <c r="BZ409" s="206">
        <f t="shared" si="478"/>
        <v>0</v>
      </c>
      <c r="CA409" s="206">
        <f t="shared" si="479"/>
        <v>0</v>
      </c>
      <c r="CB409" s="206">
        <f t="shared" si="480"/>
        <v>0</v>
      </c>
      <c r="CC409" s="218">
        <f t="shared" si="481"/>
        <v>0</v>
      </c>
      <c r="CD409" s="216" t="e">
        <f t="shared" si="482"/>
        <v>#VALUE!</v>
      </c>
      <c r="CE409" s="94" t="e">
        <f t="shared" si="483"/>
        <v>#VALUE!</v>
      </c>
      <c r="CF409" s="94" t="e">
        <f t="shared" si="484"/>
        <v>#VALUE!</v>
      </c>
      <c r="CG409" s="95" t="e">
        <f t="shared" si="485"/>
        <v>#VALUE!</v>
      </c>
      <c r="CH409" s="95" t="e">
        <f t="shared" si="508"/>
        <v>#VALUE!</v>
      </c>
      <c r="CI409" s="95" t="b">
        <f t="shared" si="511"/>
        <v>0</v>
      </c>
      <c r="CJ409" s="76" t="str">
        <f t="shared" si="486"/>
        <v/>
      </c>
      <c r="CK409" s="94" t="e" cm="1">
        <f t="array" aca="1" ref="CK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CL409" s="94" t="str">
        <f t="shared" si="487"/>
        <v/>
      </c>
      <c r="CM409" s="96" t="b">
        <f t="shared" si="488"/>
        <v>0</v>
      </c>
      <c r="CN409" s="130" t="b">
        <f>IFERROR(MATCH(D409,'Avtal för korttidsarbete'!$G$13:$G$1012,0),TRUE)</f>
        <v>1</v>
      </c>
      <c r="CO409" s="130" t="b">
        <f t="shared" si="489"/>
        <v>0</v>
      </c>
      <c r="CP409" s="131" t="str" cm="1">
        <f t="array" ref="CP409">IF(CN409=TRUE,"x",INDEX('Avtal för korttidsarbete'!$E$13:$E$1012,$CN409))</f>
        <v>x</v>
      </c>
      <c r="CQ409" s="131" t="str" cm="1">
        <f t="array" ref="CQ409">IF(CN409=TRUE,"x",INDEX('Avtal för korttidsarbete'!$F$13:$F$1012,$CN409))</f>
        <v>x</v>
      </c>
      <c r="CR409" s="130" t="b">
        <f t="shared" si="490"/>
        <v>0</v>
      </c>
      <c r="CS409" s="165">
        <f t="shared" si="509"/>
        <v>0</v>
      </c>
      <c r="CT409" s="165">
        <f t="shared" si="510"/>
        <v>0</v>
      </c>
      <c r="CU409" s="130" t="b">
        <f t="shared" si="491"/>
        <v>0</v>
      </c>
      <c r="CV409" s="131">
        <f t="shared" si="492"/>
        <v>0</v>
      </c>
      <c r="CW409" s="165">
        <f t="shared" si="493"/>
        <v>0</v>
      </c>
      <c r="CX409" s="186" t="b">
        <f>IFERROR(INDEX('Avtal för korttidsarbete'!R:R,MATCH(D409,'Avtal för korttidsarbete'!$G:$G,0)),TRUE)</f>
        <v>1</v>
      </c>
      <c r="CY409" s="165" t="str">
        <f>IF(CX409,"-",INDEX('Avtal för korttidsarbete'!$D:$D,MATCH(D409,'Avtal för korttidsarbete'!$G:$G,0)))</f>
        <v>-</v>
      </c>
      <c r="CZ409" s="131" t="b">
        <f>IFERROR(G409&gt;INDEX(Uppsägningar!E:E,MATCH(C409,Uppsägningar!C:C,0)),FALSE)</f>
        <v>0</v>
      </c>
    </row>
    <row r="410" spans="1:104" s="30" customFormat="1" x14ac:dyDescent="0.25">
      <c r="A410" s="19">
        <v>395</v>
      </c>
      <c r="B410" s="20"/>
      <c r="C410" s="189"/>
      <c r="D410" s="69"/>
      <c r="E410" s="171">
        <f>IFERROR(INDEX(Admin!$C$7:$C$10,MATCH(CY410,TblNivåValTExt,0)),0)</f>
        <v>0</v>
      </c>
      <c r="F410" s="1"/>
      <c r="G410" s="1"/>
      <c r="H410" s="90"/>
      <c r="I410" s="91"/>
      <c r="J410" s="91"/>
      <c r="K410" s="91"/>
      <c r="L410" s="91"/>
      <c r="M410" s="91"/>
      <c r="N410" s="91"/>
      <c r="O410" s="91"/>
      <c r="P410" s="91"/>
      <c r="Q410" s="91"/>
      <c r="R410" s="91"/>
      <c r="S410" s="91"/>
      <c r="T410" s="91"/>
      <c r="U410" s="91"/>
      <c r="V410" s="91"/>
      <c r="W410" s="225">
        <f t="shared" si="448"/>
        <v>0</v>
      </c>
      <c r="X410" s="134" t="str">
        <f t="shared" si="494"/>
        <v/>
      </c>
      <c r="Y410" s="92" t="b">
        <f t="shared" si="449"/>
        <v>0</v>
      </c>
      <c r="Z410" s="92" t="str">
        <f t="shared" si="495"/>
        <v/>
      </c>
      <c r="AA410" s="92" t="b">
        <f t="shared" si="496"/>
        <v>0</v>
      </c>
      <c r="AB410" s="92" t="str">
        <f t="shared" si="497"/>
        <v/>
      </c>
      <c r="AC410" s="13" t="b">
        <f t="shared" si="450"/>
        <v>0</v>
      </c>
      <c r="AD410" s="92" t="str">
        <f t="shared" si="498"/>
        <v/>
      </c>
      <c r="AE410" s="13" t="b">
        <f t="shared" si="499"/>
        <v>0</v>
      </c>
      <c r="AF410" s="92" t="str">
        <f t="shared" si="500"/>
        <v/>
      </c>
      <c r="AG410" s="13" t="b">
        <f t="shared" si="451"/>
        <v>0</v>
      </c>
      <c r="AH410" s="92" t="str">
        <f t="shared" si="501"/>
        <v/>
      </c>
      <c r="AI410" s="35" t="b">
        <f t="shared" si="452"/>
        <v>0</v>
      </c>
      <c r="AJ410" s="92" t="str">
        <f t="shared" si="502"/>
        <v/>
      </c>
      <c r="AK410" s="35" t="b">
        <f t="shared" si="453"/>
        <v>0</v>
      </c>
      <c r="AL410" s="92" t="str">
        <f t="shared" si="454"/>
        <v/>
      </c>
      <c r="AM410" s="35" t="b">
        <f t="shared" si="455"/>
        <v>0</v>
      </c>
      <c r="AN410" s="92" t="str">
        <f t="shared" si="456"/>
        <v/>
      </c>
      <c r="AO410" s="13" t="b">
        <f t="shared" si="457"/>
        <v>0</v>
      </c>
      <c r="AP410" s="92" t="str">
        <f t="shared" si="458"/>
        <v/>
      </c>
      <c r="AQ410" s="14">
        <f t="shared" si="459"/>
        <v>0</v>
      </c>
      <c r="AR410" s="14">
        <f t="shared" si="460"/>
        <v>0</v>
      </c>
      <c r="AS410" s="16">
        <f t="shared" si="512"/>
        <v>0</v>
      </c>
      <c r="AT410" s="16">
        <f t="shared" si="512"/>
        <v>0</v>
      </c>
      <c r="AU410" s="16">
        <f t="shared" si="512"/>
        <v>0</v>
      </c>
      <c r="AV410" s="16">
        <f t="shared" si="512"/>
        <v>0</v>
      </c>
      <c r="AW410" s="16">
        <f t="shared" si="512"/>
        <v>0</v>
      </c>
      <c r="AX410" s="16">
        <f t="shared" si="512"/>
        <v>0</v>
      </c>
      <c r="AY410" s="16">
        <f t="shared" si="512"/>
        <v>0</v>
      </c>
      <c r="AZ410" s="16"/>
      <c r="BA410" s="16"/>
      <c r="BB410" s="93">
        <f t="shared" si="503"/>
        <v>0</v>
      </c>
      <c r="BC410" s="93">
        <f t="shared" si="504"/>
        <v>0</v>
      </c>
      <c r="BD410" s="93">
        <f t="shared" si="505"/>
        <v>0</v>
      </c>
      <c r="BE410" s="158">
        <f t="shared" si="506"/>
        <v>0</v>
      </c>
      <c r="BF410" s="159">
        <f t="shared" si="507"/>
        <v>0</v>
      </c>
      <c r="BG410" s="159">
        <f t="shared" si="461"/>
        <v>0</v>
      </c>
      <c r="BH410" s="159">
        <f t="shared" si="462"/>
        <v>0</v>
      </c>
      <c r="BI410" s="159">
        <f t="shared" si="463"/>
        <v>0</v>
      </c>
      <c r="BJ410" s="159">
        <f t="shared" si="464"/>
        <v>0</v>
      </c>
      <c r="BK410" s="159">
        <f t="shared" si="465"/>
        <v>0</v>
      </c>
      <c r="BL410" s="159">
        <f t="shared" si="466"/>
        <v>0</v>
      </c>
      <c r="BM410" s="159">
        <f t="shared" si="446"/>
        <v>0</v>
      </c>
      <c r="BN410" s="159">
        <f t="shared" si="446"/>
        <v>0</v>
      </c>
      <c r="BO410" s="205" t="b">
        <f t="shared" si="467"/>
        <v>0</v>
      </c>
      <c r="BP410" s="214">
        <f t="shared" si="468"/>
        <v>0</v>
      </c>
      <c r="BQ410" s="160">
        <f t="shared" si="469"/>
        <v>0</v>
      </c>
      <c r="BR410" s="160">
        <f t="shared" si="470"/>
        <v>0</v>
      </c>
      <c r="BS410" s="160">
        <f t="shared" si="471"/>
        <v>0</v>
      </c>
      <c r="BT410" s="160">
        <f t="shared" si="472"/>
        <v>0</v>
      </c>
      <c r="BU410" s="160">
        <f t="shared" si="473"/>
        <v>0</v>
      </c>
      <c r="BV410" s="215">
        <f t="shared" si="474"/>
        <v>0</v>
      </c>
      <c r="BW410" s="217">
        <f t="shared" si="475"/>
        <v>0</v>
      </c>
      <c r="BX410" s="206">
        <f t="shared" si="476"/>
        <v>0</v>
      </c>
      <c r="BY410" s="206">
        <f t="shared" si="477"/>
        <v>0</v>
      </c>
      <c r="BZ410" s="206">
        <f t="shared" si="478"/>
        <v>0</v>
      </c>
      <c r="CA410" s="206">
        <f t="shared" si="479"/>
        <v>0</v>
      </c>
      <c r="CB410" s="206">
        <f t="shared" si="480"/>
        <v>0</v>
      </c>
      <c r="CC410" s="218">
        <f t="shared" si="481"/>
        <v>0</v>
      </c>
      <c r="CD410" s="216" t="e">
        <f t="shared" si="482"/>
        <v>#VALUE!</v>
      </c>
      <c r="CE410" s="94" t="e">
        <f t="shared" si="483"/>
        <v>#VALUE!</v>
      </c>
      <c r="CF410" s="94" t="e">
        <f t="shared" si="484"/>
        <v>#VALUE!</v>
      </c>
      <c r="CG410" s="95" t="e">
        <f t="shared" si="485"/>
        <v>#VALUE!</v>
      </c>
      <c r="CH410" s="95" t="e">
        <f t="shared" si="508"/>
        <v>#VALUE!</v>
      </c>
      <c r="CI410" s="95" t="b">
        <f t="shared" si="511"/>
        <v>0</v>
      </c>
      <c r="CJ410" s="76" t="str">
        <f t="shared" si="486"/>
        <v/>
      </c>
      <c r="CK410" s="94" t="e" cm="1">
        <f t="array" aca="1" ref="CK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CL410" s="94" t="str">
        <f t="shared" si="487"/>
        <v/>
      </c>
      <c r="CM410" s="96" t="b">
        <f t="shared" si="488"/>
        <v>0</v>
      </c>
      <c r="CN410" s="130" t="b">
        <f>IFERROR(MATCH(D410,'Avtal för korttidsarbete'!$G$13:$G$1012,0),TRUE)</f>
        <v>1</v>
      </c>
      <c r="CO410" s="130" t="b">
        <f t="shared" si="489"/>
        <v>0</v>
      </c>
      <c r="CP410" s="131" t="str" cm="1">
        <f t="array" ref="CP410">IF(CN410=TRUE,"x",INDEX('Avtal för korttidsarbete'!$E$13:$E$1012,$CN410))</f>
        <v>x</v>
      </c>
      <c r="CQ410" s="131" t="str" cm="1">
        <f t="array" ref="CQ410">IF(CN410=TRUE,"x",INDEX('Avtal för korttidsarbete'!$F$13:$F$1012,$CN410))</f>
        <v>x</v>
      </c>
      <c r="CR410" s="130" t="b">
        <f t="shared" si="490"/>
        <v>0</v>
      </c>
      <c r="CS410" s="165">
        <f t="shared" si="509"/>
        <v>0</v>
      </c>
      <c r="CT410" s="165">
        <f t="shared" si="510"/>
        <v>0</v>
      </c>
      <c r="CU410" s="130" t="b">
        <f t="shared" si="491"/>
        <v>0</v>
      </c>
      <c r="CV410" s="131">
        <f t="shared" si="492"/>
        <v>0</v>
      </c>
      <c r="CW410" s="165">
        <f t="shared" si="493"/>
        <v>0</v>
      </c>
      <c r="CX410" s="186" t="b">
        <f>IFERROR(INDEX('Avtal för korttidsarbete'!R:R,MATCH(D410,'Avtal för korttidsarbete'!$G:$G,0)),TRUE)</f>
        <v>1</v>
      </c>
      <c r="CY410" s="165" t="str">
        <f>IF(CX410,"-",INDEX('Avtal för korttidsarbete'!$D:$D,MATCH(D410,'Avtal för korttidsarbete'!$G:$G,0)))</f>
        <v>-</v>
      </c>
      <c r="CZ410" s="131" t="b">
        <f>IFERROR(G410&gt;INDEX(Uppsägningar!E:E,MATCH(C410,Uppsägningar!C:C,0)),FALSE)</f>
        <v>0</v>
      </c>
    </row>
    <row r="411" spans="1:104" s="30" customFormat="1" x14ac:dyDescent="0.25">
      <c r="A411" s="19">
        <v>396</v>
      </c>
      <c r="B411" s="20"/>
      <c r="C411" s="189"/>
      <c r="D411" s="69"/>
      <c r="E411" s="171">
        <f>IFERROR(INDEX(Admin!$C$7:$C$10,MATCH(CY411,TblNivåValTExt,0)),0)</f>
        <v>0</v>
      </c>
      <c r="F411" s="1"/>
      <c r="G411" s="1"/>
      <c r="H411" s="90"/>
      <c r="I411" s="91"/>
      <c r="J411" s="91"/>
      <c r="K411" s="91"/>
      <c r="L411" s="91"/>
      <c r="M411" s="91"/>
      <c r="N411" s="91"/>
      <c r="O411" s="91"/>
      <c r="P411" s="91"/>
      <c r="Q411" s="91"/>
      <c r="R411" s="91"/>
      <c r="S411" s="91"/>
      <c r="T411" s="91"/>
      <c r="U411" s="91"/>
      <c r="V411" s="91"/>
      <c r="W411" s="225">
        <f t="shared" si="448"/>
        <v>0</v>
      </c>
      <c r="X411" s="134" t="str">
        <f t="shared" si="494"/>
        <v/>
      </c>
      <c r="Y411" s="92" t="b">
        <f t="shared" si="449"/>
        <v>0</v>
      </c>
      <c r="Z411" s="92" t="str">
        <f t="shared" si="495"/>
        <v/>
      </c>
      <c r="AA411" s="92" t="b">
        <f t="shared" si="496"/>
        <v>0</v>
      </c>
      <c r="AB411" s="92" t="str">
        <f t="shared" si="497"/>
        <v/>
      </c>
      <c r="AC411" s="13" t="b">
        <f t="shared" si="450"/>
        <v>0</v>
      </c>
      <c r="AD411" s="92" t="str">
        <f t="shared" si="498"/>
        <v/>
      </c>
      <c r="AE411" s="13" t="b">
        <f t="shared" si="499"/>
        <v>0</v>
      </c>
      <c r="AF411" s="92" t="str">
        <f t="shared" si="500"/>
        <v/>
      </c>
      <c r="AG411" s="13" t="b">
        <f t="shared" si="451"/>
        <v>0</v>
      </c>
      <c r="AH411" s="92" t="str">
        <f t="shared" si="501"/>
        <v/>
      </c>
      <c r="AI411" s="35" t="b">
        <f t="shared" si="452"/>
        <v>0</v>
      </c>
      <c r="AJ411" s="92" t="str">
        <f t="shared" si="502"/>
        <v/>
      </c>
      <c r="AK411" s="35" t="b">
        <f t="shared" si="453"/>
        <v>0</v>
      </c>
      <c r="AL411" s="92" t="str">
        <f t="shared" si="454"/>
        <v/>
      </c>
      <c r="AM411" s="35" t="b">
        <f t="shared" si="455"/>
        <v>0</v>
      </c>
      <c r="AN411" s="92" t="str">
        <f t="shared" si="456"/>
        <v/>
      </c>
      <c r="AO411" s="13" t="b">
        <f t="shared" si="457"/>
        <v>0</v>
      </c>
      <c r="AP411" s="92" t="str">
        <f t="shared" si="458"/>
        <v/>
      </c>
      <c r="AQ411" s="14">
        <f t="shared" si="459"/>
        <v>0</v>
      </c>
      <c r="AR411" s="14">
        <f t="shared" si="460"/>
        <v>0</v>
      </c>
      <c r="AS411" s="16">
        <f t="shared" si="512"/>
        <v>0</v>
      </c>
      <c r="AT411" s="16">
        <f t="shared" si="512"/>
        <v>0</v>
      </c>
      <c r="AU411" s="16">
        <f t="shared" si="512"/>
        <v>0</v>
      </c>
      <c r="AV411" s="16">
        <f t="shared" si="512"/>
        <v>0</v>
      </c>
      <c r="AW411" s="16">
        <f t="shared" si="512"/>
        <v>0</v>
      </c>
      <c r="AX411" s="16">
        <f t="shared" si="512"/>
        <v>0</v>
      </c>
      <c r="AY411" s="16">
        <f t="shared" si="512"/>
        <v>0</v>
      </c>
      <c r="AZ411" s="16"/>
      <c r="BA411" s="16"/>
      <c r="BB411" s="93">
        <f t="shared" si="503"/>
        <v>0</v>
      </c>
      <c r="BC411" s="93">
        <f t="shared" si="504"/>
        <v>0</v>
      </c>
      <c r="BD411" s="93">
        <f t="shared" si="505"/>
        <v>0</v>
      </c>
      <c r="BE411" s="158">
        <f t="shared" si="506"/>
        <v>0</v>
      </c>
      <c r="BF411" s="159">
        <f t="shared" si="507"/>
        <v>0</v>
      </c>
      <c r="BG411" s="159">
        <f t="shared" si="461"/>
        <v>0</v>
      </c>
      <c r="BH411" s="159">
        <f t="shared" si="462"/>
        <v>0</v>
      </c>
      <c r="BI411" s="159">
        <f t="shared" si="463"/>
        <v>0</v>
      </c>
      <c r="BJ411" s="159">
        <f t="shared" si="464"/>
        <v>0</v>
      </c>
      <c r="BK411" s="159">
        <f t="shared" si="465"/>
        <v>0</v>
      </c>
      <c r="BL411" s="159">
        <f t="shared" si="466"/>
        <v>0</v>
      </c>
      <c r="BM411" s="159">
        <f t="shared" si="446"/>
        <v>0</v>
      </c>
      <c r="BN411" s="159">
        <f t="shared" si="446"/>
        <v>0</v>
      </c>
      <c r="BO411" s="205" t="b">
        <f t="shared" si="467"/>
        <v>0</v>
      </c>
      <c r="BP411" s="214">
        <f t="shared" si="468"/>
        <v>0</v>
      </c>
      <c r="BQ411" s="160">
        <f t="shared" si="469"/>
        <v>0</v>
      </c>
      <c r="BR411" s="160">
        <f t="shared" si="470"/>
        <v>0</v>
      </c>
      <c r="BS411" s="160">
        <f t="shared" si="471"/>
        <v>0</v>
      </c>
      <c r="BT411" s="160">
        <f t="shared" si="472"/>
        <v>0</v>
      </c>
      <c r="BU411" s="160">
        <f t="shared" si="473"/>
        <v>0</v>
      </c>
      <c r="BV411" s="215">
        <f t="shared" si="474"/>
        <v>0</v>
      </c>
      <c r="BW411" s="217">
        <f t="shared" si="475"/>
        <v>0</v>
      </c>
      <c r="BX411" s="206">
        <f t="shared" si="476"/>
        <v>0</v>
      </c>
      <c r="BY411" s="206">
        <f t="shared" si="477"/>
        <v>0</v>
      </c>
      <c r="BZ411" s="206">
        <f t="shared" si="478"/>
        <v>0</v>
      </c>
      <c r="CA411" s="206">
        <f t="shared" si="479"/>
        <v>0</v>
      </c>
      <c r="CB411" s="206">
        <f t="shared" si="480"/>
        <v>0</v>
      </c>
      <c r="CC411" s="218">
        <f t="shared" si="481"/>
        <v>0</v>
      </c>
      <c r="CD411" s="216" t="e">
        <f t="shared" si="482"/>
        <v>#VALUE!</v>
      </c>
      <c r="CE411" s="94" t="e">
        <f t="shared" si="483"/>
        <v>#VALUE!</v>
      </c>
      <c r="CF411" s="94" t="e">
        <f t="shared" si="484"/>
        <v>#VALUE!</v>
      </c>
      <c r="CG411" s="95" t="e">
        <f t="shared" si="485"/>
        <v>#VALUE!</v>
      </c>
      <c r="CH411" s="95" t="e">
        <f t="shared" si="508"/>
        <v>#VALUE!</v>
      </c>
      <c r="CI411" s="95" t="b">
        <f t="shared" si="511"/>
        <v>0</v>
      </c>
      <c r="CJ411" s="76" t="str">
        <f t="shared" si="486"/>
        <v/>
      </c>
      <c r="CK411" s="94" t="e" cm="1">
        <f t="array" aca="1" ref="CK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CL411" s="94" t="str">
        <f t="shared" si="487"/>
        <v/>
      </c>
      <c r="CM411" s="96" t="b">
        <f t="shared" si="488"/>
        <v>0</v>
      </c>
      <c r="CN411" s="130" t="b">
        <f>IFERROR(MATCH(D411,'Avtal för korttidsarbete'!$G$13:$G$1012,0),TRUE)</f>
        <v>1</v>
      </c>
      <c r="CO411" s="130" t="b">
        <f t="shared" si="489"/>
        <v>0</v>
      </c>
      <c r="CP411" s="131" t="str" cm="1">
        <f t="array" ref="CP411">IF(CN411=TRUE,"x",INDEX('Avtal för korttidsarbete'!$E$13:$E$1012,$CN411))</f>
        <v>x</v>
      </c>
      <c r="CQ411" s="131" t="str" cm="1">
        <f t="array" ref="CQ411">IF(CN411=TRUE,"x",INDEX('Avtal för korttidsarbete'!$F$13:$F$1012,$CN411))</f>
        <v>x</v>
      </c>
      <c r="CR411" s="130" t="b">
        <f t="shared" si="490"/>
        <v>0</v>
      </c>
      <c r="CS411" s="165">
        <f t="shared" si="509"/>
        <v>0</v>
      </c>
      <c r="CT411" s="165">
        <f t="shared" si="510"/>
        <v>0</v>
      </c>
      <c r="CU411" s="130" t="b">
        <f t="shared" si="491"/>
        <v>0</v>
      </c>
      <c r="CV411" s="131">
        <f t="shared" si="492"/>
        <v>0</v>
      </c>
      <c r="CW411" s="165">
        <f t="shared" si="493"/>
        <v>0</v>
      </c>
      <c r="CX411" s="186" t="b">
        <f>IFERROR(INDEX('Avtal för korttidsarbete'!R:R,MATCH(D411,'Avtal för korttidsarbete'!$G:$G,0)),TRUE)</f>
        <v>1</v>
      </c>
      <c r="CY411" s="165" t="str">
        <f>IF(CX411,"-",INDEX('Avtal för korttidsarbete'!$D:$D,MATCH(D411,'Avtal för korttidsarbete'!$G:$G,0)))</f>
        <v>-</v>
      </c>
      <c r="CZ411" s="131" t="b">
        <f>IFERROR(G411&gt;INDEX(Uppsägningar!E:E,MATCH(C411,Uppsägningar!C:C,0)),FALSE)</f>
        <v>0</v>
      </c>
    </row>
    <row r="412" spans="1:104" s="30" customFormat="1" x14ac:dyDescent="0.25">
      <c r="A412" s="19">
        <v>397</v>
      </c>
      <c r="B412" s="20"/>
      <c r="C412" s="189"/>
      <c r="D412" s="69"/>
      <c r="E412" s="171">
        <f>IFERROR(INDEX(Admin!$C$7:$C$10,MATCH(CY412,TblNivåValTExt,0)),0)</f>
        <v>0</v>
      </c>
      <c r="F412" s="1"/>
      <c r="G412" s="1"/>
      <c r="H412" s="90"/>
      <c r="I412" s="91"/>
      <c r="J412" s="91"/>
      <c r="K412" s="91"/>
      <c r="L412" s="91"/>
      <c r="M412" s="91"/>
      <c r="N412" s="91"/>
      <c r="O412" s="91"/>
      <c r="P412" s="91"/>
      <c r="Q412" s="91"/>
      <c r="R412" s="91"/>
      <c r="S412" s="91"/>
      <c r="T412" s="91"/>
      <c r="U412" s="91"/>
      <c r="V412" s="91"/>
      <c r="W412" s="225">
        <f t="shared" si="448"/>
        <v>0</v>
      </c>
      <c r="X412" s="134" t="str">
        <f t="shared" si="494"/>
        <v/>
      </c>
      <c r="Y412" s="92" t="b">
        <f t="shared" si="449"/>
        <v>0</v>
      </c>
      <c r="Z412" s="92" t="str">
        <f t="shared" si="495"/>
        <v/>
      </c>
      <c r="AA412" s="92" t="b">
        <f t="shared" si="496"/>
        <v>0</v>
      </c>
      <c r="AB412" s="92" t="str">
        <f t="shared" si="497"/>
        <v/>
      </c>
      <c r="AC412" s="13" t="b">
        <f t="shared" si="450"/>
        <v>0</v>
      </c>
      <c r="AD412" s="92" t="str">
        <f t="shared" si="498"/>
        <v/>
      </c>
      <c r="AE412" s="13" t="b">
        <f t="shared" si="499"/>
        <v>0</v>
      </c>
      <c r="AF412" s="92" t="str">
        <f t="shared" si="500"/>
        <v/>
      </c>
      <c r="AG412" s="13" t="b">
        <f t="shared" si="451"/>
        <v>0</v>
      </c>
      <c r="AH412" s="92" t="str">
        <f t="shared" si="501"/>
        <v/>
      </c>
      <c r="AI412" s="35" t="b">
        <f t="shared" si="452"/>
        <v>0</v>
      </c>
      <c r="AJ412" s="92" t="str">
        <f t="shared" si="502"/>
        <v/>
      </c>
      <c r="AK412" s="35" t="b">
        <f t="shared" si="453"/>
        <v>0</v>
      </c>
      <c r="AL412" s="92" t="str">
        <f t="shared" si="454"/>
        <v/>
      </c>
      <c r="AM412" s="35" t="b">
        <f t="shared" si="455"/>
        <v>0</v>
      </c>
      <c r="AN412" s="92" t="str">
        <f t="shared" si="456"/>
        <v/>
      </c>
      <c r="AO412" s="13" t="b">
        <f t="shared" si="457"/>
        <v>0</v>
      </c>
      <c r="AP412" s="92" t="str">
        <f t="shared" si="458"/>
        <v/>
      </c>
      <c r="AQ412" s="14">
        <f t="shared" si="459"/>
        <v>0</v>
      </c>
      <c r="AR412" s="14">
        <f t="shared" si="460"/>
        <v>0</v>
      </c>
      <c r="AS412" s="16">
        <f t="shared" si="512"/>
        <v>0</v>
      </c>
      <c r="AT412" s="16">
        <f t="shared" si="512"/>
        <v>0</v>
      </c>
      <c r="AU412" s="16">
        <f t="shared" si="512"/>
        <v>0</v>
      </c>
      <c r="AV412" s="16">
        <f t="shared" si="512"/>
        <v>0</v>
      </c>
      <c r="AW412" s="16">
        <f t="shared" si="512"/>
        <v>0</v>
      </c>
      <c r="AX412" s="16">
        <f t="shared" si="512"/>
        <v>0</v>
      </c>
      <c r="AY412" s="16">
        <f t="shared" si="512"/>
        <v>0</v>
      </c>
      <c r="AZ412" s="16"/>
      <c r="BA412" s="16"/>
      <c r="BB412" s="93">
        <f t="shared" si="503"/>
        <v>0</v>
      </c>
      <c r="BC412" s="93">
        <f t="shared" si="504"/>
        <v>0</v>
      </c>
      <c r="BD412" s="93">
        <f t="shared" si="505"/>
        <v>0</v>
      </c>
      <c r="BE412" s="158">
        <f t="shared" si="506"/>
        <v>0</v>
      </c>
      <c r="BF412" s="159">
        <f t="shared" si="507"/>
        <v>0</v>
      </c>
      <c r="BG412" s="159">
        <f t="shared" si="461"/>
        <v>0</v>
      </c>
      <c r="BH412" s="159">
        <f t="shared" si="462"/>
        <v>0</v>
      </c>
      <c r="BI412" s="159">
        <f t="shared" si="463"/>
        <v>0</v>
      </c>
      <c r="BJ412" s="159">
        <f t="shared" si="464"/>
        <v>0</v>
      </c>
      <c r="BK412" s="159">
        <f t="shared" si="465"/>
        <v>0</v>
      </c>
      <c r="BL412" s="159">
        <f t="shared" si="466"/>
        <v>0</v>
      </c>
      <c r="BM412" s="159">
        <f t="shared" si="446"/>
        <v>0</v>
      </c>
      <c r="BN412" s="159">
        <f t="shared" si="446"/>
        <v>0</v>
      </c>
      <c r="BO412" s="205" t="b">
        <f t="shared" si="467"/>
        <v>0</v>
      </c>
      <c r="BP412" s="214">
        <f t="shared" si="468"/>
        <v>0</v>
      </c>
      <c r="BQ412" s="160">
        <f t="shared" si="469"/>
        <v>0</v>
      </c>
      <c r="BR412" s="160">
        <f t="shared" si="470"/>
        <v>0</v>
      </c>
      <c r="BS412" s="160">
        <f t="shared" si="471"/>
        <v>0</v>
      </c>
      <c r="BT412" s="160">
        <f t="shared" si="472"/>
        <v>0</v>
      </c>
      <c r="BU412" s="160">
        <f t="shared" si="473"/>
        <v>0</v>
      </c>
      <c r="BV412" s="215">
        <f t="shared" si="474"/>
        <v>0</v>
      </c>
      <c r="BW412" s="217">
        <f t="shared" si="475"/>
        <v>0</v>
      </c>
      <c r="BX412" s="206">
        <f t="shared" si="476"/>
        <v>0</v>
      </c>
      <c r="BY412" s="206">
        <f t="shared" si="477"/>
        <v>0</v>
      </c>
      <c r="BZ412" s="206">
        <f t="shared" si="478"/>
        <v>0</v>
      </c>
      <c r="CA412" s="206">
        <f t="shared" si="479"/>
        <v>0</v>
      </c>
      <c r="CB412" s="206">
        <f t="shared" si="480"/>
        <v>0</v>
      </c>
      <c r="CC412" s="218">
        <f t="shared" si="481"/>
        <v>0</v>
      </c>
      <c r="CD412" s="216" t="e">
        <f t="shared" si="482"/>
        <v>#VALUE!</v>
      </c>
      <c r="CE412" s="94" t="e">
        <f t="shared" si="483"/>
        <v>#VALUE!</v>
      </c>
      <c r="CF412" s="94" t="e">
        <f t="shared" si="484"/>
        <v>#VALUE!</v>
      </c>
      <c r="CG412" s="95" t="e">
        <f t="shared" si="485"/>
        <v>#VALUE!</v>
      </c>
      <c r="CH412" s="95" t="e">
        <f t="shared" si="508"/>
        <v>#VALUE!</v>
      </c>
      <c r="CI412" s="95" t="b">
        <f t="shared" si="511"/>
        <v>0</v>
      </c>
      <c r="CJ412" s="76" t="str">
        <f t="shared" si="486"/>
        <v/>
      </c>
      <c r="CK412" s="94" t="e" cm="1">
        <f t="array" aca="1" ref="CK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CL412" s="94" t="str">
        <f t="shared" si="487"/>
        <v/>
      </c>
      <c r="CM412" s="96" t="b">
        <f t="shared" si="488"/>
        <v>0</v>
      </c>
      <c r="CN412" s="130" t="b">
        <f>IFERROR(MATCH(D412,'Avtal för korttidsarbete'!$G$13:$G$1012,0),TRUE)</f>
        <v>1</v>
      </c>
      <c r="CO412" s="130" t="b">
        <f t="shared" si="489"/>
        <v>0</v>
      </c>
      <c r="CP412" s="131" t="str" cm="1">
        <f t="array" ref="CP412">IF(CN412=TRUE,"x",INDEX('Avtal för korttidsarbete'!$E$13:$E$1012,$CN412))</f>
        <v>x</v>
      </c>
      <c r="CQ412" s="131" t="str" cm="1">
        <f t="array" ref="CQ412">IF(CN412=TRUE,"x",INDEX('Avtal för korttidsarbete'!$F$13:$F$1012,$CN412))</f>
        <v>x</v>
      </c>
      <c r="CR412" s="130" t="b">
        <f t="shared" si="490"/>
        <v>0</v>
      </c>
      <c r="CS412" s="165">
        <f t="shared" si="509"/>
        <v>0</v>
      </c>
      <c r="CT412" s="165">
        <f t="shared" si="510"/>
        <v>0</v>
      </c>
      <c r="CU412" s="130" t="b">
        <f t="shared" si="491"/>
        <v>0</v>
      </c>
      <c r="CV412" s="131">
        <f t="shared" si="492"/>
        <v>0</v>
      </c>
      <c r="CW412" s="165">
        <f t="shared" si="493"/>
        <v>0</v>
      </c>
      <c r="CX412" s="186" t="b">
        <f>IFERROR(INDEX('Avtal för korttidsarbete'!R:R,MATCH(D412,'Avtal för korttidsarbete'!$G:$G,0)),TRUE)</f>
        <v>1</v>
      </c>
      <c r="CY412" s="165" t="str">
        <f>IF(CX412,"-",INDEX('Avtal för korttidsarbete'!$D:$D,MATCH(D412,'Avtal för korttidsarbete'!$G:$G,0)))</f>
        <v>-</v>
      </c>
      <c r="CZ412" s="131" t="b">
        <f>IFERROR(G412&gt;INDEX(Uppsägningar!E:E,MATCH(C412,Uppsägningar!C:C,0)),FALSE)</f>
        <v>0</v>
      </c>
    </row>
    <row r="413" spans="1:104" s="30" customFormat="1" x14ac:dyDescent="0.25">
      <c r="A413" s="19">
        <v>398</v>
      </c>
      <c r="B413" s="20"/>
      <c r="C413" s="189"/>
      <c r="D413" s="69"/>
      <c r="E413" s="171">
        <f>IFERROR(INDEX(Admin!$C$7:$C$10,MATCH(CY413,TblNivåValTExt,0)),0)</f>
        <v>0</v>
      </c>
      <c r="F413" s="1"/>
      <c r="G413" s="1"/>
      <c r="H413" s="90"/>
      <c r="I413" s="91"/>
      <c r="J413" s="91"/>
      <c r="K413" s="91"/>
      <c r="L413" s="91"/>
      <c r="M413" s="91"/>
      <c r="N413" s="91"/>
      <c r="O413" s="91"/>
      <c r="P413" s="91"/>
      <c r="Q413" s="91"/>
      <c r="R413" s="91"/>
      <c r="S413" s="91"/>
      <c r="T413" s="91"/>
      <c r="U413" s="91"/>
      <c r="V413" s="91"/>
      <c r="W413" s="225">
        <f t="shared" si="448"/>
        <v>0</v>
      </c>
      <c r="X413" s="134" t="str">
        <f t="shared" si="494"/>
        <v/>
      </c>
      <c r="Y413" s="92" t="b">
        <f t="shared" si="449"/>
        <v>0</v>
      </c>
      <c r="Z413" s="92" t="str">
        <f t="shared" si="495"/>
        <v/>
      </c>
      <c r="AA413" s="92" t="b">
        <f t="shared" si="496"/>
        <v>0</v>
      </c>
      <c r="AB413" s="92" t="str">
        <f t="shared" si="497"/>
        <v/>
      </c>
      <c r="AC413" s="13" t="b">
        <f t="shared" si="450"/>
        <v>0</v>
      </c>
      <c r="AD413" s="92" t="str">
        <f t="shared" si="498"/>
        <v/>
      </c>
      <c r="AE413" s="13" t="b">
        <f t="shared" si="499"/>
        <v>0</v>
      </c>
      <c r="AF413" s="92" t="str">
        <f t="shared" si="500"/>
        <v/>
      </c>
      <c r="AG413" s="13" t="b">
        <f t="shared" si="451"/>
        <v>0</v>
      </c>
      <c r="AH413" s="92" t="str">
        <f t="shared" si="501"/>
        <v/>
      </c>
      <c r="AI413" s="35" t="b">
        <f t="shared" si="452"/>
        <v>0</v>
      </c>
      <c r="AJ413" s="92" t="str">
        <f t="shared" si="502"/>
        <v/>
      </c>
      <c r="AK413" s="35" t="b">
        <f t="shared" si="453"/>
        <v>0</v>
      </c>
      <c r="AL413" s="92" t="str">
        <f t="shared" si="454"/>
        <v/>
      </c>
      <c r="AM413" s="35" t="b">
        <f t="shared" si="455"/>
        <v>0</v>
      </c>
      <c r="AN413" s="92" t="str">
        <f t="shared" si="456"/>
        <v/>
      </c>
      <c r="AO413" s="13" t="b">
        <f t="shared" si="457"/>
        <v>0</v>
      </c>
      <c r="AP413" s="92" t="str">
        <f t="shared" si="458"/>
        <v/>
      </c>
      <c r="AQ413" s="14">
        <f t="shared" si="459"/>
        <v>0</v>
      </c>
      <c r="AR413" s="14">
        <f t="shared" si="460"/>
        <v>0</v>
      </c>
      <c r="AS413" s="16">
        <f t="shared" si="512"/>
        <v>0</v>
      </c>
      <c r="AT413" s="16">
        <f t="shared" si="512"/>
        <v>0</v>
      </c>
      <c r="AU413" s="16">
        <f t="shared" si="512"/>
        <v>0</v>
      </c>
      <c r="AV413" s="16">
        <f t="shared" si="512"/>
        <v>0</v>
      </c>
      <c r="AW413" s="16">
        <f t="shared" si="512"/>
        <v>0</v>
      </c>
      <c r="AX413" s="16">
        <f t="shared" si="512"/>
        <v>0</v>
      </c>
      <c r="AY413" s="16">
        <f t="shared" si="512"/>
        <v>0</v>
      </c>
      <c r="AZ413" s="16"/>
      <c r="BA413" s="16"/>
      <c r="BB413" s="93">
        <f t="shared" si="503"/>
        <v>0</v>
      </c>
      <c r="BC413" s="93">
        <f t="shared" si="504"/>
        <v>0</v>
      </c>
      <c r="BD413" s="93">
        <f t="shared" si="505"/>
        <v>0</v>
      </c>
      <c r="BE413" s="158">
        <f t="shared" si="506"/>
        <v>0</v>
      </c>
      <c r="BF413" s="159">
        <f t="shared" si="507"/>
        <v>0</v>
      </c>
      <c r="BG413" s="159">
        <f t="shared" si="461"/>
        <v>0</v>
      </c>
      <c r="BH413" s="159">
        <f t="shared" si="462"/>
        <v>0</v>
      </c>
      <c r="BI413" s="159">
        <f t="shared" si="463"/>
        <v>0</v>
      </c>
      <c r="BJ413" s="159">
        <f t="shared" si="464"/>
        <v>0</v>
      </c>
      <c r="BK413" s="159">
        <f t="shared" si="465"/>
        <v>0</v>
      </c>
      <c r="BL413" s="159">
        <f t="shared" si="466"/>
        <v>0</v>
      </c>
      <c r="BM413" s="159">
        <f t="shared" si="446"/>
        <v>0</v>
      </c>
      <c r="BN413" s="159">
        <f t="shared" si="446"/>
        <v>0</v>
      </c>
      <c r="BO413" s="205" t="b">
        <f t="shared" si="467"/>
        <v>0</v>
      </c>
      <c r="BP413" s="214">
        <f t="shared" si="468"/>
        <v>0</v>
      </c>
      <c r="BQ413" s="160">
        <f t="shared" si="469"/>
        <v>0</v>
      </c>
      <c r="BR413" s="160">
        <f t="shared" si="470"/>
        <v>0</v>
      </c>
      <c r="BS413" s="160">
        <f t="shared" si="471"/>
        <v>0</v>
      </c>
      <c r="BT413" s="160">
        <f t="shared" si="472"/>
        <v>0</v>
      </c>
      <c r="BU413" s="160">
        <f t="shared" si="473"/>
        <v>0</v>
      </c>
      <c r="BV413" s="215">
        <f t="shared" si="474"/>
        <v>0</v>
      </c>
      <c r="BW413" s="217">
        <f t="shared" si="475"/>
        <v>0</v>
      </c>
      <c r="BX413" s="206">
        <f t="shared" si="476"/>
        <v>0</v>
      </c>
      <c r="BY413" s="206">
        <f t="shared" si="477"/>
        <v>0</v>
      </c>
      <c r="BZ413" s="206">
        <f t="shared" si="478"/>
        <v>0</v>
      </c>
      <c r="CA413" s="206">
        <f t="shared" si="479"/>
        <v>0</v>
      </c>
      <c r="CB413" s="206">
        <f t="shared" si="480"/>
        <v>0</v>
      </c>
      <c r="CC413" s="218">
        <f t="shared" si="481"/>
        <v>0</v>
      </c>
      <c r="CD413" s="216" t="e">
        <f t="shared" si="482"/>
        <v>#VALUE!</v>
      </c>
      <c r="CE413" s="94" t="e">
        <f t="shared" si="483"/>
        <v>#VALUE!</v>
      </c>
      <c r="CF413" s="94" t="e">
        <f t="shared" si="484"/>
        <v>#VALUE!</v>
      </c>
      <c r="CG413" s="95" t="e">
        <f t="shared" si="485"/>
        <v>#VALUE!</v>
      </c>
      <c r="CH413" s="95" t="e">
        <f t="shared" si="508"/>
        <v>#VALUE!</v>
      </c>
      <c r="CI413" s="95" t="b">
        <f t="shared" si="511"/>
        <v>0</v>
      </c>
      <c r="CJ413" s="76" t="str">
        <f t="shared" si="486"/>
        <v/>
      </c>
      <c r="CK413" s="94" t="e" cm="1">
        <f t="array" aca="1" ref="CK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CL413" s="94" t="str">
        <f t="shared" si="487"/>
        <v/>
      </c>
      <c r="CM413" s="96" t="b">
        <f t="shared" si="488"/>
        <v>0</v>
      </c>
      <c r="CN413" s="130" t="b">
        <f>IFERROR(MATCH(D413,'Avtal för korttidsarbete'!$G$13:$G$1012,0),TRUE)</f>
        <v>1</v>
      </c>
      <c r="CO413" s="130" t="b">
        <f t="shared" si="489"/>
        <v>0</v>
      </c>
      <c r="CP413" s="131" t="str" cm="1">
        <f t="array" ref="CP413">IF(CN413=TRUE,"x",INDEX('Avtal för korttidsarbete'!$E$13:$E$1012,$CN413))</f>
        <v>x</v>
      </c>
      <c r="CQ413" s="131" t="str" cm="1">
        <f t="array" ref="CQ413">IF(CN413=TRUE,"x",INDEX('Avtal för korttidsarbete'!$F$13:$F$1012,$CN413))</f>
        <v>x</v>
      </c>
      <c r="CR413" s="130" t="b">
        <f t="shared" si="490"/>
        <v>0</v>
      </c>
      <c r="CS413" s="165">
        <f t="shared" si="509"/>
        <v>0</v>
      </c>
      <c r="CT413" s="165">
        <f t="shared" si="510"/>
        <v>0</v>
      </c>
      <c r="CU413" s="130" t="b">
        <f t="shared" si="491"/>
        <v>0</v>
      </c>
      <c r="CV413" s="131">
        <f t="shared" si="492"/>
        <v>0</v>
      </c>
      <c r="CW413" s="165">
        <f t="shared" si="493"/>
        <v>0</v>
      </c>
      <c r="CX413" s="186" t="b">
        <f>IFERROR(INDEX('Avtal för korttidsarbete'!R:R,MATCH(D413,'Avtal för korttidsarbete'!$G:$G,0)),TRUE)</f>
        <v>1</v>
      </c>
      <c r="CY413" s="165" t="str">
        <f>IF(CX413,"-",INDEX('Avtal för korttidsarbete'!$D:$D,MATCH(D413,'Avtal för korttidsarbete'!$G:$G,0)))</f>
        <v>-</v>
      </c>
      <c r="CZ413" s="131" t="b">
        <f>IFERROR(G413&gt;INDEX(Uppsägningar!E:E,MATCH(C413,Uppsägningar!C:C,0)),FALSE)</f>
        <v>0</v>
      </c>
    </row>
    <row r="414" spans="1:104" s="30" customFormat="1" x14ac:dyDescent="0.25">
      <c r="A414" s="19">
        <v>399</v>
      </c>
      <c r="B414" s="20"/>
      <c r="C414" s="189"/>
      <c r="D414" s="69"/>
      <c r="E414" s="171">
        <f>IFERROR(INDEX(Admin!$C$7:$C$10,MATCH(CY414,TblNivåValTExt,0)),0)</f>
        <v>0</v>
      </c>
      <c r="F414" s="1"/>
      <c r="G414" s="1"/>
      <c r="H414" s="90"/>
      <c r="I414" s="91"/>
      <c r="J414" s="91"/>
      <c r="K414" s="91"/>
      <c r="L414" s="91"/>
      <c r="M414" s="91"/>
      <c r="N414" s="91"/>
      <c r="O414" s="91"/>
      <c r="P414" s="91"/>
      <c r="Q414" s="91"/>
      <c r="R414" s="91"/>
      <c r="S414" s="91"/>
      <c r="T414" s="91"/>
      <c r="U414" s="91"/>
      <c r="V414" s="91"/>
      <c r="W414" s="225">
        <f t="shared" si="448"/>
        <v>0</v>
      </c>
      <c r="X414" s="134" t="str">
        <f t="shared" si="494"/>
        <v/>
      </c>
      <c r="Y414" s="92" t="b">
        <f t="shared" si="449"/>
        <v>0</v>
      </c>
      <c r="Z414" s="92" t="str">
        <f t="shared" si="495"/>
        <v/>
      </c>
      <c r="AA414" s="92" t="b">
        <f t="shared" si="496"/>
        <v>0</v>
      </c>
      <c r="AB414" s="92" t="str">
        <f t="shared" si="497"/>
        <v/>
      </c>
      <c r="AC414" s="13" t="b">
        <f t="shared" si="450"/>
        <v>0</v>
      </c>
      <c r="AD414" s="92" t="str">
        <f t="shared" si="498"/>
        <v/>
      </c>
      <c r="AE414" s="13" t="b">
        <f t="shared" si="499"/>
        <v>0</v>
      </c>
      <c r="AF414" s="92" t="str">
        <f t="shared" si="500"/>
        <v/>
      </c>
      <c r="AG414" s="13" t="b">
        <f t="shared" si="451"/>
        <v>0</v>
      </c>
      <c r="AH414" s="92" t="str">
        <f t="shared" si="501"/>
        <v/>
      </c>
      <c r="AI414" s="35" t="b">
        <f t="shared" si="452"/>
        <v>0</v>
      </c>
      <c r="AJ414" s="92" t="str">
        <f t="shared" si="502"/>
        <v/>
      </c>
      <c r="AK414" s="35" t="b">
        <f t="shared" si="453"/>
        <v>0</v>
      </c>
      <c r="AL414" s="92" t="str">
        <f t="shared" si="454"/>
        <v/>
      </c>
      <c r="AM414" s="35" t="b">
        <f t="shared" si="455"/>
        <v>0</v>
      </c>
      <c r="AN414" s="92" t="str">
        <f t="shared" si="456"/>
        <v/>
      </c>
      <c r="AO414" s="13" t="b">
        <f t="shared" si="457"/>
        <v>0</v>
      </c>
      <c r="AP414" s="92" t="str">
        <f t="shared" si="458"/>
        <v/>
      </c>
      <c r="AQ414" s="14">
        <f t="shared" si="459"/>
        <v>0</v>
      </c>
      <c r="AR414" s="14">
        <f t="shared" si="460"/>
        <v>0</v>
      </c>
      <c r="AS414" s="16">
        <f t="shared" si="512"/>
        <v>0</v>
      </c>
      <c r="AT414" s="16">
        <f t="shared" si="512"/>
        <v>0</v>
      </c>
      <c r="AU414" s="16">
        <f t="shared" si="512"/>
        <v>0</v>
      </c>
      <c r="AV414" s="16">
        <f t="shared" si="512"/>
        <v>0</v>
      </c>
      <c r="AW414" s="16">
        <f t="shared" si="512"/>
        <v>0</v>
      </c>
      <c r="AX414" s="16">
        <f t="shared" si="512"/>
        <v>0</v>
      </c>
      <c r="AY414" s="16">
        <f t="shared" si="512"/>
        <v>0</v>
      </c>
      <c r="AZ414" s="16"/>
      <c r="BA414" s="16"/>
      <c r="BB414" s="93">
        <f t="shared" si="503"/>
        <v>0</v>
      </c>
      <c r="BC414" s="93">
        <f t="shared" si="504"/>
        <v>0</v>
      </c>
      <c r="BD414" s="93">
        <f t="shared" si="505"/>
        <v>0</v>
      </c>
      <c r="BE414" s="158">
        <f t="shared" si="506"/>
        <v>0</v>
      </c>
      <c r="BF414" s="159">
        <f t="shared" si="507"/>
        <v>0</v>
      </c>
      <c r="BG414" s="159">
        <f t="shared" si="461"/>
        <v>0</v>
      </c>
      <c r="BH414" s="159">
        <f t="shared" si="462"/>
        <v>0</v>
      </c>
      <c r="BI414" s="159">
        <f t="shared" si="463"/>
        <v>0</v>
      </c>
      <c r="BJ414" s="159">
        <f t="shared" si="464"/>
        <v>0</v>
      </c>
      <c r="BK414" s="159">
        <f t="shared" si="465"/>
        <v>0</v>
      </c>
      <c r="BL414" s="159">
        <f t="shared" si="466"/>
        <v>0</v>
      </c>
      <c r="BM414" s="159">
        <f t="shared" si="446"/>
        <v>0</v>
      </c>
      <c r="BN414" s="159">
        <f t="shared" si="446"/>
        <v>0</v>
      </c>
      <c r="BO414" s="205" t="b">
        <f t="shared" si="467"/>
        <v>0</v>
      </c>
      <c r="BP414" s="214">
        <f t="shared" si="468"/>
        <v>0</v>
      </c>
      <c r="BQ414" s="160">
        <f t="shared" si="469"/>
        <v>0</v>
      </c>
      <c r="BR414" s="160">
        <f t="shared" si="470"/>
        <v>0</v>
      </c>
      <c r="BS414" s="160">
        <f t="shared" si="471"/>
        <v>0</v>
      </c>
      <c r="BT414" s="160">
        <f t="shared" si="472"/>
        <v>0</v>
      </c>
      <c r="BU414" s="160">
        <f t="shared" si="473"/>
        <v>0</v>
      </c>
      <c r="BV414" s="215">
        <f t="shared" si="474"/>
        <v>0</v>
      </c>
      <c r="BW414" s="217">
        <f t="shared" si="475"/>
        <v>0</v>
      </c>
      <c r="BX414" s="206">
        <f t="shared" si="476"/>
        <v>0</v>
      </c>
      <c r="BY414" s="206">
        <f t="shared" si="477"/>
        <v>0</v>
      </c>
      <c r="BZ414" s="206">
        <f t="shared" si="478"/>
        <v>0</v>
      </c>
      <c r="CA414" s="206">
        <f t="shared" si="479"/>
        <v>0</v>
      </c>
      <c r="CB414" s="206">
        <f t="shared" si="480"/>
        <v>0</v>
      </c>
      <c r="CC414" s="218">
        <f t="shared" si="481"/>
        <v>0</v>
      </c>
      <c r="CD414" s="216" t="e">
        <f t="shared" si="482"/>
        <v>#VALUE!</v>
      </c>
      <c r="CE414" s="94" t="e">
        <f t="shared" si="483"/>
        <v>#VALUE!</v>
      </c>
      <c r="CF414" s="94" t="e">
        <f t="shared" si="484"/>
        <v>#VALUE!</v>
      </c>
      <c r="CG414" s="95" t="e">
        <f t="shared" si="485"/>
        <v>#VALUE!</v>
      </c>
      <c r="CH414" s="95" t="e">
        <f t="shared" si="508"/>
        <v>#VALUE!</v>
      </c>
      <c r="CI414" s="95" t="b">
        <f t="shared" si="511"/>
        <v>0</v>
      </c>
      <c r="CJ414" s="76" t="str">
        <f t="shared" si="486"/>
        <v/>
      </c>
      <c r="CK414" s="94" t="e" cm="1">
        <f t="array" aca="1" ref="CK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CL414" s="94" t="str">
        <f t="shared" si="487"/>
        <v/>
      </c>
      <c r="CM414" s="96" t="b">
        <f t="shared" si="488"/>
        <v>0</v>
      </c>
      <c r="CN414" s="130" t="b">
        <f>IFERROR(MATCH(D414,'Avtal för korttidsarbete'!$G$13:$G$1012,0),TRUE)</f>
        <v>1</v>
      </c>
      <c r="CO414" s="130" t="b">
        <f t="shared" si="489"/>
        <v>0</v>
      </c>
      <c r="CP414" s="131" t="str" cm="1">
        <f t="array" ref="CP414">IF(CN414=TRUE,"x",INDEX('Avtal för korttidsarbete'!$E$13:$E$1012,$CN414))</f>
        <v>x</v>
      </c>
      <c r="CQ414" s="131" t="str" cm="1">
        <f t="array" ref="CQ414">IF(CN414=TRUE,"x",INDEX('Avtal för korttidsarbete'!$F$13:$F$1012,$CN414))</f>
        <v>x</v>
      </c>
      <c r="CR414" s="130" t="b">
        <f t="shared" si="490"/>
        <v>0</v>
      </c>
      <c r="CS414" s="165">
        <f t="shared" si="509"/>
        <v>0</v>
      </c>
      <c r="CT414" s="165">
        <f t="shared" si="510"/>
        <v>0</v>
      </c>
      <c r="CU414" s="130" t="b">
        <f t="shared" si="491"/>
        <v>0</v>
      </c>
      <c r="CV414" s="131">
        <f t="shared" si="492"/>
        <v>0</v>
      </c>
      <c r="CW414" s="165">
        <f t="shared" si="493"/>
        <v>0</v>
      </c>
      <c r="CX414" s="186" t="b">
        <f>IFERROR(INDEX('Avtal för korttidsarbete'!R:R,MATCH(D414,'Avtal för korttidsarbete'!$G:$G,0)),TRUE)</f>
        <v>1</v>
      </c>
      <c r="CY414" s="165" t="str">
        <f>IF(CX414,"-",INDEX('Avtal för korttidsarbete'!$D:$D,MATCH(D414,'Avtal för korttidsarbete'!$G:$G,0)))</f>
        <v>-</v>
      </c>
      <c r="CZ414" s="131" t="b">
        <f>IFERROR(G414&gt;INDEX(Uppsägningar!E:E,MATCH(C414,Uppsägningar!C:C,0)),FALSE)</f>
        <v>0</v>
      </c>
    </row>
    <row r="415" spans="1:104" s="30" customFormat="1" x14ac:dyDescent="0.25">
      <c r="A415" s="19">
        <v>400</v>
      </c>
      <c r="B415" s="20"/>
      <c r="C415" s="189"/>
      <c r="D415" s="69"/>
      <c r="E415" s="171">
        <f>IFERROR(INDEX(Admin!$C$7:$C$10,MATCH(CY415,TblNivåValTExt,0)),0)</f>
        <v>0</v>
      </c>
      <c r="F415" s="1"/>
      <c r="G415" s="1"/>
      <c r="H415" s="90"/>
      <c r="I415" s="91"/>
      <c r="J415" s="91"/>
      <c r="K415" s="91"/>
      <c r="L415" s="91"/>
      <c r="M415" s="91"/>
      <c r="N415" s="91"/>
      <c r="O415" s="91"/>
      <c r="P415" s="91"/>
      <c r="Q415" s="91"/>
      <c r="R415" s="91"/>
      <c r="S415" s="91"/>
      <c r="T415" s="91"/>
      <c r="U415" s="91"/>
      <c r="V415" s="91"/>
      <c r="W415" s="225">
        <f t="shared" si="448"/>
        <v>0</v>
      </c>
      <c r="X415" s="134" t="str">
        <f t="shared" si="494"/>
        <v/>
      </c>
      <c r="Y415" s="92" t="b">
        <f t="shared" si="449"/>
        <v>0</v>
      </c>
      <c r="Z415" s="92" t="str">
        <f t="shared" si="495"/>
        <v/>
      </c>
      <c r="AA415" s="92" t="b">
        <f t="shared" si="496"/>
        <v>0</v>
      </c>
      <c r="AB415" s="92" t="str">
        <f t="shared" si="497"/>
        <v/>
      </c>
      <c r="AC415" s="13" t="b">
        <f t="shared" si="450"/>
        <v>0</v>
      </c>
      <c r="AD415" s="92" t="str">
        <f t="shared" si="498"/>
        <v/>
      </c>
      <c r="AE415" s="13" t="b">
        <f t="shared" si="499"/>
        <v>0</v>
      </c>
      <c r="AF415" s="92" t="str">
        <f t="shared" si="500"/>
        <v/>
      </c>
      <c r="AG415" s="13" t="b">
        <f t="shared" si="451"/>
        <v>0</v>
      </c>
      <c r="AH415" s="92" t="str">
        <f t="shared" si="501"/>
        <v/>
      </c>
      <c r="AI415" s="35" t="b">
        <f t="shared" si="452"/>
        <v>0</v>
      </c>
      <c r="AJ415" s="92" t="str">
        <f t="shared" si="502"/>
        <v/>
      </c>
      <c r="AK415" s="35" t="b">
        <f t="shared" si="453"/>
        <v>0</v>
      </c>
      <c r="AL415" s="92" t="str">
        <f t="shared" si="454"/>
        <v/>
      </c>
      <c r="AM415" s="35" t="b">
        <f t="shared" si="455"/>
        <v>0</v>
      </c>
      <c r="AN415" s="92" t="str">
        <f t="shared" si="456"/>
        <v/>
      </c>
      <c r="AO415" s="13" t="b">
        <f t="shared" si="457"/>
        <v>0</v>
      </c>
      <c r="AP415" s="92" t="str">
        <f t="shared" si="458"/>
        <v/>
      </c>
      <c r="AQ415" s="14">
        <f t="shared" si="459"/>
        <v>0</v>
      </c>
      <c r="AR415" s="14">
        <f t="shared" si="460"/>
        <v>0</v>
      </c>
      <c r="AS415" s="16">
        <f t="shared" si="512"/>
        <v>0</v>
      </c>
      <c r="AT415" s="16">
        <f t="shared" si="512"/>
        <v>0</v>
      </c>
      <c r="AU415" s="16">
        <f t="shared" si="512"/>
        <v>0</v>
      </c>
      <c r="AV415" s="16">
        <f t="shared" si="512"/>
        <v>0</v>
      </c>
      <c r="AW415" s="16">
        <f t="shared" si="512"/>
        <v>0</v>
      </c>
      <c r="AX415" s="16">
        <f t="shared" si="512"/>
        <v>0</v>
      </c>
      <c r="AY415" s="16">
        <f t="shared" si="512"/>
        <v>0</v>
      </c>
      <c r="AZ415" s="16"/>
      <c r="BA415" s="16"/>
      <c r="BB415" s="93">
        <f t="shared" si="503"/>
        <v>0</v>
      </c>
      <c r="BC415" s="93">
        <f t="shared" si="504"/>
        <v>0</v>
      </c>
      <c r="BD415" s="93">
        <f t="shared" si="505"/>
        <v>0</v>
      </c>
      <c r="BE415" s="158">
        <f t="shared" si="506"/>
        <v>0</v>
      </c>
      <c r="BF415" s="159">
        <f t="shared" si="507"/>
        <v>0</v>
      </c>
      <c r="BG415" s="159">
        <f t="shared" si="461"/>
        <v>0</v>
      </c>
      <c r="BH415" s="159">
        <f t="shared" si="462"/>
        <v>0</v>
      </c>
      <c r="BI415" s="159">
        <f t="shared" si="463"/>
        <v>0</v>
      </c>
      <c r="BJ415" s="159">
        <f t="shared" si="464"/>
        <v>0</v>
      </c>
      <c r="BK415" s="159">
        <f t="shared" si="465"/>
        <v>0</v>
      </c>
      <c r="BL415" s="159">
        <f t="shared" si="466"/>
        <v>0</v>
      </c>
      <c r="BM415" s="159">
        <f t="shared" si="446"/>
        <v>0</v>
      </c>
      <c r="BN415" s="159">
        <f t="shared" si="446"/>
        <v>0</v>
      </c>
      <c r="BO415" s="205" t="b">
        <f t="shared" si="467"/>
        <v>0</v>
      </c>
      <c r="BP415" s="214">
        <f t="shared" si="468"/>
        <v>0</v>
      </c>
      <c r="BQ415" s="160">
        <f t="shared" si="469"/>
        <v>0</v>
      </c>
      <c r="BR415" s="160">
        <f t="shared" si="470"/>
        <v>0</v>
      </c>
      <c r="BS415" s="160">
        <f t="shared" si="471"/>
        <v>0</v>
      </c>
      <c r="BT415" s="160">
        <f t="shared" si="472"/>
        <v>0</v>
      </c>
      <c r="BU415" s="160">
        <f t="shared" si="473"/>
        <v>0</v>
      </c>
      <c r="BV415" s="215">
        <f t="shared" si="474"/>
        <v>0</v>
      </c>
      <c r="BW415" s="217">
        <f t="shared" si="475"/>
        <v>0</v>
      </c>
      <c r="BX415" s="206">
        <f t="shared" si="476"/>
        <v>0</v>
      </c>
      <c r="BY415" s="206">
        <f t="shared" si="477"/>
        <v>0</v>
      </c>
      <c r="BZ415" s="206">
        <f t="shared" si="478"/>
        <v>0</v>
      </c>
      <c r="CA415" s="206">
        <f t="shared" si="479"/>
        <v>0</v>
      </c>
      <c r="CB415" s="206">
        <f t="shared" si="480"/>
        <v>0</v>
      </c>
      <c r="CC415" s="218">
        <f t="shared" si="481"/>
        <v>0</v>
      </c>
      <c r="CD415" s="216" t="e">
        <f t="shared" si="482"/>
        <v>#VALUE!</v>
      </c>
      <c r="CE415" s="94" t="e">
        <f t="shared" si="483"/>
        <v>#VALUE!</v>
      </c>
      <c r="CF415" s="94" t="e">
        <f t="shared" si="484"/>
        <v>#VALUE!</v>
      </c>
      <c r="CG415" s="95" t="e">
        <f t="shared" si="485"/>
        <v>#VALUE!</v>
      </c>
      <c r="CH415" s="95" t="e">
        <f t="shared" si="508"/>
        <v>#VALUE!</v>
      </c>
      <c r="CI415" s="95" t="b">
        <f t="shared" si="511"/>
        <v>0</v>
      </c>
      <c r="CJ415" s="76" t="str">
        <f t="shared" si="486"/>
        <v/>
      </c>
      <c r="CK415" s="94" t="e" cm="1">
        <f t="array" aca="1" ref="CK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CL415" s="94" t="str">
        <f t="shared" si="487"/>
        <v/>
      </c>
      <c r="CM415" s="96" t="b">
        <f t="shared" si="488"/>
        <v>0</v>
      </c>
      <c r="CN415" s="130" t="b">
        <f>IFERROR(MATCH(D415,'Avtal för korttidsarbete'!$G$13:$G$1012,0),TRUE)</f>
        <v>1</v>
      </c>
      <c r="CO415" s="130" t="b">
        <f t="shared" si="489"/>
        <v>0</v>
      </c>
      <c r="CP415" s="131" t="str" cm="1">
        <f t="array" ref="CP415">IF(CN415=TRUE,"x",INDEX('Avtal för korttidsarbete'!$E$13:$E$1012,$CN415))</f>
        <v>x</v>
      </c>
      <c r="CQ415" s="131" t="str" cm="1">
        <f t="array" ref="CQ415">IF(CN415=TRUE,"x",INDEX('Avtal för korttidsarbete'!$F$13:$F$1012,$CN415))</f>
        <v>x</v>
      </c>
      <c r="CR415" s="130" t="b">
        <f t="shared" si="490"/>
        <v>0</v>
      </c>
      <c r="CS415" s="165">
        <f t="shared" si="509"/>
        <v>0</v>
      </c>
      <c r="CT415" s="165">
        <f t="shared" si="510"/>
        <v>0</v>
      </c>
      <c r="CU415" s="130" t="b">
        <f t="shared" si="491"/>
        <v>0</v>
      </c>
      <c r="CV415" s="131">
        <f t="shared" si="492"/>
        <v>0</v>
      </c>
      <c r="CW415" s="165">
        <f t="shared" si="493"/>
        <v>0</v>
      </c>
      <c r="CX415" s="186" t="b">
        <f>IFERROR(INDEX('Avtal för korttidsarbete'!R:R,MATCH(D415,'Avtal för korttidsarbete'!$G:$G,0)),TRUE)</f>
        <v>1</v>
      </c>
      <c r="CY415" s="165" t="str">
        <f>IF(CX415,"-",INDEX('Avtal för korttidsarbete'!$D:$D,MATCH(D415,'Avtal för korttidsarbete'!$G:$G,0)))</f>
        <v>-</v>
      </c>
      <c r="CZ415" s="131" t="b">
        <f>IFERROR(G415&gt;INDEX(Uppsägningar!E:E,MATCH(C415,Uppsägningar!C:C,0)),FALSE)</f>
        <v>0</v>
      </c>
    </row>
    <row r="416" spans="1:104" s="30" customFormat="1" x14ac:dyDescent="0.25">
      <c r="A416" s="19">
        <v>401</v>
      </c>
      <c r="B416" s="20"/>
      <c r="C416" s="189"/>
      <c r="D416" s="69"/>
      <c r="E416" s="171">
        <f>IFERROR(INDEX(Admin!$C$7:$C$10,MATCH(CY416,TblNivåValTExt,0)),0)</f>
        <v>0</v>
      </c>
      <c r="F416" s="1"/>
      <c r="G416" s="1"/>
      <c r="H416" s="90"/>
      <c r="I416" s="91"/>
      <c r="J416" s="91"/>
      <c r="K416" s="91"/>
      <c r="L416" s="91"/>
      <c r="M416" s="91"/>
      <c r="N416" s="91"/>
      <c r="O416" s="91"/>
      <c r="P416" s="91"/>
      <c r="Q416" s="91"/>
      <c r="R416" s="91"/>
      <c r="S416" s="91"/>
      <c r="T416" s="91"/>
      <c r="U416" s="91"/>
      <c r="V416" s="91"/>
      <c r="W416" s="225">
        <f t="shared" si="448"/>
        <v>0</v>
      </c>
      <c r="X416" s="134" t="str">
        <f t="shared" si="494"/>
        <v/>
      </c>
      <c r="Y416" s="92" t="b">
        <f t="shared" si="449"/>
        <v>0</v>
      </c>
      <c r="Z416" s="92" t="str">
        <f t="shared" si="495"/>
        <v/>
      </c>
      <c r="AA416" s="92" t="b">
        <f t="shared" si="496"/>
        <v>0</v>
      </c>
      <c r="AB416" s="92" t="str">
        <f t="shared" si="497"/>
        <v/>
      </c>
      <c r="AC416" s="13" t="b">
        <f t="shared" si="450"/>
        <v>0</v>
      </c>
      <c r="AD416" s="92" t="str">
        <f t="shared" si="498"/>
        <v/>
      </c>
      <c r="AE416" s="13" t="b">
        <f t="shared" si="499"/>
        <v>0</v>
      </c>
      <c r="AF416" s="92" t="str">
        <f t="shared" si="500"/>
        <v/>
      </c>
      <c r="AG416" s="13" t="b">
        <f t="shared" si="451"/>
        <v>0</v>
      </c>
      <c r="AH416" s="92" t="str">
        <f t="shared" si="501"/>
        <v/>
      </c>
      <c r="AI416" s="35" t="b">
        <f t="shared" si="452"/>
        <v>0</v>
      </c>
      <c r="AJ416" s="92" t="str">
        <f t="shared" si="502"/>
        <v/>
      </c>
      <c r="AK416" s="35" t="b">
        <f t="shared" si="453"/>
        <v>0</v>
      </c>
      <c r="AL416" s="92" t="str">
        <f t="shared" si="454"/>
        <v/>
      </c>
      <c r="AM416" s="35" t="b">
        <f t="shared" si="455"/>
        <v>0</v>
      </c>
      <c r="AN416" s="92" t="str">
        <f t="shared" si="456"/>
        <v/>
      </c>
      <c r="AO416" s="13" t="b">
        <f t="shared" si="457"/>
        <v>0</v>
      </c>
      <c r="AP416" s="92" t="str">
        <f t="shared" si="458"/>
        <v/>
      </c>
      <c r="AQ416" s="14">
        <f t="shared" si="459"/>
        <v>0</v>
      </c>
      <c r="AR416" s="14">
        <f t="shared" si="460"/>
        <v>0</v>
      </c>
      <c r="AS416" s="16">
        <f t="shared" ref="AS416:AY425" si="513">IF(OR(AS$11=FALSE,$F416="",MIN($G416,AS$10,$AR416)-MAX($F416,AS$8,$AQ416)&lt;0),0,MIN($G416,AS$10,$AR416)-MAX($F416,AS$8,$AQ416)+1)</f>
        <v>0</v>
      </c>
      <c r="AT416" s="16">
        <f t="shared" si="513"/>
        <v>0</v>
      </c>
      <c r="AU416" s="16">
        <f t="shared" si="513"/>
        <v>0</v>
      </c>
      <c r="AV416" s="16">
        <f t="shared" si="513"/>
        <v>0</v>
      </c>
      <c r="AW416" s="16">
        <f t="shared" si="513"/>
        <v>0</v>
      </c>
      <c r="AX416" s="16">
        <f t="shared" si="513"/>
        <v>0</v>
      </c>
      <c r="AY416" s="16">
        <f t="shared" si="513"/>
        <v>0</v>
      </c>
      <c r="AZ416" s="16"/>
      <c r="BA416" s="16"/>
      <c r="BB416" s="93">
        <f t="shared" si="503"/>
        <v>0</v>
      </c>
      <c r="BC416" s="93">
        <f t="shared" si="504"/>
        <v>0</v>
      </c>
      <c r="BD416" s="93">
        <f t="shared" si="505"/>
        <v>0</v>
      </c>
      <c r="BE416" s="158">
        <f t="shared" si="506"/>
        <v>0</v>
      </c>
      <c r="BF416" s="159">
        <f t="shared" si="507"/>
        <v>0</v>
      </c>
      <c r="BG416" s="159">
        <f t="shared" si="461"/>
        <v>0</v>
      </c>
      <c r="BH416" s="159">
        <f t="shared" si="462"/>
        <v>0</v>
      </c>
      <c r="BI416" s="159">
        <f t="shared" si="463"/>
        <v>0</v>
      </c>
      <c r="BJ416" s="159">
        <f t="shared" si="464"/>
        <v>0</v>
      </c>
      <c r="BK416" s="159">
        <f t="shared" si="465"/>
        <v>0</v>
      </c>
      <c r="BL416" s="159">
        <f t="shared" si="466"/>
        <v>0</v>
      </c>
      <c r="BM416" s="159">
        <f t="shared" si="446"/>
        <v>0</v>
      </c>
      <c r="BN416" s="159">
        <f t="shared" si="446"/>
        <v>0</v>
      </c>
      <c r="BO416" s="205" t="b">
        <f t="shared" si="467"/>
        <v>0</v>
      </c>
      <c r="BP416" s="214">
        <f t="shared" si="468"/>
        <v>0</v>
      </c>
      <c r="BQ416" s="160">
        <f t="shared" si="469"/>
        <v>0</v>
      </c>
      <c r="BR416" s="160">
        <f t="shared" si="470"/>
        <v>0</v>
      </c>
      <c r="BS416" s="160">
        <f t="shared" si="471"/>
        <v>0</v>
      </c>
      <c r="BT416" s="160">
        <f t="shared" si="472"/>
        <v>0</v>
      </c>
      <c r="BU416" s="160">
        <f t="shared" si="473"/>
        <v>0</v>
      </c>
      <c r="BV416" s="215">
        <f t="shared" si="474"/>
        <v>0</v>
      </c>
      <c r="BW416" s="217">
        <f t="shared" si="475"/>
        <v>0</v>
      </c>
      <c r="BX416" s="206">
        <f t="shared" si="476"/>
        <v>0</v>
      </c>
      <c r="BY416" s="206">
        <f t="shared" si="477"/>
        <v>0</v>
      </c>
      <c r="BZ416" s="206">
        <f t="shared" si="478"/>
        <v>0</v>
      </c>
      <c r="CA416" s="206">
        <f t="shared" si="479"/>
        <v>0</v>
      </c>
      <c r="CB416" s="206">
        <f t="shared" si="480"/>
        <v>0</v>
      </c>
      <c r="CC416" s="218">
        <f t="shared" si="481"/>
        <v>0</v>
      </c>
      <c r="CD416" s="216" t="e">
        <f t="shared" si="482"/>
        <v>#VALUE!</v>
      </c>
      <c r="CE416" s="94" t="e">
        <f t="shared" si="483"/>
        <v>#VALUE!</v>
      </c>
      <c r="CF416" s="94" t="e">
        <f t="shared" si="484"/>
        <v>#VALUE!</v>
      </c>
      <c r="CG416" s="95" t="e">
        <f t="shared" si="485"/>
        <v>#VALUE!</v>
      </c>
      <c r="CH416" s="95" t="e">
        <f t="shared" si="508"/>
        <v>#VALUE!</v>
      </c>
      <c r="CI416" s="95" t="b">
        <f t="shared" si="511"/>
        <v>0</v>
      </c>
      <c r="CJ416" s="76" t="str">
        <f t="shared" si="486"/>
        <v/>
      </c>
      <c r="CK416" s="94" t="e" cm="1">
        <f t="array" aca="1" ref="CK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CL416" s="94" t="str">
        <f t="shared" si="487"/>
        <v/>
      </c>
      <c r="CM416" s="96" t="b">
        <f t="shared" si="488"/>
        <v>0</v>
      </c>
      <c r="CN416" s="130" t="b">
        <f>IFERROR(MATCH(D416,'Avtal för korttidsarbete'!$G$13:$G$1012,0),TRUE)</f>
        <v>1</v>
      </c>
      <c r="CO416" s="130" t="b">
        <f t="shared" si="489"/>
        <v>0</v>
      </c>
      <c r="CP416" s="131" t="str" cm="1">
        <f t="array" ref="CP416">IF(CN416=TRUE,"x",INDEX('Avtal för korttidsarbete'!$E$13:$E$1012,$CN416))</f>
        <v>x</v>
      </c>
      <c r="CQ416" s="131" t="str" cm="1">
        <f t="array" ref="CQ416">IF(CN416=TRUE,"x",INDEX('Avtal för korttidsarbete'!$F$13:$F$1012,$CN416))</f>
        <v>x</v>
      </c>
      <c r="CR416" s="130" t="b">
        <f t="shared" si="490"/>
        <v>0</v>
      </c>
      <c r="CS416" s="165">
        <f t="shared" si="509"/>
        <v>0</v>
      </c>
      <c r="CT416" s="165">
        <f t="shared" si="510"/>
        <v>0</v>
      </c>
      <c r="CU416" s="130" t="b">
        <f t="shared" si="491"/>
        <v>0</v>
      </c>
      <c r="CV416" s="131">
        <f t="shared" si="492"/>
        <v>0</v>
      </c>
      <c r="CW416" s="165">
        <f t="shared" si="493"/>
        <v>0</v>
      </c>
      <c r="CX416" s="186" t="b">
        <f>IFERROR(INDEX('Avtal för korttidsarbete'!R:R,MATCH(D416,'Avtal för korttidsarbete'!$G:$G,0)),TRUE)</f>
        <v>1</v>
      </c>
      <c r="CY416" s="165" t="str">
        <f>IF(CX416,"-",INDEX('Avtal för korttidsarbete'!$D:$D,MATCH(D416,'Avtal för korttidsarbete'!$G:$G,0)))</f>
        <v>-</v>
      </c>
      <c r="CZ416" s="131" t="b">
        <f>IFERROR(G416&gt;INDEX(Uppsägningar!E:E,MATCH(C416,Uppsägningar!C:C,0)),FALSE)</f>
        <v>0</v>
      </c>
    </row>
    <row r="417" spans="1:104" s="30" customFormat="1" x14ac:dyDescent="0.25">
      <c r="A417" s="19">
        <v>402</v>
      </c>
      <c r="B417" s="20"/>
      <c r="C417" s="189"/>
      <c r="D417" s="69"/>
      <c r="E417" s="171">
        <f>IFERROR(INDEX(Admin!$C$7:$C$10,MATCH(CY417,TblNivåValTExt,0)),0)</f>
        <v>0</v>
      </c>
      <c r="F417" s="1"/>
      <c r="G417" s="1"/>
      <c r="H417" s="90"/>
      <c r="I417" s="91"/>
      <c r="J417" s="91"/>
      <c r="K417" s="91"/>
      <c r="L417" s="91"/>
      <c r="M417" s="91"/>
      <c r="N417" s="91"/>
      <c r="O417" s="91"/>
      <c r="P417" s="91"/>
      <c r="Q417" s="91"/>
      <c r="R417" s="91"/>
      <c r="S417" s="91"/>
      <c r="T417" s="91"/>
      <c r="U417" s="91"/>
      <c r="V417" s="91"/>
      <c r="W417" s="225">
        <f t="shared" si="448"/>
        <v>0</v>
      </c>
      <c r="X417" s="134" t="str">
        <f t="shared" si="494"/>
        <v/>
      </c>
      <c r="Y417" s="92" t="b">
        <f t="shared" si="449"/>
        <v>0</v>
      </c>
      <c r="Z417" s="92" t="str">
        <f t="shared" si="495"/>
        <v/>
      </c>
      <c r="AA417" s="92" t="b">
        <f t="shared" si="496"/>
        <v>0</v>
      </c>
      <c r="AB417" s="92" t="str">
        <f t="shared" si="497"/>
        <v/>
      </c>
      <c r="AC417" s="13" t="b">
        <f t="shared" si="450"/>
        <v>0</v>
      </c>
      <c r="AD417" s="92" t="str">
        <f t="shared" si="498"/>
        <v/>
      </c>
      <c r="AE417" s="13" t="b">
        <f t="shared" si="499"/>
        <v>0</v>
      </c>
      <c r="AF417" s="92" t="str">
        <f t="shared" si="500"/>
        <v/>
      </c>
      <c r="AG417" s="13" t="b">
        <f t="shared" si="451"/>
        <v>0</v>
      </c>
      <c r="AH417" s="92" t="str">
        <f t="shared" si="501"/>
        <v/>
      </c>
      <c r="AI417" s="35" t="b">
        <f t="shared" si="452"/>
        <v>0</v>
      </c>
      <c r="AJ417" s="92" t="str">
        <f t="shared" si="502"/>
        <v/>
      </c>
      <c r="AK417" s="35" t="b">
        <f t="shared" si="453"/>
        <v>0</v>
      </c>
      <c r="AL417" s="92" t="str">
        <f t="shared" si="454"/>
        <v/>
      </c>
      <c r="AM417" s="35" t="b">
        <f t="shared" si="455"/>
        <v>0</v>
      </c>
      <c r="AN417" s="92" t="str">
        <f t="shared" si="456"/>
        <v/>
      </c>
      <c r="AO417" s="13" t="b">
        <f t="shared" si="457"/>
        <v>0</v>
      </c>
      <c r="AP417" s="92" t="str">
        <f t="shared" si="458"/>
        <v/>
      </c>
      <c r="AQ417" s="14">
        <f t="shared" si="459"/>
        <v>0</v>
      </c>
      <c r="AR417" s="14">
        <f t="shared" si="460"/>
        <v>0</v>
      </c>
      <c r="AS417" s="16">
        <f t="shared" si="513"/>
        <v>0</v>
      </c>
      <c r="AT417" s="16">
        <f t="shared" si="513"/>
        <v>0</v>
      </c>
      <c r="AU417" s="16">
        <f t="shared" si="513"/>
        <v>0</v>
      </c>
      <c r="AV417" s="16">
        <f t="shared" si="513"/>
        <v>0</v>
      </c>
      <c r="AW417" s="16">
        <f t="shared" si="513"/>
        <v>0</v>
      </c>
      <c r="AX417" s="16">
        <f t="shared" si="513"/>
        <v>0</v>
      </c>
      <c r="AY417" s="16">
        <f t="shared" si="513"/>
        <v>0</v>
      </c>
      <c r="AZ417" s="16"/>
      <c r="BA417" s="16"/>
      <c r="BB417" s="93">
        <f t="shared" si="503"/>
        <v>0</v>
      </c>
      <c r="BC417" s="93">
        <f t="shared" si="504"/>
        <v>0</v>
      </c>
      <c r="BD417" s="93">
        <f t="shared" si="505"/>
        <v>0</v>
      </c>
      <c r="BE417" s="158">
        <f t="shared" si="506"/>
        <v>0</v>
      </c>
      <c r="BF417" s="159">
        <f t="shared" si="507"/>
        <v>0</v>
      </c>
      <c r="BG417" s="159">
        <f t="shared" si="461"/>
        <v>0</v>
      </c>
      <c r="BH417" s="159">
        <f t="shared" si="462"/>
        <v>0</v>
      </c>
      <c r="BI417" s="159">
        <f t="shared" si="463"/>
        <v>0</v>
      </c>
      <c r="BJ417" s="159">
        <f t="shared" si="464"/>
        <v>0</v>
      </c>
      <c r="BK417" s="159">
        <f t="shared" si="465"/>
        <v>0</v>
      </c>
      <c r="BL417" s="159">
        <f t="shared" si="466"/>
        <v>0</v>
      </c>
      <c r="BM417" s="159">
        <f t="shared" si="446"/>
        <v>0</v>
      </c>
      <c r="BN417" s="159">
        <f t="shared" si="446"/>
        <v>0</v>
      </c>
      <c r="BO417" s="205" t="b">
        <f t="shared" si="467"/>
        <v>0</v>
      </c>
      <c r="BP417" s="214">
        <f t="shared" si="468"/>
        <v>0</v>
      </c>
      <c r="BQ417" s="160">
        <f t="shared" si="469"/>
        <v>0</v>
      </c>
      <c r="BR417" s="160">
        <f t="shared" si="470"/>
        <v>0</v>
      </c>
      <c r="BS417" s="160">
        <f t="shared" si="471"/>
        <v>0</v>
      </c>
      <c r="BT417" s="160">
        <f t="shared" si="472"/>
        <v>0</v>
      </c>
      <c r="BU417" s="160">
        <f t="shared" si="473"/>
        <v>0</v>
      </c>
      <c r="BV417" s="215">
        <f t="shared" si="474"/>
        <v>0</v>
      </c>
      <c r="BW417" s="217">
        <f t="shared" si="475"/>
        <v>0</v>
      </c>
      <c r="BX417" s="206">
        <f t="shared" si="476"/>
        <v>0</v>
      </c>
      <c r="BY417" s="206">
        <f t="shared" si="477"/>
        <v>0</v>
      </c>
      <c r="BZ417" s="206">
        <f t="shared" si="478"/>
        <v>0</v>
      </c>
      <c r="CA417" s="206">
        <f t="shared" si="479"/>
        <v>0</v>
      </c>
      <c r="CB417" s="206">
        <f t="shared" si="480"/>
        <v>0</v>
      </c>
      <c r="CC417" s="218">
        <f t="shared" si="481"/>
        <v>0</v>
      </c>
      <c r="CD417" s="216" t="e">
        <f t="shared" si="482"/>
        <v>#VALUE!</v>
      </c>
      <c r="CE417" s="94" t="e">
        <f t="shared" si="483"/>
        <v>#VALUE!</v>
      </c>
      <c r="CF417" s="94" t="e">
        <f t="shared" si="484"/>
        <v>#VALUE!</v>
      </c>
      <c r="CG417" s="95" t="e">
        <f t="shared" si="485"/>
        <v>#VALUE!</v>
      </c>
      <c r="CH417" s="95" t="e">
        <f t="shared" si="508"/>
        <v>#VALUE!</v>
      </c>
      <c r="CI417" s="95" t="b">
        <f t="shared" si="511"/>
        <v>0</v>
      </c>
      <c r="CJ417" s="76" t="str">
        <f t="shared" si="486"/>
        <v/>
      </c>
      <c r="CK417" s="94" t="e" cm="1">
        <f t="array" aca="1" ref="CK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CL417" s="94" t="str">
        <f t="shared" si="487"/>
        <v/>
      </c>
      <c r="CM417" s="96" t="b">
        <f t="shared" si="488"/>
        <v>0</v>
      </c>
      <c r="CN417" s="130" t="b">
        <f>IFERROR(MATCH(D417,'Avtal för korttidsarbete'!$G$13:$G$1012,0),TRUE)</f>
        <v>1</v>
      </c>
      <c r="CO417" s="130" t="b">
        <f t="shared" si="489"/>
        <v>0</v>
      </c>
      <c r="CP417" s="131" t="str" cm="1">
        <f t="array" ref="CP417">IF(CN417=TRUE,"x",INDEX('Avtal för korttidsarbete'!$E$13:$E$1012,$CN417))</f>
        <v>x</v>
      </c>
      <c r="CQ417" s="131" t="str" cm="1">
        <f t="array" ref="CQ417">IF(CN417=TRUE,"x",INDEX('Avtal för korttidsarbete'!$F$13:$F$1012,$CN417))</f>
        <v>x</v>
      </c>
      <c r="CR417" s="130" t="b">
        <f t="shared" si="490"/>
        <v>0</v>
      </c>
      <c r="CS417" s="165">
        <f t="shared" si="509"/>
        <v>0</v>
      </c>
      <c r="CT417" s="165">
        <f t="shared" si="510"/>
        <v>0</v>
      </c>
      <c r="CU417" s="130" t="b">
        <f t="shared" si="491"/>
        <v>0</v>
      </c>
      <c r="CV417" s="131">
        <f t="shared" si="492"/>
        <v>0</v>
      </c>
      <c r="CW417" s="165">
        <f t="shared" si="493"/>
        <v>0</v>
      </c>
      <c r="CX417" s="186" t="b">
        <f>IFERROR(INDEX('Avtal för korttidsarbete'!R:R,MATCH(D417,'Avtal för korttidsarbete'!$G:$G,0)),TRUE)</f>
        <v>1</v>
      </c>
      <c r="CY417" s="165" t="str">
        <f>IF(CX417,"-",INDEX('Avtal för korttidsarbete'!$D:$D,MATCH(D417,'Avtal för korttidsarbete'!$G:$G,0)))</f>
        <v>-</v>
      </c>
      <c r="CZ417" s="131" t="b">
        <f>IFERROR(G417&gt;INDEX(Uppsägningar!E:E,MATCH(C417,Uppsägningar!C:C,0)),FALSE)</f>
        <v>0</v>
      </c>
    </row>
    <row r="418" spans="1:104" s="30" customFormat="1" x14ac:dyDescent="0.25">
      <c r="A418" s="19">
        <v>403</v>
      </c>
      <c r="B418" s="20"/>
      <c r="C418" s="189"/>
      <c r="D418" s="69"/>
      <c r="E418" s="171">
        <f>IFERROR(INDEX(Admin!$C$7:$C$10,MATCH(CY418,TblNivåValTExt,0)),0)</f>
        <v>0</v>
      </c>
      <c r="F418" s="1"/>
      <c r="G418" s="1"/>
      <c r="H418" s="90"/>
      <c r="I418" s="91"/>
      <c r="J418" s="91"/>
      <c r="K418" s="91"/>
      <c r="L418" s="91"/>
      <c r="M418" s="91"/>
      <c r="N418" s="91"/>
      <c r="O418" s="91"/>
      <c r="P418" s="91"/>
      <c r="Q418" s="91"/>
      <c r="R418" s="91"/>
      <c r="S418" s="91"/>
      <c r="T418" s="91"/>
      <c r="U418" s="91"/>
      <c r="V418" s="91"/>
      <c r="W418" s="225">
        <f t="shared" si="448"/>
        <v>0</v>
      </c>
      <c r="X418" s="134" t="str">
        <f t="shared" si="494"/>
        <v/>
      </c>
      <c r="Y418" s="92" t="b">
        <f t="shared" si="449"/>
        <v>0</v>
      </c>
      <c r="Z418" s="92" t="str">
        <f t="shared" si="495"/>
        <v/>
      </c>
      <c r="AA418" s="92" t="b">
        <f t="shared" si="496"/>
        <v>0</v>
      </c>
      <c r="AB418" s="92" t="str">
        <f t="shared" si="497"/>
        <v/>
      </c>
      <c r="AC418" s="13" t="b">
        <f t="shared" si="450"/>
        <v>0</v>
      </c>
      <c r="AD418" s="92" t="str">
        <f t="shared" si="498"/>
        <v/>
      </c>
      <c r="AE418" s="13" t="b">
        <f t="shared" si="499"/>
        <v>0</v>
      </c>
      <c r="AF418" s="92" t="str">
        <f t="shared" si="500"/>
        <v/>
      </c>
      <c r="AG418" s="13" t="b">
        <f t="shared" si="451"/>
        <v>0</v>
      </c>
      <c r="AH418" s="92" t="str">
        <f t="shared" si="501"/>
        <v/>
      </c>
      <c r="AI418" s="35" t="b">
        <f t="shared" si="452"/>
        <v>0</v>
      </c>
      <c r="AJ418" s="92" t="str">
        <f t="shared" si="502"/>
        <v/>
      </c>
      <c r="AK418" s="35" t="b">
        <f t="shared" si="453"/>
        <v>0</v>
      </c>
      <c r="AL418" s="92" t="str">
        <f t="shared" si="454"/>
        <v/>
      </c>
      <c r="AM418" s="35" t="b">
        <f t="shared" si="455"/>
        <v>0</v>
      </c>
      <c r="AN418" s="92" t="str">
        <f t="shared" si="456"/>
        <v/>
      </c>
      <c r="AO418" s="13" t="b">
        <f t="shared" si="457"/>
        <v>0</v>
      </c>
      <c r="AP418" s="92" t="str">
        <f t="shared" si="458"/>
        <v/>
      </c>
      <c r="AQ418" s="14">
        <f t="shared" si="459"/>
        <v>0</v>
      </c>
      <c r="AR418" s="14">
        <f t="shared" si="460"/>
        <v>0</v>
      </c>
      <c r="AS418" s="16">
        <f t="shared" si="513"/>
        <v>0</v>
      </c>
      <c r="AT418" s="16">
        <f t="shared" si="513"/>
        <v>0</v>
      </c>
      <c r="AU418" s="16">
        <f t="shared" si="513"/>
        <v>0</v>
      </c>
      <c r="AV418" s="16">
        <f t="shared" si="513"/>
        <v>0</v>
      </c>
      <c r="AW418" s="16">
        <f t="shared" si="513"/>
        <v>0</v>
      </c>
      <c r="AX418" s="16">
        <f t="shared" si="513"/>
        <v>0</v>
      </c>
      <c r="AY418" s="16">
        <f t="shared" si="513"/>
        <v>0</v>
      </c>
      <c r="AZ418" s="16"/>
      <c r="BA418" s="16"/>
      <c r="BB418" s="93">
        <f t="shared" si="503"/>
        <v>0</v>
      </c>
      <c r="BC418" s="93">
        <f t="shared" si="504"/>
        <v>0</v>
      </c>
      <c r="BD418" s="93">
        <f t="shared" si="505"/>
        <v>0</v>
      </c>
      <c r="BE418" s="158">
        <f t="shared" si="506"/>
        <v>0</v>
      </c>
      <c r="BF418" s="159">
        <f t="shared" si="507"/>
        <v>0</v>
      </c>
      <c r="BG418" s="159">
        <f t="shared" si="461"/>
        <v>0</v>
      </c>
      <c r="BH418" s="159">
        <f t="shared" si="462"/>
        <v>0</v>
      </c>
      <c r="BI418" s="159">
        <f t="shared" si="463"/>
        <v>0</v>
      </c>
      <c r="BJ418" s="159">
        <f t="shared" si="464"/>
        <v>0</v>
      </c>
      <c r="BK418" s="159">
        <f t="shared" si="465"/>
        <v>0</v>
      </c>
      <c r="BL418" s="159">
        <f t="shared" si="466"/>
        <v>0</v>
      </c>
      <c r="BM418" s="159">
        <f t="shared" si="446"/>
        <v>0</v>
      </c>
      <c r="BN418" s="159">
        <f t="shared" si="446"/>
        <v>0</v>
      </c>
      <c r="BO418" s="205" t="b">
        <f t="shared" si="467"/>
        <v>0</v>
      </c>
      <c r="BP418" s="214">
        <f t="shared" si="468"/>
        <v>0</v>
      </c>
      <c r="BQ418" s="160">
        <f t="shared" si="469"/>
        <v>0</v>
      </c>
      <c r="BR418" s="160">
        <f t="shared" si="470"/>
        <v>0</v>
      </c>
      <c r="BS418" s="160">
        <f t="shared" si="471"/>
        <v>0</v>
      </c>
      <c r="BT418" s="160">
        <f t="shared" si="472"/>
        <v>0</v>
      </c>
      <c r="BU418" s="160">
        <f t="shared" si="473"/>
        <v>0</v>
      </c>
      <c r="BV418" s="215">
        <f t="shared" si="474"/>
        <v>0</v>
      </c>
      <c r="BW418" s="217">
        <f t="shared" si="475"/>
        <v>0</v>
      </c>
      <c r="BX418" s="206">
        <f t="shared" si="476"/>
        <v>0</v>
      </c>
      <c r="BY418" s="206">
        <f t="shared" si="477"/>
        <v>0</v>
      </c>
      <c r="BZ418" s="206">
        <f t="shared" si="478"/>
        <v>0</v>
      </c>
      <c r="CA418" s="206">
        <f t="shared" si="479"/>
        <v>0</v>
      </c>
      <c r="CB418" s="206">
        <f t="shared" si="480"/>
        <v>0</v>
      </c>
      <c r="CC418" s="218">
        <f t="shared" si="481"/>
        <v>0</v>
      </c>
      <c r="CD418" s="216" t="e">
        <f t="shared" si="482"/>
        <v>#VALUE!</v>
      </c>
      <c r="CE418" s="94" t="e">
        <f t="shared" si="483"/>
        <v>#VALUE!</v>
      </c>
      <c r="CF418" s="94" t="e">
        <f t="shared" si="484"/>
        <v>#VALUE!</v>
      </c>
      <c r="CG418" s="95" t="e">
        <f t="shared" si="485"/>
        <v>#VALUE!</v>
      </c>
      <c r="CH418" s="95" t="e">
        <f t="shared" si="508"/>
        <v>#VALUE!</v>
      </c>
      <c r="CI418" s="95" t="b">
        <f t="shared" si="511"/>
        <v>0</v>
      </c>
      <c r="CJ418" s="76" t="str">
        <f t="shared" si="486"/>
        <v/>
      </c>
      <c r="CK418" s="94" t="e" cm="1">
        <f t="array" aca="1" ref="CK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CL418" s="94" t="str">
        <f t="shared" si="487"/>
        <v/>
      </c>
      <c r="CM418" s="96" t="b">
        <f t="shared" si="488"/>
        <v>0</v>
      </c>
      <c r="CN418" s="130" t="b">
        <f>IFERROR(MATCH(D418,'Avtal för korttidsarbete'!$G$13:$G$1012,0),TRUE)</f>
        <v>1</v>
      </c>
      <c r="CO418" s="130" t="b">
        <f t="shared" si="489"/>
        <v>0</v>
      </c>
      <c r="CP418" s="131" t="str" cm="1">
        <f t="array" ref="CP418">IF(CN418=TRUE,"x",INDEX('Avtal för korttidsarbete'!$E$13:$E$1012,$CN418))</f>
        <v>x</v>
      </c>
      <c r="CQ418" s="131" t="str" cm="1">
        <f t="array" ref="CQ418">IF(CN418=TRUE,"x",INDEX('Avtal för korttidsarbete'!$F$13:$F$1012,$CN418))</f>
        <v>x</v>
      </c>
      <c r="CR418" s="130" t="b">
        <f t="shared" si="490"/>
        <v>0</v>
      </c>
      <c r="CS418" s="165">
        <f t="shared" si="509"/>
        <v>0</v>
      </c>
      <c r="CT418" s="165">
        <f t="shared" si="510"/>
        <v>0</v>
      </c>
      <c r="CU418" s="130" t="b">
        <f t="shared" si="491"/>
        <v>0</v>
      </c>
      <c r="CV418" s="131">
        <f t="shared" si="492"/>
        <v>0</v>
      </c>
      <c r="CW418" s="165">
        <f t="shared" si="493"/>
        <v>0</v>
      </c>
      <c r="CX418" s="186" t="b">
        <f>IFERROR(INDEX('Avtal för korttidsarbete'!R:R,MATCH(D418,'Avtal för korttidsarbete'!$G:$G,0)),TRUE)</f>
        <v>1</v>
      </c>
      <c r="CY418" s="165" t="str">
        <f>IF(CX418,"-",INDEX('Avtal för korttidsarbete'!$D:$D,MATCH(D418,'Avtal för korttidsarbete'!$G:$G,0)))</f>
        <v>-</v>
      </c>
      <c r="CZ418" s="131" t="b">
        <f>IFERROR(G418&gt;INDEX(Uppsägningar!E:E,MATCH(C418,Uppsägningar!C:C,0)),FALSE)</f>
        <v>0</v>
      </c>
    </row>
    <row r="419" spans="1:104" s="30" customFormat="1" x14ac:dyDescent="0.25">
      <c r="A419" s="19">
        <v>404</v>
      </c>
      <c r="B419" s="20"/>
      <c r="C419" s="189"/>
      <c r="D419" s="69"/>
      <c r="E419" s="171">
        <f>IFERROR(INDEX(Admin!$C$7:$C$10,MATCH(CY419,TblNivåValTExt,0)),0)</f>
        <v>0</v>
      </c>
      <c r="F419" s="1"/>
      <c r="G419" s="1"/>
      <c r="H419" s="90"/>
      <c r="I419" s="91"/>
      <c r="J419" s="91"/>
      <c r="K419" s="91"/>
      <c r="L419" s="91"/>
      <c r="M419" s="91"/>
      <c r="N419" s="91"/>
      <c r="O419" s="91"/>
      <c r="P419" s="91"/>
      <c r="Q419" s="91"/>
      <c r="R419" s="91"/>
      <c r="S419" s="91"/>
      <c r="T419" s="91"/>
      <c r="U419" s="91"/>
      <c r="V419" s="91"/>
      <c r="W419" s="225">
        <f t="shared" si="448"/>
        <v>0</v>
      </c>
      <c r="X419" s="134" t="str">
        <f t="shared" si="494"/>
        <v/>
      </c>
      <c r="Y419" s="92" t="b">
        <f t="shared" si="449"/>
        <v>0</v>
      </c>
      <c r="Z419" s="92" t="str">
        <f t="shared" si="495"/>
        <v/>
      </c>
      <c r="AA419" s="92" t="b">
        <f t="shared" si="496"/>
        <v>0</v>
      </c>
      <c r="AB419" s="92" t="str">
        <f t="shared" si="497"/>
        <v/>
      </c>
      <c r="AC419" s="13" t="b">
        <f t="shared" si="450"/>
        <v>0</v>
      </c>
      <c r="AD419" s="92" t="str">
        <f t="shared" si="498"/>
        <v/>
      </c>
      <c r="AE419" s="13" t="b">
        <f t="shared" si="499"/>
        <v>0</v>
      </c>
      <c r="AF419" s="92" t="str">
        <f t="shared" si="500"/>
        <v/>
      </c>
      <c r="AG419" s="13" t="b">
        <f t="shared" si="451"/>
        <v>0</v>
      </c>
      <c r="AH419" s="92" t="str">
        <f t="shared" si="501"/>
        <v/>
      </c>
      <c r="AI419" s="35" t="b">
        <f t="shared" si="452"/>
        <v>0</v>
      </c>
      <c r="AJ419" s="92" t="str">
        <f t="shared" si="502"/>
        <v/>
      </c>
      <c r="AK419" s="35" t="b">
        <f t="shared" si="453"/>
        <v>0</v>
      </c>
      <c r="AL419" s="92" t="str">
        <f t="shared" si="454"/>
        <v/>
      </c>
      <c r="AM419" s="35" t="b">
        <f t="shared" si="455"/>
        <v>0</v>
      </c>
      <c r="AN419" s="92" t="str">
        <f t="shared" si="456"/>
        <v/>
      </c>
      <c r="AO419" s="13" t="b">
        <f t="shared" si="457"/>
        <v>0</v>
      </c>
      <c r="AP419" s="92" t="str">
        <f t="shared" si="458"/>
        <v/>
      </c>
      <c r="AQ419" s="14">
        <f t="shared" si="459"/>
        <v>0</v>
      </c>
      <c r="AR419" s="14">
        <f t="shared" si="460"/>
        <v>0</v>
      </c>
      <c r="AS419" s="16">
        <f t="shared" si="513"/>
        <v>0</v>
      </c>
      <c r="AT419" s="16">
        <f t="shared" si="513"/>
        <v>0</v>
      </c>
      <c r="AU419" s="16">
        <f t="shared" si="513"/>
        <v>0</v>
      </c>
      <c r="AV419" s="16">
        <f t="shared" si="513"/>
        <v>0</v>
      </c>
      <c r="AW419" s="16">
        <f t="shared" si="513"/>
        <v>0</v>
      </c>
      <c r="AX419" s="16">
        <f t="shared" si="513"/>
        <v>0</v>
      </c>
      <c r="AY419" s="16">
        <f t="shared" si="513"/>
        <v>0</v>
      </c>
      <c r="AZ419" s="16"/>
      <c r="BA419" s="16"/>
      <c r="BB419" s="93">
        <f t="shared" si="503"/>
        <v>0</v>
      </c>
      <c r="BC419" s="93">
        <f t="shared" si="504"/>
        <v>0</v>
      </c>
      <c r="BD419" s="93">
        <f t="shared" si="505"/>
        <v>0</v>
      </c>
      <c r="BE419" s="158">
        <f t="shared" si="506"/>
        <v>0</v>
      </c>
      <c r="BF419" s="159">
        <f t="shared" si="507"/>
        <v>0</v>
      </c>
      <c r="BG419" s="159">
        <f t="shared" si="461"/>
        <v>0</v>
      </c>
      <c r="BH419" s="159">
        <f t="shared" si="462"/>
        <v>0</v>
      </c>
      <c r="BI419" s="159">
        <f t="shared" si="463"/>
        <v>0</v>
      </c>
      <c r="BJ419" s="159">
        <f t="shared" si="464"/>
        <v>0</v>
      </c>
      <c r="BK419" s="159">
        <f t="shared" si="465"/>
        <v>0</v>
      </c>
      <c r="BL419" s="159">
        <f t="shared" si="466"/>
        <v>0</v>
      </c>
      <c r="BM419" s="159">
        <f t="shared" si="446"/>
        <v>0</v>
      </c>
      <c r="BN419" s="159">
        <f t="shared" si="446"/>
        <v>0</v>
      </c>
      <c r="BO419" s="205" t="b">
        <f t="shared" si="467"/>
        <v>0</v>
      </c>
      <c r="BP419" s="214">
        <f t="shared" si="468"/>
        <v>0</v>
      </c>
      <c r="BQ419" s="160">
        <f t="shared" si="469"/>
        <v>0</v>
      </c>
      <c r="BR419" s="160">
        <f t="shared" si="470"/>
        <v>0</v>
      </c>
      <c r="BS419" s="160">
        <f t="shared" si="471"/>
        <v>0</v>
      </c>
      <c r="BT419" s="160">
        <f t="shared" si="472"/>
        <v>0</v>
      </c>
      <c r="BU419" s="160">
        <f t="shared" si="473"/>
        <v>0</v>
      </c>
      <c r="BV419" s="215">
        <f t="shared" si="474"/>
        <v>0</v>
      </c>
      <c r="BW419" s="217">
        <f t="shared" si="475"/>
        <v>0</v>
      </c>
      <c r="BX419" s="206">
        <f t="shared" si="476"/>
        <v>0</v>
      </c>
      <c r="BY419" s="206">
        <f t="shared" si="477"/>
        <v>0</v>
      </c>
      <c r="BZ419" s="206">
        <f t="shared" si="478"/>
        <v>0</v>
      </c>
      <c r="CA419" s="206">
        <f t="shared" si="479"/>
        <v>0</v>
      </c>
      <c r="CB419" s="206">
        <f t="shared" si="480"/>
        <v>0</v>
      </c>
      <c r="CC419" s="218">
        <f t="shared" si="481"/>
        <v>0</v>
      </c>
      <c r="CD419" s="216" t="e">
        <f t="shared" si="482"/>
        <v>#VALUE!</v>
      </c>
      <c r="CE419" s="94" t="e">
        <f t="shared" si="483"/>
        <v>#VALUE!</v>
      </c>
      <c r="CF419" s="94" t="e">
        <f t="shared" si="484"/>
        <v>#VALUE!</v>
      </c>
      <c r="CG419" s="95" t="e">
        <f t="shared" si="485"/>
        <v>#VALUE!</v>
      </c>
      <c r="CH419" s="95" t="e">
        <f t="shared" si="508"/>
        <v>#VALUE!</v>
      </c>
      <c r="CI419" s="95" t="b">
        <f t="shared" si="511"/>
        <v>0</v>
      </c>
      <c r="CJ419" s="76" t="str">
        <f t="shared" si="486"/>
        <v/>
      </c>
      <c r="CK419" s="94" t="e" cm="1">
        <f t="array" aca="1" ref="CK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CL419" s="94" t="str">
        <f t="shared" si="487"/>
        <v/>
      </c>
      <c r="CM419" s="96" t="b">
        <f t="shared" si="488"/>
        <v>0</v>
      </c>
      <c r="CN419" s="130" t="b">
        <f>IFERROR(MATCH(D419,'Avtal för korttidsarbete'!$G$13:$G$1012,0),TRUE)</f>
        <v>1</v>
      </c>
      <c r="CO419" s="130" t="b">
        <f t="shared" si="489"/>
        <v>0</v>
      </c>
      <c r="CP419" s="131" t="str" cm="1">
        <f t="array" ref="CP419">IF(CN419=TRUE,"x",INDEX('Avtal för korttidsarbete'!$E$13:$E$1012,$CN419))</f>
        <v>x</v>
      </c>
      <c r="CQ419" s="131" t="str" cm="1">
        <f t="array" ref="CQ419">IF(CN419=TRUE,"x",INDEX('Avtal för korttidsarbete'!$F$13:$F$1012,$CN419))</f>
        <v>x</v>
      </c>
      <c r="CR419" s="130" t="b">
        <f t="shared" si="490"/>
        <v>0</v>
      </c>
      <c r="CS419" s="165">
        <f t="shared" si="509"/>
        <v>0</v>
      </c>
      <c r="CT419" s="165">
        <f t="shared" si="510"/>
        <v>0</v>
      </c>
      <c r="CU419" s="130" t="b">
        <f t="shared" si="491"/>
        <v>0</v>
      </c>
      <c r="CV419" s="131">
        <f t="shared" si="492"/>
        <v>0</v>
      </c>
      <c r="CW419" s="165">
        <f t="shared" si="493"/>
        <v>0</v>
      </c>
      <c r="CX419" s="186" t="b">
        <f>IFERROR(INDEX('Avtal för korttidsarbete'!R:R,MATCH(D419,'Avtal för korttidsarbete'!$G:$G,0)),TRUE)</f>
        <v>1</v>
      </c>
      <c r="CY419" s="165" t="str">
        <f>IF(CX419,"-",INDEX('Avtal för korttidsarbete'!$D:$D,MATCH(D419,'Avtal för korttidsarbete'!$G:$G,0)))</f>
        <v>-</v>
      </c>
      <c r="CZ419" s="131" t="b">
        <f>IFERROR(G419&gt;INDEX(Uppsägningar!E:E,MATCH(C419,Uppsägningar!C:C,0)),FALSE)</f>
        <v>0</v>
      </c>
    </row>
    <row r="420" spans="1:104" s="30" customFormat="1" x14ac:dyDescent="0.25">
      <c r="A420" s="19">
        <v>405</v>
      </c>
      <c r="B420" s="20"/>
      <c r="C420" s="189"/>
      <c r="D420" s="69"/>
      <c r="E420" s="171">
        <f>IFERROR(INDEX(Admin!$C$7:$C$10,MATCH(CY420,TblNivåValTExt,0)),0)</f>
        <v>0</v>
      </c>
      <c r="F420" s="1"/>
      <c r="G420" s="1"/>
      <c r="H420" s="90"/>
      <c r="I420" s="91"/>
      <c r="J420" s="91"/>
      <c r="K420" s="91"/>
      <c r="L420" s="91"/>
      <c r="M420" s="91"/>
      <c r="N420" s="91"/>
      <c r="O420" s="91"/>
      <c r="P420" s="91"/>
      <c r="Q420" s="91"/>
      <c r="R420" s="91"/>
      <c r="S420" s="91"/>
      <c r="T420" s="91"/>
      <c r="U420" s="91"/>
      <c r="V420" s="91"/>
      <c r="W420" s="225">
        <f t="shared" si="448"/>
        <v>0</v>
      </c>
      <c r="X420" s="134" t="str">
        <f t="shared" si="494"/>
        <v/>
      </c>
      <c r="Y420" s="92" t="b">
        <f t="shared" si="449"/>
        <v>0</v>
      </c>
      <c r="Z420" s="92" t="str">
        <f t="shared" si="495"/>
        <v/>
      </c>
      <c r="AA420" s="92" t="b">
        <f t="shared" si="496"/>
        <v>0</v>
      </c>
      <c r="AB420" s="92" t="str">
        <f t="shared" si="497"/>
        <v/>
      </c>
      <c r="AC420" s="13" t="b">
        <f t="shared" si="450"/>
        <v>0</v>
      </c>
      <c r="AD420" s="92" t="str">
        <f t="shared" si="498"/>
        <v/>
      </c>
      <c r="AE420" s="13" t="b">
        <f t="shared" si="499"/>
        <v>0</v>
      </c>
      <c r="AF420" s="92" t="str">
        <f t="shared" si="500"/>
        <v/>
      </c>
      <c r="AG420" s="13" t="b">
        <f t="shared" si="451"/>
        <v>0</v>
      </c>
      <c r="AH420" s="92" t="str">
        <f t="shared" si="501"/>
        <v/>
      </c>
      <c r="AI420" s="35" t="b">
        <f t="shared" si="452"/>
        <v>0</v>
      </c>
      <c r="AJ420" s="92" t="str">
        <f t="shared" si="502"/>
        <v/>
      </c>
      <c r="AK420" s="35" t="b">
        <f t="shared" si="453"/>
        <v>0</v>
      </c>
      <c r="AL420" s="92" t="str">
        <f t="shared" si="454"/>
        <v/>
      </c>
      <c r="AM420" s="35" t="b">
        <f t="shared" si="455"/>
        <v>0</v>
      </c>
      <c r="AN420" s="92" t="str">
        <f t="shared" si="456"/>
        <v/>
      </c>
      <c r="AO420" s="13" t="b">
        <f t="shared" si="457"/>
        <v>0</v>
      </c>
      <c r="AP420" s="92" t="str">
        <f t="shared" si="458"/>
        <v/>
      </c>
      <c r="AQ420" s="14">
        <f t="shared" si="459"/>
        <v>0</v>
      </c>
      <c r="AR420" s="14">
        <f t="shared" si="460"/>
        <v>0</v>
      </c>
      <c r="AS420" s="16">
        <f t="shared" si="513"/>
        <v>0</v>
      </c>
      <c r="AT420" s="16">
        <f t="shared" si="513"/>
        <v>0</v>
      </c>
      <c r="AU420" s="16">
        <f t="shared" si="513"/>
        <v>0</v>
      </c>
      <c r="AV420" s="16">
        <f t="shared" si="513"/>
        <v>0</v>
      </c>
      <c r="AW420" s="16">
        <f t="shared" si="513"/>
        <v>0</v>
      </c>
      <c r="AX420" s="16">
        <f t="shared" si="513"/>
        <v>0</v>
      </c>
      <c r="AY420" s="16">
        <f t="shared" si="513"/>
        <v>0</v>
      </c>
      <c r="AZ420" s="16"/>
      <c r="BA420" s="16"/>
      <c r="BB420" s="93">
        <f t="shared" si="503"/>
        <v>0</v>
      </c>
      <c r="BC420" s="93">
        <f t="shared" si="504"/>
        <v>0</v>
      </c>
      <c r="BD420" s="93">
        <f t="shared" si="505"/>
        <v>0</v>
      </c>
      <c r="BE420" s="158">
        <f t="shared" si="506"/>
        <v>0</v>
      </c>
      <c r="BF420" s="159">
        <f t="shared" si="507"/>
        <v>0</v>
      </c>
      <c r="BG420" s="159">
        <f t="shared" si="461"/>
        <v>0</v>
      </c>
      <c r="BH420" s="159">
        <f t="shared" si="462"/>
        <v>0</v>
      </c>
      <c r="BI420" s="159">
        <f t="shared" si="463"/>
        <v>0</v>
      </c>
      <c r="BJ420" s="159">
        <f t="shared" si="464"/>
        <v>0</v>
      </c>
      <c r="BK420" s="159">
        <f t="shared" si="465"/>
        <v>0</v>
      </c>
      <c r="BL420" s="159">
        <f t="shared" si="466"/>
        <v>0</v>
      </c>
      <c r="BM420" s="159">
        <f t="shared" si="446"/>
        <v>0</v>
      </c>
      <c r="BN420" s="159">
        <f t="shared" si="446"/>
        <v>0</v>
      </c>
      <c r="BO420" s="205" t="b">
        <f t="shared" si="467"/>
        <v>0</v>
      </c>
      <c r="BP420" s="214">
        <f t="shared" si="468"/>
        <v>0</v>
      </c>
      <c r="BQ420" s="160">
        <f t="shared" si="469"/>
        <v>0</v>
      </c>
      <c r="BR420" s="160">
        <f t="shared" si="470"/>
        <v>0</v>
      </c>
      <c r="BS420" s="160">
        <f t="shared" si="471"/>
        <v>0</v>
      </c>
      <c r="BT420" s="160">
        <f t="shared" si="472"/>
        <v>0</v>
      </c>
      <c r="BU420" s="160">
        <f t="shared" si="473"/>
        <v>0</v>
      </c>
      <c r="BV420" s="215">
        <f t="shared" si="474"/>
        <v>0</v>
      </c>
      <c r="BW420" s="217">
        <f t="shared" si="475"/>
        <v>0</v>
      </c>
      <c r="BX420" s="206">
        <f t="shared" si="476"/>
        <v>0</v>
      </c>
      <c r="BY420" s="206">
        <f t="shared" si="477"/>
        <v>0</v>
      </c>
      <c r="BZ420" s="206">
        <f t="shared" si="478"/>
        <v>0</v>
      </c>
      <c r="CA420" s="206">
        <f t="shared" si="479"/>
        <v>0</v>
      </c>
      <c r="CB420" s="206">
        <f t="shared" si="480"/>
        <v>0</v>
      </c>
      <c r="CC420" s="218">
        <f t="shared" si="481"/>
        <v>0</v>
      </c>
      <c r="CD420" s="216" t="e">
        <f t="shared" si="482"/>
        <v>#VALUE!</v>
      </c>
      <c r="CE420" s="94" t="e">
        <f t="shared" si="483"/>
        <v>#VALUE!</v>
      </c>
      <c r="CF420" s="94" t="e">
        <f t="shared" si="484"/>
        <v>#VALUE!</v>
      </c>
      <c r="CG420" s="95" t="e">
        <f t="shared" si="485"/>
        <v>#VALUE!</v>
      </c>
      <c r="CH420" s="95" t="e">
        <f t="shared" si="508"/>
        <v>#VALUE!</v>
      </c>
      <c r="CI420" s="95" t="b">
        <f t="shared" si="511"/>
        <v>0</v>
      </c>
      <c r="CJ420" s="76" t="str">
        <f t="shared" si="486"/>
        <v/>
      </c>
      <c r="CK420" s="94" t="e" cm="1">
        <f t="array" aca="1" ref="CK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CL420" s="94" t="str">
        <f t="shared" si="487"/>
        <v/>
      </c>
      <c r="CM420" s="96" t="b">
        <f t="shared" si="488"/>
        <v>0</v>
      </c>
      <c r="CN420" s="130" t="b">
        <f>IFERROR(MATCH(D420,'Avtal för korttidsarbete'!$G$13:$G$1012,0),TRUE)</f>
        <v>1</v>
      </c>
      <c r="CO420" s="130" t="b">
        <f t="shared" si="489"/>
        <v>0</v>
      </c>
      <c r="CP420" s="131" t="str" cm="1">
        <f t="array" ref="CP420">IF(CN420=TRUE,"x",INDEX('Avtal för korttidsarbete'!$E$13:$E$1012,$CN420))</f>
        <v>x</v>
      </c>
      <c r="CQ420" s="131" t="str" cm="1">
        <f t="array" ref="CQ420">IF(CN420=TRUE,"x",INDEX('Avtal för korttidsarbete'!$F$13:$F$1012,$CN420))</f>
        <v>x</v>
      </c>
      <c r="CR420" s="130" t="b">
        <f t="shared" si="490"/>
        <v>0</v>
      </c>
      <c r="CS420" s="165">
        <f t="shared" si="509"/>
        <v>0</v>
      </c>
      <c r="CT420" s="165">
        <f t="shared" si="510"/>
        <v>0</v>
      </c>
      <c r="CU420" s="130" t="b">
        <f t="shared" si="491"/>
        <v>0</v>
      </c>
      <c r="CV420" s="131">
        <f t="shared" si="492"/>
        <v>0</v>
      </c>
      <c r="CW420" s="165">
        <f t="shared" si="493"/>
        <v>0</v>
      </c>
      <c r="CX420" s="186" t="b">
        <f>IFERROR(INDEX('Avtal för korttidsarbete'!R:R,MATCH(D420,'Avtal för korttidsarbete'!$G:$G,0)),TRUE)</f>
        <v>1</v>
      </c>
      <c r="CY420" s="165" t="str">
        <f>IF(CX420,"-",INDEX('Avtal för korttidsarbete'!$D:$D,MATCH(D420,'Avtal för korttidsarbete'!$G:$G,0)))</f>
        <v>-</v>
      </c>
      <c r="CZ420" s="131" t="b">
        <f>IFERROR(G420&gt;INDEX(Uppsägningar!E:E,MATCH(C420,Uppsägningar!C:C,0)),FALSE)</f>
        <v>0</v>
      </c>
    </row>
    <row r="421" spans="1:104" s="30" customFormat="1" x14ac:dyDescent="0.25">
      <c r="A421" s="19">
        <v>406</v>
      </c>
      <c r="B421" s="20"/>
      <c r="C421" s="189"/>
      <c r="D421" s="69"/>
      <c r="E421" s="171">
        <f>IFERROR(INDEX(Admin!$C$7:$C$10,MATCH(CY421,TblNivåValTExt,0)),0)</f>
        <v>0</v>
      </c>
      <c r="F421" s="1"/>
      <c r="G421" s="1"/>
      <c r="H421" s="90"/>
      <c r="I421" s="91"/>
      <c r="J421" s="91"/>
      <c r="K421" s="91"/>
      <c r="L421" s="91"/>
      <c r="M421" s="91"/>
      <c r="N421" s="91"/>
      <c r="O421" s="91"/>
      <c r="P421" s="91"/>
      <c r="Q421" s="91"/>
      <c r="R421" s="91"/>
      <c r="S421" s="91"/>
      <c r="T421" s="91"/>
      <c r="U421" s="91"/>
      <c r="V421" s="91"/>
      <c r="W421" s="225">
        <f t="shared" si="448"/>
        <v>0</v>
      </c>
      <c r="X421" s="134" t="str">
        <f t="shared" si="494"/>
        <v/>
      </c>
      <c r="Y421" s="92" t="b">
        <f t="shared" si="449"/>
        <v>0</v>
      </c>
      <c r="Z421" s="92" t="str">
        <f t="shared" si="495"/>
        <v/>
      </c>
      <c r="AA421" s="92" t="b">
        <f t="shared" si="496"/>
        <v>0</v>
      </c>
      <c r="AB421" s="92" t="str">
        <f t="shared" si="497"/>
        <v/>
      </c>
      <c r="AC421" s="13" t="b">
        <f t="shared" si="450"/>
        <v>0</v>
      </c>
      <c r="AD421" s="92" t="str">
        <f t="shared" si="498"/>
        <v/>
      </c>
      <c r="AE421" s="13" t="b">
        <f t="shared" si="499"/>
        <v>0</v>
      </c>
      <c r="AF421" s="92" t="str">
        <f t="shared" si="500"/>
        <v/>
      </c>
      <c r="AG421" s="13" t="b">
        <f t="shared" si="451"/>
        <v>0</v>
      </c>
      <c r="AH421" s="92" t="str">
        <f t="shared" si="501"/>
        <v/>
      </c>
      <c r="AI421" s="35" t="b">
        <f t="shared" si="452"/>
        <v>0</v>
      </c>
      <c r="AJ421" s="92" t="str">
        <f t="shared" si="502"/>
        <v/>
      </c>
      <c r="AK421" s="35" t="b">
        <f t="shared" si="453"/>
        <v>0</v>
      </c>
      <c r="AL421" s="92" t="str">
        <f t="shared" si="454"/>
        <v/>
      </c>
      <c r="AM421" s="35" t="b">
        <f t="shared" si="455"/>
        <v>0</v>
      </c>
      <c r="AN421" s="92" t="str">
        <f t="shared" si="456"/>
        <v/>
      </c>
      <c r="AO421" s="13" t="b">
        <f t="shared" si="457"/>
        <v>0</v>
      </c>
      <c r="AP421" s="92" t="str">
        <f t="shared" si="458"/>
        <v/>
      </c>
      <c r="AQ421" s="14">
        <f t="shared" si="459"/>
        <v>0</v>
      </c>
      <c r="AR421" s="14">
        <f t="shared" si="460"/>
        <v>0</v>
      </c>
      <c r="AS421" s="16">
        <f t="shared" si="513"/>
        <v>0</v>
      </c>
      <c r="AT421" s="16">
        <f t="shared" si="513"/>
        <v>0</v>
      </c>
      <c r="AU421" s="16">
        <f t="shared" si="513"/>
        <v>0</v>
      </c>
      <c r="AV421" s="16">
        <f t="shared" si="513"/>
        <v>0</v>
      </c>
      <c r="AW421" s="16">
        <f t="shared" si="513"/>
        <v>0</v>
      </c>
      <c r="AX421" s="16">
        <f t="shared" si="513"/>
        <v>0</v>
      </c>
      <c r="AY421" s="16">
        <f t="shared" si="513"/>
        <v>0</v>
      </c>
      <c r="AZ421" s="16"/>
      <c r="BA421" s="16"/>
      <c r="BB421" s="93">
        <f t="shared" si="503"/>
        <v>0</v>
      </c>
      <c r="BC421" s="93">
        <f t="shared" si="504"/>
        <v>0</v>
      </c>
      <c r="BD421" s="93">
        <f t="shared" si="505"/>
        <v>0</v>
      </c>
      <c r="BE421" s="158">
        <f t="shared" si="506"/>
        <v>0</v>
      </c>
      <c r="BF421" s="159">
        <f t="shared" si="507"/>
        <v>0</v>
      </c>
      <c r="BG421" s="159">
        <f t="shared" si="461"/>
        <v>0</v>
      </c>
      <c r="BH421" s="159">
        <f t="shared" si="462"/>
        <v>0</v>
      </c>
      <c r="BI421" s="159">
        <f t="shared" si="463"/>
        <v>0</v>
      </c>
      <c r="BJ421" s="159">
        <f t="shared" si="464"/>
        <v>0</v>
      </c>
      <c r="BK421" s="159">
        <f t="shared" si="465"/>
        <v>0</v>
      </c>
      <c r="BL421" s="159">
        <f t="shared" si="466"/>
        <v>0</v>
      </c>
      <c r="BM421" s="159">
        <f t="shared" si="446"/>
        <v>0</v>
      </c>
      <c r="BN421" s="159">
        <f t="shared" si="446"/>
        <v>0</v>
      </c>
      <c r="BO421" s="205" t="b">
        <f t="shared" si="467"/>
        <v>0</v>
      </c>
      <c r="BP421" s="214">
        <f t="shared" si="468"/>
        <v>0</v>
      </c>
      <c r="BQ421" s="160">
        <f t="shared" si="469"/>
        <v>0</v>
      </c>
      <c r="BR421" s="160">
        <f t="shared" si="470"/>
        <v>0</v>
      </c>
      <c r="BS421" s="160">
        <f t="shared" si="471"/>
        <v>0</v>
      </c>
      <c r="BT421" s="160">
        <f t="shared" si="472"/>
        <v>0</v>
      </c>
      <c r="BU421" s="160">
        <f t="shared" si="473"/>
        <v>0</v>
      </c>
      <c r="BV421" s="215">
        <f t="shared" si="474"/>
        <v>0</v>
      </c>
      <c r="BW421" s="217">
        <f t="shared" si="475"/>
        <v>0</v>
      </c>
      <c r="BX421" s="206">
        <f t="shared" si="476"/>
        <v>0</v>
      </c>
      <c r="BY421" s="206">
        <f t="shared" si="477"/>
        <v>0</v>
      </c>
      <c r="BZ421" s="206">
        <f t="shared" si="478"/>
        <v>0</v>
      </c>
      <c r="CA421" s="206">
        <f t="shared" si="479"/>
        <v>0</v>
      </c>
      <c r="CB421" s="206">
        <f t="shared" si="480"/>
        <v>0</v>
      </c>
      <c r="CC421" s="218">
        <f t="shared" si="481"/>
        <v>0</v>
      </c>
      <c r="CD421" s="216" t="e">
        <f t="shared" si="482"/>
        <v>#VALUE!</v>
      </c>
      <c r="CE421" s="94" t="e">
        <f t="shared" si="483"/>
        <v>#VALUE!</v>
      </c>
      <c r="CF421" s="94" t="e">
        <f t="shared" si="484"/>
        <v>#VALUE!</v>
      </c>
      <c r="CG421" s="95" t="e">
        <f t="shared" si="485"/>
        <v>#VALUE!</v>
      </c>
      <c r="CH421" s="95" t="e">
        <f t="shared" si="508"/>
        <v>#VALUE!</v>
      </c>
      <c r="CI421" s="95" t="b">
        <f t="shared" si="511"/>
        <v>0</v>
      </c>
      <c r="CJ421" s="76" t="str">
        <f t="shared" si="486"/>
        <v/>
      </c>
      <c r="CK421" s="94" t="e" cm="1">
        <f t="array" aca="1" ref="CK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CL421" s="94" t="str">
        <f t="shared" si="487"/>
        <v/>
      </c>
      <c r="CM421" s="96" t="b">
        <f t="shared" si="488"/>
        <v>0</v>
      </c>
      <c r="CN421" s="130" t="b">
        <f>IFERROR(MATCH(D421,'Avtal för korttidsarbete'!$G$13:$G$1012,0),TRUE)</f>
        <v>1</v>
      </c>
      <c r="CO421" s="130" t="b">
        <f t="shared" si="489"/>
        <v>0</v>
      </c>
      <c r="CP421" s="131" t="str" cm="1">
        <f t="array" ref="CP421">IF(CN421=TRUE,"x",INDEX('Avtal för korttidsarbete'!$E$13:$E$1012,$CN421))</f>
        <v>x</v>
      </c>
      <c r="CQ421" s="131" t="str" cm="1">
        <f t="array" ref="CQ421">IF(CN421=TRUE,"x",INDEX('Avtal för korttidsarbete'!$F$13:$F$1012,$CN421))</f>
        <v>x</v>
      </c>
      <c r="CR421" s="130" t="b">
        <f t="shared" si="490"/>
        <v>0</v>
      </c>
      <c r="CS421" s="165">
        <f t="shared" si="509"/>
        <v>0</v>
      </c>
      <c r="CT421" s="165">
        <f t="shared" si="510"/>
        <v>0</v>
      </c>
      <c r="CU421" s="130" t="b">
        <f t="shared" si="491"/>
        <v>0</v>
      </c>
      <c r="CV421" s="131">
        <f t="shared" si="492"/>
        <v>0</v>
      </c>
      <c r="CW421" s="165">
        <f t="shared" si="493"/>
        <v>0</v>
      </c>
      <c r="CX421" s="186" t="b">
        <f>IFERROR(INDEX('Avtal för korttidsarbete'!R:R,MATCH(D421,'Avtal för korttidsarbete'!$G:$G,0)),TRUE)</f>
        <v>1</v>
      </c>
      <c r="CY421" s="165" t="str">
        <f>IF(CX421,"-",INDEX('Avtal för korttidsarbete'!$D:$D,MATCH(D421,'Avtal för korttidsarbete'!$G:$G,0)))</f>
        <v>-</v>
      </c>
      <c r="CZ421" s="131" t="b">
        <f>IFERROR(G421&gt;INDEX(Uppsägningar!E:E,MATCH(C421,Uppsägningar!C:C,0)),FALSE)</f>
        <v>0</v>
      </c>
    </row>
    <row r="422" spans="1:104" s="30" customFormat="1" x14ac:dyDescent="0.25">
      <c r="A422" s="19">
        <v>407</v>
      </c>
      <c r="B422" s="20"/>
      <c r="C422" s="189"/>
      <c r="D422" s="69"/>
      <c r="E422" s="171">
        <f>IFERROR(INDEX(Admin!$C$7:$C$10,MATCH(CY422,TblNivåValTExt,0)),0)</f>
        <v>0</v>
      </c>
      <c r="F422" s="1"/>
      <c r="G422" s="1"/>
      <c r="H422" s="90"/>
      <c r="I422" s="91"/>
      <c r="J422" s="91"/>
      <c r="K422" s="91"/>
      <c r="L422" s="91"/>
      <c r="M422" s="91"/>
      <c r="N422" s="91"/>
      <c r="O422" s="91"/>
      <c r="P422" s="91"/>
      <c r="Q422" s="91"/>
      <c r="R422" s="91"/>
      <c r="S422" s="91"/>
      <c r="T422" s="91"/>
      <c r="U422" s="91"/>
      <c r="V422" s="91"/>
      <c r="W422" s="225">
        <f t="shared" si="448"/>
        <v>0</v>
      </c>
      <c r="X422" s="134" t="str">
        <f t="shared" si="494"/>
        <v/>
      </c>
      <c r="Y422" s="92" t="b">
        <f t="shared" si="449"/>
        <v>0</v>
      </c>
      <c r="Z422" s="92" t="str">
        <f t="shared" si="495"/>
        <v/>
      </c>
      <c r="AA422" s="92" t="b">
        <f t="shared" si="496"/>
        <v>0</v>
      </c>
      <c r="AB422" s="92" t="str">
        <f t="shared" si="497"/>
        <v/>
      </c>
      <c r="AC422" s="13" t="b">
        <f t="shared" si="450"/>
        <v>0</v>
      </c>
      <c r="AD422" s="92" t="str">
        <f t="shared" si="498"/>
        <v/>
      </c>
      <c r="AE422" s="13" t="b">
        <f t="shared" si="499"/>
        <v>0</v>
      </c>
      <c r="AF422" s="92" t="str">
        <f t="shared" si="500"/>
        <v/>
      </c>
      <c r="AG422" s="13" t="b">
        <f t="shared" si="451"/>
        <v>0</v>
      </c>
      <c r="AH422" s="92" t="str">
        <f t="shared" si="501"/>
        <v/>
      </c>
      <c r="AI422" s="35" t="b">
        <f t="shared" si="452"/>
        <v>0</v>
      </c>
      <c r="AJ422" s="92" t="str">
        <f t="shared" si="502"/>
        <v/>
      </c>
      <c r="AK422" s="35" t="b">
        <f t="shared" si="453"/>
        <v>0</v>
      </c>
      <c r="AL422" s="92" t="str">
        <f t="shared" si="454"/>
        <v/>
      </c>
      <c r="AM422" s="35" t="b">
        <f t="shared" si="455"/>
        <v>0</v>
      </c>
      <c r="AN422" s="92" t="str">
        <f t="shared" si="456"/>
        <v/>
      </c>
      <c r="AO422" s="13" t="b">
        <f t="shared" si="457"/>
        <v>0</v>
      </c>
      <c r="AP422" s="92" t="str">
        <f t="shared" si="458"/>
        <v/>
      </c>
      <c r="AQ422" s="14">
        <f t="shared" si="459"/>
        <v>0</v>
      </c>
      <c r="AR422" s="14">
        <f t="shared" si="460"/>
        <v>0</v>
      </c>
      <c r="AS422" s="16">
        <f t="shared" si="513"/>
        <v>0</v>
      </c>
      <c r="AT422" s="16">
        <f t="shared" si="513"/>
        <v>0</v>
      </c>
      <c r="AU422" s="16">
        <f t="shared" si="513"/>
        <v>0</v>
      </c>
      <c r="AV422" s="16">
        <f t="shared" si="513"/>
        <v>0</v>
      </c>
      <c r="AW422" s="16">
        <f t="shared" si="513"/>
        <v>0</v>
      </c>
      <c r="AX422" s="16">
        <f t="shared" si="513"/>
        <v>0</v>
      </c>
      <c r="AY422" s="16">
        <f t="shared" si="513"/>
        <v>0</v>
      </c>
      <c r="AZ422" s="16"/>
      <c r="BA422" s="16"/>
      <c r="BB422" s="93">
        <f t="shared" si="503"/>
        <v>0</v>
      </c>
      <c r="BC422" s="93">
        <f t="shared" si="504"/>
        <v>0</v>
      </c>
      <c r="BD422" s="93">
        <f t="shared" si="505"/>
        <v>0</v>
      </c>
      <c r="BE422" s="158">
        <f t="shared" si="506"/>
        <v>0</v>
      </c>
      <c r="BF422" s="159">
        <f t="shared" si="507"/>
        <v>0</v>
      </c>
      <c r="BG422" s="159">
        <f t="shared" si="461"/>
        <v>0</v>
      </c>
      <c r="BH422" s="159">
        <f t="shared" si="462"/>
        <v>0</v>
      </c>
      <c r="BI422" s="159">
        <f t="shared" si="463"/>
        <v>0</v>
      </c>
      <c r="BJ422" s="159">
        <f t="shared" si="464"/>
        <v>0</v>
      </c>
      <c r="BK422" s="159">
        <f t="shared" si="465"/>
        <v>0</v>
      </c>
      <c r="BL422" s="159">
        <f t="shared" si="466"/>
        <v>0</v>
      </c>
      <c r="BM422" s="159">
        <f t="shared" si="446"/>
        <v>0</v>
      </c>
      <c r="BN422" s="159">
        <f t="shared" si="446"/>
        <v>0</v>
      </c>
      <c r="BO422" s="205" t="b">
        <f t="shared" si="467"/>
        <v>0</v>
      </c>
      <c r="BP422" s="214">
        <f t="shared" si="468"/>
        <v>0</v>
      </c>
      <c r="BQ422" s="160">
        <f t="shared" si="469"/>
        <v>0</v>
      </c>
      <c r="BR422" s="160">
        <f t="shared" si="470"/>
        <v>0</v>
      </c>
      <c r="BS422" s="160">
        <f t="shared" si="471"/>
        <v>0</v>
      </c>
      <c r="BT422" s="160">
        <f t="shared" si="472"/>
        <v>0</v>
      </c>
      <c r="BU422" s="160">
        <f t="shared" si="473"/>
        <v>0</v>
      </c>
      <c r="BV422" s="215">
        <f t="shared" si="474"/>
        <v>0</v>
      </c>
      <c r="BW422" s="217">
        <f t="shared" si="475"/>
        <v>0</v>
      </c>
      <c r="BX422" s="206">
        <f t="shared" si="476"/>
        <v>0</v>
      </c>
      <c r="BY422" s="206">
        <f t="shared" si="477"/>
        <v>0</v>
      </c>
      <c r="BZ422" s="206">
        <f t="shared" si="478"/>
        <v>0</v>
      </c>
      <c r="CA422" s="206">
        <f t="shared" si="479"/>
        <v>0</v>
      </c>
      <c r="CB422" s="206">
        <f t="shared" si="480"/>
        <v>0</v>
      </c>
      <c r="CC422" s="218">
        <f t="shared" si="481"/>
        <v>0</v>
      </c>
      <c r="CD422" s="216" t="e">
        <f t="shared" si="482"/>
        <v>#VALUE!</v>
      </c>
      <c r="CE422" s="94" t="e">
        <f t="shared" si="483"/>
        <v>#VALUE!</v>
      </c>
      <c r="CF422" s="94" t="e">
        <f t="shared" si="484"/>
        <v>#VALUE!</v>
      </c>
      <c r="CG422" s="95" t="e">
        <f t="shared" si="485"/>
        <v>#VALUE!</v>
      </c>
      <c r="CH422" s="95" t="e">
        <f t="shared" si="508"/>
        <v>#VALUE!</v>
      </c>
      <c r="CI422" s="95" t="b">
        <f t="shared" si="511"/>
        <v>0</v>
      </c>
      <c r="CJ422" s="76" t="str">
        <f t="shared" si="486"/>
        <v/>
      </c>
      <c r="CK422" s="94" t="e" cm="1">
        <f t="array" aca="1" ref="CK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CL422" s="94" t="str">
        <f t="shared" si="487"/>
        <v/>
      </c>
      <c r="CM422" s="96" t="b">
        <f t="shared" si="488"/>
        <v>0</v>
      </c>
      <c r="CN422" s="130" t="b">
        <f>IFERROR(MATCH(D422,'Avtal för korttidsarbete'!$G$13:$G$1012,0),TRUE)</f>
        <v>1</v>
      </c>
      <c r="CO422" s="130" t="b">
        <f t="shared" si="489"/>
        <v>0</v>
      </c>
      <c r="CP422" s="131" t="str" cm="1">
        <f t="array" ref="CP422">IF(CN422=TRUE,"x",INDEX('Avtal för korttidsarbete'!$E$13:$E$1012,$CN422))</f>
        <v>x</v>
      </c>
      <c r="CQ422" s="131" t="str" cm="1">
        <f t="array" ref="CQ422">IF(CN422=TRUE,"x",INDEX('Avtal för korttidsarbete'!$F$13:$F$1012,$CN422))</f>
        <v>x</v>
      </c>
      <c r="CR422" s="130" t="b">
        <f t="shared" si="490"/>
        <v>0</v>
      </c>
      <c r="CS422" s="165">
        <f t="shared" si="509"/>
        <v>0</v>
      </c>
      <c r="CT422" s="165">
        <f t="shared" si="510"/>
        <v>0</v>
      </c>
      <c r="CU422" s="130" t="b">
        <f t="shared" si="491"/>
        <v>0</v>
      </c>
      <c r="CV422" s="131">
        <f t="shared" si="492"/>
        <v>0</v>
      </c>
      <c r="CW422" s="165">
        <f t="shared" si="493"/>
        <v>0</v>
      </c>
      <c r="CX422" s="186" t="b">
        <f>IFERROR(INDEX('Avtal för korttidsarbete'!R:R,MATCH(D422,'Avtal för korttidsarbete'!$G:$G,0)),TRUE)</f>
        <v>1</v>
      </c>
      <c r="CY422" s="165" t="str">
        <f>IF(CX422,"-",INDEX('Avtal för korttidsarbete'!$D:$D,MATCH(D422,'Avtal för korttidsarbete'!$G:$G,0)))</f>
        <v>-</v>
      </c>
      <c r="CZ422" s="131" t="b">
        <f>IFERROR(G422&gt;INDEX(Uppsägningar!E:E,MATCH(C422,Uppsägningar!C:C,0)),FALSE)</f>
        <v>0</v>
      </c>
    </row>
    <row r="423" spans="1:104" s="30" customFormat="1" x14ac:dyDescent="0.25">
      <c r="A423" s="19">
        <v>408</v>
      </c>
      <c r="B423" s="20"/>
      <c r="C423" s="189"/>
      <c r="D423" s="69"/>
      <c r="E423" s="171">
        <f>IFERROR(INDEX(Admin!$C$7:$C$10,MATCH(CY423,TblNivåValTExt,0)),0)</f>
        <v>0</v>
      </c>
      <c r="F423" s="1"/>
      <c r="G423" s="1"/>
      <c r="H423" s="90"/>
      <c r="I423" s="91"/>
      <c r="J423" s="91"/>
      <c r="K423" s="91"/>
      <c r="L423" s="91"/>
      <c r="M423" s="91"/>
      <c r="N423" s="91"/>
      <c r="O423" s="91"/>
      <c r="P423" s="91"/>
      <c r="Q423" s="91"/>
      <c r="R423" s="91"/>
      <c r="S423" s="91"/>
      <c r="T423" s="91"/>
      <c r="U423" s="91"/>
      <c r="V423" s="91"/>
      <c r="W423" s="225">
        <f t="shared" si="448"/>
        <v>0</v>
      </c>
      <c r="X423" s="134" t="str">
        <f t="shared" si="494"/>
        <v/>
      </c>
      <c r="Y423" s="92" t="b">
        <f t="shared" si="449"/>
        <v>0</v>
      </c>
      <c r="Z423" s="92" t="str">
        <f t="shared" si="495"/>
        <v/>
      </c>
      <c r="AA423" s="92" t="b">
        <f t="shared" si="496"/>
        <v>0</v>
      </c>
      <c r="AB423" s="92" t="str">
        <f t="shared" si="497"/>
        <v/>
      </c>
      <c r="AC423" s="13" t="b">
        <f t="shared" si="450"/>
        <v>0</v>
      </c>
      <c r="AD423" s="92" t="str">
        <f t="shared" si="498"/>
        <v/>
      </c>
      <c r="AE423" s="13" t="b">
        <f t="shared" si="499"/>
        <v>0</v>
      </c>
      <c r="AF423" s="92" t="str">
        <f t="shared" si="500"/>
        <v/>
      </c>
      <c r="AG423" s="13" t="b">
        <f t="shared" si="451"/>
        <v>0</v>
      </c>
      <c r="AH423" s="92" t="str">
        <f t="shared" si="501"/>
        <v/>
      </c>
      <c r="AI423" s="35" t="b">
        <f t="shared" si="452"/>
        <v>0</v>
      </c>
      <c r="AJ423" s="92" t="str">
        <f t="shared" si="502"/>
        <v/>
      </c>
      <c r="AK423" s="35" t="b">
        <f t="shared" si="453"/>
        <v>0</v>
      </c>
      <c r="AL423" s="92" t="str">
        <f t="shared" si="454"/>
        <v/>
      </c>
      <c r="AM423" s="35" t="b">
        <f t="shared" si="455"/>
        <v>0</v>
      </c>
      <c r="AN423" s="92" t="str">
        <f t="shared" si="456"/>
        <v/>
      </c>
      <c r="AO423" s="13" t="b">
        <f t="shared" si="457"/>
        <v>0</v>
      </c>
      <c r="AP423" s="92" t="str">
        <f t="shared" si="458"/>
        <v/>
      </c>
      <c r="AQ423" s="14">
        <f t="shared" si="459"/>
        <v>0</v>
      </c>
      <c r="AR423" s="14">
        <f t="shared" si="460"/>
        <v>0</v>
      </c>
      <c r="AS423" s="16">
        <f t="shared" si="513"/>
        <v>0</v>
      </c>
      <c r="AT423" s="16">
        <f t="shared" si="513"/>
        <v>0</v>
      </c>
      <c r="AU423" s="16">
        <f t="shared" si="513"/>
        <v>0</v>
      </c>
      <c r="AV423" s="16">
        <f t="shared" si="513"/>
        <v>0</v>
      </c>
      <c r="AW423" s="16">
        <f t="shared" si="513"/>
        <v>0</v>
      </c>
      <c r="AX423" s="16">
        <f t="shared" si="513"/>
        <v>0</v>
      </c>
      <c r="AY423" s="16">
        <f t="shared" si="513"/>
        <v>0</v>
      </c>
      <c r="AZ423" s="16"/>
      <c r="BA423" s="16"/>
      <c r="BB423" s="93">
        <f t="shared" si="503"/>
        <v>0</v>
      </c>
      <c r="BC423" s="93">
        <f t="shared" si="504"/>
        <v>0</v>
      </c>
      <c r="BD423" s="93">
        <f t="shared" si="505"/>
        <v>0</v>
      </c>
      <c r="BE423" s="158">
        <f t="shared" si="506"/>
        <v>0</v>
      </c>
      <c r="BF423" s="159">
        <f t="shared" si="507"/>
        <v>0</v>
      </c>
      <c r="BG423" s="159">
        <f t="shared" si="461"/>
        <v>0</v>
      </c>
      <c r="BH423" s="159">
        <f t="shared" si="462"/>
        <v>0</v>
      </c>
      <c r="BI423" s="159">
        <f t="shared" si="463"/>
        <v>0</v>
      </c>
      <c r="BJ423" s="159">
        <f t="shared" si="464"/>
        <v>0</v>
      </c>
      <c r="BK423" s="159">
        <f t="shared" si="465"/>
        <v>0</v>
      </c>
      <c r="BL423" s="159">
        <f t="shared" si="466"/>
        <v>0</v>
      </c>
      <c r="BM423" s="159">
        <f t="shared" si="446"/>
        <v>0</v>
      </c>
      <c r="BN423" s="159">
        <f t="shared" si="446"/>
        <v>0</v>
      </c>
      <c r="BO423" s="205" t="b">
        <f t="shared" si="467"/>
        <v>0</v>
      </c>
      <c r="BP423" s="214">
        <f t="shared" si="468"/>
        <v>0</v>
      </c>
      <c r="BQ423" s="160">
        <f t="shared" si="469"/>
        <v>0</v>
      </c>
      <c r="BR423" s="160">
        <f t="shared" si="470"/>
        <v>0</v>
      </c>
      <c r="BS423" s="160">
        <f t="shared" si="471"/>
        <v>0</v>
      </c>
      <c r="BT423" s="160">
        <f t="shared" si="472"/>
        <v>0</v>
      </c>
      <c r="BU423" s="160">
        <f t="shared" si="473"/>
        <v>0</v>
      </c>
      <c r="BV423" s="215">
        <f t="shared" si="474"/>
        <v>0</v>
      </c>
      <c r="BW423" s="217">
        <f t="shared" si="475"/>
        <v>0</v>
      </c>
      <c r="BX423" s="206">
        <f t="shared" si="476"/>
        <v>0</v>
      </c>
      <c r="BY423" s="206">
        <f t="shared" si="477"/>
        <v>0</v>
      </c>
      <c r="BZ423" s="206">
        <f t="shared" si="478"/>
        <v>0</v>
      </c>
      <c r="CA423" s="206">
        <f t="shared" si="479"/>
        <v>0</v>
      </c>
      <c r="CB423" s="206">
        <f t="shared" si="480"/>
        <v>0</v>
      </c>
      <c r="CC423" s="218">
        <f t="shared" si="481"/>
        <v>0</v>
      </c>
      <c r="CD423" s="216" t="e">
        <f t="shared" si="482"/>
        <v>#VALUE!</v>
      </c>
      <c r="CE423" s="94" t="e">
        <f t="shared" si="483"/>
        <v>#VALUE!</v>
      </c>
      <c r="CF423" s="94" t="e">
        <f t="shared" si="484"/>
        <v>#VALUE!</v>
      </c>
      <c r="CG423" s="95" t="e">
        <f t="shared" si="485"/>
        <v>#VALUE!</v>
      </c>
      <c r="CH423" s="95" t="e">
        <f t="shared" si="508"/>
        <v>#VALUE!</v>
      </c>
      <c r="CI423" s="95" t="b">
        <f t="shared" si="511"/>
        <v>0</v>
      </c>
      <c r="CJ423" s="76" t="str">
        <f t="shared" si="486"/>
        <v/>
      </c>
      <c r="CK423" s="94" t="e" cm="1">
        <f t="array" aca="1" ref="CK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CL423" s="94" t="str">
        <f t="shared" si="487"/>
        <v/>
      </c>
      <c r="CM423" s="96" t="b">
        <f t="shared" si="488"/>
        <v>0</v>
      </c>
      <c r="CN423" s="130" t="b">
        <f>IFERROR(MATCH(D423,'Avtal för korttidsarbete'!$G$13:$G$1012,0),TRUE)</f>
        <v>1</v>
      </c>
      <c r="CO423" s="130" t="b">
        <f t="shared" si="489"/>
        <v>0</v>
      </c>
      <c r="CP423" s="131" t="str" cm="1">
        <f t="array" ref="CP423">IF(CN423=TRUE,"x",INDEX('Avtal för korttidsarbete'!$E$13:$E$1012,$CN423))</f>
        <v>x</v>
      </c>
      <c r="CQ423" s="131" t="str" cm="1">
        <f t="array" ref="CQ423">IF(CN423=TRUE,"x",INDEX('Avtal för korttidsarbete'!$F$13:$F$1012,$CN423))</f>
        <v>x</v>
      </c>
      <c r="CR423" s="130" t="b">
        <f t="shared" si="490"/>
        <v>0</v>
      </c>
      <c r="CS423" s="165">
        <f t="shared" si="509"/>
        <v>0</v>
      </c>
      <c r="CT423" s="165">
        <f t="shared" si="510"/>
        <v>0</v>
      </c>
      <c r="CU423" s="130" t="b">
        <f t="shared" si="491"/>
        <v>0</v>
      </c>
      <c r="CV423" s="131">
        <f t="shared" si="492"/>
        <v>0</v>
      </c>
      <c r="CW423" s="165">
        <f t="shared" si="493"/>
        <v>0</v>
      </c>
      <c r="CX423" s="186" t="b">
        <f>IFERROR(INDEX('Avtal för korttidsarbete'!R:R,MATCH(D423,'Avtal för korttidsarbete'!$G:$G,0)),TRUE)</f>
        <v>1</v>
      </c>
      <c r="CY423" s="165" t="str">
        <f>IF(CX423,"-",INDEX('Avtal för korttidsarbete'!$D:$D,MATCH(D423,'Avtal för korttidsarbete'!$G:$G,0)))</f>
        <v>-</v>
      </c>
      <c r="CZ423" s="131" t="b">
        <f>IFERROR(G423&gt;INDEX(Uppsägningar!E:E,MATCH(C423,Uppsägningar!C:C,0)),FALSE)</f>
        <v>0</v>
      </c>
    </row>
    <row r="424" spans="1:104" s="30" customFormat="1" x14ac:dyDescent="0.25">
      <c r="A424" s="19">
        <v>409</v>
      </c>
      <c r="B424" s="20"/>
      <c r="C424" s="189"/>
      <c r="D424" s="69"/>
      <c r="E424" s="171">
        <f>IFERROR(INDEX(Admin!$C$7:$C$10,MATCH(CY424,TblNivåValTExt,0)),0)</f>
        <v>0</v>
      </c>
      <c r="F424" s="1"/>
      <c r="G424" s="1"/>
      <c r="H424" s="90"/>
      <c r="I424" s="91"/>
      <c r="J424" s="91"/>
      <c r="K424" s="91"/>
      <c r="L424" s="91"/>
      <c r="M424" s="91"/>
      <c r="N424" s="91"/>
      <c r="O424" s="91"/>
      <c r="P424" s="91"/>
      <c r="Q424" s="91"/>
      <c r="R424" s="91"/>
      <c r="S424" s="91"/>
      <c r="T424" s="91"/>
      <c r="U424" s="91"/>
      <c r="V424" s="91"/>
      <c r="W424" s="225">
        <f t="shared" si="448"/>
        <v>0</v>
      </c>
      <c r="X424" s="134" t="str">
        <f t="shared" si="494"/>
        <v/>
      </c>
      <c r="Y424" s="92" t="b">
        <f t="shared" si="449"/>
        <v>0</v>
      </c>
      <c r="Z424" s="92" t="str">
        <f t="shared" si="495"/>
        <v/>
      </c>
      <c r="AA424" s="92" t="b">
        <f t="shared" si="496"/>
        <v>0</v>
      </c>
      <c r="AB424" s="92" t="str">
        <f t="shared" si="497"/>
        <v/>
      </c>
      <c r="AC424" s="13" t="b">
        <f t="shared" si="450"/>
        <v>0</v>
      </c>
      <c r="AD424" s="92" t="str">
        <f t="shared" si="498"/>
        <v/>
      </c>
      <c r="AE424" s="13" t="b">
        <f t="shared" si="499"/>
        <v>0</v>
      </c>
      <c r="AF424" s="92" t="str">
        <f t="shared" si="500"/>
        <v/>
      </c>
      <c r="AG424" s="13" t="b">
        <f t="shared" si="451"/>
        <v>0</v>
      </c>
      <c r="AH424" s="92" t="str">
        <f t="shared" si="501"/>
        <v/>
      </c>
      <c r="AI424" s="35" t="b">
        <f t="shared" si="452"/>
        <v>0</v>
      </c>
      <c r="AJ424" s="92" t="str">
        <f t="shared" si="502"/>
        <v/>
      </c>
      <c r="AK424" s="35" t="b">
        <f t="shared" si="453"/>
        <v>0</v>
      </c>
      <c r="AL424" s="92" t="str">
        <f t="shared" si="454"/>
        <v/>
      </c>
      <c r="AM424" s="35" t="b">
        <f t="shared" si="455"/>
        <v>0</v>
      </c>
      <c r="AN424" s="92" t="str">
        <f t="shared" si="456"/>
        <v/>
      </c>
      <c r="AO424" s="13" t="b">
        <f t="shared" si="457"/>
        <v>0</v>
      </c>
      <c r="AP424" s="92" t="str">
        <f t="shared" si="458"/>
        <v/>
      </c>
      <c r="AQ424" s="14">
        <f t="shared" si="459"/>
        <v>0</v>
      </c>
      <c r="AR424" s="14">
        <f t="shared" si="460"/>
        <v>0</v>
      </c>
      <c r="AS424" s="16">
        <f t="shared" si="513"/>
        <v>0</v>
      </c>
      <c r="AT424" s="16">
        <f t="shared" si="513"/>
        <v>0</v>
      </c>
      <c r="AU424" s="16">
        <f t="shared" si="513"/>
        <v>0</v>
      </c>
      <c r="AV424" s="16">
        <f t="shared" si="513"/>
        <v>0</v>
      </c>
      <c r="AW424" s="16">
        <f t="shared" si="513"/>
        <v>0</v>
      </c>
      <c r="AX424" s="16">
        <f t="shared" si="513"/>
        <v>0</v>
      </c>
      <c r="AY424" s="16">
        <f t="shared" si="513"/>
        <v>0</v>
      </c>
      <c r="AZ424" s="16"/>
      <c r="BA424" s="16"/>
      <c r="BB424" s="93">
        <f t="shared" si="503"/>
        <v>0</v>
      </c>
      <c r="BC424" s="93">
        <f t="shared" si="504"/>
        <v>0</v>
      </c>
      <c r="BD424" s="93">
        <f t="shared" si="505"/>
        <v>0</v>
      </c>
      <c r="BE424" s="158">
        <f t="shared" si="506"/>
        <v>0</v>
      </c>
      <c r="BF424" s="159">
        <f t="shared" si="507"/>
        <v>0</v>
      </c>
      <c r="BG424" s="159">
        <f t="shared" si="461"/>
        <v>0</v>
      </c>
      <c r="BH424" s="159">
        <f t="shared" si="462"/>
        <v>0</v>
      </c>
      <c r="BI424" s="159">
        <f t="shared" si="463"/>
        <v>0</v>
      </c>
      <c r="BJ424" s="159">
        <f t="shared" si="464"/>
        <v>0</v>
      </c>
      <c r="BK424" s="159">
        <f t="shared" si="465"/>
        <v>0</v>
      </c>
      <c r="BL424" s="159">
        <f t="shared" si="466"/>
        <v>0</v>
      </c>
      <c r="BM424" s="159">
        <f t="shared" si="446"/>
        <v>0</v>
      </c>
      <c r="BN424" s="159">
        <f t="shared" si="446"/>
        <v>0</v>
      </c>
      <c r="BO424" s="205" t="b">
        <f t="shared" si="467"/>
        <v>0</v>
      </c>
      <c r="BP424" s="214">
        <f t="shared" si="468"/>
        <v>0</v>
      </c>
      <c r="BQ424" s="160">
        <f t="shared" si="469"/>
        <v>0</v>
      </c>
      <c r="BR424" s="160">
        <f t="shared" si="470"/>
        <v>0</v>
      </c>
      <c r="BS424" s="160">
        <f t="shared" si="471"/>
        <v>0</v>
      </c>
      <c r="BT424" s="160">
        <f t="shared" si="472"/>
        <v>0</v>
      </c>
      <c r="BU424" s="160">
        <f t="shared" si="473"/>
        <v>0</v>
      </c>
      <c r="BV424" s="215">
        <f t="shared" si="474"/>
        <v>0</v>
      </c>
      <c r="BW424" s="217">
        <f t="shared" si="475"/>
        <v>0</v>
      </c>
      <c r="BX424" s="206">
        <f t="shared" si="476"/>
        <v>0</v>
      </c>
      <c r="BY424" s="206">
        <f t="shared" si="477"/>
        <v>0</v>
      </c>
      <c r="BZ424" s="206">
        <f t="shared" si="478"/>
        <v>0</v>
      </c>
      <c r="CA424" s="206">
        <f t="shared" si="479"/>
        <v>0</v>
      </c>
      <c r="CB424" s="206">
        <f t="shared" si="480"/>
        <v>0</v>
      </c>
      <c r="CC424" s="218">
        <f t="shared" si="481"/>
        <v>0</v>
      </c>
      <c r="CD424" s="216" t="e">
        <f t="shared" si="482"/>
        <v>#VALUE!</v>
      </c>
      <c r="CE424" s="94" t="e">
        <f t="shared" si="483"/>
        <v>#VALUE!</v>
      </c>
      <c r="CF424" s="94" t="e">
        <f t="shared" si="484"/>
        <v>#VALUE!</v>
      </c>
      <c r="CG424" s="95" t="e">
        <f t="shared" si="485"/>
        <v>#VALUE!</v>
      </c>
      <c r="CH424" s="95" t="e">
        <f t="shared" si="508"/>
        <v>#VALUE!</v>
      </c>
      <c r="CI424" s="95" t="b">
        <f t="shared" si="511"/>
        <v>0</v>
      </c>
      <c r="CJ424" s="76" t="str">
        <f t="shared" si="486"/>
        <v/>
      </c>
      <c r="CK424" s="94" t="e" cm="1">
        <f t="array" aca="1" ref="CK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CL424" s="94" t="str">
        <f t="shared" si="487"/>
        <v/>
      </c>
      <c r="CM424" s="96" t="b">
        <f t="shared" si="488"/>
        <v>0</v>
      </c>
      <c r="CN424" s="130" t="b">
        <f>IFERROR(MATCH(D424,'Avtal för korttidsarbete'!$G$13:$G$1012,0),TRUE)</f>
        <v>1</v>
      </c>
      <c r="CO424" s="130" t="b">
        <f t="shared" si="489"/>
        <v>0</v>
      </c>
      <c r="CP424" s="131" t="str" cm="1">
        <f t="array" ref="CP424">IF(CN424=TRUE,"x",INDEX('Avtal för korttidsarbete'!$E$13:$E$1012,$CN424))</f>
        <v>x</v>
      </c>
      <c r="CQ424" s="131" t="str" cm="1">
        <f t="array" ref="CQ424">IF(CN424=TRUE,"x",INDEX('Avtal för korttidsarbete'!$F$13:$F$1012,$CN424))</f>
        <v>x</v>
      </c>
      <c r="CR424" s="130" t="b">
        <f t="shared" si="490"/>
        <v>0</v>
      </c>
      <c r="CS424" s="165">
        <f t="shared" si="509"/>
        <v>0</v>
      </c>
      <c r="CT424" s="165">
        <f t="shared" si="510"/>
        <v>0</v>
      </c>
      <c r="CU424" s="130" t="b">
        <f t="shared" si="491"/>
        <v>0</v>
      </c>
      <c r="CV424" s="131">
        <f t="shared" si="492"/>
        <v>0</v>
      </c>
      <c r="CW424" s="165">
        <f t="shared" si="493"/>
        <v>0</v>
      </c>
      <c r="CX424" s="186" t="b">
        <f>IFERROR(INDEX('Avtal för korttidsarbete'!R:R,MATCH(D424,'Avtal för korttidsarbete'!$G:$G,0)),TRUE)</f>
        <v>1</v>
      </c>
      <c r="CY424" s="165" t="str">
        <f>IF(CX424,"-",INDEX('Avtal för korttidsarbete'!$D:$D,MATCH(D424,'Avtal för korttidsarbete'!$G:$G,0)))</f>
        <v>-</v>
      </c>
      <c r="CZ424" s="131" t="b">
        <f>IFERROR(G424&gt;INDEX(Uppsägningar!E:E,MATCH(C424,Uppsägningar!C:C,0)),FALSE)</f>
        <v>0</v>
      </c>
    </row>
    <row r="425" spans="1:104" s="30" customFormat="1" x14ac:dyDescent="0.25">
      <c r="A425" s="19">
        <v>410</v>
      </c>
      <c r="B425" s="20"/>
      <c r="C425" s="189"/>
      <c r="D425" s="69"/>
      <c r="E425" s="171">
        <f>IFERROR(INDEX(Admin!$C$7:$C$10,MATCH(CY425,TblNivåValTExt,0)),0)</f>
        <v>0</v>
      </c>
      <c r="F425" s="1"/>
      <c r="G425" s="1"/>
      <c r="H425" s="90"/>
      <c r="I425" s="91"/>
      <c r="J425" s="91"/>
      <c r="K425" s="91"/>
      <c r="L425" s="91"/>
      <c r="M425" s="91"/>
      <c r="N425" s="91"/>
      <c r="O425" s="91"/>
      <c r="P425" s="91"/>
      <c r="Q425" s="91"/>
      <c r="R425" s="91"/>
      <c r="S425" s="91"/>
      <c r="T425" s="91"/>
      <c r="U425" s="91"/>
      <c r="V425" s="91"/>
      <c r="W425" s="225">
        <f t="shared" si="448"/>
        <v>0</v>
      </c>
      <c r="X425" s="134" t="str">
        <f t="shared" si="494"/>
        <v/>
      </c>
      <c r="Y425" s="92" t="b">
        <f t="shared" si="449"/>
        <v>0</v>
      </c>
      <c r="Z425" s="92" t="str">
        <f t="shared" si="495"/>
        <v/>
      </c>
      <c r="AA425" s="92" t="b">
        <f t="shared" si="496"/>
        <v>0</v>
      </c>
      <c r="AB425" s="92" t="str">
        <f t="shared" si="497"/>
        <v/>
      </c>
      <c r="AC425" s="13" t="b">
        <f t="shared" si="450"/>
        <v>0</v>
      </c>
      <c r="AD425" s="92" t="str">
        <f t="shared" si="498"/>
        <v/>
      </c>
      <c r="AE425" s="13" t="b">
        <f t="shared" si="499"/>
        <v>0</v>
      </c>
      <c r="AF425" s="92" t="str">
        <f t="shared" si="500"/>
        <v/>
      </c>
      <c r="AG425" s="13" t="b">
        <f t="shared" si="451"/>
        <v>0</v>
      </c>
      <c r="AH425" s="92" t="str">
        <f t="shared" si="501"/>
        <v/>
      </c>
      <c r="AI425" s="35" t="b">
        <f t="shared" si="452"/>
        <v>0</v>
      </c>
      <c r="AJ425" s="92" t="str">
        <f t="shared" si="502"/>
        <v/>
      </c>
      <c r="AK425" s="35" t="b">
        <f t="shared" si="453"/>
        <v>0</v>
      </c>
      <c r="AL425" s="92" t="str">
        <f t="shared" si="454"/>
        <v/>
      </c>
      <c r="AM425" s="35" t="b">
        <f t="shared" si="455"/>
        <v>0</v>
      </c>
      <c r="AN425" s="92" t="str">
        <f t="shared" si="456"/>
        <v/>
      </c>
      <c r="AO425" s="13" t="b">
        <f t="shared" si="457"/>
        <v>0</v>
      </c>
      <c r="AP425" s="92" t="str">
        <f t="shared" si="458"/>
        <v/>
      </c>
      <c r="AQ425" s="14">
        <f t="shared" si="459"/>
        <v>0</v>
      </c>
      <c r="AR425" s="14">
        <f t="shared" si="460"/>
        <v>0</v>
      </c>
      <c r="AS425" s="16">
        <f t="shared" si="513"/>
        <v>0</v>
      </c>
      <c r="AT425" s="16">
        <f t="shared" si="513"/>
        <v>0</v>
      </c>
      <c r="AU425" s="16">
        <f t="shared" si="513"/>
        <v>0</v>
      </c>
      <c r="AV425" s="16">
        <f t="shared" si="513"/>
        <v>0</v>
      </c>
      <c r="AW425" s="16">
        <f t="shared" si="513"/>
        <v>0</v>
      </c>
      <c r="AX425" s="16">
        <f t="shared" si="513"/>
        <v>0</v>
      </c>
      <c r="AY425" s="16">
        <f t="shared" si="513"/>
        <v>0</v>
      </c>
      <c r="AZ425" s="16"/>
      <c r="BA425" s="16"/>
      <c r="BB425" s="93">
        <f t="shared" si="503"/>
        <v>0</v>
      </c>
      <c r="BC425" s="93">
        <f t="shared" si="504"/>
        <v>0</v>
      </c>
      <c r="BD425" s="93">
        <f t="shared" si="505"/>
        <v>0</v>
      </c>
      <c r="BE425" s="158">
        <f t="shared" si="506"/>
        <v>0</v>
      </c>
      <c r="BF425" s="159">
        <f t="shared" si="507"/>
        <v>0</v>
      </c>
      <c r="BG425" s="159">
        <f t="shared" si="461"/>
        <v>0</v>
      </c>
      <c r="BH425" s="159">
        <f t="shared" si="462"/>
        <v>0</v>
      </c>
      <c r="BI425" s="159">
        <f t="shared" si="463"/>
        <v>0</v>
      </c>
      <c r="BJ425" s="159">
        <f t="shared" si="464"/>
        <v>0</v>
      </c>
      <c r="BK425" s="159">
        <f t="shared" si="465"/>
        <v>0</v>
      </c>
      <c r="BL425" s="159">
        <f t="shared" si="466"/>
        <v>0</v>
      </c>
      <c r="BM425" s="159">
        <f t="shared" si="446"/>
        <v>0</v>
      </c>
      <c r="BN425" s="159">
        <f t="shared" si="446"/>
        <v>0</v>
      </c>
      <c r="BO425" s="205" t="b">
        <f t="shared" si="467"/>
        <v>0</v>
      </c>
      <c r="BP425" s="214">
        <f t="shared" si="468"/>
        <v>0</v>
      </c>
      <c r="BQ425" s="160">
        <f t="shared" si="469"/>
        <v>0</v>
      </c>
      <c r="BR425" s="160">
        <f t="shared" si="470"/>
        <v>0</v>
      </c>
      <c r="BS425" s="160">
        <f t="shared" si="471"/>
        <v>0</v>
      </c>
      <c r="BT425" s="160">
        <f t="shared" si="472"/>
        <v>0</v>
      </c>
      <c r="BU425" s="160">
        <f t="shared" si="473"/>
        <v>0</v>
      </c>
      <c r="BV425" s="215">
        <f t="shared" si="474"/>
        <v>0</v>
      </c>
      <c r="BW425" s="217">
        <f t="shared" si="475"/>
        <v>0</v>
      </c>
      <c r="BX425" s="206">
        <f t="shared" si="476"/>
        <v>0</v>
      </c>
      <c r="BY425" s="206">
        <f t="shared" si="477"/>
        <v>0</v>
      </c>
      <c r="BZ425" s="206">
        <f t="shared" si="478"/>
        <v>0</v>
      </c>
      <c r="CA425" s="206">
        <f t="shared" si="479"/>
        <v>0</v>
      </c>
      <c r="CB425" s="206">
        <f t="shared" si="480"/>
        <v>0</v>
      </c>
      <c r="CC425" s="218">
        <f t="shared" si="481"/>
        <v>0</v>
      </c>
      <c r="CD425" s="216" t="e">
        <f t="shared" si="482"/>
        <v>#VALUE!</v>
      </c>
      <c r="CE425" s="94" t="e">
        <f t="shared" si="483"/>
        <v>#VALUE!</v>
      </c>
      <c r="CF425" s="94" t="e">
        <f t="shared" si="484"/>
        <v>#VALUE!</v>
      </c>
      <c r="CG425" s="95" t="e">
        <f t="shared" si="485"/>
        <v>#VALUE!</v>
      </c>
      <c r="CH425" s="95" t="e">
        <f t="shared" si="508"/>
        <v>#VALUE!</v>
      </c>
      <c r="CI425" s="95" t="b">
        <f t="shared" si="511"/>
        <v>0</v>
      </c>
      <c r="CJ425" s="76" t="str">
        <f t="shared" si="486"/>
        <v/>
      </c>
      <c r="CK425" s="94" t="e" cm="1">
        <f t="array" aca="1" ref="CK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CL425" s="94" t="str">
        <f t="shared" si="487"/>
        <v/>
      </c>
      <c r="CM425" s="96" t="b">
        <f t="shared" si="488"/>
        <v>0</v>
      </c>
      <c r="CN425" s="130" t="b">
        <f>IFERROR(MATCH(D425,'Avtal för korttidsarbete'!$G$13:$G$1012,0),TRUE)</f>
        <v>1</v>
      </c>
      <c r="CO425" s="130" t="b">
        <f t="shared" si="489"/>
        <v>0</v>
      </c>
      <c r="CP425" s="131" t="str" cm="1">
        <f t="array" ref="CP425">IF(CN425=TRUE,"x",INDEX('Avtal för korttidsarbete'!$E$13:$E$1012,$CN425))</f>
        <v>x</v>
      </c>
      <c r="CQ425" s="131" t="str" cm="1">
        <f t="array" ref="CQ425">IF(CN425=TRUE,"x",INDEX('Avtal för korttidsarbete'!$F$13:$F$1012,$CN425))</f>
        <v>x</v>
      </c>
      <c r="CR425" s="130" t="b">
        <f t="shared" si="490"/>
        <v>0</v>
      </c>
      <c r="CS425" s="165">
        <f t="shared" si="509"/>
        <v>0</v>
      </c>
      <c r="CT425" s="165">
        <f t="shared" si="510"/>
        <v>0</v>
      </c>
      <c r="CU425" s="130" t="b">
        <f t="shared" si="491"/>
        <v>0</v>
      </c>
      <c r="CV425" s="131">
        <f t="shared" si="492"/>
        <v>0</v>
      </c>
      <c r="CW425" s="165">
        <f t="shared" si="493"/>
        <v>0</v>
      </c>
      <c r="CX425" s="186" t="b">
        <f>IFERROR(INDEX('Avtal för korttidsarbete'!R:R,MATCH(D425,'Avtal för korttidsarbete'!$G:$G,0)),TRUE)</f>
        <v>1</v>
      </c>
      <c r="CY425" s="165" t="str">
        <f>IF(CX425,"-",INDEX('Avtal för korttidsarbete'!$D:$D,MATCH(D425,'Avtal för korttidsarbete'!$G:$G,0)))</f>
        <v>-</v>
      </c>
      <c r="CZ425" s="131" t="b">
        <f>IFERROR(G425&gt;INDEX(Uppsägningar!E:E,MATCH(C425,Uppsägningar!C:C,0)),FALSE)</f>
        <v>0</v>
      </c>
    </row>
    <row r="426" spans="1:104" s="30" customFormat="1" x14ac:dyDescent="0.25">
      <c r="A426" s="19">
        <v>411</v>
      </c>
      <c r="B426" s="20"/>
      <c r="C426" s="189"/>
      <c r="D426" s="69"/>
      <c r="E426" s="171">
        <f>IFERROR(INDEX(Admin!$C$7:$C$10,MATCH(CY426,TblNivåValTExt,0)),0)</f>
        <v>0</v>
      </c>
      <c r="F426" s="1"/>
      <c r="G426" s="1"/>
      <c r="H426" s="90"/>
      <c r="I426" s="91"/>
      <c r="J426" s="91"/>
      <c r="K426" s="91"/>
      <c r="L426" s="91"/>
      <c r="M426" s="91"/>
      <c r="N426" s="91"/>
      <c r="O426" s="91"/>
      <c r="P426" s="91"/>
      <c r="Q426" s="91"/>
      <c r="R426" s="91"/>
      <c r="S426" s="91"/>
      <c r="T426" s="91"/>
      <c r="U426" s="91"/>
      <c r="V426" s="91"/>
      <c r="W426" s="225">
        <f t="shared" si="448"/>
        <v>0</v>
      </c>
      <c r="X426" s="134" t="str">
        <f t="shared" si="494"/>
        <v/>
      </c>
      <c r="Y426" s="92" t="b">
        <f t="shared" si="449"/>
        <v>0</v>
      </c>
      <c r="Z426" s="92" t="str">
        <f t="shared" si="495"/>
        <v/>
      </c>
      <c r="AA426" s="92" t="b">
        <f t="shared" si="496"/>
        <v>0</v>
      </c>
      <c r="AB426" s="92" t="str">
        <f t="shared" si="497"/>
        <v/>
      </c>
      <c r="AC426" s="13" t="b">
        <f t="shared" si="450"/>
        <v>0</v>
      </c>
      <c r="AD426" s="92" t="str">
        <f t="shared" si="498"/>
        <v/>
      </c>
      <c r="AE426" s="13" t="b">
        <f t="shared" si="499"/>
        <v>0</v>
      </c>
      <c r="AF426" s="92" t="str">
        <f t="shared" si="500"/>
        <v/>
      </c>
      <c r="AG426" s="13" t="b">
        <f t="shared" si="451"/>
        <v>0</v>
      </c>
      <c r="AH426" s="92" t="str">
        <f t="shared" si="501"/>
        <v/>
      </c>
      <c r="AI426" s="35" t="b">
        <f t="shared" si="452"/>
        <v>0</v>
      </c>
      <c r="AJ426" s="92" t="str">
        <f t="shared" si="502"/>
        <v/>
      </c>
      <c r="AK426" s="35" t="b">
        <f t="shared" si="453"/>
        <v>0</v>
      </c>
      <c r="AL426" s="92" t="str">
        <f t="shared" si="454"/>
        <v/>
      </c>
      <c r="AM426" s="35" t="b">
        <f t="shared" si="455"/>
        <v>0</v>
      </c>
      <c r="AN426" s="92" t="str">
        <f t="shared" si="456"/>
        <v/>
      </c>
      <c r="AO426" s="13" t="b">
        <f t="shared" si="457"/>
        <v>0</v>
      </c>
      <c r="AP426" s="92" t="str">
        <f t="shared" si="458"/>
        <v/>
      </c>
      <c r="AQ426" s="14">
        <f t="shared" si="459"/>
        <v>0</v>
      </c>
      <c r="AR426" s="14">
        <f t="shared" si="460"/>
        <v>0</v>
      </c>
      <c r="AS426" s="16">
        <f t="shared" ref="AS426:AY435" si="514">IF(OR(AS$11=FALSE,$F426="",MIN($G426,AS$10,$AR426)-MAX($F426,AS$8,$AQ426)&lt;0),0,MIN($G426,AS$10,$AR426)-MAX($F426,AS$8,$AQ426)+1)</f>
        <v>0</v>
      </c>
      <c r="AT426" s="16">
        <f t="shared" si="514"/>
        <v>0</v>
      </c>
      <c r="AU426" s="16">
        <f t="shared" si="514"/>
        <v>0</v>
      </c>
      <c r="AV426" s="16">
        <f t="shared" si="514"/>
        <v>0</v>
      </c>
      <c r="AW426" s="16">
        <f t="shared" si="514"/>
        <v>0</v>
      </c>
      <c r="AX426" s="16">
        <f t="shared" si="514"/>
        <v>0</v>
      </c>
      <c r="AY426" s="16">
        <f t="shared" si="514"/>
        <v>0</v>
      </c>
      <c r="AZ426" s="16"/>
      <c r="BA426" s="16"/>
      <c r="BB426" s="93">
        <f t="shared" si="503"/>
        <v>0</v>
      </c>
      <c r="BC426" s="93">
        <f t="shared" si="504"/>
        <v>0</v>
      </c>
      <c r="BD426" s="93">
        <f t="shared" si="505"/>
        <v>0</v>
      </c>
      <c r="BE426" s="158">
        <f t="shared" si="506"/>
        <v>0</v>
      </c>
      <c r="BF426" s="159">
        <f t="shared" si="507"/>
        <v>0</v>
      </c>
      <c r="BG426" s="159">
        <f t="shared" si="461"/>
        <v>0</v>
      </c>
      <c r="BH426" s="159">
        <f t="shared" si="462"/>
        <v>0</v>
      </c>
      <c r="BI426" s="159">
        <f t="shared" si="463"/>
        <v>0</v>
      </c>
      <c r="BJ426" s="159">
        <f t="shared" si="464"/>
        <v>0</v>
      </c>
      <c r="BK426" s="159">
        <f t="shared" si="465"/>
        <v>0</v>
      </c>
      <c r="BL426" s="159">
        <f t="shared" si="466"/>
        <v>0</v>
      </c>
      <c r="BM426" s="159">
        <f t="shared" si="446"/>
        <v>0</v>
      </c>
      <c r="BN426" s="159">
        <f t="shared" si="446"/>
        <v>0</v>
      </c>
      <c r="BO426" s="205" t="b">
        <f t="shared" si="467"/>
        <v>0</v>
      </c>
      <c r="BP426" s="214">
        <f t="shared" si="468"/>
        <v>0</v>
      </c>
      <c r="BQ426" s="160">
        <f t="shared" si="469"/>
        <v>0</v>
      </c>
      <c r="BR426" s="160">
        <f t="shared" si="470"/>
        <v>0</v>
      </c>
      <c r="BS426" s="160">
        <f t="shared" si="471"/>
        <v>0</v>
      </c>
      <c r="BT426" s="160">
        <f t="shared" si="472"/>
        <v>0</v>
      </c>
      <c r="BU426" s="160">
        <f t="shared" si="473"/>
        <v>0</v>
      </c>
      <c r="BV426" s="215">
        <f t="shared" si="474"/>
        <v>0</v>
      </c>
      <c r="BW426" s="217">
        <f t="shared" si="475"/>
        <v>0</v>
      </c>
      <c r="BX426" s="206">
        <f t="shared" si="476"/>
        <v>0</v>
      </c>
      <c r="BY426" s="206">
        <f t="shared" si="477"/>
        <v>0</v>
      </c>
      <c r="BZ426" s="206">
        <f t="shared" si="478"/>
        <v>0</v>
      </c>
      <c r="CA426" s="206">
        <f t="shared" si="479"/>
        <v>0</v>
      </c>
      <c r="CB426" s="206">
        <f t="shared" si="480"/>
        <v>0</v>
      </c>
      <c r="CC426" s="218">
        <f t="shared" si="481"/>
        <v>0</v>
      </c>
      <c r="CD426" s="216" t="e">
        <f t="shared" si="482"/>
        <v>#VALUE!</v>
      </c>
      <c r="CE426" s="94" t="e">
        <f t="shared" si="483"/>
        <v>#VALUE!</v>
      </c>
      <c r="CF426" s="94" t="e">
        <f t="shared" si="484"/>
        <v>#VALUE!</v>
      </c>
      <c r="CG426" s="95" t="e">
        <f t="shared" si="485"/>
        <v>#VALUE!</v>
      </c>
      <c r="CH426" s="95" t="e">
        <f t="shared" si="508"/>
        <v>#VALUE!</v>
      </c>
      <c r="CI426" s="95" t="b">
        <f t="shared" si="511"/>
        <v>0</v>
      </c>
      <c r="CJ426" s="76" t="str">
        <f t="shared" si="486"/>
        <v/>
      </c>
      <c r="CK426" s="94" t="e" cm="1">
        <f t="array" aca="1" ref="CK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CL426" s="94" t="str">
        <f t="shared" si="487"/>
        <v/>
      </c>
      <c r="CM426" s="96" t="b">
        <f t="shared" si="488"/>
        <v>0</v>
      </c>
      <c r="CN426" s="130" t="b">
        <f>IFERROR(MATCH(D426,'Avtal för korttidsarbete'!$G$13:$G$1012,0),TRUE)</f>
        <v>1</v>
      </c>
      <c r="CO426" s="130" t="b">
        <f t="shared" si="489"/>
        <v>0</v>
      </c>
      <c r="CP426" s="131" t="str" cm="1">
        <f t="array" ref="CP426">IF(CN426=TRUE,"x",INDEX('Avtal för korttidsarbete'!$E$13:$E$1012,$CN426))</f>
        <v>x</v>
      </c>
      <c r="CQ426" s="131" t="str" cm="1">
        <f t="array" ref="CQ426">IF(CN426=TRUE,"x",INDEX('Avtal för korttidsarbete'!$F$13:$F$1012,$CN426))</f>
        <v>x</v>
      </c>
      <c r="CR426" s="130" t="b">
        <f t="shared" si="490"/>
        <v>0</v>
      </c>
      <c r="CS426" s="165">
        <f t="shared" si="509"/>
        <v>0</v>
      </c>
      <c r="CT426" s="165">
        <f t="shared" si="510"/>
        <v>0</v>
      </c>
      <c r="CU426" s="130" t="b">
        <f t="shared" si="491"/>
        <v>0</v>
      </c>
      <c r="CV426" s="131">
        <f t="shared" si="492"/>
        <v>0</v>
      </c>
      <c r="CW426" s="165">
        <f t="shared" si="493"/>
        <v>0</v>
      </c>
      <c r="CX426" s="186" t="b">
        <f>IFERROR(INDEX('Avtal för korttidsarbete'!R:R,MATCH(D426,'Avtal för korttidsarbete'!$G:$G,0)),TRUE)</f>
        <v>1</v>
      </c>
      <c r="CY426" s="165" t="str">
        <f>IF(CX426,"-",INDEX('Avtal för korttidsarbete'!$D:$D,MATCH(D426,'Avtal för korttidsarbete'!$G:$G,0)))</f>
        <v>-</v>
      </c>
      <c r="CZ426" s="131" t="b">
        <f>IFERROR(G426&gt;INDEX(Uppsägningar!E:E,MATCH(C426,Uppsägningar!C:C,0)),FALSE)</f>
        <v>0</v>
      </c>
    </row>
    <row r="427" spans="1:104" s="30" customFormat="1" x14ac:dyDescent="0.25">
      <c r="A427" s="19">
        <v>412</v>
      </c>
      <c r="B427" s="20"/>
      <c r="C427" s="189"/>
      <c r="D427" s="69"/>
      <c r="E427" s="171">
        <f>IFERROR(INDEX(Admin!$C$7:$C$10,MATCH(CY427,TblNivåValTExt,0)),0)</f>
        <v>0</v>
      </c>
      <c r="F427" s="1"/>
      <c r="G427" s="1"/>
      <c r="H427" s="90"/>
      <c r="I427" s="91"/>
      <c r="J427" s="91"/>
      <c r="K427" s="91"/>
      <c r="L427" s="91"/>
      <c r="M427" s="91"/>
      <c r="N427" s="91"/>
      <c r="O427" s="91"/>
      <c r="P427" s="91"/>
      <c r="Q427" s="91"/>
      <c r="R427" s="91"/>
      <c r="S427" s="91"/>
      <c r="T427" s="91"/>
      <c r="U427" s="91"/>
      <c r="V427" s="91"/>
      <c r="W427" s="225">
        <f t="shared" si="448"/>
        <v>0</v>
      </c>
      <c r="X427" s="134" t="str">
        <f t="shared" si="494"/>
        <v/>
      </c>
      <c r="Y427" s="92" t="b">
        <f t="shared" si="449"/>
        <v>0</v>
      </c>
      <c r="Z427" s="92" t="str">
        <f t="shared" si="495"/>
        <v/>
      </c>
      <c r="AA427" s="92" t="b">
        <f t="shared" si="496"/>
        <v>0</v>
      </c>
      <c r="AB427" s="92" t="str">
        <f t="shared" si="497"/>
        <v/>
      </c>
      <c r="AC427" s="13" t="b">
        <f t="shared" si="450"/>
        <v>0</v>
      </c>
      <c r="AD427" s="92" t="str">
        <f t="shared" si="498"/>
        <v/>
      </c>
      <c r="AE427" s="13" t="b">
        <f t="shared" si="499"/>
        <v>0</v>
      </c>
      <c r="AF427" s="92" t="str">
        <f t="shared" si="500"/>
        <v/>
      </c>
      <c r="AG427" s="13" t="b">
        <f t="shared" si="451"/>
        <v>0</v>
      </c>
      <c r="AH427" s="92" t="str">
        <f t="shared" si="501"/>
        <v/>
      </c>
      <c r="AI427" s="35" t="b">
        <f t="shared" si="452"/>
        <v>0</v>
      </c>
      <c r="AJ427" s="92" t="str">
        <f t="shared" si="502"/>
        <v/>
      </c>
      <c r="AK427" s="35" t="b">
        <f t="shared" si="453"/>
        <v>0</v>
      </c>
      <c r="AL427" s="92" t="str">
        <f t="shared" si="454"/>
        <v/>
      </c>
      <c r="AM427" s="35" t="b">
        <f t="shared" si="455"/>
        <v>0</v>
      </c>
      <c r="AN427" s="92" t="str">
        <f t="shared" si="456"/>
        <v/>
      </c>
      <c r="AO427" s="13" t="b">
        <f t="shared" si="457"/>
        <v>0</v>
      </c>
      <c r="AP427" s="92" t="str">
        <f t="shared" si="458"/>
        <v/>
      </c>
      <c r="AQ427" s="14">
        <f t="shared" si="459"/>
        <v>0</v>
      </c>
      <c r="AR427" s="14">
        <f t="shared" si="460"/>
        <v>0</v>
      </c>
      <c r="AS427" s="16">
        <f t="shared" si="514"/>
        <v>0</v>
      </c>
      <c r="AT427" s="16">
        <f t="shared" si="514"/>
        <v>0</v>
      </c>
      <c r="AU427" s="16">
        <f t="shared" si="514"/>
        <v>0</v>
      </c>
      <c r="AV427" s="16">
        <f t="shared" si="514"/>
        <v>0</v>
      </c>
      <c r="AW427" s="16">
        <f t="shared" si="514"/>
        <v>0</v>
      </c>
      <c r="AX427" s="16">
        <f t="shared" si="514"/>
        <v>0</v>
      </c>
      <c r="AY427" s="16">
        <f t="shared" si="514"/>
        <v>0</v>
      </c>
      <c r="AZ427" s="16"/>
      <c r="BA427" s="16"/>
      <c r="BB427" s="93">
        <f t="shared" si="503"/>
        <v>0</v>
      </c>
      <c r="BC427" s="93">
        <f t="shared" si="504"/>
        <v>0</v>
      </c>
      <c r="BD427" s="93">
        <f t="shared" si="505"/>
        <v>0</v>
      </c>
      <c r="BE427" s="158">
        <f t="shared" si="506"/>
        <v>0</v>
      </c>
      <c r="BF427" s="159">
        <f t="shared" si="507"/>
        <v>0</v>
      </c>
      <c r="BG427" s="159">
        <f t="shared" si="461"/>
        <v>0</v>
      </c>
      <c r="BH427" s="159">
        <f t="shared" si="462"/>
        <v>0</v>
      </c>
      <c r="BI427" s="159">
        <f t="shared" si="463"/>
        <v>0</v>
      </c>
      <c r="BJ427" s="159">
        <f t="shared" si="464"/>
        <v>0</v>
      </c>
      <c r="BK427" s="159">
        <f t="shared" si="465"/>
        <v>0</v>
      </c>
      <c r="BL427" s="159">
        <f t="shared" si="466"/>
        <v>0</v>
      </c>
      <c r="BM427" s="159">
        <f t="shared" si="446"/>
        <v>0</v>
      </c>
      <c r="BN427" s="159">
        <f t="shared" si="446"/>
        <v>0</v>
      </c>
      <c r="BO427" s="205" t="b">
        <f t="shared" si="467"/>
        <v>0</v>
      </c>
      <c r="BP427" s="214">
        <f t="shared" si="468"/>
        <v>0</v>
      </c>
      <c r="BQ427" s="160">
        <f t="shared" si="469"/>
        <v>0</v>
      </c>
      <c r="BR427" s="160">
        <f t="shared" si="470"/>
        <v>0</v>
      </c>
      <c r="BS427" s="160">
        <f t="shared" si="471"/>
        <v>0</v>
      </c>
      <c r="BT427" s="160">
        <f t="shared" si="472"/>
        <v>0</v>
      </c>
      <c r="BU427" s="160">
        <f t="shared" si="473"/>
        <v>0</v>
      </c>
      <c r="BV427" s="215">
        <f t="shared" si="474"/>
        <v>0</v>
      </c>
      <c r="BW427" s="217">
        <f t="shared" si="475"/>
        <v>0</v>
      </c>
      <c r="BX427" s="206">
        <f t="shared" si="476"/>
        <v>0</v>
      </c>
      <c r="BY427" s="206">
        <f t="shared" si="477"/>
        <v>0</v>
      </c>
      <c r="BZ427" s="206">
        <f t="shared" si="478"/>
        <v>0</v>
      </c>
      <c r="CA427" s="206">
        <f t="shared" si="479"/>
        <v>0</v>
      </c>
      <c r="CB427" s="206">
        <f t="shared" si="480"/>
        <v>0</v>
      </c>
      <c r="CC427" s="218">
        <f t="shared" si="481"/>
        <v>0</v>
      </c>
      <c r="CD427" s="216" t="e">
        <f t="shared" si="482"/>
        <v>#VALUE!</v>
      </c>
      <c r="CE427" s="94" t="e">
        <f t="shared" si="483"/>
        <v>#VALUE!</v>
      </c>
      <c r="CF427" s="94" t="e">
        <f t="shared" si="484"/>
        <v>#VALUE!</v>
      </c>
      <c r="CG427" s="95" t="e">
        <f t="shared" si="485"/>
        <v>#VALUE!</v>
      </c>
      <c r="CH427" s="95" t="e">
        <f t="shared" si="508"/>
        <v>#VALUE!</v>
      </c>
      <c r="CI427" s="95" t="b">
        <f t="shared" si="511"/>
        <v>0</v>
      </c>
      <c r="CJ427" s="76" t="str">
        <f t="shared" si="486"/>
        <v/>
      </c>
      <c r="CK427" s="94" t="e" cm="1">
        <f t="array" aca="1" ref="CK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CL427" s="94" t="str">
        <f t="shared" si="487"/>
        <v/>
      </c>
      <c r="CM427" s="96" t="b">
        <f t="shared" si="488"/>
        <v>0</v>
      </c>
      <c r="CN427" s="130" t="b">
        <f>IFERROR(MATCH(D427,'Avtal för korttidsarbete'!$G$13:$G$1012,0),TRUE)</f>
        <v>1</v>
      </c>
      <c r="CO427" s="130" t="b">
        <f t="shared" si="489"/>
        <v>0</v>
      </c>
      <c r="CP427" s="131" t="str" cm="1">
        <f t="array" ref="CP427">IF(CN427=TRUE,"x",INDEX('Avtal för korttidsarbete'!$E$13:$E$1012,$CN427))</f>
        <v>x</v>
      </c>
      <c r="CQ427" s="131" t="str" cm="1">
        <f t="array" ref="CQ427">IF(CN427=TRUE,"x",INDEX('Avtal för korttidsarbete'!$F$13:$F$1012,$CN427))</f>
        <v>x</v>
      </c>
      <c r="CR427" s="130" t="b">
        <f t="shared" si="490"/>
        <v>0</v>
      </c>
      <c r="CS427" s="165">
        <f t="shared" si="509"/>
        <v>0</v>
      </c>
      <c r="CT427" s="165">
        <f t="shared" si="510"/>
        <v>0</v>
      </c>
      <c r="CU427" s="130" t="b">
        <f t="shared" si="491"/>
        <v>0</v>
      </c>
      <c r="CV427" s="131">
        <f t="shared" si="492"/>
        <v>0</v>
      </c>
      <c r="CW427" s="165">
        <f t="shared" si="493"/>
        <v>0</v>
      </c>
      <c r="CX427" s="186" t="b">
        <f>IFERROR(INDEX('Avtal för korttidsarbete'!R:R,MATCH(D427,'Avtal för korttidsarbete'!$G:$G,0)),TRUE)</f>
        <v>1</v>
      </c>
      <c r="CY427" s="165" t="str">
        <f>IF(CX427,"-",INDEX('Avtal för korttidsarbete'!$D:$D,MATCH(D427,'Avtal för korttidsarbete'!$G:$G,0)))</f>
        <v>-</v>
      </c>
      <c r="CZ427" s="131" t="b">
        <f>IFERROR(G427&gt;INDEX(Uppsägningar!E:E,MATCH(C427,Uppsägningar!C:C,0)),FALSE)</f>
        <v>0</v>
      </c>
    </row>
    <row r="428" spans="1:104" s="30" customFormat="1" x14ac:dyDescent="0.25">
      <c r="A428" s="19">
        <v>413</v>
      </c>
      <c r="B428" s="20"/>
      <c r="C428" s="189"/>
      <c r="D428" s="69"/>
      <c r="E428" s="171">
        <f>IFERROR(INDEX(Admin!$C$7:$C$10,MATCH(CY428,TblNivåValTExt,0)),0)</f>
        <v>0</v>
      </c>
      <c r="F428" s="1"/>
      <c r="G428" s="1"/>
      <c r="H428" s="90"/>
      <c r="I428" s="91"/>
      <c r="J428" s="91"/>
      <c r="K428" s="91"/>
      <c r="L428" s="91"/>
      <c r="M428" s="91"/>
      <c r="N428" s="91"/>
      <c r="O428" s="91"/>
      <c r="P428" s="91"/>
      <c r="Q428" s="91"/>
      <c r="R428" s="91"/>
      <c r="S428" s="91"/>
      <c r="T428" s="91"/>
      <c r="U428" s="91"/>
      <c r="V428" s="91"/>
      <c r="W428" s="225">
        <f t="shared" si="448"/>
        <v>0</v>
      </c>
      <c r="X428" s="134" t="str">
        <f t="shared" si="494"/>
        <v/>
      </c>
      <c r="Y428" s="92" t="b">
        <f t="shared" si="449"/>
        <v>0</v>
      </c>
      <c r="Z428" s="92" t="str">
        <f t="shared" si="495"/>
        <v/>
      </c>
      <c r="AA428" s="92" t="b">
        <f t="shared" si="496"/>
        <v>0</v>
      </c>
      <c r="AB428" s="92" t="str">
        <f t="shared" si="497"/>
        <v/>
      </c>
      <c r="AC428" s="13" t="b">
        <f t="shared" si="450"/>
        <v>0</v>
      </c>
      <c r="AD428" s="92" t="str">
        <f t="shared" si="498"/>
        <v/>
      </c>
      <c r="AE428" s="13" t="b">
        <f t="shared" si="499"/>
        <v>0</v>
      </c>
      <c r="AF428" s="92" t="str">
        <f t="shared" si="500"/>
        <v/>
      </c>
      <c r="AG428" s="13" t="b">
        <f t="shared" si="451"/>
        <v>0</v>
      </c>
      <c r="AH428" s="92" t="str">
        <f t="shared" si="501"/>
        <v/>
      </c>
      <c r="AI428" s="35" t="b">
        <f t="shared" si="452"/>
        <v>0</v>
      </c>
      <c r="AJ428" s="92" t="str">
        <f t="shared" si="502"/>
        <v/>
      </c>
      <c r="AK428" s="35" t="b">
        <f t="shared" si="453"/>
        <v>0</v>
      </c>
      <c r="AL428" s="92" t="str">
        <f t="shared" si="454"/>
        <v/>
      </c>
      <c r="AM428" s="35" t="b">
        <f t="shared" si="455"/>
        <v>0</v>
      </c>
      <c r="AN428" s="92" t="str">
        <f t="shared" si="456"/>
        <v/>
      </c>
      <c r="AO428" s="13" t="b">
        <f t="shared" si="457"/>
        <v>0</v>
      </c>
      <c r="AP428" s="92" t="str">
        <f t="shared" si="458"/>
        <v/>
      </c>
      <c r="AQ428" s="14">
        <f t="shared" si="459"/>
        <v>0</v>
      </c>
      <c r="AR428" s="14">
        <f t="shared" si="460"/>
        <v>0</v>
      </c>
      <c r="AS428" s="16">
        <f t="shared" si="514"/>
        <v>0</v>
      </c>
      <c r="AT428" s="16">
        <f t="shared" si="514"/>
        <v>0</v>
      </c>
      <c r="AU428" s="16">
        <f t="shared" si="514"/>
        <v>0</v>
      </c>
      <c r="AV428" s="16">
        <f t="shared" si="514"/>
        <v>0</v>
      </c>
      <c r="AW428" s="16">
        <f t="shared" si="514"/>
        <v>0</v>
      </c>
      <c r="AX428" s="16">
        <f t="shared" si="514"/>
        <v>0</v>
      </c>
      <c r="AY428" s="16">
        <f t="shared" si="514"/>
        <v>0</v>
      </c>
      <c r="AZ428" s="16"/>
      <c r="BA428" s="16"/>
      <c r="BB428" s="93">
        <f t="shared" si="503"/>
        <v>0</v>
      </c>
      <c r="BC428" s="93">
        <f t="shared" si="504"/>
        <v>0</v>
      </c>
      <c r="BD428" s="93">
        <f t="shared" si="505"/>
        <v>0</v>
      </c>
      <c r="BE428" s="158">
        <f t="shared" si="506"/>
        <v>0</v>
      </c>
      <c r="BF428" s="159">
        <f t="shared" si="507"/>
        <v>0</v>
      </c>
      <c r="BG428" s="159">
        <f t="shared" si="461"/>
        <v>0</v>
      </c>
      <c r="BH428" s="159">
        <f t="shared" si="462"/>
        <v>0</v>
      </c>
      <c r="BI428" s="159">
        <f t="shared" si="463"/>
        <v>0</v>
      </c>
      <c r="BJ428" s="159">
        <f t="shared" si="464"/>
        <v>0</v>
      </c>
      <c r="BK428" s="159">
        <f t="shared" si="465"/>
        <v>0</v>
      </c>
      <c r="BL428" s="159">
        <f t="shared" si="466"/>
        <v>0</v>
      </c>
      <c r="BM428" s="159">
        <f t="shared" si="446"/>
        <v>0</v>
      </c>
      <c r="BN428" s="159">
        <f t="shared" si="446"/>
        <v>0</v>
      </c>
      <c r="BO428" s="205" t="b">
        <f t="shared" si="467"/>
        <v>0</v>
      </c>
      <c r="BP428" s="214">
        <f t="shared" si="468"/>
        <v>0</v>
      </c>
      <c r="BQ428" s="160">
        <f t="shared" si="469"/>
        <v>0</v>
      </c>
      <c r="BR428" s="160">
        <f t="shared" si="470"/>
        <v>0</v>
      </c>
      <c r="BS428" s="160">
        <f t="shared" si="471"/>
        <v>0</v>
      </c>
      <c r="BT428" s="160">
        <f t="shared" si="472"/>
        <v>0</v>
      </c>
      <c r="BU428" s="160">
        <f t="shared" si="473"/>
        <v>0</v>
      </c>
      <c r="BV428" s="215">
        <f t="shared" si="474"/>
        <v>0</v>
      </c>
      <c r="BW428" s="217">
        <f t="shared" si="475"/>
        <v>0</v>
      </c>
      <c r="BX428" s="206">
        <f t="shared" si="476"/>
        <v>0</v>
      </c>
      <c r="BY428" s="206">
        <f t="shared" si="477"/>
        <v>0</v>
      </c>
      <c r="BZ428" s="206">
        <f t="shared" si="478"/>
        <v>0</v>
      </c>
      <c r="CA428" s="206">
        <f t="shared" si="479"/>
        <v>0</v>
      </c>
      <c r="CB428" s="206">
        <f t="shared" si="480"/>
        <v>0</v>
      </c>
      <c r="CC428" s="218">
        <f t="shared" si="481"/>
        <v>0</v>
      </c>
      <c r="CD428" s="216" t="e">
        <f t="shared" si="482"/>
        <v>#VALUE!</v>
      </c>
      <c r="CE428" s="94" t="e">
        <f t="shared" si="483"/>
        <v>#VALUE!</v>
      </c>
      <c r="CF428" s="94" t="e">
        <f t="shared" si="484"/>
        <v>#VALUE!</v>
      </c>
      <c r="CG428" s="95" t="e">
        <f t="shared" si="485"/>
        <v>#VALUE!</v>
      </c>
      <c r="CH428" s="95" t="e">
        <f t="shared" si="508"/>
        <v>#VALUE!</v>
      </c>
      <c r="CI428" s="95" t="b">
        <f t="shared" si="511"/>
        <v>0</v>
      </c>
      <c r="CJ428" s="76" t="str">
        <f t="shared" si="486"/>
        <v/>
      </c>
      <c r="CK428" s="94" t="e" cm="1">
        <f t="array" aca="1" ref="CK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CL428" s="94" t="str">
        <f t="shared" si="487"/>
        <v/>
      </c>
      <c r="CM428" s="96" t="b">
        <f t="shared" si="488"/>
        <v>0</v>
      </c>
      <c r="CN428" s="130" t="b">
        <f>IFERROR(MATCH(D428,'Avtal för korttidsarbete'!$G$13:$G$1012,0),TRUE)</f>
        <v>1</v>
      </c>
      <c r="CO428" s="130" t="b">
        <f t="shared" si="489"/>
        <v>0</v>
      </c>
      <c r="CP428" s="131" t="str" cm="1">
        <f t="array" ref="CP428">IF(CN428=TRUE,"x",INDEX('Avtal för korttidsarbete'!$E$13:$E$1012,$CN428))</f>
        <v>x</v>
      </c>
      <c r="CQ428" s="131" t="str" cm="1">
        <f t="array" ref="CQ428">IF(CN428=TRUE,"x",INDEX('Avtal för korttidsarbete'!$F$13:$F$1012,$CN428))</f>
        <v>x</v>
      </c>
      <c r="CR428" s="130" t="b">
        <f t="shared" si="490"/>
        <v>0</v>
      </c>
      <c r="CS428" s="165">
        <f t="shared" si="509"/>
        <v>0</v>
      </c>
      <c r="CT428" s="165">
        <f t="shared" si="510"/>
        <v>0</v>
      </c>
      <c r="CU428" s="130" t="b">
        <f t="shared" si="491"/>
        <v>0</v>
      </c>
      <c r="CV428" s="131">
        <f t="shared" si="492"/>
        <v>0</v>
      </c>
      <c r="CW428" s="165">
        <f t="shared" si="493"/>
        <v>0</v>
      </c>
      <c r="CX428" s="186" t="b">
        <f>IFERROR(INDEX('Avtal för korttidsarbete'!R:R,MATCH(D428,'Avtal för korttidsarbete'!$G:$G,0)),TRUE)</f>
        <v>1</v>
      </c>
      <c r="CY428" s="165" t="str">
        <f>IF(CX428,"-",INDEX('Avtal för korttidsarbete'!$D:$D,MATCH(D428,'Avtal för korttidsarbete'!$G:$G,0)))</f>
        <v>-</v>
      </c>
      <c r="CZ428" s="131" t="b">
        <f>IFERROR(G428&gt;INDEX(Uppsägningar!E:E,MATCH(C428,Uppsägningar!C:C,0)),FALSE)</f>
        <v>0</v>
      </c>
    </row>
    <row r="429" spans="1:104" s="30" customFormat="1" x14ac:dyDescent="0.25">
      <c r="A429" s="19">
        <v>414</v>
      </c>
      <c r="B429" s="20"/>
      <c r="C429" s="189"/>
      <c r="D429" s="69"/>
      <c r="E429" s="171">
        <f>IFERROR(INDEX(Admin!$C$7:$C$10,MATCH(CY429,TblNivåValTExt,0)),0)</f>
        <v>0</v>
      </c>
      <c r="F429" s="1"/>
      <c r="G429" s="1"/>
      <c r="H429" s="90"/>
      <c r="I429" s="91"/>
      <c r="J429" s="91"/>
      <c r="K429" s="91"/>
      <c r="L429" s="91"/>
      <c r="M429" s="91"/>
      <c r="N429" s="91"/>
      <c r="O429" s="91"/>
      <c r="P429" s="91"/>
      <c r="Q429" s="91"/>
      <c r="R429" s="91"/>
      <c r="S429" s="91"/>
      <c r="T429" s="91"/>
      <c r="U429" s="91"/>
      <c r="V429" s="91"/>
      <c r="W429" s="225">
        <f t="shared" si="448"/>
        <v>0</v>
      </c>
      <c r="X429" s="134" t="str">
        <f t="shared" si="494"/>
        <v/>
      </c>
      <c r="Y429" s="92" t="b">
        <f t="shared" si="449"/>
        <v>0</v>
      </c>
      <c r="Z429" s="92" t="str">
        <f t="shared" si="495"/>
        <v/>
      </c>
      <c r="AA429" s="92" t="b">
        <f t="shared" si="496"/>
        <v>0</v>
      </c>
      <c r="AB429" s="92" t="str">
        <f t="shared" si="497"/>
        <v/>
      </c>
      <c r="AC429" s="13" t="b">
        <f t="shared" si="450"/>
        <v>0</v>
      </c>
      <c r="AD429" s="92" t="str">
        <f t="shared" si="498"/>
        <v/>
      </c>
      <c r="AE429" s="13" t="b">
        <f t="shared" si="499"/>
        <v>0</v>
      </c>
      <c r="AF429" s="92" t="str">
        <f t="shared" si="500"/>
        <v/>
      </c>
      <c r="AG429" s="13" t="b">
        <f t="shared" si="451"/>
        <v>0</v>
      </c>
      <c r="AH429" s="92" t="str">
        <f t="shared" si="501"/>
        <v/>
      </c>
      <c r="AI429" s="35" t="b">
        <f t="shared" si="452"/>
        <v>0</v>
      </c>
      <c r="AJ429" s="92" t="str">
        <f t="shared" si="502"/>
        <v/>
      </c>
      <c r="AK429" s="35" t="b">
        <f t="shared" si="453"/>
        <v>0</v>
      </c>
      <c r="AL429" s="92" t="str">
        <f t="shared" si="454"/>
        <v/>
      </c>
      <c r="AM429" s="35" t="b">
        <f t="shared" si="455"/>
        <v>0</v>
      </c>
      <c r="AN429" s="92" t="str">
        <f t="shared" si="456"/>
        <v/>
      </c>
      <c r="AO429" s="13" t="b">
        <f t="shared" si="457"/>
        <v>0</v>
      </c>
      <c r="AP429" s="92" t="str">
        <f t="shared" si="458"/>
        <v/>
      </c>
      <c r="AQ429" s="14">
        <f t="shared" si="459"/>
        <v>0</v>
      </c>
      <c r="AR429" s="14">
        <f t="shared" si="460"/>
        <v>0</v>
      </c>
      <c r="AS429" s="16">
        <f t="shared" si="514"/>
        <v>0</v>
      </c>
      <c r="AT429" s="16">
        <f t="shared" si="514"/>
        <v>0</v>
      </c>
      <c r="AU429" s="16">
        <f t="shared" si="514"/>
        <v>0</v>
      </c>
      <c r="AV429" s="16">
        <f t="shared" si="514"/>
        <v>0</v>
      </c>
      <c r="AW429" s="16">
        <f t="shared" si="514"/>
        <v>0</v>
      </c>
      <c r="AX429" s="16">
        <f t="shared" si="514"/>
        <v>0</v>
      </c>
      <c r="AY429" s="16">
        <f t="shared" si="514"/>
        <v>0</v>
      </c>
      <c r="AZ429" s="16"/>
      <c r="BA429" s="16"/>
      <c r="BB429" s="93">
        <f t="shared" si="503"/>
        <v>0</v>
      </c>
      <c r="BC429" s="93">
        <f t="shared" si="504"/>
        <v>0</v>
      </c>
      <c r="BD429" s="93">
        <f t="shared" si="505"/>
        <v>0</v>
      </c>
      <c r="BE429" s="158">
        <f t="shared" si="506"/>
        <v>0</v>
      </c>
      <c r="BF429" s="159">
        <f t="shared" si="507"/>
        <v>0</v>
      </c>
      <c r="BG429" s="159">
        <f t="shared" si="461"/>
        <v>0</v>
      </c>
      <c r="BH429" s="159">
        <f t="shared" si="462"/>
        <v>0</v>
      </c>
      <c r="BI429" s="159">
        <f t="shared" si="463"/>
        <v>0</v>
      </c>
      <c r="BJ429" s="159">
        <f t="shared" si="464"/>
        <v>0</v>
      </c>
      <c r="BK429" s="159">
        <f t="shared" si="465"/>
        <v>0</v>
      </c>
      <c r="BL429" s="159">
        <f t="shared" si="466"/>
        <v>0</v>
      </c>
      <c r="BM429" s="159">
        <f t="shared" si="446"/>
        <v>0</v>
      </c>
      <c r="BN429" s="159">
        <f t="shared" si="446"/>
        <v>0</v>
      </c>
      <c r="BO429" s="205" t="b">
        <f t="shared" si="467"/>
        <v>0</v>
      </c>
      <c r="BP429" s="214">
        <f t="shared" si="468"/>
        <v>0</v>
      </c>
      <c r="BQ429" s="160">
        <f t="shared" si="469"/>
        <v>0</v>
      </c>
      <c r="BR429" s="160">
        <f t="shared" si="470"/>
        <v>0</v>
      </c>
      <c r="BS429" s="160">
        <f t="shared" si="471"/>
        <v>0</v>
      </c>
      <c r="BT429" s="160">
        <f t="shared" si="472"/>
        <v>0</v>
      </c>
      <c r="BU429" s="160">
        <f t="shared" si="473"/>
        <v>0</v>
      </c>
      <c r="BV429" s="215">
        <f t="shared" si="474"/>
        <v>0</v>
      </c>
      <c r="BW429" s="217">
        <f t="shared" si="475"/>
        <v>0</v>
      </c>
      <c r="BX429" s="206">
        <f t="shared" si="476"/>
        <v>0</v>
      </c>
      <c r="BY429" s="206">
        <f t="shared" si="477"/>
        <v>0</v>
      </c>
      <c r="BZ429" s="206">
        <f t="shared" si="478"/>
        <v>0</v>
      </c>
      <c r="CA429" s="206">
        <f t="shared" si="479"/>
        <v>0</v>
      </c>
      <c r="CB429" s="206">
        <f t="shared" si="480"/>
        <v>0</v>
      </c>
      <c r="CC429" s="218">
        <f t="shared" si="481"/>
        <v>0</v>
      </c>
      <c r="CD429" s="216" t="e">
        <f t="shared" si="482"/>
        <v>#VALUE!</v>
      </c>
      <c r="CE429" s="94" t="e">
        <f t="shared" si="483"/>
        <v>#VALUE!</v>
      </c>
      <c r="CF429" s="94" t="e">
        <f t="shared" si="484"/>
        <v>#VALUE!</v>
      </c>
      <c r="CG429" s="95" t="e">
        <f t="shared" si="485"/>
        <v>#VALUE!</v>
      </c>
      <c r="CH429" s="95" t="e">
        <f t="shared" si="508"/>
        <v>#VALUE!</v>
      </c>
      <c r="CI429" s="95" t="b">
        <f t="shared" si="511"/>
        <v>0</v>
      </c>
      <c r="CJ429" s="76" t="str">
        <f t="shared" si="486"/>
        <v/>
      </c>
      <c r="CK429" s="94" t="e" cm="1">
        <f t="array" aca="1" ref="CK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CL429" s="94" t="str">
        <f t="shared" si="487"/>
        <v/>
      </c>
      <c r="CM429" s="96" t="b">
        <f t="shared" si="488"/>
        <v>0</v>
      </c>
      <c r="CN429" s="130" t="b">
        <f>IFERROR(MATCH(D429,'Avtal för korttidsarbete'!$G$13:$G$1012,0),TRUE)</f>
        <v>1</v>
      </c>
      <c r="CO429" s="130" t="b">
        <f t="shared" si="489"/>
        <v>0</v>
      </c>
      <c r="CP429" s="131" t="str" cm="1">
        <f t="array" ref="CP429">IF(CN429=TRUE,"x",INDEX('Avtal för korttidsarbete'!$E$13:$E$1012,$CN429))</f>
        <v>x</v>
      </c>
      <c r="CQ429" s="131" t="str" cm="1">
        <f t="array" ref="CQ429">IF(CN429=TRUE,"x",INDEX('Avtal för korttidsarbete'!$F$13:$F$1012,$CN429))</f>
        <v>x</v>
      </c>
      <c r="CR429" s="130" t="b">
        <f t="shared" si="490"/>
        <v>0</v>
      </c>
      <c r="CS429" s="165">
        <f t="shared" si="509"/>
        <v>0</v>
      </c>
      <c r="CT429" s="165">
        <f t="shared" si="510"/>
        <v>0</v>
      </c>
      <c r="CU429" s="130" t="b">
        <f t="shared" si="491"/>
        <v>0</v>
      </c>
      <c r="CV429" s="131">
        <f t="shared" si="492"/>
        <v>0</v>
      </c>
      <c r="CW429" s="165">
        <f t="shared" si="493"/>
        <v>0</v>
      </c>
      <c r="CX429" s="186" t="b">
        <f>IFERROR(INDEX('Avtal för korttidsarbete'!R:R,MATCH(D429,'Avtal för korttidsarbete'!$G:$G,0)),TRUE)</f>
        <v>1</v>
      </c>
      <c r="CY429" s="165" t="str">
        <f>IF(CX429,"-",INDEX('Avtal för korttidsarbete'!$D:$D,MATCH(D429,'Avtal för korttidsarbete'!$G:$G,0)))</f>
        <v>-</v>
      </c>
      <c r="CZ429" s="131" t="b">
        <f>IFERROR(G429&gt;INDEX(Uppsägningar!E:E,MATCH(C429,Uppsägningar!C:C,0)),FALSE)</f>
        <v>0</v>
      </c>
    </row>
    <row r="430" spans="1:104" s="30" customFormat="1" x14ac:dyDescent="0.25">
      <c r="A430" s="19">
        <v>415</v>
      </c>
      <c r="B430" s="20"/>
      <c r="C430" s="189"/>
      <c r="D430" s="69"/>
      <c r="E430" s="171">
        <f>IFERROR(INDEX(Admin!$C$7:$C$10,MATCH(CY430,TblNivåValTExt,0)),0)</f>
        <v>0</v>
      </c>
      <c r="F430" s="1"/>
      <c r="G430" s="1"/>
      <c r="H430" s="90"/>
      <c r="I430" s="91"/>
      <c r="J430" s="91"/>
      <c r="K430" s="91"/>
      <c r="L430" s="91"/>
      <c r="M430" s="91"/>
      <c r="N430" s="91"/>
      <c r="O430" s="91"/>
      <c r="P430" s="91"/>
      <c r="Q430" s="91"/>
      <c r="R430" s="91"/>
      <c r="S430" s="91"/>
      <c r="T430" s="91"/>
      <c r="U430" s="91"/>
      <c r="V430" s="91"/>
      <c r="W430" s="225">
        <f t="shared" si="448"/>
        <v>0</v>
      </c>
      <c r="X430" s="134" t="str">
        <f t="shared" si="494"/>
        <v/>
      </c>
      <c r="Y430" s="92" t="b">
        <f t="shared" si="449"/>
        <v>0</v>
      </c>
      <c r="Z430" s="92" t="str">
        <f t="shared" si="495"/>
        <v/>
      </c>
      <c r="AA430" s="92" t="b">
        <f t="shared" si="496"/>
        <v>0</v>
      </c>
      <c r="AB430" s="92" t="str">
        <f t="shared" si="497"/>
        <v/>
      </c>
      <c r="AC430" s="13" t="b">
        <f t="shared" si="450"/>
        <v>0</v>
      </c>
      <c r="AD430" s="92" t="str">
        <f t="shared" si="498"/>
        <v/>
      </c>
      <c r="AE430" s="13" t="b">
        <f t="shared" si="499"/>
        <v>0</v>
      </c>
      <c r="AF430" s="92" t="str">
        <f t="shared" si="500"/>
        <v/>
      </c>
      <c r="AG430" s="13" t="b">
        <f t="shared" si="451"/>
        <v>0</v>
      </c>
      <c r="AH430" s="92" t="str">
        <f t="shared" si="501"/>
        <v/>
      </c>
      <c r="AI430" s="35" t="b">
        <f t="shared" si="452"/>
        <v>0</v>
      </c>
      <c r="AJ430" s="92" t="str">
        <f t="shared" si="502"/>
        <v/>
      </c>
      <c r="AK430" s="35" t="b">
        <f t="shared" si="453"/>
        <v>0</v>
      </c>
      <c r="AL430" s="92" t="str">
        <f t="shared" si="454"/>
        <v/>
      </c>
      <c r="AM430" s="35" t="b">
        <f t="shared" si="455"/>
        <v>0</v>
      </c>
      <c r="AN430" s="92" t="str">
        <f t="shared" si="456"/>
        <v/>
      </c>
      <c r="AO430" s="13" t="b">
        <f t="shared" si="457"/>
        <v>0</v>
      </c>
      <c r="AP430" s="92" t="str">
        <f t="shared" si="458"/>
        <v/>
      </c>
      <c r="AQ430" s="14">
        <f t="shared" si="459"/>
        <v>0</v>
      </c>
      <c r="AR430" s="14">
        <f t="shared" si="460"/>
        <v>0</v>
      </c>
      <c r="AS430" s="16">
        <f t="shared" si="514"/>
        <v>0</v>
      </c>
      <c r="AT430" s="16">
        <f t="shared" si="514"/>
        <v>0</v>
      </c>
      <c r="AU430" s="16">
        <f t="shared" si="514"/>
        <v>0</v>
      </c>
      <c r="AV430" s="16">
        <f t="shared" si="514"/>
        <v>0</v>
      </c>
      <c r="AW430" s="16">
        <f t="shared" si="514"/>
        <v>0</v>
      </c>
      <c r="AX430" s="16">
        <f t="shared" si="514"/>
        <v>0</v>
      </c>
      <c r="AY430" s="16">
        <f t="shared" si="514"/>
        <v>0</v>
      </c>
      <c r="AZ430" s="16"/>
      <c r="BA430" s="16"/>
      <c r="BB430" s="93">
        <f t="shared" si="503"/>
        <v>0</v>
      </c>
      <c r="BC430" s="93">
        <f t="shared" si="504"/>
        <v>0</v>
      </c>
      <c r="BD430" s="93">
        <f t="shared" si="505"/>
        <v>0</v>
      </c>
      <c r="BE430" s="158">
        <f t="shared" si="506"/>
        <v>0</v>
      </c>
      <c r="BF430" s="159">
        <f t="shared" si="507"/>
        <v>0</v>
      </c>
      <c r="BG430" s="159">
        <f t="shared" si="461"/>
        <v>0</v>
      </c>
      <c r="BH430" s="159">
        <f t="shared" si="462"/>
        <v>0</v>
      </c>
      <c r="BI430" s="159">
        <f t="shared" si="463"/>
        <v>0</v>
      </c>
      <c r="BJ430" s="159">
        <f t="shared" si="464"/>
        <v>0</v>
      </c>
      <c r="BK430" s="159">
        <f t="shared" si="465"/>
        <v>0</v>
      </c>
      <c r="BL430" s="159">
        <f t="shared" si="466"/>
        <v>0</v>
      </c>
      <c r="BM430" s="159">
        <f t="shared" si="446"/>
        <v>0</v>
      </c>
      <c r="BN430" s="159">
        <f t="shared" si="446"/>
        <v>0</v>
      </c>
      <c r="BO430" s="205" t="b">
        <f t="shared" si="467"/>
        <v>0</v>
      </c>
      <c r="BP430" s="214">
        <f t="shared" si="468"/>
        <v>0</v>
      </c>
      <c r="BQ430" s="160">
        <f t="shared" si="469"/>
        <v>0</v>
      </c>
      <c r="BR430" s="160">
        <f t="shared" si="470"/>
        <v>0</v>
      </c>
      <c r="BS430" s="160">
        <f t="shared" si="471"/>
        <v>0</v>
      </c>
      <c r="BT430" s="160">
        <f t="shared" si="472"/>
        <v>0</v>
      </c>
      <c r="BU430" s="160">
        <f t="shared" si="473"/>
        <v>0</v>
      </c>
      <c r="BV430" s="215">
        <f t="shared" si="474"/>
        <v>0</v>
      </c>
      <c r="BW430" s="217">
        <f t="shared" si="475"/>
        <v>0</v>
      </c>
      <c r="BX430" s="206">
        <f t="shared" si="476"/>
        <v>0</v>
      </c>
      <c r="BY430" s="206">
        <f t="shared" si="477"/>
        <v>0</v>
      </c>
      <c r="BZ430" s="206">
        <f t="shared" si="478"/>
        <v>0</v>
      </c>
      <c r="CA430" s="206">
        <f t="shared" si="479"/>
        <v>0</v>
      </c>
      <c r="CB430" s="206">
        <f t="shared" si="480"/>
        <v>0</v>
      </c>
      <c r="CC430" s="218">
        <f t="shared" si="481"/>
        <v>0</v>
      </c>
      <c r="CD430" s="216" t="e">
        <f t="shared" si="482"/>
        <v>#VALUE!</v>
      </c>
      <c r="CE430" s="94" t="e">
        <f t="shared" si="483"/>
        <v>#VALUE!</v>
      </c>
      <c r="CF430" s="94" t="e">
        <f t="shared" si="484"/>
        <v>#VALUE!</v>
      </c>
      <c r="CG430" s="95" t="e">
        <f t="shared" si="485"/>
        <v>#VALUE!</v>
      </c>
      <c r="CH430" s="95" t="e">
        <f t="shared" si="508"/>
        <v>#VALUE!</v>
      </c>
      <c r="CI430" s="95" t="b">
        <f t="shared" si="511"/>
        <v>0</v>
      </c>
      <c r="CJ430" s="76" t="str">
        <f t="shared" si="486"/>
        <v/>
      </c>
      <c r="CK430" s="94" t="e" cm="1">
        <f t="array" aca="1" ref="CK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CL430" s="94" t="str">
        <f t="shared" si="487"/>
        <v/>
      </c>
      <c r="CM430" s="96" t="b">
        <f t="shared" si="488"/>
        <v>0</v>
      </c>
      <c r="CN430" s="130" t="b">
        <f>IFERROR(MATCH(D430,'Avtal för korttidsarbete'!$G$13:$G$1012,0),TRUE)</f>
        <v>1</v>
      </c>
      <c r="CO430" s="130" t="b">
        <f t="shared" si="489"/>
        <v>0</v>
      </c>
      <c r="CP430" s="131" t="str" cm="1">
        <f t="array" ref="CP430">IF(CN430=TRUE,"x",INDEX('Avtal för korttidsarbete'!$E$13:$E$1012,$CN430))</f>
        <v>x</v>
      </c>
      <c r="CQ430" s="131" t="str" cm="1">
        <f t="array" ref="CQ430">IF(CN430=TRUE,"x",INDEX('Avtal för korttidsarbete'!$F$13:$F$1012,$CN430))</f>
        <v>x</v>
      </c>
      <c r="CR430" s="130" t="b">
        <f t="shared" si="490"/>
        <v>0</v>
      </c>
      <c r="CS430" s="165">
        <f t="shared" si="509"/>
        <v>0</v>
      </c>
      <c r="CT430" s="165">
        <f t="shared" si="510"/>
        <v>0</v>
      </c>
      <c r="CU430" s="130" t="b">
        <f t="shared" si="491"/>
        <v>0</v>
      </c>
      <c r="CV430" s="131">
        <f t="shared" si="492"/>
        <v>0</v>
      </c>
      <c r="CW430" s="165">
        <f t="shared" si="493"/>
        <v>0</v>
      </c>
      <c r="CX430" s="186" t="b">
        <f>IFERROR(INDEX('Avtal för korttidsarbete'!R:R,MATCH(D430,'Avtal för korttidsarbete'!$G:$G,0)),TRUE)</f>
        <v>1</v>
      </c>
      <c r="CY430" s="165" t="str">
        <f>IF(CX430,"-",INDEX('Avtal för korttidsarbete'!$D:$D,MATCH(D430,'Avtal för korttidsarbete'!$G:$G,0)))</f>
        <v>-</v>
      </c>
      <c r="CZ430" s="131" t="b">
        <f>IFERROR(G430&gt;INDEX(Uppsägningar!E:E,MATCH(C430,Uppsägningar!C:C,0)),FALSE)</f>
        <v>0</v>
      </c>
    </row>
    <row r="431" spans="1:104" s="30" customFormat="1" x14ac:dyDescent="0.25">
      <c r="A431" s="19">
        <v>416</v>
      </c>
      <c r="B431" s="20"/>
      <c r="C431" s="189"/>
      <c r="D431" s="69"/>
      <c r="E431" s="171">
        <f>IFERROR(INDEX(Admin!$C$7:$C$10,MATCH(CY431,TblNivåValTExt,0)),0)</f>
        <v>0</v>
      </c>
      <c r="F431" s="1"/>
      <c r="G431" s="1"/>
      <c r="H431" s="90"/>
      <c r="I431" s="91"/>
      <c r="J431" s="91"/>
      <c r="K431" s="91"/>
      <c r="L431" s="91"/>
      <c r="M431" s="91"/>
      <c r="N431" s="91"/>
      <c r="O431" s="91"/>
      <c r="P431" s="91"/>
      <c r="Q431" s="91"/>
      <c r="R431" s="91"/>
      <c r="S431" s="91"/>
      <c r="T431" s="91"/>
      <c r="U431" s="91"/>
      <c r="V431" s="91"/>
      <c r="W431" s="225">
        <f t="shared" si="448"/>
        <v>0</v>
      </c>
      <c r="X431" s="134" t="str">
        <f t="shared" si="494"/>
        <v/>
      </c>
      <c r="Y431" s="92" t="b">
        <f t="shared" si="449"/>
        <v>0</v>
      </c>
      <c r="Z431" s="92" t="str">
        <f t="shared" si="495"/>
        <v/>
      </c>
      <c r="AA431" s="92" t="b">
        <f t="shared" si="496"/>
        <v>0</v>
      </c>
      <c r="AB431" s="92" t="str">
        <f t="shared" si="497"/>
        <v/>
      </c>
      <c r="AC431" s="13" t="b">
        <f t="shared" si="450"/>
        <v>0</v>
      </c>
      <c r="AD431" s="92" t="str">
        <f t="shared" si="498"/>
        <v/>
      </c>
      <c r="AE431" s="13" t="b">
        <f t="shared" si="499"/>
        <v>0</v>
      </c>
      <c r="AF431" s="92" t="str">
        <f t="shared" si="500"/>
        <v/>
      </c>
      <c r="AG431" s="13" t="b">
        <f t="shared" si="451"/>
        <v>0</v>
      </c>
      <c r="AH431" s="92" t="str">
        <f t="shared" si="501"/>
        <v/>
      </c>
      <c r="AI431" s="35" t="b">
        <f t="shared" si="452"/>
        <v>0</v>
      </c>
      <c r="AJ431" s="92" t="str">
        <f t="shared" si="502"/>
        <v/>
      </c>
      <c r="AK431" s="35" t="b">
        <f t="shared" si="453"/>
        <v>0</v>
      </c>
      <c r="AL431" s="92" t="str">
        <f t="shared" si="454"/>
        <v/>
      </c>
      <c r="AM431" s="35" t="b">
        <f t="shared" si="455"/>
        <v>0</v>
      </c>
      <c r="AN431" s="92" t="str">
        <f t="shared" si="456"/>
        <v/>
      </c>
      <c r="AO431" s="13" t="b">
        <f t="shared" si="457"/>
        <v>0</v>
      </c>
      <c r="AP431" s="92" t="str">
        <f t="shared" si="458"/>
        <v/>
      </c>
      <c r="AQ431" s="14">
        <f t="shared" si="459"/>
        <v>0</v>
      </c>
      <c r="AR431" s="14">
        <f t="shared" si="460"/>
        <v>0</v>
      </c>
      <c r="AS431" s="16">
        <f t="shared" si="514"/>
        <v>0</v>
      </c>
      <c r="AT431" s="16">
        <f t="shared" si="514"/>
        <v>0</v>
      </c>
      <c r="AU431" s="16">
        <f t="shared" si="514"/>
        <v>0</v>
      </c>
      <c r="AV431" s="16">
        <f t="shared" si="514"/>
        <v>0</v>
      </c>
      <c r="AW431" s="16">
        <f t="shared" si="514"/>
        <v>0</v>
      </c>
      <c r="AX431" s="16">
        <f t="shared" si="514"/>
        <v>0</v>
      </c>
      <c r="AY431" s="16">
        <f t="shared" si="514"/>
        <v>0</v>
      </c>
      <c r="AZ431" s="16"/>
      <c r="BA431" s="16"/>
      <c r="BB431" s="93">
        <f t="shared" si="503"/>
        <v>0</v>
      </c>
      <c r="BC431" s="93">
        <f t="shared" si="504"/>
        <v>0</v>
      </c>
      <c r="BD431" s="93">
        <f t="shared" si="505"/>
        <v>0</v>
      </c>
      <c r="BE431" s="158">
        <f t="shared" si="506"/>
        <v>0</v>
      </c>
      <c r="BF431" s="159">
        <f t="shared" si="507"/>
        <v>0</v>
      </c>
      <c r="BG431" s="159">
        <f t="shared" si="461"/>
        <v>0</v>
      </c>
      <c r="BH431" s="159">
        <f t="shared" si="462"/>
        <v>0</v>
      </c>
      <c r="BI431" s="159">
        <f t="shared" si="463"/>
        <v>0</v>
      </c>
      <c r="BJ431" s="159">
        <f t="shared" si="464"/>
        <v>0</v>
      </c>
      <c r="BK431" s="159">
        <f t="shared" si="465"/>
        <v>0</v>
      </c>
      <c r="BL431" s="159">
        <f t="shared" si="466"/>
        <v>0</v>
      </c>
      <c r="BM431" s="159">
        <f t="shared" si="446"/>
        <v>0</v>
      </c>
      <c r="BN431" s="159">
        <f t="shared" si="446"/>
        <v>0</v>
      </c>
      <c r="BO431" s="205" t="b">
        <f t="shared" si="467"/>
        <v>0</v>
      </c>
      <c r="BP431" s="214">
        <f t="shared" si="468"/>
        <v>0</v>
      </c>
      <c r="BQ431" s="160">
        <f t="shared" si="469"/>
        <v>0</v>
      </c>
      <c r="BR431" s="160">
        <f t="shared" si="470"/>
        <v>0</v>
      </c>
      <c r="BS431" s="160">
        <f t="shared" si="471"/>
        <v>0</v>
      </c>
      <c r="BT431" s="160">
        <f t="shared" si="472"/>
        <v>0</v>
      </c>
      <c r="BU431" s="160">
        <f t="shared" si="473"/>
        <v>0</v>
      </c>
      <c r="BV431" s="215">
        <f t="shared" si="474"/>
        <v>0</v>
      </c>
      <c r="BW431" s="217">
        <f t="shared" si="475"/>
        <v>0</v>
      </c>
      <c r="BX431" s="206">
        <f t="shared" si="476"/>
        <v>0</v>
      </c>
      <c r="BY431" s="206">
        <f t="shared" si="477"/>
        <v>0</v>
      </c>
      <c r="BZ431" s="206">
        <f t="shared" si="478"/>
        <v>0</v>
      </c>
      <c r="CA431" s="206">
        <f t="shared" si="479"/>
        <v>0</v>
      </c>
      <c r="CB431" s="206">
        <f t="shared" si="480"/>
        <v>0</v>
      </c>
      <c r="CC431" s="218">
        <f t="shared" si="481"/>
        <v>0</v>
      </c>
      <c r="CD431" s="216" t="e">
        <f t="shared" si="482"/>
        <v>#VALUE!</v>
      </c>
      <c r="CE431" s="94" t="e">
        <f t="shared" si="483"/>
        <v>#VALUE!</v>
      </c>
      <c r="CF431" s="94" t="e">
        <f t="shared" si="484"/>
        <v>#VALUE!</v>
      </c>
      <c r="CG431" s="95" t="e">
        <f t="shared" si="485"/>
        <v>#VALUE!</v>
      </c>
      <c r="CH431" s="95" t="e">
        <f t="shared" si="508"/>
        <v>#VALUE!</v>
      </c>
      <c r="CI431" s="95" t="b">
        <f t="shared" si="511"/>
        <v>0</v>
      </c>
      <c r="CJ431" s="76" t="str">
        <f t="shared" si="486"/>
        <v/>
      </c>
      <c r="CK431" s="94" t="e" cm="1">
        <f t="array" aca="1" ref="CK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CL431" s="94" t="str">
        <f t="shared" si="487"/>
        <v/>
      </c>
      <c r="CM431" s="96" t="b">
        <f t="shared" si="488"/>
        <v>0</v>
      </c>
      <c r="CN431" s="130" t="b">
        <f>IFERROR(MATCH(D431,'Avtal för korttidsarbete'!$G$13:$G$1012,0),TRUE)</f>
        <v>1</v>
      </c>
      <c r="CO431" s="130" t="b">
        <f t="shared" si="489"/>
        <v>0</v>
      </c>
      <c r="CP431" s="131" t="str" cm="1">
        <f t="array" ref="CP431">IF(CN431=TRUE,"x",INDEX('Avtal för korttidsarbete'!$E$13:$E$1012,$CN431))</f>
        <v>x</v>
      </c>
      <c r="CQ431" s="131" t="str" cm="1">
        <f t="array" ref="CQ431">IF(CN431=TRUE,"x",INDEX('Avtal för korttidsarbete'!$F$13:$F$1012,$CN431))</f>
        <v>x</v>
      </c>
      <c r="CR431" s="130" t="b">
        <f t="shared" si="490"/>
        <v>0</v>
      </c>
      <c r="CS431" s="165">
        <f t="shared" si="509"/>
        <v>0</v>
      </c>
      <c r="CT431" s="165">
        <f t="shared" si="510"/>
        <v>0</v>
      </c>
      <c r="CU431" s="130" t="b">
        <f t="shared" si="491"/>
        <v>0</v>
      </c>
      <c r="CV431" s="131">
        <f t="shared" si="492"/>
        <v>0</v>
      </c>
      <c r="CW431" s="165">
        <f t="shared" si="493"/>
        <v>0</v>
      </c>
      <c r="CX431" s="186" t="b">
        <f>IFERROR(INDEX('Avtal för korttidsarbete'!R:R,MATCH(D431,'Avtal för korttidsarbete'!$G:$G,0)),TRUE)</f>
        <v>1</v>
      </c>
      <c r="CY431" s="165" t="str">
        <f>IF(CX431,"-",INDEX('Avtal för korttidsarbete'!$D:$D,MATCH(D431,'Avtal för korttidsarbete'!$G:$G,0)))</f>
        <v>-</v>
      </c>
      <c r="CZ431" s="131" t="b">
        <f>IFERROR(G431&gt;INDEX(Uppsägningar!E:E,MATCH(C431,Uppsägningar!C:C,0)),FALSE)</f>
        <v>0</v>
      </c>
    </row>
    <row r="432" spans="1:104" s="30" customFormat="1" x14ac:dyDescent="0.25">
      <c r="A432" s="19">
        <v>417</v>
      </c>
      <c r="B432" s="20"/>
      <c r="C432" s="189"/>
      <c r="D432" s="69"/>
      <c r="E432" s="171">
        <f>IFERROR(INDEX(Admin!$C$7:$C$10,MATCH(CY432,TblNivåValTExt,0)),0)</f>
        <v>0</v>
      </c>
      <c r="F432" s="1"/>
      <c r="G432" s="1"/>
      <c r="H432" s="90"/>
      <c r="I432" s="91"/>
      <c r="J432" s="91"/>
      <c r="K432" s="91"/>
      <c r="L432" s="91"/>
      <c r="M432" s="91"/>
      <c r="N432" s="91"/>
      <c r="O432" s="91"/>
      <c r="P432" s="91"/>
      <c r="Q432" s="91"/>
      <c r="R432" s="91"/>
      <c r="S432" s="91"/>
      <c r="T432" s="91"/>
      <c r="U432" s="91"/>
      <c r="V432" s="91"/>
      <c r="W432" s="225">
        <f t="shared" si="448"/>
        <v>0</v>
      </c>
      <c r="X432" s="134" t="str">
        <f t="shared" si="494"/>
        <v/>
      </c>
      <c r="Y432" s="92" t="b">
        <f t="shared" si="449"/>
        <v>0</v>
      </c>
      <c r="Z432" s="92" t="str">
        <f t="shared" si="495"/>
        <v/>
      </c>
      <c r="AA432" s="92" t="b">
        <f t="shared" si="496"/>
        <v>0</v>
      </c>
      <c r="AB432" s="92" t="str">
        <f t="shared" si="497"/>
        <v/>
      </c>
      <c r="AC432" s="13" t="b">
        <f t="shared" si="450"/>
        <v>0</v>
      </c>
      <c r="AD432" s="92" t="str">
        <f t="shared" si="498"/>
        <v/>
      </c>
      <c r="AE432" s="13" t="b">
        <f t="shared" si="499"/>
        <v>0</v>
      </c>
      <c r="AF432" s="92" t="str">
        <f t="shared" si="500"/>
        <v/>
      </c>
      <c r="AG432" s="13" t="b">
        <f t="shared" si="451"/>
        <v>0</v>
      </c>
      <c r="AH432" s="92" t="str">
        <f t="shared" si="501"/>
        <v/>
      </c>
      <c r="AI432" s="35" t="b">
        <f t="shared" si="452"/>
        <v>0</v>
      </c>
      <c r="AJ432" s="92" t="str">
        <f t="shared" si="502"/>
        <v/>
      </c>
      <c r="AK432" s="35" t="b">
        <f t="shared" si="453"/>
        <v>0</v>
      </c>
      <c r="AL432" s="92" t="str">
        <f t="shared" si="454"/>
        <v/>
      </c>
      <c r="AM432" s="35" t="b">
        <f t="shared" si="455"/>
        <v>0</v>
      </c>
      <c r="AN432" s="92" t="str">
        <f t="shared" si="456"/>
        <v/>
      </c>
      <c r="AO432" s="13" t="b">
        <f t="shared" si="457"/>
        <v>0</v>
      </c>
      <c r="AP432" s="92" t="str">
        <f t="shared" si="458"/>
        <v/>
      </c>
      <c r="AQ432" s="14">
        <f t="shared" si="459"/>
        <v>0</v>
      </c>
      <c r="AR432" s="14">
        <f t="shared" si="460"/>
        <v>0</v>
      </c>
      <c r="AS432" s="16">
        <f t="shared" si="514"/>
        <v>0</v>
      </c>
      <c r="AT432" s="16">
        <f t="shared" si="514"/>
        <v>0</v>
      </c>
      <c r="AU432" s="16">
        <f t="shared" si="514"/>
        <v>0</v>
      </c>
      <c r="AV432" s="16">
        <f t="shared" si="514"/>
        <v>0</v>
      </c>
      <c r="AW432" s="16">
        <f t="shared" si="514"/>
        <v>0</v>
      </c>
      <c r="AX432" s="16">
        <f t="shared" si="514"/>
        <v>0</v>
      </c>
      <c r="AY432" s="16">
        <f t="shared" si="514"/>
        <v>0</v>
      </c>
      <c r="AZ432" s="16"/>
      <c r="BA432" s="16"/>
      <c r="BB432" s="93">
        <f t="shared" si="503"/>
        <v>0</v>
      </c>
      <c r="BC432" s="93">
        <f t="shared" si="504"/>
        <v>0</v>
      </c>
      <c r="BD432" s="93">
        <f t="shared" si="505"/>
        <v>0</v>
      </c>
      <c r="BE432" s="158">
        <f t="shared" si="506"/>
        <v>0</v>
      </c>
      <c r="BF432" s="159">
        <f t="shared" si="507"/>
        <v>0</v>
      </c>
      <c r="BG432" s="159">
        <f t="shared" si="461"/>
        <v>0</v>
      </c>
      <c r="BH432" s="159">
        <f t="shared" si="462"/>
        <v>0</v>
      </c>
      <c r="BI432" s="159">
        <f t="shared" si="463"/>
        <v>0</v>
      </c>
      <c r="BJ432" s="159">
        <f t="shared" si="464"/>
        <v>0</v>
      </c>
      <c r="BK432" s="159">
        <f t="shared" si="465"/>
        <v>0</v>
      </c>
      <c r="BL432" s="159">
        <f t="shared" si="466"/>
        <v>0</v>
      </c>
      <c r="BM432" s="159">
        <f t="shared" si="446"/>
        <v>0</v>
      </c>
      <c r="BN432" s="159">
        <f t="shared" si="446"/>
        <v>0</v>
      </c>
      <c r="BO432" s="205" t="b">
        <f t="shared" si="467"/>
        <v>0</v>
      </c>
      <c r="BP432" s="214">
        <f t="shared" si="468"/>
        <v>0</v>
      </c>
      <c r="BQ432" s="160">
        <f t="shared" si="469"/>
        <v>0</v>
      </c>
      <c r="BR432" s="160">
        <f t="shared" si="470"/>
        <v>0</v>
      </c>
      <c r="BS432" s="160">
        <f t="shared" si="471"/>
        <v>0</v>
      </c>
      <c r="BT432" s="160">
        <f t="shared" si="472"/>
        <v>0</v>
      </c>
      <c r="BU432" s="160">
        <f t="shared" si="473"/>
        <v>0</v>
      </c>
      <c r="BV432" s="215">
        <f t="shared" si="474"/>
        <v>0</v>
      </c>
      <c r="BW432" s="217">
        <f t="shared" si="475"/>
        <v>0</v>
      </c>
      <c r="BX432" s="206">
        <f t="shared" si="476"/>
        <v>0</v>
      </c>
      <c r="BY432" s="206">
        <f t="shared" si="477"/>
        <v>0</v>
      </c>
      <c r="BZ432" s="206">
        <f t="shared" si="478"/>
        <v>0</v>
      </c>
      <c r="CA432" s="206">
        <f t="shared" si="479"/>
        <v>0</v>
      </c>
      <c r="CB432" s="206">
        <f t="shared" si="480"/>
        <v>0</v>
      </c>
      <c r="CC432" s="218">
        <f t="shared" si="481"/>
        <v>0</v>
      </c>
      <c r="CD432" s="216" t="e">
        <f t="shared" si="482"/>
        <v>#VALUE!</v>
      </c>
      <c r="CE432" s="94" t="e">
        <f t="shared" si="483"/>
        <v>#VALUE!</v>
      </c>
      <c r="CF432" s="94" t="e">
        <f t="shared" si="484"/>
        <v>#VALUE!</v>
      </c>
      <c r="CG432" s="95" t="e">
        <f t="shared" si="485"/>
        <v>#VALUE!</v>
      </c>
      <c r="CH432" s="95" t="e">
        <f t="shared" si="508"/>
        <v>#VALUE!</v>
      </c>
      <c r="CI432" s="95" t="b">
        <f t="shared" si="511"/>
        <v>0</v>
      </c>
      <c r="CJ432" s="76" t="str">
        <f t="shared" si="486"/>
        <v/>
      </c>
      <c r="CK432" s="94" t="e" cm="1">
        <f t="array" aca="1" ref="CK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CL432" s="94" t="str">
        <f t="shared" si="487"/>
        <v/>
      </c>
      <c r="CM432" s="96" t="b">
        <f t="shared" si="488"/>
        <v>0</v>
      </c>
      <c r="CN432" s="130" t="b">
        <f>IFERROR(MATCH(D432,'Avtal för korttidsarbete'!$G$13:$G$1012,0),TRUE)</f>
        <v>1</v>
      </c>
      <c r="CO432" s="130" t="b">
        <f t="shared" si="489"/>
        <v>0</v>
      </c>
      <c r="CP432" s="131" t="str" cm="1">
        <f t="array" ref="CP432">IF(CN432=TRUE,"x",INDEX('Avtal för korttidsarbete'!$E$13:$E$1012,$CN432))</f>
        <v>x</v>
      </c>
      <c r="CQ432" s="131" t="str" cm="1">
        <f t="array" ref="CQ432">IF(CN432=TRUE,"x",INDEX('Avtal för korttidsarbete'!$F$13:$F$1012,$CN432))</f>
        <v>x</v>
      </c>
      <c r="CR432" s="130" t="b">
        <f t="shared" si="490"/>
        <v>0</v>
      </c>
      <c r="CS432" s="165">
        <f t="shared" si="509"/>
        <v>0</v>
      </c>
      <c r="CT432" s="165">
        <f t="shared" si="510"/>
        <v>0</v>
      </c>
      <c r="CU432" s="130" t="b">
        <f t="shared" si="491"/>
        <v>0</v>
      </c>
      <c r="CV432" s="131">
        <f t="shared" si="492"/>
        <v>0</v>
      </c>
      <c r="CW432" s="165">
        <f t="shared" si="493"/>
        <v>0</v>
      </c>
      <c r="CX432" s="186" t="b">
        <f>IFERROR(INDEX('Avtal för korttidsarbete'!R:R,MATCH(D432,'Avtal för korttidsarbete'!$G:$G,0)),TRUE)</f>
        <v>1</v>
      </c>
      <c r="CY432" s="165" t="str">
        <f>IF(CX432,"-",INDEX('Avtal för korttidsarbete'!$D:$D,MATCH(D432,'Avtal för korttidsarbete'!$G:$G,0)))</f>
        <v>-</v>
      </c>
      <c r="CZ432" s="131" t="b">
        <f>IFERROR(G432&gt;INDEX(Uppsägningar!E:E,MATCH(C432,Uppsägningar!C:C,0)),FALSE)</f>
        <v>0</v>
      </c>
    </row>
    <row r="433" spans="1:104" s="30" customFormat="1" x14ac:dyDescent="0.25">
      <c r="A433" s="19">
        <v>418</v>
      </c>
      <c r="B433" s="20"/>
      <c r="C433" s="189"/>
      <c r="D433" s="69"/>
      <c r="E433" s="171">
        <f>IFERROR(INDEX(Admin!$C$7:$C$10,MATCH(CY433,TblNivåValTExt,0)),0)</f>
        <v>0</v>
      </c>
      <c r="F433" s="1"/>
      <c r="G433" s="1"/>
      <c r="H433" s="90"/>
      <c r="I433" s="91"/>
      <c r="J433" s="91"/>
      <c r="K433" s="91"/>
      <c r="L433" s="91"/>
      <c r="M433" s="91"/>
      <c r="N433" s="91"/>
      <c r="O433" s="91"/>
      <c r="P433" s="91"/>
      <c r="Q433" s="91"/>
      <c r="R433" s="91"/>
      <c r="S433" s="91"/>
      <c r="T433" s="91"/>
      <c r="U433" s="91"/>
      <c r="V433" s="91"/>
      <c r="W433" s="225">
        <f t="shared" si="448"/>
        <v>0</v>
      </c>
      <c r="X433" s="134" t="str">
        <f t="shared" si="494"/>
        <v/>
      </c>
      <c r="Y433" s="92" t="b">
        <f t="shared" si="449"/>
        <v>0</v>
      </c>
      <c r="Z433" s="92" t="str">
        <f t="shared" si="495"/>
        <v/>
      </c>
      <c r="AA433" s="92" t="b">
        <f t="shared" si="496"/>
        <v>0</v>
      </c>
      <c r="AB433" s="92" t="str">
        <f t="shared" si="497"/>
        <v/>
      </c>
      <c r="AC433" s="13" t="b">
        <f t="shared" si="450"/>
        <v>0</v>
      </c>
      <c r="AD433" s="92" t="str">
        <f t="shared" si="498"/>
        <v/>
      </c>
      <c r="AE433" s="13" t="b">
        <f t="shared" si="499"/>
        <v>0</v>
      </c>
      <c r="AF433" s="92" t="str">
        <f t="shared" si="500"/>
        <v/>
      </c>
      <c r="AG433" s="13" t="b">
        <f t="shared" si="451"/>
        <v>0</v>
      </c>
      <c r="AH433" s="92" t="str">
        <f t="shared" si="501"/>
        <v/>
      </c>
      <c r="AI433" s="35" t="b">
        <f t="shared" si="452"/>
        <v>0</v>
      </c>
      <c r="AJ433" s="92" t="str">
        <f t="shared" si="502"/>
        <v/>
      </c>
      <c r="AK433" s="35" t="b">
        <f t="shared" si="453"/>
        <v>0</v>
      </c>
      <c r="AL433" s="92" t="str">
        <f t="shared" si="454"/>
        <v/>
      </c>
      <c r="AM433" s="35" t="b">
        <f t="shared" si="455"/>
        <v>0</v>
      </c>
      <c r="AN433" s="92" t="str">
        <f t="shared" si="456"/>
        <v/>
      </c>
      <c r="AO433" s="13" t="b">
        <f t="shared" si="457"/>
        <v>0</v>
      </c>
      <c r="AP433" s="92" t="str">
        <f t="shared" si="458"/>
        <v/>
      </c>
      <c r="AQ433" s="14">
        <f t="shared" si="459"/>
        <v>0</v>
      </c>
      <c r="AR433" s="14">
        <f t="shared" si="460"/>
        <v>0</v>
      </c>
      <c r="AS433" s="16">
        <f t="shared" si="514"/>
        <v>0</v>
      </c>
      <c r="AT433" s="16">
        <f t="shared" si="514"/>
        <v>0</v>
      </c>
      <c r="AU433" s="16">
        <f t="shared" si="514"/>
        <v>0</v>
      </c>
      <c r="AV433" s="16">
        <f t="shared" si="514"/>
        <v>0</v>
      </c>
      <c r="AW433" s="16">
        <f t="shared" si="514"/>
        <v>0</v>
      </c>
      <c r="AX433" s="16">
        <f t="shared" si="514"/>
        <v>0</v>
      </c>
      <c r="AY433" s="16">
        <f t="shared" si="514"/>
        <v>0</v>
      </c>
      <c r="AZ433" s="16"/>
      <c r="BA433" s="16"/>
      <c r="BB433" s="93">
        <f t="shared" si="503"/>
        <v>0</v>
      </c>
      <c r="BC433" s="93">
        <f t="shared" si="504"/>
        <v>0</v>
      </c>
      <c r="BD433" s="93">
        <f t="shared" si="505"/>
        <v>0</v>
      </c>
      <c r="BE433" s="158">
        <f t="shared" si="506"/>
        <v>0</v>
      </c>
      <c r="BF433" s="159">
        <f t="shared" si="507"/>
        <v>0</v>
      </c>
      <c r="BG433" s="159">
        <f t="shared" si="461"/>
        <v>0</v>
      </c>
      <c r="BH433" s="159">
        <f t="shared" si="462"/>
        <v>0</v>
      </c>
      <c r="BI433" s="159">
        <f t="shared" si="463"/>
        <v>0</v>
      </c>
      <c r="BJ433" s="159">
        <f t="shared" si="464"/>
        <v>0</v>
      </c>
      <c r="BK433" s="159">
        <f t="shared" si="465"/>
        <v>0</v>
      </c>
      <c r="BL433" s="159">
        <f t="shared" si="466"/>
        <v>0</v>
      </c>
      <c r="BM433" s="159">
        <f t="shared" si="446"/>
        <v>0</v>
      </c>
      <c r="BN433" s="159">
        <f t="shared" si="446"/>
        <v>0</v>
      </c>
      <c r="BO433" s="205" t="b">
        <f t="shared" si="467"/>
        <v>0</v>
      </c>
      <c r="BP433" s="214">
        <f t="shared" si="468"/>
        <v>0</v>
      </c>
      <c r="BQ433" s="160">
        <f t="shared" si="469"/>
        <v>0</v>
      </c>
      <c r="BR433" s="160">
        <f t="shared" si="470"/>
        <v>0</v>
      </c>
      <c r="BS433" s="160">
        <f t="shared" si="471"/>
        <v>0</v>
      </c>
      <c r="BT433" s="160">
        <f t="shared" si="472"/>
        <v>0</v>
      </c>
      <c r="BU433" s="160">
        <f t="shared" si="473"/>
        <v>0</v>
      </c>
      <c r="BV433" s="215">
        <f t="shared" si="474"/>
        <v>0</v>
      </c>
      <c r="BW433" s="217">
        <f t="shared" si="475"/>
        <v>0</v>
      </c>
      <c r="BX433" s="206">
        <f t="shared" si="476"/>
        <v>0</v>
      </c>
      <c r="BY433" s="206">
        <f t="shared" si="477"/>
        <v>0</v>
      </c>
      <c r="BZ433" s="206">
        <f t="shared" si="478"/>
        <v>0</v>
      </c>
      <c r="CA433" s="206">
        <f t="shared" si="479"/>
        <v>0</v>
      </c>
      <c r="CB433" s="206">
        <f t="shared" si="480"/>
        <v>0</v>
      </c>
      <c r="CC433" s="218">
        <f t="shared" si="481"/>
        <v>0</v>
      </c>
      <c r="CD433" s="216" t="e">
        <f t="shared" si="482"/>
        <v>#VALUE!</v>
      </c>
      <c r="CE433" s="94" t="e">
        <f t="shared" si="483"/>
        <v>#VALUE!</v>
      </c>
      <c r="CF433" s="94" t="e">
        <f t="shared" si="484"/>
        <v>#VALUE!</v>
      </c>
      <c r="CG433" s="95" t="e">
        <f t="shared" si="485"/>
        <v>#VALUE!</v>
      </c>
      <c r="CH433" s="95" t="e">
        <f t="shared" si="508"/>
        <v>#VALUE!</v>
      </c>
      <c r="CI433" s="95" t="b">
        <f t="shared" si="511"/>
        <v>0</v>
      </c>
      <c r="CJ433" s="76" t="str">
        <f t="shared" si="486"/>
        <v/>
      </c>
      <c r="CK433" s="94" t="e" cm="1">
        <f t="array" aca="1" ref="CK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CL433" s="94" t="str">
        <f t="shared" si="487"/>
        <v/>
      </c>
      <c r="CM433" s="96" t="b">
        <f t="shared" si="488"/>
        <v>0</v>
      </c>
      <c r="CN433" s="130" t="b">
        <f>IFERROR(MATCH(D433,'Avtal för korttidsarbete'!$G$13:$G$1012,0),TRUE)</f>
        <v>1</v>
      </c>
      <c r="CO433" s="130" t="b">
        <f t="shared" si="489"/>
        <v>0</v>
      </c>
      <c r="CP433" s="131" t="str" cm="1">
        <f t="array" ref="CP433">IF(CN433=TRUE,"x",INDEX('Avtal för korttidsarbete'!$E$13:$E$1012,$CN433))</f>
        <v>x</v>
      </c>
      <c r="CQ433" s="131" t="str" cm="1">
        <f t="array" ref="CQ433">IF(CN433=TRUE,"x",INDEX('Avtal för korttidsarbete'!$F$13:$F$1012,$CN433))</f>
        <v>x</v>
      </c>
      <c r="CR433" s="130" t="b">
        <f t="shared" si="490"/>
        <v>0</v>
      </c>
      <c r="CS433" s="165">
        <f t="shared" si="509"/>
        <v>0</v>
      </c>
      <c r="CT433" s="165">
        <f t="shared" si="510"/>
        <v>0</v>
      </c>
      <c r="CU433" s="130" t="b">
        <f t="shared" si="491"/>
        <v>0</v>
      </c>
      <c r="CV433" s="131">
        <f t="shared" si="492"/>
        <v>0</v>
      </c>
      <c r="CW433" s="165">
        <f t="shared" si="493"/>
        <v>0</v>
      </c>
      <c r="CX433" s="186" t="b">
        <f>IFERROR(INDEX('Avtal för korttidsarbete'!R:R,MATCH(D433,'Avtal för korttidsarbete'!$G:$G,0)),TRUE)</f>
        <v>1</v>
      </c>
      <c r="CY433" s="165" t="str">
        <f>IF(CX433,"-",INDEX('Avtal för korttidsarbete'!$D:$D,MATCH(D433,'Avtal för korttidsarbete'!$G:$G,0)))</f>
        <v>-</v>
      </c>
      <c r="CZ433" s="131" t="b">
        <f>IFERROR(G433&gt;INDEX(Uppsägningar!E:E,MATCH(C433,Uppsägningar!C:C,0)),FALSE)</f>
        <v>0</v>
      </c>
    </row>
    <row r="434" spans="1:104" s="30" customFormat="1" x14ac:dyDescent="0.25">
      <c r="A434" s="19">
        <v>419</v>
      </c>
      <c r="B434" s="20"/>
      <c r="C434" s="189"/>
      <c r="D434" s="69"/>
      <c r="E434" s="171">
        <f>IFERROR(INDEX(Admin!$C$7:$C$10,MATCH(CY434,TblNivåValTExt,0)),0)</f>
        <v>0</v>
      </c>
      <c r="F434" s="1"/>
      <c r="G434" s="1"/>
      <c r="H434" s="90"/>
      <c r="I434" s="91"/>
      <c r="J434" s="91"/>
      <c r="K434" s="91"/>
      <c r="L434" s="91"/>
      <c r="M434" s="91"/>
      <c r="N434" s="91"/>
      <c r="O434" s="91"/>
      <c r="P434" s="91"/>
      <c r="Q434" s="91"/>
      <c r="R434" s="91"/>
      <c r="S434" s="91"/>
      <c r="T434" s="91"/>
      <c r="U434" s="91"/>
      <c r="V434" s="91"/>
      <c r="W434" s="225">
        <f t="shared" si="448"/>
        <v>0</v>
      </c>
      <c r="X434" s="134" t="str">
        <f t="shared" si="494"/>
        <v/>
      </c>
      <c r="Y434" s="92" t="b">
        <f t="shared" si="449"/>
        <v>0</v>
      </c>
      <c r="Z434" s="92" t="str">
        <f t="shared" si="495"/>
        <v/>
      </c>
      <c r="AA434" s="92" t="b">
        <f t="shared" si="496"/>
        <v>0</v>
      </c>
      <c r="AB434" s="92" t="str">
        <f t="shared" si="497"/>
        <v/>
      </c>
      <c r="AC434" s="13" t="b">
        <f t="shared" si="450"/>
        <v>0</v>
      </c>
      <c r="AD434" s="92" t="str">
        <f t="shared" si="498"/>
        <v/>
      </c>
      <c r="AE434" s="13" t="b">
        <f t="shared" si="499"/>
        <v>0</v>
      </c>
      <c r="AF434" s="92" t="str">
        <f t="shared" si="500"/>
        <v/>
      </c>
      <c r="AG434" s="13" t="b">
        <f t="shared" si="451"/>
        <v>0</v>
      </c>
      <c r="AH434" s="92" t="str">
        <f t="shared" si="501"/>
        <v/>
      </c>
      <c r="AI434" s="35" t="b">
        <f t="shared" si="452"/>
        <v>0</v>
      </c>
      <c r="AJ434" s="92" t="str">
        <f t="shared" si="502"/>
        <v/>
      </c>
      <c r="AK434" s="35" t="b">
        <f t="shared" si="453"/>
        <v>0</v>
      </c>
      <c r="AL434" s="92" t="str">
        <f t="shared" si="454"/>
        <v/>
      </c>
      <c r="AM434" s="35" t="b">
        <f t="shared" si="455"/>
        <v>0</v>
      </c>
      <c r="AN434" s="92" t="str">
        <f t="shared" si="456"/>
        <v/>
      </c>
      <c r="AO434" s="13" t="b">
        <f t="shared" si="457"/>
        <v>0</v>
      </c>
      <c r="AP434" s="92" t="str">
        <f t="shared" si="458"/>
        <v/>
      </c>
      <c r="AQ434" s="14">
        <f t="shared" si="459"/>
        <v>0</v>
      </c>
      <c r="AR434" s="14">
        <f t="shared" si="460"/>
        <v>0</v>
      </c>
      <c r="AS434" s="16">
        <f t="shared" si="514"/>
        <v>0</v>
      </c>
      <c r="AT434" s="16">
        <f t="shared" si="514"/>
        <v>0</v>
      </c>
      <c r="AU434" s="16">
        <f t="shared" si="514"/>
        <v>0</v>
      </c>
      <c r="AV434" s="16">
        <f t="shared" si="514"/>
        <v>0</v>
      </c>
      <c r="AW434" s="16">
        <f t="shared" si="514"/>
        <v>0</v>
      </c>
      <c r="AX434" s="16">
        <f t="shared" si="514"/>
        <v>0</v>
      </c>
      <c r="AY434" s="16">
        <f t="shared" si="514"/>
        <v>0</v>
      </c>
      <c r="AZ434" s="16"/>
      <c r="BA434" s="16"/>
      <c r="BB434" s="93">
        <f t="shared" si="503"/>
        <v>0</v>
      </c>
      <c r="BC434" s="93">
        <f t="shared" si="504"/>
        <v>0</v>
      </c>
      <c r="BD434" s="93">
        <f t="shared" si="505"/>
        <v>0</v>
      </c>
      <c r="BE434" s="158">
        <f t="shared" si="506"/>
        <v>0</v>
      </c>
      <c r="BF434" s="159">
        <f t="shared" si="507"/>
        <v>0</v>
      </c>
      <c r="BG434" s="159">
        <f t="shared" si="461"/>
        <v>0</v>
      </c>
      <c r="BH434" s="159">
        <f t="shared" si="462"/>
        <v>0</v>
      </c>
      <c r="BI434" s="159">
        <f t="shared" si="463"/>
        <v>0</v>
      </c>
      <c r="BJ434" s="159">
        <f t="shared" si="464"/>
        <v>0</v>
      </c>
      <c r="BK434" s="159">
        <f t="shared" si="465"/>
        <v>0</v>
      </c>
      <c r="BL434" s="159">
        <f t="shared" si="466"/>
        <v>0</v>
      </c>
      <c r="BM434" s="159">
        <f t="shared" si="446"/>
        <v>0</v>
      </c>
      <c r="BN434" s="159">
        <f t="shared" si="446"/>
        <v>0</v>
      </c>
      <c r="BO434" s="205" t="b">
        <f t="shared" si="467"/>
        <v>0</v>
      </c>
      <c r="BP434" s="214">
        <f t="shared" si="468"/>
        <v>0</v>
      </c>
      <c r="BQ434" s="160">
        <f t="shared" si="469"/>
        <v>0</v>
      </c>
      <c r="BR434" s="160">
        <f t="shared" si="470"/>
        <v>0</v>
      </c>
      <c r="BS434" s="160">
        <f t="shared" si="471"/>
        <v>0</v>
      </c>
      <c r="BT434" s="160">
        <f t="shared" si="472"/>
        <v>0</v>
      </c>
      <c r="BU434" s="160">
        <f t="shared" si="473"/>
        <v>0</v>
      </c>
      <c r="BV434" s="215">
        <f t="shared" si="474"/>
        <v>0</v>
      </c>
      <c r="BW434" s="217">
        <f t="shared" si="475"/>
        <v>0</v>
      </c>
      <c r="BX434" s="206">
        <f t="shared" si="476"/>
        <v>0</v>
      </c>
      <c r="BY434" s="206">
        <f t="shared" si="477"/>
        <v>0</v>
      </c>
      <c r="BZ434" s="206">
        <f t="shared" si="478"/>
        <v>0</v>
      </c>
      <c r="CA434" s="206">
        <f t="shared" si="479"/>
        <v>0</v>
      </c>
      <c r="CB434" s="206">
        <f t="shared" si="480"/>
        <v>0</v>
      </c>
      <c r="CC434" s="218">
        <f t="shared" si="481"/>
        <v>0</v>
      </c>
      <c r="CD434" s="216" t="e">
        <f t="shared" si="482"/>
        <v>#VALUE!</v>
      </c>
      <c r="CE434" s="94" t="e">
        <f t="shared" si="483"/>
        <v>#VALUE!</v>
      </c>
      <c r="CF434" s="94" t="e">
        <f t="shared" si="484"/>
        <v>#VALUE!</v>
      </c>
      <c r="CG434" s="95" t="e">
        <f t="shared" si="485"/>
        <v>#VALUE!</v>
      </c>
      <c r="CH434" s="95" t="e">
        <f t="shared" si="508"/>
        <v>#VALUE!</v>
      </c>
      <c r="CI434" s="95" t="b">
        <f t="shared" si="511"/>
        <v>0</v>
      </c>
      <c r="CJ434" s="76" t="str">
        <f t="shared" si="486"/>
        <v/>
      </c>
      <c r="CK434" s="94" t="e" cm="1">
        <f t="array" aca="1" ref="CK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CL434" s="94" t="str">
        <f t="shared" si="487"/>
        <v/>
      </c>
      <c r="CM434" s="96" t="b">
        <f t="shared" si="488"/>
        <v>0</v>
      </c>
      <c r="CN434" s="130" t="b">
        <f>IFERROR(MATCH(D434,'Avtal för korttidsarbete'!$G$13:$G$1012,0),TRUE)</f>
        <v>1</v>
      </c>
      <c r="CO434" s="130" t="b">
        <f t="shared" si="489"/>
        <v>0</v>
      </c>
      <c r="CP434" s="131" t="str" cm="1">
        <f t="array" ref="CP434">IF(CN434=TRUE,"x",INDEX('Avtal för korttidsarbete'!$E$13:$E$1012,$CN434))</f>
        <v>x</v>
      </c>
      <c r="CQ434" s="131" t="str" cm="1">
        <f t="array" ref="CQ434">IF(CN434=TRUE,"x",INDEX('Avtal för korttidsarbete'!$F$13:$F$1012,$CN434))</f>
        <v>x</v>
      </c>
      <c r="CR434" s="130" t="b">
        <f t="shared" si="490"/>
        <v>0</v>
      </c>
      <c r="CS434" s="165">
        <f t="shared" si="509"/>
        <v>0</v>
      </c>
      <c r="CT434" s="165">
        <f t="shared" si="510"/>
        <v>0</v>
      </c>
      <c r="CU434" s="130" t="b">
        <f t="shared" si="491"/>
        <v>0</v>
      </c>
      <c r="CV434" s="131">
        <f t="shared" si="492"/>
        <v>0</v>
      </c>
      <c r="CW434" s="165">
        <f t="shared" si="493"/>
        <v>0</v>
      </c>
      <c r="CX434" s="186" t="b">
        <f>IFERROR(INDEX('Avtal för korttidsarbete'!R:R,MATCH(D434,'Avtal för korttidsarbete'!$G:$G,0)),TRUE)</f>
        <v>1</v>
      </c>
      <c r="CY434" s="165" t="str">
        <f>IF(CX434,"-",INDEX('Avtal för korttidsarbete'!$D:$D,MATCH(D434,'Avtal för korttidsarbete'!$G:$G,0)))</f>
        <v>-</v>
      </c>
      <c r="CZ434" s="131" t="b">
        <f>IFERROR(G434&gt;INDEX(Uppsägningar!E:E,MATCH(C434,Uppsägningar!C:C,0)),FALSE)</f>
        <v>0</v>
      </c>
    </row>
    <row r="435" spans="1:104" s="30" customFormat="1" x14ac:dyDescent="0.25">
      <c r="A435" s="19">
        <v>420</v>
      </c>
      <c r="B435" s="20"/>
      <c r="C435" s="189"/>
      <c r="D435" s="69"/>
      <c r="E435" s="171">
        <f>IFERROR(INDEX(Admin!$C$7:$C$10,MATCH(CY435,TblNivåValTExt,0)),0)</f>
        <v>0</v>
      </c>
      <c r="F435" s="1"/>
      <c r="G435" s="1"/>
      <c r="H435" s="90"/>
      <c r="I435" s="91"/>
      <c r="J435" s="91"/>
      <c r="K435" s="91"/>
      <c r="L435" s="91"/>
      <c r="M435" s="91"/>
      <c r="N435" s="91"/>
      <c r="O435" s="91"/>
      <c r="P435" s="91"/>
      <c r="Q435" s="91"/>
      <c r="R435" s="91"/>
      <c r="S435" s="91"/>
      <c r="T435" s="91"/>
      <c r="U435" s="91"/>
      <c r="V435" s="91"/>
      <c r="W435" s="225">
        <f t="shared" si="448"/>
        <v>0</v>
      </c>
      <c r="X435" s="134" t="str">
        <f t="shared" si="494"/>
        <v/>
      </c>
      <c r="Y435" s="92" t="b">
        <f t="shared" si="449"/>
        <v>0</v>
      </c>
      <c r="Z435" s="92" t="str">
        <f t="shared" si="495"/>
        <v/>
      </c>
      <c r="AA435" s="92" t="b">
        <f t="shared" si="496"/>
        <v>0</v>
      </c>
      <c r="AB435" s="92" t="str">
        <f t="shared" si="497"/>
        <v/>
      </c>
      <c r="AC435" s="13" t="b">
        <f t="shared" si="450"/>
        <v>0</v>
      </c>
      <c r="AD435" s="92" t="str">
        <f t="shared" si="498"/>
        <v/>
      </c>
      <c r="AE435" s="13" t="b">
        <f t="shared" si="499"/>
        <v>0</v>
      </c>
      <c r="AF435" s="92" t="str">
        <f t="shared" si="500"/>
        <v/>
      </c>
      <c r="AG435" s="13" t="b">
        <f t="shared" si="451"/>
        <v>0</v>
      </c>
      <c r="AH435" s="92" t="str">
        <f t="shared" si="501"/>
        <v/>
      </c>
      <c r="AI435" s="35" t="b">
        <f t="shared" si="452"/>
        <v>0</v>
      </c>
      <c r="AJ435" s="92" t="str">
        <f t="shared" si="502"/>
        <v/>
      </c>
      <c r="AK435" s="35" t="b">
        <f t="shared" si="453"/>
        <v>0</v>
      </c>
      <c r="AL435" s="92" t="str">
        <f t="shared" si="454"/>
        <v/>
      </c>
      <c r="AM435" s="35" t="b">
        <f t="shared" si="455"/>
        <v>0</v>
      </c>
      <c r="AN435" s="92" t="str">
        <f t="shared" si="456"/>
        <v/>
      </c>
      <c r="AO435" s="13" t="b">
        <f t="shared" si="457"/>
        <v>0</v>
      </c>
      <c r="AP435" s="92" t="str">
        <f t="shared" si="458"/>
        <v/>
      </c>
      <c r="AQ435" s="14">
        <f t="shared" si="459"/>
        <v>0</v>
      </c>
      <c r="AR435" s="14">
        <f t="shared" si="460"/>
        <v>0</v>
      </c>
      <c r="AS435" s="16">
        <f t="shared" si="514"/>
        <v>0</v>
      </c>
      <c r="AT435" s="16">
        <f t="shared" si="514"/>
        <v>0</v>
      </c>
      <c r="AU435" s="16">
        <f t="shared" si="514"/>
        <v>0</v>
      </c>
      <c r="AV435" s="16">
        <f t="shared" si="514"/>
        <v>0</v>
      </c>
      <c r="AW435" s="16">
        <f t="shared" si="514"/>
        <v>0</v>
      </c>
      <c r="AX435" s="16">
        <f t="shared" si="514"/>
        <v>0</v>
      </c>
      <c r="AY435" s="16">
        <f t="shared" si="514"/>
        <v>0</v>
      </c>
      <c r="AZ435" s="16"/>
      <c r="BA435" s="16"/>
      <c r="BB435" s="93">
        <f t="shared" si="503"/>
        <v>0</v>
      </c>
      <c r="BC435" s="93">
        <f t="shared" si="504"/>
        <v>0</v>
      </c>
      <c r="BD435" s="93">
        <f t="shared" si="505"/>
        <v>0</v>
      </c>
      <c r="BE435" s="158">
        <f t="shared" si="506"/>
        <v>0</v>
      </c>
      <c r="BF435" s="159">
        <f t="shared" si="507"/>
        <v>0</v>
      </c>
      <c r="BG435" s="159">
        <f t="shared" si="461"/>
        <v>0</v>
      </c>
      <c r="BH435" s="159">
        <f t="shared" si="462"/>
        <v>0</v>
      </c>
      <c r="BI435" s="159">
        <f t="shared" si="463"/>
        <v>0</v>
      </c>
      <c r="BJ435" s="159">
        <f t="shared" si="464"/>
        <v>0</v>
      </c>
      <c r="BK435" s="159">
        <f t="shared" si="465"/>
        <v>0</v>
      </c>
      <c r="BL435" s="159">
        <f t="shared" si="466"/>
        <v>0</v>
      </c>
      <c r="BM435" s="159">
        <f t="shared" si="446"/>
        <v>0</v>
      </c>
      <c r="BN435" s="159">
        <f t="shared" si="446"/>
        <v>0</v>
      </c>
      <c r="BO435" s="205" t="b">
        <f t="shared" si="467"/>
        <v>0</v>
      </c>
      <c r="BP435" s="214">
        <f t="shared" si="468"/>
        <v>0</v>
      </c>
      <c r="BQ435" s="160">
        <f t="shared" si="469"/>
        <v>0</v>
      </c>
      <c r="BR435" s="160">
        <f t="shared" si="470"/>
        <v>0</v>
      </c>
      <c r="BS435" s="160">
        <f t="shared" si="471"/>
        <v>0</v>
      </c>
      <c r="BT435" s="160">
        <f t="shared" si="472"/>
        <v>0</v>
      </c>
      <c r="BU435" s="160">
        <f t="shared" si="473"/>
        <v>0</v>
      </c>
      <c r="BV435" s="215">
        <f t="shared" si="474"/>
        <v>0</v>
      </c>
      <c r="BW435" s="217">
        <f t="shared" si="475"/>
        <v>0</v>
      </c>
      <c r="BX435" s="206">
        <f t="shared" si="476"/>
        <v>0</v>
      </c>
      <c r="BY435" s="206">
        <f t="shared" si="477"/>
        <v>0</v>
      </c>
      <c r="BZ435" s="206">
        <f t="shared" si="478"/>
        <v>0</v>
      </c>
      <c r="CA435" s="206">
        <f t="shared" si="479"/>
        <v>0</v>
      </c>
      <c r="CB435" s="206">
        <f t="shared" si="480"/>
        <v>0</v>
      </c>
      <c r="CC435" s="218">
        <f t="shared" si="481"/>
        <v>0</v>
      </c>
      <c r="CD435" s="216" t="e">
        <f t="shared" si="482"/>
        <v>#VALUE!</v>
      </c>
      <c r="CE435" s="94" t="e">
        <f t="shared" si="483"/>
        <v>#VALUE!</v>
      </c>
      <c r="CF435" s="94" t="e">
        <f t="shared" si="484"/>
        <v>#VALUE!</v>
      </c>
      <c r="CG435" s="95" t="e">
        <f t="shared" si="485"/>
        <v>#VALUE!</v>
      </c>
      <c r="CH435" s="95" t="e">
        <f t="shared" si="508"/>
        <v>#VALUE!</v>
      </c>
      <c r="CI435" s="95" t="b">
        <f t="shared" si="511"/>
        <v>0</v>
      </c>
      <c r="CJ435" s="76" t="str">
        <f t="shared" si="486"/>
        <v/>
      </c>
      <c r="CK435" s="94" t="e" cm="1">
        <f t="array" aca="1" ref="CK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CL435" s="94" t="str">
        <f t="shared" si="487"/>
        <v/>
      </c>
      <c r="CM435" s="96" t="b">
        <f t="shared" si="488"/>
        <v>0</v>
      </c>
      <c r="CN435" s="130" t="b">
        <f>IFERROR(MATCH(D435,'Avtal för korttidsarbete'!$G$13:$G$1012,0),TRUE)</f>
        <v>1</v>
      </c>
      <c r="CO435" s="130" t="b">
        <f t="shared" si="489"/>
        <v>0</v>
      </c>
      <c r="CP435" s="131" t="str" cm="1">
        <f t="array" ref="CP435">IF(CN435=TRUE,"x",INDEX('Avtal för korttidsarbete'!$E$13:$E$1012,$CN435))</f>
        <v>x</v>
      </c>
      <c r="CQ435" s="131" t="str" cm="1">
        <f t="array" ref="CQ435">IF(CN435=TRUE,"x",INDEX('Avtal för korttidsarbete'!$F$13:$F$1012,$CN435))</f>
        <v>x</v>
      </c>
      <c r="CR435" s="130" t="b">
        <f t="shared" si="490"/>
        <v>0</v>
      </c>
      <c r="CS435" s="165">
        <f t="shared" si="509"/>
        <v>0</v>
      </c>
      <c r="CT435" s="165">
        <f t="shared" si="510"/>
        <v>0</v>
      </c>
      <c r="CU435" s="130" t="b">
        <f t="shared" si="491"/>
        <v>0</v>
      </c>
      <c r="CV435" s="131">
        <f t="shared" si="492"/>
        <v>0</v>
      </c>
      <c r="CW435" s="165">
        <f t="shared" si="493"/>
        <v>0</v>
      </c>
      <c r="CX435" s="186" t="b">
        <f>IFERROR(INDEX('Avtal för korttidsarbete'!R:R,MATCH(D435,'Avtal för korttidsarbete'!$G:$G,0)),TRUE)</f>
        <v>1</v>
      </c>
      <c r="CY435" s="165" t="str">
        <f>IF(CX435,"-",INDEX('Avtal för korttidsarbete'!$D:$D,MATCH(D435,'Avtal för korttidsarbete'!$G:$G,0)))</f>
        <v>-</v>
      </c>
      <c r="CZ435" s="131" t="b">
        <f>IFERROR(G435&gt;INDEX(Uppsägningar!E:E,MATCH(C435,Uppsägningar!C:C,0)),FALSE)</f>
        <v>0</v>
      </c>
    </row>
    <row r="436" spans="1:104" s="30" customFormat="1" x14ac:dyDescent="0.25">
      <c r="A436" s="19">
        <v>421</v>
      </c>
      <c r="B436" s="20"/>
      <c r="C436" s="189"/>
      <c r="D436" s="69"/>
      <c r="E436" s="171">
        <f>IFERROR(INDEX(Admin!$C$7:$C$10,MATCH(CY436,TblNivåValTExt,0)),0)</f>
        <v>0</v>
      </c>
      <c r="F436" s="1"/>
      <c r="G436" s="1"/>
      <c r="H436" s="90"/>
      <c r="I436" s="91"/>
      <c r="J436" s="91"/>
      <c r="K436" s="91"/>
      <c r="L436" s="91"/>
      <c r="M436" s="91"/>
      <c r="N436" s="91"/>
      <c r="O436" s="91"/>
      <c r="P436" s="91"/>
      <c r="Q436" s="91"/>
      <c r="R436" s="91"/>
      <c r="S436" s="91"/>
      <c r="T436" s="91"/>
      <c r="U436" s="91"/>
      <c r="V436" s="91"/>
      <c r="W436" s="225">
        <f t="shared" si="448"/>
        <v>0</v>
      </c>
      <c r="X436" s="134" t="str">
        <f t="shared" si="494"/>
        <v/>
      </c>
      <c r="Y436" s="92" t="b">
        <f t="shared" si="449"/>
        <v>0</v>
      </c>
      <c r="Z436" s="92" t="str">
        <f t="shared" si="495"/>
        <v/>
      </c>
      <c r="AA436" s="92" t="b">
        <f t="shared" si="496"/>
        <v>0</v>
      </c>
      <c r="AB436" s="92" t="str">
        <f t="shared" si="497"/>
        <v/>
      </c>
      <c r="AC436" s="13" t="b">
        <f t="shared" si="450"/>
        <v>0</v>
      </c>
      <c r="AD436" s="92" t="str">
        <f t="shared" si="498"/>
        <v/>
      </c>
      <c r="AE436" s="13" t="b">
        <f t="shared" si="499"/>
        <v>0</v>
      </c>
      <c r="AF436" s="92" t="str">
        <f t="shared" si="500"/>
        <v/>
      </c>
      <c r="AG436" s="13" t="b">
        <f t="shared" si="451"/>
        <v>0</v>
      </c>
      <c r="AH436" s="92" t="str">
        <f t="shared" si="501"/>
        <v/>
      </c>
      <c r="AI436" s="35" t="b">
        <f t="shared" si="452"/>
        <v>0</v>
      </c>
      <c r="AJ436" s="92" t="str">
        <f t="shared" si="502"/>
        <v/>
      </c>
      <c r="AK436" s="35" t="b">
        <f t="shared" si="453"/>
        <v>0</v>
      </c>
      <c r="AL436" s="92" t="str">
        <f t="shared" si="454"/>
        <v/>
      </c>
      <c r="AM436" s="35" t="b">
        <f t="shared" si="455"/>
        <v>0</v>
      </c>
      <c r="AN436" s="92" t="str">
        <f t="shared" si="456"/>
        <v/>
      </c>
      <c r="AO436" s="13" t="b">
        <f t="shared" si="457"/>
        <v>0</v>
      </c>
      <c r="AP436" s="92" t="str">
        <f t="shared" si="458"/>
        <v/>
      </c>
      <c r="AQ436" s="14">
        <f t="shared" si="459"/>
        <v>0</v>
      </c>
      <c r="AR436" s="14">
        <f t="shared" si="460"/>
        <v>0</v>
      </c>
      <c r="AS436" s="16">
        <f t="shared" ref="AS436:AY445" si="515">IF(OR(AS$11=FALSE,$F436="",MIN($G436,AS$10,$AR436)-MAX($F436,AS$8,$AQ436)&lt;0),0,MIN($G436,AS$10,$AR436)-MAX($F436,AS$8,$AQ436)+1)</f>
        <v>0</v>
      </c>
      <c r="AT436" s="16">
        <f t="shared" si="515"/>
        <v>0</v>
      </c>
      <c r="AU436" s="16">
        <f t="shared" si="515"/>
        <v>0</v>
      </c>
      <c r="AV436" s="16">
        <f t="shared" si="515"/>
        <v>0</v>
      </c>
      <c r="AW436" s="16">
        <f t="shared" si="515"/>
        <v>0</v>
      </c>
      <c r="AX436" s="16">
        <f t="shared" si="515"/>
        <v>0</v>
      </c>
      <c r="AY436" s="16">
        <f t="shared" si="515"/>
        <v>0</v>
      </c>
      <c r="AZ436" s="16"/>
      <c r="BA436" s="16"/>
      <c r="BB436" s="93">
        <f t="shared" si="503"/>
        <v>0</v>
      </c>
      <c r="BC436" s="93">
        <f t="shared" si="504"/>
        <v>0</v>
      </c>
      <c r="BD436" s="93">
        <f t="shared" si="505"/>
        <v>0</v>
      </c>
      <c r="BE436" s="158">
        <f t="shared" si="506"/>
        <v>0</v>
      </c>
      <c r="BF436" s="159">
        <f t="shared" si="507"/>
        <v>0</v>
      </c>
      <c r="BG436" s="159">
        <f t="shared" si="461"/>
        <v>0</v>
      </c>
      <c r="BH436" s="159">
        <f t="shared" si="462"/>
        <v>0</v>
      </c>
      <c r="BI436" s="159">
        <f t="shared" si="463"/>
        <v>0</v>
      </c>
      <c r="BJ436" s="159">
        <f t="shared" si="464"/>
        <v>0</v>
      </c>
      <c r="BK436" s="159">
        <f t="shared" si="465"/>
        <v>0</v>
      </c>
      <c r="BL436" s="159">
        <f t="shared" si="466"/>
        <v>0</v>
      </c>
      <c r="BM436" s="159">
        <f t="shared" si="446"/>
        <v>0</v>
      </c>
      <c r="BN436" s="159">
        <f t="shared" si="446"/>
        <v>0</v>
      </c>
      <c r="BO436" s="205" t="b">
        <f t="shared" si="467"/>
        <v>0</v>
      </c>
      <c r="BP436" s="214">
        <f t="shared" si="468"/>
        <v>0</v>
      </c>
      <c r="BQ436" s="160">
        <f t="shared" si="469"/>
        <v>0</v>
      </c>
      <c r="BR436" s="160">
        <f t="shared" si="470"/>
        <v>0</v>
      </c>
      <c r="BS436" s="160">
        <f t="shared" si="471"/>
        <v>0</v>
      </c>
      <c r="BT436" s="160">
        <f t="shared" si="472"/>
        <v>0</v>
      </c>
      <c r="BU436" s="160">
        <f t="shared" si="473"/>
        <v>0</v>
      </c>
      <c r="BV436" s="215">
        <f t="shared" si="474"/>
        <v>0</v>
      </c>
      <c r="BW436" s="217">
        <f t="shared" si="475"/>
        <v>0</v>
      </c>
      <c r="BX436" s="206">
        <f t="shared" si="476"/>
        <v>0</v>
      </c>
      <c r="BY436" s="206">
        <f t="shared" si="477"/>
        <v>0</v>
      </c>
      <c r="BZ436" s="206">
        <f t="shared" si="478"/>
        <v>0</v>
      </c>
      <c r="CA436" s="206">
        <f t="shared" si="479"/>
        <v>0</v>
      </c>
      <c r="CB436" s="206">
        <f t="shared" si="480"/>
        <v>0</v>
      </c>
      <c r="CC436" s="218">
        <f t="shared" si="481"/>
        <v>0</v>
      </c>
      <c r="CD436" s="216" t="e">
        <f t="shared" si="482"/>
        <v>#VALUE!</v>
      </c>
      <c r="CE436" s="94" t="e">
        <f t="shared" si="483"/>
        <v>#VALUE!</v>
      </c>
      <c r="CF436" s="94" t="e">
        <f t="shared" si="484"/>
        <v>#VALUE!</v>
      </c>
      <c r="CG436" s="95" t="e">
        <f t="shared" si="485"/>
        <v>#VALUE!</v>
      </c>
      <c r="CH436" s="95" t="e">
        <f t="shared" si="508"/>
        <v>#VALUE!</v>
      </c>
      <c r="CI436" s="95" t="b">
        <f t="shared" si="511"/>
        <v>0</v>
      </c>
      <c r="CJ436" s="76" t="str">
        <f t="shared" si="486"/>
        <v/>
      </c>
      <c r="CK436" s="94" t="e" cm="1">
        <f t="array" aca="1" ref="CK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CL436" s="94" t="str">
        <f t="shared" si="487"/>
        <v/>
      </c>
      <c r="CM436" s="96" t="b">
        <f t="shared" si="488"/>
        <v>0</v>
      </c>
      <c r="CN436" s="130" t="b">
        <f>IFERROR(MATCH(D436,'Avtal för korttidsarbete'!$G$13:$G$1012,0),TRUE)</f>
        <v>1</v>
      </c>
      <c r="CO436" s="130" t="b">
        <f t="shared" si="489"/>
        <v>0</v>
      </c>
      <c r="CP436" s="131" t="str" cm="1">
        <f t="array" ref="CP436">IF(CN436=TRUE,"x",INDEX('Avtal för korttidsarbete'!$E$13:$E$1012,$CN436))</f>
        <v>x</v>
      </c>
      <c r="CQ436" s="131" t="str" cm="1">
        <f t="array" ref="CQ436">IF(CN436=TRUE,"x",INDEX('Avtal för korttidsarbete'!$F$13:$F$1012,$CN436))</f>
        <v>x</v>
      </c>
      <c r="CR436" s="130" t="b">
        <f t="shared" si="490"/>
        <v>0</v>
      </c>
      <c r="CS436" s="165">
        <f t="shared" si="509"/>
        <v>0</v>
      </c>
      <c r="CT436" s="165">
        <f t="shared" si="510"/>
        <v>0</v>
      </c>
      <c r="CU436" s="130" t="b">
        <f t="shared" si="491"/>
        <v>0</v>
      </c>
      <c r="CV436" s="131">
        <f t="shared" si="492"/>
        <v>0</v>
      </c>
      <c r="CW436" s="165">
        <f t="shared" si="493"/>
        <v>0</v>
      </c>
      <c r="CX436" s="186" t="b">
        <f>IFERROR(INDEX('Avtal för korttidsarbete'!R:R,MATCH(D436,'Avtal för korttidsarbete'!$G:$G,0)),TRUE)</f>
        <v>1</v>
      </c>
      <c r="CY436" s="165" t="str">
        <f>IF(CX436,"-",INDEX('Avtal för korttidsarbete'!$D:$D,MATCH(D436,'Avtal för korttidsarbete'!$G:$G,0)))</f>
        <v>-</v>
      </c>
      <c r="CZ436" s="131" t="b">
        <f>IFERROR(G436&gt;INDEX(Uppsägningar!E:E,MATCH(C436,Uppsägningar!C:C,0)),FALSE)</f>
        <v>0</v>
      </c>
    </row>
    <row r="437" spans="1:104" s="30" customFormat="1" x14ac:dyDescent="0.25">
      <c r="A437" s="19">
        <v>422</v>
      </c>
      <c r="B437" s="20"/>
      <c r="C437" s="189"/>
      <c r="D437" s="69"/>
      <c r="E437" s="171">
        <f>IFERROR(INDEX(Admin!$C$7:$C$10,MATCH(CY437,TblNivåValTExt,0)),0)</f>
        <v>0</v>
      </c>
      <c r="F437" s="1"/>
      <c r="G437" s="1"/>
      <c r="H437" s="90"/>
      <c r="I437" s="91"/>
      <c r="J437" s="91"/>
      <c r="K437" s="91"/>
      <c r="L437" s="91"/>
      <c r="M437" s="91"/>
      <c r="N437" s="91"/>
      <c r="O437" s="91"/>
      <c r="P437" s="91"/>
      <c r="Q437" s="91"/>
      <c r="R437" s="91"/>
      <c r="S437" s="91"/>
      <c r="T437" s="91"/>
      <c r="U437" s="91"/>
      <c r="V437" s="91"/>
      <c r="W437" s="225">
        <f t="shared" si="448"/>
        <v>0</v>
      </c>
      <c r="X437" s="134" t="str">
        <f t="shared" si="494"/>
        <v/>
      </c>
      <c r="Y437" s="92" t="b">
        <f t="shared" si="449"/>
        <v>0</v>
      </c>
      <c r="Z437" s="92" t="str">
        <f t="shared" si="495"/>
        <v/>
      </c>
      <c r="AA437" s="92" t="b">
        <f t="shared" si="496"/>
        <v>0</v>
      </c>
      <c r="AB437" s="92" t="str">
        <f t="shared" si="497"/>
        <v/>
      </c>
      <c r="AC437" s="13" t="b">
        <f t="shared" si="450"/>
        <v>0</v>
      </c>
      <c r="AD437" s="92" t="str">
        <f t="shared" si="498"/>
        <v/>
      </c>
      <c r="AE437" s="13" t="b">
        <f t="shared" si="499"/>
        <v>0</v>
      </c>
      <c r="AF437" s="92" t="str">
        <f t="shared" si="500"/>
        <v/>
      </c>
      <c r="AG437" s="13" t="b">
        <f t="shared" si="451"/>
        <v>0</v>
      </c>
      <c r="AH437" s="92" t="str">
        <f t="shared" si="501"/>
        <v/>
      </c>
      <c r="AI437" s="35" t="b">
        <f t="shared" si="452"/>
        <v>0</v>
      </c>
      <c r="AJ437" s="92" t="str">
        <f t="shared" si="502"/>
        <v/>
      </c>
      <c r="AK437" s="35" t="b">
        <f t="shared" si="453"/>
        <v>0</v>
      </c>
      <c r="AL437" s="92" t="str">
        <f t="shared" si="454"/>
        <v/>
      </c>
      <c r="AM437" s="35" t="b">
        <f t="shared" si="455"/>
        <v>0</v>
      </c>
      <c r="AN437" s="92" t="str">
        <f t="shared" si="456"/>
        <v/>
      </c>
      <c r="AO437" s="13" t="b">
        <f t="shared" si="457"/>
        <v>0</v>
      </c>
      <c r="AP437" s="92" t="str">
        <f t="shared" si="458"/>
        <v/>
      </c>
      <c r="AQ437" s="14">
        <f t="shared" si="459"/>
        <v>0</v>
      </c>
      <c r="AR437" s="14">
        <f t="shared" si="460"/>
        <v>0</v>
      </c>
      <c r="AS437" s="16">
        <f t="shared" si="515"/>
        <v>0</v>
      </c>
      <c r="AT437" s="16">
        <f t="shared" si="515"/>
        <v>0</v>
      </c>
      <c r="AU437" s="16">
        <f t="shared" si="515"/>
        <v>0</v>
      </c>
      <c r="AV437" s="16">
        <f t="shared" si="515"/>
        <v>0</v>
      </c>
      <c r="AW437" s="16">
        <f t="shared" si="515"/>
        <v>0</v>
      </c>
      <c r="AX437" s="16">
        <f t="shared" si="515"/>
        <v>0</v>
      </c>
      <c r="AY437" s="16">
        <f t="shared" si="515"/>
        <v>0</v>
      </c>
      <c r="AZ437" s="16"/>
      <c r="BA437" s="16"/>
      <c r="BB437" s="93">
        <f t="shared" si="503"/>
        <v>0</v>
      </c>
      <c r="BC437" s="93">
        <f t="shared" si="504"/>
        <v>0</v>
      </c>
      <c r="BD437" s="93">
        <f t="shared" si="505"/>
        <v>0</v>
      </c>
      <c r="BE437" s="158">
        <f t="shared" si="506"/>
        <v>0</v>
      </c>
      <c r="BF437" s="159">
        <f t="shared" si="507"/>
        <v>0</v>
      </c>
      <c r="BG437" s="159">
        <f t="shared" si="461"/>
        <v>0</v>
      </c>
      <c r="BH437" s="159">
        <f t="shared" si="462"/>
        <v>0</v>
      </c>
      <c r="BI437" s="159">
        <f t="shared" si="463"/>
        <v>0</v>
      </c>
      <c r="BJ437" s="159">
        <f t="shared" si="464"/>
        <v>0</v>
      </c>
      <c r="BK437" s="159">
        <f t="shared" si="465"/>
        <v>0</v>
      </c>
      <c r="BL437" s="159">
        <f t="shared" si="466"/>
        <v>0</v>
      </c>
      <c r="BM437" s="159">
        <f t="shared" si="446"/>
        <v>0</v>
      </c>
      <c r="BN437" s="159">
        <f t="shared" si="446"/>
        <v>0</v>
      </c>
      <c r="BO437" s="205" t="b">
        <f t="shared" si="467"/>
        <v>0</v>
      </c>
      <c r="BP437" s="214">
        <f t="shared" si="468"/>
        <v>0</v>
      </c>
      <c r="BQ437" s="160">
        <f t="shared" si="469"/>
        <v>0</v>
      </c>
      <c r="BR437" s="160">
        <f t="shared" si="470"/>
        <v>0</v>
      </c>
      <c r="BS437" s="160">
        <f t="shared" si="471"/>
        <v>0</v>
      </c>
      <c r="BT437" s="160">
        <f t="shared" si="472"/>
        <v>0</v>
      </c>
      <c r="BU437" s="160">
        <f t="shared" si="473"/>
        <v>0</v>
      </c>
      <c r="BV437" s="215">
        <f t="shared" si="474"/>
        <v>0</v>
      </c>
      <c r="BW437" s="217">
        <f t="shared" si="475"/>
        <v>0</v>
      </c>
      <c r="BX437" s="206">
        <f t="shared" si="476"/>
        <v>0</v>
      </c>
      <c r="BY437" s="206">
        <f t="shared" si="477"/>
        <v>0</v>
      </c>
      <c r="BZ437" s="206">
        <f t="shared" si="478"/>
        <v>0</v>
      </c>
      <c r="CA437" s="206">
        <f t="shared" si="479"/>
        <v>0</v>
      </c>
      <c r="CB437" s="206">
        <f t="shared" si="480"/>
        <v>0</v>
      </c>
      <c r="CC437" s="218">
        <f t="shared" si="481"/>
        <v>0</v>
      </c>
      <c r="CD437" s="216" t="e">
        <f t="shared" si="482"/>
        <v>#VALUE!</v>
      </c>
      <c r="CE437" s="94" t="e">
        <f t="shared" si="483"/>
        <v>#VALUE!</v>
      </c>
      <c r="CF437" s="94" t="e">
        <f t="shared" si="484"/>
        <v>#VALUE!</v>
      </c>
      <c r="CG437" s="95" t="e">
        <f t="shared" si="485"/>
        <v>#VALUE!</v>
      </c>
      <c r="CH437" s="95" t="e">
        <f t="shared" si="508"/>
        <v>#VALUE!</v>
      </c>
      <c r="CI437" s="95" t="b">
        <f t="shared" si="511"/>
        <v>0</v>
      </c>
      <c r="CJ437" s="76" t="str">
        <f t="shared" si="486"/>
        <v/>
      </c>
      <c r="CK437" s="94" t="e" cm="1">
        <f t="array" aca="1" ref="CK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CL437" s="94" t="str">
        <f t="shared" si="487"/>
        <v/>
      </c>
      <c r="CM437" s="96" t="b">
        <f t="shared" si="488"/>
        <v>0</v>
      </c>
      <c r="CN437" s="130" t="b">
        <f>IFERROR(MATCH(D437,'Avtal för korttidsarbete'!$G$13:$G$1012,0),TRUE)</f>
        <v>1</v>
      </c>
      <c r="CO437" s="130" t="b">
        <f t="shared" si="489"/>
        <v>0</v>
      </c>
      <c r="CP437" s="131" t="str" cm="1">
        <f t="array" ref="CP437">IF(CN437=TRUE,"x",INDEX('Avtal för korttidsarbete'!$E$13:$E$1012,$CN437))</f>
        <v>x</v>
      </c>
      <c r="CQ437" s="131" t="str" cm="1">
        <f t="array" ref="CQ437">IF(CN437=TRUE,"x",INDEX('Avtal för korttidsarbete'!$F$13:$F$1012,$CN437))</f>
        <v>x</v>
      </c>
      <c r="CR437" s="130" t="b">
        <f t="shared" si="490"/>
        <v>0</v>
      </c>
      <c r="CS437" s="165">
        <f t="shared" si="509"/>
        <v>0</v>
      </c>
      <c r="CT437" s="165">
        <f t="shared" si="510"/>
        <v>0</v>
      </c>
      <c r="CU437" s="130" t="b">
        <f t="shared" si="491"/>
        <v>0</v>
      </c>
      <c r="CV437" s="131">
        <f t="shared" si="492"/>
        <v>0</v>
      </c>
      <c r="CW437" s="165">
        <f t="shared" si="493"/>
        <v>0</v>
      </c>
      <c r="CX437" s="186" t="b">
        <f>IFERROR(INDEX('Avtal för korttidsarbete'!R:R,MATCH(D437,'Avtal för korttidsarbete'!$G:$G,0)),TRUE)</f>
        <v>1</v>
      </c>
      <c r="CY437" s="165" t="str">
        <f>IF(CX437,"-",INDEX('Avtal för korttidsarbete'!$D:$D,MATCH(D437,'Avtal för korttidsarbete'!$G:$G,0)))</f>
        <v>-</v>
      </c>
      <c r="CZ437" s="131" t="b">
        <f>IFERROR(G437&gt;INDEX(Uppsägningar!E:E,MATCH(C437,Uppsägningar!C:C,0)),FALSE)</f>
        <v>0</v>
      </c>
    </row>
    <row r="438" spans="1:104" s="30" customFormat="1" x14ac:dyDescent="0.25">
      <c r="A438" s="19">
        <v>423</v>
      </c>
      <c r="B438" s="20"/>
      <c r="C438" s="189"/>
      <c r="D438" s="69"/>
      <c r="E438" s="171">
        <f>IFERROR(INDEX(Admin!$C$7:$C$10,MATCH(CY438,TblNivåValTExt,0)),0)</f>
        <v>0</v>
      </c>
      <c r="F438" s="1"/>
      <c r="G438" s="1"/>
      <c r="H438" s="90"/>
      <c r="I438" s="91"/>
      <c r="J438" s="91"/>
      <c r="K438" s="91"/>
      <c r="L438" s="91"/>
      <c r="M438" s="91"/>
      <c r="N438" s="91"/>
      <c r="O438" s="91"/>
      <c r="P438" s="91"/>
      <c r="Q438" s="91"/>
      <c r="R438" s="91"/>
      <c r="S438" s="91"/>
      <c r="T438" s="91"/>
      <c r="U438" s="91"/>
      <c r="V438" s="91"/>
      <c r="W438" s="225">
        <f t="shared" si="448"/>
        <v>0</v>
      </c>
      <c r="X438" s="134" t="str">
        <f t="shared" si="494"/>
        <v/>
      </c>
      <c r="Y438" s="92" t="b">
        <f t="shared" si="449"/>
        <v>0</v>
      </c>
      <c r="Z438" s="92" t="str">
        <f t="shared" si="495"/>
        <v/>
      </c>
      <c r="AA438" s="92" t="b">
        <f t="shared" si="496"/>
        <v>0</v>
      </c>
      <c r="AB438" s="92" t="str">
        <f t="shared" si="497"/>
        <v/>
      </c>
      <c r="AC438" s="13" t="b">
        <f t="shared" si="450"/>
        <v>0</v>
      </c>
      <c r="AD438" s="92" t="str">
        <f t="shared" si="498"/>
        <v/>
      </c>
      <c r="AE438" s="13" t="b">
        <f t="shared" si="499"/>
        <v>0</v>
      </c>
      <c r="AF438" s="92" t="str">
        <f t="shared" si="500"/>
        <v/>
      </c>
      <c r="AG438" s="13" t="b">
        <f t="shared" si="451"/>
        <v>0</v>
      </c>
      <c r="AH438" s="92" t="str">
        <f t="shared" si="501"/>
        <v/>
      </c>
      <c r="AI438" s="35" t="b">
        <f t="shared" si="452"/>
        <v>0</v>
      </c>
      <c r="AJ438" s="92" t="str">
        <f t="shared" si="502"/>
        <v/>
      </c>
      <c r="AK438" s="35" t="b">
        <f t="shared" si="453"/>
        <v>0</v>
      </c>
      <c r="AL438" s="92" t="str">
        <f t="shared" si="454"/>
        <v/>
      </c>
      <c r="AM438" s="35" t="b">
        <f t="shared" si="455"/>
        <v>0</v>
      </c>
      <c r="AN438" s="92" t="str">
        <f t="shared" si="456"/>
        <v/>
      </c>
      <c r="AO438" s="13" t="b">
        <f t="shared" si="457"/>
        <v>0</v>
      </c>
      <c r="AP438" s="92" t="str">
        <f t="shared" si="458"/>
        <v/>
      </c>
      <c r="AQ438" s="14">
        <f t="shared" si="459"/>
        <v>0</v>
      </c>
      <c r="AR438" s="14">
        <f t="shared" si="460"/>
        <v>0</v>
      </c>
      <c r="AS438" s="16">
        <f t="shared" si="515"/>
        <v>0</v>
      </c>
      <c r="AT438" s="16">
        <f t="shared" si="515"/>
        <v>0</v>
      </c>
      <c r="AU438" s="16">
        <f t="shared" si="515"/>
        <v>0</v>
      </c>
      <c r="AV438" s="16">
        <f t="shared" si="515"/>
        <v>0</v>
      </c>
      <c r="AW438" s="16">
        <f t="shared" si="515"/>
        <v>0</v>
      </c>
      <c r="AX438" s="16">
        <f t="shared" si="515"/>
        <v>0</v>
      </c>
      <c r="AY438" s="16">
        <f t="shared" si="515"/>
        <v>0</v>
      </c>
      <c r="AZ438" s="16"/>
      <c r="BA438" s="16"/>
      <c r="BB438" s="93">
        <f t="shared" si="503"/>
        <v>0</v>
      </c>
      <c r="BC438" s="93">
        <f t="shared" si="504"/>
        <v>0</v>
      </c>
      <c r="BD438" s="93">
        <f t="shared" si="505"/>
        <v>0</v>
      </c>
      <c r="BE438" s="158">
        <f t="shared" si="506"/>
        <v>0</v>
      </c>
      <c r="BF438" s="159">
        <f t="shared" si="507"/>
        <v>0</v>
      </c>
      <c r="BG438" s="159">
        <f t="shared" si="461"/>
        <v>0</v>
      </c>
      <c r="BH438" s="159">
        <f t="shared" si="462"/>
        <v>0</v>
      </c>
      <c r="BI438" s="159">
        <f t="shared" si="463"/>
        <v>0</v>
      </c>
      <c r="BJ438" s="159">
        <f t="shared" si="464"/>
        <v>0</v>
      </c>
      <c r="BK438" s="159">
        <f t="shared" si="465"/>
        <v>0</v>
      </c>
      <c r="BL438" s="159">
        <f t="shared" si="466"/>
        <v>0</v>
      </c>
      <c r="BM438" s="159">
        <f t="shared" si="446"/>
        <v>0</v>
      </c>
      <c r="BN438" s="159">
        <f t="shared" si="446"/>
        <v>0</v>
      </c>
      <c r="BO438" s="205" t="b">
        <f t="shared" si="467"/>
        <v>0</v>
      </c>
      <c r="BP438" s="214">
        <f t="shared" si="468"/>
        <v>0</v>
      </c>
      <c r="BQ438" s="160">
        <f t="shared" si="469"/>
        <v>0</v>
      </c>
      <c r="BR438" s="160">
        <f t="shared" si="470"/>
        <v>0</v>
      </c>
      <c r="BS438" s="160">
        <f t="shared" si="471"/>
        <v>0</v>
      </c>
      <c r="BT438" s="160">
        <f t="shared" si="472"/>
        <v>0</v>
      </c>
      <c r="BU438" s="160">
        <f t="shared" si="473"/>
        <v>0</v>
      </c>
      <c r="BV438" s="215">
        <f t="shared" si="474"/>
        <v>0</v>
      </c>
      <c r="BW438" s="217">
        <f t="shared" si="475"/>
        <v>0</v>
      </c>
      <c r="BX438" s="206">
        <f t="shared" si="476"/>
        <v>0</v>
      </c>
      <c r="BY438" s="206">
        <f t="shared" si="477"/>
        <v>0</v>
      </c>
      <c r="BZ438" s="206">
        <f t="shared" si="478"/>
        <v>0</v>
      </c>
      <c r="CA438" s="206">
        <f t="shared" si="479"/>
        <v>0</v>
      </c>
      <c r="CB438" s="206">
        <f t="shared" si="480"/>
        <v>0</v>
      </c>
      <c r="CC438" s="218">
        <f t="shared" si="481"/>
        <v>0</v>
      </c>
      <c r="CD438" s="216" t="e">
        <f t="shared" si="482"/>
        <v>#VALUE!</v>
      </c>
      <c r="CE438" s="94" t="e">
        <f t="shared" si="483"/>
        <v>#VALUE!</v>
      </c>
      <c r="CF438" s="94" t="e">
        <f t="shared" si="484"/>
        <v>#VALUE!</v>
      </c>
      <c r="CG438" s="95" t="e">
        <f t="shared" si="485"/>
        <v>#VALUE!</v>
      </c>
      <c r="CH438" s="95" t="e">
        <f t="shared" si="508"/>
        <v>#VALUE!</v>
      </c>
      <c r="CI438" s="95" t="b">
        <f t="shared" si="511"/>
        <v>0</v>
      </c>
      <c r="CJ438" s="76" t="str">
        <f t="shared" si="486"/>
        <v/>
      </c>
      <c r="CK438" s="94" t="e" cm="1">
        <f t="array" aca="1" ref="CK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CL438" s="94" t="str">
        <f t="shared" si="487"/>
        <v/>
      </c>
      <c r="CM438" s="96" t="b">
        <f t="shared" si="488"/>
        <v>0</v>
      </c>
      <c r="CN438" s="130" t="b">
        <f>IFERROR(MATCH(D438,'Avtal för korttidsarbete'!$G$13:$G$1012,0),TRUE)</f>
        <v>1</v>
      </c>
      <c r="CO438" s="130" t="b">
        <f t="shared" si="489"/>
        <v>0</v>
      </c>
      <c r="CP438" s="131" t="str" cm="1">
        <f t="array" ref="CP438">IF(CN438=TRUE,"x",INDEX('Avtal för korttidsarbete'!$E$13:$E$1012,$CN438))</f>
        <v>x</v>
      </c>
      <c r="CQ438" s="131" t="str" cm="1">
        <f t="array" ref="CQ438">IF(CN438=TRUE,"x",INDEX('Avtal för korttidsarbete'!$F$13:$F$1012,$CN438))</f>
        <v>x</v>
      </c>
      <c r="CR438" s="130" t="b">
        <f t="shared" si="490"/>
        <v>0</v>
      </c>
      <c r="CS438" s="165">
        <f t="shared" si="509"/>
        <v>0</v>
      </c>
      <c r="CT438" s="165">
        <f t="shared" si="510"/>
        <v>0</v>
      </c>
      <c r="CU438" s="130" t="b">
        <f t="shared" si="491"/>
        <v>0</v>
      </c>
      <c r="CV438" s="131">
        <f t="shared" si="492"/>
        <v>0</v>
      </c>
      <c r="CW438" s="165">
        <f t="shared" si="493"/>
        <v>0</v>
      </c>
      <c r="CX438" s="186" t="b">
        <f>IFERROR(INDEX('Avtal för korttidsarbete'!R:R,MATCH(D438,'Avtal för korttidsarbete'!$G:$G,0)),TRUE)</f>
        <v>1</v>
      </c>
      <c r="CY438" s="165" t="str">
        <f>IF(CX438,"-",INDEX('Avtal för korttidsarbete'!$D:$D,MATCH(D438,'Avtal för korttidsarbete'!$G:$G,0)))</f>
        <v>-</v>
      </c>
      <c r="CZ438" s="131" t="b">
        <f>IFERROR(G438&gt;INDEX(Uppsägningar!E:E,MATCH(C438,Uppsägningar!C:C,0)),FALSE)</f>
        <v>0</v>
      </c>
    </row>
    <row r="439" spans="1:104" s="30" customFormat="1" x14ac:dyDescent="0.25">
      <c r="A439" s="19">
        <v>424</v>
      </c>
      <c r="B439" s="20"/>
      <c r="C439" s="189"/>
      <c r="D439" s="69"/>
      <c r="E439" s="171">
        <f>IFERROR(INDEX(Admin!$C$7:$C$10,MATCH(CY439,TblNivåValTExt,0)),0)</f>
        <v>0</v>
      </c>
      <c r="F439" s="1"/>
      <c r="G439" s="1"/>
      <c r="H439" s="90"/>
      <c r="I439" s="91"/>
      <c r="J439" s="91"/>
      <c r="K439" s="91"/>
      <c r="L439" s="91"/>
      <c r="M439" s="91"/>
      <c r="N439" s="91"/>
      <c r="O439" s="91"/>
      <c r="P439" s="91"/>
      <c r="Q439" s="91"/>
      <c r="R439" s="91"/>
      <c r="S439" s="91"/>
      <c r="T439" s="91"/>
      <c r="U439" s="91"/>
      <c r="V439" s="91"/>
      <c r="W439" s="225">
        <f t="shared" si="448"/>
        <v>0</v>
      </c>
      <c r="X439" s="134" t="str">
        <f t="shared" si="494"/>
        <v/>
      </c>
      <c r="Y439" s="92" t="b">
        <f t="shared" si="449"/>
        <v>0</v>
      </c>
      <c r="Z439" s="92" t="str">
        <f t="shared" si="495"/>
        <v/>
      </c>
      <c r="AA439" s="92" t="b">
        <f t="shared" si="496"/>
        <v>0</v>
      </c>
      <c r="AB439" s="92" t="str">
        <f t="shared" si="497"/>
        <v/>
      </c>
      <c r="AC439" s="13" t="b">
        <f t="shared" si="450"/>
        <v>0</v>
      </c>
      <c r="AD439" s="92" t="str">
        <f t="shared" si="498"/>
        <v/>
      </c>
      <c r="AE439" s="13" t="b">
        <f t="shared" si="499"/>
        <v>0</v>
      </c>
      <c r="AF439" s="92" t="str">
        <f t="shared" si="500"/>
        <v/>
      </c>
      <c r="AG439" s="13" t="b">
        <f t="shared" si="451"/>
        <v>0</v>
      </c>
      <c r="AH439" s="92" t="str">
        <f t="shared" si="501"/>
        <v/>
      </c>
      <c r="AI439" s="35" t="b">
        <f t="shared" si="452"/>
        <v>0</v>
      </c>
      <c r="AJ439" s="92" t="str">
        <f t="shared" si="502"/>
        <v/>
      </c>
      <c r="AK439" s="35" t="b">
        <f t="shared" si="453"/>
        <v>0</v>
      </c>
      <c r="AL439" s="92" t="str">
        <f t="shared" si="454"/>
        <v/>
      </c>
      <c r="AM439" s="35" t="b">
        <f t="shared" si="455"/>
        <v>0</v>
      </c>
      <c r="AN439" s="92" t="str">
        <f t="shared" si="456"/>
        <v/>
      </c>
      <c r="AO439" s="13" t="b">
        <f t="shared" si="457"/>
        <v>0</v>
      </c>
      <c r="AP439" s="92" t="str">
        <f t="shared" si="458"/>
        <v/>
      </c>
      <c r="AQ439" s="14">
        <f t="shared" si="459"/>
        <v>0</v>
      </c>
      <c r="AR439" s="14">
        <f t="shared" si="460"/>
        <v>0</v>
      </c>
      <c r="AS439" s="16">
        <f t="shared" si="515"/>
        <v>0</v>
      </c>
      <c r="AT439" s="16">
        <f t="shared" si="515"/>
        <v>0</v>
      </c>
      <c r="AU439" s="16">
        <f t="shared" si="515"/>
        <v>0</v>
      </c>
      <c r="AV439" s="16">
        <f t="shared" si="515"/>
        <v>0</v>
      </c>
      <c r="AW439" s="16">
        <f t="shared" si="515"/>
        <v>0</v>
      </c>
      <c r="AX439" s="16">
        <f t="shared" si="515"/>
        <v>0</v>
      </c>
      <c r="AY439" s="16">
        <f t="shared" si="515"/>
        <v>0</v>
      </c>
      <c r="AZ439" s="16"/>
      <c r="BA439" s="16"/>
      <c r="BB439" s="93">
        <f t="shared" si="503"/>
        <v>0</v>
      </c>
      <c r="BC439" s="93">
        <f t="shared" si="504"/>
        <v>0</v>
      </c>
      <c r="BD439" s="93">
        <f t="shared" si="505"/>
        <v>0</v>
      </c>
      <c r="BE439" s="158">
        <f t="shared" si="506"/>
        <v>0</v>
      </c>
      <c r="BF439" s="159">
        <f t="shared" si="507"/>
        <v>0</v>
      </c>
      <c r="BG439" s="159">
        <f t="shared" si="461"/>
        <v>0</v>
      </c>
      <c r="BH439" s="159">
        <f t="shared" si="462"/>
        <v>0</v>
      </c>
      <c r="BI439" s="159">
        <f t="shared" si="463"/>
        <v>0</v>
      </c>
      <c r="BJ439" s="159">
        <f t="shared" si="464"/>
        <v>0</v>
      </c>
      <c r="BK439" s="159">
        <f t="shared" si="465"/>
        <v>0</v>
      </c>
      <c r="BL439" s="159">
        <f t="shared" si="466"/>
        <v>0</v>
      </c>
      <c r="BM439" s="159">
        <f t="shared" si="446"/>
        <v>0</v>
      </c>
      <c r="BN439" s="159">
        <f t="shared" si="446"/>
        <v>0</v>
      </c>
      <c r="BO439" s="205" t="b">
        <f t="shared" si="467"/>
        <v>0</v>
      </c>
      <c r="BP439" s="214">
        <f t="shared" si="468"/>
        <v>0</v>
      </c>
      <c r="BQ439" s="160">
        <f t="shared" si="469"/>
        <v>0</v>
      </c>
      <c r="BR439" s="160">
        <f t="shared" si="470"/>
        <v>0</v>
      </c>
      <c r="BS439" s="160">
        <f t="shared" si="471"/>
        <v>0</v>
      </c>
      <c r="BT439" s="160">
        <f t="shared" si="472"/>
        <v>0</v>
      </c>
      <c r="BU439" s="160">
        <f t="shared" si="473"/>
        <v>0</v>
      </c>
      <c r="BV439" s="215">
        <f t="shared" si="474"/>
        <v>0</v>
      </c>
      <c r="BW439" s="217">
        <f t="shared" si="475"/>
        <v>0</v>
      </c>
      <c r="BX439" s="206">
        <f t="shared" si="476"/>
        <v>0</v>
      </c>
      <c r="BY439" s="206">
        <f t="shared" si="477"/>
        <v>0</v>
      </c>
      <c r="BZ439" s="206">
        <f t="shared" si="478"/>
        <v>0</v>
      </c>
      <c r="CA439" s="206">
        <f t="shared" si="479"/>
        <v>0</v>
      </c>
      <c r="CB439" s="206">
        <f t="shared" si="480"/>
        <v>0</v>
      </c>
      <c r="CC439" s="218">
        <f t="shared" si="481"/>
        <v>0</v>
      </c>
      <c r="CD439" s="216" t="e">
        <f t="shared" si="482"/>
        <v>#VALUE!</v>
      </c>
      <c r="CE439" s="94" t="e">
        <f t="shared" si="483"/>
        <v>#VALUE!</v>
      </c>
      <c r="CF439" s="94" t="e">
        <f t="shared" si="484"/>
        <v>#VALUE!</v>
      </c>
      <c r="CG439" s="95" t="e">
        <f t="shared" si="485"/>
        <v>#VALUE!</v>
      </c>
      <c r="CH439" s="95" t="e">
        <f t="shared" si="508"/>
        <v>#VALUE!</v>
      </c>
      <c r="CI439" s="95" t="b">
        <f t="shared" si="511"/>
        <v>0</v>
      </c>
      <c r="CJ439" s="76" t="str">
        <f t="shared" si="486"/>
        <v/>
      </c>
      <c r="CK439" s="94" t="e" cm="1">
        <f t="array" aca="1" ref="CK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CL439" s="94" t="str">
        <f t="shared" si="487"/>
        <v/>
      </c>
      <c r="CM439" s="96" t="b">
        <f t="shared" si="488"/>
        <v>0</v>
      </c>
      <c r="CN439" s="130" t="b">
        <f>IFERROR(MATCH(D439,'Avtal för korttidsarbete'!$G$13:$G$1012,0),TRUE)</f>
        <v>1</v>
      </c>
      <c r="CO439" s="130" t="b">
        <f t="shared" si="489"/>
        <v>0</v>
      </c>
      <c r="CP439" s="131" t="str" cm="1">
        <f t="array" ref="CP439">IF(CN439=TRUE,"x",INDEX('Avtal för korttidsarbete'!$E$13:$E$1012,$CN439))</f>
        <v>x</v>
      </c>
      <c r="CQ439" s="131" t="str" cm="1">
        <f t="array" ref="CQ439">IF(CN439=TRUE,"x",INDEX('Avtal för korttidsarbete'!$F$13:$F$1012,$CN439))</f>
        <v>x</v>
      </c>
      <c r="CR439" s="130" t="b">
        <f t="shared" si="490"/>
        <v>0</v>
      </c>
      <c r="CS439" s="165">
        <f t="shared" si="509"/>
        <v>0</v>
      </c>
      <c r="CT439" s="165">
        <f t="shared" si="510"/>
        <v>0</v>
      </c>
      <c r="CU439" s="130" t="b">
        <f t="shared" si="491"/>
        <v>0</v>
      </c>
      <c r="CV439" s="131">
        <f t="shared" si="492"/>
        <v>0</v>
      </c>
      <c r="CW439" s="165">
        <f t="shared" si="493"/>
        <v>0</v>
      </c>
      <c r="CX439" s="186" t="b">
        <f>IFERROR(INDEX('Avtal för korttidsarbete'!R:R,MATCH(D439,'Avtal för korttidsarbete'!$G:$G,0)),TRUE)</f>
        <v>1</v>
      </c>
      <c r="CY439" s="165" t="str">
        <f>IF(CX439,"-",INDEX('Avtal för korttidsarbete'!$D:$D,MATCH(D439,'Avtal för korttidsarbete'!$G:$G,0)))</f>
        <v>-</v>
      </c>
      <c r="CZ439" s="131" t="b">
        <f>IFERROR(G439&gt;INDEX(Uppsägningar!E:E,MATCH(C439,Uppsägningar!C:C,0)),FALSE)</f>
        <v>0</v>
      </c>
    </row>
    <row r="440" spans="1:104" s="30" customFormat="1" x14ac:dyDescent="0.25">
      <c r="A440" s="19">
        <v>425</v>
      </c>
      <c r="B440" s="20"/>
      <c r="C440" s="189"/>
      <c r="D440" s="69"/>
      <c r="E440" s="171">
        <f>IFERROR(INDEX(Admin!$C$7:$C$10,MATCH(CY440,TblNivåValTExt,0)),0)</f>
        <v>0</v>
      </c>
      <c r="F440" s="1"/>
      <c r="G440" s="1"/>
      <c r="H440" s="90"/>
      <c r="I440" s="91"/>
      <c r="J440" s="91"/>
      <c r="K440" s="91"/>
      <c r="L440" s="91"/>
      <c r="M440" s="91"/>
      <c r="N440" s="91"/>
      <c r="O440" s="91"/>
      <c r="P440" s="91"/>
      <c r="Q440" s="91"/>
      <c r="R440" s="91"/>
      <c r="S440" s="91"/>
      <c r="T440" s="91"/>
      <c r="U440" s="91"/>
      <c r="V440" s="91"/>
      <c r="W440" s="225">
        <f t="shared" si="448"/>
        <v>0</v>
      </c>
      <c r="X440" s="134" t="str">
        <f t="shared" si="494"/>
        <v/>
      </c>
      <c r="Y440" s="92" t="b">
        <f t="shared" si="449"/>
        <v>0</v>
      </c>
      <c r="Z440" s="92" t="str">
        <f t="shared" si="495"/>
        <v/>
      </c>
      <c r="AA440" s="92" t="b">
        <f t="shared" si="496"/>
        <v>0</v>
      </c>
      <c r="AB440" s="92" t="str">
        <f t="shared" si="497"/>
        <v/>
      </c>
      <c r="AC440" s="13" t="b">
        <f t="shared" si="450"/>
        <v>0</v>
      </c>
      <c r="AD440" s="92" t="str">
        <f t="shared" si="498"/>
        <v/>
      </c>
      <c r="AE440" s="13" t="b">
        <f t="shared" si="499"/>
        <v>0</v>
      </c>
      <c r="AF440" s="92" t="str">
        <f t="shared" si="500"/>
        <v/>
      </c>
      <c r="AG440" s="13" t="b">
        <f t="shared" si="451"/>
        <v>0</v>
      </c>
      <c r="AH440" s="92" t="str">
        <f t="shared" si="501"/>
        <v/>
      </c>
      <c r="AI440" s="35" t="b">
        <f t="shared" si="452"/>
        <v>0</v>
      </c>
      <c r="AJ440" s="92" t="str">
        <f t="shared" si="502"/>
        <v/>
      </c>
      <c r="AK440" s="35" t="b">
        <f t="shared" si="453"/>
        <v>0</v>
      </c>
      <c r="AL440" s="92" t="str">
        <f t="shared" si="454"/>
        <v/>
      </c>
      <c r="AM440" s="35" t="b">
        <f t="shared" si="455"/>
        <v>0</v>
      </c>
      <c r="AN440" s="92" t="str">
        <f t="shared" si="456"/>
        <v/>
      </c>
      <c r="AO440" s="13" t="b">
        <f t="shared" si="457"/>
        <v>0</v>
      </c>
      <c r="AP440" s="92" t="str">
        <f t="shared" si="458"/>
        <v/>
      </c>
      <c r="AQ440" s="14">
        <f t="shared" si="459"/>
        <v>0</v>
      </c>
      <c r="AR440" s="14">
        <f t="shared" si="460"/>
        <v>0</v>
      </c>
      <c r="AS440" s="16">
        <f t="shared" si="515"/>
        <v>0</v>
      </c>
      <c r="AT440" s="16">
        <f t="shared" si="515"/>
        <v>0</v>
      </c>
      <c r="AU440" s="16">
        <f t="shared" si="515"/>
        <v>0</v>
      </c>
      <c r="AV440" s="16">
        <f t="shared" si="515"/>
        <v>0</v>
      </c>
      <c r="AW440" s="16">
        <f t="shared" si="515"/>
        <v>0</v>
      </c>
      <c r="AX440" s="16">
        <f t="shared" si="515"/>
        <v>0</v>
      </c>
      <c r="AY440" s="16">
        <f t="shared" si="515"/>
        <v>0</v>
      </c>
      <c r="AZ440" s="16"/>
      <c r="BA440" s="16"/>
      <c r="BB440" s="93">
        <f t="shared" si="503"/>
        <v>0</v>
      </c>
      <c r="BC440" s="93">
        <f t="shared" si="504"/>
        <v>0</v>
      </c>
      <c r="BD440" s="93">
        <f t="shared" si="505"/>
        <v>0</v>
      </c>
      <c r="BE440" s="158">
        <f t="shared" si="506"/>
        <v>0</v>
      </c>
      <c r="BF440" s="159">
        <f t="shared" si="507"/>
        <v>0</v>
      </c>
      <c r="BG440" s="159">
        <f t="shared" si="461"/>
        <v>0</v>
      </c>
      <c r="BH440" s="159">
        <f t="shared" si="462"/>
        <v>0</v>
      </c>
      <c r="BI440" s="159">
        <f t="shared" si="463"/>
        <v>0</v>
      </c>
      <c r="BJ440" s="159">
        <f t="shared" si="464"/>
        <v>0</v>
      </c>
      <c r="BK440" s="159">
        <f t="shared" si="465"/>
        <v>0</v>
      </c>
      <c r="BL440" s="159">
        <f t="shared" si="466"/>
        <v>0</v>
      </c>
      <c r="BM440" s="159">
        <f t="shared" si="446"/>
        <v>0</v>
      </c>
      <c r="BN440" s="159">
        <f t="shared" si="446"/>
        <v>0</v>
      </c>
      <c r="BO440" s="205" t="b">
        <f t="shared" si="467"/>
        <v>0</v>
      </c>
      <c r="BP440" s="214">
        <f t="shared" si="468"/>
        <v>0</v>
      </c>
      <c r="BQ440" s="160">
        <f t="shared" si="469"/>
        <v>0</v>
      </c>
      <c r="BR440" s="160">
        <f t="shared" si="470"/>
        <v>0</v>
      </c>
      <c r="BS440" s="160">
        <f t="shared" si="471"/>
        <v>0</v>
      </c>
      <c r="BT440" s="160">
        <f t="shared" si="472"/>
        <v>0</v>
      </c>
      <c r="BU440" s="160">
        <f t="shared" si="473"/>
        <v>0</v>
      </c>
      <c r="BV440" s="215">
        <f t="shared" si="474"/>
        <v>0</v>
      </c>
      <c r="BW440" s="217">
        <f t="shared" si="475"/>
        <v>0</v>
      </c>
      <c r="BX440" s="206">
        <f t="shared" si="476"/>
        <v>0</v>
      </c>
      <c r="BY440" s="206">
        <f t="shared" si="477"/>
        <v>0</v>
      </c>
      <c r="BZ440" s="206">
        <f t="shared" si="478"/>
        <v>0</v>
      </c>
      <c r="CA440" s="206">
        <f t="shared" si="479"/>
        <v>0</v>
      </c>
      <c r="CB440" s="206">
        <f t="shared" si="480"/>
        <v>0</v>
      </c>
      <c r="CC440" s="218">
        <f t="shared" si="481"/>
        <v>0</v>
      </c>
      <c r="CD440" s="216" t="e">
        <f t="shared" si="482"/>
        <v>#VALUE!</v>
      </c>
      <c r="CE440" s="94" t="e">
        <f t="shared" si="483"/>
        <v>#VALUE!</v>
      </c>
      <c r="CF440" s="94" t="e">
        <f t="shared" si="484"/>
        <v>#VALUE!</v>
      </c>
      <c r="CG440" s="95" t="e">
        <f t="shared" si="485"/>
        <v>#VALUE!</v>
      </c>
      <c r="CH440" s="95" t="e">
        <f t="shared" si="508"/>
        <v>#VALUE!</v>
      </c>
      <c r="CI440" s="95" t="b">
        <f t="shared" si="511"/>
        <v>0</v>
      </c>
      <c r="CJ440" s="76" t="str">
        <f t="shared" si="486"/>
        <v/>
      </c>
      <c r="CK440" s="94" t="e" cm="1">
        <f t="array" aca="1" ref="CK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CL440" s="94" t="str">
        <f t="shared" si="487"/>
        <v/>
      </c>
      <c r="CM440" s="96" t="b">
        <f t="shared" si="488"/>
        <v>0</v>
      </c>
      <c r="CN440" s="130" t="b">
        <f>IFERROR(MATCH(D440,'Avtal för korttidsarbete'!$G$13:$G$1012,0),TRUE)</f>
        <v>1</v>
      </c>
      <c r="CO440" s="130" t="b">
        <f t="shared" si="489"/>
        <v>0</v>
      </c>
      <c r="CP440" s="131" t="str" cm="1">
        <f t="array" ref="CP440">IF(CN440=TRUE,"x",INDEX('Avtal för korttidsarbete'!$E$13:$E$1012,$CN440))</f>
        <v>x</v>
      </c>
      <c r="CQ440" s="131" t="str" cm="1">
        <f t="array" ref="CQ440">IF(CN440=TRUE,"x",INDEX('Avtal för korttidsarbete'!$F$13:$F$1012,$CN440))</f>
        <v>x</v>
      </c>
      <c r="CR440" s="130" t="b">
        <f t="shared" si="490"/>
        <v>0</v>
      </c>
      <c r="CS440" s="165">
        <f t="shared" si="509"/>
        <v>0</v>
      </c>
      <c r="CT440" s="165">
        <f t="shared" si="510"/>
        <v>0</v>
      </c>
      <c r="CU440" s="130" t="b">
        <f t="shared" si="491"/>
        <v>0</v>
      </c>
      <c r="CV440" s="131">
        <f t="shared" si="492"/>
        <v>0</v>
      </c>
      <c r="CW440" s="165">
        <f t="shared" si="493"/>
        <v>0</v>
      </c>
      <c r="CX440" s="186" t="b">
        <f>IFERROR(INDEX('Avtal för korttidsarbete'!R:R,MATCH(D440,'Avtal för korttidsarbete'!$G:$G,0)),TRUE)</f>
        <v>1</v>
      </c>
      <c r="CY440" s="165" t="str">
        <f>IF(CX440,"-",INDEX('Avtal för korttidsarbete'!$D:$D,MATCH(D440,'Avtal för korttidsarbete'!$G:$G,0)))</f>
        <v>-</v>
      </c>
      <c r="CZ440" s="131" t="b">
        <f>IFERROR(G440&gt;INDEX(Uppsägningar!E:E,MATCH(C440,Uppsägningar!C:C,0)),FALSE)</f>
        <v>0</v>
      </c>
    </row>
    <row r="441" spans="1:104" s="30" customFormat="1" x14ac:dyDescent="0.25">
      <c r="A441" s="19">
        <v>426</v>
      </c>
      <c r="B441" s="20"/>
      <c r="C441" s="189"/>
      <c r="D441" s="69"/>
      <c r="E441" s="171">
        <f>IFERROR(INDEX(Admin!$C$7:$C$10,MATCH(CY441,TblNivåValTExt,0)),0)</f>
        <v>0</v>
      </c>
      <c r="F441" s="1"/>
      <c r="G441" s="1"/>
      <c r="H441" s="90"/>
      <c r="I441" s="91"/>
      <c r="J441" s="91"/>
      <c r="K441" s="91"/>
      <c r="L441" s="91"/>
      <c r="M441" s="91"/>
      <c r="N441" s="91"/>
      <c r="O441" s="91"/>
      <c r="P441" s="91"/>
      <c r="Q441" s="91"/>
      <c r="R441" s="91"/>
      <c r="S441" s="91"/>
      <c r="T441" s="91"/>
      <c r="U441" s="91"/>
      <c r="V441" s="91"/>
      <c r="W441" s="225">
        <f t="shared" si="448"/>
        <v>0</v>
      </c>
      <c r="X441" s="134" t="str">
        <f t="shared" si="494"/>
        <v/>
      </c>
      <c r="Y441" s="92" t="b">
        <f t="shared" si="449"/>
        <v>0</v>
      </c>
      <c r="Z441" s="92" t="str">
        <f t="shared" si="495"/>
        <v/>
      </c>
      <c r="AA441" s="92" t="b">
        <f t="shared" si="496"/>
        <v>0</v>
      </c>
      <c r="AB441" s="92" t="str">
        <f t="shared" si="497"/>
        <v/>
      </c>
      <c r="AC441" s="13" t="b">
        <f t="shared" si="450"/>
        <v>0</v>
      </c>
      <c r="AD441" s="92" t="str">
        <f t="shared" si="498"/>
        <v/>
      </c>
      <c r="AE441" s="13" t="b">
        <f t="shared" si="499"/>
        <v>0</v>
      </c>
      <c r="AF441" s="92" t="str">
        <f t="shared" si="500"/>
        <v/>
      </c>
      <c r="AG441" s="13" t="b">
        <f t="shared" si="451"/>
        <v>0</v>
      </c>
      <c r="AH441" s="92" t="str">
        <f t="shared" si="501"/>
        <v/>
      </c>
      <c r="AI441" s="35" t="b">
        <f t="shared" si="452"/>
        <v>0</v>
      </c>
      <c r="AJ441" s="92" t="str">
        <f t="shared" si="502"/>
        <v/>
      </c>
      <c r="AK441" s="35" t="b">
        <f t="shared" si="453"/>
        <v>0</v>
      </c>
      <c r="AL441" s="92" t="str">
        <f t="shared" si="454"/>
        <v/>
      </c>
      <c r="AM441" s="35" t="b">
        <f t="shared" si="455"/>
        <v>0</v>
      </c>
      <c r="AN441" s="92" t="str">
        <f t="shared" si="456"/>
        <v/>
      </c>
      <c r="AO441" s="13" t="b">
        <f t="shared" si="457"/>
        <v>0</v>
      </c>
      <c r="AP441" s="92" t="str">
        <f t="shared" si="458"/>
        <v/>
      </c>
      <c r="AQ441" s="14">
        <f t="shared" si="459"/>
        <v>0</v>
      </c>
      <c r="AR441" s="14">
        <f t="shared" si="460"/>
        <v>0</v>
      </c>
      <c r="AS441" s="16">
        <f t="shared" si="515"/>
        <v>0</v>
      </c>
      <c r="AT441" s="16">
        <f t="shared" si="515"/>
        <v>0</v>
      </c>
      <c r="AU441" s="16">
        <f t="shared" si="515"/>
        <v>0</v>
      </c>
      <c r="AV441" s="16">
        <f t="shared" si="515"/>
        <v>0</v>
      </c>
      <c r="AW441" s="16">
        <f t="shared" si="515"/>
        <v>0</v>
      </c>
      <c r="AX441" s="16">
        <f t="shared" si="515"/>
        <v>0</v>
      </c>
      <c r="AY441" s="16">
        <f t="shared" si="515"/>
        <v>0</v>
      </c>
      <c r="AZ441" s="16"/>
      <c r="BA441" s="16"/>
      <c r="BB441" s="93">
        <f t="shared" si="503"/>
        <v>0</v>
      </c>
      <c r="BC441" s="93">
        <f t="shared" si="504"/>
        <v>0</v>
      </c>
      <c r="BD441" s="93">
        <f t="shared" si="505"/>
        <v>0</v>
      </c>
      <c r="BE441" s="158">
        <f t="shared" si="506"/>
        <v>0</v>
      </c>
      <c r="BF441" s="159">
        <f t="shared" si="507"/>
        <v>0</v>
      </c>
      <c r="BG441" s="159">
        <f t="shared" si="461"/>
        <v>0</v>
      </c>
      <c r="BH441" s="159">
        <f t="shared" si="462"/>
        <v>0</v>
      </c>
      <c r="BI441" s="159">
        <f t="shared" si="463"/>
        <v>0</v>
      </c>
      <c r="BJ441" s="159">
        <f t="shared" si="464"/>
        <v>0</v>
      </c>
      <c r="BK441" s="159">
        <f t="shared" si="465"/>
        <v>0</v>
      </c>
      <c r="BL441" s="159">
        <f t="shared" si="466"/>
        <v>0</v>
      </c>
      <c r="BM441" s="159">
        <f t="shared" si="446"/>
        <v>0</v>
      </c>
      <c r="BN441" s="159">
        <f t="shared" si="446"/>
        <v>0</v>
      </c>
      <c r="BO441" s="205" t="b">
        <f t="shared" si="467"/>
        <v>0</v>
      </c>
      <c r="BP441" s="214">
        <f t="shared" si="468"/>
        <v>0</v>
      </c>
      <c r="BQ441" s="160">
        <f t="shared" si="469"/>
        <v>0</v>
      </c>
      <c r="BR441" s="160">
        <f t="shared" si="470"/>
        <v>0</v>
      </c>
      <c r="BS441" s="160">
        <f t="shared" si="471"/>
        <v>0</v>
      </c>
      <c r="BT441" s="160">
        <f t="shared" si="472"/>
        <v>0</v>
      </c>
      <c r="BU441" s="160">
        <f t="shared" si="473"/>
        <v>0</v>
      </c>
      <c r="BV441" s="215">
        <f t="shared" si="474"/>
        <v>0</v>
      </c>
      <c r="BW441" s="217">
        <f t="shared" si="475"/>
        <v>0</v>
      </c>
      <c r="BX441" s="206">
        <f t="shared" si="476"/>
        <v>0</v>
      </c>
      <c r="BY441" s="206">
        <f t="shared" si="477"/>
        <v>0</v>
      </c>
      <c r="BZ441" s="206">
        <f t="shared" si="478"/>
        <v>0</v>
      </c>
      <c r="CA441" s="206">
        <f t="shared" si="479"/>
        <v>0</v>
      </c>
      <c r="CB441" s="206">
        <f t="shared" si="480"/>
        <v>0</v>
      </c>
      <c r="CC441" s="218">
        <f t="shared" si="481"/>
        <v>0</v>
      </c>
      <c r="CD441" s="216" t="e">
        <f t="shared" si="482"/>
        <v>#VALUE!</v>
      </c>
      <c r="CE441" s="94" t="e">
        <f t="shared" si="483"/>
        <v>#VALUE!</v>
      </c>
      <c r="CF441" s="94" t="e">
        <f t="shared" si="484"/>
        <v>#VALUE!</v>
      </c>
      <c r="CG441" s="95" t="e">
        <f t="shared" si="485"/>
        <v>#VALUE!</v>
      </c>
      <c r="CH441" s="95" t="e">
        <f t="shared" si="508"/>
        <v>#VALUE!</v>
      </c>
      <c r="CI441" s="95" t="b">
        <f t="shared" si="511"/>
        <v>0</v>
      </c>
      <c r="CJ441" s="76" t="str">
        <f t="shared" si="486"/>
        <v/>
      </c>
      <c r="CK441" s="94" t="e" cm="1">
        <f t="array" aca="1" ref="CK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CL441" s="94" t="str">
        <f t="shared" si="487"/>
        <v/>
      </c>
      <c r="CM441" s="96" t="b">
        <f t="shared" si="488"/>
        <v>0</v>
      </c>
      <c r="CN441" s="130" t="b">
        <f>IFERROR(MATCH(D441,'Avtal för korttidsarbete'!$G$13:$G$1012,0),TRUE)</f>
        <v>1</v>
      </c>
      <c r="CO441" s="130" t="b">
        <f t="shared" si="489"/>
        <v>0</v>
      </c>
      <c r="CP441" s="131" t="str" cm="1">
        <f t="array" ref="CP441">IF(CN441=TRUE,"x",INDEX('Avtal för korttidsarbete'!$E$13:$E$1012,$CN441))</f>
        <v>x</v>
      </c>
      <c r="CQ441" s="131" t="str" cm="1">
        <f t="array" ref="CQ441">IF(CN441=TRUE,"x",INDEX('Avtal för korttidsarbete'!$F$13:$F$1012,$CN441))</f>
        <v>x</v>
      </c>
      <c r="CR441" s="130" t="b">
        <f t="shared" si="490"/>
        <v>0</v>
      </c>
      <c r="CS441" s="165">
        <f t="shared" si="509"/>
        <v>0</v>
      </c>
      <c r="CT441" s="165">
        <f t="shared" si="510"/>
        <v>0</v>
      </c>
      <c r="CU441" s="130" t="b">
        <f t="shared" si="491"/>
        <v>0</v>
      </c>
      <c r="CV441" s="131">
        <f t="shared" si="492"/>
        <v>0</v>
      </c>
      <c r="CW441" s="165">
        <f t="shared" si="493"/>
        <v>0</v>
      </c>
      <c r="CX441" s="186" t="b">
        <f>IFERROR(INDEX('Avtal för korttidsarbete'!R:R,MATCH(D441,'Avtal för korttidsarbete'!$G:$G,0)),TRUE)</f>
        <v>1</v>
      </c>
      <c r="CY441" s="165" t="str">
        <f>IF(CX441,"-",INDEX('Avtal för korttidsarbete'!$D:$D,MATCH(D441,'Avtal för korttidsarbete'!$G:$G,0)))</f>
        <v>-</v>
      </c>
      <c r="CZ441" s="131" t="b">
        <f>IFERROR(G441&gt;INDEX(Uppsägningar!E:E,MATCH(C441,Uppsägningar!C:C,0)),FALSE)</f>
        <v>0</v>
      </c>
    </row>
    <row r="442" spans="1:104" s="30" customFormat="1" x14ac:dyDescent="0.25">
      <c r="A442" s="19">
        <v>427</v>
      </c>
      <c r="B442" s="20"/>
      <c r="C442" s="189"/>
      <c r="D442" s="69"/>
      <c r="E442" s="171">
        <f>IFERROR(INDEX(Admin!$C$7:$C$10,MATCH(CY442,TblNivåValTExt,0)),0)</f>
        <v>0</v>
      </c>
      <c r="F442" s="1"/>
      <c r="G442" s="1"/>
      <c r="H442" s="90"/>
      <c r="I442" s="91"/>
      <c r="J442" s="91"/>
      <c r="K442" s="91"/>
      <c r="L442" s="91"/>
      <c r="M442" s="91"/>
      <c r="N442" s="91"/>
      <c r="O442" s="91"/>
      <c r="P442" s="91"/>
      <c r="Q442" s="91"/>
      <c r="R442" s="91"/>
      <c r="S442" s="91"/>
      <c r="T442" s="91"/>
      <c r="U442" s="91"/>
      <c r="V442" s="91"/>
      <c r="W442" s="225">
        <f t="shared" si="448"/>
        <v>0</v>
      </c>
      <c r="X442" s="134" t="str">
        <f t="shared" si="494"/>
        <v/>
      </c>
      <c r="Y442" s="92" t="b">
        <f t="shared" si="449"/>
        <v>0</v>
      </c>
      <c r="Z442" s="92" t="str">
        <f t="shared" si="495"/>
        <v/>
      </c>
      <c r="AA442" s="92" t="b">
        <f t="shared" si="496"/>
        <v>0</v>
      </c>
      <c r="AB442" s="92" t="str">
        <f t="shared" si="497"/>
        <v/>
      </c>
      <c r="AC442" s="13" t="b">
        <f t="shared" si="450"/>
        <v>0</v>
      </c>
      <c r="AD442" s="92" t="str">
        <f t="shared" si="498"/>
        <v/>
      </c>
      <c r="AE442" s="13" t="b">
        <f t="shared" si="499"/>
        <v>0</v>
      </c>
      <c r="AF442" s="92" t="str">
        <f t="shared" si="500"/>
        <v/>
      </c>
      <c r="AG442" s="13" t="b">
        <f t="shared" si="451"/>
        <v>0</v>
      </c>
      <c r="AH442" s="92" t="str">
        <f t="shared" si="501"/>
        <v/>
      </c>
      <c r="AI442" s="35" t="b">
        <f t="shared" si="452"/>
        <v>0</v>
      </c>
      <c r="AJ442" s="92" t="str">
        <f t="shared" si="502"/>
        <v/>
      </c>
      <c r="AK442" s="35" t="b">
        <f t="shared" si="453"/>
        <v>0</v>
      </c>
      <c r="AL442" s="92" t="str">
        <f t="shared" si="454"/>
        <v/>
      </c>
      <c r="AM442" s="35" t="b">
        <f t="shared" si="455"/>
        <v>0</v>
      </c>
      <c r="AN442" s="92" t="str">
        <f t="shared" si="456"/>
        <v/>
      </c>
      <c r="AO442" s="13" t="b">
        <f t="shared" si="457"/>
        <v>0</v>
      </c>
      <c r="AP442" s="92" t="str">
        <f t="shared" si="458"/>
        <v/>
      </c>
      <c r="AQ442" s="14">
        <f t="shared" si="459"/>
        <v>0</v>
      </c>
      <c r="AR442" s="14">
        <f t="shared" si="460"/>
        <v>0</v>
      </c>
      <c r="AS442" s="16">
        <f t="shared" si="515"/>
        <v>0</v>
      </c>
      <c r="AT442" s="16">
        <f t="shared" si="515"/>
        <v>0</v>
      </c>
      <c r="AU442" s="16">
        <f t="shared" si="515"/>
        <v>0</v>
      </c>
      <c r="AV442" s="16">
        <f t="shared" si="515"/>
        <v>0</v>
      </c>
      <c r="AW442" s="16">
        <f t="shared" si="515"/>
        <v>0</v>
      </c>
      <c r="AX442" s="16">
        <f t="shared" si="515"/>
        <v>0</v>
      </c>
      <c r="AY442" s="16">
        <f t="shared" si="515"/>
        <v>0</v>
      </c>
      <c r="AZ442" s="16"/>
      <c r="BA442" s="16"/>
      <c r="BB442" s="93">
        <f t="shared" si="503"/>
        <v>0</v>
      </c>
      <c r="BC442" s="93">
        <f t="shared" si="504"/>
        <v>0</v>
      </c>
      <c r="BD442" s="93">
        <f t="shared" si="505"/>
        <v>0</v>
      </c>
      <c r="BE442" s="158">
        <f t="shared" si="506"/>
        <v>0</v>
      </c>
      <c r="BF442" s="159">
        <f t="shared" si="507"/>
        <v>0</v>
      </c>
      <c r="BG442" s="159">
        <f t="shared" si="461"/>
        <v>0</v>
      </c>
      <c r="BH442" s="159">
        <f t="shared" si="462"/>
        <v>0</v>
      </c>
      <c r="BI442" s="159">
        <f t="shared" si="463"/>
        <v>0</v>
      </c>
      <c r="BJ442" s="159">
        <f t="shared" si="464"/>
        <v>0</v>
      </c>
      <c r="BK442" s="159">
        <f t="shared" si="465"/>
        <v>0</v>
      </c>
      <c r="BL442" s="159">
        <f t="shared" si="466"/>
        <v>0</v>
      </c>
      <c r="BM442" s="159">
        <f t="shared" si="446"/>
        <v>0</v>
      </c>
      <c r="BN442" s="159">
        <f t="shared" si="446"/>
        <v>0</v>
      </c>
      <c r="BO442" s="205" t="b">
        <f t="shared" si="467"/>
        <v>0</v>
      </c>
      <c r="BP442" s="214">
        <f t="shared" si="468"/>
        <v>0</v>
      </c>
      <c r="BQ442" s="160">
        <f t="shared" si="469"/>
        <v>0</v>
      </c>
      <c r="BR442" s="160">
        <f t="shared" si="470"/>
        <v>0</v>
      </c>
      <c r="BS442" s="160">
        <f t="shared" si="471"/>
        <v>0</v>
      </c>
      <c r="BT442" s="160">
        <f t="shared" si="472"/>
        <v>0</v>
      </c>
      <c r="BU442" s="160">
        <f t="shared" si="473"/>
        <v>0</v>
      </c>
      <c r="BV442" s="215">
        <f t="shared" si="474"/>
        <v>0</v>
      </c>
      <c r="BW442" s="217">
        <f t="shared" si="475"/>
        <v>0</v>
      </c>
      <c r="BX442" s="206">
        <f t="shared" si="476"/>
        <v>0</v>
      </c>
      <c r="BY442" s="206">
        <f t="shared" si="477"/>
        <v>0</v>
      </c>
      <c r="BZ442" s="206">
        <f t="shared" si="478"/>
        <v>0</v>
      </c>
      <c r="CA442" s="206">
        <f t="shared" si="479"/>
        <v>0</v>
      </c>
      <c r="CB442" s="206">
        <f t="shared" si="480"/>
        <v>0</v>
      </c>
      <c r="CC442" s="218">
        <f t="shared" si="481"/>
        <v>0</v>
      </c>
      <c r="CD442" s="216" t="e">
        <f t="shared" si="482"/>
        <v>#VALUE!</v>
      </c>
      <c r="CE442" s="94" t="e">
        <f t="shared" si="483"/>
        <v>#VALUE!</v>
      </c>
      <c r="CF442" s="94" t="e">
        <f t="shared" si="484"/>
        <v>#VALUE!</v>
      </c>
      <c r="CG442" s="95" t="e">
        <f t="shared" si="485"/>
        <v>#VALUE!</v>
      </c>
      <c r="CH442" s="95" t="e">
        <f t="shared" si="508"/>
        <v>#VALUE!</v>
      </c>
      <c r="CI442" s="95" t="b">
        <f t="shared" si="511"/>
        <v>0</v>
      </c>
      <c r="CJ442" s="76" t="str">
        <f t="shared" si="486"/>
        <v/>
      </c>
      <c r="CK442" s="94" t="e" cm="1">
        <f t="array" aca="1" ref="CK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CL442" s="94" t="str">
        <f t="shared" si="487"/>
        <v/>
      </c>
      <c r="CM442" s="96" t="b">
        <f t="shared" si="488"/>
        <v>0</v>
      </c>
      <c r="CN442" s="130" t="b">
        <f>IFERROR(MATCH(D442,'Avtal för korttidsarbete'!$G$13:$G$1012,0),TRUE)</f>
        <v>1</v>
      </c>
      <c r="CO442" s="130" t="b">
        <f t="shared" si="489"/>
        <v>0</v>
      </c>
      <c r="CP442" s="131" t="str" cm="1">
        <f t="array" ref="CP442">IF(CN442=TRUE,"x",INDEX('Avtal för korttidsarbete'!$E$13:$E$1012,$CN442))</f>
        <v>x</v>
      </c>
      <c r="CQ442" s="131" t="str" cm="1">
        <f t="array" ref="CQ442">IF(CN442=TRUE,"x",INDEX('Avtal för korttidsarbete'!$F$13:$F$1012,$CN442))</f>
        <v>x</v>
      </c>
      <c r="CR442" s="130" t="b">
        <f t="shared" si="490"/>
        <v>0</v>
      </c>
      <c r="CS442" s="165">
        <f t="shared" si="509"/>
        <v>0</v>
      </c>
      <c r="CT442" s="165">
        <f t="shared" si="510"/>
        <v>0</v>
      </c>
      <c r="CU442" s="130" t="b">
        <f t="shared" si="491"/>
        <v>0</v>
      </c>
      <c r="CV442" s="131">
        <f t="shared" si="492"/>
        <v>0</v>
      </c>
      <c r="CW442" s="165">
        <f t="shared" si="493"/>
        <v>0</v>
      </c>
      <c r="CX442" s="186" t="b">
        <f>IFERROR(INDEX('Avtal för korttidsarbete'!R:R,MATCH(D442,'Avtal för korttidsarbete'!$G:$G,0)),TRUE)</f>
        <v>1</v>
      </c>
      <c r="CY442" s="165" t="str">
        <f>IF(CX442,"-",INDEX('Avtal för korttidsarbete'!$D:$D,MATCH(D442,'Avtal för korttidsarbete'!$G:$G,0)))</f>
        <v>-</v>
      </c>
      <c r="CZ442" s="131" t="b">
        <f>IFERROR(G442&gt;INDEX(Uppsägningar!E:E,MATCH(C442,Uppsägningar!C:C,0)),FALSE)</f>
        <v>0</v>
      </c>
    </row>
    <row r="443" spans="1:104" s="30" customFormat="1" x14ac:dyDescent="0.25">
      <c r="A443" s="19">
        <v>428</v>
      </c>
      <c r="B443" s="20"/>
      <c r="C443" s="189"/>
      <c r="D443" s="69"/>
      <c r="E443" s="171">
        <f>IFERROR(INDEX(Admin!$C$7:$C$10,MATCH(CY443,TblNivåValTExt,0)),0)</f>
        <v>0</v>
      </c>
      <c r="F443" s="1"/>
      <c r="G443" s="1"/>
      <c r="H443" s="90"/>
      <c r="I443" s="91"/>
      <c r="J443" s="91"/>
      <c r="K443" s="91"/>
      <c r="L443" s="91"/>
      <c r="M443" s="91"/>
      <c r="N443" s="91"/>
      <c r="O443" s="91"/>
      <c r="P443" s="91"/>
      <c r="Q443" s="91"/>
      <c r="R443" s="91"/>
      <c r="S443" s="91"/>
      <c r="T443" s="91"/>
      <c r="U443" s="91"/>
      <c r="V443" s="91"/>
      <c r="W443" s="225">
        <f t="shared" si="448"/>
        <v>0</v>
      </c>
      <c r="X443" s="134" t="str">
        <f t="shared" si="494"/>
        <v/>
      </c>
      <c r="Y443" s="92" t="b">
        <f t="shared" si="449"/>
        <v>0</v>
      </c>
      <c r="Z443" s="92" t="str">
        <f t="shared" si="495"/>
        <v/>
      </c>
      <c r="AA443" s="92" t="b">
        <f t="shared" si="496"/>
        <v>0</v>
      </c>
      <c r="AB443" s="92" t="str">
        <f t="shared" si="497"/>
        <v/>
      </c>
      <c r="AC443" s="13" t="b">
        <f t="shared" si="450"/>
        <v>0</v>
      </c>
      <c r="AD443" s="92" t="str">
        <f t="shared" si="498"/>
        <v/>
      </c>
      <c r="AE443" s="13" t="b">
        <f t="shared" si="499"/>
        <v>0</v>
      </c>
      <c r="AF443" s="92" t="str">
        <f t="shared" si="500"/>
        <v/>
      </c>
      <c r="AG443" s="13" t="b">
        <f t="shared" si="451"/>
        <v>0</v>
      </c>
      <c r="AH443" s="92" t="str">
        <f t="shared" si="501"/>
        <v/>
      </c>
      <c r="AI443" s="35" t="b">
        <f t="shared" si="452"/>
        <v>0</v>
      </c>
      <c r="AJ443" s="92" t="str">
        <f t="shared" si="502"/>
        <v/>
      </c>
      <c r="AK443" s="35" t="b">
        <f t="shared" si="453"/>
        <v>0</v>
      </c>
      <c r="AL443" s="92" t="str">
        <f t="shared" si="454"/>
        <v/>
      </c>
      <c r="AM443" s="35" t="b">
        <f t="shared" si="455"/>
        <v>0</v>
      </c>
      <c r="AN443" s="92" t="str">
        <f t="shared" si="456"/>
        <v/>
      </c>
      <c r="AO443" s="13" t="b">
        <f t="shared" si="457"/>
        <v>0</v>
      </c>
      <c r="AP443" s="92" t="str">
        <f t="shared" si="458"/>
        <v/>
      </c>
      <c r="AQ443" s="14">
        <f t="shared" si="459"/>
        <v>0</v>
      </c>
      <c r="AR443" s="14">
        <f t="shared" si="460"/>
        <v>0</v>
      </c>
      <c r="AS443" s="16">
        <f t="shared" si="515"/>
        <v>0</v>
      </c>
      <c r="AT443" s="16">
        <f t="shared" si="515"/>
        <v>0</v>
      </c>
      <c r="AU443" s="16">
        <f t="shared" si="515"/>
        <v>0</v>
      </c>
      <c r="AV443" s="16">
        <f t="shared" si="515"/>
        <v>0</v>
      </c>
      <c r="AW443" s="16">
        <f t="shared" si="515"/>
        <v>0</v>
      </c>
      <c r="AX443" s="16">
        <f t="shared" si="515"/>
        <v>0</v>
      </c>
      <c r="AY443" s="16">
        <f t="shared" si="515"/>
        <v>0</v>
      </c>
      <c r="AZ443" s="16"/>
      <c r="BA443" s="16"/>
      <c r="BB443" s="93">
        <f t="shared" si="503"/>
        <v>0</v>
      </c>
      <c r="BC443" s="93">
        <f t="shared" si="504"/>
        <v>0</v>
      </c>
      <c r="BD443" s="93">
        <f t="shared" si="505"/>
        <v>0</v>
      </c>
      <c r="BE443" s="158">
        <f t="shared" si="506"/>
        <v>0</v>
      </c>
      <c r="BF443" s="159">
        <f t="shared" si="507"/>
        <v>0</v>
      </c>
      <c r="BG443" s="159">
        <f t="shared" si="461"/>
        <v>0</v>
      </c>
      <c r="BH443" s="159">
        <f t="shared" si="462"/>
        <v>0</v>
      </c>
      <c r="BI443" s="159">
        <f t="shared" si="463"/>
        <v>0</v>
      </c>
      <c r="BJ443" s="159">
        <f t="shared" si="464"/>
        <v>0</v>
      </c>
      <c r="BK443" s="159">
        <f t="shared" si="465"/>
        <v>0</v>
      </c>
      <c r="BL443" s="159">
        <f t="shared" si="466"/>
        <v>0</v>
      </c>
      <c r="BM443" s="159">
        <f t="shared" si="446"/>
        <v>0</v>
      </c>
      <c r="BN443" s="159">
        <f t="shared" si="446"/>
        <v>0</v>
      </c>
      <c r="BO443" s="205" t="b">
        <f t="shared" si="467"/>
        <v>0</v>
      </c>
      <c r="BP443" s="214">
        <f t="shared" si="468"/>
        <v>0</v>
      </c>
      <c r="BQ443" s="160">
        <f t="shared" si="469"/>
        <v>0</v>
      </c>
      <c r="BR443" s="160">
        <f t="shared" si="470"/>
        <v>0</v>
      </c>
      <c r="BS443" s="160">
        <f t="shared" si="471"/>
        <v>0</v>
      </c>
      <c r="BT443" s="160">
        <f t="shared" si="472"/>
        <v>0</v>
      </c>
      <c r="BU443" s="160">
        <f t="shared" si="473"/>
        <v>0</v>
      </c>
      <c r="BV443" s="215">
        <f t="shared" si="474"/>
        <v>0</v>
      </c>
      <c r="BW443" s="217">
        <f t="shared" si="475"/>
        <v>0</v>
      </c>
      <c r="BX443" s="206">
        <f t="shared" si="476"/>
        <v>0</v>
      </c>
      <c r="BY443" s="206">
        <f t="shared" si="477"/>
        <v>0</v>
      </c>
      <c r="BZ443" s="206">
        <f t="shared" si="478"/>
        <v>0</v>
      </c>
      <c r="CA443" s="206">
        <f t="shared" si="479"/>
        <v>0</v>
      </c>
      <c r="CB443" s="206">
        <f t="shared" si="480"/>
        <v>0</v>
      </c>
      <c r="CC443" s="218">
        <f t="shared" si="481"/>
        <v>0</v>
      </c>
      <c r="CD443" s="216" t="e">
        <f t="shared" si="482"/>
        <v>#VALUE!</v>
      </c>
      <c r="CE443" s="94" t="e">
        <f t="shared" si="483"/>
        <v>#VALUE!</v>
      </c>
      <c r="CF443" s="94" t="e">
        <f t="shared" si="484"/>
        <v>#VALUE!</v>
      </c>
      <c r="CG443" s="95" t="e">
        <f t="shared" si="485"/>
        <v>#VALUE!</v>
      </c>
      <c r="CH443" s="95" t="e">
        <f t="shared" si="508"/>
        <v>#VALUE!</v>
      </c>
      <c r="CI443" s="95" t="b">
        <f t="shared" si="511"/>
        <v>0</v>
      </c>
      <c r="CJ443" s="76" t="str">
        <f t="shared" si="486"/>
        <v/>
      </c>
      <c r="CK443" s="94" t="e" cm="1">
        <f t="array" aca="1" ref="CK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CL443" s="94" t="str">
        <f t="shared" si="487"/>
        <v/>
      </c>
      <c r="CM443" s="96" t="b">
        <f t="shared" si="488"/>
        <v>0</v>
      </c>
      <c r="CN443" s="130" t="b">
        <f>IFERROR(MATCH(D443,'Avtal för korttidsarbete'!$G$13:$G$1012,0),TRUE)</f>
        <v>1</v>
      </c>
      <c r="CO443" s="130" t="b">
        <f t="shared" si="489"/>
        <v>0</v>
      </c>
      <c r="CP443" s="131" t="str" cm="1">
        <f t="array" ref="CP443">IF(CN443=TRUE,"x",INDEX('Avtal för korttidsarbete'!$E$13:$E$1012,$CN443))</f>
        <v>x</v>
      </c>
      <c r="CQ443" s="131" t="str" cm="1">
        <f t="array" ref="CQ443">IF(CN443=TRUE,"x",INDEX('Avtal för korttidsarbete'!$F$13:$F$1012,$CN443))</f>
        <v>x</v>
      </c>
      <c r="CR443" s="130" t="b">
        <f t="shared" si="490"/>
        <v>0</v>
      </c>
      <c r="CS443" s="165">
        <f t="shared" si="509"/>
        <v>0</v>
      </c>
      <c r="CT443" s="165">
        <f t="shared" si="510"/>
        <v>0</v>
      </c>
      <c r="CU443" s="130" t="b">
        <f t="shared" si="491"/>
        <v>0</v>
      </c>
      <c r="CV443" s="131">
        <f t="shared" si="492"/>
        <v>0</v>
      </c>
      <c r="CW443" s="165">
        <f t="shared" si="493"/>
        <v>0</v>
      </c>
      <c r="CX443" s="186" t="b">
        <f>IFERROR(INDEX('Avtal för korttidsarbete'!R:R,MATCH(D443,'Avtal för korttidsarbete'!$G:$G,0)),TRUE)</f>
        <v>1</v>
      </c>
      <c r="CY443" s="165" t="str">
        <f>IF(CX443,"-",INDEX('Avtal för korttidsarbete'!$D:$D,MATCH(D443,'Avtal för korttidsarbete'!$G:$G,0)))</f>
        <v>-</v>
      </c>
      <c r="CZ443" s="131" t="b">
        <f>IFERROR(G443&gt;INDEX(Uppsägningar!E:E,MATCH(C443,Uppsägningar!C:C,0)),FALSE)</f>
        <v>0</v>
      </c>
    </row>
    <row r="444" spans="1:104" s="30" customFormat="1" x14ac:dyDescent="0.25">
      <c r="A444" s="19">
        <v>429</v>
      </c>
      <c r="B444" s="20"/>
      <c r="C444" s="189"/>
      <c r="D444" s="69"/>
      <c r="E444" s="171">
        <f>IFERROR(INDEX(Admin!$C$7:$C$10,MATCH(CY444,TblNivåValTExt,0)),0)</f>
        <v>0</v>
      </c>
      <c r="F444" s="1"/>
      <c r="G444" s="1"/>
      <c r="H444" s="90"/>
      <c r="I444" s="91"/>
      <c r="J444" s="91"/>
      <c r="K444" s="91"/>
      <c r="L444" s="91"/>
      <c r="M444" s="91"/>
      <c r="N444" s="91"/>
      <c r="O444" s="91"/>
      <c r="P444" s="91"/>
      <c r="Q444" s="91"/>
      <c r="R444" s="91"/>
      <c r="S444" s="91"/>
      <c r="T444" s="91"/>
      <c r="U444" s="91"/>
      <c r="V444" s="91"/>
      <c r="W444" s="225">
        <f t="shared" si="448"/>
        <v>0</v>
      </c>
      <c r="X444" s="134" t="str">
        <f t="shared" si="494"/>
        <v/>
      </c>
      <c r="Y444" s="92" t="b">
        <f t="shared" si="449"/>
        <v>0</v>
      </c>
      <c r="Z444" s="92" t="str">
        <f t="shared" si="495"/>
        <v/>
      </c>
      <c r="AA444" s="92" t="b">
        <f t="shared" si="496"/>
        <v>0</v>
      </c>
      <c r="AB444" s="92" t="str">
        <f t="shared" si="497"/>
        <v/>
      </c>
      <c r="AC444" s="13" t="b">
        <f t="shared" si="450"/>
        <v>0</v>
      </c>
      <c r="AD444" s="92" t="str">
        <f t="shared" si="498"/>
        <v/>
      </c>
      <c r="AE444" s="13" t="b">
        <f t="shared" si="499"/>
        <v>0</v>
      </c>
      <c r="AF444" s="92" t="str">
        <f t="shared" si="500"/>
        <v/>
      </c>
      <c r="AG444" s="13" t="b">
        <f t="shared" si="451"/>
        <v>0</v>
      </c>
      <c r="AH444" s="92" t="str">
        <f t="shared" si="501"/>
        <v/>
      </c>
      <c r="AI444" s="35" t="b">
        <f t="shared" si="452"/>
        <v>0</v>
      </c>
      <c r="AJ444" s="92" t="str">
        <f t="shared" si="502"/>
        <v/>
      </c>
      <c r="AK444" s="35" t="b">
        <f t="shared" si="453"/>
        <v>0</v>
      </c>
      <c r="AL444" s="92" t="str">
        <f t="shared" si="454"/>
        <v/>
      </c>
      <c r="AM444" s="35" t="b">
        <f t="shared" si="455"/>
        <v>0</v>
      </c>
      <c r="AN444" s="92" t="str">
        <f t="shared" si="456"/>
        <v/>
      </c>
      <c r="AO444" s="13" t="b">
        <f t="shared" si="457"/>
        <v>0</v>
      </c>
      <c r="AP444" s="92" t="str">
        <f t="shared" si="458"/>
        <v/>
      </c>
      <c r="AQ444" s="14">
        <f t="shared" si="459"/>
        <v>0</v>
      </c>
      <c r="AR444" s="14">
        <f t="shared" si="460"/>
        <v>0</v>
      </c>
      <c r="AS444" s="16">
        <f t="shared" si="515"/>
        <v>0</v>
      </c>
      <c r="AT444" s="16">
        <f t="shared" si="515"/>
        <v>0</v>
      </c>
      <c r="AU444" s="16">
        <f t="shared" si="515"/>
        <v>0</v>
      </c>
      <c r="AV444" s="16">
        <f t="shared" si="515"/>
        <v>0</v>
      </c>
      <c r="AW444" s="16">
        <f t="shared" si="515"/>
        <v>0</v>
      </c>
      <c r="AX444" s="16">
        <f t="shared" si="515"/>
        <v>0</v>
      </c>
      <c r="AY444" s="16">
        <f t="shared" si="515"/>
        <v>0</v>
      </c>
      <c r="AZ444" s="16"/>
      <c r="BA444" s="16"/>
      <c r="BB444" s="93">
        <f t="shared" si="503"/>
        <v>0</v>
      </c>
      <c r="BC444" s="93">
        <f t="shared" si="504"/>
        <v>0</v>
      </c>
      <c r="BD444" s="93">
        <f t="shared" si="505"/>
        <v>0</v>
      </c>
      <c r="BE444" s="158">
        <f t="shared" si="506"/>
        <v>0</v>
      </c>
      <c r="BF444" s="159">
        <f t="shared" si="507"/>
        <v>0</v>
      </c>
      <c r="BG444" s="159">
        <f t="shared" si="461"/>
        <v>0</v>
      </c>
      <c r="BH444" s="159">
        <f t="shared" si="462"/>
        <v>0</v>
      </c>
      <c r="BI444" s="159">
        <f t="shared" si="463"/>
        <v>0</v>
      </c>
      <c r="BJ444" s="159">
        <f t="shared" si="464"/>
        <v>0</v>
      </c>
      <c r="BK444" s="159">
        <f t="shared" si="465"/>
        <v>0</v>
      </c>
      <c r="BL444" s="159">
        <f t="shared" si="466"/>
        <v>0</v>
      </c>
      <c r="BM444" s="159">
        <f t="shared" si="446"/>
        <v>0</v>
      </c>
      <c r="BN444" s="159">
        <f t="shared" si="446"/>
        <v>0</v>
      </c>
      <c r="BO444" s="205" t="b">
        <f t="shared" si="467"/>
        <v>0</v>
      </c>
      <c r="BP444" s="214">
        <f t="shared" si="468"/>
        <v>0</v>
      </c>
      <c r="BQ444" s="160">
        <f t="shared" si="469"/>
        <v>0</v>
      </c>
      <c r="BR444" s="160">
        <f t="shared" si="470"/>
        <v>0</v>
      </c>
      <c r="BS444" s="160">
        <f t="shared" si="471"/>
        <v>0</v>
      </c>
      <c r="BT444" s="160">
        <f t="shared" si="472"/>
        <v>0</v>
      </c>
      <c r="BU444" s="160">
        <f t="shared" si="473"/>
        <v>0</v>
      </c>
      <c r="BV444" s="215">
        <f t="shared" si="474"/>
        <v>0</v>
      </c>
      <c r="BW444" s="217">
        <f t="shared" si="475"/>
        <v>0</v>
      </c>
      <c r="BX444" s="206">
        <f t="shared" si="476"/>
        <v>0</v>
      </c>
      <c r="BY444" s="206">
        <f t="shared" si="477"/>
        <v>0</v>
      </c>
      <c r="BZ444" s="206">
        <f t="shared" si="478"/>
        <v>0</v>
      </c>
      <c r="CA444" s="206">
        <f t="shared" si="479"/>
        <v>0</v>
      </c>
      <c r="CB444" s="206">
        <f t="shared" si="480"/>
        <v>0</v>
      </c>
      <c r="CC444" s="218">
        <f t="shared" si="481"/>
        <v>0</v>
      </c>
      <c r="CD444" s="216" t="e">
        <f t="shared" si="482"/>
        <v>#VALUE!</v>
      </c>
      <c r="CE444" s="94" t="e">
        <f t="shared" si="483"/>
        <v>#VALUE!</v>
      </c>
      <c r="CF444" s="94" t="e">
        <f t="shared" si="484"/>
        <v>#VALUE!</v>
      </c>
      <c r="CG444" s="95" t="e">
        <f t="shared" si="485"/>
        <v>#VALUE!</v>
      </c>
      <c r="CH444" s="95" t="e">
        <f t="shared" si="508"/>
        <v>#VALUE!</v>
      </c>
      <c r="CI444" s="95" t="b">
        <f t="shared" si="511"/>
        <v>0</v>
      </c>
      <c r="CJ444" s="76" t="str">
        <f t="shared" si="486"/>
        <v/>
      </c>
      <c r="CK444" s="94" t="e" cm="1">
        <f t="array" aca="1" ref="CK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CL444" s="94" t="str">
        <f t="shared" si="487"/>
        <v/>
      </c>
      <c r="CM444" s="96" t="b">
        <f t="shared" si="488"/>
        <v>0</v>
      </c>
      <c r="CN444" s="130" t="b">
        <f>IFERROR(MATCH(D444,'Avtal för korttidsarbete'!$G$13:$G$1012,0),TRUE)</f>
        <v>1</v>
      </c>
      <c r="CO444" s="130" t="b">
        <f t="shared" si="489"/>
        <v>0</v>
      </c>
      <c r="CP444" s="131" t="str" cm="1">
        <f t="array" ref="CP444">IF(CN444=TRUE,"x",INDEX('Avtal för korttidsarbete'!$E$13:$E$1012,$CN444))</f>
        <v>x</v>
      </c>
      <c r="CQ444" s="131" t="str" cm="1">
        <f t="array" ref="CQ444">IF(CN444=TRUE,"x",INDEX('Avtal för korttidsarbete'!$F$13:$F$1012,$CN444))</f>
        <v>x</v>
      </c>
      <c r="CR444" s="130" t="b">
        <f t="shared" si="490"/>
        <v>0</v>
      </c>
      <c r="CS444" s="165">
        <f t="shared" si="509"/>
        <v>0</v>
      </c>
      <c r="CT444" s="165">
        <f t="shared" si="510"/>
        <v>0</v>
      </c>
      <c r="CU444" s="130" t="b">
        <f t="shared" si="491"/>
        <v>0</v>
      </c>
      <c r="CV444" s="131">
        <f t="shared" si="492"/>
        <v>0</v>
      </c>
      <c r="CW444" s="165">
        <f t="shared" si="493"/>
        <v>0</v>
      </c>
      <c r="CX444" s="186" t="b">
        <f>IFERROR(INDEX('Avtal för korttidsarbete'!R:R,MATCH(D444,'Avtal för korttidsarbete'!$G:$G,0)),TRUE)</f>
        <v>1</v>
      </c>
      <c r="CY444" s="165" t="str">
        <f>IF(CX444,"-",INDEX('Avtal för korttidsarbete'!$D:$D,MATCH(D444,'Avtal för korttidsarbete'!$G:$G,0)))</f>
        <v>-</v>
      </c>
      <c r="CZ444" s="131" t="b">
        <f>IFERROR(G444&gt;INDEX(Uppsägningar!E:E,MATCH(C444,Uppsägningar!C:C,0)),FALSE)</f>
        <v>0</v>
      </c>
    </row>
    <row r="445" spans="1:104" s="30" customFormat="1" x14ac:dyDescent="0.25">
      <c r="A445" s="19">
        <v>430</v>
      </c>
      <c r="B445" s="20"/>
      <c r="C445" s="189"/>
      <c r="D445" s="69"/>
      <c r="E445" s="171">
        <f>IFERROR(INDEX(Admin!$C$7:$C$10,MATCH(CY445,TblNivåValTExt,0)),0)</f>
        <v>0</v>
      </c>
      <c r="F445" s="1"/>
      <c r="G445" s="1"/>
      <c r="H445" s="90"/>
      <c r="I445" s="91"/>
      <c r="J445" s="91"/>
      <c r="K445" s="91"/>
      <c r="L445" s="91"/>
      <c r="M445" s="91"/>
      <c r="N445" s="91"/>
      <c r="O445" s="91"/>
      <c r="P445" s="91"/>
      <c r="Q445" s="91"/>
      <c r="R445" s="91"/>
      <c r="S445" s="91"/>
      <c r="T445" s="91"/>
      <c r="U445" s="91"/>
      <c r="V445" s="91"/>
      <c r="W445" s="225">
        <f t="shared" si="448"/>
        <v>0</v>
      </c>
      <c r="X445" s="134" t="str">
        <f t="shared" si="494"/>
        <v/>
      </c>
      <c r="Y445" s="92" t="b">
        <f t="shared" si="449"/>
        <v>0</v>
      </c>
      <c r="Z445" s="92" t="str">
        <f t="shared" si="495"/>
        <v/>
      </c>
      <c r="AA445" s="92" t="b">
        <f t="shared" si="496"/>
        <v>0</v>
      </c>
      <c r="AB445" s="92" t="str">
        <f t="shared" si="497"/>
        <v/>
      </c>
      <c r="AC445" s="13" t="b">
        <f t="shared" si="450"/>
        <v>0</v>
      </c>
      <c r="AD445" s="92" t="str">
        <f t="shared" si="498"/>
        <v/>
      </c>
      <c r="AE445" s="13" t="b">
        <f t="shared" si="499"/>
        <v>0</v>
      </c>
      <c r="AF445" s="92" t="str">
        <f t="shared" si="500"/>
        <v/>
      </c>
      <c r="AG445" s="13" t="b">
        <f t="shared" si="451"/>
        <v>0</v>
      </c>
      <c r="AH445" s="92" t="str">
        <f t="shared" si="501"/>
        <v/>
      </c>
      <c r="AI445" s="35" t="b">
        <f t="shared" si="452"/>
        <v>0</v>
      </c>
      <c r="AJ445" s="92" t="str">
        <f t="shared" si="502"/>
        <v/>
      </c>
      <c r="AK445" s="35" t="b">
        <f t="shared" si="453"/>
        <v>0</v>
      </c>
      <c r="AL445" s="92" t="str">
        <f t="shared" si="454"/>
        <v/>
      </c>
      <c r="AM445" s="35" t="b">
        <f t="shared" si="455"/>
        <v>0</v>
      </c>
      <c r="AN445" s="92" t="str">
        <f t="shared" si="456"/>
        <v/>
      </c>
      <c r="AO445" s="13" t="b">
        <f t="shared" si="457"/>
        <v>0</v>
      </c>
      <c r="AP445" s="92" t="str">
        <f t="shared" si="458"/>
        <v/>
      </c>
      <c r="AQ445" s="14">
        <f t="shared" si="459"/>
        <v>0</v>
      </c>
      <c r="AR445" s="14">
        <f t="shared" si="460"/>
        <v>0</v>
      </c>
      <c r="AS445" s="16">
        <f t="shared" si="515"/>
        <v>0</v>
      </c>
      <c r="AT445" s="16">
        <f t="shared" si="515"/>
        <v>0</v>
      </c>
      <c r="AU445" s="16">
        <f t="shared" si="515"/>
        <v>0</v>
      </c>
      <c r="AV445" s="16">
        <f t="shared" si="515"/>
        <v>0</v>
      </c>
      <c r="AW445" s="16">
        <f t="shared" si="515"/>
        <v>0</v>
      </c>
      <c r="AX445" s="16">
        <f t="shared" si="515"/>
        <v>0</v>
      </c>
      <c r="AY445" s="16">
        <f t="shared" si="515"/>
        <v>0</v>
      </c>
      <c r="AZ445" s="16"/>
      <c r="BA445" s="16"/>
      <c r="BB445" s="93">
        <f t="shared" si="503"/>
        <v>0</v>
      </c>
      <c r="BC445" s="93">
        <f t="shared" si="504"/>
        <v>0</v>
      </c>
      <c r="BD445" s="93">
        <f t="shared" si="505"/>
        <v>0</v>
      </c>
      <c r="BE445" s="158">
        <f t="shared" si="506"/>
        <v>0</v>
      </c>
      <c r="BF445" s="159">
        <f t="shared" si="507"/>
        <v>0</v>
      </c>
      <c r="BG445" s="159">
        <f t="shared" si="461"/>
        <v>0</v>
      </c>
      <c r="BH445" s="159">
        <f t="shared" si="462"/>
        <v>0</v>
      </c>
      <c r="BI445" s="159">
        <f t="shared" si="463"/>
        <v>0</v>
      </c>
      <c r="BJ445" s="159">
        <f t="shared" si="464"/>
        <v>0</v>
      </c>
      <c r="BK445" s="159">
        <f t="shared" si="465"/>
        <v>0</v>
      </c>
      <c r="BL445" s="159">
        <f t="shared" si="466"/>
        <v>0</v>
      </c>
      <c r="BM445" s="159">
        <f t="shared" si="446"/>
        <v>0</v>
      </c>
      <c r="BN445" s="159">
        <f t="shared" si="446"/>
        <v>0</v>
      </c>
      <c r="BO445" s="205" t="b">
        <f t="shared" si="467"/>
        <v>0</v>
      </c>
      <c r="BP445" s="214">
        <f t="shared" si="468"/>
        <v>0</v>
      </c>
      <c r="BQ445" s="160">
        <f t="shared" si="469"/>
        <v>0</v>
      </c>
      <c r="BR445" s="160">
        <f t="shared" si="470"/>
        <v>0</v>
      </c>
      <c r="BS445" s="160">
        <f t="shared" si="471"/>
        <v>0</v>
      </c>
      <c r="BT445" s="160">
        <f t="shared" si="472"/>
        <v>0</v>
      </c>
      <c r="BU445" s="160">
        <f t="shared" si="473"/>
        <v>0</v>
      </c>
      <c r="BV445" s="215">
        <f t="shared" si="474"/>
        <v>0</v>
      </c>
      <c r="BW445" s="217">
        <f t="shared" si="475"/>
        <v>0</v>
      </c>
      <c r="BX445" s="206">
        <f t="shared" si="476"/>
        <v>0</v>
      </c>
      <c r="BY445" s="206">
        <f t="shared" si="477"/>
        <v>0</v>
      </c>
      <c r="BZ445" s="206">
        <f t="shared" si="478"/>
        <v>0</v>
      </c>
      <c r="CA445" s="206">
        <f t="shared" si="479"/>
        <v>0</v>
      </c>
      <c r="CB445" s="206">
        <f t="shared" si="480"/>
        <v>0</v>
      </c>
      <c r="CC445" s="218">
        <f t="shared" si="481"/>
        <v>0</v>
      </c>
      <c r="CD445" s="216" t="e">
        <f t="shared" si="482"/>
        <v>#VALUE!</v>
      </c>
      <c r="CE445" s="94" t="e">
        <f t="shared" si="483"/>
        <v>#VALUE!</v>
      </c>
      <c r="CF445" s="94" t="e">
        <f t="shared" si="484"/>
        <v>#VALUE!</v>
      </c>
      <c r="CG445" s="95" t="e">
        <f t="shared" si="485"/>
        <v>#VALUE!</v>
      </c>
      <c r="CH445" s="95" t="e">
        <f t="shared" si="508"/>
        <v>#VALUE!</v>
      </c>
      <c r="CI445" s="95" t="b">
        <f t="shared" si="511"/>
        <v>0</v>
      </c>
      <c r="CJ445" s="76" t="str">
        <f t="shared" si="486"/>
        <v/>
      </c>
      <c r="CK445" s="94" t="e" cm="1">
        <f t="array" aca="1" ref="CK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CL445" s="94" t="str">
        <f t="shared" si="487"/>
        <v/>
      </c>
      <c r="CM445" s="96" t="b">
        <f t="shared" si="488"/>
        <v>0</v>
      </c>
      <c r="CN445" s="130" t="b">
        <f>IFERROR(MATCH(D445,'Avtal för korttidsarbete'!$G$13:$G$1012,0),TRUE)</f>
        <v>1</v>
      </c>
      <c r="CO445" s="130" t="b">
        <f t="shared" si="489"/>
        <v>0</v>
      </c>
      <c r="CP445" s="131" t="str" cm="1">
        <f t="array" ref="CP445">IF(CN445=TRUE,"x",INDEX('Avtal för korttidsarbete'!$E$13:$E$1012,$CN445))</f>
        <v>x</v>
      </c>
      <c r="CQ445" s="131" t="str" cm="1">
        <f t="array" ref="CQ445">IF(CN445=TRUE,"x",INDEX('Avtal för korttidsarbete'!$F$13:$F$1012,$CN445))</f>
        <v>x</v>
      </c>
      <c r="CR445" s="130" t="b">
        <f t="shared" si="490"/>
        <v>0</v>
      </c>
      <c r="CS445" s="165">
        <f t="shared" si="509"/>
        <v>0</v>
      </c>
      <c r="CT445" s="165">
        <f t="shared" si="510"/>
        <v>0</v>
      </c>
      <c r="CU445" s="130" t="b">
        <f t="shared" si="491"/>
        <v>0</v>
      </c>
      <c r="CV445" s="131">
        <f t="shared" si="492"/>
        <v>0</v>
      </c>
      <c r="CW445" s="165">
        <f t="shared" si="493"/>
        <v>0</v>
      </c>
      <c r="CX445" s="186" t="b">
        <f>IFERROR(INDEX('Avtal för korttidsarbete'!R:R,MATCH(D445,'Avtal för korttidsarbete'!$G:$G,0)),TRUE)</f>
        <v>1</v>
      </c>
      <c r="CY445" s="165" t="str">
        <f>IF(CX445,"-",INDEX('Avtal för korttidsarbete'!$D:$D,MATCH(D445,'Avtal för korttidsarbete'!$G:$G,0)))</f>
        <v>-</v>
      </c>
      <c r="CZ445" s="131" t="b">
        <f>IFERROR(G445&gt;INDEX(Uppsägningar!E:E,MATCH(C445,Uppsägningar!C:C,0)),FALSE)</f>
        <v>0</v>
      </c>
    </row>
    <row r="446" spans="1:104" s="30" customFormat="1" x14ac:dyDescent="0.25">
      <c r="A446" s="19">
        <v>431</v>
      </c>
      <c r="B446" s="20"/>
      <c r="C446" s="189"/>
      <c r="D446" s="69"/>
      <c r="E446" s="171">
        <f>IFERROR(INDEX(Admin!$C$7:$C$10,MATCH(CY446,TblNivåValTExt,0)),0)</f>
        <v>0</v>
      </c>
      <c r="F446" s="1"/>
      <c r="G446" s="1"/>
      <c r="H446" s="90"/>
      <c r="I446" s="91"/>
      <c r="J446" s="91"/>
      <c r="K446" s="91"/>
      <c r="L446" s="91"/>
      <c r="M446" s="91"/>
      <c r="N446" s="91"/>
      <c r="O446" s="91"/>
      <c r="P446" s="91"/>
      <c r="Q446" s="91"/>
      <c r="R446" s="91"/>
      <c r="S446" s="91"/>
      <c r="T446" s="91"/>
      <c r="U446" s="91"/>
      <c r="V446" s="91"/>
      <c r="W446" s="225">
        <f t="shared" si="448"/>
        <v>0</v>
      </c>
      <c r="X446" s="134" t="str">
        <f t="shared" si="494"/>
        <v/>
      </c>
      <c r="Y446" s="92" t="b">
        <f t="shared" si="449"/>
        <v>0</v>
      </c>
      <c r="Z446" s="92" t="str">
        <f t="shared" si="495"/>
        <v/>
      </c>
      <c r="AA446" s="92" t="b">
        <f t="shared" si="496"/>
        <v>0</v>
      </c>
      <c r="AB446" s="92" t="str">
        <f t="shared" si="497"/>
        <v/>
      </c>
      <c r="AC446" s="13" t="b">
        <f t="shared" si="450"/>
        <v>0</v>
      </c>
      <c r="AD446" s="92" t="str">
        <f t="shared" si="498"/>
        <v/>
      </c>
      <c r="AE446" s="13" t="b">
        <f t="shared" si="499"/>
        <v>0</v>
      </c>
      <c r="AF446" s="92" t="str">
        <f t="shared" si="500"/>
        <v/>
      </c>
      <c r="AG446" s="13" t="b">
        <f t="shared" si="451"/>
        <v>0</v>
      </c>
      <c r="AH446" s="92" t="str">
        <f t="shared" si="501"/>
        <v/>
      </c>
      <c r="AI446" s="35" t="b">
        <f t="shared" si="452"/>
        <v>0</v>
      </c>
      <c r="AJ446" s="92" t="str">
        <f t="shared" si="502"/>
        <v/>
      </c>
      <c r="AK446" s="35" t="b">
        <f t="shared" si="453"/>
        <v>0</v>
      </c>
      <c r="AL446" s="92" t="str">
        <f t="shared" si="454"/>
        <v/>
      </c>
      <c r="AM446" s="35" t="b">
        <f t="shared" si="455"/>
        <v>0</v>
      </c>
      <c r="AN446" s="92" t="str">
        <f t="shared" si="456"/>
        <v/>
      </c>
      <c r="AO446" s="13" t="b">
        <f t="shared" si="457"/>
        <v>0</v>
      </c>
      <c r="AP446" s="92" t="str">
        <f t="shared" si="458"/>
        <v/>
      </c>
      <c r="AQ446" s="14">
        <f t="shared" si="459"/>
        <v>0</v>
      </c>
      <c r="AR446" s="14">
        <f t="shared" si="460"/>
        <v>0</v>
      </c>
      <c r="AS446" s="16">
        <f t="shared" ref="AS446:AY455" si="516">IF(OR(AS$11=FALSE,$F446="",MIN($G446,AS$10,$AR446)-MAX($F446,AS$8,$AQ446)&lt;0),0,MIN($G446,AS$10,$AR446)-MAX($F446,AS$8,$AQ446)+1)</f>
        <v>0</v>
      </c>
      <c r="AT446" s="16">
        <f t="shared" si="516"/>
        <v>0</v>
      </c>
      <c r="AU446" s="16">
        <f t="shared" si="516"/>
        <v>0</v>
      </c>
      <c r="AV446" s="16">
        <f t="shared" si="516"/>
        <v>0</v>
      </c>
      <c r="AW446" s="16">
        <f t="shared" si="516"/>
        <v>0</v>
      </c>
      <c r="AX446" s="16">
        <f t="shared" si="516"/>
        <v>0</v>
      </c>
      <c r="AY446" s="16">
        <f t="shared" si="516"/>
        <v>0</v>
      </c>
      <c r="AZ446" s="16"/>
      <c r="BA446" s="16"/>
      <c r="BB446" s="93">
        <f t="shared" si="503"/>
        <v>0</v>
      </c>
      <c r="BC446" s="93">
        <f t="shared" si="504"/>
        <v>0</v>
      </c>
      <c r="BD446" s="93">
        <f t="shared" si="505"/>
        <v>0</v>
      </c>
      <c r="BE446" s="158">
        <f t="shared" si="506"/>
        <v>0</v>
      </c>
      <c r="BF446" s="159">
        <f t="shared" si="507"/>
        <v>0</v>
      </c>
      <c r="BG446" s="159">
        <f t="shared" si="461"/>
        <v>0</v>
      </c>
      <c r="BH446" s="159">
        <f t="shared" si="462"/>
        <v>0</v>
      </c>
      <c r="BI446" s="159">
        <f t="shared" si="463"/>
        <v>0</v>
      </c>
      <c r="BJ446" s="159">
        <f t="shared" si="464"/>
        <v>0</v>
      </c>
      <c r="BK446" s="159">
        <f t="shared" si="465"/>
        <v>0</v>
      </c>
      <c r="BL446" s="159">
        <f t="shared" si="466"/>
        <v>0</v>
      </c>
      <c r="BM446" s="159">
        <f t="shared" si="446"/>
        <v>0</v>
      </c>
      <c r="BN446" s="159">
        <f t="shared" si="446"/>
        <v>0</v>
      </c>
      <c r="BO446" s="205" t="b">
        <f t="shared" si="467"/>
        <v>0</v>
      </c>
      <c r="BP446" s="214">
        <f t="shared" si="468"/>
        <v>0</v>
      </c>
      <c r="BQ446" s="160">
        <f t="shared" si="469"/>
        <v>0</v>
      </c>
      <c r="BR446" s="160">
        <f t="shared" si="470"/>
        <v>0</v>
      </c>
      <c r="BS446" s="160">
        <f t="shared" si="471"/>
        <v>0</v>
      </c>
      <c r="BT446" s="160">
        <f t="shared" si="472"/>
        <v>0</v>
      </c>
      <c r="BU446" s="160">
        <f t="shared" si="473"/>
        <v>0</v>
      </c>
      <c r="BV446" s="215">
        <f t="shared" si="474"/>
        <v>0</v>
      </c>
      <c r="BW446" s="217">
        <f t="shared" si="475"/>
        <v>0</v>
      </c>
      <c r="BX446" s="206">
        <f t="shared" si="476"/>
        <v>0</v>
      </c>
      <c r="BY446" s="206">
        <f t="shared" si="477"/>
        <v>0</v>
      </c>
      <c r="BZ446" s="206">
        <f t="shared" si="478"/>
        <v>0</v>
      </c>
      <c r="CA446" s="206">
        <f t="shared" si="479"/>
        <v>0</v>
      </c>
      <c r="CB446" s="206">
        <f t="shared" si="480"/>
        <v>0</v>
      </c>
      <c r="CC446" s="218">
        <f t="shared" si="481"/>
        <v>0</v>
      </c>
      <c r="CD446" s="216" t="e">
        <f t="shared" si="482"/>
        <v>#VALUE!</v>
      </c>
      <c r="CE446" s="94" t="e">
        <f t="shared" si="483"/>
        <v>#VALUE!</v>
      </c>
      <c r="CF446" s="94" t="e">
        <f t="shared" si="484"/>
        <v>#VALUE!</v>
      </c>
      <c r="CG446" s="95" t="e">
        <f t="shared" si="485"/>
        <v>#VALUE!</v>
      </c>
      <c r="CH446" s="95" t="e">
        <f t="shared" si="508"/>
        <v>#VALUE!</v>
      </c>
      <c r="CI446" s="95" t="b">
        <f t="shared" si="511"/>
        <v>0</v>
      </c>
      <c r="CJ446" s="76" t="str">
        <f t="shared" si="486"/>
        <v/>
      </c>
      <c r="CK446" s="94" t="e" cm="1">
        <f t="array" aca="1" ref="CK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CL446" s="94" t="str">
        <f t="shared" si="487"/>
        <v/>
      </c>
      <c r="CM446" s="96" t="b">
        <f t="shared" si="488"/>
        <v>0</v>
      </c>
      <c r="CN446" s="130" t="b">
        <f>IFERROR(MATCH(D446,'Avtal för korttidsarbete'!$G$13:$G$1012,0),TRUE)</f>
        <v>1</v>
      </c>
      <c r="CO446" s="130" t="b">
        <f t="shared" si="489"/>
        <v>0</v>
      </c>
      <c r="CP446" s="131" t="str" cm="1">
        <f t="array" ref="CP446">IF(CN446=TRUE,"x",INDEX('Avtal för korttidsarbete'!$E$13:$E$1012,$CN446))</f>
        <v>x</v>
      </c>
      <c r="CQ446" s="131" t="str" cm="1">
        <f t="array" ref="CQ446">IF(CN446=TRUE,"x",INDEX('Avtal för korttidsarbete'!$F$13:$F$1012,$CN446))</f>
        <v>x</v>
      </c>
      <c r="CR446" s="130" t="b">
        <f t="shared" si="490"/>
        <v>0</v>
      </c>
      <c r="CS446" s="165">
        <f t="shared" si="509"/>
        <v>0</v>
      </c>
      <c r="CT446" s="165">
        <f t="shared" si="510"/>
        <v>0</v>
      </c>
      <c r="CU446" s="130" t="b">
        <f t="shared" si="491"/>
        <v>0</v>
      </c>
      <c r="CV446" s="131">
        <f t="shared" si="492"/>
        <v>0</v>
      </c>
      <c r="CW446" s="165">
        <f t="shared" si="493"/>
        <v>0</v>
      </c>
      <c r="CX446" s="186" t="b">
        <f>IFERROR(INDEX('Avtal för korttidsarbete'!R:R,MATCH(D446,'Avtal för korttidsarbete'!$G:$G,0)),TRUE)</f>
        <v>1</v>
      </c>
      <c r="CY446" s="165" t="str">
        <f>IF(CX446,"-",INDEX('Avtal för korttidsarbete'!$D:$D,MATCH(D446,'Avtal för korttidsarbete'!$G:$G,0)))</f>
        <v>-</v>
      </c>
      <c r="CZ446" s="131" t="b">
        <f>IFERROR(G446&gt;INDEX(Uppsägningar!E:E,MATCH(C446,Uppsägningar!C:C,0)),FALSE)</f>
        <v>0</v>
      </c>
    </row>
    <row r="447" spans="1:104" s="30" customFormat="1" x14ac:dyDescent="0.25">
      <c r="A447" s="19">
        <v>432</v>
      </c>
      <c r="B447" s="20"/>
      <c r="C447" s="189"/>
      <c r="D447" s="69"/>
      <c r="E447" s="171">
        <f>IFERROR(INDEX(Admin!$C$7:$C$10,MATCH(CY447,TblNivåValTExt,0)),0)</f>
        <v>0</v>
      </c>
      <c r="F447" s="1"/>
      <c r="G447" s="1"/>
      <c r="H447" s="90"/>
      <c r="I447" s="91"/>
      <c r="J447" s="91"/>
      <c r="K447" s="91"/>
      <c r="L447" s="91"/>
      <c r="M447" s="91"/>
      <c r="N447" s="91"/>
      <c r="O447" s="91"/>
      <c r="P447" s="91"/>
      <c r="Q447" s="91"/>
      <c r="R447" s="91"/>
      <c r="S447" s="91"/>
      <c r="T447" s="91"/>
      <c r="U447" s="91"/>
      <c r="V447" s="91"/>
      <c r="W447" s="225">
        <f t="shared" si="448"/>
        <v>0</v>
      </c>
      <c r="X447" s="134" t="str">
        <f t="shared" si="494"/>
        <v/>
      </c>
      <c r="Y447" s="92" t="b">
        <f t="shared" si="449"/>
        <v>0</v>
      </c>
      <c r="Z447" s="92" t="str">
        <f t="shared" si="495"/>
        <v/>
      </c>
      <c r="AA447" s="92" t="b">
        <f t="shared" si="496"/>
        <v>0</v>
      </c>
      <c r="AB447" s="92" t="str">
        <f t="shared" si="497"/>
        <v/>
      </c>
      <c r="AC447" s="13" t="b">
        <f t="shared" si="450"/>
        <v>0</v>
      </c>
      <c r="AD447" s="92" t="str">
        <f t="shared" si="498"/>
        <v/>
      </c>
      <c r="AE447" s="13" t="b">
        <f t="shared" si="499"/>
        <v>0</v>
      </c>
      <c r="AF447" s="92" t="str">
        <f t="shared" si="500"/>
        <v/>
      </c>
      <c r="AG447" s="13" t="b">
        <f t="shared" si="451"/>
        <v>0</v>
      </c>
      <c r="AH447" s="92" t="str">
        <f t="shared" si="501"/>
        <v/>
      </c>
      <c r="AI447" s="35" t="b">
        <f t="shared" si="452"/>
        <v>0</v>
      </c>
      <c r="AJ447" s="92" t="str">
        <f t="shared" si="502"/>
        <v/>
      </c>
      <c r="AK447" s="35" t="b">
        <f t="shared" si="453"/>
        <v>0</v>
      </c>
      <c r="AL447" s="92" t="str">
        <f t="shared" si="454"/>
        <v/>
      </c>
      <c r="AM447" s="35" t="b">
        <f t="shared" si="455"/>
        <v>0</v>
      </c>
      <c r="AN447" s="92" t="str">
        <f t="shared" si="456"/>
        <v/>
      </c>
      <c r="AO447" s="13" t="b">
        <f t="shared" si="457"/>
        <v>0</v>
      </c>
      <c r="AP447" s="92" t="str">
        <f t="shared" si="458"/>
        <v/>
      </c>
      <c r="AQ447" s="14">
        <f t="shared" si="459"/>
        <v>0</v>
      </c>
      <c r="AR447" s="14">
        <f t="shared" si="460"/>
        <v>0</v>
      </c>
      <c r="AS447" s="16">
        <f t="shared" si="516"/>
        <v>0</v>
      </c>
      <c r="AT447" s="16">
        <f t="shared" si="516"/>
        <v>0</v>
      </c>
      <c r="AU447" s="16">
        <f t="shared" si="516"/>
        <v>0</v>
      </c>
      <c r="AV447" s="16">
        <f t="shared" si="516"/>
        <v>0</v>
      </c>
      <c r="AW447" s="16">
        <f t="shared" si="516"/>
        <v>0</v>
      </c>
      <c r="AX447" s="16">
        <f t="shared" si="516"/>
        <v>0</v>
      </c>
      <c r="AY447" s="16">
        <f t="shared" si="516"/>
        <v>0</v>
      </c>
      <c r="AZ447" s="16"/>
      <c r="BA447" s="16"/>
      <c r="BB447" s="93">
        <f t="shared" si="503"/>
        <v>0</v>
      </c>
      <c r="BC447" s="93">
        <f t="shared" si="504"/>
        <v>0</v>
      </c>
      <c r="BD447" s="93">
        <f t="shared" si="505"/>
        <v>0</v>
      </c>
      <c r="BE447" s="158">
        <f t="shared" si="506"/>
        <v>0</v>
      </c>
      <c r="BF447" s="159">
        <f t="shared" si="507"/>
        <v>0</v>
      </c>
      <c r="BG447" s="159">
        <f t="shared" si="461"/>
        <v>0</v>
      </c>
      <c r="BH447" s="159">
        <f t="shared" si="462"/>
        <v>0</v>
      </c>
      <c r="BI447" s="159">
        <f t="shared" si="463"/>
        <v>0</v>
      </c>
      <c r="BJ447" s="159">
        <f t="shared" si="464"/>
        <v>0</v>
      </c>
      <c r="BK447" s="159">
        <f t="shared" si="465"/>
        <v>0</v>
      </c>
      <c r="BL447" s="159">
        <f t="shared" si="466"/>
        <v>0</v>
      </c>
      <c r="BM447" s="159">
        <f t="shared" si="446"/>
        <v>0</v>
      </c>
      <c r="BN447" s="159">
        <f t="shared" si="446"/>
        <v>0</v>
      </c>
      <c r="BO447" s="205" t="b">
        <f t="shared" si="467"/>
        <v>0</v>
      </c>
      <c r="BP447" s="214">
        <f t="shared" si="468"/>
        <v>0</v>
      </c>
      <c r="BQ447" s="160">
        <f t="shared" si="469"/>
        <v>0</v>
      </c>
      <c r="BR447" s="160">
        <f t="shared" si="470"/>
        <v>0</v>
      </c>
      <c r="BS447" s="160">
        <f t="shared" si="471"/>
        <v>0</v>
      </c>
      <c r="BT447" s="160">
        <f t="shared" si="472"/>
        <v>0</v>
      </c>
      <c r="BU447" s="160">
        <f t="shared" si="473"/>
        <v>0</v>
      </c>
      <c r="BV447" s="215">
        <f t="shared" si="474"/>
        <v>0</v>
      </c>
      <c r="BW447" s="217">
        <f t="shared" si="475"/>
        <v>0</v>
      </c>
      <c r="BX447" s="206">
        <f t="shared" si="476"/>
        <v>0</v>
      </c>
      <c r="BY447" s="206">
        <f t="shared" si="477"/>
        <v>0</v>
      </c>
      <c r="BZ447" s="206">
        <f t="shared" si="478"/>
        <v>0</v>
      </c>
      <c r="CA447" s="206">
        <f t="shared" si="479"/>
        <v>0</v>
      </c>
      <c r="CB447" s="206">
        <f t="shared" si="480"/>
        <v>0</v>
      </c>
      <c r="CC447" s="218">
        <f t="shared" si="481"/>
        <v>0</v>
      </c>
      <c r="CD447" s="216" t="e">
        <f t="shared" si="482"/>
        <v>#VALUE!</v>
      </c>
      <c r="CE447" s="94" t="e">
        <f t="shared" si="483"/>
        <v>#VALUE!</v>
      </c>
      <c r="CF447" s="94" t="e">
        <f t="shared" si="484"/>
        <v>#VALUE!</v>
      </c>
      <c r="CG447" s="95" t="e">
        <f t="shared" si="485"/>
        <v>#VALUE!</v>
      </c>
      <c r="CH447" s="95" t="e">
        <f t="shared" si="508"/>
        <v>#VALUE!</v>
      </c>
      <c r="CI447" s="95" t="b">
        <f t="shared" si="511"/>
        <v>0</v>
      </c>
      <c r="CJ447" s="76" t="str">
        <f t="shared" si="486"/>
        <v/>
      </c>
      <c r="CK447" s="94" t="e" cm="1">
        <f t="array" aca="1" ref="CK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CL447" s="94" t="str">
        <f t="shared" si="487"/>
        <v/>
      </c>
      <c r="CM447" s="96" t="b">
        <f t="shared" si="488"/>
        <v>0</v>
      </c>
      <c r="CN447" s="130" t="b">
        <f>IFERROR(MATCH(D447,'Avtal för korttidsarbete'!$G$13:$G$1012,0),TRUE)</f>
        <v>1</v>
      </c>
      <c r="CO447" s="130" t="b">
        <f t="shared" si="489"/>
        <v>0</v>
      </c>
      <c r="CP447" s="131" t="str" cm="1">
        <f t="array" ref="CP447">IF(CN447=TRUE,"x",INDEX('Avtal för korttidsarbete'!$E$13:$E$1012,$CN447))</f>
        <v>x</v>
      </c>
      <c r="CQ447" s="131" t="str" cm="1">
        <f t="array" ref="CQ447">IF(CN447=TRUE,"x",INDEX('Avtal för korttidsarbete'!$F$13:$F$1012,$CN447))</f>
        <v>x</v>
      </c>
      <c r="CR447" s="130" t="b">
        <f t="shared" si="490"/>
        <v>0</v>
      </c>
      <c r="CS447" s="165">
        <f t="shared" si="509"/>
        <v>0</v>
      </c>
      <c r="CT447" s="165">
        <f t="shared" si="510"/>
        <v>0</v>
      </c>
      <c r="CU447" s="130" t="b">
        <f t="shared" si="491"/>
        <v>0</v>
      </c>
      <c r="CV447" s="131">
        <f t="shared" si="492"/>
        <v>0</v>
      </c>
      <c r="CW447" s="165">
        <f t="shared" si="493"/>
        <v>0</v>
      </c>
      <c r="CX447" s="186" t="b">
        <f>IFERROR(INDEX('Avtal för korttidsarbete'!R:R,MATCH(D447,'Avtal för korttidsarbete'!$G:$G,0)),TRUE)</f>
        <v>1</v>
      </c>
      <c r="CY447" s="165" t="str">
        <f>IF(CX447,"-",INDEX('Avtal för korttidsarbete'!$D:$D,MATCH(D447,'Avtal för korttidsarbete'!$G:$G,0)))</f>
        <v>-</v>
      </c>
      <c r="CZ447" s="131" t="b">
        <f>IFERROR(G447&gt;INDEX(Uppsägningar!E:E,MATCH(C447,Uppsägningar!C:C,0)),FALSE)</f>
        <v>0</v>
      </c>
    </row>
    <row r="448" spans="1:104" s="30" customFormat="1" x14ac:dyDescent="0.25">
      <c r="A448" s="19">
        <v>433</v>
      </c>
      <c r="B448" s="20"/>
      <c r="C448" s="189"/>
      <c r="D448" s="69"/>
      <c r="E448" s="171">
        <f>IFERROR(INDEX(Admin!$C$7:$C$10,MATCH(CY448,TblNivåValTExt,0)),0)</f>
        <v>0</v>
      </c>
      <c r="F448" s="1"/>
      <c r="G448" s="1"/>
      <c r="H448" s="90"/>
      <c r="I448" s="91"/>
      <c r="J448" s="91"/>
      <c r="K448" s="91"/>
      <c r="L448" s="91"/>
      <c r="M448" s="91"/>
      <c r="N448" s="91"/>
      <c r="O448" s="91"/>
      <c r="P448" s="91"/>
      <c r="Q448" s="91"/>
      <c r="R448" s="91"/>
      <c r="S448" s="91"/>
      <c r="T448" s="91"/>
      <c r="U448" s="91"/>
      <c r="V448" s="91"/>
      <c r="W448" s="225">
        <f t="shared" si="448"/>
        <v>0</v>
      </c>
      <c r="X448" s="134" t="str">
        <f t="shared" si="494"/>
        <v/>
      </c>
      <c r="Y448" s="92" t="b">
        <f t="shared" si="449"/>
        <v>0</v>
      </c>
      <c r="Z448" s="92" t="str">
        <f t="shared" si="495"/>
        <v/>
      </c>
      <c r="AA448" s="92" t="b">
        <f t="shared" si="496"/>
        <v>0</v>
      </c>
      <c r="AB448" s="92" t="str">
        <f t="shared" si="497"/>
        <v/>
      </c>
      <c r="AC448" s="13" t="b">
        <f t="shared" si="450"/>
        <v>0</v>
      </c>
      <c r="AD448" s="92" t="str">
        <f t="shared" si="498"/>
        <v/>
      </c>
      <c r="AE448" s="13" t="b">
        <f t="shared" si="499"/>
        <v>0</v>
      </c>
      <c r="AF448" s="92" t="str">
        <f t="shared" si="500"/>
        <v/>
      </c>
      <c r="AG448" s="13" t="b">
        <f t="shared" si="451"/>
        <v>0</v>
      </c>
      <c r="AH448" s="92" t="str">
        <f t="shared" si="501"/>
        <v/>
      </c>
      <c r="AI448" s="35" t="b">
        <f t="shared" si="452"/>
        <v>0</v>
      </c>
      <c r="AJ448" s="92" t="str">
        <f t="shared" si="502"/>
        <v/>
      </c>
      <c r="AK448" s="35" t="b">
        <f t="shared" si="453"/>
        <v>0</v>
      </c>
      <c r="AL448" s="92" t="str">
        <f t="shared" si="454"/>
        <v/>
      </c>
      <c r="AM448" s="35" t="b">
        <f t="shared" si="455"/>
        <v>0</v>
      </c>
      <c r="AN448" s="92" t="str">
        <f t="shared" si="456"/>
        <v/>
      </c>
      <c r="AO448" s="13" t="b">
        <f t="shared" si="457"/>
        <v>0</v>
      </c>
      <c r="AP448" s="92" t="str">
        <f t="shared" si="458"/>
        <v/>
      </c>
      <c r="AQ448" s="14">
        <f t="shared" si="459"/>
        <v>0</v>
      </c>
      <c r="AR448" s="14">
        <f t="shared" si="460"/>
        <v>0</v>
      </c>
      <c r="AS448" s="16">
        <f t="shared" si="516"/>
        <v>0</v>
      </c>
      <c r="AT448" s="16">
        <f t="shared" si="516"/>
        <v>0</v>
      </c>
      <c r="AU448" s="16">
        <f t="shared" si="516"/>
        <v>0</v>
      </c>
      <c r="AV448" s="16">
        <f t="shared" si="516"/>
        <v>0</v>
      </c>
      <c r="AW448" s="16">
        <f t="shared" si="516"/>
        <v>0</v>
      </c>
      <c r="AX448" s="16">
        <f t="shared" si="516"/>
        <v>0</v>
      </c>
      <c r="AY448" s="16">
        <f t="shared" si="516"/>
        <v>0</v>
      </c>
      <c r="AZ448" s="16"/>
      <c r="BA448" s="16"/>
      <c r="BB448" s="93">
        <f t="shared" si="503"/>
        <v>0</v>
      </c>
      <c r="BC448" s="93">
        <f t="shared" si="504"/>
        <v>0</v>
      </c>
      <c r="BD448" s="93">
        <f t="shared" si="505"/>
        <v>0</v>
      </c>
      <c r="BE448" s="158">
        <f t="shared" si="506"/>
        <v>0</v>
      </c>
      <c r="BF448" s="159">
        <f t="shared" si="507"/>
        <v>0</v>
      </c>
      <c r="BG448" s="159">
        <f t="shared" si="461"/>
        <v>0</v>
      </c>
      <c r="BH448" s="159">
        <f t="shared" si="462"/>
        <v>0</v>
      </c>
      <c r="BI448" s="159">
        <f t="shared" si="463"/>
        <v>0</v>
      </c>
      <c r="BJ448" s="159">
        <f t="shared" si="464"/>
        <v>0</v>
      </c>
      <c r="BK448" s="159">
        <f t="shared" si="465"/>
        <v>0</v>
      </c>
      <c r="BL448" s="159">
        <f t="shared" si="466"/>
        <v>0</v>
      </c>
      <c r="BM448" s="159">
        <f t="shared" si="446"/>
        <v>0</v>
      </c>
      <c r="BN448" s="159">
        <f t="shared" si="446"/>
        <v>0</v>
      </c>
      <c r="BO448" s="205" t="b">
        <f t="shared" si="467"/>
        <v>0</v>
      </c>
      <c r="BP448" s="214">
        <f t="shared" si="468"/>
        <v>0</v>
      </c>
      <c r="BQ448" s="160">
        <f t="shared" si="469"/>
        <v>0</v>
      </c>
      <c r="BR448" s="160">
        <f t="shared" si="470"/>
        <v>0</v>
      </c>
      <c r="BS448" s="160">
        <f t="shared" si="471"/>
        <v>0</v>
      </c>
      <c r="BT448" s="160">
        <f t="shared" si="472"/>
        <v>0</v>
      </c>
      <c r="BU448" s="160">
        <f t="shared" si="473"/>
        <v>0</v>
      </c>
      <c r="BV448" s="215">
        <f t="shared" si="474"/>
        <v>0</v>
      </c>
      <c r="BW448" s="217">
        <f t="shared" si="475"/>
        <v>0</v>
      </c>
      <c r="BX448" s="206">
        <f t="shared" si="476"/>
        <v>0</v>
      </c>
      <c r="BY448" s="206">
        <f t="shared" si="477"/>
        <v>0</v>
      </c>
      <c r="BZ448" s="206">
        <f t="shared" si="478"/>
        <v>0</v>
      </c>
      <c r="CA448" s="206">
        <f t="shared" si="479"/>
        <v>0</v>
      </c>
      <c r="CB448" s="206">
        <f t="shared" si="480"/>
        <v>0</v>
      </c>
      <c r="CC448" s="218">
        <f t="shared" si="481"/>
        <v>0</v>
      </c>
      <c r="CD448" s="216" t="e">
        <f t="shared" si="482"/>
        <v>#VALUE!</v>
      </c>
      <c r="CE448" s="94" t="e">
        <f t="shared" si="483"/>
        <v>#VALUE!</v>
      </c>
      <c r="CF448" s="94" t="e">
        <f t="shared" si="484"/>
        <v>#VALUE!</v>
      </c>
      <c r="CG448" s="95" t="e">
        <f t="shared" si="485"/>
        <v>#VALUE!</v>
      </c>
      <c r="CH448" s="95" t="e">
        <f t="shared" si="508"/>
        <v>#VALUE!</v>
      </c>
      <c r="CI448" s="95" t="b">
        <f t="shared" si="511"/>
        <v>0</v>
      </c>
      <c r="CJ448" s="76" t="str">
        <f t="shared" si="486"/>
        <v/>
      </c>
      <c r="CK448" s="94" t="e" cm="1">
        <f t="array" aca="1" ref="CK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CL448" s="94" t="str">
        <f t="shared" si="487"/>
        <v/>
      </c>
      <c r="CM448" s="96" t="b">
        <f t="shared" si="488"/>
        <v>0</v>
      </c>
      <c r="CN448" s="130" t="b">
        <f>IFERROR(MATCH(D448,'Avtal för korttidsarbete'!$G$13:$G$1012,0),TRUE)</f>
        <v>1</v>
      </c>
      <c r="CO448" s="130" t="b">
        <f t="shared" si="489"/>
        <v>0</v>
      </c>
      <c r="CP448" s="131" t="str" cm="1">
        <f t="array" ref="CP448">IF(CN448=TRUE,"x",INDEX('Avtal för korttidsarbete'!$E$13:$E$1012,$CN448))</f>
        <v>x</v>
      </c>
      <c r="CQ448" s="131" t="str" cm="1">
        <f t="array" ref="CQ448">IF(CN448=TRUE,"x",INDEX('Avtal för korttidsarbete'!$F$13:$F$1012,$CN448))</f>
        <v>x</v>
      </c>
      <c r="CR448" s="130" t="b">
        <f t="shared" si="490"/>
        <v>0</v>
      </c>
      <c r="CS448" s="165">
        <f t="shared" si="509"/>
        <v>0</v>
      </c>
      <c r="CT448" s="165">
        <f t="shared" si="510"/>
        <v>0</v>
      </c>
      <c r="CU448" s="130" t="b">
        <f t="shared" si="491"/>
        <v>0</v>
      </c>
      <c r="CV448" s="131">
        <f t="shared" si="492"/>
        <v>0</v>
      </c>
      <c r="CW448" s="165">
        <f t="shared" si="493"/>
        <v>0</v>
      </c>
      <c r="CX448" s="186" t="b">
        <f>IFERROR(INDEX('Avtal för korttidsarbete'!R:R,MATCH(D448,'Avtal för korttidsarbete'!$G:$G,0)),TRUE)</f>
        <v>1</v>
      </c>
      <c r="CY448" s="165" t="str">
        <f>IF(CX448,"-",INDEX('Avtal för korttidsarbete'!$D:$D,MATCH(D448,'Avtal för korttidsarbete'!$G:$G,0)))</f>
        <v>-</v>
      </c>
      <c r="CZ448" s="131" t="b">
        <f>IFERROR(G448&gt;INDEX(Uppsägningar!E:E,MATCH(C448,Uppsägningar!C:C,0)),FALSE)</f>
        <v>0</v>
      </c>
    </row>
    <row r="449" spans="1:104" s="30" customFormat="1" x14ac:dyDescent="0.25">
      <c r="A449" s="19">
        <v>434</v>
      </c>
      <c r="B449" s="20"/>
      <c r="C449" s="189"/>
      <c r="D449" s="69"/>
      <c r="E449" s="171">
        <f>IFERROR(INDEX(Admin!$C$7:$C$10,MATCH(CY449,TblNivåValTExt,0)),0)</f>
        <v>0</v>
      </c>
      <c r="F449" s="1"/>
      <c r="G449" s="1"/>
      <c r="H449" s="90"/>
      <c r="I449" s="91"/>
      <c r="J449" s="91"/>
      <c r="K449" s="91"/>
      <c r="L449" s="91"/>
      <c r="M449" s="91"/>
      <c r="N449" s="91"/>
      <c r="O449" s="91"/>
      <c r="P449" s="91"/>
      <c r="Q449" s="91"/>
      <c r="R449" s="91"/>
      <c r="S449" s="91"/>
      <c r="T449" s="91"/>
      <c r="U449" s="91"/>
      <c r="V449" s="91"/>
      <c r="W449" s="225">
        <f t="shared" si="448"/>
        <v>0</v>
      </c>
      <c r="X449" s="134" t="str">
        <f t="shared" si="494"/>
        <v/>
      </c>
      <c r="Y449" s="92" t="b">
        <f t="shared" si="449"/>
        <v>0</v>
      </c>
      <c r="Z449" s="92" t="str">
        <f t="shared" si="495"/>
        <v/>
      </c>
      <c r="AA449" s="92" t="b">
        <f t="shared" si="496"/>
        <v>0</v>
      </c>
      <c r="AB449" s="92" t="str">
        <f t="shared" si="497"/>
        <v/>
      </c>
      <c r="AC449" s="13" t="b">
        <f t="shared" si="450"/>
        <v>0</v>
      </c>
      <c r="AD449" s="92" t="str">
        <f t="shared" si="498"/>
        <v/>
      </c>
      <c r="AE449" s="13" t="b">
        <f t="shared" si="499"/>
        <v>0</v>
      </c>
      <c r="AF449" s="92" t="str">
        <f t="shared" si="500"/>
        <v/>
      </c>
      <c r="AG449" s="13" t="b">
        <f t="shared" si="451"/>
        <v>0</v>
      </c>
      <c r="AH449" s="92" t="str">
        <f t="shared" si="501"/>
        <v/>
      </c>
      <c r="AI449" s="35" t="b">
        <f t="shared" si="452"/>
        <v>0</v>
      </c>
      <c r="AJ449" s="92" t="str">
        <f t="shared" si="502"/>
        <v/>
      </c>
      <c r="AK449" s="35" t="b">
        <f t="shared" si="453"/>
        <v>0</v>
      </c>
      <c r="AL449" s="92" t="str">
        <f t="shared" si="454"/>
        <v/>
      </c>
      <c r="AM449" s="35" t="b">
        <f t="shared" si="455"/>
        <v>0</v>
      </c>
      <c r="AN449" s="92" t="str">
        <f t="shared" si="456"/>
        <v/>
      </c>
      <c r="AO449" s="13" t="b">
        <f t="shared" si="457"/>
        <v>0</v>
      </c>
      <c r="AP449" s="92" t="str">
        <f t="shared" si="458"/>
        <v/>
      </c>
      <c r="AQ449" s="14">
        <f t="shared" si="459"/>
        <v>0</v>
      </c>
      <c r="AR449" s="14">
        <f t="shared" si="460"/>
        <v>0</v>
      </c>
      <c r="AS449" s="16">
        <f t="shared" si="516"/>
        <v>0</v>
      </c>
      <c r="AT449" s="16">
        <f t="shared" si="516"/>
        <v>0</v>
      </c>
      <c r="AU449" s="16">
        <f t="shared" si="516"/>
        <v>0</v>
      </c>
      <c r="AV449" s="16">
        <f t="shared" si="516"/>
        <v>0</v>
      </c>
      <c r="AW449" s="16">
        <f t="shared" si="516"/>
        <v>0</v>
      </c>
      <c r="AX449" s="16">
        <f t="shared" si="516"/>
        <v>0</v>
      </c>
      <c r="AY449" s="16">
        <f t="shared" si="516"/>
        <v>0</v>
      </c>
      <c r="AZ449" s="16"/>
      <c r="BA449" s="16"/>
      <c r="BB449" s="93">
        <f t="shared" si="503"/>
        <v>0</v>
      </c>
      <c r="BC449" s="93">
        <f t="shared" si="504"/>
        <v>0</v>
      </c>
      <c r="BD449" s="93">
        <f t="shared" si="505"/>
        <v>0</v>
      </c>
      <c r="BE449" s="158">
        <f t="shared" si="506"/>
        <v>0</v>
      </c>
      <c r="BF449" s="159">
        <f t="shared" si="507"/>
        <v>0</v>
      </c>
      <c r="BG449" s="159">
        <f t="shared" si="461"/>
        <v>0</v>
      </c>
      <c r="BH449" s="159">
        <f t="shared" si="462"/>
        <v>0</v>
      </c>
      <c r="BI449" s="159">
        <f t="shared" si="463"/>
        <v>0</v>
      </c>
      <c r="BJ449" s="159">
        <f t="shared" si="464"/>
        <v>0</v>
      </c>
      <c r="BK449" s="159">
        <f t="shared" si="465"/>
        <v>0</v>
      </c>
      <c r="BL449" s="159">
        <f t="shared" si="466"/>
        <v>0</v>
      </c>
      <c r="BM449" s="159">
        <f t="shared" si="446"/>
        <v>0</v>
      </c>
      <c r="BN449" s="159">
        <f t="shared" si="446"/>
        <v>0</v>
      </c>
      <c r="BO449" s="205" t="b">
        <f t="shared" si="467"/>
        <v>0</v>
      </c>
      <c r="BP449" s="214">
        <f t="shared" si="468"/>
        <v>0</v>
      </c>
      <c r="BQ449" s="160">
        <f t="shared" si="469"/>
        <v>0</v>
      </c>
      <c r="BR449" s="160">
        <f t="shared" si="470"/>
        <v>0</v>
      </c>
      <c r="BS449" s="160">
        <f t="shared" si="471"/>
        <v>0</v>
      </c>
      <c r="BT449" s="160">
        <f t="shared" si="472"/>
        <v>0</v>
      </c>
      <c r="BU449" s="160">
        <f t="shared" si="473"/>
        <v>0</v>
      </c>
      <c r="BV449" s="215">
        <f t="shared" si="474"/>
        <v>0</v>
      </c>
      <c r="BW449" s="217">
        <f t="shared" si="475"/>
        <v>0</v>
      </c>
      <c r="BX449" s="206">
        <f t="shared" si="476"/>
        <v>0</v>
      </c>
      <c r="BY449" s="206">
        <f t="shared" si="477"/>
        <v>0</v>
      </c>
      <c r="BZ449" s="206">
        <f t="shared" si="478"/>
        <v>0</v>
      </c>
      <c r="CA449" s="206">
        <f t="shared" si="479"/>
        <v>0</v>
      </c>
      <c r="CB449" s="206">
        <f t="shared" si="480"/>
        <v>0</v>
      </c>
      <c r="CC449" s="218">
        <f t="shared" si="481"/>
        <v>0</v>
      </c>
      <c r="CD449" s="216" t="e">
        <f t="shared" si="482"/>
        <v>#VALUE!</v>
      </c>
      <c r="CE449" s="94" t="e">
        <f t="shared" si="483"/>
        <v>#VALUE!</v>
      </c>
      <c r="CF449" s="94" t="e">
        <f t="shared" si="484"/>
        <v>#VALUE!</v>
      </c>
      <c r="CG449" s="95" t="e">
        <f t="shared" si="485"/>
        <v>#VALUE!</v>
      </c>
      <c r="CH449" s="95" t="e">
        <f t="shared" si="508"/>
        <v>#VALUE!</v>
      </c>
      <c r="CI449" s="95" t="b">
        <f t="shared" si="511"/>
        <v>0</v>
      </c>
      <c r="CJ449" s="76" t="str">
        <f t="shared" si="486"/>
        <v/>
      </c>
      <c r="CK449" s="94" t="e" cm="1">
        <f t="array" aca="1" ref="CK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CL449" s="94" t="str">
        <f t="shared" si="487"/>
        <v/>
      </c>
      <c r="CM449" s="96" t="b">
        <f t="shared" si="488"/>
        <v>0</v>
      </c>
      <c r="CN449" s="130" t="b">
        <f>IFERROR(MATCH(D449,'Avtal för korttidsarbete'!$G$13:$G$1012,0),TRUE)</f>
        <v>1</v>
      </c>
      <c r="CO449" s="130" t="b">
        <f t="shared" si="489"/>
        <v>0</v>
      </c>
      <c r="CP449" s="131" t="str" cm="1">
        <f t="array" ref="CP449">IF(CN449=TRUE,"x",INDEX('Avtal för korttidsarbete'!$E$13:$E$1012,$CN449))</f>
        <v>x</v>
      </c>
      <c r="CQ449" s="131" t="str" cm="1">
        <f t="array" ref="CQ449">IF(CN449=TRUE,"x",INDEX('Avtal för korttidsarbete'!$F$13:$F$1012,$CN449))</f>
        <v>x</v>
      </c>
      <c r="CR449" s="130" t="b">
        <f t="shared" si="490"/>
        <v>0</v>
      </c>
      <c r="CS449" s="165">
        <f t="shared" si="509"/>
        <v>0</v>
      </c>
      <c r="CT449" s="165">
        <f t="shared" si="510"/>
        <v>0</v>
      </c>
      <c r="CU449" s="130" t="b">
        <f t="shared" si="491"/>
        <v>0</v>
      </c>
      <c r="CV449" s="131">
        <f t="shared" si="492"/>
        <v>0</v>
      </c>
      <c r="CW449" s="165">
        <f t="shared" si="493"/>
        <v>0</v>
      </c>
      <c r="CX449" s="186" t="b">
        <f>IFERROR(INDEX('Avtal för korttidsarbete'!R:R,MATCH(D449,'Avtal för korttidsarbete'!$G:$G,0)),TRUE)</f>
        <v>1</v>
      </c>
      <c r="CY449" s="165" t="str">
        <f>IF(CX449,"-",INDEX('Avtal för korttidsarbete'!$D:$D,MATCH(D449,'Avtal för korttidsarbete'!$G:$G,0)))</f>
        <v>-</v>
      </c>
      <c r="CZ449" s="131" t="b">
        <f>IFERROR(G449&gt;INDEX(Uppsägningar!E:E,MATCH(C449,Uppsägningar!C:C,0)),FALSE)</f>
        <v>0</v>
      </c>
    </row>
    <row r="450" spans="1:104" s="30" customFormat="1" x14ac:dyDescent="0.25">
      <c r="A450" s="19">
        <v>435</v>
      </c>
      <c r="B450" s="20"/>
      <c r="C450" s="189"/>
      <c r="D450" s="69"/>
      <c r="E450" s="171">
        <f>IFERROR(INDEX(Admin!$C$7:$C$10,MATCH(CY450,TblNivåValTExt,0)),0)</f>
        <v>0</v>
      </c>
      <c r="F450" s="1"/>
      <c r="G450" s="1"/>
      <c r="H450" s="90"/>
      <c r="I450" s="91"/>
      <c r="J450" s="91"/>
      <c r="K450" s="91"/>
      <c r="L450" s="91"/>
      <c r="M450" s="91"/>
      <c r="N450" s="91"/>
      <c r="O450" s="91"/>
      <c r="P450" s="91"/>
      <c r="Q450" s="91"/>
      <c r="R450" s="91"/>
      <c r="S450" s="91"/>
      <c r="T450" s="91"/>
      <c r="U450" s="91"/>
      <c r="V450" s="91"/>
      <c r="W450" s="225">
        <f t="shared" si="448"/>
        <v>0</v>
      </c>
      <c r="X450" s="134" t="str">
        <f t="shared" si="494"/>
        <v/>
      </c>
      <c r="Y450" s="92" t="b">
        <f t="shared" si="449"/>
        <v>0</v>
      </c>
      <c r="Z450" s="92" t="str">
        <f t="shared" si="495"/>
        <v/>
      </c>
      <c r="AA450" s="92" t="b">
        <f t="shared" si="496"/>
        <v>0</v>
      </c>
      <c r="AB450" s="92" t="str">
        <f t="shared" si="497"/>
        <v/>
      </c>
      <c r="AC450" s="13" t="b">
        <f t="shared" si="450"/>
        <v>0</v>
      </c>
      <c r="AD450" s="92" t="str">
        <f t="shared" si="498"/>
        <v/>
      </c>
      <c r="AE450" s="13" t="b">
        <f t="shared" si="499"/>
        <v>0</v>
      </c>
      <c r="AF450" s="92" t="str">
        <f t="shared" si="500"/>
        <v/>
      </c>
      <c r="AG450" s="13" t="b">
        <f t="shared" si="451"/>
        <v>0</v>
      </c>
      <c r="AH450" s="92" t="str">
        <f t="shared" si="501"/>
        <v/>
      </c>
      <c r="AI450" s="35" t="b">
        <f t="shared" si="452"/>
        <v>0</v>
      </c>
      <c r="AJ450" s="92" t="str">
        <f t="shared" si="502"/>
        <v/>
      </c>
      <c r="AK450" s="35" t="b">
        <f t="shared" si="453"/>
        <v>0</v>
      </c>
      <c r="AL450" s="92" t="str">
        <f t="shared" si="454"/>
        <v/>
      </c>
      <c r="AM450" s="35" t="b">
        <f t="shared" si="455"/>
        <v>0</v>
      </c>
      <c r="AN450" s="92" t="str">
        <f t="shared" si="456"/>
        <v/>
      </c>
      <c r="AO450" s="13" t="b">
        <f t="shared" si="457"/>
        <v>0</v>
      </c>
      <c r="AP450" s="92" t="str">
        <f t="shared" si="458"/>
        <v/>
      </c>
      <c r="AQ450" s="14">
        <f t="shared" si="459"/>
        <v>0</v>
      </c>
      <c r="AR450" s="14">
        <f t="shared" si="460"/>
        <v>0</v>
      </c>
      <c r="AS450" s="16">
        <f t="shared" si="516"/>
        <v>0</v>
      </c>
      <c r="AT450" s="16">
        <f t="shared" si="516"/>
        <v>0</v>
      </c>
      <c r="AU450" s="16">
        <f t="shared" si="516"/>
        <v>0</v>
      </c>
      <c r="AV450" s="16">
        <f t="shared" si="516"/>
        <v>0</v>
      </c>
      <c r="AW450" s="16">
        <f t="shared" si="516"/>
        <v>0</v>
      </c>
      <c r="AX450" s="16">
        <f t="shared" si="516"/>
        <v>0</v>
      </c>
      <c r="AY450" s="16">
        <f t="shared" si="516"/>
        <v>0</v>
      </c>
      <c r="AZ450" s="16"/>
      <c r="BA450" s="16"/>
      <c r="BB450" s="93">
        <f t="shared" si="503"/>
        <v>0</v>
      </c>
      <c r="BC450" s="93">
        <f t="shared" si="504"/>
        <v>0</v>
      </c>
      <c r="BD450" s="93">
        <f t="shared" si="505"/>
        <v>0</v>
      </c>
      <c r="BE450" s="158">
        <f t="shared" si="506"/>
        <v>0</v>
      </c>
      <c r="BF450" s="159">
        <f t="shared" si="507"/>
        <v>0</v>
      </c>
      <c r="BG450" s="159">
        <f t="shared" si="461"/>
        <v>0</v>
      </c>
      <c r="BH450" s="159">
        <f t="shared" si="462"/>
        <v>0</v>
      </c>
      <c r="BI450" s="159">
        <f t="shared" si="463"/>
        <v>0</v>
      </c>
      <c r="BJ450" s="159">
        <f t="shared" si="464"/>
        <v>0</v>
      </c>
      <c r="BK450" s="159">
        <f t="shared" si="465"/>
        <v>0</v>
      </c>
      <c r="BL450" s="159">
        <f t="shared" si="466"/>
        <v>0</v>
      </c>
      <c r="BM450" s="159">
        <f t="shared" si="446"/>
        <v>0</v>
      </c>
      <c r="BN450" s="159">
        <f t="shared" si="446"/>
        <v>0</v>
      </c>
      <c r="BO450" s="205" t="b">
        <f t="shared" si="467"/>
        <v>0</v>
      </c>
      <c r="BP450" s="214">
        <f t="shared" si="468"/>
        <v>0</v>
      </c>
      <c r="BQ450" s="160">
        <f t="shared" si="469"/>
        <v>0</v>
      </c>
      <c r="BR450" s="160">
        <f t="shared" si="470"/>
        <v>0</v>
      </c>
      <c r="BS450" s="160">
        <f t="shared" si="471"/>
        <v>0</v>
      </c>
      <c r="BT450" s="160">
        <f t="shared" si="472"/>
        <v>0</v>
      </c>
      <c r="BU450" s="160">
        <f t="shared" si="473"/>
        <v>0</v>
      </c>
      <c r="BV450" s="215">
        <f t="shared" si="474"/>
        <v>0</v>
      </c>
      <c r="BW450" s="217">
        <f t="shared" si="475"/>
        <v>0</v>
      </c>
      <c r="BX450" s="206">
        <f t="shared" si="476"/>
        <v>0</v>
      </c>
      <c r="BY450" s="206">
        <f t="shared" si="477"/>
        <v>0</v>
      </c>
      <c r="BZ450" s="206">
        <f t="shared" si="478"/>
        <v>0</v>
      </c>
      <c r="CA450" s="206">
        <f t="shared" si="479"/>
        <v>0</v>
      </c>
      <c r="CB450" s="206">
        <f t="shared" si="480"/>
        <v>0</v>
      </c>
      <c r="CC450" s="218">
        <f t="shared" si="481"/>
        <v>0</v>
      </c>
      <c r="CD450" s="216" t="e">
        <f t="shared" si="482"/>
        <v>#VALUE!</v>
      </c>
      <c r="CE450" s="94" t="e">
        <f t="shared" si="483"/>
        <v>#VALUE!</v>
      </c>
      <c r="CF450" s="94" t="e">
        <f t="shared" si="484"/>
        <v>#VALUE!</v>
      </c>
      <c r="CG450" s="95" t="e">
        <f t="shared" si="485"/>
        <v>#VALUE!</v>
      </c>
      <c r="CH450" s="95" t="e">
        <f t="shared" si="508"/>
        <v>#VALUE!</v>
      </c>
      <c r="CI450" s="95" t="b">
        <f t="shared" si="511"/>
        <v>0</v>
      </c>
      <c r="CJ450" s="76" t="str">
        <f t="shared" si="486"/>
        <v/>
      </c>
      <c r="CK450" s="94" t="e" cm="1">
        <f t="array" aca="1" ref="CK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CL450" s="94" t="str">
        <f t="shared" si="487"/>
        <v/>
      </c>
      <c r="CM450" s="96" t="b">
        <f t="shared" si="488"/>
        <v>0</v>
      </c>
      <c r="CN450" s="130" t="b">
        <f>IFERROR(MATCH(D450,'Avtal för korttidsarbete'!$G$13:$G$1012,0),TRUE)</f>
        <v>1</v>
      </c>
      <c r="CO450" s="130" t="b">
        <f t="shared" si="489"/>
        <v>0</v>
      </c>
      <c r="CP450" s="131" t="str" cm="1">
        <f t="array" ref="CP450">IF(CN450=TRUE,"x",INDEX('Avtal för korttidsarbete'!$E$13:$E$1012,$CN450))</f>
        <v>x</v>
      </c>
      <c r="CQ450" s="131" t="str" cm="1">
        <f t="array" ref="CQ450">IF(CN450=TRUE,"x",INDEX('Avtal för korttidsarbete'!$F$13:$F$1012,$CN450))</f>
        <v>x</v>
      </c>
      <c r="CR450" s="130" t="b">
        <f t="shared" si="490"/>
        <v>0</v>
      </c>
      <c r="CS450" s="165">
        <f t="shared" si="509"/>
        <v>0</v>
      </c>
      <c r="CT450" s="165">
        <f t="shared" si="510"/>
        <v>0</v>
      </c>
      <c r="CU450" s="130" t="b">
        <f t="shared" si="491"/>
        <v>0</v>
      </c>
      <c r="CV450" s="131">
        <f t="shared" si="492"/>
        <v>0</v>
      </c>
      <c r="CW450" s="165">
        <f t="shared" si="493"/>
        <v>0</v>
      </c>
      <c r="CX450" s="186" t="b">
        <f>IFERROR(INDEX('Avtal för korttidsarbete'!R:R,MATCH(D450,'Avtal för korttidsarbete'!$G:$G,0)),TRUE)</f>
        <v>1</v>
      </c>
      <c r="CY450" s="165" t="str">
        <f>IF(CX450,"-",INDEX('Avtal för korttidsarbete'!$D:$D,MATCH(D450,'Avtal för korttidsarbete'!$G:$G,0)))</f>
        <v>-</v>
      </c>
      <c r="CZ450" s="131" t="b">
        <f>IFERROR(G450&gt;INDEX(Uppsägningar!E:E,MATCH(C450,Uppsägningar!C:C,0)),FALSE)</f>
        <v>0</v>
      </c>
    </row>
    <row r="451" spans="1:104" s="30" customFormat="1" x14ac:dyDescent="0.25">
      <c r="A451" s="19">
        <v>436</v>
      </c>
      <c r="B451" s="20"/>
      <c r="C451" s="189"/>
      <c r="D451" s="69"/>
      <c r="E451" s="171">
        <f>IFERROR(INDEX(Admin!$C$7:$C$10,MATCH(CY451,TblNivåValTExt,0)),0)</f>
        <v>0</v>
      </c>
      <c r="F451" s="1"/>
      <c r="G451" s="1"/>
      <c r="H451" s="90"/>
      <c r="I451" s="91"/>
      <c r="J451" s="91"/>
      <c r="K451" s="91"/>
      <c r="L451" s="91"/>
      <c r="M451" s="91"/>
      <c r="N451" s="91"/>
      <c r="O451" s="91"/>
      <c r="P451" s="91"/>
      <c r="Q451" s="91"/>
      <c r="R451" s="91"/>
      <c r="S451" s="91"/>
      <c r="T451" s="91"/>
      <c r="U451" s="91"/>
      <c r="V451" s="91"/>
      <c r="W451" s="225">
        <f t="shared" si="448"/>
        <v>0</v>
      </c>
      <c r="X451" s="134" t="str">
        <f t="shared" si="494"/>
        <v/>
      </c>
      <c r="Y451" s="92" t="b">
        <f t="shared" si="449"/>
        <v>0</v>
      </c>
      <c r="Z451" s="92" t="str">
        <f t="shared" si="495"/>
        <v/>
      </c>
      <c r="AA451" s="92" t="b">
        <f t="shared" si="496"/>
        <v>0</v>
      </c>
      <c r="AB451" s="92" t="str">
        <f t="shared" si="497"/>
        <v/>
      </c>
      <c r="AC451" s="13" t="b">
        <f t="shared" si="450"/>
        <v>0</v>
      </c>
      <c r="AD451" s="92" t="str">
        <f t="shared" si="498"/>
        <v/>
      </c>
      <c r="AE451" s="13" t="b">
        <f t="shared" si="499"/>
        <v>0</v>
      </c>
      <c r="AF451" s="92" t="str">
        <f t="shared" si="500"/>
        <v/>
      </c>
      <c r="AG451" s="13" t="b">
        <f t="shared" si="451"/>
        <v>0</v>
      </c>
      <c r="AH451" s="92" t="str">
        <f t="shared" si="501"/>
        <v/>
      </c>
      <c r="AI451" s="35" t="b">
        <f t="shared" si="452"/>
        <v>0</v>
      </c>
      <c r="AJ451" s="92" t="str">
        <f t="shared" si="502"/>
        <v/>
      </c>
      <c r="AK451" s="35" t="b">
        <f t="shared" si="453"/>
        <v>0</v>
      </c>
      <c r="AL451" s="92" t="str">
        <f t="shared" si="454"/>
        <v/>
      </c>
      <c r="AM451" s="35" t="b">
        <f t="shared" si="455"/>
        <v>0</v>
      </c>
      <c r="AN451" s="92" t="str">
        <f t="shared" si="456"/>
        <v/>
      </c>
      <c r="AO451" s="13" t="b">
        <f t="shared" si="457"/>
        <v>0</v>
      </c>
      <c r="AP451" s="92" t="str">
        <f t="shared" si="458"/>
        <v/>
      </c>
      <c r="AQ451" s="14">
        <f t="shared" si="459"/>
        <v>0</v>
      </c>
      <c r="AR451" s="14">
        <f t="shared" si="460"/>
        <v>0</v>
      </c>
      <c r="AS451" s="16">
        <f t="shared" si="516"/>
        <v>0</v>
      </c>
      <c r="AT451" s="16">
        <f t="shared" si="516"/>
        <v>0</v>
      </c>
      <c r="AU451" s="16">
        <f t="shared" si="516"/>
        <v>0</v>
      </c>
      <c r="AV451" s="16">
        <f t="shared" si="516"/>
        <v>0</v>
      </c>
      <c r="AW451" s="16">
        <f t="shared" si="516"/>
        <v>0</v>
      </c>
      <c r="AX451" s="16">
        <f t="shared" si="516"/>
        <v>0</v>
      </c>
      <c r="AY451" s="16">
        <f t="shared" si="516"/>
        <v>0</v>
      </c>
      <c r="AZ451" s="16"/>
      <c r="BA451" s="16"/>
      <c r="BB451" s="93">
        <f t="shared" si="503"/>
        <v>0</v>
      </c>
      <c r="BC451" s="93">
        <f t="shared" si="504"/>
        <v>0</v>
      </c>
      <c r="BD451" s="93">
        <f t="shared" si="505"/>
        <v>0</v>
      </c>
      <c r="BE451" s="158">
        <f t="shared" si="506"/>
        <v>0</v>
      </c>
      <c r="BF451" s="159">
        <f t="shared" si="507"/>
        <v>0</v>
      </c>
      <c r="BG451" s="159">
        <f t="shared" si="461"/>
        <v>0</v>
      </c>
      <c r="BH451" s="159">
        <f t="shared" si="462"/>
        <v>0</v>
      </c>
      <c r="BI451" s="159">
        <f t="shared" si="463"/>
        <v>0</v>
      </c>
      <c r="BJ451" s="159">
        <f t="shared" si="464"/>
        <v>0</v>
      </c>
      <c r="BK451" s="159">
        <f t="shared" si="465"/>
        <v>0</v>
      </c>
      <c r="BL451" s="159">
        <f t="shared" si="466"/>
        <v>0</v>
      </c>
      <c r="BM451" s="159">
        <f t="shared" si="446"/>
        <v>0</v>
      </c>
      <c r="BN451" s="159">
        <f t="shared" si="446"/>
        <v>0</v>
      </c>
      <c r="BO451" s="205" t="b">
        <f t="shared" si="467"/>
        <v>0</v>
      </c>
      <c r="BP451" s="214">
        <f t="shared" si="468"/>
        <v>0</v>
      </c>
      <c r="BQ451" s="160">
        <f t="shared" si="469"/>
        <v>0</v>
      </c>
      <c r="BR451" s="160">
        <f t="shared" si="470"/>
        <v>0</v>
      </c>
      <c r="BS451" s="160">
        <f t="shared" si="471"/>
        <v>0</v>
      </c>
      <c r="BT451" s="160">
        <f t="shared" si="472"/>
        <v>0</v>
      </c>
      <c r="BU451" s="160">
        <f t="shared" si="473"/>
        <v>0</v>
      </c>
      <c r="BV451" s="215">
        <f t="shared" si="474"/>
        <v>0</v>
      </c>
      <c r="BW451" s="217">
        <f t="shared" si="475"/>
        <v>0</v>
      </c>
      <c r="BX451" s="206">
        <f t="shared" si="476"/>
        <v>0</v>
      </c>
      <c r="BY451" s="206">
        <f t="shared" si="477"/>
        <v>0</v>
      </c>
      <c r="BZ451" s="206">
        <f t="shared" si="478"/>
        <v>0</v>
      </c>
      <c r="CA451" s="206">
        <f t="shared" si="479"/>
        <v>0</v>
      </c>
      <c r="CB451" s="206">
        <f t="shared" si="480"/>
        <v>0</v>
      </c>
      <c r="CC451" s="218">
        <f t="shared" si="481"/>
        <v>0</v>
      </c>
      <c r="CD451" s="216" t="e">
        <f t="shared" si="482"/>
        <v>#VALUE!</v>
      </c>
      <c r="CE451" s="94" t="e">
        <f t="shared" si="483"/>
        <v>#VALUE!</v>
      </c>
      <c r="CF451" s="94" t="e">
        <f t="shared" si="484"/>
        <v>#VALUE!</v>
      </c>
      <c r="CG451" s="95" t="e">
        <f t="shared" si="485"/>
        <v>#VALUE!</v>
      </c>
      <c r="CH451" s="95" t="e">
        <f t="shared" si="508"/>
        <v>#VALUE!</v>
      </c>
      <c r="CI451" s="95" t="b">
        <f t="shared" si="511"/>
        <v>0</v>
      </c>
      <c r="CJ451" s="76" t="str">
        <f t="shared" si="486"/>
        <v/>
      </c>
      <c r="CK451" s="94" t="e" cm="1">
        <f t="array" aca="1" ref="CK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CL451" s="94" t="str">
        <f t="shared" si="487"/>
        <v/>
      </c>
      <c r="CM451" s="96" t="b">
        <f t="shared" si="488"/>
        <v>0</v>
      </c>
      <c r="CN451" s="130" t="b">
        <f>IFERROR(MATCH(D451,'Avtal för korttidsarbete'!$G$13:$G$1012,0),TRUE)</f>
        <v>1</v>
      </c>
      <c r="CO451" s="130" t="b">
        <f t="shared" si="489"/>
        <v>0</v>
      </c>
      <c r="CP451" s="131" t="str" cm="1">
        <f t="array" ref="CP451">IF(CN451=TRUE,"x",INDEX('Avtal för korttidsarbete'!$E$13:$E$1012,$CN451))</f>
        <v>x</v>
      </c>
      <c r="CQ451" s="131" t="str" cm="1">
        <f t="array" ref="CQ451">IF(CN451=TRUE,"x",INDEX('Avtal för korttidsarbete'!$F$13:$F$1012,$CN451))</f>
        <v>x</v>
      </c>
      <c r="CR451" s="130" t="b">
        <f t="shared" si="490"/>
        <v>0</v>
      </c>
      <c r="CS451" s="165">
        <f t="shared" si="509"/>
        <v>0</v>
      </c>
      <c r="CT451" s="165">
        <f t="shared" si="510"/>
        <v>0</v>
      </c>
      <c r="CU451" s="130" t="b">
        <f t="shared" si="491"/>
        <v>0</v>
      </c>
      <c r="CV451" s="131">
        <f t="shared" si="492"/>
        <v>0</v>
      </c>
      <c r="CW451" s="165">
        <f t="shared" si="493"/>
        <v>0</v>
      </c>
      <c r="CX451" s="186" t="b">
        <f>IFERROR(INDEX('Avtal för korttidsarbete'!R:R,MATCH(D451,'Avtal för korttidsarbete'!$G:$G,0)),TRUE)</f>
        <v>1</v>
      </c>
      <c r="CY451" s="165" t="str">
        <f>IF(CX451,"-",INDEX('Avtal för korttidsarbete'!$D:$D,MATCH(D451,'Avtal för korttidsarbete'!$G:$G,0)))</f>
        <v>-</v>
      </c>
      <c r="CZ451" s="131" t="b">
        <f>IFERROR(G451&gt;INDEX(Uppsägningar!E:E,MATCH(C451,Uppsägningar!C:C,0)),FALSE)</f>
        <v>0</v>
      </c>
    </row>
    <row r="452" spans="1:104" s="30" customFormat="1" x14ac:dyDescent="0.25">
      <c r="A452" s="19">
        <v>437</v>
      </c>
      <c r="B452" s="20"/>
      <c r="C452" s="189"/>
      <c r="D452" s="69"/>
      <c r="E452" s="171">
        <f>IFERROR(INDEX(Admin!$C$7:$C$10,MATCH(CY452,TblNivåValTExt,0)),0)</f>
        <v>0</v>
      </c>
      <c r="F452" s="1"/>
      <c r="G452" s="1"/>
      <c r="H452" s="90"/>
      <c r="I452" s="91"/>
      <c r="J452" s="91"/>
      <c r="K452" s="91"/>
      <c r="L452" s="91"/>
      <c r="M452" s="91"/>
      <c r="N452" s="91"/>
      <c r="O452" s="91"/>
      <c r="P452" s="91"/>
      <c r="Q452" s="91"/>
      <c r="R452" s="91"/>
      <c r="S452" s="91"/>
      <c r="T452" s="91"/>
      <c r="U452" s="91"/>
      <c r="V452" s="91"/>
      <c r="W452" s="225">
        <f t="shared" si="448"/>
        <v>0</v>
      </c>
      <c r="X452" s="134" t="str">
        <f t="shared" si="494"/>
        <v/>
      </c>
      <c r="Y452" s="92" t="b">
        <f t="shared" si="449"/>
        <v>0</v>
      </c>
      <c r="Z452" s="92" t="str">
        <f t="shared" si="495"/>
        <v/>
      </c>
      <c r="AA452" s="92" t="b">
        <f t="shared" si="496"/>
        <v>0</v>
      </c>
      <c r="AB452" s="92" t="str">
        <f t="shared" si="497"/>
        <v/>
      </c>
      <c r="AC452" s="13" t="b">
        <f t="shared" si="450"/>
        <v>0</v>
      </c>
      <c r="AD452" s="92" t="str">
        <f t="shared" si="498"/>
        <v/>
      </c>
      <c r="AE452" s="13" t="b">
        <f t="shared" si="499"/>
        <v>0</v>
      </c>
      <c r="AF452" s="92" t="str">
        <f t="shared" si="500"/>
        <v/>
      </c>
      <c r="AG452" s="13" t="b">
        <f t="shared" si="451"/>
        <v>0</v>
      </c>
      <c r="AH452" s="92" t="str">
        <f t="shared" si="501"/>
        <v/>
      </c>
      <c r="AI452" s="35" t="b">
        <f t="shared" si="452"/>
        <v>0</v>
      </c>
      <c r="AJ452" s="92" t="str">
        <f t="shared" si="502"/>
        <v/>
      </c>
      <c r="AK452" s="35" t="b">
        <f t="shared" si="453"/>
        <v>0</v>
      </c>
      <c r="AL452" s="92" t="str">
        <f t="shared" si="454"/>
        <v/>
      </c>
      <c r="AM452" s="35" t="b">
        <f t="shared" si="455"/>
        <v>0</v>
      </c>
      <c r="AN452" s="92" t="str">
        <f t="shared" si="456"/>
        <v/>
      </c>
      <c r="AO452" s="13" t="b">
        <f t="shared" si="457"/>
        <v>0</v>
      </c>
      <c r="AP452" s="92" t="str">
        <f t="shared" si="458"/>
        <v/>
      </c>
      <c r="AQ452" s="14">
        <f t="shared" si="459"/>
        <v>0</v>
      </c>
      <c r="AR452" s="14">
        <f t="shared" si="460"/>
        <v>0</v>
      </c>
      <c r="AS452" s="16">
        <f t="shared" si="516"/>
        <v>0</v>
      </c>
      <c r="AT452" s="16">
        <f t="shared" si="516"/>
        <v>0</v>
      </c>
      <c r="AU452" s="16">
        <f t="shared" si="516"/>
        <v>0</v>
      </c>
      <c r="AV452" s="16">
        <f t="shared" si="516"/>
        <v>0</v>
      </c>
      <c r="AW452" s="16">
        <f t="shared" si="516"/>
        <v>0</v>
      </c>
      <c r="AX452" s="16">
        <f t="shared" si="516"/>
        <v>0</v>
      </c>
      <c r="AY452" s="16">
        <f t="shared" si="516"/>
        <v>0</v>
      </c>
      <c r="AZ452" s="16"/>
      <c r="BA452" s="16"/>
      <c r="BB452" s="93">
        <f t="shared" si="503"/>
        <v>0</v>
      </c>
      <c r="BC452" s="93">
        <f t="shared" si="504"/>
        <v>0</v>
      </c>
      <c r="BD452" s="93">
        <f t="shared" si="505"/>
        <v>0</v>
      </c>
      <c r="BE452" s="158">
        <f t="shared" si="506"/>
        <v>0</v>
      </c>
      <c r="BF452" s="159">
        <f t="shared" si="507"/>
        <v>0</v>
      </c>
      <c r="BG452" s="159">
        <f t="shared" si="461"/>
        <v>0</v>
      </c>
      <c r="BH452" s="159">
        <f t="shared" si="462"/>
        <v>0</v>
      </c>
      <c r="BI452" s="159">
        <f t="shared" si="463"/>
        <v>0</v>
      </c>
      <c r="BJ452" s="159">
        <f t="shared" si="464"/>
        <v>0</v>
      </c>
      <c r="BK452" s="159">
        <f t="shared" si="465"/>
        <v>0</v>
      </c>
      <c r="BL452" s="159">
        <f t="shared" si="466"/>
        <v>0</v>
      </c>
      <c r="BM452" s="159">
        <f t="shared" si="446"/>
        <v>0</v>
      </c>
      <c r="BN452" s="159">
        <f t="shared" si="446"/>
        <v>0</v>
      </c>
      <c r="BO452" s="205" t="b">
        <f t="shared" si="467"/>
        <v>0</v>
      </c>
      <c r="BP452" s="214">
        <f t="shared" si="468"/>
        <v>0</v>
      </c>
      <c r="BQ452" s="160">
        <f t="shared" si="469"/>
        <v>0</v>
      </c>
      <c r="BR452" s="160">
        <f t="shared" si="470"/>
        <v>0</v>
      </c>
      <c r="BS452" s="160">
        <f t="shared" si="471"/>
        <v>0</v>
      </c>
      <c r="BT452" s="160">
        <f t="shared" si="472"/>
        <v>0</v>
      </c>
      <c r="BU452" s="160">
        <f t="shared" si="473"/>
        <v>0</v>
      </c>
      <c r="BV452" s="215">
        <f t="shared" si="474"/>
        <v>0</v>
      </c>
      <c r="BW452" s="217">
        <f t="shared" si="475"/>
        <v>0</v>
      </c>
      <c r="BX452" s="206">
        <f t="shared" si="476"/>
        <v>0</v>
      </c>
      <c r="BY452" s="206">
        <f t="shared" si="477"/>
        <v>0</v>
      </c>
      <c r="BZ452" s="206">
        <f t="shared" si="478"/>
        <v>0</v>
      </c>
      <c r="CA452" s="206">
        <f t="shared" si="479"/>
        <v>0</v>
      </c>
      <c r="CB452" s="206">
        <f t="shared" si="480"/>
        <v>0</v>
      </c>
      <c r="CC452" s="218">
        <f t="shared" si="481"/>
        <v>0</v>
      </c>
      <c r="CD452" s="216" t="e">
        <f t="shared" si="482"/>
        <v>#VALUE!</v>
      </c>
      <c r="CE452" s="94" t="e">
        <f t="shared" si="483"/>
        <v>#VALUE!</v>
      </c>
      <c r="CF452" s="94" t="e">
        <f t="shared" si="484"/>
        <v>#VALUE!</v>
      </c>
      <c r="CG452" s="95" t="e">
        <f t="shared" si="485"/>
        <v>#VALUE!</v>
      </c>
      <c r="CH452" s="95" t="e">
        <f t="shared" si="508"/>
        <v>#VALUE!</v>
      </c>
      <c r="CI452" s="95" t="b">
        <f t="shared" si="511"/>
        <v>0</v>
      </c>
      <c r="CJ452" s="76" t="str">
        <f t="shared" si="486"/>
        <v/>
      </c>
      <c r="CK452" s="94" t="e" cm="1">
        <f t="array" aca="1" ref="CK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CL452" s="94" t="str">
        <f t="shared" si="487"/>
        <v/>
      </c>
      <c r="CM452" s="96" t="b">
        <f t="shared" si="488"/>
        <v>0</v>
      </c>
      <c r="CN452" s="130" t="b">
        <f>IFERROR(MATCH(D452,'Avtal för korttidsarbete'!$G$13:$G$1012,0),TRUE)</f>
        <v>1</v>
      </c>
      <c r="CO452" s="130" t="b">
        <f t="shared" si="489"/>
        <v>0</v>
      </c>
      <c r="CP452" s="131" t="str" cm="1">
        <f t="array" ref="CP452">IF(CN452=TRUE,"x",INDEX('Avtal för korttidsarbete'!$E$13:$E$1012,$CN452))</f>
        <v>x</v>
      </c>
      <c r="CQ452" s="131" t="str" cm="1">
        <f t="array" ref="CQ452">IF(CN452=TRUE,"x",INDEX('Avtal för korttidsarbete'!$F$13:$F$1012,$CN452))</f>
        <v>x</v>
      </c>
      <c r="CR452" s="130" t="b">
        <f t="shared" si="490"/>
        <v>0</v>
      </c>
      <c r="CS452" s="165">
        <f t="shared" si="509"/>
        <v>0</v>
      </c>
      <c r="CT452" s="165">
        <f t="shared" si="510"/>
        <v>0</v>
      </c>
      <c r="CU452" s="130" t="b">
        <f t="shared" si="491"/>
        <v>0</v>
      </c>
      <c r="CV452" s="131">
        <f t="shared" si="492"/>
        <v>0</v>
      </c>
      <c r="CW452" s="165">
        <f t="shared" si="493"/>
        <v>0</v>
      </c>
      <c r="CX452" s="186" t="b">
        <f>IFERROR(INDEX('Avtal för korttidsarbete'!R:R,MATCH(D452,'Avtal för korttidsarbete'!$G:$G,0)),TRUE)</f>
        <v>1</v>
      </c>
      <c r="CY452" s="165" t="str">
        <f>IF(CX452,"-",INDEX('Avtal för korttidsarbete'!$D:$D,MATCH(D452,'Avtal för korttidsarbete'!$G:$G,0)))</f>
        <v>-</v>
      </c>
      <c r="CZ452" s="131" t="b">
        <f>IFERROR(G452&gt;INDEX(Uppsägningar!E:E,MATCH(C452,Uppsägningar!C:C,0)),FALSE)</f>
        <v>0</v>
      </c>
    </row>
    <row r="453" spans="1:104" s="30" customFormat="1" x14ac:dyDescent="0.25">
      <c r="A453" s="19">
        <v>438</v>
      </c>
      <c r="B453" s="20"/>
      <c r="C453" s="189"/>
      <c r="D453" s="69"/>
      <c r="E453" s="171">
        <f>IFERROR(INDEX(Admin!$C$7:$C$10,MATCH(CY453,TblNivåValTExt,0)),0)</f>
        <v>0</v>
      </c>
      <c r="F453" s="1"/>
      <c r="G453" s="1"/>
      <c r="H453" s="90"/>
      <c r="I453" s="91"/>
      <c r="J453" s="91"/>
      <c r="K453" s="91"/>
      <c r="L453" s="91"/>
      <c r="M453" s="91"/>
      <c r="N453" s="91"/>
      <c r="O453" s="91"/>
      <c r="P453" s="91"/>
      <c r="Q453" s="91"/>
      <c r="R453" s="91"/>
      <c r="S453" s="91"/>
      <c r="T453" s="91"/>
      <c r="U453" s="91"/>
      <c r="V453" s="91"/>
      <c r="W453" s="225">
        <f t="shared" si="448"/>
        <v>0</v>
      </c>
      <c r="X453" s="134" t="str">
        <f t="shared" si="494"/>
        <v/>
      </c>
      <c r="Y453" s="92" t="b">
        <f t="shared" si="449"/>
        <v>0</v>
      </c>
      <c r="Z453" s="92" t="str">
        <f t="shared" si="495"/>
        <v/>
      </c>
      <c r="AA453" s="92" t="b">
        <f t="shared" si="496"/>
        <v>0</v>
      </c>
      <c r="AB453" s="92" t="str">
        <f t="shared" si="497"/>
        <v/>
      </c>
      <c r="AC453" s="13" t="b">
        <f t="shared" si="450"/>
        <v>0</v>
      </c>
      <c r="AD453" s="92" t="str">
        <f t="shared" si="498"/>
        <v/>
      </c>
      <c r="AE453" s="13" t="b">
        <f t="shared" si="499"/>
        <v>0</v>
      </c>
      <c r="AF453" s="92" t="str">
        <f t="shared" si="500"/>
        <v/>
      </c>
      <c r="AG453" s="13" t="b">
        <f t="shared" si="451"/>
        <v>0</v>
      </c>
      <c r="AH453" s="92" t="str">
        <f t="shared" si="501"/>
        <v/>
      </c>
      <c r="AI453" s="35" t="b">
        <f t="shared" si="452"/>
        <v>0</v>
      </c>
      <c r="AJ453" s="92" t="str">
        <f t="shared" si="502"/>
        <v/>
      </c>
      <c r="AK453" s="35" t="b">
        <f t="shared" si="453"/>
        <v>0</v>
      </c>
      <c r="AL453" s="92" t="str">
        <f t="shared" si="454"/>
        <v/>
      </c>
      <c r="AM453" s="35" t="b">
        <f t="shared" si="455"/>
        <v>0</v>
      </c>
      <c r="AN453" s="92" t="str">
        <f t="shared" si="456"/>
        <v/>
      </c>
      <c r="AO453" s="13" t="b">
        <f t="shared" si="457"/>
        <v>0</v>
      </c>
      <c r="AP453" s="92" t="str">
        <f t="shared" si="458"/>
        <v/>
      </c>
      <c r="AQ453" s="14">
        <f t="shared" si="459"/>
        <v>0</v>
      </c>
      <c r="AR453" s="14">
        <f t="shared" si="460"/>
        <v>0</v>
      </c>
      <c r="AS453" s="16">
        <f t="shared" si="516"/>
        <v>0</v>
      </c>
      <c r="AT453" s="16">
        <f t="shared" si="516"/>
        <v>0</v>
      </c>
      <c r="AU453" s="16">
        <f t="shared" si="516"/>
        <v>0</v>
      </c>
      <c r="AV453" s="16">
        <f t="shared" si="516"/>
        <v>0</v>
      </c>
      <c r="AW453" s="16">
        <f t="shared" si="516"/>
        <v>0</v>
      </c>
      <c r="AX453" s="16">
        <f t="shared" si="516"/>
        <v>0</v>
      </c>
      <c r="AY453" s="16">
        <f t="shared" si="516"/>
        <v>0</v>
      </c>
      <c r="AZ453" s="16"/>
      <c r="BA453" s="16"/>
      <c r="BB453" s="93">
        <f t="shared" si="503"/>
        <v>0</v>
      </c>
      <c r="BC453" s="93">
        <f t="shared" si="504"/>
        <v>0</v>
      </c>
      <c r="BD453" s="93">
        <f t="shared" si="505"/>
        <v>0</v>
      </c>
      <c r="BE453" s="158">
        <f t="shared" si="506"/>
        <v>0</v>
      </c>
      <c r="BF453" s="159">
        <f t="shared" si="507"/>
        <v>0</v>
      </c>
      <c r="BG453" s="159">
        <f t="shared" si="461"/>
        <v>0</v>
      </c>
      <c r="BH453" s="159">
        <f t="shared" si="462"/>
        <v>0</v>
      </c>
      <c r="BI453" s="159">
        <f t="shared" si="463"/>
        <v>0</v>
      </c>
      <c r="BJ453" s="159">
        <f t="shared" si="464"/>
        <v>0</v>
      </c>
      <c r="BK453" s="159">
        <f t="shared" si="465"/>
        <v>0</v>
      </c>
      <c r="BL453" s="159">
        <f t="shared" si="466"/>
        <v>0</v>
      </c>
      <c r="BM453" s="159">
        <f t="shared" si="446"/>
        <v>0</v>
      </c>
      <c r="BN453" s="159">
        <f t="shared" si="446"/>
        <v>0</v>
      </c>
      <c r="BO453" s="205" t="b">
        <f t="shared" si="467"/>
        <v>0</v>
      </c>
      <c r="BP453" s="214">
        <f t="shared" si="468"/>
        <v>0</v>
      </c>
      <c r="BQ453" s="160">
        <f t="shared" si="469"/>
        <v>0</v>
      </c>
      <c r="BR453" s="160">
        <f t="shared" si="470"/>
        <v>0</v>
      </c>
      <c r="BS453" s="160">
        <f t="shared" si="471"/>
        <v>0</v>
      </c>
      <c r="BT453" s="160">
        <f t="shared" si="472"/>
        <v>0</v>
      </c>
      <c r="BU453" s="160">
        <f t="shared" si="473"/>
        <v>0</v>
      </c>
      <c r="BV453" s="215">
        <f t="shared" si="474"/>
        <v>0</v>
      </c>
      <c r="BW453" s="217">
        <f t="shared" si="475"/>
        <v>0</v>
      </c>
      <c r="BX453" s="206">
        <f t="shared" si="476"/>
        <v>0</v>
      </c>
      <c r="BY453" s="206">
        <f t="shared" si="477"/>
        <v>0</v>
      </c>
      <c r="BZ453" s="206">
        <f t="shared" si="478"/>
        <v>0</v>
      </c>
      <c r="CA453" s="206">
        <f t="shared" si="479"/>
        <v>0</v>
      </c>
      <c r="CB453" s="206">
        <f t="shared" si="480"/>
        <v>0</v>
      </c>
      <c r="CC453" s="218">
        <f t="shared" si="481"/>
        <v>0</v>
      </c>
      <c r="CD453" s="216" t="e">
        <f t="shared" si="482"/>
        <v>#VALUE!</v>
      </c>
      <c r="CE453" s="94" t="e">
        <f t="shared" si="483"/>
        <v>#VALUE!</v>
      </c>
      <c r="CF453" s="94" t="e">
        <f t="shared" si="484"/>
        <v>#VALUE!</v>
      </c>
      <c r="CG453" s="95" t="e">
        <f t="shared" si="485"/>
        <v>#VALUE!</v>
      </c>
      <c r="CH453" s="95" t="e">
        <f t="shared" si="508"/>
        <v>#VALUE!</v>
      </c>
      <c r="CI453" s="95" t="b">
        <f t="shared" si="511"/>
        <v>0</v>
      </c>
      <c r="CJ453" s="76" t="str">
        <f t="shared" si="486"/>
        <v/>
      </c>
      <c r="CK453" s="94" t="e" cm="1">
        <f t="array" aca="1" ref="CK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CL453" s="94" t="str">
        <f t="shared" si="487"/>
        <v/>
      </c>
      <c r="CM453" s="96" t="b">
        <f t="shared" si="488"/>
        <v>0</v>
      </c>
      <c r="CN453" s="130" t="b">
        <f>IFERROR(MATCH(D453,'Avtal för korttidsarbete'!$G$13:$G$1012,0),TRUE)</f>
        <v>1</v>
      </c>
      <c r="CO453" s="130" t="b">
        <f t="shared" si="489"/>
        <v>0</v>
      </c>
      <c r="CP453" s="131" t="str" cm="1">
        <f t="array" ref="CP453">IF(CN453=TRUE,"x",INDEX('Avtal för korttidsarbete'!$E$13:$E$1012,$CN453))</f>
        <v>x</v>
      </c>
      <c r="CQ453" s="131" t="str" cm="1">
        <f t="array" ref="CQ453">IF(CN453=TRUE,"x",INDEX('Avtal för korttidsarbete'!$F$13:$F$1012,$CN453))</f>
        <v>x</v>
      </c>
      <c r="CR453" s="130" t="b">
        <f t="shared" si="490"/>
        <v>0</v>
      </c>
      <c r="CS453" s="165">
        <f t="shared" si="509"/>
        <v>0</v>
      </c>
      <c r="CT453" s="165">
        <f t="shared" si="510"/>
        <v>0</v>
      </c>
      <c r="CU453" s="130" t="b">
        <f t="shared" si="491"/>
        <v>0</v>
      </c>
      <c r="CV453" s="131">
        <f t="shared" si="492"/>
        <v>0</v>
      </c>
      <c r="CW453" s="165">
        <f t="shared" si="493"/>
        <v>0</v>
      </c>
      <c r="CX453" s="186" t="b">
        <f>IFERROR(INDEX('Avtal för korttidsarbete'!R:R,MATCH(D453,'Avtal för korttidsarbete'!$G:$G,0)),TRUE)</f>
        <v>1</v>
      </c>
      <c r="CY453" s="165" t="str">
        <f>IF(CX453,"-",INDEX('Avtal för korttidsarbete'!$D:$D,MATCH(D453,'Avtal för korttidsarbete'!$G:$G,0)))</f>
        <v>-</v>
      </c>
      <c r="CZ453" s="131" t="b">
        <f>IFERROR(G453&gt;INDEX(Uppsägningar!E:E,MATCH(C453,Uppsägningar!C:C,0)),FALSE)</f>
        <v>0</v>
      </c>
    </row>
    <row r="454" spans="1:104" s="30" customFormat="1" x14ac:dyDescent="0.25">
      <c r="A454" s="19">
        <v>439</v>
      </c>
      <c r="B454" s="20"/>
      <c r="C454" s="189"/>
      <c r="D454" s="69"/>
      <c r="E454" s="171">
        <f>IFERROR(INDEX(Admin!$C$7:$C$10,MATCH(CY454,TblNivåValTExt,0)),0)</f>
        <v>0</v>
      </c>
      <c r="F454" s="1"/>
      <c r="G454" s="1"/>
      <c r="H454" s="90"/>
      <c r="I454" s="91"/>
      <c r="J454" s="91"/>
      <c r="K454" s="91"/>
      <c r="L454" s="91"/>
      <c r="M454" s="91"/>
      <c r="N454" s="91"/>
      <c r="O454" s="91"/>
      <c r="P454" s="91"/>
      <c r="Q454" s="91"/>
      <c r="R454" s="91"/>
      <c r="S454" s="91"/>
      <c r="T454" s="91"/>
      <c r="U454" s="91"/>
      <c r="V454" s="91"/>
      <c r="W454" s="225">
        <f t="shared" si="448"/>
        <v>0</v>
      </c>
      <c r="X454" s="134" t="str">
        <f t="shared" si="494"/>
        <v/>
      </c>
      <c r="Y454" s="92" t="b">
        <f t="shared" si="449"/>
        <v>0</v>
      </c>
      <c r="Z454" s="92" t="str">
        <f t="shared" si="495"/>
        <v/>
      </c>
      <c r="AA454" s="92" t="b">
        <f t="shared" si="496"/>
        <v>0</v>
      </c>
      <c r="AB454" s="92" t="str">
        <f t="shared" si="497"/>
        <v/>
      </c>
      <c r="AC454" s="13" t="b">
        <f t="shared" si="450"/>
        <v>0</v>
      </c>
      <c r="AD454" s="92" t="str">
        <f t="shared" si="498"/>
        <v/>
      </c>
      <c r="AE454" s="13" t="b">
        <f t="shared" si="499"/>
        <v>0</v>
      </c>
      <c r="AF454" s="92" t="str">
        <f t="shared" si="500"/>
        <v/>
      </c>
      <c r="AG454" s="13" t="b">
        <f t="shared" si="451"/>
        <v>0</v>
      </c>
      <c r="AH454" s="92" t="str">
        <f t="shared" si="501"/>
        <v/>
      </c>
      <c r="AI454" s="35" t="b">
        <f t="shared" si="452"/>
        <v>0</v>
      </c>
      <c r="AJ454" s="92" t="str">
        <f t="shared" si="502"/>
        <v/>
      </c>
      <c r="AK454" s="35" t="b">
        <f t="shared" si="453"/>
        <v>0</v>
      </c>
      <c r="AL454" s="92" t="str">
        <f t="shared" si="454"/>
        <v/>
      </c>
      <c r="AM454" s="35" t="b">
        <f t="shared" si="455"/>
        <v>0</v>
      </c>
      <c r="AN454" s="92" t="str">
        <f t="shared" si="456"/>
        <v/>
      </c>
      <c r="AO454" s="13" t="b">
        <f t="shared" si="457"/>
        <v>0</v>
      </c>
      <c r="AP454" s="92" t="str">
        <f t="shared" si="458"/>
        <v/>
      </c>
      <c r="AQ454" s="14">
        <f t="shared" si="459"/>
        <v>0</v>
      </c>
      <c r="AR454" s="14">
        <f t="shared" si="460"/>
        <v>0</v>
      </c>
      <c r="AS454" s="16">
        <f t="shared" si="516"/>
        <v>0</v>
      </c>
      <c r="AT454" s="16">
        <f t="shared" si="516"/>
        <v>0</v>
      </c>
      <c r="AU454" s="16">
        <f t="shared" si="516"/>
        <v>0</v>
      </c>
      <c r="AV454" s="16">
        <f t="shared" si="516"/>
        <v>0</v>
      </c>
      <c r="AW454" s="16">
        <f t="shared" si="516"/>
        <v>0</v>
      </c>
      <c r="AX454" s="16">
        <f t="shared" si="516"/>
        <v>0</v>
      </c>
      <c r="AY454" s="16">
        <f t="shared" si="516"/>
        <v>0</v>
      </c>
      <c r="AZ454" s="16"/>
      <c r="BA454" s="16"/>
      <c r="BB454" s="93">
        <f t="shared" si="503"/>
        <v>0</v>
      </c>
      <c r="BC454" s="93">
        <f t="shared" si="504"/>
        <v>0</v>
      </c>
      <c r="BD454" s="93">
        <f t="shared" si="505"/>
        <v>0</v>
      </c>
      <c r="BE454" s="158">
        <f t="shared" si="506"/>
        <v>0</v>
      </c>
      <c r="BF454" s="159">
        <f t="shared" si="507"/>
        <v>0</v>
      </c>
      <c r="BG454" s="159">
        <f t="shared" si="461"/>
        <v>0</v>
      </c>
      <c r="BH454" s="159">
        <f t="shared" si="462"/>
        <v>0</v>
      </c>
      <c r="BI454" s="159">
        <f t="shared" si="463"/>
        <v>0</v>
      </c>
      <c r="BJ454" s="159">
        <f t="shared" si="464"/>
        <v>0</v>
      </c>
      <c r="BK454" s="159">
        <f t="shared" si="465"/>
        <v>0</v>
      </c>
      <c r="BL454" s="159">
        <f t="shared" si="466"/>
        <v>0</v>
      </c>
      <c r="BM454" s="159">
        <f t="shared" si="446"/>
        <v>0</v>
      </c>
      <c r="BN454" s="159">
        <f t="shared" si="446"/>
        <v>0</v>
      </c>
      <c r="BO454" s="205" t="b">
        <f t="shared" si="467"/>
        <v>0</v>
      </c>
      <c r="BP454" s="214">
        <f t="shared" si="468"/>
        <v>0</v>
      </c>
      <c r="BQ454" s="160">
        <f t="shared" si="469"/>
        <v>0</v>
      </c>
      <c r="BR454" s="160">
        <f t="shared" si="470"/>
        <v>0</v>
      </c>
      <c r="BS454" s="160">
        <f t="shared" si="471"/>
        <v>0</v>
      </c>
      <c r="BT454" s="160">
        <f t="shared" si="472"/>
        <v>0</v>
      </c>
      <c r="BU454" s="160">
        <f t="shared" si="473"/>
        <v>0</v>
      </c>
      <c r="BV454" s="215">
        <f t="shared" si="474"/>
        <v>0</v>
      </c>
      <c r="BW454" s="217">
        <f t="shared" si="475"/>
        <v>0</v>
      </c>
      <c r="BX454" s="206">
        <f t="shared" si="476"/>
        <v>0</v>
      </c>
      <c r="BY454" s="206">
        <f t="shared" si="477"/>
        <v>0</v>
      </c>
      <c r="BZ454" s="206">
        <f t="shared" si="478"/>
        <v>0</v>
      </c>
      <c r="CA454" s="206">
        <f t="shared" si="479"/>
        <v>0</v>
      </c>
      <c r="CB454" s="206">
        <f t="shared" si="480"/>
        <v>0</v>
      </c>
      <c r="CC454" s="218">
        <f t="shared" si="481"/>
        <v>0</v>
      </c>
      <c r="CD454" s="216" t="e">
        <f t="shared" si="482"/>
        <v>#VALUE!</v>
      </c>
      <c r="CE454" s="94" t="e">
        <f t="shared" si="483"/>
        <v>#VALUE!</v>
      </c>
      <c r="CF454" s="94" t="e">
        <f t="shared" si="484"/>
        <v>#VALUE!</v>
      </c>
      <c r="CG454" s="95" t="e">
        <f t="shared" si="485"/>
        <v>#VALUE!</v>
      </c>
      <c r="CH454" s="95" t="e">
        <f t="shared" si="508"/>
        <v>#VALUE!</v>
      </c>
      <c r="CI454" s="95" t="b">
        <f t="shared" si="511"/>
        <v>0</v>
      </c>
      <c r="CJ454" s="76" t="str">
        <f t="shared" si="486"/>
        <v/>
      </c>
      <c r="CK454" s="94" t="e" cm="1">
        <f t="array" aca="1" ref="CK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CL454" s="94" t="str">
        <f t="shared" si="487"/>
        <v/>
      </c>
      <c r="CM454" s="96" t="b">
        <f t="shared" si="488"/>
        <v>0</v>
      </c>
      <c r="CN454" s="130" t="b">
        <f>IFERROR(MATCH(D454,'Avtal för korttidsarbete'!$G$13:$G$1012,0),TRUE)</f>
        <v>1</v>
      </c>
      <c r="CO454" s="130" t="b">
        <f t="shared" si="489"/>
        <v>0</v>
      </c>
      <c r="CP454" s="131" t="str" cm="1">
        <f t="array" ref="CP454">IF(CN454=TRUE,"x",INDEX('Avtal för korttidsarbete'!$E$13:$E$1012,$CN454))</f>
        <v>x</v>
      </c>
      <c r="CQ454" s="131" t="str" cm="1">
        <f t="array" ref="CQ454">IF(CN454=TRUE,"x",INDEX('Avtal för korttidsarbete'!$F$13:$F$1012,$CN454))</f>
        <v>x</v>
      </c>
      <c r="CR454" s="130" t="b">
        <f t="shared" si="490"/>
        <v>0</v>
      </c>
      <c r="CS454" s="165">
        <f t="shared" si="509"/>
        <v>0</v>
      </c>
      <c r="CT454" s="165">
        <f t="shared" si="510"/>
        <v>0</v>
      </c>
      <c r="CU454" s="130" t="b">
        <f t="shared" si="491"/>
        <v>0</v>
      </c>
      <c r="CV454" s="131">
        <f t="shared" si="492"/>
        <v>0</v>
      </c>
      <c r="CW454" s="165">
        <f t="shared" si="493"/>
        <v>0</v>
      </c>
      <c r="CX454" s="186" t="b">
        <f>IFERROR(INDEX('Avtal för korttidsarbete'!R:R,MATCH(D454,'Avtal för korttidsarbete'!$G:$G,0)),TRUE)</f>
        <v>1</v>
      </c>
      <c r="CY454" s="165" t="str">
        <f>IF(CX454,"-",INDEX('Avtal för korttidsarbete'!$D:$D,MATCH(D454,'Avtal för korttidsarbete'!$G:$G,0)))</f>
        <v>-</v>
      </c>
      <c r="CZ454" s="131" t="b">
        <f>IFERROR(G454&gt;INDEX(Uppsägningar!E:E,MATCH(C454,Uppsägningar!C:C,0)),FALSE)</f>
        <v>0</v>
      </c>
    </row>
    <row r="455" spans="1:104" s="30" customFormat="1" x14ac:dyDescent="0.25">
      <c r="A455" s="19">
        <v>440</v>
      </c>
      <c r="B455" s="20"/>
      <c r="C455" s="189"/>
      <c r="D455" s="69"/>
      <c r="E455" s="171">
        <f>IFERROR(INDEX(Admin!$C$7:$C$10,MATCH(CY455,TblNivåValTExt,0)),0)</f>
        <v>0</v>
      </c>
      <c r="F455" s="1"/>
      <c r="G455" s="1"/>
      <c r="H455" s="90"/>
      <c r="I455" s="91"/>
      <c r="J455" s="91"/>
      <c r="K455" s="91"/>
      <c r="L455" s="91"/>
      <c r="M455" s="91"/>
      <c r="N455" s="91"/>
      <c r="O455" s="91"/>
      <c r="P455" s="91"/>
      <c r="Q455" s="91"/>
      <c r="R455" s="91"/>
      <c r="S455" s="91"/>
      <c r="T455" s="91"/>
      <c r="U455" s="91"/>
      <c r="V455" s="91"/>
      <c r="W455" s="225">
        <f t="shared" si="448"/>
        <v>0</v>
      </c>
      <c r="X455" s="134" t="str">
        <f t="shared" si="494"/>
        <v/>
      </c>
      <c r="Y455" s="92" t="b">
        <f t="shared" si="449"/>
        <v>0</v>
      </c>
      <c r="Z455" s="92" t="str">
        <f t="shared" si="495"/>
        <v/>
      </c>
      <c r="AA455" s="92" t="b">
        <f t="shared" si="496"/>
        <v>0</v>
      </c>
      <c r="AB455" s="92" t="str">
        <f t="shared" si="497"/>
        <v/>
      </c>
      <c r="AC455" s="13" t="b">
        <f t="shared" si="450"/>
        <v>0</v>
      </c>
      <c r="AD455" s="92" t="str">
        <f t="shared" si="498"/>
        <v/>
      </c>
      <c r="AE455" s="13" t="b">
        <f t="shared" si="499"/>
        <v>0</v>
      </c>
      <c r="AF455" s="92" t="str">
        <f t="shared" si="500"/>
        <v/>
      </c>
      <c r="AG455" s="13" t="b">
        <f t="shared" si="451"/>
        <v>0</v>
      </c>
      <c r="AH455" s="92" t="str">
        <f t="shared" si="501"/>
        <v/>
      </c>
      <c r="AI455" s="35" t="b">
        <f t="shared" si="452"/>
        <v>0</v>
      </c>
      <c r="AJ455" s="92" t="str">
        <f t="shared" si="502"/>
        <v/>
      </c>
      <c r="AK455" s="35" t="b">
        <f t="shared" si="453"/>
        <v>0</v>
      </c>
      <c r="AL455" s="92" t="str">
        <f t="shared" si="454"/>
        <v/>
      </c>
      <c r="AM455" s="35" t="b">
        <f t="shared" si="455"/>
        <v>0</v>
      </c>
      <c r="AN455" s="92" t="str">
        <f t="shared" si="456"/>
        <v/>
      </c>
      <c r="AO455" s="13" t="b">
        <f t="shared" si="457"/>
        <v>0</v>
      </c>
      <c r="AP455" s="92" t="str">
        <f t="shared" si="458"/>
        <v/>
      </c>
      <c r="AQ455" s="14">
        <f t="shared" si="459"/>
        <v>0</v>
      </c>
      <c r="AR455" s="14">
        <f t="shared" si="460"/>
        <v>0</v>
      </c>
      <c r="AS455" s="16">
        <f t="shared" si="516"/>
        <v>0</v>
      </c>
      <c r="AT455" s="16">
        <f t="shared" si="516"/>
        <v>0</v>
      </c>
      <c r="AU455" s="16">
        <f t="shared" si="516"/>
        <v>0</v>
      </c>
      <c r="AV455" s="16">
        <f t="shared" si="516"/>
        <v>0</v>
      </c>
      <c r="AW455" s="16">
        <f t="shared" si="516"/>
        <v>0</v>
      </c>
      <c r="AX455" s="16">
        <f t="shared" si="516"/>
        <v>0</v>
      </c>
      <c r="AY455" s="16">
        <f t="shared" si="516"/>
        <v>0</v>
      </c>
      <c r="AZ455" s="16"/>
      <c r="BA455" s="16"/>
      <c r="BB455" s="93">
        <f t="shared" si="503"/>
        <v>0</v>
      </c>
      <c r="BC455" s="93">
        <f t="shared" si="504"/>
        <v>0</v>
      </c>
      <c r="BD455" s="93">
        <f t="shared" si="505"/>
        <v>0</v>
      </c>
      <c r="BE455" s="158">
        <f t="shared" si="506"/>
        <v>0</v>
      </c>
      <c r="BF455" s="159">
        <f t="shared" si="507"/>
        <v>0</v>
      </c>
      <c r="BG455" s="159">
        <f t="shared" si="461"/>
        <v>0</v>
      </c>
      <c r="BH455" s="159">
        <f t="shared" si="462"/>
        <v>0</v>
      </c>
      <c r="BI455" s="159">
        <f t="shared" si="463"/>
        <v>0</v>
      </c>
      <c r="BJ455" s="159">
        <f t="shared" si="464"/>
        <v>0</v>
      </c>
      <c r="BK455" s="159">
        <f t="shared" si="465"/>
        <v>0</v>
      </c>
      <c r="BL455" s="159">
        <f t="shared" si="466"/>
        <v>0</v>
      </c>
      <c r="BM455" s="159">
        <f t="shared" si="446"/>
        <v>0</v>
      </c>
      <c r="BN455" s="159">
        <f t="shared" si="446"/>
        <v>0</v>
      </c>
      <c r="BO455" s="205" t="b">
        <f t="shared" si="467"/>
        <v>0</v>
      </c>
      <c r="BP455" s="214">
        <f t="shared" si="468"/>
        <v>0</v>
      </c>
      <c r="BQ455" s="160">
        <f t="shared" si="469"/>
        <v>0</v>
      </c>
      <c r="BR455" s="160">
        <f t="shared" si="470"/>
        <v>0</v>
      </c>
      <c r="BS455" s="160">
        <f t="shared" si="471"/>
        <v>0</v>
      </c>
      <c r="BT455" s="160">
        <f t="shared" si="472"/>
        <v>0</v>
      </c>
      <c r="BU455" s="160">
        <f t="shared" si="473"/>
        <v>0</v>
      </c>
      <c r="BV455" s="215">
        <f t="shared" si="474"/>
        <v>0</v>
      </c>
      <c r="BW455" s="217">
        <f t="shared" si="475"/>
        <v>0</v>
      </c>
      <c r="BX455" s="206">
        <f t="shared" si="476"/>
        <v>0</v>
      </c>
      <c r="BY455" s="206">
        <f t="shared" si="477"/>
        <v>0</v>
      </c>
      <c r="BZ455" s="206">
        <f t="shared" si="478"/>
        <v>0</v>
      </c>
      <c r="CA455" s="206">
        <f t="shared" si="479"/>
        <v>0</v>
      </c>
      <c r="CB455" s="206">
        <f t="shared" si="480"/>
        <v>0</v>
      </c>
      <c r="CC455" s="218">
        <f t="shared" si="481"/>
        <v>0</v>
      </c>
      <c r="CD455" s="216" t="e">
        <f t="shared" si="482"/>
        <v>#VALUE!</v>
      </c>
      <c r="CE455" s="94" t="e">
        <f t="shared" si="483"/>
        <v>#VALUE!</v>
      </c>
      <c r="CF455" s="94" t="e">
        <f t="shared" si="484"/>
        <v>#VALUE!</v>
      </c>
      <c r="CG455" s="95" t="e">
        <f t="shared" si="485"/>
        <v>#VALUE!</v>
      </c>
      <c r="CH455" s="95" t="e">
        <f t="shared" si="508"/>
        <v>#VALUE!</v>
      </c>
      <c r="CI455" s="95" t="b">
        <f t="shared" si="511"/>
        <v>0</v>
      </c>
      <c r="CJ455" s="76" t="str">
        <f t="shared" si="486"/>
        <v/>
      </c>
      <c r="CK455" s="94" t="e" cm="1">
        <f t="array" aca="1" ref="CK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CL455" s="94" t="str">
        <f t="shared" si="487"/>
        <v/>
      </c>
      <c r="CM455" s="96" t="b">
        <f t="shared" si="488"/>
        <v>0</v>
      </c>
      <c r="CN455" s="130" t="b">
        <f>IFERROR(MATCH(D455,'Avtal för korttidsarbete'!$G$13:$G$1012,0),TRUE)</f>
        <v>1</v>
      </c>
      <c r="CO455" s="130" t="b">
        <f t="shared" si="489"/>
        <v>0</v>
      </c>
      <c r="CP455" s="131" t="str" cm="1">
        <f t="array" ref="CP455">IF(CN455=TRUE,"x",INDEX('Avtal för korttidsarbete'!$E$13:$E$1012,$CN455))</f>
        <v>x</v>
      </c>
      <c r="CQ455" s="131" t="str" cm="1">
        <f t="array" ref="CQ455">IF(CN455=TRUE,"x",INDEX('Avtal för korttidsarbete'!$F$13:$F$1012,$CN455))</f>
        <v>x</v>
      </c>
      <c r="CR455" s="130" t="b">
        <f t="shared" si="490"/>
        <v>0</v>
      </c>
      <c r="CS455" s="165">
        <f t="shared" si="509"/>
        <v>0</v>
      </c>
      <c r="CT455" s="165">
        <f t="shared" si="510"/>
        <v>0</v>
      </c>
      <c r="CU455" s="130" t="b">
        <f t="shared" si="491"/>
        <v>0</v>
      </c>
      <c r="CV455" s="131">
        <f t="shared" si="492"/>
        <v>0</v>
      </c>
      <c r="CW455" s="165">
        <f t="shared" si="493"/>
        <v>0</v>
      </c>
      <c r="CX455" s="186" t="b">
        <f>IFERROR(INDEX('Avtal för korttidsarbete'!R:R,MATCH(D455,'Avtal för korttidsarbete'!$G:$G,0)),TRUE)</f>
        <v>1</v>
      </c>
      <c r="CY455" s="165" t="str">
        <f>IF(CX455,"-",INDEX('Avtal för korttidsarbete'!$D:$D,MATCH(D455,'Avtal för korttidsarbete'!$G:$G,0)))</f>
        <v>-</v>
      </c>
      <c r="CZ455" s="131" t="b">
        <f>IFERROR(G455&gt;INDEX(Uppsägningar!E:E,MATCH(C455,Uppsägningar!C:C,0)),FALSE)</f>
        <v>0</v>
      </c>
    </row>
    <row r="456" spans="1:104" s="30" customFormat="1" x14ac:dyDescent="0.25">
      <c r="A456" s="19">
        <v>441</v>
      </c>
      <c r="B456" s="20"/>
      <c r="C456" s="189"/>
      <c r="D456" s="69"/>
      <c r="E456" s="171">
        <f>IFERROR(INDEX(Admin!$C$7:$C$10,MATCH(CY456,TblNivåValTExt,0)),0)</f>
        <v>0</v>
      </c>
      <c r="F456" s="1"/>
      <c r="G456" s="1"/>
      <c r="H456" s="90"/>
      <c r="I456" s="91"/>
      <c r="J456" s="91"/>
      <c r="K456" s="91"/>
      <c r="L456" s="91"/>
      <c r="M456" s="91"/>
      <c r="N456" s="91"/>
      <c r="O456" s="91"/>
      <c r="P456" s="91"/>
      <c r="Q456" s="91"/>
      <c r="R456" s="91"/>
      <c r="S456" s="91"/>
      <c r="T456" s="91"/>
      <c r="U456" s="91"/>
      <c r="V456" s="91"/>
      <c r="W456" s="225">
        <f t="shared" si="448"/>
        <v>0</v>
      </c>
      <c r="X456" s="134" t="str">
        <f t="shared" si="494"/>
        <v/>
      </c>
      <c r="Y456" s="92" t="b">
        <f t="shared" si="449"/>
        <v>0</v>
      </c>
      <c r="Z456" s="92" t="str">
        <f t="shared" si="495"/>
        <v/>
      </c>
      <c r="AA456" s="92" t="b">
        <f t="shared" si="496"/>
        <v>0</v>
      </c>
      <c r="AB456" s="92" t="str">
        <f t="shared" si="497"/>
        <v/>
      </c>
      <c r="AC456" s="13" t="b">
        <f t="shared" si="450"/>
        <v>0</v>
      </c>
      <c r="AD456" s="92" t="str">
        <f t="shared" si="498"/>
        <v/>
      </c>
      <c r="AE456" s="13" t="b">
        <f t="shared" si="499"/>
        <v>0</v>
      </c>
      <c r="AF456" s="92" t="str">
        <f t="shared" si="500"/>
        <v/>
      </c>
      <c r="AG456" s="13" t="b">
        <f t="shared" si="451"/>
        <v>0</v>
      </c>
      <c r="AH456" s="92" t="str">
        <f t="shared" si="501"/>
        <v/>
      </c>
      <c r="AI456" s="35" t="b">
        <f t="shared" si="452"/>
        <v>0</v>
      </c>
      <c r="AJ456" s="92" t="str">
        <f t="shared" si="502"/>
        <v/>
      </c>
      <c r="AK456" s="35" t="b">
        <f t="shared" si="453"/>
        <v>0</v>
      </c>
      <c r="AL456" s="92" t="str">
        <f t="shared" si="454"/>
        <v/>
      </c>
      <c r="AM456" s="35" t="b">
        <f t="shared" si="455"/>
        <v>0</v>
      </c>
      <c r="AN456" s="92" t="str">
        <f t="shared" si="456"/>
        <v/>
      </c>
      <c r="AO456" s="13" t="b">
        <f t="shared" si="457"/>
        <v>0</v>
      </c>
      <c r="AP456" s="92" t="str">
        <f t="shared" si="458"/>
        <v/>
      </c>
      <c r="AQ456" s="14">
        <f t="shared" si="459"/>
        <v>0</v>
      </c>
      <c r="AR456" s="14">
        <f t="shared" si="460"/>
        <v>0</v>
      </c>
      <c r="AS456" s="16">
        <f t="shared" ref="AS456:AY465" si="517">IF(OR(AS$11=FALSE,$F456="",MIN($G456,AS$10,$AR456)-MAX($F456,AS$8,$AQ456)&lt;0),0,MIN($G456,AS$10,$AR456)-MAX($F456,AS$8,$AQ456)+1)</f>
        <v>0</v>
      </c>
      <c r="AT456" s="16">
        <f t="shared" si="517"/>
        <v>0</v>
      </c>
      <c r="AU456" s="16">
        <f t="shared" si="517"/>
        <v>0</v>
      </c>
      <c r="AV456" s="16">
        <f t="shared" si="517"/>
        <v>0</v>
      </c>
      <c r="AW456" s="16">
        <f t="shared" si="517"/>
        <v>0</v>
      </c>
      <c r="AX456" s="16">
        <f t="shared" si="517"/>
        <v>0</v>
      </c>
      <c r="AY456" s="16">
        <f t="shared" si="517"/>
        <v>0</v>
      </c>
      <c r="AZ456" s="16"/>
      <c r="BA456" s="16"/>
      <c r="BB456" s="93">
        <f t="shared" si="503"/>
        <v>0</v>
      </c>
      <c r="BC456" s="93">
        <f t="shared" si="504"/>
        <v>0</v>
      </c>
      <c r="BD456" s="93">
        <f t="shared" si="505"/>
        <v>0</v>
      </c>
      <c r="BE456" s="158">
        <f t="shared" si="506"/>
        <v>0</v>
      </c>
      <c r="BF456" s="159">
        <f t="shared" si="507"/>
        <v>0</v>
      </c>
      <c r="BG456" s="159">
        <f t="shared" si="461"/>
        <v>0</v>
      </c>
      <c r="BH456" s="159">
        <f t="shared" si="462"/>
        <v>0</v>
      </c>
      <c r="BI456" s="159">
        <f t="shared" si="463"/>
        <v>0</v>
      </c>
      <c r="BJ456" s="159">
        <f t="shared" si="464"/>
        <v>0</v>
      </c>
      <c r="BK456" s="159">
        <f t="shared" si="465"/>
        <v>0</v>
      </c>
      <c r="BL456" s="159">
        <f t="shared" si="466"/>
        <v>0</v>
      </c>
      <c r="BM456" s="159">
        <f t="shared" si="446"/>
        <v>0</v>
      </c>
      <c r="BN456" s="159">
        <f t="shared" si="446"/>
        <v>0</v>
      </c>
      <c r="BO456" s="205" t="b">
        <f t="shared" si="467"/>
        <v>0</v>
      </c>
      <c r="BP456" s="214">
        <f t="shared" si="468"/>
        <v>0</v>
      </c>
      <c r="BQ456" s="160">
        <f t="shared" si="469"/>
        <v>0</v>
      </c>
      <c r="BR456" s="160">
        <f t="shared" si="470"/>
        <v>0</v>
      </c>
      <c r="BS456" s="160">
        <f t="shared" si="471"/>
        <v>0</v>
      </c>
      <c r="BT456" s="160">
        <f t="shared" si="472"/>
        <v>0</v>
      </c>
      <c r="BU456" s="160">
        <f t="shared" si="473"/>
        <v>0</v>
      </c>
      <c r="BV456" s="215">
        <f t="shared" si="474"/>
        <v>0</v>
      </c>
      <c r="BW456" s="217">
        <f t="shared" si="475"/>
        <v>0</v>
      </c>
      <c r="BX456" s="206">
        <f t="shared" si="476"/>
        <v>0</v>
      </c>
      <c r="BY456" s="206">
        <f t="shared" si="477"/>
        <v>0</v>
      </c>
      <c r="BZ456" s="206">
        <f t="shared" si="478"/>
        <v>0</v>
      </c>
      <c r="CA456" s="206">
        <f t="shared" si="479"/>
        <v>0</v>
      </c>
      <c r="CB456" s="206">
        <f t="shared" si="480"/>
        <v>0</v>
      </c>
      <c r="CC456" s="218">
        <f t="shared" si="481"/>
        <v>0</v>
      </c>
      <c r="CD456" s="216" t="e">
        <f t="shared" si="482"/>
        <v>#VALUE!</v>
      </c>
      <c r="CE456" s="94" t="e">
        <f t="shared" si="483"/>
        <v>#VALUE!</v>
      </c>
      <c r="CF456" s="94" t="e">
        <f t="shared" si="484"/>
        <v>#VALUE!</v>
      </c>
      <c r="CG456" s="95" t="e">
        <f t="shared" si="485"/>
        <v>#VALUE!</v>
      </c>
      <c r="CH456" s="95" t="e">
        <f t="shared" si="508"/>
        <v>#VALUE!</v>
      </c>
      <c r="CI456" s="95" t="b">
        <f t="shared" si="511"/>
        <v>0</v>
      </c>
      <c r="CJ456" s="76" t="str">
        <f t="shared" si="486"/>
        <v/>
      </c>
      <c r="CK456" s="94" t="e" cm="1">
        <f t="array" aca="1" ref="CK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CL456" s="94" t="str">
        <f t="shared" si="487"/>
        <v/>
      </c>
      <c r="CM456" s="96" t="b">
        <f t="shared" si="488"/>
        <v>0</v>
      </c>
      <c r="CN456" s="130" t="b">
        <f>IFERROR(MATCH(D456,'Avtal för korttidsarbete'!$G$13:$G$1012,0),TRUE)</f>
        <v>1</v>
      </c>
      <c r="CO456" s="130" t="b">
        <f t="shared" si="489"/>
        <v>0</v>
      </c>
      <c r="CP456" s="131" t="str" cm="1">
        <f t="array" ref="CP456">IF(CN456=TRUE,"x",INDEX('Avtal för korttidsarbete'!$E$13:$E$1012,$CN456))</f>
        <v>x</v>
      </c>
      <c r="CQ456" s="131" t="str" cm="1">
        <f t="array" ref="CQ456">IF(CN456=TRUE,"x",INDEX('Avtal för korttidsarbete'!$F$13:$F$1012,$CN456))</f>
        <v>x</v>
      </c>
      <c r="CR456" s="130" t="b">
        <f t="shared" si="490"/>
        <v>0</v>
      </c>
      <c r="CS456" s="165">
        <f t="shared" si="509"/>
        <v>0</v>
      </c>
      <c r="CT456" s="165">
        <f t="shared" si="510"/>
        <v>0</v>
      </c>
      <c r="CU456" s="130" t="b">
        <f t="shared" si="491"/>
        <v>0</v>
      </c>
      <c r="CV456" s="131">
        <f t="shared" si="492"/>
        <v>0</v>
      </c>
      <c r="CW456" s="165">
        <f t="shared" si="493"/>
        <v>0</v>
      </c>
      <c r="CX456" s="186" t="b">
        <f>IFERROR(INDEX('Avtal för korttidsarbete'!R:R,MATCH(D456,'Avtal för korttidsarbete'!$G:$G,0)),TRUE)</f>
        <v>1</v>
      </c>
      <c r="CY456" s="165" t="str">
        <f>IF(CX456,"-",INDEX('Avtal för korttidsarbete'!$D:$D,MATCH(D456,'Avtal för korttidsarbete'!$G:$G,0)))</f>
        <v>-</v>
      </c>
      <c r="CZ456" s="131" t="b">
        <f>IFERROR(G456&gt;INDEX(Uppsägningar!E:E,MATCH(C456,Uppsägningar!C:C,0)),FALSE)</f>
        <v>0</v>
      </c>
    </row>
    <row r="457" spans="1:104" s="30" customFormat="1" x14ac:dyDescent="0.25">
      <c r="A457" s="19">
        <v>442</v>
      </c>
      <c r="B457" s="20"/>
      <c r="C457" s="189"/>
      <c r="D457" s="69"/>
      <c r="E457" s="171">
        <f>IFERROR(INDEX(Admin!$C$7:$C$10,MATCH(CY457,TblNivåValTExt,0)),0)</f>
        <v>0</v>
      </c>
      <c r="F457" s="1"/>
      <c r="G457" s="1"/>
      <c r="H457" s="90"/>
      <c r="I457" s="91"/>
      <c r="J457" s="91"/>
      <c r="K457" s="91"/>
      <c r="L457" s="91"/>
      <c r="M457" s="91"/>
      <c r="N457" s="91"/>
      <c r="O457" s="91"/>
      <c r="P457" s="91"/>
      <c r="Q457" s="91"/>
      <c r="R457" s="91"/>
      <c r="S457" s="91"/>
      <c r="T457" s="91"/>
      <c r="U457" s="91"/>
      <c r="V457" s="91"/>
      <c r="W457" s="225">
        <f t="shared" si="448"/>
        <v>0</v>
      </c>
      <c r="X457" s="134" t="str">
        <f t="shared" si="494"/>
        <v/>
      </c>
      <c r="Y457" s="92" t="b">
        <f t="shared" si="449"/>
        <v>0</v>
      </c>
      <c r="Z457" s="92" t="str">
        <f t="shared" si="495"/>
        <v/>
      </c>
      <c r="AA457" s="92" t="b">
        <f t="shared" si="496"/>
        <v>0</v>
      </c>
      <c r="AB457" s="92" t="str">
        <f t="shared" si="497"/>
        <v/>
      </c>
      <c r="AC457" s="13" t="b">
        <f t="shared" si="450"/>
        <v>0</v>
      </c>
      <c r="AD457" s="92" t="str">
        <f t="shared" si="498"/>
        <v/>
      </c>
      <c r="AE457" s="13" t="b">
        <f t="shared" si="499"/>
        <v>0</v>
      </c>
      <c r="AF457" s="92" t="str">
        <f t="shared" si="500"/>
        <v/>
      </c>
      <c r="AG457" s="13" t="b">
        <f t="shared" si="451"/>
        <v>0</v>
      </c>
      <c r="AH457" s="92" t="str">
        <f t="shared" si="501"/>
        <v/>
      </c>
      <c r="AI457" s="35" t="b">
        <f t="shared" si="452"/>
        <v>0</v>
      </c>
      <c r="AJ457" s="92" t="str">
        <f t="shared" si="502"/>
        <v/>
      </c>
      <c r="AK457" s="35" t="b">
        <f t="shared" si="453"/>
        <v>0</v>
      </c>
      <c r="AL457" s="92" t="str">
        <f t="shared" si="454"/>
        <v/>
      </c>
      <c r="AM457" s="35" t="b">
        <f t="shared" si="455"/>
        <v>0</v>
      </c>
      <c r="AN457" s="92" t="str">
        <f t="shared" si="456"/>
        <v/>
      </c>
      <c r="AO457" s="13" t="b">
        <f t="shared" si="457"/>
        <v>0</v>
      </c>
      <c r="AP457" s="92" t="str">
        <f t="shared" si="458"/>
        <v/>
      </c>
      <c r="AQ457" s="14">
        <f t="shared" si="459"/>
        <v>0</v>
      </c>
      <c r="AR457" s="14">
        <f t="shared" si="460"/>
        <v>0</v>
      </c>
      <c r="AS457" s="16">
        <f t="shared" si="517"/>
        <v>0</v>
      </c>
      <c r="AT457" s="16">
        <f t="shared" si="517"/>
        <v>0</v>
      </c>
      <c r="AU457" s="16">
        <f t="shared" si="517"/>
        <v>0</v>
      </c>
      <c r="AV457" s="16">
        <f t="shared" si="517"/>
        <v>0</v>
      </c>
      <c r="AW457" s="16">
        <f t="shared" si="517"/>
        <v>0</v>
      </c>
      <c r="AX457" s="16">
        <f t="shared" si="517"/>
        <v>0</v>
      </c>
      <c r="AY457" s="16">
        <f t="shared" si="517"/>
        <v>0</v>
      </c>
      <c r="AZ457" s="16"/>
      <c r="BA457" s="16"/>
      <c r="BB457" s="93">
        <f t="shared" si="503"/>
        <v>0</v>
      </c>
      <c r="BC457" s="93">
        <f t="shared" si="504"/>
        <v>0</v>
      </c>
      <c r="BD457" s="93">
        <f t="shared" si="505"/>
        <v>0</v>
      </c>
      <c r="BE457" s="158">
        <f t="shared" si="506"/>
        <v>0</v>
      </c>
      <c r="BF457" s="159">
        <f t="shared" si="507"/>
        <v>0</v>
      </c>
      <c r="BG457" s="159">
        <f t="shared" si="461"/>
        <v>0</v>
      </c>
      <c r="BH457" s="159">
        <f t="shared" si="462"/>
        <v>0</v>
      </c>
      <c r="BI457" s="159">
        <f t="shared" si="463"/>
        <v>0</v>
      </c>
      <c r="BJ457" s="159">
        <f t="shared" si="464"/>
        <v>0</v>
      </c>
      <c r="BK457" s="159">
        <f t="shared" si="465"/>
        <v>0</v>
      </c>
      <c r="BL457" s="159">
        <f t="shared" si="466"/>
        <v>0</v>
      </c>
      <c r="BM457" s="159">
        <f t="shared" si="446"/>
        <v>0</v>
      </c>
      <c r="BN457" s="159">
        <f t="shared" si="446"/>
        <v>0</v>
      </c>
      <c r="BO457" s="205" t="b">
        <f t="shared" si="467"/>
        <v>0</v>
      </c>
      <c r="BP457" s="214">
        <f t="shared" si="468"/>
        <v>0</v>
      </c>
      <c r="BQ457" s="160">
        <f t="shared" si="469"/>
        <v>0</v>
      </c>
      <c r="BR457" s="160">
        <f t="shared" si="470"/>
        <v>0</v>
      </c>
      <c r="BS457" s="160">
        <f t="shared" si="471"/>
        <v>0</v>
      </c>
      <c r="BT457" s="160">
        <f t="shared" si="472"/>
        <v>0</v>
      </c>
      <c r="BU457" s="160">
        <f t="shared" si="473"/>
        <v>0</v>
      </c>
      <c r="BV457" s="215">
        <f t="shared" si="474"/>
        <v>0</v>
      </c>
      <c r="BW457" s="217">
        <f t="shared" si="475"/>
        <v>0</v>
      </c>
      <c r="BX457" s="206">
        <f t="shared" si="476"/>
        <v>0</v>
      </c>
      <c r="BY457" s="206">
        <f t="shared" si="477"/>
        <v>0</v>
      </c>
      <c r="BZ457" s="206">
        <f t="shared" si="478"/>
        <v>0</v>
      </c>
      <c r="CA457" s="206">
        <f t="shared" si="479"/>
        <v>0</v>
      </c>
      <c r="CB457" s="206">
        <f t="shared" si="480"/>
        <v>0</v>
      </c>
      <c r="CC457" s="218">
        <f t="shared" si="481"/>
        <v>0</v>
      </c>
      <c r="CD457" s="216" t="e">
        <f t="shared" si="482"/>
        <v>#VALUE!</v>
      </c>
      <c r="CE457" s="94" t="e">
        <f t="shared" si="483"/>
        <v>#VALUE!</v>
      </c>
      <c r="CF457" s="94" t="e">
        <f t="shared" si="484"/>
        <v>#VALUE!</v>
      </c>
      <c r="CG457" s="95" t="e">
        <f t="shared" si="485"/>
        <v>#VALUE!</v>
      </c>
      <c r="CH457" s="95" t="e">
        <f t="shared" si="508"/>
        <v>#VALUE!</v>
      </c>
      <c r="CI457" s="95" t="b">
        <f t="shared" si="511"/>
        <v>0</v>
      </c>
      <c r="CJ457" s="76" t="str">
        <f t="shared" si="486"/>
        <v/>
      </c>
      <c r="CK457" s="94" t="e" cm="1">
        <f t="array" aca="1" ref="CK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CL457" s="94" t="str">
        <f t="shared" si="487"/>
        <v/>
      </c>
      <c r="CM457" s="96" t="b">
        <f t="shared" si="488"/>
        <v>0</v>
      </c>
      <c r="CN457" s="130" t="b">
        <f>IFERROR(MATCH(D457,'Avtal för korttidsarbete'!$G$13:$G$1012,0),TRUE)</f>
        <v>1</v>
      </c>
      <c r="CO457" s="130" t="b">
        <f t="shared" si="489"/>
        <v>0</v>
      </c>
      <c r="CP457" s="131" t="str" cm="1">
        <f t="array" ref="CP457">IF(CN457=TRUE,"x",INDEX('Avtal för korttidsarbete'!$E$13:$E$1012,$CN457))</f>
        <v>x</v>
      </c>
      <c r="CQ457" s="131" t="str" cm="1">
        <f t="array" ref="CQ457">IF(CN457=TRUE,"x",INDEX('Avtal för korttidsarbete'!$F$13:$F$1012,$CN457))</f>
        <v>x</v>
      </c>
      <c r="CR457" s="130" t="b">
        <f t="shared" si="490"/>
        <v>0</v>
      </c>
      <c r="CS457" s="165">
        <f t="shared" si="509"/>
        <v>0</v>
      </c>
      <c r="CT457" s="165">
        <f t="shared" si="510"/>
        <v>0</v>
      </c>
      <c r="CU457" s="130" t="b">
        <f t="shared" si="491"/>
        <v>0</v>
      </c>
      <c r="CV457" s="131">
        <f t="shared" si="492"/>
        <v>0</v>
      </c>
      <c r="CW457" s="165">
        <f t="shared" si="493"/>
        <v>0</v>
      </c>
      <c r="CX457" s="186" t="b">
        <f>IFERROR(INDEX('Avtal för korttidsarbete'!R:R,MATCH(D457,'Avtal för korttidsarbete'!$G:$G,0)),TRUE)</f>
        <v>1</v>
      </c>
      <c r="CY457" s="165" t="str">
        <f>IF(CX457,"-",INDEX('Avtal för korttidsarbete'!$D:$D,MATCH(D457,'Avtal för korttidsarbete'!$G:$G,0)))</f>
        <v>-</v>
      </c>
      <c r="CZ457" s="131" t="b">
        <f>IFERROR(G457&gt;INDEX(Uppsägningar!E:E,MATCH(C457,Uppsägningar!C:C,0)),FALSE)</f>
        <v>0</v>
      </c>
    </row>
    <row r="458" spans="1:104" s="30" customFormat="1" x14ac:dyDescent="0.25">
      <c r="A458" s="19">
        <v>443</v>
      </c>
      <c r="B458" s="20"/>
      <c r="C458" s="189"/>
      <c r="D458" s="69"/>
      <c r="E458" s="171">
        <f>IFERROR(INDEX(Admin!$C$7:$C$10,MATCH(CY458,TblNivåValTExt,0)),0)</f>
        <v>0</v>
      </c>
      <c r="F458" s="1"/>
      <c r="G458" s="1"/>
      <c r="H458" s="90"/>
      <c r="I458" s="91"/>
      <c r="J458" s="91"/>
      <c r="K458" s="91"/>
      <c r="L458" s="91"/>
      <c r="M458" s="91"/>
      <c r="N458" s="91"/>
      <c r="O458" s="91"/>
      <c r="P458" s="91"/>
      <c r="Q458" s="91"/>
      <c r="R458" s="91"/>
      <c r="S458" s="91"/>
      <c r="T458" s="91"/>
      <c r="U458" s="91"/>
      <c r="V458" s="91"/>
      <c r="W458" s="225">
        <f t="shared" si="448"/>
        <v>0</v>
      </c>
      <c r="X458" s="134" t="str">
        <f t="shared" si="494"/>
        <v/>
      </c>
      <c r="Y458" s="92" t="b">
        <f t="shared" si="449"/>
        <v>0</v>
      </c>
      <c r="Z458" s="92" t="str">
        <f t="shared" si="495"/>
        <v/>
      </c>
      <c r="AA458" s="92" t="b">
        <f t="shared" si="496"/>
        <v>0</v>
      </c>
      <c r="AB458" s="92" t="str">
        <f t="shared" si="497"/>
        <v/>
      </c>
      <c r="AC458" s="13" t="b">
        <f t="shared" si="450"/>
        <v>0</v>
      </c>
      <c r="AD458" s="92" t="str">
        <f t="shared" si="498"/>
        <v/>
      </c>
      <c r="AE458" s="13" t="b">
        <f t="shared" si="499"/>
        <v>0</v>
      </c>
      <c r="AF458" s="92" t="str">
        <f t="shared" si="500"/>
        <v/>
      </c>
      <c r="AG458" s="13" t="b">
        <f t="shared" si="451"/>
        <v>0</v>
      </c>
      <c r="AH458" s="92" t="str">
        <f t="shared" si="501"/>
        <v/>
      </c>
      <c r="AI458" s="35" t="b">
        <f t="shared" si="452"/>
        <v>0</v>
      </c>
      <c r="AJ458" s="92" t="str">
        <f t="shared" si="502"/>
        <v/>
      </c>
      <c r="AK458" s="35" t="b">
        <f t="shared" si="453"/>
        <v>0</v>
      </c>
      <c r="AL458" s="92" t="str">
        <f t="shared" si="454"/>
        <v/>
      </c>
      <c r="AM458" s="35" t="b">
        <f t="shared" si="455"/>
        <v>0</v>
      </c>
      <c r="AN458" s="92" t="str">
        <f t="shared" si="456"/>
        <v/>
      </c>
      <c r="AO458" s="13" t="b">
        <f t="shared" si="457"/>
        <v>0</v>
      </c>
      <c r="AP458" s="92" t="str">
        <f t="shared" si="458"/>
        <v/>
      </c>
      <c r="AQ458" s="14">
        <f t="shared" si="459"/>
        <v>0</v>
      </c>
      <c r="AR458" s="14">
        <f t="shared" si="460"/>
        <v>0</v>
      </c>
      <c r="AS458" s="16">
        <f t="shared" si="517"/>
        <v>0</v>
      </c>
      <c r="AT458" s="16">
        <f t="shared" si="517"/>
        <v>0</v>
      </c>
      <c r="AU458" s="16">
        <f t="shared" si="517"/>
        <v>0</v>
      </c>
      <c r="AV458" s="16">
        <f t="shared" si="517"/>
        <v>0</v>
      </c>
      <c r="AW458" s="16">
        <f t="shared" si="517"/>
        <v>0</v>
      </c>
      <c r="AX458" s="16">
        <f t="shared" si="517"/>
        <v>0</v>
      </c>
      <c r="AY458" s="16">
        <f t="shared" si="517"/>
        <v>0</v>
      </c>
      <c r="AZ458" s="16"/>
      <c r="BA458" s="16"/>
      <c r="BB458" s="93">
        <f t="shared" si="503"/>
        <v>0</v>
      </c>
      <c r="BC458" s="93">
        <f t="shared" si="504"/>
        <v>0</v>
      </c>
      <c r="BD458" s="93">
        <f t="shared" si="505"/>
        <v>0</v>
      </c>
      <c r="BE458" s="158">
        <f t="shared" si="506"/>
        <v>0</v>
      </c>
      <c r="BF458" s="159">
        <f t="shared" si="507"/>
        <v>0</v>
      </c>
      <c r="BG458" s="159">
        <f t="shared" si="461"/>
        <v>0</v>
      </c>
      <c r="BH458" s="159">
        <f t="shared" si="462"/>
        <v>0</v>
      </c>
      <c r="BI458" s="159">
        <f t="shared" si="463"/>
        <v>0</v>
      </c>
      <c r="BJ458" s="159">
        <f t="shared" si="464"/>
        <v>0</v>
      </c>
      <c r="BK458" s="159">
        <f t="shared" si="465"/>
        <v>0</v>
      </c>
      <c r="BL458" s="159">
        <f t="shared" si="466"/>
        <v>0</v>
      </c>
      <c r="BM458" s="159">
        <f t="shared" ref="BM458:BN461" si="518">AZ458/BM$11*$AV458</f>
        <v>0</v>
      </c>
      <c r="BN458" s="159">
        <f t="shared" si="518"/>
        <v>0</v>
      </c>
      <c r="BO458" s="205" t="b">
        <f t="shared" si="467"/>
        <v>0</v>
      </c>
      <c r="BP458" s="214">
        <f t="shared" si="468"/>
        <v>0</v>
      </c>
      <c r="BQ458" s="160">
        <f t="shared" si="469"/>
        <v>0</v>
      </c>
      <c r="BR458" s="160">
        <f t="shared" si="470"/>
        <v>0</v>
      </c>
      <c r="BS458" s="160">
        <f t="shared" si="471"/>
        <v>0</v>
      </c>
      <c r="BT458" s="160">
        <f t="shared" si="472"/>
        <v>0</v>
      </c>
      <c r="BU458" s="160">
        <f t="shared" si="473"/>
        <v>0</v>
      </c>
      <c r="BV458" s="215">
        <f t="shared" si="474"/>
        <v>0</v>
      </c>
      <c r="BW458" s="217">
        <f t="shared" si="475"/>
        <v>0</v>
      </c>
      <c r="BX458" s="206">
        <f t="shared" si="476"/>
        <v>0</v>
      </c>
      <c r="BY458" s="206">
        <f t="shared" si="477"/>
        <v>0</v>
      </c>
      <c r="BZ458" s="206">
        <f t="shared" si="478"/>
        <v>0</v>
      </c>
      <c r="CA458" s="206">
        <f t="shared" si="479"/>
        <v>0</v>
      </c>
      <c r="CB458" s="206">
        <f t="shared" si="480"/>
        <v>0</v>
      </c>
      <c r="CC458" s="218">
        <f t="shared" si="481"/>
        <v>0</v>
      </c>
      <c r="CD458" s="216" t="e">
        <f t="shared" si="482"/>
        <v>#VALUE!</v>
      </c>
      <c r="CE458" s="94" t="e">
        <f t="shared" si="483"/>
        <v>#VALUE!</v>
      </c>
      <c r="CF458" s="94" t="e">
        <f t="shared" si="484"/>
        <v>#VALUE!</v>
      </c>
      <c r="CG458" s="95" t="e">
        <f t="shared" si="485"/>
        <v>#VALUE!</v>
      </c>
      <c r="CH458" s="95" t="e">
        <f t="shared" si="508"/>
        <v>#VALUE!</v>
      </c>
      <c r="CI458" s="95" t="b">
        <f t="shared" si="511"/>
        <v>0</v>
      </c>
      <c r="CJ458" s="76" t="str">
        <f t="shared" si="486"/>
        <v/>
      </c>
      <c r="CK458" s="94" t="e" cm="1">
        <f t="array" aca="1" ref="CK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CL458" s="94" t="str">
        <f t="shared" si="487"/>
        <v/>
      </c>
      <c r="CM458" s="96" t="b">
        <f t="shared" si="488"/>
        <v>0</v>
      </c>
      <c r="CN458" s="130" t="b">
        <f>IFERROR(MATCH(D458,'Avtal för korttidsarbete'!$G$13:$G$1012,0),TRUE)</f>
        <v>1</v>
      </c>
      <c r="CO458" s="130" t="b">
        <f t="shared" si="489"/>
        <v>0</v>
      </c>
      <c r="CP458" s="131" t="str" cm="1">
        <f t="array" ref="CP458">IF(CN458=TRUE,"x",INDEX('Avtal för korttidsarbete'!$E$13:$E$1012,$CN458))</f>
        <v>x</v>
      </c>
      <c r="CQ458" s="131" t="str" cm="1">
        <f t="array" ref="CQ458">IF(CN458=TRUE,"x",INDEX('Avtal för korttidsarbete'!$F$13:$F$1012,$CN458))</f>
        <v>x</v>
      </c>
      <c r="CR458" s="130" t="b">
        <f t="shared" si="490"/>
        <v>0</v>
      </c>
      <c r="CS458" s="165">
        <f t="shared" si="509"/>
        <v>0</v>
      </c>
      <c r="CT458" s="165">
        <f t="shared" si="510"/>
        <v>0</v>
      </c>
      <c r="CU458" s="130" t="b">
        <f t="shared" si="491"/>
        <v>0</v>
      </c>
      <c r="CV458" s="131">
        <f t="shared" si="492"/>
        <v>0</v>
      </c>
      <c r="CW458" s="165">
        <f t="shared" si="493"/>
        <v>0</v>
      </c>
      <c r="CX458" s="186" t="b">
        <f>IFERROR(INDEX('Avtal för korttidsarbete'!R:R,MATCH(D458,'Avtal för korttidsarbete'!$G:$G,0)),TRUE)</f>
        <v>1</v>
      </c>
      <c r="CY458" s="165" t="str">
        <f>IF(CX458,"-",INDEX('Avtal för korttidsarbete'!$D:$D,MATCH(D458,'Avtal för korttidsarbete'!$G:$G,0)))</f>
        <v>-</v>
      </c>
      <c r="CZ458" s="131" t="b">
        <f>IFERROR(G458&gt;INDEX(Uppsägningar!E:E,MATCH(C458,Uppsägningar!C:C,0)),FALSE)</f>
        <v>0</v>
      </c>
    </row>
    <row r="459" spans="1:104" s="30" customFormat="1" x14ac:dyDescent="0.25">
      <c r="A459" s="19">
        <v>444</v>
      </c>
      <c r="B459" s="20"/>
      <c r="C459" s="189"/>
      <c r="D459" s="69"/>
      <c r="E459" s="171">
        <f>IFERROR(INDEX(Admin!$C$7:$C$10,MATCH(CY459,TblNivåValTExt,0)),0)</f>
        <v>0</v>
      </c>
      <c r="F459" s="1"/>
      <c r="G459" s="1"/>
      <c r="H459" s="90"/>
      <c r="I459" s="91"/>
      <c r="J459" s="91"/>
      <c r="K459" s="91"/>
      <c r="L459" s="91"/>
      <c r="M459" s="91"/>
      <c r="N459" s="91"/>
      <c r="O459" s="91"/>
      <c r="P459" s="91"/>
      <c r="Q459" s="91"/>
      <c r="R459" s="91"/>
      <c r="S459" s="91"/>
      <c r="T459" s="91"/>
      <c r="U459" s="91"/>
      <c r="V459" s="91"/>
      <c r="W459" s="225">
        <f t="shared" si="448"/>
        <v>0</v>
      </c>
      <c r="X459" s="134" t="str">
        <f t="shared" si="494"/>
        <v/>
      </c>
      <c r="Y459" s="92" t="b">
        <f t="shared" si="449"/>
        <v>0</v>
      </c>
      <c r="Z459" s="92" t="str">
        <f t="shared" si="495"/>
        <v/>
      </c>
      <c r="AA459" s="92" t="b">
        <f t="shared" si="496"/>
        <v>0</v>
      </c>
      <c r="AB459" s="92" t="str">
        <f t="shared" si="497"/>
        <v/>
      </c>
      <c r="AC459" s="13" t="b">
        <f t="shared" si="450"/>
        <v>0</v>
      </c>
      <c r="AD459" s="92" t="str">
        <f t="shared" si="498"/>
        <v/>
      </c>
      <c r="AE459" s="13" t="b">
        <f t="shared" si="499"/>
        <v>0</v>
      </c>
      <c r="AF459" s="92" t="str">
        <f t="shared" si="500"/>
        <v/>
      </c>
      <c r="AG459" s="13" t="b">
        <f t="shared" si="451"/>
        <v>0</v>
      </c>
      <c r="AH459" s="92" t="str">
        <f t="shared" si="501"/>
        <v/>
      </c>
      <c r="AI459" s="35" t="b">
        <f t="shared" si="452"/>
        <v>0</v>
      </c>
      <c r="AJ459" s="92" t="str">
        <f t="shared" si="502"/>
        <v/>
      </c>
      <c r="AK459" s="35" t="b">
        <f t="shared" si="453"/>
        <v>0</v>
      </c>
      <c r="AL459" s="92" t="str">
        <f t="shared" si="454"/>
        <v/>
      </c>
      <c r="AM459" s="35" t="b">
        <f t="shared" si="455"/>
        <v>0</v>
      </c>
      <c r="AN459" s="92" t="str">
        <f t="shared" si="456"/>
        <v/>
      </c>
      <c r="AO459" s="13" t="b">
        <f t="shared" si="457"/>
        <v>0</v>
      </c>
      <c r="AP459" s="92" t="str">
        <f t="shared" si="458"/>
        <v/>
      </c>
      <c r="AQ459" s="14">
        <f t="shared" si="459"/>
        <v>0</v>
      </c>
      <c r="AR459" s="14">
        <f t="shared" si="460"/>
        <v>0</v>
      </c>
      <c r="AS459" s="16">
        <f t="shared" si="517"/>
        <v>0</v>
      </c>
      <c r="AT459" s="16">
        <f t="shared" si="517"/>
        <v>0</v>
      </c>
      <c r="AU459" s="16">
        <f t="shared" si="517"/>
        <v>0</v>
      </c>
      <c r="AV459" s="16">
        <f t="shared" si="517"/>
        <v>0</v>
      </c>
      <c r="AW459" s="16">
        <f t="shared" si="517"/>
        <v>0</v>
      </c>
      <c r="AX459" s="16">
        <f t="shared" si="517"/>
        <v>0</v>
      </c>
      <c r="AY459" s="16">
        <f t="shared" si="517"/>
        <v>0</v>
      </c>
      <c r="AZ459" s="16"/>
      <c r="BA459" s="16"/>
      <c r="BB459" s="93">
        <f t="shared" si="503"/>
        <v>0</v>
      </c>
      <c r="BC459" s="93">
        <f t="shared" si="504"/>
        <v>0</v>
      </c>
      <c r="BD459" s="93">
        <f t="shared" si="505"/>
        <v>0</v>
      </c>
      <c r="BE459" s="158">
        <f t="shared" si="506"/>
        <v>0</v>
      </c>
      <c r="BF459" s="159">
        <f t="shared" si="507"/>
        <v>0</v>
      </c>
      <c r="BG459" s="159">
        <f t="shared" si="461"/>
        <v>0</v>
      </c>
      <c r="BH459" s="159">
        <f t="shared" si="462"/>
        <v>0</v>
      </c>
      <c r="BI459" s="159">
        <f t="shared" si="463"/>
        <v>0</v>
      </c>
      <c r="BJ459" s="159">
        <f t="shared" si="464"/>
        <v>0</v>
      </c>
      <c r="BK459" s="159">
        <f t="shared" si="465"/>
        <v>0</v>
      </c>
      <c r="BL459" s="159">
        <f t="shared" si="466"/>
        <v>0</v>
      </c>
      <c r="BM459" s="159">
        <f t="shared" si="518"/>
        <v>0</v>
      </c>
      <c r="BN459" s="159">
        <f t="shared" si="518"/>
        <v>0</v>
      </c>
      <c r="BO459" s="205" t="b">
        <f t="shared" si="467"/>
        <v>0</v>
      </c>
      <c r="BP459" s="214">
        <f t="shared" si="468"/>
        <v>0</v>
      </c>
      <c r="BQ459" s="160">
        <f t="shared" si="469"/>
        <v>0</v>
      </c>
      <c r="BR459" s="160">
        <f t="shared" si="470"/>
        <v>0</v>
      </c>
      <c r="BS459" s="160">
        <f t="shared" si="471"/>
        <v>0</v>
      </c>
      <c r="BT459" s="160">
        <f t="shared" si="472"/>
        <v>0</v>
      </c>
      <c r="BU459" s="160">
        <f t="shared" si="473"/>
        <v>0</v>
      </c>
      <c r="BV459" s="215">
        <f t="shared" si="474"/>
        <v>0</v>
      </c>
      <c r="BW459" s="217">
        <f t="shared" si="475"/>
        <v>0</v>
      </c>
      <c r="BX459" s="206">
        <f t="shared" si="476"/>
        <v>0</v>
      </c>
      <c r="BY459" s="206">
        <f t="shared" si="477"/>
        <v>0</v>
      </c>
      <c r="BZ459" s="206">
        <f t="shared" si="478"/>
        <v>0</v>
      </c>
      <c r="CA459" s="206">
        <f t="shared" si="479"/>
        <v>0</v>
      </c>
      <c r="CB459" s="206">
        <f t="shared" si="480"/>
        <v>0</v>
      </c>
      <c r="CC459" s="218">
        <f t="shared" si="481"/>
        <v>0</v>
      </c>
      <c r="CD459" s="216" t="e">
        <f t="shared" si="482"/>
        <v>#VALUE!</v>
      </c>
      <c r="CE459" s="94" t="e">
        <f t="shared" si="483"/>
        <v>#VALUE!</v>
      </c>
      <c r="CF459" s="94" t="e">
        <f t="shared" si="484"/>
        <v>#VALUE!</v>
      </c>
      <c r="CG459" s="95" t="e">
        <f t="shared" si="485"/>
        <v>#VALUE!</v>
      </c>
      <c r="CH459" s="95" t="e">
        <f t="shared" si="508"/>
        <v>#VALUE!</v>
      </c>
      <c r="CI459" s="95" t="b">
        <f t="shared" si="511"/>
        <v>0</v>
      </c>
      <c r="CJ459" s="76" t="str">
        <f t="shared" si="486"/>
        <v/>
      </c>
      <c r="CK459" s="94" t="e" cm="1">
        <f t="array" aca="1" ref="CK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CL459" s="94" t="str">
        <f t="shared" si="487"/>
        <v/>
      </c>
      <c r="CM459" s="96" t="b">
        <f t="shared" si="488"/>
        <v>0</v>
      </c>
      <c r="CN459" s="130" t="b">
        <f>IFERROR(MATCH(D459,'Avtal för korttidsarbete'!$G$13:$G$1012,0),TRUE)</f>
        <v>1</v>
      </c>
      <c r="CO459" s="130" t="b">
        <f t="shared" si="489"/>
        <v>0</v>
      </c>
      <c r="CP459" s="131" t="str" cm="1">
        <f t="array" ref="CP459">IF(CN459=TRUE,"x",INDEX('Avtal för korttidsarbete'!$E$13:$E$1012,$CN459))</f>
        <v>x</v>
      </c>
      <c r="CQ459" s="131" t="str" cm="1">
        <f t="array" ref="CQ459">IF(CN459=TRUE,"x",INDEX('Avtal för korttidsarbete'!$F$13:$F$1012,$CN459))</f>
        <v>x</v>
      </c>
      <c r="CR459" s="130" t="b">
        <f t="shared" si="490"/>
        <v>0</v>
      </c>
      <c r="CS459" s="165">
        <f t="shared" si="509"/>
        <v>0</v>
      </c>
      <c r="CT459" s="165">
        <f t="shared" si="510"/>
        <v>0</v>
      </c>
      <c r="CU459" s="130" t="b">
        <f t="shared" si="491"/>
        <v>0</v>
      </c>
      <c r="CV459" s="131">
        <f t="shared" si="492"/>
        <v>0</v>
      </c>
      <c r="CW459" s="165">
        <f t="shared" si="493"/>
        <v>0</v>
      </c>
      <c r="CX459" s="186" t="b">
        <f>IFERROR(INDEX('Avtal för korttidsarbete'!R:R,MATCH(D459,'Avtal för korttidsarbete'!$G:$G,0)),TRUE)</f>
        <v>1</v>
      </c>
      <c r="CY459" s="165" t="str">
        <f>IF(CX459,"-",INDEX('Avtal för korttidsarbete'!$D:$D,MATCH(D459,'Avtal för korttidsarbete'!$G:$G,0)))</f>
        <v>-</v>
      </c>
      <c r="CZ459" s="131" t="b">
        <f>IFERROR(G459&gt;INDEX(Uppsägningar!E:E,MATCH(C459,Uppsägningar!C:C,0)),FALSE)</f>
        <v>0</v>
      </c>
    </row>
    <row r="460" spans="1:104" s="30" customFormat="1" x14ac:dyDescent="0.25">
      <c r="A460" s="19">
        <v>445</v>
      </c>
      <c r="B460" s="20"/>
      <c r="C460" s="189"/>
      <c r="D460" s="69"/>
      <c r="E460" s="171">
        <f>IFERROR(INDEX(Admin!$C$7:$C$10,MATCH(CY460,TblNivåValTExt,0)),0)</f>
        <v>0</v>
      </c>
      <c r="F460" s="1"/>
      <c r="G460" s="1"/>
      <c r="H460" s="90"/>
      <c r="I460" s="91"/>
      <c r="J460" s="91"/>
      <c r="K460" s="91"/>
      <c r="L460" s="91"/>
      <c r="M460" s="91"/>
      <c r="N460" s="91"/>
      <c r="O460" s="91"/>
      <c r="P460" s="91"/>
      <c r="Q460" s="91"/>
      <c r="R460" s="91"/>
      <c r="S460" s="91"/>
      <c r="T460" s="91"/>
      <c r="U460" s="91"/>
      <c r="V460" s="91"/>
      <c r="W460" s="225">
        <f t="shared" si="448"/>
        <v>0</v>
      </c>
      <c r="X460" s="134" t="str">
        <f t="shared" si="494"/>
        <v/>
      </c>
      <c r="Y460" s="92" t="b">
        <f t="shared" si="449"/>
        <v>0</v>
      </c>
      <c r="Z460" s="92" t="str">
        <f t="shared" si="495"/>
        <v/>
      </c>
      <c r="AA460" s="92" t="b">
        <f t="shared" si="496"/>
        <v>0</v>
      </c>
      <c r="AB460" s="92" t="str">
        <f t="shared" si="497"/>
        <v/>
      </c>
      <c r="AC460" s="13" t="b">
        <f t="shared" si="450"/>
        <v>0</v>
      </c>
      <c r="AD460" s="92" t="str">
        <f t="shared" si="498"/>
        <v/>
      </c>
      <c r="AE460" s="13" t="b">
        <f t="shared" si="499"/>
        <v>0</v>
      </c>
      <c r="AF460" s="92" t="str">
        <f t="shared" si="500"/>
        <v/>
      </c>
      <c r="AG460" s="13" t="b">
        <f t="shared" si="451"/>
        <v>0</v>
      </c>
      <c r="AH460" s="92" t="str">
        <f t="shared" si="501"/>
        <v/>
      </c>
      <c r="AI460" s="35" t="b">
        <f t="shared" si="452"/>
        <v>0</v>
      </c>
      <c r="AJ460" s="92" t="str">
        <f t="shared" si="502"/>
        <v/>
      </c>
      <c r="AK460" s="35" t="b">
        <f t="shared" si="453"/>
        <v>0</v>
      </c>
      <c r="AL460" s="92" t="str">
        <f t="shared" si="454"/>
        <v/>
      </c>
      <c r="AM460" s="35" t="b">
        <f t="shared" si="455"/>
        <v>0</v>
      </c>
      <c r="AN460" s="92" t="str">
        <f t="shared" si="456"/>
        <v/>
      </c>
      <c r="AO460" s="13" t="b">
        <f t="shared" si="457"/>
        <v>0</v>
      </c>
      <c r="AP460" s="92" t="str">
        <f t="shared" si="458"/>
        <v/>
      </c>
      <c r="AQ460" s="14">
        <f t="shared" si="459"/>
        <v>0</v>
      </c>
      <c r="AR460" s="14">
        <f t="shared" si="460"/>
        <v>0</v>
      </c>
      <c r="AS460" s="16">
        <f t="shared" si="517"/>
        <v>0</v>
      </c>
      <c r="AT460" s="16">
        <f t="shared" si="517"/>
        <v>0</v>
      </c>
      <c r="AU460" s="16">
        <f t="shared" si="517"/>
        <v>0</v>
      </c>
      <c r="AV460" s="16">
        <f t="shared" si="517"/>
        <v>0</v>
      </c>
      <c r="AW460" s="16">
        <f t="shared" si="517"/>
        <v>0</v>
      </c>
      <c r="AX460" s="16">
        <f t="shared" si="517"/>
        <v>0</v>
      </c>
      <c r="AY460" s="16">
        <f t="shared" si="517"/>
        <v>0</v>
      </c>
      <c r="AZ460" s="16"/>
      <c r="BA460" s="16"/>
      <c r="BB460" s="93">
        <f t="shared" si="503"/>
        <v>0</v>
      </c>
      <c r="BC460" s="93">
        <f t="shared" si="504"/>
        <v>0</v>
      </c>
      <c r="BD460" s="93">
        <f t="shared" si="505"/>
        <v>0</v>
      </c>
      <c r="BE460" s="158">
        <f t="shared" si="506"/>
        <v>0</v>
      </c>
      <c r="BF460" s="159">
        <f t="shared" si="507"/>
        <v>0</v>
      </c>
      <c r="BG460" s="159">
        <f t="shared" si="461"/>
        <v>0</v>
      </c>
      <c r="BH460" s="159">
        <f t="shared" si="462"/>
        <v>0</v>
      </c>
      <c r="BI460" s="159">
        <f t="shared" si="463"/>
        <v>0</v>
      </c>
      <c r="BJ460" s="159">
        <f t="shared" si="464"/>
        <v>0</v>
      </c>
      <c r="BK460" s="159">
        <f t="shared" si="465"/>
        <v>0</v>
      </c>
      <c r="BL460" s="159">
        <f t="shared" si="466"/>
        <v>0</v>
      </c>
      <c r="BM460" s="159">
        <f t="shared" si="518"/>
        <v>0</v>
      </c>
      <c r="BN460" s="159">
        <f t="shared" si="518"/>
        <v>0</v>
      </c>
      <c r="BO460" s="205" t="b">
        <f t="shared" si="467"/>
        <v>0</v>
      </c>
      <c r="BP460" s="214">
        <f t="shared" si="468"/>
        <v>0</v>
      </c>
      <c r="BQ460" s="160">
        <f t="shared" si="469"/>
        <v>0</v>
      </c>
      <c r="BR460" s="160">
        <f t="shared" si="470"/>
        <v>0</v>
      </c>
      <c r="BS460" s="160">
        <f t="shared" si="471"/>
        <v>0</v>
      </c>
      <c r="BT460" s="160">
        <f t="shared" si="472"/>
        <v>0</v>
      </c>
      <c r="BU460" s="160">
        <f t="shared" si="473"/>
        <v>0</v>
      </c>
      <c r="BV460" s="215">
        <f t="shared" si="474"/>
        <v>0</v>
      </c>
      <c r="BW460" s="217">
        <f t="shared" si="475"/>
        <v>0</v>
      </c>
      <c r="BX460" s="206">
        <f t="shared" si="476"/>
        <v>0</v>
      </c>
      <c r="BY460" s="206">
        <f t="shared" si="477"/>
        <v>0</v>
      </c>
      <c r="BZ460" s="206">
        <f t="shared" si="478"/>
        <v>0</v>
      </c>
      <c r="CA460" s="206">
        <f t="shared" si="479"/>
        <v>0</v>
      </c>
      <c r="CB460" s="206">
        <f t="shared" si="480"/>
        <v>0</v>
      </c>
      <c r="CC460" s="218">
        <f t="shared" si="481"/>
        <v>0</v>
      </c>
      <c r="CD460" s="216" t="e">
        <f t="shared" si="482"/>
        <v>#VALUE!</v>
      </c>
      <c r="CE460" s="94" t="e">
        <f t="shared" si="483"/>
        <v>#VALUE!</v>
      </c>
      <c r="CF460" s="94" t="e">
        <f t="shared" si="484"/>
        <v>#VALUE!</v>
      </c>
      <c r="CG460" s="95" t="e">
        <f t="shared" si="485"/>
        <v>#VALUE!</v>
      </c>
      <c r="CH460" s="95" t="e">
        <f t="shared" si="508"/>
        <v>#VALUE!</v>
      </c>
      <c r="CI460" s="95" t="b">
        <f t="shared" si="511"/>
        <v>0</v>
      </c>
      <c r="CJ460" s="76" t="str">
        <f t="shared" si="486"/>
        <v/>
      </c>
      <c r="CK460" s="94" t="e" cm="1">
        <f t="array" aca="1" ref="CK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CL460" s="94" t="str">
        <f t="shared" si="487"/>
        <v/>
      </c>
      <c r="CM460" s="96" t="b">
        <f t="shared" si="488"/>
        <v>0</v>
      </c>
      <c r="CN460" s="130" t="b">
        <f>IFERROR(MATCH(D460,'Avtal för korttidsarbete'!$G$13:$G$1012,0),TRUE)</f>
        <v>1</v>
      </c>
      <c r="CO460" s="130" t="b">
        <f t="shared" si="489"/>
        <v>0</v>
      </c>
      <c r="CP460" s="131" t="str" cm="1">
        <f t="array" ref="CP460">IF(CN460=TRUE,"x",INDEX('Avtal för korttidsarbete'!$E$13:$E$1012,$CN460))</f>
        <v>x</v>
      </c>
      <c r="CQ460" s="131" t="str" cm="1">
        <f t="array" ref="CQ460">IF(CN460=TRUE,"x",INDEX('Avtal för korttidsarbete'!$F$13:$F$1012,$CN460))</f>
        <v>x</v>
      </c>
      <c r="CR460" s="130" t="b">
        <f t="shared" si="490"/>
        <v>0</v>
      </c>
      <c r="CS460" s="165">
        <f t="shared" si="509"/>
        <v>0</v>
      </c>
      <c r="CT460" s="165">
        <f t="shared" si="510"/>
        <v>0</v>
      </c>
      <c r="CU460" s="130" t="b">
        <f t="shared" si="491"/>
        <v>0</v>
      </c>
      <c r="CV460" s="131">
        <f t="shared" si="492"/>
        <v>0</v>
      </c>
      <c r="CW460" s="165">
        <f t="shared" si="493"/>
        <v>0</v>
      </c>
      <c r="CX460" s="186" t="b">
        <f>IFERROR(INDEX('Avtal för korttidsarbete'!R:R,MATCH(D460,'Avtal för korttidsarbete'!$G:$G,0)),TRUE)</f>
        <v>1</v>
      </c>
      <c r="CY460" s="165" t="str">
        <f>IF(CX460,"-",INDEX('Avtal för korttidsarbete'!$D:$D,MATCH(D460,'Avtal för korttidsarbete'!$G:$G,0)))</f>
        <v>-</v>
      </c>
      <c r="CZ460" s="131" t="b">
        <f>IFERROR(G460&gt;INDEX(Uppsägningar!E:E,MATCH(C460,Uppsägningar!C:C,0)),FALSE)</f>
        <v>0</v>
      </c>
    </row>
    <row r="461" spans="1:104" s="30" customFormat="1" x14ac:dyDescent="0.25">
      <c r="A461" s="19">
        <v>446</v>
      </c>
      <c r="B461" s="20"/>
      <c r="C461" s="189"/>
      <c r="D461" s="69"/>
      <c r="E461" s="171">
        <f>IFERROR(INDEX(Admin!$C$7:$C$10,MATCH(CY461,TblNivåValTExt,0)),0)</f>
        <v>0</v>
      </c>
      <c r="F461" s="1"/>
      <c r="G461" s="1"/>
      <c r="H461" s="90"/>
      <c r="I461" s="91"/>
      <c r="J461" s="91"/>
      <c r="K461" s="91"/>
      <c r="L461" s="91"/>
      <c r="M461" s="91"/>
      <c r="N461" s="91"/>
      <c r="O461" s="91"/>
      <c r="P461" s="91"/>
      <c r="Q461" s="91"/>
      <c r="R461" s="91"/>
      <c r="S461" s="91"/>
      <c r="T461" s="91"/>
      <c r="U461" s="91"/>
      <c r="V461" s="91"/>
      <c r="W461" s="225">
        <f t="shared" si="448"/>
        <v>0</v>
      </c>
      <c r="X461" s="134" t="str">
        <f t="shared" si="494"/>
        <v/>
      </c>
      <c r="Y461" s="92" t="b">
        <f t="shared" si="449"/>
        <v>0</v>
      </c>
      <c r="Z461" s="92" t="str">
        <f t="shared" si="495"/>
        <v/>
      </c>
      <c r="AA461" s="92" t="b">
        <f t="shared" si="496"/>
        <v>0</v>
      </c>
      <c r="AB461" s="92" t="str">
        <f t="shared" si="497"/>
        <v/>
      </c>
      <c r="AC461" s="13" t="b">
        <f t="shared" si="450"/>
        <v>0</v>
      </c>
      <c r="AD461" s="92" t="str">
        <f t="shared" si="498"/>
        <v/>
      </c>
      <c r="AE461" s="13" t="b">
        <f t="shared" si="499"/>
        <v>0</v>
      </c>
      <c r="AF461" s="92" t="str">
        <f t="shared" si="500"/>
        <v/>
      </c>
      <c r="AG461" s="13" t="b">
        <f t="shared" si="451"/>
        <v>0</v>
      </c>
      <c r="AH461" s="92" t="str">
        <f t="shared" si="501"/>
        <v/>
      </c>
      <c r="AI461" s="35" t="b">
        <f t="shared" si="452"/>
        <v>0</v>
      </c>
      <c r="AJ461" s="92" t="str">
        <f t="shared" si="502"/>
        <v/>
      </c>
      <c r="AK461" s="35" t="b">
        <f t="shared" si="453"/>
        <v>0</v>
      </c>
      <c r="AL461" s="92" t="str">
        <f t="shared" si="454"/>
        <v/>
      </c>
      <c r="AM461" s="35" t="b">
        <f t="shared" si="455"/>
        <v>0</v>
      </c>
      <c r="AN461" s="92" t="str">
        <f t="shared" si="456"/>
        <v/>
      </c>
      <c r="AO461" s="13" t="b">
        <f t="shared" si="457"/>
        <v>0</v>
      </c>
      <c r="AP461" s="92" t="str">
        <f t="shared" si="458"/>
        <v/>
      </c>
      <c r="AQ461" s="14">
        <f t="shared" si="459"/>
        <v>0</v>
      </c>
      <c r="AR461" s="14">
        <f t="shared" si="460"/>
        <v>0</v>
      </c>
      <c r="AS461" s="16">
        <f t="shared" si="517"/>
        <v>0</v>
      </c>
      <c r="AT461" s="16">
        <f t="shared" si="517"/>
        <v>0</v>
      </c>
      <c r="AU461" s="16">
        <f t="shared" si="517"/>
        <v>0</v>
      </c>
      <c r="AV461" s="16">
        <f t="shared" si="517"/>
        <v>0</v>
      </c>
      <c r="AW461" s="16">
        <f t="shared" si="517"/>
        <v>0</v>
      </c>
      <c r="AX461" s="16">
        <f t="shared" si="517"/>
        <v>0</v>
      </c>
      <c r="AY461" s="16">
        <f t="shared" si="517"/>
        <v>0</v>
      </c>
      <c r="AZ461" s="16"/>
      <c r="BA461" s="16"/>
      <c r="BB461" s="93">
        <f t="shared" si="503"/>
        <v>0</v>
      </c>
      <c r="BC461" s="93">
        <f t="shared" si="504"/>
        <v>0</v>
      </c>
      <c r="BD461" s="93">
        <f t="shared" si="505"/>
        <v>0</v>
      </c>
      <c r="BE461" s="158">
        <f t="shared" si="506"/>
        <v>0</v>
      </c>
      <c r="BF461" s="159">
        <f t="shared" si="507"/>
        <v>0</v>
      </c>
      <c r="BG461" s="159">
        <f t="shared" si="461"/>
        <v>0</v>
      </c>
      <c r="BH461" s="159">
        <f t="shared" si="462"/>
        <v>0</v>
      </c>
      <c r="BI461" s="159">
        <f t="shared" si="463"/>
        <v>0</v>
      </c>
      <c r="BJ461" s="159">
        <f t="shared" si="464"/>
        <v>0</v>
      </c>
      <c r="BK461" s="159">
        <f t="shared" si="465"/>
        <v>0</v>
      </c>
      <c r="BL461" s="159">
        <f t="shared" si="466"/>
        <v>0</v>
      </c>
      <c r="BM461" s="159">
        <f t="shared" si="518"/>
        <v>0</v>
      </c>
      <c r="BN461" s="159">
        <f t="shared" si="518"/>
        <v>0</v>
      </c>
      <c r="BO461" s="205" t="b">
        <f t="shared" si="467"/>
        <v>0</v>
      </c>
      <c r="BP461" s="214">
        <f t="shared" si="468"/>
        <v>0</v>
      </c>
      <c r="BQ461" s="160">
        <f t="shared" si="469"/>
        <v>0</v>
      </c>
      <c r="BR461" s="160">
        <f t="shared" si="470"/>
        <v>0</v>
      </c>
      <c r="BS461" s="160">
        <f t="shared" si="471"/>
        <v>0</v>
      </c>
      <c r="BT461" s="160">
        <f t="shared" si="472"/>
        <v>0</v>
      </c>
      <c r="BU461" s="160">
        <f t="shared" si="473"/>
        <v>0</v>
      </c>
      <c r="BV461" s="215">
        <f t="shared" si="474"/>
        <v>0</v>
      </c>
      <c r="BW461" s="217">
        <f t="shared" si="475"/>
        <v>0</v>
      </c>
      <c r="BX461" s="206">
        <f t="shared" si="476"/>
        <v>0</v>
      </c>
      <c r="BY461" s="206">
        <f t="shared" si="477"/>
        <v>0</v>
      </c>
      <c r="BZ461" s="206">
        <f t="shared" si="478"/>
        <v>0</v>
      </c>
      <c r="CA461" s="206">
        <f t="shared" si="479"/>
        <v>0</v>
      </c>
      <c r="CB461" s="206">
        <f t="shared" si="480"/>
        <v>0</v>
      </c>
      <c r="CC461" s="218">
        <f t="shared" si="481"/>
        <v>0</v>
      </c>
      <c r="CD461" s="216" t="e">
        <f t="shared" si="482"/>
        <v>#VALUE!</v>
      </c>
      <c r="CE461" s="94" t="e">
        <f t="shared" si="483"/>
        <v>#VALUE!</v>
      </c>
      <c r="CF461" s="94" t="e">
        <f t="shared" si="484"/>
        <v>#VALUE!</v>
      </c>
      <c r="CG461" s="95" t="e">
        <f t="shared" si="485"/>
        <v>#VALUE!</v>
      </c>
      <c r="CH461" s="95" t="e">
        <f t="shared" si="508"/>
        <v>#VALUE!</v>
      </c>
      <c r="CI461" s="95" t="b">
        <f t="shared" si="511"/>
        <v>0</v>
      </c>
      <c r="CJ461" s="76" t="str">
        <f t="shared" si="486"/>
        <v/>
      </c>
      <c r="CK461" s="94" t="e" cm="1">
        <f t="array" aca="1" ref="CK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CL461" s="94" t="str">
        <f t="shared" si="487"/>
        <v/>
      </c>
      <c r="CM461" s="96" t="b">
        <f t="shared" si="488"/>
        <v>0</v>
      </c>
      <c r="CN461" s="130" t="b">
        <f>IFERROR(MATCH(D461,'Avtal för korttidsarbete'!$G$13:$G$1012,0),TRUE)</f>
        <v>1</v>
      </c>
      <c r="CO461" s="130" t="b">
        <f t="shared" si="489"/>
        <v>0</v>
      </c>
      <c r="CP461" s="131" t="str" cm="1">
        <f t="array" ref="CP461">IF(CN461=TRUE,"x",INDEX('Avtal för korttidsarbete'!$E$13:$E$1012,$CN461))</f>
        <v>x</v>
      </c>
      <c r="CQ461" s="131" t="str" cm="1">
        <f t="array" ref="CQ461">IF(CN461=TRUE,"x",INDEX('Avtal för korttidsarbete'!$F$13:$F$1012,$CN461))</f>
        <v>x</v>
      </c>
      <c r="CR461" s="130" t="b">
        <f t="shared" si="490"/>
        <v>0</v>
      </c>
      <c r="CS461" s="165">
        <f t="shared" si="509"/>
        <v>0</v>
      </c>
      <c r="CT461" s="165">
        <f t="shared" si="510"/>
        <v>0</v>
      </c>
      <c r="CU461" s="130" t="b">
        <f t="shared" si="491"/>
        <v>0</v>
      </c>
      <c r="CV461" s="131">
        <f t="shared" si="492"/>
        <v>0</v>
      </c>
      <c r="CW461" s="165">
        <f t="shared" si="493"/>
        <v>0</v>
      </c>
      <c r="CX461" s="186" t="b">
        <f>IFERROR(INDEX('Avtal för korttidsarbete'!R:R,MATCH(D461,'Avtal för korttidsarbete'!$G:$G,0)),TRUE)</f>
        <v>1</v>
      </c>
      <c r="CY461" s="165" t="str">
        <f>IF(CX461,"-",INDEX('Avtal för korttidsarbete'!$D:$D,MATCH(D461,'Avtal för korttidsarbete'!$G:$G,0)))</f>
        <v>-</v>
      </c>
      <c r="CZ461" s="131" t="b">
        <f>IFERROR(G461&gt;INDEX(Uppsägningar!E:E,MATCH(C461,Uppsägningar!C:C,0)),FALSE)</f>
        <v>0</v>
      </c>
    </row>
    <row r="462" spans="1:104" s="30" customFormat="1" x14ac:dyDescent="0.25">
      <c r="A462" s="19">
        <v>447</v>
      </c>
      <c r="B462" s="20"/>
      <c r="C462" s="189"/>
      <c r="D462" s="69"/>
      <c r="E462" s="171">
        <f>IFERROR(INDEX(Admin!$C$7:$C$10,MATCH(CY462,TblNivåValTExt,0)),0)</f>
        <v>0</v>
      </c>
      <c r="F462" s="1"/>
      <c r="G462" s="1"/>
      <c r="H462" s="90"/>
      <c r="I462" s="91"/>
      <c r="J462" s="91"/>
      <c r="K462" s="91"/>
      <c r="L462" s="91"/>
      <c r="M462" s="91"/>
      <c r="N462" s="91"/>
      <c r="O462" s="91"/>
      <c r="P462" s="91"/>
      <c r="Q462" s="91"/>
      <c r="R462" s="91"/>
      <c r="S462" s="91"/>
      <c r="T462" s="91"/>
      <c r="U462" s="91"/>
      <c r="V462" s="91"/>
      <c r="W462" s="225">
        <f t="shared" si="448"/>
        <v>0</v>
      </c>
      <c r="X462" s="134" t="str">
        <f t="shared" si="494"/>
        <v/>
      </c>
      <c r="Y462" s="92" t="b">
        <f t="shared" si="449"/>
        <v>0</v>
      </c>
      <c r="Z462" s="92" t="str">
        <f t="shared" si="495"/>
        <v/>
      </c>
      <c r="AA462" s="92" t="b">
        <f t="shared" si="496"/>
        <v>0</v>
      </c>
      <c r="AB462" s="92" t="str">
        <f t="shared" si="497"/>
        <v/>
      </c>
      <c r="AC462" s="13" t="b">
        <f t="shared" si="450"/>
        <v>0</v>
      </c>
      <c r="AD462" s="92" t="str">
        <f t="shared" si="498"/>
        <v/>
      </c>
      <c r="AE462" s="13" t="b">
        <f t="shared" si="499"/>
        <v>0</v>
      </c>
      <c r="AF462" s="92" t="str">
        <f t="shared" si="500"/>
        <v/>
      </c>
      <c r="AG462" s="13" t="b">
        <f t="shared" si="451"/>
        <v>0</v>
      </c>
      <c r="AH462" s="92" t="str">
        <f t="shared" si="501"/>
        <v/>
      </c>
      <c r="AI462" s="35" t="b">
        <f t="shared" si="452"/>
        <v>0</v>
      </c>
      <c r="AJ462" s="92" t="str">
        <f t="shared" si="502"/>
        <v/>
      </c>
      <c r="AK462" s="35" t="b">
        <f t="shared" si="453"/>
        <v>0</v>
      </c>
      <c r="AL462" s="92" t="str">
        <f t="shared" si="454"/>
        <v/>
      </c>
      <c r="AM462" s="35" t="b">
        <f t="shared" si="455"/>
        <v>0</v>
      </c>
      <c r="AN462" s="92" t="str">
        <f t="shared" si="456"/>
        <v/>
      </c>
      <c r="AO462" s="13" t="b">
        <f t="shared" si="457"/>
        <v>0</v>
      </c>
      <c r="AP462" s="92" t="str">
        <f t="shared" si="458"/>
        <v/>
      </c>
      <c r="AQ462" s="14">
        <f t="shared" si="459"/>
        <v>0</v>
      </c>
      <c r="AR462" s="14">
        <f t="shared" si="460"/>
        <v>0</v>
      </c>
      <c r="AS462" s="16">
        <f t="shared" si="517"/>
        <v>0</v>
      </c>
      <c r="AT462" s="16">
        <f t="shared" si="517"/>
        <v>0</v>
      </c>
      <c r="AU462" s="16">
        <f t="shared" si="517"/>
        <v>0</v>
      </c>
      <c r="AV462" s="16">
        <f t="shared" si="517"/>
        <v>0</v>
      </c>
      <c r="AW462" s="16">
        <f t="shared" si="517"/>
        <v>0</v>
      </c>
      <c r="AX462" s="16">
        <f t="shared" si="517"/>
        <v>0</v>
      </c>
      <c r="AY462" s="16">
        <f t="shared" si="517"/>
        <v>0</v>
      </c>
      <c r="AZ462" s="16"/>
      <c r="BA462" s="16"/>
      <c r="BB462" s="93">
        <f t="shared" si="503"/>
        <v>0</v>
      </c>
      <c r="BC462" s="93">
        <f t="shared" si="504"/>
        <v>0</v>
      </c>
      <c r="BD462" s="93">
        <f t="shared" si="505"/>
        <v>0</v>
      </c>
      <c r="BE462" s="158">
        <f t="shared" si="506"/>
        <v>0</v>
      </c>
      <c r="BF462" s="159">
        <f t="shared" si="507"/>
        <v>0</v>
      </c>
      <c r="BG462" s="159">
        <f t="shared" si="461"/>
        <v>0</v>
      </c>
      <c r="BH462" s="159">
        <f t="shared" si="462"/>
        <v>0</v>
      </c>
      <c r="BI462" s="159">
        <f t="shared" si="463"/>
        <v>0</v>
      </c>
      <c r="BJ462" s="159">
        <f t="shared" si="464"/>
        <v>0</v>
      </c>
      <c r="BK462" s="159">
        <f t="shared" si="465"/>
        <v>0</v>
      </c>
      <c r="BL462" s="159">
        <f t="shared" si="466"/>
        <v>0</v>
      </c>
      <c r="BM462" s="159">
        <f t="shared" ref="BM462:BN480" si="519">AZ462/BM$11*$AV462</f>
        <v>0</v>
      </c>
      <c r="BN462" s="159">
        <f t="shared" si="519"/>
        <v>0</v>
      </c>
      <c r="BO462" s="205" t="b">
        <f t="shared" si="467"/>
        <v>0</v>
      </c>
      <c r="BP462" s="214">
        <f t="shared" si="468"/>
        <v>0</v>
      </c>
      <c r="BQ462" s="160">
        <f t="shared" si="469"/>
        <v>0</v>
      </c>
      <c r="BR462" s="160">
        <f t="shared" si="470"/>
        <v>0</v>
      </c>
      <c r="BS462" s="160">
        <f t="shared" si="471"/>
        <v>0</v>
      </c>
      <c r="BT462" s="160">
        <f t="shared" si="472"/>
        <v>0</v>
      </c>
      <c r="BU462" s="160">
        <f t="shared" si="473"/>
        <v>0</v>
      </c>
      <c r="BV462" s="215">
        <f t="shared" si="474"/>
        <v>0</v>
      </c>
      <c r="BW462" s="217">
        <f t="shared" si="475"/>
        <v>0</v>
      </c>
      <c r="BX462" s="206">
        <f t="shared" si="476"/>
        <v>0</v>
      </c>
      <c r="BY462" s="206">
        <f t="shared" si="477"/>
        <v>0</v>
      </c>
      <c r="BZ462" s="206">
        <f t="shared" si="478"/>
        <v>0</v>
      </c>
      <c r="CA462" s="206">
        <f t="shared" si="479"/>
        <v>0</v>
      </c>
      <c r="CB462" s="206">
        <f t="shared" si="480"/>
        <v>0</v>
      </c>
      <c r="CC462" s="218">
        <f t="shared" si="481"/>
        <v>0</v>
      </c>
      <c r="CD462" s="216" t="e">
        <f t="shared" si="482"/>
        <v>#VALUE!</v>
      </c>
      <c r="CE462" s="94" t="e">
        <f t="shared" si="483"/>
        <v>#VALUE!</v>
      </c>
      <c r="CF462" s="94" t="e">
        <f t="shared" si="484"/>
        <v>#VALUE!</v>
      </c>
      <c r="CG462" s="95" t="e">
        <f t="shared" si="485"/>
        <v>#VALUE!</v>
      </c>
      <c r="CH462" s="95" t="e">
        <f t="shared" si="508"/>
        <v>#VALUE!</v>
      </c>
      <c r="CI462" s="95" t="b">
        <f t="shared" si="511"/>
        <v>0</v>
      </c>
      <c r="CJ462" s="76" t="str">
        <f t="shared" si="486"/>
        <v/>
      </c>
      <c r="CK462" s="94" t="e" cm="1">
        <f t="array" aca="1" ref="CK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CL462" s="94" t="str">
        <f t="shared" si="487"/>
        <v/>
      </c>
      <c r="CM462" s="96" t="b">
        <f t="shared" si="488"/>
        <v>0</v>
      </c>
      <c r="CN462" s="130" t="b">
        <f>IFERROR(MATCH(D462,'Avtal för korttidsarbete'!$G$13:$G$1012,0),TRUE)</f>
        <v>1</v>
      </c>
      <c r="CO462" s="130" t="b">
        <f t="shared" si="489"/>
        <v>0</v>
      </c>
      <c r="CP462" s="131" t="str" cm="1">
        <f t="array" ref="CP462">IF(CN462=TRUE,"x",INDEX('Avtal för korttidsarbete'!$E$13:$E$1012,$CN462))</f>
        <v>x</v>
      </c>
      <c r="CQ462" s="131" t="str" cm="1">
        <f t="array" ref="CQ462">IF(CN462=TRUE,"x",INDEX('Avtal för korttidsarbete'!$F$13:$F$1012,$CN462))</f>
        <v>x</v>
      </c>
      <c r="CR462" s="130" t="b">
        <f t="shared" si="490"/>
        <v>0</v>
      </c>
      <c r="CS462" s="165">
        <f t="shared" si="509"/>
        <v>0</v>
      </c>
      <c r="CT462" s="165">
        <f t="shared" si="510"/>
        <v>0</v>
      </c>
      <c r="CU462" s="130" t="b">
        <f t="shared" si="491"/>
        <v>0</v>
      </c>
      <c r="CV462" s="131">
        <f t="shared" si="492"/>
        <v>0</v>
      </c>
      <c r="CW462" s="165">
        <f t="shared" si="493"/>
        <v>0</v>
      </c>
      <c r="CX462" s="186" t="b">
        <f>IFERROR(INDEX('Avtal för korttidsarbete'!R:R,MATCH(D462,'Avtal för korttidsarbete'!$G:$G,0)),TRUE)</f>
        <v>1</v>
      </c>
      <c r="CY462" s="165" t="str">
        <f>IF(CX462,"-",INDEX('Avtal för korttidsarbete'!$D:$D,MATCH(D462,'Avtal för korttidsarbete'!$G:$G,0)))</f>
        <v>-</v>
      </c>
      <c r="CZ462" s="131" t="b">
        <f>IFERROR(G462&gt;INDEX(Uppsägningar!E:E,MATCH(C462,Uppsägningar!C:C,0)),FALSE)</f>
        <v>0</v>
      </c>
    </row>
    <row r="463" spans="1:104" s="30" customFormat="1" x14ac:dyDescent="0.25">
      <c r="A463" s="19">
        <v>448</v>
      </c>
      <c r="B463" s="20"/>
      <c r="C463" s="189"/>
      <c r="D463" s="69"/>
      <c r="E463" s="171">
        <f>IFERROR(INDEX(Admin!$C$7:$C$10,MATCH(CY463,TblNivåValTExt,0)),0)</f>
        <v>0</v>
      </c>
      <c r="F463" s="1"/>
      <c r="G463" s="1"/>
      <c r="H463" s="90"/>
      <c r="I463" s="91"/>
      <c r="J463" s="91"/>
      <c r="K463" s="91"/>
      <c r="L463" s="91"/>
      <c r="M463" s="91"/>
      <c r="N463" s="91"/>
      <c r="O463" s="91"/>
      <c r="P463" s="91"/>
      <c r="Q463" s="91"/>
      <c r="R463" s="91"/>
      <c r="S463" s="91"/>
      <c r="T463" s="91"/>
      <c r="U463" s="91"/>
      <c r="V463" s="91"/>
      <c r="W463" s="225">
        <f t="shared" si="448"/>
        <v>0</v>
      </c>
      <c r="X463" s="134" t="str">
        <f t="shared" si="494"/>
        <v/>
      </c>
      <c r="Y463" s="92" t="b">
        <f t="shared" si="449"/>
        <v>0</v>
      </c>
      <c r="Z463" s="92" t="str">
        <f t="shared" si="495"/>
        <v/>
      </c>
      <c r="AA463" s="92" t="b">
        <f t="shared" si="496"/>
        <v>0</v>
      </c>
      <c r="AB463" s="92" t="str">
        <f t="shared" si="497"/>
        <v/>
      </c>
      <c r="AC463" s="13" t="b">
        <f t="shared" si="450"/>
        <v>0</v>
      </c>
      <c r="AD463" s="92" t="str">
        <f t="shared" si="498"/>
        <v/>
      </c>
      <c r="AE463" s="13" t="b">
        <f t="shared" si="499"/>
        <v>0</v>
      </c>
      <c r="AF463" s="92" t="str">
        <f t="shared" si="500"/>
        <v/>
      </c>
      <c r="AG463" s="13" t="b">
        <f t="shared" si="451"/>
        <v>0</v>
      </c>
      <c r="AH463" s="92" t="str">
        <f t="shared" si="501"/>
        <v/>
      </c>
      <c r="AI463" s="35" t="b">
        <f t="shared" si="452"/>
        <v>0</v>
      </c>
      <c r="AJ463" s="92" t="str">
        <f t="shared" si="502"/>
        <v/>
      </c>
      <c r="AK463" s="35" t="b">
        <f t="shared" si="453"/>
        <v>0</v>
      </c>
      <c r="AL463" s="92" t="str">
        <f t="shared" si="454"/>
        <v/>
      </c>
      <c r="AM463" s="35" t="b">
        <f t="shared" si="455"/>
        <v>0</v>
      </c>
      <c r="AN463" s="92" t="str">
        <f t="shared" si="456"/>
        <v/>
      </c>
      <c r="AO463" s="13" t="b">
        <f t="shared" si="457"/>
        <v>0</v>
      </c>
      <c r="AP463" s="92" t="str">
        <f t="shared" si="458"/>
        <v/>
      </c>
      <c r="AQ463" s="14">
        <f t="shared" si="459"/>
        <v>0</v>
      </c>
      <c r="AR463" s="14">
        <f t="shared" si="460"/>
        <v>0</v>
      </c>
      <c r="AS463" s="16">
        <f t="shared" si="517"/>
        <v>0</v>
      </c>
      <c r="AT463" s="16">
        <f t="shared" si="517"/>
        <v>0</v>
      </c>
      <c r="AU463" s="16">
        <f t="shared" si="517"/>
        <v>0</v>
      </c>
      <c r="AV463" s="16">
        <f t="shared" si="517"/>
        <v>0</v>
      </c>
      <c r="AW463" s="16">
        <f t="shared" si="517"/>
        <v>0</v>
      </c>
      <c r="AX463" s="16">
        <f t="shared" si="517"/>
        <v>0</v>
      </c>
      <c r="AY463" s="16">
        <f t="shared" si="517"/>
        <v>0</v>
      </c>
      <c r="AZ463" s="16"/>
      <c r="BA463" s="16"/>
      <c r="BB463" s="93">
        <f t="shared" si="503"/>
        <v>0</v>
      </c>
      <c r="BC463" s="93">
        <f t="shared" si="504"/>
        <v>0</v>
      </c>
      <c r="BD463" s="93">
        <f t="shared" si="505"/>
        <v>0</v>
      </c>
      <c r="BE463" s="158">
        <f t="shared" si="506"/>
        <v>0</v>
      </c>
      <c r="BF463" s="159">
        <f t="shared" si="507"/>
        <v>0</v>
      </c>
      <c r="BG463" s="159">
        <f t="shared" si="461"/>
        <v>0</v>
      </c>
      <c r="BH463" s="159">
        <f t="shared" si="462"/>
        <v>0</v>
      </c>
      <c r="BI463" s="159">
        <f t="shared" si="463"/>
        <v>0</v>
      </c>
      <c r="BJ463" s="159">
        <f t="shared" si="464"/>
        <v>0</v>
      </c>
      <c r="BK463" s="159">
        <f t="shared" si="465"/>
        <v>0</v>
      </c>
      <c r="BL463" s="159">
        <f t="shared" si="466"/>
        <v>0</v>
      </c>
      <c r="BM463" s="159">
        <f t="shared" si="519"/>
        <v>0</v>
      </c>
      <c r="BN463" s="159">
        <f t="shared" si="519"/>
        <v>0</v>
      </c>
      <c r="BO463" s="205" t="b">
        <f t="shared" si="467"/>
        <v>0</v>
      </c>
      <c r="BP463" s="214">
        <f t="shared" si="468"/>
        <v>0</v>
      </c>
      <c r="BQ463" s="160">
        <f t="shared" si="469"/>
        <v>0</v>
      </c>
      <c r="BR463" s="160">
        <f t="shared" si="470"/>
        <v>0</v>
      </c>
      <c r="BS463" s="160">
        <f t="shared" si="471"/>
        <v>0</v>
      </c>
      <c r="BT463" s="160">
        <f t="shared" si="472"/>
        <v>0</v>
      </c>
      <c r="BU463" s="160">
        <f t="shared" si="473"/>
        <v>0</v>
      </c>
      <c r="BV463" s="215">
        <f t="shared" si="474"/>
        <v>0</v>
      </c>
      <c r="BW463" s="217">
        <f t="shared" si="475"/>
        <v>0</v>
      </c>
      <c r="BX463" s="206">
        <f t="shared" si="476"/>
        <v>0</v>
      </c>
      <c r="BY463" s="206">
        <f t="shared" si="477"/>
        <v>0</v>
      </c>
      <c r="BZ463" s="206">
        <f t="shared" si="478"/>
        <v>0</v>
      </c>
      <c r="CA463" s="206">
        <f t="shared" si="479"/>
        <v>0</v>
      </c>
      <c r="CB463" s="206">
        <f t="shared" si="480"/>
        <v>0</v>
      </c>
      <c r="CC463" s="218">
        <f t="shared" si="481"/>
        <v>0</v>
      </c>
      <c r="CD463" s="216" t="e">
        <f t="shared" si="482"/>
        <v>#VALUE!</v>
      </c>
      <c r="CE463" s="94" t="e">
        <f t="shared" si="483"/>
        <v>#VALUE!</v>
      </c>
      <c r="CF463" s="94" t="e">
        <f t="shared" si="484"/>
        <v>#VALUE!</v>
      </c>
      <c r="CG463" s="95" t="e">
        <f t="shared" si="485"/>
        <v>#VALUE!</v>
      </c>
      <c r="CH463" s="95" t="e">
        <f t="shared" si="508"/>
        <v>#VALUE!</v>
      </c>
      <c r="CI463" s="95" t="b">
        <f t="shared" si="511"/>
        <v>0</v>
      </c>
      <c r="CJ463" s="76" t="str">
        <f t="shared" si="486"/>
        <v/>
      </c>
      <c r="CK463" s="94" t="e" cm="1">
        <f t="array" aca="1" ref="CK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CL463" s="94" t="str">
        <f t="shared" si="487"/>
        <v/>
      </c>
      <c r="CM463" s="96" t="b">
        <f t="shared" si="488"/>
        <v>0</v>
      </c>
      <c r="CN463" s="130" t="b">
        <f>IFERROR(MATCH(D463,'Avtal för korttidsarbete'!$G$13:$G$1012,0),TRUE)</f>
        <v>1</v>
      </c>
      <c r="CO463" s="130" t="b">
        <f t="shared" si="489"/>
        <v>0</v>
      </c>
      <c r="CP463" s="131" t="str" cm="1">
        <f t="array" ref="CP463">IF(CN463=TRUE,"x",INDEX('Avtal för korttidsarbete'!$E$13:$E$1012,$CN463))</f>
        <v>x</v>
      </c>
      <c r="CQ463" s="131" t="str" cm="1">
        <f t="array" ref="CQ463">IF(CN463=TRUE,"x",INDEX('Avtal för korttidsarbete'!$F$13:$F$1012,$CN463))</f>
        <v>x</v>
      </c>
      <c r="CR463" s="130" t="b">
        <f t="shared" si="490"/>
        <v>0</v>
      </c>
      <c r="CS463" s="165">
        <f t="shared" si="509"/>
        <v>0</v>
      </c>
      <c r="CT463" s="165">
        <f t="shared" si="510"/>
        <v>0</v>
      </c>
      <c r="CU463" s="130" t="b">
        <f t="shared" si="491"/>
        <v>0</v>
      </c>
      <c r="CV463" s="131">
        <f t="shared" si="492"/>
        <v>0</v>
      </c>
      <c r="CW463" s="165">
        <f t="shared" si="493"/>
        <v>0</v>
      </c>
      <c r="CX463" s="186" t="b">
        <f>IFERROR(INDEX('Avtal för korttidsarbete'!R:R,MATCH(D463,'Avtal för korttidsarbete'!$G:$G,0)),TRUE)</f>
        <v>1</v>
      </c>
      <c r="CY463" s="165" t="str">
        <f>IF(CX463,"-",INDEX('Avtal för korttidsarbete'!$D:$D,MATCH(D463,'Avtal för korttidsarbete'!$G:$G,0)))</f>
        <v>-</v>
      </c>
      <c r="CZ463" s="131" t="b">
        <f>IFERROR(G463&gt;INDEX(Uppsägningar!E:E,MATCH(C463,Uppsägningar!C:C,0)),FALSE)</f>
        <v>0</v>
      </c>
    </row>
    <row r="464" spans="1:104" s="30" customFormat="1" x14ac:dyDescent="0.25">
      <c r="A464" s="19">
        <v>449</v>
      </c>
      <c r="B464" s="20"/>
      <c r="C464" s="189"/>
      <c r="D464" s="69"/>
      <c r="E464" s="171">
        <f>IFERROR(INDEX(Admin!$C$7:$C$10,MATCH(CY464,TblNivåValTExt,0)),0)</f>
        <v>0</v>
      </c>
      <c r="F464" s="1"/>
      <c r="G464" s="1"/>
      <c r="H464" s="90"/>
      <c r="I464" s="91"/>
      <c r="J464" s="91"/>
      <c r="K464" s="91"/>
      <c r="L464" s="91"/>
      <c r="M464" s="91"/>
      <c r="N464" s="91"/>
      <c r="O464" s="91"/>
      <c r="P464" s="91"/>
      <c r="Q464" s="91"/>
      <c r="R464" s="91"/>
      <c r="S464" s="91"/>
      <c r="T464" s="91"/>
      <c r="U464" s="91"/>
      <c r="V464" s="91"/>
      <c r="W464" s="225">
        <f t="shared" ref="W464:W527" si="520">IF(BO464,"-",ROUNDUP(SUM(BW464:CC464),0))</f>
        <v>0</v>
      </c>
      <c r="X464" s="134" t="str">
        <f t="shared" si="494"/>
        <v/>
      </c>
      <c r="Y464" s="92" t="b">
        <f t="shared" ref="Y464:Y527" si="521">IF(G464=0,FALSE,G464&lt;F464)</f>
        <v>0</v>
      </c>
      <c r="Z464" s="92" t="str">
        <f t="shared" si="495"/>
        <v/>
      </c>
      <c r="AA464" s="92" t="b">
        <f t="shared" si="496"/>
        <v>0</v>
      </c>
      <c r="AB464" s="92" t="str">
        <f t="shared" si="497"/>
        <v/>
      </c>
      <c r="AC464" s="13" t="b">
        <f t="shared" ref="AC464:AC527" si="522">IF(F464=0,FALSE,CR464)</f>
        <v>0</v>
      </c>
      <c r="AD464" s="92" t="str">
        <f t="shared" si="498"/>
        <v/>
      </c>
      <c r="AE464" s="13" t="b">
        <f t="shared" si="499"/>
        <v>0</v>
      </c>
      <c r="AF464" s="92" t="str">
        <f t="shared" si="500"/>
        <v/>
      </c>
      <c r="AG464" s="13" t="b">
        <f t="shared" ref="AG464:AG527" si="523">CZ464</f>
        <v>0</v>
      </c>
      <c r="AH464" s="92" t="str">
        <f t="shared" si="501"/>
        <v/>
      </c>
      <c r="AI464" s="35" t="b">
        <f t="shared" ref="AI464:AI527" si="524">IF(OR(OR(P464&lt;0,Q464&lt;0,R464&lt;0,S464&lt;0,T464&lt;0,U464&lt;0,V464&lt;0),OR(P464&gt;AS464,Q464&gt;AT464,R464&gt;AU464,S464&gt;AV464,T464&gt;AW464,U464&gt;AX464,V464&gt;AY464)),TRUE,FALSE)</f>
        <v>0</v>
      </c>
      <c r="AJ464" s="92" t="str">
        <f t="shared" si="502"/>
        <v/>
      </c>
      <c r="AK464" s="35" t="b">
        <f t="shared" ref="AK464:AK527" si="525">CM464</f>
        <v>0</v>
      </c>
      <c r="AL464" s="92" t="str">
        <f t="shared" ref="AL464:AL527" si="526">IF(AK464,AL$13,"")</f>
        <v/>
      </c>
      <c r="AM464" s="35" t="b">
        <f t="shared" ref="AM464:AM527" si="527">IF(D464="",IF(AND(B464&lt;&gt;"",C464&lt;&gt;"",F464&lt;&gt;"",G464&lt;&gt;"",H464&lt;&gt;""),CO464,FALSE),CO464)</f>
        <v>0</v>
      </c>
      <c r="AN464" s="92" t="str">
        <f t="shared" ref="AN464:AN527" si="528">IF(AM464,AN$13,"")</f>
        <v/>
      </c>
      <c r="AO464" s="13" t="b">
        <f t="shared" ref="AO464:AO527" si="529">AND(AnsokDatum="",COUNTA(B464:D464,F464:H464)&gt;0)</f>
        <v>0</v>
      </c>
      <c r="AP464" s="92" t="str">
        <f t="shared" ref="AP464:AP527" si="530">IF(AO464,AP$13,"")</f>
        <v/>
      </c>
      <c r="AQ464" s="14">
        <f t="shared" ref="AQ464:AQ527" si="531">IF(F464=0,0,MAX(F464,CS464))</f>
        <v>0</v>
      </c>
      <c r="AR464" s="14">
        <f t="shared" ref="AR464:AR527" si="532">IF(G464=0,0,MIN(G464,CW464))</f>
        <v>0</v>
      </c>
      <c r="AS464" s="16">
        <f t="shared" si="517"/>
        <v>0</v>
      </c>
      <c r="AT464" s="16">
        <f t="shared" si="517"/>
        <v>0</v>
      </c>
      <c r="AU464" s="16">
        <f t="shared" si="517"/>
        <v>0</v>
      </c>
      <c r="AV464" s="16">
        <f t="shared" si="517"/>
        <v>0</v>
      </c>
      <c r="AW464" s="16">
        <f t="shared" si="517"/>
        <v>0</v>
      </c>
      <c r="AX464" s="16">
        <f t="shared" si="517"/>
        <v>0</v>
      </c>
      <c r="AY464" s="16">
        <f t="shared" si="517"/>
        <v>0</v>
      </c>
      <c r="AZ464" s="16"/>
      <c r="BA464" s="16"/>
      <c r="BB464" s="93">
        <f t="shared" si="503"/>
        <v>0</v>
      </c>
      <c r="BC464" s="93">
        <f t="shared" si="504"/>
        <v>0</v>
      </c>
      <c r="BD464" s="93">
        <f t="shared" si="505"/>
        <v>0</v>
      </c>
      <c r="BE464" s="158">
        <f t="shared" si="506"/>
        <v>0</v>
      </c>
      <c r="BF464" s="159">
        <f t="shared" si="507"/>
        <v>0</v>
      </c>
      <c r="BG464" s="159">
        <f t="shared" ref="BG464:BG527" si="533">AT464/BG$11*$BE464</f>
        <v>0</v>
      </c>
      <c r="BH464" s="159">
        <f t="shared" ref="BH464:BH527" si="534">AU464/BH$11*$BE464</f>
        <v>0</v>
      </c>
      <c r="BI464" s="159">
        <f t="shared" ref="BI464:BI527" si="535">AV464/BI$11*$BE464</f>
        <v>0</v>
      </c>
      <c r="BJ464" s="159">
        <f t="shared" ref="BJ464:BJ527" si="536">AW464/BJ$11*$BE464</f>
        <v>0</v>
      </c>
      <c r="BK464" s="159">
        <f t="shared" ref="BK464:BK527" si="537">AX464/BK$11*$BE464</f>
        <v>0</v>
      </c>
      <c r="BL464" s="159">
        <f t="shared" ref="BL464:BL527" si="538">AY464/BL$11*$BE464</f>
        <v>0</v>
      </c>
      <c r="BM464" s="159">
        <f t="shared" si="519"/>
        <v>0</v>
      </c>
      <c r="BN464" s="159">
        <f t="shared" si="519"/>
        <v>0</v>
      </c>
      <c r="BO464" s="205" t="b">
        <f t="shared" ref="BO464:BO527" si="539">OR(H464&lt;0,Y464,AA464,AC464,AG464,AI464,AK464,AM464,AO464)</f>
        <v>0</v>
      </c>
      <c r="BP464" s="214">
        <f t="shared" ref="BP464:BP527" si="540">IF(AS464&gt;0,MAX(AS464-I464-P464,0)/AS464,0)</f>
        <v>0</v>
      </c>
      <c r="BQ464" s="160">
        <f t="shared" ref="BQ464:BQ527" si="541">IF(AT464&gt;0,MAX(AT464-J464-Q464,0)/AT464,0)</f>
        <v>0</v>
      </c>
      <c r="BR464" s="160">
        <f t="shared" ref="BR464:BR527" si="542">IF(AU464&gt;0,MAX(AU464-K464-R464,0)/AU464,0)</f>
        <v>0</v>
      </c>
      <c r="BS464" s="160">
        <f t="shared" ref="BS464:BS527" si="543">IF(AV464&gt;0,MAX(AV464-L464-S464,0)/AV464,0)</f>
        <v>0</v>
      </c>
      <c r="BT464" s="160">
        <f t="shared" ref="BT464:BT527" si="544">IF(AW464&gt;0,MAX(AW464-M464-T464,0)/AW464,0)</f>
        <v>0</v>
      </c>
      <c r="BU464" s="160">
        <f t="shared" ref="BU464:BU527" si="545">IF(AX464&gt;0,MAX(AX464-N464-U464,0)/AX464,0)</f>
        <v>0</v>
      </c>
      <c r="BV464" s="215">
        <f t="shared" ref="BV464:BV527" si="546">IF(AY464&gt;0,MAX(AY464-O464-V464,0)/AY464,0)</f>
        <v>0</v>
      </c>
      <c r="BW464" s="217">
        <f t="shared" ref="BW464:BW527" si="547">BF464*BP464*BP$12*$E464%</f>
        <v>0</v>
      </c>
      <c r="BX464" s="206">
        <f t="shared" ref="BX464:BX527" si="548">BG464*BQ464*BQ$12*$E464%</f>
        <v>0</v>
      </c>
      <c r="BY464" s="206">
        <f t="shared" ref="BY464:BY527" si="549">BH464*BR464*BR$12*$E464%</f>
        <v>0</v>
      </c>
      <c r="BZ464" s="206">
        <f t="shared" ref="BZ464:BZ527" si="550">BI464*BS464*BS$12*$E464%</f>
        <v>0</v>
      </c>
      <c r="CA464" s="206">
        <f t="shared" ref="CA464:CA527" si="551">BJ464*BT464*BT$12*$E464%</f>
        <v>0</v>
      </c>
      <c r="CB464" s="206">
        <f t="shared" ref="CB464:CB527" si="552">BK464*BU464*BU$12*$E464%</f>
        <v>0</v>
      </c>
      <c r="CC464" s="218">
        <f t="shared" ref="CC464:CC527" si="553">BL464*BV464*BV$12*$E464%</f>
        <v>0</v>
      </c>
      <c r="CD464" s="216" t="e">
        <f t="shared" ref="CD464:CD527" si="554">VALUE(LEFT(C464,2))</f>
        <v>#VALUE!</v>
      </c>
      <c r="CE464" s="94" t="e">
        <f t="shared" ref="CE464:CE527" si="555">VALUE(MID(C464,3,2))</f>
        <v>#VALUE!</v>
      </c>
      <c r="CF464" s="94" t="e">
        <f t="shared" ref="CF464:CF527" si="556">TEXT(IF(VALUE(MID(C464,5,2))&gt;31,MID(C464,5,2)-60,VALUE(MID(C464,5,2))),"00")</f>
        <v>#VALUE!</v>
      </c>
      <c r="CG464" s="95" t="e">
        <f t="shared" ref="CG464:CG527" si="557">DATEVALUE(IF(VALUE(LEFT(C464,2))&lt;20,20,19)&amp;TEXT(CD464,"00")&amp;"/"&amp;CE464&amp;"/"&amp;CF464)</f>
        <v>#VALUE!</v>
      </c>
      <c r="CH464" s="95" t="e">
        <f t="shared" si="508"/>
        <v>#VALUE!</v>
      </c>
      <c r="CI464" s="95" t="b">
        <f t="shared" si="511"/>
        <v>0</v>
      </c>
      <c r="CJ464" s="76" t="str">
        <f t="shared" ref="CJ464:CJ527" si="558">RIGHT(C464,1)</f>
        <v/>
      </c>
      <c r="CK464" s="94" t="e" cm="1">
        <f t="array" aca="1" ref="CK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CL464" s="94" t="str">
        <f t="shared" ref="CL464:CL527" si="559">IF(C464="","",CK464=CJ464)</f>
        <v/>
      </c>
      <c r="CM464" s="96" t="b">
        <f t="shared" ref="CM464:CM527" si="560">IFERROR(NOT(IF(OR(C464&lt;&gt;"",H464&lt;&gt;""),AND(CI464,CL464),TRUE)),TRUE)</f>
        <v>0</v>
      </c>
      <c r="CN464" s="130" t="b">
        <f>IFERROR(MATCH(D464,'Avtal för korttidsarbete'!$G$13:$G$1012,0),TRUE)</f>
        <v>1</v>
      </c>
      <c r="CO464" s="130" t="b">
        <f t="shared" ref="CO464:CO527" si="561">IF(AND(B464&lt;&gt;"",CN464=TRUE),TRUE,FALSE)</f>
        <v>0</v>
      </c>
      <c r="CP464" s="131" t="str" cm="1">
        <f t="array" ref="CP464">IF(CN464=TRUE,"x",INDEX('Avtal för korttidsarbete'!$E$13:$E$1012,$CN464))</f>
        <v>x</v>
      </c>
      <c r="CQ464" s="131" t="str" cm="1">
        <f t="array" ref="CQ464">IF(CN464=TRUE,"x",INDEX('Avtal för korttidsarbete'!$F$13:$F$1012,$CN464))</f>
        <v>x</v>
      </c>
      <c r="CR464" s="130" t="b">
        <f t="shared" ref="CR464:CR527" si="562">IF(CN464=TRUE,FALSE,IF(OR(F464&lt;CP464,G464&gt;CQ464),TRUE,FALSE))</f>
        <v>0</v>
      </c>
      <c r="CS464" s="165">
        <f t="shared" si="509"/>
        <v>0</v>
      </c>
      <c r="CT464" s="165">
        <f t="shared" si="510"/>
        <v>0</v>
      </c>
      <c r="CU464" s="130" t="b">
        <f t="shared" ref="CU464:CU527" si="563">IFERROR(IF(OR(F464="",G464="",CN464=TRUE),FALSE,IF(OR(F464&lt;$CS$12,G464&gt;$CT$12),TRUE,FALSE)),TRUE)</f>
        <v>0</v>
      </c>
      <c r="CV464" s="131">
        <f t="shared" ref="CV464:CV527" si="564">MAX(CP464,$CS$12,F464)</f>
        <v>0</v>
      </c>
      <c r="CW464" s="165">
        <f t="shared" ref="CW464:CW527" si="565">MIN(CQ464,$CT$12)</f>
        <v>0</v>
      </c>
      <c r="CX464" s="186" t="b">
        <f>IFERROR(INDEX('Avtal för korttidsarbete'!R:R,MATCH(D464,'Avtal för korttidsarbete'!$G:$G,0)),TRUE)</f>
        <v>1</v>
      </c>
      <c r="CY464" s="165" t="str">
        <f>IF(CX464,"-",INDEX('Avtal för korttidsarbete'!$D:$D,MATCH(D464,'Avtal för korttidsarbete'!$G:$G,0)))</f>
        <v>-</v>
      </c>
      <c r="CZ464" s="131" t="b">
        <f>IFERROR(G464&gt;INDEX(Uppsägningar!E:E,MATCH(C464,Uppsägningar!C:C,0)),FALSE)</f>
        <v>0</v>
      </c>
    </row>
    <row r="465" spans="1:104" s="30" customFormat="1" x14ac:dyDescent="0.25">
      <c r="A465" s="19">
        <v>450</v>
      </c>
      <c r="B465" s="20"/>
      <c r="C465" s="189"/>
      <c r="D465" s="69"/>
      <c r="E465" s="171">
        <f>IFERROR(INDEX(Admin!$C$7:$C$10,MATCH(CY465,TblNivåValTExt,0)),0)</f>
        <v>0</v>
      </c>
      <c r="F465" s="1"/>
      <c r="G465" s="1"/>
      <c r="H465" s="90"/>
      <c r="I465" s="91"/>
      <c r="J465" s="91"/>
      <c r="K465" s="91"/>
      <c r="L465" s="91"/>
      <c r="M465" s="91"/>
      <c r="N465" s="91"/>
      <c r="O465" s="91"/>
      <c r="P465" s="91"/>
      <c r="Q465" s="91"/>
      <c r="R465" s="91"/>
      <c r="S465" s="91"/>
      <c r="T465" s="91"/>
      <c r="U465" s="91"/>
      <c r="V465" s="91"/>
      <c r="W465" s="225">
        <f t="shared" si="520"/>
        <v>0</v>
      </c>
      <c r="X465" s="134" t="str">
        <f t="shared" ref="X465:X528" si="566">IF(AP465="",IF(Z465="","",Z465&amp;". ")&amp;IF(AB465="","",AB465&amp;". ")&amp;IF(AD465="","",AD465&amp;". ")&amp;IF(AH465="","",AH465&amp;". ")&amp;IF(AJ465="","",AJ465&amp;". ")&amp;IF(AL465="","",AL465&amp;". ")&amp;IF(AN465="","",AN465&amp;". ")&amp;IF(AF465="","",AF465&amp;". "),AP465&amp;". ")</f>
        <v/>
      </c>
      <c r="Y465" s="92" t="b">
        <f t="shared" si="521"/>
        <v>0</v>
      </c>
      <c r="Z465" s="92" t="str">
        <f t="shared" ref="Z465:Z528" si="567">IF(Y465,Z$13,"")</f>
        <v/>
      </c>
      <c r="AA465" s="92" t="b">
        <f t="shared" ref="AA465:AA528" si="568">CU465</f>
        <v>0</v>
      </c>
      <c r="AB465" s="92" t="str">
        <f t="shared" ref="AB465:AB528" si="569">IF(AA465,AB$13,"")</f>
        <v/>
      </c>
      <c r="AC465" s="13" t="b">
        <f t="shared" si="522"/>
        <v>0</v>
      </c>
      <c r="AD465" s="92" t="str">
        <f t="shared" ref="AD465:AD528" si="570">IF(AC465,AD$13,"")</f>
        <v/>
      </c>
      <c r="AE465" s="13" t="b">
        <f t="shared" ref="AE465:AE528" si="571">AND(COUNTA(B465:D465,F465:V465)&gt;0,OR(B465="",C465="",D465="",F465="",G465="",H465=""))</f>
        <v>0</v>
      </c>
      <c r="AF465" s="92" t="str">
        <f t="shared" ref="AF465:AF528" si="572">IF(AE465,AF$13,"")</f>
        <v/>
      </c>
      <c r="AG465" s="13" t="b">
        <f t="shared" si="523"/>
        <v>0</v>
      </c>
      <c r="AH465" s="92" t="str">
        <f t="shared" ref="AH465:AH528" si="573">IF(AG465,AH$13,"")</f>
        <v/>
      </c>
      <c r="AI465" s="35" t="b">
        <f t="shared" si="524"/>
        <v>0</v>
      </c>
      <c r="AJ465" s="92" t="str">
        <f t="shared" ref="AJ465:AJ528" si="574">IF(AI465,AJ$13,"")</f>
        <v/>
      </c>
      <c r="AK465" s="35" t="b">
        <f t="shared" si="525"/>
        <v>0</v>
      </c>
      <c r="AL465" s="92" t="str">
        <f t="shared" si="526"/>
        <v/>
      </c>
      <c r="AM465" s="35" t="b">
        <f t="shared" si="527"/>
        <v>0</v>
      </c>
      <c r="AN465" s="92" t="str">
        <f t="shared" si="528"/>
        <v/>
      </c>
      <c r="AO465" s="13" t="b">
        <f t="shared" si="529"/>
        <v>0</v>
      </c>
      <c r="AP465" s="92" t="str">
        <f t="shared" si="530"/>
        <v/>
      </c>
      <c r="AQ465" s="14">
        <f t="shared" si="531"/>
        <v>0</v>
      </c>
      <c r="AR465" s="14">
        <f t="shared" si="532"/>
        <v>0</v>
      </c>
      <c r="AS465" s="16">
        <f t="shared" si="517"/>
        <v>0</v>
      </c>
      <c r="AT465" s="16">
        <f t="shared" si="517"/>
        <v>0</v>
      </c>
      <c r="AU465" s="16">
        <f t="shared" si="517"/>
        <v>0</v>
      </c>
      <c r="AV465" s="16">
        <f t="shared" si="517"/>
        <v>0</v>
      </c>
      <c r="AW465" s="16">
        <f t="shared" si="517"/>
        <v>0</v>
      </c>
      <c r="AX465" s="16">
        <f t="shared" si="517"/>
        <v>0</v>
      </c>
      <c r="AY465" s="16">
        <f t="shared" si="517"/>
        <v>0</v>
      </c>
      <c r="AZ465" s="16"/>
      <c r="BA465" s="16"/>
      <c r="BB465" s="93">
        <f t="shared" ref="BB465:BB528" si="575">IF(AS465&gt;0,AS465,0)</f>
        <v>0</v>
      </c>
      <c r="BC465" s="93">
        <f t="shared" ref="BC465:BC528" si="576">IF(SUM(AT465:AW465)&gt;0,SUM(AT465:AW465),0)</f>
        <v>0</v>
      </c>
      <c r="BD465" s="93">
        <f t="shared" ref="BD465:BD528" si="577">IF(SUM(AX465:AY465)&gt;0,SUM(AX465:AY465),0)</f>
        <v>0</v>
      </c>
      <c r="BE465" s="158">
        <f t="shared" ref="BE465:BE528" si="578">IF(OR(C465=0,H465=0,ISTEXT(H465)),0,MIN(H465,$BE$11))</f>
        <v>0</v>
      </c>
      <c r="BF465" s="159">
        <f t="shared" ref="BF465:BF528" si="579">AS465/BF$11*$BE465</f>
        <v>0</v>
      </c>
      <c r="BG465" s="159">
        <f t="shared" si="533"/>
        <v>0</v>
      </c>
      <c r="BH465" s="159">
        <f t="shared" si="534"/>
        <v>0</v>
      </c>
      <c r="BI465" s="159">
        <f t="shared" si="535"/>
        <v>0</v>
      </c>
      <c r="BJ465" s="159">
        <f t="shared" si="536"/>
        <v>0</v>
      </c>
      <c r="BK465" s="159">
        <f t="shared" si="537"/>
        <v>0</v>
      </c>
      <c r="BL465" s="159">
        <f t="shared" si="538"/>
        <v>0</v>
      </c>
      <c r="BM465" s="159">
        <f t="shared" si="519"/>
        <v>0</v>
      </c>
      <c r="BN465" s="159">
        <f t="shared" si="519"/>
        <v>0</v>
      </c>
      <c r="BO465" s="205" t="b">
        <f t="shared" si="539"/>
        <v>0</v>
      </c>
      <c r="BP465" s="214">
        <f t="shared" si="540"/>
        <v>0</v>
      </c>
      <c r="BQ465" s="160">
        <f t="shared" si="541"/>
        <v>0</v>
      </c>
      <c r="BR465" s="160">
        <f t="shared" si="542"/>
        <v>0</v>
      </c>
      <c r="BS465" s="160">
        <f t="shared" si="543"/>
        <v>0</v>
      </c>
      <c r="BT465" s="160">
        <f t="shared" si="544"/>
        <v>0</v>
      </c>
      <c r="BU465" s="160">
        <f t="shared" si="545"/>
        <v>0</v>
      </c>
      <c r="BV465" s="215">
        <f t="shared" si="546"/>
        <v>0</v>
      </c>
      <c r="BW465" s="217">
        <f t="shared" si="547"/>
        <v>0</v>
      </c>
      <c r="BX465" s="206">
        <f t="shared" si="548"/>
        <v>0</v>
      </c>
      <c r="BY465" s="206">
        <f t="shared" si="549"/>
        <v>0</v>
      </c>
      <c r="BZ465" s="206">
        <f t="shared" si="550"/>
        <v>0</v>
      </c>
      <c r="CA465" s="206">
        <f t="shared" si="551"/>
        <v>0</v>
      </c>
      <c r="CB465" s="206">
        <f t="shared" si="552"/>
        <v>0</v>
      </c>
      <c r="CC465" s="218">
        <f t="shared" si="553"/>
        <v>0</v>
      </c>
      <c r="CD465" s="216" t="e">
        <f t="shared" si="554"/>
        <v>#VALUE!</v>
      </c>
      <c r="CE465" s="94" t="e">
        <f t="shared" si="555"/>
        <v>#VALUE!</v>
      </c>
      <c r="CF465" s="94" t="e">
        <f t="shared" si="556"/>
        <v>#VALUE!</v>
      </c>
      <c r="CG465" s="95" t="e">
        <f t="shared" si="557"/>
        <v>#VALUE!</v>
      </c>
      <c r="CH465" s="95" t="e">
        <f t="shared" ref="CH465:CH528" si="580">DATE(CD465,CE465,CF465)</f>
        <v>#VALUE!</v>
      </c>
      <c r="CI465" s="95" t="b">
        <f t="shared" si="511"/>
        <v>0</v>
      </c>
      <c r="CJ465" s="76" t="str">
        <f t="shared" si="558"/>
        <v/>
      </c>
      <c r="CK465" s="94" t="e" cm="1">
        <f t="array" aca="1" ref="CK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CL465" s="94" t="str">
        <f t="shared" si="559"/>
        <v/>
      </c>
      <c r="CM465" s="96" t="b">
        <f t="shared" si="560"/>
        <v>0</v>
      </c>
      <c r="CN465" s="130" t="b">
        <f>IFERROR(MATCH(D465,'Avtal för korttidsarbete'!$G$13:$G$1012,0),TRUE)</f>
        <v>1</v>
      </c>
      <c r="CO465" s="130" t="b">
        <f t="shared" si="561"/>
        <v>0</v>
      </c>
      <c r="CP465" s="131" t="str" cm="1">
        <f t="array" ref="CP465">IF(CN465=TRUE,"x",INDEX('Avtal för korttidsarbete'!$E$13:$E$1012,$CN465))</f>
        <v>x</v>
      </c>
      <c r="CQ465" s="131" t="str" cm="1">
        <f t="array" ref="CQ465">IF(CN465=TRUE,"x",INDEX('Avtal för korttidsarbete'!$F$13:$F$1012,$CN465))</f>
        <v>x</v>
      </c>
      <c r="CR465" s="130" t="b">
        <f t="shared" si="562"/>
        <v>0</v>
      </c>
      <c r="CS465" s="165">
        <f t="shared" ref="CS465:CS528" si="581">IFERROR(MAX(CP465,$CS$12),CP465)</f>
        <v>0</v>
      </c>
      <c r="CT465" s="165">
        <f t="shared" ref="CT465:CT528" si="582">IFERROR(MIN(CQ465,$CT$12),CQ465)</f>
        <v>0</v>
      </c>
      <c r="CU465" s="130" t="b">
        <f t="shared" si="563"/>
        <v>0</v>
      </c>
      <c r="CV465" s="131">
        <f t="shared" si="564"/>
        <v>0</v>
      </c>
      <c r="CW465" s="165">
        <f t="shared" si="565"/>
        <v>0</v>
      </c>
      <c r="CX465" s="186" t="b">
        <f>IFERROR(INDEX('Avtal för korttidsarbete'!R:R,MATCH(D465,'Avtal för korttidsarbete'!$G:$G,0)),TRUE)</f>
        <v>1</v>
      </c>
      <c r="CY465" s="165" t="str">
        <f>IF(CX465,"-",INDEX('Avtal för korttidsarbete'!$D:$D,MATCH(D465,'Avtal för korttidsarbete'!$G:$G,0)))</f>
        <v>-</v>
      </c>
      <c r="CZ465" s="131" t="b">
        <f>IFERROR(G465&gt;INDEX(Uppsägningar!E:E,MATCH(C465,Uppsägningar!C:C,0)),FALSE)</f>
        <v>0</v>
      </c>
    </row>
    <row r="466" spans="1:104" s="30" customFormat="1" x14ac:dyDescent="0.25">
      <c r="A466" s="19">
        <v>451</v>
      </c>
      <c r="B466" s="20"/>
      <c r="C466" s="189"/>
      <c r="D466" s="69"/>
      <c r="E466" s="171">
        <f>IFERROR(INDEX(Admin!$C$7:$C$10,MATCH(CY466,TblNivåValTExt,0)),0)</f>
        <v>0</v>
      </c>
      <c r="F466" s="1"/>
      <c r="G466" s="1"/>
      <c r="H466" s="90"/>
      <c r="I466" s="91"/>
      <c r="J466" s="91"/>
      <c r="K466" s="91"/>
      <c r="L466" s="91"/>
      <c r="M466" s="91"/>
      <c r="N466" s="91"/>
      <c r="O466" s="91"/>
      <c r="P466" s="91"/>
      <c r="Q466" s="91"/>
      <c r="R466" s="91"/>
      <c r="S466" s="91"/>
      <c r="T466" s="91"/>
      <c r="U466" s="91"/>
      <c r="V466" s="91"/>
      <c r="W466" s="225">
        <f t="shared" si="520"/>
        <v>0</v>
      </c>
      <c r="X466" s="134" t="str">
        <f t="shared" si="566"/>
        <v/>
      </c>
      <c r="Y466" s="92" t="b">
        <f t="shared" si="521"/>
        <v>0</v>
      </c>
      <c r="Z466" s="92" t="str">
        <f t="shared" si="567"/>
        <v/>
      </c>
      <c r="AA466" s="92" t="b">
        <f t="shared" si="568"/>
        <v>0</v>
      </c>
      <c r="AB466" s="92" t="str">
        <f t="shared" si="569"/>
        <v/>
      </c>
      <c r="AC466" s="13" t="b">
        <f t="shared" si="522"/>
        <v>0</v>
      </c>
      <c r="AD466" s="92" t="str">
        <f t="shared" si="570"/>
        <v/>
      </c>
      <c r="AE466" s="13" t="b">
        <f t="shared" si="571"/>
        <v>0</v>
      </c>
      <c r="AF466" s="92" t="str">
        <f t="shared" si="572"/>
        <v/>
      </c>
      <c r="AG466" s="13" t="b">
        <f t="shared" si="523"/>
        <v>0</v>
      </c>
      <c r="AH466" s="92" t="str">
        <f t="shared" si="573"/>
        <v/>
      </c>
      <c r="AI466" s="35" t="b">
        <f t="shared" si="524"/>
        <v>0</v>
      </c>
      <c r="AJ466" s="92" t="str">
        <f t="shared" si="574"/>
        <v/>
      </c>
      <c r="AK466" s="35" t="b">
        <f t="shared" si="525"/>
        <v>0</v>
      </c>
      <c r="AL466" s="92" t="str">
        <f t="shared" si="526"/>
        <v/>
      </c>
      <c r="AM466" s="35" t="b">
        <f t="shared" si="527"/>
        <v>0</v>
      </c>
      <c r="AN466" s="92" t="str">
        <f t="shared" si="528"/>
        <v/>
      </c>
      <c r="AO466" s="13" t="b">
        <f t="shared" si="529"/>
        <v>0</v>
      </c>
      <c r="AP466" s="92" t="str">
        <f t="shared" si="530"/>
        <v/>
      </c>
      <c r="AQ466" s="14">
        <f t="shared" si="531"/>
        <v>0</v>
      </c>
      <c r="AR466" s="14">
        <f t="shared" si="532"/>
        <v>0</v>
      </c>
      <c r="AS466" s="16">
        <f t="shared" ref="AS466:AY475" si="583">IF(OR(AS$11=FALSE,$F466="",MIN($G466,AS$10,$AR466)-MAX($F466,AS$8,$AQ466)&lt;0),0,MIN($G466,AS$10,$AR466)-MAX($F466,AS$8,$AQ466)+1)</f>
        <v>0</v>
      </c>
      <c r="AT466" s="16">
        <f t="shared" si="583"/>
        <v>0</v>
      </c>
      <c r="AU466" s="16">
        <f t="shared" si="583"/>
        <v>0</v>
      </c>
      <c r="AV466" s="16">
        <f t="shared" si="583"/>
        <v>0</v>
      </c>
      <c r="AW466" s="16">
        <f t="shared" si="583"/>
        <v>0</v>
      </c>
      <c r="AX466" s="16">
        <f t="shared" si="583"/>
        <v>0</v>
      </c>
      <c r="AY466" s="16">
        <f t="shared" si="583"/>
        <v>0</v>
      </c>
      <c r="AZ466" s="16"/>
      <c r="BA466" s="16"/>
      <c r="BB466" s="93">
        <f t="shared" si="575"/>
        <v>0</v>
      </c>
      <c r="BC466" s="93">
        <f t="shared" si="576"/>
        <v>0</v>
      </c>
      <c r="BD466" s="93">
        <f t="shared" si="577"/>
        <v>0</v>
      </c>
      <c r="BE466" s="158">
        <f t="shared" si="578"/>
        <v>0</v>
      </c>
      <c r="BF466" s="159">
        <f t="shared" si="579"/>
        <v>0</v>
      </c>
      <c r="BG466" s="159">
        <f t="shared" si="533"/>
        <v>0</v>
      </c>
      <c r="BH466" s="159">
        <f t="shared" si="534"/>
        <v>0</v>
      </c>
      <c r="BI466" s="159">
        <f t="shared" si="535"/>
        <v>0</v>
      </c>
      <c r="BJ466" s="159">
        <f t="shared" si="536"/>
        <v>0</v>
      </c>
      <c r="BK466" s="159">
        <f t="shared" si="537"/>
        <v>0</v>
      </c>
      <c r="BL466" s="159">
        <f t="shared" si="538"/>
        <v>0</v>
      </c>
      <c r="BM466" s="159">
        <f t="shared" si="519"/>
        <v>0</v>
      </c>
      <c r="BN466" s="159">
        <f t="shared" si="519"/>
        <v>0</v>
      </c>
      <c r="BO466" s="205" t="b">
        <f t="shared" si="539"/>
        <v>0</v>
      </c>
      <c r="BP466" s="214">
        <f t="shared" si="540"/>
        <v>0</v>
      </c>
      <c r="BQ466" s="160">
        <f t="shared" si="541"/>
        <v>0</v>
      </c>
      <c r="BR466" s="160">
        <f t="shared" si="542"/>
        <v>0</v>
      </c>
      <c r="BS466" s="160">
        <f t="shared" si="543"/>
        <v>0</v>
      </c>
      <c r="BT466" s="160">
        <f t="shared" si="544"/>
        <v>0</v>
      </c>
      <c r="BU466" s="160">
        <f t="shared" si="545"/>
        <v>0</v>
      </c>
      <c r="BV466" s="215">
        <f t="shared" si="546"/>
        <v>0</v>
      </c>
      <c r="BW466" s="217">
        <f t="shared" si="547"/>
        <v>0</v>
      </c>
      <c r="BX466" s="206">
        <f t="shared" si="548"/>
        <v>0</v>
      </c>
      <c r="BY466" s="206">
        <f t="shared" si="549"/>
        <v>0</v>
      </c>
      <c r="BZ466" s="206">
        <f t="shared" si="550"/>
        <v>0</v>
      </c>
      <c r="CA466" s="206">
        <f t="shared" si="551"/>
        <v>0</v>
      </c>
      <c r="CB466" s="206">
        <f t="shared" si="552"/>
        <v>0</v>
      </c>
      <c r="CC466" s="218">
        <f t="shared" si="553"/>
        <v>0</v>
      </c>
      <c r="CD466" s="216" t="e">
        <f t="shared" si="554"/>
        <v>#VALUE!</v>
      </c>
      <c r="CE466" s="94" t="e">
        <f t="shared" si="555"/>
        <v>#VALUE!</v>
      </c>
      <c r="CF466" s="94" t="e">
        <f t="shared" si="556"/>
        <v>#VALUE!</v>
      </c>
      <c r="CG466" s="95" t="e">
        <f t="shared" si="557"/>
        <v>#VALUE!</v>
      </c>
      <c r="CH466" s="95" t="e">
        <f t="shared" si="580"/>
        <v>#VALUE!</v>
      </c>
      <c r="CI466" s="95" t="b">
        <f t="shared" ref="CI466:CI529" si="584">NOT(ISERR(AND(CE466&lt;13,VALUE(CF466)&lt;31,CG466=CH466)))</f>
        <v>0</v>
      </c>
      <c r="CJ466" s="76" t="str">
        <f t="shared" si="558"/>
        <v/>
      </c>
      <c r="CK466" s="94" t="e" cm="1">
        <f t="array" aca="1" ref="CK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CL466" s="94" t="str">
        <f t="shared" si="559"/>
        <v/>
      </c>
      <c r="CM466" s="96" t="b">
        <f t="shared" si="560"/>
        <v>0</v>
      </c>
      <c r="CN466" s="130" t="b">
        <f>IFERROR(MATCH(D466,'Avtal för korttidsarbete'!$G$13:$G$1012,0),TRUE)</f>
        <v>1</v>
      </c>
      <c r="CO466" s="130" t="b">
        <f t="shared" si="561"/>
        <v>0</v>
      </c>
      <c r="CP466" s="131" t="str" cm="1">
        <f t="array" ref="CP466">IF(CN466=TRUE,"x",INDEX('Avtal för korttidsarbete'!$E$13:$E$1012,$CN466))</f>
        <v>x</v>
      </c>
      <c r="CQ466" s="131" t="str" cm="1">
        <f t="array" ref="CQ466">IF(CN466=TRUE,"x",INDEX('Avtal för korttidsarbete'!$F$13:$F$1012,$CN466))</f>
        <v>x</v>
      </c>
      <c r="CR466" s="130" t="b">
        <f t="shared" si="562"/>
        <v>0</v>
      </c>
      <c r="CS466" s="165">
        <f t="shared" si="581"/>
        <v>0</v>
      </c>
      <c r="CT466" s="165">
        <f t="shared" si="582"/>
        <v>0</v>
      </c>
      <c r="CU466" s="130" t="b">
        <f t="shared" si="563"/>
        <v>0</v>
      </c>
      <c r="CV466" s="131">
        <f t="shared" si="564"/>
        <v>0</v>
      </c>
      <c r="CW466" s="165">
        <f t="shared" si="565"/>
        <v>0</v>
      </c>
      <c r="CX466" s="186" t="b">
        <f>IFERROR(INDEX('Avtal för korttidsarbete'!R:R,MATCH(D466,'Avtal för korttidsarbete'!$G:$G,0)),TRUE)</f>
        <v>1</v>
      </c>
      <c r="CY466" s="165" t="str">
        <f>IF(CX466,"-",INDEX('Avtal för korttidsarbete'!$D:$D,MATCH(D466,'Avtal för korttidsarbete'!$G:$G,0)))</f>
        <v>-</v>
      </c>
      <c r="CZ466" s="131" t="b">
        <f>IFERROR(G466&gt;INDEX(Uppsägningar!E:E,MATCH(C466,Uppsägningar!C:C,0)),FALSE)</f>
        <v>0</v>
      </c>
    </row>
    <row r="467" spans="1:104" s="30" customFormat="1" x14ac:dyDescent="0.25">
      <c r="A467" s="19">
        <v>452</v>
      </c>
      <c r="B467" s="20"/>
      <c r="C467" s="189"/>
      <c r="D467" s="69"/>
      <c r="E467" s="171">
        <f>IFERROR(INDEX(Admin!$C$7:$C$10,MATCH(CY467,TblNivåValTExt,0)),0)</f>
        <v>0</v>
      </c>
      <c r="F467" s="1"/>
      <c r="G467" s="1"/>
      <c r="H467" s="90"/>
      <c r="I467" s="91"/>
      <c r="J467" s="91"/>
      <c r="K467" s="91"/>
      <c r="L467" s="91"/>
      <c r="M467" s="91"/>
      <c r="N467" s="91"/>
      <c r="O467" s="91"/>
      <c r="P467" s="91"/>
      <c r="Q467" s="91"/>
      <c r="R467" s="91"/>
      <c r="S467" s="91"/>
      <c r="T467" s="91"/>
      <c r="U467" s="91"/>
      <c r="V467" s="91"/>
      <c r="W467" s="225">
        <f t="shared" si="520"/>
        <v>0</v>
      </c>
      <c r="X467" s="134" t="str">
        <f t="shared" si="566"/>
        <v/>
      </c>
      <c r="Y467" s="92" t="b">
        <f t="shared" si="521"/>
        <v>0</v>
      </c>
      <c r="Z467" s="92" t="str">
        <f t="shared" si="567"/>
        <v/>
      </c>
      <c r="AA467" s="92" t="b">
        <f t="shared" si="568"/>
        <v>0</v>
      </c>
      <c r="AB467" s="92" t="str">
        <f t="shared" si="569"/>
        <v/>
      </c>
      <c r="AC467" s="13" t="b">
        <f t="shared" si="522"/>
        <v>0</v>
      </c>
      <c r="AD467" s="92" t="str">
        <f t="shared" si="570"/>
        <v/>
      </c>
      <c r="AE467" s="13" t="b">
        <f t="shared" si="571"/>
        <v>0</v>
      </c>
      <c r="AF467" s="92" t="str">
        <f t="shared" si="572"/>
        <v/>
      </c>
      <c r="AG467" s="13" t="b">
        <f t="shared" si="523"/>
        <v>0</v>
      </c>
      <c r="AH467" s="92" t="str">
        <f t="shared" si="573"/>
        <v/>
      </c>
      <c r="AI467" s="35" t="b">
        <f t="shared" si="524"/>
        <v>0</v>
      </c>
      <c r="AJ467" s="92" t="str">
        <f t="shared" si="574"/>
        <v/>
      </c>
      <c r="AK467" s="35" t="b">
        <f t="shared" si="525"/>
        <v>0</v>
      </c>
      <c r="AL467" s="92" t="str">
        <f t="shared" si="526"/>
        <v/>
      </c>
      <c r="AM467" s="35" t="b">
        <f t="shared" si="527"/>
        <v>0</v>
      </c>
      <c r="AN467" s="92" t="str">
        <f t="shared" si="528"/>
        <v/>
      </c>
      <c r="AO467" s="13" t="b">
        <f t="shared" si="529"/>
        <v>0</v>
      </c>
      <c r="AP467" s="92" t="str">
        <f t="shared" si="530"/>
        <v/>
      </c>
      <c r="AQ467" s="14">
        <f t="shared" si="531"/>
        <v>0</v>
      </c>
      <c r="AR467" s="14">
        <f t="shared" si="532"/>
        <v>0</v>
      </c>
      <c r="AS467" s="16">
        <f t="shared" si="583"/>
        <v>0</v>
      </c>
      <c r="AT467" s="16">
        <f t="shared" si="583"/>
        <v>0</v>
      </c>
      <c r="AU467" s="16">
        <f t="shared" si="583"/>
        <v>0</v>
      </c>
      <c r="AV467" s="16">
        <f t="shared" si="583"/>
        <v>0</v>
      </c>
      <c r="AW467" s="16">
        <f t="shared" si="583"/>
        <v>0</v>
      </c>
      <c r="AX467" s="16">
        <f t="shared" si="583"/>
        <v>0</v>
      </c>
      <c r="AY467" s="16">
        <f t="shared" si="583"/>
        <v>0</v>
      </c>
      <c r="AZ467" s="16"/>
      <c r="BA467" s="16"/>
      <c r="BB467" s="93">
        <f t="shared" si="575"/>
        <v>0</v>
      </c>
      <c r="BC467" s="93">
        <f t="shared" si="576"/>
        <v>0</v>
      </c>
      <c r="BD467" s="93">
        <f t="shared" si="577"/>
        <v>0</v>
      </c>
      <c r="BE467" s="158">
        <f t="shared" si="578"/>
        <v>0</v>
      </c>
      <c r="BF467" s="159">
        <f t="shared" si="579"/>
        <v>0</v>
      </c>
      <c r="BG467" s="159">
        <f t="shared" si="533"/>
        <v>0</v>
      </c>
      <c r="BH467" s="159">
        <f t="shared" si="534"/>
        <v>0</v>
      </c>
      <c r="BI467" s="159">
        <f t="shared" si="535"/>
        <v>0</v>
      </c>
      <c r="BJ467" s="159">
        <f t="shared" si="536"/>
        <v>0</v>
      </c>
      <c r="BK467" s="159">
        <f t="shared" si="537"/>
        <v>0</v>
      </c>
      <c r="BL467" s="159">
        <f t="shared" si="538"/>
        <v>0</v>
      </c>
      <c r="BM467" s="159">
        <f t="shared" si="519"/>
        <v>0</v>
      </c>
      <c r="BN467" s="159">
        <f t="shared" si="519"/>
        <v>0</v>
      </c>
      <c r="BO467" s="205" t="b">
        <f t="shared" si="539"/>
        <v>0</v>
      </c>
      <c r="BP467" s="214">
        <f t="shared" si="540"/>
        <v>0</v>
      </c>
      <c r="BQ467" s="160">
        <f t="shared" si="541"/>
        <v>0</v>
      </c>
      <c r="BR467" s="160">
        <f t="shared" si="542"/>
        <v>0</v>
      </c>
      <c r="BS467" s="160">
        <f t="shared" si="543"/>
        <v>0</v>
      </c>
      <c r="BT467" s="160">
        <f t="shared" si="544"/>
        <v>0</v>
      </c>
      <c r="BU467" s="160">
        <f t="shared" si="545"/>
        <v>0</v>
      </c>
      <c r="BV467" s="215">
        <f t="shared" si="546"/>
        <v>0</v>
      </c>
      <c r="BW467" s="217">
        <f t="shared" si="547"/>
        <v>0</v>
      </c>
      <c r="BX467" s="206">
        <f t="shared" si="548"/>
        <v>0</v>
      </c>
      <c r="BY467" s="206">
        <f t="shared" si="549"/>
        <v>0</v>
      </c>
      <c r="BZ467" s="206">
        <f t="shared" si="550"/>
        <v>0</v>
      </c>
      <c r="CA467" s="206">
        <f t="shared" si="551"/>
        <v>0</v>
      </c>
      <c r="CB467" s="206">
        <f t="shared" si="552"/>
        <v>0</v>
      </c>
      <c r="CC467" s="218">
        <f t="shared" si="553"/>
        <v>0</v>
      </c>
      <c r="CD467" s="216" t="e">
        <f t="shared" si="554"/>
        <v>#VALUE!</v>
      </c>
      <c r="CE467" s="94" t="e">
        <f t="shared" si="555"/>
        <v>#VALUE!</v>
      </c>
      <c r="CF467" s="94" t="e">
        <f t="shared" si="556"/>
        <v>#VALUE!</v>
      </c>
      <c r="CG467" s="95" t="e">
        <f t="shared" si="557"/>
        <v>#VALUE!</v>
      </c>
      <c r="CH467" s="95" t="e">
        <f t="shared" si="580"/>
        <v>#VALUE!</v>
      </c>
      <c r="CI467" s="95" t="b">
        <f t="shared" si="584"/>
        <v>0</v>
      </c>
      <c r="CJ467" s="76" t="str">
        <f t="shared" si="558"/>
        <v/>
      </c>
      <c r="CK467" s="94" t="e" cm="1">
        <f t="array" aca="1" ref="CK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CL467" s="94" t="str">
        <f t="shared" si="559"/>
        <v/>
      </c>
      <c r="CM467" s="96" t="b">
        <f t="shared" si="560"/>
        <v>0</v>
      </c>
      <c r="CN467" s="130" t="b">
        <f>IFERROR(MATCH(D467,'Avtal för korttidsarbete'!$G$13:$G$1012,0),TRUE)</f>
        <v>1</v>
      </c>
      <c r="CO467" s="130" t="b">
        <f t="shared" si="561"/>
        <v>0</v>
      </c>
      <c r="CP467" s="131" t="str" cm="1">
        <f t="array" ref="CP467">IF(CN467=TRUE,"x",INDEX('Avtal för korttidsarbete'!$E$13:$E$1012,$CN467))</f>
        <v>x</v>
      </c>
      <c r="CQ467" s="131" t="str" cm="1">
        <f t="array" ref="CQ467">IF(CN467=TRUE,"x",INDEX('Avtal för korttidsarbete'!$F$13:$F$1012,$CN467))</f>
        <v>x</v>
      </c>
      <c r="CR467" s="130" t="b">
        <f t="shared" si="562"/>
        <v>0</v>
      </c>
      <c r="CS467" s="165">
        <f t="shared" si="581"/>
        <v>0</v>
      </c>
      <c r="CT467" s="165">
        <f t="shared" si="582"/>
        <v>0</v>
      </c>
      <c r="CU467" s="130" t="b">
        <f t="shared" si="563"/>
        <v>0</v>
      </c>
      <c r="CV467" s="131">
        <f t="shared" si="564"/>
        <v>0</v>
      </c>
      <c r="CW467" s="165">
        <f t="shared" si="565"/>
        <v>0</v>
      </c>
      <c r="CX467" s="186" t="b">
        <f>IFERROR(INDEX('Avtal för korttidsarbete'!R:R,MATCH(D467,'Avtal för korttidsarbete'!$G:$G,0)),TRUE)</f>
        <v>1</v>
      </c>
      <c r="CY467" s="165" t="str">
        <f>IF(CX467,"-",INDEX('Avtal för korttidsarbete'!$D:$D,MATCH(D467,'Avtal för korttidsarbete'!$G:$G,0)))</f>
        <v>-</v>
      </c>
      <c r="CZ467" s="131" t="b">
        <f>IFERROR(G467&gt;INDEX(Uppsägningar!E:E,MATCH(C467,Uppsägningar!C:C,0)),FALSE)</f>
        <v>0</v>
      </c>
    </row>
    <row r="468" spans="1:104" s="30" customFormat="1" x14ac:dyDescent="0.25">
      <c r="A468" s="19">
        <v>453</v>
      </c>
      <c r="B468" s="20"/>
      <c r="C468" s="189"/>
      <c r="D468" s="69"/>
      <c r="E468" s="171">
        <f>IFERROR(INDEX(Admin!$C$7:$C$10,MATCH(CY468,TblNivåValTExt,0)),0)</f>
        <v>0</v>
      </c>
      <c r="F468" s="1"/>
      <c r="G468" s="1"/>
      <c r="H468" s="90"/>
      <c r="I468" s="91"/>
      <c r="J468" s="91"/>
      <c r="K468" s="91"/>
      <c r="L468" s="91"/>
      <c r="M468" s="91"/>
      <c r="N468" s="91"/>
      <c r="O468" s="91"/>
      <c r="P468" s="91"/>
      <c r="Q468" s="91"/>
      <c r="R468" s="91"/>
      <c r="S468" s="91"/>
      <c r="T468" s="91"/>
      <c r="U468" s="91"/>
      <c r="V468" s="91"/>
      <c r="W468" s="225">
        <f t="shared" si="520"/>
        <v>0</v>
      </c>
      <c r="X468" s="134" t="str">
        <f t="shared" si="566"/>
        <v/>
      </c>
      <c r="Y468" s="92" t="b">
        <f t="shared" si="521"/>
        <v>0</v>
      </c>
      <c r="Z468" s="92" t="str">
        <f t="shared" si="567"/>
        <v/>
      </c>
      <c r="AA468" s="92" t="b">
        <f t="shared" si="568"/>
        <v>0</v>
      </c>
      <c r="AB468" s="92" t="str">
        <f t="shared" si="569"/>
        <v/>
      </c>
      <c r="AC468" s="13" t="b">
        <f t="shared" si="522"/>
        <v>0</v>
      </c>
      <c r="AD468" s="92" t="str">
        <f t="shared" si="570"/>
        <v/>
      </c>
      <c r="AE468" s="13" t="b">
        <f t="shared" si="571"/>
        <v>0</v>
      </c>
      <c r="AF468" s="92" t="str">
        <f t="shared" si="572"/>
        <v/>
      </c>
      <c r="AG468" s="13" t="b">
        <f t="shared" si="523"/>
        <v>0</v>
      </c>
      <c r="AH468" s="92" t="str">
        <f t="shared" si="573"/>
        <v/>
      </c>
      <c r="AI468" s="35" t="b">
        <f t="shared" si="524"/>
        <v>0</v>
      </c>
      <c r="AJ468" s="92" t="str">
        <f t="shared" si="574"/>
        <v/>
      </c>
      <c r="AK468" s="35" t="b">
        <f t="shared" si="525"/>
        <v>0</v>
      </c>
      <c r="AL468" s="92" t="str">
        <f t="shared" si="526"/>
        <v/>
      </c>
      <c r="AM468" s="35" t="b">
        <f t="shared" si="527"/>
        <v>0</v>
      </c>
      <c r="AN468" s="92" t="str">
        <f t="shared" si="528"/>
        <v/>
      </c>
      <c r="AO468" s="13" t="b">
        <f t="shared" si="529"/>
        <v>0</v>
      </c>
      <c r="AP468" s="92" t="str">
        <f t="shared" si="530"/>
        <v/>
      </c>
      <c r="AQ468" s="14">
        <f t="shared" si="531"/>
        <v>0</v>
      </c>
      <c r="AR468" s="14">
        <f t="shared" si="532"/>
        <v>0</v>
      </c>
      <c r="AS468" s="16">
        <f t="shared" si="583"/>
        <v>0</v>
      </c>
      <c r="AT468" s="16">
        <f t="shared" si="583"/>
        <v>0</v>
      </c>
      <c r="AU468" s="16">
        <f t="shared" si="583"/>
        <v>0</v>
      </c>
      <c r="AV468" s="16">
        <f t="shared" si="583"/>
        <v>0</v>
      </c>
      <c r="AW468" s="16">
        <f t="shared" si="583"/>
        <v>0</v>
      </c>
      <c r="AX468" s="16">
        <f t="shared" si="583"/>
        <v>0</v>
      </c>
      <c r="AY468" s="16">
        <f t="shared" si="583"/>
        <v>0</v>
      </c>
      <c r="AZ468" s="16"/>
      <c r="BA468" s="16"/>
      <c r="BB468" s="93">
        <f t="shared" si="575"/>
        <v>0</v>
      </c>
      <c r="BC468" s="93">
        <f t="shared" si="576"/>
        <v>0</v>
      </c>
      <c r="BD468" s="93">
        <f t="shared" si="577"/>
        <v>0</v>
      </c>
      <c r="BE468" s="158">
        <f t="shared" si="578"/>
        <v>0</v>
      </c>
      <c r="BF468" s="159">
        <f t="shared" si="579"/>
        <v>0</v>
      </c>
      <c r="BG468" s="159">
        <f t="shared" si="533"/>
        <v>0</v>
      </c>
      <c r="BH468" s="159">
        <f t="shared" si="534"/>
        <v>0</v>
      </c>
      <c r="BI468" s="159">
        <f t="shared" si="535"/>
        <v>0</v>
      </c>
      <c r="BJ468" s="159">
        <f t="shared" si="536"/>
        <v>0</v>
      </c>
      <c r="BK468" s="159">
        <f t="shared" si="537"/>
        <v>0</v>
      </c>
      <c r="BL468" s="159">
        <f t="shared" si="538"/>
        <v>0</v>
      </c>
      <c r="BM468" s="159">
        <f t="shared" si="519"/>
        <v>0</v>
      </c>
      <c r="BN468" s="159">
        <f t="shared" si="519"/>
        <v>0</v>
      </c>
      <c r="BO468" s="205" t="b">
        <f t="shared" si="539"/>
        <v>0</v>
      </c>
      <c r="BP468" s="214">
        <f t="shared" si="540"/>
        <v>0</v>
      </c>
      <c r="BQ468" s="160">
        <f t="shared" si="541"/>
        <v>0</v>
      </c>
      <c r="BR468" s="160">
        <f t="shared" si="542"/>
        <v>0</v>
      </c>
      <c r="BS468" s="160">
        <f t="shared" si="543"/>
        <v>0</v>
      </c>
      <c r="BT468" s="160">
        <f t="shared" si="544"/>
        <v>0</v>
      </c>
      <c r="BU468" s="160">
        <f t="shared" si="545"/>
        <v>0</v>
      </c>
      <c r="BV468" s="215">
        <f t="shared" si="546"/>
        <v>0</v>
      </c>
      <c r="BW468" s="217">
        <f t="shared" si="547"/>
        <v>0</v>
      </c>
      <c r="BX468" s="206">
        <f t="shared" si="548"/>
        <v>0</v>
      </c>
      <c r="BY468" s="206">
        <f t="shared" si="549"/>
        <v>0</v>
      </c>
      <c r="BZ468" s="206">
        <f t="shared" si="550"/>
        <v>0</v>
      </c>
      <c r="CA468" s="206">
        <f t="shared" si="551"/>
        <v>0</v>
      </c>
      <c r="CB468" s="206">
        <f t="shared" si="552"/>
        <v>0</v>
      </c>
      <c r="CC468" s="218">
        <f t="shared" si="553"/>
        <v>0</v>
      </c>
      <c r="CD468" s="216" t="e">
        <f t="shared" si="554"/>
        <v>#VALUE!</v>
      </c>
      <c r="CE468" s="94" t="e">
        <f t="shared" si="555"/>
        <v>#VALUE!</v>
      </c>
      <c r="CF468" s="94" t="e">
        <f t="shared" si="556"/>
        <v>#VALUE!</v>
      </c>
      <c r="CG468" s="95" t="e">
        <f t="shared" si="557"/>
        <v>#VALUE!</v>
      </c>
      <c r="CH468" s="95" t="e">
        <f t="shared" si="580"/>
        <v>#VALUE!</v>
      </c>
      <c r="CI468" s="95" t="b">
        <f t="shared" si="584"/>
        <v>0</v>
      </c>
      <c r="CJ468" s="76" t="str">
        <f t="shared" si="558"/>
        <v/>
      </c>
      <c r="CK468" s="94" t="e" cm="1">
        <f t="array" aca="1" ref="CK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CL468" s="94" t="str">
        <f t="shared" si="559"/>
        <v/>
      </c>
      <c r="CM468" s="96" t="b">
        <f t="shared" si="560"/>
        <v>0</v>
      </c>
      <c r="CN468" s="130" t="b">
        <f>IFERROR(MATCH(D468,'Avtal för korttidsarbete'!$G$13:$G$1012,0),TRUE)</f>
        <v>1</v>
      </c>
      <c r="CO468" s="130" t="b">
        <f t="shared" si="561"/>
        <v>0</v>
      </c>
      <c r="CP468" s="131" t="str" cm="1">
        <f t="array" ref="CP468">IF(CN468=TRUE,"x",INDEX('Avtal för korttidsarbete'!$E$13:$E$1012,$CN468))</f>
        <v>x</v>
      </c>
      <c r="CQ468" s="131" t="str" cm="1">
        <f t="array" ref="CQ468">IF(CN468=TRUE,"x",INDEX('Avtal för korttidsarbete'!$F$13:$F$1012,$CN468))</f>
        <v>x</v>
      </c>
      <c r="CR468" s="130" t="b">
        <f t="shared" si="562"/>
        <v>0</v>
      </c>
      <c r="CS468" s="165">
        <f t="shared" si="581"/>
        <v>0</v>
      </c>
      <c r="CT468" s="165">
        <f t="shared" si="582"/>
        <v>0</v>
      </c>
      <c r="CU468" s="130" t="b">
        <f t="shared" si="563"/>
        <v>0</v>
      </c>
      <c r="CV468" s="131">
        <f t="shared" si="564"/>
        <v>0</v>
      </c>
      <c r="CW468" s="165">
        <f t="shared" si="565"/>
        <v>0</v>
      </c>
      <c r="CX468" s="186" t="b">
        <f>IFERROR(INDEX('Avtal för korttidsarbete'!R:R,MATCH(D468,'Avtal för korttidsarbete'!$G:$G,0)),TRUE)</f>
        <v>1</v>
      </c>
      <c r="CY468" s="165" t="str">
        <f>IF(CX468,"-",INDEX('Avtal för korttidsarbete'!$D:$D,MATCH(D468,'Avtal för korttidsarbete'!$G:$G,0)))</f>
        <v>-</v>
      </c>
      <c r="CZ468" s="131" t="b">
        <f>IFERROR(G468&gt;INDEX(Uppsägningar!E:E,MATCH(C468,Uppsägningar!C:C,0)),FALSE)</f>
        <v>0</v>
      </c>
    </row>
    <row r="469" spans="1:104" s="30" customFormat="1" x14ac:dyDescent="0.25">
      <c r="A469" s="19">
        <v>454</v>
      </c>
      <c r="B469" s="20"/>
      <c r="C469" s="189"/>
      <c r="D469" s="69"/>
      <c r="E469" s="171">
        <f>IFERROR(INDEX(Admin!$C$7:$C$10,MATCH(CY469,TblNivåValTExt,0)),0)</f>
        <v>0</v>
      </c>
      <c r="F469" s="1"/>
      <c r="G469" s="1"/>
      <c r="H469" s="90"/>
      <c r="I469" s="91"/>
      <c r="J469" s="91"/>
      <c r="K469" s="91"/>
      <c r="L469" s="91"/>
      <c r="M469" s="91"/>
      <c r="N469" s="91"/>
      <c r="O469" s="91"/>
      <c r="P469" s="91"/>
      <c r="Q469" s="91"/>
      <c r="R469" s="91"/>
      <c r="S469" s="91"/>
      <c r="T469" s="91"/>
      <c r="U469" s="91"/>
      <c r="V469" s="91"/>
      <c r="W469" s="225">
        <f t="shared" si="520"/>
        <v>0</v>
      </c>
      <c r="X469" s="134" t="str">
        <f t="shared" si="566"/>
        <v/>
      </c>
      <c r="Y469" s="92" t="b">
        <f t="shared" si="521"/>
        <v>0</v>
      </c>
      <c r="Z469" s="92" t="str">
        <f t="shared" si="567"/>
        <v/>
      </c>
      <c r="AA469" s="92" t="b">
        <f t="shared" si="568"/>
        <v>0</v>
      </c>
      <c r="AB469" s="92" t="str">
        <f t="shared" si="569"/>
        <v/>
      </c>
      <c r="AC469" s="13" t="b">
        <f t="shared" si="522"/>
        <v>0</v>
      </c>
      <c r="AD469" s="92" t="str">
        <f t="shared" si="570"/>
        <v/>
      </c>
      <c r="AE469" s="13" t="b">
        <f t="shared" si="571"/>
        <v>0</v>
      </c>
      <c r="AF469" s="92" t="str">
        <f t="shared" si="572"/>
        <v/>
      </c>
      <c r="AG469" s="13" t="b">
        <f t="shared" si="523"/>
        <v>0</v>
      </c>
      <c r="AH469" s="92" t="str">
        <f t="shared" si="573"/>
        <v/>
      </c>
      <c r="AI469" s="35" t="b">
        <f t="shared" si="524"/>
        <v>0</v>
      </c>
      <c r="AJ469" s="92" t="str">
        <f t="shared" si="574"/>
        <v/>
      </c>
      <c r="AK469" s="35" t="b">
        <f t="shared" si="525"/>
        <v>0</v>
      </c>
      <c r="AL469" s="92" t="str">
        <f t="shared" si="526"/>
        <v/>
      </c>
      <c r="AM469" s="35" t="b">
        <f t="shared" si="527"/>
        <v>0</v>
      </c>
      <c r="AN469" s="92" t="str">
        <f t="shared" si="528"/>
        <v/>
      </c>
      <c r="AO469" s="13" t="b">
        <f t="shared" si="529"/>
        <v>0</v>
      </c>
      <c r="AP469" s="92" t="str">
        <f t="shared" si="530"/>
        <v/>
      </c>
      <c r="AQ469" s="14">
        <f t="shared" si="531"/>
        <v>0</v>
      </c>
      <c r="AR469" s="14">
        <f t="shared" si="532"/>
        <v>0</v>
      </c>
      <c r="AS469" s="16">
        <f t="shared" si="583"/>
        <v>0</v>
      </c>
      <c r="AT469" s="16">
        <f t="shared" si="583"/>
        <v>0</v>
      </c>
      <c r="AU469" s="16">
        <f t="shared" si="583"/>
        <v>0</v>
      </c>
      <c r="AV469" s="16">
        <f t="shared" si="583"/>
        <v>0</v>
      </c>
      <c r="AW469" s="16">
        <f t="shared" si="583"/>
        <v>0</v>
      </c>
      <c r="AX469" s="16">
        <f t="shared" si="583"/>
        <v>0</v>
      </c>
      <c r="AY469" s="16">
        <f t="shared" si="583"/>
        <v>0</v>
      </c>
      <c r="AZ469" s="16"/>
      <c r="BA469" s="16"/>
      <c r="BB469" s="93">
        <f t="shared" si="575"/>
        <v>0</v>
      </c>
      <c r="BC469" s="93">
        <f t="shared" si="576"/>
        <v>0</v>
      </c>
      <c r="BD469" s="93">
        <f t="shared" si="577"/>
        <v>0</v>
      </c>
      <c r="BE469" s="158">
        <f t="shared" si="578"/>
        <v>0</v>
      </c>
      <c r="BF469" s="159">
        <f t="shared" si="579"/>
        <v>0</v>
      </c>
      <c r="BG469" s="159">
        <f t="shared" si="533"/>
        <v>0</v>
      </c>
      <c r="BH469" s="159">
        <f t="shared" si="534"/>
        <v>0</v>
      </c>
      <c r="BI469" s="159">
        <f t="shared" si="535"/>
        <v>0</v>
      </c>
      <c r="BJ469" s="159">
        <f t="shared" si="536"/>
        <v>0</v>
      </c>
      <c r="BK469" s="159">
        <f t="shared" si="537"/>
        <v>0</v>
      </c>
      <c r="BL469" s="159">
        <f t="shared" si="538"/>
        <v>0</v>
      </c>
      <c r="BM469" s="159">
        <f t="shared" si="519"/>
        <v>0</v>
      </c>
      <c r="BN469" s="159">
        <f t="shared" si="519"/>
        <v>0</v>
      </c>
      <c r="BO469" s="205" t="b">
        <f t="shared" si="539"/>
        <v>0</v>
      </c>
      <c r="BP469" s="214">
        <f t="shared" si="540"/>
        <v>0</v>
      </c>
      <c r="BQ469" s="160">
        <f t="shared" si="541"/>
        <v>0</v>
      </c>
      <c r="BR469" s="160">
        <f t="shared" si="542"/>
        <v>0</v>
      </c>
      <c r="BS469" s="160">
        <f t="shared" si="543"/>
        <v>0</v>
      </c>
      <c r="BT469" s="160">
        <f t="shared" si="544"/>
        <v>0</v>
      </c>
      <c r="BU469" s="160">
        <f t="shared" si="545"/>
        <v>0</v>
      </c>
      <c r="BV469" s="215">
        <f t="shared" si="546"/>
        <v>0</v>
      </c>
      <c r="BW469" s="217">
        <f t="shared" si="547"/>
        <v>0</v>
      </c>
      <c r="BX469" s="206">
        <f t="shared" si="548"/>
        <v>0</v>
      </c>
      <c r="BY469" s="206">
        <f t="shared" si="549"/>
        <v>0</v>
      </c>
      <c r="BZ469" s="206">
        <f t="shared" si="550"/>
        <v>0</v>
      </c>
      <c r="CA469" s="206">
        <f t="shared" si="551"/>
        <v>0</v>
      </c>
      <c r="CB469" s="206">
        <f t="shared" si="552"/>
        <v>0</v>
      </c>
      <c r="CC469" s="218">
        <f t="shared" si="553"/>
        <v>0</v>
      </c>
      <c r="CD469" s="216" t="e">
        <f t="shared" si="554"/>
        <v>#VALUE!</v>
      </c>
      <c r="CE469" s="94" t="e">
        <f t="shared" si="555"/>
        <v>#VALUE!</v>
      </c>
      <c r="CF469" s="94" t="e">
        <f t="shared" si="556"/>
        <v>#VALUE!</v>
      </c>
      <c r="CG469" s="95" t="e">
        <f t="shared" si="557"/>
        <v>#VALUE!</v>
      </c>
      <c r="CH469" s="95" t="e">
        <f t="shared" si="580"/>
        <v>#VALUE!</v>
      </c>
      <c r="CI469" s="95" t="b">
        <f t="shared" si="584"/>
        <v>0</v>
      </c>
      <c r="CJ469" s="76" t="str">
        <f t="shared" si="558"/>
        <v/>
      </c>
      <c r="CK469" s="94" t="e" cm="1">
        <f t="array" aca="1" ref="CK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CL469" s="94" t="str">
        <f t="shared" si="559"/>
        <v/>
      </c>
      <c r="CM469" s="96" t="b">
        <f t="shared" si="560"/>
        <v>0</v>
      </c>
      <c r="CN469" s="130" t="b">
        <f>IFERROR(MATCH(D469,'Avtal för korttidsarbete'!$G$13:$G$1012,0),TRUE)</f>
        <v>1</v>
      </c>
      <c r="CO469" s="130" t="b">
        <f t="shared" si="561"/>
        <v>0</v>
      </c>
      <c r="CP469" s="131" t="str" cm="1">
        <f t="array" ref="CP469">IF(CN469=TRUE,"x",INDEX('Avtal för korttidsarbete'!$E$13:$E$1012,$CN469))</f>
        <v>x</v>
      </c>
      <c r="CQ469" s="131" t="str" cm="1">
        <f t="array" ref="CQ469">IF(CN469=TRUE,"x",INDEX('Avtal för korttidsarbete'!$F$13:$F$1012,$CN469))</f>
        <v>x</v>
      </c>
      <c r="CR469" s="130" t="b">
        <f t="shared" si="562"/>
        <v>0</v>
      </c>
      <c r="CS469" s="165">
        <f t="shared" si="581"/>
        <v>0</v>
      </c>
      <c r="CT469" s="165">
        <f t="shared" si="582"/>
        <v>0</v>
      </c>
      <c r="CU469" s="130" t="b">
        <f t="shared" si="563"/>
        <v>0</v>
      </c>
      <c r="CV469" s="131">
        <f t="shared" si="564"/>
        <v>0</v>
      </c>
      <c r="CW469" s="165">
        <f t="shared" si="565"/>
        <v>0</v>
      </c>
      <c r="CX469" s="186" t="b">
        <f>IFERROR(INDEX('Avtal för korttidsarbete'!R:R,MATCH(D469,'Avtal för korttidsarbete'!$G:$G,0)),TRUE)</f>
        <v>1</v>
      </c>
      <c r="CY469" s="165" t="str">
        <f>IF(CX469,"-",INDEX('Avtal för korttidsarbete'!$D:$D,MATCH(D469,'Avtal för korttidsarbete'!$G:$G,0)))</f>
        <v>-</v>
      </c>
      <c r="CZ469" s="131" t="b">
        <f>IFERROR(G469&gt;INDEX(Uppsägningar!E:E,MATCH(C469,Uppsägningar!C:C,0)),FALSE)</f>
        <v>0</v>
      </c>
    </row>
    <row r="470" spans="1:104" s="30" customFormat="1" x14ac:dyDescent="0.25">
      <c r="A470" s="19">
        <v>455</v>
      </c>
      <c r="B470" s="20"/>
      <c r="C470" s="189"/>
      <c r="D470" s="69"/>
      <c r="E470" s="171">
        <f>IFERROR(INDEX(Admin!$C$7:$C$10,MATCH(CY470,TblNivåValTExt,0)),0)</f>
        <v>0</v>
      </c>
      <c r="F470" s="1"/>
      <c r="G470" s="1"/>
      <c r="H470" s="90"/>
      <c r="I470" s="91"/>
      <c r="J470" s="91"/>
      <c r="K470" s="91"/>
      <c r="L470" s="91"/>
      <c r="M470" s="91"/>
      <c r="N470" s="91"/>
      <c r="O470" s="91"/>
      <c r="P470" s="91"/>
      <c r="Q470" s="91"/>
      <c r="R470" s="91"/>
      <c r="S470" s="91"/>
      <c r="T470" s="91"/>
      <c r="U470" s="91"/>
      <c r="V470" s="91"/>
      <c r="W470" s="225">
        <f t="shared" si="520"/>
        <v>0</v>
      </c>
      <c r="X470" s="134" t="str">
        <f t="shared" si="566"/>
        <v/>
      </c>
      <c r="Y470" s="92" t="b">
        <f t="shared" si="521"/>
        <v>0</v>
      </c>
      <c r="Z470" s="92" t="str">
        <f t="shared" si="567"/>
        <v/>
      </c>
      <c r="AA470" s="92" t="b">
        <f t="shared" si="568"/>
        <v>0</v>
      </c>
      <c r="AB470" s="92" t="str">
        <f t="shared" si="569"/>
        <v/>
      </c>
      <c r="AC470" s="13" t="b">
        <f t="shared" si="522"/>
        <v>0</v>
      </c>
      <c r="AD470" s="92" t="str">
        <f t="shared" si="570"/>
        <v/>
      </c>
      <c r="AE470" s="13" t="b">
        <f t="shared" si="571"/>
        <v>0</v>
      </c>
      <c r="AF470" s="92" t="str">
        <f t="shared" si="572"/>
        <v/>
      </c>
      <c r="AG470" s="13" t="b">
        <f t="shared" si="523"/>
        <v>0</v>
      </c>
      <c r="AH470" s="92" t="str">
        <f t="shared" si="573"/>
        <v/>
      </c>
      <c r="AI470" s="35" t="b">
        <f t="shared" si="524"/>
        <v>0</v>
      </c>
      <c r="AJ470" s="92" t="str">
        <f t="shared" si="574"/>
        <v/>
      </c>
      <c r="AK470" s="35" t="b">
        <f t="shared" si="525"/>
        <v>0</v>
      </c>
      <c r="AL470" s="92" t="str">
        <f t="shared" si="526"/>
        <v/>
      </c>
      <c r="AM470" s="35" t="b">
        <f t="shared" si="527"/>
        <v>0</v>
      </c>
      <c r="AN470" s="92" t="str">
        <f t="shared" si="528"/>
        <v/>
      </c>
      <c r="AO470" s="13" t="b">
        <f t="shared" si="529"/>
        <v>0</v>
      </c>
      <c r="AP470" s="92" t="str">
        <f t="shared" si="530"/>
        <v/>
      </c>
      <c r="AQ470" s="14">
        <f t="shared" si="531"/>
        <v>0</v>
      </c>
      <c r="AR470" s="14">
        <f t="shared" si="532"/>
        <v>0</v>
      </c>
      <c r="AS470" s="16">
        <f t="shared" si="583"/>
        <v>0</v>
      </c>
      <c r="AT470" s="16">
        <f t="shared" si="583"/>
        <v>0</v>
      </c>
      <c r="AU470" s="16">
        <f t="shared" si="583"/>
        <v>0</v>
      </c>
      <c r="AV470" s="16">
        <f t="shared" si="583"/>
        <v>0</v>
      </c>
      <c r="AW470" s="16">
        <f t="shared" si="583"/>
        <v>0</v>
      </c>
      <c r="AX470" s="16">
        <f t="shared" si="583"/>
        <v>0</v>
      </c>
      <c r="AY470" s="16">
        <f t="shared" si="583"/>
        <v>0</v>
      </c>
      <c r="AZ470" s="16"/>
      <c r="BA470" s="16"/>
      <c r="BB470" s="93">
        <f t="shared" si="575"/>
        <v>0</v>
      </c>
      <c r="BC470" s="93">
        <f t="shared" si="576"/>
        <v>0</v>
      </c>
      <c r="BD470" s="93">
        <f t="shared" si="577"/>
        <v>0</v>
      </c>
      <c r="BE470" s="158">
        <f t="shared" si="578"/>
        <v>0</v>
      </c>
      <c r="BF470" s="159">
        <f t="shared" si="579"/>
        <v>0</v>
      </c>
      <c r="BG470" s="159">
        <f t="shared" si="533"/>
        <v>0</v>
      </c>
      <c r="BH470" s="159">
        <f t="shared" si="534"/>
        <v>0</v>
      </c>
      <c r="BI470" s="159">
        <f t="shared" si="535"/>
        <v>0</v>
      </c>
      <c r="BJ470" s="159">
        <f t="shared" si="536"/>
        <v>0</v>
      </c>
      <c r="BK470" s="159">
        <f t="shared" si="537"/>
        <v>0</v>
      </c>
      <c r="BL470" s="159">
        <f t="shared" si="538"/>
        <v>0</v>
      </c>
      <c r="BM470" s="159">
        <f t="shared" si="519"/>
        <v>0</v>
      </c>
      <c r="BN470" s="159">
        <f t="shared" si="519"/>
        <v>0</v>
      </c>
      <c r="BO470" s="205" t="b">
        <f t="shared" si="539"/>
        <v>0</v>
      </c>
      <c r="BP470" s="214">
        <f t="shared" si="540"/>
        <v>0</v>
      </c>
      <c r="BQ470" s="160">
        <f t="shared" si="541"/>
        <v>0</v>
      </c>
      <c r="BR470" s="160">
        <f t="shared" si="542"/>
        <v>0</v>
      </c>
      <c r="BS470" s="160">
        <f t="shared" si="543"/>
        <v>0</v>
      </c>
      <c r="BT470" s="160">
        <f t="shared" si="544"/>
        <v>0</v>
      </c>
      <c r="BU470" s="160">
        <f t="shared" si="545"/>
        <v>0</v>
      </c>
      <c r="BV470" s="215">
        <f t="shared" si="546"/>
        <v>0</v>
      </c>
      <c r="BW470" s="217">
        <f t="shared" si="547"/>
        <v>0</v>
      </c>
      <c r="BX470" s="206">
        <f t="shared" si="548"/>
        <v>0</v>
      </c>
      <c r="BY470" s="206">
        <f t="shared" si="549"/>
        <v>0</v>
      </c>
      <c r="BZ470" s="206">
        <f t="shared" si="550"/>
        <v>0</v>
      </c>
      <c r="CA470" s="206">
        <f t="shared" si="551"/>
        <v>0</v>
      </c>
      <c r="CB470" s="206">
        <f t="shared" si="552"/>
        <v>0</v>
      </c>
      <c r="CC470" s="218">
        <f t="shared" si="553"/>
        <v>0</v>
      </c>
      <c r="CD470" s="216" t="e">
        <f t="shared" si="554"/>
        <v>#VALUE!</v>
      </c>
      <c r="CE470" s="94" t="e">
        <f t="shared" si="555"/>
        <v>#VALUE!</v>
      </c>
      <c r="CF470" s="94" t="e">
        <f t="shared" si="556"/>
        <v>#VALUE!</v>
      </c>
      <c r="CG470" s="95" t="e">
        <f t="shared" si="557"/>
        <v>#VALUE!</v>
      </c>
      <c r="CH470" s="95" t="e">
        <f t="shared" si="580"/>
        <v>#VALUE!</v>
      </c>
      <c r="CI470" s="95" t="b">
        <f t="shared" si="584"/>
        <v>0</v>
      </c>
      <c r="CJ470" s="76" t="str">
        <f t="shared" si="558"/>
        <v/>
      </c>
      <c r="CK470" s="94" t="e" cm="1">
        <f t="array" aca="1" ref="CK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CL470" s="94" t="str">
        <f t="shared" si="559"/>
        <v/>
      </c>
      <c r="CM470" s="96" t="b">
        <f t="shared" si="560"/>
        <v>0</v>
      </c>
      <c r="CN470" s="130" t="b">
        <f>IFERROR(MATCH(D470,'Avtal för korttidsarbete'!$G$13:$G$1012,0),TRUE)</f>
        <v>1</v>
      </c>
      <c r="CO470" s="130" t="b">
        <f t="shared" si="561"/>
        <v>0</v>
      </c>
      <c r="CP470" s="131" t="str" cm="1">
        <f t="array" ref="CP470">IF(CN470=TRUE,"x",INDEX('Avtal för korttidsarbete'!$E$13:$E$1012,$CN470))</f>
        <v>x</v>
      </c>
      <c r="CQ470" s="131" t="str" cm="1">
        <f t="array" ref="CQ470">IF(CN470=TRUE,"x",INDEX('Avtal för korttidsarbete'!$F$13:$F$1012,$CN470))</f>
        <v>x</v>
      </c>
      <c r="CR470" s="130" t="b">
        <f t="shared" si="562"/>
        <v>0</v>
      </c>
      <c r="CS470" s="165">
        <f t="shared" si="581"/>
        <v>0</v>
      </c>
      <c r="CT470" s="165">
        <f t="shared" si="582"/>
        <v>0</v>
      </c>
      <c r="CU470" s="130" t="b">
        <f t="shared" si="563"/>
        <v>0</v>
      </c>
      <c r="CV470" s="131">
        <f t="shared" si="564"/>
        <v>0</v>
      </c>
      <c r="CW470" s="165">
        <f t="shared" si="565"/>
        <v>0</v>
      </c>
      <c r="CX470" s="186" t="b">
        <f>IFERROR(INDEX('Avtal för korttidsarbete'!R:R,MATCH(D470,'Avtal för korttidsarbete'!$G:$G,0)),TRUE)</f>
        <v>1</v>
      </c>
      <c r="CY470" s="165" t="str">
        <f>IF(CX470,"-",INDEX('Avtal för korttidsarbete'!$D:$D,MATCH(D470,'Avtal för korttidsarbete'!$G:$G,0)))</f>
        <v>-</v>
      </c>
      <c r="CZ470" s="131" t="b">
        <f>IFERROR(G470&gt;INDEX(Uppsägningar!E:E,MATCH(C470,Uppsägningar!C:C,0)),FALSE)</f>
        <v>0</v>
      </c>
    </row>
    <row r="471" spans="1:104" s="30" customFormat="1" x14ac:dyDescent="0.25">
      <c r="A471" s="19">
        <v>456</v>
      </c>
      <c r="B471" s="20"/>
      <c r="C471" s="189"/>
      <c r="D471" s="69"/>
      <c r="E471" s="171">
        <f>IFERROR(INDEX(Admin!$C$7:$C$10,MATCH(CY471,TblNivåValTExt,0)),0)</f>
        <v>0</v>
      </c>
      <c r="F471" s="1"/>
      <c r="G471" s="1"/>
      <c r="H471" s="90"/>
      <c r="I471" s="91"/>
      <c r="J471" s="91"/>
      <c r="K471" s="91"/>
      <c r="L471" s="91"/>
      <c r="M471" s="91"/>
      <c r="N471" s="91"/>
      <c r="O471" s="91"/>
      <c r="P471" s="91"/>
      <c r="Q471" s="91"/>
      <c r="R471" s="91"/>
      <c r="S471" s="91"/>
      <c r="T471" s="91"/>
      <c r="U471" s="91"/>
      <c r="V471" s="91"/>
      <c r="W471" s="225">
        <f t="shared" si="520"/>
        <v>0</v>
      </c>
      <c r="X471" s="134" t="str">
        <f t="shared" si="566"/>
        <v/>
      </c>
      <c r="Y471" s="92" t="b">
        <f t="shared" si="521"/>
        <v>0</v>
      </c>
      <c r="Z471" s="92" t="str">
        <f t="shared" si="567"/>
        <v/>
      </c>
      <c r="AA471" s="92" t="b">
        <f t="shared" si="568"/>
        <v>0</v>
      </c>
      <c r="AB471" s="92" t="str">
        <f t="shared" si="569"/>
        <v/>
      </c>
      <c r="AC471" s="13" t="b">
        <f t="shared" si="522"/>
        <v>0</v>
      </c>
      <c r="AD471" s="92" t="str">
        <f t="shared" si="570"/>
        <v/>
      </c>
      <c r="AE471" s="13" t="b">
        <f t="shared" si="571"/>
        <v>0</v>
      </c>
      <c r="AF471" s="92" t="str">
        <f t="shared" si="572"/>
        <v/>
      </c>
      <c r="AG471" s="13" t="b">
        <f t="shared" si="523"/>
        <v>0</v>
      </c>
      <c r="AH471" s="92" t="str">
        <f t="shared" si="573"/>
        <v/>
      </c>
      <c r="AI471" s="35" t="b">
        <f t="shared" si="524"/>
        <v>0</v>
      </c>
      <c r="AJ471" s="92" t="str">
        <f t="shared" si="574"/>
        <v/>
      </c>
      <c r="AK471" s="35" t="b">
        <f t="shared" si="525"/>
        <v>0</v>
      </c>
      <c r="AL471" s="92" t="str">
        <f t="shared" si="526"/>
        <v/>
      </c>
      <c r="AM471" s="35" t="b">
        <f t="shared" si="527"/>
        <v>0</v>
      </c>
      <c r="AN471" s="92" t="str">
        <f t="shared" si="528"/>
        <v/>
      </c>
      <c r="AO471" s="13" t="b">
        <f t="shared" si="529"/>
        <v>0</v>
      </c>
      <c r="AP471" s="92" t="str">
        <f t="shared" si="530"/>
        <v/>
      </c>
      <c r="AQ471" s="14">
        <f t="shared" si="531"/>
        <v>0</v>
      </c>
      <c r="AR471" s="14">
        <f t="shared" si="532"/>
        <v>0</v>
      </c>
      <c r="AS471" s="16">
        <f t="shared" si="583"/>
        <v>0</v>
      </c>
      <c r="AT471" s="16">
        <f t="shared" si="583"/>
        <v>0</v>
      </c>
      <c r="AU471" s="16">
        <f t="shared" si="583"/>
        <v>0</v>
      </c>
      <c r="AV471" s="16">
        <f t="shared" si="583"/>
        <v>0</v>
      </c>
      <c r="AW471" s="16">
        <f t="shared" si="583"/>
        <v>0</v>
      </c>
      <c r="AX471" s="16">
        <f t="shared" si="583"/>
        <v>0</v>
      </c>
      <c r="AY471" s="16">
        <f t="shared" si="583"/>
        <v>0</v>
      </c>
      <c r="AZ471" s="16"/>
      <c r="BA471" s="16"/>
      <c r="BB471" s="93">
        <f t="shared" si="575"/>
        <v>0</v>
      </c>
      <c r="BC471" s="93">
        <f t="shared" si="576"/>
        <v>0</v>
      </c>
      <c r="BD471" s="93">
        <f t="shared" si="577"/>
        <v>0</v>
      </c>
      <c r="BE471" s="158">
        <f t="shared" si="578"/>
        <v>0</v>
      </c>
      <c r="BF471" s="159">
        <f t="shared" si="579"/>
        <v>0</v>
      </c>
      <c r="BG471" s="159">
        <f t="shared" si="533"/>
        <v>0</v>
      </c>
      <c r="BH471" s="159">
        <f t="shared" si="534"/>
        <v>0</v>
      </c>
      <c r="BI471" s="159">
        <f t="shared" si="535"/>
        <v>0</v>
      </c>
      <c r="BJ471" s="159">
        <f t="shared" si="536"/>
        <v>0</v>
      </c>
      <c r="BK471" s="159">
        <f t="shared" si="537"/>
        <v>0</v>
      </c>
      <c r="BL471" s="159">
        <f t="shared" si="538"/>
        <v>0</v>
      </c>
      <c r="BM471" s="159">
        <f t="shared" si="519"/>
        <v>0</v>
      </c>
      <c r="BN471" s="159">
        <f t="shared" si="519"/>
        <v>0</v>
      </c>
      <c r="BO471" s="205" t="b">
        <f t="shared" si="539"/>
        <v>0</v>
      </c>
      <c r="BP471" s="214">
        <f t="shared" si="540"/>
        <v>0</v>
      </c>
      <c r="BQ471" s="160">
        <f t="shared" si="541"/>
        <v>0</v>
      </c>
      <c r="BR471" s="160">
        <f t="shared" si="542"/>
        <v>0</v>
      </c>
      <c r="BS471" s="160">
        <f t="shared" si="543"/>
        <v>0</v>
      </c>
      <c r="BT471" s="160">
        <f t="shared" si="544"/>
        <v>0</v>
      </c>
      <c r="BU471" s="160">
        <f t="shared" si="545"/>
        <v>0</v>
      </c>
      <c r="BV471" s="215">
        <f t="shared" si="546"/>
        <v>0</v>
      </c>
      <c r="BW471" s="217">
        <f t="shared" si="547"/>
        <v>0</v>
      </c>
      <c r="BX471" s="206">
        <f t="shared" si="548"/>
        <v>0</v>
      </c>
      <c r="BY471" s="206">
        <f t="shared" si="549"/>
        <v>0</v>
      </c>
      <c r="BZ471" s="206">
        <f t="shared" si="550"/>
        <v>0</v>
      </c>
      <c r="CA471" s="206">
        <f t="shared" si="551"/>
        <v>0</v>
      </c>
      <c r="CB471" s="206">
        <f t="shared" si="552"/>
        <v>0</v>
      </c>
      <c r="CC471" s="218">
        <f t="shared" si="553"/>
        <v>0</v>
      </c>
      <c r="CD471" s="216" t="e">
        <f t="shared" si="554"/>
        <v>#VALUE!</v>
      </c>
      <c r="CE471" s="94" t="e">
        <f t="shared" si="555"/>
        <v>#VALUE!</v>
      </c>
      <c r="CF471" s="94" t="e">
        <f t="shared" si="556"/>
        <v>#VALUE!</v>
      </c>
      <c r="CG471" s="95" t="e">
        <f t="shared" si="557"/>
        <v>#VALUE!</v>
      </c>
      <c r="CH471" s="95" t="e">
        <f t="shared" si="580"/>
        <v>#VALUE!</v>
      </c>
      <c r="CI471" s="95" t="b">
        <f t="shared" si="584"/>
        <v>0</v>
      </c>
      <c r="CJ471" s="76" t="str">
        <f t="shared" si="558"/>
        <v/>
      </c>
      <c r="CK471" s="94" t="e" cm="1">
        <f t="array" aca="1" ref="CK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CL471" s="94" t="str">
        <f t="shared" si="559"/>
        <v/>
      </c>
      <c r="CM471" s="96" t="b">
        <f t="shared" si="560"/>
        <v>0</v>
      </c>
      <c r="CN471" s="130" t="b">
        <f>IFERROR(MATCH(D471,'Avtal för korttidsarbete'!$G$13:$G$1012,0),TRUE)</f>
        <v>1</v>
      </c>
      <c r="CO471" s="130" t="b">
        <f t="shared" si="561"/>
        <v>0</v>
      </c>
      <c r="CP471" s="131" t="str" cm="1">
        <f t="array" ref="CP471">IF(CN471=TRUE,"x",INDEX('Avtal för korttidsarbete'!$E$13:$E$1012,$CN471))</f>
        <v>x</v>
      </c>
      <c r="CQ471" s="131" t="str" cm="1">
        <f t="array" ref="CQ471">IF(CN471=TRUE,"x",INDEX('Avtal för korttidsarbete'!$F$13:$F$1012,$CN471))</f>
        <v>x</v>
      </c>
      <c r="CR471" s="130" t="b">
        <f t="shared" si="562"/>
        <v>0</v>
      </c>
      <c r="CS471" s="165">
        <f t="shared" si="581"/>
        <v>0</v>
      </c>
      <c r="CT471" s="165">
        <f t="shared" si="582"/>
        <v>0</v>
      </c>
      <c r="CU471" s="130" t="b">
        <f t="shared" si="563"/>
        <v>0</v>
      </c>
      <c r="CV471" s="131">
        <f t="shared" si="564"/>
        <v>0</v>
      </c>
      <c r="CW471" s="165">
        <f t="shared" si="565"/>
        <v>0</v>
      </c>
      <c r="CX471" s="186" t="b">
        <f>IFERROR(INDEX('Avtal för korttidsarbete'!R:R,MATCH(D471,'Avtal för korttidsarbete'!$G:$G,0)),TRUE)</f>
        <v>1</v>
      </c>
      <c r="CY471" s="165" t="str">
        <f>IF(CX471,"-",INDEX('Avtal för korttidsarbete'!$D:$D,MATCH(D471,'Avtal för korttidsarbete'!$G:$G,0)))</f>
        <v>-</v>
      </c>
      <c r="CZ471" s="131" t="b">
        <f>IFERROR(G471&gt;INDEX(Uppsägningar!E:E,MATCH(C471,Uppsägningar!C:C,0)),FALSE)</f>
        <v>0</v>
      </c>
    </row>
    <row r="472" spans="1:104" s="30" customFormat="1" x14ac:dyDescent="0.25">
      <c r="A472" s="19">
        <v>457</v>
      </c>
      <c r="B472" s="20"/>
      <c r="C472" s="189"/>
      <c r="D472" s="69"/>
      <c r="E472" s="171">
        <f>IFERROR(INDEX(Admin!$C$7:$C$10,MATCH(CY472,TblNivåValTExt,0)),0)</f>
        <v>0</v>
      </c>
      <c r="F472" s="1"/>
      <c r="G472" s="1"/>
      <c r="H472" s="90"/>
      <c r="I472" s="91"/>
      <c r="J472" s="91"/>
      <c r="K472" s="91"/>
      <c r="L472" s="91"/>
      <c r="M472" s="91"/>
      <c r="N472" s="91"/>
      <c r="O472" s="91"/>
      <c r="P472" s="91"/>
      <c r="Q472" s="91"/>
      <c r="R472" s="91"/>
      <c r="S472" s="91"/>
      <c r="T472" s="91"/>
      <c r="U472" s="91"/>
      <c r="V472" s="91"/>
      <c r="W472" s="225">
        <f t="shared" si="520"/>
        <v>0</v>
      </c>
      <c r="X472" s="134" t="str">
        <f t="shared" si="566"/>
        <v/>
      </c>
      <c r="Y472" s="92" t="b">
        <f t="shared" si="521"/>
        <v>0</v>
      </c>
      <c r="Z472" s="92" t="str">
        <f t="shared" si="567"/>
        <v/>
      </c>
      <c r="AA472" s="92" t="b">
        <f t="shared" si="568"/>
        <v>0</v>
      </c>
      <c r="AB472" s="92" t="str">
        <f t="shared" si="569"/>
        <v/>
      </c>
      <c r="AC472" s="13" t="b">
        <f t="shared" si="522"/>
        <v>0</v>
      </c>
      <c r="AD472" s="92" t="str">
        <f t="shared" si="570"/>
        <v/>
      </c>
      <c r="AE472" s="13" t="b">
        <f t="shared" si="571"/>
        <v>0</v>
      </c>
      <c r="AF472" s="92" t="str">
        <f t="shared" si="572"/>
        <v/>
      </c>
      <c r="AG472" s="13" t="b">
        <f t="shared" si="523"/>
        <v>0</v>
      </c>
      <c r="AH472" s="92" t="str">
        <f t="shared" si="573"/>
        <v/>
      </c>
      <c r="AI472" s="35" t="b">
        <f t="shared" si="524"/>
        <v>0</v>
      </c>
      <c r="AJ472" s="92" t="str">
        <f t="shared" si="574"/>
        <v/>
      </c>
      <c r="AK472" s="35" t="b">
        <f t="shared" si="525"/>
        <v>0</v>
      </c>
      <c r="AL472" s="92" t="str">
        <f t="shared" si="526"/>
        <v/>
      </c>
      <c r="AM472" s="35" t="b">
        <f t="shared" si="527"/>
        <v>0</v>
      </c>
      <c r="AN472" s="92" t="str">
        <f t="shared" si="528"/>
        <v/>
      </c>
      <c r="AO472" s="13" t="b">
        <f t="shared" si="529"/>
        <v>0</v>
      </c>
      <c r="AP472" s="92" t="str">
        <f t="shared" si="530"/>
        <v/>
      </c>
      <c r="AQ472" s="14">
        <f t="shared" si="531"/>
        <v>0</v>
      </c>
      <c r="AR472" s="14">
        <f t="shared" si="532"/>
        <v>0</v>
      </c>
      <c r="AS472" s="16">
        <f t="shared" si="583"/>
        <v>0</v>
      </c>
      <c r="AT472" s="16">
        <f t="shared" si="583"/>
        <v>0</v>
      </c>
      <c r="AU472" s="16">
        <f t="shared" si="583"/>
        <v>0</v>
      </c>
      <c r="AV472" s="16">
        <f t="shared" si="583"/>
        <v>0</v>
      </c>
      <c r="AW472" s="16">
        <f t="shared" si="583"/>
        <v>0</v>
      </c>
      <c r="AX472" s="16">
        <f t="shared" si="583"/>
        <v>0</v>
      </c>
      <c r="AY472" s="16">
        <f t="shared" si="583"/>
        <v>0</v>
      </c>
      <c r="AZ472" s="16"/>
      <c r="BA472" s="16"/>
      <c r="BB472" s="93">
        <f t="shared" si="575"/>
        <v>0</v>
      </c>
      <c r="BC472" s="93">
        <f t="shared" si="576"/>
        <v>0</v>
      </c>
      <c r="BD472" s="93">
        <f t="shared" si="577"/>
        <v>0</v>
      </c>
      <c r="BE472" s="158">
        <f t="shared" si="578"/>
        <v>0</v>
      </c>
      <c r="BF472" s="159">
        <f t="shared" si="579"/>
        <v>0</v>
      </c>
      <c r="BG472" s="159">
        <f t="shared" si="533"/>
        <v>0</v>
      </c>
      <c r="BH472" s="159">
        <f t="shared" si="534"/>
        <v>0</v>
      </c>
      <c r="BI472" s="159">
        <f t="shared" si="535"/>
        <v>0</v>
      </c>
      <c r="BJ472" s="159">
        <f t="shared" si="536"/>
        <v>0</v>
      </c>
      <c r="BK472" s="159">
        <f t="shared" si="537"/>
        <v>0</v>
      </c>
      <c r="BL472" s="159">
        <f t="shared" si="538"/>
        <v>0</v>
      </c>
      <c r="BM472" s="159">
        <f t="shared" si="519"/>
        <v>0</v>
      </c>
      <c r="BN472" s="159">
        <f t="shared" si="519"/>
        <v>0</v>
      </c>
      <c r="BO472" s="205" t="b">
        <f t="shared" si="539"/>
        <v>0</v>
      </c>
      <c r="BP472" s="214">
        <f t="shared" si="540"/>
        <v>0</v>
      </c>
      <c r="BQ472" s="160">
        <f t="shared" si="541"/>
        <v>0</v>
      </c>
      <c r="BR472" s="160">
        <f t="shared" si="542"/>
        <v>0</v>
      </c>
      <c r="BS472" s="160">
        <f t="shared" si="543"/>
        <v>0</v>
      </c>
      <c r="BT472" s="160">
        <f t="shared" si="544"/>
        <v>0</v>
      </c>
      <c r="BU472" s="160">
        <f t="shared" si="545"/>
        <v>0</v>
      </c>
      <c r="BV472" s="215">
        <f t="shared" si="546"/>
        <v>0</v>
      </c>
      <c r="BW472" s="217">
        <f t="shared" si="547"/>
        <v>0</v>
      </c>
      <c r="BX472" s="206">
        <f t="shared" si="548"/>
        <v>0</v>
      </c>
      <c r="BY472" s="206">
        <f t="shared" si="549"/>
        <v>0</v>
      </c>
      <c r="BZ472" s="206">
        <f t="shared" si="550"/>
        <v>0</v>
      </c>
      <c r="CA472" s="206">
        <f t="shared" si="551"/>
        <v>0</v>
      </c>
      <c r="CB472" s="206">
        <f t="shared" si="552"/>
        <v>0</v>
      </c>
      <c r="CC472" s="218">
        <f t="shared" si="553"/>
        <v>0</v>
      </c>
      <c r="CD472" s="216" t="e">
        <f t="shared" si="554"/>
        <v>#VALUE!</v>
      </c>
      <c r="CE472" s="94" t="e">
        <f t="shared" si="555"/>
        <v>#VALUE!</v>
      </c>
      <c r="CF472" s="94" t="e">
        <f t="shared" si="556"/>
        <v>#VALUE!</v>
      </c>
      <c r="CG472" s="95" t="e">
        <f t="shared" si="557"/>
        <v>#VALUE!</v>
      </c>
      <c r="CH472" s="95" t="e">
        <f t="shared" si="580"/>
        <v>#VALUE!</v>
      </c>
      <c r="CI472" s="95" t="b">
        <f t="shared" si="584"/>
        <v>0</v>
      </c>
      <c r="CJ472" s="76" t="str">
        <f t="shared" si="558"/>
        <v/>
      </c>
      <c r="CK472" s="94" t="e" cm="1">
        <f t="array" aca="1" ref="CK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CL472" s="94" t="str">
        <f t="shared" si="559"/>
        <v/>
      </c>
      <c r="CM472" s="96" t="b">
        <f t="shared" si="560"/>
        <v>0</v>
      </c>
      <c r="CN472" s="130" t="b">
        <f>IFERROR(MATCH(D472,'Avtal för korttidsarbete'!$G$13:$G$1012,0),TRUE)</f>
        <v>1</v>
      </c>
      <c r="CO472" s="130" t="b">
        <f t="shared" si="561"/>
        <v>0</v>
      </c>
      <c r="CP472" s="131" t="str" cm="1">
        <f t="array" ref="CP472">IF(CN472=TRUE,"x",INDEX('Avtal för korttidsarbete'!$E$13:$E$1012,$CN472))</f>
        <v>x</v>
      </c>
      <c r="CQ472" s="131" t="str" cm="1">
        <f t="array" ref="CQ472">IF(CN472=TRUE,"x",INDEX('Avtal för korttidsarbete'!$F$13:$F$1012,$CN472))</f>
        <v>x</v>
      </c>
      <c r="CR472" s="130" t="b">
        <f t="shared" si="562"/>
        <v>0</v>
      </c>
      <c r="CS472" s="165">
        <f t="shared" si="581"/>
        <v>0</v>
      </c>
      <c r="CT472" s="165">
        <f t="shared" si="582"/>
        <v>0</v>
      </c>
      <c r="CU472" s="130" t="b">
        <f t="shared" si="563"/>
        <v>0</v>
      </c>
      <c r="CV472" s="131">
        <f t="shared" si="564"/>
        <v>0</v>
      </c>
      <c r="CW472" s="165">
        <f t="shared" si="565"/>
        <v>0</v>
      </c>
      <c r="CX472" s="186" t="b">
        <f>IFERROR(INDEX('Avtal för korttidsarbete'!R:R,MATCH(D472,'Avtal för korttidsarbete'!$G:$G,0)),TRUE)</f>
        <v>1</v>
      </c>
      <c r="CY472" s="165" t="str">
        <f>IF(CX472,"-",INDEX('Avtal för korttidsarbete'!$D:$D,MATCH(D472,'Avtal för korttidsarbete'!$G:$G,0)))</f>
        <v>-</v>
      </c>
      <c r="CZ472" s="131" t="b">
        <f>IFERROR(G472&gt;INDEX(Uppsägningar!E:E,MATCH(C472,Uppsägningar!C:C,0)),FALSE)</f>
        <v>0</v>
      </c>
    </row>
    <row r="473" spans="1:104" s="30" customFormat="1" x14ac:dyDescent="0.25">
      <c r="A473" s="19">
        <v>458</v>
      </c>
      <c r="B473" s="20"/>
      <c r="C473" s="189"/>
      <c r="D473" s="69"/>
      <c r="E473" s="171">
        <f>IFERROR(INDEX(Admin!$C$7:$C$10,MATCH(CY473,TblNivåValTExt,0)),0)</f>
        <v>0</v>
      </c>
      <c r="F473" s="1"/>
      <c r="G473" s="1"/>
      <c r="H473" s="90"/>
      <c r="I473" s="91"/>
      <c r="J473" s="91"/>
      <c r="K473" s="91"/>
      <c r="L473" s="91"/>
      <c r="M473" s="91"/>
      <c r="N473" s="91"/>
      <c r="O473" s="91"/>
      <c r="P473" s="91"/>
      <c r="Q473" s="91"/>
      <c r="R473" s="91"/>
      <c r="S473" s="91"/>
      <c r="T473" s="91"/>
      <c r="U473" s="91"/>
      <c r="V473" s="91"/>
      <c r="W473" s="225">
        <f t="shared" si="520"/>
        <v>0</v>
      </c>
      <c r="X473" s="134" t="str">
        <f t="shared" si="566"/>
        <v/>
      </c>
      <c r="Y473" s="92" t="b">
        <f t="shared" si="521"/>
        <v>0</v>
      </c>
      <c r="Z473" s="92" t="str">
        <f t="shared" si="567"/>
        <v/>
      </c>
      <c r="AA473" s="92" t="b">
        <f t="shared" si="568"/>
        <v>0</v>
      </c>
      <c r="AB473" s="92" t="str">
        <f t="shared" si="569"/>
        <v/>
      </c>
      <c r="AC473" s="13" t="b">
        <f t="shared" si="522"/>
        <v>0</v>
      </c>
      <c r="AD473" s="92" t="str">
        <f t="shared" si="570"/>
        <v/>
      </c>
      <c r="AE473" s="13" t="b">
        <f t="shared" si="571"/>
        <v>0</v>
      </c>
      <c r="AF473" s="92" t="str">
        <f t="shared" si="572"/>
        <v/>
      </c>
      <c r="AG473" s="13" t="b">
        <f t="shared" si="523"/>
        <v>0</v>
      </c>
      <c r="AH473" s="92" t="str">
        <f t="shared" si="573"/>
        <v/>
      </c>
      <c r="AI473" s="35" t="b">
        <f t="shared" si="524"/>
        <v>0</v>
      </c>
      <c r="AJ473" s="92" t="str">
        <f t="shared" si="574"/>
        <v/>
      </c>
      <c r="AK473" s="35" t="b">
        <f t="shared" si="525"/>
        <v>0</v>
      </c>
      <c r="AL473" s="92" t="str">
        <f t="shared" si="526"/>
        <v/>
      </c>
      <c r="AM473" s="35" t="b">
        <f t="shared" si="527"/>
        <v>0</v>
      </c>
      <c r="AN473" s="92" t="str">
        <f t="shared" si="528"/>
        <v/>
      </c>
      <c r="AO473" s="13" t="b">
        <f t="shared" si="529"/>
        <v>0</v>
      </c>
      <c r="AP473" s="92" t="str">
        <f t="shared" si="530"/>
        <v/>
      </c>
      <c r="AQ473" s="14">
        <f t="shared" si="531"/>
        <v>0</v>
      </c>
      <c r="AR473" s="14">
        <f t="shared" si="532"/>
        <v>0</v>
      </c>
      <c r="AS473" s="16">
        <f t="shared" si="583"/>
        <v>0</v>
      </c>
      <c r="AT473" s="16">
        <f t="shared" si="583"/>
        <v>0</v>
      </c>
      <c r="AU473" s="16">
        <f t="shared" si="583"/>
        <v>0</v>
      </c>
      <c r="AV473" s="16">
        <f t="shared" si="583"/>
        <v>0</v>
      </c>
      <c r="AW473" s="16">
        <f t="shared" si="583"/>
        <v>0</v>
      </c>
      <c r="AX473" s="16">
        <f t="shared" si="583"/>
        <v>0</v>
      </c>
      <c r="AY473" s="16">
        <f t="shared" si="583"/>
        <v>0</v>
      </c>
      <c r="AZ473" s="16"/>
      <c r="BA473" s="16"/>
      <c r="BB473" s="93">
        <f t="shared" si="575"/>
        <v>0</v>
      </c>
      <c r="BC473" s="93">
        <f t="shared" si="576"/>
        <v>0</v>
      </c>
      <c r="BD473" s="93">
        <f t="shared" si="577"/>
        <v>0</v>
      </c>
      <c r="BE473" s="158">
        <f t="shared" si="578"/>
        <v>0</v>
      </c>
      <c r="BF473" s="159">
        <f t="shared" si="579"/>
        <v>0</v>
      </c>
      <c r="BG473" s="159">
        <f t="shared" si="533"/>
        <v>0</v>
      </c>
      <c r="BH473" s="159">
        <f t="shared" si="534"/>
        <v>0</v>
      </c>
      <c r="BI473" s="159">
        <f t="shared" si="535"/>
        <v>0</v>
      </c>
      <c r="BJ473" s="159">
        <f t="shared" si="536"/>
        <v>0</v>
      </c>
      <c r="BK473" s="159">
        <f t="shared" si="537"/>
        <v>0</v>
      </c>
      <c r="BL473" s="159">
        <f t="shared" si="538"/>
        <v>0</v>
      </c>
      <c r="BM473" s="159">
        <f t="shared" si="519"/>
        <v>0</v>
      </c>
      <c r="BN473" s="159">
        <f t="shared" si="519"/>
        <v>0</v>
      </c>
      <c r="BO473" s="205" t="b">
        <f t="shared" si="539"/>
        <v>0</v>
      </c>
      <c r="BP473" s="214">
        <f t="shared" si="540"/>
        <v>0</v>
      </c>
      <c r="BQ473" s="160">
        <f t="shared" si="541"/>
        <v>0</v>
      </c>
      <c r="BR473" s="160">
        <f t="shared" si="542"/>
        <v>0</v>
      </c>
      <c r="BS473" s="160">
        <f t="shared" si="543"/>
        <v>0</v>
      </c>
      <c r="BT473" s="160">
        <f t="shared" si="544"/>
        <v>0</v>
      </c>
      <c r="BU473" s="160">
        <f t="shared" si="545"/>
        <v>0</v>
      </c>
      <c r="BV473" s="215">
        <f t="shared" si="546"/>
        <v>0</v>
      </c>
      <c r="BW473" s="217">
        <f t="shared" si="547"/>
        <v>0</v>
      </c>
      <c r="BX473" s="206">
        <f t="shared" si="548"/>
        <v>0</v>
      </c>
      <c r="BY473" s="206">
        <f t="shared" si="549"/>
        <v>0</v>
      </c>
      <c r="BZ473" s="206">
        <f t="shared" si="550"/>
        <v>0</v>
      </c>
      <c r="CA473" s="206">
        <f t="shared" si="551"/>
        <v>0</v>
      </c>
      <c r="CB473" s="206">
        <f t="shared" si="552"/>
        <v>0</v>
      </c>
      <c r="CC473" s="218">
        <f t="shared" si="553"/>
        <v>0</v>
      </c>
      <c r="CD473" s="216" t="e">
        <f t="shared" si="554"/>
        <v>#VALUE!</v>
      </c>
      <c r="CE473" s="94" t="e">
        <f t="shared" si="555"/>
        <v>#VALUE!</v>
      </c>
      <c r="CF473" s="94" t="e">
        <f t="shared" si="556"/>
        <v>#VALUE!</v>
      </c>
      <c r="CG473" s="95" t="e">
        <f t="shared" si="557"/>
        <v>#VALUE!</v>
      </c>
      <c r="CH473" s="95" t="e">
        <f t="shared" si="580"/>
        <v>#VALUE!</v>
      </c>
      <c r="CI473" s="95" t="b">
        <f t="shared" si="584"/>
        <v>0</v>
      </c>
      <c r="CJ473" s="76" t="str">
        <f t="shared" si="558"/>
        <v/>
      </c>
      <c r="CK473" s="94" t="e" cm="1">
        <f t="array" aca="1" ref="CK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CL473" s="94" t="str">
        <f t="shared" si="559"/>
        <v/>
      </c>
      <c r="CM473" s="96" t="b">
        <f t="shared" si="560"/>
        <v>0</v>
      </c>
      <c r="CN473" s="130" t="b">
        <f>IFERROR(MATCH(D473,'Avtal för korttidsarbete'!$G$13:$G$1012,0),TRUE)</f>
        <v>1</v>
      </c>
      <c r="CO473" s="130" t="b">
        <f t="shared" si="561"/>
        <v>0</v>
      </c>
      <c r="CP473" s="131" t="str" cm="1">
        <f t="array" ref="CP473">IF(CN473=TRUE,"x",INDEX('Avtal för korttidsarbete'!$E$13:$E$1012,$CN473))</f>
        <v>x</v>
      </c>
      <c r="CQ473" s="131" t="str" cm="1">
        <f t="array" ref="CQ473">IF(CN473=TRUE,"x",INDEX('Avtal för korttidsarbete'!$F$13:$F$1012,$CN473))</f>
        <v>x</v>
      </c>
      <c r="CR473" s="130" t="b">
        <f t="shared" si="562"/>
        <v>0</v>
      </c>
      <c r="CS473" s="165">
        <f t="shared" si="581"/>
        <v>0</v>
      </c>
      <c r="CT473" s="165">
        <f t="shared" si="582"/>
        <v>0</v>
      </c>
      <c r="CU473" s="130" t="b">
        <f t="shared" si="563"/>
        <v>0</v>
      </c>
      <c r="CV473" s="131">
        <f t="shared" si="564"/>
        <v>0</v>
      </c>
      <c r="CW473" s="165">
        <f t="shared" si="565"/>
        <v>0</v>
      </c>
      <c r="CX473" s="186" t="b">
        <f>IFERROR(INDEX('Avtal för korttidsarbete'!R:R,MATCH(D473,'Avtal för korttidsarbete'!$G:$G,0)),TRUE)</f>
        <v>1</v>
      </c>
      <c r="CY473" s="165" t="str">
        <f>IF(CX473,"-",INDEX('Avtal för korttidsarbete'!$D:$D,MATCH(D473,'Avtal för korttidsarbete'!$G:$G,0)))</f>
        <v>-</v>
      </c>
      <c r="CZ473" s="131" t="b">
        <f>IFERROR(G473&gt;INDEX(Uppsägningar!E:E,MATCH(C473,Uppsägningar!C:C,0)),FALSE)</f>
        <v>0</v>
      </c>
    </row>
    <row r="474" spans="1:104" s="30" customFormat="1" x14ac:dyDescent="0.25">
      <c r="A474" s="19">
        <v>459</v>
      </c>
      <c r="B474" s="20"/>
      <c r="C474" s="189"/>
      <c r="D474" s="69"/>
      <c r="E474" s="171">
        <f>IFERROR(INDEX(Admin!$C$7:$C$10,MATCH(CY474,TblNivåValTExt,0)),0)</f>
        <v>0</v>
      </c>
      <c r="F474" s="1"/>
      <c r="G474" s="1"/>
      <c r="H474" s="90"/>
      <c r="I474" s="91"/>
      <c r="J474" s="91"/>
      <c r="K474" s="91"/>
      <c r="L474" s="91"/>
      <c r="M474" s="91"/>
      <c r="N474" s="91"/>
      <c r="O474" s="91"/>
      <c r="P474" s="91"/>
      <c r="Q474" s="91"/>
      <c r="R474" s="91"/>
      <c r="S474" s="91"/>
      <c r="T474" s="91"/>
      <c r="U474" s="91"/>
      <c r="V474" s="91"/>
      <c r="W474" s="225">
        <f t="shared" si="520"/>
        <v>0</v>
      </c>
      <c r="X474" s="134" t="str">
        <f t="shared" si="566"/>
        <v/>
      </c>
      <c r="Y474" s="92" t="b">
        <f t="shared" si="521"/>
        <v>0</v>
      </c>
      <c r="Z474" s="92" t="str">
        <f t="shared" si="567"/>
        <v/>
      </c>
      <c r="AA474" s="92" t="b">
        <f t="shared" si="568"/>
        <v>0</v>
      </c>
      <c r="AB474" s="92" t="str">
        <f t="shared" si="569"/>
        <v/>
      </c>
      <c r="AC474" s="13" t="b">
        <f t="shared" si="522"/>
        <v>0</v>
      </c>
      <c r="AD474" s="92" t="str">
        <f t="shared" si="570"/>
        <v/>
      </c>
      <c r="AE474" s="13" t="b">
        <f t="shared" si="571"/>
        <v>0</v>
      </c>
      <c r="AF474" s="92" t="str">
        <f t="shared" si="572"/>
        <v/>
      </c>
      <c r="AG474" s="13" t="b">
        <f t="shared" si="523"/>
        <v>0</v>
      </c>
      <c r="AH474" s="92" t="str">
        <f t="shared" si="573"/>
        <v/>
      </c>
      <c r="AI474" s="35" t="b">
        <f t="shared" si="524"/>
        <v>0</v>
      </c>
      <c r="AJ474" s="92" t="str">
        <f t="shared" si="574"/>
        <v/>
      </c>
      <c r="AK474" s="35" t="b">
        <f t="shared" si="525"/>
        <v>0</v>
      </c>
      <c r="AL474" s="92" t="str">
        <f t="shared" si="526"/>
        <v/>
      </c>
      <c r="AM474" s="35" t="b">
        <f t="shared" si="527"/>
        <v>0</v>
      </c>
      <c r="AN474" s="92" t="str">
        <f t="shared" si="528"/>
        <v/>
      </c>
      <c r="AO474" s="13" t="b">
        <f t="shared" si="529"/>
        <v>0</v>
      </c>
      <c r="AP474" s="92" t="str">
        <f t="shared" si="530"/>
        <v/>
      </c>
      <c r="AQ474" s="14">
        <f t="shared" si="531"/>
        <v>0</v>
      </c>
      <c r="AR474" s="14">
        <f t="shared" si="532"/>
        <v>0</v>
      </c>
      <c r="AS474" s="16">
        <f t="shared" si="583"/>
        <v>0</v>
      </c>
      <c r="AT474" s="16">
        <f t="shared" si="583"/>
        <v>0</v>
      </c>
      <c r="AU474" s="16">
        <f t="shared" si="583"/>
        <v>0</v>
      </c>
      <c r="AV474" s="16">
        <f t="shared" si="583"/>
        <v>0</v>
      </c>
      <c r="AW474" s="16">
        <f t="shared" si="583"/>
        <v>0</v>
      </c>
      <c r="AX474" s="16">
        <f t="shared" si="583"/>
        <v>0</v>
      </c>
      <c r="AY474" s="16">
        <f t="shared" si="583"/>
        <v>0</v>
      </c>
      <c r="AZ474" s="16"/>
      <c r="BA474" s="16"/>
      <c r="BB474" s="93">
        <f t="shared" si="575"/>
        <v>0</v>
      </c>
      <c r="BC474" s="93">
        <f t="shared" si="576"/>
        <v>0</v>
      </c>
      <c r="BD474" s="93">
        <f t="shared" si="577"/>
        <v>0</v>
      </c>
      <c r="BE474" s="158">
        <f t="shared" si="578"/>
        <v>0</v>
      </c>
      <c r="BF474" s="159">
        <f t="shared" si="579"/>
        <v>0</v>
      </c>
      <c r="BG474" s="159">
        <f t="shared" si="533"/>
        <v>0</v>
      </c>
      <c r="BH474" s="159">
        <f t="shared" si="534"/>
        <v>0</v>
      </c>
      <c r="BI474" s="159">
        <f t="shared" si="535"/>
        <v>0</v>
      </c>
      <c r="BJ474" s="159">
        <f t="shared" si="536"/>
        <v>0</v>
      </c>
      <c r="BK474" s="159">
        <f t="shared" si="537"/>
        <v>0</v>
      </c>
      <c r="BL474" s="159">
        <f t="shared" si="538"/>
        <v>0</v>
      </c>
      <c r="BM474" s="159">
        <f t="shared" si="519"/>
        <v>0</v>
      </c>
      <c r="BN474" s="159">
        <f t="shared" si="519"/>
        <v>0</v>
      </c>
      <c r="BO474" s="205" t="b">
        <f t="shared" si="539"/>
        <v>0</v>
      </c>
      <c r="BP474" s="214">
        <f t="shared" si="540"/>
        <v>0</v>
      </c>
      <c r="BQ474" s="160">
        <f t="shared" si="541"/>
        <v>0</v>
      </c>
      <c r="BR474" s="160">
        <f t="shared" si="542"/>
        <v>0</v>
      </c>
      <c r="BS474" s="160">
        <f t="shared" si="543"/>
        <v>0</v>
      </c>
      <c r="BT474" s="160">
        <f t="shared" si="544"/>
        <v>0</v>
      </c>
      <c r="BU474" s="160">
        <f t="shared" si="545"/>
        <v>0</v>
      </c>
      <c r="BV474" s="215">
        <f t="shared" si="546"/>
        <v>0</v>
      </c>
      <c r="BW474" s="217">
        <f t="shared" si="547"/>
        <v>0</v>
      </c>
      <c r="BX474" s="206">
        <f t="shared" si="548"/>
        <v>0</v>
      </c>
      <c r="BY474" s="206">
        <f t="shared" si="549"/>
        <v>0</v>
      </c>
      <c r="BZ474" s="206">
        <f t="shared" si="550"/>
        <v>0</v>
      </c>
      <c r="CA474" s="206">
        <f t="shared" si="551"/>
        <v>0</v>
      </c>
      <c r="CB474" s="206">
        <f t="shared" si="552"/>
        <v>0</v>
      </c>
      <c r="CC474" s="218">
        <f t="shared" si="553"/>
        <v>0</v>
      </c>
      <c r="CD474" s="216" t="e">
        <f t="shared" si="554"/>
        <v>#VALUE!</v>
      </c>
      <c r="CE474" s="94" t="e">
        <f t="shared" si="555"/>
        <v>#VALUE!</v>
      </c>
      <c r="CF474" s="94" t="e">
        <f t="shared" si="556"/>
        <v>#VALUE!</v>
      </c>
      <c r="CG474" s="95" t="e">
        <f t="shared" si="557"/>
        <v>#VALUE!</v>
      </c>
      <c r="CH474" s="95" t="e">
        <f t="shared" si="580"/>
        <v>#VALUE!</v>
      </c>
      <c r="CI474" s="95" t="b">
        <f t="shared" si="584"/>
        <v>0</v>
      </c>
      <c r="CJ474" s="76" t="str">
        <f t="shared" si="558"/>
        <v/>
      </c>
      <c r="CK474" s="94" t="e" cm="1">
        <f t="array" aca="1" ref="CK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CL474" s="94" t="str">
        <f t="shared" si="559"/>
        <v/>
      </c>
      <c r="CM474" s="96" t="b">
        <f t="shared" si="560"/>
        <v>0</v>
      </c>
      <c r="CN474" s="130" t="b">
        <f>IFERROR(MATCH(D474,'Avtal för korttidsarbete'!$G$13:$G$1012,0),TRUE)</f>
        <v>1</v>
      </c>
      <c r="CO474" s="130" t="b">
        <f t="shared" si="561"/>
        <v>0</v>
      </c>
      <c r="CP474" s="131" t="str" cm="1">
        <f t="array" ref="CP474">IF(CN474=TRUE,"x",INDEX('Avtal för korttidsarbete'!$E$13:$E$1012,$CN474))</f>
        <v>x</v>
      </c>
      <c r="CQ474" s="131" t="str" cm="1">
        <f t="array" ref="CQ474">IF(CN474=TRUE,"x",INDEX('Avtal för korttidsarbete'!$F$13:$F$1012,$CN474))</f>
        <v>x</v>
      </c>
      <c r="CR474" s="130" t="b">
        <f t="shared" si="562"/>
        <v>0</v>
      </c>
      <c r="CS474" s="165">
        <f t="shared" si="581"/>
        <v>0</v>
      </c>
      <c r="CT474" s="165">
        <f t="shared" si="582"/>
        <v>0</v>
      </c>
      <c r="CU474" s="130" t="b">
        <f t="shared" si="563"/>
        <v>0</v>
      </c>
      <c r="CV474" s="131">
        <f t="shared" si="564"/>
        <v>0</v>
      </c>
      <c r="CW474" s="165">
        <f t="shared" si="565"/>
        <v>0</v>
      </c>
      <c r="CX474" s="186" t="b">
        <f>IFERROR(INDEX('Avtal för korttidsarbete'!R:R,MATCH(D474,'Avtal för korttidsarbete'!$G:$G,0)),TRUE)</f>
        <v>1</v>
      </c>
      <c r="CY474" s="165" t="str">
        <f>IF(CX474,"-",INDEX('Avtal för korttidsarbete'!$D:$D,MATCH(D474,'Avtal för korttidsarbete'!$G:$G,0)))</f>
        <v>-</v>
      </c>
      <c r="CZ474" s="131" t="b">
        <f>IFERROR(G474&gt;INDEX(Uppsägningar!E:E,MATCH(C474,Uppsägningar!C:C,0)),FALSE)</f>
        <v>0</v>
      </c>
    </row>
    <row r="475" spans="1:104" s="30" customFormat="1" x14ac:dyDescent="0.25">
      <c r="A475" s="19">
        <v>460</v>
      </c>
      <c r="B475" s="20"/>
      <c r="C475" s="189"/>
      <c r="D475" s="69"/>
      <c r="E475" s="171">
        <f>IFERROR(INDEX(Admin!$C$7:$C$10,MATCH(CY475,TblNivåValTExt,0)),0)</f>
        <v>0</v>
      </c>
      <c r="F475" s="1"/>
      <c r="G475" s="1"/>
      <c r="H475" s="90"/>
      <c r="I475" s="91"/>
      <c r="J475" s="91"/>
      <c r="K475" s="91"/>
      <c r="L475" s="91"/>
      <c r="M475" s="91"/>
      <c r="N475" s="91"/>
      <c r="O475" s="91"/>
      <c r="P475" s="91"/>
      <c r="Q475" s="91"/>
      <c r="R475" s="91"/>
      <c r="S475" s="91"/>
      <c r="T475" s="91"/>
      <c r="U475" s="91"/>
      <c r="V475" s="91"/>
      <c r="W475" s="225">
        <f t="shared" si="520"/>
        <v>0</v>
      </c>
      <c r="X475" s="134" t="str">
        <f t="shared" si="566"/>
        <v/>
      </c>
      <c r="Y475" s="92" t="b">
        <f t="shared" si="521"/>
        <v>0</v>
      </c>
      <c r="Z475" s="92" t="str">
        <f t="shared" si="567"/>
        <v/>
      </c>
      <c r="AA475" s="92" t="b">
        <f t="shared" si="568"/>
        <v>0</v>
      </c>
      <c r="AB475" s="92" t="str">
        <f t="shared" si="569"/>
        <v/>
      </c>
      <c r="AC475" s="13" t="b">
        <f t="shared" si="522"/>
        <v>0</v>
      </c>
      <c r="AD475" s="92" t="str">
        <f t="shared" si="570"/>
        <v/>
      </c>
      <c r="AE475" s="13" t="b">
        <f t="shared" si="571"/>
        <v>0</v>
      </c>
      <c r="AF475" s="92" t="str">
        <f t="shared" si="572"/>
        <v/>
      </c>
      <c r="AG475" s="13" t="b">
        <f t="shared" si="523"/>
        <v>0</v>
      </c>
      <c r="AH475" s="92" t="str">
        <f t="shared" si="573"/>
        <v/>
      </c>
      <c r="AI475" s="35" t="b">
        <f t="shared" si="524"/>
        <v>0</v>
      </c>
      <c r="AJ475" s="92" t="str">
        <f t="shared" si="574"/>
        <v/>
      </c>
      <c r="AK475" s="35" t="b">
        <f t="shared" si="525"/>
        <v>0</v>
      </c>
      <c r="AL475" s="92" t="str">
        <f t="shared" si="526"/>
        <v/>
      </c>
      <c r="AM475" s="35" t="b">
        <f t="shared" si="527"/>
        <v>0</v>
      </c>
      <c r="AN475" s="92" t="str">
        <f t="shared" si="528"/>
        <v/>
      </c>
      <c r="AO475" s="13" t="b">
        <f t="shared" si="529"/>
        <v>0</v>
      </c>
      <c r="AP475" s="92" t="str">
        <f t="shared" si="530"/>
        <v/>
      </c>
      <c r="AQ475" s="14">
        <f t="shared" si="531"/>
        <v>0</v>
      </c>
      <c r="AR475" s="14">
        <f t="shared" si="532"/>
        <v>0</v>
      </c>
      <c r="AS475" s="16">
        <f t="shared" si="583"/>
        <v>0</v>
      </c>
      <c r="AT475" s="16">
        <f t="shared" si="583"/>
        <v>0</v>
      </c>
      <c r="AU475" s="16">
        <f t="shared" si="583"/>
        <v>0</v>
      </c>
      <c r="AV475" s="16">
        <f t="shared" si="583"/>
        <v>0</v>
      </c>
      <c r="AW475" s="16">
        <f t="shared" si="583"/>
        <v>0</v>
      </c>
      <c r="AX475" s="16">
        <f t="shared" si="583"/>
        <v>0</v>
      </c>
      <c r="AY475" s="16">
        <f t="shared" si="583"/>
        <v>0</v>
      </c>
      <c r="AZ475" s="16"/>
      <c r="BA475" s="16"/>
      <c r="BB475" s="93">
        <f t="shared" si="575"/>
        <v>0</v>
      </c>
      <c r="BC475" s="93">
        <f t="shared" si="576"/>
        <v>0</v>
      </c>
      <c r="BD475" s="93">
        <f t="shared" si="577"/>
        <v>0</v>
      </c>
      <c r="BE475" s="158">
        <f t="shared" si="578"/>
        <v>0</v>
      </c>
      <c r="BF475" s="159">
        <f t="shared" si="579"/>
        <v>0</v>
      </c>
      <c r="BG475" s="159">
        <f t="shared" si="533"/>
        <v>0</v>
      </c>
      <c r="BH475" s="159">
        <f t="shared" si="534"/>
        <v>0</v>
      </c>
      <c r="BI475" s="159">
        <f t="shared" si="535"/>
        <v>0</v>
      </c>
      <c r="BJ475" s="159">
        <f t="shared" si="536"/>
        <v>0</v>
      </c>
      <c r="BK475" s="159">
        <f t="shared" si="537"/>
        <v>0</v>
      </c>
      <c r="BL475" s="159">
        <f t="shared" si="538"/>
        <v>0</v>
      </c>
      <c r="BM475" s="159">
        <f t="shared" si="519"/>
        <v>0</v>
      </c>
      <c r="BN475" s="159">
        <f t="shared" si="519"/>
        <v>0</v>
      </c>
      <c r="BO475" s="205" t="b">
        <f t="shared" si="539"/>
        <v>0</v>
      </c>
      <c r="BP475" s="214">
        <f t="shared" si="540"/>
        <v>0</v>
      </c>
      <c r="BQ475" s="160">
        <f t="shared" si="541"/>
        <v>0</v>
      </c>
      <c r="BR475" s="160">
        <f t="shared" si="542"/>
        <v>0</v>
      </c>
      <c r="BS475" s="160">
        <f t="shared" si="543"/>
        <v>0</v>
      </c>
      <c r="BT475" s="160">
        <f t="shared" si="544"/>
        <v>0</v>
      </c>
      <c r="BU475" s="160">
        <f t="shared" si="545"/>
        <v>0</v>
      </c>
      <c r="BV475" s="215">
        <f t="shared" si="546"/>
        <v>0</v>
      </c>
      <c r="BW475" s="217">
        <f t="shared" si="547"/>
        <v>0</v>
      </c>
      <c r="BX475" s="206">
        <f t="shared" si="548"/>
        <v>0</v>
      </c>
      <c r="BY475" s="206">
        <f t="shared" si="549"/>
        <v>0</v>
      </c>
      <c r="BZ475" s="206">
        <f t="shared" si="550"/>
        <v>0</v>
      </c>
      <c r="CA475" s="206">
        <f t="shared" si="551"/>
        <v>0</v>
      </c>
      <c r="CB475" s="206">
        <f t="shared" si="552"/>
        <v>0</v>
      </c>
      <c r="CC475" s="218">
        <f t="shared" si="553"/>
        <v>0</v>
      </c>
      <c r="CD475" s="216" t="e">
        <f t="shared" si="554"/>
        <v>#VALUE!</v>
      </c>
      <c r="CE475" s="94" t="e">
        <f t="shared" si="555"/>
        <v>#VALUE!</v>
      </c>
      <c r="CF475" s="94" t="e">
        <f t="shared" si="556"/>
        <v>#VALUE!</v>
      </c>
      <c r="CG475" s="95" t="e">
        <f t="shared" si="557"/>
        <v>#VALUE!</v>
      </c>
      <c r="CH475" s="95" t="e">
        <f t="shared" si="580"/>
        <v>#VALUE!</v>
      </c>
      <c r="CI475" s="95" t="b">
        <f t="shared" si="584"/>
        <v>0</v>
      </c>
      <c r="CJ475" s="76" t="str">
        <f t="shared" si="558"/>
        <v/>
      </c>
      <c r="CK475" s="94" t="e" cm="1">
        <f t="array" aca="1" ref="CK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CL475" s="94" t="str">
        <f t="shared" si="559"/>
        <v/>
      </c>
      <c r="CM475" s="96" t="b">
        <f t="shared" si="560"/>
        <v>0</v>
      </c>
      <c r="CN475" s="130" t="b">
        <f>IFERROR(MATCH(D475,'Avtal för korttidsarbete'!$G$13:$G$1012,0),TRUE)</f>
        <v>1</v>
      </c>
      <c r="CO475" s="130" t="b">
        <f t="shared" si="561"/>
        <v>0</v>
      </c>
      <c r="CP475" s="131" t="str" cm="1">
        <f t="array" ref="CP475">IF(CN475=TRUE,"x",INDEX('Avtal för korttidsarbete'!$E$13:$E$1012,$CN475))</f>
        <v>x</v>
      </c>
      <c r="CQ475" s="131" t="str" cm="1">
        <f t="array" ref="CQ475">IF(CN475=TRUE,"x",INDEX('Avtal för korttidsarbete'!$F$13:$F$1012,$CN475))</f>
        <v>x</v>
      </c>
      <c r="CR475" s="130" t="b">
        <f t="shared" si="562"/>
        <v>0</v>
      </c>
      <c r="CS475" s="165">
        <f t="shared" si="581"/>
        <v>0</v>
      </c>
      <c r="CT475" s="165">
        <f t="shared" si="582"/>
        <v>0</v>
      </c>
      <c r="CU475" s="130" t="b">
        <f t="shared" si="563"/>
        <v>0</v>
      </c>
      <c r="CV475" s="131">
        <f t="shared" si="564"/>
        <v>0</v>
      </c>
      <c r="CW475" s="165">
        <f t="shared" si="565"/>
        <v>0</v>
      </c>
      <c r="CX475" s="186" t="b">
        <f>IFERROR(INDEX('Avtal för korttidsarbete'!R:R,MATCH(D475,'Avtal för korttidsarbete'!$G:$G,0)),TRUE)</f>
        <v>1</v>
      </c>
      <c r="CY475" s="165" t="str">
        <f>IF(CX475,"-",INDEX('Avtal för korttidsarbete'!$D:$D,MATCH(D475,'Avtal för korttidsarbete'!$G:$G,0)))</f>
        <v>-</v>
      </c>
      <c r="CZ475" s="131" t="b">
        <f>IFERROR(G475&gt;INDEX(Uppsägningar!E:E,MATCH(C475,Uppsägningar!C:C,0)),FALSE)</f>
        <v>0</v>
      </c>
    </row>
    <row r="476" spans="1:104" s="30" customFormat="1" x14ac:dyDescent="0.25">
      <c r="A476" s="19">
        <v>461</v>
      </c>
      <c r="B476" s="20"/>
      <c r="C476" s="189"/>
      <c r="D476" s="69"/>
      <c r="E476" s="171">
        <f>IFERROR(INDEX(Admin!$C$7:$C$10,MATCH(CY476,TblNivåValTExt,0)),0)</f>
        <v>0</v>
      </c>
      <c r="F476" s="1"/>
      <c r="G476" s="1"/>
      <c r="H476" s="90"/>
      <c r="I476" s="91"/>
      <c r="J476" s="91"/>
      <c r="K476" s="91"/>
      <c r="L476" s="91"/>
      <c r="M476" s="91"/>
      <c r="N476" s="91"/>
      <c r="O476" s="91"/>
      <c r="P476" s="91"/>
      <c r="Q476" s="91"/>
      <c r="R476" s="91"/>
      <c r="S476" s="91"/>
      <c r="T476" s="91"/>
      <c r="U476" s="91"/>
      <c r="V476" s="91"/>
      <c r="W476" s="225">
        <f t="shared" si="520"/>
        <v>0</v>
      </c>
      <c r="X476" s="134" t="str">
        <f t="shared" si="566"/>
        <v/>
      </c>
      <c r="Y476" s="92" t="b">
        <f t="shared" si="521"/>
        <v>0</v>
      </c>
      <c r="Z476" s="92" t="str">
        <f t="shared" si="567"/>
        <v/>
      </c>
      <c r="AA476" s="92" t="b">
        <f t="shared" si="568"/>
        <v>0</v>
      </c>
      <c r="AB476" s="92" t="str">
        <f t="shared" si="569"/>
        <v/>
      </c>
      <c r="AC476" s="13" t="b">
        <f t="shared" si="522"/>
        <v>0</v>
      </c>
      <c r="AD476" s="92" t="str">
        <f t="shared" si="570"/>
        <v/>
      </c>
      <c r="AE476" s="13" t="b">
        <f t="shared" si="571"/>
        <v>0</v>
      </c>
      <c r="AF476" s="92" t="str">
        <f t="shared" si="572"/>
        <v/>
      </c>
      <c r="AG476" s="13" t="b">
        <f t="shared" si="523"/>
        <v>0</v>
      </c>
      <c r="AH476" s="92" t="str">
        <f t="shared" si="573"/>
        <v/>
      </c>
      <c r="AI476" s="35" t="b">
        <f t="shared" si="524"/>
        <v>0</v>
      </c>
      <c r="AJ476" s="92" t="str">
        <f t="shared" si="574"/>
        <v/>
      </c>
      <c r="AK476" s="35" t="b">
        <f t="shared" si="525"/>
        <v>0</v>
      </c>
      <c r="AL476" s="92" t="str">
        <f t="shared" si="526"/>
        <v/>
      </c>
      <c r="AM476" s="35" t="b">
        <f t="shared" si="527"/>
        <v>0</v>
      </c>
      <c r="AN476" s="92" t="str">
        <f t="shared" si="528"/>
        <v/>
      </c>
      <c r="AO476" s="13" t="b">
        <f t="shared" si="529"/>
        <v>0</v>
      </c>
      <c r="AP476" s="92" t="str">
        <f t="shared" si="530"/>
        <v/>
      </c>
      <c r="AQ476" s="14">
        <f t="shared" si="531"/>
        <v>0</v>
      </c>
      <c r="AR476" s="14">
        <f t="shared" si="532"/>
        <v>0</v>
      </c>
      <c r="AS476" s="16">
        <f t="shared" ref="AS476:AY485" si="585">IF(OR(AS$11=FALSE,$F476="",MIN($G476,AS$10,$AR476)-MAX($F476,AS$8,$AQ476)&lt;0),0,MIN($G476,AS$10,$AR476)-MAX($F476,AS$8,$AQ476)+1)</f>
        <v>0</v>
      </c>
      <c r="AT476" s="16">
        <f t="shared" si="585"/>
        <v>0</v>
      </c>
      <c r="AU476" s="16">
        <f t="shared" si="585"/>
        <v>0</v>
      </c>
      <c r="AV476" s="16">
        <f t="shared" si="585"/>
        <v>0</v>
      </c>
      <c r="AW476" s="16">
        <f t="shared" si="585"/>
        <v>0</v>
      </c>
      <c r="AX476" s="16">
        <f t="shared" si="585"/>
        <v>0</v>
      </c>
      <c r="AY476" s="16">
        <f t="shared" si="585"/>
        <v>0</v>
      </c>
      <c r="AZ476" s="16"/>
      <c r="BA476" s="16"/>
      <c r="BB476" s="93">
        <f t="shared" si="575"/>
        <v>0</v>
      </c>
      <c r="BC476" s="93">
        <f t="shared" si="576"/>
        <v>0</v>
      </c>
      <c r="BD476" s="93">
        <f t="shared" si="577"/>
        <v>0</v>
      </c>
      <c r="BE476" s="158">
        <f t="shared" si="578"/>
        <v>0</v>
      </c>
      <c r="BF476" s="159">
        <f t="shared" si="579"/>
        <v>0</v>
      </c>
      <c r="BG476" s="159">
        <f t="shared" si="533"/>
        <v>0</v>
      </c>
      <c r="BH476" s="159">
        <f t="shared" si="534"/>
        <v>0</v>
      </c>
      <c r="BI476" s="159">
        <f t="shared" si="535"/>
        <v>0</v>
      </c>
      <c r="BJ476" s="159">
        <f t="shared" si="536"/>
        <v>0</v>
      </c>
      <c r="BK476" s="159">
        <f t="shared" si="537"/>
        <v>0</v>
      </c>
      <c r="BL476" s="159">
        <f t="shared" si="538"/>
        <v>0</v>
      </c>
      <c r="BM476" s="159">
        <f t="shared" si="519"/>
        <v>0</v>
      </c>
      <c r="BN476" s="159">
        <f t="shared" si="519"/>
        <v>0</v>
      </c>
      <c r="BO476" s="205" t="b">
        <f t="shared" si="539"/>
        <v>0</v>
      </c>
      <c r="BP476" s="214">
        <f t="shared" si="540"/>
        <v>0</v>
      </c>
      <c r="BQ476" s="160">
        <f t="shared" si="541"/>
        <v>0</v>
      </c>
      <c r="BR476" s="160">
        <f t="shared" si="542"/>
        <v>0</v>
      </c>
      <c r="BS476" s="160">
        <f t="shared" si="543"/>
        <v>0</v>
      </c>
      <c r="BT476" s="160">
        <f t="shared" si="544"/>
        <v>0</v>
      </c>
      <c r="BU476" s="160">
        <f t="shared" si="545"/>
        <v>0</v>
      </c>
      <c r="BV476" s="215">
        <f t="shared" si="546"/>
        <v>0</v>
      </c>
      <c r="BW476" s="217">
        <f t="shared" si="547"/>
        <v>0</v>
      </c>
      <c r="BX476" s="206">
        <f t="shared" si="548"/>
        <v>0</v>
      </c>
      <c r="BY476" s="206">
        <f t="shared" si="549"/>
        <v>0</v>
      </c>
      <c r="BZ476" s="206">
        <f t="shared" si="550"/>
        <v>0</v>
      </c>
      <c r="CA476" s="206">
        <f t="shared" si="551"/>
        <v>0</v>
      </c>
      <c r="CB476" s="206">
        <f t="shared" si="552"/>
        <v>0</v>
      </c>
      <c r="CC476" s="218">
        <f t="shared" si="553"/>
        <v>0</v>
      </c>
      <c r="CD476" s="216" t="e">
        <f t="shared" si="554"/>
        <v>#VALUE!</v>
      </c>
      <c r="CE476" s="94" t="e">
        <f t="shared" si="555"/>
        <v>#VALUE!</v>
      </c>
      <c r="CF476" s="94" t="e">
        <f t="shared" si="556"/>
        <v>#VALUE!</v>
      </c>
      <c r="CG476" s="95" t="e">
        <f t="shared" si="557"/>
        <v>#VALUE!</v>
      </c>
      <c r="CH476" s="95" t="e">
        <f t="shared" si="580"/>
        <v>#VALUE!</v>
      </c>
      <c r="CI476" s="95" t="b">
        <f t="shared" si="584"/>
        <v>0</v>
      </c>
      <c r="CJ476" s="76" t="str">
        <f t="shared" si="558"/>
        <v/>
      </c>
      <c r="CK476" s="94" t="e" cm="1">
        <f t="array" aca="1" ref="CK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CL476" s="94" t="str">
        <f t="shared" si="559"/>
        <v/>
      </c>
      <c r="CM476" s="96" t="b">
        <f t="shared" si="560"/>
        <v>0</v>
      </c>
      <c r="CN476" s="130" t="b">
        <f>IFERROR(MATCH(D476,'Avtal för korttidsarbete'!$G$13:$G$1012,0),TRUE)</f>
        <v>1</v>
      </c>
      <c r="CO476" s="130" t="b">
        <f t="shared" si="561"/>
        <v>0</v>
      </c>
      <c r="CP476" s="131" t="str" cm="1">
        <f t="array" ref="CP476">IF(CN476=TRUE,"x",INDEX('Avtal för korttidsarbete'!$E$13:$E$1012,$CN476))</f>
        <v>x</v>
      </c>
      <c r="CQ476" s="131" t="str" cm="1">
        <f t="array" ref="CQ476">IF(CN476=TRUE,"x",INDEX('Avtal för korttidsarbete'!$F$13:$F$1012,$CN476))</f>
        <v>x</v>
      </c>
      <c r="CR476" s="130" t="b">
        <f t="shared" si="562"/>
        <v>0</v>
      </c>
      <c r="CS476" s="165">
        <f t="shared" si="581"/>
        <v>0</v>
      </c>
      <c r="CT476" s="165">
        <f t="shared" si="582"/>
        <v>0</v>
      </c>
      <c r="CU476" s="130" t="b">
        <f t="shared" si="563"/>
        <v>0</v>
      </c>
      <c r="CV476" s="131">
        <f t="shared" si="564"/>
        <v>0</v>
      </c>
      <c r="CW476" s="165">
        <f t="shared" si="565"/>
        <v>0</v>
      </c>
      <c r="CX476" s="186" t="b">
        <f>IFERROR(INDEX('Avtal för korttidsarbete'!R:R,MATCH(D476,'Avtal för korttidsarbete'!$G:$G,0)),TRUE)</f>
        <v>1</v>
      </c>
      <c r="CY476" s="165" t="str">
        <f>IF(CX476,"-",INDEX('Avtal för korttidsarbete'!$D:$D,MATCH(D476,'Avtal för korttidsarbete'!$G:$G,0)))</f>
        <v>-</v>
      </c>
      <c r="CZ476" s="131" t="b">
        <f>IFERROR(G476&gt;INDEX(Uppsägningar!E:E,MATCH(C476,Uppsägningar!C:C,0)),FALSE)</f>
        <v>0</v>
      </c>
    </row>
    <row r="477" spans="1:104" s="30" customFormat="1" x14ac:dyDescent="0.25">
      <c r="A477" s="19">
        <v>462</v>
      </c>
      <c r="B477" s="20"/>
      <c r="C477" s="189"/>
      <c r="D477" s="69"/>
      <c r="E477" s="171">
        <f>IFERROR(INDEX(Admin!$C$7:$C$10,MATCH(CY477,TblNivåValTExt,0)),0)</f>
        <v>0</v>
      </c>
      <c r="F477" s="1"/>
      <c r="G477" s="1"/>
      <c r="H477" s="90"/>
      <c r="I477" s="91"/>
      <c r="J477" s="91"/>
      <c r="K477" s="91"/>
      <c r="L477" s="91"/>
      <c r="M477" s="91"/>
      <c r="N477" s="91"/>
      <c r="O477" s="91"/>
      <c r="P477" s="91"/>
      <c r="Q477" s="91"/>
      <c r="R477" s="91"/>
      <c r="S477" s="91"/>
      <c r="T477" s="91"/>
      <c r="U477" s="91"/>
      <c r="V477" s="91"/>
      <c r="W477" s="225">
        <f t="shared" si="520"/>
        <v>0</v>
      </c>
      <c r="X477" s="134" t="str">
        <f t="shared" si="566"/>
        <v/>
      </c>
      <c r="Y477" s="92" t="b">
        <f t="shared" si="521"/>
        <v>0</v>
      </c>
      <c r="Z477" s="92" t="str">
        <f t="shared" si="567"/>
        <v/>
      </c>
      <c r="AA477" s="92" t="b">
        <f t="shared" si="568"/>
        <v>0</v>
      </c>
      <c r="AB477" s="92" t="str">
        <f t="shared" si="569"/>
        <v/>
      </c>
      <c r="AC477" s="13" t="b">
        <f t="shared" si="522"/>
        <v>0</v>
      </c>
      <c r="AD477" s="92" t="str">
        <f t="shared" si="570"/>
        <v/>
      </c>
      <c r="AE477" s="13" t="b">
        <f t="shared" si="571"/>
        <v>0</v>
      </c>
      <c r="AF477" s="92" t="str">
        <f t="shared" si="572"/>
        <v/>
      </c>
      <c r="AG477" s="13" t="b">
        <f t="shared" si="523"/>
        <v>0</v>
      </c>
      <c r="AH477" s="92" t="str">
        <f t="shared" si="573"/>
        <v/>
      </c>
      <c r="AI477" s="35" t="b">
        <f t="shared" si="524"/>
        <v>0</v>
      </c>
      <c r="AJ477" s="92" t="str">
        <f t="shared" si="574"/>
        <v/>
      </c>
      <c r="AK477" s="35" t="b">
        <f t="shared" si="525"/>
        <v>0</v>
      </c>
      <c r="AL477" s="92" t="str">
        <f t="shared" si="526"/>
        <v/>
      </c>
      <c r="AM477" s="35" t="b">
        <f t="shared" si="527"/>
        <v>0</v>
      </c>
      <c r="AN477" s="92" t="str">
        <f t="shared" si="528"/>
        <v/>
      </c>
      <c r="AO477" s="13" t="b">
        <f t="shared" si="529"/>
        <v>0</v>
      </c>
      <c r="AP477" s="92" t="str">
        <f t="shared" si="530"/>
        <v/>
      </c>
      <c r="AQ477" s="14">
        <f t="shared" si="531"/>
        <v>0</v>
      </c>
      <c r="AR477" s="14">
        <f t="shared" si="532"/>
        <v>0</v>
      </c>
      <c r="AS477" s="16">
        <f t="shared" si="585"/>
        <v>0</v>
      </c>
      <c r="AT477" s="16">
        <f t="shared" si="585"/>
        <v>0</v>
      </c>
      <c r="AU477" s="16">
        <f t="shared" si="585"/>
        <v>0</v>
      </c>
      <c r="AV477" s="16">
        <f t="shared" si="585"/>
        <v>0</v>
      </c>
      <c r="AW477" s="16">
        <f t="shared" si="585"/>
        <v>0</v>
      </c>
      <c r="AX477" s="16">
        <f t="shared" si="585"/>
        <v>0</v>
      </c>
      <c r="AY477" s="16">
        <f t="shared" si="585"/>
        <v>0</v>
      </c>
      <c r="AZ477" s="16"/>
      <c r="BA477" s="16"/>
      <c r="BB477" s="93">
        <f t="shared" si="575"/>
        <v>0</v>
      </c>
      <c r="BC477" s="93">
        <f t="shared" si="576"/>
        <v>0</v>
      </c>
      <c r="BD477" s="93">
        <f t="shared" si="577"/>
        <v>0</v>
      </c>
      <c r="BE477" s="158">
        <f t="shared" si="578"/>
        <v>0</v>
      </c>
      <c r="BF477" s="159">
        <f t="shared" si="579"/>
        <v>0</v>
      </c>
      <c r="BG477" s="159">
        <f t="shared" si="533"/>
        <v>0</v>
      </c>
      <c r="BH477" s="159">
        <f t="shared" si="534"/>
        <v>0</v>
      </c>
      <c r="BI477" s="159">
        <f t="shared" si="535"/>
        <v>0</v>
      </c>
      <c r="BJ477" s="159">
        <f t="shared" si="536"/>
        <v>0</v>
      </c>
      <c r="BK477" s="159">
        <f t="shared" si="537"/>
        <v>0</v>
      </c>
      <c r="BL477" s="159">
        <f t="shared" si="538"/>
        <v>0</v>
      </c>
      <c r="BM477" s="159">
        <f t="shared" si="519"/>
        <v>0</v>
      </c>
      <c r="BN477" s="159">
        <f t="shared" si="519"/>
        <v>0</v>
      </c>
      <c r="BO477" s="205" t="b">
        <f t="shared" si="539"/>
        <v>0</v>
      </c>
      <c r="BP477" s="214">
        <f t="shared" si="540"/>
        <v>0</v>
      </c>
      <c r="BQ477" s="160">
        <f t="shared" si="541"/>
        <v>0</v>
      </c>
      <c r="BR477" s="160">
        <f t="shared" si="542"/>
        <v>0</v>
      </c>
      <c r="BS477" s="160">
        <f t="shared" si="543"/>
        <v>0</v>
      </c>
      <c r="BT477" s="160">
        <f t="shared" si="544"/>
        <v>0</v>
      </c>
      <c r="BU477" s="160">
        <f t="shared" si="545"/>
        <v>0</v>
      </c>
      <c r="BV477" s="215">
        <f t="shared" si="546"/>
        <v>0</v>
      </c>
      <c r="BW477" s="217">
        <f t="shared" si="547"/>
        <v>0</v>
      </c>
      <c r="BX477" s="206">
        <f t="shared" si="548"/>
        <v>0</v>
      </c>
      <c r="BY477" s="206">
        <f t="shared" si="549"/>
        <v>0</v>
      </c>
      <c r="BZ477" s="206">
        <f t="shared" si="550"/>
        <v>0</v>
      </c>
      <c r="CA477" s="206">
        <f t="shared" si="551"/>
        <v>0</v>
      </c>
      <c r="CB477" s="206">
        <f t="shared" si="552"/>
        <v>0</v>
      </c>
      <c r="CC477" s="218">
        <f t="shared" si="553"/>
        <v>0</v>
      </c>
      <c r="CD477" s="216" t="e">
        <f t="shared" si="554"/>
        <v>#VALUE!</v>
      </c>
      <c r="CE477" s="94" t="e">
        <f t="shared" si="555"/>
        <v>#VALUE!</v>
      </c>
      <c r="CF477" s="94" t="e">
        <f t="shared" si="556"/>
        <v>#VALUE!</v>
      </c>
      <c r="CG477" s="95" t="e">
        <f t="shared" si="557"/>
        <v>#VALUE!</v>
      </c>
      <c r="CH477" s="95" t="e">
        <f t="shared" si="580"/>
        <v>#VALUE!</v>
      </c>
      <c r="CI477" s="95" t="b">
        <f t="shared" si="584"/>
        <v>0</v>
      </c>
      <c r="CJ477" s="76" t="str">
        <f t="shared" si="558"/>
        <v/>
      </c>
      <c r="CK477" s="94" t="e" cm="1">
        <f t="array" aca="1" ref="CK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CL477" s="94" t="str">
        <f t="shared" si="559"/>
        <v/>
      </c>
      <c r="CM477" s="96" t="b">
        <f t="shared" si="560"/>
        <v>0</v>
      </c>
      <c r="CN477" s="130" t="b">
        <f>IFERROR(MATCH(D477,'Avtal för korttidsarbete'!$G$13:$G$1012,0),TRUE)</f>
        <v>1</v>
      </c>
      <c r="CO477" s="130" t="b">
        <f t="shared" si="561"/>
        <v>0</v>
      </c>
      <c r="CP477" s="131" t="str" cm="1">
        <f t="array" ref="CP477">IF(CN477=TRUE,"x",INDEX('Avtal för korttidsarbete'!$E$13:$E$1012,$CN477))</f>
        <v>x</v>
      </c>
      <c r="CQ477" s="131" t="str" cm="1">
        <f t="array" ref="CQ477">IF(CN477=TRUE,"x",INDEX('Avtal för korttidsarbete'!$F$13:$F$1012,$CN477))</f>
        <v>x</v>
      </c>
      <c r="CR477" s="130" t="b">
        <f t="shared" si="562"/>
        <v>0</v>
      </c>
      <c r="CS477" s="165">
        <f t="shared" si="581"/>
        <v>0</v>
      </c>
      <c r="CT477" s="165">
        <f t="shared" si="582"/>
        <v>0</v>
      </c>
      <c r="CU477" s="130" t="b">
        <f t="shared" si="563"/>
        <v>0</v>
      </c>
      <c r="CV477" s="131">
        <f t="shared" si="564"/>
        <v>0</v>
      </c>
      <c r="CW477" s="165">
        <f t="shared" si="565"/>
        <v>0</v>
      </c>
      <c r="CX477" s="186" t="b">
        <f>IFERROR(INDEX('Avtal för korttidsarbete'!R:R,MATCH(D477,'Avtal för korttidsarbete'!$G:$G,0)),TRUE)</f>
        <v>1</v>
      </c>
      <c r="CY477" s="165" t="str">
        <f>IF(CX477,"-",INDEX('Avtal för korttidsarbete'!$D:$D,MATCH(D477,'Avtal för korttidsarbete'!$G:$G,0)))</f>
        <v>-</v>
      </c>
      <c r="CZ477" s="131" t="b">
        <f>IFERROR(G477&gt;INDEX(Uppsägningar!E:E,MATCH(C477,Uppsägningar!C:C,0)),FALSE)</f>
        <v>0</v>
      </c>
    </row>
    <row r="478" spans="1:104" s="30" customFormat="1" x14ac:dyDescent="0.25">
      <c r="A478" s="19">
        <v>463</v>
      </c>
      <c r="B478" s="20"/>
      <c r="C478" s="189"/>
      <c r="D478" s="69"/>
      <c r="E478" s="171">
        <f>IFERROR(INDEX(Admin!$C$7:$C$10,MATCH(CY478,TblNivåValTExt,0)),0)</f>
        <v>0</v>
      </c>
      <c r="F478" s="1"/>
      <c r="G478" s="1"/>
      <c r="H478" s="90"/>
      <c r="I478" s="91"/>
      <c r="J478" s="91"/>
      <c r="K478" s="91"/>
      <c r="L478" s="91"/>
      <c r="M478" s="91"/>
      <c r="N478" s="91"/>
      <c r="O478" s="91"/>
      <c r="P478" s="91"/>
      <c r="Q478" s="91"/>
      <c r="R478" s="91"/>
      <c r="S478" s="91"/>
      <c r="T478" s="91"/>
      <c r="U478" s="91"/>
      <c r="V478" s="91"/>
      <c r="W478" s="225">
        <f t="shared" si="520"/>
        <v>0</v>
      </c>
      <c r="X478" s="134" t="str">
        <f t="shared" si="566"/>
        <v/>
      </c>
      <c r="Y478" s="92" t="b">
        <f t="shared" si="521"/>
        <v>0</v>
      </c>
      <c r="Z478" s="92" t="str">
        <f t="shared" si="567"/>
        <v/>
      </c>
      <c r="AA478" s="92" t="b">
        <f t="shared" si="568"/>
        <v>0</v>
      </c>
      <c r="AB478" s="92" t="str">
        <f t="shared" si="569"/>
        <v/>
      </c>
      <c r="AC478" s="13" t="b">
        <f t="shared" si="522"/>
        <v>0</v>
      </c>
      <c r="AD478" s="92" t="str">
        <f t="shared" si="570"/>
        <v/>
      </c>
      <c r="AE478" s="13" t="b">
        <f t="shared" si="571"/>
        <v>0</v>
      </c>
      <c r="AF478" s="92" t="str">
        <f t="shared" si="572"/>
        <v/>
      </c>
      <c r="AG478" s="13" t="b">
        <f t="shared" si="523"/>
        <v>0</v>
      </c>
      <c r="AH478" s="92" t="str">
        <f t="shared" si="573"/>
        <v/>
      </c>
      <c r="AI478" s="35" t="b">
        <f t="shared" si="524"/>
        <v>0</v>
      </c>
      <c r="AJ478" s="92" t="str">
        <f t="shared" si="574"/>
        <v/>
      </c>
      <c r="AK478" s="35" t="b">
        <f t="shared" si="525"/>
        <v>0</v>
      </c>
      <c r="AL478" s="92" t="str">
        <f t="shared" si="526"/>
        <v/>
      </c>
      <c r="AM478" s="35" t="b">
        <f t="shared" si="527"/>
        <v>0</v>
      </c>
      <c r="AN478" s="92" t="str">
        <f t="shared" si="528"/>
        <v/>
      </c>
      <c r="AO478" s="13" t="b">
        <f t="shared" si="529"/>
        <v>0</v>
      </c>
      <c r="AP478" s="92" t="str">
        <f t="shared" si="530"/>
        <v/>
      </c>
      <c r="AQ478" s="14">
        <f t="shared" si="531"/>
        <v>0</v>
      </c>
      <c r="AR478" s="14">
        <f t="shared" si="532"/>
        <v>0</v>
      </c>
      <c r="AS478" s="16">
        <f t="shared" si="585"/>
        <v>0</v>
      </c>
      <c r="AT478" s="16">
        <f t="shared" si="585"/>
        <v>0</v>
      </c>
      <c r="AU478" s="16">
        <f t="shared" si="585"/>
        <v>0</v>
      </c>
      <c r="AV478" s="16">
        <f t="shared" si="585"/>
        <v>0</v>
      </c>
      <c r="AW478" s="16">
        <f t="shared" si="585"/>
        <v>0</v>
      </c>
      <c r="AX478" s="16">
        <f t="shared" si="585"/>
        <v>0</v>
      </c>
      <c r="AY478" s="16">
        <f t="shared" si="585"/>
        <v>0</v>
      </c>
      <c r="AZ478" s="16"/>
      <c r="BA478" s="16"/>
      <c r="BB478" s="93">
        <f t="shared" si="575"/>
        <v>0</v>
      </c>
      <c r="BC478" s="93">
        <f t="shared" si="576"/>
        <v>0</v>
      </c>
      <c r="BD478" s="93">
        <f t="shared" si="577"/>
        <v>0</v>
      </c>
      <c r="BE478" s="158">
        <f t="shared" si="578"/>
        <v>0</v>
      </c>
      <c r="BF478" s="159">
        <f t="shared" si="579"/>
        <v>0</v>
      </c>
      <c r="BG478" s="159">
        <f t="shared" si="533"/>
        <v>0</v>
      </c>
      <c r="BH478" s="159">
        <f t="shared" si="534"/>
        <v>0</v>
      </c>
      <c r="BI478" s="159">
        <f t="shared" si="535"/>
        <v>0</v>
      </c>
      <c r="BJ478" s="159">
        <f t="shared" si="536"/>
        <v>0</v>
      </c>
      <c r="BK478" s="159">
        <f t="shared" si="537"/>
        <v>0</v>
      </c>
      <c r="BL478" s="159">
        <f t="shared" si="538"/>
        <v>0</v>
      </c>
      <c r="BM478" s="159">
        <f t="shared" si="519"/>
        <v>0</v>
      </c>
      <c r="BN478" s="159">
        <f t="shared" si="519"/>
        <v>0</v>
      </c>
      <c r="BO478" s="205" t="b">
        <f t="shared" si="539"/>
        <v>0</v>
      </c>
      <c r="BP478" s="214">
        <f t="shared" si="540"/>
        <v>0</v>
      </c>
      <c r="BQ478" s="160">
        <f t="shared" si="541"/>
        <v>0</v>
      </c>
      <c r="BR478" s="160">
        <f t="shared" si="542"/>
        <v>0</v>
      </c>
      <c r="BS478" s="160">
        <f t="shared" si="543"/>
        <v>0</v>
      </c>
      <c r="BT478" s="160">
        <f t="shared" si="544"/>
        <v>0</v>
      </c>
      <c r="BU478" s="160">
        <f t="shared" si="545"/>
        <v>0</v>
      </c>
      <c r="BV478" s="215">
        <f t="shared" si="546"/>
        <v>0</v>
      </c>
      <c r="BW478" s="217">
        <f t="shared" si="547"/>
        <v>0</v>
      </c>
      <c r="BX478" s="206">
        <f t="shared" si="548"/>
        <v>0</v>
      </c>
      <c r="BY478" s="206">
        <f t="shared" si="549"/>
        <v>0</v>
      </c>
      <c r="BZ478" s="206">
        <f t="shared" si="550"/>
        <v>0</v>
      </c>
      <c r="CA478" s="206">
        <f t="shared" si="551"/>
        <v>0</v>
      </c>
      <c r="CB478" s="206">
        <f t="shared" si="552"/>
        <v>0</v>
      </c>
      <c r="CC478" s="218">
        <f t="shared" si="553"/>
        <v>0</v>
      </c>
      <c r="CD478" s="216" t="e">
        <f t="shared" si="554"/>
        <v>#VALUE!</v>
      </c>
      <c r="CE478" s="94" t="e">
        <f t="shared" si="555"/>
        <v>#VALUE!</v>
      </c>
      <c r="CF478" s="94" t="e">
        <f t="shared" si="556"/>
        <v>#VALUE!</v>
      </c>
      <c r="CG478" s="95" t="e">
        <f t="shared" si="557"/>
        <v>#VALUE!</v>
      </c>
      <c r="CH478" s="95" t="e">
        <f t="shared" si="580"/>
        <v>#VALUE!</v>
      </c>
      <c r="CI478" s="95" t="b">
        <f t="shared" si="584"/>
        <v>0</v>
      </c>
      <c r="CJ478" s="76" t="str">
        <f t="shared" si="558"/>
        <v/>
      </c>
      <c r="CK478" s="94" t="e" cm="1">
        <f t="array" aca="1" ref="CK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CL478" s="94" t="str">
        <f t="shared" si="559"/>
        <v/>
      </c>
      <c r="CM478" s="96" t="b">
        <f t="shared" si="560"/>
        <v>0</v>
      </c>
      <c r="CN478" s="130" t="b">
        <f>IFERROR(MATCH(D478,'Avtal för korttidsarbete'!$G$13:$G$1012,0),TRUE)</f>
        <v>1</v>
      </c>
      <c r="CO478" s="130" t="b">
        <f t="shared" si="561"/>
        <v>0</v>
      </c>
      <c r="CP478" s="131" t="str" cm="1">
        <f t="array" ref="CP478">IF(CN478=TRUE,"x",INDEX('Avtal för korttidsarbete'!$E$13:$E$1012,$CN478))</f>
        <v>x</v>
      </c>
      <c r="CQ478" s="131" t="str" cm="1">
        <f t="array" ref="CQ478">IF(CN478=TRUE,"x",INDEX('Avtal för korttidsarbete'!$F$13:$F$1012,$CN478))</f>
        <v>x</v>
      </c>
      <c r="CR478" s="130" t="b">
        <f t="shared" si="562"/>
        <v>0</v>
      </c>
      <c r="CS478" s="165">
        <f t="shared" si="581"/>
        <v>0</v>
      </c>
      <c r="CT478" s="165">
        <f t="shared" si="582"/>
        <v>0</v>
      </c>
      <c r="CU478" s="130" t="b">
        <f t="shared" si="563"/>
        <v>0</v>
      </c>
      <c r="CV478" s="131">
        <f t="shared" si="564"/>
        <v>0</v>
      </c>
      <c r="CW478" s="165">
        <f t="shared" si="565"/>
        <v>0</v>
      </c>
      <c r="CX478" s="186" t="b">
        <f>IFERROR(INDEX('Avtal för korttidsarbete'!R:R,MATCH(D478,'Avtal för korttidsarbete'!$G:$G,0)),TRUE)</f>
        <v>1</v>
      </c>
      <c r="CY478" s="165" t="str">
        <f>IF(CX478,"-",INDEX('Avtal för korttidsarbete'!$D:$D,MATCH(D478,'Avtal för korttidsarbete'!$G:$G,0)))</f>
        <v>-</v>
      </c>
      <c r="CZ478" s="131" t="b">
        <f>IFERROR(G478&gt;INDEX(Uppsägningar!E:E,MATCH(C478,Uppsägningar!C:C,0)),FALSE)</f>
        <v>0</v>
      </c>
    </row>
    <row r="479" spans="1:104" s="30" customFormat="1" x14ac:dyDescent="0.25">
      <c r="A479" s="19">
        <v>464</v>
      </c>
      <c r="B479" s="20"/>
      <c r="C479" s="189"/>
      <c r="D479" s="69"/>
      <c r="E479" s="171">
        <f>IFERROR(INDEX(Admin!$C$7:$C$10,MATCH(CY479,TblNivåValTExt,0)),0)</f>
        <v>0</v>
      </c>
      <c r="F479" s="1"/>
      <c r="G479" s="1"/>
      <c r="H479" s="90"/>
      <c r="I479" s="91"/>
      <c r="J479" s="91"/>
      <c r="K479" s="91"/>
      <c r="L479" s="91"/>
      <c r="M479" s="91"/>
      <c r="N479" s="91"/>
      <c r="O479" s="91"/>
      <c r="P479" s="91"/>
      <c r="Q479" s="91"/>
      <c r="R479" s="91"/>
      <c r="S479" s="91"/>
      <c r="T479" s="91"/>
      <c r="U479" s="91"/>
      <c r="V479" s="91"/>
      <c r="W479" s="225">
        <f t="shared" si="520"/>
        <v>0</v>
      </c>
      <c r="X479" s="134" t="str">
        <f t="shared" si="566"/>
        <v/>
      </c>
      <c r="Y479" s="92" t="b">
        <f t="shared" si="521"/>
        <v>0</v>
      </c>
      <c r="Z479" s="92" t="str">
        <f t="shared" si="567"/>
        <v/>
      </c>
      <c r="AA479" s="92" t="b">
        <f t="shared" si="568"/>
        <v>0</v>
      </c>
      <c r="AB479" s="92" t="str">
        <f t="shared" si="569"/>
        <v/>
      </c>
      <c r="AC479" s="13" t="b">
        <f t="shared" si="522"/>
        <v>0</v>
      </c>
      <c r="AD479" s="92" t="str">
        <f t="shared" si="570"/>
        <v/>
      </c>
      <c r="AE479" s="13" t="b">
        <f t="shared" si="571"/>
        <v>0</v>
      </c>
      <c r="AF479" s="92" t="str">
        <f t="shared" si="572"/>
        <v/>
      </c>
      <c r="AG479" s="13" t="b">
        <f t="shared" si="523"/>
        <v>0</v>
      </c>
      <c r="AH479" s="92" t="str">
        <f t="shared" si="573"/>
        <v/>
      </c>
      <c r="AI479" s="35" t="b">
        <f t="shared" si="524"/>
        <v>0</v>
      </c>
      <c r="AJ479" s="92" t="str">
        <f t="shared" si="574"/>
        <v/>
      </c>
      <c r="AK479" s="35" t="b">
        <f t="shared" si="525"/>
        <v>0</v>
      </c>
      <c r="AL479" s="92" t="str">
        <f t="shared" si="526"/>
        <v/>
      </c>
      <c r="AM479" s="35" t="b">
        <f t="shared" si="527"/>
        <v>0</v>
      </c>
      <c r="AN479" s="92" t="str">
        <f t="shared" si="528"/>
        <v/>
      </c>
      <c r="AO479" s="13" t="b">
        <f t="shared" si="529"/>
        <v>0</v>
      </c>
      <c r="AP479" s="92" t="str">
        <f t="shared" si="530"/>
        <v/>
      </c>
      <c r="AQ479" s="14">
        <f t="shared" si="531"/>
        <v>0</v>
      </c>
      <c r="AR479" s="14">
        <f t="shared" si="532"/>
        <v>0</v>
      </c>
      <c r="AS479" s="16">
        <f t="shared" si="585"/>
        <v>0</v>
      </c>
      <c r="AT479" s="16">
        <f t="shared" si="585"/>
        <v>0</v>
      </c>
      <c r="AU479" s="16">
        <f t="shared" si="585"/>
        <v>0</v>
      </c>
      <c r="AV479" s="16">
        <f t="shared" si="585"/>
        <v>0</v>
      </c>
      <c r="AW479" s="16">
        <f t="shared" si="585"/>
        <v>0</v>
      </c>
      <c r="AX479" s="16">
        <f t="shared" si="585"/>
        <v>0</v>
      </c>
      <c r="AY479" s="16">
        <f t="shared" si="585"/>
        <v>0</v>
      </c>
      <c r="AZ479" s="16"/>
      <c r="BA479" s="16"/>
      <c r="BB479" s="93">
        <f t="shared" si="575"/>
        <v>0</v>
      </c>
      <c r="BC479" s="93">
        <f t="shared" si="576"/>
        <v>0</v>
      </c>
      <c r="BD479" s="93">
        <f t="shared" si="577"/>
        <v>0</v>
      </c>
      <c r="BE479" s="158">
        <f t="shared" si="578"/>
        <v>0</v>
      </c>
      <c r="BF479" s="159">
        <f t="shared" si="579"/>
        <v>0</v>
      </c>
      <c r="BG479" s="159">
        <f t="shared" si="533"/>
        <v>0</v>
      </c>
      <c r="BH479" s="159">
        <f t="shared" si="534"/>
        <v>0</v>
      </c>
      <c r="BI479" s="159">
        <f t="shared" si="535"/>
        <v>0</v>
      </c>
      <c r="BJ479" s="159">
        <f t="shared" si="536"/>
        <v>0</v>
      </c>
      <c r="BK479" s="159">
        <f t="shared" si="537"/>
        <v>0</v>
      </c>
      <c r="BL479" s="159">
        <f t="shared" si="538"/>
        <v>0</v>
      </c>
      <c r="BM479" s="159">
        <f t="shared" si="519"/>
        <v>0</v>
      </c>
      <c r="BN479" s="159">
        <f t="shared" si="519"/>
        <v>0</v>
      </c>
      <c r="BO479" s="205" t="b">
        <f t="shared" si="539"/>
        <v>0</v>
      </c>
      <c r="BP479" s="214">
        <f t="shared" si="540"/>
        <v>0</v>
      </c>
      <c r="BQ479" s="160">
        <f t="shared" si="541"/>
        <v>0</v>
      </c>
      <c r="BR479" s="160">
        <f t="shared" si="542"/>
        <v>0</v>
      </c>
      <c r="BS479" s="160">
        <f t="shared" si="543"/>
        <v>0</v>
      </c>
      <c r="BT479" s="160">
        <f t="shared" si="544"/>
        <v>0</v>
      </c>
      <c r="BU479" s="160">
        <f t="shared" si="545"/>
        <v>0</v>
      </c>
      <c r="BV479" s="215">
        <f t="shared" si="546"/>
        <v>0</v>
      </c>
      <c r="BW479" s="217">
        <f t="shared" si="547"/>
        <v>0</v>
      </c>
      <c r="BX479" s="206">
        <f t="shared" si="548"/>
        <v>0</v>
      </c>
      <c r="BY479" s="206">
        <f t="shared" si="549"/>
        <v>0</v>
      </c>
      <c r="BZ479" s="206">
        <f t="shared" si="550"/>
        <v>0</v>
      </c>
      <c r="CA479" s="206">
        <f t="shared" si="551"/>
        <v>0</v>
      </c>
      <c r="CB479" s="206">
        <f t="shared" si="552"/>
        <v>0</v>
      </c>
      <c r="CC479" s="218">
        <f t="shared" si="553"/>
        <v>0</v>
      </c>
      <c r="CD479" s="216" t="e">
        <f t="shared" si="554"/>
        <v>#VALUE!</v>
      </c>
      <c r="CE479" s="94" t="e">
        <f t="shared" si="555"/>
        <v>#VALUE!</v>
      </c>
      <c r="CF479" s="94" t="e">
        <f t="shared" si="556"/>
        <v>#VALUE!</v>
      </c>
      <c r="CG479" s="95" t="e">
        <f t="shared" si="557"/>
        <v>#VALUE!</v>
      </c>
      <c r="CH479" s="95" t="e">
        <f t="shared" si="580"/>
        <v>#VALUE!</v>
      </c>
      <c r="CI479" s="95" t="b">
        <f t="shared" si="584"/>
        <v>0</v>
      </c>
      <c r="CJ479" s="76" t="str">
        <f t="shared" si="558"/>
        <v/>
      </c>
      <c r="CK479" s="94" t="e" cm="1">
        <f t="array" aca="1" ref="CK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CL479" s="94" t="str">
        <f t="shared" si="559"/>
        <v/>
      </c>
      <c r="CM479" s="96" t="b">
        <f t="shared" si="560"/>
        <v>0</v>
      </c>
      <c r="CN479" s="130" t="b">
        <f>IFERROR(MATCH(D479,'Avtal för korttidsarbete'!$G$13:$G$1012,0),TRUE)</f>
        <v>1</v>
      </c>
      <c r="CO479" s="130" t="b">
        <f t="shared" si="561"/>
        <v>0</v>
      </c>
      <c r="CP479" s="131" t="str" cm="1">
        <f t="array" ref="CP479">IF(CN479=TRUE,"x",INDEX('Avtal för korttidsarbete'!$E$13:$E$1012,$CN479))</f>
        <v>x</v>
      </c>
      <c r="CQ479" s="131" t="str" cm="1">
        <f t="array" ref="CQ479">IF(CN479=TRUE,"x",INDEX('Avtal för korttidsarbete'!$F$13:$F$1012,$CN479))</f>
        <v>x</v>
      </c>
      <c r="CR479" s="130" t="b">
        <f t="shared" si="562"/>
        <v>0</v>
      </c>
      <c r="CS479" s="165">
        <f t="shared" si="581"/>
        <v>0</v>
      </c>
      <c r="CT479" s="165">
        <f t="shared" si="582"/>
        <v>0</v>
      </c>
      <c r="CU479" s="130" t="b">
        <f t="shared" si="563"/>
        <v>0</v>
      </c>
      <c r="CV479" s="131">
        <f t="shared" si="564"/>
        <v>0</v>
      </c>
      <c r="CW479" s="165">
        <f t="shared" si="565"/>
        <v>0</v>
      </c>
      <c r="CX479" s="186" t="b">
        <f>IFERROR(INDEX('Avtal för korttidsarbete'!R:R,MATCH(D479,'Avtal för korttidsarbete'!$G:$G,0)),TRUE)</f>
        <v>1</v>
      </c>
      <c r="CY479" s="165" t="str">
        <f>IF(CX479,"-",INDEX('Avtal för korttidsarbete'!$D:$D,MATCH(D479,'Avtal för korttidsarbete'!$G:$G,0)))</f>
        <v>-</v>
      </c>
      <c r="CZ479" s="131" t="b">
        <f>IFERROR(G479&gt;INDEX(Uppsägningar!E:E,MATCH(C479,Uppsägningar!C:C,0)),FALSE)</f>
        <v>0</v>
      </c>
    </row>
    <row r="480" spans="1:104" s="30" customFormat="1" x14ac:dyDescent="0.25">
      <c r="A480" s="19">
        <v>465</v>
      </c>
      <c r="B480" s="20"/>
      <c r="C480" s="189"/>
      <c r="D480" s="69"/>
      <c r="E480" s="171">
        <f>IFERROR(INDEX(Admin!$C$7:$C$10,MATCH(CY480,TblNivåValTExt,0)),0)</f>
        <v>0</v>
      </c>
      <c r="F480" s="1"/>
      <c r="G480" s="1"/>
      <c r="H480" s="90"/>
      <c r="I480" s="91"/>
      <c r="J480" s="91"/>
      <c r="K480" s="91"/>
      <c r="L480" s="91"/>
      <c r="M480" s="91"/>
      <c r="N480" s="91"/>
      <c r="O480" s="91"/>
      <c r="P480" s="91"/>
      <c r="Q480" s="91"/>
      <c r="R480" s="91"/>
      <c r="S480" s="91"/>
      <c r="T480" s="91"/>
      <c r="U480" s="91"/>
      <c r="V480" s="91"/>
      <c r="W480" s="225">
        <f t="shared" si="520"/>
        <v>0</v>
      </c>
      <c r="X480" s="134" t="str">
        <f t="shared" si="566"/>
        <v/>
      </c>
      <c r="Y480" s="92" t="b">
        <f t="shared" si="521"/>
        <v>0</v>
      </c>
      <c r="Z480" s="92" t="str">
        <f t="shared" si="567"/>
        <v/>
      </c>
      <c r="AA480" s="92" t="b">
        <f t="shared" si="568"/>
        <v>0</v>
      </c>
      <c r="AB480" s="92" t="str">
        <f t="shared" si="569"/>
        <v/>
      </c>
      <c r="AC480" s="13" t="b">
        <f t="shared" si="522"/>
        <v>0</v>
      </c>
      <c r="AD480" s="92" t="str">
        <f t="shared" si="570"/>
        <v/>
      </c>
      <c r="AE480" s="13" t="b">
        <f t="shared" si="571"/>
        <v>0</v>
      </c>
      <c r="AF480" s="92" t="str">
        <f t="shared" si="572"/>
        <v/>
      </c>
      <c r="AG480" s="13" t="b">
        <f t="shared" si="523"/>
        <v>0</v>
      </c>
      <c r="AH480" s="92" t="str">
        <f t="shared" si="573"/>
        <v/>
      </c>
      <c r="AI480" s="35" t="b">
        <f t="shared" si="524"/>
        <v>0</v>
      </c>
      <c r="AJ480" s="92" t="str">
        <f t="shared" si="574"/>
        <v/>
      </c>
      <c r="AK480" s="35" t="b">
        <f t="shared" si="525"/>
        <v>0</v>
      </c>
      <c r="AL480" s="92" t="str">
        <f t="shared" si="526"/>
        <v/>
      </c>
      <c r="AM480" s="35" t="b">
        <f t="shared" si="527"/>
        <v>0</v>
      </c>
      <c r="AN480" s="92" t="str">
        <f t="shared" si="528"/>
        <v/>
      </c>
      <c r="AO480" s="13" t="b">
        <f t="shared" si="529"/>
        <v>0</v>
      </c>
      <c r="AP480" s="92" t="str">
        <f t="shared" si="530"/>
        <v/>
      </c>
      <c r="AQ480" s="14">
        <f t="shared" si="531"/>
        <v>0</v>
      </c>
      <c r="AR480" s="14">
        <f t="shared" si="532"/>
        <v>0</v>
      </c>
      <c r="AS480" s="16">
        <f t="shared" si="585"/>
        <v>0</v>
      </c>
      <c r="AT480" s="16">
        <f t="shared" si="585"/>
        <v>0</v>
      </c>
      <c r="AU480" s="16">
        <f t="shared" si="585"/>
        <v>0</v>
      </c>
      <c r="AV480" s="16">
        <f t="shared" si="585"/>
        <v>0</v>
      </c>
      <c r="AW480" s="16">
        <f t="shared" si="585"/>
        <v>0</v>
      </c>
      <c r="AX480" s="16">
        <f t="shared" si="585"/>
        <v>0</v>
      </c>
      <c r="AY480" s="16">
        <f t="shared" si="585"/>
        <v>0</v>
      </c>
      <c r="AZ480" s="16"/>
      <c r="BA480" s="16"/>
      <c r="BB480" s="93">
        <f t="shared" si="575"/>
        <v>0</v>
      </c>
      <c r="BC480" s="93">
        <f t="shared" si="576"/>
        <v>0</v>
      </c>
      <c r="BD480" s="93">
        <f t="shared" si="577"/>
        <v>0</v>
      </c>
      <c r="BE480" s="158">
        <f t="shared" si="578"/>
        <v>0</v>
      </c>
      <c r="BF480" s="159">
        <f t="shared" si="579"/>
        <v>0</v>
      </c>
      <c r="BG480" s="159">
        <f t="shared" si="533"/>
        <v>0</v>
      </c>
      <c r="BH480" s="159">
        <f t="shared" si="534"/>
        <v>0</v>
      </c>
      <c r="BI480" s="159">
        <f t="shared" si="535"/>
        <v>0</v>
      </c>
      <c r="BJ480" s="159">
        <f t="shared" si="536"/>
        <v>0</v>
      </c>
      <c r="BK480" s="159">
        <f t="shared" si="537"/>
        <v>0</v>
      </c>
      <c r="BL480" s="159">
        <f t="shared" si="538"/>
        <v>0</v>
      </c>
      <c r="BM480" s="159">
        <f t="shared" si="519"/>
        <v>0</v>
      </c>
      <c r="BN480" s="159">
        <f t="shared" si="519"/>
        <v>0</v>
      </c>
      <c r="BO480" s="205" t="b">
        <f t="shared" si="539"/>
        <v>0</v>
      </c>
      <c r="BP480" s="214">
        <f t="shared" si="540"/>
        <v>0</v>
      </c>
      <c r="BQ480" s="160">
        <f t="shared" si="541"/>
        <v>0</v>
      </c>
      <c r="BR480" s="160">
        <f t="shared" si="542"/>
        <v>0</v>
      </c>
      <c r="BS480" s="160">
        <f t="shared" si="543"/>
        <v>0</v>
      </c>
      <c r="BT480" s="160">
        <f t="shared" si="544"/>
        <v>0</v>
      </c>
      <c r="BU480" s="160">
        <f t="shared" si="545"/>
        <v>0</v>
      </c>
      <c r="BV480" s="215">
        <f t="shared" si="546"/>
        <v>0</v>
      </c>
      <c r="BW480" s="217">
        <f t="shared" si="547"/>
        <v>0</v>
      </c>
      <c r="BX480" s="206">
        <f t="shared" si="548"/>
        <v>0</v>
      </c>
      <c r="BY480" s="206">
        <f t="shared" si="549"/>
        <v>0</v>
      </c>
      <c r="BZ480" s="206">
        <f t="shared" si="550"/>
        <v>0</v>
      </c>
      <c r="CA480" s="206">
        <f t="shared" si="551"/>
        <v>0</v>
      </c>
      <c r="CB480" s="206">
        <f t="shared" si="552"/>
        <v>0</v>
      </c>
      <c r="CC480" s="218">
        <f t="shared" si="553"/>
        <v>0</v>
      </c>
      <c r="CD480" s="216" t="e">
        <f t="shared" si="554"/>
        <v>#VALUE!</v>
      </c>
      <c r="CE480" s="94" t="e">
        <f t="shared" si="555"/>
        <v>#VALUE!</v>
      </c>
      <c r="CF480" s="94" t="e">
        <f t="shared" si="556"/>
        <v>#VALUE!</v>
      </c>
      <c r="CG480" s="95" t="e">
        <f t="shared" si="557"/>
        <v>#VALUE!</v>
      </c>
      <c r="CH480" s="95" t="e">
        <f t="shared" si="580"/>
        <v>#VALUE!</v>
      </c>
      <c r="CI480" s="95" t="b">
        <f t="shared" si="584"/>
        <v>0</v>
      </c>
      <c r="CJ480" s="76" t="str">
        <f t="shared" si="558"/>
        <v/>
      </c>
      <c r="CK480" s="94" t="e" cm="1">
        <f t="array" aca="1" ref="CK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CL480" s="94" t="str">
        <f t="shared" si="559"/>
        <v/>
      </c>
      <c r="CM480" s="96" t="b">
        <f t="shared" si="560"/>
        <v>0</v>
      </c>
      <c r="CN480" s="130" t="b">
        <f>IFERROR(MATCH(D480,'Avtal för korttidsarbete'!$G$13:$G$1012,0),TRUE)</f>
        <v>1</v>
      </c>
      <c r="CO480" s="130" t="b">
        <f t="shared" si="561"/>
        <v>0</v>
      </c>
      <c r="CP480" s="131" t="str" cm="1">
        <f t="array" ref="CP480">IF(CN480=TRUE,"x",INDEX('Avtal för korttidsarbete'!$E$13:$E$1012,$CN480))</f>
        <v>x</v>
      </c>
      <c r="CQ480" s="131" t="str" cm="1">
        <f t="array" ref="CQ480">IF(CN480=TRUE,"x",INDEX('Avtal för korttidsarbete'!$F$13:$F$1012,$CN480))</f>
        <v>x</v>
      </c>
      <c r="CR480" s="130" t="b">
        <f t="shared" si="562"/>
        <v>0</v>
      </c>
      <c r="CS480" s="165">
        <f t="shared" si="581"/>
        <v>0</v>
      </c>
      <c r="CT480" s="165">
        <f t="shared" si="582"/>
        <v>0</v>
      </c>
      <c r="CU480" s="130" t="b">
        <f t="shared" si="563"/>
        <v>0</v>
      </c>
      <c r="CV480" s="131">
        <f t="shared" si="564"/>
        <v>0</v>
      </c>
      <c r="CW480" s="165">
        <f t="shared" si="565"/>
        <v>0</v>
      </c>
      <c r="CX480" s="186" t="b">
        <f>IFERROR(INDEX('Avtal för korttidsarbete'!R:R,MATCH(D480,'Avtal för korttidsarbete'!$G:$G,0)),TRUE)</f>
        <v>1</v>
      </c>
      <c r="CY480" s="165" t="str">
        <f>IF(CX480,"-",INDEX('Avtal för korttidsarbete'!$D:$D,MATCH(D480,'Avtal för korttidsarbete'!$G:$G,0)))</f>
        <v>-</v>
      </c>
      <c r="CZ480" s="131" t="b">
        <f>IFERROR(G480&gt;INDEX(Uppsägningar!E:E,MATCH(C480,Uppsägningar!C:C,0)),FALSE)</f>
        <v>0</v>
      </c>
    </row>
    <row r="481" spans="1:104" s="30" customFormat="1" x14ac:dyDescent="0.25">
      <c r="A481" s="19">
        <v>466</v>
      </c>
      <c r="B481" s="20"/>
      <c r="C481" s="189"/>
      <c r="D481" s="69"/>
      <c r="E481" s="171">
        <f>IFERROR(INDEX(Admin!$C$7:$C$10,MATCH(CY481,TblNivåValTExt,0)),0)</f>
        <v>0</v>
      </c>
      <c r="F481" s="1"/>
      <c r="G481" s="1"/>
      <c r="H481" s="90"/>
      <c r="I481" s="91"/>
      <c r="J481" s="91"/>
      <c r="K481" s="91"/>
      <c r="L481" s="91"/>
      <c r="M481" s="91"/>
      <c r="N481" s="91"/>
      <c r="O481" s="91"/>
      <c r="P481" s="91"/>
      <c r="Q481" s="91"/>
      <c r="R481" s="91"/>
      <c r="S481" s="91"/>
      <c r="T481" s="91"/>
      <c r="U481" s="91"/>
      <c r="V481" s="91"/>
      <c r="W481" s="225">
        <f t="shared" si="520"/>
        <v>0</v>
      </c>
      <c r="X481" s="134" t="str">
        <f t="shared" si="566"/>
        <v/>
      </c>
      <c r="Y481" s="92" t="b">
        <f t="shared" si="521"/>
        <v>0</v>
      </c>
      <c r="Z481" s="92" t="str">
        <f t="shared" si="567"/>
        <v/>
      </c>
      <c r="AA481" s="92" t="b">
        <f t="shared" si="568"/>
        <v>0</v>
      </c>
      <c r="AB481" s="92" t="str">
        <f t="shared" si="569"/>
        <v/>
      </c>
      <c r="AC481" s="13" t="b">
        <f t="shared" si="522"/>
        <v>0</v>
      </c>
      <c r="AD481" s="92" t="str">
        <f t="shared" si="570"/>
        <v/>
      </c>
      <c r="AE481" s="13" t="b">
        <f t="shared" si="571"/>
        <v>0</v>
      </c>
      <c r="AF481" s="92" t="str">
        <f t="shared" si="572"/>
        <v/>
      </c>
      <c r="AG481" s="13" t="b">
        <f t="shared" si="523"/>
        <v>0</v>
      </c>
      <c r="AH481" s="92" t="str">
        <f t="shared" si="573"/>
        <v/>
      </c>
      <c r="AI481" s="35" t="b">
        <f t="shared" si="524"/>
        <v>0</v>
      </c>
      <c r="AJ481" s="92" t="str">
        <f t="shared" si="574"/>
        <v/>
      </c>
      <c r="AK481" s="35" t="b">
        <f t="shared" si="525"/>
        <v>0</v>
      </c>
      <c r="AL481" s="92" t="str">
        <f t="shared" si="526"/>
        <v/>
      </c>
      <c r="AM481" s="35" t="b">
        <f t="shared" si="527"/>
        <v>0</v>
      </c>
      <c r="AN481" s="92" t="str">
        <f t="shared" si="528"/>
        <v/>
      </c>
      <c r="AO481" s="13" t="b">
        <f t="shared" si="529"/>
        <v>0</v>
      </c>
      <c r="AP481" s="92" t="str">
        <f t="shared" si="530"/>
        <v/>
      </c>
      <c r="AQ481" s="14">
        <f t="shared" si="531"/>
        <v>0</v>
      </c>
      <c r="AR481" s="14">
        <f t="shared" si="532"/>
        <v>0</v>
      </c>
      <c r="AS481" s="16">
        <f t="shared" si="585"/>
        <v>0</v>
      </c>
      <c r="AT481" s="16">
        <f t="shared" si="585"/>
        <v>0</v>
      </c>
      <c r="AU481" s="16">
        <f t="shared" si="585"/>
        <v>0</v>
      </c>
      <c r="AV481" s="16">
        <f t="shared" si="585"/>
        <v>0</v>
      </c>
      <c r="AW481" s="16">
        <f t="shared" si="585"/>
        <v>0</v>
      </c>
      <c r="AX481" s="16">
        <f t="shared" si="585"/>
        <v>0</v>
      </c>
      <c r="AY481" s="16">
        <f t="shared" si="585"/>
        <v>0</v>
      </c>
      <c r="AZ481" s="16"/>
      <c r="BA481" s="16"/>
      <c r="BB481" s="93">
        <f t="shared" si="575"/>
        <v>0</v>
      </c>
      <c r="BC481" s="93">
        <f t="shared" si="576"/>
        <v>0</v>
      </c>
      <c r="BD481" s="93">
        <f t="shared" si="577"/>
        <v>0</v>
      </c>
      <c r="BE481" s="158">
        <f t="shared" si="578"/>
        <v>0</v>
      </c>
      <c r="BF481" s="159">
        <f t="shared" si="579"/>
        <v>0</v>
      </c>
      <c r="BG481" s="159">
        <f t="shared" si="533"/>
        <v>0</v>
      </c>
      <c r="BH481" s="159">
        <f t="shared" si="534"/>
        <v>0</v>
      </c>
      <c r="BI481" s="159">
        <f t="shared" si="535"/>
        <v>0</v>
      </c>
      <c r="BJ481" s="159">
        <f t="shared" si="536"/>
        <v>0</v>
      </c>
      <c r="BK481" s="159">
        <f t="shared" si="537"/>
        <v>0</v>
      </c>
      <c r="BL481" s="159">
        <f t="shared" si="538"/>
        <v>0</v>
      </c>
      <c r="BM481" s="159">
        <f t="shared" ref="BM481:BN508" si="586">AZ481/BM$11*$AV481</f>
        <v>0</v>
      </c>
      <c r="BN481" s="159">
        <f t="shared" si="586"/>
        <v>0</v>
      </c>
      <c r="BO481" s="205" t="b">
        <f t="shared" si="539"/>
        <v>0</v>
      </c>
      <c r="BP481" s="214">
        <f t="shared" si="540"/>
        <v>0</v>
      </c>
      <c r="BQ481" s="160">
        <f t="shared" si="541"/>
        <v>0</v>
      </c>
      <c r="BR481" s="160">
        <f t="shared" si="542"/>
        <v>0</v>
      </c>
      <c r="BS481" s="160">
        <f t="shared" si="543"/>
        <v>0</v>
      </c>
      <c r="BT481" s="160">
        <f t="shared" si="544"/>
        <v>0</v>
      </c>
      <c r="BU481" s="160">
        <f t="shared" si="545"/>
        <v>0</v>
      </c>
      <c r="BV481" s="215">
        <f t="shared" si="546"/>
        <v>0</v>
      </c>
      <c r="BW481" s="217">
        <f t="shared" si="547"/>
        <v>0</v>
      </c>
      <c r="BX481" s="206">
        <f t="shared" si="548"/>
        <v>0</v>
      </c>
      <c r="BY481" s="206">
        <f t="shared" si="549"/>
        <v>0</v>
      </c>
      <c r="BZ481" s="206">
        <f t="shared" si="550"/>
        <v>0</v>
      </c>
      <c r="CA481" s="206">
        <f t="shared" si="551"/>
        <v>0</v>
      </c>
      <c r="CB481" s="206">
        <f t="shared" si="552"/>
        <v>0</v>
      </c>
      <c r="CC481" s="218">
        <f t="shared" si="553"/>
        <v>0</v>
      </c>
      <c r="CD481" s="216" t="e">
        <f t="shared" si="554"/>
        <v>#VALUE!</v>
      </c>
      <c r="CE481" s="94" t="e">
        <f t="shared" si="555"/>
        <v>#VALUE!</v>
      </c>
      <c r="CF481" s="94" t="e">
        <f t="shared" si="556"/>
        <v>#VALUE!</v>
      </c>
      <c r="CG481" s="95" t="e">
        <f t="shared" si="557"/>
        <v>#VALUE!</v>
      </c>
      <c r="CH481" s="95" t="e">
        <f t="shared" si="580"/>
        <v>#VALUE!</v>
      </c>
      <c r="CI481" s="95" t="b">
        <f t="shared" si="584"/>
        <v>0</v>
      </c>
      <c r="CJ481" s="76" t="str">
        <f t="shared" si="558"/>
        <v/>
      </c>
      <c r="CK481" s="94" t="e" cm="1">
        <f t="array" aca="1" ref="CK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CL481" s="94" t="str">
        <f t="shared" si="559"/>
        <v/>
      </c>
      <c r="CM481" s="96" t="b">
        <f t="shared" si="560"/>
        <v>0</v>
      </c>
      <c r="CN481" s="130" t="b">
        <f>IFERROR(MATCH(D481,'Avtal för korttidsarbete'!$G$13:$G$1012,0),TRUE)</f>
        <v>1</v>
      </c>
      <c r="CO481" s="130" t="b">
        <f t="shared" si="561"/>
        <v>0</v>
      </c>
      <c r="CP481" s="131" t="str" cm="1">
        <f t="array" ref="CP481">IF(CN481=TRUE,"x",INDEX('Avtal för korttidsarbete'!$E$13:$E$1012,$CN481))</f>
        <v>x</v>
      </c>
      <c r="CQ481" s="131" t="str" cm="1">
        <f t="array" ref="CQ481">IF(CN481=TRUE,"x",INDEX('Avtal för korttidsarbete'!$F$13:$F$1012,$CN481))</f>
        <v>x</v>
      </c>
      <c r="CR481" s="130" t="b">
        <f t="shared" si="562"/>
        <v>0</v>
      </c>
      <c r="CS481" s="165">
        <f t="shared" si="581"/>
        <v>0</v>
      </c>
      <c r="CT481" s="165">
        <f t="shared" si="582"/>
        <v>0</v>
      </c>
      <c r="CU481" s="130" t="b">
        <f t="shared" si="563"/>
        <v>0</v>
      </c>
      <c r="CV481" s="131">
        <f t="shared" si="564"/>
        <v>0</v>
      </c>
      <c r="CW481" s="165">
        <f t="shared" si="565"/>
        <v>0</v>
      </c>
      <c r="CX481" s="186" t="b">
        <f>IFERROR(INDEX('Avtal för korttidsarbete'!R:R,MATCH(D481,'Avtal för korttidsarbete'!$G:$G,0)),TRUE)</f>
        <v>1</v>
      </c>
      <c r="CY481" s="165" t="str">
        <f>IF(CX481,"-",INDEX('Avtal för korttidsarbete'!$D:$D,MATCH(D481,'Avtal för korttidsarbete'!$G:$G,0)))</f>
        <v>-</v>
      </c>
      <c r="CZ481" s="131" t="b">
        <f>IFERROR(G481&gt;INDEX(Uppsägningar!E:E,MATCH(C481,Uppsägningar!C:C,0)),FALSE)</f>
        <v>0</v>
      </c>
    </row>
    <row r="482" spans="1:104" s="30" customFormat="1" x14ac:dyDescent="0.25">
      <c r="A482" s="19">
        <v>467</v>
      </c>
      <c r="B482" s="20"/>
      <c r="C482" s="189"/>
      <c r="D482" s="69"/>
      <c r="E482" s="171">
        <f>IFERROR(INDEX(Admin!$C$7:$C$10,MATCH(CY482,TblNivåValTExt,0)),0)</f>
        <v>0</v>
      </c>
      <c r="F482" s="1"/>
      <c r="G482" s="1"/>
      <c r="H482" s="90"/>
      <c r="I482" s="91"/>
      <c r="J482" s="91"/>
      <c r="K482" s="91"/>
      <c r="L482" s="91"/>
      <c r="M482" s="91"/>
      <c r="N482" s="91"/>
      <c r="O482" s="91"/>
      <c r="P482" s="91"/>
      <c r="Q482" s="91"/>
      <c r="R482" s="91"/>
      <c r="S482" s="91"/>
      <c r="T482" s="91"/>
      <c r="U482" s="91"/>
      <c r="V482" s="91"/>
      <c r="W482" s="225">
        <f t="shared" si="520"/>
        <v>0</v>
      </c>
      <c r="X482" s="134" t="str">
        <f t="shared" si="566"/>
        <v/>
      </c>
      <c r="Y482" s="92" t="b">
        <f t="shared" si="521"/>
        <v>0</v>
      </c>
      <c r="Z482" s="92" t="str">
        <f t="shared" si="567"/>
        <v/>
      </c>
      <c r="AA482" s="92" t="b">
        <f t="shared" si="568"/>
        <v>0</v>
      </c>
      <c r="AB482" s="92" t="str">
        <f t="shared" si="569"/>
        <v/>
      </c>
      <c r="AC482" s="13" t="b">
        <f t="shared" si="522"/>
        <v>0</v>
      </c>
      <c r="AD482" s="92" t="str">
        <f t="shared" si="570"/>
        <v/>
      </c>
      <c r="AE482" s="13" t="b">
        <f t="shared" si="571"/>
        <v>0</v>
      </c>
      <c r="AF482" s="92" t="str">
        <f t="shared" si="572"/>
        <v/>
      </c>
      <c r="AG482" s="13" t="b">
        <f t="shared" si="523"/>
        <v>0</v>
      </c>
      <c r="AH482" s="92" t="str">
        <f t="shared" si="573"/>
        <v/>
      </c>
      <c r="AI482" s="35" t="b">
        <f t="shared" si="524"/>
        <v>0</v>
      </c>
      <c r="AJ482" s="92" t="str">
        <f t="shared" si="574"/>
        <v/>
      </c>
      <c r="AK482" s="35" t="b">
        <f t="shared" si="525"/>
        <v>0</v>
      </c>
      <c r="AL482" s="92" t="str">
        <f t="shared" si="526"/>
        <v/>
      </c>
      <c r="AM482" s="35" t="b">
        <f t="shared" si="527"/>
        <v>0</v>
      </c>
      <c r="AN482" s="92" t="str">
        <f t="shared" si="528"/>
        <v/>
      </c>
      <c r="AO482" s="13" t="b">
        <f t="shared" si="529"/>
        <v>0</v>
      </c>
      <c r="AP482" s="92" t="str">
        <f t="shared" si="530"/>
        <v/>
      </c>
      <c r="AQ482" s="14">
        <f t="shared" si="531"/>
        <v>0</v>
      </c>
      <c r="AR482" s="14">
        <f t="shared" si="532"/>
        <v>0</v>
      </c>
      <c r="AS482" s="16">
        <f t="shared" si="585"/>
        <v>0</v>
      </c>
      <c r="AT482" s="16">
        <f t="shared" si="585"/>
        <v>0</v>
      </c>
      <c r="AU482" s="16">
        <f t="shared" si="585"/>
        <v>0</v>
      </c>
      <c r="AV482" s="16">
        <f t="shared" si="585"/>
        <v>0</v>
      </c>
      <c r="AW482" s="16">
        <f t="shared" si="585"/>
        <v>0</v>
      </c>
      <c r="AX482" s="16">
        <f t="shared" si="585"/>
        <v>0</v>
      </c>
      <c r="AY482" s="16">
        <f t="shared" si="585"/>
        <v>0</v>
      </c>
      <c r="AZ482" s="16"/>
      <c r="BA482" s="16"/>
      <c r="BB482" s="93">
        <f t="shared" si="575"/>
        <v>0</v>
      </c>
      <c r="BC482" s="93">
        <f t="shared" si="576"/>
        <v>0</v>
      </c>
      <c r="BD482" s="93">
        <f t="shared" si="577"/>
        <v>0</v>
      </c>
      <c r="BE482" s="158">
        <f t="shared" si="578"/>
        <v>0</v>
      </c>
      <c r="BF482" s="159">
        <f t="shared" si="579"/>
        <v>0</v>
      </c>
      <c r="BG482" s="159">
        <f t="shared" si="533"/>
        <v>0</v>
      </c>
      <c r="BH482" s="159">
        <f t="shared" si="534"/>
        <v>0</v>
      </c>
      <c r="BI482" s="159">
        <f t="shared" si="535"/>
        <v>0</v>
      </c>
      <c r="BJ482" s="159">
        <f t="shared" si="536"/>
        <v>0</v>
      </c>
      <c r="BK482" s="159">
        <f t="shared" si="537"/>
        <v>0</v>
      </c>
      <c r="BL482" s="159">
        <f t="shared" si="538"/>
        <v>0</v>
      </c>
      <c r="BM482" s="159">
        <f t="shared" si="586"/>
        <v>0</v>
      </c>
      <c r="BN482" s="159">
        <f t="shared" si="586"/>
        <v>0</v>
      </c>
      <c r="BO482" s="205" t="b">
        <f t="shared" si="539"/>
        <v>0</v>
      </c>
      <c r="BP482" s="214">
        <f t="shared" si="540"/>
        <v>0</v>
      </c>
      <c r="BQ482" s="160">
        <f t="shared" si="541"/>
        <v>0</v>
      </c>
      <c r="BR482" s="160">
        <f t="shared" si="542"/>
        <v>0</v>
      </c>
      <c r="BS482" s="160">
        <f t="shared" si="543"/>
        <v>0</v>
      </c>
      <c r="BT482" s="160">
        <f t="shared" si="544"/>
        <v>0</v>
      </c>
      <c r="BU482" s="160">
        <f t="shared" si="545"/>
        <v>0</v>
      </c>
      <c r="BV482" s="215">
        <f t="shared" si="546"/>
        <v>0</v>
      </c>
      <c r="BW482" s="217">
        <f t="shared" si="547"/>
        <v>0</v>
      </c>
      <c r="BX482" s="206">
        <f t="shared" si="548"/>
        <v>0</v>
      </c>
      <c r="BY482" s="206">
        <f t="shared" si="549"/>
        <v>0</v>
      </c>
      <c r="BZ482" s="206">
        <f t="shared" si="550"/>
        <v>0</v>
      </c>
      <c r="CA482" s="206">
        <f t="shared" si="551"/>
        <v>0</v>
      </c>
      <c r="CB482" s="206">
        <f t="shared" si="552"/>
        <v>0</v>
      </c>
      <c r="CC482" s="218">
        <f t="shared" si="553"/>
        <v>0</v>
      </c>
      <c r="CD482" s="216" t="e">
        <f t="shared" si="554"/>
        <v>#VALUE!</v>
      </c>
      <c r="CE482" s="94" t="e">
        <f t="shared" si="555"/>
        <v>#VALUE!</v>
      </c>
      <c r="CF482" s="94" t="e">
        <f t="shared" si="556"/>
        <v>#VALUE!</v>
      </c>
      <c r="CG482" s="95" t="e">
        <f t="shared" si="557"/>
        <v>#VALUE!</v>
      </c>
      <c r="CH482" s="95" t="e">
        <f t="shared" si="580"/>
        <v>#VALUE!</v>
      </c>
      <c r="CI482" s="95" t="b">
        <f t="shared" si="584"/>
        <v>0</v>
      </c>
      <c r="CJ482" s="76" t="str">
        <f t="shared" si="558"/>
        <v/>
      </c>
      <c r="CK482" s="94" t="e" cm="1">
        <f t="array" aca="1" ref="CK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CL482" s="94" t="str">
        <f t="shared" si="559"/>
        <v/>
      </c>
      <c r="CM482" s="96" t="b">
        <f t="shared" si="560"/>
        <v>0</v>
      </c>
      <c r="CN482" s="130" t="b">
        <f>IFERROR(MATCH(D482,'Avtal för korttidsarbete'!$G$13:$G$1012,0),TRUE)</f>
        <v>1</v>
      </c>
      <c r="CO482" s="130" t="b">
        <f t="shared" si="561"/>
        <v>0</v>
      </c>
      <c r="CP482" s="131" t="str" cm="1">
        <f t="array" ref="CP482">IF(CN482=TRUE,"x",INDEX('Avtal för korttidsarbete'!$E$13:$E$1012,$CN482))</f>
        <v>x</v>
      </c>
      <c r="CQ482" s="131" t="str" cm="1">
        <f t="array" ref="CQ482">IF(CN482=TRUE,"x",INDEX('Avtal för korttidsarbete'!$F$13:$F$1012,$CN482))</f>
        <v>x</v>
      </c>
      <c r="CR482" s="130" t="b">
        <f t="shared" si="562"/>
        <v>0</v>
      </c>
      <c r="CS482" s="165">
        <f t="shared" si="581"/>
        <v>0</v>
      </c>
      <c r="CT482" s="165">
        <f t="shared" si="582"/>
        <v>0</v>
      </c>
      <c r="CU482" s="130" t="b">
        <f t="shared" si="563"/>
        <v>0</v>
      </c>
      <c r="CV482" s="131">
        <f t="shared" si="564"/>
        <v>0</v>
      </c>
      <c r="CW482" s="165">
        <f t="shared" si="565"/>
        <v>0</v>
      </c>
      <c r="CX482" s="186" t="b">
        <f>IFERROR(INDEX('Avtal för korttidsarbete'!R:R,MATCH(D482,'Avtal för korttidsarbete'!$G:$G,0)),TRUE)</f>
        <v>1</v>
      </c>
      <c r="CY482" s="165" t="str">
        <f>IF(CX482,"-",INDEX('Avtal för korttidsarbete'!$D:$D,MATCH(D482,'Avtal för korttidsarbete'!$G:$G,0)))</f>
        <v>-</v>
      </c>
      <c r="CZ482" s="131" t="b">
        <f>IFERROR(G482&gt;INDEX(Uppsägningar!E:E,MATCH(C482,Uppsägningar!C:C,0)),FALSE)</f>
        <v>0</v>
      </c>
    </row>
    <row r="483" spans="1:104" s="30" customFormat="1" x14ac:dyDescent="0.25">
      <c r="A483" s="19">
        <v>468</v>
      </c>
      <c r="B483" s="20"/>
      <c r="C483" s="189"/>
      <c r="D483" s="69"/>
      <c r="E483" s="171">
        <f>IFERROR(INDEX(Admin!$C$7:$C$10,MATCH(CY483,TblNivåValTExt,0)),0)</f>
        <v>0</v>
      </c>
      <c r="F483" s="1"/>
      <c r="G483" s="1"/>
      <c r="H483" s="90"/>
      <c r="I483" s="91"/>
      <c r="J483" s="91"/>
      <c r="K483" s="91"/>
      <c r="L483" s="91"/>
      <c r="M483" s="91"/>
      <c r="N483" s="91"/>
      <c r="O483" s="91"/>
      <c r="P483" s="91"/>
      <c r="Q483" s="91"/>
      <c r="R483" s="91"/>
      <c r="S483" s="91"/>
      <c r="T483" s="91"/>
      <c r="U483" s="91"/>
      <c r="V483" s="91"/>
      <c r="W483" s="225">
        <f t="shared" si="520"/>
        <v>0</v>
      </c>
      <c r="X483" s="134" t="str">
        <f t="shared" si="566"/>
        <v/>
      </c>
      <c r="Y483" s="92" t="b">
        <f t="shared" si="521"/>
        <v>0</v>
      </c>
      <c r="Z483" s="92" t="str">
        <f t="shared" si="567"/>
        <v/>
      </c>
      <c r="AA483" s="92" t="b">
        <f t="shared" si="568"/>
        <v>0</v>
      </c>
      <c r="AB483" s="92" t="str">
        <f t="shared" si="569"/>
        <v/>
      </c>
      <c r="AC483" s="13" t="b">
        <f t="shared" si="522"/>
        <v>0</v>
      </c>
      <c r="AD483" s="92" t="str">
        <f t="shared" si="570"/>
        <v/>
      </c>
      <c r="AE483" s="13" t="b">
        <f t="shared" si="571"/>
        <v>0</v>
      </c>
      <c r="AF483" s="92" t="str">
        <f t="shared" si="572"/>
        <v/>
      </c>
      <c r="AG483" s="13" t="b">
        <f t="shared" si="523"/>
        <v>0</v>
      </c>
      <c r="AH483" s="92" t="str">
        <f t="shared" si="573"/>
        <v/>
      </c>
      <c r="AI483" s="35" t="b">
        <f t="shared" si="524"/>
        <v>0</v>
      </c>
      <c r="AJ483" s="92" t="str">
        <f t="shared" si="574"/>
        <v/>
      </c>
      <c r="AK483" s="35" t="b">
        <f t="shared" si="525"/>
        <v>0</v>
      </c>
      <c r="AL483" s="92" t="str">
        <f t="shared" si="526"/>
        <v/>
      </c>
      <c r="AM483" s="35" t="b">
        <f t="shared" si="527"/>
        <v>0</v>
      </c>
      <c r="AN483" s="92" t="str">
        <f t="shared" si="528"/>
        <v/>
      </c>
      <c r="AO483" s="13" t="b">
        <f t="shared" si="529"/>
        <v>0</v>
      </c>
      <c r="AP483" s="92" t="str">
        <f t="shared" si="530"/>
        <v/>
      </c>
      <c r="AQ483" s="14">
        <f t="shared" si="531"/>
        <v>0</v>
      </c>
      <c r="AR483" s="14">
        <f t="shared" si="532"/>
        <v>0</v>
      </c>
      <c r="AS483" s="16">
        <f t="shared" si="585"/>
        <v>0</v>
      </c>
      <c r="AT483" s="16">
        <f t="shared" si="585"/>
        <v>0</v>
      </c>
      <c r="AU483" s="16">
        <f t="shared" si="585"/>
        <v>0</v>
      </c>
      <c r="AV483" s="16">
        <f t="shared" si="585"/>
        <v>0</v>
      </c>
      <c r="AW483" s="16">
        <f t="shared" si="585"/>
        <v>0</v>
      </c>
      <c r="AX483" s="16">
        <f t="shared" si="585"/>
        <v>0</v>
      </c>
      <c r="AY483" s="16">
        <f t="shared" si="585"/>
        <v>0</v>
      </c>
      <c r="AZ483" s="16"/>
      <c r="BA483" s="16"/>
      <c r="BB483" s="93">
        <f t="shared" si="575"/>
        <v>0</v>
      </c>
      <c r="BC483" s="93">
        <f t="shared" si="576"/>
        <v>0</v>
      </c>
      <c r="BD483" s="93">
        <f t="shared" si="577"/>
        <v>0</v>
      </c>
      <c r="BE483" s="158">
        <f t="shared" si="578"/>
        <v>0</v>
      </c>
      <c r="BF483" s="159">
        <f t="shared" si="579"/>
        <v>0</v>
      </c>
      <c r="BG483" s="159">
        <f t="shared" si="533"/>
        <v>0</v>
      </c>
      <c r="BH483" s="159">
        <f t="shared" si="534"/>
        <v>0</v>
      </c>
      <c r="BI483" s="159">
        <f t="shared" si="535"/>
        <v>0</v>
      </c>
      <c r="BJ483" s="159">
        <f t="shared" si="536"/>
        <v>0</v>
      </c>
      <c r="BK483" s="159">
        <f t="shared" si="537"/>
        <v>0</v>
      </c>
      <c r="BL483" s="159">
        <f t="shared" si="538"/>
        <v>0</v>
      </c>
      <c r="BM483" s="159">
        <f t="shared" si="586"/>
        <v>0</v>
      </c>
      <c r="BN483" s="159">
        <f t="shared" si="586"/>
        <v>0</v>
      </c>
      <c r="BO483" s="205" t="b">
        <f t="shared" si="539"/>
        <v>0</v>
      </c>
      <c r="BP483" s="214">
        <f t="shared" si="540"/>
        <v>0</v>
      </c>
      <c r="BQ483" s="160">
        <f t="shared" si="541"/>
        <v>0</v>
      </c>
      <c r="BR483" s="160">
        <f t="shared" si="542"/>
        <v>0</v>
      </c>
      <c r="BS483" s="160">
        <f t="shared" si="543"/>
        <v>0</v>
      </c>
      <c r="BT483" s="160">
        <f t="shared" si="544"/>
        <v>0</v>
      </c>
      <c r="BU483" s="160">
        <f t="shared" si="545"/>
        <v>0</v>
      </c>
      <c r="BV483" s="215">
        <f t="shared" si="546"/>
        <v>0</v>
      </c>
      <c r="BW483" s="217">
        <f t="shared" si="547"/>
        <v>0</v>
      </c>
      <c r="BX483" s="206">
        <f t="shared" si="548"/>
        <v>0</v>
      </c>
      <c r="BY483" s="206">
        <f t="shared" si="549"/>
        <v>0</v>
      </c>
      <c r="BZ483" s="206">
        <f t="shared" si="550"/>
        <v>0</v>
      </c>
      <c r="CA483" s="206">
        <f t="shared" si="551"/>
        <v>0</v>
      </c>
      <c r="CB483" s="206">
        <f t="shared" si="552"/>
        <v>0</v>
      </c>
      <c r="CC483" s="218">
        <f t="shared" si="553"/>
        <v>0</v>
      </c>
      <c r="CD483" s="216" t="e">
        <f t="shared" si="554"/>
        <v>#VALUE!</v>
      </c>
      <c r="CE483" s="94" t="e">
        <f t="shared" si="555"/>
        <v>#VALUE!</v>
      </c>
      <c r="CF483" s="94" t="e">
        <f t="shared" si="556"/>
        <v>#VALUE!</v>
      </c>
      <c r="CG483" s="95" t="e">
        <f t="shared" si="557"/>
        <v>#VALUE!</v>
      </c>
      <c r="CH483" s="95" t="e">
        <f t="shared" si="580"/>
        <v>#VALUE!</v>
      </c>
      <c r="CI483" s="95" t="b">
        <f t="shared" si="584"/>
        <v>0</v>
      </c>
      <c r="CJ483" s="76" t="str">
        <f t="shared" si="558"/>
        <v/>
      </c>
      <c r="CK483" s="94" t="e" cm="1">
        <f t="array" aca="1" ref="CK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CL483" s="94" t="str">
        <f t="shared" si="559"/>
        <v/>
      </c>
      <c r="CM483" s="96" t="b">
        <f t="shared" si="560"/>
        <v>0</v>
      </c>
      <c r="CN483" s="130" t="b">
        <f>IFERROR(MATCH(D483,'Avtal för korttidsarbete'!$G$13:$G$1012,0),TRUE)</f>
        <v>1</v>
      </c>
      <c r="CO483" s="130" t="b">
        <f t="shared" si="561"/>
        <v>0</v>
      </c>
      <c r="CP483" s="131" t="str" cm="1">
        <f t="array" ref="CP483">IF(CN483=TRUE,"x",INDEX('Avtal för korttidsarbete'!$E$13:$E$1012,$CN483))</f>
        <v>x</v>
      </c>
      <c r="CQ483" s="131" t="str" cm="1">
        <f t="array" ref="CQ483">IF(CN483=TRUE,"x",INDEX('Avtal för korttidsarbete'!$F$13:$F$1012,$CN483))</f>
        <v>x</v>
      </c>
      <c r="CR483" s="130" t="b">
        <f t="shared" si="562"/>
        <v>0</v>
      </c>
      <c r="CS483" s="165">
        <f t="shared" si="581"/>
        <v>0</v>
      </c>
      <c r="CT483" s="165">
        <f t="shared" si="582"/>
        <v>0</v>
      </c>
      <c r="CU483" s="130" t="b">
        <f t="shared" si="563"/>
        <v>0</v>
      </c>
      <c r="CV483" s="131">
        <f t="shared" si="564"/>
        <v>0</v>
      </c>
      <c r="CW483" s="165">
        <f t="shared" si="565"/>
        <v>0</v>
      </c>
      <c r="CX483" s="186" t="b">
        <f>IFERROR(INDEX('Avtal för korttidsarbete'!R:R,MATCH(D483,'Avtal för korttidsarbete'!$G:$G,0)),TRUE)</f>
        <v>1</v>
      </c>
      <c r="CY483" s="165" t="str">
        <f>IF(CX483,"-",INDEX('Avtal för korttidsarbete'!$D:$D,MATCH(D483,'Avtal för korttidsarbete'!$G:$G,0)))</f>
        <v>-</v>
      </c>
      <c r="CZ483" s="131" t="b">
        <f>IFERROR(G483&gt;INDEX(Uppsägningar!E:E,MATCH(C483,Uppsägningar!C:C,0)),FALSE)</f>
        <v>0</v>
      </c>
    </row>
    <row r="484" spans="1:104" s="30" customFormat="1" x14ac:dyDescent="0.25">
      <c r="A484" s="19">
        <v>469</v>
      </c>
      <c r="B484" s="20"/>
      <c r="C484" s="189"/>
      <c r="D484" s="69"/>
      <c r="E484" s="171">
        <f>IFERROR(INDEX(Admin!$C$7:$C$10,MATCH(CY484,TblNivåValTExt,0)),0)</f>
        <v>0</v>
      </c>
      <c r="F484" s="1"/>
      <c r="G484" s="1"/>
      <c r="H484" s="90"/>
      <c r="I484" s="91"/>
      <c r="J484" s="91"/>
      <c r="K484" s="91"/>
      <c r="L484" s="91"/>
      <c r="M484" s="91"/>
      <c r="N484" s="91"/>
      <c r="O484" s="91"/>
      <c r="P484" s="91"/>
      <c r="Q484" s="91"/>
      <c r="R484" s="91"/>
      <c r="S484" s="91"/>
      <c r="T484" s="91"/>
      <c r="U484" s="91"/>
      <c r="V484" s="91"/>
      <c r="W484" s="225">
        <f t="shared" si="520"/>
        <v>0</v>
      </c>
      <c r="X484" s="134" t="str">
        <f t="shared" si="566"/>
        <v/>
      </c>
      <c r="Y484" s="92" t="b">
        <f t="shared" si="521"/>
        <v>0</v>
      </c>
      <c r="Z484" s="92" t="str">
        <f t="shared" si="567"/>
        <v/>
      </c>
      <c r="AA484" s="92" t="b">
        <f t="shared" si="568"/>
        <v>0</v>
      </c>
      <c r="AB484" s="92" t="str">
        <f t="shared" si="569"/>
        <v/>
      </c>
      <c r="AC484" s="13" t="b">
        <f t="shared" si="522"/>
        <v>0</v>
      </c>
      <c r="AD484" s="92" t="str">
        <f t="shared" si="570"/>
        <v/>
      </c>
      <c r="AE484" s="13" t="b">
        <f t="shared" si="571"/>
        <v>0</v>
      </c>
      <c r="AF484" s="92" t="str">
        <f t="shared" si="572"/>
        <v/>
      </c>
      <c r="AG484" s="13" t="b">
        <f t="shared" si="523"/>
        <v>0</v>
      </c>
      <c r="AH484" s="92" t="str">
        <f t="shared" si="573"/>
        <v/>
      </c>
      <c r="AI484" s="35" t="b">
        <f t="shared" si="524"/>
        <v>0</v>
      </c>
      <c r="AJ484" s="92" t="str">
        <f t="shared" si="574"/>
        <v/>
      </c>
      <c r="AK484" s="35" t="b">
        <f t="shared" si="525"/>
        <v>0</v>
      </c>
      <c r="AL484" s="92" t="str">
        <f t="shared" si="526"/>
        <v/>
      </c>
      <c r="AM484" s="35" t="b">
        <f t="shared" si="527"/>
        <v>0</v>
      </c>
      <c r="AN484" s="92" t="str">
        <f t="shared" si="528"/>
        <v/>
      </c>
      <c r="AO484" s="13" t="b">
        <f t="shared" si="529"/>
        <v>0</v>
      </c>
      <c r="AP484" s="92" t="str">
        <f t="shared" si="530"/>
        <v/>
      </c>
      <c r="AQ484" s="14">
        <f t="shared" si="531"/>
        <v>0</v>
      </c>
      <c r="AR484" s="14">
        <f t="shared" si="532"/>
        <v>0</v>
      </c>
      <c r="AS484" s="16">
        <f t="shared" si="585"/>
        <v>0</v>
      </c>
      <c r="AT484" s="16">
        <f t="shared" si="585"/>
        <v>0</v>
      </c>
      <c r="AU484" s="16">
        <f t="shared" si="585"/>
        <v>0</v>
      </c>
      <c r="AV484" s="16">
        <f t="shared" si="585"/>
        <v>0</v>
      </c>
      <c r="AW484" s="16">
        <f t="shared" si="585"/>
        <v>0</v>
      </c>
      <c r="AX484" s="16">
        <f t="shared" si="585"/>
        <v>0</v>
      </c>
      <c r="AY484" s="16">
        <f t="shared" si="585"/>
        <v>0</v>
      </c>
      <c r="AZ484" s="16"/>
      <c r="BA484" s="16"/>
      <c r="BB484" s="93">
        <f t="shared" si="575"/>
        <v>0</v>
      </c>
      <c r="BC484" s="93">
        <f t="shared" si="576"/>
        <v>0</v>
      </c>
      <c r="BD484" s="93">
        <f t="shared" si="577"/>
        <v>0</v>
      </c>
      <c r="BE484" s="158">
        <f t="shared" si="578"/>
        <v>0</v>
      </c>
      <c r="BF484" s="159">
        <f t="shared" si="579"/>
        <v>0</v>
      </c>
      <c r="BG484" s="159">
        <f t="shared" si="533"/>
        <v>0</v>
      </c>
      <c r="BH484" s="159">
        <f t="shared" si="534"/>
        <v>0</v>
      </c>
      <c r="BI484" s="159">
        <f t="shared" si="535"/>
        <v>0</v>
      </c>
      <c r="BJ484" s="159">
        <f t="shared" si="536"/>
        <v>0</v>
      </c>
      <c r="BK484" s="159">
        <f t="shared" si="537"/>
        <v>0</v>
      </c>
      <c r="BL484" s="159">
        <f t="shared" si="538"/>
        <v>0</v>
      </c>
      <c r="BM484" s="159">
        <f t="shared" si="586"/>
        <v>0</v>
      </c>
      <c r="BN484" s="159">
        <f t="shared" si="586"/>
        <v>0</v>
      </c>
      <c r="BO484" s="205" t="b">
        <f t="shared" si="539"/>
        <v>0</v>
      </c>
      <c r="BP484" s="214">
        <f t="shared" si="540"/>
        <v>0</v>
      </c>
      <c r="BQ484" s="160">
        <f t="shared" si="541"/>
        <v>0</v>
      </c>
      <c r="BR484" s="160">
        <f t="shared" si="542"/>
        <v>0</v>
      </c>
      <c r="BS484" s="160">
        <f t="shared" si="543"/>
        <v>0</v>
      </c>
      <c r="BT484" s="160">
        <f t="shared" si="544"/>
        <v>0</v>
      </c>
      <c r="BU484" s="160">
        <f t="shared" si="545"/>
        <v>0</v>
      </c>
      <c r="BV484" s="215">
        <f t="shared" si="546"/>
        <v>0</v>
      </c>
      <c r="BW484" s="217">
        <f t="shared" si="547"/>
        <v>0</v>
      </c>
      <c r="BX484" s="206">
        <f t="shared" si="548"/>
        <v>0</v>
      </c>
      <c r="BY484" s="206">
        <f t="shared" si="549"/>
        <v>0</v>
      </c>
      <c r="BZ484" s="206">
        <f t="shared" si="550"/>
        <v>0</v>
      </c>
      <c r="CA484" s="206">
        <f t="shared" si="551"/>
        <v>0</v>
      </c>
      <c r="CB484" s="206">
        <f t="shared" si="552"/>
        <v>0</v>
      </c>
      <c r="CC484" s="218">
        <f t="shared" si="553"/>
        <v>0</v>
      </c>
      <c r="CD484" s="216" t="e">
        <f t="shared" si="554"/>
        <v>#VALUE!</v>
      </c>
      <c r="CE484" s="94" t="e">
        <f t="shared" si="555"/>
        <v>#VALUE!</v>
      </c>
      <c r="CF484" s="94" t="e">
        <f t="shared" si="556"/>
        <v>#VALUE!</v>
      </c>
      <c r="CG484" s="95" t="e">
        <f t="shared" si="557"/>
        <v>#VALUE!</v>
      </c>
      <c r="CH484" s="95" t="e">
        <f t="shared" si="580"/>
        <v>#VALUE!</v>
      </c>
      <c r="CI484" s="95" t="b">
        <f t="shared" si="584"/>
        <v>0</v>
      </c>
      <c r="CJ484" s="76" t="str">
        <f t="shared" si="558"/>
        <v/>
      </c>
      <c r="CK484" s="94" t="e" cm="1">
        <f t="array" aca="1" ref="CK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CL484" s="94" t="str">
        <f t="shared" si="559"/>
        <v/>
      </c>
      <c r="CM484" s="96" t="b">
        <f t="shared" si="560"/>
        <v>0</v>
      </c>
      <c r="CN484" s="130" t="b">
        <f>IFERROR(MATCH(D484,'Avtal för korttidsarbete'!$G$13:$G$1012,0),TRUE)</f>
        <v>1</v>
      </c>
      <c r="CO484" s="130" t="b">
        <f t="shared" si="561"/>
        <v>0</v>
      </c>
      <c r="CP484" s="131" t="str" cm="1">
        <f t="array" ref="CP484">IF(CN484=TRUE,"x",INDEX('Avtal för korttidsarbete'!$E$13:$E$1012,$CN484))</f>
        <v>x</v>
      </c>
      <c r="CQ484" s="131" t="str" cm="1">
        <f t="array" ref="CQ484">IF(CN484=TRUE,"x",INDEX('Avtal för korttidsarbete'!$F$13:$F$1012,$CN484))</f>
        <v>x</v>
      </c>
      <c r="CR484" s="130" t="b">
        <f t="shared" si="562"/>
        <v>0</v>
      </c>
      <c r="CS484" s="165">
        <f t="shared" si="581"/>
        <v>0</v>
      </c>
      <c r="CT484" s="165">
        <f t="shared" si="582"/>
        <v>0</v>
      </c>
      <c r="CU484" s="130" t="b">
        <f t="shared" si="563"/>
        <v>0</v>
      </c>
      <c r="CV484" s="131">
        <f t="shared" si="564"/>
        <v>0</v>
      </c>
      <c r="CW484" s="165">
        <f t="shared" si="565"/>
        <v>0</v>
      </c>
      <c r="CX484" s="186" t="b">
        <f>IFERROR(INDEX('Avtal för korttidsarbete'!R:R,MATCH(D484,'Avtal för korttidsarbete'!$G:$G,0)),TRUE)</f>
        <v>1</v>
      </c>
      <c r="CY484" s="165" t="str">
        <f>IF(CX484,"-",INDEX('Avtal för korttidsarbete'!$D:$D,MATCH(D484,'Avtal för korttidsarbete'!$G:$G,0)))</f>
        <v>-</v>
      </c>
      <c r="CZ484" s="131" t="b">
        <f>IFERROR(G484&gt;INDEX(Uppsägningar!E:E,MATCH(C484,Uppsägningar!C:C,0)),FALSE)</f>
        <v>0</v>
      </c>
    </row>
    <row r="485" spans="1:104" s="30" customFormat="1" x14ac:dyDescent="0.25">
      <c r="A485" s="19">
        <v>470</v>
      </c>
      <c r="B485" s="20"/>
      <c r="C485" s="189"/>
      <c r="D485" s="69"/>
      <c r="E485" s="171">
        <f>IFERROR(INDEX(Admin!$C$7:$C$10,MATCH(CY485,TblNivåValTExt,0)),0)</f>
        <v>0</v>
      </c>
      <c r="F485" s="1"/>
      <c r="G485" s="1"/>
      <c r="H485" s="90"/>
      <c r="I485" s="91"/>
      <c r="J485" s="91"/>
      <c r="K485" s="91"/>
      <c r="L485" s="91"/>
      <c r="M485" s="91"/>
      <c r="N485" s="91"/>
      <c r="O485" s="91"/>
      <c r="P485" s="91"/>
      <c r="Q485" s="91"/>
      <c r="R485" s="91"/>
      <c r="S485" s="91"/>
      <c r="T485" s="91"/>
      <c r="U485" s="91"/>
      <c r="V485" s="91"/>
      <c r="W485" s="225">
        <f t="shared" si="520"/>
        <v>0</v>
      </c>
      <c r="X485" s="134" t="str">
        <f t="shared" si="566"/>
        <v/>
      </c>
      <c r="Y485" s="92" t="b">
        <f t="shared" si="521"/>
        <v>0</v>
      </c>
      <c r="Z485" s="92" t="str">
        <f t="shared" si="567"/>
        <v/>
      </c>
      <c r="AA485" s="92" t="b">
        <f t="shared" si="568"/>
        <v>0</v>
      </c>
      <c r="AB485" s="92" t="str">
        <f t="shared" si="569"/>
        <v/>
      </c>
      <c r="AC485" s="13" t="b">
        <f t="shared" si="522"/>
        <v>0</v>
      </c>
      <c r="AD485" s="92" t="str">
        <f t="shared" si="570"/>
        <v/>
      </c>
      <c r="AE485" s="13" t="b">
        <f t="shared" si="571"/>
        <v>0</v>
      </c>
      <c r="AF485" s="92" t="str">
        <f t="shared" si="572"/>
        <v/>
      </c>
      <c r="AG485" s="13" t="b">
        <f t="shared" si="523"/>
        <v>0</v>
      </c>
      <c r="AH485" s="92" t="str">
        <f t="shared" si="573"/>
        <v/>
      </c>
      <c r="AI485" s="35" t="b">
        <f t="shared" si="524"/>
        <v>0</v>
      </c>
      <c r="AJ485" s="92" t="str">
        <f t="shared" si="574"/>
        <v/>
      </c>
      <c r="AK485" s="35" t="b">
        <f t="shared" si="525"/>
        <v>0</v>
      </c>
      <c r="AL485" s="92" t="str">
        <f t="shared" si="526"/>
        <v/>
      </c>
      <c r="AM485" s="35" t="b">
        <f t="shared" si="527"/>
        <v>0</v>
      </c>
      <c r="AN485" s="92" t="str">
        <f t="shared" si="528"/>
        <v/>
      </c>
      <c r="AO485" s="13" t="b">
        <f t="shared" si="529"/>
        <v>0</v>
      </c>
      <c r="AP485" s="92" t="str">
        <f t="shared" si="530"/>
        <v/>
      </c>
      <c r="AQ485" s="14">
        <f t="shared" si="531"/>
        <v>0</v>
      </c>
      <c r="AR485" s="14">
        <f t="shared" si="532"/>
        <v>0</v>
      </c>
      <c r="AS485" s="16">
        <f t="shared" si="585"/>
        <v>0</v>
      </c>
      <c r="AT485" s="16">
        <f t="shared" si="585"/>
        <v>0</v>
      </c>
      <c r="AU485" s="16">
        <f t="shared" si="585"/>
        <v>0</v>
      </c>
      <c r="AV485" s="16">
        <f t="shared" si="585"/>
        <v>0</v>
      </c>
      <c r="AW485" s="16">
        <f t="shared" si="585"/>
        <v>0</v>
      </c>
      <c r="AX485" s="16">
        <f t="shared" si="585"/>
        <v>0</v>
      </c>
      <c r="AY485" s="16">
        <f t="shared" si="585"/>
        <v>0</v>
      </c>
      <c r="AZ485" s="16"/>
      <c r="BA485" s="16"/>
      <c r="BB485" s="93">
        <f t="shared" si="575"/>
        <v>0</v>
      </c>
      <c r="BC485" s="93">
        <f t="shared" si="576"/>
        <v>0</v>
      </c>
      <c r="BD485" s="93">
        <f t="shared" si="577"/>
        <v>0</v>
      </c>
      <c r="BE485" s="158">
        <f t="shared" si="578"/>
        <v>0</v>
      </c>
      <c r="BF485" s="159">
        <f t="shared" si="579"/>
        <v>0</v>
      </c>
      <c r="BG485" s="159">
        <f t="shared" si="533"/>
        <v>0</v>
      </c>
      <c r="BH485" s="159">
        <f t="shared" si="534"/>
        <v>0</v>
      </c>
      <c r="BI485" s="159">
        <f t="shared" si="535"/>
        <v>0</v>
      </c>
      <c r="BJ485" s="159">
        <f t="shared" si="536"/>
        <v>0</v>
      </c>
      <c r="BK485" s="159">
        <f t="shared" si="537"/>
        <v>0</v>
      </c>
      <c r="BL485" s="159">
        <f t="shared" si="538"/>
        <v>0</v>
      </c>
      <c r="BM485" s="159">
        <f t="shared" si="586"/>
        <v>0</v>
      </c>
      <c r="BN485" s="159">
        <f t="shared" si="586"/>
        <v>0</v>
      </c>
      <c r="BO485" s="205" t="b">
        <f t="shared" si="539"/>
        <v>0</v>
      </c>
      <c r="BP485" s="214">
        <f t="shared" si="540"/>
        <v>0</v>
      </c>
      <c r="BQ485" s="160">
        <f t="shared" si="541"/>
        <v>0</v>
      </c>
      <c r="BR485" s="160">
        <f t="shared" si="542"/>
        <v>0</v>
      </c>
      <c r="BS485" s="160">
        <f t="shared" si="543"/>
        <v>0</v>
      </c>
      <c r="BT485" s="160">
        <f t="shared" si="544"/>
        <v>0</v>
      </c>
      <c r="BU485" s="160">
        <f t="shared" si="545"/>
        <v>0</v>
      </c>
      <c r="BV485" s="215">
        <f t="shared" si="546"/>
        <v>0</v>
      </c>
      <c r="BW485" s="217">
        <f t="shared" si="547"/>
        <v>0</v>
      </c>
      <c r="BX485" s="206">
        <f t="shared" si="548"/>
        <v>0</v>
      </c>
      <c r="BY485" s="206">
        <f t="shared" si="549"/>
        <v>0</v>
      </c>
      <c r="BZ485" s="206">
        <f t="shared" si="550"/>
        <v>0</v>
      </c>
      <c r="CA485" s="206">
        <f t="shared" si="551"/>
        <v>0</v>
      </c>
      <c r="CB485" s="206">
        <f t="shared" si="552"/>
        <v>0</v>
      </c>
      <c r="CC485" s="218">
        <f t="shared" si="553"/>
        <v>0</v>
      </c>
      <c r="CD485" s="216" t="e">
        <f t="shared" si="554"/>
        <v>#VALUE!</v>
      </c>
      <c r="CE485" s="94" t="e">
        <f t="shared" si="555"/>
        <v>#VALUE!</v>
      </c>
      <c r="CF485" s="94" t="e">
        <f t="shared" si="556"/>
        <v>#VALUE!</v>
      </c>
      <c r="CG485" s="95" t="e">
        <f t="shared" si="557"/>
        <v>#VALUE!</v>
      </c>
      <c r="CH485" s="95" t="e">
        <f t="shared" si="580"/>
        <v>#VALUE!</v>
      </c>
      <c r="CI485" s="95" t="b">
        <f t="shared" si="584"/>
        <v>0</v>
      </c>
      <c r="CJ485" s="76" t="str">
        <f t="shared" si="558"/>
        <v/>
      </c>
      <c r="CK485" s="94" t="e" cm="1">
        <f t="array" aca="1" ref="CK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CL485" s="94" t="str">
        <f t="shared" si="559"/>
        <v/>
      </c>
      <c r="CM485" s="96" t="b">
        <f t="shared" si="560"/>
        <v>0</v>
      </c>
      <c r="CN485" s="130" t="b">
        <f>IFERROR(MATCH(D485,'Avtal för korttidsarbete'!$G$13:$G$1012,0),TRUE)</f>
        <v>1</v>
      </c>
      <c r="CO485" s="130" t="b">
        <f t="shared" si="561"/>
        <v>0</v>
      </c>
      <c r="CP485" s="131" t="str" cm="1">
        <f t="array" ref="CP485">IF(CN485=TRUE,"x",INDEX('Avtal för korttidsarbete'!$E$13:$E$1012,$CN485))</f>
        <v>x</v>
      </c>
      <c r="CQ485" s="131" t="str" cm="1">
        <f t="array" ref="CQ485">IF(CN485=TRUE,"x",INDEX('Avtal för korttidsarbete'!$F$13:$F$1012,$CN485))</f>
        <v>x</v>
      </c>
      <c r="CR485" s="130" t="b">
        <f t="shared" si="562"/>
        <v>0</v>
      </c>
      <c r="CS485" s="165">
        <f t="shared" si="581"/>
        <v>0</v>
      </c>
      <c r="CT485" s="165">
        <f t="shared" si="582"/>
        <v>0</v>
      </c>
      <c r="CU485" s="130" t="b">
        <f t="shared" si="563"/>
        <v>0</v>
      </c>
      <c r="CV485" s="131">
        <f t="shared" si="564"/>
        <v>0</v>
      </c>
      <c r="CW485" s="165">
        <f t="shared" si="565"/>
        <v>0</v>
      </c>
      <c r="CX485" s="186" t="b">
        <f>IFERROR(INDEX('Avtal för korttidsarbete'!R:R,MATCH(D485,'Avtal för korttidsarbete'!$G:$G,0)),TRUE)</f>
        <v>1</v>
      </c>
      <c r="CY485" s="165" t="str">
        <f>IF(CX485,"-",INDEX('Avtal för korttidsarbete'!$D:$D,MATCH(D485,'Avtal för korttidsarbete'!$G:$G,0)))</f>
        <v>-</v>
      </c>
      <c r="CZ485" s="131" t="b">
        <f>IFERROR(G485&gt;INDEX(Uppsägningar!E:E,MATCH(C485,Uppsägningar!C:C,0)),FALSE)</f>
        <v>0</v>
      </c>
    </row>
    <row r="486" spans="1:104" s="30" customFormat="1" x14ac:dyDescent="0.25">
      <c r="A486" s="19">
        <v>471</v>
      </c>
      <c r="B486" s="20"/>
      <c r="C486" s="189"/>
      <c r="D486" s="69"/>
      <c r="E486" s="171">
        <f>IFERROR(INDEX(Admin!$C$7:$C$10,MATCH(CY486,TblNivåValTExt,0)),0)</f>
        <v>0</v>
      </c>
      <c r="F486" s="1"/>
      <c r="G486" s="1"/>
      <c r="H486" s="90"/>
      <c r="I486" s="91"/>
      <c r="J486" s="91"/>
      <c r="K486" s="91"/>
      <c r="L486" s="91"/>
      <c r="M486" s="91"/>
      <c r="N486" s="91"/>
      <c r="O486" s="91"/>
      <c r="P486" s="91"/>
      <c r="Q486" s="91"/>
      <c r="R486" s="91"/>
      <c r="S486" s="91"/>
      <c r="T486" s="91"/>
      <c r="U486" s="91"/>
      <c r="V486" s="91"/>
      <c r="W486" s="225">
        <f t="shared" si="520"/>
        <v>0</v>
      </c>
      <c r="X486" s="134" t="str">
        <f t="shared" si="566"/>
        <v/>
      </c>
      <c r="Y486" s="92" t="b">
        <f t="shared" si="521"/>
        <v>0</v>
      </c>
      <c r="Z486" s="92" t="str">
        <f t="shared" si="567"/>
        <v/>
      </c>
      <c r="AA486" s="92" t="b">
        <f t="shared" si="568"/>
        <v>0</v>
      </c>
      <c r="AB486" s="92" t="str">
        <f t="shared" si="569"/>
        <v/>
      </c>
      <c r="AC486" s="13" t="b">
        <f t="shared" si="522"/>
        <v>0</v>
      </c>
      <c r="AD486" s="92" t="str">
        <f t="shared" si="570"/>
        <v/>
      </c>
      <c r="AE486" s="13" t="b">
        <f t="shared" si="571"/>
        <v>0</v>
      </c>
      <c r="AF486" s="92" t="str">
        <f t="shared" si="572"/>
        <v/>
      </c>
      <c r="AG486" s="13" t="b">
        <f t="shared" si="523"/>
        <v>0</v>
      </c>
      <c r="AH486" s="92" t="str">
        <f t="shared" si="573"/>
        <v/>
      </c>
      <c r="AI486" s="35" t="b">
        <f t="shared" si="524"/>
        <v>0</v>
      </c>
      <c r="AJ486" s="92" t="str">
        <f t="shared" si="574"/>
        <v/>
      </c>
      <c r="AK486" s="35" t="b">
        <f t="shared" si="525"/>
        <v>0</v>
      </c>
      <c r="AL486" s="92" t="str">
        <f t="shared" si="526"/>
        <v/>
      </c>
      <c r="AM486" s="35" t="b">
        <f t="shared" si="527"/>
        <v>0</v>
      </c>
      <c r="AN486" s="92" t="str">
        <f t="shared" si="528"/>
        <v/>
      </c>
      <c r="AO486" s="13" t="b">
        <f t="shared" si="529"/>
        <v>0</v>
      </c>
      <c r="AP486" s="92" t="str">
        <f t="shared" si="530"/>
        <v/>
      </c>
      <c r="AQ486" s="14">
        <f t="shared" si="531"/>
        <v>0</v>
      </c>
      <c r="AR486" s="14">
        <f t="shared" si="532"/>
        <v>0</v>
      </c>
      <c r="AS486" s="16">
        <f t="shared" ref="AS486:AY495" si="587">IF(OR(AS$11=FALSE,$F486="",MIN($G486,AS$10,$AR486)-MAX($F486,AS$8,$AQ486)&lt;0),0,MIN($G486,AS$10,$AR486)-MAX($F486,AS$8,$AQ486)+1)</f>
        <v>0</v>
      </c>
      <c r="AT486" s="16">
        <f t="shared" si="587"/>
        <v>0</v>
      </c>
      <c r="AU486" s="16">
        <f t="shared" si="587"/>
        <v>0</v>
      </c>
      <c r="AV486" s="16">
        <f t="shared" si="587"/>
        <v>0</v>
      </c>
      <c r="AW486" s="16">
        <f t="shared" si="587"/>
        <v>0</v>
      </c>
      <c r="AX486" s="16">
        <f t="shared" si="587"/>
        <v>0</v>
      </c>
      <c r="AY486" s="16">
        <f t="shared" si="587"/>
        <v>0</v>
      </c>
      <c r="AZ486" s="16"/>
      <c r="BA486" s="16"/>
      <c r="BB486" s="93">
        <f t="shared" si="575"/>
        <v>0</v>
      </c>
      <c r="BC486" s="93">
        <f t="shared" si="576"/>
        <v>0</v>
      </c>
      <c r="BD486" s="93">
        <f t="shared" si="577"/>
        <v>0</v>
      </c>
      <c r="BE486" s="158">
        <f t="shared" si="578"/>
        <v>0</v>
      </c>
      <c r="BF486" s="159">
        <f t="shared" si="579"/>
        <v>0</v>
      </c>
      <c r="BG486" s="159">
        <f t="shared" si="533"/>
        <v>0</v>
      </c>
      <c r="BH486" s="159">
        <f t="shared" si="534"/>
        <v>0</v>
      </c>
      <c r="BI486" s="159">
        <f t="shared" si="535"/>
        <v>0</v>
      </c>
      <c r="BJ486" s="159">
        <f t="shared" si="536"/>
        <v>0</v>
      </c>
      <c r="BK486" s="159">
        <f t="shared" si="537"/>
        <v>0</v>
      </c>
      <c r="BL486" s="159">
        <f t="shared" si="538"/>
        <v>0</v>
      </c>
      <c r="BM486" s="159">
        <f t="shared" si="586"/>
        <v>0</v>
      </c>
      <c r="BN486" s="159">
        <f t="shared" si="586"/>
        <v>0</v>
      </c>
      <c r="BO486" s="205" t="b">
        <f t="shared" si="539"/>
        <v>0</v>
      </c>
      <c r="BP486" s="214">
        <f t="shared" si="540"/>
        <v>0</v>
      </c>
      <c r="BQ486" s="160">
        <f t="shared" si="541"/>
        <v>0</v>
      </c>
      <c r="BR486" s="160">
        <f t="shared" si="542"/>
        <v>0</v>
      </c>
      <c r="BS486" s="160">
        <f t="shared" si="543"/>
        <v>0</v>
      </c>
      <c r="BT486" s="160">
        <f t="shared" si="544"/>
        <v>0</v>
      </c>
      <c r="BU486" s="160">
        <f t="shared" si="545"/>
        <v>0</v>
      </c>
      <c r="BV486" s="215">
        <f t="shared" si="546"/>
        <v>0</v>
      </c>
      <c r="BW486" s="217">
        <f t="shared" si="547"/>
        <v>0</v>
      </c>
      <c r="BX486" s="206">
        <f t="shared" si="548"/>
        <v>0</v>
      </c>
      <c r="BY486" s="206">
        <f t="shared" si="549"/>
        <v>0</v>
      </c>
      <c r="BZ486" s="206">
        <f t="shared" si="550"/>
        <v>0</v>
      </c>
      <c r="CA486" s="206">
        <f t="shared" si="551"/>
        <v>0</v>
      </c>
      <c r="CB486" s="206">
        <f t="shared" si="552"/>
        <v>0</v>
      </c>
      <c r="CC486" s="218">
        <f t="shared" si="553"/>
        <v>0</v>
      </c>
      <c r="CD486" s="216" t="e">
        <f t="shared" si="554"/>
        <v>#VALUE!</v>
      </c>
      <c r="CE486" s="94" t="e">
        <f t="shared" si="555"/>
        <v>#VALUE!</v>
      </c>
      <c r="CF486" s="94" t="e">
        <f t="shared" si="556"/>
        <v>#VALUE!</v>
      </c>
      <c r="CG486" s="95" t="e">
        <f t="shared" si="557"/>
        <v>#VALUE!</v>
      </c>
      <c r="CH486" s="95" t="e">
        <f t="shared" si="580"/>
        <v>#VALUE!</v>
      </c>
      <c r="CI486" s="95" t="b">
        <f t="shared" si="584"/>
        <v>0</v>
      </c>
      <c r="CJ486" s="76" t="str">
        <f t="shared" si="558"/>
        <v/>
      </c>
      <c r="CK486" s="94" t="e" cm="1">
        <f t="array" aca="1" ref="CK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CL486" s="94" t="str">
        <f t="shared" si="559"/>
        <v/>
      </c>
      <c r="CM486" s="96" t="b">
        <f t="shared" si="560"/>
        <v>0</v>
      </c>
      <c r="CN486" s="130" t="b">
        <f>IFERROR(MATCH(D486,'Avtal för korttidsarbete'!$G$13:$G$1012,0),TRUE)</f>
        <v>1</v>
      </c>
      <c r="CO486" s="130" t="b">
        <f t="shared" si="561"/>
        <v>0</v>
      </c>
      <c r="CP486" s="131" t="str" cm="1">
        <f t="array" ref="CP486">IF(CN486=TRUE,"x",INDEX('Avtal för korttidsarbete'!$E$13:$E$1012,$CN486))</f>
        <v>x</v>
      </c>
      <c r="CQ486" s="131" t="str" cm="1">
        <f t="array" ref="CQ486">IF(CN486=TRUE,"x",INDEX('Avtal för korttidsarbete'!$F$13:$F$1012,$CN486))</f>
        <v>x</v>
      </c>
      <c r="CR486" s="130" t="b">
        <f t="shared" si="562"/>
        <v>0</v>
      </c>
      <c r="CS486" s="165">
        <f t="shared" si="581"/>
        <v>0</v>
      </c>
      <c r="CT486" s="165">
        <f t="shared" si="582"/>
        <v>0</v>
      </c>
      <c r="CU486" s="130" t="b">
        <f t="shared" si="563"/>
        <v>0</v>
      </c>
      <c r="CV486" s="131">
        <f t="shared" si="564"/>
        <v>0</v>
      </c>
      <c r="CW486" s="165">
        <f t="shared" si="565"/>
        <v>0</v>
      </c>
      <c r="CX486" s="186" t="b">
        <f>IFERROR(INDEX('Avtal för korttidsarbete'!R:R,MATCH(D486,'Avtal för korttidsarbete'!$G:$G,0)),TRUE)</f>
        <v>1</v>
      </c>
      <c r="CY486" s="165" t="str">
        <f>IF(CX486,"-",INDEX('Avtal för korttidsarbete'!$D:$D,MATCH(D486,'Avtal för korttidsarbete'!$G:$G,0)))</f>
        <v>-</v>
      </c>
      <c r="CZ486" s="131" t="b">
        <f>IFERROR(G486&gt;INDEX(Uppsägningar!E:E,MATCH(C486,Uppsägningar!C:C,0)),FALSE)</f>
        <v>0</v>
      </c>
    </row>
    <row r="487" spans="1:104" s="30" customFormat="1" x14ac:dyDescent="0.25">
      <c r="A487" s="19">
        <v>472</v>
      </c>
      <c r="B487" s="20"/>
      <c r="C487" s="189"/>
      <c r="D487" s="69"/>
      <c r="E487" s="171">
        <f>IFERROR(INDEX(Admin!$C$7:$C$10,MATCH(CY487,TblNivåValTExt,0)),0)</f>
        <v>0</v>
      </c>
      <c r="F487" s="1"/>
      <c r="G487" s="1"/>
      <c r="H487" s="90"/>
      <c r="I487" s="91"/>
      <c r="J487" s="91"/>
      <c r="K487" s="91"/>
      <c r="L487" s="91"/>
      <c r="M487" s="91"/>
      <c r="N487" s="91"/>
      <c r="O487" s="91"/>
      <c r="P487" s="91"/>
      <c r="Q487" s="91"/>
      <c r="R487" s="91"/>
      <c r="S487" s="91"/>
      <c r="T487" s="91"/>
      <c r="U487" s="91"/>
      <c r="V487" s="91"/>
      <c r="W487" s="225">
        <f t="shared" si="520"/>
        <v>0</v>
      </c>
      <c r="X487" s="134" t="str">
        <f t="shared" si="566"/>
        <v/>
      </c>
      <c r="Y487" s="92" t="b">
        <f t="shared" si="521"/>
        <v>0</v>
      </c>
      <c r="Z487" s="92" t="str">
        <f t="shared" si="567"/>
        <v/>
      </c>
      <c r="AA487" s="92" t="b">
        <f t="shared" si="568"/>
        <v>0</v>
      </c>
      <c r="AB487" s="92" t="str">
        <f t="shared" si="569"/>
        <v/>
      </c>
      <c r="AC487" s="13" t="b">
        <f t="shared" si="522"/>
        <v>0</v>
      </c>
      <c r="AD487" s="92" t="str">
        <f t="shared" si="570"/>
        <v/>
      </c>
      <c r="AE487" s="13" t="b">
        <f t="shared" si="571"/>
        <v>0</v>
      </c>
      <c r="AF487" s="92" t="str">
        <f t="shared" si="572"/>
        <v/>
      </c>
      <c r="AG487" s="13" t="b">
        <f t="shared" si="523"/>
        <v>0</v>
      </c>
      <c r="AH487" s="92" t="str">
        <f t="shared" si="573"/>
        <v/>
      </c>
      <c r="AI487" s="35" t="b">
        <f t="shared" si="524"/>
        <v>0</v>
      </c>
      <c r="AJ487" s="92" t="str">
        <f t="shared" si="574"/>
        <v/>
      </c>
      <c r="AK487" s="35" t="b">
        <f t="shared" si="525"/>
        <v>0</v>
      </c>
      <c r="AL487" s="92" t="str">
        <f t="shared" si="526"/>
        <v/>
      </c>
      <c r="AM487" s="35" t="b">
        <f t="shared" si="527"/>
        <v>0</v>
      </c>
      <c r="AN487" s="92" t="str">
        <f t="shared" si="528"/>
        <v/>
      </c>
      <c r="AO487" s="13" t="b">
        <f t="shared" si="529"/>
        <v>0</v>
      </c>
      <c r="AP487" s="92" t="str">
        <f t="shared" si="530"/>
        <v/>
      </c>
      <c r="AQ487" s="14">
        <f t="shared" si="531"/>
        <v>0</v>
      </c>
      <c r="AR487" s="14">
        <f t="shared" si="532"/>
        <v>0</v>
      </c>
      <c r="AS487" s="16">
        <f t="shared" si="587"/>
        <v>0</v>
      </c>
      <c r="AT487" s="16">
        <f t="shared" si="587"/>
        <v>0</v>
      </c>
      <c r="AU487" s="16">
        <f t="shared" si="587"/>
        <v>0</v>
      </c>
      <c r="AV487" s="16">
        <f t="shared" si="587"/>
        <v>0</v>
      </c>
      <c r="AW487" s="16">
        <f t="shared" si="587"/>
        <v>0</v>
      </c>
      <c r="AX487" s="16">
        <f t="shared" si="587"/>
        <v>0</v>
      </c>
      <c r="AY487" s="16">
        <f t="shared" si="587"/>
        <v>0</v>
      </c>
      <c r="AZ487" s="16"/>
      <c r="BA487" s="16"/>
      <c r="BB487" s="93">
        <f t="shared" si="575"/>
        <v>0</v>
      </c>
      <c r="BC487" s="93">
        <f t="shared" si="576"/>
        <v>0</v>
      </c>
      <c r="BD487" s="93">
        <f t="shared" si="577"/>
        <v>0</v>
      </c>
      <c r="BE487" s="158">
        <f t="shared" si="578"/>
        <v>0</v>
      </c>
      <c r="BF487" s="159">
        <f t="shared" si="579"/>
        <v>0</v>
      </c>
      <c r="BG487" s="159">
        <f t="shared" si="533"/>
        <v>0</v>
      </c>
      <c r="BH487" s="159">
        <f t="shared" si="534"/>
        <v>0</v>
      </c>
      <c r="BI487" s="159">
        <f t="shared" si="535"/>
        <v>0</v>
      </c>
      <c r="BJ487" s="159">
        <f t="shared" si="536"/>
        <v>0</v>
      </c>
      <c r="BK487" s="159">
        <f t="shared" si="537"/>
        <v>0</v>
      </c>
      <c r="BL487" s="159">
        <f t="shared" si="538"/>
        <v>0</v>
      </c>
      <c r="BM487" s="159">
        <f t="shared" si="586"/>
        <v>0</v>
      </c>
      <c r="BN487" s="159">
        <f t="shared" si="586"/>
        <v>0</v>
      </c>
      <c r="BO487" s="205" t="b">
        <f t="shared" si="539"/>
        <v>0</v>
      </c>
      <c r="BP487" s="214">
        <f t="shared" si="540"/>
        <v>0</v>
      </c>
      <c r="BQ487" s="160">
        <f t="shared" si="541"/>
        <v>0</v>
      </c>
      <c r="BR487" s="160">
        <f t="shared" si="542"/>
        <v>0</v>
      </c>
      <c r="BS487" s="160">
        <f t="shared" si="543"/>
        <v>0</v>
      </c>
      <c r="BT487" s="160">
        <f t="shared" si="544"/>
        <v>0</v>
      </c>
      <c r="BU487" s="160">
        <f t="shared" si="545"/>
        <v>0</v>
      </c>
      <c r="BV487" s="215">
        <f t="shared" si="546"/>
        <v>0</v>
      </c>
      <c r="BW487" s="217">
        <f t="shared" si="547"/>
        <v>0</v>
      </c>
      <c r="BX487" s="206">
        <f t="shared" si="548"/>
        <v>0</v>
      </c>
      <c r="BY487" s="206">
        <f t="shared" si="549"/>
        <v>0</v>
      </c>
      <c r="BZ487" s="206">
        <f t="shared" si="550"/>
        <v>0</v>
      </c>
      <c r="CA487" s="206">
        <f t="shared" si="551"/>
        <v>0</v>
      </c>
      <c r="CB487" s="206">
        <f t="shared" si="552"/>
        <v>0</v>
      </c>
      <c r="CC487" s="218">
        <f t="shared" si="553"/>
        <v>0</v>
      </c>
      <c r="CD487" s="216" t="e">
        <f t="shared" si="554"/>
        <v>#VALUE!</v>
      </c>
      <c r="CE487" s="94" t="e">
        <f t="shared" si="555"/>
        <v>#VALUE!</v>
      </c>
      <c r="CF487" s="94" t="e">
        <f t="shared" si="556"/>
        <v>#VALUE!</v>
      </c>
      <c r="CG487" s="95" t="e">
        <f t="shared" si="557"/>
        <v>#VALUE!</v>
      </c>
      <c r="CH487" s="95" t="e">
        <f t="shared" si="580"/>
        <v>#VALUE!</v>
      </c>
      <c r="CI487" s="95" t="b">
        <f t="shared" si="584"/>
        <v>0</v>
      </c>
      <c r="CJ487" s="76" t="str">
        <f t="shared" si="558"/>
        <v/>
      </c>
      <c r="CK487" s="94" t="e" cm="1">
        <f t="array" aca="1" ref="CK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CL487" s="94" t="str">
        <f t="shared" si="559"/>
        <v/>
      </c>
      <c r="CM487" s="96" t="b">
        <f t="shared" si="560"/>
        <v>0</v>
      </c>
      <c r="CN487" s="130" t="b">
        <f>IFERROR(MATCH(D487,'Avtal för korttidsarbete'!$G$13:$G$1012,0),TRUE)</f>
        <v>1</v>
      </c>
      <c r="CO487" s="130" t="b">
        <f t="shared" si="561"/>
        <v>0</v>
      </c>
      <c r="CP487" s="131" t="str" cm="1">
        <f t="array" ref="CP487">IF(CN487=TRUE,"x",INDEX('Avtal för korttidsarbete'!$E$13:$E$1012,$CN487))</f>
        <v>x</v>
      </c>
      <c r="CQ487" s="131" t="str" cm="1">
        <f t="array" ref="CQ487">IF(CN487=TRUE,"x",INDEX('Avtal för korttidsarbete'!$F$13:$F$1012,$CN487))</f>
        <v>x</v>
      </c>
      <c r="CR487" s="130" t="b">
        <f t="shared" si="562"/>
        <v>0</v>
      </c>
      <c r="CS487" s="165">
        <f t="shared" si="581"/>
        <v>0</v>
      </c>
      <c r="CT487" s="165">
        <f t="shared" si="582"/>
        <v>0</v>
      </c>
      <c r="CU487" s="130" t="b">
        <f t="shared" si="563"/>
        <v>0</v>
      </c>
      <c r="CV487" s="131">
        <f t="shared" si="564"/>
        <v>0</v>
      </c>
      <c r="CW487" s="165">
        <f t="shared" si="565"/>
        <v>0</v>
      </c>
      <c r="CX487" s="186" t="b">
        <f>IFERROR(INDEX('Avtal för korttidsarbete'!R:R,MATCH(D487,'Avtal för korttidsarbete'!$G:$G,0)),TRUE)</f>
        <v>1</v>
      </c>
      <c r="CY487" s="165" t="str">
        <f>IF(CX487,"-",INDEX('Avtal för korttidsarbete'!$D:$D,MATCH(D487,'Avtal för korttidsarbete'!$G:$G,0)))</f>
        <v>-</v>
      </c>
      <c r="CZ487" s="131" t="b">
        <f>IFERROR(G487&gt;INDEX(Uppsägningar!E:E,MATCH(C487,Uppsägningar!C:C,0)),FALSE)</f>
        <v>0</v>
      </c>
    </row>
    <row r="488" spans="1:104" s="30" customFormat="1" x14ac:dyDescent="0.25">
      <c r="A488" s="19">
        <v>473</v>
      </c>
      <c r="B488" s="20"/>
      <c r="C488" s="189"/>
      <c r="D488" s="69"/>
      <c r="E488" s="171">
        <f>IFERROR(INDEX(Admin!$C$7:$C$10,MATCH(CY488,TblNivåValTExt,0)),0)</f>
        <v>0</v>
      </c>
      <c r="F488" s="1"/>
      <c r="G488" s="1"/>
      <c r="H488" s="90"/>
      <c r="I488" s="91"/>
      <c r="J488" s="91"/>
      <c r="K488" s="91"/>
      <c r="L488" s="91"/>
      <c r="M488" s="91"/>
      <c r="N488" s="91"/>
      <c r="O488" s="91"/>
      <c r="P488" s="91"/>
      <c r="Q488" s="91"/>
      <c r="R488" s="91"/>
      <c r="S488" s="91"/>
      <c r="T488" s="91"/>
      <c r="U488" s="91"/>
      <c r="V488" s="91"/>
      <c r="W488" s="225">
        <f t="shared" si="520"/>
        <v>0</v>
      </c>
      <c r="X488" s="134" t="str">
        <f t="shared" si="566"/>
        <v/>
      </c>
      <c r="Y488" s="92" t="b">
        <f t="shared" si="521"/>
        <v>0</v>
      </c>
      <c r="Z488" s="92" t="str">
        <f t="shared" si="567"/>
        <v/>
      </c>
      <c r="AA488" s="92" t="b">
        <f t="shared" si="568"/>
        <v>0</v>
      </c>
      <c r="AB488" s="92" t="str">
        <f t="shared" si="569"/>
        <v/>
      </c>
      <c r="AC488" s="13" t="b">
        <f t="shared" si="522"/>
        <v>0</v>
      </c>
      <c r="AD488" s="92" t="str">
        <f t="shared" si="570"/>
        <v/>
      </c>
      <c r="AE488" s="13" t="b">
        <f t="shared" si="571"/>
        <v>0</v>
      </c>
      <c r="AF488" s="92" t="str">
        <f t="shared" si="572"/>
        <v/>
      </c>
      <c r="AG488" s="13" t="b">
        <f t="shared" si="523"/>
        <v>0</v>
      </c>
      <c r="AH488" s="92" t="str">
        <f t="shared" si="573"/>
        <v/>
      </c>
      <c r="AI488" s="35" t="b">
        <f t="shared" si="524"/>
        <v>0</v>
      </c>
      <c r="AJ488" s="92" t="str">
        <f t="shared" si="574"/>
        <v/>
      </c>
      <c r="AK488" s="35" t="b">
        <f t="shared" si="525"/>
        <v>0</v>
      </c>
      <c r="AL488" s="92" t="str">
        <f t="shared" si="526"/>
        <v/>
      </c>
      <c r="AM488" s="35" t="b">
        <f t="shared" si="527"/>
        <v>0</v>
      </c>
      <c r="AN488" s="92" t="str">
        <f t="shared" si="528"/>
        <v/>
      </c>
      <c r="AO488" s="13" t="b">
        <f t="shared" si="529"/>
        <v>0</v>
      </c>
      <c r="AP488" s="92" t="str">
        <f t="shared" si="530"/>
        <v/>
      </c>
      <c r="AQ488" s="14">
        <f t="shared" si="531"/>
        <v>0</v>
      </c>
      <c r="AR488" s="14">
        <f t="shared" si="532"/>
        <v>0</v>
      </c>
      <c r="AS488" s="16">
        <f t="shared" si="587"/>
        <v>0</v>
      </c>
      <c r="AT488" s="16">
        <f t="shared" si="587"/>
        <v>0</v>
      </c>
      <c r="AU488" s="16">
        <f t="shared" si="587"/>
        <v>0</v>
      </c>
      <c r="AV488" s="16">
        <f t="shared" si="587"/>
        <v>0</v>
      </c>
      <c r="AW488" s="16">
        <f t="shared" si="587"/>
        <v>0</v>
      </c>
      <c r="AX488" s="16">
        <f t="shared" si="587"/>
        <v>0</v>
      </c>
      <c r="AY488" s="16">
        <f t="shared" si="587"/>
        <v>0</v>
      </c>
      <c r="AZ488" s="16"/>
      <c r="BA488" s="16"/>
      <c r="BB488" s="93">
        <f t="shared" si="575"/>
        <v>0</v>
      </c>
      <c r="BC488" s="93">
        <f t="shared" si="576"/>
        <v>0</v>
      </c>
      <c r="BD488" s="93">
        <f t="shared" si="577"/>
        <v>0</v>
      </c>
      <c r="BE488" s="158">
        <f t="shared" si="578"/>
        <v>0</v>
      </c>
      <c r="BF488" s="159">
        <f t="shared" si="579"/>
        <v>0</v>
      </c>
      <c r="BG488" s="159">
        <f t="shared" si="533"/>
        <v>0</v>
      </c>
      <c r="BH488" s="159">
        <f t="shared" si="534"/>
        <v>0</v>
      </c>
      <c r="BI488" s="159">
        <f t="shared" si="535"/>
        <v>0</v>
      </c>
      <c r="BJ488" s="159">
        <f t="shared" si="536"/>
        <v>0</v>
      </c>
      <c r="BK488" s="159">
        <f t="shared" si="537"/>
        <v>0</v>
      </c>
      <c r="BL488" s="159">
        <f t="shared" si="538"/>
        <v>0</v>
      </c>
      <c r="BM488" s="159">
        <f t="shared" si="586"/>
        <v>0</v>
      </c>
      <c r="BN488" s="159">
        <f t="shared" si="586"/>
        <v>0</v>
      </c>
      <c r="BO488" s="205" t="b">
        <f t="shared" si="539"/>
        <v>0</v>
      </c>
      <c r="BP488" s="214">
        <f t="shared" si="540"/>
        <v>0</v>
      </c>
      <c r="BQ488" s="160">
        <f t="shared" si="541"/>
        <v>0</v>
      </c>
      <c r="BR488" s="160">
        <f t="shared" si="542"/>
        <v>0</v>
      </c>
      <c r="BS488" s="160">
        <f t="shared" si="543"/>
        <v>0</v>
      </c>
      <c r="BT488" s="160">
        <f t="shared" si="544"/>
        <v>0</v>
      </c>
      <c r="BU488" s="160">
        <f t="shared" si="545"/>
        <v>0</v>
      </c>
      <c r="BV488" s="215">
        <f t="shared" si="546"/>
        <v>0</v>
      </c>
      <c r="BW488" s="217">
        <f t="shared" si="547"/>
        <v>0</v>
      </c>
      <c r="BX488" s="206">
        <f t="shared" si="548"/>
        <v>0</v>
      </c>
      <c r="BY488" s="206">
        <f t="shared" si="549"/>
        <v>0</v>
      </c>
      <c r="BZ488" s="206">
        <f t="shared" si="550"/>
        <v>0</v>
      </c>
      <c r="CA488" s="206">
        <f t="shared" si="551"/>
        <v>0</v>
      </c>
      <c r="CB488" s="206">
        <f t="shared" si="552"/>
        <v>0</v>
      </c>
      <c r="CC488" s="218">
        <f t="shared" si="553"/>
        <v>0</v>
      </c>
      <c r="CD488" s="216" t="e">
        <f t="shared" si="554"/>
        <v>#VALUE!</v>
      </c>
      <c r="CE488" s="94" t="e">
        <f t="shared" si="555"/>
        <v>#VALUE!</v>
      </c>
      <c r="CF488" s="94" t="e">
        <f t="shared" si="556"/>
        <v>#VALUE!</v>
      </c>
      <c r="CG488" s="95" t="e">
        <f t="shared" si="557"/>
        <v>#VALUE!</v>
      </c>
      <c r="CH488" s="95" t="e">
        <f t="shared" si="580"/>
        <v>#VALUE!</v>
      </c>
      <c r="CI488" s="95" t="b">
        <f t="shared" si="584"/>
        <v>0</v>
      </c>
      <c r="CJ488" s="76" t="str">
        <f t="shared" si="558"/>
        <v/>
      </c>
      <c r="CK488" s="94" t="e" cm="1">
        <f t="array" aca="1" ref="CK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CL488" s="94" t="str">
        <f t="shared" si="559"/>
        <v/>
      </c>
      <c r="CM488" s="96" t="b">
        <f t="shared" si="560"/>
        <v>0</v>
      </c>
      <c r="CN488" s="130" t="b">
        <f>IFERROR(MATCH(D488,'Avtal för korttidsarbete'!$G$13:$G$1012,0),TRUE)</f>
        <v>1</v>
      </c>
      <c r="CO488" s="130" t="b">
        <f t="shared" si="561"/>
        <v>0</v>
      </c>
      <c r="CP488" s="131" t="str" cm="1">
        <f t="array" ref="CP488">IF(CN488=TRUE,"x",INDEX('Avtal för korttidsarbete'!$E$13:$E$1012,$CN488))</f>
        <v>x</v>
      </c>
      <c r="CQ488" s="131" t="str" cm="1">
        <f t="array" ref="CQ488">IF(CN488=TRUE,"x",INDEX('Avtal för korttidsarbete'!$F$13:$F$1012,$CN488))</f>
        <v>x</v>
      </c>
      <c r="CR488" s="130" t="b">
        <f t="shared" si="562"/>
        <v>0</v>
      </c>
      <c r="CS488" s="165">
        <f t="shared" si="581"/>
        <v>0</v>
      </c>
      <c r="CT488" s="165">
        <f t="shared" si="582"/>
        <v>0</v>
      </c>
      <c r="CU488" s="130" t="b">
        <f t="shared" si="563"/>
        <v>0</v>
      </c>
      <c r="CV488" s="131">
        <f t="shared" si="564"/>
        <v>0</v>
      </c>
      <c r="CW488" s="165">
        <f t="shared" si="565"/>
        <v>0</v>
      </c>
      <c r="CX488" s="186" t="b">
        <f>IFERROR(INDEX('Avtal för korttidsarbete'!R:R,MATCH(D488,'Avtal för korttidsarbete'!$G:$G,0)),TRUE)</f>
        <v>1</v>
      </c>
      <c r="CY488" s="165" t="str">
        <f>IF(CX488,"-",INDEX('Avtal för korttidsarbete'!$D:$D,MATCH(D488,'Avtal för korttidsarbete'!$G:$G,0)))</f>
        <v>-</v>
      </c>
      <c r="CZ488" s="131" t="b">
        <f>IFERROR(G488&gt;INDEX(Uppsägningar!E:E,MATCH(C488,Uppsägningar!C:C,0)),FALSE)</f>
        <v>0</v>
      </c>
    </row>
    <row r="489" spans="1:104" s="30" customFormat="1" x14ac:dyDescent="0.25">
      <c r="A489" s="19">
        <v>474</v>
      </c>
      <c r="B489" s="20"/>
      <c r="C489" s="189"/>
      <c r="D489" s="69"/>
      <c r="E489" s="171">
        <f>IFERROR(INDEX(Admin!$C$7:$C$10,MATCH(CY489,TblNivåValTExt,0)),0)</f>
        <v>0</v>
      </c>
      <c r="F489" s="1"/>
      <c r="G489" s="1"/>
      <c r="H489" s="90"/>
      <c r="I489" s="91"/>
      <c r="J489" s="91"/>
      <c r="K489" s="91"/>
      <c r="L489" s="91"/>
      <c r="M489" s="91"/>
      <c r="N489" s="91"/>
      <c r="O489" s="91"/>
      <c r="P489" s="91"/>
      <c r="Q489" s="91"/>
      <c r="R489" s="91"/>
      <c r="S489" s="91"/>
      <c r="T489" s="91"/>
      <c r="U489" s="91"/>
      <c r="V489" s="91"/>
      <c r="W489" s="225">
        <f t="shared" si="520"/>
        <v>0</v>
      </c>
      <c r="X489" s="134" t="str">
        <f t="shared" si="566"/>
        <v/>
      </c>
      <c r="Y489" s="92" t="b">
        <f t="shared" si="521"/>
        <v>0</v>
      </c>
      <c r="Z489" s="92" t="str">
        <f t="shared" si="567"/>
        <v/>
      </c>
      <c r="AA489" s="92" t="b">
        <f t="shared" si="568"/>
        <v>0</v>
      </c>
      <c r="AB489" s="92" t="str">
        <f t="shared" si="569"/>
        <v/>
      </c>
      <c r="AC489" s="13" t="b">
        <f t="shared" si="522"/>
        <v>0</v>
      </c>
      <c r="AD489" s="92" t="str">
        <f t="shared" si="570"/>
        <v/>
      </c>
      <c r="AE489" s="13" t="b">
        <f t="shared" si="571"/>
        <v>0</v>
      </c>
      <c r="AF489" s="92" t="str">
        <f t="shared" si="572"/>
        <v/>
      </c>
      <c r="AG489" s="13" t="b">
        <f t="shared" si="523"/>
        <v>0</v>
      </c>
      <c r="AH489" s="92" t="str">
        <f t="shared" si="573"/>
        <v/>
      </c>
      <c r="AI489" s="35" t="b">
        <f t="shared" si="524"/>
        <v>0</v>
      </c>
      <c r="AJ489" s="92" t="str">
        <f t="shared" si="574"/>
        <v/>
      </c>
      <c r="AK489" s="35" t="b">
        <f t="shared" si="525"/>
        <v>0</v>
      </c>
      <c r="AL489" s="92" t="str">
        <f t="shared" si="526"/>
        <v/>
      </c>
      <c r="AM489" s="35" t="b">
        <f t="shared" si="527"/>
        <v>0</v>
      </c>
      <c r="AN489" s="92" t="str">
        <f t="shared" si="528"/>
        <v/>
      </c>
      <c r="AO489" s="13" t="b">
        <f t="shared" si="529"/>
        <v>0</v>
      </c>
      <c r="AP489" s="92" t="str">
        <f t="shared" si="530"/>
        <v/>
      </c>
      <c r="AQ489" s="14">
        <f t="shared" si="531"/>
        <v>0</v>
      </c>
      <c r="AR489" s="14">
        <f t="shared" si="532"/>
        <v>0</v>
      </c>
      <c r="AS489" s="16">
        <f t="shared" si="587"/>
        <v>0</v>
      </c>
      <c r="AT489" s="16">
        <f t="shared" si="587"/>
        <v>0</v>
      </c>
      <c r="AU489" s="16">
        <f t="shared" si="587"/>
        <v>0</v>
      </c>
      <c r="AV489" s="16">
        <f t="shared" si="587"/>
        <v>0</v>
      </c>
      <c r="AW489" s="16">
        <f t="shared" si="587"/>
        <v>0</v>
      </c>
      <c r="AX489" s="16">
        <f t="shared" si="587"/>
        <v>0</v>
      </c>
      <c r="AY489" s="16">
        <f t="shared" si="587"/>
        <v>0</v>
      </c>
      <c r="AZ489" s="16"/>
      <c r="BA489" s="16"/>
      <c r="BB489" s="93">
        <f t="shared" si="575"/>
        <v>0</v>
      </c>
      <c r="BC489" s="93">
        <f t="shared" si="576"/>
        <v>0</v>
      </c>
      <c r="BD489" s="93">
        <f t="shared" si="577"/>
        <v>0</v>
      </c>
      <c r="BE489" s="158">
        <f t="shared" si="578"/>
        <v>0</v>
      </c>
      <c r="BF489" s="159">
        <f t="shared" si="579"/>
        <v>0</v>
      </c>
      <c r="BG489" s="159">
        <f t="shared" si="533"/>
        <v>0</v>
      </c>
      <c r="BH489" s="159">
        <f t="shared" si="534"/>
        <v>0</v>
      </c>
      <c r="BI489" s="159">
        <f t="shared" si="535"/>
        <v>0</v>
      </c>
      <c r="BJ489" s="159">
        <f t="shared" si="536"/>
        <v>0</v>
      </c>
      <c r="BK489" s="159">
        <f t="shared" si="537"/>
        <v>0</v>
      </c>
      <c r="BL489" s="159">
        <f t="shared" si="538"/>
        <v>0</v>
      </c>
      <c r="BM489" s="159">
        <f t="shared" si="586"/>
        <v>0</v>
      </c>
      <c r="BN489" s="159">
        <f t="shared" si="586"/>
        <v>0</v>
      </c>
      <c r="BO489" s="205" t="b">
        <f t="shared" si="539"/>
        <v>0</v>
      </c>
      <c r="BP489" s="214">
        <f t="shared" si="540"/>
        <v>0</v>
      </c>
      <c r="BQ489" s="160">
        <f t="shared" si="541"/>
        <v>0</v>
      </c>
      <c r="BR489" s="160">
        <f t="shared" si="542"/>
        <v>0</v>
      </c>
      <c r="BS489" s="160">
        <f t="shared" si="543"/>
        <v>0</v>
      </c>
      <c r="BT489" s="160">
        <f t="shared" si="544"/>
        <v>0</v>
      </c>
      <c r="BU489" s="160">
        <f t="shared" si="545"/>
        <v>0</v>
      </c>
      <c r="BV489" s="215">
        <f t="shared" si="546"/>
        <v>0</v>
      </c>
      <c r="BW489" s="217">
        <f t="shared" si="547"/>
        <v>0</v>
      </c>
      <c r="BX489" s="206">
        <f t="shared" si="548"/>
        <v>0</v>
      </c>
      <c r="BY489" s="206">
        <f t="shared" si="549"/>
        <v>0</v>
      </c>
      <c r="BZ489" s="206">
        <f t="shared" si="550"/>
        <v>0</v>
      </c>
      <c r="CA489" s="206">
        <f t="shared" si="551"/>
        <v>0</v>
      </c>
      <c r="CB489" s="206">
        <f t="shared" si="552"/>
        <v>0</v>
      </c>
      <c r="CC489" s="218">
        <f t="shared" si="553"/>
        <v>0</v>
      </c>
      <c r="CD489" s="216" t="e">
        <f t="shared" si="554"/>
        <v>#VALUE!</v>
      </c>
      <c r="CE489" s="94" t="e">
        <f t="shared" si="555"/>
        <v>#VALUE!</v>
      </c>
      <c r="CF489" s="94" t="e">
        <f t="shared" si="556"/>
        <v>#VALUE!</v>
      </c>
      <c r="CG489" s="95" t="e">
        <f t="shared" si="557"/>
        <v>#VALUE!</v>
      </c>
      <c r="CH489" s="95" t="e">
        <f t="shared" si="580"/>
        <v>#VALUE!</v>
      </c>
      <c r="CI489" s="95" t="b">
        <f t="shared" si="584"/>
        <v>0</v>
      </c>
      <c r="CJ489" s="76" t="str">
        <f t="shared" si="558"/>
        <v/>
      </c>
      <c r="CK489" s="94" t="e" cm="1">
        <f t="array" aca="1" ref="CK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CL489" s="94" t="str">
        <f t="shared" si="559"/>
        <v/>
      </c>
      <c r="CM489" s="96" t="b">
        <f t="shared" si="560"/>
        <v>0</v>
      </c>
      <c r="CN489" s="130" t="b">
        <f>IFERROR(MATCH(D489,'Avtal för korttidsarbete'!$G$13:$G$1012,0),TRUE)</f>
        <v>1</v>
      </c>
      <c r="CO489" s="130" t="b">
        <f t="shared" si="561"/>
        <v>0</v>
      </c>
      <c r="CP489" s="131" t="str" cm="1">
        <f t="array" ref="CP489">IF(CN489=TRUE,"x",INDEX('Avtal för korttidsarbete'!$E$13:$E$1012,$CN489))</f>
        <v>x</v>
      </c>
      <c r="CQ489" s="131" t="str" cm="1">
        <f t="array" ref="CQ489">IF(CN489=TRUE,"x",INDEX('Avtal för korttidsarbete'!$F$13:$F$1012,$CN489))</f>
        <v>x</v>
      </c>
      <c r="CR489" s="130" t="b">
        <f t="shared" si="562"/>
        <v>0</v>
      </c>
      <c r="CS489" s="165">
        <f t="shared" si="581"/>
        <v>0</v>
      </c>
      <c r="CT489" s="165">
        <f t="shared" si="582"/>
        <v>0</v>
      </c>
      <c r="CU489" s="130" t="b">
        <f t="shared" si="563"/>
        <v>0</v>
      </c>
      <c r="CV489" s="131">
        <f t="shared" si="564"/>
        <v>0</v>
      </c>
      <c r="CW489" s="165">
        <f t="shared" si="565"/>
        <v>0</v>
      </c>
      <c r="CX489" s="186" t="b">
        <f>IFERROR(INDEX('Avtal för korttidsarbete'!R:R,MATCH(D489,'Avtal för korttidsarbete'!$G:$G,0)),TRUE)</f>
        <v>1</v>
      </c>
      <c r="CY489" s="165" t="str">
        <f>IF(CX489,"-",INDEX('Avtal för korttidsarbete'!$D:$D,MATCH(D489,'Avtal för korttidsarbete'!$G:$G,0)))</f>
        <v>-</v>
      </c>
      <c r="CZ489" s="131" t="b">
        <f>IFERROR(G489&gt;INDEX(Uppsägningar!E:E,MATCH(C489,Uppsägningar!C:C,0)),FALSE)</f>
        <v>0</v>
      </c>
    </row>
    <row r="490" spans="1:104" s="30" customFormat="1" x14ac:dyDescent="0.25">
      <c r="A490" s="19">
        <v>475</v>
      </c>
      <c r="B490" s="20"/>
      <c r="C490" s="189"/>
      <c r="D490" s="69"/>
      <c r="E490" s="171">
        <f>IFERROR(INDEX(Admin!$C$7:$C$10,MATCH(CY490,TblNivåValTExt,0)),0)</f>
        <v>0</v>
      </c>
      <c r="F490" s="1"/>
      <c r="G490" s="1"/>
      <c r="H490" s="90"/>
      <c r="I490" s="91"/>
      <c r="J490" s="91"/>
      <c r="K490" s="91"/>
      <c r="L490" s="91"/>
      <c r="M490" s="91"/>
      <c r="N490" s="91"/>
      <c r="O490" s="91"/>
      <c r="P490" s="91"/>
      <c r="Q490" s="91"/>
      <c r="R490" s="91"/>
      <c r="S490" s="91"/>
      <c r="T490" s="91"/>
      <c r="U490" s="91"/>
      <c r="V490" s="91"/>
      <c r="W490" s="225">
        <f t="shared" si="520"/>
        <v>0</v>
      </c>
      <c r="X490" s="134" t="str">
        <f t="shared" si="566"/>
        <v/>
      </c>
      <c r="Y490" s="92" t="b">
        <f t="shared" si="521"/>
        <v>0</v>
      </c>
      <c r="Z490" s="92" t="str">
        <f t="shared" si="567"/>
        <v/>
      </c>
      <c r="AA490" s="92" t="b">
        <f t="shared" si="568"/>
        <v>0</v>
      </c>
      <c r="AB490" s="92" t="str">
        <f t="shared" si="569"/>
        <v/>
      </c>
      <c r="AC490" s="13" t="b">
        <f t="shared" si="522"/>
        <v>0</v>
      </c>
      <c r="AD490" s="92" t="str">
        <f t="shared" si="570"/>
        <v/>
      </c>
      <c r="AE490" s="13" t="b">
        <f t="shared" si="571"/>
        <v>0</v>
      </c>
      <c r="AF490" s="92" t="str">
        <f t="shared" si="572"/>
        <v/>
      </c>
      <c r="AG490" s="13" t="b">
        <f t="shared" si="523"/>
        <v>0</v>
      </c>
      <c r="AH490" s="92" t="str">
        <f t="shared" si="573"/>
        <v/>
      </c>
      <c r="AI490" s="35" t="b">
        <f t="shared" si="524"/>
        <v>0</v>
      </c>
      <c r="AJ490" s="92" t="str">
        <f t="shared" si="574"/>
        <v/>
      </c>
      <c r="AK490" s="35" t="b">
        <f t="shared" si="525"/>
        <v>0</v>
      </c>
      <c r="AL490" s="92" t="str">
        <f t="shared" si="526"/>
        <v/>
      </c>
      <c r="AM490" s="35" t="b">
        <f t="shared" si="527"/>
        <v>0</v>
      </c>
      <c r="AN490" s="92" t="str">
        <f t="shared" si="528"/>
        <v/>
      </c>
      <c r="AO490" s="13" t="b">
        <f t="shared" si="529"/>
        <v>0</v>
      </c>
      <c r="AP490" s="92" t="str">
        <f t="shared" si="530"/>
        <v/>
      </c>
      <c r="AQ490" s="14">
        <f t="shared" si="531"/>
        <v>0</v>
      </c>
      <c r="AR490" s="14">
        <f t="shared" si="532"/>
        <v>0</v>
      </c>
      <c r="AS490" s="16">
        <f t="shared" si="587"/>
        <v>0</v>
      </c>
      <c r="AT490" s="16">
        <f t="shared" si="587"/>
        <v>0</v>
      </c>
      <c r="AU490" s="16">
        <f t="shared" si="587"/>
        <v>0</v>
      </c>
      <c r="AV490" s="16">
        <f t="shared" si="587"/>
        <v>0</v>
      </c>
      <c r="AW490" s="16">
        <f t="shared" si="587"/>
        <v>0</v>
      </c>
      <c r="AX490" s="16">
        <f t="shared" si="587"/>
        <v>0</v>
      </c>
      <c r="AY490" s="16">
        <f t="shared" si="587"/>
        <v>0</v>
      </c>
      <c r="AZ490" s="16"/>
      <c r="BA490" s="16"/>
      <c r="BB490" s="93">
        <f t="shared" si="575"/>
        <v>0</v>
      </c>
      <c r="BC490" s="93">
        <f t="shared" si="576"/>
        <v>0</v>
      </c>
      <c r="BD490" s="93">
        <f t="shared" si="577"/>
        <v>0</v>
      </c>
      <c r="BE490" s="158">
        <f t="shared" si="578"/>
        <v>0</v>
      </c>
      <c r="BF490" s="159">
        <f t="shared" si="579"/>
        <v>0</v>
      </c>
      <c r="BG490" s="159">
        <f t="shared" si="533"/>
        <v>0</v>
      </c>
      <c r="BH490" s="159">
        <f t="shared" si="534"/>
        <v>0</v>
      </c>
      <c r="BI490" s="159">
        <f t="shared" si="535"/>
        <v>0</v>
      </c>
      <c r="BJ490" s="159">
        <f t="shared" si="536"/>
        <v>0</v>
      </c>
      <c r="BK490" s="159">
        <f t="shared" si="537"/>
        <v>0</v>
      </c>
      <c r="BL490" s="159">
        <f t="shared" si="538"/>
        <v>0</v>
      </c>
      <c r="BM490" s="159">
        <f t="shared" si="586"/>
        <v>0</v>
      </c>
      <c r="BN490" s="159">
        <f t="shared" si="586"/>
        <v>0</v>
      </c>
      <c r="BO490" s="205" t="b">
        <f t="shared" si="539"/>
        <v>0</v>
      </c>
      <c r="BP490" s="214">
        <f t="shared" si="540"/>
        <v>0</v>
      </c>
      <c r="BQ490" s="160">
        <f t="shared" si="541"/>
        <v>0</v>
      </c>
      <c r="BR490" s="160">
        <f t="shared" si="542"/>
        <v>0</v>
      </c>
      <c r="BS490" s="160">
        <f t="shared" si="543"/>
        <v>0</v>
      </c>
      <c r="BT490" s="160">
        <f t="shared" si="544"/>
        <v>0</v>
      </c>
      <c r="BU490" s="160">
        <f t="shared" si="545"/>
        <v>0</v>
      </c>
      <c r="BV490" s="215">
        <f t="shared" si="546"/>
        <v>0</v>
      </c>
      <c r="BW490" s="217">
        <f t="shared" si="547"/>
        <v>0</v>
      </c>
      <c r="BX490" s="206">
        <f t="shared" si="548"/>
        <v>0</v>
      </c>
      <c r="BY490" s="206">
        <f t="shared" si="549"/>
        <v>0</v>
      </c>
      <c r="BZ490" s="206">
        <f t="shared" si="550"/>
        <v>0</v>
      </c>
      <c r="CA490" s="206">
        <f t="shared" si="551"/>
        <v>0</v>
      </c>
      <c r="CB490" s="206">
        <f t="shared" si="552"/>
        <v>0</v>
      </c>
      <c r="CC490" s="218">
        <f t="shared" si="553"/>
        <v>0</v>
      </c>
      <c r="CD490" s="216" t="e">
        <f t="shared" si="554"/>
        <v>#VALUE!</v>
      </c>
      <c r="CE490" s="94" t="e">
        <f t="shared" si="555"/>
        <v>#VALUE!</v>
      </c>
      <c r="CF490" s="94" t="e">
        <f t="shared" si="556"/>
        <v>#VALUE!</v>
      </c>
      <c r="CG490" s="95" t="e">
        <f t="shared" si="557"/>
        <v>#VALUE!</v>
      </c>
      <c r="CH490" s="95" t="e">
        <f t="shared" si="580"/>
        <v>#VALUE!</v>
      </c>
      <c r="CI490" s="95" t="b">
        <f t="shared" si="584"/>
        <v>0</v>
      </c>
      <c r="CJ490" s="76" t="str">
        <f t="shared" si="558"/>
        <v/>
      </c>
      <c r="CK490" s="94" t="e" cm="1">
        <f t="array" aca="1" ref="CK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CL490" s="94" t="str">
        <f t="shared" si="559"/>
        <v/>
      </c>
      <c r="CM490" s="96" t="b">
        <f t="shared" si="560"/>
        <v>0</v>
      </c>
      <c r="CN490" s="130" t="b">
        <f>IFERROR(MATCH(D490,'Avtal för korttidsarbete'!$G$13:$G$1012,0),TRUE)</f>
        <v>1</v>
      </c>
      <c r="CO490" s="130" t="b">
        <f t="shared" si="561"/>
        <v>0</v>
      </c>
      <c r="CP490" s="131" t="str" cm="1">
        <f t="array" ref="CP490">IF(CN490=TRUE,"x",INDEX('Avtal för korttidsarbete'!$E$13:$E$1012,$CN490))</f>
        <v>x</v>
      </c>
      <c r="CQ490" s="131" t="str" cm="1">
        <f t="array" ref="CQ490">IF(CN490=TRUE,"x",INDEX('Avtal för korttidsarbete'!$F$13:$F$1012,$CN490))</f>
        <v>x</v>
      </c>
      <c r="CR490" s="130" t="b">
        <f t="shared" si="562"/>
        <v>0</v>
      </c>
      <c r="CS490" s="165">
        <f t="shared" si="581"/>
        <v>0</v>
      </c>
      <c r="CT490" s="165">
        <f t="shared" si="582"/>
        <v>0</v>
      </c>
      <c r="CU490" s="130" t="b">
        <f t="shared" si="563"/>
        <v>0</v>
      </c>
      <c r="CV490" s="131">
        <f t="shared" si="564"/>
        <v>0</v>
      </c>
      <c r="CW490" s="165">
        <f t="shared" si="565"/>
        <v>0</v>
      </c>
      <c r="CX490" s="186" t="b">
        <f>IFERROR(INDEX('Avtal för korttidsarbete'!R:R,MATCH(D490,'Avtal för korttidsarbete'!$G:$G,0)),TRUE)</f>
        <v>1</v>
      </c>
      <c r="CY490" s="165" t="str">
        <f>IF(CX490,"-",INDEX('Avtal för korttidsarbete'!$D:$D,MATCH(D490,'Avtal för korttidsarbete'!$G:$G,0)))</f>
        <v>-</v>
      </c>
      <c r="CZ490" s="131" t="b">
        <f>IFERROR(G490&gt;INDEX(Uppsägningar!E:E,MATCH(C490,Uppsägningar!C:C,0)),FALSE)</f>
        <v>0</v>
      </c>
    </row>
    <row r="491" spans="1:104" s="30" customFormat="1" x14ac:dyDescent="0.25">
      <c r="A491" s="19">
        <v>476</v>
      </c>
      <c r="B491" s="20"/>
      <c r="C491" s="189"/>
      <c r="D491" s="69"/>
      <c r="E491" s="171">
        <f>IFERROR(INDEX(Admin!$C$7:$C$10,MATCH(CY491,TblNivåValTExt,0)),0)</f>
        <v>0</v>
      </c>
      <c r="F491" s="1"/>
      <c r="G491" s="1"/>
      <c r="H491" s="90"/>
      <c r="I491" s="91"/>
      <c r="J491" s="91"/>
      <c r="K491" s="91"/>
      <c r="L491" s="91"/>
      <c r="M491" s="91"/>
      <c r="N491" s="91"/>
      <c r="O491" s="91"/>
      <c r="P491" s="91"/>
      <c r="Q491" s="91"/>
      <c r="R491" s="91"/>
      <c r="S491" s="91"/>
      <c r="T491" s="91"/>
      <c r="U491" s="91"/>
      <c r="V491" s="91"/>
      <c r="W491" s="225">
        <f t="shared" si="520"/>
        <v>0</v>
      </c>
      <c r="X491" s="134" t="str">
        <f t="shared" si="566"/>
        <v/>
      </c>
      <c r="Y491" s="92" t="b">
        <f t="shared" si="521"/>
        <v>0</v>
      </c>
      <c r="Z491" s="92" t="str">
        <f t="shared" si="567"/>
        <v/>
      </c>
      <c r="AA491" s="92" t="b">
        <f t="shared" si="568"/>
        <v>0</v>
      </c>
      <c r="AB491" s="92" t="str">
        <f t="shared" si="569"/>
        <v/>
      </c>
      <c r="AC491" s="13" t="b">
        <f t="shared" si="522"/>
        <v>0</v>
      </c>
      <c r="AD491" s="92" t="str">
        <f t="shared" si="570"/>
        <v/>
      </c>
      <c r="AE491" s="13" t="b">
        <f t="shared" si="571"/>
        <v>0</v>
      </c>
      <c r="AF491" s="92" t="str">
        <f t="shared" si="572"/>
        <v/>
      </c>
      <c r="AG491" s="13" t="b">
        <f t="shared" si="523"/>
        <v>0</v>
      </c>
      <c r="AH491" s="92" t="str">
        <f t="shared" si="573"/>
        <v/>
      </c>
      <c r="AI491" s="35" t="b">
        <f t="shared" si="524"/>
        <v>0</v>
      </c>
      <c r="AJ491" s="92" t="str">
        <f t="shared" si="574"/>
        <v/>
      </c>
      <c r="AK491" s="35" t="b">
        <f t="shared" si="525"/>
        <v>0</v>
      </c>
      <c r="AL491" s="92" t="str">
        <f t="shared" si="526"/>
        <v/>
      </c>
      <c r="AM491" s="35" t="b">
        <f t="shared" si="527"/>
        <v>0</v>
      </c>
      <c r="AN491" s="92" t="str">
        <f t="shared" si="528"/>
        <v/>
      </c>
      <c r="AO491" s="13" t="b">
        <f t="shared" si="529"/>
        <v>0</v>
      </c>
      <c r="AP491" s="92" t="str">
        <f t="shared" si="530"/>
        <v/>
      </c>
      <c r="AQ491" s="14">
        <f t="shared" si="531"/>
        <v>0</v>
      </c>
      <c r="AR491" s="14">
        <f t="shared" si="532"/>
        <v>0</v>
      </c>
      <c r="AS491" s="16">
        <f t="shared" si="587"/>
        <v>0</v>
      </c>
      <c r="AT491" s="16">
        <f t="shared" si="587"/>
        <v>0</v>
      </c>
      <c r="AU491" s="16">
        <f t="shared" si="587"/>
        <v>0</v>
      </c>
      <c r="AV491" s="16">
        <f t="shared" si="587"/>
        <v>0</v>
      </c>
      <c r="AW491" s="16">
        <f t="shared" si="587"/>
        <v>0</v>
      </c>
      <c r="AX491" s="16">
        <f t="shared" si="587"/>
        <v>0</v>
      </c>
      <c r="AY491" s="16">
        <f t="shared" si="587"/>
        <v>0</v>
      </c>
      <c r="AZ491" s="16"/>
      <c r="BA491" s="16"/>
      <c r="BB491" s="93">
        <f t="shared" si="575"/>
        <v>0</v>
      </c>
      <c r="BC491" s="93">
        <f t="shared" si="576"/>
        <v>0</v>
      </c>
      <c r="BD491" s="93">
        <f t="shared" si="577"/>
        <v>0</v>
      </c>
      <c r="BE491" s="158">
        <f t="shared" si="578"/>
        <v>0</v>
      </c>
      <c r="BF491" s="159">
        <f t="shared" si="579"/>
        <v>0</v>
      </c>
      <c r="BG491" s="159">
        <f t="shared" si="533"/>
        <v>0</v>
      </c>
      <c r="BH491" s="159">
        <f t="shared" si="534"/>
        <v>0</v>
      </c>
      <c r="BI491" s="159">
        <f t="shared" si="535"/>
        <v>0</v>
      </c>
      <c r="BJ491" s="159">
        <f t="shared" si="536"/>
        <v>0</v>
      </c>
      <c r="BK491" s="159">
        <f t="shared" si="537"/>
        <v>0</v>
      </c>
      <c r="BL491" s="159">
        <f t="shared" si="538"/>
        <v>0</v>
      </c>
      <c r="BM491" s="159">
        <f t="shared" si="586"/>
        <v>0</v>
      </c>
      <c r="BN491" s="159">
        <f t="shared" si="586"/>
        <v>0</v>
      </c>
      <c r="BO491" s="205" t="b">
        <f t="shared" si="539"/>
        <v>0</v>
      </c>
      <c r="BP491" s="214">
        <f t="shared" si="540"/>
        <v>0</v>
      </c>
      <c r="BQ491" s="160">
        <f t="shared" si="541"/>
        <v>0</v>
      </c>
      <c r="BR491" s="160">
        <f t="shared" si="542"/>
        <v>0</v>
      </c>
      <c r="BS491" s="160">
        <f t="shared" si="543"/>
        <v>0</v>
      </c>
      <c r="BT491" s="160">
        <f t="shared" si="544"/>
        <v>0</v>
      </c>
      <c r="BU491" s="160">
        <f t="shared" si="545"/>
        <v>0</v>
      </c>
      <c r="BV491" s="215">
        <f t="shared" si="546"/>
        <v>0</v>
      </c>
      <c r="BW491" s="217">
        <f t="shared" si="547"/>
        <v>0</v>
      </c>
      <c r="BX491" s="206">
        <f t="shared" si="548"/>
        <v>0</v>
      </c>
      <c r="BY491" s="206">
        <f t="shared" si="549"/>
        <v>0</v>
      </c>
      <c r="BZ491" s="206">
        <f t="shared" si="550"/>
        <v>0</v>
      </c>
      <c r="CA491" s="206">
        <f t="shared" si="551"/>
        <v>0</v>
      </c>
      <c r="CB491" s="206">
        <f t="shared" si="552"/>
        <v>0</v>
      </c>
      <c r="CC491" s="218">
        <f t="shared" si="553"/>
        <v>0</v>
      </c>
      <c r="CD491" s="216" t="e">
        <f t="shared" si="554"/>
        <v>#VALUE!</v>
      </c>
      <c r="CE491" s="94" t="e">
        <f t="shared" si="555"/>
        <v>#VALUE!</v>
      </c>
      <c r="CF491" s="94" t="e">
        <f t="shared" si="556"/>
        <v>#VALUE!</v>
      </c>
      <c r="CG491" s="95" t="e">
        <f t="shared" si="557"/>
        <v>#VALUE!</v>
      </c>
      <c r="CH491" s="95" t="e">
        <f t="shared" si="580"/>
        <v>#VALUE!</v>
      </c>
      <c r="CI491" s="95" t="b">
        <f t="shared" si="584"/>
        <v>0</v>
      </c>
      <c r="CJ491" s="76" t="str">
        <f t="shared" si="558"/>
        <v/>
      </c>
      <c r="CK491" s="94" t="e" cm="1">
        <f t="array" aca="1" ref="CK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CL491" s="94" t="str">
        <f t="shared" si="559"/>
        <v/>
      </c>
      <c r="CM491" s="96" t="b">
        <f t="shared" si="560"/>
        <v>0</v>
      </c>
      <c r="CN491" s="130" t="b">
        <f>IFERROR(MATCH(D491,'Avtal för korttidsarbete'!$G$13:$G$1012,0),TRUE)</f>
        <v>1</v>
      </c>
      <c r="CO491" s="130" t="b">
        <f t="shared" si="561"/>
        <v>0</v>
      </c>
      <c r="CP491" s="131" t="str" cm="1">
        <f t="array" ref="CP491">IF(CN491=TRUE,"x",INDEX('Avtal för korttidsarbete'!$E$13:$E$1012,$CN491))</f>
        <v>x</v>
      </c>
      <c r="CQ491" s="131" t="str" cm="1">
        <f t="array" ref="CQ491">IF(CN491=TRUE,"x",INDEX('Avtal för korttidsarbete'!$F$13:$F$1012,$CN491))</f>
        <v>x</v>
      </c>
      <c r="CR491" s="130" t="b">
        <f t="shared" si="562"/>
        <v>0</v>
      </c>
      <c r="CS491" s="165">
        <f t="shared" si="581"/>
        <v>0</v>
      </c>
      <c r="CT491" s="165">
        <f t="shared" si="582"/>
        <v>0</v>
      </c>
      <c r="CU491" s="130" t="b">
        <f t="shared" si="563"/>
        <v>0</v>
      </c>
      <c r="CV491" s="131">
        <f t="shared" si="564"/>
        <v>0</v>
      </c>
      <c r="CW491" s="165">
        <f t="shared" si="565"/>
        <v>0</v>
      </c>
      <c r="CX491" s="186" t="b">
        <f>IFERROR(INDEX('Avtal för korttidsarbete'!R:R,MATCH(D491,'Avtal för korttidsarbete'!$G:$G,0)),TRUE)</f>
        <v>1</v>
      </c>
      <c r="CY491" s="165" t="str">
        <f>IF(CX491,"-",INDEX('Avtal för korttidsarbete'!$D:$D,MATCH(D491,'Avtal för korttidsarbete'!$G:$G,0)))</f>
        <v>-</v>
      </c>
      <c r="CZ491" s="131" t="b">
        <f>IFERROR(G491&gt;INDEX(Uppsägningar!E:E,MATCH(C491,Uppsägningar!C:C,0)),FALSE)</f>
        <v>0</v>
      </c>
    </row>
    <row r="492" spans="1:104" s="30" customFormat="1" x14ac:dyDescent="0.25">
      <c r="A492" s="19">
        <v>477</v>
      </c>
      <c r="B492" s="20"/>
      <c r="C492" s="189"/>
      <c r="D492" s="69"/>
      <c r="E492" s="171">
        <f>IFERROR(INDEX(Admin!$C$7:$C$10,MATCH(CY492,TblNivåValTExt,0)),0)</f>
        <v>0</v>
      </c>
      <c r="F492" s="1"/>
      <c r="G492" s="1"/>
      <c r="H492" s="90"/>
      <c r="I492" s="91"/>
      <c r="J492" s="91"/>
      <c r="K492" s="91"/>
      <c r="L492" s="91"/>
      <c r="M492" s="91"/>
      <c r="N492" s="91"/>
      <c r="O492" s="91"/>
      <c r="P492" s="91"/>
      <c r="Q492" s="91"/>
      <c r="R492" s="91"/>
      <c r="S492" s="91"/>
      <c r="T492" s="91"/>
      <c r="U492" s="91"/>
      <c r="V492" s="91"/>
      <c r="W492" s="225">
        <f t="shared" si="520"/>
        <v>0</v>
      </c>
      <c r="X492" s="134" t="str">
        <f t="shared" si="566"/>
        <v/>
      </c>
      <c r="Y492" s="92" t="b">
        <f t="shared" si="521"/>
        <v>0</v>
      </c>
      <c r="Z492" s="92" t="str">
        <f t="shared" si="567"/>
        <v/>
      </c>
      <c r="AA492" s="92" t="b">
        <f t="shared" si="568"/>
        <v>0</v>
      </c>
      <c r="AB492" s="92" t="str">
        <f t="shared" si="569"/>
        <v/>
      </c>
      <c r="AC492" s="13" t="b">
        <f t="shared" si="522"/>
        <v>0</v>
      </c>
      <c r="AD492" s="92" t="str">
        <f t="shared" si="570"/>
        <v/>
      </c>
      <c r="AE492" s="13" t="b">
        <f t="shared" si="571"/>
        <v>0</v>
      </c>
      <c r="AF492" s="92" t="str">
        <f t="shared" si="572"/>
        <v/>
      </c>
      <c r="AG492" s="13" t="b">
        <f t="shared" si="523"/>
        <v>0</v>
      </c>
      <c r="AH492" s="92" t="str">
        <f t="shared" si="573"/>
        <v/>
      </c>
      <c r="AI492" s="35" t="b">
        <f t="shared" si="524"/>
        <v>0</v>
      </c>
      <c r="AJ492" s="92" t="str">
        <f t="shared" si="574"/>
        <v/>
      </c>
      <c r="AK492" s="35" t="b">
        <f t="shared" si="525"/>
        <v>0</v>
      </c>
      <c r="AL492" s="92" t="str">
        <f t="shared" si="526"/>
        <v/>
      </c>
      <c r="AM492" s="35" t="b">
        <f t="shared" si="527"/>
        <v>0</v>
      </c>
      <c r="AN492" s="92" t="str">
        <f t="shared" si="528"/>
        <v/>
      </c>
      <c r="AO492" s="13" t="b">
        <f t="shared" si="529"/>
        <v>0</v>
      </c>
      <c r="AP492" s="92" t="str">
        <f t="shared" si="530"/>
        <v/>
      </c>
      <c r="AQ492" s="14">
        <f t="shared" si="531"/>
        <v>0</v>
      </c>
      <c r="AR492" s="14">
        <f t="shared" si="532"/>
        <v>0</v>
      </c>
      <c r="AS492" s="16">
        <f t="shared" si="587"/>
        <v>0</v>
      </c>
      <c r="AT492" s="16">
        <f t="shared" si="587"/>
        <v>0</v>
      </c>
      <c r="AU492" s="16">
        <f t="shared" si="587"/>
        <v>0</v>
      </c>
      <c r="AV492" s="16">
        <f t="shared" si="587"/>
        <v>0</v>
      </c>
      <c r="AW492" s="16">
        <f t="shared" si="587"/>
        <v>0</v>
      </c>
      <c r="AX492" s="16">
        <f t="shared" si="587"/>
        <v>0</v>
      </c>
      <c r="AY492" s="16">
        <f t="shared" si="587"/>
        <v>0</v>
      </c>
      <c r="AZ492" s="16"/>
      <c r="BA492" s="16"/>
      <c r="BB492" s="93">
        <f t="shared" si="575"/>
        <v>0</v>
      </c>
      <c r="BC492" s="93">
        <f t="shared" si="576"/>
        <v>0</v>
      </c>
      <c r="BD492" s="93">
        <f t="shared" si="577"/>
        <v>0</v>
      </c>
      <c r="BE492" s="158">
        <f t="shared" si="578"/>
        <v>0</v>
      </c>
      <c r="BF492" s="159">
        <f t="shared" si="579"/>
        <v>0</v>
      </c>
      <c r="BG492" s="159">
        <f t="shared" si="533"/>
        <v>0</v>
      </c>
      <c r="BH492" s="159">
        <f t="shared" si="534"/>
        <v>0</v>
      </c>
      <c r="BI492" s="159">
        <f t="shared" si="535"/>
        <v>0</v>
      </c>
      <c r="BJ492" s="159">
        <f t="shared" si="536"/>
        <v>0</v>
      </c>
      <c r="BK492" s="159">
        <f t="shared" si="537"/>
        <v>0</v>
      </c>
      <c r="BL492" s="159">
        <f t="shared" si="538"/>
        <v>0</v>
      </c>
      <c r="BM492" s="159">
        <f t="shared" si="586"/>
        <v>0</v>
      </c>
      <c r="BN492" s="159">
        <f t="shared" si="586"/>
        <v>0</v>
      </c>
      <c r="BO492" s="205" t="b">
        <f t="shared" si="539"/>
        <v>0</v>
      </c>
      <c r="BP492" s="214">
        <f t="shared" si="540"/>
        <v>0</v>
      </c>
      <c r="BQ492" s="160">
        <f t="shared" si="541"/>
        <v>0</v>
      </c>
      <c r="BR492" s="160">
        <f t="shared" si="542"/>
        <v>0</v>
      </c>
      <c r="BS492" s="160">
        <f t="shared" si="543"/>
        <v>0</v>
      </c>
      <c r="BT492" s="160">
        <f t="shared" si="544"/>
        <v>0</v>
      </c>
      <c r="BU492" s="160">
        <f t="shared" si="545"/>
        <v>0</v>
      </c>
      <c r="BV492" s="215">
        <f t="shared" si="546"/>
        <v>0</v>
      </c>
      <c r="BW492" s="217">
        <f t="shared" si="547"/>
        <v>0</v>
      </c>
      <c r="BX492" s="206">
        <f t="shared" si="548"/>
        <v>0</v>
      </c>
      <c r="BY492" s="206">
        <f t="shared" si="549"/>
        <v>0</v>
      </c>
      <c r="BZ492" s="206">
        <f t="shared" si="550"/>
        <v>0</v>
      </c>
      <c r="CA492" s="206">
        <f t="shared" si="551"/>
        <v>0</v>
      </c>
      <c r="CB492" s="206">
        <f t="shared" si="552"/>
        <v>0</v>
      </c>
      <c r="CC492" s="218">
        <f t="shared" si="553"/>
        <v>0</v>
      </c>
      <c r="CD492" s="216" t="e">
        <f t="shared" si="554"/>
        <v>#VALUE!</v>
      </c>
      <c r="CE492" s="94" t="e">
        <f t="shared" si="555"/>
        <v>#VALUE!</v>
      </c>
      <c r="CF492" s="94" t="e">
        <f t="shared" si="556"/>
        <v>#VALUE!</v>
      </c>
      <c r="CG492" s="95" t="e">
        <f t="shared" si="557"/>
        <v>#VALUE!</v>
      </c>
      <c r="CH492" s="95" t="e">
        <f t="shared" si="580"/>
        <v>#VALUE!</v>
      </c>
      <c r="CI492" s="95" t="b">
        <f t="shared" si="584"/>
        <v>0</v>
      </c>
      <c r="CJ492" s="76" t="str">
        <f t="shared" si="558"/>
        <v/>
      </c>
      <c r="CK492" s="94" t="e" cm="1">
        <f t="array" aca="1" ref="CK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CL492" s="94" t="str">
        <f t="shared" si="559"/>
        <v/>
      </c>
      <c r="CM492" s="96" t="b">
        <f t="shared" si="560"/>
        <v>0</v>
      </c>
      <c r="CN492" s="130" t="b">
        <f>IFERROR(MATCH(D492,'Avtal för korttidsarbete'!$G$13:$G$1012,0),TRUE)</f>
        <v>1</v>
      </c>
      <c r="CO492" s="130" t="b">
        <f t="shared" si="561"/>
        <v>0</v>
      </c>
      <c r="CP492" s="131" t="str" cm="1">
        <f t="array" ref="CP492">IF(CN492=TRUE,"x",INDEX('Avtal för korttidsarbete'!$E$13:$E$1012,$CN492))</f>
        <v>x</v>
      </c>
      <c r="CQ492" s="131" t="str" cm="1">
        <f t="array" ref="CQ492">IF(CN492=TRUE,"x",INDEX('Avtal för korttidsarbete'!$F$13:$F$1012,$CN492))</f>
        <v>x</v>
      </c>
      <c r="CR492" s="130" t="b">
        <f t="shared" si="562"/>
        <v>0</v>
      </c>
      <c r="CS492" s="165">
        <f t="shared" si="581"/>
        <v>0</v>
      </c>
      <c r="CT492" s="165">
        <f t="shared" si="582"/>
        <v>0</v>
      </c>
      <c r="CU492" s="130" t="b">
        <f t="shared" si="563"/>
        <v>0</v>
      </c>
      <c r="CV492" s="131">
        <f t="shared" si="564"/>
        <v>0</v>
      </c>
      <c r="CW492" s="165">
        <f t="shared" si="565"/>
        <v>0</v>
      </c>
      <c r="CX492" s="186" t="b">
        <f>IFERROR(INDEX('Avtal för korttidsarbete'!R:R,MATCH(D492,'Avtal för korttidsarbete'!$G:$G,0)),TRUE)</f>
        <v>1</v>
      </c>
      <c r="CY492" s="165" t="str">
        <f>IF(CX492,"-",INDEX('Avtal för korttidsarbete'!$D:$D,MATCH(D492,'Avtal för korttidsarbete'!$G:$G,0)))</f>
        <v>-</v>
      </c>
      <c r="CZ492" s="131" t="b">
        <f>IFERROR(G492&gt;INDEX(Uppsägningar!E:E,MATCH(C492,Uppsägningar!C:C,0)),FALSE)</f>
        <v>0</v>
      </c>
    </row>
    <row r="493" spans="1:104" s="30" customFormat="1" x14ac:dyDescent="0.25">
      <c r="A493" s="19">
        <v>478</v>
      </c>
      <c r="B493" s="20"/>
      <c r="C493" s="189"/>
      <c r="D493" s="69"/>
      <c r="E493" s="171">
        <f>IFERROR(INDEX(Admin!$C$7:$C$10,MATCH(CY493,TblNivåValTExt,0)),0)</f>
        <v>0</v>
      </c>
      <c r="F493" s="1"/>
      <c r="G493" s="1"/>
      <c r="H493" s="90"/>
      <c r="I493" s="91"/>
      <c r="J493" s="91"/>
      <c r="K493" s="91"/>
      <c r="L493" s="91"/>
      <c r="M493" s="91"/>
      <c r="N493" s="91"/>
      <c r="O493" s="91"/>
      <c r="P493" s="91"/>
      <c r="Q493" s="91"/>
      <c r="R493" s="91"/>
      <c r="S493" s="91"/>
      <c r="T493" s="91"/>
      <c r="U493" s="91"/>
      <c r="V493" s="91"/>
      <c r="W493" s="225">
        <f t="shared" si="520"/>
        <v>0</v>
      </c>
      <c r="X493" s="134" t="str">
        <f t="shared" si="566"/>
        <v/>
      </c>
      <c r="Y493" s="92" t="b">
        <f t="shared" si="521"/>
        <v>0</v>
      </c>
      <c r="Z493" s="92" t="str">
        <f t="shared" si="567"/>
        <v/>
      </c>
      <c r="AA493" s="92" t="b">
        <f t="shared" si="568"/>
        <v>0</v>
      </c>
      <c r="AB493" s="92" t="str">
        <f t="shared" si="569"/>
        <v/>
      </c>
      <c r="AC493" s="13" t="b">
        <f t="shared" si="522"/>
        <v>0</v>
      </c>
      <c r="AD493" s="92" t="str">
        <f t="shared" si="570"/>
        <v/>
      </c>
      <c r="AE493" s="13" t="b">
        <f t="shared" si="571"/>
        <v>0</v>
      </c>
      <c r="AF493" s="92" t="str">
        <f t="shared" si="572"/>
        <v/>
      </c>
      <c r="AG493" s="13" t="b">
        <f t="shared" si="523"/>
        <v>0</v>
      </c>
      <c r="AH493" s="92" t="str">
        <f t="shared" si="573"/>
        <v/>
      </c>
      <c r="AI493" s="35" t="b">
        <f t="shared" si="524"/>
        <v>0</v>
      </c>
      <c r="AJ493" s="92" t="str">
        <f t="shared" si="574"/>
        <v/>
      </c>
      <c r="AK493" s="35" t="b">
        <f t="shared" si="525"/>
        <v>0</v>
      </c>
      <c r="AL493" s="92" t="str">
        <f t="shared" si="526"/>
        <v/>
      </c>
      <c r="AM493" s="35" t="b">
        <f t="shared" si="527"/>
        <v>0</v>
      </c>
      <c r="AN493" s="92" t="str">
        <f t="shared" si="528"/>
        <v/>
      </c>
      <c r="AO493" s="13" t="b">
        <f t="shared" si="529"/>
        <v>0</v>
      </c>
      <c r="AP493" s="92" t="str">
        <f t="shared" si="530"/>
        <v/>
      </c>
      <c r="AQ493" s="14">
        <f t="shared" si="531"/>
        <v>0</v>
      </c>
      <c r="AR493" s="14">
        <f t="shared" si="532"/>
        <v>0</v>
      </c>
      <c r="AS493" s="16">
        <f t="shared" si="587"/>
        <v>0</v>
      </c>
      <c r="AT493" s="16">
        <f t="shared" si="587"/>
        <v>0</v>
      </c>
      <c r="AU493" s="16">
        <f t="shared" si="587"/>
        <v>0</v>
      </c>
      <c r="AV493" s="16">
        <f t="shared" si="587"/>
        <v>0</v>
      </c>
      <c r="AW493" s="16">
        <f t="shared" si="587"/>
        <v>0</v>
      </c>
      <c r="AX493" s="16">
        <f t="shared" si="587"/>
        <v>0</v>
      </c>
      <c r="AY493" s="16">
        <f t="shared" si="587"/>
        <v>0</v>
      </c>
      <c r="AZ493" s="16"/>
      <c r="BA493" s="16"/>
      <c r="BB493" s="93">
        <f t="shared" si="575"/>
        <v>0</v>
      </c>
      <c r="BC493" s="93">
        <f t="shared" si="576"/>
        <v>0</v>
      </c>
      <c r="BD493" s="93">
        <f t="shared" si="577"/>
        <v>0</v>
      </c>
      <c r="BE493" s="158">
        <f t="shared" si="578"/>
        <v>0</v>
      </c>
      <c r="BF493" s="159">
        <f t="shared" si="579"/>
        <v>0</v>
      </c>
      <c r="BG493" s="159">
        <f t="shared" si="533"/>
        <v>0</v>
      </c>
      <c r="BH493" s="159">
        <f t="shared" si="534"/>
        <v>0</v>
      </c>
      <c r="BI493" s="159">
        <f t="shared" si="535"/>
        <v>0</v>
      </c>
      <c r="BJ493" s="159">
        <f t="shared" si="536"/>
        <v>0</v>
      </c>
      <c r="BK493" s="159">
        <f t="shared" si="537"/>
        <v>0</v>
      </c>
      <c r="BL493" s="159">
        <f t="shared" si="538"/>
        <v>0</v>
      </c>
      <c r="BM493" s="159">
        <f t="shared" si="586"/>
        <v>0</v>
      </c>
      <c r="BN493" s="159">
        <f t="shared" si="586"/>
        <v>0</v>
      </c>
      <c r="BO493" s="205" t="b">
        <f t="shared" si="539"/>
        <v>0</v>
      </c>
      <c r="BP493" s="214">
        <f t="shared" si="540"/>
        <v>0</v>
      </c>
      <c r="BQ493" s="160">
        <f t="shared" si="541"/>
        <v>0</v>
      </c>
      <c r="BR493" s="160">
        <f t="shared" si="542"/>
        <v>0</v>
      </c>
      <c r="BS493" s="160">
        <f t="shared" si="543"/>
        <v>0</v>
      </c>
      <c r="BT493" s="160">
        <f t="shared" si="544"/>
        <v>0</v>
      </c>
      <c r="BU493" s="160">
        <f t="shared" si="545"/>
        <v>0</v>
      </c>
      <c r="BV493" s="215">
        <f t="shared" si="546"/>
        <v>0</v>
      </c>
      <c r="BW493" s="217">
        <f t="shared" si="547"/>
        <v>0</v>
      </c>
      <c r="BX493" s="206">
        <f t="shared" si="548"/>
        <v>0</v>
      </c>
      <c r="BY493" s="206">
        <f t="shared" si="549"/>
        <v>0</v>
      </c>
      <c r="BZ493" s="206">
        <f t="shared" si="550"/>
        <v>0</v>
      </c>
      <c r="CA493" s="206">
        <f t="shared" si="551"/>
        <v>0</v>
      </c>
      <c r="CB493" s="206">
        <f t="shared" si="552"/>
        <v>0</v>
      </c>
      <c r="CC493" s="218">
        <f t="shared" si="553"/>
        <v>0</v>
      </c>
      <c r="CD493" s="216" t="e">
        <f t="shared" si="554"/>
        <v>#VALUE!</v>
      </c>
      <c r="CE493" s="94" t="e">
        <f t="shared" si="555"/>
        <v>#VALUE!</v>
      </c>
      <c r="CF493" s="94" t="e">
        <f t="shared" si="556"/>
        <v>#VALUE!</v>
      </c>
      <c r="CG493" s="95" t="e">
        <f t="shared" si="557"/>
        <v>#VALUE!</v>
      </c>
      <c r="CH493" s="95" t="e">
        <f t="shared" si="580"/>
        <v>#VALUE!</v>
      </c>
      <c r="CI493" s="95" t="b">
        <f t="shared" si="584"/>
        <v>0</v>
      </c>
      <c r="CJ493" s="76" t="str">
        <f t="shared" si="558"/>
        <v/>
      </c>
      <c r="CK493" s="94" t="e" cm="1">
        <f t="array" aca="1" ref="CK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CL493" s="94" t="str">
        <f t="shared" si="559"/>
        <v/>
      </c>
      <c r="CM493" s="96" t="b">
        <f t="shared" si="560"/>
        <v>0</v>
      </c>
      <c r="CN493" s="130" t="b">
        <f>IFERROR(MATCH(D493,'Avtal för korttidsarbete'!$G$13:$G$1012,0),TRUE)</f>
        <v>1</v>
      </c>
      <c r="CO493" s="130" t="b">
        <f t="shared" si="561"/>
        <v>0</v>
      </c>
      <c r="CP493" s="131" t="str" cm="1">
        <f t="array" ref="CP493">IF(CN493=TRUE,"x",INDEX('Avtal för korttidsarbete'!$E$13:$E$1012,$CN493))</f>
        <v>x</v>
      </c>
      <c r="CQ493" s="131" t="str" cm="1">
        <f t="array" ref="CQ493">IF(CN493=TRUE,"x",INDEX('Avtal för korttidsarbete'!$F$13:$F$1012,$CN493))</f>
        <v>x</v>
      </c>
      <c r="CR493" s="130" t="b">
        <f t="shared" si="562"/>
        <v>0</v>
      </c>
      <c r="CS493" s="165">
        <f t="shared" si="581"/>
        <v>0</v>
      </c>
      <c r="CT493" s="165">
        <f t="shared" si="582"/>
        <v>0</v>
      </c>
      <c r="CU493" s="130" t="b">
        <f t="shared" si="563"/>
        <v>0</v>
      </c>
      <c r="CV493" s="131">
        <f t="shared" si="564"/>
        <v>0</v>
      </c>
      <c r="CW493" s="165">
        <f t="shared" si="565"/>
        <v>0</v>
      </c>
      <c r="CX493" s="186" t="b">
        <f>IFERROR(INDEX('Avtal för korttidsarbete'!R:R,MATCH(D493,'Avtal för korttidsarbete'!$G:$G,0)),TRUE)</f>
        <v>1</v>
      </c>
      <c r="CY493" s="165" t="str">
        <f>IF(CX493,"-",INDEX('Avtal för korttidsarbete'!$D:$D,MATCH(D493,'Avtal för korttidsarbete'!$G:$G,0)))</f>
        <v>-</v>
      </c>
      <c r="CZ493" s="131" t="b">
        <f>IFERROR(G493&gt;INDEX(Uppsägningar!E:E,MATCH(C493,Uppsägningar!C:C,0)),FALSE)</f>
        <v>0</v>
      </c>
    </row>
    <row r="494" spans="1:104" s="30" customFormat="1" x14ac:dyDescent="0.25">
      <c r="A494" s="19">
        <v>479</v>
      </c>
      <c r="B494" s="20"/>
      <c r="C494" s="189"/>
      <c r="D494" s="69"/>
      <c r="E494" s="171">
        <f>IFERROR(INDEX(Admin!$C$7:$C$10,MATCH(CY494,TblNivåValTExt,0)),0)</f>
        <v>0</v>
      </c>
      <c r="F494" s="1"/>
      <c r="G494" s="1"/>
      <c r="H494" s="90"/>
      <c r="I494" s="91"/>
      <c r="J494" s="91"/>
      <c r="K494" s="91"/>
      <c r="L494" s="91"/>
      <c r="M494" s="91"/>
      <c r="N494" s="91"/>
      <c r="O494" s="91"/>
      <c r="P494" s="91"/>
      <c r="Q494" s="91"/>
      <c r="R494" s="91"/>
      <c r="S494" s="91"/>
      <c r="T494" s="91"/>
      <c r="U494" s="91"/>
      <c r="V494" s="91"/>
      <c r="W494" s="225">
        <f t="shared" si="520"/>
        <v>0</v>
      </c>
      <c r="X494" s="134" t="str">
        <f t="shared" si="566"/>
        <v/>
      </c>
      <c r="Y494" s="92" t="b">
        <f t="shared" si="521"/>
        <v>0</v>
      </c>
      <c r="Z494" s="92" t="str">
        <f t="shared" si="567"/>
        <v/>
      </c>
      <c r="AA494" s="92" t="b">
        <f t="shared" si="568"/>
        <v>0</v>
      </c>
      <c r="AB494" s="92" t="str">
        <f t="shared" si="569"/>
        <v/>
      </c>
      <c r="AC494" s="13" t="b">
        <f t="shared" si="522"/>
        <v>0</v>
      </c>
      <c r="AD494" s="92" t="str">
        <f t="shared" si="570"/>
        <v/>
      </c>
      <c r="AE494" s="13" t="b">
        <f t="shared" si="571"/>
        <v>0</v>
      </c>
      <c r="AF494" s="92" t="str">
        <f t="shared" si="572"/>
        <v/>
      </c>
      <c r="AG494" s="13" t="b">
        <f t="shared" si="523"/>
        <v>0</v>
      </c>
      <c r="AH494" s="92" t="str">
        <f t="shared" si="573"/>
        <v/>
      </c>
      <c r="AI494" s="35" t="b">
        <f t="shared" si="524"/>
        <v>0</v>
      </c>
      <c r="AJ494" s="92" t="str">
        <f t="shared" si="574"/>
        <v/>
      </c>
      <c r="AK494" s="35" t="b">
        <f t="shared" si="525"/>
        <v>0</v>
      </c>
      <c r="AL494" s="92" t="str">
        <f t="shared" si="526"/>
        <v/>
      </c>
      <c r="AM494" s="35" t="b">
        <f t="shared" si="527"/>
        <v>0</v>
      </c>
      <c r="AN494" s="92" t="str">
        <f t="shared" si="528"/>
        <v/>
      </c>
      <c r="AO494" s="13" t="b">
        <f t="shared" si="529"/>
        <v>0</v>
      </c>
      <c r="AP494" s="92" t="str">
        <f t="shared" si="530"/>
        <v/>
      </c>
      <c r="AQ494" s="14">
        <f t="shared" si="531"/>
        <v>0</v>
      </c>
      <c r="AR494" s="14">
        <f t="shared" si="532"/>
        <v>0</v>
      </c>
      <c r="AS494" s="16">
        <f t="shared" si="587"/>
        <v>0</v>
      </c>
      <c r="AT494" s="16">
        <f t="shared" si="587"/>
        <v>0</v>
      </c>
      <c r="AU494" s="16">
        <f t="shared" si="587"/>
        <v>0</v>
      </c>
      <c r="AV494" s="16">
        <f t="shared" si="587"/>
        <v>0</v>
      </c>
      <c r="AW494" s="16">
        <f t="shared" si="587"/>
        <v>0</v>
      </c>
      <c r="AX494" s="16">
        <f t="shared" si="587"/>
        <v>0</v>
      </c>
      <c r="AY494" s="16">
        <f t="shared" si="587"/>
        <v>0</v>
      </c>
      <c r="AZ494" s="16"/>
      <c r="BA494" s="16"/>
      <c r="BB494" s="93">
        <f t="shared" si="575"/>
        <v>0</v>
      </c>
      <c r="BC494" s="93">
        <f t="shared" si="576"/>
        <v>0</v>
      </c>
      <c r="BD494" s="93">
        <f t="shared" si="577"/>
        <v>0</v>
      </c>
      <c r="BE494" s="158">
        <f t="shared" si="578"/>
        <v>0</v>
      </c>
      <c r="BF494" s="159">
        <f t="shared" si="579"/>
        <v>0</v>
      </c>
      <c r="BG494" s="159">
        <f t="shared" si="533"/>
        <v>0</v>
      </c>
      <c r="BH494" s="159">
        <f t="shared" si="534"/>
        <v>0</v>
      </c>
      <c r="BI494" s="159">
        <f t="shared" si="535"/>
        <v>0</v>
      </c>
      <c r="BJ494" s="159">
        <f t="shared" si="536"/>
        <v>0</v>
      </c>
      <c r="BK494" s="159">
        <f t="shared" si="537"/>
        <v>0</v>
      </c>
      <c r="BL494" s="159">
        <f t="shared" si="538"/>
        <v>0</v>
      </c>
      <c r="BM494" s="159">
        <f t="shared" si="586"/>
        <v>0</v>
      </c>
      <c r="BN494" s="159">
        <f t="shared" si="586"/>
        <v>0</v>
      </c>
      <c r="BO494" s="205" t="b">
        <f t="shared" si="539"/>
        <v>0</v>
      </c>
      <c r="BP494" s="214">
        <f t="shared" si="540"/>
        <v>0</v>
      </c>
      <c r="BQ494" s="160">
        <f t="shared" si="541"/>
        <v>0</v>
      </c>
      <c r="BR494" s="160">
        <f t="shared" si="542"/>
        <v>0</v>
      </c>
      <c r="BS494" s="160">
        <f t="shared" si="543"/>
        <v>0</v>
      </c>
      <c r="BT494" s="160">
        <f t="shared" si="544"/>
        <v>0</v>
      </c>
      <c r="BU494" s="160">
        <f t="shared" si="545"/>
        <v>0</v>
      </c>
      <c r="BV494" s="215">
        <f t="shared" si="546"/>
        <v>0</v>
      </c>
      <c r="BW494" s="217">
        <f t="shared" si="547"/>
        <v>0</v>
      </c>
      <c r="BX494" s="206">
        <f t="shared" si="548"/>
        <v>0</v>
      </c>
      <c r="BY494" s="206">
        <f t="shared" si="549"/>
        <v>0</v>
      </c>
      <c r="BZ494" s="206">
        <f t="shared" si="550"/>
        <v>0</v>
      </c>
      <c r="CA494" s="206">
        <f t="shared" si="551"/>
        <v>0</v>
      </c>
      <c r="CB494" s="206">
        <f t="shared" si="552"/>
        <v>0</v>
      </c>
      <c r="CC494" s="218">
        <f t="shared" si="553"/>
        <v>0</v>
      </c>
      <c r="CD494" s="216" t="e">
        <f t="shared" si="554"/>
        <v>#VALUE!</v>
      </c>
      <c r="CE494" s="94" t="e">
        <f t="shared" si="555"/>
        <v>#VALUE!</v>
      </c>
      <c r="CF494" s="94" t="e">
        <f t="shared" si="556"/>
        <v>#VALUE!</v>
      </c>
      <c r="CG494" s="95" t="e">
        <f t="shared" si="557"/>
        <v>#VALUE!</v>
      </c>
      <c r="CH494" s="95" t="e">
        <f t="shared" si="580"/>
        <v>#VALUE!</v>
      </c>
      <c r="CI494" s="95" t="b">
        <f t="shared" si="584"/>
        <v>0</v>
      </c>
      <c r="CJ494" s="76" t="str">
        <f t="shared" si="558"/>
        <v/>
      </c>
      <c r="CK494" s="94" t="e" cm="1">
        <f t="array" aca="1" ref="CK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CL494" s="94" t="str">
        <f t="shared" si="559"/>
        <v/>
      </c>
      <c r="CM494" s="96" t="b">
        <f t="shared" si="560"/>
        <v>0</v>
      </c>
      <c r="CN494" s="130" t="b">
        <f>IFERROR(MATCH(D494,'Avtal för korttidsarbete'!$G$13:$G$1012,0),TRUE)</f>
        <v>1</v>
      </c>
      <c r="CO494" s="130" t="b">
        <f t="shared" si="561"/>
        <v>0</v>
      </c>
      <c r="CP494" s="131" t="str" cm="1">
        <f t="array" ref="CP494">IF(CN494=TRUE,"x",INDEX('Avtal för korttidsarbete'!$E$13:$E$1012,$CN494))</f>
        <v>x</v>
      </c>
      <c r="CQ494" s="131" t="str" cm="1">
        <f t="array" ref="CQ494">IF(CN494=TRUE,"x",INDEX('Avtal för korttidsarbete'!$F$13:$F$1012,$CN494))</f>
        <v>x</v>
      </c>
      <c r="CR494" s="130" t="b">
        <f t="shared" si="562"/>
        <v>0</v>
      </c>
      <c r="CS494" s="165">
        <f t="shared" si="581"/>
        <v>0</v>
      </c>
      <c r="CT494" s="165">
        <f t="shared" si="582"/>
        <v>0</v>
      </c>
      <c r="CU494" s="130" t="b">
        <f t="shared" si="563"/>
        <v>0</v>
      </c>
      <c r="CV494" s="131">
        <f t="shared" si="564"/>
        <v>0</v>
      </c>
      <c r="CW494" s="165">
        <f t="shared" si="565"/>
        <v>0</v>
      </c>
      <c r="CX494" s="186" t="b">
        <f>IFERROR(INDEX('Avtal för korttidsarbete'!R:R,MATCH(D494,'Avtal för korttidsarbete'!$G:$G,0)),TRUE)</f>
        <v>1</v>
      </c>
      <c r="CY494" s="165" t="str">
        <f>IF(CX494,"-",INDEX('Avtal för korttidsarbete'!$D:$D,MATCH(D494,'Avtal för korttidsarbete'!$G:$G,0)))</f>
        <v>-</v>
      </c>
      <c r="CZ494" s="131" t="b">
        <f>IFERROR(G494&gt;INDEX(Uppsägningar!E:E,MATCH(C494,Uppsägningar!C:C,0)),FALSE)</f>
        <v>0</v>
      </c>
    </row>
    <row r="495" spans="1:104" s="30" customFormat="1" x14ac:dyDescent="0.25">
      <c r="A495" s="19">
        <v>480</v>
      </c>
      <c r="B495" s="20"/>
      <c r="C495" s="189"/>
      <c r="D495" s="69"/>
      <c r="E495" s="171">
        <f>IFERROR(INDEX(Admin!$C$7:$C$10,MATCH(CY495,TblNivåValTExt,0)),0)</f>
        <v>0</v>
      </c>
      <c r="F495" s="1"/>
      <c r="G495" s="1"/>
      <c r="H495" s="90"/>
      <c r="I495" s="91"/>
      <c r="J495" s="91"/>
      <c r="K495" s="91"/>
      <c r="L495" s="91"/>
      <c r="M495" s="91"/>
      <c r="N495" s="91"/>
      <c r="O495" s="91"/>
      <c r="P495" s="91"/>
      <c r="Q495" s="91"/>
      <c r="R495" s="91"/>
      <c r="S495" s="91"/>
      <c r="T495" s="91"/>
      <c r="U495" s="91"/>
      <c r="V495" s="91"/>
      <c r="W495" s="225">
        <f t="shared" si="520"/>
        <v>0</v>
      </c>
      <c r="X495" s="134" t="str">
        <f t="shared" si="566"/>
        <v/>
      </c>
      <c r="Y495" s="92" t="b">
        <f t="shared" si="521"/>
        <v>0</v>
      </c>
      <c r="Z495" s="92" t="str">
        <f t="shared" si="567"/>
        <v/>
      </c>
      <c r="AA495" s="92" t="b">
        <f t="shared" si="568"/>
        <v>0</v>
      </c>
      <c r="AB495" s="92" t="str">
        <f t="shared" si="569"/>
        <v/>
      </c>
      <c r="AC495" s="13" t="b">
        <f t="shared" si="522"/>
        <v>0</v>
      </c>
      <c r="AD495" s="92" t="str">
        <f t="shared" si="570"/>
        <v/>
      </c>
      <c r="AE495" s="13" t="b">
        <f t="shared" si="571"/>
        <v>0</v>
      </c>
      <c r="AF495" s="92" t="str">
        <f t="shared" si="572"/>
        <v/>
      </c>
      <c r="AG495" s="13" t="b">
        <f t="shared" si="523"/>
        <v>0</v>
      </c>
      <c r="AH495" s="92" t="str">
        <f t="shared" si="573"/>
        <v/>
      </c>
      <c r="AI495" s="35" t="b">
        <f t="shared" si="524"/>
        <v>0</v>
      </c>
      <c r="AJ495" s="92" t="str">
        <f t="shared" si="574"/>
        <v/>
      </c>
      <c r="AK495" s="35" t="b">
        <f t="shared" si="525"/>
        <v>0</v>
      </c>
      <c r="AL495" s="92" t="str">
        <f t="shared" si="526"/>
        <v/>
      </c>
      <c r="AM495" s="35" t="b">
        <f t="shared" si="527"/>
        <v>0</v>
      </c>
      <c r="AN495" s="92" t="str">
        <f t="shared" si="528"/>
        <v/>
      </c>
      <c r="AO495" s="13" t="b">
        <f t="shared" si="529"/>
        <v>0</v>
      </c>
      <c r="AP495" s="92" t="str">
        <f t="shared" si="530"/>
        <v/>
      </c>
      <c r="AQ495" s="14">
        <f t="shared" si="531"/>
        <v>0</v>
      </c>
      <c r="AR495" s="14">
        <f t="shared" si="532"/>
        <v>0</v>
      </c>
      <c r="AS495" s="16">
        <f t="shared" si="587"/>
        <v>0</v>
      </c>
      <c r="AT495" s="16">
        <f t="shared" si="587"/>
        <v>0</v>
      </c>
      <c r="AU495" s="16">
        <f t="shared" si="587"/>
        <v>0</v>
      </c>
      <c r="AV495" s="16">
        <f t="shared" si="587"/>
        <v>0</v>
      </c>
      <c r="AW495" s="16">
        <f t="shared" si="587"/>
        <v>0</v>
      </c>
      <c r="AX495" s="16">
        <f t="shared" si="587"/>
        <v>0</v>
      </c>
      <c r="AY495" s="16">
        <f t="shared" si="587"/>
        <v>0</v>
      </c>
      <c r="AZ495" s="16"/>
      <c r="BA495" s="16"/>
      <c r="BB495" s="93">
        <f t="shared" si="575"/>
        <v>0</v>
      </c>
      <c r="BC495" s="93">
        <f t="shared" si="576"/>
        <v>0</v>
      </c>
      <c r="BD495" s="93">
        <f t="shared" si="577"/>
        <v>0</v>
      </c>
      <c r="BE495" s="158">
        <f t="shared" si="578"/>
        <v>0</v>
      </c>
      <c r="BF495" s="159">
        <f t="shared" si="579"/>
        <v>0</v>
      </c>
      <c r="BG495" s="159">
        <f t="shared" si="533"/>
        <v>0</v>
      </c>
      <c r="BH495" s="159">
        <f t="shared" si="534"/>
        <v>0</v>
      </c>
      <c r="BI495" s="159">
        <f t="shared" si="535"/>
        <v>0</v>
      </c>
      <c r="BJ495" s="159">
        <f t="shared" si="536"/>
        <v>0</v>
      </c>
      <c r="BK495" s="159">
        <f t="shared" si="537"/>
        <v>0</v>
      </c>
      <c r="BL495" s="159">
        <f t="shared" si="538"/>
        <v>0</v>
      </c>
      <c r="BM495" s="159">
        <f t="shared" si="586"/>
        <v>0</v>
      </c>
      <c r="BN495" s="159">
        <f t="shared" si="586"/>
        <v>0</v>
      </c>
      <c r="BO495" s="205" t="b">
        <f t="shared" si="539"/>
        <v>0</v>
      </c>
      <c r="BP495" s="214">
        <f t="shared" si="540"/>
        <v>0</v>
      </c>
      <c r="BQ495" s="160">
        <f t="shared" si="541"/>
        <v>0</v>
      </c>
      <c r="BR495" s="160">
        <f t="shared" si="542"/>
        <v>0</v>
      </c>
      <c r="BS495" s="160">
        <f t="shared" si="543"/>
        <v>0</v>
      </c>
      <c r="BT495" s="160">
        <f t="shared" si="544"/>
        <v>0</v>
      </c>
      <c r="BU495" s="160">
        <f t="shared" si="545"/>
        <v>0</v>
      </c>
      <c r="BV495" s="215">
        <f t="shared" si="546"/>
        <v>0</v>
      </c>
      <c r="BW495" s="217">
        <f t="shared" si="547"/>
        <v>0</v>
      </c>
      <c r="BX495" s="206">
        <f t="shared" si="548"/>
        <v>0</v>
      </c>
      <c r="BY495" s="206">
        <f t="shared" si="549"/>
        <v>0</v>
      </c>
      <c r="BZ495" s="206">
        <f t="shared" si="550"/>
        <v>0</v>
      </c>
      <c r="CA495" s="206">
        <f t="shared" si="551"/>
        <v>0</v>
      </c>
      <c r="CB495" s="206">
        <f t="shared" si="552"/>
        <v>0</v>
      </c>
      <c r="CC495" s="218">
        <f t="shared" si="553"/>
        <v>0</v>
      </c>
      <c r="CD495" s="216" t="e">
        <f t="shared" si="554"/>
        <v>#VALUE!</v>
      </c>
      <c r="CE495" s="94" t="e">
        <f t="shared" si="555"/>
        <v>#VALUE!</v>
      </c>
      <c r="CF495" s="94" t="e">
        <f t="shared" si="556"/>
        <v>#VALUE!</v>
      </c>
      <c r="CG495" s="95" t="e">
        <f t="shared" si="557"/>
        <v>#VALUE!</v>
      </c>
      <c r="CH495" s="95" t="e">
        <f t="shared" si="580"/>
        <v>#VALUE!</v>
      </c>
      <c r="CI495" s="95" t="b">
        <f t="shared" si="584"/>
        <v>0</v>
      </c>
      <c r="CJ495" s="76" t="str">
        <f t="shared" si="558"/>
        <v/>
      </c>
      <c r="CK495" s="94" t="e" cm="1">
        <f t="array" aca="1" ref="CK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CL495" s="94" t="str">
        <f t="shared" si="559"/>
        <v/>
      </c>
      <c r="CM495" s="96" t="b">
        <f t="shared" si="560"/>
        <v>0</v>
      </c>
      <c r="CN495" s="130" t="b">
        <f>IFERROR(MATCH(D495,'Avtal för korttidsarbete'!$G$13:$G$1012,0),TRUE)</f>
        <v>1</v>
      </c>
      <c r="CO495" s="130" t="b">
        <f t="shared" si="561"/>
        <v>0</v>
      </c>
      <c r="CP495" s="131" t="str" cm="1">
        <f t="array" ref="CP495">IF(CN495=TRUE,"x",INDEX('Avtal för korttidsarbete'!$E$13:$E$1012,$CN495))</f>
        <v>x</v>
      </c>
      <c r="CQ495" s="131" t="str" cm="1">
        <f t="array" ref="CQ495">IF(CN495=TRUE,"x",INDEX('Avtal för korttidsarbete'!$F$13:$F$1012,$CN495))</f>
        <v>x</v>
      </c>
      <c r="CR495" s="130" t="b">
        <f t="shared" si="562"/>
        <v>0</v>
      </c>
      <c r="CS495" s="165">
        <f t="shared" si="581"/>
        <v>0</v>
      </c>
      <c r="CT495" s="165">
        <f t="shared" si="582"/>
        <v>0</v>
      </c>
      <c r="CU495" s="130" t="b">
        <f t="shared" si="563"/>
        <v>0</v>
      </c>
      <c r="CV495" s="131">
        <f t="shared" si="564"/>
        <v>0</v>
      </c>
      <c r="CW495" s="165">
        <f t="shared" si="565"/>
        <v>0</v>
      </c>
      <c r="CX495" s="186" t="b">
        <f>IFERROR(INDEX('Avtal för korttidsarbete'!R:R,MATCH(D495,'Avtal för korttidsarbete'!$G:$G,0)),TRUE)</f>
        <v>1</v>
      </c>
      <c r="CY495" s="165" t="str">
        <f>IF(CX495,"-",INDEX('Avtal för korttidsarbete'!$D:$D,MATCH(D495,'Avtal för korttidsarbete'!$G:$G,0)))</f>
        <v>-</v>
      </c>
      <c r="CZ495" s="131" t="b">
        <f>IFERROR(G495&gt;INDEX(Uppsägningar!E:E,MATCH(C495,Uppsägningar!C:C,0)),FALSE)</f>
        <v>0</v>
      </c>
    </row>
    <row r="496" spans="1:104" s="30" customFormat="1" x14ac:dyDescent="0.25">
      <c r="A496" s="19">
        <v>481</v>
      </c>
      <c r="B496" s="20"/>
      <c r="C496" s="189"/>
      <c r="D496" s="69"/>
      <c r="E496" s="171">
        <f>IFERROR(INDEX(Admin!$C$7:$C$10,MATCH(CY496,TblNivåValTExt,0)),0)</f>
        <v>0</v>
      </c>
      <c r="F496" s="1"/>
      <c r="G496" s="1"/>
      <c r="H496" s="90"/>
      <c r="I496" s="91"/>
      <c r="J496" s="91"/>
      <c r="K496" s="91"/>
      <c r="L496" s="91"/>
      <c r="M496" s="91"/>
      <c r="N496" s="91"/>
      <c r="O496" s="91"/>
      <c r="P496" s="91"/>
      <c r="Q496" s="91"/>
      <c r="R496" s="91"/>
      <c r="S496" s="91"/>
      <c r="T496" s="91"/>
      <c r="U496" s="91"/>
      <c r="V496" s="91"/>
      <c r="W496" s="225">
        <f t="shared" si="520"/>
        <v>0</v>
      </c>
      <c r="X496" s="134" t="str">
        <f t="shared" si="566"/>
        <v/>
      </c>
      <c r="Y496" s="92" t="b">
        <f t="shared" si="521"/>
        <v>0</v>
      </c>
      <c r="Z496" s="92" t="str">
        <f t="shared" si="567"/>
        <v/>
      </c>
      <c r="AA496" s="92" t="b">
        <f t="shared" si="568"/>
        <v>0</v>
      </c>
      <c r="AB496" s="92" t="str">
        <f t="shared" si="569"/>
        <v/>
      </c>
      <c r="AC496" s="13" t="b">
        <f t="shared" si="522"/>
        <v>0</v>
      </c>
      <c r="AD496" s="92" t="str">
        <f t="shared" si="570"/>
        <v/>
      </c>
      <c r="AE496" s="13" t="b">
        <f t="shared" si="571"/>
        <v>0</v>
      </c>
      <c r="AF496" s="92" t="str">
        <f t="shared" si="572"/>
        <v/>
      </c>
      <c r="AG496" s="13" t="b">
        <f t="shared" si="523"/>
        <v>0</v>
      </c>
      <c r="AH496" s="92" t="str">
        <f t="shared" si="573"/>
        <v/>
      </c>
      <c r="AI496" s="35" t="b">
        <f t="shared" si="524"/>
        <v>0</v>
      </c>
      <c r="AJ496" s="92" t="str">
        <f t="shared" si="574"/>
        <v/>
      </c>
      <c r="AK496" s="35" t="b">
        <f t="shared" si="525"/>
        <v>0</v>
      </c>
      <c r="AL496" s="92" t="str">
        <f t="shared" si="526"/>
        <v/>
      </c>
      <c r="AM496" s="35" t="b">
        <f t="shared" si="527"/>
        <v>0</v>
      </c>
      <c r="AN496" s="92" t="str">
        <f t="shared" si="528"/>
        <v/>
      </c>
      <c r="AO496" s="13" t="b">
        <f t="shared" si="529"/>
        <v>0</v>
      </c>
      <c r="AP496" s="92" t="str">
        <f t="shared" si="530"/>
        <v/>
      </c>
      <c r="AQ496" s="14">
        <f t="shared" si="531"/>
        <v>0</v>
      </c>
      <c r="AR496" s="14">
        <f t="shared" si="532"/>
        <v>0</v>
      </c>
      <c r="AS496" s="16">
        <f t="shared" ref="AS496:AY505" si="588">IF(OR(AS$11=FALSE,$F496="",MIN($G496,AS$10,$AR496)-MAX($F496,AS$8,$AQ496)&lt;0),0,MIN($G496,AS$10,$AR496)-MAX($F496,AS$8,$AQ496)+1)</f>
        <v>0</v>
      </c>
      <c r="AT496" s="16">
        <f t="shared" si="588"/>
        <v>0</v>
      </c>
      <c r="AU496" s="16">
        <f t="shared" si="588"/>
        <v>0</v>
      </c>
      <c r="AV496" s="16">
        <f t="shared" si="588"/>
        <v>0</v>
      </c>
      <c r="AW496" s="16">
        <f t="shared" si="588"/>
        <v>0</v>
      </c>
      <c r="AX496" s="16">
        <f t="shared" si="588"/>
        <v>0</v>
      </c>
      <c r="AY496" s="16">
        <f t="shared" si="588"/>
        <v>0</v>
      </c>
      <c r="AZ496" s="16"/>
      <c r="BA496" s="16"/>
      <c r="BB496" s="93">
        <f t="shared" si="575"/>
        <v>0</v>
      </c>
      <c r="BC496" s="93">
        <f t="shared" si="576"/>
        <v>0</v>
      </c>
      <c r="BD496" s="93">
        <f t="shared" si="577"/>
        <v>0</v>
      </c>
      <c r="BE496" s="158">
        <f t="shared" si="578"/>
        <v>0</v>
      </c>
      <c r="BF496" s="159">
        <f t="shared" si="579"/>
        <v>0</v>
      </c>
      <c r="BG496" s="159">
        <f t="shared" si="533"/>
        <v>0</v>
      </c>
      <c r="BH496" s="159">
        <f t="shared" si="534"/>
        <v>0</v>
      </c>
      <c r="BI496" s="159">
        <f t="shared" si="535"/>
        <v>0</v>
      </c>
      <c r="BJ496" s="159">
        <f t="shared" si="536"/>
        <v>0</v>
      </c>
      <c r="BK496" s="159">
        <f t="shared" si="537"/>
        <v>0</v>
      </c>
      <c r="BL496" s="159">
        <f t="shared" si="538"/>
        <v>0</v>
      </c>
      <c r="BM496" s="159">
        <f t="shared" si="586"/>
        <v>0</v>
      </c>
      <c r="BN496" s="159">
        <f t="shared" si="586"/>
        <v>0</v>
      </c>
      <c r="BO496" s="205" t="b">
        <f t="shared" si="539"/>
        <v>0</v>
      </c>
      <c r="BP496" s="214">
        <f t="shared" si="540"/>
        <v>0</v>
      </c>
      <c r="BQ496" s="160">
        <f t="shared" si="541"/>
        <v>0</v>
      </c>
      <c r="BR496" s="160">
        <f t="shared" si="542"/>
        <v>0</v>
      </c>
      <c r="BS496" s="160">
        <f t="shared" si="543"/>
        <v>0</v>
      </c>
      <c r="BT496" s="160">
        <f t="shared" si="544"/>
        <v>0</v>
      </c>
      <c r="BU496" s="160">
        <f t="shared" si="545"/>
        <v>0</v>
      </c>
      <c r="BV496" s="215">
        <f t="shared" si="546"/>
        <v>0</v>
      </c>
      <c r="BW496" s="217">
        <f t="shared" si="547"/>
        <v>0</v>
      </c>
      <c r="BX496" s="206">
        <f t="shared" si="548"/>
        <v>0</v>
      </c>
      <c r="BY496" s="206">
        <f t="shared" si="549"/>
        <v>0</v>
      </c>
      <c r="BZ496" s="206">
        <f t="shared" si="550"/>
        <v>0</v>
      </c>
      <c r="CA496" s="206">
        <f t="shared" si="551"/>
        <v>0</v>
      </c>
      <c r="CB496" s="206">
        <f t="shared" si="552"/>
        <v>0</v>
      </c>
      <c r="CC496" s="218">
        <f t="shared" si="553"/>
        <v>0</v>
      </c>
      <c r="CD496" s="216" t="e">
        <f t="shared" si="554"/>
        <v>#VALUE!</v>
      </c>
      <c r="CE496" s="94" t="e">
        <f t="shared" si="555"/>
        <v>#VALUE!</v>
      </c>
      <c r="CF496" s="94" t="e">
        <f t="shared" si="556"/>
        <v>#VALUE!</v>
      </c>
      <c r="CG496" s="95" t="e">
        <f t="shared" si="557"/>
        <v>#VALUE!</v>
      </c>
      <c r="CH496" s="95" t="e">
        <f t="shared" si="580"/>
        <v>#VALUE!</v>
      </c>
      <c r="CI496" s="95" t="b">
        <f t="shared" si="584"/>
        <v>0</v>
      </c>
      <c r="CJ496" s="76" t="str">
        <f t="shared" si="558"/>
        <v/>
      </c>
      <c r="CK496" s="94" t="e" cm="1">
        <f t="array" aca="1" ref="CK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CL496" s="94" t="str">
        <f t="shared" si="559"/>
        <v/>
      </c>
      <c r="CM496" s="96" t="b">
        <f t="shared" si="560"/>
        <v>0</v>
      </c>
      <c r="CN496" s="130" t="b">
        <f>IFERROR(MATCH(D496,'Avtal för korttidsarbete'!$G$13:$G$1012,0),TRUE)</f>
        <v>1</v>
      </c>
      <c r="CO496" s="130" t="b">
        <f t="shared" si="561"/>
        <v>0</v>
      </c>
      <c r="CP496" s="131" t="str" cm="1">
        <f t="array" ref="CP496">IF(CN496=TRUE,"x",INDEX('Avtal för korttidsarbete'!$E$13:$E$1012,$CN496))</f>
        <v>x</v>
      </c>
      <c r="CQ496" s="131" t="str" cm="1">
        <f t="array" ref="CQ496">IF(CN496=TRUE,"x",INDEX('Avtal för korttidsarbete'!$F$13:$F$1012,$CN496))</f>
        <v>x</v>
      </c>
      <c r="CR496" s="130" t="b">
        <f t="shared" si="562"/>
        <v>0</v>
      </c>
      <c r="CS496" s="165">
        <f t="shared" si="581"/>
        <v>0</v>
      </c>
      <c r="CT496" s="165">
        <f t="shared" si="582"/>
        <v>0</v>
      </c>
      <c r="CU496" s="130" t="b">
        <f t="shared" si="563"/>
        <v>0</v>
      </c>
      <c r="CV496" s="131">
        <f t="shared" si="564"/>
        <v>0</v>
      </c>
      <c r="CW496" s="165">
        <f t="shared" si="565"/>
        <v>0</v>
      </c>
      <c r="CX496" s="186" t="b">
        <f>IFERROR(INDEX('Avtal för korttidsarbete'!R:R,MATCH(D496,'Avtal för korttidsarbete'!$G:$G,0)),TRUE)</f>
        <v>1</v>
      </c>
      <c r="CY496" s="165" t="str">
        <f>IF(CX496,"-",INDEX('Avtal för korttidsarbete'!$D:$D,MATCH(D496,'Avtal för korttidsarbete'!$G:$G,0)))</f>
        <v>-</v>
      </c>
      <c r="CZ496" s="131" t="b">
        <f>IFERROR(G496&gt;INDEX(Uppsägningar!E:E,MATCH(C496,Uppsägningar!C:C,0)),FALSE)</f>
        <v>0</v>
      </c>
    </row>
    <row r="497" spans="1:104" s="30" customFormat="1" x14ac:dyDescent="0.25">
      <c r="A497" s="19">
        <v>482</v>
      </c>
      <c r="B497" s="20"/>
      <c r="C497" s="189"/>
      <c r="D497" s="69"/>
      <c r="E497" s="171">
        <f>IFERROR(INDEX(Admin!$C$7:$C$10,MATCH(CY497,TblNivåValTExt,0)),0)</f>
        <v>0</v>
      </c>
      <c r="F497" s="1"/>
      <c r="G497" s="1"/>
      <c r="H497" s="90"/>
      <c r="I497" s="91"/>
      <c r="J497" s="91"/>
      <c r="K497" s="91"/>
      <c r="L497" s="91"/>
      <c r="M497" s="91"/>
      <c r="N497" s="91"/>
      <c r="O497" s="91"/>
      <c r="P497" s="91"/>
      <c r="Q497" s="91"/>
      <c r="R497" s="91"/>
      <c r="S497" s="91"/>
      <c r="T497" s="91"/>
      <c r="U497" s="91"/>
      <c r="V497" s="91"/>
      <c r="W497" s="225">
        <f t="shared" si="520"/>
        <v>0</v>
      </c>
      <c r="X497" s="134" t="str">
        <f t="shared" si="566"/>
        <v/>
      </c>
      <c r="Y497" s="92" t="b">
        <f t="shared" si="521"/>
        <v>0</v>
      </c>
      <c r="Z497" s="92" t="str">
        <f t="shared" si="567"/>
        <v/>
      </c>
      <c r="AA497" s="92" t="b">
        <f t="shared" si="568"/>
        <v>0</v>
      </c>
      <c r="AB497" s="92" t="str">
        <f t="shared" si="569"/>
        <v/>
      </c>
      <c r="AC497" s="13" t="b">
        <f t="shared" si="522"/>
        <v>0</v>
      </c>
      <c r="AD497" s="92" t="str">
        <f t="shared" si="570"/>
        <v/>
      </c>
      <c r="AE497" s="13" t="b">
        <f t="shared" si="571"/>
        <v>0</v>
      </c>
      <c r="AF497" s="92" t="str">
        <f t="shared" si="572"/>
        <v/>
      </c>
      <c r="AG497" s="13" t="b">
        <f t="shared" si="523"/>
        <v>0</v>
      </c>
      <c r="AH497" s="92" t="str">
        <f t="shared" si="573"/>
        <v/>
      </c>
      <c r="AI497" s="35" t="b">
        <f t="shared" si="524"/>
        <v>0</v>
      </c>
      <c r="AJ497" s="92" t="str">
        <f t="shared" si="574"/>
        <v/>
      </c>
      <c r="AK497" s="35" t="b">
        <f t="shared" si="525"/>
        <v>0</v>
      </c>
      <c r="AL497" s="92" t="str">
        <f t="shared" si="526"/>
        <v/>
      </c>
      <c r="AM497" s="35" t="b">
        <f t="shared" si="527"/>
        <v>0</v>
      </c>
      <c r="AN497" s="92" t="str">
        <f t="shared" si="528"/>
        <v/>
      </c>
      <c r="AO497" s="13" t="b">
        <f t="shared" si="529"/>
        <v>0</v>
      </c>
      <c r="AP497" s="92" t="str">
        <f t="shared" si="530"/>
        <v/>
      </c>
      <c r="AQ497" s="14">
        <f t="shared" si="531"/>
        <v>0</v>
      </c>
      <c r="AR497" s="14">
        <f t="shared" si="532"/>
        <v>0</v>
      </c>
      <c r="AS497" s="16">
        <f t="shared" si="588"/>
        <v>0</v>
      </c>
      <c r="AT497" s="16">
        <f t="shared" si="588"/>
        <v>0</v>
      </c>
      <c r="AU497" s="16">
        <f t="shared" si="588"/>
        <v>0</v>
      </c>
      <c r="AV497" s="16">
        <f t="shared" si="588"/>
        <v>0</v>
      </c>
      <c r="AW497" s="16">
        <f t="shared" si="588"/>
        <v>0</v>
      </c>
      <c r="AX497" s="16">
        <f t="shared" si="588"/>
        <v>0</v>
      </c>
      <c r="AY497" s="16">
        <f t="shared" si="588"/>
        <v>0</v>
      </c>
      <c r="AZ497" s="16"/>
      <c r="BA497" s="16"/>
      <c r="BB497" s="93">
        <f t="shared" si="575"/>
        <v>0</v>
      </c>
      <c r="BC497" s="93">
        <f t="shared" si="576"/>
        <v>0</v>
      </c>
      <c r="BD497" s="93">
        <f t="shared" si="577"/>
        <v>0</v>
      </c>
      <c r="BE497" s="158">
        <f t="shared" si="578"/>
        <v>0</v>
      </c>
      <c r="BF497" s="159">
        <f t="shared" si="579"/>
        <v>0</v>
      </c>
      <c r="BG497" s="159">
        <f t="shared" si="533"/>
        <v>0</v>
      </c>
      <c r="BH497" s="159">
        <f t="shared" si="534"/>
        <v>0</v>
      </c>
      <c r="BI497" s="159">
        <f t="shared" si="535"/>
        <v>0</v>
      </c>
      <c r="BJ497" s="159">
        <f t="shared" si="536"/>
        <v>0</v>
      </c>
      <c r="BK497" s="159">
        <f t="shared" si="537"/>
        <v>0</v>
      </c>
      <c r="BL497" s="159">
        <f t="shared" si="538"/>
        <v>0</v>
      </c>
      <c r="BM497" s="159">
        <f t="shared" si="586"/>
        <v>0</v>
      </c>
      <c r="BN497" s="159">
        <f t="shared" si="586"/>
        <v>0</v>
      </c>
      <c r="BO497" s="205" t="b">
        <f t="shared" si="539"/>
        <v>0</v>
      </c>
      <c r="BP497" s="214">
        <f t="shared" si="540"/>
        <v>0</v>
      </c>
      <c r="BQ497" s="160">
        <f t="shared" si="541"/>
        <v>0</v>
      </c>
      <c r="BR497" s="160">
        <f t="shared" si="542"/>
        <v>0</v>
      </c>
      <c r="BS497" s="160">
        <f t="shared" si="543"/>
        <v>0</v>
      </c>
      <c r="BT497" s="160">
        <f t="shared" si="544"/>
        <v>0</v>
      </c>
      <c r="BU497" s="160">
        <f t="shared" si="545"/>
        <v>0</v>
      </c>
      <c r="BV497" s="215">
        <f t="shared" si="546"/>
        <v>0</v>
      </c>
      <c r="BW497" s="217">
        <f t="shared" si="547"/>
        <v>0</v>
      </c>
      <c r="BX497" s="206">
        <f t="shared" si="548"/>
        <v>0</v>
      </c>
      <c r="BY497" s="206">
        <f t="shared" si="549"/>
        <v>0</v>
      </c>
      <c r="BZ497" s="206">
        <f t="shared" si="550"/>
        <v>0</v>
      </c>
      <c r="CA497" s="206">
        <f t="shared" si="551"/>
        <v>0</v>
      </c>
      <c r="CB497" s="206">
        <f t="shared" si="552"/>
        <v>0</v>
      </c>
      <c r="CC497" s="218">
        <f t="shared" si="553"/>
        <v>0</v>
      </c>
      <c r="CD497" s="216" t="e">
        <f t="shared" si="554"/>
        <v>#VALUE!</v>
      </c>
      <c r="CE497" s="94" t="e">
        <f t="shared" si="555"/>
        <v>#VALUE!</v>
      </c>
      <c r="CF497" s="94" t="e">
        <f t="shared" si="556"/>
        <v>#VALUE!</v>
      </c>
      <c r="CG497" s="95" t="e">
        <f t="shared" si="557"/>
        <v>#VALUE!</v>
      </c>
      <c r="CH497" s="95" t="e">
        <f t="shared" si="580"/>
        <v>#VALUE!</v>
      </c>
      <c r="CI497" s="95" t="b">
        <f t="shared" si="584"/>
        <v>0</v>
      </c>
      <c r="CJ497" s="76" t="str">
        <f t="shared" si="558"/>
        <v/>
      </c>
      <c r="CK497" s="94" t="e" cm="1">
        <f t="array" aca="1" ref="CK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CL497" s="94" t="str">
        <f t="shared" si="559"/>
        <v/>
      </c>
      <c r="CM497" s="96" t="b">
        <f t="shared" si="560"/>
        <v>0</v>
      </c>
      <c r="CN497" s="130" t="b">
        <f>IFERROR(MATCH(D497,'Avtal för korttidsarbete'!$G$13:$G$1012,0),TRUE)</f>
        <v>1</v>
      </c>
      <c r="CO497" s="130" t="b">
        <f t="shared" si="561"/>
        <v>0</v>
      </c>
      <c r="CP497" s="131" t="str" cm="1">
        <f t="array" ref="CP497">IF(CN497=TRUE,"x",INDEX('Avtal för korttidsarbete'!$E$13:$E$1012,$CN497))</f>
        <v>x</v>
      </c>
      <c r="CQ497" s="131" t="str" cm="1">
        <f t="array" ref="CQ497">IF(CN497=TRUE,"x",INDEX('Avtal för korttidsarbete'!$F$13:$F$1012,$CN497))</f>
        <v>x</v>
      </c>
      <c r="CR497" s="130" t="b">
        <f t="shared" si="562"/>
        <v>0</v>
      </c>
      <c r="CS497" s="165">
        <f t="shared" si="581"/>
        <v>0</v>
      </c>
      <c r="CT497" s="165">
        <f t="shared" si="582"/>
        <v>0</v>
      </c>
      <c r="CU497" s="130" t="b">
        <f t="shared" si="563"/>
        <v>0</v>
      </c>
      <c r="CV497" s="131">
        <f t="shared" si="564"/>
        <v>0</v>
      </c>
      <c r="CW497" s="165">
        <f t="shared" si="565"/>
        <v>0</v>
      </c>
      <c r="CX497" s="186" t="b">
        <f>IFERROR(INDEX('Avtal för korttidsarbete'!R:R,MATCH(D497,'Avtal för korttidsarbete'!$G:$G,0)),TRUE)</f>
        <v>1</v>
      </c>
      <c r="CY497" s="165" t="str">
        <f>IF(CX497,"-",INDEX('Avtal för korttidsarbete'!$D:$D,MATCH(D497,'Avtal för korttidsarbete'!$G:$G,0)))</f>
        <v>-</v>
      </c>
      <c r="CZ497" s="131" t="b">
        <f>IFERROR(G497&gt;INDEX(Uppsägningar!E:E,MATCH(C497,Uppsägningar!C:C,0)),FALSE)</f>
        <v>0</v>
      </c>
    </row>
    <row r="498" spans="1:104" s="30" customFormat="1" x14ac:dyDescent="0.25">
      <c r="A498" s="19">
        <v>483</v>
      </c>
      <c r="B498" s="20"/>
      <c r="C498" s="189"/>
      <c r="D498" s="69"/>
      <c r="E498" s="171">
        <f>IFERROR(INDEX(Admin!$C$7:$C$10,MATCH(CY498,TblNivåValTExt,0)),0)</f>
        <v>0</v>
      </c>
      <c r="F498" s="1"/>
      <c r="G498" s="1"/>
      <c r="H498" s="90"/>
      <c r="I498" s="91"/>
      <c r="J498" s="91"/>
      <c r="K498" s="91"/>
      <c r="L498" s="91"/>
      <c r="M498" s="91"/>
      <c r="N498" s="91"/>
      <c r="O498" s="91"/>
      <c r="P498" s="91"/>
      <c r="Q498" s="91"/>
      <c r="R498" s="91"/>
      <c r="S498" s="91"/>
      <c r="T498" s="91"/>
      <c r="U498" s="91"/>
      <c r="V498" s="91"/>
      <c r="W498" s="225">
        <f t="shared" si="520"/>
        <v>0</v>
      </c>
      <c r="X498" s="134" t="str">
        <f t="shared" si="566"/>
        <v/>
      </c>
      <c r="Y498" s="92" t="b">
        <f t="shared" si="521"/>
        <v>0</v>
      </c>
      <c r="Z498" s="92" t="str">
        <f t="shared" si="567"/>
        <v/>
      </c>
      <c r="AA498" s="92" t="b">
        <f t="shared" si="568"/>
        <v>0</v>
      </c>
      <c r="AB498" s="92" t="str">
        <f t="shared" si="569"/>
        <v/>
      </c>
      <c r="AC498" s="13" t="b">
        <f t="shared" si="522"/>
        <v>0</v>
      </c>
      <c r="AD498" s="92" t="str">
        <f t="shared" si="570"/>
        <v/>
      </c>
      <c r="AE498" s="13" t="b">
        <f t="shared" si="571"/>
        <v>0</v>
      </c>
      <c r="AF498" s="92" t="str">
        <f t="shared" si="572"/>
        <v/>
      </c>
      <c r="AG498" s="13" t="b">
        <f t="shared" si="523"/>
        <v>0</v>
      </c>
      <c r="AH498" s="92" t="str">
        <f t="shared" si="573"/>
        <v/>
      </c>
      <c r="AI498" s="35" t="b">
        <f t="shared" si="524"/>
        <v>0</v>
      </c>
      <c r="AJ498" s="92" t="str">
        <f t="shared" si="574"/>
        <v/>
      </c>
      <c r="AK498" s="35" t="b">
        <f t="shared" si="525"/>
        <v>0</v>
      </c>
      <c r="AL498" s="92" t="str">
        <f t="shared" si="526"/>
        <v/>
      </c>
      <c r="AM498" s="35" t="b">
        <f t="shared" si="527"/>
        <v>0</v>
      </c>
      <c r="AN498" s="92" t="str">
        <f t="shared" si="528"/>
        <v/>
      </c>
      <c r="AO498" s="13" t="b">
        <f t="shared" si="529"/>
        <v>0</v>
      </c>
      <c r="AP498" s="92" t="str">
        <f t="shared" si="530"/>
        <v/>
      </c>
      <c r="AQ498" s="14">
        <f t="shared" si="531"/>
        <v>0</v>
      </c>
      <c r="AR498" s="14">
        <f t="shared" si="532"/>
        <v>0</v>
      </c>
      <c r="AS498" s="16">
        <f t="shared" si="588"/>
        <v>0</v>
      </c>
      <c r="AT498" s="16">
        <f t="shared" si="588"/>
        <v>0</v>
      </c>
      <c r="AU498" s="16">
        <f t="shared" si="588"/>
        <v>0</v>
      </c>
      <c r="AV498" s="16">
        <f t="shared" si="588"/>
        <v>0</v>
      </c>
      <c r="AW498" s="16">
        <f t="shared" si="588"/>
        <v>0</v>
      </c>
      <c r="AX498" s="16">
        <f t="shared" si="588"/>
        <v>0</v>
      </c>
      <c r="AY498" s="16">
        <f t="shared" si="588"/>
        <v>0</v>
      </c>
      <c r="AZ498" s="16"/>
      <c r="BA498" s="16"/>
      <c r="BB498" s="93">
        <f t="shared" si="575"/>
        <v>0</v>
      </c>
      <c r="BC498" s="93">
        <f t="shared" si="576"/>
        <v>0</v>
      </c>
      <c r="BD498" s="93">
        <f t="shared" si="577"/>
        <v>0</v>
      </c>
      <c r="BE498" s="158">
        <f t="shared" si="578"/>
        <v>0</v>
      </c>
      <c r="BF498" s="159">
        <f t="shared" si="579"/>
        <v>0</v>
      </c>
      <c r="BG498" s="159">
        <f t="shared" si="533"/>
        <v>0</v>
      </c>
      <c r="BH498" s="159">
        <f t="shared" si="534"/>
        <v>0</v>
      </c>
      <c r="BI498" s="159">
        <f t="shared" si="535"/>
        <v>0</v>
      </c>
      <c r="BJ498" s="159">
        <f t="shared" si="536"/>
        <v>0</v>
      </c>
      <c r="BK498" s="159">
        <f t="shared" si="537"/>
        <v>0</v>
      </c>
      <c r="BL498" s="159">
        <f t="shared" si="538"/>
        <v>0</v>
      </c>
      <c r="BM498" s="159">
        <f t="shared" si="586"/>
        <v>0</v>
      </c>
      <c r="BN498" s="159">
        <f t="shared" si="586"/>
        <v>0</v>
      </c>
      <c r="BO498" s="205" t="b">
        <f t="shared" si="539"/>
        <v>0</v>
      </c>
      <c r="BP498" s="214">
        <f t="shared" si="540"/>
        <v>0</v>
      </c>
      <c r="BQ498" s="160">
        <f t="shared" si="541"/>
        <v>0</v>
      </c>
      <c r="BR498" s="160">
        <f t="shared" si="542"/>
        <v>0</v>
      </c>
      <c r="BS498" s="160">
        <f t="shared" si="543"/>
        <v>0</v>
      </c>
      <c r="BT498" s="160">
        <f t="shared" si="544"/>
        <v>0</v>
      </c>
      <c r="BU498" s="160">
        <f t="shared" si="545"/>
        <v>0</v>
      </c>
      <c r="BV498" s="215">
        <f t="shared" si="546"/>
        <v>0</v>
      </c>
      <c r="BW498" s="217">
        <f t="shared" si="547"/>
        <v>0</v>
      </c>
      <c r="BX498" s="206">
        <f t="shared" si="548"/>
        <v>0</v>
      </c>
      <c r="BY498" s="206">
        <f t="shared" si="549"/>
        <v>0</v>
      </c>
      <c r="BZ498" s="206">
        <f t="shared" si="550"/>
        <v>0</v>
      </c>
      <c r="CA498" s="206">
        <f t="shared" si="551"/>
        <v>0</v>
      </c>
      <c r="CB498" s="206">
        <f t="shared" si="552"/>
        <v>0</v>
      </c>
      <c r="CC498" s="218">
        <f t="shared" si="553"/>
        <v>0</v>
      </c>
      <c r="CD498" s="216" t="e">
        <f t="shared" si="554"/>
        <v>#VALUE!</v>
      </c>
      <c r="CE498" s="94" t="e">
        <f t="shared" si="555"/>
        <v>#VALUE!</v>
      </c>
      <c r="CF498" s="94" t="e">
        <f t="shared" si="556"/>
        <v>#VALUE!</v>
      </c>
      <c r="CG498" s="95" t="e">
        <f t="shared" si="557"/>
        <v>#VALUE!</v>
      </c>
      <c r="CH498" s="95" t="e">
        <f t="shared" si="580"/>
        <v>#VALUE!</v>
      </c>
      <c r="CI498" s="95" t="b">
        <f t="shared" si="584"/>
        <v>0</v>
      </c>
      <c r="CJ498" s="76" t="str">
        <f t="shared" si="558"/>
        <v/>
      </c>
      <c r="CK498" s="94" t="e" cm="1">
        <f t="array" aca="1" ref="CK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CL498" s="94" t="str">
        <f t="shared" si="559"/>
        <v/>
      </c>
      <c r="CM498" s="96" t="b">
        <f t="shared" si="560"/>
        <v>0</v>
      </c>
      <c r="CN498" s="130" t="b">
        <f>IFERROR(MATCH(D498,'Avtal för korttidsarbete'!$G$13:$G$1012,0),TRUE)</f>
        <v>1</v>
      </c>
      <c r="CO498" s="130" t="b">
        <f t="shared" si="561"/>
        <v>0</v>
      </c>
      <c r="CP498" s="131" t="str" cm="1">
        <f t="array" ref="CP498">IF(CN498=TRUE,"x",INDEX('Avtal för korttidsarbete'!$E$13:$E$1012,$CN498))</f>
        <v>x</v>
      </c>
      <c r="CQ498" s="131" t="str" cm="1">
        <f t="array" ref="CQ498">IF(CN498=TRUE,"x",INDEX('Avtal för korttidsarbete'!$F$13:$F$1012,$CN498))</f>
        <v>x</v>
      </c>
      <c r="CR498" s="130" t="b">
        <f t="shared" si="562"/>
        <v>0</v>
      </c>
      <c r="CS498" s="165">
        <f t="shared" si="581"/>
        <v>0</v>
      </c>
      <c r="CT498" s="165">
        <f t="shared" si="582"/>
        <v>0</v>
      </c>
      <c r="CU498" s="130" t="b">
        <f t="shared" si="563"/>
        <v>0</v>
      </c>
      <c r="CV498" s="131">
        <f t="shared" si="564"/>
        <v>0</v>
      </c>
      <c r="CW498" s="165">
        <f t="shared" si="565"/>
        <v>0</v>
      </c>
      <c r="CX498" s="186" t="b">
        <f>IFERROR(INDEX('Avtal för korttidsarbete'!R:R,MATCH(D498,'Avtal för korttidsarbete'!$G:$G,0)),TRUE)</f>
        <v>1</v>
      </c>
      <c r="CY498" s="165" t="str">
        <f>IF(CX498,"-",INDEX('Avtal för korttidsarbete'!$D:$D,MATCH(D498,'Avtal för korttidsarbete'!$G:$G,0)))</f>
        <v>-</v>
      </c>
      <c r="CZ498" s="131" t="b">
        <f>IFERROR(G498&gt;INDEX(Uppsägningar!E:E,MATCH(C498,Uppsägningar!C:C,0)),FALSE)</f>
        <v>0</v>
      </c>
    </row>
    <row r="499" spans="1:104" s="30" customFormat="1" x14ac:dyDescent="0.25">
      <c r="A499" s="19">
        <v>484</v>
      </c>
      <c r="B499" s="20"/>
      <c r="C499" s="189"/>
      <c r="D499" s="69"/>
      <c r="E499" s="171">
        <f>IFERROR(INDEX(Admin!$C$7:$C$10,MATCH(CY499,TblNivåValTExt,0)),0)</f>
        <v>0</v>
      </c>
      <c r="F499" s="1"/>
      <c r="G499" s="1"/>
      <c r="H499" s="90"/>
      <c r="I499" s="91"/>
      <c r="J499" s="91"/>
      <c r="K499" s="91"/>
      <c r="L499" s="91"/>
      <c r="M499" s="91"/>
      <c r="N499" s="91"/>
      <c r="O499" s="91"/>
      <c r="P499" s="91"/>
      <c r="Q499" s="91"/>
      <c r="R499" s="91"/>
      <c r="S499" s="91"/>
      <c r="T499" s="91"/>
      <c r="U499" s="91"/>
      <c r="V499" s="91"/>
      <c r="W499" s="225">
        <f t="shared" si="520"/>
        <v>0</v>
      </c>
      <c r="X499" s="134" t="str">
        <f t="shared" si="566"/>
        <v/>
      </c>
      <c r="Y499" s="92" t="b">
        <f t="shared" si="521"/>
        <v>0</v>
      </c>
      <c r="Z499" s="92" t="str">
        <f t="shared" si="567"/>
        <v/>
      </c>
      <c r="AA499" s="92" t="b">
        <f t="shared" si="568"/>
        <v>0</v>
      </c>
      <c r="AB499" s="92" t="str">
        <f t="shared" si="569"/>
        <v/>
      </c>
      <c r="AC499" s="13" t="b">
        <f t="shared" si="522"/>
        <v>0</v>
      </c>
      <c r="AD499" s="92" t="str">
        <f t="shared" si="570"/>
        <v/>
      </c>
      <c r="AE499" s="13" t="b">
        <f t="shared" si="571"/>
        <v>0</v>
      </c>
      <c r="AF499" s="92" t="str">
        <f t="shared" si="572"/>
        <v/>
      </c>
      <c r="AG499" s="13" t="b">
        <f t="shared" si="523"/>
        <v>0</v>
      </c>
      <c r="AH499" s="92" t="str">
        <f t="shared" si="573"/>
        <v/>
      </c>
      <c r="AI499" s="35" t="b">
        <f t="shared" si="524"/>
        <v>0</v>
      </c>
      <c r="AJ499" s="92" t="str">
        <f t="shared" si="574"/>
        <v/>
      </c>
      <c r="AK499" s="35" t="b">
        <f t="shared" si="525"/>
        <v>0</v>
      </c>
      <c r="AL499" s="92" t="str">
        <f t="shared" si="526"/>
        <v/>
      </c>
      <c r="AM499" s="35" t="b">
        <f t="shared" si="527"/>
        <v>0</v>
      </c>
      <c r="AN499" s="92" t="str">
        <f t="shared" si="528"/>
        <v/>
      </c>
      <c r="AO499" s="13" t="b">
        <f t="shared" si="529"/>
        <v>0</v>
      </c>
      <c r="AP499" s="92" t="str">
        <f t="shared" si="530"/>
        <v/>
      </c>
      <c r="AQ499" s="14">
        <f t="shared" si="531"/>
        <v>0</v>
      </c>
      <c r="AR499" s="14">
        <f t="shared" si="532"/>
        <v>0</v>
      </c>
      <c r="AS499" s="16">
        <f t="shared" si="588"/>
        <v>0</v>
      </c>
      <c r="AT499" s="16">
        <f t="shared" si="588"/>
        <v>0</v>
      </c>
      <c r="AU499" s="16">
        <f t="shared" si="588"/>
        <v>0</v>
      </c>
      <c r="AV499" s="16">
        <f t="shared" si="588"/>
        <v>0</v>
      </c>
      <c r="AW499" s="16">
        <f t="shared" si="588"/>
        <v>0</v>
      </c>
      <c r="AX499" s="16">
        <f t="shared" si="588"/>
        <v>0</v>
      </c>
      <c r="AY499" s="16">
        <f t="shared" si="588"/>
        <v>0</v>
      </c>
      <c r="AZ499" s="16"/>
      <c r="BA499" s="16"/>
      <c r="BB499" s="93">
        <f t="shared" si="575"/>
        <v>0</v>
      </c>
      <c r="BC499" s="93">
        <f t="shared" si="576"/>
        <v>0</v>
      </c>
      <c r="BD499" s="93">
        <f t="shared" si="577"/>
        <v>0</v>
      </c>
      <c r="BE499" s="158">
        <f t="shared" si="578"/>
        <v>0</v>
      </c>
      <c r="BF499" s="159">
        <f t="shared" si="579"/>
        <v>0</v>
      </c>
      <c r="BG499" s="159">
        <f t="shared" si="533"/>
        <v>0</v>
      </c>
      <c r="BH499" s="159">
        <f t="shared" si="534"/>
        <v>0</v>
      </c>
      <c r="BI499" s="159">
        <f t="shared" si="535"/>
        <v>0</v>
      </c>
      <c r="BJ499" s="159">
        <f t="shared" si="536"/>
        <v>0</v>
      </c>
      <c r="BK499" s="159">
        <f t="shared" si="537"/>
        <v>0</v>
      </c>
      <c r="BL499" s="159">
        <f t="shared" si="538"/>
        <v>0</v>
      </c>
      <c r="BM499" s="159">
        <f t="shared" si="586"/>
        <v>0</v>
      </c>
      <c r="BN499" s="159">
        <f t="shared" si="586"/>
        <v>0</v>
      </c>
      <c r="BO499" s="205" t="b">
        <f t="shared" si="539"/>
        <v>0</v>
      </c>
      <c r="BP499" s="214">
        <f t="shared" si="540"/>
        <v>0</v>
      </c>
      <c r="BQ499" s="160">
        <f t="shared" si="541"/>
        <v>0</v>
      </c>
      <c r="BR499" s="160">
        <f t="shared" si="542"/>
        <v>0</v>
      </c>
      <c r="BS499" s="160">
        <f t="shared" si="543"/>
        <v>0</v>
      </c>
      <c r="BT499" s="160">
        <f t="shared" si="544"/>
        <v>0</v>
      </c>
      <c r="BU499" s="160">
        <f t="shared" si="545"/>
        <v>0</v>
      </c>
      <c r="BV499" s="215">
        <f t="shared" si="546"/>
        <v>0</v>
      </c>
      <c r="BW499" s="217">
        <f t="shared" si="547"/>
        <v>0</v>
      </c>
      <c r="BX499" s="206">
        <f t="shared" si="548"/>
        <v>0</v>
      </c>
      <c r="BY499" s="206">
        <f t="shared" si="549"/>
        <v>0</v>
      </c>
      <c r="BZ499" s="206">
        <f t="shared" si="550"/>
        <v>0</v>
      </c>
      <c r="CA499" s="206">
        <f t="shared" si="551"/>
        <v>0</v>
      </c>
      <c r="CB499" s="206">
        <f t="shared" si="552"/>
        <v>0</v>
      </c>
      <c r="CC499" s="218">
        <f t="shared" si="553"/>
        <v>0</v>
      </c>
      <c r="CD499" s="216" t="e">
        <f t="shared" si="554"/>
        <v>#VALUE!</v>
      </c>
      <c r="CE499" s="94" t="e">
        <f t="shared" si="555"/>
        <v>#VALUE!</v>
      </c>
      <c r="CF499" s="94" t="e">
        <f t="shared" si="556"/>
        <v>#VALUE!</v>
      </c>
      <c r="CG499" s="95" t="e">
        <f t="shared" si="557"/>
        <v>#VALUE!</v>
      </c>
      <c r="CH499" s="95" t="e">
        <f t="shared" si="580"/>
        <v>#VALUE!</v>
      </c>
      <c r="CI499" s="95" t="b">
        <f t="shared" si="584"/>
        <v>0</v>
      </c>
      <c r="CJ499" s="76" t="str">
        <f t="shared" si="558"/>
        <v/>
      </c>
      <c r="CK499" s="94" t="e" cm="1">
        <f t="array" aca="1" ref="CK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CL499" s="94" t="str">
        <f t="shared" si="559"/>
        <v/>
      </c>
      <c r="CM499" s="96" t="b">
        <f t="shared" si="560"/>
        <v>0</v>
      </c>
      <c r="CN499" s="130" t="b">
        <f>IFERROR(MATCH(D499,'Avtal för korttidsarbete'!$G$13:$G$1012,0),TRUE)</f>
        <v>1</v>
      </c>
      <c r="CO499" s="130" t="b">
        <f t="shared" si="561"/>
        <v>0</v>
      </c>
      <c r="CP499" s="131" t="str" cm="1">
        <f t="array" ref="CP499">IF(CN499=TRUE,"x",INDEX('Avtal för korttidsarbete'!$E$13:$E$1012,$CN499))</f>
        <v>x</v>
      </c>
      <c r="CQ499" s="131" t="str" cm="1">
        <f t="array" ref="CQ499">IF(CN499=TRUE,"x",INDEX('Avtal för korttidsarbete'!$F$13:$F$1012,$CN499))</f>
        <v>x</v>
      </c>
      <c r="CR499" s="130" t="b">
        <f t="shared" si="562"/>
        <v>0</v>
      </c>
      <c r="CS499" s="165">
        <f t="shared" si="581"/>
        <v>0</v>
      </c>
      <c r="CT499" s="165">
        <f t="shared" si="582"/>
        <v>0</v>
      </c>
      <c r="CU499" s="130" t="b">
        <f t="shared" si="563"/>
        <v>0</v>
      </c>
      <c r="CV499" s="131">
        <f t="shared" si="564"/>
        <v>0</v>
      </c>
      <c r="CW499" s="165">
        <f t="shared" si="565"/>
        <v>0</v>
      </c>
      <c r="CX499" s="186" t="b">
        <f>IFERROR(INDEX('Avtal för korttidsarbete'!R:R,MATCH(D499,'Avtal för korttidsarbete'!$G:$G,0)),TRUE)</f>
        <v>1</v>
      </c>
      <c r="CY499" s="165" t="str">
        <f>IF(CX499,"-",INDEX('Avtal för korttidsarbete'!$D:$D,MATCH(D499,'Avtal för korttidsarbete'!$G:$G,0)))</f>
        <v>-</v>
      </c>
      <c r="CZ499" s="131" t="b">
        <f>IFERROR(G499&gt;INDEX(Uppsägningar!E:E,MATCH(C499,Uppsägningar!C:C,0)),FALSE)</f>
        <v>0</v>
      </c>
    </row>
    <row r="500" spans="1:104" s="30" customFormat="1" x14ac:dyDescent="0.25">
      <c r="A500" s="19">
        <v>485</v>
      </c>
      <c r="B500" s="20"/>
      <c r="C500" s="189"/>
      <c r="D500" s="69"/>
      <c r="E500" s="171">
        <f>IFERROR(INDEX(Admin!$C$7:$C$10,MATCH(CY500,TblNivåValTExt,0)),0)</f>
        <v>0</v>
      </c>
      <c r="F500" s="1"/>
      <c r="G500" s="1"/>
      <c r="H500" s="90"/>
      <c r="I500" s="91"/>
      <c r="J500" s="91"/>
      <c r="K500" s="91"/>
      <c r="L500" s="91"/>
      <c r="M500" s="91"/>
      <c r="N500" s="91"/>
      <c r="O500" s="91"/>
      <c r="P500" s="91"/>
      <c r="Q500" s="91"/>
      <c r="R500" s="91"/>
      <c r="S500" s="91"/>
      <c r="T500" s="91"/>
      <c r="U500" s="91"/>
      <c r="V500" s="91"/>
      <c r="W500" s="225">
        <f t="shared" si="520"/>
        <v>0</v>
      </c>
      <c r="X500" s="134" t="str">
        <f t="shared" si="566"/>
        <v/>
      </c>
      <c r="Y500" s="92" t="b">
        <f t="shared" si="521"/>
        <v>0</v>
      </c>
      <c r="Z500" s="92" t="str">
        <f t="shared" si="567"/>
        <v/>
      </c>
      <c r="AA500" s="92" t="b">
        <f t="shared" si="568"/>
        <v>0</v>
      </c>
      <c r="AB500" s="92" t="str">
        <f t="shared" si="569"/>
        <v/>
      </c>
      <c r="AC500" s="13" t="b">
        <f t="shared" si="522"/>
        <v>0</v>
      </c>
      <c r="AD500" s="92" t="str">
        <f t="shared" si="570"/>
        <v/>
      </c>
      <c r="AE500" s="13" t="b">
        <f t="shared" si="571"/>
        <v>0</v>
      </c>
      <c r="AF500" s="92" t="str">
        <f t="shared" si="572"/>
        <v/>
      </c>
      <c r="AG500" s="13" t="b">
        <f t="shared" si="523"/>
        <v>0</v>
      </c>
      <c r="AH500" s="92" t="str">
        <f t="shared" si="573"/>
        <v/>
      </c>
      <c r="AI500" s="35" t="b">
        <f t="shared" si="524"/>
        <v>0</v>
      </c>
      <c r="AJ500" s="92" t="str">
        <f t="shared" si="574"/>
        <v/>
      </c>
      <c r="AK500" s="35" t="b">
        <f t="shared" si="525"/>
        <v>0</v>
      </c>
      <c r="AL500" s="92" t="str">
        <f t="shared" si="526"/>
        <v/>
      </c>
      <c r="AM500" s="35" t="b">
        <f t="shared" si="527"/>
        <v>0</v>
      </c>
      <c r="AN500" s="92" t="str">
        <f t="shared" si="528"/>
        <v/>
      </c>
      <c r="AO500" s="13" t="b">
        <f t="shared" si="529"/>
        <v>0</v>
      </c>
      <c r="AP500" s="92" t="str">
        <f t="shared" si="530"/>
        <v/>
      </c>
      <c r="AQ500" s="14">
        <f t="shared" si="531"/>
        <v>0</v>
      </c>
      <c r="AR500" s="14">
        <f t="shared" si="532"/>
        <v>0</v>
      </c>
      <c r="AS500" s="16">
        <f t="shared" si="588"/>
        <v>0</v>
      </c>
      <c r="AT500" s="16">
        <f t="shared" si="588"/>
        <v>0</v>
      </c>
      <c r="AU500" s="16">
        <f t="shared" si="588"/>
        <v>0</v>
      </c>
      <c r="AV500" s="16">
        <f t="shared" si="588"/>
        <v>0</v>
      </c>
      <c r="AW500" s="16">
        <f t="shared" si="588"/>
        <v>0</v>
      </c>
      <c r="AX500" s="16">
        <f t="shared" si="588"/>
        <v>0</v>
      </c>
      <c r="AY500" s="16">
        <f t="shared" si="588"/>
        <v>0</v>
      </c>
      <c r="AZ500" s="16"/>
      <c r="BA500" s="16"/>
      <c r="BB500" s="93">
        <f t="shared" si="575"/>
        <v>0</v>
      </c>
      <c r="BC500" s="93">
        <f t="shared" si="576"/>
        <v>0</v>
      </c>
      <c r="BD500" s="93">
        <f t="shared" si="577"/>
        <v>0</v>
      </c>
      <c r="BE500" s="158">
        <f t="shared" si="578"/>
        <v>0</v>
      </c>
      <c r="BF500" s="159">
        <f t="shared" si="579"/>
        <v>0</v>
      </c>
      <c r="BG500" s="159">
        <f t="shared" si="533"/>
        <v>0</v>
      </c>
      <c r="BH500" s="159">
        <f t="shared" si="534"/>
        <v>0</v>
      </c>
      <c r="BI500" s="159">
        <f t="shared" si="535"/>
        <v>0</v>
      </c>
      <c r="BJ500" s="159">
        <f t="shared" si="536"/>
        <v>0</v>
      </c>
      <c r="BK500" s="159">
        <f t="shared" si="537"/>
        <v>0</v>
      </c>
      <c r="BL500" s="159">
        <f t="shared" si="538"/>
        <v>0</v>
      </c>
      <c r="BM500" s="159">
        <f t="shared" si="586"/>
        <v>0</v>
      </c>
      <c r="BN500" s="159">
        <f t="shared" si="586"/>
        <v>0</v>
      </c>
      <c r="BO500" s="205" t="b">
        <f t="shared" si="539"/>
        <v>0</v>
      </c>
      <c r="BP500" s="214">
        <f t="shared" si="540"/>
        <v>0</v>
      </c>
      <c r="BQ500" s="160">
        <f t="shared" si="541"/>
        <v>0</v>
      </c>
      <c r="BR500" s="160">
        <f t="shared" si="542"/>
        <v>0</v>
      </c>
      <c r="BS500" s="160">
        <f t="shared" si="543"/>
        <v>0</v>
      </c>
      <c r="BT500" s="160">
        <f t="shared" si="544"/>
        <v>0</v>
      </c>
      <c r="BU500" s="160">
        <f t="shared" si="545"/>
        <v>0</v>
      </c>
      <c r="BV500" s="215">
        <f t="shared" si="546"/>
        <v>0</v>
      </c>
      <c r="BW500" s="217">
        <f t="shared" si="547"/>
        <v>0</v>
      </c>
      <c r="BX500" s="206">
        <f t="shared" si="548"/>
        <v>0</v>
      </c>
      <c r="BY500" s="206">
        <f t="shared" si="549"/>
        <v>0</v>
      </c>
      <c r="BZ500" s="206">
        <f t="shared" si="550"/>
        <v>0</v>
      </c>
      <c r="CA500" s="206">
        <f t="shared" si="551"/>
        <v>0</v>
      </c>
      <c r="CB500" s="206">
        <f t="shared" si="552"/>
        <v>0</v>
      </c>
      <c r="CC500" s="218">
        <f t="shared" si="553"/>
        <v>0</v>
      </c>
      <c r="CD500" s="216" t="e">
        <f t="shared" si="554"/>
        <v>#VALUE!</v>
      </c>
      <c r="CE500" s="94" t="e">
        <f t="shared" si="555"/>
        <v>#VALUE!</v>
      </c>
      <c r="CF500" s="94" t="e">
        <f t="shared" si="556"/>
        <v>#VALUE!</v>
      </c>
      <c r="CG500" s="95" t="e">
        <f t="shared" si="557"/>
        <v>#VALUE!</v>
      </c>
      <c r="CH500" s="95" t="e">
        <f t="shared" si="580"/>
        <v>#VALUE!</v>
      </c>
      <c r="CI500" s="95" t="b">
        <f t="shared" si="584"/>
        <v>0</v>
      </c>
      <c r="CJ500" s="76" t="str">
        <f t="shared" si="558"/>
        <v/>
      </c>
      <c r="CK500" s="94" t="e" cm="1">
        <f t="array" aca="1" ref="CK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CL500" s="94" t="str">
        <f t="shared" si="559"/>
        <v/>
      </c>
      <c r="CM500" s="96" t="b">
        <f t="shared" si="560"/>
        <v>0</v>
      </c>
      <c r="CN500" s="130" t="b">
        <f>IFERROR(MATCH(D500,'Avtal för korttidsarbete'!$G$13:$G$1012,0),TRUE)</f>
        <v>1</v>
      </c>
      <c r="CO500" s="130" t="b">
        <f t="shared" si="561"/>
        <v>0</v>
      </c>
      <c r="CP500" s="131" t="str" cm="1">
        <f t="array" ref="CP500">IF(CN500=TRUE,"x",INDEX('Avtal för korttidsarbete'!$E$13:$E$1012,$CN500))</f>
        <v>x</v>
      </c>
      <c r="CQ500" s="131" t="str" cm="1">
        <f t="array" ref="CQ500">IF(CN500=TRUE,"x",INDEX('Avtal för korttidsarbete'!$F$13:$F$1012,$CN500))</f>
        <v>x</v>
      </c>
      <c r="CR500" s="130" t="b">
        <f t="shared" si="562"/>
        <v>0</v>
      </c>
      <c r="CS500" s="165">
        <f t="shared" si="581"/>
        <v>0</v>
      </c>
      <c r="CT500" s="165">
        <f t="shared" si="582"/>
        <v>0</v>
      </c>
      <c r="CU500" s="130" t="b">
        <f t="shared" si="563"/>
        <v>0</v>
      </c>
      <c r="CV500" s="131">
        <f t="shared" si="564"/>
        <v>0</v>
      </c>
      <c r="CW500" s="165">
        <f t="shared" si="565"/>
        <v>0</v>
      </c>
      <c r="CX500" s="186" t="b">
        <f>IFERROR(INDEX('Avtal för korttidsarbete'!R:R,MATCH(D500,'Avtal för korttidsarbete'!$G:$G,0)),TRUE)</f>
        <v>1</v>
      </c>
      <c r="CY500" s="165" t="str">
        <f>IF(CX500,"-",INDEX('Avtal för korttidsarbete'!$D:$D,MATCH(D500,'Avtal för korttidsarbete'!$G:$G,0)))</f>
        <v>-</v>
      </c>
      <c r="CZ500" s="131" t="b">
        <f>IFERROR(G500&gt;INDEX(Uppsägningar!E:E,MATCH(C500,Uppsägningar!C:C,0)),FALSE)</f>
        <v>0</v>
      </c>
    </row>
    <row r="501" spans="1:104" s="30" customFormat="1" x14ac:dyDescent="0.25">
      <c r="A501" s="19">
        <v>486</v>
      </c>
      <c r="B501" s="20"/>
      <c r="C501" s="189"/>
      <c r="D501" s="69"/>
      <c r="E501" s="171">
        <f>IFERROR(INDEX(Admin!$C$7:$C$10,MATCH(CY501,TblNivåValTExt,0)),0)</f>
        <v>0</v>
      </c>
      <c r="F501" s="1"/>
      <c r="G501" s="1"/>
      <c r="H501" s="90"/>
      <c r="I501" s="91"/>
      <c r="J501" s="91"/>
      <c r="K501" s="91"/>
      <c r="L501" s="91"/>
      <c r="M501" s="91"/>
      <c r="N501" s="91"/>
      <c r="O501" s="91"/>
      <c r="P501" s="91"/>
      <c r="Q501" s="91"/>
      <c r="R501" s="91"/>
      <c r="S501" s="91"/>
      <c r="T501" s="91"/>
      <c r="U501" s="91"/>
      <c r="V501" s="91"/>
      <c r="W501" s="225">
        <f t="shared" si="520"/>
        <v>0</v>
      </c>
      <c r="X501" s="134" t="str">
        <f t="shared" si="566"/>
        <v/>
      </c>
      <c r="Y501" s="92" t="b">
        <f t="shared" si="521"/>
        <v>0</v>
      </c>
      <c r="Z501" s="92" t="str">
        <f t="shared" si="567"/>
        <v/>
      </c>
      <c r="AA501" s="92" t="b">
        <f t="shared" si="568"/>
        <v>0</v>
      </c>
      <c r="AB501" s="92" t="str">
        <f t="shared" si="569"/>
        <v/>
      </c>
      <c r="AC501" s="13" t="b">
        <f t="shared" si="522"/>
        <v>0</v>
      </c>
      <c r="AD501" s="92" t="str">
        <f t="shared" si="570"/>
        <v/>
      </c>
      <c r="AE501" s="13" t="b">
        <f t="shared" si="571"/>
        <v>0</v>
      </c>
      <c r="AF501" s="92" t="str">
        <f t="shared" si="572"/>
        <v/>
      </c>
      <c r="AG501" s="13" t="b">
        <f t="shared" si="523"/>
        <v>0</v>
      </c>
      <c r="AH501" s="92" t="str">
        <f t="shared" si="573"/>
        <v/>
      </c>
      <c r="AI501" s="35" t="b">
        <f t="shared" si="524"/>
        <v>0</v>
      </c>
      <c r="AJ501" s="92" t="str">
        <f t="shared" si="574"/>
        <v/>
      </c>
      <c r="AK501" s="35" t="b">
        <f t="shared" si="525"/>
        <v>0</v>
      </c>
      <c r="AL501" s="92" t="str">
        <f t="shared" si="526"/>
        <v/>
      </c>
      <c r="AM501" s="35" t="b">
        <f t="shared" si="527"/>
        <v>0</v>
      </c>
      <c r="AN501" s="92" t="str">
        <f t="shared" si="528"/>
        <v/>
      </c>
      <c r="AO501" s="13" t="b">
        <f t="shared" si="529"/>
        <v>0</v>
      </c>
      <c r="AP501" s="92" t="str">
        <f t="shared" si="530"/>
        <v/>
      </c>
      <c r="AQ501" s="14">
        <f t="shared" si="531"/>
        <v>0</v>
      </c>
      <c r="AR501" s="14">
        <f t="shared" si="532"/>
        <v>0</v>
      </c>
      <c r="AS501" s="16">
        <f t="shared" si="588"/>
        <v>0</v>
      </c>
      <c r="AT501" s="16">
        <f t="shared" si="588"/>
        <v>0</v>
      </c>
      <c r="AU501" s="16">
        <f t="shared" si="588"/>
        <v>0</v>
      </c>
      <c r="AV501" s="16">
        <f t="shared" si="588"/>
        <v>0</v>
      </c>
      <c r="AW501" s="16">
        <f t="shared" si="588"/>
        <v>0</v>
      </c>
      <c r="AX501" s="16">
        <f t="shared" si="588"/>
        <v>0</v>
      </c>
      <c r="AY501" s="16">
        <f t="shared" si="588"/>
        <v>0</v>
      </c>
      <c r="AZ501" s="16"/>
      <c r="BA501" s="16"/>
      <c r="BB501" s="93">
        <f t="shared" si="575"/>
        <v>0</v>
      </c>
      <c r="BC501" s="93">
        <f t="shared" si="576"/>
        <v>0</v>
      </c>
      <c r="BD501" s="93">
        <f t="shared" si="577"/>
        <v>0</v>
      </c>
      <c r="BE501" s="158">
        <f t="shared" si="578"/>
        <v>0</v>
      </c>
      <c r="BF501" s="159">
        <f t="shared" si="579"/>
        <v>0</v>
      </c>
      <c r="BG501" s="159">
        <f t="shared" si="533"/>
        <v>0</v>
      </c>
      <c r="BH501" s="159">
        <f t="shared" si="534"/>
        <v>0</v>
      </c>
      <c r="BI501" s="159">
        <f t="shared" si="535"/>
        <v>0</v>
      </c>
      <c r="BJ501" s="159">
        <f t="shared" si="536"/>
        <v>0</v>
      </c>
      <c r="BK501" s="159">
        <f t="shared" si="537"/>
        <v>0</v>
      </c>
      <c r="BL501" s="159">
        <f t="shared" si="538"/>
        <v>0</v>
      </c>
      <c r="BM501" s="159">
        <f t="shared" si="586"/>
        <v>0</v>
      </c>
      <c r="BN501" s="159">
        <f t="shared" si="586"/>
        <v>0</v>
      </c>
      <c r="BO501" s="205" t="b">
        <f t="shared" si="539"/>
        <v>0</v>
      </c>
      <c r="BP501" s="214">
        <f t="shared" si="540"/>
        <v>0</v>
      </c>
      <c r="BQ501" s="160">
        <f t="shared" si="541"/>
        <v>0</v>
      </c>
      <c r="BR501" s="160">
        <f t="shared" si="542"/>
        <v>0</v>
      </c>
      <c r="BS501" s="160">
        <f t="shared" si="543"/>
        <v>0</v>
      </c>
      <c r="BT501" s="160">
        <f t="shared" si="544"/>
        <v>0</v>
      </c>
      <c r="BU501" s="160">
        <f t="shared" si="545"/>
        <v>0</v>
      </c>
      <c r="BV501" s="215">
        <f t="shared" si="546"/>
        <v>0</v>
      </c>
      <c r="BW501" s="217">
        <f t="shared" si="547"/>
        <v>0</v>
      </c>
      <c r="BX501" s="206">
        <f t="shared" si="548"/>
        <v>0</v>
      </c>
      <c r="BY501" s="206">
        <f t="shared" si="549"/>
        <v>0</v>
      </c>
      <c r="BZ501" s="206">
        <f t="shared" si="550"/>
        <v>0</v>
      </c>
      <c r="CA501" s="206">
        <f t="shared" si="551"/>
        <v>0</v>
      </c>
      <c r="CB501" s="206">
        <f t="shared" si="552"/>
        <v>0</v>
      </c>
      <c r="CC501" s="218">
        <f t="shared" si="553"/>
        <v>0</v>
      </c>
      <c r="CD501" s="216" t="e">
        <f t="shared" si="554"/>
        <v>#VALUE!</v>
      </c>
      <c r="CE501" s="94" t="e">
        <f t="shared" si="555"/>
        <v>#VALUE!</v>
      </c>
      <c r="CF501" s="94" t="e">
        <f t="shared" si="556"/>
        <v>#VALUE!</v>
      </c>
      <c r="CG501" s="95" t="e">
        <f t="shared" si="557"/>
        <v>#VALUE!</v>
      </c>
      <c r="CH501" s="95" t="e">
        <f t="shared" si="580"/>
        <v>#VALUE!</v>
      </c>
      <c r="CI501" s="95" t="b">
        <f t="shared" si="584"/>
        <v>0</v>
      </c>
      <c r="CJ501" s="76" t="str">
        <f t="shared" si="558"/>
        <v/>
      </c>
      <c r="CK501" s="94" t="e" cm="1">
        <f t="array" aca="1" ref="CK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CL501" s="94" t="str">
        <f t="shared" si="559"/>
        <v/>
      </c>
      <c r="CM501" s="96" t="b">
        <f t="shared" si="560"/>
        <v>0</v>
      </c>
      <c r="CN501" s="130" t="b">
        <f>IFERROR(MATCH(D501,'Avtal för korttidsarbete'!$G$13:$G$1012,0),TRUE)</f>
        <v>1</v>
      </c>
      <c r="CO501" s="130" t="b">
        <f t="shared" si="561"/>
        <v>0</v>
      </c>
      <c r="CP501" s="131" t="str" cm="1">
        <f t="array" ref="CP501">IF(CN501=TRUE,"x",INDEX('Avtal för korttidsarbete'!$E$13:$E$1012,$CN501))</f>
        <v>x</v>
      </c>
      <c r="CQ501" s="131" t="str" cm="1">
        <f t="array" ref="CQ501">IF(CN501=TRUE,"x",INDEX('Avtal för korttidsarbete'!$F$13:$F$1012,$CN501))</f>
        <v>x</v>
      </c>
      <c r="CR501" s="130" t="b">
        <f t="shared" si="562"/>
        <v>0</v>
      </c>
      <c r="CS501" s="165">
        <f t="shared" si="581"/>
        <v>0</v>
      </c>
      <c r="CT501" s="165">
        <f t="shared" si="582"/>
        <v>0</v>
      </c>
      <c r="CU501" s="130" t="b">
        <f t="shared" si="563"/>
        <v>0</v>
      </c>
      <c r="CV501" s="131">
        <f t="shared" si="564"/>
        <v>0</v>
      </c>
      <c r="CW501" s="165">
        <f t="shared" si="565"/>
        <v>0</v>
      </c>
      <c r="CX501" s="186" t="b">
        <f>IFERROR(INDEX('Avtal för korttidsarbete'!R:R,MATCH(D501,'Avtal för korttidsarbete'!$G:$G,0)),TRUE)</f>
        <v>1</v>
      </c>
      <c r="CY501" s="165" t="str">
        <f>IF(CX501,"-",INDEX('Avtal för korttidsarbete'!$D:$D,MATCH(D501,'Avtal för korttidsarbete'!$G:$G,0)))</f>
        <v>-</v>
      </c>
      <c r="CZ501" s="131" t="b">
        <f>IFERROR(G501&gt;INDEX(Uppsägningar!E:E,MATCH(C501,Uppsägningar!C:C,0)),FALSE)</f>
        <v>0</v>
      </c>
    </row>
    <row r="502" spans="1:104" s="30" customFormat="1" x14ac:dyDescent="0.25">
      <c r="A502" s="19">
        <v>487</v>
      </c>
      <c r="B502" s="20"/>
      <c r="C502" s="189"/>
      <c r="D502" s="69"/>
      <c r="E502" s="171">
        <f>IFERROR(INDEX(Admin!$C$7:$C$10,MATCH(CY502,TblNivåValTExt,0)),0)</f>
        <v>0</v>
      </c>
      <c r="F502" s="1"/>
      <c r="G502" s="1"/>
      <c r="H502" s="90"/>
      <c r="I502" s="91"/>
      <c r="J502" s="91"/>
      <c r="K502" s="91"/>
      <c r="L502" s="91"/>
      <c r="M502" s="91"/>
      <c r="N502" s="91"/>
      <c r="O502" s="91"/>
      <c r="P502" s="91"/>
      <c r="Q502" s="91"/>
      <c r="R502" s="91"/>
      <c r="S502" s="91"/>
      <c r="T502" s="91"/>
      <c r="U502" s="91"/>
      <c r="V502" s="91"/>
      <c r="W502" s="225">
        <f t="shared" si="520"/>
        <v>0</v>
      </c>
      <c r="X502" s="134" t="str">
        <f t="shared" si="566"/>
        <v/>
      </c>
      <c r="Y502" s="92" t="b">
        <f t="shared" si="521"/>
        <v>0</v>
      </c>
      <c r="Z502" s="92" t="str">
        <f t="shared" si="567"/>
        <v/>
      </c>
      <c r="AA502" s="92" t="b">
        <f t="shared" si="568"/>
        <v>0</v>
      </c>
      <c r="AB502" s="92" t="str">
        <f t="shared" si="569"/>
        <v/>
      </c>
      <c r="AC502" s="13" t="b">
        <f t="shared" si="522"/>
        <v>0</v>
      </c>
      <c r="AD502" s="92" t="str">
        <f t="shared" si="570"/>
        <v/>
      </c>
      <c r="AE502" s="13" t="b">
        <f t="shared" si="571"/>
        <v>0</v>
      </c>
      <c r="AF502" s="92" t="str">
        <f t="shared" si="572"/>
        <v/>
      </c>
      <c r="AG502" s="13" t="b">
        <f t="shared" si="523"/>
        <v>0</v>
      </c>
      <c r="AH502" s="92" t="str">
        <f t="shared" si="573"/>
        <v/>
      </c>
      <c r="AI502" s="35" t="b">
        <f t="shared" si="524"/>
        <v>0</v>
      </c>
      <c r="AJ502" s="92" t="str">
        <f t="shared" si="574"/>
        <v/>
      </c>
      <c r="AK502" s="35" t="b">
        <f t="shared" si="525"/>
        <v>0</v>
      </c>
      <c r="AL502" s="92" t="str">
        <f t="shared" si="526"/>
        <v/>
      </c>
      <c r="AM502" s="35" t="b">
        <f t="shared" si="527"/>
        <v>0</v>
      </c>
      <c r="AN502" s="92" t="str">
        <f t="shared" si="528"/>
        <v/>
      </c>
      <c r="AO502" s="13" t="b">
        <f t="shared" si="529"/>
        <v>0</v>
      </c>
      <c r="AP502" s="92" t="str">
        <f t="shared" si="530"/>
        <v/>
      </c>
      <c r="AQ502" s="14">
        <f t="shared" si="531"/>
        <v>0</v>
      </c>
      <c r="AR502" s="14">
        <f t="shared" si="532"/>
        <v>0</v>
      </c>
      <c r="AS502" s="16">
        <f t="shared" si="588"/>
        <v>0</v>
      </c>
      <c r="AT502" s="16">
        <f t="shared" si="588"/>
        <v>0</v>
      </c>
      <c r="AU502" s="16">
        <f t="shared" si="588"/>
        <v>0</v>
      </c>
      <c r="AV502" s="16">
        <f t="shared" si="588"/>
        <v>0</v>
      </c>
      <c r="AW502" s="16">
        <f t="shared" si="588"/>
        <v>0</v>
      </c>
      <c r="AX502" s="16">
        <f t="shared" si="588"/>
        <v>0</v>
      </c>
      <c r="AY502" s="16">
        <f t="shared" si="588"/>
        <v>0</v>
      </c>
      <c r="AZ502" s="16"/>
      <c r="BA502" s="16"/>
      <c r="BB502" s="93">
        <f t="shared" si="575"/>
        <v>0</v>
      </c>
      <c r="BC502" s="93">
        <f t="shared" si="576"/>
        <v>0</v>
      </c>
      <c r="BD502" s="93">
        <f t="shared" si="577"/>
        <v>0</v>
      </c>
      <c r="BE502" s="158">
        <f t="shared" si="578"/>
        <v>0</v>
      </c>
      <c r="BF502" s="159">
        <f t="shared" si="579"/>
        <v>0</v>
      </c>
      <c r="BG502" s="159">
        <f t="shared" si="533"/>
        <v>0</v>
      </c>
      <c r="BH502" s="159">
        <f t="shared" si="534"/>
        <v>0</v>
      </c>
      <c r="BI502" s="159">
        <f t="shared" si="535"/>
        <v>0</v>
      </c>
      <c r="BJ502" s="159">
        <f t="shared" si="536"/>
        <v>0</v>
      </c>
      <c r="BK502" s="159">
        <f t="shared" si="537"/>
        <v>0</v>
      </c>
      <c r="BL502" s="159">
        <f t="shared" si="538"/>
        <v>0</v>
      </c>
      <c r="BM502" s="159">
        <f t="shared" si="586"/>
        <v>0</v>
      </c>
      <c r="BN502" s="159">
        <f t="shared" si="586"/>
        <v>0</v>
      </c>
      <c r="BO502" s="205" t="b">
        <f t="shared" si="539"/>
        <v>0</v>
      </c>
      <c r="BP502" s="214">
        <f t="shared" si="540"/>
        <v>0</v>
      </c>
      <c r="BQ502" s="160">
        <f t="shared" si="541"/>
        <v>0</v>
      </c>
      <c r="BR502" s="160">
        <f t="shared" si="542"/>
        <v>0</v>
      </c>
      <c r="BS502" s="160">
        <f t="shared" si="543"/>
        <v>0</v>
      </c>
      <c r="BT502" s="160">
        <f t="shared" si="544"/>
        <v>0</v>
      </c>
      <c r="BU502" s="160">
        <f t="shared" si="545"/>
        <v>0</v>
      </c>
      <c r="BV502" s="215">
        <f t="shared" si="546"/>
        <v>0</v>
      </c>
      <c r="BW502" s="217">
        <f t="shared" si="547"/>
        <v>0</v>
      </c>
      <c r="BX502" s="206">
        <f t="shared" si="548"/>
        <v>0</v>
      </c>
      <c r="BY502" s="206">
        <f t="shared" si="549"/>
        <v>0</v>
      </c>
      <c r="BZ502" s="206">
        <f t="shared" si="550"/>
        <v>0</v>
      </c>
      <c r="CA502" s="206">
        <f t="shared" si="551"/>
        <v>0</v>
      </c>
      <c r="CB502" s="206">
        <f t="shared" si="552"/>
        <v>0</v>
      </c>
      <c r="CC502" s="218">
        <f t="shared" si="553"/>
        <v>0</v>
      </c>
      <c r="CD502" s="216" t="e">
        <f t="shared" si="554"/>
        <v>#VALUE!</v>
      </c>
      <c r="CE502" s="94" t="e">
        <f t="shared" si="555"/>
        <v>#VALUE!</v>
      </c>
      <c r="CF502" s="94" t="e">
        <f t="shared" si="556"/>
        <v>#VALUE!</v>
      </c>
      <c r="CG502" s="95" t="e">
        <f t="shared" si="557"/>
        <v>#VALUE!</v>
      </c>
      <c r="CH502" s="95" t="e">
        <f t="shared" si="580"/>
        <v>#VALUE!</v>
      </c>
      <c r="CI502" s="95" t="b">
        <f t="shared" si="584"/>
        <v>0</v>
      </c>
      <c r="CJ502" s="76" t="str">
        <f t="shared" si="558"/>
        <v/>
      </c>
      <c r="CK502" s="94" t="e" cm="1">
        <f t="array" aca="1" ref="CK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CL502" s="94" t="str">
        <f t="shared" si="559"/>
        <v/>
      </c>
      <c r="CM502" s="96" t="b">
        <f t="shared" si="560"/>
        <v>0</v>
      </c>
      <c r="CN502" s="130" t="b">
        <f>IFERROR(MATCH(D502,'Avtal för korttidsarbete'!$G$13:$G$1012,0),TRUE)</f>
        <v>1</v>
      </c>
      <c r="CO502" s="130" t="b">
        <f t="shared" si="561"/>
        <v>0</v>
      </c>
      <c r="CP502" s="131" t="str" cm="1">
        <f t="array" ref="CP502">IF(CN502=TRUE,"x",INDEX('Avtal för korttidsarbete'!$E$13:$E$1012,$CN502))</f>
        <v>x</v>
      </c>
      <c r="CQ502" s="131" t="str" cm="1">
        <f t="array" ref="CQ502">IF(CN502=TRUE,"x",INDEX('Avtal för korttidsarbete'!$F$13:$F$1012,$CN502))</f>
        <v>x</v>
      </c>
      <c r="CR502" s="130" t="b">
        <f t="shared" si="562"/>
        <v>0</v>
      </c>
      <c r="CS502" s="165">
        <f t="shared" si="581"/>
        <v>0</v>
      </c>
      <c r="CT502" s="165">
        <f t="shared" si="582"/>
        <v>0</v>
      </c>
      <c r="CU502" s="130" t="b">
        <f t="shared" si="563"/>
        <v>0</v>
      </c>
      <c r="CV502" s="131">
        <f t="shared" si="564"/>
        <v>0</v>
      </c>
      <c r="CW502" s="165">
        <f t="shared" si="565"/>
        <v>0</v>
      </c>
      <c r="CX502" s="186" t="b">
        <f>IFERROR(INDEX('Avtal för korttidsarbete'!R:R,MATCH(D502,'Avtal för korttidsarbete'!$G:$G,0)),TRUE)</f>
        <v>1</v>
      </c>
      <c r="CY502" s="165" t="str">
        <f>IF(CX502,"-",INDEX('Avtal för korttidsarbete'!$D:$D,MATCH(D502,'Avtal för korttidsarbete'!$G:$G,0)))</f>
        <v>-</v>
      </c>
      <c r="CZ502" s="131" t="b">
        <f>IFERROR(G502&gt;INDEX(Uppsägningar!E:E,MATCH(C502,Uppsägningar!C:C,0)),FALSE)</f>
        <v>0</v>
      </c>
    </row>
    <row r="503" spans="1:104" s="30" customFormat="1" x14ac:dyDescent="0.25">
      <c r="A503" s="19">
        <v>488</v>
      </c>
      <c r="B503" s="20"/>
      <c r="C503" s="189"/>
      <c r="D503" s="69"/>
      <c r="E503" s="171">
        <f>IFERROR(INDEX(Admin!$C$7:$C$10,MATCH(CY503,TblNivåValTExt,0)),0)</f>
        <v>0</v>
      </c>
      <c r="F503" s="1"/>
      <c r="G503" s="1"/>
      <c r="H503" s="90"/>
      <c r="I503" s="91"/>
      <c r="J503" s="91"/>
      <c r="K503" s="91"/>
      <c r="L503" s="91"/>
      <c r="M503" s="91"/>
      <c r="N503" s="91"/>
      <c r="O503" s="91"/>
      <c r="P503" s="91"/>
      <c r="Q503" s="91"/>
      <c r="R503" s="91"/>
      <c r="S503" s="91"/>
      <c r="T503" s="91"/>
      <c r="U503" s="91"/>
      <c r="V503" s="91"/>
      <c r="W503" s="225">
        <f t="shared" si="520"/>
        <v>0</v>
      </c>
      <c r="X503" s="134" t="str">
        <f t="shared" si="566"/>
        <v/>
      </c>
      <c r="Y503" s="92" t="b">
        <f t="shared" si="521"/>
        <v>0</v>
      </c>
      <c r="Z503" s="92" t="str">
        <f t="shared" si="567"/>
        <v/>
      </c>
      <c r="AA503" s="92" t="b">
        <f t="shared" si="568"/>
        <v>0</v>
      </c>
      <c r="AB503" s="92" t="str">
        <f t="shared" si="569"/>
        <v/>
      </c>
      <c r="AC503" s="13" t="b">
        <f t="shared" si="522"/>
        <v>0</v>
      </c>
      <c r="AD503" s="92" t="str">
        <f t="shared" si="570"/>
        <v/>
      </c>
      <c r="AE503" s="13" t="b">
        <f t="shared" si="571"/>
        <v>0</v>
      </c>
      <c r="AF503" s="92" t="str">
        <f t="shared" si="572"/>
        <v/>
      </c>
      <c r="AG503" s="13" t="b">
        <f t="shared" si="523"/>
        <v>0</v>
      </c>
      <c r="AH503" s="92" t="str">
        <f t="shared" si="573"/>
        <v/>
      </c>
      <c r="AI503" s="35" t="b">
        <f t="shared" si="524"/>
        <v>0</v>
      </c>
      <c r="AJ503" s="92" t="str">
        <f t="shared" si="574"/>
        <v/>
      </c>
      <c r="AK503" s="35" t="b">
        <f t="shared" si="525"/>
        <v>0</v>
      </c>
      <c r="AL503" s="92" t="str">
        <f t="shared" si="526"/>
        <v/>
      </c>
      <c r="AM503" s="35" t="b">
        <f t="shared" si="527"/>
        <v>0</v>
      </c>
      <c r="AN503" s="92" t="str">
        <f t="shared" si="528"/>
        <v/>
      </c>
      <c r="AO503" s="13" t="b">
        <f t="shared" si="529"/>
        <v>0</v>
      </c>
      <c r="AP503" s="92" t="str">
        <f t="shared" si="530"/>
        <v/>
      </c>
      <c r="AQ503" s="14">
        <f t="shared" si="531"/>
        <v>0</v>
      </c>
      <c r="AR503" s="14">
        <f t="shared" si="532"/>
        <v>0</v>
      </c>
      <c r="AS503" s="16">
        <f t="shared" si="588"/>
        <v>0</v>
      </c>
      <c r="AT503" s="16">
        <f t="shared" si="588"/>
        <v>0</v>
      </c>
      <c r="AU503" s="16">
        <f t="shared" si="588"/>
        <v>0</v>
      </c>
      <c r="AV503" s="16">
        <f t="shared" si="588"/>
        <v>0</v>
      </c>
      <c r="AW503" s="16">
        <f t="shared" si="588"/>
        <v>0</v>
      </c>
      <c r="AX503" s="16">
        <f t="shared" si="588"/>
        <v>0</v>
      </c>
      <c r="AY503" s="16">
        <f t="shared" si="588"/>
        <v>0</v>
      </c>
      <c r="AZ503" s="16"/>
      <c r="BA503" s="16"/>
      <c r="BB503" s="93">
        <f t="shared" si="575"/>
        <v>0</v>
      </c>
      <c r="BC503" s="93">
        <f t="shared" si="576"/>
        <v>0</v>
      </c>
      <c r="BD503" s="93">
        <f t="shared" si="577"/>
        <v>0</v>
      </c>
      <c r="BE503" s="158">
        <f t="shared" si="578"/>
        <v>0</v>
      </c>
      <c r="BF503" s="159">
        <f t="shared" si="579"/>
        <v>0</v>
      </c>
      <c r="BG503" s="159">
        <f t="shared" si="533"/>
        <v>0</v>
      </c>
      <c r="BH503" s="159">
        <f t="shared" si="534"/>
        <v>0</v>
      </c>
      <c r="BI503" s="159">
        <f t="shared" si="535"/>
        <v>0</v>
      </c>
      <c r="BJ503" s="159">
        <f t="shared" si="536"/>
        <v>0</v>
      </c>
      <c r="BK503" s="159">
        <f t="shared" si="537"/>
        <v>0</v>
      </c>
      <c r="BL503" s="159">
        <f t="shared" si="538"/>
        <v>0</v>
      </c>
      <c r="BM503" s="159">
        <f t="shared" si="586"/>
        <v>0</v>
      </c>
      <c r="BN503" s="159">
        <f t="shared" si="586"/>
        <v>0</v>
      </c>
      <c r="BO503" s="205" t="b">
        <f t="shared" si="539"/>
        <v>0</v>
      </c>
      <c r="BP503" s="214">
        <f t="shared" si="540"/>
        <v>0</v>
      </c>
      <c r="BQ503" s="160">
        <f t="shared" si="541"/>
        <v>0</v>
      </c>
      <c r="BR503" s="160">
        <f t="shared" si="542"/>
        <v>0</v>
      </c>
      <c r="BS503" s="160">
        <f t="shared" si="543"/>
        <v>0</v>
      </c>
      <c r="BT503" s="160">
        <f t="shared" si="544"/>
        <v>0</v>
      </c>
      <c r="BU503" s="160">
        <f t="shared" si="545"/>
        <v>0</v>
      </c>
      <c r="BV503" s="215">
        <f t="shared" si="546"/>
        <v>0</v>
      </c>
      <c r="BW503" s="217">
        <f t="shared" si="547"/>
        <v>0</v>
      </c>
      <c r="BX503" s="206">
        <f t="shared" si="548"/>
        <v>0</v>
      </c>
      <c r="BY503" s="206">
        <f t="shared" si="549"/>
        <v>0</v>
      </c>
      <c r="BZ503" s="206">
        <f t="shared" si="550"/>
        <v>0</v>
      </c>
      <c r="CA503" s="206">
        <f t="shared" si="551"/>
        <v>0</v>
      </c>
      <c r="CB503" s="206">
        <f t="shared" si="552"/>
        <v>0</v>
      </c>
      <c r="CC503" s="218">
        <f t="shared" si="553"/>
        <v>0</v>
      </c>
      <c r="CD503" s="216" t="e">
        <f t="shared" si="554"/>
        <v>#VALUE!</v>
      </c>
      <c r="CE503" s="94" t="e">
        <f t="shared" si="555"/>
        <v>#VALUE!</v>
      </c>
      <c r="CF503" s="94" t="e">
        <f t="shared" si="556"/>
        <v>#VALUE!</v>
      </c>
      <c r="CG503" s="95" t="e">
        <f t="shared" si="557"/>
        <v>#VALUE!</v>
      </c>
      <c r="CH503" s="95" t="e">
        <f t="shared" si="580"/>
        <v>#VALUE!</v>
      </c>
      <c r="CI503" s="95" t="b">
        <f t="shared" si="584"/>
        <v>0</v>
      </c>
      <c r="CJ503" s="76" t="str">
        <f t="shared" si="558"/>
        <v/>
      </c>
      <c r="CK503" s="94" t="e" cm="1">
        <f t="array" aca="1" ref="CK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CL503" s="94" t="str">
        <f t="shared" si="559"/>
        <v/>
      </c>
      <c r="CM503" s="96" t="b">
        <f t="shared" si="560"/>
        <v>0</v>
      </c>
      <c r="CN503" s="130" t="b">
        <f>IFERROR(MATCH(D503,'Avtal för korttidsarbete'!$G$13:$G$1012,0),TRUE)</f>
        <v>1</v>
      </c>
      <c r="CO503" s="130" t="b">
        <f t="shared" si="561"/>
        <v>0</v>
      </c>
      <c r="CP503" s="131" t="str" cm="1">
        <f t="array" ref="CP503">IF(CN503=TRUE,"x",INDEX('Avtal för korttidsarbete'!$E$13:$E$1012,$CN503))</f>
        <v>x</v>
      </c>
      <c r="CQ503" s="131" t="str" cm="1">
        <f t="array" ref="CQ503">IF(CN503=TRUE,"x",INDEX('Avtal för korttidsarbete'!$F$13:$F$1012,$CN503))</f>
        <v>x</v>
      </c>
      <c r="CR503" s="130" t="b">
        <f t="shared" si="562"/>
        <v>0</v>
      </c>
      <c r="CS503" s="165">
        <f t="shared" si="581"/>
        <v>0</v>
      </c>
      <c r="CT503" s="165">
        <f t="shared" si="582"/>
        <v>0</v>
      </c>
      <c r="CU503" s="130" t="b">
        <f t="shared" si="563"/>
        <v>0</v>
      </c>
      <c r="CV503" s="131">
        <f t="shared" si="564"/>
        <v>0</v>
      </c>
      <c r="CW503" s="165">
        <f t="shared" si="565"/>
        <v>0</v>
      </c>
      <c r="CX503" s="186" t="b">
        <f>IFERROR(INDEX('Avtal för korttidsarbete'!R:R,MATCH(D503,'Avtal för korttidsarbete'!$G:$G,0)),TRUE)</f>
        <v>1</v>
      </c>
      <c r="CY503" s="165" t="str">
        <f>IF(CX503,"-",INDEX('Avtal för korttidsarbete'!$D:$D,MATCH(D503,'Avtal för korttidsarbete'!$G:$G,0)))</f>
        <v>-</v>
      </c>
      <c r="CZ503" s="131" t="b">
        <f>IFERROR(G503&gt;INDEX(Uppsägningar!E:E,MATCH(C503,Uppsägningar!C:C,0)),FALSE)</f>
        <v>0</v>
      </c>
    </row>
    <row r="504" spans="1:104" s="30" customFormat="1" x14ac:dyDescent="0.25">
      <c r="A504" s="19">
        <v>489</v>
      </c>
      <c r="B504" s="20"/>
      <c r="C504" s="189"/>
      <c r="D504" s="69"/>
      <c r="E504" s="171">
        <f>IFERROR(INDEX(Admin!$C$7:$C$10,MATCH(CY504,TblNivåValTExt,0)),0)</f>
        <v>0</v>
      </c>
      <c r="F504" s="1"/>
      <c r="G504" s="1"/>
      <c r="H504" s="90"/>
      <c r="I504" s="91"/>
      <c r="J504" s="91"/>
      <c r="K504" s="91"/>
      <c r="L504" s="91"/>
      <c r="M504" s="91"/>
      <c r="N504" s="91"/>
      <c r="O504" s="91"/>
      <c r="P504" s="91"/>
      <c r="Q504" s="91"/>
      <c r="R504" s="91"/>
      <c r="S504" s="91"/>
      <c r="T504" s="91"/>
      <c r="U504" s="91"/>
      <c r="V504" s="91"/>
      <c r="W504" s="225">
        <f t="shared" si="520"/>
        <v>0</v>
      </c>
      <c r="X504" s="134" t="str">
        <f t="shared" si="566"/>
        <v/>
      </c>
      <c r="Y504" s="92" t="b">
        <f t="shared" si="521"/>
        <v>0</v>
      </c>
      <c r="Z504" s="92" t="str">
        <f t="shared" si="567"/>
        <v/>
      </c>
      <c r="AA504" s="92" t="b">
        <f t="shared" si="568"/>
        <v>0</v>
      </c>
      <c r="AB504" s="92" t="str">
        <f t="shared" si="569"/>
        <v/>
      </c>
      <c r="AC504" s="13" t="b">
        <f t="shared" si="522"/>
        <v>0</v>
      </c>
      <c r="AD504" s="92" t="str">
        <f t="shared" si="570"/>
        <v/>
      </c>
      <c r="AE504" s="13" t="b">
        <f t="shared" si="571"/>
        <v>0</v>
      </c>
      <c r="AF504" s="92" t="str">
        <f t="shared" si="572"/>
        <v/>
      </c>
      <c r="AG504" s="13" t="b">
        <f t="shared" si="523"/>
        <v>0</v>
      </c>
      <c r="AH504" s="92" t="str">
        <f t="shared" si="573"/>
        <v/>
      </c>
      <c r="AI504" s="35" t="b">
        <f t="shared" si="524"/>
        <v>0</v>
      </c>
      <c r="AJ504" s="92" t="str">
        <f t="shared" si="574"/>
        <v/>
      </c>
      <c r="AK504" s="35" t="b">
        <f t="shared" si="525"/>
        <v>0</v>
      </c>
      <c r="AL504" s="92" t="str">
        <f t="shared" si="526"/>
        <v/>
      </c>
      <c r="AM504" s="35" t="b">
        <f t="shared" si="527"/>
        <v>0</v>
      </c>
      <c r="AN504" s="92" t="str">
        <f t="shared" si="528"/>
        <v/>
      </c>
      <c r="AO504" s="13" t="b">
        <f t="shared" si="529"/>
        <v>0</v>
      </c>
      <c r="AP504" s="92" t="str">
        <f t="shared" si="530"/>
        <v/>
      </c>
      <c r="AQ504" s="14">
        <f t="shared" si="531"/>
        <v>0</v>
      </c>
      <c r="AR504" s="14">
        <f t="shared" si="532"/>
        <v>0</v>
      </c>
      <c r="AS504" s="16">
        <f t="shared" si="588"/>
        <v>0</v>
      </c>
      <c r="AT504" s="16">
        <f t="shared" si="588"/>
        <v>0</v>
      </c>
      <c r="AU504" s="16">
        <f t="shared" si="588"/>
        <v>0</v>
      </c>
      <c r="AV504" s="16">
        <f t="shared" si="588"/>
        <v>0</v>
      </c>
      <c r="AW504" s="16">
        <f t="shared" si="588"/>
        <v>0</v>
      </c>
      <c r="AX504" s="16">
        <f t="shared" si="588"/>
        <v>0</v>
      </c>
      <c r="AY504" s="16">
        <f t="shared" si="588"/>
        <v>0</v>
      </c>
      <c r="AZ504" s="16"/>
      <c r="BA504" s="16"/>
      <c r="BB504" s="93">
        <f t="shared" si="575"/>
        <v>0</v>
      </c>
      <c r="BC504" s="93">
        <f t="shared" si="576"/>
        <v>0</v>
      </c>
      <c r="BD504" s="93">
        <f t="shared" si="577"/>
        <v>0</v>
      </c>
      <c r="BE504" s="158">
        <f t="shared" si="578"/>
        <v>0</v>
      </c>
      <c r="BF504" s="159">
        <f t="shared" si="579"/>
        <v>0</v>
      </c>
      <c r="BG504" s="159">
        <f t="shared" si="533"/>
        <v>0</v>
      </c>
      <c r="BH504" s="159">
        <f t="shared" si="534"/>
        <v>0</v>
      </c>
      <c r="BI504" s="159">
        <f t="shared" si="535"/>
        <v>0</v>
      </c>
      <c r="BJ504" s="159">
        <f t="shared" si="536"/>
        <v>0</v>
      </c>
      <c r="BK504" s="159">
        <f t="shared" si="537"/>
        <v>0</v>
      </c>
      <c r="BL504" s="159">
        <f t="shared" si="538"/>
        <v>0</v>
      </c>
      <c r="BM504" s="159">
        <f t="shared" si="586"/>
        <v>0</v>
      </c>
      <c r="BN504" s="159">
        <f t="shared" si="586"/>
        <v>0</v>
      </c>
      <c r="BO504" s="205" t="b">
        <f t="shared" si="539"/>
        <v>0</v>
      </c>
      <c r="BP504" s="214">
        <f t="shared" si="540"/>
        <v>0</v>
      </c>
      <c r="BQ504" s="160">
        <f t="shared" si="541"/>
        <v>0</v>
      </c>
      <c r="BR504" s="160">
        <f t="shared" si="542"/>
        <v>0</v>
      </c>
      <c r="BS504" s="160">
        <f t="shared" si="543"/>
        <v>0</v>
      </c>
      <c r="BT504" s="160">
        <f t="shared" si="544"/>
        <v>0</v>
      </c>
      <c r="BU504" s="160">
        <f t="shared" si="545"/>
        <v>0</v>
      </c>
      <c r="BV504" s="215">
        <f t="shared" si="546"/>
        <v>0</v>
      </c>
      <c r="BW504" s="217">
        <f t="shared" si="547"/>
        <v>0</v>
      </c>
      <c r="BX504" s="206">
        <f t="shared" si="548"/>
        <v>0</v>
      </c>
      <c r="BY504" s="206">
        <f t="shared" si="549"/>
        <v>0</v>
      </c>
      <c r="BZ504" s="206">
        <f t="shared" si="550"/>
        <v>0</v>
      </c>
      <c r="CA504" s="206">
        <f t="shared" si="551"/>
        <v>0</v>
      </c>
      <c r="CB504" s="206">
        <f t="shared" si="552"/>
        <v>0</v>
      </c>
      <c r="CC504" s="218">
        <f t="shared" si="553"/>
        <v>0</v>
      </c>
      <c r="CD504" s="216" t="e">
        <f t="shared" si="554"/>
        <v>#VALUE!</v>
      </c>
      <c r="CE504" s="94" t="e">
        <f t="shared" si="555"/>
        <v>#VALUE!</v>
      </c>
      <c r="CF504" s="94" t="e">
        <f t="shared" si="556"/>
        <v>#VALUE!</v>
      </c>
      <c r="CG504" s="95" t="e">
        <f t="shared" si="557"/>
        <v>#VALUE!</v>
      </c>
      <c r="CH504" s="95" t="e">
        <f t="shared" si="580"/>
        <v>#VALUE!</v>
      </c>
      <c r="CI504" s="95" t="b">
        <f t="shared" si="584"/>
        <v>0</v>
      </c>
      <c r="CJ504" s="76" t="str">
        <f t="shared" si="558"/>
        <v/>
      </c>
      <c r="CK504" s="94" t="e" cm="1">
        <f t="array" aca="1" ref="CK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CL504" s="94" t="str">
        <f t="shared" si="559"/>
        <v/>
      </c>
      <c r="CM504" s="96" t="b">
        <f t="shared" si="560"/>
        <v>0</v>
      </c>
      <c r="CN504" s="130" t="b">
        <f>IFERROR(MATCH(D504,'Avtal för korttidsarbete'!$G$13:$G$1012,0),TRUE)</f>
        <v>1</v>
      </c>
      <c r="CO504" s="130" t="b">
        <f t="shared" si="561"/>
        <v>0</v>
      </c>
      <c r="CP504" s="131" t="str" cm="1">
        <f t="array" ref="CP504">IF(CN504=TRUE,"x",INDEX('Avtal för korttidsarbete'!$E$13:$E$1012,$CN504))</f>
        <v>x</v>
      </c>
      <c r="CQ504" s="131" t="str" cm="1">
        <f t="array" ref="CQ504">IF(CN504=TRUE,"x",INDEX('Avtal för korttidsarbete'!$F$13:$F$1012,$CN504))</f>
        <v>x</v>
      </c>
      <c r="CR504" s="130" t="b">
        <f t="shared" si="562"/>
        <v>0</v>
      </c>
      <c r="CS504" s="165">
        <f t="shared" si="581"/>
        <v>0</v>
      </c>
      <c r="CT504" s="165">
        <f t="shared" si="582"/>
        <v>0</v>
      </c>
      <c r="CU504" s="130" t="b">
        <f t="shared" si="563"/>
        <v>0</v>
      </c>
      <c r="CV504" s="131">
        <f t="shared" si="564"/>
        <v>0</v>
      </c>
      <c r="CW504" s="165">
        <f t="shared" si="565"/>
        <v>0</v>
      </c>
      <c r="CX504" s="186" t="b">
        <f>IFERROR(INDEX('Avtal för korttidsarbete'!R:R,MATCH(D504,'Avtal för korttidsarbete'!$G:$G,0)),TRUE)</f>
        <v>1</v>
      </c>
      <c r="CY504" s="165" t="str">
        <f>IF(CX504,"-",INDEX('Avtal för korttidsarbete'!$D:$D,MATCH(D504,'Avtal för korttidsarbete'!$G:$G,0)))</f>
        <v>-</v>
      </c>
      <c r="CZ504" s="131" t="b">
        <f>IFERROR(G504&gt;INDEX(Uppsägningar!E:E,MATCH(C504,Uppsägningar!C:C,0)),FALSE)</f>
        <v>0</v>
      </c>
    </row>
    <row r="505" spans="1:104" s="30" customFormat="1" x14ac:dyDescent="0.25">
      <c r="A505" s="19">
        <v>490</v>
      </c>
      <c r="B505" s="20"/>
      <c r="C505" s="189"/>
      <c r="D505" s="69"/>
      <c r="E505" s="171">
        <f>IFERROR(INDEX(Admin!$C$7:$C$10,MATCH(CY505,TblNivåValTExt,0)),0)</f>
        <v>0</v>
      </c>
      <c r="F505" s="1"/>
      <c r="G505" s="1"/>
      <c r="H505" s="90"/>
      <c r="I505" s="91"/>
      <c r="J505" s="91"/>
      <c r="K505" s="91"/>
      <c r="L505" s="91"/>
      <c r="M505" s="91"/>
      <c r="N505" s="91"/>
      <c r="O505" s="91"/>
      <c r="P505" s="91"/>
      <c r="Q505" s="91"/>
      <c r="R505" s="91"/>
      <c r="S505" s="91"/>
      <c r="T505" s="91"/>
      <c r="U505" s="91"/>
      <c r="V505" s="91"/>
      <c r="W505" s="225">
        <f t="shared" si="520"/>
        <v>0</v>
      </c>
      <c r="X505" s="134" t="str">
        <f t="shared" si="566"/>
        <v/>
      </c>
      <c r="Y505" s="92" t="b">
        <f t="shared" si="521"/>
        <v>0</v>
      </c>
      <c r="Z505" s="92" t="str">
        <f t="shared" si="567"/>
        <v/>
      </c>
      <c r="AA505" s="92" t="b">
        <f t="shared" si="568"/>
        <v>0</v>
      </c>
      <c r="AB505" s="92" t="str">
        <f t="shared" si="569"/>
        <v/>
      </c>
      <c r="AC505" s="13" t="b">
        <f t="shared" si="522"/>
        <v>0</v>
      </c>
      <c r="AD505" s="92" t="str">
        <f t="shared" si="570"/>
        <v/>
      </c>
      <c r="AE505" s="13" t="b">
        <f t="shared" si="571"/>
        <v>0</v>
      </c>
      <c r="AF505" s="92" t="str">
        <f t="shared" si="572"/>
        <v/>
      </c>
      <c r="AG505" s="13" t="b">
        <f t="shared" si="523"/>
        <v>0</v>
      </c>
      <c r="AH505" s="92" t="str">
        <f t="shared" si="573"/>
        <v/>
      </c>
      <c r="AI505" s="35" t="b">
        <f t="shared" si="524"/>
        <v>0</v>
      </c>
      <c r="AJ505" s="92" t="str">
        <f t="shared" si="574"/>
        <v/>
      </c>
      <c r="AK505" s="35" t="b">
        <f t="shared" si="525"/>
        <v>0</v>
      </c>
      <c r="AL505" s="92" t="str">
        <f t="shared" si="526"/>
        <v/>
      </c>
      <c r="AM505" s="35" t="b">
        <f t="shared" si="527"/>
        <v>0</v>
      </c>
      <c r="AN505" s="92" t="str">
        <f t="shared" si="528"/>
        <v/>
      </c>
      <c r="AO505" s="13" t="b">
        <f t="shared" si="529"/>
        <v>0</v>
      </c>
      <c r="AP505" s="92" t="str">
        <f t="shared" si="530"/>
        <v/>
      </c>
      <c r="AQ505" s="14">
        <f t="shared" si="531"/>
        <v>0</v>
      </c>
      <c r="AR505" s="14">
        <f t="shared" si="532"/>
        <v>0</v>
      </c>
      <c r="AS505" s="16">
        <f t="shared" si="588"/>
        <v>0</v>
      </c>
      <c r="AT505" s="16">
        <f t="shared" si="588"/>
        <v>0</v>
      </c>
      <c r="AU505" s="16">
        <f t="shared" si="588"/>
        <v>0</v>
      </c>
      <c r="AV505" s="16">
        <f t="shared" si="588"/>
        <v>0</v>
      </c>
      <c r="AW505" s="16">
        <f t="shared" si="588"/>
        <v>0</v>
      </c>
      <c r="AX505" s="16">
        <f t="shared" si="588"/>
        <v>0</v>
      </c>
      <c r="AY505" s="16">
        <f t="shared" si="588"/>
        <v>0</v>
      </c>
      <c r="AZ505" s="16"/>
      <c r="BA505" s="16"/>
      <c r="BB505" s="93">
        <f t="shared" si="575"/>
        <v>0</v>
      </c>
      <c r="BC505" s="93">
        <f t="shared" si="576"/>
        <v>0</v>
      </c>
      <c r="BD505" s="93">
        <f t="shared" si="577"/>
        <v>0</v>
      </c>
      <c r="BE505" s="158">
        <f t="shared" si="578"/>
        <v>0</v>
      </c>
      <c r="BF505" s="159">
        <f t="shared" si="579"/>
        <v>0</v>
      </c>
      <c r="BG505" s="159">
        <f t="shared" si="533"/>
        <v>0</v>
      </c>
      <c r="BH505" s="159">
        <f t="shared" si="534"/>
        <v>0</v>
      </c>
      <c r="BI505" s="159">
        <f t="shared" si="535"/>
        <v>0</v>
      </c>
      <c r="BJ505" s="159">
        <f t="shared" si="536"/>
        <v>0</v>
      </c>
      <c r="BK505" s="159">
        <f t="shared" si="537"/>
        <v>0</v>
      </c>
      <c r="BL505" s="159">
        <f t="shared" si="538"/>
        <v>0</v>
      </c>
      <c r="BM505" s="159">
        <f t="shared" si="586"/>
        <v>0</v>
      </c>
      <c r="BN505" s="159">
        <f t="shared" si="586"/>
        <v>0</v>
      </c>
      <c r="BO505" s="205" t="b">
        <f t="shared" si="539"/>
        <v>0</v>
      </c>
      <c r="BP505" s="214">
        <f t="shared" si="540"/>
        <v>0</v>
      </c>
      <c r="BQ505" s="160">
        <f t="shared" si="541"/>
        <v>0</v>
      </c>
      <c r="BR505" s="160">
        <f t="shared" si="542"/>
        <v>0</v>
      </c>
      <c r="BS505" s="160">
        <f t="shared" si="543"/>
        <v>0</v>
      </c>
      <c r="BT505" s="160">
        <f t="shared" si="544"/>
        <v>0</v>
      </c>
      <c r="BU505" s="160">
        <f t="shared" si="545"/>
        <v>0</v>
      </c>
      <c r="BV505" s="215">
        <f t="shared" si="546"/>
        <v>0</v>
      </c>
      <c r="BW505" s="217">
        <f t="shared" si="547"/>
        <v>0</v>
      </c>
      <c r="BX505" s="206">
        <f t="shared" si="548"/>
        <v>0</v>
      </c>
      <c r="BY505" s="206">
        <f t="shared" si="549"/>
        <v>0</v>
      </c>
      <c r="BZ505" s="206">
        <f t="shared" si="550"/>
        <v>0</v>
      </c>
      <c r="CA505" s="206">
        <f t="shared" si="551"/>
        <v>0</v>
      </c>
      <c r="CB505" s="206">
        <f t="shared" si="552"/>
        <v>0</v>
      </c>
      <c r="CC505" s="218">
        <f t="shared" si="553"/>
        <v>0</v>
      </c>
      <c r="CD505" s="216" t="e">
        <f t="shared" si="554"/>
        <v>#VALUE!</v>
      </c>
      <c r="CE505" s="94" t="e">
        <f t="shared" si="555"/>
        <v>#VALUE!</v>
      </c>
      <c r="CF505" s="94" t="e">
        <f t="shared" si="556"/>
        <v>#VALUE!</v>
      </c>
      <c r="CG505" s="95" t="e">
        <f t="shared" si="557"/>
        <v>#VALUE!</v>
      </c>
      <c r="CH505" s="95" t="e">
        <f t="shared" si="580"/>
        <v>#VALUE!</v>
      </c>
      <c r="CI505" s="95" t="b">
        <f t="shared" si="584"/>
        <v>0</v>
      </c>
      <c r="CJ505" s="76" t="str">
        <f t="shared" si="558"/>
        <v/>
      </c>
      <c r="CK505" s="94" t="e" cm="1">
        <f t="array" aca="1" ref="CK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CL505" s="94" t="str">
        <f t="shared" si="559"/>
        <v/>
      </c>
      <c r="CM505" s="96" t="b">
        <f t="shared" si="560"/>
        <v>0</v>
      </c>
      <c r="CN505" s="130" t="b">
        <f>IFERROR(MATCH(D505,'Avtal för korttidsarbete'!$G$13:$G$1012,0),TRUE)</f>
        <v>1</v>
      </c>
      <c r="CO505" s="130" t="b">
        <f t="shared" si="561"/>
        <v>0</v>
      </c>
      <c r="CP505" s="131" t="str" cm="1">
        <f t="array" ref="CP505">IF(CN505=TRUE,"x",INDEX('Avtal för korttidsarbete'!$E$13:$E$1012,$CN505))</f>
        <v>x</v>
      </c>
      <c r="CQ505" s="131" t="str" cm="1">
        <f t="array" ref="CQ505">IF(CN505=TRUE,"x",INDEX('Avtal för korttidsarbete'!$F$13:$F$1012,$CN505))</f>
        <v>x</v>
      </c>
      <c r="CR505" s="130" t="b">
        <f t="shared" si="562"/>
        <v>0</v>
      </c>
      <c r="CS505" s="165">
        <f t="shared" si="581"/>
        <v>0</v>
      </c>
      <c r="CT505" s="165">
        <f t="shared" si="582"/>
        <v>0</v>
      </c>
      <c r="CU505" s="130" t="b">
        <f t="shared" si="563"/>
        <v>0</v>
      </c>
      <c r="CV505" s="131">
        <f t="shared" si="564"/>
        <v>0</v>
      </c>
      <c r="CW505" s="165">
        <f t="shared" si="565"/>
        <v>0</v>
      </c>
      <c r="CX505" s="186" t="b">
        <f>IFERROR(INDEX('Avtal för korttidsarbete'!R:R,MATCH(D505,'Avtal för korttidsarbete'!$G:$G,0)),TRUE)</f>
        <v>1</v>
      </c>
      <c r="CY505" s="165" t="str">
        <f>IF(CX505,"-",INDEX('Avtal för korttidsarbete'!$D:$D,MATCH(D505,'Avtal för korttidsarbete'!$G:$G,0)))</f>
        <v>-</v>
      </c>
      <c r="CZ505" s="131" t="b">
        <f>IFERROR(G505&gt;INDEX(Uppsägningar!E:E,MATCH(C505,Uppsägningar!C:C,0)),FALSE)</f>
        <v>0</v>
      </c>
    </row>
    <row r="506" spans="1:104" s="30" customFormat="1" x14ac:dyDescent="0.25">
      <c r="A506" s="19">
        <v>491</v>
      </c>
      <c r="B506" s="20"/>
      <c r="C506" s="189"/>
      <c r="D506" s="69"/>
      <c r="E506" s="171">
        <f>IFERROR(INDEX(Admin!$C$7:$C$10,MATCH(CY506,TblNivåValTExt,0)),0)</f>
        <v>0</v>
      </c>
      <c r="F506" s="1"/>
      <c r="G506" s="1"/>
      <c r="H506" s="90"/>
      <c r="I506" s="91"/>
      <c r="J506" s="91"/>
      <c r="K506" s="91"/>
      <c r="L506" s="91"/>
      <c r="M506" s="91"/>
      <c r="N506" s="91"/>
      <c r="O506" s="91"/>
      <c r="P506" s="91"/>
      <c r="Q506" s="91"/>
      <c r="R506" s="91"/>
      <c r="S506" s="91"/>
      <c r="T506" s="91"/>
      <c r="U506" s="91"/>
      <c r="V506" s="91"/>
      <c r="W506" s="225">
        <f t="shared" si="520"/>
        <v>0</v>
      </c>
      <c r="X506" s="134" t="str">
        <f t="shared" si="566"/>
        <v/>
      </c>
      <c r="Y506" s="92" t="b">
        <f t="shared" si="521"/>
        <v>0</v>
      </c>
      <c r="Z506" s="92" t="str">
        <f t="shared" si="567"/>
        <v/>
      </c>
      <c r="AA506" s="92" t="b">
        <f t="shared" si="568"/>
        <v>0</v>
      </c>
      <c r="AB506" s="92" t="str">
        <f t="shared" si="569"/>
        <v/>
      </c>
      <c r="AC506" s="13" t="b">
        <f t="shared" si="522"/>
        <v>0</v>
      </c>
      <c r="AD506" s="92" t="str">
        <f t="shared" si="570"/>
        <v/>
      </c>
      <c r="AE506" s="13" t="b">
        <f t="shared" si="571"/>
        <v>0</v>
      </c>
      <c r="AF506" s="92" t="str">
        <f t="shared" si="572"/>
        <v/>
      </c>
      <c r="AG506" s="13" t="b">
        <f t="shared" si="523"/>
        <v>0</v>
      </c>
      <c r="AH506" s="92" t="str">
        <f t="shared" si="573"/>
        <v/>
      </c>
      <c r="AI506" s="35" t="b">
        <f t="shared" si="524"/>
        <v>0</v>
      </c>
      <c r="AJ506" s="92" t="str">
        <f t="shared" si="574"/>
        <v/>
      </c>
      <c r="AK506" s="35" t="b">
        <f t="shared" si="525"/>
        <v>0</v>
      </c>
      <c r="AL506" s="92" t="str">
        <f t="shared" si="526"/>
        <v/>
      </c>
      <c r="AM506" s="35" t="b">
        <f t="shared" si="527"/>
        <v>0</v>
      </c>
      <c r="AN506" s="92" t="str">
        <f t="shared" si="528"/>
        <v/>
      </c>
      <c r="AO506" s="13" t="b">
        <f t="shared" si="529"/>
        <v>0</v>
      </c>
      <c r="AP506" s="92" t="str">
        <f t="shared" si="530"/>
        <v/>
      </c>
      <c r="AQ506" s="14">
        <f t="shared" si="531"/>
        <v>0</v>
      </c>
      <c r="AR506" s="14">
        <f t="shared" si="532"/>
        <v>0</v>
      </c>
      <c r="AS506" s="16">
        <f t="shared" ref="AS506:AY515" si="589">IF(OR(AS$11=FALSE,$F506="",MIN($G506,AS$10,$AR506)-MAX($F506,AS$8,$AQ506)&lt;0),0,MIN($G506,AS$10,$AR506)-MAX($F506,AS$8,$AQ506)+1)</f>
        <v>0</v>
      </c>
      <c r="AT506" s="16">
        <f t="shared" si="589"/>
        <v>0</v>
      </c>
      <c r="AU506" s="16">
        <f t="shared" si="589"/>
        <v>0</v>
      </c>
      <c r="AV506" s="16">
        <f t="shared" si="589"/>
        <v>0</v>
      </c>
      <c r="AW506" s="16">
        <f t="shared" si="589"/>
        <v>0</v>
      </c>
      <c r="AX506" s="16">
        <f t="shared" si="589"/>
        <v>0</v>
      </c>
      <c r="AY506" s="16">
        <f t="shared" si="589"/>
        <v>0</v>
      </c>
      <c r="AZ506" s="16"/>
      <c r="BA506" s="16"/>
      <c r="BB506" s="93">
        <f t="shared" si="575"/>
        <v>0</v>
      </c>
      <c r="BC506" s="93">
        <f t="shared" si="576"/>
        <v>0</v>
      </c>
      <c r="BD506" s="93">
        <f t="shared" si="577"/>
        <v>0</v>
      </c>
      <c r="BE506" s="158">
        <f t="shared" si="578"/>
        <v>0</v>
      </c>
      <c r="BF506" s="159">
        <f t="shared" si="579"/>
        <v>0</v>
      </c>
      <c r="BG506" s="159">
        <f t="shared" si="533"/>
        <v>0</v>
      </c>
      <c r="BH506" s="159">
        <f t="shared" si="534"/>
        <v>0</v>
      </c>
      <c r="BI506" s="159">
        <f t="shared" si="535"/>
        <v>0</v>
      </c>
      <c r="BJ506" s="159">
        <f t="shared" si="536"/>
        <v>0</v>
      </c>
      <c r="BK506" s="159">
        <f t="shared" si="537"/>
        <v>0</v>
      </c>
      <c r="BL506" s="159">
        <f t="shared" si="538"/>
        <v>0</v>
      </c>
      <c r="BM506" s="159">
        <f t="shared" si="586"/>
        <v>0</v>
      </c>
      <c r="BN506" s="159">
        <f t="shared" si="586"/>
        <v>0</v>
      </c>
      <c r="BO506" s="205" t="b">
        <f t="shared" si="539"/>
        <v>0</v>
      </c>
      <c r="BP506" s="214">
        <f t="shared" si="540"/>
        <v>0</v>
      </c>
      <c r="BQ506" s="160">
        <f t="shared" si="541"/>
        <v>0</v>
      </c>
      <c r="BR506" s="160">
        <f t="shared" si="542"/>
        <v>0</v>
      </c>
      <c r="BS506" s="160">
        <f t="shared" si="543"/>
        <v>0</v>
      </c>
      <c r="BT506" s="160">
        <f t="shared" si="544"/>
        <v>0</v>
      </c>
      <c r="BU506" s="160">
        <f t="shared" si="545"/>
        <v>0</v>
      </c>
      <c r="BV506" s="215">
        <f t="shared" si="546"/>
        <v>0</v>
      </c>
      <c r="BW506" s="217">
        <f t="shared" si="547"/>
        <v>0</v>
      </c>
      <c r="BX506" s="206">
        <f t="shared" si="548"/>
        <v>0</v>
      </c>
      <c r="BY506" s="206">
        <f t="shared" si="549"/>
        <v>0</v>
      </c>
      <c r="BZ506" s="206">
        <f t="shared" si="550"/>
        <v>0</v>
      </c>
      <c r="CA506" s="206">
        <f t="shared" si="551"/>
        <v>0</v>
      </c>
      <c r="CB506" s="206">
        <f t="shared" si="552"/>
        <v>0</v>
      </c>
      <c r="CC506" s="218">
        <f t="shared" si="553"/>
        <v>0</v>
      </c>
      <c r="CD506" s="216" t="e">
        <f t="shared" si="554"/>
        <v>#VALUE!</v>
      </c>
      <c r="CE506" s="94" t="e">
        <f t="shared" si="555"/>
        <v>#VALUE!</v>
      </c>
      <c r="CF506" s="94" t="e">
        <f t="shared" si="556"/>
        <v>#VALUE!</v>
      </c>
      <c r="CG506" s="95" t="e">
        <f t="shared" si="557"/>
        <v>#VALUE!</v>
      </c>
      <c r="CH506" s="95" t="e">
        <f t="shared" si="580"/>
        <v>#VALUE!</v>
      </c>
      <c r="CI506" s="95" t="b">
        <f t="shared" si="584"/>
        <v>0</v>
      </c>
      <c r="CJ506" s="76" t="str">
        <f t="shared" si="558"/>
        <v/>
      </c>
      <c r="CK506" s="94" t="e" cm="1">
        <f t="array" aca="1" ref="CK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CL506" s="94" t="str">
        <f t="shared" si="559"/>
        <v/>
      </c>
      <c r="CM506" s="96" t="b">
        <f t="shared" si="560"/>
        <v>0</v>
      </c>
      <c r="CN506" s="130" t="b">
        <f>IFERROR(MATCH(D506,'Avtal för korttidsarbete'!$G$13:$G$1012,0),TRUE)</f>
        <v>1</v>
      </c>
      <c r="CO506" s="130" t="b">
        <f t="shared" si="561"/>
        <v>0</v>
      </c>
      <c r="CP506" s="131" t="str" cm="1">
        <f t="array" ref="CP506">IF(CN506=TRUE,"x",INDEX('Avtal för korttidsarbete'!$E$13:$E$1012,$CN506))</f>
        <v>x</v>
      </c>
      <c r="CQ506" s="131" t="str" cm="1">
        <f t="array" ref="CQ506">IF(CN506=TRUE,"x",INDEX('Avtal för korttidsarbete'!$F$13:$F$1012,$CN506))</f>
        <v>x</v>
      </c>
      <c r="CR506" s="130" t="b">
        <f t="shared" si="562"/>
        <v>0</v>
      </c>
      <c r="CS506" s="165">
        <f t="shared" si="581"/>
        <v>0</v>
      </c>
      <c r="CT506" s="165">
        <f t="shared" si="582"/>
        <v>0</v>
      </c>
      <c r="CU506" s="130" t="b">
        <f t="shared" si="563"/>
        <v>0</v>
      </c>
      <c r="CV506" s="131">
        <f t="shared" si="564"/>
        <v>0</v>
      </c>
      <c r="CW506" s="165">
        <f t="shared" si="565"/>
        <v>0</v>
      </c>
      <c r="CX506" s="186" t="b">
        <f>IFERROR(INDEX('Avtal för korttidsarbete'!R:R,MATCH(D506,'Avtal för korttidsarbete'!$G:$G,0)),TRUE)</f>
        <v>1</v>
      </c>
      <c r="CY506" s="165" t="str">
        <f>IF(CX506,"-",INDEX('Avtal för korttidsarbete'!$D:$D,MATCH(D506,'Avtal för korttidsarbete'!$G:$G,0)))</f>
        <v>-</v>
      </c>
      <c r="CZ506" s="131" t="b">
        <f>IFERROR(G506&gt;INDEX(Uppsägningar!E:E,MATCH(C506,Uppsägningar!C:C,0)),FALSE)</f>
        <v>0</v>
      </c>
    </row>
    <row r="507" spans="1:104" s="30" customFormat="1" x14ac:dyDescent="0.25">
      <c r="A507" s="19">
        <v>492</v>
      </c>
      <c r="B507" s="20"/>
      <c r="C507" s="189"/>
      <c r="D507" s="69"/>
      <c r="E507" s="171">
        <f>IFERROR(INDEX(Admin!$C$7:$C$10,MATCH(CY507,TblNivåValTExt,0)),0)</f>
        <v>0</v>
      </c>
      <c r="F507" s="1"/>
      <c r="G507" s="1"/>
      <c r="H507" s="90"/>
      <c r="I507" s="91"/>
      <c r="J507" s="91"/>
      <c r="K507" s="91"/>
      <c r="L507" s="91"/>
      <c r="M507" s="91"/>
      <c r="N507" s="91"/>
      <c r="O507" s="91"/>
      <c r="P507" s="91"/>
      <c r="Q507" s="91"/>
      <c r="R507" s="91"/>
      <c r="S507" s="91"/>
      <c r="T507" s="91"/>
      <c r="U507" s="91"/>
      <c r="V507" s="91"/>
      <c r="W507" s="225">
        <f t="shared" si="520"/>
        <v>0</v>
      </c>
      <c r="X507" s="134" t="str">
        <f t="shared" si="566"/>
        <v/>
      </c>
      <c r="Y507" s="92" t="b">
        <f t="shared" si="521"/>
        <v>0</v>
      </c>
      <c r="Z507" s="92" t="str">
        <f t="shared" si="567"/>
        <v/>
      </c>
      <c r="AA507" s="92" t="b">
        <f t="shared" si="568"/>
        <v>0</v>
      </c>
      <c r="AB507" s="92" t="str">
        <f t="shared" si="569"/>
        <v/>
      </c>
      <c r="AC507" s="13" t="b">
        <f t="shared" si="522"/>
        <v>0</v>
      </c>
      <c r="AD507" s="92" t="str">
        <f t="shared" si="570"/>
        <v/>
      </c>
      <c r="AE507" s="13" t="b">
        <f t="shared" si="571"/>
        <v>0</v>
      </c>
      <c r="AF507" s="92" t="str">
        <f t="shared" si="572"/>
        <v/>
      </c>
      <c r="AG507" s="13" t="b">
        <f t="shared" si="523"/>
        <v>0</v>
      </c>
      <c r="AH507" s="92" t="str">
        <f t="shared" si="573"/>
        <v/>
      </c>
      <c r="AI507" s="35" t="b">
        <f t="shared" si="524"/>
        <v>0</v>
      </c>
      <c r="AJ507" s="92" t="str">
        <f t="shared" si="574"/>
        <v/>
      </c>
      <c r="AK507" s="35" t="b">
        <f t="shared" si="525"/>
        <v>0</v>
      </c>
      <c r="AL507" s="92" t="str">
        <f t="shared" si="526"/>
        <v/>
      </c>
      <c r="AM507" s="35" t="b">
        <f t="shared" si="527"/>
        <v>0</v>
      </c>
      <c r="AN507" s="92" t="str">
        <f t="shared" si="528"/>
        <v/>
      </c>
      <c r="AO507" s="13" t="b">
        <f t="shared" si="529"/>
        <v>0</v>
      </c>
      <c r="AP507" s="92" t="str">
        <f t="shared" si="530"/>
        <v/>
      </c>
      <c r="AQ507" s="14">
        <f t="shared" si="531"/>
        <v>0</v>
      </c>
      <c r="AR507" s="14">
        <f t="shared" si="532"/>
        <v>0</v>
      </c>
      <c r="AS507" s="16">
        <f t="shared" si="589"/>
        <v>0</v>
      </c>
      <c r="AT507" s="16">
        <f t="shared" si="589"/>
        <v>0</v>
      </c>
      <c r="AU507" s="16">
        <f t="shared" si="589"/>
        <v>0</v>
      </c>
      <c r="AV507" s="16">
        <f t="shared" si="589"/>
        <v>0</v>
      </c>
      <c r="AW507" s="16">
        <f t="shared" si="589"/>
        <v>0</v>
      </c>
      <c r="AX507" s="16">
        <f t="shared" si="589"/>
        <v>0</v>
      </c>
      <c r="AY507" s="16">
        <f t="shared" si="589"/>
        <v>0</v>
      </c>
      <c r="AZ507" s="16"/>
      <c r="BA507" s="16"/>
      <c r="BB507" s="93">
        <f t="shared" si="575"/>
        <v>0</v>
      </c>
      <c r="BC507" s="93">
        <f t="shared" si="576"/>
        <v>0</v>
      </c>
      <c r="BD507" s="93">
        <f t="shared" si="577"/>
        <v>0</v>
      </c>
      <c r="BE507" s="158">
        <f t="shared" si="578"/>
        <v>0</v>
      </c>
      <c r="BF507" s="159">
        <f t="shared" si="579"/>
        <v>0</v>
      </c>
      <c r="BG507" s="159">
        <f t="shared" si="533"/>
        <v>0</v>
      </c>
      <c r="BH507" s="159">
        <f t="shared" si="534"/>
        <v>0</v>
      </c>
      <c r="BI507" s="159">
        <f t="shared" si="535"/>
        <v>0</v>
      </c>
      <c r="BJ507" s="159">
        <f t="shared" si="536"/>
        <v>0</v>
      </c>
      <c r="BK507" s="159">
        <f t="shared" si="537"/>
        <v>0</v>
      </c>
      <c r="BL507" s="159">
        <f t="shared" si="538"/>
        <v>0</v>
      </c>
      <c r="BM507" s="159">
        <f t="shared" si="586"/>
        <v>0</v>
      </c>
      <c r="BN507" s="159">
        <f t="shared" si="586"/>
        <v>0</v>
      </c>
      <c r="BO507" s="205" t="b">
        <f t="shared" si="539"/>
        <v>0</v>
      </c>
      <c r="BP507" s="214">
        <f t="shared" si="540"/>
        <v>0</v>
      </c>
      <c r="BQ507" s="160">
        <f t="shared" si="541"/>
        <v>0</v>
      </c>
      <c r="BR507" s="160">
        <f t="shared" si="542"/>
        <v>0</v>
      </c>
      <c r="BS507" s="160">
        <f t="shared" si="543"/>
        <v>0</v>
      </c>
      <c r="BT507" s="160">
        <f t="shared" si="544"/>
        <v>0</v>
      </c>
      <c r="BU507" s="160">
        <f t="shared" si="545"/>
        <v>0</v>
      </c>
      <c r="BV507" s="215">
        <f t="shared" si="546"/>
        <v>0</v>
      </c>
      <c r="BW507" s="217">
        <f t="shared" si="547"/>
        <v>0</v>
      </c>
      <c r="BX507" s="206">
        <f t="shared" si="548"/>
        <v>0</v>
      </c>
      <c r="BY507" s="206">
        <f t="shared" si="549"/>
        <v>0</v>
      </c>
      <c r="BZ507" s="206">
        <f t="shared" si="550"/>
        <v>0</v>
      </c>
      <c r="CA507" s="206">
        <f t="shared" si="551"/>
        <v>0</v>
      </c>
      <c r="CB507" s="206">
        <f t="shared" si="552"/>
        <v>0</v>
      </c>
      <c r="CC507" s="218">
        <f t="shared" si="553"/>
        <v>0</v>
      </c>
      <c r="CD507" s="216" t="e">
        <f t="shared" si="554"/>
        <v>#VALUE!</v>
      </c>
      <c r="CE507" s="94" t="e">
        <f t="shared" si="555"/>
        <v>#VALUE!</v>
      </c>
      <c r="CF507" s="94" t="e">
        <f t="shared" si="556"/>
        <v>#VALUE!</v>
      </c>
      <c r="CG507" s="95" t="e">
        <f t="shared" si="557"/>
        <v>#VALUE!</v>
      </c>
      <c r="CH507" s="95" t="e">
        <f t="shared" si="580"/>
        <v>#VALUE!</v>
      </c>
      <c r="CI507" s="95" t="b">
        <f t="shared" si="584"/>
        <v>0</v>
      </c>
      <c r="CJ507" s="76" t="str">
        <f t="shared" si="558"/>
        <v/>
      </c>
      <c r="CK507" s="94" t="e" cm="1">
        <f t="array" aca="1" ref="CK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CL507" s="94" t="str">
        <f t="shared" si="559"/>
        <v/>
      </c>
      <c r="CM507" s="96" t="b">
        <f t="shared" si="560"/>
        <v>0</v>
      </c>
      <c r="CN507" s="130" t="b">
        <f>IFERROR(MATCH(D507,'Avtal för korttidsarbete'!$G$13:$G$1012,0),TRUE)</f>
        <v>1</v>
      </c>
      <c r="CO507" s="130" t="b">
        <f t="shared" si="561"/>
        <v>0</v>
      </c>
      <c r="CP507" s="131" t="str" cm="1">
        <f t="array" ref="CP507">IF(CN507=TRUE,"x",INDEX('Avtal för korttidsarbete'!$E$13:$E$1012,$CN507))</f>
        <v>x</v>
      </c>
      <c r="CQ507" s="131" t="str" cm="1">
        <f t="array" ref="CQ507">IF(CN507=TRUE,"x",INDEX('Avtal för korttidsarbete'!$F$13:$F$1012,$CN507))</f>
        <v>x</v>
      </c>
      <c r="CR507" s="130" t="b">
        <f t="shared" si="562"/>
        <v>0</v>
      </c>
      <c r="CS507" s="165">
        <f t="shared" si="581"/>
        <v>0</v>
      </c>
      <c r="CT507" s="165">
        <f t="shared" si="582"/>
        <v>0</v>
      </c>
      <c r="CU507" s="130" t="b">
        <f t="shared" si="563"/>
        <v>0</v>
      </c>
      <c r="CV507" s="131">
        <f t="shared" si="564"/>
        <v>0</v>
      </c>
      <c r="CW507" s="165">
        <f t="shared" si="565"/>
        <v>0</v>
      </c>
      <c r="CX507" s="186" t="b">
        <f>IFERROR(INDEX('Avtal för korttidsarbete'!R:R,MATCH(D507,'Avtal för korttidsarbete'!$G:$G,0)),TRUE)</f>
        <v>1</v>
      </c>
      <c r="CY507" s="165" t="str">
        <f>IF(CX507,"-",INDEX('Avtal för korttidsarbete'!$D:$D,MATCH(D507,'Avtal för korttidsarbete'!$G:$G,0)))</f>
        <v>-</v>
      </c>
      <c r="CZ507" s="131" t="b">
        <f>IFERROR(G507&gt;INDEX(Uppsägningar!E:E,MATCH(C507,Uppsägningar!C:C,0)),FALSE)</f>
        <v>0</v>
      </c>
    </row>
    <row r="508" spans="1:104" s="30" customFormat="1" x14ac:dyDescent="0.25">
      <c r="A508" s="19">
        <v>493</v>
      </c>
      <c r="B508" s="20"/>
      <c r="C508" s="189"/>
      <c r="D508" s="69"/>
      <c r="E508" s="171">
        <f>IFERROR(INDEX(Admin!$C$7:$C$10,MATCH(CY508,TblNivåValTExt,0)),0)</f>
        <v>0</v>
      </c>
      <c r="F508" s="1"/>
      <c r="G508" s="1"/>
      <c r="H508" s="90"/>
      <c r="I508" s="91"/>
      <c r="J508" s="91"/>
      <c r="K508" s="91"/>
      <c r="L508" s="91"/>
      <c r="M508" s="91"/>
      <c r="N508" s="91"/>
      <c r="O508" s="91"/>
      <c r="P508" s="91"/>
      <c r="Q508" s="91"/>
      <c r="R508" s="91"/>
      <c r="S508" s="91"/>
      <c r="T508" s="91"/>
      <c r="U508" s="91"/>
      <c r="V508" s="91"/>
      <c r="W508" s="225">
        <f t="shared" si="520"/>
        <v>0</v>
      </c>
      <c r="X508" s="134" t="str">
        <f t="shared" si="566"/>
        <v/>
      </c>
      <c r="Y508" s="92" t="b">
        <f t="shared" si="521"/>
        <v>0</v>
      </c>
      <c r="Z508" s="92" t="str">
        <f t="shared" si="567"/>
        <v/>
      </c>
      <c r="AA508" s="92" t="b">
        <f t="shared" si="568"/>
        <v>0</v>
      </c>
      <c r="AB508" s="92" t="str">
        <f t="shared" si="569"/>
        <v/>
      </c>
      <c r="AC508" s="13" t="b">
        <f t="shared" si="522"/>
        <v>0</v>
      </c>
      <c r="AD508" s="92" t="str">
        <f t="shared" si="570"/>
        <v/>
      </c>
      <c r="AE508" s="13" t="b">
        <f t="shared" si="571"/>
        <v>0</v>
      </c>
      <c r="AF508" s="92" t="str">
        <f t="shared" si="572"/>
        <v/>
      </c>
      <c r="AG508" s="13" t="b">
        <f t="shared" si="523"/>
        <v>0</v>
      </c>
      <c r="AH508" s="92" t="str">
        <f t="shared" si="573"/>
        <v/>
      </c>
      <c r="AI508" s="35" t="b">
        <f t="shared" si="524"/>
        <v>0</v>
      </c>
      <c r="AJ508" s="92" t="str">
        <f t="shared" si="574"/>
        <v/>
      </c>
      <c r="AK508" s="35" t="b">
        <f t="shared" si="525"/>
        <v>0</v>
      </c>
      <c r="AL508" s="92" t="str">
        <f t="shared" si="526"/>
        <v/>
      </c>
      <c r="AM508" s="35" t="b">
        <f t="shared" si="527"/>
        <v>0</v>
      </c>
      <c r="AN508" s="92" t="str">
        <f t="shared" si="528"/>
        <v/>
      </c>
      <c r="AO508" s="13" t="b">
        <f t="shared" si="529"/>
        <v>0</v>
      </c>
      <c r="AP508" s="92" t="str">
        <f t="shared" si="530"/>
        <v/>
      </c>
      <c r="AQ508" s="14">
        <f t="shared" si="531"/>
        <v>0</v>
      </c>
      <c r="AR508" s="14">
        <f t="shared" si="532"/>
        <v>0</v>
      </c>
      <c r="AS508" s="16">
        <f t="shared" si="589"/>
        <v>0</v>
      </c>
      <c r="AT508" s="16">
        <f t="shared" si="589"/>
        <v>0</v>
      </c>
      <c r="AU508" s="16">
        <f t="shared" si="589"/>
        <v>0</v>
      </c>
      <c r="AV508" s="16">
        <f t="shared" si="589"/>
        <v>0</v>
      </c>
      <c r="AW508" s="16">
        <f t="shared" si="589"/>
        <v>0</v>
      </c>
      <c r="AX508" s="16">
        <f t="shared" si="589"/>
        <v>0</v>
      </c>
      <c r="AY508" s="16">
        <f t="shared" si="589"/>
        <v>0</v>
      </c>
      <c r="AZ508" s="16"/>
      <c r="BA508" s="16"/>
      <c r="BB508" s="93">
        <f t="shared" si="575"/>
        <v>0</v>
      </c>
      <c r="BC508" s="93">
        <f t="shared" si="576"/>
        <v>0</v>
      </c>
      <c r="BD508" s="93">
        <f t="shared" si="577"/>
        <v>0</v>
      </c>
      <c r="BE508" s="158">
        <f t="shared" si="578"/>
        <v>0</v>
      </c>
      <c r="BF508" s="159">
        <f t="shared" si="579"/>
        <v>0</v>
      </c>
      <c r="BG508" s="159">
        <f t="shared" si="533"/>
        <v>0</v>
      </c>
      <c r="BH508" s="159">
        <f t="shared" si="534"/>
        <v>0</v>
      </c>
      <c r="BI508" s="159">
        <f t="shared" si="535"/>
        <v>0</v>
      </c>
      <c r="BJ508" s="159">
        <f t="shared" si="536"/>
        <v>0</v>
      </c>
      <c r="BK508" s="159">
        <f t="shared" si="537"/>
        <v>0</v>
      </c>
      <c r="BL508" s="159">
        <f t="shared" si="538"/>
        <v>0</v>
      </c>
      <c r="BM508" s="159">
        <f t="shared" si="586"/>
        <v>0</v>
      </c>
      <c r="BN508" s="159">
        <f t="shared" si="586"/>
        <v>0</v>
      </c>
      <c r="BO508" s="205" t="b">
        <f t="shared" si="539"/>
        <v>0</v>
      </c>
      <c r="BP508" s="214">
        <f t="shared" si="540"/>
        <v>0</v>
      </c>
      <c r="BQ508" s="160">
        <f t="shared" si="541"/>
        <v>0</v>
      </c>
      <c r="BR508" s="160">
        <f t="shared" si="542"/>
        <v>0</v>
      </c>
      <c r="BS508" s="160">
        <f t="shared" si="543"/>
        <v>0</v>
      </c>
      <c r="BT508" s="160">
        <f t="shared" si="544"/>
        <v>0</v>
      </c>
      <c r="BU508" s="160">
        <f t="shared" si="545"/>
        <v>0</v>
      </c>
      <c r="BV508" s="215">
        <f t="shared" si="546"/>
        <v>0</v>
      </c>
      <c r="BW508" s="217">
        <f t="shared" si="547"/>
        <v>0</v>
      </c>
      <c r="BX508" s="206">
        <f t="shared" si="548"/>
        <v>0</v>
      </c>
      <c r="BY508" s="206">
        <f t="shared" si="549"/>
        <v>0</v>
      </c>
      <c r="BZ508" s="206">
        <f t="shared" si="550"/>
        <v>0</v>
      </c>
      <c r="CA508" s="206">
        <f t="shared" si="551"/>
        <v>0</v>
      </c>
      <c r="CB508" s="206">
        <f t="shared" si="552"/>
        <v>0</v>
      </c>
      <c r="CC508" s="218">
        <f t="shared" si="553"/>
        <v>0</v>
      </c>
      <c r="CD508" s="216" t="e">
        <f t="shared" si="554"/>
        <v>#VALUE!</v>
      </c>
      <c r="CE508" s="94" t="e">
        <f t="shared" si="555"/>
        <v>#VALUE!</v>
      </c>
      <c r="CF508" s="94" t="e">
        <f t="shared" si="556"/>
        <v>#VALUE!</v>
      </c>
      <c r="CG508" s="95" t="e">
        <f t="shared" si="557"/>
        <v>#VALUE!</v>
      </c>
      <c r="CH508" s="95" t="e">
        <f t="shared" si="580"/>
        <v>#VALUE!</v>
      </c>
      <c r="CI508" s="95" t="b">
        <f t="shared" si="584"/>
        <v>0</v>
      </c>
      <c r="CJ508" s="76" t="str">
        <f t="shared" si="558"/>
        <v/>
      </c>
      <c r="CK508" s="94" t="e" cm="1">
        <f t="array" aca="1" ref="CK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CL508" s="94" t="str">
        <f t="shared" si="559"/>
        <v/>
      </c>
      <c r="CM508" s="96" t="b">
        <f t="shared" si="560"/>
        <v>0</v>
      </c>
      <c r="CN508" s="130" t="b">
        <f>IFERROR(MATCH(D508,'Avtal för korttidsarbete'!$G$13:$G$1012,0),TRUE)</f>
        <v>1</v>
      </c>
      <c r="CO508" s="130" t="b">
        <f t="shared" si="561"/>
        <v>0</v>
      </c>
      <c r="CP508" s="131" t="str" cm="1">
        <f t="array" ref="CP508">IF(CN508=TRUE,"x",INDEX('Avtal för korttidsarbete'!$E$13:$E$1012,$CN508))</f>
        <v>x</v>
      </c>
      <c r="CQ508" s="131" t="str" cm="1">
        <f t="array" ref="CQ508">IF(CN508=TRUE,"x",INDEX('Avtal för korttidsarbete'!$F$13:$F$1012,$CN508))</f>
        <v>x</v>
      </c>
      <c r="CR508" s="130" t="b">
        <f t="shared" si="562"/>
        <v>0</v>
      </c>
      <c r="CS508" s="165">
        <f t="shared" si="581"/>
        <v>0</v>
      </c>
      <c r="CT508" s="165">
        <f t="shared" si="582"/>
        <v>0</v>
      </c>
      <c r="CU508" s="130" t="b">
        <f t="shared" si="563"/>
        <v>0</v>
      </c>
      <c r="CV508" s="131">
        <f t="shared" si="564"/>
        <v>0</v>
      </c>
      <c r="CW508" s="165">
        <f t="shared" si="565"/>
        <v>0</v>
      </c>
      <c r="CX508" s="186" t="b">
        <f>IFERROR(INDEX('Avtal för korttidsarbete'!R:R,MATCH(D508,'Avtal för korttidsarbete'!$G:$G,0)),TRUE)</f>
        <v>1</v>
      </c>
      <c r="CY508" s="165" t="str">
        <f>IF(CX508,"-",INDEX('Avtal för korttidsarbete'!$D:$D,MATCH(D508,'Avtal för korttidsarbete'!$G:$G,0)))</f>
        <v>-</v>
      </c>
      <c r="CZ508" s="131" t="b">
        <f>IFERROR(G508&gt;INDEX(Uppsägningar!E:E,MATCH(C508,Uppsägningar!C:C,0)),FALSE)</f>
        <v>0</v>
      </c>
    </row>
    <row r="509" spans="1:104" s="30" customFormat="1" x14ac:dyDescent="0.25">
      <c r="A509" s="19">
        <v>494</v>
      </c>
      <c r="B509" s="20"/>
      <c r="C509" s="189"/>
      <c r="D509" s="69"/>
      <c r="E509" s="171">
        <f>IFERROR(INDEX(Admin!$C$7:$C$10,MATCH(CY509,TblNivåValTExt,0)),0)</f>
        <v>0</v>
      </c>
      <c r="F509" s="1"/>
      <c r="G509" s="1"/>
      <c r="H509" s="90"/>
      <c r="I509" s="91"/>
      <c r="J509" s="91"/>
      <c r="K509" s="91"/>
      <c r="L509" s="91"/>
      <c r="M509" s="91"/>
      <c r="N509" s="91"/>
      <c r="O509" s="91"/>
      <c r="P509" s="91"/>
      <c r="Q509" s="91"/>
      <c r="R509" s="91"/>
      <c r="S509" s="91"/>
      <c r="T509" s="91"/>
      <c r="U509" s="91"/>
      <c r="V509" s="91"/>
      <c r="W509" s="225">
        <f t="shared" si="520"/>
        <v>0</v>
      </c>
      <c r="X509" s="134" t="str">
        <f t="shared" si="566"/>
        <v/>
      </c>
      <c r="Y509" s="92" t="b">
        <f t="shared" si="521"/>
        <v>0</v>
      </c>
      <c r="Z509" s="92" t="str">
        <f t="shared" si="567"/>
        <v/>
      </c>
      <c r="AA509" s="92" t="b">
        <f t="shared" si="568"/>
        <v>0</v>
      </c>
      <c r="AB509" s="92" t="str">
        <f t="shared" si="569"/>
        <v/>
      </c>
      <c r="AC509" s="13" t="b">
        <f t="shared" si="522"/>
        <v>0</v>
      </c>
      <c r="AD509" s="92" t="str">
        <f t="shared" si="570"/>
        <v/>
      </c>
      <c r="AE509" s="13" t="b">
        <f t="shared" si="571"/>
        <v>0</v>
      </c>
      <c r="AF509" s="92" t="str">
        <f t="shared" si="572"/>
        <v/>
      </c>
      <c r="AG509" s="13" t="b">
        <f t="shared" si="523"/>
        <v>0</v>
      </c>
      <c r="AH509" s="92" t="str">
        <f t="shared" si="573"/>
        <v/>
      </c>
      <c r="AI509" s="35" t="b">
        <f t="shared" si="524"/>
        <v>0</v>
      </c>
      <c r="AJ509" s="92" t="str">
        <f t="shared" si="574"/>
        <v/>
      </c>
      <c r="AK509" s="35" t="b">
        <f t="shared" si="525"/>
        <v>0</v>
      </c>
      <c r="AL509" s="92" t="str">
        <f t="shared" si="526"/>
        <v/>
      </c>
      <c r="AM509" s="35" t="b">
        <f t="shared" si="527"/>
        <v>0</v>
      </c>
      <c r="AN509" s="92" t="str">
        <f t="shared" si="528"/>
        <v/>
      </c>
      <c r="AO509" s="13" t="b">
        <f t="shared" si="529"/>
        <v>0</v>
      </c>
      <c r="AP509" s="92" t="str">
        <f t="shared" si="530"/>
        <v/>
      </c>
      <c r="AQ509" s="14">
        <f t="shared" si="531"/>
        <v>0</v>
      </c>
      <c r="AR509" s="14">
        <f t="shared" si="532"/>
        <v>0</v>
      </c>
      <c r="AS509" s="16">
        <f t="shared" si="589"/>
        <v>0</v>
      </c>
      <c r="AT509" s="16">
        <f t="shared" si="589"/>
        <v>0</v>
      </c>
      <c r="AU509" s="16">
        <f t="shared" si="589"/>
        <v>0</v>
      </c>
      <c r="AV509" s="16">
        <f t="shared" si="589"/>
        <v>0</v>
      </c>
      <c r="AW509" s="16">
        <f t="shared" si="589"/>
        <v>0</v>
      </c>
      <c r="AX509" s="16">
        <f t="shared" si="589"/>
        <v>0</v>
      </c>
      <c r="AY509" s="16">
        <f t="shared" si="589"/>
        <v>0</v>
      </c>
      <c r="AZ509" s="16"/>
      <c r="BA509" s="16"/>
      <c r="BB509" s="93">
        <f t="shared" si="575"/>
        <v>0</v>
      </c>
      <c r="BC509" s="93">
        <f t="shared" si="576"/>
        <v>0</v>
      </c>
      <c r="BD509" s="93">
        <f t="shared" si="577"/>
        <v>0</v>
      </c>
      <c r="BE509" s="158">
        <f t="shared" si="578"/>
        <v>0</v>
      </c>
      <c r="BF509" s="159">
        <f t="shared" si="579"/>
        <v>0</v>
      </c>
      <c r="BG509" s="159">
        <f t="shared" si="533"/>
        <v>0</v>
      </c>
      <c r="BH509" s="159">
        <f t="shared" si="534"/>
        <v>0</v>
      </c>
      <c r="BI509" s="159">
        <f t="shared" si="535"/>
        <v>0</v>
      </c>
      <c r="BJ509" s="159">
        <f t="shared" si="536"/>
        <v>0</v>
      </c>
      <c r="BK509" s="159">
        <f t="shared" si="537"/>
        <v>0</v>
      </c>
      <c r="BL509" s="159">
        <f t="shared" si="538"/>
        <v>0</v>
      </c>
      <c r="BM509" s="159">
        <f t="shared" ref="BM509:BN572" si="590">AZ509/BM$11*$AV509</f>
        <v>0</v>
      </c>
      <c r="BN509" s="159">
        <f t="shared" si="590"/>
        <v>0</v>
      </c>
      <c r="BO509" s="205" t="b">
        <f t="shared" si="539"/>
        <v>0</v>
      </c>
      <c r="BP509" s="214">
        <f t="shared" si="540"/>
        <v>0</v>
      </c>
      <c r="BQ509" s="160">
        <f t="shared" si="541"/>
        <v>0</v>
      </c>
      <c r="BR509" s="160">
        <f t="shared" si="542"/>
        <v>0</v>
      </c>
      <c r="BS509" s="160">
        <f t="shared" si="543"/>
        <v>0</v>
      </c>
      <c r="BT509" s="160">
        <f t="shared" si="544"/>
        <v>0</v>
      </c>
      <c r="BU509" s="160">
        <f t="shared" si="545"/>
        <v>0</v>
      </c>
      <c r="BV509" s="215">
        <f t="shared" si="546"/>
        <v>0</v>
      </c>
      <c r="BW509" s="217">
        <f t="shared" si="547"/>
        <v>0</v>
      </c>
      <c r="BX509" s="206">
        <f t="shared" si="548"/>
        <v>0</v>
      </c>
      <c r="BY509" s="206">
        <f t="shared" si="549"/>
        <v>0</v>
      </c>
      <c r="BZ509" s="206">
        <f t="shared" si="550"/>
        <v>0</v>
      </c>
      <c r="CA509" s="206">
        <f t="shared" si="551"/>
        <v>0</v>
      </c>
      <c r="CB509" s="206">
        <f t="shared" si="552"/>
        <v>0</v>
      </c>
      <c r="CC509" s="218">
        <f t="shared" si="553"/>
        <v>0</v>
      </c>
      <c r="CD509" s="216" t="e">
        <f t="shared" si="554"/>
        <v>#VALUE!</v>
      </c>
      <c r="CE509" s="94" t="e">
        <f t="shared" si="555"/>
        <v>#VALUE!</v>
      </c>
      <c r="CF509" s="94" t="e">
        <f t="shared" si="556"/>
        <v>#VALUE!</v>
      </c>
      <c r="CG509" s="95" t="e">
        <f t="shared" si="557"/>
        <v>#VALUE!</v>
      </c>
      <c r="CH509" s="95" t="e">
        <f t="shared" si="580"/>
        <v>#VALUE!</v>
      </c>
      <c r="CI509" s="95" t="b">
        <f t="shared" si="584"/>
        <v>0</v>
      </c>
      <c r="CJ509" s="76" t="str">
        <f t="shared" si="558"/>
        <v/>
      </c>
      <c r="CK509" s="94" t="e" cm="1">
        <f t="array" aca="1" ref="CK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CL509" s="94" t="str">
        <f t="shared" si="559"/>
        <v/>
      </c>
      <c r="CM509" s="96" t="b">
        <f t="shared" si="560"/>
        <v>0</v>
      </c>
      <c r="CN509" s="130" t="b">
        <f>IFERROR(MATCH(D509,'Avtal för korttidsarbete'!$G$13:$G$1012,0),TRUE)</f>
        <v>1</v>
      </c>
      <c r="CO509" s="130" t="b">
        <f t="shared" si="561"/>
        <v>0</v>
      </c>
      <c r="CP509" s="131" t="str" cm="1">
        <f t="array" ref="CP509">IF(CN509=TRUE,"x",INDEX('Avtal för korttidsarbete'!$E$13:$E$1012,$CN509))</f>
        <v>x</v>
      </c>
      <c r="CQ509" s="131" t="str" cm="1">
        <f t="array" ref="CQ509">IF(CN509=TRUE,"x",INDEX('Avtal för korttidsarbete'!$F$13:$F$1012,$CN509))</f>
        <v>x</v>
      </c>
      <c r="CR509" s="130" t="b">
        <f t="shared" si="562"/>
        <v>0</v>
      </c>
      <c r="CS509" s="165">
        <f t="shared" si="581"/>
        <v>0</v>
      </c>
      <c r="CT509" s="165">
        <f t="shared" si="582"/>
        <v>0</v>
      </c>
      <c r="CU509" s="130" t="b">
        <f t="shared" si="563"/>
        <v>0</v>
      </c>
      <c r="CV509" s="131">
        <f t="shared" si="564"/>
        <v>0</v>
      </c>
      <c r="CW509" s="165">
        <f t="shared" si="565"/>
        <v>0</v>
      </c>
      <c r="CX509" s="186" t="b">
        <f>IFERROR(INDEX('Avtal för korttidsarbete'!R:R,MATCH(D509,'Avtal för korttidsarbete'!$G:$G,0)),TRUE)</f>
        <v>1</v>
      </c>
      <c r="CY509" s="165" t="str">
        <f>IF(CX509,"-",INDEX('Avtal för korttidsarbete'!$D:$D,MATCH(D509,'Avtal för korttidsarbete'!$G:$G,0)))</f>
        <v>-</v>
      </c>
      <c r="CZ509" s="131" t="b">
        <f>IFERROR(G509&gt;INDEX(Uppsägningar!E:E,MATCH(C509,Uppsägningar!C:C,0)),FALSE)</f>
        <v>0</v>
      </c>
    </row>
    <row r="510" spans="1:104" s="30" customFormat="1" x14ac:dyDescent="0.25">
      <c r="A510" s="19">
        <v>495</v>
      </c>
      <c r="B510" s="20"/>
      <c r="C510" s="189"/>
      <c r="D510" s="69"/>
      <c r="E510" s="171">
        <f>IFERROR(INDEX(Admin!$C$7:$C$10,MATCH(CY510,TblNivåValTExt,0)),0)</f>
        <v>0</v>
      </c>
      <c r="F510" s="1"/>
      <c r="G510" s="1"/>
      <c r="H510" s="90"/>
      <c r="I510" s="91"/>
      <c r="J510" s="91"/>
      <c r="K510" s="91"/>
      <c r="L510" s="91"/>
      <c r="M510" s="91"/>
      <c r="N510" s="91"/>
      <c r="O510" s="91"/>
      <c r="P510" s="91"/>
      <c r="Q510" s="91"/>
      <c r="R510" s="91"/>
      <c r="S510" s="91"/>
      <c r="T510" s="91"/>
      <c r="U510" s="91"/>
      <c r="V510" s="91"/>
      <c r="W510" s="225">
        <f t="shared" si="520"/>
        <v>0</v>
      </c>
      <c r="X510" s="134" t="str">
        <f t="shared" si="566"/>
        <v/>
      </c>
      <c r="Y510" s="92" t="b">
        <f t="shared" si="521"/>
        <v>0</v>
      </c>
      <c r="Z510" s="92" t="str">
        <f t="shared" si="567"/>
        <v/>
      </c>
      <c r="AA510" s="92" t="b">
        <f t="shared" si="568"/>
        <v>0</v>
      </c>
      <c r="AB510" s="92" t="str">
        <f t="shared" si="569"/>
        <v/>
      </c>
      <c r="AC510" s="13" t="b">
        <f t="shared" si="522"/>
        <v>0</v>
      </c>
      <c r="AD510" s="92" t="str">
        <f t="shared" si="570"/>
        <v/>
      </c>
      <c r="AE510" s="13" t="b">
        <f t="shared" si="571"/>
        <v>0</v>
      </c>
      <c r="AF510" s="92" t="str">
        <f t="shared" si="572"/>
        <v/>
      </c>
      <c r="AG510" s="13" t="b">
        <f t="shared" si="523"/>
        <v>0</v>
      </c>
      <c r="AH510" s="92" t="str">
        <f t="shared" si="573"/>
        <v/>
      </c>
      <c r="AI510" s="35" t="b">
        <f t="shared" si="524"/>
        <v>0</v>
      </c>
      <c r="AJ510" s="92" t="str">
        <f t="shared" si="574"/>
        <v/>
      </c>
      <c r="AK510" s="35" t="b">
        <f t="shared" si="525"/>
        <v>0</v>
      </c>
      <c r="AL510" s="92" t="str">
        <f t="shared" si="526"/>
        <v/>
      </c>
      <c r="AM510" s="35" t="b">
        <f t="shared" si="527"/>
        <v>0</v>
      </c>
      <c r="AN510" s="92" t="str">
        <f t="shared" si="528"/>
        <v/>
      </c>
      <c r="AO510" s="13" t="b">
        <f t="shared" si="529"/>
        <v>0</v>
      </c>
      <c r="AP510" s="92" t="str">
        <f t="shared" si="530"/>
        <v/>
      </c>
      <c r="AQ510" s="14">
        <f t="shared" si="531"/>
        <v>0</v>
      </c>
      <c r="AR510" s="14">
        <f t="shared" si="532"/>
        <v>0</v>
      </c>
      <c r="AS510" s="16">
        <f t="shared" si="589"/>
        <v>0</v>
      </c>
      <c r="AT510" s="16">
        <f t="shared" si="589"/>
        <v>0</v>
      </c>
      <c r="AU510" s="16">
        <f t="shared" si="589"/>
        <v>0</v>
      </c>
      <c r="AV510" s="16">
        <f t="shared" si="589"/>
        <v>0</v>
      </c>
      <c r="AW510" s="16">
        <f t="shared" si="589"/>
        <v>0</v>
      </c>
      <c r="AX510" s="16">
        <f t="shared" si="589"/>
        <v>0</v>
      </c>
      <c r="AY510" s="16">
        <f t="shared" si="589"/>
        <v>0</v>
      </c>
      <c r="AZ510" s="16"/>
      <c r="BA510" s="16"/>
      <c r="BB510" s="93">
        <f t="shared" si="575"/>
        <v>0</v>
      </c>
      <c r="BC510" s="93">
        <f t="shared" si="576"/>
        <v>0</v>
      </c>
      <c r="BD510" s="93">
        <f t="shared" si="577"/>
        <v>0</v>
      </c>
      <c r="BE510" s="158">
        <f t="shared" si="578"/>
        <v>0</v>
      </c>
      <c r="BF510" s="159">
        <f t="shared" si="579"/>
        <v>0</v>
      </c>
      <c r="BG510" s="159">
        <f t="shared" si="533"/>
        <v>0</v>
      </c>
      <c r="BH510" s="159">
        <f t="shared" si="534"/>
        <v>0</v>
      </c>
      <c r="BI510" s="159">
        <f t="shared" si="535"/>
        <v>0</v>
      </c>
      <c r="BJ510" s="159">
        <f t="shared" si="536"/>
        <v>0</v>
      </c>
      <c r="BK510" s="159">
        <f t="shared" si="537"/>
        <v>0</v>
      </c>
      <c r="BL510" s="159">
        <f t="shared" si="538"/>
        <v>0</v>
      </c>
      <c r="BM510" s="159">
        <f t="shared" si="590"/>
        <v>0</v>
      </c>
      <c r="BN510" s="159">
        <f t="shared" si="590"/>
        <v>0</v>
      </c>
      <c r="BO510" s="205" t="b">
        <f t="shared" si="539"/>
        <v>0</v>
      </c>
      <c r="BP510" s="214">
        <f t="shared" si="540"/>
        <v>0</v>
      </c>
      <c r="BQ510" s="160">
        <f t="shared" si="541"/>
        <v>0</v>
      </c>
      <c r="BR510" s="160">
        <f t="shared" si="542"/>
        <v>0</v>
      </c>
      <c r="BS510" s="160">
        <f t="shared" si="543"/>
        <v>0</v>
      </c>
      <c r="BT510" s="160">
        <f t="shared" si="544"/>
        <v>0</v>
      </c>
      <c r="BU510" s="160">
        <f t="shared" si="545"/>
        <v>0</v>
      </c>
      <c r="BV510" s="215">
        <f t="shared" si="546"/>
        <v>0</v>
      </c>
      <c r="BW510" s="217">
        <f t="shared" si="547"/>
        <v>0</v>
      </c>
      <c r="BX510" s="206">
        <f t="shared" si="548"/>
        <v>0</v>
      </c>
      <c r="BY510" s="206">
        <f t="shared" si="549"/>
        <v>0</v>
      </c>
      <c r="BZ510" s="206">
        <f t="shared" si="550"/>
        <v>0</v>
      </c>
      <c r="CA510" s="206">
        <f t="shared" si="551"/>
        <v>0</v>
      </c>
      <c r="CB510" s="206">
        <f t="shared" si="552"/>
        <v>0</v>
      </c>
      <c r="CC510" s="218">
        <f t="shared" si="553"/>
        <v>0</v>
      </c>
      <c r="CD510" s="216" t="e">
        <f t="shared" si="554"/>
        <v>#VALUE!</v>
      </c>
      <c r="CE510" s="94" t="e">
        <f t="shared" si="555"/>
        <v>#VALUE!</v>
      </c>
      <c r="CF510" s="94" t="e">
        <f t="shared" si="556"/>
        <v>#VALUE!</v>
      </c>
      <c r="CG510" s="95" t="e">
        <f t="shared" si="557"/>
        <v>#VALUE!</v>
      </c>
      <c r="CH510" s="95" t="e">
        <f t="shared" si="580"/>
        <v>#VALUE!</v>
      </c>
      <c r="CI510" s="95" t="b">
        <f t="shared" si="584"/>
        <v>0</v>
      </c>
      <c r="CJ510" s="76" t="str">
        <f t="shared" si="558"/>
        <v/>
      </c>
      <c r="CK510" s="94" t="e" cm="1">
        <f t="array" aca="1" ref="CK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CL510" s="94" t="str">
        <f t="shared" si="559"/>
        <v/>
      </c>
      <c r="CM510" s="96" t="b">
        <f t="shared" si="560"/>
        <v>0</v>
      </c>
      <c r="CN510" s="130" t="b">
        <f>IFERROR(MATCH(D510,'Avtal för korttidsarbete'!$G$13:$G$1012,0),TRUE)</f>
        <v>1</v>
      </c>
      <c r="CO510" s="130" t="b">
        <f t="shared" si="561"/>
        <v>0</v>
      </c>
      <c r="CP510" s="131" t="str" cm="1">
        <f t="array" ref="CP510">IF(CN510=TRUE,"x",INDEX('Avtal för korttidsarbete'!$E$13:$E$1012,$CN510))</f>
        <v>x</v>
      </c>
      <c r="CQ510" s="131" t="str" cm="1">
        <f t="array" ref="CQ510">IF(CN510=TRUE,"x",INDEX('Avtal för korttidsarbete'!$F$13:$F$1012,$CN510))</f>
        <v>x</v>
      </c>
      <c r="CR510" s="130" t="b">
        <f t="shared" si="562"/>
        <v>0</v>
      </c>
      <c r="CS510" s="165">
        <f t="shared" si="581"/>
        <v>0</v>
      </c>
      <c r="CT510" s="165">
        <f t="shared" si="582"/>
        <v>0</v>
      </c>
      <c r="CU510" s="130" t="b">
        <f t="shared" si="563"/>
        <v>0</v>
      </c>
      <c r="CV510" s="131">
        <f t="shared" si="564"/>
        <v>0</v>
      </c>
      <c r="CW510" s="165">
        <f t="shared" si="565"/>
        <v>0</v>
      </c>
      <c r="CX510" s="186" t="b">
        <f>IFERROR(INDEX('Avtal för korttidsarbete'!R:R,MATCH(D510,'Avtal för korttidsarbete'!$G:$G,0)),TRUE)</f>
        <v>1</v>
      </c>
      <c r="CY510" s="165" t="str">
        <f>IF(CX510,"-",INDEX('Avtal för korttidsarbete'!$D:$D,MATCH(D510,'Avtal för korttidsarbete'!$G:$G,0)))</f>
        <v>-</v>
      </c>
      <c r="CZ510" s="131" t="b">
        <f>IFERROR(G510&gt;INDEX(Uppsägningar!E:E,MATCH(C510,Uppsägningar!C:C,0)),FALSE)</f>
        <v>0</v>
      </c>
    </row>
    <row r="511" spans="1:104" s="30" customFormat="1" x14ac:dyDescent="0.25">
      <c r="A511" s="19">
        <v>496</v>
      </c>
      <c r="B511" s="20"/>
      <c r="C511" s="189"/>
      <c r="D511" s="69"/>
      <c r="E511" s="171">
        <f>IFERROR(INDEX(Admin!$C$7:$C$10,MATCH(CY511,TblNivåValTExt,0)),0)</f>
        <v>0</v>
      </c>
      <c r="F511" s="1"/>
      <c r="G511" s="1"/>
      <c r="H511" s="90"/>
      <c r="I511" s="91"/>
      <c r="J511" s="91"/>
      <c r="K511" s="91"/>
      <c r="L511" s="91"/>
      <c r="M511" s="91"/>
      <c r="N511" s="91"/>
      <c r="O511" s="91"/>
      <c r="P511" s="91"/>
      <c r="Q511" s="91"/>
      <c r="R511" s="91"/>
      <c r="S511" s="91"/>
      <c r="T511" s="91"/>
      <c r="U511" s="91"/>
      <c r="V511" s="91"/>
      <c r="W511" s="225">
        <f t="shared" si="520"/>
        <v>0</v>
      </c>
      <c r="X511" s="134" t="str">
        <f t="shared" si="566"/>
        <v/>
      </c>
      <c r="Y511" s="92" t="b">
        <f t="shared" si="521"/>
        <v>0</v>
      </c>
      <c r="Z511" s="92" t="str">
        <f t="shared" si="567"/>
        <v/>
      </c>
      <c r="AA511" s="92" t="b">
        <f t="shared" si="568"/>
        <v>0</v>
      </c>
      <c r="AB511" s="92" t="str">
        <f t="shared" si="569"/>
        <v/>
      </c>
      <c r="AC511" s="13" t="b">
        <f t="shared" si="522"/>
        <v>0</v>
      </c>
      <c r="AD511" s="92" t="str">
        <f t="shared" si="570"/>
        <v/>
      </c>
      <c r="AE511" s="13" t="b">
        <f t="shared" si="571"/>
        <v>0</v>
      </c>
      <c r="AF511" s="92" t="str">
        <f t="shared" si="572"/>
        <v/>
      </c>
      <c r="AG511" s="13" t="b">
        <f t="shared" si="523"/>
        <v>0</v>
      </c>
      <c r="AH511" s="92" t="str">
        <f t="shared" si="573"/>
        <v/>
      </c>
      <c r="AI511" s="35" t="b">
        <f t="shared" si="524"/>
        <v>0</v>
      </c>
      <c r="AJ511" s="92" t="str">
        <f t="shared" si="574"/>
        <v/>
      </c>
      <c r="AK511" s="35" t="b">
        <f t="shared" si="525"/>
        <v>0</v>
      </c>
      <c r="AL511" s="92" t="str">
        <f t="shared" si="526"/>
        <v/>
      </c>
      <c r="AM511" s="35" t="b">
        <f t="shared" si="527"/>
        <v>0</v>
      </c>
      <c r="AN511" s="92" t="str">
        <f t="shared" si="528"/>
        <v/>
      </c>
      <c r="AO511" s="13" t="b">
        <f t="shared" si="529"/>
        <v>0</v>
      </c>
      <c r="AP511" s="92" t="str">
        <f t="shared" si="530"/>
        <v/>
      </c>
      <c r="AQ511" s="14">
        <f t="shared" si="531"/>
        <v>0</v>
      </c>
      <c r="AR511" s="14">
        <f t="shared" si="532"/>
        <v>0</v>
      </c>
      <c r="AS511" s="16">
        <f t="shared" si="589"/>
        <v>0</v>
      </c>
      <c r="AT511" s="16">
        <f t="shared" si="589"/>
        <v>0</v>
      </c>
      <c r="AU511" s="16">
        <f t="shared" si="589"/>
        <v>0</v>
      </c>
      <c r="AV511" s="16">
        <f t="shared" si="589"/>
        <v>0</v>
      </c>
      <c r="AW511" s="16">
        <f t="shared" si="589"/>
        <v>0</v>
      </c>
      <c r="AX511" s="16">
        <f t="shared" si="589"/>
        <v>0</v>
      </c>
      <c r="AY511" s="16">
        <f t="shared" si="589"/>
        <v>0</v>
      </c>
      <c r="AZ511" s="16"/>
      <c r="BA511" s="16"/>
      <c r="BB511" s="93">
        <f t="shared" si="575"/>
        <v>0</v>
      </c>
      <c r="BC511" s="93">
        <f t="shared" si="576"/>
        <v>0</v>
      </c>
      <c r="BD511" s="93">
        <f t="shared" si="577"/>
        <v>0</v>
      </c>
      <c r="BE511" s="158">
        <f t="shared" si="578"/>
        <v>0</v>
      </c>
      <c r="BF511" s="159">
        <f t="shared" si="579"/>
        <v>0</v>
      </c>
      <c r="BG511" s="159">
        <f t="shared" si="533"/>
        <v>0</v>
      </c>
      <c r="BH511" s="159">
        <f t="shared" si="534"/>
        <v>0</v>
      </c>
      <c r="BI511" s="159">
        <f t="shared" si="535"/>
        <v>0</v>
      </c>
      <c r="BJ511" s="159">
        <f t="shared" si="536"/>
        <v>0</v>
      </c>
      <c r="BK511" s="159">
        <f t="shared" si="537"/>
        <v>0</v>
      </c>
      <c r="BL511" s="159">
        <f t="shared" si="538"/>
        <v>0</v>
      </c>
      <c r="BM511" s="159">
        <f t="shared" si="590"/>
        <v>0</v>
      </c>
      <c r="BN511" s="159">
        <f t="shared" si="590"/>
        <v>0</v>
      </c>
      <c r="BO511" s="205" t="b">
        <f t="shared" si="539"/>
        <v>0</v>
      </c>
      <c r="BP511" s="214">
        <f t="shared" si="540"/>
        <v>0</v>
      </c>
      <c r="BQ511" s="160">
        <f t="shared" si="541"/>
        <v>0</v>
      </c>
      <c r="BR511" s="160">
        <f t="shared" si="542"/>
        <v>0</v>
      </c>
      <c r="BS511" s="160">
        <f t="shared" si="543"/>
        <v>0</v>
      </c>
      <c r="BT511" s="160">
        <f t="shared" si="544"/>
        <v>0</v>
      </c>
      <c r="BU511" s="160">
        <f t="shared" si="545"/>
        <v>0</v>
      </c>
      <c r="BV511" s="215">
        <f t="shared" si="546"/>
        <v>0</v>
      </c>
      <c r="BW511" s="217">
        <f t="shared" si="547"/>
        <v>0</v>
      </c>
      <c r="BX511" s="206">
        <f t="shared" si="548"/>
        <v>0</v>
      </c>
      <c r="BY511" s="206">
        <f t="shared" si="549"/>
        <v>0</v>
      </c>
      <c r="BZ511" s="206">
        <f t="shared" si="550"/>
        <v>0</v>
      </c>
      <c r="CA511" s="206">
        <f t="shared" si="551"/>
        <v>0</v>
      </c>
      <c r="CB511" s="206">
        <f t="shared" si="552"/>
        <v>0</v>
      </c>
      <c r="CC511" s="218">
        <f t="shared" si="553"/>
        <v>0</v>
      </c>
      <c r="CD511" s="216" t="e">
        <f t="shared" si="554"/>
        <v>#VALUE!</v>
      </c>
      <c r="CE511" s="94" t="e">
        <f t="shared" si="555"/>
        <v>#VALUE!</v>
      </c>
      <c r="CF511" s="94" t="e">
        <f t="shared" si="556"/>
        <v>#VALUE!</v>
      </c>
      <c r="CG511" s="95" t="e">
        <f t="shared" si="557"/>
        <v>#VALUE!</v>
      </c>
      <c r="CH511" s="95" t="e">
        <f t="shared" si="580"/>
        <v>#VALUE!</v>
      </c>
      <c r="CI511" s="95" t="b">
        <f t="shared" si="584"/>
        <v>0</v>
      </c>
      <c r="CJ511" s="76" t="str">
        <f t="shared" si="558"/>
        <v/>
      </c>
      <c r="CK511" s="94" t="e" cm="1">
        <f t="array" aca="1" ref="CK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CL511" s="94" t="str">
        <f t="shared" si="559"/>
        <v/>
      </c>
      <c r="CM511" s="96" t="b">
        <f t="shared" si="560"/>
        <v>0</v>
      </c>
      <c r="CN511" s="130" t="b">
        <f>IFERROR(MATCH(D511,'Avtal för korttidsarbete'!$G$13:$G$1012,0),TRUE)</f>
        <v>1</v>
      </c>
      <c r="CO511" s="130" t="b">
        <f t="shared" si="561"/>
        <v>0</v>
      </c>
      <c r="CP511" s="131" t="str" cm="1">
        <f t="array" ref="CP511">IF(CN511=TRUE,"x",INDEX('Avtal för korttidsarbete'!$E$13:$E$1012,$CN511))</f>
        <v>x</v>
      </c>
      <c r="CQ511" s="131" t="str" cm="1">
        <f t="array" ref="CQ511">IF(CN511=TRUE,"x",INDEX('Avtal för korttidsarbete'!$F$13:$F$1012,$CN511))</f>
        <v>x</v>
      </c>
      <c r="CR511" s="130" t="b">
        <f t="shared" si="562"/>
        <v>0</v>
      </c>
      <c r="CS511" s="165">
        <f t="shared" si="581"/>
        <v>0</v>
      </c>
      <c r="CT511" s="165">
        <f t="shared" si="582"/>
        <v>0</v>
      </c>
      <c r="CU511" s="130" t="b">
        <f t="shared" si="563"/>
        <v>0</v>
      </c>
      <c r="CV511" s="131">
        <f t="shared" si="564"/>
        <v>0</v>
      </c>
      <c r="CW511" s="165">
        <f t="shared" si="565"/>
        <v>0</v>
      </c>
      <c r="CX511" s="186" t="b">
        <f>IFERROR(INDEX('Avtal för korttidsarbete'!R:R,MATCH(D511,'Avtal för korttidsarbete'!$G:$G,0)),TRUE)</f>
        <v>1</v>
      </c>
      <c r="CY511" s="165" t="str">
        <f>IF(CX511,"-",INDEX('Avtal för korttidsarbete'!$D:$D,MATCH(D511,'Avtal för korttidsarbete'!$G:$G,0)))</f>
        <v>-</v>
      </c>
      <c r="CZ511" s="131" t="b">
        <f>IFERROR(G511&gt;INDEX(Uppsägningar!E:E,MATCH(C511,Uppsägningar!C:C,0)),FALSE)</f>
        <v>0</v>
      </c>
    </row>
    <row r="512" spans="1:104" s="30" customFormat="1" x14ac:dyDescent="0.25">
      <c r="A512" s="19">
        <v>497</v>
      </c>
      <c r="B512" s="20"/>
      <c r="C512" s="189"/>
      <c r="D512" s="69"/>
      <c r="E512" s="171">
        <f>IFERROR(INDEX(Admin!$C$7:$C$10,MATCH(CY512,TblNivåValTExt,0)),0)</f>
        <v>0</v>
      </c>
      <c r="F512" s="1"/>
      <c r="G512" s="1"/>
      <c r="H512" s="90"/>
      <c r="I512" s="91"/>
      <c r="J512" s="91"/>
      <c r="K512" s="91"/>
      <c r="L512" s="91"/>
      <c r="M512" s="91"/>
      <c r="N512" s="91"/>
      <c r="O512" s="91"/>
      <c r="P512" s="91"/>
      <c r="Q512" s="91"/>
      <c r="R512" s="91"/>
      <c r="S512" s="91"/>
      <c r="T512" s="91"/>
      <c r="U512" s="91"/>
      <c r="V512" s="91"/>
      <c r="W512" s="225">
        <f t="shared" si="520"/>
        <v>0</v>
      </c>
      <c r="X512" s="134" t="str">
        <f t="shared" si="566"/>
        <v/>
      </c>
      <c r="Y512" s="92" t="b">
        <f t="shared" si="521"/>
        <v>0</v>
      </c>
      <c r="Z512" s="92" t="str">
        <f t="shared" si="567"/>
        <v/>
      </c>
      <c r="AA512" s="92" t="b">
        <f t="shared" si="568"/>
        <v>0</v>
      </c>
      <c r="AB512" s="92" t="str">
        <f t="shared" si="569"/>
        <v/>
      </c>
      <c r="AC512" s="13" t="b">
        <f t="shared" si="522"/>
        <v>0</v>
      </c>
      <c r="AD512" s="92" t="str">
        <f t="shared" si="570"/>
        <v/>
      </c>
      <c r="AE512" s="13" t="b">
        <f t="shared" si="571"/>
        <v>0</v>
      </c>
      <c r="AF512" s="92" t="str">
        <f t="shared" si="572"/>
        <v/>
      </c>
      <c r="AG512" s="13" t="b">
        <f t="shared" si="523"/>
        <v>0</v>
      </c>
      <c r="AH512" s="92" t="str">
        <f t="shared" si="573"/>
        <v/>
      </c>
      <c r="AI512" s="35" t="b">
        <f t="shared" si="524"/>
        <v>0</v>
      </c>
      <c r="AJ512" s="92" t="str">
        <f t="shared" si="574"/>
        <v/>
      </c>
      <c r="AK512" s="35" t="b">
        <f t="shared" si="525"/>
        <v>0</v>
      </c>
      <c r="AL512" s="92" t="str">
        <f t="shared" si="526"/>
        <v/>
      </c>
      <c r="AM512" s="35" t="b">
        <f t="shared" si="527"/>
        <v>0</v>
      </c>
      <c r="AN512" s="92" t="str">
        <f t="shared" si="528"/>
        <v/>
      </c>
      <c r="AO512" s="13" t="b">
        <f t="shared" si="529"/>
        <v>0</v>
      </c>
      <c r="AP512" s="92" t="str">
        <f t="shared" si="530"/>
        <v/>
      </c>
      <c r="AQ512" s="14">
        <f t="shared" si="531"/>
        <v>0</v>
      </c>
      <c r="AR512" s="14">
        <f t="shared" si="532"/>
        <v>0</v>
      </c>
      <c r="AS512" s="16">
        <f t="shared" si="589"/>
        <v>0</v>
      </c>
      <c r="AT512" s="16">
        <f t="shared" si="589"/>
        <v>0</v>
      </c>
      <c r="AU512" s="16">
        <f t="shared" si="589"/>
        <v>0</v>
      </c>
      <c r="AV512" s="16">
        <f t="shared" si="589"/>
        <v>0</v>
      </c>
      <c r="AW512" s="16">
        <f t="shared" si="589"/>
        <v>0</v>
      </c>
      <c r="AX512" s="16">
        <f t="shared" si="589"/>
        <v>0</v>
      </c>
      <c r="AY512" s="16">
        <f t="shared" si="589"/>
        <v>0</v>
      </c>
      <c r="AZ512" s="16"/>
      <c r="BA512" s="16"/>
      <c r="BB512" s="93">
        <f t="shared" si="575"/>
        <v>0</v>
      </c>
      <c r="BC512" s="93">
        <f t="shared" si="576"/>
        <v>0</v>
      </c>
      <c r="BD512" s="93">
        <f t="shared" si="577"/>
        <v>0</v>
      </c>
      <c r="BE512" s="158">
        <f t="shared" si="578"/>
        <v>0</v>
      </c>
      <c r="BF512" s="159">
        <f t="shared" si="579"/>
        <v>0</v>
      </c>
      <c r="BG512" s="159">
        <f t="shared" si="533"/>
        <v>0</v>
      </c>
      <c r="BH512" s="159">
        <f t="shared" si="534"/>
        <v>0</v>
      </c>
      <c r="BI512" s="159">
        <f t="shared" si="535"/>
        <v>0</v>
      </c>
      <c r="BJ512" s="159">
        <f t="shared" si="536"/>
        <v>0</v>
      </c>
      <c r="BK512" s="159">
        <f t="shared" si="537"/>
        <v>0</v>
      </c>
      <c r="BL512" s="159">
        <f t="shared" si="538"/>
        <v>0</v>
      </c>
      <c r="BM512" s="159">
        <f t="shared" si="590"/>
        <v>0</v>
      </c>
      <c r="BN512" s="159">
        <f t="shared" si="590"/>
        <v>0</v>
      </c>
      <c r="BO512" s="205" t="b">
        <f t="shared" si="539"/>
        <v>0</v>
      </c>
      <c r="BP512" s="214">
        <f t="shared" si="540"/>
        <v>0</v>
      </c>
      <c r="BQ512" s="160">
        <f t="shared" si="541"/>
        <v>0</v>
      </c>
      <c r="BR512" s="160">
        <f t="shared" si="542"/>
        <v>0</v>
      </c>
      <c r="BS512" s="160">
        <f t="shared" si="543"/>
        <v>0</v>
      </c>
      <c r="BT512" s="160">
        <f t="shared" si="544"/>
        <v>0</v>
      </c>
      <c r="BU512" s="160">
        <f t="shared" si="545"/>
        <v>0</v>
      </c>
      <c r="BV512" s="215">
        <f t="shared" si="546"/>
        <v>0</v>
      </c>
      <c r="BW512" s="217">
        <f t="shared" si="547"/>
        <v>0</v>
      </c>
      <c r="BX512" s="206">
        <f t="shared" si="548"/>
        <v>0</v>
      </c>
      <c r="BY512" s="206">
        <f t="shared" si="549"/>
        <v>0</v>
      </c>
      <c r="BZ512" s="206">
        <f t="shared" si="550"/>
        <v>0</v>
      </c>
      <c r="CA512" s="206">
        <f t="shared" si="551"/>
        <v>0</v>
      </c>
      <c r="CB512" s="206">
        <f t="shared" si="552"/>
        <v>0</v>
      </c>
      <c r="CC512" s="218">
        <f t="shared" si="553"/>
        <v>0</v>
      </c>
      <c r="CD512" s="216" t="e">
        <f t="shared" si="554"/>
        <v>#VALUE!</v>
      </c>
      <c r="CE512" s="94" t="e">
        <f t="shared" si="555"/>
        <v>#VALUE!</v>
      </c>
      <c r="CF512" s="94" t="e">
        <f t="shared" si="556"/>
        <v>#VALUE!</v>
      </c>
      <c r="CG512" s="95" t="e">
        <f t="shared" si="557"/>
        <v>#VALUE!</v>
      </c>
      <c r="CH512" s="95" t="e">
        <f t="shared" si="580"/>
        <v>#VALUE!</v>
      </c>
      <c r="CI512" s="95" t="b">
        <f t="shared" si="584"/>
        <v>0</v>
      </c>
      <c r="CJ512" s="76" t="str">
        <f t="shared" si="558"/>
        <v/>
      </c>
      <c r="CK512" s="94" t="e" cm="1">
        <f t="array" aca="1" ref="CK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CL512" s="94" t="str">
        <f t="shared" si="559"/>
        <v/>
      </c>
      <c r="CM512" s="96" t="b">
        <f t="shared" si="560"/>
        <v>0</v>
      </c>
      <c r="CN512" s="130" t="b">
        <f>IFERROR(MATCH(D512,'Avtal för korttidsarbete'!$G$13:$G$1012,0),TRUE)</f>
        <v>1</v>
      </c>
      <c r="CO512" s="130" t="b">
        <f t="shared" si="561"/>
        <v>0</v>
      </c>
      <c r="CP512" s="131" t="str" cm="1">
        <f t="array" ref="CP512">IF(CN512=TRUE,"x",INDEX('Avtal för korttidsarbete'!$E$13:$E$1012,$CN512))</f>
        <v>x</v>
      </c>
      <c r="CQ512" s="131" t="str" cm="1">
        <f t="array" ref="CQ512">IF(CN512=TRUE,"x",INDEX('Avtal för korttidsarbete'!$F$13:$F$1012,$CN512))</f>
        <v>x</v>
      </c>
      <c r="CR512" s="130" t="b">
        <f t="shared" si="562"/>
        <v>0</v>
      </c>
      <c r="CS512" s="165">
        <f t="shared" si="581"/>
        <v>0</v>
      </c>
      <c r="CT512" s="165">
        <f t="shared" si="582"/>
        <v>0</v>
      </c>
      <c r="CU512" s="130" t="b">
        <f t="shared" si="563"/>
        <v>0</v>
      </c>
      <c r="CV512" s="131">
        <f t="shared" si="564"/>
        <v>0</v>
      </c>
      <c r="CW512" s="165">
        <f t="shared" si="565"/>
        <v>0</v>
      </c>
      <c r="CX512" s="186" t="b">
        <f>IFERROR(INDEX('Avtal för korttidsarbete'!R:R,MATCH(D512,'Avtal för korttidsarbete'!$G:$G,0)),TRUE)</f>
        <v>1</v>
      </c>
      <c r="CY512" s="165" t="str">
        <f>IF(CX512,"-",INDEX('Avtal för korttidsarbete'!$D:$D,MATCH(D512,'Avtal för korttidsarbete'!$G:$G,0)))</f>
        <v>-</v>
      </c>
      <c r="CZ512" s="131" t="b">
        <f>IFERROR(G512&gt;INDEX(Uppsägningar!E:E,MATCH(C512,Uppsägningar!C:C,0)),FALSE)</f>
        <v>0</v>
      </c>
    </row>
    <row r="513" spans="1:104" s="30" customFormat="1" x14ac:dyDescent="0.25">
      <c r="A513" s="19">
        <v>498</v>
      </c>
      <c r="B513" s="20"/>
      <c r="C513" s="189"/>
      <c r="D513" s="69"/>
      <c r="E513" s="171">
        <f>IFERROR(INDEX(Admin!$C$7:$C$10,MATCH(CY513,TblNivåValTExt,0)),0)</f>
        <v>0</v>
      </c>
      <c r="F513" s="1"/>
      <c r="G513" s="1"/>
      <c r="H513" s="90"/>
      <c r="I513" s="91"/>
      <c r="J513" s="91"/>
      <c r="K513" s="91"/>
      <c r="L513" s="91"/>
      <c r="M513" s="91"/>
      <c r="N513" s="91"/>
      <c r="O513" s="91"/>
      <c r="P513" s="91"/>
      <c r="Q513" s="91"/>
      <c r="R513" s="91"/>
      <c r="S513" s="91"/>
      <c r="T513" s="91"/>
      <c r="U513" s="91"/>
      <c r="V513" s="91"/>
      <c r="W513" s="225">
        <f t="shared" si="520"/>
        <v>0</v>
      </c>
      <c r="X513" s="134" t="str">
        <f t="shared" si="566"/>
        <v/>
      </c>
      <c r="Y513" s="92" t="b">
        <f t="shared" si="521"/>
        <v>0</v>
      </c>
      <c r="Z513" s="92" t="str">
        <f t="shared" si="567"/>
        <v/>
      </c>
      <c r="AA513" s="92" t="b">
        <f t="shared" si="568"/>
        <v>0</v>
      </c>
      <c r="AB513" s="92" t="str">
        <f t="shared" si="569"/>
        <v/>
      </c>
      <c r="AC513" s="13" t="b">
        <f t="shared" si="522"/>
        <v>0</v>
      </c>
      <c r="AD513" s="92" t="str">
        <f t="shared" si="570"/>
        <v/>
      </c>
      <c r="AE513" s="13" t="b">
        <f t="shared" si="571"/>
        <v>0</v>
      </c>
      <c r="AF513" s="92" t="str">
        <f t="shared" si="572"/>
        <v/>
      </c>
      <c r="AG513" s="13" t="b">
        <f t="shared" si="523"/>
        <v>0</v>
      </c>
      <c r="AH513" s="92" t="str">
        <f t="shared" si="573"/>
        <v/>
      </c>
      <c r="AI513" s="35" t="b">
        <f t="shared" si="524"/>
        <v>0</v>
      </c>
      <c r="AJ513" s="92" t="str">
        <f t="shared" si="574"/>
        <v/>
      </c>
      <c r="AK513" s="35" t="b">
        <f t="shared" si="525"/>
        <v>0</v>
      </c>
      <c r="AL513" s="92" t="str">
        <f t="shared" si="526"/>
        <v/>
      </c>
      <c r="AM513" s="35" t="b">
        <f t="shared" si="527"/>
        <v>0</v>
      </c>
      <c r="AN513" s="92" t="str">
        <f t="shared" si="528"/>
        <v/>
      </c>
      <c r="AO513" s="13" t="b">
        <f t="shared" si="529"/>
        <v>0</v>
      </c>
      <c r="AP513" s="92" t="str">
        <f t="shared" si="530"/>
        <v/>
      </c>
      <c r="AQ513" s="14">
        <f t="shared" si="531"/>
        <v>0</v>
      </c>
      <c r="AR513" s="14">
        <f t="shared" si="532"/>
        <v>0</v>
      </c>
      <c r="AS513" s="16">
        <f t="shared" si="589"/>
        <v>0</v>
      </c>
      <c r="AT513" s="16">
        <f t="shared" si="589"/>
        <v>0</v>
      </c>
      <c r="AU513" s="16">
        <f t="shared" si="589"/>
        <v>0</v>
      </c>
      <c r="AV513" s="16">
        <f t="shared" si="589"/>
        <v>0</v>
      </c>
      <c r="AW513" s="16">
        <f t="shared" si="589"/>
        <v>0</v>
      </c>
      <c r="AX513" s="16">
        <f t="shared" si="589"/>
        <v>0</v>
      </c>
      <c r="AY513" s="16">
        <f t="shared" si="589"/>
        <v>0</v>
      </c>
      <c r="AZ513" s="16"/>
      <c r="BA513" s="16"/>
      <c r="BB513" s="93">
        <f t="shared" si="575"/>
        <v>0</v>
      </c>
      <c r="BC513" s="93">
        <f t="shared" si="576"/>
        <v>0</v>
      </c>
      <c r="BD513" s="93">
        <f t="shared" si="577"/>
        <v>0</v>
      </c>
      <c r="BE513" s="158">
        <f t="shared" si="578"/>
        <v>0</v>
      </c>
      <c r="BF513" s="159">
        <f t="shared" si="579"/>
        <v>0</v>
      </c>
      <c r="BG513" s="159">
        <f t="shared" si="533"/>
        <v>0</v>
      </c>
      <c r="BH513" s="159">
        <f t="shared" si="534"/>
        <v>0</v>
      </c>
      <c r="BI513" s="159">
        <f t="shared" si="535"/>
        <v>0</v>
      </c>
      <c r="BJ513" s="159">
        <f t="shared" si="536"/>
        <v>0</v>
      </c>
      <c r="BK513" s="159">
        <f t="shared" si="537"/>
        <v>0</v>
      </c>
      <c r="BL513" s="159">
        <f t="shared" si="538"/>
        <v>0</v>
      </c>
      <c r="BM513" s="159">
        <f t="shared" si="590"/>
        <v>0</v>
      </c>
      <c r="BN513" s="159">
        <f t="shared" si="590"/>
        <v>0</v>
      </c>
      <c r="BO513" s="205" t="b">
        <f t="shared" si="539"/>
        <v>0</v>
      </c>
      <c r="BP513" s="214">
        <f t="shared" si="540"/>
        <v>0</v>
      </c>
      <c r="BQ513" s="160">
        <f t="shared" si="541"/>
        <v>0</v>
      </c>
      <c r="BR513" s="160">
        <f t="shared" si="542"/>
        <v>0</v>
      </c>
      <c r="BS513" s="160">
        <f t="shared" si="543"/>
        <v>0</v>
      </c>
      <c r="BT513" s="160">
        <f t="shared" si="544"/>
        <v>0</v>
      </c>
      <c r="BU513" s="160">
        <f t="shared" si="545"/>
        <v>0</v>
      </c>
      <c r="BV513" s="215">
        <f t="shared" si="546"/>
        <v>0</v>
      </c>
      <c r="BW513" s="217">
        <f t="shared" si="547"/>
        <v>0</v>
      </c>
      <c r="BX513" s="206">
        <f t="shared" si="548"/>
        <v>0</v>
      </c>
      <c r="BY513" s="206">
        <f t="shared" si="549"/>
        <v>0</v>
      </c>
      <c r="BZ513" s="206">
        <f t="shared" si="550"/>
        <v>0</v>
      </c>
      <c r="CA513" s="206">
        <f t="shared" si="551"/>
        <v>0</v>
      </c>
      <c r="CB513" s="206">
        <f t="shared" si="552"/>
        <v>0</v>
      </c>
      <c r="CC513" s="218">
        <f t="shared" si="553"/>
        <v>0</v>
      </c>
      <c r="CD513" s="216" t="e">
        <f t="shared" si="554"/>
        <v>#VALUE!</v>
      </c>
      <c r="CE513" s="94" t="e">
        <f t="shared" si="555"/>
        <v>#VALUE!</v>
      </c>
      <c r="CF513" s="94" t="e">
        <f t="shared" si="556"/>
        <v>#VALUE!</v>
      </c>
      <c r="CG513" s="95" t="e">
        <f t="shared" si="557"/>
        <v>#VALUE!</v>
      </c>
      <c r="CH513" s="95" t="e">
        <f t="shared" si="580"/>
        <v>#VALUE!</v>
      </c>
      <c r="CI513" s="95" t="b">
        <f t="shared" si="584"/>
        <v>0</v>
      </c>
      <c r="CJ513" s="76" t="str">
        <f t="shared" si="558"/>
        <v/>
      </c>
      <c r="CK513" s="94" t="e" cm="1">
        <f t="array" aca="1" ref="CK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CL513" s="94" t="str">
        <f t="shared" si="559"/>
        <v/>
      </c>
      <c r="CM513" s="96" t="b">
        <f t="shared" si="560"/>
        <v>0</v>
      </c>
      <c r="CN513" s="130" t="b">
        <f>IFERROR(MATCH(D513,'Avtal för korttidsarbete'!$G$13:$G$1012,0),TRUE)</f>
        <v>1</v>
      </c>
      <c r="CO513" s="130" t="b">
        <f t="shared" si="561"/>
        <v>0</v>
      </c>
      <c r="CP513" s="131" t="str" cm="1">
        <f t="array" ref="CP513">IF(CN513=TRUE,"x",INDEX('Avtal för korttidsarbete'!$E$13:$E$1012,$CN513))</f>
        <v>x</v>
      </c>
      <c r="CQ513" s="131" t="str" cm="1">
        <f t="array" ref="CQ513">IF(CN513=TRUE,"x",INDEX('Avtal för korttidsarbete'!$F$13:$F$1012,$CN513))</f>
        <v>x</v>
      </c>
      <c r="CR513" s="130" t="b">
        <f t="shared" si="562"/>
        <v>0</v>
      </c>
      <c r="CS513" s="165">
        <f t="shared" si="581"/>
        <v>0</v>
      </c>
      <c r="CT513" s="165">
        <f t="shared" si="582"/>
        <v>0</v>
      </c>
      <c r="CU513" s="130" t="b">
        <f t="shared" si="563"/>
        <v>0</v>
      </c>
      <c r="CV513" s="131">
        <f t="shared" si="564"/>
        <v>0</v>
      </c>
      <c r="CW513" s="165">
        <f t="shared" si="565"/>
        <v>0</v>
      </c>
      <c r="CX513" s="186" t="b">
        <f>IFERROR(INDEX('Avtal för korttidsarbete'!R:R,MATCH(D513,'Avtal för korttidsarbete'!$G:$G,0)),TRUE)</f>
        <v>1</v>
      </c>
      <c r="CY513" s="165" t="str">
        <f>IF(CX513,"-",INDEX('Avtal för korttidsarbete'!$D:$D,MATCH(D513,'Avtal för korttidsarbete'!$G:$G,0)))</f>
        <v>-</v>
      </c>
      <c r="CZ513" s="131" t="b">
        <f>IFERROR(G513&gt;INDEX(Uppsägningar!E:E,MATCH(C513,Uppsägningar!C:C,0)),FALSE)</f>
        <v>0</v>
      </c>
    </row>
    <row r="514" spans="1:104" s="30" customFormat="1" x14ac:dyDescent="0.25">
      <c r="A514" s="19">
        <v>499</v>
      </c>
      <c r="B514" s="20"/>
      <c r="C514" s="189"/>
      <c r="D514" s="69"/>
      <c r="E514" s="171">
        <f>IFERROR(INDEX(Admin!$C$7:$C$10,MATCH(CY514,TblNivåValTExt,0)),0)</f>
        <v>0</v>
      </c>
      <c r="F514" s="1"/>
      <c r="G514" s="1"/>
      <c r="H514" s="90"/>
      <c r="I514" s="91"/>
      <c r="J514" s="91"/>
      <c r="K514" s="91"/>
      <c r="L514" s="91"/>
      <c r="M514" s="91"/>
      <c r="N514" s="91"/>
      <c r="O514" s="91"/>
      <c r="P514" s="91"/>
      <c r="Q514" s="91"/>
      <c r="R514" s="91"/>
      <c r="S514" s="91"/>
      <c r="T514" s="91"/>
      <c r="U514" s="91"/>
      <c r="V514" s="91"/>
      <c r="W514" s="225">
        <f t="shared" si="520"/>
        <v>0</v>
      </c>
      <c r="X514" s="134" t="str">
        <f t="shared" si="566"/>
        <v/>
      </c>
      <c r="Y514" s="92" t="b">
        <f t="shared" si="521"/>
        <v>0</v>
      </c>
      <c r="Z514" s="92" t="str">
        <f t="shared" si="567"/>
        <v/>
      </c>
      <c r="AA514" s="92" t="b">
        <f t="shared" si="568"/>
        <v>0</v>
      </c>
      <c r="AB514" s="92" t="str">
        <f t="shared" si="569"/>
        <v/>
      </c>
      <c r="AC514" s="13" t="b">
        <f t="shared" si="522"/>
        <v>0</v>
      </c>
      <c r="AD514" s="92" t="str">
        <f t="shared" si="570"/>
        <v/>
      </c>
      <c r="AE514" s="13" t="b">
        <f t="shared" si="571"/>
        <v>0</v>
      </c>
      <c r="AF514" s="92" t="str">
        <f t="shared" si="572"/>
        <v/>
      </c>
      <c r="AG514" s="13" t="b">
        <f t="shared" si="523"/>
        <v>0</v>
      </c>
      <c r="AH514" s="92" t="str">
        <f t="shared" si="573"/>
        <v/>
      </c>
      <c r="AI514" s="35" t="b">
        <f t="shared" si="524"/>
        <v>0</v>
      </c>
      <c r="AJ514" s="92" t="str">
        <f t="shared" si="574"/>
        <v/>
      </c>
      <c r="AK514" s="35" t="b">
        <f t="shared" si="525"/>
        <v>0</v>
      </c>
      <c r="AL514" s="92" t="str">
        <f t="shared" si="526"/>
        <v/>
      </c>
      <c r="AM514" s="35" t="b">
        <f t="shared" si="527"/>
        <v>0</v>
      </c>
      <c r="AN514" s="92" t="str">
        <f t="shared" si="528"/>
        <v/>
      </c>
      <c r="AO514" s="13" t="b">
        <f t="shared" si="529"/>
        <v>0</v>
      </c>
      <c r="AP514" s="92" t="str">
        <f t="shared" si="530"/>
        <v/>
      </c>
      <c r="AQ514" s="14">
        <f t="shared" si="531"/>
        <v>0</v>
      </c>
      <c r="AR514" s="14">
        <f t="shared" si="532"/>
        <v>0</v>
      </c>
      <c r="AS514" s="16">
        <f t="shared" si="589"/>
        <v>0</v>
      </c>
      <c r="AT514" s="16">
        <f t="shared" si="589"/>
        <v>0</v>
      </c>
      <c r="AU514" s="16">
        <f t="shared" si="589"/>
        <v>0</v>
      </c>
      <c r="AV514" s="16">
        <f t="shared" si="589"/>
        <v>0</v>
      </c>
      <c r="AW514" s="16">
        <f t="shared" si="589"/>
        <v>0</v>
      </c>
      <c r="AX514" s="16">
        <f t="shared" si="589"/>
        <v>0</v>
      </c>
      <c r="AY514" s="16">
        <f t="shared" si="589"/>
        <v>0</v>
      </c>
      <c r="AZ514" s="16"/>
      <c r="BA514" s="16"/>
      <c r="BB514" s="93">
        <f t="shared" si="575"/>
        <v>0</v>
      </c>
      <c r="BC514" s="93">
        <f t="shared" si="576"/>
        <v>0</v>
      </c>
      <c r="BD514" s="93">
        <f t="shared" si="577"/>
        <v>0</v>
      </c>
      <c r="BE514" s="158">
        <f t="shared" si="578"/>
        <v>0</v>
      </c>
      <c r="BF514" s="159">
        <f t="shared" si="579"/>
        <v>0</v>
      </c>
      <c r="BG514" s="159">
        <f t="shared" si="533"/>
        <v>0</v>
      </c>
      <c r="BH514" s="159">
        <f t="shared" si="534"/>
        <v>0</v>
      </c>
      <c r="BI514" s="159">
        <f t="shared" si="535"/>
        <v>0</v>
      </c>
      <c r="BJ514" s="159">
        <f t="shared" si="536"/>
        <v>0</v>
      </c>
      <c r="BK514" s="159">
        <f t="shared" si="537"/>
        <v>0</v>
      </c>
      <c r="BL514" s="159">
        <f t="shared" si="538"/>
        <v>0</v>
      </c>
      <c r="BM514" s="159">
        <f t="shared" si="590"/>
        <v>0</v>
      </c>
      <c r="BN514" s="159">
        <f t="shared" si="590"/>
        <v>0</v>
      </c>
      <c r="BO514" s="205" t="b">
        <f t="shared" si="539"/>
        <v>0</v>
      </c>
      <c r="BP514" s="214">
        <f t="shared" si="540"/>
        <v>0</v>
      </c>
      <c r="BQ514" s="160">
        <f t="shared" si="541"/>
        <v>0</v>
      </c>
      <c r="BR514" s="160">
        <f t="shared" si="542"/>
        <v>0</v>
      </c>
      <c r="BS514" s="160">
        <f t="shared" si="543"/>
        <v>0</v>
      </c>
      <c r="BT514" s="160">
        <f t="shared" si="544"/>
        <v>0</v>
      </c>
      <c r="BU514" s="160">
        <f t="shared" si="545"/>
        <v>0</v>
      </c>
      <c r="BV514" s="215">
        <f t="shared" si="546"/>
        <v>0</v>
      </c>
      <c r="BW514" s="217">
        <f t="shared" si="547"/>
        <v>0</v>
      </c>
      <c r="BX514" s="206">
        <f t="shared" si="548"/>
        <v>0</v>
      </c>
      <c r="BY514" s="206">
        <f t="shared" si="549"/>
        <v>0</v>
      </c>
      <c r="BZ514" s="206">
        <f t="shared" si="550"/>
        <v>0</v>
      </c>
      <c r="CA514" s="206">
        <f t="shared" si="551"/>
        <v>0</v>
      </c>
      <c r="CB514" s="206">
        <f t="shared" si="552"/>
        <v>0</v>
      </c>
      <c r="CC514" s="218">
        <f t="shared" si="553"/>
        <v>0</v>
      </c>
      <c r="CD514" s="216" t="e">
        <f t="shared" si="554"/>
        <v>#VALUE!</v>
      </c>
      <c r="CE514" s="94" t="e">
        <f t="shared" si="555"/>
        <v>#VALUE!</v>
      </c>
      <c r="CF514" s="94" t="e">
        <f t="shared" si="556"/>
        <v>#VALUE!</v>
      </c>
      <c r="CG514" s="95" t="e">
        <f t="shared" si="557"/>
        <v>#VALUE!</v>
      </c>
      <c r="CH514" s="95" t="e">
        <f t="shared" si="580"/>
        <v>#VALUE!</v>
      </c>
      <c r="CI514" s="95" t="b">
        <f t="shared" si="584"/>
        <v>0</v>
      </c>
      <c r="CJ514" s="76" t="str">
        <f t="shared" si="558"/>
        <v/>
      </c>
      <c r="CK514" s="94" t="e" cm="1">
        <f t="array" aca="1" ref="CK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CL514" s="94" t="str">
        <f t="shared" si="559"/>
        <v/>
      </c>
      <c r="CM514" s="96" t="b">
        <f t="shared" si="560"/>
        <v>0</v>
      </c>
      <c r="CN514" s="130" t="b">
        <f>IFERROR(MATCH(D514,'Avtal för korttidsarbete'!$G$13:$G$1012,0),TRUE)</f>
        <v>1</v>
      </c>
      <c r="CO514" s="130" t="b">
        <f t="shared" si="561"/>
        <v>0</v>
      </c>
      <c r="CP514" s="131" t="str" cm="1">
        <f t="array" ref="CP514">IF(CN514=TRUE,"x",INDEX('Avtal för korttidsarbete'!$E$13:$E$1012,$CN514))</f>
        <v>x</v>
      </c>
      <c r="CQ514" s="131" t="str" cm="1">
        <f t="array" ref="CQ514">IF(CN514=TRUE,"x",INDEX('Avtal för korttidsarbete'!$F$13:$F$1012,$CN514))</f>
        <v>x</v>
      </c>
      <c r="CR514" s="130" t="b">
        <f t="shared" si="562"/>
        <v>0</v>
      </c>
      <c r="CS514" s="165">
        <f t="shared" si="581"/>
        <v>0</v>
      </c>
      <c r="CT514" s="165">
        <f t="shared" si="582"/>
        <v>0</v>
      </c>
      <c r="CU514" s="130" t="b">
        <f t="shared" si="563"/>
        <v>0</v>
      </c>
      <c r="CV514" s="131">
        <f t="shared" si="564"/>
        <v>0</v>
      </c>
      <c r="CW514" s="165">
        <f t="shared" si="565"/>
        <v>0</v>
      </c>
      <c r="CX514" s="186" t="b">
        <f>IFERROR(INDEX('Avtal för korttidsarbete'!R:R,MATCH(D514,'Avtal för korttidsarbete'!$G:$G,0)),TRUE)</f>
        <v>1</v>
      </c>
      <c r="CY514" s="165" t="str">
        <f>IF(CX514,"-",INDEX('Avtal för korttidsarbete'!$D:$D,MATCH(D514,'Avtal för korttidsarbete'!$G:$G,0)))</f>
        <v>-</v>
      </c>
      <c r="CZ514" s="131" t="b">
        <f>IFERROR(G514&gt;INDEX(Uppsägningar!E:E,MATCH(C514,Uppsägningar!C:C,0)),FALSE)</f>
        <v>0</v>
      </c>
    </row>
    <row r="515" spans="1:104" s="30" customFormat="1" x14ac:dyDescent="0.25">
      <c r="A515" s="19">
        <v>500</v>
      </c>
      <c r="B515" s="20"/>
      <c r="C515" s="189"/>
      <c r="D515" s="69"/>
      <c r="E515" s="171">
        <f>IFERROR(INDEX(Admin!$C$7:$C$10,MATCH(CY515,TblNivåValTExt,0)),0)</f>
        <v>0</v>
      </c>
      <c r="F515" s="1"/>
      <c r="G515" s="1"/>
      <c r="H515" s="90"/>
      <c r="I515" s="91"/>
      <c r="J515" s="91"/>
      <c r="K515" s="91"/>
      <c r="L515" s="91"/>
      <c r="M515" s="91"/>
      <c r="N515" s="91"/>
      <c r="O515" s="91"/>
      <c r="P515" s="91"/>
      <c r="Q515" s="91"/>
      <c r="R515" s="91"/>
      <c r="S515" s="91"/>
      <c r="T515" s="91"/>
      <c r="U515" s="91"/>
      <c r="V515" s="91"/>
      <c r="W515" s="225">
        <f t="shared" si="520"/>
        <v>0</v>
      </c>
      <c r="X515" s="134" t="str">
        <f t="shared" si="566"/>
        <v/>
      </c>
      <c r="Y515" s="92" t="b">
        <f t="shared" si="521"/>
        <v>0</v>
      </c>
      <c r="Z515" s="92" t="str">
        <f t="shared" si="567"/>
        <v/>
      </c>
      <c r="AA515" s="92" t="b">
        <f t="shared" si="568"/>
        <v>0</v>
      </c>
      <c r="AB515" s="92" t="str">
        <f t="shared" si="569"/>
        <v/>
      </c>
      <c r="AC515" s="13" t="b">
        <f t="shared" si="522"/>
        <v>0</v>
      </c>
      <c r="AD515" s="92" t="str">
        <f t="shared" si="570"/>
        <v/>
      </c>
      <c r="AE515" s="13" t="b">
        <f t="shared" si="571"/>
        <v>0</v>
      </c>
      <c r="AF515" s="92" t="str">
        <f t="shared" si="572"/>
        <v/>
      </c>
      <c r="AG515" s="13" t="b">
        <f t="shared" si="523"/>
        <v>0</v>
      </c>
      <c r="AH515" s="92" t="str">
        <f t="shared" si="573"/>
        <v/>
      </c>
      <c r="AI515" s="35" t="b">
        <f t="shared" si="524"/>
        <v>0</v>
      </c>
      <c r="AJ515" s="92" t="str">
        <f t="shared" si="574"/>
        <v/>
      </c>
      <c r="AK515" s="35" t="b">
        <f t="shared" si="525"/>
        <v>0</v>
      </c>
      <c r="AL515" s="92" t="str">
        <f t="shared" si="526"/>
        <v/>
      </c>
      <c r="AM515" s="35" t="b">
        <f t="shared" si="527"/>
        <v>0</v>
      </c>
      <c r="AN515" s="92" t="str">
        <f t="shared" si="528"/>
        <v/>
      </c>
      <c r="AO515" s="13" t="b">
        <f t="shared" si="529"/>
        <v>0</v>
      </c>
      <c r="AP515" s="92" t="str">
        <f t="shared" si="530"/>
        <v/>
      </c>
      <c r="AQ515" s="14">
        <f t="shared" si="531"/>
        <v>0</v>
      </c>
      <c r="AR515" s="14">
        <f t="shared" si="532"/>
        <v>0</v>
      </c>
      <c r="AS515" s="16">
        <f t="shared" si="589"/>
        <v>0</v>
      </c>
      <c r="AT515" s="16">
        <f t="shared" si="589"/>
        <v>0</v>
      </c>
      <c r="AU515" s="16">
        <f t="shared" si="589"/>
        <v>0</v>
      </c>
      <c r="AV515" s="16">
        <f t="shared" si="589"/>
        <v>0</v>
      </c>
      <c r="AW515" s="16">
        <f t="shared" si="589"/>
        <v>0</v>
      </c>
      <c r="AX515" s="16">
        <f t="shared" si="589"/>
        <v>0</v>
      </c>
      <c r="AY515" s="16">
        <f t="shared" si="589"/>
        <v>0</v>
      </c>
      <c r="AZ515" s="16"/>
      <c r="BA515" s="16"/>
      <c r="BB515" s="93">
        <f t="shared" si="575"/>
        <v>0</v>
      </c>
      <c r="BC515" s="93">
        <f t="shared" si="576"/>
        <v>0</v>
      </c>
      <c r="BD515" s="93">
        <f t="shared" si="577"/>
        <v>0</v>
      </c>
      <c r="BE515" s="158">
        <f t="shared" si="578"/>
        <v>0</v>
      </c>
      <c r="BF515" s="159">
        <f t="shared" si="579"/>
        <v>0</v>
      </c>
      <c r="BG515" s="159">
        <f t="shared" si="533"/>
        <v>0</v>
      </c>
      <c r="BH515" s="159">
        <f t="shared" si="534"/>
        <v>0</v>
      </c>
      <c r="BI515" s="159">
        <f t="shared" si="535"/>
        <v>0</v>
      </c>
      <c r="BJ515" s="159">
        <f t="shared" si="536"/>
        <v>0</v>
      </c>
      <c r="BK515" s="159">
        <f t="shared" si="537"/>
        <v>0</v>
      </c>
      <c r="BL515" s="159">
        <f t="shared" si="538"/>
        <v>0</v>
      </c>
      <c r="BM515" s="159">
        <f t="shared" si="590"/>
        <v>0</v>
      </c>
      <c r="BN515" s="159">
        <f t="shared" si="590"/>
        <v>0</v>
      </c>
      <c r="BO515" s="205" t="b">
        <f t="shared" si="539"/>
        <v>0</v>
      </c>
      <c r="BP515" s="214">
        <f t="shared" si="540"/>
        <v>0</v>
      </c>
      <c r="BQ515" s="160">
        <f t="shared" si="541"/>
        <v>0</v>
      </c>
      <c r="BR515" s="160">
        <f t="shared" si="542"/>
        <v>0</v>
      </c>
      <c r="BS515" s="160">
        <f t="shared" si="543"/>
        <v>0</v>
      </c>
      <c r="BT515" s="160">
        <f t="shared" si="544"/>
        <v>0</v>
      </c>
      <c r="BU515" s="160">
        <f t="shared" si="545"/>
        <v>0</v>
      </c>
      <c r="BV515" s="215">
        <f t="shared" si="546"/>
        <v>0</v>
      </c>
      <c r="BW515" s="217">
        <f t="shared" si="547"/>
        <v>0</v>
      </c>
      <c r="BX515" s="206">
        <f t="shared" si="548"/>
        <v>0</v>
      </c>
      <c r="BY515" s="206">
        <f t="shared" si="549"/>
        <v>0</v>
      </c>
      <c r="BZ515" s="206">
        <f t="shared" si="550"/>
        <v>0</v>
      </c>
      <c r="CA515" s="206">
        <f t="shared" si="551"/>
        <v>0</v>
      </c>
      <c r="CB515" s="206">
        <f t="shared" si="552"/>
        <v>0</v>
      </c>
      <c r="CC515" s="218">
        <f t="shared" si="553"/>
        <v>0</v>
      </c>
      <c r="CD515" s="216" t="e">
        <f t="shared" si="554"/>
        <v>#VALUE!</v>
      </c>
      <c r="CE515" s="94" t="e">
        <f t="shared" si="555"/>
        <v>#VALUE!</v>
      </c>
      <c r="CF515" s="94" t="e">
        <f t="shared" si="556"/>
        <v>#VALUE!</v>
      </c>
      <c r="CG515" s="95" t="e">
        <f t="shared" si="557"/>
        <v>#VALUE!</v>
      </c>
      <c r="CH515" s="95" t="e">
        <f t="shared" si="580"/>
        <v>#VALUE!</v>
      </c>
      <c r="CI515" s="95" t="b">
        <f t="shared" si="584"/>
        <v>0</v>
      </c>
      <c r="CJ515" s="76" t="str">
        <f t="shared" si="558"/>
        <v/>
      </c>
      <c r="CK515" s="94" t="e" cm="1">
        <f t="array" aca="1" ref="CK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CL515" s="94" t="str">
        <f t="shared" si="559"/>
        <v/>
      </c>
      <c r="CM515" s="96" t="b">
        <f t="shared" si="560"/>
        <v>0</v>
      </c>
      <c r="CN515" s="130" t="b">
        <f>IFERROR(MATCH(D515,'Avtal för korttidsarbete'!$G$13:$G$1012,0),TRUE)</f>
        <v>1</v>
      </c>
      <c r="CO515" s="130" t="b">
        <f t="shared" si="561"/>
        <v>0</v>
      </c>
      <c r="CP515" s="131" t="str" cm="1">
        <f t="array" ref="CP515">IF(CN515=TRUE,"x",INDEX('Avtal för korttidsarbete'!$E$13:$E$1012,$CN515))</f>
        <v>x</v>
      </c>
      <c r="CQ515" s="131" t="str" cm="1">
        <f t="array" ref="CQ515">IF(CN515=TRUE,"x",INDEX('Avtal för korttidsarbete'!$F$13:$F$1012,$CN515))</f>
        <v>x</v>
      </c>
      <c r="CR515" s="130" t="b">
        <f t="shared" si="562"/>
        <v>0</v>
      </c>
      <c r="CS515" s="165">
        <f t="shared" si="581"/>
        <v>0</v>
      </c>
      <c r="CT515" s="165">
        <f t="shared" si="582"/>
        <v>0</v>
      </c>
      <c r="CU515" s="130" t="b">
        <f t="shared" si="563"/>
        <v>0</v>
      </c>
      <c r="CV515" s="131">
        <f t="shared" si="564"/>
        <v>0</v>
      </c>
      <c r="CW515" s="165">
        <f t="shared" si="565"/>
        <v>0</v>
      </c>
      <c r="CX515" s="186" t="b">
        <f>IFERROR(INDEX('Avtal för korttidsarbete'!R:R,MATCH(D515,'Avtal för korttidsarbete'!$G:$G,0)),TRUE)</f>
        <v>1</v>
      </c>
      <c r="CY515" s="165" t="str">
        <f>IF(CX515,"-",INDEX('Avtal för korttidsarbete'!$D:$D,MATCH(D515,'Avtal för korttidsarbete'!$G:$G,0)))</f>
        <v>-</v>
      </c>
      <c r="CZ515" s="131" t="b">
        <f>IFERROR(G515&gt;INDEX(Uppsägningar!E:E,MATCH(C515,Uppsägningar!C:C,0)),FALSE)</f>
        <v>0</v>
      </c>
    </row>
    <row r="516" spans="1:104" s="30" customFormat="1" x14ac:dyDescent="0.25">
      <c r="A516" s="19">
        <v>501</v>
      </c>
      <c r="B516" s="20"/>
      <c r="C516" s="189"/>
      <c r="D516" s="69"/>
      <c r="E516" s="171">
        <f>IFERROR(INDEX(Admin!$C$7:$C$10,MATCH(CY516,TblNivåValTExt,0)),0)</f>
        <v>0</v>
      </c>
      <c r="F516" s="1"/>
      <c r="G516" s="1"/>
      <c r="H516" s="90"/>
      <c r="I516" s="91"/>
      <c r="J516" s="91"/>
      <c r="K516" s="91"/>
      <c r="L516" s="91"/>
      <c r="M516" s="91"/>
      <c r="N516" s="91"/>
      <c r="O516" s="91"/>
      <c r="P516" s="91"/>
      <c r="Q516" s="91"/>
      <c r="R516" s="91"/>
      <c r="S516" s="91"/>
      <c r="T516" s="91"/>
      <c r="U516" s="91"/>
      <c r="V516" s="91"/>
      <c r="W516" s="225">
        <f t="shared" si="520"/>
        <v>0</v>
      </c>
      <c r="X516" s="134" t="str">
        <f t="shared" si="566"/>
        <v/>
      </c>
      <c r="Y516" s="92" t="b">
        <f t="shared" si="521"/>
        <v>0</v>
      </c>
      <c r="Z516" s="92" t="str">
        <f t="shared" si="567"/>
        <v/>
      </c>
      <c r="AA516" s="92" t="b">
        <f t="shared" si="568"/>
        <v>0</v>
      </c>
      <c r="AB516" s="92" t="str">
        <f t="shared" si="569"/>
        <v/>
      </c>
      <c r="AC516" s="13" t="b">
        <f t="shared" si="522"/>
        <v>0</v>
      </c>
      <c r="AD516" s="92" t="str">
        <f t="shared" si="570"/>
        <v/>
      </c>
      <c r="AE516" s="13" t="b">
        <f t="shared" si="571"/>
        <v>0</v>
      </c>
      <c r="AF516" s="92" t="str">
        <f t="shared" si="572"/>
        <v/>
      </c>
      <c r="AG516" s="13" t="b">
        <f t="shared" si="523"/>
        <v>0</v>
      </c>
      <c r="AH516" s="92" t="str">
        <f t="shared" si="573"/>
        <v/>
      </c>
      <c r="AI516" s="35" t="b">
        <f t="shared" si="524"/>
        <v>0</v>
      </c>
      <c r="AJ516" s="92" t="str">
        <f t="shared" si="574"/>
        <v/>
      </c>
      <c r="AK516" s="35" t="b">
        <f t="shared" si="525"/>
        <v>0</v>
      </c>
      <c r="AL516" s="92" t="str">
        <f t="shared" si="526"/>
        <v/>
      </c>
      <c r="AM516" s="35" t="b">
        <f t="shared" si="527"/>
        <v>0</v>
      </c>
      <c r="AN516" s="92" t="str">
        <f t="shared" si="528"/>
        <v/>
      </c>
      <c r="AO516" s="13" t="b">
        <f t="shared" si="529"/>
        <v>0</v>
      </c>
      <c r="AP516" s="92" t="str">
        <f t="shared" si="530"/>
        <v/>
      </c>
      <c r="AQ516" s="14">
        <f t="shared" si="531"/>
        <v>0</v>
      </c>
      <c r="AR516" s="14">
        <f t="shared" si="532"/>
        <v>0</v>
      </c>
      <c r="AS516" s="16">
        <f t="shared" ref="AS516:AY525" si="591">IF(OR(AS$11=FALSE,$F516="",MIN($G516,AS$10,$AR516)-MAX($F516,AS$8,$AQ516)&lt;0),0,MIN($G516,AS$10,$AR516)-MAX($F516,AS$8,$AQ516)+1)</f>
        <v>0</v>
      </c>
      <c r="AT516" s="16">
        <f t="shared" si="591"/>
        <v>0</v>
      </c>
      <c r="AU516" s="16">
        <f t="shared" si="591"/>
        <v>0</v>
      </c>
      <c r="AV516" s="16">
        <f t="shared" si="591"/>
        <v>0</v>
      </c>
      <c r="AW516" s="16">
        <f t="shared" si="591"/>
        <v>0</v>
      </c>
      <c r="AX516" s="16">
        <f t="shared" si="591"/>
        <v>0</v>
      </c>
      <c r="AY516" s="16">
        <f t="shared" si="591"/>
        <v>0</v>
      </c>
      <c r="AZ516" s="16"/>
      <c r="BA516" s="16"/>
      <c r="BB516" s="93">
        <f t="shared" si="575"/>
        <v>0</v>
      </c>
      <c r="BC516" s="93">
        <f t="shared" si="576"/>
        <v>0</v>
      </c>
      <c r="BD516" s="93">
        <f t="shared" si="577"/>
        <v>0</v>
      </c>
      <c r="BE516" s="158">
        <f t="shared" si="578"/>
        <v>0</v>
      </c>
      <c r="BF516" s="159">
        <f t="shared" si="579"/>
        <v>0</v>
      </c>
      <c r="BG516" s="159">
        <f t="shared" si="533"/>
        <v>0</v>
      </c>
      <c r="BH516" s="159">
        <f t="shared" si="534"/>
        <v>0</v>
      </c>
      <c r="BI516" s="159">
        <f t="shared" si="535"/>
        <v>0</v>
      </c>
      <c r="BJ516" s="159">
        <f t="shared" si="536"/>
        <v>0</v>
      </c>
      <c r="BK516" s="159">
        <f t="shared" si="537"/>
        <v>0</v>
      </c>
      <c r="BL516" s="159">
        <f t="shared" si="538"/>
        <v>0</v>
      </c>
      <c r="BM516" s="159">
        <f t="shared" si="590"/>
        <v>0</v>
      </c>
      <c r="BN516" s="159">
        <f t="shared" si="590"/>
        <v>0</v>
      </c>
      <c r="BO516" s="205" t="b">
        <f t="shared" si="539"/>
        <v>0</v>
      </c>
      <c r="BP516" s="214">
        <f t="shared" si="540"/>
        <v>0</v>
      </c>
      <c r="BQ516" s="160">
        <f t="shared" si="541"/>
        <v>0</v>
      </c>
      <c r="BR516" s="160">
        <f t="shared" si="542"/>
        <v>0</v>
      </c>
      <c r="BS516" s="160">
        <f t="shared" si="543"/>
        <v>0</v>
      </c>
      <c r="BT516" s="160">
        <f t="shared" si="544"/>
        <v>0</v>
      </c>
      <c r="BU516" s="160">
        <f t="shared" si="545"/>
        <v>0</v>
      </c>
      <c r="BV516" s="215">
        <f t="shared" si="546"/>
        <v>0</v>
      </c>
      <c r="BW516" s="217">
        <f t="shared" si="547"/>
        <v>0</v>
      </c>
      <c r="BX516" s="206">
        <f t="shared" si="548"/>
        <v>0</v>
      </c>
      <c r="BY516" s="206">
        <f t="shared" si="549"/>
        <v>0</v>
      </c>
      <c r="BZ516" s="206">
        <f t="shared" si="550"/>
        <v>0</v>
      </c>
      <c r="CA516" s="206">
        <f t="shared" si="551"/>
        <v>0</v>
      </c>
      <c r="CB516" s="206">
        <f t="shared" si="552"/>
        <v>0</v>
      </c>
      <c r="CC516" s="218">
        <f t="shared" si="553"/>
        <v>0</v>
      </c>
      <c r="CD516" s="216" t="e">
        <f t="shared" si="554"/>
        <v>#VALUE!</v>
      </c>
      <c r="CE516" s="94" t="e">
        <f t="shared" si="555"/>
        <v>#VALUE!</v>
      </c>
      <c r="CF516" s="94" t="e">
        <f t="shared" si="556"/>
        <v>#VALUE!</v>
      </c>
      <c r="CG516" s="95" t="e">
        <f t="shared" si="557"/>
        <v>#VALUE!</v>
      </c>
      <c r="CH516" s="95" t="e">
        <f t="shared" si="580"/>
        <v>#VALUE!</v>
      </c>
      <c r="CI516" s="95" t="b">
        <f t="shared" si="584"/>
        <v>0</v>
      </c>
      <c r="CJ516" s="76" t="str">
        <f t="shared" si="558"/>
        <v/>
      </c>
      <c r="CK516" s="94" t="e" cm="1">
        <f t="array" aca="1" ref="CK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CL516" s="94" t="str">
        <f t="shared" si="559"/>
        <v/>
      </c>
      <c r="CM516" s="96" t="b">
        <f t="shared" si="560"/>
        <v>0</v>
      </c>
      <c r="CN516" s="130" t="b">
        <f>IFERROR(MATCH(D516,'Avtal för korttidsarbete'!$G$13:$G$1012,0),TRUE)</f>
        <v>1</v>
      </c>
      <c r="CO516" s="130" t="b">
        <f t="shared" si="561"/>
        <v>0</v>
      </c>
      <c r="CP516" s="131" t="str" cm="1">
        <f t="array" ref="CP516">IF(CN516=TRUE,"x",INDEX('Avtal för korttidsarbete'!$E$13:$E$1012,$CN516))</f>
        <v>x</v>
      </c>
      <c r="CQ516" s="131" t="str" cm="1">
        <f t="array" ref="CQ516">IF(CN516=TRUE,"x",INDEX('Avtal för korttidsarbete'!$F$13:$F$1012,$CN516))</f>
        <v>x</v>
      </c>
      <c r="CR516" s="130" t="b">
        <f t="shared" si="562"/>
        <v>0</v>
      </c>
      <c r="CS516" s="165">
        <f t="shared" si="581"/>
        <v>0</v>
      </c>
      <c r="CT516" s="165">
        <f t="shared" si="582"/>
        <v>0</v>
      </c>
      <c r="CU516" s="130" t="b">
        <f t="shared" si="563"/>
        <v>0</v>
      </c>
      <c r="CV516" s="131">
        <f t="shared" si="564"/>
        <v>0</v>
      </c>
      <c r="CW516" s="165">
        <f t="shared" si="565"/>
        <v>0</v>
      </c>
      <c r="CX516" s="186" t="b">
        <f>IFERROR(INDEX('Avtal för korttidsarbete'!R:R,MATCH(D516,'Avtal för korttidsarbete'!$G:$G,0)),TRUE)</f>
        <v>1</v>
      </c>
      <c r="CY516" s="165" t="str">
        <f>IF(CX516,"-",INDEX('Avtal för korttidsarbete'!$D:$D,MATCH(D516,'Avtal för korttidsarbete'!$G:$G,0)))</f>
        <v>-</v>
      </c>
      <c r="CZ516" s="131" t="b">
        <f>IFERROR(G516&gt;INDEX(Uppsägningar!E:E,MATCH(C516,Uppsägningar!C:C,0)),FALSE)</f>
        <v>0</v>
      </c>
    </row>
    <row r="517" spans="1:104" s="30" customFormat="1" x14ac:dyDescent="0.25">
      <c r="A517" s="19">
        <v>502</v>
      </c>
      <c r="B517" s="20"/>
      <c r="C517" s="189"/>
      <c r="D517" s="69"/>
      <c r="E517" s="171">
        <f>IFERROR(INDEX(Admin!$C$7:$C$10,MATCH(CY517,TblNivåValTExt,0)),0)</f>
        <v>0</v>
      </c>
      <c r="F517" s="1"/>
      <c r="G517" s="1"/>
      <c r="H517" s="90"/>
      <c r="I517" s="91"/>
      <c r="J517" s="91"/>
      <c r="K517" s="91"/>
      <c r="L517" s="91"/>
      <c r="M517" s="91"/>
      <c r="N517" s="91"/>
      <c r="O517" s="91"/>
      <c r="P517" s="91"/>
      <c r="Q517" s="91"/>
      <c r="R517" s="91"/>
      <c r="S517" s="91"/>
      <c r="T517" s="91"/>
      <c r="U517" s="91"/>
      <c r="V517" s="91"/>
      <c r="W517" s="225">
        <f t="shared" si="520"/>
        <v>0</v>
      </c>
      <c r="X517" s="134" t="str">
        <f t="shared" si="566"/>
        <v/>
      </c>
      <c r="Y517" s="92" t="b">
        <f t="shared" si="521"/>
        <v>0</v>
      </c>
      <c r="Z517" s="92" t="str">
        <f t="shared" si="567"/>
        <v/>
      </c>
      <c r="AA517" s="92" t="b">
        <f t="shared" si="568"/>
        <v>0</v>
      </c>
      <c r="AB517" s="92" t="str">
        <f t="shared" si="569"/>
        <v/>
      </c>
      <c r="AC517" s="13" t="b">
        <f t="shared" si="522"/>
        <v>0</v>
      </c>
      <c r="AD517" s="92" t="str">
        <f t="shared" si="570"/>
        <v/>
      </c>
      <c r="AE517" s="13" t="b">
        <f t="shared" si="571"/>
        <v>0</v>
      </c>
      <c r="AF517" s="92" t="str">
        <f t="shared" si="572"/>
        <v/>
      </c>
      <c r="AG517" s="13" t="b">
        <f t="shared" si="523"/>
        <v>0</v>
      </c>
      <c r="AH517" s="92" t="str">
        <f t="shared" si="573"/>
        <v/>
      </c>
      <c r="AI517" s="35" t="b">
        <f t="shared" si="524"/>
        <v>0</v>
      </c>
      <c r="AJ517" s="92" t="str">
        <f t="shared" si="574"/>
        <v/>
      </c>
      <c r="AK517" s="35" t="b">
        <f t="shared" si="525"/>
        <v>0</v>
      </c>
      <c r="AL517" s="92" t="str">
        <f t="shared" si="526"/>
        <v/>
      </c>
      <c r="AM517" s="35" t="b">
        <f t="shared" si="527"/>
        <v>0</v>
      </c>
      <c r="AN517" s="92" t="str">
        <f t="shared" si="528"/>
        <v/>
      </c>
      <c r="AO517" s="13" t="b">
        <f t="shared" si="529"/>
        <v>0</v>
      </c>
      <c r="AP517" s="92" t="str">
        <f t="shared" si="530"/>
        <v/>
      </c>
      <c r="AQ517" s="14">
        <f t="shared" si="531"/>
        <v>0</v>
      </c>
      <c r="AR517" s="14">
        <f t="shared" si="532"/>
        <v>0</v>
      </c>
      <c r="AS517" s="16">
        <f t="shared" si="591"/>
        <v>0</v>
      </c>
      <c r="AT517" s="16">
        <f t="shared" si="591"/>
        <v>0</v>
      </c>
      <c r="AU517" s="16">
        <f t="shared" si="591"/>
        <v>0</v>
      </c>
      <c r="AV517" s="16">
        <f t="shared" si="591"/>
        <v>0</v>
      </c>
      <c r="AW517" s="16">
        <f t="shared" si="591"/>
        <v>0</v>
      </c>
      <c r="AX517" s="16">
        <f t="shared" si="591"/>
        <v>0</v>
      </c>
      <c r="AY517" s="16">
        <f t="shared" si="591"/>
        <v>0</v>
      </c>
      <c r="AZ517" s="16"/>
      <c r="BA517" s="16"/>
      <c r="BB517" s="93">
        <f t="shared" si="575"/>
        <v>0</v>
      </c>
      <c r="BC517" s="93">
        <f t="shared" si="576"/>
        <v>0</v>
      </c>
      <c r="BD517" s="93">
        <f t="shared" si="577"/>
        <v>0</v>
      </c>
      <c r="BE517" s="158">
        <f t="shared" si="578"/>
        <v>0</v>
      </c>
      <c r="BF517" s="159">
        <f t="shared" si="579"/>
        <v>0</v>
      </c>
      <c r="BG517" s="159">
        <f t="shared" si="533"/>
        <v>0</v>
      </c>
      <c r="BH517" s="159">
        <f t="shared" si="534"/>
        <v>0</v>
      </c>
      <c r="BI517" s="159">
        <f t="shared" si="535"/>
        <v>0</v>
      </c>
      <c r="BJ517" s="159">
        <f t="shared" si="536"/>
        <v>0</v>
      </c>
      <c r="BK517" s="159">
        <f t="shared" si="537"/>
        <v>0</v>
      </c>
      <c r="BL517" s="159">
        <f t="shared" si="538"/>
        <v>0</v>
      </c>
      <c r="BM517" s="159">
        <f t="shared" si="590"/>
        <v>0</v>
      </c>
      <c r="BN517" s="159">
        <f t="shared" si="590"/>
        <v>0</v>
      </c>
      <c r="BO517" s="205" t="b">
        <f t="shared" si="539"/>
        <v>0</v>
      </c>
      <c r="BP517" s="214">
        <f t="shared" si="540"/>
        <v>0</v>
      </c>
      <c r="BQ517" s="160">
        <f t="shared" si="541"/>
        <v>0</v>
      </c>
      <c r="BR517" s="160">
        <f t="shared" si="542"/>
        <v>0</v>
      </c>
      <c r="BS517" s="160">
        <f t="shared" si="543"/>
        <v>0</v>
      </c>
      <c r="BT517" s="160">
        <f t="shared" si="544"/>
        <v>0</v>
      </c>
      <c r="BU517" s="160">
        <f t="shared" si="545"/>
        <v>0</v>
      </c>
      <c r="BV517" s="215">
        <f t="shared" si="546"/>
        <v>0</v>
      </c>
      <c r="BW517" s="217">
        <f t="shared" si="547"/>
        <v>0</v>
      </c>
      <c r="BX517" s="206">
        <f t="shared" si="548"/>
        <v>0</v>
      </c>
      <c r="BY517" s="206">
        <f t="shared" si="549"/>
        <v>0</v>
      </c>
      <c r="BZ517" s="206">
        <f t="shared" si="550"/>
        <v>0</v>
      </c>
      <c r="CA517" s="206">
        <f t="shared" si="551"/>
        <v>0</v>
      </c>
      <c r="CB517" s="206">
        <f t="shared" si="552"/>
        <v>0</v>
      </c>
      <c r="CC517" s="218">
        <f t="shared" si="553"/>
        <v>0</v>
      </c>
      <c r="CD517" s="216" t="e">
        <f t="shared" si="554"/>
        <v>#VALUE!</v>
      </c>
      <c r="CE517" s="94" t="e">
        <f t="shared" si="555"/>
        <v>#VALUE!</v>
      </c>
      <c r="CF517" s="94" t="e">
        <f t="shared" si="556"/>
        <v>#VALUE!</v>
      </c>
      <c r="CG517" s="95" t="e">
        <f t="shared" si="557"/>
        <v>#VALUE!</v>
      </c>
      <c r="CH517" s="95" t="e">
        <f t="shared" si="580"/>
        <v>#VALUE!</v>
      </c>
      <c r="CI517" s="95" t="b">
        <f t="shared" si="584"/>
        <v>0</v>
      </c>
      <c r="CJ517" s="76" t="str">
        <f t="shared" si="558"/>
        <v/>
      </c>
      <c r="CK517" s="94" t="e" cm="1">
        <f t="array" aca="1" ref="CK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CL517" s="94" t="str">
        <f t="shared" si="559"/>
        <v/>
      </c>
      <c r="CM517" s="96" t="b">
        <f t="shared" si="560"/>
        <v>0</v>
      </c>
      <c r="CN517" s="130" t="b">
        <f>IFERROR(MATCH(D517,'Avtal för korttidsarbete'!$G$13:$G$1012,0),TRUE)</f>
        <v>1</v>
      </c>
      <c r="CO517" s="130" t="b">
        <f t="shared" si="561"/>
        <v>0</v>
      </c>
      <c r="CP517" s="131" t="str" cm="1">
        <f t="array" ref="CP517">IF(CN517=TRUE,"x",INDEX('Avtal för korttidsarbete'!$E$13:$E$1012,$CN517))</f>
        <v>x</v>
      </c>
      <c r="CQ517" s="131" t="str" cm="1">
        <f t="array" ref="CQ517">IF(CN517=TRUE,"x",INDEX('Avtal för korttidsarbete'!$F$13:$F$1012,$CN517))</f>
        <v>x</v>
      </c>
      <c r="CR517" s="130" t="b">
        <f t="shared" si="562"/>
        <v>0</v>
      </c>
      <c r="CS517" s="165">
        <f t="shared" si="581"/>
        <v>0</v>
      </c>
      <c r="CT517" s="165">
        <f t="shared" si="582"/>
        <v>0</v>
      </c>
      <c r="CU517" s="130" t="b">
        <f t="shared" si="563"/>
        <v>0</v>
      </c>
      <c r="CV517" s="131">
        <f t="shared" si="564"/>
        <v>0</v>
      </c>
      <c r="CW517" s="165">
        <f t="shared" si="565"/>
        <v>0</v>
      </c>
      <c r="CX517" s="186" t="b">
        <f>IFERROR(INDEX('Avtal för korttidsarbete'!R:R,MATCH(D517,'Avtal för korttidsarbete'!$G:$G,0)),TRUE)</f>
        <v>1</v>
      </c>
      <c r="CY517" s="165" t="str">
        <f>IF(CX517,"-",INDEX('Avtal för korttidsarbete'!$D:$D,MATCH(D517,'Avtal för korttidsarbete'!$G:$G,0)))</f>
        <v>-</v>
      </c>
      <c r="CZ517" s="131" t="b">
        <f>IFERROR(G517&gt;INDEX(Uppsägningar!E:E,MATCH(C517,Uppsägningar!C:C,0)),FALSE)</f>
        <v>0</v>
      </c>
    </row>
    <row r="518" spans="1:104" s="30" customFormat="1" x14ac:dyDescent="0.25">
      <c r="A518" s="19">
        <v>503</v>
      </c>
      <c r="B518" s="20"/>
      <c r="C518" s="189"/>
      <c r="D518" s="69"/>
      <c r="E518" s="171">
        <f>IFERROR(INDEX(Admin!$C$7:$C$10,MATCH(CY518,TblNivåValTExt,0)),0)</f>
        <v>0</v>
      </c>
      <c r="F518" s="1"/>
      <c r="G518" s="1"/>
      <c r="H518" s="90"/>
      <c r="I518" s="91"/>
      <c r="J518" s="91"/>
      <c r="K518" s="91"/>
      <c r="L518" s="91"/>
      <c r="M518" s="91"/>
      <c r="N518" s="91"/>
      <c r="O518" s="91"/>
      <c r="P518" s="91"/>
      <c r="Q518" s="91"/>
      <c r="R518" s="91"/>
      <c r="S518" s="91"/>
      <c r="T518" s="91"/>
      <c r="U518" s="91"/>
      <c r="V518" s="91"/>
      <c r="W518" s="225">
        <f t="shared" si="520"/>
        <v>0</v>
      </c>
      <c r="X518" s="134" t="str">
        <f t="shared" si="566"/>
        <v/>
      </c>
      <c r="Y518" s="92" t="b">
        <f t="shared" si="521"/>
        <v>0</v>
      </c>
      <c r="Z518" s="92" t="str">
        <f t="shared" si="567"/>
        <v/>
      </c>
      <c r="AA518" s="92" t="b">
        <f t="shared" si="568"/>
        <v>0</v>
      </c>
      <c r="AB518" s="92" t="str">
        <f t="shared" si="569"/>
        <v/>
      </c>
      <c r="AC518" s="13" t="b">
        <f t="shared" si="522"/>
        <v>0</v>
      </c>
      <c r="AD518" s="92" t="str">
        <f t="shared" si="570"/>
        <v/>
      </c>
      <c r="AE518" s="13" t="b">
        <f t="shared" si="571"/>
        <v>0</v>
      </c>
      <c r="AF518" s="92" t="str">
        <f t="shared" si="572"/>
        <v/>
      </c>
      <c r="AG518" s="13" t="b">
        <f t="shared" si="523"/>
        <v>0</v>
      </c>
      <c r="AH518" s="92" t="str">
        <f t="shared" si="573"/>
        <v/>
      </c>
      <c r="AI518" s="35" t="b">
        <f t="shared" si="524"/>
        <v>0</v>
      </c>
      <c r="AJ518" s="92" t="str">
        <f t="shared" si="574"/>
        <v/>
      </c>
      <c r="AK518" s="35" t="b">
        <f t="shared" si="525"/>
        <v>0</v>
      </c>
      <c r="AL518" s="92" t="str">
        <f t="shared" si="526"/>
        <v/>
      </c>
      <c r="AM518" s="35" t="b">
        <f t="shared" si="527"/>
        <v>0</v>
      </c>
      <c r="AN518" s="92" t="str">
        <f t="shared" si="528"/>
        <v/>
      </c>
      <c r="AO518" s="13" t="b">
        <f t="shared" si="529"/>
        <v>0</v>
      </c>
      <c r="AP518" s="92" t="str">
        <f t="shared" si="530"/>
        <v/>
      </c>
      <c r="AQ518" s="14">
        <f t="shared" si="531"/>
        <v>0</v>
      </c>
      <c r="AR518" s="14">
        <f t="shared" si="532"/>
        <v>0</v>
      </c>
      <c r="AS518" s="16">
        <f t="shared" si="591"/>
        <v>0</v>
      </c>
      <c r="AT518" s="16">
        <f t="shared" si="591"/>
        <v>0</v>
      </c>
      <c r="AU518" s="16">
        <f t="shared" si="591"/>
        <v>0</v>
      </c>
      <c r="AV518" s="16">
        <f t="shared" si="591"/>
        <v>0</v>
      </c>
      <c r="AW518" s="16">
        <f t="shared" si="591"/>
        <v>0</v>
      </c>
      <c r="AX518" s="16">
        <f t="shared" si="591"/>
        <v>0</v>
      </c>
      <c r="AY518" s="16">
        <f t="shared" si="591"/>
        <v>0</v>
      </c>
      <c r="AZ518" s="16"/>
      <c r="BA518" s="16"/>
      <c r="BB518" s="93">
        <f t="shared" si="575"/>
        <v>0</v>
      </c>
      <c r="BC518" s="93">
        <f t="shared" si="576"/>
        <v>0</v>
      </c>
      <c r="BD518" s="93">
        <f t="shared" si="577"/>
        <v>0</v>
      </c>
      <c r="BE518" s="158">
        <f t="shared" si="578"/>
        <v>0</v>
      </c>
      <c r="BF518" s="159">
        <f t="shared" si="579"/>
        <v>0</v>
      </c>
      <c r="BG518" s="159">
        <f t="shared" si="533"/>
        <v>0</v>
      </c>
      <c r="BH518" s="159">
        <f t="shared" si="534"/>
        <v>0</v>
      </c>
      <c r="BI518" s="159">
        <f t="shared" si="535"/>
        <v>0</v>
      </c>
      <c r="BJ518" s="159">
        <f t="shared" si="536"/>
        <v>0</v>
      </c>
      <c r="BK518" s="159">
        <f t="shared" si="537"/>
        <v>0</v>
      </c>
      <c r="BL518" s="159">
        <f t="shared" si="538"/>
        <v>0</v>
      </c>
      <c r="BM518" s="159">
        <f t="shared" si="590"/>
        <v>0</v>
      </c>
      <c r="BN518" s="159">
        <f t="shared" si="590"/>
        <v>0</v>
      </c>
      <c r="BO518" s="205" t="b">
        <f t="shared" si="539"/>
        <v>0</v>
      </c>
      <c r="BP518" s="214">
        <f t="shared" si="540"/>
        <v>0</v>
      </c>
      <c r="BQ518" s="160">
        <f t="shared" si="541"/>
        <v>0</v>
      </c>
      <c r="BR518" s="160">
        <f t="shared" si="542"/>
        <v>0</v>
      </c>
      <c r="BS518" s="160">
        <f t="shared" si="543"/>
        <v>0</v>
      </c>
      <c r="BT518" s="160">
        <f t="shared" si="544"/>
        <v>0</v>
      </c>
      <c r="BU518" s="160">
        <f t="shared" si="545"/>
        <v>0</v>
      </c>
      <c r="BV518" s="215">
        <f t="shared" si="546"/>
        <v>0</v>
      </c>
      <c r="BW518" s="217">
        <f t="shared" si="547"/>
        <v>0</v>
      </c>
      <c r="BX518" s="206">
        <f t="shared" si="548"/>
        <v>0</v>
      </c>
      <c r="BY518" s="206">
        <f t="shared" si="549"/>
        <v>0</v>
      </c>
      <c r="BZ518" s="206">
        <f t="shared" si="550"/>
        <v>0</v>
      </c>
      <c r="CA518" s="206">
        <f t="shared" si="551"/>
        <v>0</v>
      </c>
      <c r="CB518" s="206">
        <f t="shared" si="552"/>
        <v>0</v>
      </c>
      <c r="CC518" s="218">
        <f t="shared" si="553"/>
        <v>0</v>
      </c>
      <c r="CD518" s="216" t="e">
        <f t="shared" si="554"/>
        <v>#VALUE!</v>
      </c>
      <c r="CE518" s="94" t="e">
        <f t="shared" si="555"/>
        <v>#VALUE!</v>
      </c>
      <c r="CF518" s="94" t="e">
        <f t="shared" si="556"/>
        <v>#VALUE!</v>
      </c>
      <c r="CG518" s="95" t="e">
        <f t="shared" si="557"/>
        <v>#VALUE!</v>
      </c>
      <c r="CH518" s="95" t="e">
        <f t="shared" si="580"/>
        <v>#VALUE!</v>
      </c>
      <c r="CI518" s="95" t="b">
        <f t="shared" si="584"/>
        <v>0</v>
      </c>
      <c r="CJ518" s="76" t="str">
        <f t="shared" si="558"/>
        <v/>
      </c>
      <c r="CK518" s="94" t="e" cm="1">
        <f t="array" aca="1" ref="CK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CL518" s="94" t="str">
        <f t="shared" si="559"/>
        <v/>
      </c>
      <c r="CM518" s="96" t="b">
        <f t="shared" si="560"/>
        <v>0</v>
      </c>
      <c r="CN518" s="130" t="b">
        <f>IFERROR(MATCH(D518,'Avtal för korttidsarbete'!$G$13:$G$1012,0),TRUE)</f>
        <v>1</v>
      </c>
      <c r="CO518" s="130" t="b">
        <f t="shared" si="561"/>
        <v>0</v>
      </c>
      <c r="CP518" s="131" t="str" cm="1">
        <f t="array" ref="CP518">IF(CN518=TRUE,"x",INDEX('Avtal för korttidsarbete'!$E$13:$E$1012,$CN518))</f>
        <v>x</v>
      </c>
      <c r="CQ518" s="131" t="str" cm="1">
        <f t="array" ref="CQ518">IF(CN518=TRUE,"x",INDEX('Avtal för korttidsarbete'!$F$13:$F$1012,$CN518))</f>
        <v>x</v>
      </c>
      <c r="CR518" s="130" t="b">
        <f t="shared" si="562"/>
        <v>0</v>
      </c>
      <c r="CS518" s="165">
        <f t="shared" si="581"/>
        <v>0</v>
      </c>
      <c r="CT518" s="165">
        <f t="shared" si="582"/>
        <v>0</v>
      </c>
      <c r="CU518" s="130" t="b">
        <f t="shared" si="563"/>
        <v>0</v>
      </c>
      <c r="CV518" s="131">
        <f t="shared" si="564"/>
        <v>0</v>
      </c>
      <c r="CW518" s="165">
        <f t="shared" si="565"/>
        <v>0</v>
      </c>
      <c r="CX518" s="186" t="b">
        <f>IFERROR(INDEX('Avtal för korttidsarbete'!R:R,MATCH(D518,'Avtal för korttidsarbete'!$G:$G,0)),TRUE)</f>
        <v>1</v>
      </c>
      <c r="CY518" s="165" t="str">
        <f>IF(CX518,"-",INDEX('Avtal för korttidsarbete'!$D:$D,MATCH(D518,'Avtal för korttidsarbete'!$G:$G,0)))</f>
        <v>-</v>
      </c>
      <c r="CZ518" s="131" t="b">
        <f>IFERROR(G518&gt;INDEX(Uppsägningar!E:E,MATCH(C518,Uppsägningar!C:C,0)),FALSE)</f>
        <v>0</v>
      </c>
    </row>
    <row r="519" spans="1:104" s="30" customFormat="1" x14ac:dyDescent="0.25">
      <c r="A519" s="19">
        <v>504</v>
      </c>
      <c r="B519" s="20"/>
      <c r="C519" s="189"/>
      <c r="D519" s="69"/>
      <c r="E519" s="171">
        <f>IFERROR(INDEX(Admin!$C$7:$C$10,MATCH(CY519,TblNivåValTExt,0)),0)</f>
        <v>0</v>
      </c>
      <c r="F519" s="1"/>
      <c r="G519" s="1"/>
      <c r="H519" s="90"/>
      <c r="I519" s="91"/>
      <c r="J519" s="91"/>
      <c r="K519" s="91"/>
      <c r="L519" s="91"/>
      <c r="M519" s="91"/>
      <c r="N519" s="91"/>
      <c r="O519" s="91"/>
      <c r="P519" s="91"/>
      <c r="Q519" s="91"/>
      <c r="R519" s="91"/>
      <c r="S519" s="91"/>
      <c r="T519" s="91"/>
      <c r="U519" s="91"/>
      <c r="V519" s="91"/>
      <c r="W519" s="225">
        <f t="shared" si="520"/>
        <v>0</v>
      </c>
      <c r="X519" s="134" t="str">
        <f t="shared" si="566"/>
        <v/>
      </c>
      <c r="Y519" s="92" t="b">
        <f t="shared" si="521"/>
        <v>0</v>
      </c>
      <c r="Z519" s="92" t="str">
        <f t="shared" si="567"/>
        <v/>
      </c>
      <c r="AA519" s="92" t="b">
        <f t="shared" si="568"/>
        <v>0</v>
      </c>
      <c r="AB519" s="92" t="str">
        <f t="shared" si="569"/>
        <v/>
      </c>
      <c r="AC519" s="13" t="b">
        <f t="shared" si="522"/>
        <v>0</v>
      </c>
      <c r="AD519" s="92" t="str">
        <f t="shared" si="570"/>
        <v/>
      </c>
      <c r="AE519" s="13" t="b">
        <f t="shared" si="571"/>
        <v>0</v>
      </c>
      <c r="AF519" s="92" t="str">
        <f t="shared" si="572"/>
        <v/>
      </c>
      <c r="AG519" s="13" t="b">
        <f t="shared" si="523"/>
        <v>0</v>
      </c>
      <c r="AH519" s="92" t="str">
        <f t="shared" si="573"/>
        <v/>
      </c>
      <c r="AI519" s="35" t="b">
        <f t="shared" si="524"/>
        <v>0</v>
      </c>
      <c r="AJ519" s="92" t="str">
        <f t="shared" si="574"/>
        <v/>
      </c>
      <c r="AK519" s="35" t="b">
        <f t="shared" si="525"/>
        <v>0</v>
      </c>
      <c r="AL519" s="92" t="str">
        <f t="shared" si="526"/>
        <v/>
      </c>
      <c r="AM519" s="35" t="b">
        <f t="shared" si="527"/>
        <v>0</v>
      </c>
      <c r="AN519" s="92" t="str">
        <f t="shared" si="528"/>
        <v/>
      </c>
      <c r="AO519" s="13" t="b">
        <f t="shared" si="529"/>
        <v>0</v>
      </c>
      <c r="AP519" s="92" t="str">
        <f t="shared" si="530"/>
        <v/>
      </c>
      <c r="AQ519" s="14">
        <f t="shared" si="531"/>
        <v>0</v>
      </c>
      <c r="AR519" s="14">
        <f t="shared" si="532"/>
        <v>0</v>
      </c>
      <c r="AS519" s="16">
        <f t="shared" si="591"/>
        <v>0</v>
      </c>
      <c r="AT519" s="16">
        <f t="shared" si="591"/>
        <v>0</v>
      </c>
      <c r="AU519" s="16">
        <f t="shared" si="591"/>
        <v>0</v>
      </c>
      <c r="AV519" s="16">
        <f t="shared" si="591"/>
        <v>0</v>
      </c>
      <c r="AW519" s="16">
        <f t="shared" si="591"/>
        <v>0</v>
      </c>
      <c r="AX519" s="16">
        <f t="shared" si="591"/>
        <v>0</v>
      </c>
      <c r="AY519" s="16">
        <f t="shared" si="591"/>
        <v>0</v>
      </c>
      <c r="AZ519" s="16"/>
      <c r="BA519" s="16"/>
      <c r="BB519" s="93">
        <f t="shared" si="575"/>
        <v>0</v>
      </c>
      <c r="BC519" s="93">
        <f t="shared" si="576"/>
        <v>0</v>
      </c>
      <c r="BD519" s="93">
        <f t="shared" si="577"/>
        <v>0</v>
      </c>
      <c r="BE519" s="158">
        <f t="shared" si="578"/>
        <v>0</v>
      </c>
      <c r="BF519" s="159">
        <f t="shared" si="579"/>
        <v>0</v>
      </c>
      <c r="BG519" s="159">
        <f t="shared" si="533"/>
        <v>0</v>
      </c>
      <c r="BH519" s="159">
        <f t="shared" si="534"/>
        <v>0</v>
      </c>
      <c r="BI519" s="159">
        <f t="shared" si="535"/>
        <v>0</v>
      </c>
      <c r="BJ519" s="159">
        <f t="shared" si="536"/>
        <v>0</v>
      </c>
      <c r="BK519" s="159">
        <f t="shared" si="537"/>
        <v>0</v>
      </c>
      <c r="BL519" s="159">
        <f t="shared" si="538"/>
        <v>0</v>
      </c>
      <c r="BM519" s="159">
        <f t="shared" si="590"/>
        <v>0</v>
      </c>
      <c r="BN519" s="159">
        <f t="shared" si="590"/>
        <v>0</v>
      </c>
      <c r="BO519" s="205" t="b">
        <f t="shared" si="539"/>
        <v>0</v>
      </c>
      <c r="BP519" s="214">
        <f t="shared" si="540"/>
        <v>0</v>
      </c>
      <c r="BQ519" s="160">
        <f t="shared" si="541"/>
        <v>0</v>
      </c>
      <c r="BR519" s="160">
        <f t="shared" si="542"/>
        <v>0</v>
      </c>
      <c r="BS519" s="160">
        <f t="shared" si="543"/>
        <v>0</v>
      </c>
      <c r="BT519" s="160">
        <f t="shared" si="544"/>
        <v>0</v>
      </c>
      <c r="BU519" s="160">
        <f t="shared" si="545"/>
        <v>0</v>
      </c>
      <c r="BV519" s="215">
        <f t="shared" si="546"/>
        <v>0</v>
      </c>
      <c r="BW519" s="217">
        <f t="shared" si="547"/>
        <v>0</v>
      </c>
      <c r="BX519" s="206">
        <f t="shared" si="548"/>
        <v>0</v>
      </c>
      <c r="BY519" s="206">
        <f t="shared" si="549"/>
        <v>0</v>
      </c>
      <c r="BZ519" s="206">
        <f t="shared" si="550"/>
        <v>0</v>
      </c>
      <c r="CA519" s="206">
        <f t="shared" si="551"/>
        <v>0</v>
      </c>
      <c r="CB519" s="206">
        <f t="shared" si="552"/>
        <v>0</v>
      </c>
      <c r="CC519" s="218">
        <f t="shared" si="553"/>
        <v>0</v>
      </c>
      <c r="CD519" s="216" t="e">
        <f t="shared" si="554"/>
        <v>#VALUE!</v>
      </c>
      <c r="CE519" s="94" t="e">
        <f t="shared" si="555"/>
        <v>#VALUE!</v>
      </c>
      <c r="CF519" s="94" t="e">
        <f t="shared" si="556"/>
        <v>#VALUE!</v>
      </c>
      <c r="CG519" s="95" t="e">
        <f t="shared" si="557"/>
        <v>#VALUE!</v>
      </c>
      <c r="CH519" s="95" t="e">
        <f t="shared" si="580"/>
        <v>#VALUE!</v>
      </c>
      <c r="CI519" s="95" t="b">
        <f t="shared" si="584"/>
        <v>0</v>
      </c>
      <c r="CJ519" s="76" t="str">
        <f t="shared" si="558"/>
        <v/>
      </c>
      <c r="CK519" s="94" t="e" cm="1">
        <f t="array" aca="1" ref="CK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CL519" s="94" t="str">
        <f t="shared" si="559"/>
        <v/>
      </c>
      <c r="CM519" s="96" t="b">
        <f t="shared" si="560"/>
        <v>0</v>
      </c>
      <c r="CN519" s="130" t="b">
        <f>IFERROR(MATCH(D519,'Avtal för korttidsarbete'!$G$13:$G$1012,0),TRUE)</f>
        <v>1</v>
      </c>
      <c r="CO519" s="130" t="b">
        <f t="shared" si="561"/>
        <v>0</v>
      </c>
      <c r="CP519" s="131" t="str" cm="1">
        <f t="array" ref="CP519">IF(CN519=TRUE,"x",INDEX('Avtal för korttidsarbete'!$E$13:$E$1012,$CN519))</f>
        <v>x</v>
      </c>
      <c r="CQ519" s="131" t="str" cm="1">
        <f t="array" ref="CQ519">IF(CN519=TRUE,"x",INDEX('Avtal för korttidsarbete'!$F$13:$F$1012,$CN519))</f>
        <v>x</v>
      </c>
      <c r="CR519" s="130" t="b">
        <f t="shared" si="562"/>
        <v>0</v>
      </c>
      <c r="CS519" s="165">
        <f t="shared" si="581"/>
        <v>0</v>
      </c>
      <c r="CT519" s="165">
        <f t="shared" si="582"/>
        <v>0</v>
      </c>
      <c r="CU519" s="130" t="b">
        <f t="shared" si="563"/>
        <v>0</v>
      </c>
      <c r="CV519" s="131">
        <f t="shared" si="564"/>
        <v>0</v>
      </c>
      <c r="CW519" s="165">
        <f t="shared" si="565"/>
        <v>0</v>
      </c>
      <c r="CX519" s="186" t="b">
        <f>IFERROR(INDEX('Avtal för korttidsarbete'!R:R,MATCH(D519,'Avtal för korttidsarbete'!$G:$G,0)),TRUE)</f>
        <v>1</v>
      </c>
      <c r="CY519" s="165" t="str">
        <f>IF(CX519,"-",INDEX('Avtal för korttidsarbete'!$D:$D,MATCH(D519,'Avtal för korttidsarbete'!$G:$G,0)))</f>
        <v>-</v>
      </c>
      <c r="CZ519" s="131" t="b">
        <f>IFERROR(G519&gt;INDEX(Uppsägningar!E:E,MATCH(C519,Uppsägningar!C:C,0)),FALSE)</f>
        <v>0</v>
      </c>
    </row>
    <row r="520" spans="1:104" s="30" customFormat="1" x14ac:dyDescent="0.25">
      <c r="A520" s="19">
        <v>505</v>
      </c>
      <c r="B520" s="20"/>
      <c r="C520" s="189"/>
      <c r="D520" s="69"/>
      <c r="E520" s="171">
        <f>IFERROR(INDEX(Admin!$C$7:$C$10,MATCH(CY520,TblNivåValTExt,0)),0)</f>
        <v>0</v>
      </c>
      <c r="F520" s="1"/>
      <c r="G520" s="1"/>
      <c r="H520" s="90"/>
      <c r="I520" s="91"/>
      <c r="J520" s="91"/>
      <c r="K520" s="91"/>
      <c r="L520" s="91"/>
      <c r="M520" s="91"/>
      <c r="N520" s="91"/>
      <c r="O520" s="91"/>
      <c r="P520" s="91"/>
      <c r="Q520" s="91"/>
      <c r="R520" s="91"/>
      <c r="S520" s="91"/>
      <c r="T520" s="91"/>
      <c r="U520" s="91"/>
      <c r="V520" s="91"/>
      <c r="W520" s="225">
        <f t="shared" si="520"/>
        <v>0</v>
      </c>
      <c r="X520" s="134" t="str">
        <f t="shared" si="566"/>
        <v/>
      </c>
      <c r="Y520" s="92" t="b">
        <f t="shared" si="521"/>
        <v>0</v>
      </c>
      <c r="Z520" s="92" t="str">
        <f t="shared" si="567"/>
        <v/>
      </c>
      <c r="AA520" s="92" t="b">
        <f t="shared" si="568"/>
        <v>0</v>
      </c>
      <c r="AB520" s="92" t="str">
        <f t="shared" si="569"/>
        <v/>
      </c>
      <c r="AC520" s="13" t="b">
        <f t="shared" si="522"/>
        <v>0</v>
      </c>
      <c r="AD520" s="92" t="str">
        <f t="shared" si="570"/>
        <v/>
      </c>
      <c r="AE520" s="13" t="b">
        <f t="shared" si="571"/>
        <v>0</v>
      </c>
      <c r="AF520" s="92" t="str">
        <f t="shared" si="572"/>
        <v/>
      </c>
      <c r="AG520" s="13" t="b">
        <f t="shared" si="523"/>
        <v>0</v>
      </c>
      <c r="AH520" s="92" t="str">
        <f t="shared" si="573"/>
        <v/>
      </c>
      <c r="AI520" s="35" t="b">
        <f t="shared" si="524"/>
        <v>0</v>
      </c>
      <c r="AJ520" s="92" t="str">
        <f t="shared" si="574"/>
        <v/>
      </c>
      <c r="AK520" s="35" t="b">
        <f t="shared" si="525"/>
        <v>0</v>
      </c>
      <c r="AL520" s="92" t="str">
        <f t="shared" si="526"/>
        <v/>
      </c>
      <c r="AM520" s="35" t="b">
        <f t="shared" si="527"/>
        <v>0</v>
      </c>
      <c r="AN520" s="92" t="str">
        <f t="shared" si="528"/>
        <v/>
      </c>
      <c r="AO520" s="13" t="b">
        <f t="shared" si="529"/>
        <v>0</v>
      </c>
      <c r="AP520" s="92" t="str">
        <f t="shared" si="530"/>
        <v/>
      </c>
      <c r="AQ520" s="14">
        <f t="shared" si="531"/>
        <v>0</v>
      </c>
      <c r="AR520" s="14">
        <f t="shared" si="532"/>
        <v>0</v>
      </c>
      <c r="AS520" s="16">
        <f t="shared" si="591"/>
        <v>0</v>
      </c>
      <c r="AT520" s="16">
        <f t="shared" si="591"/>
        <v>0</v>
      </c>
      <c r="AU520" s="16">
        <f t="shared" si="591"/>
        <v>0</v>
      </c>
      <c r="AV520" s="16">
        <f t="shared" si="591"/>
        <v>0</v>
      </c>
      <c r="AW520" s="16">
        <f t="shared" si="591"/>
        <v>0</v>
      </c>
      <c r="AX520" s="16">
        <f t="shared" si="591"/>
        <v>0</v>
      </c>
      <c r="AY520" s="16">
        <f t="shared" si="591"/>
        <v>0</v>
      </c>
      <c r="AZ520" s="16"/>
      <c r="BA520" s="16"/>
      <c r="BB520" s="93">
        <f t="shared" si="575"/>
        <v>0</v>
      </c>
      <c r="BC520" s="93">
        <f t="shared" si="576"/>
        <v>0</v>
      </c>
      <c r="BD520" s="93">
        <f t="shared" si="577"/>
        <v>0</v>
      </c>
      <c r="BE520" s="158">
        <f t="shared" si="578"/>
        <v>0</v>
      </c>
      <c r="BF520" s="159">
        <f t="shared" si="579"/>
        <v>0</v>
      </c>
      <c r="BG520" s="159">
        <f t="shared" si="533"/>
        <v>0</v>
      </c>
      <c r="BH520" s="159">
        <f t="shared" si="534"/>
        <v>0</v>
      </c>
      <c r="BI520" s="159">
        <f t="shared" si="535"/>
        <v>0</v>
      </c>
      <c r="BJ520" s="159">
        <f t="shared" si="536"/>
        <v>0</v>
      </c>
      <c r="BK520" s="159">
        <f t="shared" si="537"/>
        <v>0</v>
      </c>
      <c r="BL520" s="159">
        <f t="shared" si="538"/>
        <v>0</v>
      </c>
      <c r="BM520" s="159">
        <f t="shared" si="590"/>
        <v>0</v>
      </c>
      <c r="BN520" s="159">
        <f t="shared" si="590"/>
        <v>0</v>
      </c>
      <c r="BO520" s="205" t="b">
        <f t="shared" si="539"/>
        <v>0</v>
      </c>
      <c r="BP520" s="214">
        <f t="shared" si="540"/>
        <v>0</v>
      </c>
      <c r="BQ520" s="160">
        <f t="shared" si="541"/>
        <v>0</v>
      </c>
      <c r="BR520" s="160">
        <f t="shared" si="542"/>
        <v>0</v>
      </c>
      <c r="BS520" s="160">
        <f t="shared" si="543"/>
        <v>0</v>
      </c>
      <c r="BT520" s="160">
        <f t="shared" si="544"/>
        <v>0</v>
      </c>
      <c r="BU520" s="160">
        <f t="shared" si="545"/>
        <v>0</v>
      </c>
      <c r="BV520" s="215">
        <f t="shared" si="546"/>
        <v>0</v>
      </c>
      <c r="BW520" s="217">
        <f t="shared" si="547"/>
        <v>0</v>
      </c>
      <c r="BX520" s="206">
        <f t="shared" si="548"/>
        <v>0</v>
      </c>
      <c r="BY520" s="206">
        <f t="shared" si="549"/>
        <v>0</v>
      </c>
      <c r="BZ520" s="206">
        <f t="shared" si="550"/>
        <v>0</v>
      </c>
      <c r="CA520" s="206">
        <f t="shared" si="551"/>
        <v>0</v>
      </c>
      <c r="CB520" s="206">
        <f t="shared" si="552"/>
        <v>0</v>
      </c>
      <c r="CC520" s="218">
        <f t="shared" si="553"/>
        <v>0</v>
      </c>
      <c r="CD520" s="216" t="e">
        <f t="shared" si="554"/>
        <v>#VALUE!</v>
      </c>
      <c r="CE520" s="94" t="e">
        <f t="shared" si="555"/>
        <v>#VALUE!</v>
      </c>
      <c r="CF520" s="94" t="e">
        <f t="shared" si="556"/>
        <v>#VALUE!</v>
      </c>
      <c r="CG520" s="95" t="e">
        <f t="shared" si="557"/>
        <v>#VALUE!</v>
      </c>
      <c r="CH520" s="95" t="e">
        <f t="shared" si="580"/>
        <v>#VALUE!</v>
      </c>
      <c r="CI520" s="95" t="b">
        <f t="shared" si="584"/>
        <v>0</v>
      </c>
      <c r="CJ520" s="76" t="str">
        <f t="shared" si="558"/>
        <v/>
      </c>
      <c r="CK520" s="94" t="e" cm="1">
        <f t="array" aca="1" ref="CK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CL520" s="94" t="str">
        <f t="shared" si="559"/>
        <v/>
      </c>
      <c r="CM520" s="96" t="b">
        <f t="shared" si="560"/>
        <v>0</v>
      </c>
      <c r="CN520" s="130" t="b">
        <f>IFERROR(MATCH(D520,'Avtal för korttidsarbete'!$G$13:$G$1012,0),TRUE)</f>
        <v>1</v>
      </c>
      <c r="CO520" s="130" t="b">
        <f t="shared" si="561"/>
        <v>0</v>
      </c>
      <c r="CP520" s="131" t="str" cm="1">
        <f t="array" ref="CP520">IF(CN520=TRUE,"x",INDEX('Avtal för korttidsarbete'!$E$13:$E$1012,$CN520))</f>
        <v>x</v>
      </c>
      <c r="CQ520" s="131" t="str" cm="1">
        <f t="array" ref="CQ520">IF(CN520=TRUE,"x",INDEX('Avtal för korttidsarbete'!$F$13:$F$1012,$CN520))</f>
        <v>x</v>
      </c>
      <c r="CR520" s="130" t="b">
        <f t="shared" si="562"/>
        <v>0</v>
      </c>
      <c r="CS520" s="165">
        <f t="shared" si="581"/>
        <v>0</v>
      </c>
      <c r="CT520" s="165">
        <f t="shared" si="582"/>
        <v>0</v>
      </c>
      <c r="CU520" s="130" t="b">
        <f t="shared" si="563"/>
        <v>0</v>
      </c>
      <c r="CV520" s="131">
        <f t="shared" si="564"/>
        <v>0</v>
      </c>
      <c r="CW520" s="165">
        <f t="shared" si="565"/>
        <v>0</v>
      </c>
      <c r="CX520" s="186" t="b">
        <f>IFERROR(INDEX('Avtal för korttidsarbete'!R:R,MATCH(D520,'Avtal för korttidsarbete'!$G:$G,0)),TRUE)</f>
        <v>1</v>
      </c>
      <c r="CY520" s="165" t="str">
        <f>IF(CX520,"-",INDEX('Avtal för korttidsarbete'!$D:$D,MATCH(D520,'Avtal för korttidsarbete'!$G:$G,0)))</f>
        <v>-</v>
      </c>
      <c r="CZ520" s="131" t="b">
        <f>IFERROR(G520&gt;INDEX(Uppsägningar!E:E,MATCH(C520,Uppsägningar!C:C,0)),FALSE)</f>
        <v>0</v>
      </c>
    </row>
    <row r="521" spans="1:104" s="30" customFormat="1" x14ac:dyDescent="0.25">
      <c r="A521" s="19">
        <v>506</v>
      </c>
      <c r="B521" s="20"/>
      <c r="C521" s="189"/>
      <c r="D521" s="69"/>
      <c r="E521" s="171">
        <f>IFERROR(INDEX(Admin!$C$7:$C$10,MATCH(CY521,TblNivåValTExt,0)),0)</f>
        <v>0</v>
      </c>
      <c r="F521" s="1"/>
      <c r="G521" s="1"/>
      <c r="H521" s="90"/>
      <c r="I521" s="91"/>
      <c r="J521" s="91"/>
      <c r="K521" s="91"/>
      <c r="L521" s="91"/>
      <c r="M521" s="91"/>
      <c r="N521" s="91"/>
      <c r="O521" s="91"/>
      <c r="P521" s="91"/>
      <c r="Q521" s="91"/>
      <c r="R521" s="91"/>
      <c r="S521" s="91"/>
      <c r="T521" s="91"/>
      <c r="U521" s="91"/>
      <c r="V521" s="91"/>
      <c r="W521" s="225">
        <f t="shared" si="520"/>
        <v>0</v>
      </c>
      <c r="X521" s="134" t="str">
        <f t="shared" si="566"/>
        <v/>
      </c>
      <c r="Y521" s="92" t="b">
        <f t="shared" si="521"/>
        <v>0</v>
      </c>
      <c r="Z521" s="92" t="str">
        <f t="shared" si="567"/>
        <v/>
      </c>
      <c r="AA521" s="92" t="b">
        <f t="shared" si="568"/>
        <v>0</v>
      </c>
      <c r="AB521" s="92" t="str">
        <f t="shared" si="569"/>
        <v/>
      </c>
      <c r="AC521" s="13" t="b">
        <f t="shared" si="522"/>
        <v>0</v>
      </c>
      <c r="AD521" s="92" t="str">
        <f t="shared" si="570"/>
        <v/>
      </c>
      <c r="AE521" s="13" t="b">
        <f t="shared" si="571"/>
        <v>0</v>
      </c>
      <c r="AF521" s="92" t="str">
        <f t="shared" si="572"/>
        <v/>
      </c>
      <c r="AG521" s="13" t="b">
        <f t="shared" si="523"/>
        <v>0</v>
      </c>
      <c r="AH521" s="92" t="str">
        <f t="shared" si="573"/>
        <v/>
      </c>
      <c r="AI521" s="35" t="b">
        <f t="shared" si="524"/>
        <v>0</v>
      </c>
      <c r="AJ521" s="92" t="str">
        <f t="shared" si="574"/>
        <v/>
      </c>
      <c r="AK521" s="35" t="b">
        <f t="shared" si="525"/>
        <v>0</v>
      </c>
      <c r="AL521" s="92" t="str">
        <f t="shared" si="526"/>
        <v/>
      </c>
      <c r="AM521" s="35" t="b">
        <f t="shared" si="527"/>
        <v>0</v>
      </c>
      <c r="AN521" s="92" t="str">
        <f t="shared" si="528"/>
        <v/>
      </c>
      <c r="AO521" s="13" t="b">
        <f t="shared" si="529"/>
        <v>0</v>
      </c>
      <c r="AP521" s="92" t="str">
        <f t="shared" si="530"/>
        <v/>
      </c>
      <c r="AQ521" s="14">
        <f t="shared" si="531"/>
        <v>0</v>
      </c>
      <c r="AR521" s="14">
        <f t="shared" si="532"/>
        <v>0</v>
      </c>
      <c r="AS521" s="16">
        <f t="shared" si="591"/>
        <v>0</v>
      </c>
      <c r="AT521" s="16">
        <f t="shared" si="591"/>
        <v>0</v>
      </c>
      <c r="AU521" s="16">
        <f t="shared" si="591"/>
        <v>0</v>
      </c>
      <c r="AV521" s="16">
        <f t="shared" si="591"/>
        <v>0</v>
      </c>
      <c r="AW521" s="16">
        <f t="shared" si="591"/>
        <v>0</v>
      </c>
      <c r="AX521" s="16">
        <f t="shared" si="591"/>
        <v>0</v>
      </c>
      <c r="AY521" s="16">
        <f t="shared" si="591"/>
        <v>0</v>
      </c>
      <c r="AZ521" s="16"/>
      <c r="BA521" s="16"/>
      <c r="BB521" s="93">
        <f t="shared" si="575"/>
        <v>0</v>
      </c>
      <c r="BC521" s="93">
        <f t="shared" si="576"/>
        <v>0</v>
      </c>
      <c r="BD521" s="93">
        <f t="shared" si="577"/>
        <v>0</v>
      </c>
      <c r="BE521" s="158">
        <f t="shared" si="578"/>
        <v>0</v>
      </c>
      <c r="BF521" s="159">
        <f t="shared" si="579"/>
        <v>0</v>
      </c>
      <c r="BG521" s="159">
        <f t="shared" si="533"/>
        <v>0</v>
      </c>
      <c r="BH521" s="159">
        <f t="shared" si="534"/>
        <v>0</v>
      </c>
      <c r="BI521" s="159">
        <f t="shared" si="535"/>
        <v>0</v>
      </c>
      <c r="BJ521" s="159">
        <f t="shared" si="536"/>
        <v>0</v>
      </c>
      <c r="BK521" s="159">
        <f t="shared" si="537"/>
        <v>0</v>
      </c>
      <c r="BL521" s="159">
        <f t="shared" si="538"/>
        <v>0</v>
      </c>
      <c r="BM521" s="159">
        <f t="shared" si="590"/>
        <v>0</v>
      </c>
      <c r="BN521" s="159">
        <f t="shared" si="590"/>
        <v>0</v>
      </c>
      <c r="BO521" s="205" t="b">
        <f t="shared" si="539"/>
        <v>0</v>
      </c>
      <c r="BP521" s="214">
        <f t="shared" si="540"/>
        <v>0</v>
      </c>
      <c r="BQ521" s="160">
        <f t="shared" si="541"/>
        <v>0</v>
      </c>
      <c r="BR521" s="160">
        <f t="shared" si="542"/>
        <v>0</v>
      </c>
      <c r="BS521" s="160">
        <f t="shared" si="543"/>
        <v>0</v>
      </c>
      <c r="BT521" s="160">
        <f t="shared" si="544"/>
        <v>0</v>
      </c>
      <c r="BU521" s="160">
        <f t="shared" si="545"/>
        <v>0</v>
      </c>
      <c r="BV521" s="215">
        <f t="shared" si="546"/>
        <v>0</v>
      </c>
      <c r="BW521" s="217">
        <f t="shared" si="547"/>
        <v>0</v>
      </c>
      <c r="BX521" s="206">
        <f t="shared" si="548"/>
        <v>0</v>
      </c>
      <c r="BY521" s="206">
        <f t="shared" si="549"/>
        <v>0</v>
      </c>
      <c r="BZ521" s="206">
        <f t="shared" si="550"/>
        <v>0</v>
      </c>
      <c r="CA521" s="206">
        <f t="shared" si="551"/>
        <v>0</v>
      </c>
      <c r="CB521" s="206">
        <f t="shared" si="552"/>
        <v>0</v>
      </c>
      <c r="CC521" s="218">
        <f t="shared" si="553"/>
        <v>0</v>
      </c>
      <c r="CD521" s="216" t="e">
        <f t="shared" si="554"/>
        <v>#VALUE!</v>
      </c>
      <c r="CE521" s="94" t="e">
        <f t="shared" si="555"/>
        <v>#VALUE!</v>
      </c>
      <c r="CF521" s="94" t="e">
        <f t="shared" si="556"/>
        <v>#VALUE!</v>
      </c>
      <c r="CG521" s="95" t="e">
        <f t="shared" si="557"/>
        <v>#VALUE!</v>
      </c>
      <c r="CH521" s="95" t="e">
        <f t="shared" si="580"/>
        <v>#VALUE!</v>
      </c>
      <c r="CI521" s="95" t="b">
        <f t="shared" si="584"/>
        <v>0</v>
      </c>
      <c r="CJ521" s="76" t="str">
        <f t="shared" si="558"/>
        <v/>
      </c>
      <c r="CK521" s="94" t="e" cm="1">
        <f t="array" aca="1" ref="CK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CL521" s="94" t="str">
        <f t="shared" si="559"/>
        <v/>
      </c>
      <c r="CM521" s="96" t="b">
        <f t="shared" si="560"/>
        <v>0</v>
      </c>
      <c r="CN521" s="130" t="b">
        <f>IFERROR(MATCH(D521,'Avtal för korttidsarbete'!$G$13:$G$1012,0),TRUE)</f>
        <v>1</v>
      </c>
      <c r="CO521" s="130" t="b">
        <f t="shared" si="561"/>
        <v>0</v>
      </c>
      <c r="CP521" s="131" t="str" cm="1">
        <f t="array" ref="CP521">IF(CN521=TRUE,"x",INDEX('Avtal för korttidsarbete'!$E$13:$E$1012,$CN521))</f>
        <v>x</v>
      </c>
      <c r="CQ521" s="131" t="str" cm="1">
        <f t="array" ref="CQ521">IF(CN521=TRUE,"x",INDEX('Avtal för korttidsarbete'!$F$13:$F$1012,$CN521))</f>
        <v>x</v>
      </c>
      <c r="CR521" s="130" t="b">
        <f t="shared" si="562"/>
        <v>0</v>
      </c>
      <c r="CS521" s="165">
        <f t="shared" si="581"/>
        <v>0</v>
      </c>
      <c r="CT521" s="165">
        <f t="shared" si="582"/>
        <v>0</v>
      </c>
      <c r="CU521" s="130" t="b">
        <f t="shared" si="563"/>
        <v>0</v>
      </c>
      <c r="CV521" s="131">
        <f t="shared" si="564"/>
        <v>0</v>
      </c>
      <c r="CW521" s="165">
        <f t="shared" si="565"/>
        <v>0</v>
      </c>
      <c r="CX521" s="186" t="b">
        <f>IFERROR(INDEX('Avtal för korttidsarbete'!R:R,MATCH(D521,'Avtal för korttidsarbete'!$G:$G,0)),TRUE)</f>
        <v>1</v>
      </c>
      <c r="CY521" s="165" t="str">
        <f>IF(CX521,"-",INDEX('Avtal för korttidsarbete'!$D:$D,MATCH(D521,'Avtal för korttidsarbete'!$G:$G,0)))</f>
        <v>-</v>
      </c>
      <c r="CZ521" s="131" t="b">
        <f>IFERROR(G521&gt;INDEX(Uppsägningar!E:E,MATCH(C521,Uppsägningar!C:C,0)),FALSE)</f>
        <v>0</v>
      </c>
    </row>
    <row r="522" spans="1:104" s="30" customFormat="1" x14ac:dyDescent="0.25">
      <c r="A522" s="19">
        <v>507</v>
      </c>
      <c r="B522" s="20"/>
      <c r="C522" s="189"/>
      <c r="D522" s="69"/>
      <c r="E522" s="171">
        <f>IFERROR(INDEX(Admin!$C$7:$C$10,MATCH(CY522,TblNivåValTExt,0)),0)</f>
        <v>0</v>
      </c>
      <c r="F522" s="1"/>
      <c r="G522" s="1"/>
      <c r="H522" s="90"/>
      <c r="I522" s="91"/>
      <c r="J522" s="91"/>
      <c r="K522" s="91"/>
      <c r="L522" s="91"/>
      <c r="M522" s="91"/>
      <c r="N522" s="91"/>
      <c r="O522" s="91"/>
      <c r="P522" s="91"/>
      <c r="Q522" s="91"/>
      <c r="R522" s="91"/>
      <c r="S522" s="91"/>
      <c r="T522" s="91"/>
      <c r="U522" s="91"/>
      <c r="V522" s="91"/>
      <c r="W522" s="225">
        <f t="shared" si="520"/>
        <v>0</v>
      </c>
      <c r="X522" s="134" t="str">
        <f t="shared" si="566"/>
        <v/>
      </c>
      <c r="Y522" s="92" t="b">
        <f t="shared" si="521"/>
        <v>0</v>
      </c>
      <c r="Z522" s="92" t="str">
        <f t="shared" si="567"/>
        <v/>
      </c>
      <c r="AA522" s="92" t="b">
        <f t="shared" si="568"/>
        <v>0</v>
      </c>
      <c r="AB522" s="92" t="str">
        <f t="shared" si="569"/>
        <v/>
      </c>
      <c r="AC522" s="13" t="b">
        <f t="shared" si="522"/>
        <v>0</v>
      </c>
      <c r="AD522" s="92" t="str">
        <f t="shared" si="570"/>
        <v/>
      </c>
      <c r="AE522" s="13" t="b">
        <f t="shared" si="571"/>
        <v>0</v>
      </c>
      <c r="AF522" s="92" t="str">
        <f t="shared" si="572"/>
        <v/>
      </c>
      <c r="AG522" s="13" t="b">
        <f t="shared" si="523"/>
        <v>0</v>
      </c>
      <c r="AH522" s="92" t="str">
        <f t="shared" si="573"/>
        <v/>
      </c>
      <c r="AI522" s="35" t="b">
        <f t="shared" si="524"/>
        <v>0</v>
      </c>
      <c r="AJ522" s="92" t="str">
        <f t="shared" si="574"/>
        <v/>
      </c>
      <c r="AK522" s="35" t="b">
        <f t="shared" si="525"/>
        <v>0</v>
      </c>
      <c r="AL522" s="92" t="str">
        <f t="shared" si="526"/>
        <v/>
      </c>
      <c r="AM522" s="35" t="b">
        <f t="shared" si="527"/>
        <v>0</v>
      </c>
      <c r="AN522" s="92" t="str">
        <f t="shared" si="528"/>
        <v/>
      </c>
      <c r="AO522" s="13" t="b">
        <f t="shared" si="529"/>
        <v>0</v>
      </c>
      <c r="AP522" s="92" t="str">
        <f t="shared" si="530"/>
        <v/>
      </c>
      <c r="AQ522" s="14">
        <f t="shared" si="531"/>
        <v>0</v>
      </c>
      <c r="AR522" s="14">
        <f t="shared" si="532"/>
        <v>0</v>
      </c>
      <c r="AS522" s="16">
        <f t="shared" si="591"/>
        <v>0</v>
      </c>
      <c r="AT522" s="16">
        <f t="shared" si="591"/>
        <v>0</v>
      </c>
      <c r="AU522" s="16">
        <f t="shared" si="591"/>
        <v>0</v>
      </c>
      <c r="AV522" s="16">
        <f t="shared" si="591"/>
        <v>0</v>
      </c>
      <c r="AW522" s="16">
        <f t="shared" si="591"/>
        <v>0</v>
      </c>
      <c r="AX522" s="16">
        <f t="shared" si="591"/>
        <v>0</v>
      </c>
      <c r="AY522" s="16">
        <f t="shared" si="591"/>
        <v>0</v>
      </c>
      <c r="AZ522" s="16"/>
      <c r="BA522" s="16"/>
      <c r="BB522" s="93">
        <f t="shared" si="575"/>
        <v>0</v>
      </c>
      <c r="BC522" s="93">
        <f t="shared" si="576"/>
        <v>0</v>
      </c>
      <c r="BD522" s="93">
        <f t="shared" si="577"/>
        <v>0</v>
      </c>
      <c r="BE522" s="158">
        <f t="shared" si="578"/>
        <v>0</v>
      </c>
      <c r="BF522" s="159">
        <f t="shared" si="579"/>
        <v>0</v>
      </c>
      <c r="BG522" s="159">
        <f t="shared" si="533"/>
        <v>0</v>
      </c>
      <c r="BH522" s="159">
        <f t="shared" si="534"/>
        <v>0</v>
      </c>
      <c r="BI522" s="159">
        <f t="shared" si="535"/>
        <v>0</v>
      </c>
      <c r="BJ522" s="159">
        <f t="shared" si="536"/>
        <v>0</v>
      </c>
      <c r="BK522" s="159">
        <f t="shared" si="537"/>
        <v>0</v>
      </c>
      <c r="BL522" s="159">
        <f t="shared" si="538"/>
        <v>0</v>
      </c>
      <c r="BM522" s="159">
        <f t="shared" si="590"/>
        <v>0</v>
      </c>
      <c r="BN522" s="159">
        <f t="shared" si="590"/>
        <v>0</v>
      </c>
      <c r="BO522" s="205" t="b">
        <f t="shared" si="539"/>
        <v>0</v>
      </c>
      <c r="BP522" s="214">
        <f t="shared" si="540"/>
        <v>0</v>
      </c>
      <c r="BQ522" s="160">
        <f t="shared" si="541"/>
        <v>0</v>
      </c>
      <c r="BR522" s="160">
        <f t="shared" si="542"/>
        <v>0</v>
      </c>
      <c r="BS522" s="160">
        <f t="shared" si="543"/>
        <v>0</v>
      </c>
      <c r="BT522" s="160">
        <f t="shared" si="544"/>
        <v>0</v>
      </c>
      <c r="BU522" s="160">
        <f t="shared" si="545"/>
        <v>0</v>
      </c>
      <c r="BV522" s="215">
        <f t="shared" si="546"/>
        <v>0</v>
      </c>
      <c r="BW522" s="217">
        <f t="shared" si="547"/>
        <v>0</v>
      </c>
      <c r="BX522" s="206">
        <f t="shared" si="548"/>
        <v>0</v>
      </c>
      <c r="BY522" s="206">
        <f t="shared" si="549"/>
        <v>0</v>
      </c>
      <c r="BZ522" s="206">
        <f t="shared" si="550"/>
        <v>0</v>
      </c>
      <c r="CA522" s="206">
        <f t="shared" si="551"/>
        <v>0</v>
      </c>
      <c r="CB522" s="206">
        <f t="shared" si="552"/>
        <v>0</v>
      </c>
      <c r="CC522" s="218">
        <f t="shared" si="553"/>
        <v>0</v>
      </c>
      <c r="CD522" s="216" t="e">
        <f t="shared" si="554"/>
        <v>#VALUE!</v>
      </c>
      <c r="CE522" s="94" t="e">
        <f t="shared" si="555"/>
        <v>#VALUE!</v>
      </c>
      <c r="CF522" s="94" t="e">
        <f t="shared" si="556"/>
        <v>#VALUE!</v>
      </c>
      <c r="CG522" s="95" t="e">
        <f t="shared" si="557"/>
        <v>#VALUE!</v>
      </c>
      <c r="CH522" s="95" t="e">
        <f t="shared" si="580"/>
        <v>#VALUE!</v>
      </c>
      <c r="CI522" s="95" t="b">
        <f t="shared" si="584"/>
        <v>0</v>
      </c>
      <c r="CJ522" s="76" t="str">
        <f t="shared" si="558"/>
        <v/>
      </c>
      <c r="CK522" s="94" t="e" cm="1">
        <f t="array" aca="1" ref="CK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CL522" s="94" t="str">
        <f t="shared" si="559"/>
        <v/>
      </c>
      <c r="CM522" s="96" t="b">
        <f t="shared" si="560"/>
        <v>0</v>
      </c>
      <c r="CN522" s="130" t="b">
        <f>IFERROR(MATCH(D522,'Avtal för korttidsarbete'!$G$13:$G$1012,0),TRUE)</f>
        <v>1</v>
      </c>
      <c r="CO522" s="130" t="b">
        <f t="shared" si="561"/>
        <v>0</v>
      </c>
      <c r="CP522" s="131" t="str" cm="1">
        <f t="array" ref="CP522">IF(CN522=TRUE,"x",INDEX('Avtal för korttidsarbete'!$E$13:$E$1012,$CN522))</f>
        <v>x</v>
      </c>
      <c r="CQ522" s="131" t="str" cm="1">
        <f t="array" ref="CQ522">IF(CN522=TRUE,"x",INDEX('Avtal för korttidsarbete'!$F$13:$F$1012,$CN522))</f>
        <v>x</v>
      </c>
      <c r="CR522" s="130" t="b">
        <f t="shared" si="562"/>
        <v>0</v>
      </c>
      <c r="CS522" s="165">
        <f t="shared" si="581"/>
        <v>0</v>
      </c>
      <c r="CT522" s="165">
        <f t="shared" si="582"/>
        <v>0</v>
      </c>
      <c r="CU522" s="130" t="b">
        <f t="shared" si="563"/>
        <v>0</v>
      </c>
      <c r="CV522" s="131">
        <f t="shared" si="564"/>
        <v>0</v>
      </c>
      <c r="CW522" s="165">
        <f t="shared" si="565"/>
        <v>0</v>
      </c>
      <c r="CX522" s="186" t="b">
        <f>IFERROR(INDEX('Avtal för korttidsarbete'!R:R,MATCH(D522,'Avtal för korttidsarbete'!$G:$G,0)),TRUE)</f>
        <v>1</v>
      </c>
      <c r="CY522" s="165" t="str">
        <f>IF(CX522,"-",INDEX('Avtal för korttidsarbete'!$D:$D,MATCH(D522,'Avtal för korttidsarbete'!$G:$G,0)))</f>
        <v>-</v>
      </c>
      <c r="CZ522" s="131" t="b">
        <f>IFERROR(G522&gt;INDEX(Uppsägningar!E:E,MATCH(C522,Uppsägningar!C:C,0)),FALSE)</f>
        <v>0</v>
      </c>
    </row>
    <row r="523" spans="1:104" s="30" customFormat="1" x14ac:dyDescent="0.25">
      <c r="A523" s="19">
        <v>508</v>
      </c>
      <c r="B523" s="20"/>
      <c r="C523" s="189"/>
      <c r="D523" s="69"/>
      <c r="E523" s="171">
        <f>IFERROR(INDEX(Admin!$C$7:$C$10,MATCH(CY523,TblNivåValTExt,0)),0)</f>
        <v>0</v>
      </c>
      <c r="F523" s="1"/>
      <c r="G523" s="1"/>
      <c r="H523" s="90"/>
      <c r="I523" s="91"/>
      <c r="J523" s="91"/>
      <c r="K523" s="91"/>
      <c r="L523" s="91"/>
      <c r="M523" s="91"/>
      <c r="N523" s="91"/>
      <c r="O523" s="91"/>
      <c r="P523" s="91"/>
      <c r="Q523" s="91"/>
      <c r="R523" s="91"/>
      <c r="S523" s="91"/>
      <c r="T523" s="91"/>
      <c r="U523" s="91"/>
      <c r="V523" s="91"/>
      <c r="W523" s="225">
        <f t="shared" si="520"/>
        <v>0</v>
      </c>
      <c r="X523" s="134" t="str">
        <f t="shared" si="566"/>
        <v/>
      </c>
      <c r="Y523" s="92" t="b">
        <f t="shared" si="521"/>
        <v>0</v>
      </c>
      <c r="Z523" s="92" t="str">
        <f t="shared" si="567"/>
        <v/>
      </c>
      <c r="AA523" s="92" t="b">
        <f t="shared" si="568"/>
        <v>0</v>
      </c>
      <c r="AB523" s="92" t="str">
        <f t="shared" si="569"/>
        <v/>
      </c>
      <c r="AC523" s="13" t="b">
        <f t="shared" si="522"/>
        <v>0</v>
      </c>
      <c r="AD523" s="92" t="str">
        <f t="shared" si="570"/>
        <v/>
      </c>
      <c r="AE523" s="13" t="b">
        <f t="shared" si="571"/>
        <v>0</v>
      </c>
      <c r="AF523" s="92" t="str">
        <f t="shared" si="572"/>
        <v/>
      </c>
      <c r="AG523" s="13" t="b">
        <f t="shared" si="523"/>
        <v>0</v>
      </c>
      <c r="AH523" s="92" t="str">
        <f t="shared" si="573"/>
        <v/>
      </c>
      <c r="AI523" s="35" t="b">
        <f t="shared" si="524"/>
        <v>0</v>
      </c>
      <c r="AJ523" s="92" t="str">
        <f t="shared" si="574"/>
        <v/>
      </c>
      <c r="AK523" s="35" t="b">
        <f t="shared" si="525"/>
        <v>0</v>
      </c>
      <c r="AL523" s="92" t="str">
        <f t="shared" si="526"/>
        <v/>
      </c>
      <c r="AM523" s="35" t="b">
        <f t="shared" si="527"/>
        <v>0</v>
      </c>
      <c r="AN523" s="92" t="str">
        <f t="shared" si="528"/>
        <v/>
      </c>
      <c r="AO523" s="13" t="b">
        <f t="shared" si="529"/>
        <v>0</v>
      </c>
      <c r="AP523" s="92" t="str">
        <f t="shared" si="530"/>
        <v/>
      </c>
      <c r="AQ523" s="14">
        <f t="shared" si="531"/>
        <v>0</v>
      </c>
      <c r="AR523" s="14">
        <f t="shared" si="532"/>
        <v>0</v>
      </c>
      <c r="AS523" s="16">
        <f t="shared" si="591"/>
        <v>0</v>
      </c>
      <c r="AT523" s="16">
        <f t="shared" si="591"/>
        <v>0</v>
      </c>
      <c r="AU523" s="16">
        <f t="shared" si="591"/>
        <v>0</v>
      </c>
      <c r="AV523" s="16">
        <f t="shared" si="591"/>
        <v>0</v>
      </c>
      <c r="AW523" s="16">
        <f t="shared" si="591"/>
        <v>0</v>
      </c>
      <c r="AX523" s="16">
        <f t="shared" si="591"/>
        <v>0</v>
      </c>
      <c r="AY523" s="16">
        <f t="shared" si="591"/>
        <v>0</v>
      </c>
      <c r="AZ523" s="16"/>
      <c r="BA523" s="16"/>
      <c r="BB523" s="93">
        <f t="shared" si="575"/>
        <v>0</v>
      </c>
      <c r="BC523" s="93">
        <f t="shared" si="576"/>
        <v>0</v>
      </c>
      <c r="BD523" s="93">
        <f t="shared" si="577"/>
        <v>0</v>
      </c>
      <c r="BE523" s="158">
        <f t="shared" si="578"/>
        <v>0</v>
      </c>
      <c r="BF523" s="159">
        <f t="shared" si="579"/>
        <v>0</v>
      </c>
      <c r="BG523" s="159">
        <f t="shared" si="533"/>
        <v>0</v>
      </c>
      <c r="BH523" s="159">
        <f t="shared" si="534"/>
        <v>0</v>
      </c>
      <c r="BI523" s="159">
        <f t="shared" si="535"/>
        <v>0</v>
      </c>
      <c r="BJ523" s="159">
        <f t="shared" si="536"/>
        <v>0</v>
      </c>
      <c r="BK523" s="159">
        <f t="shared" si="537"/>
        <v>0</v>
      </c>
      <c r="BL523" s="159">
        <f t="shared" si="538"/>
        <v>0</v>
      </c>
      <c r="BM523" s="159">
        <f t="shared" si="590"/>
        <v>0</v>
      </c>
      <c r="BN523" s="159">
        <f t="shared" si="590"/>
        <v>0</v>
      </c>
      <c r="BO523" s="205" t="b">
        <f t="shared" si="539"/>
        <v>0</v>
      </c>
      <c r="BP523" s="214">
        <f t="shared" si="540"/>
        <v>0</v>
      </c>
      <c r="BQ523" s="160">
        <f t="shared" si="541"/>
        <v>0</v>
      </c>
      <c r="BR523" s="160">
        <f t="shared" si="542"/>
        <v>0</v>
      </c>
      <c r="BS523" s="160">
        <f t="shared" si="543"/>
        <v>0</v>
      </c>
      <c r="BT523" s="160">
        <f t="shared" si="544"/>
        <v>0</v>
      </c>
      <c r="BU523" s="160">
        <f t="shared" si="545"/>
        <v>0</v>
      </c>
      <c r="BV523" s="215">
        <f t="shared" si="546"/>
        <v>0</v>
      </c>
      <c r="BW523" s="217">
        <f t="shared" si="547"/>
        <v>0</v>
      </c>
      <c r="BX523" s="206">
        <f t="shared" si="548"/>
        <v>0</v>
      </c>
      <c r="BY523" s="206">
        <f t="shared" si="549"/>
        <v>0</v>
      </c>
      <c r="BZ523" s="206">
        <f t="shared" si="550"/>
        <v>0</v>
      </c>
      <c r="CA523" s="206">
        <f t="shared" si="551"/>
        <v>0</v>
      </c>
      <c r="CB523" s="206">
        <f t="shared" si="552"/>
        <v>0</v>
      </c>
      <c r="CC523" s="218">
        <f t="shared" si="553"/>
        <v>0</v>
      </c>
      <c r="CD523" s="216" t="e">
        <f t="shared" si="554"/>
        <v>#VALUE!</v>
      </c>
      <c r="CE523" s="94" t="e">
        <f t="shared" si="555"/>
        <v>#VALUE!</v>
      </c>
      <c r="CF523" s="94" t="e">
        <f t="shared" si="556"/>
        <v>#VALUE!</v>
      </c>
      <c r="CG523" s="95" t="e">
        <f t="shared" si="557"/>
        <v>#VALUE!</v>
      </c>
      <c r="CH523" s="95" t="e">
        <f t="shared" si="580"/>
        <v>#VALUE!</v>
      </c>
      <c r="CI523" s="95" t="b">
        <f t="shared" si="584"/>
        <v>0</v>
      </c>
      <c r="CJ523" s="76" t="str">
        <f t="shared" si="558"/>
        <v/>
      </c>
      <c r="CK523" s="94" t="e" cm="1">
        <f t="array" aca="1" ref="CK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CL523" s="94" t="str">
        <f t="shared" si="559"/>
        <v/>
      </c>
      <c r="CM523" s="96" t="b">
        <f t="shared" si="560"/>
        <v>0</v>
      </c>
      <c r="CN523" s="130" t="b">
        <f>IFERROR(MATCH(D523,'Avtal för korttidsarbete'!$G$13:$G$1012,0),TRUE)</f>
        <v>1</v>
      </c>
      <c r="CO523" s="130" t="b">
        <f t="shared" si="561"/>
        <v>0</v>
      </c>
      <c r="CP523" s="131" t="str" cm="1">
        <f t="array" ref="CP523">IF(CN523=TRUE,"x",INDEX('Avtal för korttidsarbete'!$E$13:$E$1012,$CN523))</f>
        <v>x</v>
      </c>
      <c r="CQ523" s="131" t="str" cm="1">
        <f t="array" ref="CQ523">IF(CN523=TRUE,"x",INDEX('Avtal för korttidsarbete'!$F$13:$F$1012,$CN523))</f>
        <v>x</v>
      </c>
      <c r="CR523" s="130" t="b">
        <f t="shared" si="562"/>
        <v>0</v>
      </c>
      <c r="CS523" s="165">
        <f t="shared" si="581"/>
        <v>0</v>
      </c>
      <c r="CT523" s="165">
        <f t="shared" si="582"/>
        <v>0</v>
      </c>
      <c r="CU523" s="130" t="b">
        <f t="shared" si="563"/>
        <v>0</v>
      </c>
      <c r="CV523" s="131">
        <f t="shared" si="564"/>
        <v>0</v>
      </c>
      <c r="CW523" s="165">
        <f t="shared" si="565"/>
        <v>0</v>
      </c>
      <c r="CX523" s="186" t="b">
        <f>IFERROR(INDEX('Avtal för korttidsarbete'!R:R,MATCH(D523,'Avtal för korttidsarbete'!$G:$G,0)),TRUE)</f>
        <v>1</v>
      </c>
      <c r="CY523" s="165" t="str">
        <f>IF(CX523,"-",INDEX('Avtal för korttidsarbete'!$D:$D,MATCH(D523,'Avtal för korttidsarbete'!$G:$G,0)))</f>
        <v>-</v>
      </c>
      <c r="CZ523" s="131" t="b">
        <f>IFERROR(G523&gt;INDEX(Uppsägningar!E:E,MATCH(C523,Uppsägningar!C:C,0)),FALSE)</f>
        <v>0</v>
      </c>
    </row>
    <row r="524" spans="1:104" s="30" customFormat="1" x14ac:dyDescent="0.25">
      <c r="A524" s="19">
        <v>509</v>
      </c>
      <c r="B524" s="20"/>
      <c r="C524" s="189"/>
      <c r="D524" s="69"/>
      <c r="E524" s="171">
        <f>IFERROR(INDEX(Admin!$C$7:$C$10,MATCH(CY524,TblNivåValTExt,0)),0)</f>
        <v>0</v>
      </c>
      <c r="F524" s="1"/>
      <c r="G524" s="1"/>
      <c r="H524" s="90"/>
      <c r="I524" s="91"/>
      <c r="J524" s="91"/>
      <c r="K524" s="91"/>
      <c r="L524" s="91"/>
      <c r="M524" s="91"/>
      <c r="N524" s="91"/>
      <c r="O524" s="91"/>
      <c r="P524" s="91"/>
      <c r="Q524" s="91"/>
      <c r="R524" s="91"/>
      <c r="S524" s="91"/>
      <c r="T524" s="91"/>
      <c r="U524" s="91"/>
      <c r="V524" s="91"/>
      <c r="W524" s="225">
        <f t="shared" si="520"/>
        <v>0</v>
      </c>
      <c r="X524" s="134" t="str">
        <f t="shared" si="566"/>
        <v/>
      </c>
      <c r="Y524" s="92" t="b">
        <f t="shared" si="521"/>
        <v>0</v>
      </c>
      <c r="Z524" s="92" t="str">
        <f t="shared" si="567"/>
        <v/>
      </c>
      <c r="AA524" s="92" t="b">
        <f t="shared" si="568"/>
        <v>0</v>
      </c>
      <c r="AB524" s="92" t="str">
        <f t="shared" si="569"/>
        <v/>
      </c>
      <c r="AC524" s="13" t="b">
        <f t="shared" si="522"/>
        <v>0</v>
      </c>
      <c r="AD524" s="92" t="str">
        <f t="shared" si="570"/>
        <v/>
      </c>
      <c r="AE524" s="13" t="b">
        <f t="shared" si="571"/>
        <v>0</v>
      </c>
      <c r="AF524" s="92" t="str">
        <f t="shared" si="572"/>
        <v/>
      </c>
      <c r="AG524" s="13" t="b">
        <f t="shared" si="523"/>
        <v>0</v>
      </c>
      <c r="AH524" s="92" t="str">
        <f t="shared" si="573"/>
        <v/>
      </c>
      <c r="AI524" s="35" t="b">
        <f t="shared" si="524"/>
        <v>0</v>
      </c>
      <c r="AJ524" s="92" t="str">
        <f t="shared" si="574"/>
        <v/>
      </c>
      <c r="AK524" s="35" t="b">
        <f t="shared" si="525"/>
        <v>0</v>
      </c>
      <c r="AL524" s="92" t="str">
        <f t="shared" si="526"/>
        <v/>
      </c>
      <c r="AM524" s="35" t="b">
        <f t="shared" si="527"/>
        <v>0</v>
      </c>
      <c r="AN524" s="92" t="str">
        <f t="shared" si="528"/>
        <v/>
      </c>
      <c r="AO524" s="13" t="b">
        <f t="shared" si="529"/>
        <v>0</v>
      </c>
      <c r="AP524" s="92" t="str">
        <f t="shared" si="530"/>
        <v/>
      </c>
      <c r="AQ524" s="14">
        <f t="shared" si="531"/>
        <v>0</v>
      </c>
      <c r="AR524" s="14">
        <f t="shared" si="532"/>
        <v>0</v>
      </c>
      <c r="AS524" s="16">
        <f t="shared" si="591"/>
        <v>0</v>
      </c>
      <c r="AT524" s="16">
        <f t="shared" si="591"/>
        <v>0</v>
      </c>
      <c r="AU524" s="16">
        <f t="shared" si="591"/>
        <v>0</v>
      </c>
      <c r="AV524" s="16">
        <f t="shared" si="591"/>
        <v>0</v>
      </c>
      <c r="AW524" s="16">
        <f t="shared" si="591"/>
        <v>0</v>
      </c>
      <c r="AX524" s="16">
        <f t="shared" si="591"/>
        <v>0</v>
      </c>
      <c r="AY524" s="16">
        <f t="shared" si="591"/>
        <v>0</v>
      </c>
      <c r="AZ524" s="16"/>
      <c r="BA524" s="16"/>
      <c r="BB524" s="93">
        <f t="shared" si="575"/>
        <v>0</v>
      </c>
      <c r="BC524" s="93">
        <f t="shared" si="576"/>
        <v>0</v>
      </c>
      <c r="BD524" s="93">
        <f t="shared" si="577"/>
        <v>0</v>
      </c>
      <c r="BE524" s="158">
        <f t="shared" si="578"/>
        <v>0</v>
      </c>
      <c r="BF524" s="159">
        <f t="shared" si="579"/>
        <v>0</v>
      </c>
      <c r="BG524" s="159">
        <f t="shared" si="533"/>
        <v>0</v>
      </c>
      <c r="BH524" s="159">
        <f t="shared" si="534"/>
        <v>0</v>
      </c>
      <c r="BI524" s="159">
        <f t="shared" si="535"/>
        <v>0</v>
      </c>
      <c r="BJ524" s="159">
        <f t="shared" si="536"/>
        <v>0</v>
      </c>
      <c r="BK524" s="159">
        <f t="shared" si="537"/>
        <v>0</v>
      </c>
      <c r="BL524" s="159">
        <f t="shared" si="538"/>
        <v>0</v>
      </c>
      <c r="BM524" s="159">
        <f t="shared" si="590"/>
        <v>0</v>
      </c>
      <c r="BN524" s="159">
        <f t="shared" si="590"/>
        <v>0</v>
      </c>
      <c r="BO524" s="205" t="b">
        <f t="shared" si="539"/>
        <v>0</v>
      </c>
      <c r="BP524" s="214">
        <f t="shared" si="540"/>
        <v>0</v>
      </c>
      <c r="BQ524" s="160">
        <f t="shared" si="541"/>
        <v>0</v>
      </c>
      <c r="BR524" s="160">
        <f t="shared" si="542"/>
        <v>0</v>
      </c>
      <c r="BS524" s="160">
        <f t="shared" si="543"/>
        <v>0</v>
      </c>
      <c r="BT524" s="160">
        <f t="shared" si="544"/>
        <v>0</v>
      </c>
      <c r="BU524" s="160">
        <f t="shared" si="545"/>
        <v>0</v>
      </c>
      <c r="BV524" s="215">
        <f t="shared" si="546"/>
        <v>0</v>
      </c>
      <c r="BW524" s="217">
        <f t="shared" si="547"/>
        <v>0</v>
      </c>
      <c r="BX524" s="206">
        <f t="shared" si="548"/>
        <v>0</v>
      </c>
      <c r="BY524" s="206">
        <f t="shared" si="549"/>
        <v>0</v>
      </c>
      <c r="BZ524" s="206">
        <f t="shared" si="550"/>
        <v>0</v>
      </c>
      <c r="CA524" s="206">
        <f t="shared" si="551"/>
        <v>0</v>
      </c>
      <c r="CB524" s="206">
        <f t="shared" si="552"/>
        <v>0</v>
      </c>
      <c r="CC524" s="218">
        <f t="shared" si="553"/>
        <v>0</v>
      </c>
      <c r="CD524" s="216" t="e">
        <f t="shared" si="554"/>
        <v>#VALUE!</v>
      </c>
      <c r="CE524" s="94" t="e">
        <f t="shared" si="555"/>
        <v>#VALUE!</v>
      </c>
      <c r="CF524" s="94" t="e">
        <f t="shared" si="556"/>
        <v>#VALUE!</v>
      </c>
      <c r="CG524" s="95" t="e">
        <f t="shared" si="557"/>
        <v>#VALUE!</v>
      </c>
      <c r="CH524" s="95" t="e">
        <f t="shared" si="580"/>
        <v>#VALUE!</v>
      </c>
      <c r="CI524" s="95" t="b">
        <f t="shared" si="584"/>
        <v>0</v>
      </c>
      <c r="CJ524" s="76" t="str">
        <f t="shared" si="558"/>
        <v/>
      </c>
      <c r="CK524" s="94" t="e" cm="1">
        <f t="array" aca="1" ref="CK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CL524" s="94" t="str">
        <f t="shared" si="559"/>
        <v/>
      </c>
      <c r="CM524" s="96" t="b">
        <f t="shared" si="560"/>
        <v>0</v>
      </c>
      <c r="CN524" s="130" t="b">
        <f>IFERROR(MATCH(D524,'Avtal för korttidsarbete'!$G$13:$G$1012,0),TRUE)</f>
        <v>1</v>
      </c>
      <c r="CO524" s="130" t="b">
        <f t="shared" si="561"/>
        <v>0</v>
      </c>
      <c r="CP524" s="131" t="str" cm="1">
        <f t="array" ref="CP524">IF(CN524=TRUE,"x",INDEX('Avtal för korttidsarbete'!$E$13:$E$1012,$CN524))</f>
        <v>x</v>
      </c>
      <c r="CQ524" s="131" t="str" cm="1">
        <f t="array" ref="CQ524">IF(CN524=TRUE,"x",INDEX('Avtal för korttidsarbete'!$F$13:$F$1012,$CN524))</f>
        <v>x</v>
      </c>
      <c r="CR524" s="130" t="b">
        <f t="shared" si="562"/>
        <v>0</v>
      </c>
      <c r="CS524" s="165">
        <f t="shared" si="581"/>
        <v>0</v>
      </c>
      <c r="CT524" s="165">
        <f t="shared" si="582"/>
        <v>0</v>
      </c>
      <c r="CU524" s="130" t="b">
        <f t="shared" si="563"/>
        <v>0</v>
      </c>
      <c r="CV524" s="131">
        <f t="shared" si="564"/>
        <v>0</v>
      </c>
      <c r="CW524" s="165">
        <f t="shared" si="565"/>
        <v>0</v>
      </c>
      <c r="CX524" s="186" t="b">
        <f>IFERROR(INDEX('Avtal för korttidsarbete'!R:R,MATCH(D524,'Avtal för korttidsarbete'!$G:$G,0)),TRUE)</f>
        <v>1</v>
      </c>
      <c r="CY524" s="165" t="str">
        <f>IF(CX524,"-",INDEX('Avtal för korttidsarbete'!$D:$D,MATCH(D524,'Avtal för korttidsarbete'!$G:$G,0)))</f>
        <v>-</v>
      </c>
      <c r="CZ524" s="131" t="b">
        <f>IFERROR(G524&gt;INDEX(Uppsägningar!E:E,MATCH(C524,Uppsägningar!C:C,0)),FALSE)</f>
        <v>0</v>
      </c>
    </row>
    <row r="525" spans="1:104" s="30" customFormat="1" x14ac:dyDescent="0.25">
      <c r="A525" s="19">
        <v>510</v>
      </c>
      <c r="B525" s="20"/>
      <c r="C525" s="189"/>
      <c r="D525" s="69"/>
      <c r="E525" s="171">
        <f>IFERROR(INDEX(Admin!$C$7:$C$10,MATCH(CY525,TblNivåValTExt,0)),0)</f>
        <v>0</v>
      </c>
      <c r="F525" s="1"/>
      <c r="G525" s="1"/>
      <c r="H525" s="90"/>
      <c r="I525" s="91"/>
      <c r="J525" s="91"/>
      <c r="K525" s="91"/>
      <c r="L525" s="91"/>
      <c r="M525" s="91"/>
      <c r="N525" s="91"/>
      <c r="O525" s="91"/>
      <c r="P525" s="91"/>
      <c r="Q525" s="91"/>
      <c r="R525" s="91"/>
      <c r="S525" s="91"/>
      <c r="T525" s="91"/>
      <c r="U525" s="91"/>
      <c r="V525" s="91"/>
      <c r="W525" s="225">
        <f t="shared" si="520"/>
        <v>0</v>
      </c>
      <c r="X525" s="134" t="str">
        <f t="shared" si="566"/>
        <v/>
      </c>
      <c r="Y525" s="92" t="b">
        <f t="shared" si="521"/>
        <v>0</v>
      </c>
      <c r="Z525" s="92" t="str">
        <f t="shared" si="567"/>
        <v/>
      </c>
      <c r="AA525" s="92" t="b">
        <f t="shared" si="568"/>
        <v>0</v>
      </c>
      <c r="AB525" s="92" t="str">
        <f t="shared" si="569"/>
        <v/>
      </c>
      <c r="AC525" s="13" t="b">
        <f t="shared" si="522"/>
        <v>0</v>
      </c>
      <c r="AD525" s="92" t="str">
        <f t="shared" si="570"/>
        <v/>
      </c>
      <c r="AE525" s="13" t="b">
        <f t="shared" si="571"/>
        <v>0</v>
      </c>
      <c r="AF525" s="92" t="str">
        <f t="shared" si="572"/>
        <v/>
      </c>
      <c r="AG525" s="13" t="b">
        <f t="shared" si="523"/>
        <v>0</v>
      </c>
      <c r="AH525" s="92" t="str">
        <f t="shared" si="573"/>
        <v/>
      </c>
      <c r="AI525" s="35" t="b">
        <f t="shared" si="524"/>
        <v>0</v>
      </c>
      <c r="AJ525" s="92" t="str">
        <f t="shared" si="574"/>
        <v/>
      </c>
      <c r="AK525" s="35" t="b">
        <f t="shared" si="525"/>
        <v>0</v>
      </c>
      <c r="AL525" s="92" t="str">
        <f t="shared" si="526"/>
        <v/>
      </c>
      <c r="AM525" s="35" t="b">
        <f t="shared" si="527"/>
        <v>0</v>
      </c>
      <c r="AN525" s="92" t="str">
        <f t="shared" si="528"/>
        <v/>
      </c>
      <c r="AO525" s="13" t="b">
        <f t="shared" si="529"/>
        <v>0</v>
      </c>
      <c r="AP525" s="92" t="str">
        <f t="shared" si="530"/>
        <v/>
      </c>
      <c r="AQ525" s="14">
        <f t="shared" si="531"/>
        <v>0</v>
      </c>
      <c r="AR525" s="14">
        <f t="shared" si="532"/>
        <v>0</v>
      </c>
      <c r="AS525" s="16">
        <f t="shared" si="591"/>
        <v>0</v>
      </c>
      <c r="AT525" s="16">
        <f t="shared" si="591"/>
        <v>0</v>
      </c>
      <c r="AU525" s="16">
        <f t="shared" si="591"/>
        <v>0</v>
      </c>
      <c r="AV525" s="16">
        <f t="shared" si="591"/>
        <v>0</v>
      </c>
      <c r="AW525" s="16">
        <f t="shared" si="591"/>
        <v>0</v>
      </c>
      <c r="AX525" s="16">
        <f t="shared" si="591"/>
        <v>0</v>
      </c>
      <c r="AY525" s="16">
        <f t="shared" si="591"/>
        <v>0</v>
      </c>
      <c r="AZ525" s="16"/>
      <c r="BA525" s="16"/>
      <c r="BB525" s="93">
        <f t="shared" si="575"/>
        <v>0</v>
      </c>
      <c r="BC525" s="93">
        <f t="shared" si="576"/>
        <v>0</v>
      </c>
      <c r="BD525" s="93">
        <f t="shared" si="577"/>
        <v>0</v>
      </c>
      <c r="BE525" s="158">
        <f t="shared" si="578"/>
        <v>0</v>
      </c>
      <c r="BF525" s="159">
        <f t="shared" si="579"/>
        <v>0</v>
      </c>
      <c r="BG525" s="159">
        <f t="shared" si="533"/>
        <v>0</v>
      </c>
      <c r="BH525" s="159">
        <f t="shared" si="534"/>
        <v>0</v>
      </c>
      <c r="BI525" s="159">
        <f t="shared" si="535"/>
        <v>0</v>
      </c>
      <c r="BJ525" s="159">
        <f t="shared" si="536"/>
        <v>0</v>
      </c>
      <c r="BK525" s="159">
        <f t="shared" si="537"/>
        <v>0</v>
      </c>
      <c r="BL525" s="159">
        <f t="shared" si="538"/>
        <v>0</v>
      </c>
      <c r="BM525" s="159">
        <f t="shared" si="590"/>
        <v>0</v>
      </c>
      <c r="BN525" s="159">
        <f t="shared" si="590"/>
        <v>0</v>
      </c>
      <c r="BO525" s="205" t="b">
        <f t="shared" si="539"/>
        <v>0</v>
      </c>
      <c r="BP525" s="214">
        <f t="shared" si="540"/>
        <v>0</v>
      </c>
      <c r="BQ525" s="160">
        <f t="shared" si="541"/>
        <v>0</v>
      </c>
      <c r="BR525" s="160">
        <f t="shared" si="542"/>
        <v>0</v>
      </c>
      <c r="BS525" s="160">
        <f t="shared" si="543"/>
        <v>0</v>
      </c>
      <c r="BT525" s="160">
        <f t="shared" si="544"/>
        <v>0</v>
      </c>
      <c r="BU525" s="160">
        <f t="shared" si="545"/>
        <v>0</v>
      </c>
      <c r="BV525" s="215">
        <f t="shared" si="546"/>
        <v>0</v>
      </c>
      <c r="BW525" s="217">
        <f t="shared" si="547"/>
        <v>0</v>
      </c>
      <c r="BX525" s="206">
        <f t="shared" si="548"/>
        <v>0</v>
      </c>
      <c r="BY525" s="206">
        <f t="shared" si="549"/>
        <v>0</v>
      </c>
      <c r="BZ525" s="206">
        <f t="shared" si="550"/>
        <v>0</v>
      </c>
      <c r="CA525" s="206">
        <f t="shared" si="551"/>
        <v>0</v>
      </c>
      <c r="CB525" s="206">
        <f t="shared" si="552"/>
        <v>0</v>
      </c>
      <c r="CC525" s="218">
        <f t="shared" si="553"/>
        <v>0</v>
      </c>
      <c r="CD525" s="216" t="e">
        <f t="shared" si="554"/>
        <v>#VALUE!</v>
      </c>
      <c r="CE525" s="94" t="e">
        <f t="shared" si="555"/>
        <v>#VALUE!</v>
      </c>
      <c r="CF525" s="94" t="e">
        <f t="shared" si="556"/>
        <v>#VALUE!</v>
      </c>
      <c r="CG525" s="95" t="e">
        <f t="shared" si="557"/>
        <v>#VALUE!</v>
      </c>
      <c r="CH525" s="95" t="e">
        <f t="shared" si="580"/>
        <v>#VALUE!</v>
      </c>
      <c r="CI525" s="95" t="b">
        <f t="shared" si="584"/>
        <v>0</v>
      </c>
      <c r="CJ525" s="76" t="str">
        <f t="shared" si="558"/>
        <v/>
      </c>
      <c r="CK525" s="94" t="e" cm="1">
        <f t="array" aca="1" ref="CK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CL525" s="94" t="str">
        <f t="shared" si="559"/>
        <v/>
      </c>
      <c r="CM525" s="96" t="b">
        <f t="shared" si="560"/>
        <v>0</v>
      </c>
      <c r="CN525" s="130" t="b">
        <f>IFERROR(MATCH(D525,'Avtal för korttidsarbete'!$G$13:$G$1012,0),TRUE)</f>
        <v>1</v>
      </c>
      <c r="CO525" s="130" t="b">
        <f t="shared" si="561"/>
        <v>0</v>
      </c>
      <c r="CP525" s="131" t="str" cm="1">
        <f t="array" ref="CP525">IF(CN525=TRUE,"x",INDEX('Avtal för korttidsarbete'!$E$13:$E$1012,$CN525))</f>
        <v>x</v>
      </c>
      <c r="CQ525" s="131" t="str" cm="1">
        <f t="array" ref="CQ525">IF(CN525=TRUE,"x",INDEX('Avtal för korttidsarbete'!$F$13:$F$1012,$CN525))</f>
        <v>x</v>
      </c>
      <c r="CR525" s="130" t="b">
        <f t="shared" si="562"/>
        <v>0</v>
      </c>
      <c r="CS525" s="165">
        <f t="shared" si="581"/>
        <v>0</v>
      </c>
      <c r="CT525" s="165">
        <f t="shared" si="582"/>
        <v>0</v>
      </c>
      <c r="CU525" s="130" t="b">
        <f t="shared" si="563"/>
        <v>0</v>
      </c>
      <c r="CV525" s="131">
        <f t="shared" si="564"/>
        <v>0</v>
      </c>
      <c r="CW525" s="165">
        <f t="shared" si="565"/>
        <v>0</v>
      </c>
      <c r="CX525" s="186" t="b">
        <f>IFERROR(INDEX('Avtal för korttidsarbete'!R:R,MATCH(D525,'Avtal för korttidsarbete'!$G:$G,0)),TRUE)</f>
        <v>1</v>
      </c>
      <c r="CY525" s="165" t="str">
        <f>IF(CX525,"-",INDEX('Avtal för korttidsarbete'!$D:$D,MATCH(D525,'Avtal för korttidsarbete'!$G:$G,0)))</f>
        <v>-</v>
      </c>
      <c r="CZ525" s="131" t="b">
        <f>IFERROR(G525&gt;INDEX(Uppsägningar!E:E,MATCH(C525,Uppsägningar!C:C,0)),FALSE)</f>
        <v>0</v>
      </c>
    </row>
    <row r="526" spans="1:104" s="30" customFormat="1" x14ac:dyDescent="0.25">
      <c r="A526" s="19">
        <v>511</v>
      </c>
      <c r="B526" s="20"/>
      <c r="C526" s="189"/>
      <c r="D526" s="69"/>
      <c r="E526" s="171">
        <f>IFERROR(INDEX(Admin!$C$7:$C$10,MATCH(CY526,TblNivåValTExt,0)),0)</f>
        <v>0</v>
      </c>
      <c r="F526" s="1"/>
      <c r="G526" s="1"/>
      <c r="H526" s="90"/>
      <c r="I526" s="91"/>
      <c r="J526" s="91"/>
      <c r="K526" s="91"/>
      <c r="L526" s="91"/>
      <c r="M526" s="91"/>
      <c r="N526" s="91"/>
      <c r="O526" s="91"/>
      <c r="P526" s="91"/>
      <c r="Q526" s="91"/>
      <c r="R526" s="91"/>
      <c r="S526" s="91"/>
      <c r="T526" s="91"/>
      <c r="U526" s="91"/>
      <c r="V526" s="91"/>
      <c r="W526" s="225">
        <f t="shared" si="520"/>
        <v>0</v>
      </c>
      <c r="X526" s="134" t="str">
        <f t="shared" si="566"/>
        <v/>
      </c>
      <c r="Y526" s="92" t="b">
        <f t="shared" si="521"/>
        <v>0</v>
      </c>
      <c r="Z526" s="92" t="str">
        <f t="shared" si="567"/>
        <v/>
      </c>
      <c r="AA526" s="92" t="b">
        <f t="shared" si="568"/>
        <v>0</v>
      </c>
      <c r="AB526" s="92" t="str">
        <f t="shared" si="569"/>
        <v/>
      </c>
      <c r="AC526" s="13" t="b">
        <f t="shared" si="522"/>
        <v>0</v>
      </c>
      <c r="AD526" s="92" t="str">
        <f t="shared" si="570"/>
        <v/>
      </c>
      <c r="AE526" s="13" t="b">
        <f t="shared" si="571"/>
        <v>0</v>
      </c>
      <c r="AF526" s="92" t="str">
        <f t="shared" si="572"/>
        <v/>
      </c>
      <c r="AG526" s="13" t="b">
        <f t="shared" si="523"/>
        <v>0</v>
      </c>
      <c r="AH526" s="92" t="str">
        <f t="shared" si="573"/>
        <v/>
      </c>
      <c r="AI526" s="35" t="b">
        <f t="shared" si="524"/>
        <v>0</v>
      </c>
      <c r="AJ526" s="92" t="str">
        <f t="shared" si="574"/>
        <v/>
      </c>
      <c r="AK526" s="35" t="b">
        <f t="shared" si="525"/>
        <v>0</v>
      </c>
      <c r="AL526" s="92" t="str">
        <f t="shared" si="526"/>
        <v/>
      </c>
      <c r="AM526" s="35" t="b">
        <f t="shared" si="527"/>
        <v>0</v>
      </c>
      <c r="AN526" s="92" t="str">
        <f t="shared" si="528"/>
        <v/>
      </c>
      <c r="AO526" s="13" t="b">
        <f t="shared" si="529"/>
        <v>0</v>
      </c>
      <c r="AP526" s="92" t="str">
        <f t="shared" si="530"/>
        <v/>
      </c>
      <c r="AQ526" s="14">
        <f t="shared" si="531"/>
        <v>0</v>
      </c>
      <c r="AR526" s="14">
        <f t="shared" si="532"/>
        <v>0</v>
      </c>
      <c r="AS526" s="16">
        <f t="shared" ref="AS526:AY535" si="592">IF(OR(AS$11=FALSE,$F526="",MIN($G526,AS$10,$AR526)-MAX($F526,AS$8,$AQ526)&lt;0),0,MIN($G526,AS$10,$AR526)-MAX($F526,AS$8,$AQ526)+1)</f>
        <v>0</v>
      </c>
      <c r="AT526" s="16">
        <f t="shared" si="592"/>
        <v>0</v>
      </c>
      <c r="AU526" s="16">
        <f t="shared" si="592"/>
        <v>0</v>
      </c>
      <c r="AV526" s="16">
        <f t="shared" si="592"/>
        <v>0</v>
      </c>
      <c r="AW526" s="16">
        <f t="shared" si="592"/>
        <v>0</v>
      </c>
      <c r="AX526" s="16">
        <f t="shared" si="592"/>
        <v>0</v>
      </c>
      <c r="AY526" s="16">
        <f t="shared" si="592"/>
        <v>0</v>
      </c>
      <c r="AZ526" s="16"/>
      <c r="BA526" s="16"/>
      <c r="BB526" s="93">
        <f t="shared" si="575"/>
        <v>0</v>
      </c>
      <c r="BC526" s="93">
        <f t="shared" si="576"/>
        <v>0</v>
      </c>
      <c r="BD526" s="93">
        <f t="shared" si="577"/>
        <v>0</v>
      </c>
      <c r="BE526" s="158">
        <f t="shared" si="578"/>
        <v>0</v>
      </c>
      <c r="BF526" s="159">
        <f t="shared" si="579"/>
        <v>0</v>
      </c>
      <c r="BG526" s="159">
        <f t="shared" si="533"/>
        <v>0</v>
      </c>
      <c r="BH526" s="159">
        <f t="shared" si="534"/>
        <v>0</v>
      </c>
      <c r="BI526" s="159">
        <f t="shared" si="535"/>
        <v>0</v>
      </c>
      <c r="BJ526" s="159">
        <f t="shared" si="536"/>
        <v>0</v>
      </c>
      <c r="BK526" s="159">
        <f t="shared" si="537"/>
        <v>0</v>
      </c>
      <c r="BL526" s="159">
        <f t="shared" si="538"/>
        <v>0</v>
      </c>
      <c r="BM526" s="159">
        <f t="shared" si="590"/>
        <v>0</v>
      </c>
      <c r="BN526" s="159">
        <f t="shared" si="590"/>
        <v>0</v>
      </c>
      <c r="BO526" s="205" t="b">
        <f t="shared" si="539"/>
        <v>0</v>
      </c>
      <c r="BP526" s="214">
        <f t="shared" si="540"/>
        <v>0</v>
      </c>
      <c r="BQ526" s="160">
        <f t="shared" si="541"/>
        <v>0</v>
      </c>
      <c r="BR526" s="160">
        <f t="shared" si="542"/>
        <v>0</v>
      </c>
      <c r="BS526" s="160">
        <f t="shared" si="543"/>
        <v>0</v>
      </c>
      <c r="BT526" s="160">
        <f t="shared" si="544"/>
        <v>0</v>
      </c>
      <c r="BU526" s="160">
        <f t="shared" si="545"/>
        <v>0</v>
      </c>
      <c r="BV526" s="215">
        <f t="shared" si="546"/>
        <v>0</v>
      </c>
      <c r="BW526" s="217">
        <f t="shared" si="547"/>
        <v>0</v>
      </c>
      <c r="BX526" s="206">
        <f t="shared" si="548"/>
        <v>0</v>
      </c>
      <c r="BY526" s="206">
        <f t="shared" si="549"/>
        <v>0</v>
      </c>
      <c r="BZ526" s="206">
        <f t="shared" si="550"/>
        <v>0</v>
      </c>
      <c r="CA526" s="206">
        <f t="shared" si="551"/>
        <v>0</v>
      </c>
      <c r="CB526" s="206">
        <f t="shared" si="552"/>
        <v>0</v>
      </c>
      <c r="CC526" s="218">
        <f t="shared" si="553"/>
        <v>0</v>
      </c>
      <c r="CD526" s="216" t="e">
        <f t="shared" si="554"/>
        <v>#VALUE!</v>
      </c>
      <c r="CE526" s="94" t="e">
        <f t="shared" si="555"/>
        <v>#VALUE!</v>
      </c>
      <c r="CF526" s="94" t="e">
        <f t="shared" si="556"/>
        <v>#VALUE!</v>
      </c>
      <c r="CG526" s="95" t="e">
        <f t="shared" si="557"/>
        <v>#VALUE!</v>
      </c>
      <c r="CH526" s="95" t="e">
        <f t="shared" si="580"/>
        <v>#VALUE!</v>
      </c>
      <c r="CI526" s="95" t="b">
        <f t="shared" si="584"/>
        <v>0</v>
      </c>
      <c r="CJ526" s="76" t="str">
        <f t="shared" si="558"/>
        <v/>
      </c>
      <c r="CK526" s="94" t="e" cm="1">
        <f t="array" aca="1" ref="CK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CL526" s="94" t="str">
        <f t="shared" si="559"/>
        <v/>
      </c>
      <c r="CM526" s="96" t="b">
        <f t="shared" si="560"/>
        <v>0</v>
      </c>
      <c r="CN526" s="130" t="b">
        <f>IFERROR(MATCH(D526,'Avtal för korttidsarbete'!$G$13:$G$1012,0),TRUE)</f>
        <v>1</v>
      </c>
      <c r="CO526" s="130" t="b">
        <f t="shared" si="561"/>
        <v>0</v>
      </c>
      <c r="CP526" s="131" t="str" cm="1">
        <f t="array" ref="CP526">IF(CN526=TRUE,"x",INDEX('Avtal för korttidsarbete'!$E$13:$E$1012,$CN526))</f>
        <v>x</v>
      </c>
      <c r="CQ526" s="131" t="str" cm="1">
        <f t="array" ref="CQ526">IF(CN526=TRUE,"x",INDEX('Avtal för korttidsarbete'!$F$13:$F$1012,$CN526))</f>
        <v>x</v>
      </c>
      <c r="CR526" s="130" t="b">
        <f t="shared" si="562"/>
        <v>0</v>
      </c>
      <c r="CS526" s="165">
        <f t="shared" si="581"/>
        <v>0</v>
      </c>
      <c r="CT526" s="165">
        <f t="shared" si="582"/>
        <v>0</v>
      </c>
      <c r="CU526" s="130" t="b">
        <f t="shared" si="563"/>
        <v>0</v>
      </c>
      <c r="CV526" s="131">
        <f t="shared" si="564"/>
        <v>0</v>
      </c>
      <c r="CW526" s="165">
        <f t="shared" si="565"/>
        <v>0</v>
      </c>
      <c r="CX526" s="186" t="b">
        <f>IFERROR(INDEX('Avtal för korttidsarbete'!R:R,MATCH(D526,'Avtal för korttidsarbete'!$G:$G,0)),TRUE)</f>
        <v>1</v>
      </c>
      <c r="CY526" s="165" t="str">
        <f>IF(CX526,"-",INDEX('Avtal för korttidsarbete'!$D:$D,MATCH(D526,'Avtal för korttidsarbete'!$G:$G,0)))</f>
        <v>-</v>
      </c>
      <c r="CZ526" s="131" t="b">
        <f>IFERROR(G526&gt;INDEX(Uppsägningar!E:E,MATCH(C526,Uppsägningar!C:C,0)),FALSE)</f>
        <v>0</v>
      </c>
    </row>
    <row r="527" spans="1:104" s="30" customFormat="1" x14ac:dyDescent="0.25">
      <c r="A527" s="19">
        <v>512</v>
      </c>
      <c r="B527" s="20"/>
      <c r="C527" s="189"/>
      <c r="D527" s="69"/>
      <c r="E527" s="171">
        <f>IFERROR(INDEX(Admin!$C$7:$C$10,MATCH(CY527,TblNivåValTExt,0)),0)</f>
        <v>0</v>
      </c>
      <c r="F527" s="1"/>
      <c r="G527" s="1"/>
      <c r="H527" s="90"/>
      <c r="I527" s="91"/>
      <c r="J527" s="91"/>
      <c r="K527" s="91"/>
      <c r="L527" s="91"/>
      <c r="M527" s="91"/>
      <c r="N527" s="91"/>
      <c r="O527" s="91"/>
      <c r="P527" s="91"/>
      <c r="Q527" s="91"/>
      <c r="R527" s="91"/>
      <c r="S527" s="91"/>
      <c r="T527" s="91"/>
      <c r="U527" s="91"/>
      <c r="V527" s="91"/>
      <c r="W527" s="225">
        <f t="shared" si="520"/>
        <v>0</v>
      </c>
      <c r="X527" s="134" t="str">
        <f t="shared" si="566"/>
        <v/>
      </c>
      <c r="Y527" s="92" t="b">
        <f t="shared" si="521"/>
        <v>0</v>
      </c>
      <c r="Z527" s="92" t="str">
        <f t="shared" si="567"/>
        <v/>
      </c>
      <c r="AA527" s="92" t="b">
        <f t="shared" si="568"/>
        <v>0</v>
      </c>
      <c r="AB527" s="92" t="str">
        <f t="shared" si="569"/>
        <v/>
      </c>
      <c r="AC527" s="13" t="b">
        <f t="shared" si="522"/>
        <v>0</v>
      </c>
      <c r="AD527" s="92" t="str">
        <f t="shared" si="570"/>
        <v/>
      </c>
      <c r="AE527" s="13" t="b">
        <f t="shared" si="571"/>
        <v>0</v>
      </c>
      <c r="AF527" s="92" t="str">
        <f t="shared" si="572"/>
        <v/>
      </c>
      <c r="AG527" s="13" t="b">
        <f t="shared" si="523"/>
        <v>0</v>
      </c>
      <c r="AH527" s="92" t="str">
        <f t="shared" si="573"/>
        <v/>
      </c>
      <c r="AI527" s="35" t="b">
        <f t="shared" si="524"/>
        <v>0</v>
      </c>
      <c r="AJ527" s="92" t="str">
        <f t="shared" si="574"/>
        <v/>
      </c>
      <c r="AK527" s="35" t="b">
        <f t="shared" si="525"/>
        <v>0</v>
      </c>
      <c r="AL527" s="92" t="str">
        <f t="shared" si="526"/>
        <v/>
      </c>
      <c r="AM527" s="35" t="b">
        <f t="shared" si="527"/>
        <v>0</v>
      </c>
      <c r="AN527" s="92" t="str">
        <f t="shared" si="528"/>
        <v/>
      </c>
      <c r="AO527" s="13" t="b">
        <f t="shared" si="529"/>
        <v>0</v>
      </c>
      <c r="AP527" s="92" t="str">
        <f t="shared" si="530"/>
        <v/>
      </c>
      <c r="AQ527" s="14">
        <f t="shared" si="531"/>
        <v>0</v>
      </c>
      <c r="AR527" s="14">
        <f t="shared" si="532"/>
        <v>0</v>
      </c>
      <c r="AS527" s="16">
        <f t="shared" si="592"/>
        <v>0</v>
      </c>
      <c r="AT527" s="16">
        <f t="shared" si="592"/>
        <v>0</v>
      </c>
      <c r="AU527" s="16">
        <f t="shared" si="592"/>
        <v>0</v>
      </c>
      <c r="AV527" s="16">
        <f t="shared" si="592"/>
        <v>0</v>
      </c>
      <c r="AW527" s="16">
        <f t="shared" si="592"/>
        <v>0</v>
      </c>
      <c r="AX527" s="16">
        <f t="shared" si="592"/>
        <v>0</v>
      </c>
      <c r="AY527" s="16">
        <f t="shared" si="592"/>
        <v>0</v>
      </c>
      <c r="AZ527" s="16"/>
      <c r="BA527" s="16"/>
      <c r="BB527" s="93">
        <f t="shared" si="575"/>
        <v>0</v>
      </c>
      <c r="BC527" s="93">
        <f t="shared" si="576"/>
        <v>0</v>
      </c>
      <c r="BD527" s="93">
        <f t="shared" si="577"/>
        <v>0</v>
      </c>
      <c r="BE527" s="158">
        <f t="shared" si="578"/>
        <v>0</v>
      </c>
      <c r="BF527" s="159">
        <f t="shared" si="579"/>
        <v>0</v>
      </c>
      <c r="BG527" s="159">
        <f t="shared" si="533"/>
        <v>0</v>
      </c>
      <c r="BH527" s="159">
        <f t="shared" si="534"/>
        <v>0</v>
      </c>
      <c r="BI527" s="159">
        <f t="shared" si="535"/>
        <v>0</v>
      </c>
      <c r="BJ527" s="159">
        <f t="shared" si="536"/>
        <v>0</v>
      </c>
      <c r="BK527" s="159">
        <f t="shared" si="537"/>
        <v>0</v>
      </c>
      <c r="BL527" s="159">
        <f t="shared" si="538"/>
        <v>0</v>
      </c>
      <c r="BM527" s="159">
        <f t="shared" si="590"/>
        <v>0</v>
      </c>
      <c r="BN527" s="159">
        <f t="shared" si="590"/>
        <v>0</v>
      </c>
      <c r="BO527" s="205" t="b">
        <f t="shared" si="539"/>
        <v>0</v>
      </c>
      <c r="BP527" s="214">
        <f t="shared" si="540"/>
        <v>0</v>
      </c>
      <c r="BQ527" s="160">
        <f t="shared" si="541"/>
        <v>0</v>
      </c>
      <c r="BR527" s="160">
        <f t="shared" si="542"/>
        <v>0</v>
      </c>
      <c r="BS527" s="160">
        <f t="shared" si="543"/>
        <v>0</v>
      </c>
      <c r="BT527" s="160">
        <f t="shared" si="544"/>
        <v>0</v>
      </c>
      <c r="BU527" s="160">
        <f t="shared" si="545"/>
        <v>0</v>
      </c>
      <c r="BV527" s="215">
        <f t="shared" si="546"/>
        <v>0</v>
      </c>
      <c r="BW527" s="217">
        <f t="shared" si="547"/>
        <v>0</v>
      </c>
      <c r="BX527" s="206">
        <f t="shared" si="548"/>
        <v>0</v>
      </c>
      <c r="BY527" s="206">
        <f t="shared" si="549"/>
        <v>0</v>
      </c>
      <c r="BZ527" s="206">
        <f t="shared" si="550"/>
        <v>0</v>
      </c>
      <c r="CA527" s="206">
        <f t="shared" si="551"/>
        <v>0</v>
      </c>
      <c r="CB527" s="206">
        <f t="shared" si="552"/>
        <v>0</v>
      </c>
      <c r="CC527" s="218">
        <f t="shared" si="553"/>
        <v>0</v>
      </c>
      <c r="CD527" s="216" t="e">
        <f t="shared" si="554"/>
        <v>#VALUE!</v>
      </c>
      <c r="CE527" s="94" t="e">
        <f t="shared" si="555"/>
        <v>#VALUE!</v>
      </c>
      <c r="CF527" s="94" t="e">
        <f t="shared" si="556"/>
        <v>#VALUE!</v>
      </c>
      <c r="CG527" s="95" t="e">
        <f t="shared" si="557"/>
        <v>#VALUE!</v>
      </c>
      <c r="CH527" s="95" t="e">
        <f t="shared" si="580"/>
        <v>#VALUE!</v>
      </c>
      <c r="CI527" s="95" t="b">
        <f t="shared" si="584"/>
        <v>0</v>
      </c>
      <c r="CJ527" s="76" t="str">
        <f t="shared" si="558"/>
        <v/>
      </c>
      <c r="CK527" s="94" t="e" cm="1">
        <f t="array" aca="1" ref="CK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CL527" s="94" t="str">
        <f t="shared" si="559"/>
        <v/>
      </c>
      <c r="CM527" s="96" t="b">
        <f t="shared" si="560"/>
        <v>0</v>
      </c>
      <c r="CN527" s="130" t="b">
        <f>IFERROR(MATCH(D527,'Avtal för korttidsarbete'!$G$13:$G$1012,0),TRUE)</f>
        <v>1</v>
      </c>
      <c r="CO527" s="130" t="b">
        <f t="shared" si="561"/>
        <v>0</v>
      </c>
      <c r="CP527" s="131" t="str" cm="1">
        <f t="array" ref="CP527">IF(CN527=TRUE,"x",INDEX('Avtal för korttidsarbete'!$E$13:$E$1012,$CN527))</f>
        <v>x</v>
      </c>
      <c r="CQ527" s="131" t="str" cm="1">
        <f t="array" ref="CQ527">IF(CN527=TRUE,"x",INDEX('Avtal för korttidsarbete'!$F$13:$F$1012,$CN527))</f>
        <v>x</v>
      </c>
      <c r="CR527" s="130" t="b">
        <f t="shared" si="562"/>
        <v>0</v>
      </c>
      <c r="CS527" s="165">
        <f t="shared" si="581"/>
        <v>0</v>
      </c>
      <c r="CT527" s="165">
        <f t="shared" si="582"/>
        <v>0</v>
      </c>
      <c r="CU527" s="130" t="b">
        <f t="shared" si="563"/>
        <v>0</v>
      </c>
      <c r="CV527" s="131">
        <f t="shared" si="564"/>
        <v>0</v>
      </c>
      <c r="CW527" s="165">
        <f t="shared" si="565"/>
        <v>0</v>
      </c>
      <c r="CX527" s="186" t="b">
        <f>IFERROR(INDEX('Avtal för korttidsarbete'!R:R,MATCH(D527,'Avtal för korttidsarbete'!$G:$G,0)),TRUE)</f>
        <v>1</v>
      </c>
      <c r="CY527" s="165" t="str">
        <f>IF(CX527,"-",INDEX('Avtal för korttidsarbete'!$D:$D,MATCH(D527,'Avtal för korttidsarbete'!$G:$G,0)))</f>
        <v>-</v>
      </c>
      <c r="CZ527" s="131" t="b">
        <f>IFERROR(G527&gt;INDEX(Uppsägningar!E:E,MATCH(C527,Uppsägningar!C:C,0)),FALSE)</f>
        <v>0</v>
      </c>
    </row>
    <row r="528" spans="1:104" s="30" customFormat="1" x14ac:dyDescent="0.25">
      <c r="A528" s="19">
        <v>513</v>
      </c>
      <c r="B528" s="20"/>
      <c r="C528" s="189"/>
      <c r="D528" s="69"/>
      <c r="E528" s="171">
        <f>IFERROR(INDEX(Admin!$C$7:$C$10,MATCH(CY528,TblNivåValTExt,0)),0)</f>
        <v>0</v>
      </c>
      <c r="F528" s="1"/>
      <c r="G528" s="1"/>
      <c r="H528" s="90"/>
      <c r="I528" s="91"/>
      <c r="J528" s="91"/>
      <c r="K528" s="91"/>
      <c r="L528" s="91"/>
      <c r="M528" s="91"/>
      <c r="N528" s="91"/>
      <c r="O528" s="91"/>
      <c r="P528" s="91"/>
      <c r="Q528" s="91"/>
      <c r="R528" s="91"/>
      <c r="S528" s="91"/>
      <c r="T528" s="91"/>
      <c r="U528" s="91"/>
      <c r="V528" s="91"/>
      <c r="W528" s="225">
        <f t="shared" ref="W528:W591" si="593">IF(BO528,"-",ROUNDUP(SUM(BW528:CC528),0))</f>
        <v>0</v>
      </c>
      <c r="X528" s="134" t="str">
        <f t="shared" si="566"/>
        <v/>
      </c>
      <c r="Y528" s="92" t="b">
        <f t="shared" ref="Y528:Y591" si="594">IF(G528=0,FALSE,G528&lt;F528)</f>
        <v>0</v>
      </c>
      <c r="Z528" s="92" t="str">
        <f t="shared" si="567"/>
        <v/>
      </c>
      <c r="AA528" s="92" t="b">
        <f t="shared" si="568"/>
        <v>0</v>
      </c>
      <c r="AB528" s="92" t="str">
        <f t="shared" si="569"/>
        <v/>
      </c>
      <c r="AC528" s="13" t="b">
        <f t="shared" ref="AC528:AC591" si="595">IF(F528=0,FALSE,CR528)</f>
        <v>0</v>
      </c>
      <c r="AD528" s="92" t="str">
        <f t="shared" si="570"/>
        <v/>
      </c>
      <c r="AE528" s="13" t="b">
        <f t="shared" si="571"/>
        <v>0</v>
      </c>
      <c r="AF528" s="92" t="str">
        <f t="shared" si="572"/>
        <v/>
      </c>
      <c r="AG528" s="13" t="b">
        <f t="shared" ref="AG528:AG591" si="596">CZ528</f>
        <v>0</v>
      </c>
      <c r="AH528" s="92" t="str">
        <f t="shared" si="573"/>
        <v/>
      </c>
      <c r="AI528" s="35" t="b">
        <f t="shared" ref="AI528:AI591" si="597">IF(OR(OR(P528&lt;0,Q528&lt;0,R528&lt;0,S528&lt;0,T528&lt;0,U528&lt;0,V528&lt;0),OR(P528&gt;AS528,Q528&gt;AT528,R528&gt;AU528,S528&gt;AV528,T528&gt;AW528,U528&gt;AX528,V528&gt;AY528)),TRUE,FALSE)</f>
        <v>0</v>
      </c>
      <c r="AJ528" s="92" t="str">
        <f t="shared" si="574"/>
        <v/>
      </c>
      <c r="AK528" s="35" t="b">
        <f t="shared" ref="AK528:AK591" si="598">CM528</f>
        <v>0</v>
      </c>
      <c r="AL528" s="92" t="str">
        <f t="shared" ref="AL528:AL591" si="599">IF(AK528,AL$13,"")</f>
        <v/>
      </c>
      <c r="AM528" s="35" t="b">
        <f t="shared" ref="AM528:AM591" si="600">IF(D528="",IF(AND(B528&lt;&gt;"",C528&lt;&gt;"",F528&lt;&gt;"",G528&lt;&gt;"",H528&lt;&gt;""),CO528,FALSE),CO528)</f>
        <v>0</v>
      </c>
      <c r="AN528" s="92" t="str">
        <f t="shared" ref="AN528:AN591" si="601">IF(AM528,AN$13,"")</f>
        <v/>
      </c>
      <c r="AO528" s="13" t="b">
        <f t="shared" ref="AO528:AO591" si="602">AND(AnsokDatum="",COUNTA(B528:D528,F528:H528)&gt;0)</f>
        <v>0</v>
      </c>
      <c r="AP528" s="92" t="str">
        <f t="shared" ref="AP528:AP591" si="603">IF(AO528,AP$13,"")</f>
        <v/>
      </c>
      <c r="AQ528" s="14">
        <f t="shared" ref="AQ528:AQ591" si="604">IF(F528=0,0,MAX(F528,CS528))</f>
        <v>0</v>
      </c>
      <c r="AR528" s="14">
        <f t="shared" ref="AR528:AR591" si="605">IF(G528=0,0,MIN(G528,CW528))</f>
        <v>0</v>
      </c>
      <c r="AS528" s="16">
        <f t="shared" si="592"/>
        <v>0</v>
      </c>
      <c r="AT528" s="16">
        <f t="shared" si="592"/>
        <v>0</v>
      </c>
      <c r="AU528" s="16">
        <f t="shared" si="592"/>
        <v>0</v>
      </c>
      <c r="AV528" s="16">
        <f t="shared" si="592"/>
        <v>0</v>
      </c>
      <c r="AW528" s="16">
        <f t="shared" si="592"/>
        <v>0</v>
      </c>
      <c r="AX528" s="16">
        <f t="shared" si="592"/>
        <v>0</v>
      </c>
      <c r="AY528" s="16">
        <f t="shared" si="592"/>
        <v>0</v>
      </c>
      <c r="AZ528" s="16"/>
      <c r="BA528" s="16"/>
      <c r="BB528" s="93">
        <f t="shared" si="575"/>
        <v>0</v>
      </c>
      <c r="BC528" s="93">
        <f t="shared" si="576"/>
        <v>0</v>
      </c>
      <c r="BD528" s="93">
        <f t="shared" si="577"/>
        <v>0</v>
      </c>
      <c r="BE528" s="158">
        <f t="shared" si="578"/>
        <v>0</v>
      </c>
      <c r="BF528" s="159">
        <f t="shared" si="579"/>
        <v>0</v>
      </c>
      <c r="BG528" s="159">
        <f t="shared" ref="BG528:BG591" si="606">AT528/BG$11*$BE528</f>
        <v>0</v>
      </c>
      <c r="BH528" s="159">
        <f t="shared" ref="BH528:BH591" si="607">AU528/BH$11*$BE528</f>
        <v>0</v>
      </c>
      <c r="BI528" s="159">
        <f t="shared" ref="BI528:BI591" si="608">AV528/BI$11*$BE528</f>
        <v>0</v>
      </c>
      <c r="BJ528" s="159">
        <f t="shared" ref="BJ528:BJ591" si="609">AW528/BJ$11*$BE528</f>
        <v>0</v>
      </c>
      <c r="BK528" s="159">
        <f t="shared" ref="BK528:BK591" si="610">AX528/BK$11*$BE528</f>
        <v>0</v>
      </c>
      <c r="BL528" s="159">
        <f t="shared" ref="BL528:BL591" si="611">AY528/BL$11*$BE528</f>
        <v>0</v>
      </c>
      <c r="BM528" s="159">
        <f t="shared" si="590"/>
        <v>0</v>
      </c>
      <c r="BN528" s="159">
        <f t="shared" si="590"/>
        <v>0</v>
      </c>
      <c r="BO528" s="205" t="b">
        <f t="shared" ref="BO528:BO591" si="612">OR(H528&lt;0,Y528,AA528,AC528,AG528,AI528,AK528,AM528,AO528)</f>
        <v>0</v>
      </c>
      <c r="BP528" s="214">
        <f t="shared" ref="BP528:BP591" si="613">IF(AS528&gt;0,MAX(AS528-I528-P528,0)/AS528,0)</f>
        <v>0</v>
      </c>
      <c r="BQ528" s="160">
        <f t="shared" ref="BQ528:BQ591" si="614">IF(AT528&gt;0,MAX(AT528-J528-Q528,0)/AT528,0)</f>
        <v>0</v>
      </c>
      <c r="BR528" s="160">
        <f t="shared" ref="BR528:BR591" si="615">IF(AU528&gt;0,MAX(AU528-K528-R528,0)/AU528,0)</f>
        <v>0</v>
      </c>
      <c r="BS528" s="160">
        <f t="shared" ref="BS528:BS591" si="616">IF(AV528&gt;0,MAX(AV528-L528-S528,0)/AV528,0)</f>
        <v>0</v>
      </c>
      <c r="BT528" s="160">
        <f t="shared" ref="BT528:BT591" si="617">IF(AW528&gt;0,MAX(AW528-M528-T528,0)/AW528,0)</f>
        <v>0</v>
      </c>
      <c r="BU528" s="160">
        <f t="shared" ref="BU528:BU591" si="618">IF(AX528&gt;0,MAX(AX528-N528-U528,0)/AX528,0)</f>
        <v>0</v>
      </c>
      <c r="BV528" s="215">
        <f t="shared" ref="BV528:BV591" si="619">IF(AY528&gt;0,MAX(AY528-O528-V528,0)/AY528,0)</f>
        <v>0</v>
      </c>
      <c r="BW528" s="217">
        <f t="shared" ref="BW528:BW591" si="620">BF528*BP528*BP$12*$E528%</f>
        <v>0</v>
      </c>
      <c r="BX528" s="206">
        <f t="shared" ref="BX528:BX591" si="621">BG528*BQ528*BQ$12*$E528%</f>
        <v>0</v>
      </c>
      <c r="BY528" s="206">
        <f t="shared" ref="BY528:BY591" si="622">BH528*BR528*BR$12*$E528%</f>
        <v>0</v>
      </c>
      <c r="BZ528" s="206">
        <f t="shared" ref="BZ528:BZ591" si="623">BI528*BS528*BS$12*$E528%</f>
        <v>0</v>
      </c>
      <c r="CA528" s="206">
        <f t="shared" ref="CA528:CA591" si="624">BJ528*BT528*BT$12*$E528%</f>
        <v>0</v>
      </c>
      <c r="CB528" s="206">
        <f t="shared" ref="CB528:CB591" si="625">BK528*BU528*BU$12*$E528%</f>
        <v>0</v>
      </c>
      <c r="CC528" s="218">
        <f t="shared" ref="CC528:CC591" si="626">BL528*BV528*BV$12*$E528%</f>
        <v>0</v>
      </c>
      <c r="CD528" s="216" t="e">
        <f t="shared" ref="CD528:CD591" si="627">VALUE(LEFT(C528,2))</f>
        <v>#VALUE!</v>
      </c>
      <c r="CE528" s="94" t="e">
        <f t="shared" ref="CE528:CE591" si="628">VALUE(MID(C528,3,2))</f>
        <v>#VALUE!</v>
      </c>
      <c r="CF528" s="94" t="e">
        <f t="shared" ref="CF528:CF591" si="629">TEXT(IF(VALUE(MID(C528,5,2))&gt;31,MID(C528,5,2)-60,VALUE(MID(C528,5,2))),"00")</f>
        <v>#VALUE!</v>
      </c>
      <c r="CG528" s="95" t="e">
        <f t="shared" ref="CG528:CG591" si="630">DATEVALUE(IF(VALUE(LEFT(C528,2))&lt;20,20,19)&amp;TEXT(CD528,"00")&amp;"/"&amp;CE528&amp;"/"&amp;CF528)</f>
        <v>#VALUE!</v>
      </c>
      <c r="CH528" s="95" t="e">
        <f t="shared" si="580"/>
        <v>#VALUE!</v>
      </c>
      <c r="CI528" s="95" t="b">
        <f t="shared" si="584"/>
        <v>0</v>
      </c>
      <c r="CJ528" s="76" t="str">
        <f t="shared" ref="CJ528:CJ591" si="631">RIGHT(C528,1)</f>
        <v/>
      </c>
      <c r="CK528" s="94" t="e" cm="1">
        <f t="array" aca="1" ref="CK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CL528" s="94" t="str">
        <f t="shared" ref="CL528:CL591" si="632">IF(C528="","",CK528=CJ528)</f>
        <v/>
      </c>
      <c r="CM528" s="96" t="b">
        <f t="shared" ref="CM528:CM591" si="633">IFERROR(NOT(IF(OR(C528&lt;&gt;"",H528&lt;&gt;""),AND(CI528,CL528),TRUE)),TRUE)</f>
        <v>0</v>
      </c>
      <c r="CN528" s="130" t="b">
        <f>IFERROR(MATCH(D528,'Avtal för korttidsarbete'!$G$13:$G$1012,0),TRUE)</f>
        <v>1</v>
      </c>
      <c r="CO528" s="130" t="b">
        <f t="shared" ref="CO528:CO591" si="634">IF(AND(B528&lt;&gt;"",CN528=TRUE),TRUE,FALSE)</f>
        <v>0</v>
      </c>
      <c r="CP528" s="131" t="str" cm="1">
        <f t="array" ref="CP528">IF(CN528=TRUE,"x",INDEX('Avtal för korttidsarbete'!$E$13:$E$1012,$CN528))</f>
        <v>x</v>
      </c>
      <c r="CQ528" s="131" t="str" cm="1">
        <f t="array" ref="CQ528">IF(CN528=TRUE,"x",INDEX('Avtal för korttidsarbete'!$F$13:$F$1012,$CN528))</f>
        <v>x</v>
      </c>
      <c r="CR528" s="130" t="b">
        <f t="shared" ref="CR528:CR591" si="635">IF(CN528=TRUE,FALSE,IF(OR(F528&lt;CP528,G528&gt;CQ528),TRUE,FALSE))</f>
        <v>0</v>
      </c>
      <c r="CS528" s="165">
        <f t="shared" si="581"/>
        <v>0</v>
      </c>
      <c r="CT528" s="165">
        <f t="shared" si="582"/>
        <v>0</v>
      </c>
      <c r="CU528" s="130" t="b">
        <f t="shared" ref="CU528:CU591" si="636">IFERROR(IF(OR(F528="",G528="",CN528=TRUE),FALSE,IF(OR(F528&lt;$CS$12,G528&gt;$CT$12),TRUE,FALSE)),TRUE)</f>
        <v>0</v>
      </c>
      <c r="CV528" s="131">
        <f t="shared" ref="CV528:CV591" si="637">MAX(CP528,$CS$12,F528)</f>
        <v>0</v>
      </c>
      <c r="CW528" s="165">
        <f t="shared" ref="CW528:CW591" si="638">MIN(CQ528,$CT$12)</f>
        <v>0</v>
      </c>
      <c r="CX528" s="186" t="b">
        <f>IFERROR(INDEX('Avtal för korttidsarbete'!R:R,MATCH(D528,'Avtal för korttidsarbete'!$G:$G,0)),TRUE)</f>
        <v>1</v>
      </c>
      <c r="CY528" s="165" t="str">
        <f>IF(CX528,"-",INDEX('Avtal för korttidsarbete'!$D:$D,MATCH(D528,'Avtal för korttidsarbete'!$G:$G,0)))</f>
        <v>-</v>
      </c>
      <c r="CZ528" s="131" t="b">
        <f>IFERROR(G528&gt;INDEX(Uppsägningar!E:E,MATCH(C528,Uppsägningar!C:C,0)),FALSE)</f>
        <v>0</v>
      </c>
    </row>
    <row r="529" spans="1:104" s="30" customFormat="1" x14ac:dyDescent="0.25">
      <c r="A529" s="19">
        <v>514</v>
      </c>
      <c r="B529" s="20"/>
      <c r="C529" s="189"/>
      <c r="D529" s="69"/>
      <c r="E529" s="171">
        <f>IFERROR(INDEX(Admin!$C$7:$C$10,MATCH(CY529,TblNivåValTExt,0)),0)</f>
        <v>0</v>
      </c>
      <c r="F529" s="1"/>
      <c r="G529" s="1"/>
      <c r="H529" s="90"/>
      <c r="I529" s="91"/>
      <c r="J529" s="91"/>
      <c r="K529" s="91"/>
      <c r="L529" s="91"/>
      <c r="M529" s="91"/>
      <c r="N529" s="91"/>
      <c r="O529" s="91"/>
      <c r="P529" s="91"/>
      <c r="Q529" s="91"/>
      <c r="R529" s="91"/>
      <c r="S529" s="91"/>
      <c r="T529" s="91"/>
      <c r="U529" s="91"/>
      <c r="V529" s="91"/>
      <c r="W529" s="225">
        <f t="shared" si="593"/>
        <v>0</v>
      </c>
      <c r="X529" s="134" t="str">
        <f t="shared" ref="X529:X592" si="639">IF(AP529="",IF(Z529="","",Z529&amp;". ")&amp;IF(AB529="","",AB529&amp;". ")&amp;IF(AD529="","",AD529&amp;". ")&amp;IF(AH529="","",AH529&amp;". ")&amp;IF(AJ529="","",AJ529&amp;". ")&amp;IF(AL529="","",AL529&amp;". ")&amp;IF(AN529="","",AN529&amp;". ")&amp;IF(AF529="","",AF529&amp;". "),AP529&amp;". ")</f>
        <v/>
      </c>
      <c r="Y529" s="92" t="b">
        <f t="shared" si="594"/>
        <v>0</v>
      </c>
      <c r="Z529" s="92" t="str">
        <f t="shared" ref="Z529:Z592" si="640">IF(Y529,Z$13,"")</f>
        <v/>
      </c>
      <c r="AA529" s="92" t="b">
        <f t="shared" ref="AA529:AA592" si="641">CU529</f>
        <v>0</v>
      </c>
      <c r="AB529" s="92" t="str">
        <f t="shared" ref="AB529:AB592" si="642">IF(AA529,AB$13,"")</f>
        <v/>
      </c>
      <c r="AC529" s="13" t="b">
        <f t="shared" si="595"/>
        <v>0</v>
      </c>
      <c r="AD529" s="92" t="str">
        <f t="shared" ref="AD529:AD592" si="643">IF(AC529,AD$13,"")</f>
        <v/>
      </c>
      <c r="AE529" s="13" t="b">
        <f t="shared" ref="AE529:AE592" si="644">AND(COUNTA(B529:D529,F529:V529)&gt;0,OR(B529="",C529="",D529="",F529="",G529="",H529=""))</f>
        <v>0</v>
      </c>
      <c r="AF529" s="92" t="str">
        <f t="shared" ref="AF529:AF592" si="645">IF(AE529,AF$13,"")</f>
        <v/>
      </c>
      <c r="AG529" s="13" t="b">
        <f t="shared" si="596"/>
        <v>0</v>
      </c>
      <c r="AH529" s="92" t="str">
        <f t="shared" ref="AH529:AH592" si="646">IF(AG529,AH$13,"")</f>
        <v/>
      </c>
      <c r="AI529" s="35" t="b">
        <f t="shared" si="597"/>
        <v>0</v>
      </c>
      <c r="AJ529" s="92" t="str">
        <f t="shared" ref="AJ529:AJ592" si="647">IF(AI529,AJ$13,"")</f>
        <v/>
      </c>
      <c r="AK529" s="35" t="b">
        <f t="shared" si="598"/>
        <v>0</v>
      </c>
      <c r="AL529" s="92" t="str">
        <f t="shared" si="599"/>
        <v/>
      </c>
      <c r="AM529" s="35" t="b">
        <f t="shared" si="600"/>
        <v>0</v>
      </c>
      <c r="AN529" s="92" t="str">
        <f t="shared" si="601"/>
        <v/>
      </c>
      <c r="AO529" s="13" t="b">
        <f t="shared" si="602"/>
        <v>0</v>
      </c>
      <c r="AP529" s="92" t="str">
        <f t="shared" si="603"/>
        <v/>
      </c>
      <c r="AQ529" s="14">
        <f t="shared" si="604"/>
        <v>0</v>
      </c>
      <c r="AR529" s="14">
        <f t="shared" si="605"/>
        <v>0</v>
      </c>
      <c r="AS529" s="16">
        <f t="shared" si="592"/>
        <v>0</v>
      </c>
      <c r="AT529" s="16">
        <f t="shared" si="592"/>
        <v>0</v>
      </c>
      <c r="AU529" s="16">
        <f t="shared" si="592"/>
        <v>0</v>
      </c>
      <c r="AV529" s="16">
        <f t="shared" si="592"/>
        <v>0</v>
      </c>
      <c r="AW529" s="16">
        <f t="shared" si="592"/>
        <v>0</v>
      </c>
      <c r="AX529" s="16">
        <f t="shared" si="592"/>
        <v>0</v>
      </c>
      <c r="AY529" s="16">
        <f t="shared" si="592"/>
        <v>0</v>
      </c>
      <c r="AZ529" s="16"/>
      <c r="BA529" s="16"/>
      <c r="BB529" s="93">
        <f t="shared" ref="BB529:BB592" si="648">IF(AS529&gt;0,AS529,0)</f>
        <v>0</v>
      </c>
      <c r="BC529" s="93">
        <f t="shared" ref="BC529:BC592" si="649">IF(SUM(AT529:AW529)&gt;0,SUM(AT529:AW529),0)</f>
        <v>0</v>
      </c>
      <c r="BD529" s="93">
        <f t="shared" ref="BD529:BD592" si="650">IF(SUM(AX529:AY529)&gt;0,SUM(AX529:AY529),0)</f>
        <v>0</v>
      </c>
      <c r="BE529" s="158">
        <f t="shared" ref="BE529:BE592" si="651">IF(OR(C529=0,H529=0,ISTEXT(H529)),0,MIN(H529,$BE$11))</f>
        <v>0</v>
      </c>
      <c r="BF529" s="159">
        <f t="shared" ref="BF529:BF592" si="652">AS529/BF$11*$BE529</f>
        <v>0</v>
      </c>
      <c r="BG529" s="159">
        <f t="shared" si="606"/>
        <v>0</v>
      </c>
      <c r="BH529" s="159">
        <f t="shared" si="607"/>
        <v>0</v>
      </c>
      <c r="BI529" s="159">
        <f t="shared" si="608"/>
        <v>0</v>
      </c>
      <c r="BJ529" s="159">
        <f t="shared" si="609"/>
        <v>0</v>
      </c>
      <c r="BK529" s="159">
        <f t="shared" si="610"/>
        <v>0</v>
      </c>
      <c r="BL529" s="159">
        <f t="shared" si="611"/>
        <v>0</v>
      </c>
      <c r="BM529" s="159">
        <f t="shared" si="590"/>
        <v>0</v>
      </c>
      <c r="BN529" s="159">
        <f t="shared" si="590"/>
        <v>0</v>
      </c>
      <c r="BO529" s="205" t="b">
        <f t="shared" si="612"/>
        <v>0</v>
      </c>
      <c r="BP529" s="214">
        <f t="shared" si="613"/>
        <v>0</v>
      </c>
      <c r="BQ529" s="160">
        <f t="shared" si="614"/>
        <v>0</v>
      </c>
      <c r="BR529" s="160">
        <f t="shared" si="615"/>
        <v>0</v>
      </c>
      <c r="BS529" s="160">
        <f t="shared" si="616"/>
        <v>0</v>
      </c>
      <c r="BT529" s="160">
        <f t="shared" si="617"/>
        <v>0</v>
      </c>
      <c r="BU529" s="160">
        <f t="shared" si="618"/>
        <v>0</v>
      </c>
      <c r="BV529" s="215">
        <f t="shared" si="619"/>
        <v>0</v>
      </c>
      <c r="BW529" s="217">
        <f t="shared" si="620"/>
        <v>0</v>
      </c>
      <c r="BX529" s="206">
        <f t="shared" si="621"/>
        <v>0</v>
      </c>
      <c r="BY529" s="206">
        <f t="shared" si="622"/>
        <v>0</v>
      </c>
      <c r="BZ529" s="206">
        <f t="shared" si="623"/>
        <v>0</v>
      </c>
      <c r="CA529" s="206">
        <f t="shared" si="624"/>
        <v>0</v>
      </c>
      <c r="CB529" s="206">
        <f t="shared" si="625"/>
        <v>0</v>
      </c>
      <c r="CC529" s="218">
        <f t="shared" si="626"/>
        <v>0</v>
      </c>
      <c r="CD529" s="216" t="e">
        <f t="shared" si="627"/>
        <v>#VALUE!</v>
      </c>
      <c r="CE529" s="94" t="e">
        <f t="shared" si="628"/>
        <v>#VALUE!</v>
      </c>
      <c r="CF529" s="94" t="e">
        <f t="shared" si="629"/>
        <v>#VALUE!</v>
      </c>
      <c r="CG529" s="95" t="e">
        <f t="shared" si="630"/>
        <v>#VALUE!</v>
      </c>
      <c r="CH529" s="95" t="e">
        <f t="shared" ref="CH529:CH592" si="653">DATE(CD529,CE529,CF529)</f>
        <v>#VALUE!</v>
      </c>
      <c r="CI529" s="95" t="b">
        <f t="shared" si="584"/>
        <v>0</v>
      </c>
      <c r="CJ529" s="76" t="str">
        <f t="shared" si="631"/>
        <v/>
      </c>
      <c r="CK529" s="94" t="e" cm="1">
        <f t="array" aca="1" ref="CK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CL529" s="94" t="str">
        <f t="shared" si="632"/>
        <v/>
      </c>
      <c r="CM529" s="96" t="b">
        <f t="shared" si="633"/>
        <v>0</v>
      </c>
      <c r="CN529" s="130" t="b">
        <f>IFERROR(MATCH(D529,'Avtal för korttidsarbete'!$G$13:$G$1012,0),TRUE)</f>
        <v>1</v>
      </c>
      <c r="CO529" s="130" t="b">
        <f t="shared" si="634"/>
        <v>0</v>
      </c>
      <c r="CP529" s="131" t="str" cm="1">
        <f t="array" ref="CP529">IF(CN529=TRUE,"x",INDEX('Avtal för korttidsarbete'!$E$13:$E$1012,$CN529))</f>
        <v>x</v>
      </c>
      <c r="CQ529" s="131" t="str" cm="1">
        <f t="array" ref="CQ529">IF(CN529=TRUE,"x",INDEX('Avtal för korttidsarbete'!$F$13:$F$1012,$CN529))</f>
        <v>x</v>
      </c>
      <c r="CR529" s="130" t="b">
        <f t="shared" si="635"/>
        <v>0</v>
      </c>
      <c r="CS529" s="165">
        <f t="shared" ref="CS529:CS592" si="654">IFERROR(MAX(CP529,$CS$12),CP529)</f>
        <v>0</v>
      </c>
      <c r="CT529" s="165">
        <f t="shared" ref="CT529:CT592" si="655">IFERROR(MIN(CQ529,$CT$12),CQ529)</f>
        <v>0</v>
      </c>
      <c r="CU529" s="130" t="b">
        <f t="shared" si="636"/>
        <v>0</v>
      </c>
      <c r="CV529" s="131">
        <f t="shared" si="637"/>
        <v>0</v>
      </c>
      <c r="CW529" s="165">
        <f t="shared" si="638"/>
        <v>0</v>
      </c>
      <c r="CX529" s="186" t="b">
        <f>IFERROR(INDEX('Avtal för korttidsarbete'!R:R,MATCH(D529,'Avtal för korttidsarbete'!$G:$G,0)),TRUE)</f>
        <v>1</v>
      </c>
      <c r="CY529" s="165" t="str">
        <f>IF(CX529,"-",INDEX('Avtal för korttidsarbete'!$D:$D,MATCH(D529,'Avtal för korttidsarbete'!$G:$G,0)))</f>
        <v>-</v>
      </c>
      <c r="CZ529" s="131" t="b">
        <f>IFERROR(G529&gt;INDEX(Uppsägningar!E:E,MATCH(C529,Uppsägningar!C:C,0)),FALSE)</f>
        <v>0</v>
      </c>
    </row>
    <row r="530" spans="1:104" s="30" customFormat="1" x14ac:dyDescent="0.25">
      <c r="A530" s="19">
        <v>515</v>
      </c>
      <c r="B530" s="20"/>
      <c r="C530" s="189"/>
      <c r="D530" s="69"/>
      <c r="E530" s="171">
        <f>IFERROR(INDEX(Admin!$C$7:$C$10,MATCH(CY530,TblNivåValTExt,0)),0)</f>
        <v>0</v>
      </c>
      <c r="F530" s="1"/>
      <c r="G530" s="1"/>
      <c r="H530" s="90"/>
      <c r="I530" s="91"/>
      <c r="J530" s="91"/>
      <c r="K530" s="91"/>
      <c r="L530" s="91"/>
      <c r="M530" s="91"/>
      <c r="N530" s="91"/>
      <c r="O530" s="91"/>
      <c r="P530" s="91"/>
      <c r="Q530" s="91"/>
      <c r="R530" s="91"/>
      <c r="S530" s="91"/>
      <c r="T530" s="91"/>
      <c r="U530" s="91"/>
      <c r="V530" s="91"/>
      <c r="W530" s="225">
        <f t="shared" si="593"/>
        <v>0</v>
      </c>
      <c r="X530" s="134" t="str">
        <f t="shared" si="639"/>
        <v/>
      </c>
      <c r="Y530" s="92" t="b">
        <f t="shared" si="594"/>
        <v>0</v>
      </c>
      <c r="Z530" s="92" t="str">
        <f t="shared" si="640"/>
        <v/>
      </c>
      <c r="AA530" s="92" t="b">
        <f t="shared" si="641"/>
        <v>0</v>
      </c>
      <c r="AB530" s="92" t="str">
        <f t="shared" si="642"/>
        <v/>
      </c>
      <c r="AC530" s="13" t="b">
        <f t="shared" si="595"/>
        <v>0</v>
      </c>
      <c r="AD530" s="92" t="str">
        <f t="shared" si="643"/>
        <v/>
      </c>
      <c r="AE530" s="13" t="b">
        <f t="shared" si="644"/>
        <v>0</v>
      </c>
      <c r="AF530" s="92" t="str">
        <f t="shared" si="645"/>
        <v/>
      </c>
      <c r="AG530" s="13" t="b">
        <f t="shared" si="596"/>
        <v>0</v>
      </c>
      <c r="AH530" s="92" t="str">
        <f t="shared" si="646"/>
        <v/>
      </c>
      <c r="AI530" s="35" t="b">
        <f t="shared" si="597"/>
        <v>0</v>
      </c>
      <c r="AJ530" s="92" t="str">
        <f t="shared" si="647"/>
        <v/>
      </c>
      <c r="AK530" s="35" t="b">
        <f t="shared" si="598"/>
        <v>0</v>
      </c>
      <c r="AL530" s="92" t="str">
        <f t="shared" si="599"/>
        <v/>
      </c>
      <c r="AM530" s="35" t="b">
        <f t="shared" si="600"/>
        <v>0</v>
      </c>
      <c r="AN530" s="92" t="str">
        <f t="shared" si="601"/>
        <v/>
      </c>
      <c r="AO530" s="13" t="b">
        <f t="shared" si="602"/>
        <v>0</v>
      </c>
      <c r="AP530" s="92" t="str">
        <f t="shared" si="603"/>
        <v/>
      </c>
      <c r="AQ530" s="14">
        <f t="shared" si="604"/>
        <v>0</v>
      </c>
      <c r="AR530" s="14">
        <f t="shared" si="605"/>
        <v>0</v>
      </c>
      <c r="AS530" s="16">
        <f t="shared" si="592"/>
        <v>0</v>
      </c>
      <c r="AT530" s="16">
        <f t="shared" si="592"/>
        <v>0</v>
      </c>
      <c r="AU530" s="16">
        <f t="shared" si="592"/>
        <v>0</v>
      </c>
      <c r="AV530" s="16">
        <f t="shared" si="592"/>
        <v>0</v>
      </c>
      <c r="AW530" s="16">
        <f t="shared" si="592"/>
        <v>0</v>
      </c>
      <c r="AX530" s="16">
        <f t="shared" si="592"/>
        <v>0</v>
      </c>
      <c r="AY530" s="16">
        <f t="shared" si="592"/>
        <v>0</v>
      </c>
      <c r="AZ530" s="16"/>
      <c r="BA530" s="16"/>
      <c r="BB530" s="93">
        <f t="shared" si="648"/>
        <v>0</v>
      </c>
      <c r="BC530" s="93">
        <f t="shared" si="649"/>
        <v>0</v>
      </c>
      <c r="BD530" s="93">
        <f t="shared" si="650"/>
        <v>0</v>
      </c>
      <c r="BE530" s="158">
        <f t="shared" si="651"/>
        <v>0</v>
      </c>
      <c r="BF530" s="159">
        <f t="shared" si="652"/>
        <v>0</v>
      </c>
      <c r="BG530" s="159">
        <f t="shared" si="606"/>
        <v>0</v>
      </c>
      <c r="BH530" s="159">
        <f t="shared" si="607"/>
        <v>0</v>
      </c>
      <c r="BI530" s="159">
        <f t="shared" si="608"/>
        <v>0</v>
      </c>
      <c r="BJ530" s="159">
        <f t="shared" si="609"/>
        <v>0</v>
      </c>
      <c r="BK530" s="159">
        <f t="shared" si="610"/>
        <v>0</v>
      </c>
      <c r="BL530" s="159">
        <f t="shared" si="611"/>
        <v>0</v>
      </c>
      <c r="BM530" s="159">
        <f t="shared" si="590"/>
        <v>0</v>
      </c>
      <c r="BN530" s="159">
        <f t="shared" si="590"/>
        <v>0</v>
      </c>
      <c r="BO530" s="205" t="b">
        <f t="shared" si="612"/>
        <v>0</v>
      </c>
      <c r="BP530" s="214">
        <f t="shared" si="613"/>
        <v>0</v>
      </c>
      <c r="BQ530" s="160">
        <f t="shared" si="614"/>
        <v>0</v>
      </c>
      <c r="BR530" s="160">
        <f t="shared" si="615"/>
        <v>0</v>
      </c>
      <c r="BS530" s="160">
        <f t="shared" si="616"/>
        <v>0</v>
      </c>
      <c r="BT530" s="160">
        <f t="shared" si="617"/>
        <v>0</v>
      </c>
      <c r="BU530" s="160">
        <f t="shared" si="618"/>
        <v>0</v>
      </c>
      <c r="BV530" s="215">
        <f t="shared" si="619"/>
        <v>0</v>
      </c>
      <c r="BW530" s="217">
        <f t="shared" si="620"/>
        <v>0</v>
      </c>
      <c r="BX530" s="206">
        <f t="shared" si="621"/>
        <v>0</v>
      </c>
      <c r="BY530" s="206">
        <f t="shared" si="622"/>
        <v>0</v>
      </c>
      <c r="BZ530" s="206">
        <f t="shared" si="623"/>
        <v>0</v>
      </c>
      <c r="CA530" s="206">
        <f t="shared" si="624"/>
        <v>0</v>
      </c>
      <c r="CB530" s="206">
        <f t="shared" si="625"/>
        <v>0</v>
      </c>
      <c r="CC530" s="218">
        <f t="shared" si="626"/>
        <v>0</v>
      </c>
      <c r="CD530" s="216" t="e">
        <f t="shared" si="627"/>
        <v>#VALUE!</v>
      </c>
      <c r="CE530" s="94" t="e">
        <f t="shared" si="628"/>
        <v>#VALUE!</v>
      </c>
      <c r="CF530" s="94" t="e">
        <f t="shared" si="629"/>
        <v>#VALUE!</v>
      </c>
      <c r="CG530" s="95" t="e">
        <f t="shared" si="630"/>
        <v>#VALUE!</v>
      </c>
      <c r="CH530" s="95" t="e">
        <f t="shared" si="653"/>
        <v>#VALUE!</v>
      </c>
      <c r="CI530" s="95" t="b">
        <f t="shared" ref="CI530:CI593" si="656">NOT(ISERR(AND(CE530&lt;13,VALUE(CF530)&lt;31,CG530=CH530)))</f>
        <v>0</v>
      </c>
      <c r="CJ530" s="76" t="str">
        <f t="shared" si="631"/>
        <v/>
      </c>
      <c r="CK530" s="94" t="e" cm="1">
        <f t="array" aca="1" ref="CK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CL530" s="94" t="str">
        <f t="shared" si="632"/>
        <v/>
      </c>
      <c r="CM530" s="96" t="b">
        <f t="shared" si="633"/>
        <v>0</v>
      </c>
      <c r="CN530" s="130" t="b">
        <f>IFERROR(MATCH(D530,'Avtal för korttidsarbete'!$G$13:$G$1012,0),TRUE)</f>
        <v>1</v>
      </c>
      <c r="CO530" s="130" t="b">
        <f t="shared" si="634"/>
        <v>0</v>
      </c>
      <c r="CP530" s="131" t="str" cm="1">
        <f t="array" ref="CP530">IF(CN530=TRUE,"x",INDEX('Avtal för korttidsarbete'!$E$13:$E$1012,$CN530))</f>
        <v>x</v>
      </c>
      <c r="CQ530" s="131" t="str" cm="1">
        <f t="array" ref="CQ530">IF(CN530=TRUE,"x",INDEX('Avtal för korttidsarbete'!$F$13:$F$1012,$CN530))</f>
        <v>x</v>
      </c>
      <c r="CR530" s="130" t="b">
        <f t="shared" si="635"/>
        <v>0</v>
      </c>
      <c r="CS530" s="165">
        <f t="shared" si="654"/>
        <v>0</v>
      </c>
      <c r="CT530" s="165">
        <f t="shared" si="655"/>
        <v>0</v>
      </c>
      <c r="CU530" s="130" t="b">
        <f t="shared" si="636"/>
        <v>0</v>
      </c>
      <c r="CV530" s="131">
        <f t="shared" si="637"/>
        <v>0</v>
      </c>
      <c r="CW530" s="165">
        <f t="shared" si="638"/>
        <v>0</v>
      </c>
      <c r="CX530" s="186" t="b">
        <f>IFERROR(INDEX('Avtal för korttidsarbete'!R:R,MATCH(D530,'Avtal för korttidsarbete'!$G:$G,0)),TRUE)</f>
        <v>1</v>
      </c>
      <c r="CY530" s="165" t="str">
        <f>IF(CX530,"-",INDEX('Avtal för korttidsarbete'!$D:$D,MATCH(D530,'Avtal för korttidsarbete'!$G:$G,0)))</f>
        <v>-</v>
      </c>
      <c r="CZ530" s="131" t="b">
        <f>IFERROR(G530&gt;INDEX(Uppsägningar!E:E,MATCH(C530,Uppsägningar!C:C,0)),FALSE)</f>
        <v>0</v>
      </c>
    </row>
    <row r="531" spans="1:104" s="30" customFormat="1" x14ac:dyDescent="0.25">
      <c r="A531" s="19">
        <v>516</v>
      </c>
      <c r="B531" s="20"/>
      <c r="C531" s="189"/>
      <c r="D531" s="69"/>
      <c r="E531" s="171">
        <f>IFERROR(INDEX(Admin!$C$7:$C$10,MATCH(CY531,TblNivåValTExt,0)),0)</f>
        <v>0</v>
      </c>
      <c r="F531" s="1"/>
      <c r="G531" s="1"/>
      <c r="H531" s="90"/>
      <c r="I531" s="91"/>
      <c r="J531" s="91"/>
      <c r="K531" s="91"/>
      <c r="L531" s="91"/>
      <c r="M531" s="91"/>
      <c r="N531" s="91"/>
      <c r="O531" s="91"/>
      <c r="P531" s="91"/>
      <c r="Q531" s="91"/>
      <c r="R531" s="91"/>
      <c r="S531" s="91"/>
      <c r="T531" s="91"/>
      <c r="U531" s="91"/>
      <c r="V531" s="91"/>
      <c r="W531" s="225">
        <f t="shared" si="593"/>
        <v>0</v>
      </c>
      <c r="X531" s="134" t="str">
        <f t="shared" si="639"/>
        <v/>
      </c>
      <c r="Y531" s="92" t="b">
        <f t="shared" si="594"/>
        <v>0</v>
      </c>
      <c r="Z531" s="92" t="str">
        <f t="shared" si="640"/>
        <v/>
      </c>
      <c r="AA531" s="92" t="b">
        <f t="shared" si="641"/>
        <v>0</v>
      </c>
      <c r="AB531" s="92" t="str">
        <f t="shared" si="642"/>
        <v/>
      </c>
      <c r="AC531" s="13" t="b">
        <f t="shared" si="595"/>
        <v>0</v>
      </c>
      <c r="AD531" s="92" t="str">
        <f t="shared" si="643"/>
        <v/>
      </c>
      <c r="AE531" s="13" t="b">
        <f t="shared" si="644"/>
        <v>0</v>
      </c>
      <c r="AF531" s="92" t="str">
        <f t="shared" si="645"/>
        <v/>
      </c>
      <c r="AG531" s="13" t="b">
        <f t="shared" si="596"/>
        <v>0</v>
      </c>
      <c r="AH531" s="92" t="str">
        <f t="shared" si="646"/>
        <v/>
      </c>
      <c r="AI531" s="35" t="b">
        <f t="shared" si="597"/>
        <v>0</v>
      </c>
      <c r="AJ531" s="92" t="str">
        <f t="shared" si="647"/>
        <v/>
      </c>
      <c r="AK531" s="35" t="b">
        <f t="shared" si="598"/>
        <v>0</v>
      </c>
      <c r="AL531" s="92" t="str">
        <f t="shared" si="599"/>
        <v/>
      </c>
      <c r="AM531" s="35" t="b">
        <f t="shared" si="600"/>
        <v>0</v>
      </c>
      <c r="AN531" s="92" t="str">
        <f t="shared" si="601"/>
        <v/>
      </c>
      <c r="AO531" s="13" t="b">
        <f t="shared" si="602"/>
        <v>0</v>
      </c>
      <c r="AP531" s="92" t="str">
        <f t="shared" si="603"/>
        <v/>
      </c>
      <c r="AQ531" s="14">
        <f t="shared" si="604"/>
        <v>0</v>
      </c>
      <c r="AR531" s="14">
        <f t="shared" si="605"/>
        <v>0</v>
      </c>
      <c r="AS531" s="16">
        <f t="shared" si="592"/>
        <v>0</v>
      </c>
      <c r="AT531" s="16">
        <f t="shared" si="592"/>
        <v>0</v>
      </c>
      <c r="AU531" s="16">
        <f t="shared" si="592"/>
        <v>0</v>
      </c>
      <c r="AV531" s="16">
        <f t="shared" si="592"/>
        <v>0</v>
      </c>
      <c r="AW531" s="16">
        <f t="shared" si="592"/>
        <v>0</v>
      </c>
      <c r="AX531" s="16">
        <f t="shared" si="592"/>
        <v>0</v>
      </c>
      <c r="AY531" s="16">
        <f t="shared" si="592"/>
        <v>0</v>
      </c>
      <c r="AZ531" s="16"/>
      <c r="BA531" s="16"/>
      <c r="BB531" s="93">
        <f t="shared" si="648"/>
        <v>0</v>
      </c>
      <c r="BC531" s="93">
        <f t="shared" si="649"/>
        <v>0</v>
      </c>
      <c r="BD531" s="93">
        <f t="shared" si="650"/>
        <v>0</v>
      </c>
      <c r="BE531" s="158">
        <f t="shared" si="651"/>
        <v>0</v>
      </c>
      <c r="BF531" s="159">
        <f t="shared" si="652"/>
        <v>0</v>
      </c>
      <c r="BG531" s="159">
        <f t="shared" si="606"/>
        <v>0</v>
      </c>
      <c r="BH531" s="159">
        <f t="shared" si="607"/>
        <v>0</v>
      </c>
      <c r="BI531" s="159">
        <f t="shared" si="608"/>
        <v>0</v>
      </c>
      <c r="BJ531" s="159">
        <f t="shared" si="609"/>
        <v>0</v>
      </c>
      <c r="BK531" s="159">
        <f t="shared" si="610"/>
        <v>0</v>
      </c>
      <c r="BL531" s="159">
        <f t="shared" si="611"/>
        <v>0</v>
      </c>
      <c r="BM531" s="159">
        <f t="shared" si="590"/>
        <v>0</v>
      </c>
      <c r="BN531" s="159">
        <f t="shared" si="590"/>
        <v>0</v>
      </c>
      <c r="BO531" s="205" t="b">
        <f t="shared" si="612"/>
        <v>0</v>
      </c>
      <c r="BP531" s="214">
        <f t="shared" si="613"/>
        <v>0</v>
      </c>
      <c r="BQ531" s="160">
        <f t="shared" si="614"/>
        <v>0</v>
      </c>
      <c r="BR531" s="160">
        <f t="shared" si="615"/>
        <v>0</v>
      </c>
      <c r="BS531" s="160">
        <f t="shared" si="616"/>
        <v>0</v>
      </c>
      <c r="BT531" s="160">
        <f t="shared" si="617"/>
        <v>0</v>
      </c>
      <c r="BU531" s="160">
        <f t="shared" si="618"/>
        <v>0</v>
      </c>
      <c r="BV531" s="215">
        <f t="shared" si="619"/>
        <v>0</v>
      </c>
      <c r="BW531" s="217">
        <f t="shared" si="620"/>
        <v>0</v>
      </c>
      <c r="BX531" s="206">
        <f t="shared" si="621"/>
        <v>0</v>
      </c>
      <c r="BY531" s="206">
        <f t="shared" si="622"/>
        <v>0</v>
      </c>
      <c r="BZ531" s="206">
        <f t="shared" si="623"/>
        <v>0</v>
      </c>
      <c r="CA531" s="206">
        <f t="shared" si="624"/>
        <v>0</v>
      </c>
      <c r="CB531" s="206">
        <f t="shared" si="625"/>
        <v>0</v>
      </c>
      <c r="CC531" s="218">
        <f t="shared" si="626"/>
        <v>0</v>
      </c>
      <c r="CD531" s="216" t="e">
        <f t="shared" si="627"/>
        <v>#VALUE!</v>
      </c>
      <c r="CE531" s="94" t="e">
        <f t="shared" si="628"/>
        <v>#VALUE!</v>
      </c>
      <c r="CF531" s="94" t="e">
        <f t="shared" si="629"/>
        <v>#VALUE!</v>
      </c>
      <c r="CG531" s="95" t="e">
        <f t="shared" si="630"/>
        <v>#VALUE!</v>
      </c>
      <c r="CH531" s="95" t="e">
        <f t="shared" si="653"/>
        <v>#VALUE!</v>
      </c>
      <c r="CI531" s="95" t="b">
        <f t="shared" si="656"/>
        <v>0</v>
      </c>
      <c r="CJ531" s="76" t="str">
        <f t="shared" si="631"/>
        <v/>
      </c>
      <c r="CK531" s="94" t="e" cm="1">
        <f t="array" aca="1" ref="CK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CL531" s="94" t="str">
        <f t="shared" si="632"/>
        <v/>
      </c>
      <c r="CM531" s="96" t="b">
        <f t="shared" si="633"/>
        <v>0</v>
      </c>
      <c r="CN531" s="130" t="b">
        <f>IFERROR(MATCH(D531,'Avtal för korttidsarbete'!$G$13:$G$1012,0),TRUE)</f>
        <v>1</v>
      </c>
      <c r="CO531" s="130" t="b">
        <f t="shared" si="634"/>
        <v>0</v>
      </c>
      <c r="CP531" s="131" t="str" cm="1">
        <f t="array" ref="CP531">IF(CN531=TRUE,"x",INDEX('Avtal för korttidsarbete'!$E$13:$E$1012,$CN531))</f>
        <v>x</v>
      </c>
      <c r="CQ531" s="131" t="str" cm="1">
        <f t="array" ref="CQ531">IF(CN531=TRUE,"x",INDEX('Avtal för korttidsarbete'!$F$13:$F$1012,$CN531))</f>
        <v>x</v>
      </c>
      <c r="CR531" s="130" t="b">
        <f t="shared" si="635"/>
        <v>0</v>
      </c>
      <c r="CS531" s="165">
        <f t="shared" si="654"/>
        <v>0</v>
      </c>
      <c r="CT531" s="165">
        <f t="shared" si="655"/>
        <v>0</v>
      </c>
      <c r="CU531" s="130" t="b">
        <f t="shared" si="636"/>
        <v>0</v>
      </c>
      <c r="CV531" s="131">
        <f t="shared" si="637"/>
        <v>0</v>
      </c>
      <c r="CW531" s="165">
        <f t="shared" si="638"/>
        <v>0</v>
      </c>
      <c r="CX531" s="186" t="b">
        <f>IFERROR(INDEX('Avtal för korttidsarbete'!R:R,MATCH(D531,'Avtal för korttidsarbete'!$G:$G,0)),TRUE)</f>
        <v>1</v>
      </c>
      <c r="CY531" s="165" t="str">
        <f>IF(CX531,"-",INDEX('Avtal för korttidsarbete'!$D:$D,MATCH(D531,'Avtal för korttidsarbete'!$G:$G,0)))</f>
        <v>-</v>
      </c>
      <c r="CZ531" s="131" t="b">
        <f>IFERROR(G531&gt;INDEX(Uppsägningar!E:E,MATCH(C531,Uppsägningar!C:C,0)),FALSE)</f>
        <v>0</v>
      </c>
    </row>
    <row r="532" spans="1:104" s="30" customFormat="1" x14ac:dyDescent="0.25">
      <c r="A532" s="19">
        <v>517</v>
      </c>
      <c r="B532" s="20"/>
      <c r="C532" s="189"/>
      <c r="D532" s="69"/>
      <c r="E532" s="171">
        <f>IFERROR(INDEX(Admin!$C$7:$C$10,MATCH(CY532,TblNivåValTExt,0)),0)</f>
        <v>0</v>
      </c>
      <c r="F532" s="1"/>
      <c r="G532" s="1"/>
      <c r="H532" s="90"/>
      <c r="I532" s="91"/>
      <c r="J532" s="91"/>
      <c r="K532" s="91"/>
      <c r="L532" s="91"/>
      <c r="M532" s="91"/>
      <c r="N532" s="91"/>
      <c r="O532" s="91"/>
      <c r="P532" s="91"/>
      <c r="Q532" s="91"/>
      <c r="R532" s="91"/>
      <c r="S532" s="91"/>
      <c r="T532" s="91"/>
      <c r="U532" s="91"/>
      <c r="V532" s="91"/>
      <c r="W532" s="225">
        <f t="shared" si="593"/>
        <v>0</v>
      </c>
      <c r="X532" s="134" t="str">
        <f t="shared" si="639"/>
        <v/>
      </c>
      <c r="Y532" s="92" t="b">
        <f t="shared" si="594"/>
        <v>0</v>
      </c>
      <c r="Z532" s="92" t="str">
        <f t="shared" si="640"/>
        <v/>
      </c>
      <c r="AA532" s="92" t="b">
        <f t="shared" si="641"/>
        <v>0</v>
      </c>
      <c r="AB532" s="92" t="str">
        <f t="shared" si="642"/>
        <v/>
      </c>
      <c r="AC532" s="13" t="b">
        <f t="shared" si="595"/>
        <v>0</v>
      </c>
      <c r="AD532" s="92" t="str">
        <f t="shared" si="643"/>
        <v/>
      </c>
      <c r="AE532" s="13" t="b">
        <f t="shared" si="644"/>
        <v>0</v>
      </c>
      <c r="AF532" s="92" t="str">
        <f t="shared" si="645"/>
        <v/>
      </c>
      <c r="AG532" s="13" t="b">
        <f t="shared" si="596"/>
        <v>0</v>
      </c>
      <c r="AH532" s="92" t="str">
        <f t="shared" si="646"/>
        <v/>
      </c>
      <c r="AI532" s="35" t="b">
        <f t="shared" si="597"/>
        <v>0</v>
      </c>
      <c r="AJ532" s="92" t="str">
        <f t="shared" si="647"/>
        <v/>
      </c>
      <c r="AK532" s="35" t="b">
        <f t="shared" si="598"/>
        <v>0</v>
      </c>
      <c r="AL532" s="92" t="str">
        <f t="shared" si="599"/>
        <v/>
      </c>
      <c r="AM532" s="35" t="b">
        <f t="shared" si="600"/>
        <v>0</v>
      </c>
      <c r="AN532" s="92" t="str">
        <f t="shared" si="601"/>
        <v/>
      </c>
      <c r="AO532" s="13" t="b">
        <f t="shared" si="602"/>
        <v>0</v>
      </c>
      <c r="AP532" s="92" t="str">
        <f t="shared" si="603"/>
        <v/>
      </c>
      <c r="AQ532" s="14">
        <f t="shared" si="604"/>
        <v>0</v>
      </c>
      <c r="AR532" s="14">
        <f t="shared" si="605"/>
        <v>0</v>
      </c>
      <c r="AS532" s="16">
        <f t="shared" si="592"/>
        <v>0</v>
      </c>
      <c r="AT532" s="16">
        <f t="shared" si="592"/>
        <v>0</v>
      </c>
      <c r="AU532" s="16">
        <f t="shared" si="592"/>
        <v>0</v>
      </c>
      <c r="AV532" s="16">
        <f t="shared" si="592"/>
        <v>0</v>
      </c>
      <c r="AW532" s="16">
        <f t="shared" si="592"/>
        <v>0</v>
      </c>
      <c r="AX532" s="16">
        <f t="shared" si="592"/>
        <v>0</v>
      </c>
      <c r="AY532" s="16">
        <f t="shared" si="592"/>
        <v>0</v>
      </c>
      <c r="AZ532" s="16"/>
      <c r="BA532" s="16"/>
      <c r="BB532" s="93">
        <f t="shared" si="648"/>
        <v>0</v>
      </c>
      <c r="BC532" s="93">
        <f t="shared" si="649"/>
        <v>0</v>
      </c>
      <c r="BD532" s="93">
        <f t="shared" si="650"/>
        <v>0</v>
      </c>
      <c r="BE532" s="158">
        <f t="shared" si="651"/>
        <v>0</v>
      </c>
      <c r="BF532" s="159">
        <f t="shared" si="652"/>
        <v>0</v>
      </c>
      <c r="BG532" s="159">
        <f t="shared" si="606"/>
        <v>0</v>
      </c>
      <c r="BH532" s="159">
        <f t="shared" si="607"/>
        <v>0</v>
      </c>
      <c r="BI532" s="159">
        <f t="shared" si="608"/>
        <v>0</v>
      </c>
      <c r="BJ532" s="159">
        <f t="shared" si="609"/>
        <v>0</v>
      </c>
      <c r="BK532" s="159">
        <f t="shared" si="610"/>
        <v>0</v>
      </c>
      <c r="BL532" s="159">
        <f t="shared" si="611"/>
        <v>0</v>
      </c>
      <c r="BM532" s="159">
        <f t="shared" si="590"/>
        <v>0</v>
      </c>
      <c r="BN532" s="159">
        <f t="shared" si="590"/>
        <v>0</v>
      </c>
      <c r="BO532" s="205" t="b">
        <f t="shared" si="612"/>
        <v>0</v>
      </c>
      <c r="BP532" s="214">
        <f t="shared" si="613"/>
        <v>0</v>
      </c>
      <c r="BQ532" s="160">
        <f t="shared" si="614"/>
        <v>0</v>
      </c>
      <c r="BR532" s="160">
        <f t="shared" si="615"/>
        <v>0</v>
      </c>
      <c r="BS532" s="160">
        <f t="shared" si="616"/>
        <v>0</v>
      </c>
      <c r="BT532" s="160">
        <f t="shared" si="617"/>
        <v>0</v>
      </c>
      <c r="BU532" s="160">
        <f t="shared" si="618"/>
        <v>0</v>
      </c>
      <c r="BV532" s="215">
        <f t="shared" si="619"/>
        <v>0</v>
      </c>
      <c r="BW532" s="217">
        <f t="shared" si="620"/>
        <v>0</v>
      </c>
      <c r="BX532" s="206">
        <f t="shared" si="621"/>
        <v>0</v>
      </c>
      <c r="BY532" s="206">
        <f t="shared" si="622"/>
        <v>0</v>
      </c>
      <c r="BZ532" s="206">
        <f t="shared" si="623"/>
        <v>0</v>
      </c>
      <c r="CA532" s="206">
        <f t="shared" si="624"/>
        <v>0</v>
      </c>
      <c r="CB532" s="206">
        <f t="shared" si="625"/>
        <v>0</v>
      </c>
      <c r="CC532" s="218">
        <f t="shared" si="626"/>
        <v>0</v>
      </c>
      <c r="CD532" s="216" t="e">
        <f t="shared" si="627"/>
        <v>#VALUE!</v>
      </c>
      <c r="CE532" s="94" t="e">
        <f t="shared" si="628"/>
        <v>#VALUE!</v>
      </c>
      <c r="CF532" s="94" t="e">
        <f t="shared" si="629"/>
        <v>#VALUE!</v>
      </c>
      <c r="CG532" s="95" t="e">
        <f t="shared" si="630"/>
        <v>#VALUE!</v>
      </c>
      <c r="CH532" s="95" t="e">
        <f t="shared" si="653"/>
        <v>#VALUE!</v>
      </c>
      <c r="CI532" s="95" t="b">
        <f t="shared" si="656"/>
        <v>0</v>
      </c>
      <c r="CJ532" s="76" t="str">
        <f t="shared" si="631"/>
        <v/>
      </c>
      <c r="CK532" s="94" t="e" cm="1">
        <f t="array" aca="1" ref="CK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CL532" s="94" t="str">
        <f t="shared" si="632"/>
        <v/>
      </c>
      <c r="CM532" s="96" t="b">
        <f t="shared" si="633"/>
        <v>0</v>
      </c>
      <c r="CN532" s="130" t="b">
        <f>IFERROR(MATCH(D532,'Avtal för korttidsarbete'!$G$13:$G$1012,0),TRUE)</f>
        <v>1</v>
      </c>
      <c r="CO532" s="130" t="b">
        <f t="shared" si="634"/>
        <v>0</v>
      </c>
      <c r="CP532" s="131" t="str" cm="1">
        <f t="array" ref="CP532">IF(CN532=TRUE,"x",INDEX('Avtal för korttidsarbete'!$E$13:$E$1012,$CN532))</f>
        <v>x</v>
      </c>
      <c r="CQ532" s="131" t="str" cm="1">
        <f t="array" ref="CQ532">IF(CN532=TRUE,"x",INDEX('Avtal för korttidsarbete'!$F$13:$F$1012,$CN532))</f>
        <v>x</v>
      </c>
      <c r="CR532" s="130" t="b">
        <f t="shared" si="635"/>
        <v>0</v>
      </c>
      <c r="CS532" s="165">
        <f t="shared" si="654"/>
        <v>0</v>
      </c>
      <c r="CT532" s="165">
        <f t="shared" si="655"/>
        <v>0</v>
      </c>
      <c r="CU532" s="130" t="b">
        <f t="shared" si="636"/>
        <v>0</v>
      </c>
      <c r="CV532" s="131">
        <f t="shared" si="637"/>
        <v>0</v>
      </c>
      <c r="CW532" s="165">
        <f t="shared" si="638"/>
        <v>0</v>
      </c>
      <c r="CX532" s="186" t="b">
        <f>IFERROR(INDEX('Avtal för korttidsarbete'!R:R,MATCH(D532,'Avtal för korttidsarbete'!$G:$G,0)),TRUE)</f>
        <v>1</v>
      </c>
      <c r="CY532" s="165" t="str">
        <f>IF(CX532,"-",INDEX('Avtal för korttidsarbete'!$D:$D,MATCH(D532,'Avtal för korttidsarbete'!$G:$G,0)))</f>
        <v>-</v>
      </c>
      <c r="CZ532" s="131" t="b">
        <f>IFERROR(G532&gt;INDEX(Uppsägningar!E:E,MATCH(C532,Uppsägningar!C:C,0)),FALSE)</f>
        <v>0</v>
      </c>
    </row>
    <row r="533" spans="1:104" s="30" customFormat="1" x14ac:dyDescent="0.25">
      <c r="A533" s="19">
        <v>518</v>
      </c>
      <c r="B533" s="20"/>
      <c r="C533" s="189"/>
      <c r="D533" s="69"/>
      <c r="E533" s="171">
        <f>IFERROR(INDEX(Admin!$C$7:$C$10,MATCH(CY533,TblNivåValTExt,0)),0)</f>
        <v>0</v>
      </c>
      <c r="F533" s="1"/>
      <c r="G533" s="1"/>
      <c r="H533" s="90"/>
      <c r="I533" s="91"/>
      <c r="J533" s="91"/>
      <c r="K533" s="91"/>
      <c r="L533" s="91"/>
      <c r="M533" s="91"/>
      <c r="N533" s="91"/>
      <c r="O533" s="91"/>
      <c r="P533" s="91"/>
      <c r="Q533" s="91"/>
      <c r="R533" s="91"/>
      <c r="S533" s="91"/>
      <c r="T533" s="91"/>
      <c r="U533" s="91"/>
      <c r="V533" s="91"/>
      <c r="W533" s="225">
        <f t="shared" si="593"/>
        <v>0</v>
      </c>
      <c r="X533" s="134" t="str">
        <f t="shared" si="639"/>
        <v/>
      </c>
      <c r="Y533" s="92" t="b">
        <f t="shared" si="594"/>
        <v>0</v>
      </c>
      <c r="Z533" s="92" t="str">
        <f t="shared" si="640"/>
        <v/>
      </c>
      <c r="AA533" s="92" t="b">
        <f t="shared" si="641"/>
        <v>0</v>
      </c>
      <c r="AB533" s="92" t="str">
        <f t="shared" si="642"/>
        <v/>
      </c>
      <c r="AC533" s="13" t="b">
        <f t="shared" si="595"/>
        <v>0</v>
      </c>
      <c r="AD533" s="92" t="str">
        <f t="shared" si="643"/>
        <v/>
      </c>
      <c r="AE533" s="13" t="b">
        <f t="shared" si="644"/>
        <v>0</v>
      </c>
      <c r="AF533" s="92" t="str">
        <f t="shared" si="645"/>
        <v/>
      </c>
      <c r="AG533" s="13" t="b">
        <f t="shared" si="596"/>
        <v>0</v>
      </c>
      <c r="AH533" s="92" t="str">
        <f t="shared" si="646"/>
        <v/>
      </c>
      <c r="AI533" s="35" t="b">
        <f t="shared" si="597"/>
        <v>0</v>
      </c>
      <c r="AJ533" s="92" t="str">
        <f t="shared" si="647"/>
        <v/>
      </c>
      <c r="AK533" s="35" t="b">
        <f t="shared" si="598"/>
        <v>0</v>
      </c>
      <c r="AL533" s="92" t="str">
        <f t="shared" si="599"/>
        <v/>
      </c>
      <c r="AM533" s="35" t="b">
        <f t="shared" si="600"/>
        <v>0</v>
      </c>
      <c r="AN533" s="92" t="str">
        <f t="shared" si="601"/>
        <v/>
      </c>
      <c r="AO533" s="13" t="b">
        <f t="shared" si="602"/>
        <v>0</v>
      </c>
      <c r="AP533" s="92" t="str">
        <f t="shared" si="603"/>
        <v/>
      </c>
      <c r="AQ533" s="14">
        <f t="shared" si="604"/>
        <v>0</v>
      </c>
      <c r="AR533" s="14">
        <f t="shared" si="605"/>
        <v>0</v>
      </c>
      <c r="AS533" s="16">
        <f t="shared" si="592"/>
        <v>0</v>
      </c>
      <c r="AT533" s="16">
        <f t="shared" si="592"/>
        <v>0</v>
      </c>
      <c r="AU533" s="16">
        <f t="shared" si="592"/>
        <v>0</v>
      </c>
      <c r="AV533" s="16">
        <f t="shared" si="592"/>
        <v>0</v>
      </c>
      <c r="AW533" s="16">
        <f t="shared" si="592"/>
        <v>0</v>
      </c>
      <c r="AX533" s="16">
        <f t="shared" si="592"/>
        <v>0</v>
      </c>
      <c r="AY533" s="16">
        <f t="shared" si="592"/>
        <v>0</v>
      </c>
      <c r="AZ533" s="16"/>
      <c r="BA533" s="16"/>
      <c r="BB533" s="93">
        <f t="shared" si="648"/>
        <v>0</v>
      </c>
      <c r="BC533" s="93">
        <f t="shared" si="649"/>
        <v>0</v>
      </c>
      <c r="BD533" s="93">
        <f t="shared" si="650"/>
        <v>0</v>
      </c>
      <c r="BE533" s="158">
        <f t="shared" si="651"/>
        <v>0</v>
      </c>
      <c r="BF533" s="159">
        <f t="shared" si="652"/>
        <v>0</v>
      </c>
      <c r="BG533" s="159">
        <f t="shared" si="606"/>
        <v>0</v>
      </c>
      <c r="BH533" s="159">
        <f t="shared" si="607"/>
        <v>0</v>
      </c>
      <c r="BI533" s="159">
        <f t="shared" si="608"/>
        <v>0</v>
      </c>
      <c r="BJ533" s="159">
        <f t="shared" si="609"/>
        <v>0</v>
      </c>
      <c r="BK533" s="159">
        <f t="shared" si="610"/>
        <v>0</v>
      </c>
      <c r="BL533" s="159">
        <f t="shared" si="611"/>
        <v>0</v>
      </c>
      <c r="BM533" s="159">
        <f t="shared" si="590"/>
        <v>0</v>
      </c>
      <c r="BN533" s="159">
        <f t="shared" si="590"/>
        <v>0</v>
      </c>
      <c r="BO533" s="205" t="b">
        <f t="shared" si="612"/>
        <v>0</v>
      </c>
      <c r="BP533" s="214">
        <f t="shared" si="613"/>
        <v>0</v>
      </c>
      <c r="BQ533" s="160">
        <f t="shared" si="614"/>
        <v>0</v>
      </c>
      <c r="BR533" s="160">
        <f t="shared" si="615"/>
        <v>0</v>
      </c>
      <c r="BS533" s="160">
        <f t="shared" si="616"/>
        <v>0</v>
      </c>
      <c r="BT533" s="160">
        <f t="shared" si="617"/>
        <v>0</v>
      </c>
      <c r="BU533" s="160">
        <f t="shared" si="618"/>
        <v>0</v>
      </c>
      <c r="BV533" s="215">
        <f t="shared" si="619"/>
        <v>0</v>
      </c>
      <c r="BW533" s="217">
        <f t="shared" si="620"/>
        <v>0</v>
      </c>
      <c r="BX533" s="206">
        <f t="shared" si="621"/>
        <v>0</v>
      </c>
      <c r="BY533" s="206">
        <f t="shared" si="622"/>
        <v>0</v>
      </c>
      <c r="BZ533" s="206">
        <f t="shared" si="623"/>
        <v>0</v>
      </c>
      <c r="CA533" s="206">
        <f t="shared" si="624"/>
        <v>0</v>
      </c>
      <c r="CB533" s="206">
        <f t="shared" si="625"/>
        <v>0</v>
      </c>
      <c r="CC533" s="218">
        <f t="shared" si="626"/>
        <v>0</v>
      </c>
      <c r="CD533" s="216" t="e">
        <f t="shared" si="627"/>
        <v>#VALUE!</v>
      </c>
      <c r="CE533" s="94" t="e">
        <f t="shared" si="628"/>
        <v>#VALUE!</v>
      </c>
      <c r="CF533" s="94" t="e">
        <f t="shared" si="629"/>
        <v>#VALUE!</v>
      </c>
      <c r="CG533" s="95" t="e">
        <f t="shared" si="630"/>
        <v>#VALUE!</v>
      </c>
      <c r="CH533" s="95" t="e">
        <f t="shared" si="653"/>
        <v>#VALUE!</v>
      </c>
      <c r="CI533" s="95" t="b">
        <f t="shared" si="656"/>
        <v>0</v>
      </c>
      <c r="CJ533" s="76" t="str">
        <f t="shared" si="631"/>
        <v/>
      </c>
      <c r="CK533" s="94" t="e" cm="1">
        <f t="array" aca="1" ref="CK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CL533" s="94" t="str">
        <f t="shared" si="632"/>
        <v/>
      </c>
      <c r="CM533" s="96" t="b">
        <f t="shared" si="633"/>
        <v>0</v>
      </c>
      <c r="CN533" s="130" t="b">
        <f>IFERROR(MATCH(D533,'Avtal för korttidsarbete'!$G$13:$G$1012,0),TRUE)</f>
        <v>1</v>
      </c>
      <c r="CO533" s="130" t="b">
        <f t="shared" si="634"/>
        <v>0</v>
      </c>
      <c r="CP533" s="131" t="str" cm="1">
        <f t="array" ref="CP533">IF(CN533=TRUE,"x",INDEX('Avtal för korttidsarbete'!$E$13:$E$1012,$CN533))</f>
        <v>x</v>
      </c>
      <c r="CQ533" s="131" t="str" cm="1">
        <f t="array" ref="CQ533">IF(CN533=TRUE,"x",INDEX('Avtal för korttidsarbete'!$F$13:$F$1012,$CN533))</f>
        <v>x</v>
      </c>
      <c r="CR533" s="130" t="b">
        <f t="shared" si="635"/>
        <v>0</v>
      </c>
      <c r="CS533" s="165">
        <f t="shared" si="654"/>
        <v>0</v>
      </c>
      <c r="CT533" s="165">
        <f t="shared" si="655"/>
        <v>0</v>
      </c>
      <c r="CU533" s="130" t="b">
        <f t="shared" si="636"/>
        <v>0</v>
      </c>
      <c r="CV533" s="131">
        <f t="shared" si="637"/>
        <v>0</v>
      </c>
      <c r="CW533" s="165">
        <f t="shared" si="638"/>
        <v>0</v>
      </c>
      <c r="CX533" s="186" t="b">
        <f>IFERROR(INDEX('Avtal för korttidsarbete'!R:R,MATCH(D533,'Avtal för korttidsarbete'!$G:$G,0)),TRUE)</f>
        <v>1</v>
      </c>
      <c r="CY533" s="165" t="str">
        <f>IF(CX533,"-",INDEX('Avtal för korttidsarbete'!$D:$D,MATCH(D533,'Avtal för korttidsarbete'!$G:$G,0)))</f>
        <v>-</v>
      </c>
      <c r="CZ533" s="131" t="b">
        <f>IFERROR(G533&gt;INDEX(Uppsägningar!E:E,MATCH(C533,Uppsägningar!C:C,0)),FALSE)</f>
        <v>0</v>
      </c>
    </row>
    <row r="534" spans="1:104" s="30" customFormat="1" x14ac:dyDescent="0.25">
      <c r="A534" s="19">
        <v>519</v>
      </c>
      <c r="B534" s="20"/>
      <c r="C534" s="189"/>
      <c r="D534" s="69"/>
      <c r="E534" s="171">
        <f>IFERROR(INDEX(Admin!$C$7:$C$10,MATCH(CY534,TblNivåValTExt,0)),0)</f>
        <v>0</v>
      </c>
      <c r="F534" s="1"/>
      <c r="G534" s="1"/>
      <c r="H534" s="90"/>
      <c r="I534" s="91"/>
      <c r="J534" s="91"/>
      <c r="K534" s="91"/>
      <c r="L534" s="91"/>
      <c r="M534" s="91"/>
      <c r="N534" s="91"/>
      <c r="O534" s="91"/>
      <c r="P534" s="91"/>
      <c r="Q534" s="91"/>
      <c r="R534" s="91"/>
      <c r="S534" s="91"/>
      <c r="T534" s="91"/>
      <c r="U534" s="91"/>
      <c r="V534" s="91"/>
      <c r="W534" s="225">
        <f t="shared" si="593"/>
        <v>0</v>
      </c>
      <c r="X534" s="134" t="str">
        <f t="shared" si="639"/>
        <v/>
      </c>
      <c r="Y534" s="92" t="b">
        <f t="shared" si="594"/>
        <v>0</v>
      </c>
      <c r="Z534" s="92" t="str">
        <f t="shared" si="640"/>
        <v/>
      </c>
      <c r="AA534" s="92" t="b">
        <f t="shared" si="641"/>
        <v>0</v>
      </c>
      <c r="AB534" s="92" t="str">
        <f t="shared" si="642"/>
        <v/>
      </c>
      <c r="AC534" s="13" t="b">
        <f t="shared" si="595"/>
        <v>0</v>
      </c>
      <c r="AD534" s="92" t="str">
        <f t="shared" si="643"/>
        <v/>
      </c>
      <c r="AE534" s="13" t="b">
        <f t="shared" si="644"/>
        <v>0</v>
      </c>
      <c r="AF534" s="92" t="str">
        <f t="shared" si="645"/>
        <v/>
      </c>
      <c r="AG534" s="13" t="b">
        <f t="shared" si="596"/>
        <v>0</v>
      </c>
      <c r="AH534" s="92" t="str">
        <f t="shared" si="646"/>
        <v/>
      </c>
      <c r="AI534" s="35" t="b">
        <f t="shared" si="597"/>
        <v>0</v>
      </c>
      <c r="AJ534" s="92" t="str">
        <f t="shared" si="647"/>
        <v/>
      </c>
      <c r="AK534" s="35" t="b">
        <f t="shared" si="598"/>
        <v>0</v>
      </c>
      <c r="AL534" s="92" t="str">
        <f t="shared" si="599"/>
        <v/>
      </c>
      <c r="AM534" s="35" t="b">
        <f t="shared" si="600"/>
        <v>0</v>
      </c>
      <c r="AN534" s="92" t="str">
        <f t="shared" si="601"/>
        <v/>
      </c>
      <c r="AO534" s="13" t="b">
        <f t="shared" si="602"/>
        <v>0</v>
      </c>
      <c r="AP534" s="92" t="str">
        <f t="shared" si="603"/>
        <v/>
      </c>
      <c r="AQ534" s="14">
        <f t="shared" si="604"/>
        <v>0</v>
      </c>
      <c r="AR534" s="14">
        <f t="shared" si="605"/>
        <v>0</v>
      </c>
      <c r="AS534" s="16">
        <f t="shared" si="592"/>
        <v>0</v>
      </c>
      <c r="AT534" s="16">
        <f t="shared" si="592"/>
        <v>0</v>
      </c>
      <c r="AU534" s="16">
        <f t="shared" si="592"/>
        <v>0</v>
      </c>
      <c r="AV534" s="16">
        <f t="shared" si="592"/>
        <v>0</v>
      </c>
      <c r="AW534" s="16">
        <f t="shared" si="592"/>
        <v>0</v>
      </c>
      <c r="AX534" s="16">
        <f t="shared" si="592"/>
        <v>0</v>
      </c>
      <c r="AY534" s="16">
        <f t="shared" si="592"/>
        <v>0</v>
      </c>
      <c r="AZ534" s="16"/>
      <c r="BA534" s="16"/>
      <c r="BB534" s="93">
        <f t="shared" si="648"/>
        <v>0</v>
      </c>
      <c r="BC534" s="93">
        <f t="shared" si="649"/>
        <v>0</v>
      </c>
      <c r="BD534" s="93">
        <f t="shared" si="650"/>
        <v>0</v>
      </c>
      <c r="BE534" s="158">
        <f t="shared" si="651"/>
        <v>0</v>
      </c>
      <c r="BF534" s="159">
        <f t="shared" si="652"/>
        <v>0</v>
      </c>
      <c r="BG534" s="159">
        <f t="shared" si="606"/>
        <v>0</v>
      </c>
      <c r="BH534" s="159">
        <f t="shared" si="607"/>
        <v>0</v>
      </c>
      <c r="BI534" s="159">
        <f t="shared" si="608"/>
        <v>0</v>
      </c>
      <c r="BJ534" s="159">
        <f t="shared" si="609"/>
        <v>0</v>
      </c>
      <c r="BK534" s="159">
        <f t="shared" si="610"/>
        <v>0</v>
      </c>
      <c r="BL534" s="159">
        <f t="shared" si="611"/>
        <v>0</v>
      </c>
      <c r="BM534" s="159">
        <f t="shared" si="590"/>
        <v>0</v>
      </c>
      <c r="BN534" s="159">
        <f t="shared" si="590"/>
        <v>0</v>
      </c>
      <c r="BO534" s="205" t="b">
        <f t="shared" si="612"/>
        <v>0</v>
      </c>
      <c r="BP534" s="214">
        <f t="shared" si="613"/>
        <v>0</v>
      </c>
      <c r="BQ534" s="160">
        <f t="shared" si="614"/>
        <v>0</v>
      </c>
      <c r="BR534" s="160">
        <f t="shared" si="615"/>
        <v>0</v>
      </c>
      <c r="BS534" s="160">
        <f t="shared" si="616"/>
        <v>0</v>
      </c>
      <c r="BT534" s="160">
        <f t="shared" si="617"/>
        <v>0</v>
      </c>
      <c r="BU534" s="160">
        <f t="shared" si="618"/>
        <v>0</v>
      </c>
      <c r="BV534" s="215">
        <f t="shared" si="619"/>
        <v>0</v>
      </c>
      <c r="BW534" s="217">
        <f t="shared" si="620"/>
        <v>0</v>
      </c>
      <c r="BX534" s="206">
        <f t="shared" si="621"/>
        <v>0</v>
      </c>
      <c r="BY534" s="206">
        <f t="shared" si="622"/>
        <v>0</v>
      </c>
      <c r="BZ534" s="206">
        <f t="shared" si="623"/>
        <v>0</v>
      </c>
      <c r="CA534" s="206">
        <f t="shared" si="624"/>
        <v>0</v>
      </c>
      <c r="CB534" s="206">
        <f t="shared" si="625"/>
        <v>0</v>
      </c>
      <c r="CC534" s="218">
        <f t="shared" si="626"/>
        <v>0</v>
      </c>
      <c r="CD534" s="216" t="e">
        <f t="shared" si="627"/>
        <v>#VALUE!</v>
      </c>
      <c r="CE534" s="94" t="e">
        <f t="shared" si="628"/>
        <v>#VALUE!</v>
      </c>
      <c r="CF534" s="94" t="e">
        <f t="shared" si="629"/>
        <v>#VALUE!</v>
      </c>
      <c r="CG534" s="95" t="e">
        <f t="shared" si="630"/>
        <v>#VALUE!</v>
      </c>
      <c r="CH534" s="95" t="e">
        <f t="shared" si="653"/>
        <v>#VALUE!</v>
      </c>
      <c r="CI534" s="95" t="b">
        <f t="shared" si="656"/>
        <v>0</v>
      </c>
      <c r="CJ534" s="76" t="str">
        <f t="shared" si="631"/>
        <v/>
      </c>
      <c r="CK534" s="94" t="e" cm="1">
        <f t="array" aca="1" ref="CK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CL534" s="94" t="str">
        <f t="shared" si="632"/>
        <v/>
      </c>
      <c r="CM534" s="96" t="b">
        <f t="shared" si="633"/>
        <v>0</v>
      </c>
      <c r="CN534" s="130" t="b">
        <f>IFERROR(MATCH(D534,'Avtal för korttidsarbete'!$G$13:$G$1012,0),TRUE)</f>
        <v>1</v>
      </c>
      <c r="CO534" s="130" t="b">
        <f t="shared" si="634"/>
        <v>0</v>
      </c>
      <c r="CP534" s="131" t="str" cm="1">
        <f t="array" ref="CP534">IF(CN534=TRUE,"x",INDEX('Avtal för korttidsarbete'!$E$13:$E$1012,$CN534))</f>
        <v>x</v>
      </c>
      <c r="CQ534" s="131" t="str" cm="1">
        <f t="array" ref="CQ534">IF(CN534=TRUE,"x",INDEX('Avtal för korttidsarbete'!$F$13:$F$1012,$CN534))</f>
        <v>x</v>
      </c>
      <c r="CR534" s="130" t="b">
        <f t="shared" si="635"/>
        <v>0</v>
      </c>
      <c r="CS534" s="165">
        <f t="shared" si="654"/>
        <v>0</v>
      </c>
      <c r="CT534" s="165">
        <f t="shared" si="655"/>
        <v>0</v>
      </c>
      <c r="CU534" s="130" t="b">
        <f t="shared" si="636"/>
        <v>0</v>
      </c>
      <c r="CV534" s="131">
        <f t="shared" si="637"/>
        <v>0</v>
      </c>
      <c r="CW534" s="165">
        <f t="shared" si="638"/>
        <v>0</v>
      </c>
      <c r="CX534" s="186" t="b">
        <f>IFERROR(INDEX('Avtal för korttidsarbete'!R:R,MATCH(D534,'Avtal för korttidsarbete'!$G:$G,0)),TRUE)</f>
        <v>1</v>
      </c>
      <c r="CY534" s="165" t="str">
        <f>IF(CX534,"-",INDEX('Avtal för korttidsarbete'!$D:$D,MATCH(D534,'Avtal för korttidsarbete'!$G:$G,0)))</f>
        <v>-</v>
      </c>
      <c r="CZ534" s="131" t="b">
        <f>IFERROR(G534&gt;INDEX(Uppsägningar!E:E,MATCH(C534,Uppsägningar!C:C,0)),FALSE)</f>
        <v>0</v>
      </c>
    </row>
    <row r="535" spans="1:104" s="30" customFormat="1" x14ac:dyDescent="0.25">
      <c r="A535" s="19">
        <v>520</v>
      </c>
      <c r="B535" s="20"/>
      <c r="C535" s="189"/>
      <c r="D535" s="69"/>
      <c r="E535" s="171">
        <f>IFERROR(INDEX(Admin!$C$7:$C$10,MATCH(CY535,TblNivåValTExt,0)),0)</f>
        <v>0</v>
      </c>
      <c r="F535" s="1"/>
      <c r="G535" s="1"/>
      <c r="H535" s="90"/>
      <c r="I535" s="91"/>
      <c r="J535" s="91"/>
      <c r="K535" s="91"/>
      <c r="L535" s="91"/>
      <c r="M535" s="91"/>
      <c r="N535" s="91"/>
      <c r="O535" s="91"/>
      <c r="P535" s="91"/>
      <c r="Q535" s="91"/>
      <c r="R535" s="91"/>
      <c r="S535" s="91"/>
      <c r="T535" s="91"/>
      <c r="U535" s="91"/>
      <c r="V535" s="91"/>
      <c r="W535" s="225">
        <f t="shared" si="593"/>
        <v>0</v>
      </c>
      <c r="X535" s="134" t="str">
        <f t="shared" si="639"/>
        <v/>
      </c>
      <c r="Y535" s="92" t="b">
        <f t="shared" si="594"/>
        <v>0</v>
      </c>
      <c r="Z535" s="92" t="str">
        <f t="shared" si="640"/>
        <v/>
      </c>
      <c r="AA535" s="92" t="b">
        <f t="shared" si="641"/>
        <v>0</v>
      </c>
      <c r="AB535" s="92" t="str">
        <f t="shared" si="642"/>
        <v/>
      </c>
      <c r="AC535" s="13" t="b">
        <f t="shared" si="595"/>
        <v>0</v>
      </c>
      <c r="AD535" s="92" t="str">
        <f t="shared" si="643"/>
        <v/>
      </c>
      <c r="AE535" s="13" t="b">
        <f t="shared" si="644"/>
        <v>0</v>
      </c>
      <c r="AF535" s="92" t="str">
        <f t="shared" si="645"/>
        <v/>
      </c>
      <c r="AG535" s="13" t="b">
        <f t="shared" si="596"/>
        <v>0</v>
      </c>
      <c r="AH535" s="92" t="str">
        <f t="shared" si="646"/>
        <v/>
      </c>
      <c r="AI535" s="35" t="b">
        <f t="shared" si="597"/>
        <v>0</v>
      </c>
      <c r="AJ535" s="92" t="str">
        <f t="shared" si="647"/>
        <v/>
      </c>
      <c r="AK535" s="35" t="b">
        <f t="shared" si="598"/>
        <v>0</v>
      </c>
      <c r="AL535" s="92" t="str">
        <f t="shared" si="599"/>
        <v/>
      </c>
      <c r="AM535" s="35" t="b">
        <f t="shared" si="600"/>
        <v>0</v>
      </c>
      <c r="AN535" s="92" t="str">
        <f t="shared" si="601"/>
        <v/>
      </c>
      <c r="AO535" s="13" t="b">
        <f t="shared" si="602"/>
        <v>0</v>
      </c>
      <c r="AP535" s="92" t="str">
        <f t="shared" si="603"/>
        <v/>
      </c>
      <c r="AQ535" s="14">
        <f t="shared" si="604"/>
        <v>0</v>
      </c>
      <c r="AR535" s="14">
        <f t="shared" si="605"/>
        <v>0</v>
      </c>
      <c r="AS535" s="16">
        <f t="shared" si="592"/>
        <v>0</v>
      </c>
      <c r="AT535" s="16">
        <f t="shared" si="592"/>
        <v>0</v>
      </c>
      <c r="AU535" s="16">
        <f t="shared" si="592"/>
        <v>0</v>
      </c>
      <c r="AV535" s="16">
        <f t="shared" si="592"/>
        <v>0</v>
      </c>
      <c r="AW535" s="16">
        <f t="shared" si="592"/>
        <v>0</v>
      </c>
      <c r="AX535" s="16">
        <f t="shared" si="592"/>
        <v>0</v>
      </c>
      <c r="AY535" s="16">
        <f t="shared" si="592"/>
        <v>0</v>
      </c>
      <c r="AZ535" s="16"/>
      <c r="BA535" s="16"/>
      <c r="BB535" s="93">
        <f t="shared" si="648"/>
        <v>0</v>
      </c>
      <c r="BC535" s="93">
        <f t="shared" si="649"/>
        <v>0</v>
      </c>
      <c r="BD535" s="93">
        <f t="shared" si="650"/>
        <v>0</v>
      </c>
      <c r="BE535" s="158">
        <f t="shared" si="651"/>
        <v>0</v>
      </c>
      <c r="BF535" s="159">
        <f t="shared" si="652"/>
        <v>0</v>
      </c>
      <c r="BG535" s="159">
        <f t="shared" si="606"/>
        <v>0</v>
      </c>
      <c r="BH535" s="159">
        <f t="shared" si="607"/>
        <v>0</v>
      </c>
      <c r="BI535" s="159">
        <f t="shared" si="608"/>
        <v>0</v>
      </c>
      <c r="BJ535" s="159">
        <f t="shared" si="609"/>
        <v>0</v>
      </c>
      <c r="BK535" s="159">
        <f t="shared" si="610"/>
        <v>0</v>
      </c>
      <c r="BL535" s="159">
        <f t="shared" si="611"/>
        <v>0</v>
      </c>
      <c r="BM535" s="159">
        <f t="shared" si="590"/>
        <v>0</v>
      </c>
      <c r="BN535" s="159">
        <f t="shared" si="590"/>
        <v>0</v>
      </c>
      <c r="BO535" s="205" t="b">
        <f t="shared" si="612"/>
        <v>0</v>
      </c>
      <c r="BP535" s="214">
        <f t="shared" si="613"/>
        <v>0</v>
      </c>
      <c r="BQ535" s="160">
        <f t="shared" si="614"/>
        <v>0</v>
      </c>
      <c r="BR535" s="160">
        <f t="shared" si="615"/>
        <v>0</v>
      </c>
      <c r="BS535" s="160">
        <f t="shared" si="616"/>
        <v>0</v>
      </c>
      <c r="BT535" s="160">
        <f t="shared" si="617"/>
        <v>0</v>
      </c>
      <c r="BU535" s="160">
        <f t="shared" si="618"/>
        <v>0</v>
      </c>
      <c r="BV535" s="215">
        <f t="shared" si="619"/>
        <v>0</v>
      </c>
      <c r="BW535" s="217">
        <f t="shared" si="620"/>
        <v>0</v>
      </c>
      <c r="BX535" s="206">
        <f t="shared" si="621"/>
        <v>0</v>
      </c>
      <c r="BY535" s="206">
        <f t="shared" si="622"/>
        <v>0</v>
      </c>
      <c r="BZ535" s="206">
        <f t="shared" si="623"/>
        <v>0</v>
      </c>
      <c r="CA535" s="206">
        <f t="shared" si="624"/>
        <v>0</v>
      </c>
      <c r="CB535" s="206">
        <f t="shared" si="625"/>
        <v>0</v>
      </c>
      <c r="CC535" s="218">
        <f t="shared" si="626"/>
        <v>0</v>
      </c>
      <c r="CD535" s="216" t="e">
        <f t="shared" si="627"/>
        <v>#VALUE!</v>
      </c>
      <c r="CE535" s="94" t="e">
        <f t="shared" si="628"/>
        <v>#VALUE!</v>
      </c>
      <c r="CF535" s="94" t="e">
        <f t="shared" si="629"/>
        <v>#VALUE!</v>
      </c>
      <c r="CG535" s="95" t="e">
        <f t="shared" si="630"/>
        <v>#VALUE!</v>
      </c>
      <c r="CH535" s="95" t="e">
        <f t="shared" si="653"/>
        <v>#VALUE!</v>
      </c>
      <c r="CI535" s="95" t="b">
        <f t="shared" si="656"/>
        <v>0</v>
      </c>
      <c r="CJ535" s="76" t="str">
        <f t="shared" si="631"/>
        <v/>
      </c>
      <c r="CK535" s="94" t="e" cm="1">
        <f t="array" aca="1" ref="CK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CL535" s="94" t="str">
        <f t="shared" si="632"/>
        <v/>
      </c>
      <c r="CM535" s="96" t="b">
        <f t="shared" si="633"/>
        <v>0</v>
      </c>
      <c r="CN535" s="130" t="b">
        <f>IFERROR(MATCH(D535,'Avtal för korttidsarbete'!$G$13:$G$1012,0),TRUE)</f>
        <v>1</v>
      </c>
      <c r="CO535" s="130" t="b">
        <f t="shared" si="634"/>
        <v>0</v>
      </c>
      <c r="CP535" s="131" t="str" cm="1">
        <f t="array" ref="CP535">IF(CN535=TRUE,"x",INDEX('Avtal för korttidsarbete'!$E$13:$E$1012,$CN535))</f>
        <v>x</v>
      </c>
      <c r="CQ535" s="131" t="str" cm="1">
        <f t="array" ref="CQ535">IF(CN535=TRUE,"x",INDEX('Avtal för korttidsarbete'!$F$13:$F$1012,$CN535))</f>
        <v>x</v>
      </c>
      <c r="CR535" s="130" t="b">
        <f t="shared" si="635"/>
        <v>0</v>
      </c>
      <c r="CS535" s="165">
        <f t="shared" si="654"/>
        <v>0</v>
      </c>
      <c r="CT535" s="165">
        <f t="shared" si="655"/>
        <v>0</v>
      </c>
      <c r="CU535" s="130" t="b">
        <f t="shared" si="636"/>
        <v>0</v>
      </c>
      <c r="CV535" s="131">
        <f t="shared" si="637"/>
        <v>0</v>
      </c>
      <c r="CW535" s="165">
        <f t="shared" si="638"/>
        <v>0</v>
      </c>
      <c r="CX535" s="186" t="b">
        <f>IFERROR(INDEX('Avtal för korttidsarbete'!R:R,MATCH(D535,'Avtal för korttidsarbete'!$G:$G,0)),TRUE)</f>
        <v>1</v>
      </c>
      <c r="CY535" s="165" t="str">
        <f>IF(CX535,"-",INDEX('Avtal för korttidsarbete'!$D:$D,MATCH(D535,'Avtal för korttidsarbete'!$G:$G,0)))</f>
        <v>-</v>
      </c>
      <c r="CZ535" s="131" t="b">
        <f>IFERROR(G535&gt;INDEX(Uppsägningar!E:E,MATCH(C535,Uppsägningar!C:C,0)),FALSE)</f>
        <v>0</v>
      </c>
    </row>
    <row r="536" spans="1:104" s="30" customFormat="1" x14ac:dyDescent="0.25">
      <c r="A536" s="19">
        <v>521</v>
      </c>
      <c r="B536" s="20"/>
      <c r="C536" s="189"/>
      <c r="D536" s="69"/>
      <c r="E536" s="171">
        <f>IFERROR(INDEX(Admin!$C$7:$C$10,MATCH(CY536,TblNivåValTExt,0)),0)</f>
        <v>0</v>
      </c>
      <c r="F536" s="1"/>
      <c r="G536" s="1"/>
      <c r="H536" s="90"/>
      <c r="I536" s="91"/>
      <c r="J536" s="91"/>
      <c r="K536" s="91"/>
      <c r="L536" s="91"/>
      <c r="M536" s="91"/>
      <c r="N536" s="91"/>
      <c r="O536" s="91"/>
      <c r="P536" s="91"/>
      <c r="Q536" s="91"/>
      <c r="R536" s="91"/>
      <c r="S536" s="91"/>
      <c r="T536" s="91"/>
      <c r="U536" s="91"/>
      <c r="V536" s="91"/>
      <c r="W536" s="225">
        <f t="shared" si="593"/>
        <v>0</v>
      </c>
      <c r="X536" s="134" t="str">
        <f t="shared" si="639"/>
        <v/>
      </c>
      <c r="Y536" s="92" t="b">
        <f t="shared" si="594"/>
        <v>0</v>
      </c>
      <c r="Z536" s="92" t="str">
        <f t="shared" si="640"/>
        <v/>
      </c>
      <c r="AA536" s="92" t="b">
        <f t="shared" si="641"/>
        <v>0</v>
      </c>
      <c r="AB536" s="92" t="str">
        <f t="shared" si="642"/>
        <v/>
      </c>
      <c r="AC536" s="13" t="b">
        <f t="shared" si="595"/>
        <v>0</v>
      </c>
      <c r="AD536" s="92" t="str">
        <f t="shared" si="643"/>
        <v/>
      </c>
      <c r="AE536" s="13" t="b">
        <f t="shared" si="644"/>
        <v>0</v>
      </c>
      <c r="AF536" s="92" t="str">
        <f t="shared" si="645"/>
        <v/>
      </c>
      <c r="AG536" s="13" t="b">
        <f t="shared" si="596"/>
        <v>0</v>
      </c>
      <c r="AH536" s="92" t="str">
        <f t="shared" si="646"/>
        <v/>
      </c>
      <c r="AI536" s="35" t="b">
        <f t="shared" si="597"/>
        <v>0</v>
      </c>
      <c r="AJ536" s="92" t="str">
        <f t="shared" si="647"/>
        <v/>
      </c>
      <c r="AK536" s="35" t="b">
        <f t="shared" si="598"/>
        <v>0</v>
      </c>
      <c r="AL536" s="92" t="str">
        <f t="shared" si="599"/>
        <v/>
      </c>
      <c r="AM536" s="35" t="b">
        <f t="shared" si="600"/>
        <v>0</v>
      </c>
      <c r="AN536" s="92" t="str">
        <f t="shared" si="601"/>
        <v/>
      </c>
      <c r="AO536" s="13" t="b">
        <f t="shared" si="602"/>
        <v>0</v>
      </c>
      <c r="AP536" s="92" t="str">
        <f t="shared" si="603"/>
        <v/>
      </c>
      <c r="AQ536" s="14">
        <f t="shared" si="604"/>
        <v>0</v>
      </c>
      <c r="AR536" s="14">
        <f t="shared" si="605"/>
        <v>0</v>
      </c>
      <c r="AS536" s="16">
        <f t="shared" ref="AS536:AY545" si="657">IF(OR(AS$11=FALSE,$F536="",MIN($G536,AS$10,$AR536)-MAX($F536,AS$8,$AQ536)&lt;0),0,MIN($G536,AS$10,$AR536)-MAX($F536,AS$8,$AQ536)+1)</f>
        <v>0</v>
      </c>
      <c r="AT536" s="16">
        <f t="shared" si="657"/>
        <v>0</v>
      </c>
      <c r="AU536" s="16">
        <f t="shared" si="657"/>
        <v>0</v>
      </c>
      <c r="AV536" s="16">
        <f t="shared" si="657"/>
        <v>0</v>
      </c>
      <c r="AW536" s="16">
        <f t="shared" si="657"/>
        <v>0</v>
      </c>
      <c r="AX536" s="16">
        <f t="shared" si="657"/>
        <v>0</v>
      </c>
      <c r="AY536" s="16">
        <f t="shared" si="657"/>
        <v>0</v>
      </c>
      <c r="AZ536" s="16"/>
      <c r="BA536" s="16"/>
      <c r="BB536" s="93">
        <f t="shared" si="648"/>
        <v>0</v>
      </c>
      <c r="BC536" s="93">
        <f t="shared" si="649"/>
        <v>0</v>
      </c>
      <c r="BD536" s="93">
        <f t="shared" si="650"/>
        <v>0</v>
      </c>
      <c r="BE536" s="158">
        <f t="shared" si="651"/>
        <v>0</v>
      </c>
      <c r="BF536" s="159">
        <f t="shared" si="652"/>
        <v>0</v>
      </c>
      <c r="BG536" s="159">
        <f t="shared" si="606"/>
        <v>0</v>
      </c>
      <c r="BH536" s="159">
        <f t="shared" si="607"/>
        <v>0</v>
      </c>
      <c r="BI536" s="159">
        <f t="shared" si="608"/>
        <v>0</v>
      </c>
      <c r="BJ536" s="159">
        <f t="shared" si="609"/>
        <v>0</v>
      </c>
      <c r="BK536" s="159">
        <f t="shared" si="610"/>
        <v>0</v>
      </c>
      <c r="BL536" s="159">
        <f t="shared" si="611"/>
        <v>0</v>
      </c>
      <c r="BM536" s="159">
        <f t="shared" si="590"/>
        <v>0</v>
      </c>
      <c r="BN536" s="159">
        <f t="shared" si="590"/>
        <v>0</v>
      </c>
      <c r="BO536" s="205" t="b">
        <f t="shared" si="612"/>
        <v>0</v>
      </c>
      <c r="BP536" s="214">
        <f t="shared" si="613"/>
        <v>0</v>
      </c>
      <c r="BQ536" s="160">
        <f t="shared" si="614"/>
        <v>0</v>
      </c>
      <c r="BR536" s="160">
        <f t="shared" si="615"/>
        <v>0</v>
      </c>
      <c r="BS536" s="160">
        <f t="shared" si="616"/>
        <v>0</v>
      </c>
      <c r="BT536" s="160">
        <f t="shared" si="617"/>
        <v>0</v>
      </c>
      <c r="BU536" s="160">
        <f t="shared" si="618"/>
        <v>0</v>
      </c>
      <c r="BV536" s="215">
        <f t="shared" si="619"/>
        <v>0</v>
      </c>
      <c r="BW536" s="217">
        <f t="shared" si="620"/>
        <v>0</v>
      </c>
      <c r="BX536" s="206">
        <f t="shared" si="621"/>
        <v>0</v>
      </c>
      <c r="BY536" s="206">
        <f t="shared" si="622"/>
        <v>0</v>
      </c>
      <c r="BZ536" s="206">
        <f t="shared" si="623"/>
        <v>0</v>
      </c>
      <c r="CA536" s="206">
        <f t="shared" si="624"/>
        <v>0</v>
      </c>
      <c r="CB536" s="206">
        <f t="shared" si="625"/>
        <v>0</v>
      </c>
      <c r="CC536" s="218">
        <f t="shared" si="626"/>
        <v>0</v>
      </c>
      <c r="CD536" s="216" t="e">
        <f t="shared" si="627"/>
        <v>#VALUE!</v>
      </c>
      <c r="CE536" s="94" t="e">
        <f t="shared" si="628"/>
        <v>#VALUE!</v>
      </c>
      <c r="CF536" s="94" t="e">
        <f t="shared" si="629"/>
        <v>#VALUE!</v>
      </c>
      <c r="CG536" s="95" t="e">
        <f t="shared" si="630"/>
        <v>#VALUE!</v>
      </c>
      <c r="CH536" s="95" t="e">
        <f t="shared" si="653"/>
        <v>#VALUE!</v>
      </c>
      <c r="CI536" s="95" t="b">
        <f t="shared" si="656"/>
        <v>0</v>
      </c>
      <c r="CJ536" s="76" t="str">
        <f t="shared" si="631"/>
        <v/>
      </c>
      <c r="CK536" s="94" t="e" cm="1">
        <f t="array" aca="1" ref="CK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CL536" s="94" t="str">
        <f t="shared" si="632"/>
        <v/>
      </c>
      <c r="CM536" s="96" t="b">
        <f t="shared" si="633"/>
        <v>0</v>
      </c>
      <c r="CN536" s="130" t="b">
        <f>IFERROR(MATCH(D536,'Avtal för korttidsarbete'!$G$13:$G$1012,0),TRUE)</f>
        <v>1</v>
      </c>
      <c r="CO536" s="130" t="b">
        <f t="shared" si="634"/>
        <v>0</v>
      </c>
      <c r="CP536" s="131" t="str" cm="1">
        <f t="array" ref="CP536">IF(CN536=TRUE,"x",INDEX('Avtal för korttidsarbete'!$E$13:$E$1012,$CN536))</f>
        <v>x</v>
      </c>
      <c r="CQ536" s="131" t="str" cm="1">
        <f t="array" ref="CQ536">IF(CN536=TRUE,"x",INDEX('Avtal för korttidsarbete'!$F$13:$F$1012,$CN536))</f>
        <v>x</v>
      </c>
      <c r="CR536" s="130" t="b">
        <f t="shared" si="635"/>
        <v>0</v>
      </c>
      <c r="CS536" s="165">
        <f t="shared" si="654"/>
        <v>0</v>
      </c>
      <c r="CT536" s="165">
        <f t="shared" si="655"/>
        <v>0</v>
      </c>
      <c r="CU536" s="130" t="b">
        <f t="shared" si="636"/>
        <v>0</v>
      </c>
      <c r="CV536" s="131">
        <f t="shared" si="637"/>
        <v>0</v>
      </c>
      <c r="CW536" s="165">
        <f t="shared" si="638"/>
        <v>0</v>
      </c>
      <c r="CX536" s="186" t="b">
        <f>IFERROR(INDEX('Avtal för korttidsarbete'!R:R,MATCH(D536,'Avtal för korttidsarbete'!$G:$G,0)),TRUE)</f>
        <v>1</v>
      </c>
      <c r="CY536" s="165" t="str">
        <f>IF(CX536,"-",INDEX('Avtal för korttidsarbete'!$D:$D,MATCH(D536,'Avtal för korttidsarbete'!$G:$G,0)))</f>
        <v>-</v>
      </c>
      <c r="CZ536" s="131" t="b">
        <f>IFERROR(G536&gt;INDEX(Uppsägningar!E:E,MATCH(C536,Uppsägningar!C:C,0)),FALSE)</f>
        <v>0</v>
      </c>
    </row>
    <row r="537" spans="1:104" s="30" customFormat="1" x14ac:dyDescent="0.25">
      <c r="A537" s="19">
        <v>522</v>
      </c>
      <c r="B537" s="20"/>
      <c r="C537" s="189"/>
      <c r="D537" s="69"/>
      <c r="E537" s="171">
        <f>IFERROR(INDEX(Admin!$C$7:$C$10,MATCH(CY537,TblNivåValTExt,0)),0)</f>
        <v>0</v>
      </c>
      <c r="F537" s="1"/>
      <c r="G537" s="1"/>
      <c r="H537" s="90"/>
      <c r="I537" s="91"/>
      <c r="J537" s="91"/>
      <c r="K537" s="91"/>
      <c r="L537" s="91"/>
      <c r="M537" s="91"/>
      <c r="N537" s="91"/>
      <c r="O537" s="91"/>
      <c r="P537" s="91"/>
      <c r="Q537" s="91"/>
      <c r="R537" s="91"/>
      <c r="S537" s="91"/>
      <c r="T537" s="91"/>
      <c r="U537" s="91"/>
      <c r="V537" s="91"/>
      <c r="W537" s="225">
        <f t="shared" si="593"/>
        <v>0</v>
      </c>
      <c r="X537" s="134" t="str">
        <f t="shared" si="639"/>
        <v/>
      </c>
      <c r="Y537" s="92" t="b">
        <f t="shared" si="594"/>
        <v>0</v>
      </c>
      <c r="Z537" s="92" t="str">
        <f t="shared" si="640"/>
        <v/>
      </c>
      <c r="AA537" s="92" t="b">
        <f t="shared" si="641"/>
        <v>0</v>
      </c>
      <c r="AB537" s="92" t="str">
        <f t="shared" si="642"/>
        <v/>
      </c>
      <c r="AC537" s="13" t="b">
        <f t="shared" si="595"/>
        <v>0</v>
      </c>
      <c r="AD537" s="92" t="str">
        <f t="shared" si="643"/>
        <v/>
      </c>
      <c r="AE537" s="13" t="b">
        <f t="shared" si="644"/>
        <v>0</v>
      </c>
      <c r="AF537" s="92" t="str">
        <f t="shared" si="645"/>
        <v/>
      </c>
      <c r="AG537" s="13" t="b">
        <f t="shared" si="596"/>
        <v>0</v>
      </c>
      <c r="AH537" s="92" t="str">
        <f t="shared" si="646"/>
        <v/>
      </c>
      <c r="AI537" s="35" t="b">
        <f t="shared" si="597"/>
        <v>0</v>
      </c>
      <c r="AJ537" s="92" t="str">
        <f t="shared" si="647"/>
        <v/>
      </c>
      <c r="AK537" s="35" t="b">
        <f t="shared" si="598"/>
        <v>0</v>
      </c>
      <c r="AL537" s="92" t="str">
        <f t="shared" si="599"/>
        <v/>
      </c>
      <c r="AM537" s="35" t="b">
        <f t="shared" si="600"/>
        <v>0</v>
      </c>
      <c r="AN537" s="92" t="str">
        <f t="shared" si="601"/>
        <v/>
      </c>
      <c r="AO537" s="13" t="b">
        <f t="shared" si="602"/>
        <v>0</v>
      </c>
      <c r="AP537" s="92" t="str">
        <f t="shared" si="603"/>
        <v/>
      </c>
      <c r="AQ537" s="14">
        <f t="shared" si="604"/>
        <v>0</v>
      </c>
      <c r="AR537" s="14">
        <f t="shared" si="605"/>
        <v>0</v>
      </c>
      <c r="AS537" s="16">
        <f t="shared" si="657"/>
        <v>0</v>
      </c>
      <c r="AT537" s="16">
        <f t="shared" si="657"/>
        <v>0</v>
      </c>
      <c r="AU537" s="16">
        <f t="shared" si="657"/>
        <v>0</v>
      </c>
      <c r="AV537" s="16">
        <f t="shared" si="657"/>
        <v>0</v>
      </c>
      <c r="AW537" s="16">
        <f t="shared" si="657"/>
        <v>0</v>
      </c>
      <c r="AX537" s="16">
        <f t="shared" si="657"/>
        <v>0</v>
      </c>
      <c r="AY537" s="16">
        <f t="shared" si="657"/>
        <v>0</v>
      </c>
      <c r="AZ537" s="16"/>
      <c r="BA537" s="16"/>
      <c r="BB537" s="93">
        <f t="shared" si="648"/>
        <v>0</v>
      </c>
      <c r="BC537" s="93">
        <f t="shared" si="649"/>
        <v>0</v>
      </c>
      <c r="BD537" s="93">
        <f t="shared" si="650"/>
        <v>0</v>
      </c>
      <c r="BE537" s="158">
        <f t="shared" si="651"/>
        <v>0</v>
      </c>
      <c r="BF537" s="159">
        <f t="shared" si="652"/>
        <v>0</v>
      </c>
      <c r="BG537" s="159">
        <f t="shared" si="606"/>
        <v>0</v>
      </c>
      <c r="BH537" s="159">
        <f t="shared" si="607"/>
        <v>0</v>
      </c>
      <c r="BI537" s="159">
        <f t="shared" si="608"/>
        <v>0</v>
      </c>
      <c r="BJ537" s="159">
        <f t="shared" si="609"/>
        <v>0</v>
      </c>
      <c r="BK537" s="159">
        <f t="shared" si="610"/>
        <v>0</v>
      </c>
      <c r="BL537" s="159">
        <f t="shared" si="611"/>
        <v>0</v>
      </c>
      <c r="BM537" s="159">
        <f t="shared" si="590"/>
        <v>0</v>
      </c>
      <c r="BN537" s="159">
        <f t="shared" si="590"/>
        <v>0</v>
      </c>
      <c r="BO537" s="205" t="b">
        <f t="shared" si="612"/>
        <v>0</v>
      </c>
      <c r="BP537" s="214">
        <f t="shared" si="613"/>
        <v>0</v>
      </c>
      <c r="BQ537" s="160">
        <f t="shared" si="614"/>
        <v>0</v>
      </c>
      <c r="BR537" s="160">
        <f t="shared" si="615"/>
        <v>0</v>
      </c>
      <c r="BS537" s="160">
        <f t="shared" si="616"/>
        <v>0</v>
      </c>
      <c r="BT537" s="160">
        <f t="shared" si="617"/>
        <v>0</v>
      </c>
      <c r="BU537" s="160">
        <f t="shared" si="618"/>
        <v>0</v>
      </c>
      <c r="BV537" s="215">
        <f t="shared" si="619"/>
        <v>0</v>
      </c>
      <c r="BW537" s="217">
        <f t="shared" si="620"/>
        <v>0</v>
      </c>
      <c r="BX537" s="206">
        <f t="shared" si="621"/>
        <v>0</v>
      </c>
      <c r="BY537" s="206">
        <f t="shared" si="622"/>
        <v>0</v>
      </c>
      <c r="BZ537" s="206">
        <f t="shared" si="623"/>
        <v>0</v>
      </c>
      <c r="CA537" s="206">
        <f t="shared" si="624"/>
        <v>0</v>
      </c>
      <c r="CB537" s="206">
        <f t="shared" si="625"/>
        <v>0</v>
      </c>
      <c r="CC537" s="218">
        <f t="shared" si="626"/>
        <v>0</v>
      </c>
      <c r="CD537" s="216" t="e">
        <f t="shared" si="627"/>
        <v>#VALUE!</v>
      </c>
      <c r="CE537" s="94" t="e">
        <f t="shared" si="628"/>
        <v>#VALUE!</v>
      </c>
      <c r="CF537" s="94" t="e">
        <f t="shared" si="629"/>
        <v>#VALUE!</v>
      </c>
      <c r="CG537" s="95" t="e">
        <f t="shared" si="630"/>
        <v>#VALUE!</v>
      </c>
      <c r="CH537" s="95" t="e">
        <f t="shared" si="653"/>
        <v>#VALUE!</v>
      </c>
      <c r="CI537" s="95" t="b">
        <f t="shared" si="656"/>
        <v>0</v>
      </c>
      <c r="CJ537" s="76" t="str">
        <f t="shared" si="631"/>
        <v/>
      </c>
      <c r="CK537" s="94" t="e" cm="1">
        <f t="array" aca="1" ref="CK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CL537" s="94" t="str">
        <f t="shared" si="632"/>
        <v/>
      </c>
      <c r="CM537" s="96" t="b">
        <f t="shared" si="633"/>
        <v>0</v>
      </c>
      <c r="CN537" s="130" t="b">
        <f>IFERROR(MATCH(D537,'Avtal för korttidsarbete'!$G$13:$G$1012,0),TRUE)</f>
        <v>1</v>
      </c>
      <c r="CO537" s="130" t="b">
        <f t="shared" si="634"/>
        <v>0</v>
      </c>
      <c r="CP537" s="131" t="str" cm="1">
        <f t="array" ref="CP537">IF(CN537=TRUE,"x",INDEX('Avtal för korttidsarbete'!$E$13:$E$1012,$CN537))</f>
        <v>x</v>
      </c>
      <c r="CQ537" s="131" t="str" cm="1">
        <f t="array" ref="CQ537">IF(CN537=TRUE,"x",INDEX('Avtal för korttidsarbete'!$F$13:$F$1012,$CN537))</f>
        <v>x</v>
      </c>
      <c r="CR537" s="130" t="b">
        <f t="shared" si="635"/>
        <v>0</v>
      </c>
      <c r="CS537" s="165">
        <f t="shared" si="654"/>
        <v>0</v>
      </c>
      <c r="CT537" s="165">
        <f t="shared" si="655"/>
        <v>0</v>
      </c>
      <c r="CU537" s="130" t="b">
        <f t="shared" si="636"/>
        <v>0</v>
      </c>
      <c r="CV537" s="131">
        <f t="shared" si="637"/>
        <v>0</v>
      </c>
      <c r="CW537" s="165">
        <f t="shared" si="638"/>
        <v>0</v>
      </c>
      <c r="CX537" s="186" t="b">
        <f>IFERROR(INDEX('Avtal för korttidsarbete'!R:R,MATCH(D537,'Avtal för korttidsarbete'!$G:$G,0)),TRUE)</f>
        <v>1</v>
      </c>
      <c r="CY537" s="165" t="str">
        <f>IF(CX537,"-",INDEX('Avtal för korttidsarbete'!$D:$D,MATCH(D537,'Avtal för korttidsarbete'!$G:$G,0)))</f>
        <v>-</v>
      </c>
      <c r="CZ537" s="131" t="b">
        <f>IFERROR(G537&gt;INDEX(Uppsägningar!E:E,MATCH(C537,Uppsägningar!C:C,0)),FALSE)</f>
        <v>0</v>
      </c>
    </row>
    <row r="538" spans="1:104" s="30" customFormat="1" x14ac:dyDescent="0.25">
      <c r="A538" s="19">
        <v>523</v>
      </c>
      <c r="B538" s="20"/>
      <c r="C538" s="189"/>
      <c r="D538" s="69"/>
      <c r="E538" s="171">
        <f>IFERROR(INDEX(Admin!$C$7:$C$10,MATCH(CY538,TblNivåValTExt,0)),0)</f>
        <v>0</v>
      </c>
      <c r="F538" s="1"/>
      <c r="G538" s="1"/>
      <c r="H538" s="90"/>
      <c r="I538" s="91"/>
      <c r="J538" s="91"/>
      <c r="K538" s="91"/>
      <c r="L538" s="91"/>
      <c r="M538" s="91"/>
      <c r="N538" s="91"/>
      <c r="O538" s="91"/>
      <c r="P538" s="91"/>
      <c r="Q538" s="91"/>
      <c r="R538" s="91"/>
      <c r="S538" s="91"/>
      <c r="T538" s="91"/>
      <c r="U538" s="91"/>
      <c r="V538" s="91"/>
      <c r="W538" s="225">
        <f t="shared" si="593"/>
        <v>0</v>
      </c>
      <c r="X538" s="134" t="str">
        <f t="shared" si="639"/>
        <v/>
      </c>
      <c r="Y538" s="92" t="b">
        <f t="shared" si="594"/>
        <v>0</v>
      </c>
      <c r="Z538" s="92" t="str">
        <f t="shared" si="640"/>
        <v/>
      </c>
      <c r="AA538" s="92" t="b">
        <f t="shared" si="641"/>
        <v>0</v>
      </c>
      <c r="AB538" s="92" t="str">
        <f t="shared" si="642"/>
        <v/>
      </c>
      <c r="AC538" s="13" t="b">
        <f t="shared" si="595"/>
        <v>0</v>
      </c>
      <c r="AD538" s="92" t="str">
        <f t="shared" si="643"/>
        <v/>
      </c>
      <c r="AE538" s="13" t="b">
        <f t="shared" si="644"/>
        <v>0</v>
      </c>
      <c r="AF538" s="92" t="str">
        <f t="shared" si="645"/>
        <v/>
      </c>
      <c r="AG538" s="13" t="b">
        <f t="shared" si="596"/>
        <v>0</v>
      </c>
      <c r="AH538" s="92" t="str">
        <f t="shared" si="646"/>
        <v/>
      </c>
      <c r="AI538" s="35" t="b">
        <f t="shared" si="597"/>
        <v>0</v>
      </c>
      <c r="AJ538" s="92" t="str">
        <f t="shared" si="647"/>
        <v/>
      </c>
      <c r="AK538" s="35" t="b">
        <f t="shared" si="598"/>
        <v>0</v>
      </c>
      <c r="AL538" s="92" t="str">
        <f t="shared" si="599"/>
        <v/>
      </c>
      <c r="AM538" s="35" t="b">
        <f t="shared" si="600"/>
        <v>0</v>
      </c>
      <c r="AN538" s="92" t="str">
        <f t="shared" si="601"/>
        <v/>
      </c>
      <c r="AO538" s="13" t="b">
        <f t="shared" si="602"/>
        <v>0</v>
      </c>
      <c r="AP538" s="92" t="str">
        <f t="shared" si="603"/>
        <v/>
      </c>
      <c r="AQ538" s="14">
        <f t="shared" si="604"/>
        <v>0</v>
      </c>
      <c r="AR538" s="14">
        <f t="shared" si="605"/>
        <v>0</v>
      </c>
      <c r="AS538" s="16">
        <f t="shared" si="657"/>
        <v>0</v>
      </c>
      <c r="AT538" s="16">
        <f t="shared" si="657"/>
        <v>0</v>
      </c>
      <c r="AU538" s="16">
        <f t="shared" si="657"/>
        <v>0</v>
      </c>
      <c r="AV538" s="16">
        <f t="shared" si="657"/>
        <v>0</v>
      </c>
      <c r="AW538" s="16">
        <f t="shared" si="657"/>
        <v>0</v>
      </c>
      <c r="AX538" s="16">
        <f t="shared" si="657"/>
        <v>0</v>
      </c>
      <c r="AY538" s="16">
        <f t="shared" si="657"/>
        <v>0</v>
      </c>
      <c r="AZ538" s="16"/>
      <c r="BA538" s="16"/>
      <c r="BB538" s="93">
        <f t="shared" si="648"/>
        <v>0</v>
      </c>
      <c r="BC538" s="93">
        <f t="shared" si="649"/>
        <v>0</v>
      </c>
      <c r="BD538" s="93">
        <f t="shared" si="650"/>
        <v>0</v>
      </c>
      <c r="BE538" s="158">
        <f t="shared" si="651"/>
        <v>0</v>
      </c>
      <c r="BF538" s="159">
        <f t="shared" si="652"/>
        <v>0</v>
      </c>
      <c r="BG538" s="159">
        <f t="shared" si="606"/>
        <v>0</v>
      </c>
      <c r="BH538" s="159">
        <f t="shared" si="607"/>
        <v>0</v>
      </c>
      <c r="BI538" s="159">
        <f t="shared" si="608"/>
        <v>0</v>
      </c>
      <c r="BJ538" s="159">
        <f t="shared" si="609"/>
        <v>0</v>
      </c>
      <c r="BK538" s="159">
        <f t="shared" si="610"/>
        <v>0</v>
      </c>
      <c r="BL538" s="159">
        <f t="shared" si="611"/>
        <v>0</v>
      </c>
      <c r="BM538" s="159">
        <f t="shared" si="590"/>
        <v>0</v>
      </c>
      <c r="BN538" s="159">
        <f t="shared" si="590"/>
        <v>0</v>
      </c>
      <c r="BO538" s="205" t="b">
        <f t="shared" si="612"/>
        <v>0</v>
      </c>
      <c r="BP538" s="214">
        <f t="shared" si="613"/>
        <v>0</v>
      </c>
      <c r="BQ538" s="160">
        <f t="shared" si="614"/>
        <v>0</v>
      </c>
      <c r="BR538" s="160">
        <f t="shared" si="615"/>
        <v>0</v>
      </c>
      <c r="BS538" s="160">
        <f t="shared" si="616"/>
        <v>0</v>
      </c>
      <c r="BT538" s="160">
        <f t="shared" si="617"/>
        <v>0</v>
      </c>
      <c r="BU538" s="160">
        <f t="shared" si="618"/>
        <v>0</v>
      </c>
      <c r="BV538" s="215">
        <f t="shared" si="619"/>
        <v>0</v>
      </c>
      <c r="BW538" s="217">
        <f t="shared" si="620"/>
        <v>0</v>
      </c>
      <c r="BX538" s="206">
        <f t="shared" si="621"/>
        <v>0</v>
      </c>
      <c r="BY538" s="206">
        <f t="shared" si="622"/>
        <v>0</v>
      </c>
      <c r="BZ538" s="206">
        <f t="shared" si="623"/>
        <v>0</v>
      </c>
      <c r="CA538" s="206">
        <f t="shared" si="624"/>
        <v>0</v>
      </c>
      <c r="CB538" s="206">
        <f t="shared" si="625"/>
        <v>0</v>
      </c>
      <c r="CC538" s="218">
        <f t="shared" si="626"/>
        <v>0</v>
      </c>
      <c r="CD538" s="216" t="e">
        <f t="shared" si="627"/>
        <v>#VALUE!</v>
      </c>
      <c r="CE538" s="94" t="e">
        <f t="shared" si="628"/>
        <v>#VALUE!</v>
      </c>
      <c r="CF538" s="94" t="e">
        <f t="shared" si="629"/>
        <v>#VALUE!</v>
      </c>
      <c r="CG538" s="95" t="e">
        <f t="shared" si="630"/>
        <v>#VALUE!</v>
      </c>
      <c r="CH538" s="95" t="e">
        <f t="shared" si="653"/>
        <v>#VALUE!</v>
      </c>
      <c r="CI538" s="95" t="b">
        <f t="shared" si="656"/>
        <v>0</v>
      </c>
      <c r="CJ538" s="76" t="str">
        <f t="shared" si="631"/>
        <v/>
      </c>
      <c r="CK538" s="94" t="e" cm="1">
        <f t="array" aca="1" ref="CK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CL538" s="94" t="str">
        <f t="shared" si="632"/>
        <v/>
      </c>
      <c r="CM538" s="96" t="b">
        <f t="shared" si="633"/>
        <v>0</v>
      </c>
      <c r="CN538" s="130" t="b">
        <f>IFERROR(MATCH(D538,'Avtal för korttidsarbete'!$G$13:$G$1012,0),TRUE)</f>
        <v>1</v>
      </c>
      <c r="CO538" s="130" t="b">
        <f t="shared" si="634"/>
        <v>0</v>
      </c>
      <c r="CP538" s="131" t="str" cm="1">
        <f t="array" ref="CP538">IF(CN538=TRUE,"x",INDEX('Avtal för korttidsarbete'!$E$13:$E$1012,$CN538))</f>
        <v>x</v>
      </c>
      <c r="CQ538" s="131" t="str" cm="1">
        <f t="array" ref="CQ538">IF(CN538=TRUE,"x",INDEX('Avtal för korttidsarbete'!$F$13:$F$1012,$CN538))</f>
        <v>x</v>
      </c>
      <c r="CR538" s="130" t="b">
        <f t="shared" si="635"/>
        <v>0</v>
      </c>
      <c r="CS538" s="165">
        <f t="shared" si="654"/>
        <v>0</v>
      </c>
      <c r="CT538" s="165">
        <f t="shared" si="655"/>
        <v>0</v>
      </c>
      <c r="CU538" s="130" t="b">
        <f t="shared" si="636"/>
        <v>0</v>
      </c>
      <c r="CV538" s="131">
        <f t="shared" si="637"/>
        <v>0</v>
      </c>
      <c r="CW538" s="165">
        <f t="shared" si="638"/>
        <v>0</v>
      </c>
      <c r="CX538" s="186" t="b">
        <f>IFERROR(INDEX('Avtal för korttidsarbete'!R:R,MATCH(D538,'Avtal för korttidsarbete'!$G:$G,0)),TRUE)</f>
        <v>1</v>
      </c>
      <c r="CY538" s="165" t="str">
        <f>IF(CX538,"-",INDEX('Avtal för korttidsarbete'!$D:$D,MATCH(D538,'Avtal för korttidsarbete'!$G:$G,0)))</f>
        <v>-</v>
      </c>
      <c r="CZ538" s="131" t="b">
        <f>IFERROR(G538&gt;INDEX(Uppsägningar!E:E,MATCH(C538,Uppsägningar!C:C,0)),FALSE)</f>
        <v>0</v>
      </c>
    </row>
    <row r="539" spans="1:104" s="30" customFormat="1" x14ac:dyDescent="0.25">
      <c r="A539" s="19">
        <v>524</v>
      </c>
      <c r="B539" s="20"/>
      <c r="C539" s="189"/>
      <c r="D539" s="69"/>
      <c r="E539" s="171">
        <f>IFERROR(INDEX(Admin!$C$7:$C$10,MATCH(CY539,TblNivåValTExt,0)),0)</f>
        <v>0</v>
      </c>
      <c r="F539" s="1"/>
      <c r="G539" s="1"/>
      <c r="H539" s="90"/>
      <c r="I539" s="91"/>
      <c r="J539" s="91"/>
      <c r="K539" s="91"/>
      <c r="L539" s="91"/>
      <c r="M539" s="91"/>
      <c r="N539" s="91"/>
      <c r="O539" s="91"/>
      <c r="P539" s="91"/>
      <c r="Q539" s="91"/>
      <c r="R539" s="91"/>
      <c r="S539" s="91"/>
      <c r="T539" s="91"/>
      <c r="U539" s="91"/>
      <c r="V539" s="91"/>
      <c r="W539" s="225">
        <f t="shared" si="593"/>
        <v>0</v>
      </c>
      <c r="X539" s="134" t="str">
        <f t="shared" si="639"/>
        <v/>
      </c>
      <c r="Y539" s="92" t="b">
        <f t="shared" si="594"/>
        <v>0</v>
      </c>
      <c r="Z539" s="92" t="str">
        <f t="shared" si="640"/>
        <v/>
      </c>
      <c r="AA539" s="92" t="b">
        <f t="shared" si="641"/>
        <v>0</v>
      </c>
      <c r="AB539" s="92" t="str">
        <f t="shared" si="642"/>
        <v/>
      </c>
      <c r="AC539" s="13" t="b">
        <f t="shared" si="595"/>
        <v>0</v>
      </c>
      <c r="AD539" s="92" t="str">
        <f t="shared" si="643"/>
        <v/>
      </c>
      <c r="AE539" s="13" t="b">
        <f t="shared" si="644"/>
        <v>0</v>
      </c>
      <c r="AF539" s="92" t="str">
        <f t="shared" si="645"/>
        <v/>
      </c>
      <c r="AG539" s="13" t="b">
        <f t="shared" si="596"/>
        <v>0</v>
      </c>
      <c r="AH539" s="92" t="str">
        <f t="shared" si="646"/>
        <v/>
      </c>
      <c r="AI539" s="35" t="b">
        <f t="shared" si="597"/>
        <v>0</v>
      </c>
      <c r="AJ539" s="92" t="str">
        <f t="shared" si="647"/>
        <v/>
      </c>
      <c r="AK539" s="35" t="b">
        <f t="shared" si="598"/>
        <v>0</v>
      </c>
      <c r="AL539" s="92" t="str">
        <f t="shared" si="599"/>
        <v/>
      </c>
      <c r="AM539" s="35" t="b">
        <f t="shared" si="600"/>
        <v>0</v>
      </c>
      <c r="AN539" s="92" t="str">
        <f t="shared" si="601"/>
        <v/>
      </c>
      <c r="AO539" s="13" t="b">
        <f t="shared" si="602"/>
        <v>0</v>
      </c>
      <c r="AP539" s="92" t="str">
        <f t="shared" si="603"/>
        <v/>
      </c>
      <c r="AQ539" s="14">
        <f t="shared" si="604"/>
        <v>0</v>
      </c>
      <c r="AR539" s="14">
        <f t="shared" si="605"/>
        <v>0</v>
      </c>
      <c r="AS539" s="16">
        <f t="shared" si="657"/>
        <v>0</v>
      </c>
      <c r="AT539" s="16">
        <f t="shared" si="657"/>
        <v>0</v>
      </c>
      <c r="AU539" s="16">
        <f t="shared" si="657"/>
        <v>0</v>
      </c>
      <c r="AV539" s="16">
        <f t="shared" si="657"/>
        <v>0</v>
      </c>
      <c r="AW539" s="16">
        <f t="shared" si="657"/>
        <v>0</v>
      </c>
      <c r="AX539" s="16">
        <f t="shared" si="657"/>
        <v>0</v>
      </c>
      <c r="AY539" s="16">
        <f t="shared" si="657"/>
        <v>0</v>
      </c>
      <c r="AZ539" s="16"/>
      <c r="BA539" s="16"/>
      <c r="BB539" s="93">
        <f t="shared" si="648"/>
        <v>0</v>
      </c>
      <c r="BC539" s="93">
        <f t="shared" si="649"/>
        <v>0</v>
      </c>
      <c r="BD539" s="93">
        <f t="shared" si="650"/>
        <v>0</v>
      </c>
      <c r="BE539" s="158">
        <f t="shared" si="651"/>
        <v>0</v>
      </c>
      <c r="BF539" s="159">
        <f t="shared" si="652"/>
        <v>0</v>
      </c>
      <c r="BG539" s="159">
        <f t="shared" si="606"/>
        <v>0</v>
      </c>
      <c r="BH539" s="159">
        <f t="shared" si="607"/>
        <v>0</v>
      </c>
      <c r="BI539" s="159">
        <f t="shared" si="608"/>
        <v>0</v>
      </c>
      <c r="BJ539" s="159">
        <f t="shared" si="609"/>
        <v>0</v>
      </c>
      <c r="BK539" s="159">
        <f t="shared" si="610"/>
        <v>0</v>
      </c>
      <c r="BL539" s="159">
        <f t="shared" si="611"/>
        <v>0</v>
      </c>
      <c r="BM539" s="159">
        <f t="shared" si="590"/>
        <v>0</v>
      </c>
      <c r="BN539" s="159">
        <f t="shared" si="590"/>
        <v>0</v>
      </c>
      <c r="BO539" s="205" t="b">
        <f t="shared" si="612"/>
        <v>0</v>
      </c>
      <c r="BP539" s="214">
        <f t="shared" si="613"/>
        <v>0</v>
      </c>
      <c r="BQ539" s="160">
        <f t="shared" si="614"/>
        <v>0</v>
      </c>
      <c r="BR539" s="160">
        <f t="shared" si="615"/>
        <v>0</v>
      </c>
      <c r="BS539" s="160">
        <f t="shared" si="616"/>
        <v>0</v>
      </c>
      <c r="BT539" s="160">
        <f t="shared" si="617"/>
        <v>0</v>
      </c>
      <c r="BU539" s="160">
        <f t="shared" si="618"/>
        <v>0</v>
      </c>
      <c r="BV539" s="215">
        <f t="shared" si="619"/>
        <v>0</v>
      </c>
      <c r="BW539" s="217">
        <f t="shared" si="620"/>
        <v>0</v>
      </c>
      <c r="BX539" s="206">
        <f t="shared" si="621"/>
        <v>0</v>
      </c>
      <c r="BY539" s="206">
        <f t="shared" si="622"/>
        <v>0</v>
      </c>
      <c r="BZ539" s="206">
        <f t="shared" si="623"/>
        <v>0</v>
      </c>
      <c r="CA539" s="206">
        <f t="shared" si="624"/>
        <v>0</v>
      </c>
      <c r="CB539" s="206">
        <f t="shared" si="625"/>
        <v>0</v>
      </c>
      <c r="CC539" s="218">
        <f t="shared" si="626"/>
        <v>0</v>
      </c>
      <c r="CD539" s="216" t="e">
        <f t="shared" si="627"/>
        <v>#VALUE!</v>
      </c>
      <c r="CE539" s="94" t="e">
        <f t="shared" si="628"/>
        <v>#VALUE!</v>
      </c>
      <c r="CF539" s="94" t="e">
        <f t="shared" si="629"/>
        <v>#VALUE!</v>
      </c>
      <c r="CG539" s="95" t="e">
        <f t="shared" si="630"/>
        <v>#VALUE!</v>
      </c>
      <c r="CH539" s="95" t="e">
        <f t="shared" si="653"/>
        <v>#VALUE!</v>
      </c>
      <c r="CI539" s="95" t="b">
        <f t="shared" si="656"/>
        <v>0</v>
      </c>
      <c r="CJ539" s="76" t="str">
        <f t="shared" si="631"/>
        <v/>
      </c>
      <c r="CK539" s="94" t="e" cm="1">
        <f t="array" aca="1" ref="CK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CL539" s="94" t="str">
        <f t="shared" si="632"/>
        <v/>
      </c>
      <c r="CM539" s="96" t="b">
        <f t="shared" si="633"/>
        <v>0</v>
      </c>
      <c r="CN539" s="130" t="b">
        <f>IFERROR(MATCH(D539,'Avtal för korttidsarbete'!$G$13:$G$1012,0),TRUE)</f>
        <v>1</v>
      </c>
      <c r="CO539" s="130" t="b">
        <f t="shared" si="634"/>
        <v>0</v>
      </c>
      <c r="CP539" s="131" t="str" cm="1">
        <f t="array" ref="CP539">IF(CN539=TRUE,"x",INDEX('Avtal för korttidsarbete'!$E$13:$E$1012,$CN539))</f>
        <v>x</v>
      </c>
      <c r="CQ539" s="131" t="str" cm="1">
        <f t="array" ref="CQ539">IF(CN539=TRUE,"x",INDEX('Avtal för korttidsarbete'!$F$13:$F$1012,$CN539))</f>
        <v>x</v>
      </c>
      <c r="CR539" s="130" t="b">
        <f t="shared" si="635"/>
        <v>0</v>
      </c>
      <c r="CS539" s="165">
        <f t="shared" si="654"/>
        <v>0</v>
      </c>
      <c r="CT539" s="165">
        <f t="shared" si="655"/>
        <v>0</v>
      </c>
      <c r="CU539" s="130" t="b">
        <f t="shared" si="636"/>
        <v>0</v>
      </c>
      <c r="CV539" s="131">
        <f t="shared" si="637"/>
        <v>0</v>
      </c>
      <c r="CW539" s="165">
        <f t="shared" si="638"/>
        <v>0</v>
      </c>
      <c r="CX539" s="186" t="b">
        <f>IFERROR(INDEX('Avtal för korttidsarbete'!R:R,MATCH(D539,'Avtal för korttidsarbete'!$G:$G,0)),TRUE)</f>
        <v>1</v>
      </c>
      <c r="CY539" s="165" t="str">
        <f>IF(CX539,"-",INDEX('Avtal för korttidsarbete'!$D:$D,MATCH(D539,'Avtal för korttidsarbete'!$G:$G,0)))</f>
        <v>-</v>
      </c>
      <c r="CZ539" s="131" t="b">
        <f>IFERROR(G539&gt;INDEX(Uppsägningar!E:E,MATCH(C539,Uppsägningar!C:C,0)),FALSE)</f>
        <v>0</v>
      </c>
    </row>
    <row r="540" spans="1:104" s="30" customFormat="1" x14ac:dyDescent="0.25">
      <c r="A540" s="19">
        <v>525</v>
      </c>
      <c r="B540" s="20"/>
      <c r="C540" s="189"/>
      <c r="D540" s="69"/>
      <c r="E540" s="171">
        <f>IFERROR(INDEX(Admin!$C$7:$C$10,MATCH(CY540,TblNivåValTExt,0)),0)</f>
        <v>0</v>
      </c>
      <c r="F540" s="1"/>
      <c r="G540" s="1"/>
      <c r="H540" s="90"/>
      <c r="I540" s="91"/>
      <c r="J540" s="91"/>
      <c r="K540" s="91"/>
      <c r="L540" s="91"/>
      <c r="M540" s="91"/>
      <c r="N540" s="91"/>
      <c r="O540" s="91"/>
      <c r="P540" s="91"/>
      <c r="Q540" s="91"/>
      <c r="R540" s="91"/>
      <c r="S540" s="91"/>
      <c r="T540" s="91"/>
      <c r="U540" s="91"/>
      <c r="V540" s="91"/>
      <c r="W540" s="225">
        <f t="shared" si="593"/>
        <v>0</v>
      </c>
      <c r="X540" s="134" t="str">
        <f t="shared" si="639"/>
        <v/>
      </c>
      <c r="Y540" s="92" t="b">
        <f t="shared" si="594"/>
        <v>0</v>
      </c>
      <c r="Z540" s="92" t="str">
        <f t="shared" si="640"/>
        <v/>
      </c>
      <c r="AA540" s="92" t="b">
        <f t="shared" si="641"/>
        <v>0</v>
      </c>
      <c r="AB540" s="92" t="str">
        <f t="shared" si="642"/>
        <v/>
      </c>
      <c r="AC540" s="13" t="b">
        <f t="shared" si="595"/>
        <v>0</v>
      </c>
      <c r="AD540" s="92" t="str">
        <f t="shared" si="643"/>
        <v/>
      </c>
      <c r="AE540" s="13" t="b">
        <f t="shared" si="644"/>
        <v>0</v>
      </c>
      <c r="AF540" s="92" t="str">
        <f t="shared" si="645"/>
        <v/>
      </c>
      <c r="AG540" s="13" t="b">
        <f t="shared" si="596"/>
        <v>0</v>
      </c>
      <c r="AH540" s="92" t="str">
        <f t="shared" si="646"/>
        <v/>
      </c>
      <c r="AI540" s="35" t="b">
        <f t="shared" si="597"/>
        <v>0</v>
      </c>
      <c r="AJ540" s="92" t="str">
        <f t="shared" si="647"/>
        <v/>
      </c>
      <c r="AK540" s="35" t="b">
        <f t="shared" si="598"/>
        <v>0</v>
      </c>
      <c r="AL540" s="92" t="str">
        <f t="shared" si="599"/>
        <v/>
      </c>
      <c r="AM540" s="35" t="b">
        <f t="shared" si="600"/>
        <v>0</v>
      </c>
      <c r="AN540" s="92" t="str">
        <f t="shared" si="601"/>
        <v/>
      </c>
      <c r="AO540" s="13" t="b">
        <f t="shared" si="602"/>
        <v>0</v>
      </c>
      <c r="AP540" s="92" t="str">
        <f t="shared" si="603"/>
        <v/>
      </c>
      <c r="AQ540" s="14">
        <f t="shared" si="604"/>
        <v>0</v>
      </c>
      <c r="AR540" s="14">
        <f t="shared" si="605"/>
        <v>0</v>
      </c>
      <c r="AS540" s="16">
        <f t="shared" si="657"/>
        <v>0</v>
      </c>
      <c r="AT540" s="16">
        <f t="shared" si="657"/>
        <v>0</v>
      </c>
      <c r="AU540" s="16">
        <f t="shared" si="657"/>
        <v>0</v>
      </c>
      <c r="AV540" s="16">
        <f t="shared" si="657"/>
        <v>0</v>
      </c>
      <c r="AW540" s="16">
        <f t="shared" si="657"/>
        <v>0</v>
      </c>
      <c r="AX540" s="16">
        <f t="shared" si="657"/>
        <v>0</v>
      </c>
      <c r="AY540" s="16">
        <f t="shared" si="657"/>
        <v>0</v>
      </c>
      <c r="AZ540" s="16"/>
      <c r="BA540" s="16"/>
      <c r="BB540" s="93">
        <f t="shared" si="648"/>
        <v>0</v>
      </c>
      <c r="BC540" s="93">
        <f t="shared" si="649"/>
        <v>0</v>
      </c>
      <c r="BD540" s="93">
        <f t="shared" si="650"/>
        <v>0</v>
      </c>
      <c r="BE540" s="158">
        <f t="shared" si="651"/>
        <v>0</v>
      </c>
      <c r="BF540" s="159">
        <f t="shared" si="652"/>
        <v>0</v>
      </c>
      <c r="BG540" s="159">
        <f t="shared" si="606"/>
        <v>0</v>
      </c>
      <c r="BH540" s="159">
        <f t="shared" si="607"/>
        <v>0</v>
      </c>
      <c r="BI540" s="159">
        <f t="shared" si="608"/>
        <v>0</v>
      </c>
      <c r="BJ540" s="159">
        <f t="shared" si="609"/>
        <v>0</v>
      </c>
      <c r="BK540" s="159">
        <f t="shared" si="610"/>
        <v>0</v>
      </c>
      <c r="BL540" s="159">
        <f t="shared" si="611"/>
        <v>0</v>
      </c>
      <c r="BM540" s="159">
        <f t="shared" si="590"/>
        <v>0</v>
      </c>
      <c r="BN540" s="159">
        <f t="shared" si="590"/>
        <v>0</v>
      </c>
      <c r="BO540" s="205" t="b">
        <f t="shared" si="612"/>
        <v>0</v>
      </c>
      <c r="BP540" s="214">
        <f t="shared" si="613"/>
        <v>0</v>
      </c>
      <c r="BQ540" s="160">
        <f t="shared" si="614"/>
        <v>0</v>
      </c>
      <c r="BR540" s="160">
        <f t="shared" si="615"/>
        <v>0</v>
      </c>
      <c r="BS540" s="160">
        <f t="shared" si="616"/>
        <v>0</v>
      </c>
      <c r="BT540" s="160">
        <f t="shared" si="617"/>
        <v>0</v>
      </c>
      <c r="BU540" s="160">
        <f t="shared" si="618"/>
        <v>0</v>
      </c>
      <c r="BV540" s="215">
        <f t="shared" si="619"/>
        <v>0</v>
      </c>
      <c r="BW540" s="217">
        <f t="shared" si="620"/>
        <v>0</v>
      </c>
      <c r="BX540" s="206">
        <f t="shared" si="621"/>
        <v>0</v>
      </c>
      <c r="BY540" s="206">
        <f t="shared" si="622"/>
        <v>0</v>
      </c>
      <c r="BZ540" s="206">
        <f t="shared" si="623"/>
        <v>0</v>
      </c>
      <c r="CA540" s="206">
        <f t="shared" si="624"/>
        <v>0</v>
      </c>
      <c r="CB540" s="206">
        <f t="shared" si="625"/>
        <v>0</v>
      </c>
      <c r="CC540" s="218">
        <f t="shared" si="626"/>
        <v>0</v>
      </c>
      <c r="CD540" s="216" t="e">
        <f t="shared" si="627"/>
        <v>#VALUE!</v>
      </c>
      <c r="CE540" s="94" t="e">
        <f t="shared" si="628"/>
        <v>#VALUE!</v>
      </c>
      <c r="CF540" s="94" t="e">
        <f t="shared" si="629"/>
        <v>#VALUE!</v>
      </c>
      <c r="CG540" s="95" t="e">
        <f t="shared" si="630"/>
        <v>#VALUE!</v>
      </c>
      <c r="CH540" s="95" t="e">
        <f t="shared" si="653"/>
        <v>#VALUE!</v>
      </c>
      <c r="CI540" s="95" t="b">
        <f t="shared" si="656"/>
        <v>0</v>
      </c>
      <c r="CJ540" s="76" t="str">
        <f t="shared" si="631"/>
        <v/>
      </c>
      <c r="CK540" s="94" t="e" cm="1">
        <f t="array" aca="1" ref="CK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CL540" s="94" t="str">
        <f t="shared" si="632"/>
        <v/>
      </c>
      <c r="CM540" s="96" t="b">
        <f t="shared" si="633"/>
        <v>0</v>
      </c>
      <c r="CN540" s="130" t="b">
        <f>IFERROR(MATCH(D540,'Avtal för korttidsarbete'!$G$13:$G$1012,0),TRUE)</f>
        <v>1</v>
      </c>
      <c r="CO540" s="130" t="b">
        <f t="shared" si="634"/>
        <v>0</v>
      </c>
      <c r="CP540" s="131" t="str" cm="1">
        <f t="array" ref="CP540">IF(CN540=TRUE,"x",INDEX('Avtal för korttidsarbete'!$E$13:$E$1012,$CN540))</f>
        <v>x</v>
      </c>
      <c r="CQ540" s="131" t="str" cm="1">
        <f t="array" ref="CQ540">IF(CN540=TRUE,"x",INDEX('Avtal för korttidsarbete'!$F$13:$F$1012,$CN540))</f>
        <v>x</v>
      </c>
      <c r="CR540" s="130" t="b">
        <f t="shared" si="635"/>
        <v>0</v>
      </c>
      <c r="CS540" s="165">
        <f t="shared" si="654"/>
        <v>0</v>
      </c>
      <c r="CT540" s="165">
        <f t="shared" si="655"/>
        <v>0</v>
      </c>
      <c r="CU540" s="130" t="b">
        <f t="shared" si="636"/>
        <v>0</v>
      </c>
      <c r="CV540" s="131">
        <f t="shared" si="637"/>
        <v>0</v>
      </c>
      <c r="CW540" s="165">
        <f t="shared" si="638"/>
        <v>0</v>
      </c>
      <c r="CX540" s="186" t="b">
        <f>IFERROR(INDEX('Avtal för korttidsarbete'!R:R,MATCH(D540,'Avtal för korttidsarbete'!$G:$G,0)),TRUE)</f>
        <v>1</v>
      </c>
      <c r="CY540" s="165" t="str">
        <f>IF(CX540,"-",INDEX('Avtal för korttidsarbete'!$D:$D,MATCH(D540,'Avtal för korttidsarbete'!$G:$G,0)))</f>
        <v>-</v>
      </c>
      <c r="CZ540" s="131" t="b">
        <f>IFERROR(G540&gt;INDEX(Uppsägningar!E:E,MATCH(C540,Uppsägningar!C:C,0)),FALSE)</f>
        <v>0</v>
      </c>
    </row>
    <row r="541" spans="1:104" s="30" customFormat="1" x14ac:dyDescent="0.25">
      <c r="A541" s="19">
        <v>526</v>
      </c>
      <c r="B541" s="20"/>
      <c r="C541" s="189"/>
      <c r="D541" s="69"/>
      <c r="E541" s="171">
        <f>IFERROR(INDEX(Admin!$C$7:$C$10,MATCH(CY541,TblNivåValTExt,0)),0)</f>
        <v>0</v>
      </c>
      <c r="F541" s="1"/>
      <c r="G541" s="1"/>
      <c r="H541" s="90"/>
      <c r="I541" s="91"/>
      <c r="J541" s="91"/>
      <c r="K541" s="91"/>
      <c r="L541" s="91"/>
      <c r="M541" s="91"/>
      <c r="N541" s="91"/>
      <c r="O541" s="91"/>
      <c r="P541" s="91"/>
      <c r="Q541" s="91"/>
      <c r="R541" s="91"/>
      <c r="S541" s="91"/>
      <c r="T541" s="91"/>
      <c r="U541" s="91"/>
      <c r="V541" s="91"/>
      <c r="W541" s="225">
        <f t="shared" si="593"/>
        <v>0</v>
      </c>
      <c r="X541" s="134" t="str">
        <f t="shared" si="639"/>
        <v/>
      </c>
      <c r="Y541" s="92" t="b">
        <f t="shared" si="594"/>
        <v>0</v>
      </c>
      <c r="Z541" s="92" t="str">
        <f t="shared" si="640"/>
        <v/>
      </c>
      <c r="AA541" s="92" t="b">
        <f t="shared" si="641"/>
        <v>0</v>
      </c>
      <c r="AB541" s="92" t="str">
        <f t="shared" si="642"/>
        <v/>
      </c>
      <c r="AC541" s="13" t="b">
        <f t="shared" si="595"/>
        <v>0</v>
      </c>
      <c r="AD541" s="92" t="str">
        <f t="shared" si="643"/>
        <v/>
      </c>
      <c r="AE541" s="13" t="b">
        <f t="shared" si="644"/>
        <v>0</v>
      </c>
      <c r="AF541" s="92" t="str">
        <f t="shared" si="645"/>
        <v/>
      </c>
      <c r="AG541" s="13" t="b">
        <f t="shared" si="596"/>
        <v>0</v>
      </c>
      <c r="AH541" s="92" t="str">
        <f t="shared" si="646"/>
        <v/>
      </c>
      <c r="AI541" s="35" t="b">
        <f t="shared" si="597"/>
        <v>0</v>
      </c>
      <c r="AJ541" s="92" t="str">
        <f t="shared" si="647"/>
        <v/>
      </c>
      <c r="AK541" s="35" t="b">
        <f t="shared" si="598"/>
        <v>0</v>
      </c>
      <c r="AL541" s="92" t="str">
        <f t="shared" si="599"/>
        <v/>
      </c>
      <c r="AM541" s="35" t="b">
        <f t="shared" si="600"/>
        <v>0</v>
      </c>
      <c r="AN541" s="92" t="str">
        <f t="shared" si="601"/>
        <v/>
      </c>
      <c r="AO541" s="13" t="b">
        <f t="shared" si="602"/>
        <v>0</v>
      </c>
      <c r="AP541" s="92" t="str">
        <f t="shared" si="603"/>
        <v/>
      </c>
      <c r="AQ541" s="14">
        <f t="shared" si="604"/>
        <v>0</v>
      </c>
      <c r="AR541" s="14">
        <f t="shared" si="605"/>
        <v>0</v>
      </c>
      <c r="AS541" s="16">
        <f t="shared" si="657"/>
        <v>0</v>
      </c>
      <c r="AT541" s="16">
        <f t="shared" si="657"/>
        <v>0</v>
      </c>
      <c r="AU541" s="16">
        <f t="shared" si="657"/>
        <v>0</v>
      </c>
      <c r="AV541" s="16">
        <f t="shared" si="657"/>
        <v>0</v>
      </c>
      <c r="AW541" s="16">
        <f t="shared" si="657"/>
        <v>0</v>
      </c>
      <c r="AX541" s="16">
        <f t="shared" si="657"/>
        <v>0</v>
      </c>
      <c r="AY541" s="16">
        <f t="shared" si="657"/>
        <v>0</v>
      </c>
      <c r="AZ541" s="16"/>
      <c r="BA541" s="16"/>
      <c r="BB541" s="93">
        <f t="shared" si="648"/>
        <v>0</v>
      </c>
      <c r="BC541" s="93">
        <f t="shared" si="649"/>
        <v>0</v>
      </c>
      <c r="BD541" s="93">
        <f t="shared" si="650"/>
        <v>0</v>
      </c>
      <c r="BE541" s="158">
        <f t="shared" si="651"/>
        <v>0</v>
      </c>
      <c r="BF541" s="159">
        <f t="shared" si="652"/>
        <v>0</v>
      </c>
      <c r="BG541" s="159">
        <f t="shared" si="606"/>
        <v>0</v>
      </c>
      <c r="BH541" s="159">
        <f t="shared" si="607"/>
        <v>0</v>
      </c>
      <c r="BI541" s="159">
        <f t="shared" si="608"/>
        <v>0</v>
      </c>
      <c r="BJ541" s="159">
        <f t="shared" si="609"/>
        <v>0</v>
      </c>
      <c r="BK541" s="159">
        <f t="shared" si="610"/>
        <v>0</v>
      </c>
      <c r="BL541" s="159">
        <f t="shared" si="611"/>
        <v>0</v>
      </c>
      <c r="BM541" s="159">
        <f t="shared" si="590"/>
        <v>0</v>
      </c>
      <c r="BN541" s="159">
        <f t="shared" si="590"/>
        <v>0</v>
      </c>
      <c r="BO541" s="205" t="b">
        <f t="shared" si="612"/>
        <v>0</v>
      </c>
      <c r="BP541" s="214">
        <f t="shared" si="613"/>
        <v>0</v>
      </c>
      <c r="BQ541" s="160">
        <f t="shared" si="614"/>
        <v>0</v>
      </c>
      <c r="BR541" s="160">
        <f t="shared" si="615"/>
        <v>0</v>
      </c>
      <c r="BS541" s="160">
        <f t="shared" si="616"/>
        <v>0</v>
      </c>
      <c r="BT541" s="160">
        <f t="shared" si="617"/>
        <v>0</v>
      </c>
      <c r="BU541" s="160">
        <f t="shared" si="618"/>
        <v>0</v>
      </c>
      <c r="BV541" s="215">
        <f t="shared" si="619"/>
        <v>0</v>
      </c>
      <c r="BW541" s="217">
        <f t="shared" si="620"/>
        <v>0</v>
      </c>
      <c r="BX541" s="206">
        <f t="shared" si="621"/>
        <v>0</v>
      </c>
      <c r="BY541" s="206">
        <f t="shared" si="622"/>
        <v>0</v>
      </c>
      <c r="BZ541" s="206">
        <f t="shared" si="623"/>
        <v>0</v>
      </c>
      <c r="CA541" s="206">
        <f t="shared" si="624"/>
        <v>0</v>
      </c>
      <c r="CB541" s="206">
        <f t="shared" si="625"/>
        <v>0</v>
      </c>
      <c r="CC541" s="218">
        <f t="shared" si="626"/>
        <v>0</v>
      </c>
      <c r="CD541" s="216" t="e">
        <f t="shared" si="627"/>
        <v>#VALUE!</v>
      </c>
      <c r="CE541" s="94" t="e">
        <f t="shared" si="628"/>
        <v>#VALUE!</v>
      </c>
      <c r="CF541" s="94" t="e">
        <f t="shared" si="629"/>
        <v>#VALUE!</v>
      </c>
      <c r="CG541" s="95" t="e">
        <f t="shared" si="630"/>
        <v>#VALUE!</v>
      </c>
      <c r="CH541" s="95" t="e">
        <f t="shared" si="653"/>
        <v>#VALUE!</v>
      </c>
      <c r="CI541" s="95" t="b">
        <f t="shared" si="656"/>
        <v>0</v>
      </c>
      <c r="CJ541" s="76" t="str">
        <f t="shared" si="631"/>
        <v/>
      </c>
      <c r="CK541" s="94" t="e" cm="1">
        <f t="array" aca="1" ref="CK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CL541" s="94" t="str">
        <f t="shared" si="632"/>
        <v/>
      </c>
      <c r="CM541" s="96" t="b">
        <f t="shared" si="633"/>
        <v>0</v>
      </c>
      <c r="CN541" s="130" t="b">
        <f>IFERROR(MATCH(D541,'Avtal för korttidsarbete'!$G$13:$G$1012,0),TRUE)</f>
        <v>1</v>
      </c>
      <c r="CO541" s="130" t="b">
        <f t="shared" si="634"/>
        <v>0</v>
      </c>
      <c r="CP541" s="131" t="str" cm="1">
        <f t="array" ref="CP541">IF(CN541=TRUE,"x",INDEX('Avtal för korttidsarbete'!$E$13:$E$1012,$CN541))</f>
        <v>x</v>
      </c>
      <c r="CQ541" s="131" t="str" cm="1">
        <f t="array" ref="CQ541">IF(CN541=TRUE,"x",INDEX('Avtal för korttidsarbete'!$F$13:$F$1012,$CN541))</f>
        <v>x</v>
      </c>
      <c r="CR541" s="130" t="b">
        <f t="shared" si="635"/>
        <v>0</v>
      </c>
      <c r="CS541" s="165">
        <f t="shared" si="654"/>
        <v>0</v>
      </c>
      <c r="CT541" s="165">
        <f t="shared" si="655"/>
        <v>0</v>
      </c>
      <c r="CU541" s="130" t="b">
        <f t="shared" si="636"/>
        <v>0</v>
      </c>
      <c r="CV541" s="131">
        <f t="shared" si="637"/>
        <v>0</v>
      </c>
      <c r="CW541" s="165">
        <f t="shared" si="638"/>
        <v>0</v>
      </c>
      <c r="CX541" s="186" t="b">
        <f>IFERROR(INDEX('Avtal för korttidsarbete'!R:R,MATCH(D541,'Avtal för korttidsarbete'!$G:$G,0)),TRUE)</f>
        <v>1</v>
      </c>
      <c r="CY541" s="165" t="str">
        <f>IF(CX541,"-",INDEX('Avtal för korttidsarbete'!$D:$D,MATCH(D541,'Avtal för korttidsarbete'!$G:$G,0)))</f>
        <v>-</v>
      </c>
      <c r="CZ541" s="131" t="b">
        <f>IFERROR(G541&gt;INDEX(Uppsägningar!E:E,MATCH(C541,Uppsägningar!C:C,0)),FALSE)</f>
        <v>0</v>
      </c>
    </row>
    <row r="542" spans="1:104" s="30" customFormat="1" x14ac:dyDescent="0.25">
      <c r="A542" s="19">
        <v>527</v>
      </c>
      <c r="B542" s="20"/>
      <c r="C542" s="189"/>
      <c r="D542" s="69"/>
      <c r="E542" s="171">
        <f>IFERROR(INDEX(Admin!$C$7:$C$10,MATCH(CY542,TblNivåValTExt,0)),0)</f>
        <v>0</v>
      </c>
      <c r="F542" s="1"/>
      <c r="G542" s="1"/>
      <c r="H542" s="90"/>
      <c r="I542" s="91"/>
      <c r="J542" s="91"/>
      <c r="K542" s="91"/>
      <c r="L542" s="91"/>
      <c r="M542" s="91"/>
      <c r="N542" s="91"/>
      <c r="O542" s="91"/>
      <c r="P542" s="91"/>
      <c r="Q542" s="91"/>
      <c r="R542" s="91"/>
      <c r="S542" s="91"/>
      <c r="T542" s="91"/>
      <c r="U542" s="91"/>
      <c r="V542" s="91"/>
      <c r="W542" s="225">
        <f t="shared" si="593"/>
        <v>0</v>
      </c>
      <c r="X542" s="134" t="str">
        <f t="shared" si="639"/>
        <v/>
      </c>
      <c r="Y542" s="92" t="b">
        <f t="shared" si="594"/>
        <v>0</v>
      </c>
      <c r="Z542" s="92" t="str">
        <f t="shared" si="640"/>
        <v/>
      </c>
      <c r="AA542" s="92" t="b">
        <f t="shared" si="641"/>
        <v>0</v>
      </c>
      <c r="AB542" s="92" t="str">
        <f t="shared" si="642"/>
        <v/>
      </c>
      <c r="AC542" s="13" t="b">
        <f t="shared" si="595"/>
        <v>0</v>
      </c>
      <c r="AD542" s="92" t="str">
        <f t="shared" si="643"/>
        <v/>
      </c>
      <c r="AE542" s="13" t="b">
        <f t="shared" si="644"/>
        <v>0</v>
      </c>
      <c r="AF542" s="92" t="str">
        <f t="shared" si="645"/>
        <v/>
      </c>
      <c r="AG542" s="13" t="b">
        <f t="shared" si="596"/>
        <v>0</v>
      </c>
      <c r="AH542" s="92" t="str">
        <f t="shared" si="646"/>
        <v/>
      </c>
      <c r="AI542" s="35" t="b">
        <f t="shared" si="597"/>
        <v>0</v>
      </c>
      <c r="AJ542" s="92" t="str">
        <f t="shared" si="647"/>
        <v/>
      </c>
      <c r="AK542" s="35" t="b">
        <f t="shared" si="598"/>
        <v>0</v>
      </c>
      <c r="AL542" s="92" t="str">
        <f t="shared" si="599"/>
        <v/>
      </c>
      <c r="AM542" s="35" t="b">
        <f t="shared" si="600"/>
        <v>0</v>
      </c>
      <c r="AN542" s="92" t="str">
        <f t="shared" si="601"/>
        <v/>
      </c>
      <c r="AO542" s="13" t="b">
        <f t="shared" si="602"/>
        <v>0</v>
      </c>
      <c r="AP542" s="92" t="str">
        <f t="shared" si="603"/>
        <v/>
      </c>
      <c r="AQ542" s="14">
        <f t="shared" si="604"/>
        <v>0</v>
      </c>
      <c r="AR542" s="14">
        <f t="shared" si="605"/>
        <v>0</v>
      </c>
      <c r="AS542" s="16">
        <f t="shared" si="657"/>
        <v>0</v>
      </c>
      <c r="AT542" s="16">
        <f t="shared" si="657"/>
        <v>0</v>
      </c>
      <c r="AU542" s="16">
        <f t="shared" si="657"/>
        <v>0</v>
      </c>
      <c r="AV542" s="16">
        <f t="shared" si="657"/>
        <v>0</v>
      </c>
      <c r="AW542" s="16">
        <f t="shared" si="657"/>
        <v>0</v>
      </c>
      <c r="AX542" s="16">
        <f t="shared" si="657"/>
        <v>0</v>
      </c>
      <c r="AY542" s="16">
        <f t="shared" si="657"/>
        <v>0</v>
      </c>
      <c r="AZ542" s="16"/>
      <c r="BA542" s="16"/>
      <c r="BB542" s="93">
        <f t="shared" si="648"/>
        <v>0</v>
      </c>
      <c r="BC542" s="93">
        <f t="shared" si="649"/>
        <v>0</v>
      </c>
      <c r="BD542" s="93">
        <f t="shared" si="650"/>
        <v>0</v>
      </c>
      <c r="BE542" s="158">
        <f t="shared" si="651"/>
        <v>0</v>
      </c>
      <c r="BF542" s="159">
        <f t="shared" si="652"/>
        <v>0</v>
      </c>
      <c r="BG542" s="159">
        <f t="shared" si="606"/>
        <v>0</v>
      </c>
      <c r="BH542" s="159">
        <f t="shared" si="607"/>
        <v>0</v>
      </c>
      <c r="BI542" s="159">
        <f t="shared" si="608"/>
        <v>0</v>
      </c>
      <c r="BJ542" s="159">
        <f t="shared" si="609"/>
        <v>0</v>
      </c>
      <c r="BK542" s="159">
        <f t="shared" si="610"/>
        <v>0</v>
      </c>
      <c r="BL542" s="159">
        <f t="shared" si="611"/>
        <v>0</v>
      </c>
      <c r="BM542" s="159">
        <f t="shared" si="590"/>
        <v>0</v>
      </c>
      <c r="BN542" s="159">
        <f t="shared" si="590"/>
        <v>0</v>
      </c>
      <c r="BO542" s="205" t="b">
        <f t="shared" si="612"/>
        <v>0</v>
      </c>
      <c r="BP542" s="214">
        <f t="shared" si="613"/>
        <v>0</v>
      </c>
      <c r="BQ542" s="160">
        <f t="shared" si="614"/>
        <v>0</v>
      </c>
      <c r="BR542" s="160">
        <f t="shared" si="615"/>
        <v>0</v>
      </c>
      <c r="BS542" s="160">
        <f t="shared" si="616"/>
        <v>0</v>
      </c>
      <c r="BT542" s="160">
        <f t="shared" si="617"/>
        <v>0</v>
      </c>
      <c r="BU542" s="160">
        <f t="shared" si="618"/>
        <v>0</v>
      </c>
      <c r="BV542" s="215">
        <f t="shared" si="619"/>
        <v>0</v>
      </c>
      <c r="BW542" s="217">
        <f t="shared" si="620"/>
        <v>0</v>
      </c>
      <c r="BX542" s="206">
        <f t="shared" si="621"/>
        <v>0</v>
      </c>
      <c r="BY542" s="206">
        <f t="shared" si="622"/>
        <v>0</v>
      </c>
      <c r="BZ542" s="206">
        <f t="shared" si="623"/>
        <v>0</v>
      </c>
      <c r="CA542" s="206">
        <f t="shared" si="624"/>
        <v>0</v>
      </c>
      <c r="CB542" s="206">
        <f t="shared" si="625"/>
        <v>0</v>
      </c>
      <c r="CC542" s="218">
        <f t="shared" si="626"/>
        <v>0</v>
      </c>
      <c r="CD542" s="216" t="e">
        <f t="shared" si="627"/>
        <v>#VALUE!</v>
      </c>
      <c r="CE542" s="94" t="e">
        <f t="shared" si="628"/>
        <v>#VALUE!</v>
      </c>
      <c r="CF542" s="94" t="e">
        <f t="shared" si="629"/>
        <v>#VALUE!</v>
      </c>
      <c r="CG542" s="95" t="e">
        <f t="shared" si="630"/>
        <v>#VALUE!</v>
      </c>
      <c r="CH542" s="95" t="e">
        <f t="shared" si="653"/>
        <v>#VALUE!</v>
      </c>
      <c r="CI542" s="95" t="b">
        <f t="shared" si="656"/>
        <v>0</v>
      </c>
      <c r="CJ542" s="76" t="str">
        <f t="shared" si="631"/>
        <v/>
      </c>
      <c r="CK542" s="94" t="e" cm="1">
        <f t="array" aca="1" ref="CK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CL542" s="94" t="str">
        <f t="shared" si="632"/>
        <v/>
      </c>
      <c r="CM542" s="96" t="b">
        <f t="shared" si="633"/>
        <v>0</v>
      </c>
      <c r="CN542" s="130" t="b">
        <f>IFERROR(MATCH(D542,'Avtal för korttidsarbete'!$G$13:$G$1012,0),TRUE)</f>
        <v>1</v>
      </c>
      <c r="CO542" s="130" t="b">
        <f t="shared" si="634"/>
        <v>0</v>
      </c>
      <c r="CP542" s="131" t="str" cm="1">
        <f t="array" ref="CP542">IF(CN542=TRUE,"x",INDEX('Avtal för korttidsarbete'!$E$13:$E$1012,$CN542))</f>
        <v>x</v>
      </c>
      <c r="CQ542" s="131" t="str" cm="1">
        <f t="array" ref="CQ542">IF(CN542=TRUE,"x",INDEX('Avtal för korttidsarbete'!$F$13:$F$1012,$CN542))</f>
        <v>x</v>
      </c>
      <c r="CR542" s="130" t="b">
        <f t="shared" si="635"/>
        <v>0</v>
      </c>
      <c r="CS542" s="165">
        <f t="shared" si="654"/>
        <v>0</v>
      </c>
      <c r="CT542" s="165">
        <f t="shared" si="655"/>
        <v>0</v>
      </c>
      <c r="CU542" s="130" t="b">
        <f t="shared" si="636"/>
        <v>0</v>
      </c>
      <c r="CV542" s="131">
        <f t="shared" si="637"/>
        <v>0</v>
      </c>
      <c r="CW542" s="165">
        <f t="shared" si="638"/>
        <v>0</v>
      </c>
      <c r="CX542" s="186" t="b">
        <f>IFERROR(INDEX('Avtal för korttidsarbete'!R:R,MATCH(D542,'Avtal för korttidsarbete'!$G:$G,0)),TRUE)</f>
        <v>1</v>
      </c>
      <c r="CY542" s="165" t="str">
        <f>IF(CX542,"-",INDEX('Avtal för korttidsarbete'!$D:$D,MATCH(D542,'Avtal för korttidsarbete'!$G:$G,0)))</f>
        <v>-</v>
      </c>
      <c r="CZ542" s="131" t="b">
        <f>IFERROR(G542&gt;INDEX(Uppsägningar!E:E,MATCH(C542,Uppsägningar!C:C,0)),FALSE)</f>
        <v>0</v>
      </c>
    </row>
    <row r="543" spans="1:104" s="30" customFormat="1" x14ac:dyDescent="0.25">
      <c r="A543" s="19">
        <v>528</v>
      </c>
      <c r="B543" s="20"/>
      <c r="C543" s="189"/>
      <c r="D543" s="69"/>
      <c r="E543" s="171">
        <f>IFERROR(INDEX(Admin!$C$7:$C$10,MATCH(CY543,TblNivåValTExt,0)),0)</f>
        <v>0</v>
      </c>
      <c r="F543" s="1"/>
      <c r="G543" s="1"/>
      <c r="H543" s="90"/>
      <c r="I543" s="91"/>
      <c r="J543" s="91"/>
      <c r="K543" s="91"/>
      <c r="L543" s="91"/>
      <c r="M543" s="91"/>
      <c r="N543" s="91"/>
      <c r="O543" s="91"/>
      <c r="P543" s="91"/>
      <c r="Q543" s="91"/>
      <c r="R543" s="91"/>
      <c r="S543" s="91"/>
      <c r="T543" s="91"/>
      <c r="U543" s="91"/>
      <c r="V543" s="91"/>
      <c r="W543" s="225">
        <f t="shared" si="593"/>
        <v>0</v>
      </c>
      <c r="X543" s="134" t="str">
        <f t="shared" si="639"/>
        <v/>
      </c>
      <c r="Y543" s="92" t="b">
        <f t="shared" si="594"/>
        <v>0</v>
      </c>
      <c r="Z543" s="92" t="str">
        <f t="shared" si="640"/>
        <v/>
      </c>
      <c r="AA543" s="92" t="b">
        <f t="shared" si="641"/>
        <v>0</v>
      </c>
      <c r="AB543" s="92" t="str">
        <f t="shared" si="642"/>
        <v/>
      </c>
      <c r="AC543" s="13" t="b">
        <f t="shared" si="595"/>
        <v>0</v>
      </c>
      <c r="AD543" s="92" t="str">
        <f t="shared" si="643"/>
        <v/>
      </c>
      <c r="AE543" s="13" t="b">
        <f t="shared" si="644"/>
        <v>0</v>
      </c>
      <c r="AF543" s="92" t="str">
        <f t="shared" si="645"/>
        <v/>
      </c>
      <c r="AG543" s="13" t="b">
        <f t="shared" si="596"/>
        <v>0</v>
      </c>
      <c r="AH543" s="92" t="str">
        <f t="shared" si="646"/>
        <v/>
      </c>
      <c r="AI543" s="35" t="b">
        <f t="shared" si="597"/>
        <v>0</v>
      </c>
      <c r="AJ543" s="92" t="str">
        <f t="shared" si="647"/>
        <v/>
      </c>
      <c r="AK543" s="35" t="b">
        <f t="shared" si="598"/>
        <v>0</v>
      </c>
      <c r="AL543" s="92" t="str">
        <f t="shared" si="599"/>
        <v/>
      </c>
      <c r="AM543" s="35" t="b">
        <f t="shared" si="600"/>
        <v>0</v>
      </c>
      <c r="AN543" s="92" t="str">
        <f t="shared" si="601"/>
        <v/>
      </c>
      <c r="AO543" s="13" t="b">
        <f t="shared" si="602"/>
        <v>0</v>
      </c>
      <c r="AP543" s="92" t="str">
        <f t="shared" si="603"/>
        <v/>
      </c>
      <c r="AQ543" s="14">
        <f t="shared" si="604"/>
        <v>0</v>
      </c>
      <c r="AR543" s="14">
        <f t="shared" si="605"/>
        <v>0</v>
      </c>
      <c r="AS543" s="16">
        <f t="shared" si="657"/>
        <v>0</v>
      </c>
      <c r="AT543" s="16">
        <f t="shared" si="657"/>
        <v>0</v>
      </c>
      <c r="AU543" s="16">
        <f t="shared" si="657"/>
        <v>0</v>
      </c>
      <c r="AV543" s="16">
        <f t="shared" si="657"/>
        <v>0</v>
      </c>
      <c r="AW543" s="16">
        <f t="shared" si="657"/>
        <v>0</v>
      </c>
      <c r="AX543" s="16">
        <f t="shared" si="657"/>
        <v>0</v>
      </c>
      <c r="AY543" s="16">
        <f t="shared" si="657"/>
        <v>0</v>
      </c>
      <c r="AZ543" s="16"/>
      <c r="BA543" s="16"/>
      <c r="BB543" s="93">
        <f t="shared" si="648"/>
        <v>0</v>
      </c>
      <c r="BC543" s="93">
        <f t="shared" si="649"/>
        <v>0</v>
      </c>
      <c r="BD543" s="93">
        <f t="shared" si="650"/>
        <v>0</v>
      </c>
      <c r="BE543" s="158">
        <f t="shared" si="651"/>
        <v>0</v>
      </c>
      <c r="BF543" s="159">
        <f t="shared" si="652"/>
        <v>0</v>
      </c>
      <c r="BG543" s="159">
        <f t="shared" si="606"/>
        <v>0</v>
      </c>
      <c r="BH543" s="159">
        <f t="shared" si="607"/>
        <v>0</v>
      </c>
      <c r="BI543" s="159">
        <f t="shared" si="608"/>
        <v>0</v>
      </c>
      <c r="BJ543" s="159">
        <f t="shared" si="609"/>
        <v>0</v>
      </c>
      <c r="BK543" s="159">
        <f t="shared" si="610"/>
        <v>0</v>
      </c>
      <c r="BL543" s="159">
        <f t="shared" si="611"/>
        <v>0</v>
      </c>
      <c r="BM543" s="159">
        <f t="shared" si="590"/>
        <v>0</v>
      </c>
      <c r="BN543" s="159">
        <f t="shared" si="590"/>
        <v>0</v>
      </c>
      <c r="BO543" s="205" t="b">
        <f t="shared" si="612"/>
        <v>0</v>
      </c>
      <c r="BP543" s="214">
        <f t="shared" si="613"/>
        <v>0</v>
      </c>
      <c r="BQ543" s="160">
        <f t="shared" si="614"/>
        <v>0</v>
      </c>
      <c r="BR543" s="160">
        <f t="shared" si="615"/>
        <v>0</v>
      </c>
      <c r="BS543" s="160">
        <f t="shared" si="616"/>
        <v>0</v>
      </c>
      <c r="BT543" s="160">
        <f t="shared" si="617"/>
        <v>0</v>
      </c>
      <c r="BU543" s="160">
        <f t="shared" si="618"/>
        <v>0</v>
      </c>
      <c r="BV543" s="215">
        <f t="shared" si="619"/>
        <v>0</v>
      </c>
      <c r="BW543" s="217">
        <f t="shared" si="620"/>
        <v>0</v>
      </c>
      <c r="BX543" s="206">
        <f t="shared" si="621"/>
        <v>0</v>
      </c>
      <c r="BY543" s="206">
        <f t="shared" si="622"/>
        <v>0</v>
      </c>
      <c r="BZ543" s="206">
        <f t="shared" si="623"/>
        <v>0</v>
      </c>
      <c r="CA543" s="206">
        <f t="shared" si="624"/>
        <v>0</v>
      </c>
      <c r="CB543" s="206">
        <f t="shared" si="625"/>
        <v>0</v>
      </c>
      <c r="CC543" s="218">
        <f t="shared" si="626"/>
        <v>0</v>
      </c>
      <c r="CD543" s="216" t="e">
        <f t="shared" si="627"/>
        <v>#VALUE!</v>
      </c>
      <c r="CE543" s="94" t="e">
        <f t="shared" si="628"/>
        <v>#VALUE!</v>
      </c>
      <c r="CF543" s="94" t="e">
        <f t="shared" si="629"/>
        <v>#VALUE!</v>
      </c>
      <c r="CG543" s="95" t="e">
        <f t="shared" si="630"/>
        <v>#VALUE!</v>
      </c>
      <c r="CH543" s="95" t="e">
        <f t="shared" si="653"/>
        <v>#VALUE!</v>
      </c>
      <c r="CI543" s="95" t="b">
        <f t="shared" si="656"/>
        <v>0</v>
      </c>
      <c r="CJ543" s="76" t="str">
        <f t="shared" si="631"/>
        <v/>
      </c>
      <c r="CK543" s="94" t="e" cm="1">
        <f t="array" aca="1" ref="CK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CL543" s="94" t="str">
        <f t="shared" si="632"/>
        <v/>
      </c>
      <c r="CM543" s="96" t="b">
        <f t="shared" si="633"/>
        <v>0</v>
      </c>
      <c r="CN543" s="130" t="b">
        <f>IFERROR(MATCH(D543,'Avtal för korttidsarbete'!$G$13:$G$1012,0),TRUE)</f>
        <v>1</v>
      </c>
      <c r="CO543" s="130" t="b">
        <f t="shared" si="634"/>
        <v>0</v>
      </c>
      <c r="CP543" s="131" t="str" cm="1">
        <f t="array" ref="CP543">IF(CN543=TRUE,"x",INDEX('Avtal för korttidsarbete'!$E$13:$E$1012,$CN543))</f>
        <v>x</v>
      </c>
      <c r="CQ543" s="131" t="str" cm="1">
        <f t="array" ref="CQ543">IF(CN543=TRUE,"x",INDEX('Avtal för korttidsarbete'!$F$13:$F$1012,$CN543))</f>
        <v>x</v>
      </c>
      <c r="CR543" s="130" t="b">
        <f t="shared" si="635"/>
        <v>0</v>
      </c>
      <c r="CS543" s="165">
        <f t="shared" si="654"/>
        <v>0</v>
      </c>
      <c r="CT543" s="165">
        <f t="shared" si="655"/>
        <v>0</v>
      </c>
      <c r="CU543" s="130" t="b">
        <f t="shared" si="636"/>
        <v>0</v>
      </c>
      <c r="CV543" s="131">
        <f t="shared" si="637"/>
        <v>0</v>
      </c>
      <c r="CW543" s="165">
        <f t="shared" si="638"/>
        <v>0</v>
      </c>
      <c r="CX543" s="186" t="b">
        <f>IFERROR(INDEX('Avtal för korttidsarbete'!R:R,MATCH(D543,'Avtal för korttidsarbete'!$G:$G,0)),TRUE)</f>
        <v>1</v>
      </c>
      <c r="CY543" s="165" t="str">
        <f>IF(CX543,"-",INDEX('Avtal för korttidsarbete'!$D:$D,MATCH(D543,'Avtal för korttidsarbete'!$G:$G,0)))</f>
        <v>-</v>
      </c>
      <c r="CZ543" s="131" t="b">
        <f>IFERROR(G543&gt;INDEX(Uppsägningar!E:E,MATCH(C543,Uppsägningar!C:C,0)),FALSE)</f>
        <v>0</v>
      </c>
    </row>
    <row r="544" spans="1:104" s="30" customFormat="1" x14ac:dyDescent="0.25">
      <c r="A544" s="19">
        <v>529</v>
      </c>
      <c r="B544" s="20"/>
      <c r="C544" s="189"/>
      <c r="D544" s="69"/>
      <c r="E544" s="171">
        <f>IFERROR(INDEX(Admin!$C$7:$C$10,MATCH(CY544,TblNivåValTExt,0)),0)</f>
        <v>0</v>
      </c>
      <c r="F544" s="1"/>
      <c r="G544" s="1"/>
      <c r="H544" s="90"/>
      <c r="I544" s="91"/>
      <c r="J544" s="91"/>
      <c r="K544" s="91"/>
      <c r="L544" s="91"/>
      <c r="M544" s="91"/>
      <c r="N544" s="91"/>
      <c r="O544" s="91"/>
      <c r="P544" s="91"/>
      <c r="Q544" s="91"/>
      <c r="R544" s="91"/>
      <c r="S544" s="91"/>
      <c r="T544" s="91"/>
      <c r="U544" s="91"/>
      <c r="V544" s="91"/>
      <c r="W544" s="225">
        <f t="shared" si="593"/>
        <v>0</v>
      </c>
      <c r="X544" s="134" t="str">
        <f t="shared" si="639"/>
        <v/>
      </c>
      <c r="Y544" s="92" t="b">
        <f t="shared" si="594"/>
        <v>0</v>
      </c>
      <c r="Z544" s="92" t="str">
        <f t="shared" si="640"/>
        <v/>
      </c>
      <c r="AA544" s="92" t="b">
        <f t="shared" si="641"/>
        <v>0</v>
      </c>
      <c r="AB544" s="92" t="str">
        <f t="shared" si="642"/>
        <v/>
      </c>
      <c r="AC544" s="13" t="b">
        <f t="shared" si="595"/>
        <v>0</v>
      </c>
      <c r="AD544" s="92" t="str">
        <f t="shared" si="643"/>
        <v/>
      </c>
      <c r="AE544" s="13" t="b">
        <f t="shared" si="644"/>
        <v>0</v>
      </c>
      <c r="AF544" s="92" t="str">
        <f t="shared" si="645"/>
        <v/>
      </c>
      <c r="AG544" s="13" t="b">
        <f t="shared" si="596"/>
        <v>0</v>
      </c>
      <c r="AH544" s="92" t="str">
        <f t="shared" si="646"/>
        <v/>
      </c>
      <c r="AI544" s="35" t="b">
        <f t="shared" si="597"/>
        <v>0</v>
      </c>
      <c r="AJ544" s="92" t="str">
        <f t="shared" si="647"/>
        <v/>
      </c>
      <c r="AK544" s="35" t="b">
        <f t="shared" si="598"/>
        <v>0</v>
      </c>
      <c r="AL544" s="92" t="str">
        <f t="shared" si="599"/>
        <v/>
      </c>
      <c r="AM544" s="35" t="b">
        <f t="shared" si="600"/>
        <v>0</v>
      </c>
      <c r="AN544" s="92" t="str">
        <f t="shared" si="601"/>
        <v/>
      </c>
      <c r="AO544" s="13" t="b">
        <f t="shared" si="602"/>
        <v>0</v>
      </c>
      <c r="AP544" s="92" t="str">
        <f t="shared" si="603"/>
        <v/>
      </c>
      <c r="AQ544" s="14">
        <f t="shared" si="604"/>
        <v>0</v>
      </c>
      <c r="AR544" s="14">
        <f t="shared" si="605"/>
        <v>0</v>
      </c>
      <c r="AS544" s="16">
        <f t="shared" si="657"/>
        <v>0</v>
      </c>
      <c r="AT544" s="16">
        <f t="shared" si="657"/>
        <v>0</v>
      </c>
      <c r="AU544" s="16">
        <f t="shared" si="657"/>
        <v>0</v>
      </c>
      <c r="AV544" s="16">
        <f t="shared" si="657"/>
        <v>0</v>
      </c>
      <c r="AW544" s="16">
        <f t="shared" si="657"/>
        <v>0</v>
      </c>
      <c r="AX544" s="16">
        <f t="shared" si="657"/>
        <v>0</v>
      </c>
      <c r="AY544" s="16">
        <f t="shared" si="657"/>
        <v>0</v>
      </c>
      <c r="AZ544" s="16"/>
      <c r="BA544" s="16"/>
      <c r="BB544" s="93">
        <f t="shared" si="648"/>
        <v>0</v>
      </c>
      <c r="BC544" s="93">
        <f t="shared" si="649"/>
        <v>0</v>
      </c>
      <c r="BD544" s="93">
        <f t="shared" si="650"/>
        <v>0</v>
      </c>
      <c r="BE544" s="158">
        <f t="shared" si="651"/>
        <v>0</v>
      </c>
      <c r="BF544" s="159">
        <f t="shared" si="652"/>
        <v>0</v>
      </c>
      <c r="BG544" s="159">
        <f t="shared" si="606"/>
        <v>0</v>
      </c>
      <c r="BH544" s="159">
        <f t="shared" si="607"/>
        <v>0</v>
      </c>
      <c r="BI544" s="159">
        <f t="shared" si="608"/>
        <v>0</v>
      </c>
      <c r="BJ544" s="159">
        <f t="shared" si="609"/>
        <v>0</v>
      </c>
      <c r="BK544" s="159">
        <f t="shared" si="610"/>
        <v>0</v>
      </c>
      <c r="BL544" s="159">
        <f t="shared" si="611"/>
        <v>0</v>
      </c>
      <c r="BM544" s="159">
        <f t="shared" si="590"/>
        <v>0</v>
      </c>
      <c r="BN544" s="159">
        <f t="shared" si="590"/>
        <v>0</v>
      </c>
      <c r="BO544" s="205" t="b">
        <f t="shared" si="612"/>
        <v>0</v>
      </c>
      <c r="BP544" s="214">
        <f t="shared" si="613"/>
        <v>0</v>
      </c>
      <c r="BQ544" s="160">
        <f t="shared" si="614"/>
        <v>0</v>
      </c>
      <c r="BR544" s="160">
        <f t="shared" si="615"/>
        <v>0</v>
      </c>
      <c r="BS544" s="160">
        <f t="shared" si="616"/>
        <v>0</v>
      </c>
      <c r="BT544" s="160">
        <f t="shared" si="617"/>
        <v>0</v>
      </c>
      <c r="BU544" s="160">
        <f t="shared" si="618"/>
        <v>0</v>
      </c>
      <c r="BV544" s="215">
        <f t="shared" si="619"/>
        <v>0</v>
      </c>
      <c r="BW544" s="217">
        <f t="shared" si="620"/>
        <v>0</v>
      </c>
      <c r="BX544" s="206">
        <f t="shared" si="621"/>
        <v>0</v>
      </c>
      <c r="BY544" s="206">
        <f t="shared" si="622"/>
        <v>0</v>
      </c>
      <c r="BZ544" s="206">
        <f t="shared" si="623"/>
        <v>0</v>
      </c>
      <c r="CA544" s="206">
        <f t="shared" si="624"/>
        <v>0</v>
      </c>
      <c r="CB544" s="206">
        <f t="shared" si="625"/>
        <v>0</v>
      </c>
      <c r="CC544" s="218">
        <f t="shared" si="626"/>
        <v>0</v>
      </c>
      <c r="CD544" s="216" t="e">
        <f t="shared" si="627"/>
        <v>#VALUE!</v>
      </c>
      <c r="CE544" s="94" t="e">
        <f t="shared" si="628"/>
        <v>#VALUE!</v>
      </c>
      <c r="CF544" s="94" t="e">
        <f t="shared" si="629"/>
        <v>#VALUE!</v>
      </c>
      <c r="CG544" s="95" t="e">
        <f t="shared" si="630"/>
        <v>#VALUE!</v>
      </c>
      <c r="CH544" s="95" t="e">
        <f t="shared" si="653"/>
        <v>#VALUE!</v>
      </c>
      <c r="CI544" s="95" t="b">
        <f t="shared" si="656"/>
        <v>0</v>
      </c>
      <c r="CJ544" s="76" t="str">
        <f t="shared" si="631"/>
        <v/>
      </c>
      <c r="CK544" s="94" t="e" cm="1">
        <f t="array" aca="1" ref="CK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CL544" s="94" t="str">
        <f t="shared" si="632"/>
        <v/>
      </c>
      <c r="CM544" s="96" t="b">
        <f t="shared" si="633"/>
        <v>0</v>
      </c>
      <c r="CN544" s="130" t="b">
        <f>IFERROR(MATCH(D544,'Avtal för korttidsarbete'!$G$13:$G$1012,0),TRUE)</f>
        <v>1</v>
      </c>
      <c r="CO544" s="130" t="b">
        <f t="shared" si="634"/>
        <v>0</v>
      </c>
      <c r="CP544" s="131" t="str" cm="1">
        <f t="array" ref="CP544">IF(CN544=TRUE,"x",INDEX('Avtal för korttidsarbete'!$E$13:$E$1012,$CN544))</f>
        <v>x</v>
      </c>
      <c r="CQ544" s="131" t="str" cm="1">
        <f t="array" ref="CQ544">IF(CN544=TRUE,"x",INDEX('Avtal för korttidsarbete'!$F$13:$F$1012,$CN544))</f>
        <v>x</v>
      </c>
      <c r="CR544" s="130" t="b">
        <f t="shared" si="635"/>
        <v>0</v>
      </c>
      <c r="CS544" s="165">
        <f t="shared" si="654"/>
        <v>0</v>
      </c>
      <c r="CT544" s="165">
        <f t="shared" si="655"/>
        <v>0</v>
      </c>
      <c r="CU544" s="130" t="b">
        <f t="shared" si="636"/>
        <v>0</v>
      </c>
      <c r="CV544" s="131">
        <f t="shared" si="637"/>
        <v>0</v>
      </c>
      <c r="CW544" s="165">
        <f t="shared" si="638"/>
        <v>0</v>
      </c>
      <c r="CX544" s="186" t="b">
        <f>IFERROR(INDEX('Avtal för korttidsarbete'!R:R,MATCH(D544,'Avtal för korttidsarbete'!$G:$G,0)),TRUE)</f>
        <v>1</v>
      </c>
      <c r="CY544" s="165" t="str">
        <f>IF(CX544,"-",INDEX('Avtal för korttidsarbete'!$D:$D,MATCH(D544,'Avtal för korttidsarbete'!$G:$G,0)))</f>
        <v>-</v>
      </c>
      <c r="CZ544" s="131" t="b">
        <f>IFERROR(G544&gt;INDEX(Uppsägningar!E:E,MATCH(C544,Uppsägningar!C:C,0)),FALSE)</f>
        <v>0</v>
      </c>
    </row>
    <row r="545" spans="1:104" s="30" customFormat="1" x14ac:dyDescent="0.25">
      <c r="A545" s="19">
        <v>530</v>
      </c>
      <c r="B545" s="20"/>
      <c r="C545" s="189"/>
      <c r="D545" s="69"/>
      <c r="E545" s="171">
        <f>IFERROR(INDEX(Admin!$C$7:$C$10,MATCH(CY545,TblNivåValTExt,0)),0)</f>
        <v>0</v>
      </c>
      <c r="F545" s="1"/>
      <c r="G545" s="1"/>
      <c r="H545" s="90"/>
      <c r="I545" s="91"/>
      <c r="J545" s="91"/>
      <c r="K545" s="91"/>
      <c r="L545" s="91"/>
      <c r="M545" s="91"/>
      <c r="N545" s="91"/>
      <c r="O545" s="91"/>
      <c r="P545" s="91"/>
      <c r="Q545" s="91"/>
      <c r="R545" s="91"/>
      <c r="S545" s="91"/>
      <c r="T545" s="91"/>
      <c r="U545" s="91"/>
      <c r="V545" s="91"/>
      <c r="W545" s="225">
        <f t="shared" si="593"/>
        <v>0</v>
      </c>
      <c r="X545" s="134" t="str">
        <f t="shared" si="639"/>
        <v/>
      </c>
      <c r="Y545" s="92" t="b">
        <f t="shared" si="594"/>
        <v>0</v>
      </c>
      <c r="Z545" s="92" t="str">
        <f t="shared" si="640"/>
        <v/>
      </c>
      <c r="AA545" s="92" t="b">
        <f t="shared" si="641"/>
        <v>0</v>
      </c>
      <c r="AB545" s="92" t="str">
        <f t="shared" si="642"/>
        <v/>
      </c>
      <c r="AC545" s="13" t="b">
        <f t="shared" si="595"/>
        <v>0</v>
      </c>
      <c r="AD545" s="92" t="str">
        <f t="shared" si="643"/>
        <v/>
      </c>
      <c r="AE545" s="13" t="b">
        <f t="shared" si="644"/>
        <v>0</v>
      </c>
      <c r="AF545" s="92" t="str">
        <f t="shared" si="645"/>
        <v/>
      </c>
      <c r="AG545" s="13" t="b">
        <f t="shared" si="596"/>
        <v>0</v>
      </c>
      <c r="AH545" s="92" t="str">
        <f t="shared" si="646"/>
        <v/>
      </c>
      <c r="AI545" s="35" t="b">
        <f t="shared" si="597"/>
        <v>0</v>
      </c>
      <c r="AJ545" s="92" t="str">
        <f t="shared" si="647"/>
        <v/>
      </c>
      <c r="AK545" s="35" t="b">
        <f t="shared" si="598"/>
        <v>0</v>
      </c>
      <c r="AL545" s="92" t="str">
        <f t="shared" si="599"/>
        <v/>
      </c>
      <c r="AM545" s="35" t="b">
        <f t="shared" si="600"/>
        <v>0</v>
      </c>
      <c r="AN545" s="92" t="str">
        <f t="shared" si="601"/>
        <v/>
      </c>
      <c r="AO545" s="13" t="b">
        <f t="shared" si="602"/>
        <v>0</v>
      </c>
      <c r="AP545" s="92" t="str">
        <f t="shared" si="603"/>
        <v/>
      </c>
      <c r="AQ545" s="14">
        <f t="shared" si="604"/>
        <v>0</v>
      </c>
      <c r="AR545" s="14">
        <f t="shared" si="605"/>
        <v>0</v>
      </c>
      <c r="AS545" s="16">
        <f t="shared" si="657"/>
        <v>0</v>
      </c>
      <c r="AT545" s="16">
        <f t="shared" si="657"/>
        <v>0</v>
      </c>
      <c r="AU545" s="16">
        <f t="shared" si="657"/>
        <v>0</v>
      </c>
      <c r="AV545" s="16">
        <f t="shared" si="657"/>
        <v>0</v>
      </c>
      <c r="AW545" s="16">
        <f t="shared" si="657"/>
        <v>0</v>
      </c>
      <c r="AX545" s="16">
        <f t="shared" si="657"/>
        <v>0</v>
      </c>
      <c r="AY545" s="16">
        <f t="shared" si="657"/>
        <v>0</v>
      </c>
      <c r="AZ545" s="16"/>
      <c r="BA545" s="16"/>
      <c r="BB545" s="93">
        <f t="shared" si="648"/>
        <v>0</v>
      </c>
      <c r="BC545" s="93">
        <f t="shared" si="649"/>
        <v>0</v>
      </c>
      <c r="BD545" s="93">
        <f t="shared" si="650"/>
        <v>0</v>
      </c>
      <c r="BE545" s="158">
        <f t="shared" si="651"/>
        <v>0</v>
      </c>
      <c r="BF545" s="159">
        <f t="shared" si="652"/>
        <v>0</v>
      </c>
      <c r="BG545" s="159">
        <f t="shared" si="606"/>
        <v>0</v>
      </c>
      <c r="BH545" s="159">
        <f t="shared" si="607"/>
        <v>0</v>
      </c>
      <c r="BI545" s="159">
        <f t="shared" si="608"/>
        <v>0</v>
      </c>
      <c r="BJ545" s="159">
        <f t="shared" si="609"/>
        <v>0</v>
      </c>
      <c r="BK545" s="159">
        <f t="shared" si="610"/>
        <v>0</v>
      </c>
      <c r="BL545" s="159">
        <f t="shared" si="611"/>
        <v>0</v>
      </c>
      <c r="BM545" s="159">
        <f t="shared" si="590"/>
        <v>0</v>
      </c>
      <c r="BN545" s="159">
        <f t="shared" si="590"/>
        <v>0</v>
      </c>
      <c r="BO545" s="205" t="b">
        <f t="shared" si="612"/>
        <v>0</v>
      </c>
      <c r="BP545" s="214">
        <f t="shared" si="613"/>
        <v>0</v>
      </c>
      <c r="BQ545" s="160">
        <f t="shared" si="614"/>
        <v>0</v>
      </c>
      <c r="BR545" s="160">
        <f t="shared" si="615"/>
        <v>0</v>
      </c>
      <c r="BS545" s="160">
        <f t="shared" si="616"/>
        <v>0</v>
      </c>
      <c r="BT545" s="160">
        <f t="shared" si="617"/>
        <v>0</v>
      </c>
      <c r="BU545" s="160">
        <f t="shared" si="618"/>
        <v>0</v>
      </c>
      <c r="BV545" s="215">
        <f t="shared" si="619"/>
        <v>0</v>
      </c>
      <c r="BW545" s="217">
        <f t="shared" si="620"/>
        <v>0</v>
      </c>
      <c r="BX545" s="206">
        <f t="shared" si="621"/>
        <v>0</v>
      </c>
      <c r="BY545" s="206">
        <f t="shared" si="622"/>
        <v>0</v>
      </c>
      <c r="BZ545" s="206">
        <f t="shared" si="623"/>
        <v>0</v>
      </c>
      <c r="CA545" s="206">
        <f t="shared" si="624"/>
        <v>0</v>
      </c>
      <c r="CB545" s="206">
        <f t="shared" si="625"/>
        <v>0</v>
      </c>
      <c r="CC545" s="218">
        <f t="shared" si="626"/>
        <v>0</v>
      </c>
      <c r="CD545" s="216" t="e">
        <f t="shared" si="627"/>
        <v>#VALUE!</v>
      </c>
      <c r="CE545" s="94" t="e">
        <f t="shared" si="628"/>
        <v>#VALUE!</v>
      </c>
      <c r="CF545" s="94" t="e">
        <f t="shared" si="629"/>
        <v>#VALUE!</v>
      </c>
      <c r="CG545" s="95" t="e">
        <f t="shared" si="630"/>
        <v>#VALUE!</v>
      </c>
      <c r="CH545" s="95" t="e">
        <f t="shared" si="653"/>
        <v>#VALUE!</v>
      </c>
      <c r="CI545" s="95" t="b">
        <f t="shared" si="656"/>
        <v>0</v>
      </c>
      <c r="CJ545" s="76" t="str">
        <f t="shared" si="631"/>
        <v/>
      </c>
      <c r="CK545" s="94" t="e" cm="1">
        <f t="array" aca="1" ref="CK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CL545" s="94" t="str">
        <f t="shared" si="632"/>
        <v/>
      </c>
      <c r="CM545" s="96" t="b">
        <f t="shared" si="633"/>
        <v>0</v>
      </c>
      <c r="CN545" s="130" t="b">
        <f>IFERROR(MATCH(D545,'Avtal för korttidsarbete'!$G$13:$G$1012,0),TRUE)</f>
        <v>1</v>
      </c>
      <c r="CO545" s="130" t="b">
        <f t="shared" si="634"/>
        <v>0</v>
      </c>
      <c r="CP545" s="131" t="str" cm="1">
        <f t="array" ref="CP545">IF(CN545=TRUE,"x",INDEX('Avtal för korttidsarbete'!$E$13:$E$1012,$CN545))</f>
        <v>x</v>
      </c>
      <c r="CQ545" s="131" t="str" cm="1">
        <f t="array" ref="CQ545">IF(CN545=TRUE,"x",INDEX('Avtal för korttidsarbete'!$F$13:$F$1012,$CN545))</f>
        <v>x</v>
      </c>
      <c r="CR545" s="130" t="b">
        <f t="shared" si="635"/>
        <v>0</v>
      </c>
      <c r="CS545" s="165">
        <f t="shared" si="654"/>
        <v>0</v>
      </c>
      <c r="CT545" s="165">
        <f t="shared" si="655"/>
        <v>0</v>
      </c>
      <c r="CU545" s="130" t="b">
        <f t="shared" si="636"/>
        <v>0</v>
      </c>
      <c r="CV545" s="131">
        <f t="shared" si="637"/>
        <v>0</v>
      </c>
      <c r="CW545" s="165">
        <f t="shared" si="638"/>
        <v>0</v>
      </c>
      <c r="CX545" s="186" t="b">
        <f>IFERROR(INDEX('Avtal för korttidsarbete'!R:R,MATCH(D545,'Avtal för korttidsarbete'!$G:$G,0)),TRUE)</f>
        <v>1</v>
      </c>
      <c r="CY545" s="165" t="str">
        <f>IF(CX545,"-",INDEX('Avtal för korttidsarbete'!$D:$D,MATCH(D545,'Avtal för korttidsarbete'!$G:$G,0)))</f>
        <v>-</v>
      </c>
      <c r="CZ545" s="131" t="b">
        <f>IFERROR(G545&gt;INDEX(Uppsägningar!E:E,MATCH(C545,Uppsägningar!C:C,0)),FALSE)</f>
        <v>0</v>
      </c>
    </row>
    <row r="546" spans="1:104" s="30" customFormat="1" x14ac:dyDescent="0.25">
      <c r="A546" s="19">
        <v>531</v>
      </c>
      <c r="B546" s="20"/>
      <c r="C546" s="189"/>
      <c r="D546" s="69"/>
      <c r="E546" s="171">
        <f>IFERROR(INDEX(Admin!$C$7:$C$10,MATCH(CY546,TblNivåValTExt,0)),0)</f>
        <v>0</v>
      </c>
      <c r="F546" s="1"/>
      <c r="G546" s="1"/>
      <c r="H546" s="90"/>
      <c r="I546" s="91"/>
      <c r="J546" s="91"/>
      <c r="K546" s="91"/>
      <c r="L546" s="91"/>
      <c r="M546" s="91"/>
      <c r="N546" s="91"/>
      <c r="O546" s="91"/>
      <c r="P546" s="91"/>
      <c r="Q546" s="91"/>
      <c r="R546" s="91"/>
      <c r="S546" s="91"/>
      <c r="T546" s="91"/>
      <c r="U546" s="91"/>
      <c r="V546" s="91"/>
      <c r="W546" s="225">
        <f t="shared" si="593"/>
        <v>0</v>
      </c>
      <c r="X546" s="134" t="str">
        <f t="shared" si="639"/>
        <v/>
      </c>
      <c r="Y546" s="92" t="b">
        <f t="shared" si="594"/>
        <v>0</v>
      </c>
      <c r="Z546" s="92" t="str">
        <f t="shared" si="640"/>
        <v/>
      </c>
      <c r="AA546" s="92" t="b">
        <f t="shared" si="641"/>
        <v>0</v>
      </c>
      <c r="AB546" s="92" t="str">
        <f t="shared" si="642"/>
        <v/>
      </c>
      <c r="AC546" s="13" t="b">
        <f t="shared" si="595"/>
        <v>0</v>
      </c>
      <c r="AD546" s="92" t="str">
        <f t="shared" si="643"/>
        <v/>
      </c>
      <c r="AE546" s="13" t="b">
        <f t="shared" si="644"/>
        <v>0</v>
      </c>
      <c r="AF546" s="92" t="str">
        <f t="shared" si="645"/>
        <v/>
      </c>
      <c r="AG546" s="13" t="b">
        <f t="shared" si="596"/>
        <v>0</v>
      </c>
      <c r="AH546" s="92" t="str">
        <f t="shared" si="646"/>
        <v/>
      </c>
      <c r="AI546" s="35" t="b">
        <f t="shared" si="597"/>
        <v>0</v>
      </c>
      <c r="AJ546" s="92" t="str">
        <f t="shared" si="647"/>
        <v/>
      </c>
      <c r="AK546" s="35" t="b">
        <f t="shared" si="598"/>
        <v>0</v>
      </c>
      <c r="AL546" s="92" t="str">
        <f t="shared" si="599"/>
        <v/>
      </c>
      <c r="AM546" s="35" t="b">
        <f t="shared" si="600"/>
        <v>0</v>
      </c>
      <c r="AN546" s="92" t="str">
        <f t="shared" si="601"/>
        <v/>
      </c>
      <c r="AO546" s="13" t="b">
        <f t="shared" si="602"/>
        <v>0</v>
      </c>
      <c r="AP546" s="92" t="str">
        <f t="shared" si="603"/>
        <v/>
      </c>
      <c r="AQ546" s="14">
        <f t="shared" si="604"/>
        <v>0</v>
      </c>
      <c r="AR546" s="14">
        <f t="shared" si="605"/>
        <v>0</v>
      </c>
      <c r="AS546" s="16">
        <f t="shared" ref="AS546:AY555" si="658">IF(OR(AS$11=FALSE,$F546="",MIN($G546,AS$10,$AR546)-MAX($F546,AS$8,$AQ546)&lt;0),0,MIN($G546,AS$10,$AR546)-MAX($F546,AS$8,$AQ546)+1)</f>
        <v>0</v>
      </c>
      <c r="AT546" s="16">
        <f t="shared" si="658"/>
        <v>0</v>
      </c>
      <c r="AU546" s="16">
        <f t="shared" si="658"/>
        <v>0</v>
      </c>
      <c r="AV546" s="16">
        <f t="shared" si="658"/>
        <v>0</v>
      </c>
      <c r="AW546" s="16">
        <f t="shared" si="658"/>
        <v>0</v>
      </c>
      <c r="AX546" s="16">
        <f t="shared" si="658"/>
        <v>0</v>
      </c>
      <c r="AY546" s="16">
        <f t="shared" si="658"/>
        <v>0</v>
      </c>
      <c r="AZ546" s="16"/>
      <c r="BA546" s="16"/>
      <c r="BB546" s="93">
        <f t="shared" si="648"/>
        <v>0</v>
      </c>
      <c r="BC546" s="93">
        <f t="shared" si="649"/>
        <v>0</v>
      </c>
      <c r="BD546" s="93">
        <f t="shared" si="650"/>
        <v>0</v>
      </c>
      <c r="BE546" s="158">
        <f t="shared" si="651"/>
        <v>0</v>
      </c>
      <c r="BF546" s="159">
        <f t="shared" si="652"/>
        <v>0</v>
      </c>
      <c r="BG546" s="159">
        <f t="shared" si="606"/>
        <v>0</v>
      </c>
      <c r="BH546" s="159">
        <f t="shared" si="607"/>
        <v>0</v>
      </c>
      <c r="BI546" s="159">
        <f t="shared" si="608"/>
        <v>0</v>
      </c>
      <c r="BJ546" s="159">
        <f t="shared" si="609"/>
        <v>0</v>
      </c>
      <c r="BK546" s="159">
        <f t="shared" si="610"/>
        <v>0</v>
      </c>
      <c r="BL546" s="159">
        <f t="shared" si="611"/>
        <v>0</v>
      </c>
      <c r="BM546" s="159">
        <f t="shared" si="590"/>
        <v>0</v>
      </c>
      <c r="BN546" s="159">
        <f t="shared" si="590"/>
        <v>0</v>
      </c>
      <c r="BO546" s="205" t="b">
        <f t="shared" si="612"/>
        <v>0</v>
      </c>
      <c r="BP546" s="214">
        <f t="shared" si="613"/>
        <v>0</v>
      </c>
      <c r="BQ546" s="160">
        <f t="shared" si="614"/>
        <v>0</v>
      </c>
      <c r="BR546" s="160">
        <f t="shared" si="615"/>
        <v>0</v>
      </c>
      <c r="BS546" s="160">
        <f t="shared" si="616"/>
        <v>0</v>
      </c>
      <c r="BT546" s="160">
        <f t="shared" si="617"/>
        <v>0</v>
      </c>
      <c r="BU546" s="160">
        <f t="shared" si="618"/>
        <v>0</v>
      </c>
      <c r="BV546" s="215">
        <f t="shared" si="619"/>
        <v>0</v>
      </c>
      <c r="BW546" s="217">
        <f t="shared" si="620"/>
        <v>0</v>
      </c>
      <c r="BX546" s="206">
        <f t="shared" si="621"/>
        <v>0</v>
      </c>
      <c r="BY546" s="206">
        <f t="shared" si="622"/>
        <v>0</v>
      </c>
      <c r="BZ546" s="206">
        <f t="shared" si="623"/>
        <v>0</v>
      </c>
      <c r="CA546" s="206">
        <f t="shared" si="624"/>
        <v>0</v>
      </c>
      <c r="CB546" s="206">
        <f t="shared" si="625"/>
        <v>0</v>
      </c>
      <c r="CC546" s="218">
        <f t="shared" si="626"/>
        <v>0</v>
      </c>
      <c r="CD546" s="216" t="e">
        <f t="shared" si="627"/>
        <v>#VALUE!</v>
      </c>
      <c r="CE546" s="94" t="e">
        <f t="shared" si="628"/>
        <v>#VALUE!</v>
      </c>
      <c r="CF546" s="94" t="e">
        <f t="shared" si="629"/>
        <v>#VALUE!</v>
      </c>
      <c r="CG546" s="95" t="e">
        <f t="shared" si="630"/>
        <v>#VALUE!</v>
      </c>
      <c r="CH546" s="95" t="e">
        <f t="shared" si="653"/>
        <v>#VALUE!</v>
      </c>
      <c r="CI546" s="95" t="b">
        <f t="shared" si="656"/>
        <v>0</v>
      </c>
      <c r="CJ546" s="76" t="str">
        <f t="shared" si="631"/>
        <v/>
      </c>
      <c r="CK546" s="94" t="e" cm="1">
        <f t="array" aca="1" ref="CK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CL546" s="94" t="str">
        <f t="shared" si="632"/>
        <v/>
      </c>
      <c r="CM546" s="96" t="b">
        <f t="shared" si="633"/>
        <v>0</v>
      </c>
      <c r="CN546" s="130" t="b">
        <f>IFERROR(MATCH(D546,'Avtal för korttidsarbete'!$G$13:$G$1012,0),TRUE)</f>
        <v>1</v>
      </c>
      <c r="CO546" s="130" t="b">
        <f t="shared" si="634"/>
        <v>0</v>
      </c>
      <c r="CP546" s="131" t="str" cm="1">
        <f t="array" ref="CP546">IF(CN546=TRUE,"x",INDEX('Avtal för korttidsarbete'!$E$13:$E$1012,$CN546))</f>
        <v>x</v>
      </c>
      <c r="CQ546" s="131" t="str" cm="1">
        <f t="array" ref="CQ546">IF(CN546=TRUE,"x",INDEX('Avtal för korttidsarbete'!$F$13:$F$1012,$CN546))</f>
        <v>x</v>
      </c>
      <c r="CR546" s="130" t="b">
        <f t="shared" si="635"/>
        <v>0</v>
      </c>
      <c r="CS546" s="165">
        <f t="shared" si="654"/>
        <v>0</v>
      </c>
      <c r="CT546" s="165">
        <f t="shared" si="655"/>
        <v>0</v>
      </c>
      <c r="CU546" s="130" t="b">
        <f t="shared" si="636"/>
        <v>0</v>
      </c>
      <c r="CV546" s="131">
        <f t="shared" si="637"/>
        <v>0</v>
      </c>
      <c r="CW546" s="165">
        <f t="shared" si="638"/>
        <v>0</v>
      </c>
      <c r="CX546" s="186" t="b">
        <f>IFERROR(INDEX('Avtal för korttidsarbete'!R:R,MATCH(D546,'Avtal för korttidsarbete'!$G:$G,0)),TRUE)</f>
        <v>1</v>
      </c>
      <c r="CY546" s="165" t="str">
        <f>IF(CX546,"-",INDEX('Avtal för korttidsarbete'!$D:$D,MATCH(D546,'Avtal för korttidsarbete'!$G:$G,0)))</f>
        <v>-</v>
      </c>
      <c r="CZ546" s="131" t="b">
        <f>IFERROR(G546&gt;INDEX(Uppsägningar!E:E,MATCH(C546,Uppsägningar!C:C,0)),FALSE)</f>
        <v>0</v>
      </c>
    </row>
    <row r="547" spans="1:104" s="30" customFormat="1" x14ac:dyDescent="0.25">
      <c r="A547" s="19">
        <v>532</v>
      </c>
      <c r="B547" s="20"/>
      <c r="C547" s="189"/>
      <c r="D547" s="69"/>
      <c r="E547" s="171">
        <f>IFERROR(INDEX(Admin!$C$7:$C$10,MATCH(CY547,TblNivåValTExt,0)),0)</f>
        <v>0</v>
      </c>
      <c r="F547" s="1"/>
      <c r="G547" s="1"/>
      <c r="H547" s="90"/>
      <c r="I547" s="91"/>
      <c r="J547" s="91"/>
      <c r="K547" s="91"/>
      <c r="L547" s="91"/>
      <c r="M547" s="91"/>
      <c r="N547" s="91"/>
      <c r="O547" s="91"/>
      <c r="P547" s="91"/>
      <c r="Q547" s="91"/>
      <c r="R547" s="91"/>
      <c r="S547" s="91"/>
      <c r="T547" s="91"/>
      <c r="U547" s="91"/>
      <c r="V547" s="91"/>
      <c r="W547" s="225">
        <f t="shared" si="593"/>
        <v>0</v>
      </c>
      <c r="X547" s="134" t="str">
        <f t="shared" si="639"/>
        <v/>
      </c>
      <c r="Y547" s="92" t="b">
        <f t="shared" si="594"/>
        <v>0</v>
      </c>
      <c r="Z547" s="92" t="str">
        <f t="shared" si="640"/>
        <v/>
      </c>
      <c r="AA547" s="92" t="b">
        <f t="shared" si="641"/>
        <v>0</v>
      </c>
      <c r="AB547" s="92" t="str">
        <f t="shared" si="642"/>
        <v/>
      </c>
      <c r="AC547" s="13" t="b">
        <f t="shared" si="595"/>
        <v>0</v>
      </c>
      <c r="AD547" s="92" t="str">
        <f t="shared" si="643"/>
        <v/>
      </c>
      <c r="AE547" s="13" t="b">
        <f t="shared" si="644"/>
        <v>0</v>
      </c>
      <c r="AF547" s="92" t="str">
        <f t="shared" si="645"/>
        <v/>
      </c>
      <c r="AG547" s="13" t="b">
        <f t="shared" si="596"/>
        <v>0</v>
      </c>
      <c r="AH547" s="92" t="str">
        <f t="shared" si="646"/>
        <v/>
      </c>
      <c r="AI547" s="35" t="b">
        <f t="shared" si="597"/>
        <v>0</v>
      </c>
      <c r="AJ547" s="92" t="str">
        <f t="shared" si="647"/>
        <v/>
      </c>
      <c r="AK547" s="35" t="b">
        <f t="shared" si="598"/>
        <v>0</v>
      </c>
      <c r="AL547" s="92" t="str">
        <f t="shared" si="599"/>
        <v/>
      </c>
      <c r="AM547" s="35" t="b">
        <f t="shared" si="600"/>
        <v>0</v>
      </c>
      <c r="AN547" s="92" t="str">
        <f t="shared" si="601"/>
        <v/>
      </c>
      <c r="AO547" s="13" t="b">
        <f t="shared" si="602"/>
        <v>0</v>
      </c>
      <c r="AP547" s="92" t="str">
        <f t="shared" si="603"/>
        <v/>
      </c>
      <c r="AQ547" s="14">
        <f t="shared" si="604"/>
        <v>0</v>
      </c>
      <c r="AR547" s="14">
        <f t="shared" si="605"/>
        <v>0</v>
      </c>
      <c r="AS547" s="16">
        <f t="shared" si="658"/>
        <v>0</v>
      </c>
      <c r="AT547" s="16">
        <f t="shared" si="658"/>
        <v>0</v>
      </c>
      <c r="AU547" s="16">
        <f t="shared" si="658"/>
        <v>0</v>
      </c>
      <c r="AV547" s="16">
        <f t="shared" si="658"/>
        <v>0</v>
      </c>
      <c r="AW547" s="16">
        <f t="shared" si="658"/>
        <v>0</v>
      </c>
      <c r="AX547" s="16">
        <f t="shared" si="658"/>
        <v>0</v>
      </c>
      <c r="AY547" s="16">
        <f t="shared" si="658"/>
        <v>0</v>
      </c>
      <c r="AZ547" s="16"/>
      <c r="BA547" s="16"/>
      <c r="BB547" s="93">
        <f t="shared" si="648"/>
        <v>0</v>
      </c>
      <c r="BC547" s="93">
        <f t="shared" si="649"/>
        <v>0</v>
      </c>
      <c r="BD547" s="93">
        <f t="shared" si="650"/>
        <v>0</v>
      </c>
      <c r="BE547" s="158">
        <f t="shared" si="651"/>
        <v>0</v>
      </c>
      <c r="BF547" s="159">
        <f t="shared" si="652"/>
        <v>0</v>
      </c>
      <c r="BG547" s="159">
        <f t="shared" si="606"/>
        <v>0</v>
      </c>
      <c r="BH547" s="159">
        <f t="shared" si="607"/>
        <v>0</v>
      </c>
      <c r="BI547" s="159">
        <f t="shared" si="608"/>
        <v>0</v>
      </c>
      <c r="BJ547" s="159">
        <f t="shared" si="609"/>
        <v>0</v>
      </c>
      <c r="BK547" s="159">
        <f t="shared" si="610"/>
        <v>0</v>
      </c>
      <c r="BL547" s="159">
        <f t="shared" si="611"/>
        <v>0</v>
      </c>
      <c r="BM547" s="159">
        <f t="shared" si="590"/>
        <v>0</v>
      </c>
      <c r="BN547" s="159">
        <f t="shared" si="590"/>
        <v>0</v>
      </c>
      <c r="BO547" s="205" t="b">
        <f t="shared" si="612"/>
        <v>0</v>
      </c>
      <c r="BP547" s="214">
        <f t="shared" si="613"/>
        <v>0</v>
      </c>
      <c r="BQ547" s="160">
        <f t="shared" si="614"/>
        <v>0</v>
      </c>
      <c r="BR547" s="160">
        <f t="shared" si="615"/>
        <v>0</v>
      </c>
      <c r="BS547" s="160">
        <f t="shared" si="616"/>
        <v>0</v>
      </c>
      <c r="BT547" s="160">
        <f t="shared" si="617"/>
        <v>0</v>
      </c>
      <c r="BU547" s="160">
        <f t="shared" si="618"/>
        <v>0</v>
      </c>
      <c r="BV547" s="215">
        <f t="shared" si="619"/>
        <v>0</v>
      </c>
      <c r="BW547" s="217">
        <f t="shared" si="620"/>
        <v>0</v>
      </c>
      <c r="BX547" s="206">
        <f t="shared" si="621"/>
        <v>0</v>
      </c>
      <c r="BY547" s="206">
        <f t="shared" si="622"/>
        <v>0</v>
      </c>
      <c r="BZ547" s="206">
        <f t="shared" si="623"/>
        <v>0</v>
      </c>
      <c r="CA547" s="206">
        <f t="shared" si="624"/>
        <v>0</v>
      </c>
      <c r="CB547" s="206">
        <f t="shared" si="625"/>
        <v>0</v>
      </c>
      <c r="CC547" s="218">
        <f t="shared" si="626"/>
        <v>0</v>
      </c>
      <c r="CD547" s="216" t="e">
        <f t="shared" si="627"/>
        <v>#VALUE!</v>
      </c>
      <c r="CE547" s="94" t="e">
        <f t="shared" si="628"/>
        <v>#VALUE!</v>
      </c>
      <c r="CF547" s="94" t="e">
        <f t="shared" si="629"/>
        <v>#VALUE!</v>
      </c>
      <c r="CG547" s="95" t="e">
        <f t="shared" si="630"/>
        <v>#VALUE!</v>
      </c>
      <c r="CH547" s="95" t="e">
        <f t="shared" si="653"/>
        <v>#VALUE!</v>
      </c>
      <c r="CI547" s="95" t="b">
        <f t="shared" si="656"/>
        <v>0</v>
      </c>
      <c r="CJ547" s="76" t="str">
        <f t="shared" si="631"/>
        <v/>
      </c>
      <c r="CK547" s="94" t="e" cm="1">
        <f t="array" aca="1" ref="CK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CL547" s="94" t="str">
        <f t="shared" si="632"/>
        <v/>
      </c>
      <c r="CM547" s="96" t="b">
        <f t="shared" si="633"/>
        <v>0</v>
      </c>
      <c r="CN547" s="130" t="b">
        <f>IFERROR(MATCH(D547,'Avtal för korttidsarbete'!$G$13:$G$1012,0),TRUE)</f>
        <v>1</v>
      </c>
      <c r="CO547" s="130" t="b">
        <f t="shared" si="634"/>
        <v>0</v>
      </c>
      <c r="CP547" s="131" t="str" cm="1">
        <f t="array" ref="CP547">IF(CN547=TRUE,"x",INDEX('Avtal för korttidsarbete'!$E$13:$E$1012,$CN547))</f>
        <v>x</v>
      </c>
      <c r="CQ547" s="131" t="str" cm="1">
        <f t="array" ref="CQ547">IF(CN547=TRUE,"x",INDEX('Avtal för korttidsarbete'!$F$13:$F$1012,$CN547))</f>
        <v>x</v>
      </c>
      <c r="CR547" s="130" t="b">
        <f t="shared" si="635"/>
        <v>0</v>
      </c>
      <c r="CS547" s="165">
        <f t="shared" si="654"/>
        <v>0</v>
      </c>
      <c r="CT547" s="165">
        <f t="shared" si="655"/>
        <v>0</v>
      </c>
      <c r="CU547" s="130" t="b">
        <f t="shared" si="636"/>
        <v>0</v>
      </c>
      <c r="CV547" s="131">
        <f t="shared" si="637"/>
        <v>0</v>
      </c>
      <c r="CW547" s="165">
        <f t="shared" si="638"/>
        <v>0</v>
      </c>
      <c r="CX547" s="186" t="b">
        <f>IFERROR(INDEX('Avtal för korttidsarbete'!R:R,MATCH(D547,'Avtal för korttidsarbete'!$G:$G,0)),TRUE)</f>
        <v>1</v>
      </c>
      <c r="CY547" s="165" t="str">
        <f>IF(CX547,"-",INDEX('Avtal för korttidsarbete'!$D:$D,MATCH(D547,'Avtal för korttidsarbete'!$G:$G,0)))</f>
        <v>-</v>
      </c>
      <c r="CZ547" s="131" t="b">
        <f>IFERROR(G547&gt;INDEX(Uppsägningar!E:E,MATCH(C547,Uppsägningar!C:C,0)),FALSE)</f>
        <v>0</v>
      </c>
    </row>
    <row r="548" spans="1:104" s="30" customFormat="1" x14ac:dyDescent="0.25">
      <c r="A548" s="19">
        <v>533</v>
      </c>
      <c r="B548" s="20"/>
      <c r="C548" s="189"/>
      <c r="D548" s="69"/>
      <c r="E548" s="171">
        <f>IFERROR(INDEX(Admin!$C$7:$C$10,MATCH(CY548,TblNivåValTExt,0)),0)</f>
        <v>0</v>
      </c>
      <c r="F548" s="1"/>
      <c r="G548" s="1"/>
      <c r="H548" s="90"/>
      <c r="I548" s="91"/>
      <c r="J548" s="91"/>
      <c r="K548" s="91"/>
      <c r="L548" s="91"/>
      <c r="M548" s="91"/>
      <c r="N548" s="91"/>
      <c r="O548" s="91"/>
      <c r="P548" s="91"/>
      <c r="Q548" s="91"/>
      <c r="R548" s="91"/>
      <c r="S548" s="91"/>
      <c r="T548" s="91"/>
      <c r="U548" s="91"/>
      <c r="V548" s="91"/>
      <c r="W548" s="225">
        <f t="shared" si="593"/>
        <v>0</v>
      </c>
      <c r="X548" s="134" t="str">
        <f t="shared" si="639"/>
        <v/>
      </c>
      <c r="Y548" s="92" t="b">
        <f t="shared" si="594"/>
        <v>0</v>
      </c>
      <c r="Z548" s="92" t="str">
        <f t="shared" si="640"/>
        <v/>
      </c>
      <c r="AA548" s="92" t="b">
        <f t="shared" si="641"/>
        <v>0</v>
      </c>
      <c r="AB548" s="92" t="str">
        <f t="shared" si="642"/>
        <v/>
      </c>
      <c r="AC548" s="13" t="b">
        <f t="shared" si="595"/>
        <v>0</v>
      </c>
      <c r="AD548" s="92" t="str">
        <f t="shared" si="643"/>
        <v/>
      </c>
      <c r="AE548" s="13" t="b">
        <f t="shared" si="644"/>
        <v>0</v>
      </c>
      <c r="AF548" s="92" t="str">
        <f t="shared" si="645"/>
        <v/>
      </c>
      <c r="AG548" s="13" t="b">
        <f t="shared" si="596"/>
        <v>0</v>
      </c>
      <c r="AH548" s="92" t="str">
        <f t="shared" si="646"/>
        <v/>
      </c>
      <c r="AI548" s="35" t="b">
        <f t="shared" si="597"/>
        <v>0</v>
      </c>
      <c r="AJ548" s="92" t="str">
        <f t="shared" si="647"/>
        <v/>
      </c>
      <c r="AK548" s="35" t="b">
        <f t="shared" si="598"/>
        <v>0</v>
      </c>
      <c r="AL548" s="92" t="str">
        <f t="shared" si="599"/>
        <v/>
      </c>
      <c r="AM548" s="35" t="b">
        <f t="shared" si="600"/>
        <v>0</v>
      </c>
      <c r="AN548" s="92" t="str">
        <f t="shared" si="601"/>
        <v/>
      </c>
      <c r="AO548" s="13" t="b">
        <f t="shared" si="602"/>
        <v>0</v>
      </c>
      <c r="AP548" s="92" t="str">
        <f t="shared" si="603"/>
        <v/>
      </c>
      <c r="AQ548" s="14">
        <f t="shared" si="604"/>
        <v>0</v>
      </c>
      <c r="AR548" s="14">
        <f t="shared" si="605"/>
        <v>0</v>
      </c>
      <c r="AS548" s="16">
        <f t="shared" si="658"/>
        <v>0</v>
      </c>
      <c r="AT548" s="16">
        <f t="shared" si="658"/>
        <v>0</v>
      </c>
      <c r="AU548" s="16">
        <f t="shared" si="658"/>
        <v>0</v>
      </c>
      <c r="AV548" s="16">
        <f t="shared" si="658"/>
        <v>0</v>
      </c>
      <c r="AW548" s="16">
        <f t="shared" si="658"/>
        <v>0</v>
      </c>
      <c r="AX548" s="16">
        <f t="shared" si="658"/>
        <v>0</v>
      </c>
      <c r="AY548" s="16">
        <f t="shared" si="658"/>
        <v>0</v>
      </c>
      <c r="AZ548" s="16"/>
      <c r="BA548" s="16"/>
      <c r="BB548" s="93">
        <f t="shared" si="648"/>
        <v>0</v>
      </c>
      <c r="BC548" s="93">
        <f t="shared" si="649"/>
        <v>0</v>
      </c>
      <c r="BD548" s="93">
        <f t="shared" si="650"/>
        <v>0</v>
      </c>
      <c r="BE548" s="158">
        <f t="shared" si="651"/>
        <v>0</v>
      </c>
      <c r="BF548" s="159">
        <f t="shared" si="652"/>
        <v>0</v>
      </c>
      <c r="BG548" s="159">
        <f t="shared" si="606"/>
        <v>0</v>
      </c>
      <c r="BH548" s="159">
        <f t="shared" si="607"/>
        <v>0</v>
      </c>
      <c r="BI548" s="159">
        <f t="shared" si="608"/>
        <v>0</v>
      </c>
      <c r="BJ548" s="159">
        <f t="shared" si="609"/>
        <v>0</v>
      </c>
      <c r="BK548" s="159">
        <f t="shared" si="610"/>
        <v>0</v>
      </c>
      <c r="BL548" s="159">
        <f t="shared" si="611"/>
        <v>0</v>
      </c>
      <c r="BM548" s="159">
        <f t="shared" si="590"/>
        <v>0</v>
      </c>
      <c r="BN548" s="159">
        <f t="shared" si="590"/>
        <v>0</v>
      </c>
      <c r="BO548" s="205" t="b">
        <f t="shared" si="612"/>
        <v>0</v>
      </c>
      <c r="BP548" s="214">
        <f t="shared" si="613"/>
        <v>0</v>
      </c>
      <c r="BQ548" s="160">
        <f t="shared" si="614"/>
        <v>0</v>
      </c>
      <c r="BR548" s="160">
        <f t="shared" si="615"/>
        <v>0</v>
      </c>
      <c r="BS548" s="160">
        <f t="shared" si="616"/>
        <v>0</v>
      </c>
      <c r="BT548" s="160">
        <f t="shared" si="617"/>
        <v>0</v>
      </c>
      <c r="BU548" s="160">
        <f t="shared" si="618"/>
        <v>0</v>
      </c>
      <c r="BV548" s="215">
        <f t="shared" si="619"/>
        <v>0</v>
      </c>
      <c r="BW548" s="217">
        <f t="shared" si="620"/>
        <v>0</v>
      </c>
      <c r="BX548" s="206">
        <f t="shared" si="621"/>
        <v>0</v>
      </c>
      <c r="BY548" s="206">
        <f t="shared" si="622"/>
        <v>0</v>
      </c>
      <c r="BZ548" s="206">
        <f t="shared" si="623"/>
        <v>0</v>
      </c>
      <c r="CA548" s="206">
        <f t="shared" si="624"/>
        <v>0</v>
      </c>
      <c r="CB548" s="206">
        <f t="shared" si="625"/>
        <v>0</v>
      </c>
      <c r="CC548" s="218">
        <f t="shared" si="626"/>
        <v>0</v>
      </c>
      <c r="CD548" s="216" t="e">
        <f t="shared" si="627"/>
        <v>#VALUE!</v>
      </c>
      <c r="CE548" s="94" t="e">
        <f t="shared" si="628"/>
        <v>#VALUE!</v>
      </c>
      <c r="CF548" s="94" t="e">
        <f t="shared" si="629"/>
        <v>#VALUE!</v>
      </c>
      <c r="CG548" s="95" t="e">
        <f t="shared" si="630"/>
        <v>#VALUE!</v>
      </c>
      <c r="CH548" s="95" t="e">
        <f t="shared" si="653"/>
        <v>#VALUE!</v>
      </c>
      <c r="CI548" s="95" t="b">
        <f t="shared" si="656"/>
        <v>0</v>
      </c>
      <c r="CJ548" s="76" t="str">
        <f t="shared" si="631"/>
        <v/>
      </c>
      <c r="CK548" s="94" t="e" cm="1">
        <f t="array" aca="1" ref="CK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CL548" s="94" t="str">
        <f t="shared" si="632"/>
        <v/>
      </c>
      <c r="CM548" s="96" t="b">
        <f t="shared" si="633"/>
        <v>0</v>
      </c>
      <c r="CN548" s="130" t="b">
        <f>IFERROR(MATCH(D548,'Avtal för korttidsarbete'!$G$13:$G$1012,0),TRUE)</f>
        <v>1</v>
      </c>
      <c r="CO548" s="130" t="b">
        <f t="shared" si="634"/>
        <v>0</v>
      </c>
      <c r="CP548" s="131" t="str" cm="1">
        <f t="array" ref="CP548">IF(CN548=TRUE,"x",INDEX('Avtal för korttidsarbete'!$E$13:$E$1012,$CN548))</f>
        <v>x</v>
      </c>
      <c r="CQ548" s="131" t="str" cm="1">
        <f t="array" ref="CQ548">IF(CN548=TRUE,"x",INDEX('Avtal för korttidsarbete'!$F$13:$F$1012,$CN548))</f>
        <v>x</v>
      </c>
      <c r="CR548" s="130" t="b">
        <f t="shared" si="635"/>
        <v>0</v>
      </c>
      <c r="CS548" s="165">
        <f t="shared" si="654"/>
        <v>0</v>
      </c>
      <c r="CT548" s="165">
        <f t="shared" si="655"/>
        <v>0</v>
      </c>
      <c r="CU548" s="130" t="b">
        <f t="shared" si="636"/>
        <v>0</v>
      </c>
      <c r="CV548" s="131">
        <f t="shared" si="637"/>
        <v>0</v>
      </c>
      <c r="CW548" s="165">
        <f t="shared" si="638"/>
        <v>0</v>
      </c>
      <c r="CX548" s="186" t="b">
        <f>IFERROR(INDEX('Avtal för korttidsarbete'!R:R,MATCH(D548,'Avtal för korttidsarbete'!$G:$G,0)),TRUE)</f>
        <v>1</v>
      </c>
      <c r="CY548" s="165" t="str">
        <f>IF(CX548,"-",INDEX('Avtal för korttidsarbete'!$D:$D,MATCH(D548,'Avtal för korttidsarbete'!$G:$G,0)))</f>
        <v>-</v>
      </c>
      <c r="CZ548" s="131" t="b">
        <f>IFERROR(G548&gt;INDEX(Uppsägningar!E:E,MATCH(C548,Uppsägningar!C:C,0)),FALSE)</f>
        <v>0</v>
      </c>
    </row>
    <row r="549" spans="1:104" s="30" customFormat="1" x14ac:dyDescent="0.25">
      <c r="A549" s="19">
        <v>534</v>
      </c>
      <c r="B549" s="20"/>
      <c r="C549" s="189"/>
      <c r="D549" s="69"/>
      <c r="E549" s="171">
        <f>IFERROR(INDEX(Admin!$C$7:$C$10,MATCH(CY549,TblNivåValTExt,0)),0)</f>
        <v>0</v>
      </c>
      <c r="F549" s="1"/>
      <c r="G549" s="1"/>
      <c r="H549" s="90"/>
      <c r="I549" s="91"/>
      <c r="J549" s="91"/>
      <c r="K549" s="91"/>
      <c r="L549" s="91"/>
      <c r="M549" s="91"/>
      <c r="N549" s="91"/>
      <c r="O549" s="91"/>
      <c r="P549" s="91"/>
      <c r="Q549" s="91"/>
      <c r="R549" s="91"/>
      <c r="S549" s="91"/>
      <c r="T549" s="91"/>
      <c r="U549" s="91"/>
      <c r="V549" s="91"/>
      <c r="W549" s="225">
        <f t="shared" si="593"/>
        <v>0</v>
      </c>
      <c r="X549" s="134" t="str">
        <f t="shared" si="639"/>
        <v/>
      </c>
      <c r="Y549" s="92" t="b">
        <f t="shared" si="594"/>
        <v>0</v>
      </c>
      <c r="Z549" s="92" t="str">
        <f t="shared" si="640"/>
        <v/>
      </c>
      <c r="AA549" s="92" t="b">
        <f t="shared" si="641"/>
        <v>0</v>
      </c>
      <c r="AB549" s="92" t="str">
        <f t="shared" si="642"/>
        <v/>
      </c>
      <c r="AC549" s="13" t="b">
        <f t="shared" si="595"/>
        <v>0</v>
      </c>
      <c r="AD549" s="92" t="str">
        <f t="shared" si="643"/>
        <v/>
      </c>
      <c r="AE549" s="13" t="b">
        <f t="shared" si="644"/>
        <v>0</v>
      </c>
      <c r="AF549" s="92" t="str">
        <f t="shared" si="645"/>
        <v/>
      </c>
      <c r="AG549" s="13" t="b">
        <f t="shared" si="596"/>
        <v>0</v>
      </c>
      <c r="AH549" s="92" t="str">
        <f t="shared" si="646"/>
        <v/>
      </c>
      <c r="AI549" s="35" t="b">
        <f t="shared" si="597"/>
        <v>0</v>
      </c>
      <c r="AJ549" s="92" t="str">
        <f t="shared" si="647"/>
        <v/>
      </c>
      <c r="AK549" s="35" t="b">
        <f t="shared" si="598"/>
        <v>0</v>
      </c>
      <c r="AL549" s="92" t="str">
        <f t="shared" si="599"/>
        <v/>
      </c>
      <c r="AM549" s="35" t="b">
        <f t="shared" si="600"/>
        <v>0</v>
      </c>
      <c r="AN549" s="92" t="str">
        <f t="shared" si="601"/>
        <v/>
      </c>
      <c r="AO549" s="13" t="b">
        <f t="shared" si="602"/>
        <v>0</v>
      </c>
      <c r="AP549" s="92" t="str">
        <f t="shared" si="603"/>
        <v/>
      </c>
      <c r="AQ549" s="14">
        <f t="shared" si="604"/>
        <v>0</v>
      </c>
      <c r="AR549" s="14">
        <f t="shared" si="605"/>
        <v>0</v>
      </c>
      <c r="AS549" s="16">
        <f t="shared" si="658"/>
        <v>0</v>
      </c>
      <c r="AT549" s="16">
        <f t="shared" si="658"/>
        <v>0</v>
      </c>
      <c r="AU549" s="16">
        <f t="shared" si="658"/>
        <v>0</v>
      </c>
      <c r="AV549" s="16">
        <f t="shared" si="658"/>
        <v>0</v>
      </c>
      <c r="AW549" s="16">
        <f t="shared" si="658"/>
        <v>0</v>
      </c>
      <c r="AX549" s="16">
        <f t="shared" si="658"/>
        <v>0</v>
      </c>
      <c r="AY549" s="16">
        <f t="shared" si="658"/>
        <v>0</v>
      </c>
      <c r="AZ549" s="16"/>
      <c r="BA549" s="16"/>
      <c r="BB549" s="93">
        <f t="shared" si="648"/>
        <v>0</v>
      </c>
      <c r="BC549" s="93">
        <f t="shared" si="649"/>
        <v>0</v>
      </c>
      <c r="BD549" s="93">
        <f t="shared" si="650"/>
        <v>0</v>
      </c>
      <c r="BE549" s="158">
        <f t="shared" si="651"/>
        <v>0</v>
      </c>
      <c r="BF549" s="159">
        <f t="shared" si="652"/>
        <v>0</v>
      </c>
      <c r="BG549" s="159">
        <f t="shared" si="606"/>
        <v>0</v>
      </c>
      <c r="BH549" s="159">
        <f t="shared" si="607"/>
        <v>0</v>
      </c>
      <c r="BI549" s="159">
        <f t="shared" si="608"/>
        <v>0</v>
      </c>
      <c r="BJ549" s="159">
        <f t="shared" si="609"/>
        <v>0</v>
      </c>
      <c r="BK549" s="159">
        <f t="shared" si="610"/>
        <v>0</v>
      </c>
      <c r="BL549" s="159">
        <f t="shared" si="611"/>
        <v>0</v>
      </c>
      <c r="BM549" s="159">
        <f t="shared" si="590"/>
        <v>0</v>
      </c>
      <c r="BN549" s="159">
        <f t="shared" si="590"/>
        <v>0</v>
      </c>
      <c r="BO549" s="205" t="b">
        <f t="shared" si="612"/>
        <v>0</v>
      </c>
      <c r="BP549" s="214">
        <f t="shared" si="613"/>
        <v>0</v>
      </c>
      <c r="BQ549" s="160">
        <f t="shared" si="614"/>
        <v>0</v>
      </c>
      <c r="BR549" s="160">
        <f t="shared" si="615"/>
        <v>0</v>
      </c>
      <c r="BS549" s="160">
        <f t="shared" si="616"/>
        <v>0</v>
      </c>
      <c r="BT549" s="160">
        <f t="shared" si="617"/>
        <v>0</v>
      </c>
      <c r="BU549" s="160">
        <f t="shared" si="618"/>
        <v>0</v>
      </c>
      <c r="BV549" s="215">
        <f t="shared" si="619"/>
        <v>0</v>
      </c>
      <c r="BW549" s="217">
        <f t="shared" si="620"/>
        <v>0</v>
      </c>
      <c r="BX549" s="206">
        <f t="shared" si="621"/>
        <v>0</v>
      </c>
      <c r="BY549" s="206">
        <f t="shared" si="622"/>
        <v>0</v>
      </c>
      <c r="BZ549" s="206">
        <f t="shared" si="623"/>
        <v>0</v>
      </c>
      <c r="CA549" s="206">
        <f t="shared" si="624"/>
        <v>0</v>
      </c>
      <c r="CB549" s="206">
        <f t="shared" si="625"/>
        <v>0</v>
      </c>
      <c r="CC549" s="218">
        <f t="shared" si="626"/>
        <v>0</v>
      </c>
      <c r="CD549" s="216" t="e">
        <f t="shared" si="627"/>
        <v>#VALUE!</v>
      </c>
      <c r="CE549" s="94" t="e">
        <f t="shared" si="628"/>
        <v>#VALUE!</v>
      </c>
      <c r="CF549" s="94" t="e">
        <f t="shared" si="629"/>
        <v>#VALUE!</v>
      </c>
      <c r="CG549" s="95" t="e">
        <f t="shared" si="630"/>
        <v>#VALUE!</v>
      </c>
      <c r="CH549" s="95" t="e">
        <f t="shared" si="653"/>
        <v>#VALUE!</v>
      </c>
      <c r="CI549" s="95" t="b">
        <f t="shared" si="656"/>
        <v>0</v>
      </c>
      <c r="CJ549" s="76" t="str">
        <f t="shared" si="631"/>
        <v/>
      </c>
      <c r="CK549" s="94" t="e" cm="1">
        <f t="array" aca="1" ref="CK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CL549" s="94" t="str">
        <f t="shared" si="632"/>
        <v/>
      </c>
      <c r="CM549" s="96" t="b">
        <f t="shared" si="633"/>
        <v>0</v>
      </c>
      <c r="CN549" s="130" t="b">
        <f>IFERROR(MATCH(D549,'Avtal för korttidsarbete'!$G$13:$G$1012,0),TRUE)</f>
        <v>1</v>
      </c>
      <c r="CO549" s="130" t="b">
        <f t="shared" si="634"/>
        <v>0</v>
      </c>
      <c r="CP549" s="131" t="str" cm="1">
        <f t="array" ref="CP549">IF(CN549=TRUE,"x",INDEX('Avtal för korttidsarbete'!$E$13:$E$1012,$CN549))</f>
        <v>x</v>
      </c>
      <c r="CQ549" s="131" t="str" cm="1">
        <f t="array" ref="CQ549">IF(CN549=TRUE,"x",INDEX('Avtal för korttidsarbete'!$F$13:$F$1012,$CN549))</f>
        <v>x</v>
      </c>
      <c r="CR549" s="130" t="b">
        <f t="shared" si="635"/>
        <v>0</v>
      </c>
      <c r="CS549" s="165">
        <f t="shared" si="654"/>
        <v>0</v>
      </c>
      <c r="CT549" s="165">
        <f t="shared" si="655"/>
        <v>0</v>
      </c>
      <c r="CU549" s="130" t="b">
        <f t="shared" si="636"/>
        <v>0</v>
      </c>
      <c r="CV549" s="131">
        <f t="shared" si="637"/>
        <v>0</v>
      </c>
      <c r="CW549" s="165">
        <f t="shared" si="638"/>
        <v>0</v>
      </c>
      <c r="CX549" s="186" t="b">
        <f>IFERROR(INDEX('Avtal för korttidsarbete'!R:R,MATCH(D549,'Avtal för korttidsarbete'!$G:$G,0)),TRUE)</f>
        <v>1</v>
      </c>
      <c r="CY549" s="165" t="str">
        <f>IF(CX549,"-",INDEX('Avtal för korttidsarbete'!$D:$D,MATCH(D549,'Avtal för korttidsarbete'!$G:$G,0)))</f>
        <v>-</v>
      </c>
      <c r="CZ549" s="131" t="b">
        <f>IFERROR(G549&gt;INDEX(Uppsägningar!E:E,MATCH(C549,Uppsägningar!C:C,0)),FALSE)</f>
        <v>0</v>
      </c>
    </row>
    <row r="550" spans="1:104" s="30" customFormat="1" x14ac:dyDescent="0.25">
      <c r="A550" s="19">
        <v>535</v>
      </c>
      <c r="B550" s="20"/>
      <c r="C550" s="189"/>
      <c r="D550" s="69"/>
      <c r="E550" s="171">
        <f>IFERROR(INDEX(Admin!$C$7:$C$10,MATCH(CY550,TblNivåValTExt,0)),0)</f>
        <v>0</v>
      </c>
      <c r="F550" s="1"/>
      <c r="G550" s="1"/>
      <c r="H550" s="90"/>
      <c r="I550" s="91"/>
      <c r="J550" s="91"/>
      <c r="K550" s="91"/>
      <c r="L550" s="91"/>
      <c r="M550" s="91"/>
      <c r="N550" s="91"/>
      <c r="O550" s="91"/>
      <c r="P550" s="91"/>
      <c r="Q550" s="91"/>
      <c r="R550" s="91"/>
      <c r="S550" s="91"/>
      <c r="T550" s="91"/>
      <c r="U550" s="91"/>
      <c r="V550" s="91"/>
      <c r="W550" s="225">
        <f t="shared" si="593"/>
        <v>0</v>
      </c>
      <c r="X550" s="134" t="str">
        <f t="shared" si="639"/>
        <v/>
      </c>
      <c r="Y550" s="92" t="b">
        <f t="shared" si="594"/>
        <v>0</v>
      </c>
      <c r="Z550" s="92" t="str">
        <f t="shared" si="640"/>
        <v/>
      </c>
      <c r="AA550" s="92" t="b">
        <f t="shared" si="641"/>
        <v>0</v>
      </c>
      <c r="AB550" s="92" t="str">
        <f t="shared" si="642"/>
        <v/>
      </c>
      <c r="AC550" s="13" t="b">
        <f t="shared" si="595"/>
        <v>0</v>
      </c>
      <c r="AD550" s="92" t="str">
        <f t="shared" si="643"/>
        <v/>
      </c>
      <c r="AE550" s="13" t="b">
        <f t="shared" si="644"/>
        <v>0</v>
      </c>
      <c r="AF550" s="92" t="str">
        <f t="shared" si="645"/>
        <v/>
      </c>
      <c r="AG550" s="13" t="b">
        <f t="shared" si="596"/>
        <v>0</v>
      </c>
      <c r="AH550" s="92" t="str">
        <f t="shared" si="646"/>
        <v/>
      </c>
      <c r="AI550" s="35" t="b">
        <f t="shared" si="597"/>
        <v>0</v>
      </c>
      <c r="AJ550" s="92" t="str">
        <f t="shared" si="647"/>
        <v/>
      </c>
      <c r="AK550" s="35" t="b">
        <f t="shared" si="598"/>
        <v>0</v>
      </c>
      <c r="AL550" s="92" t="str">
        <f t="shared" si="599"/>
        <v/>
      </c>
      <c r="AM550" s="35" t="b">
        <f t="shared" si="600"/>
        <v>0</v>
      </c>
      <c r="AN550" s="92" t="str">
        <f t="shared" si="601"/>
        <v/>
      </c>
      <c r="AO550" s="13" t="b">
        <f t="shared" si="602"/>
        <v>0</v>
      </c>
      <c r="AP550" s="92" t="str">
        <f t="shared" si="603"/>
        <v/>
      </c>
      <c r="AQ550" s="14">
        <f t="shared" si="604"/>
        <v>0</v>
      </c>
      <c r="AR550" s="14">
        <f t="shared" si="605"/>
        <v>0</v>
      </c>
      <c r="AS550" s="16">
        <f t="shared" si="658"/>
        <v>0</v>
      </c>
      <c r="AT550" s="16">
        <f t="shared" si="658"/>
        <v>0</v>
      </c>
      <c r="AU550" s="16">
        <f t="shared" si="658"/>
        <v>0</v>
      </c>
      <c r="AV550" s="16">
        <f t="shared" si="658"/>
        <v>0</v>
      </c>
      <c r="AW550" s="16">
        <f t="shared" si="658"/>
        <v>0</v>
      </c>
      <c r="AX550" s="16">
        <f t="shared" si="658"/>
        <v>0</v>
      </c>
      <c r="AY550" s="16">
        <f t="shared" si="658"/>
        <v>0</v>
      </c>
      <c r="AZ550" s="16"/>
      <c r="BA550" s="16"/>
      <c r="BB550" s="93">
        <f t="shared" si="648"/>
        <v>0</v>
      </c>
      <c r="BC550" s="93">
        <f t="shared" si="649"/>
        <v>0</v>
      </c>
      <c r="BD550" s="93">
        <f t="shared" si="650"/>
        <v>0</v>
      </c>
      <c r="BE550" s="158">
        <f t="shared" si="651"/>
        <v>0</v>
      </c>
      <c r="BF550" s="159">
        <f t="shared" si="652"/>
        <v>0</v>
      </c>
      <c r="BG550" s="159">
        <f t="shared" si="606"/>
        <v>0</v>
      </c>
      <c r="BH550" s="159">
        <f t="shared" si="607"/>
        <v>0</v>
      </c>
      <c r="BI550" s="159">
        <f t="shared" si="608"/>
        <v>0</v>
      </c>
      <c r="BJ550" s="159">
        <f t="shared" si="609"/>
        <v>0</v>
      </c>
      <c r="BK550" s="159">
        <f t="shared" si="610"/>
        <v>0</v>
      </c>
      <c r="BL550" s="159">
        <f t="shared" si="611"/>
        <v>0</v>
      </c>
      <c r="BM550" s="159">
        <f t="shared" si="590"/>
        <v>0</v>
      </c>
      <c r="BN550" s="159">
        <f t="shared" si="590"/>
        <v>0</v>
      </c>
      <c r="BO550" s="205" t="b">
        <f t="shared" si="612"/>
        <v>0</v>
      </c>
      <c r="BP550" s="214">
        <f t="shared" si="613"/>
        <v>0</v>
      </c>
      <c r="BQ550" s="160">
        <f t="shared" si="614"/>
        <v>0</v>
      </c>
      <c r="BR550" s="160">
        <f t="shared" si="615"/>
        <v>0</v>
      </c>
      <c r="BS550" s="160">
        <f t="shared" si="616"/>
        <v>0</v>
      </c>
      <c r="BT550" s="160">
        <f t="shared" si="617"/>
        <v>0</v>
      </c>
      <c r="BU550" s="160">
        <f t="shared" si="618"/>
        <v>0</v>
      </c>
      <c r="BV550" s="215">
        <f t="shared" si="619"/>
        <v>0</v>
      </c>
      <c r="BW550" s="217">
        <f t="shared" si="620"/>
        <v>0</v>
      </c>
      <c r="BX550" s="206">
        <f t="shared" si="621"/>
        <v>0</v>
      </c>
      <c r="BY550" s="206">
        <f t="shared" si="622"/>
        <v>0</v>
      </c>
      <c r="BZ550" s="206">
        <f t="shared" si="623"/>
        <v>0</v>
      </c>
      <c r="CA550" s="206">
        <f t="shared" si="624"/>
        <v>0</v>
      </c>
      <c r="CB550" s="206">
        <f t="shared" si="625"/>
        <v>0</v>
      </c>
      <c r="CC550" s="218">
        <f t="shared" si="626"/>
        <v>0</v>
      </c>
      <c r="CD550" s="216" t="e">
        <f t="shared" si="627"/>
        <v>#VALUE!</v>
      </c>
      <c r="CE550" s="94" t="e">
        <f t="shared" si="628"/>
        <v>#VALUE!</v>
      </c>
      <c r="CF550" s="94" t="e">
        <f t="shared" si="629"/>
        <v>#VALUE!</v>
      </c>
      <c r="CG550" s="95" t="e">
        <f t="shared" si="630"/>
        <v>#VALUE!</v>
      </c>
      <c r="CH550" s="95" t="e">
        <f t="shared" si="653"/>
        <v>#VALUE!</v>
      </c>
      <c r="CI550" s="95" t="b">
        <f t="shared" si="656"/>
        <v>0</v>
      </c>
      <c r="CJ550" s="76" t="str">
        <f t="shared" si="631"/>
        <v/>
      </c>
      <c r="CK550" s="94" t="e" cm="1">
        <f t="array" aca="1" ref="CK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CL550" s="94" t="str">
        <f t="shared" si="632"/>
        <v/>
      </c>
      <c r="CM550" s="96" t="b">
        <f t="shared" si="633"/>
        <v>0</v>
      </c>
      <c r="CN550" s="130" t="b">
        <f>IFERROR(MATCH(D550,'Avtal för korttidsarbete'!$G$13:$G$1012,0),TRUE)</f>
        <v>1</v>
      </c>
      <c r="CO550" s="130" t="b">
        <f t="shared" si="634"/>
        <v>0</v>
      </c>
      <c r="CP550" s="131" t="str" cm="1">
        <f t="array" ref="CP550">IF(CN550=TRUE,"x",INDEX('Avtal för korttidsarbete'!$E$13:$E$1012,$CN550))</f>
        <v>x</v>
      </c>
      <c r="CQ550" s="131" t="str" cm="1">
        <f t="array" ref="CQ550">IF(CN550=TRUE,"x",INDEX('Avtal för korttidsarbete'!$F$13:$F$1012,$CN550))</f>
        <v>x</v>
      </c>
      <c r="CR550" s="130" t="b">
        <f t="shared" si="635"/>
        <v>0</v>
      </c>
      <c r="CS550" s="165">
        <f t="shared" si="654"/>
        <v>0</v>
      </c>
      <c r="CT550" s="165">
        <f t="shared" si="655"/>
        <v>0</v>
      </c>
      <c r="CU550" s="130" t="b">
        <f t="shared" si="636"/>
        <v>0</v>
      </c>
      <c r="CV550" s="131">
        <f t="shared" si="637"/>
        <v>0</v>
      </c>
      <c r="CW550" s="165">
        <f t="shared" si="638"/>
        <v>0</v>
      </c>
      <c r="CX550" s="186" t="b">
        <f>IFERROR(INDEX('Avtal för korttidsarbete'!R:R,MATCH(D550,'Avtal för korttidsarbete'!$G:$G,0)),TRUE)</f>
        <v>1</v>
      </c>
      <c r="CY550" s="165" t="str">
        <f>IF(CX550,"-",INDEX('Avtal för korttidsarbete'!$D:$D,MATCH(D550,'Avtal för korttidsarbete'!$G:$G,0)))</f>
        <v>-</v>
      </c>
      <c r="CZ550" s="131" t="b">
        <f>IFERROR(G550&gt;INDEX(Uppsägningar!E:E,MATCH(C550,Uppsägningar!C:C,0)),FALSE)</f>
        <v>0</v>
      </c>
    </row>
    <row r="551" spans="1:104" s="30" customFormat="1" x14ac:dyDescent="0.25">
      <c r="A551" s="19">
        <v>536</v>
      </c>
      <c r="B551" s="20"/>
      <c r="C551" s="189"/>
      <c r="D551" s="69"/>
      <c r="E551" s="171">
        <f>IFERROR(INDEX(Admin!$C$7:$C$10,MATCH(CY551,TblNivåValTExt,0)),0)</f>
        <v>0</v>
      </c>
      <c r="F551" s="1"/>
      <c r="G551" s="1"/>
      <c r="H551" s="90"/>
      <c r="I551" s="91"/>
      <c r="J551" s="91"/>
      <c r="K551" s="91"/>
      <c r="L551" s="91"/>
      <c r="M551" s="91"/>
      <c r="N551" s="91"/>
      <c r="O551" s="91"/>
      <c r="P551" s="91"/>
      <c r="Q551" s="91"/>
      <c r="R551" s="91"/>
      <c r="S551" s="91"/>
      <c r="T551" s="91"/>
      <c r="U551" s="91"/>
      <c r="V551" s="91"/>
      <c r="W551" s="225">
        <f t="shared" si="593"/>
        <v>0</v>
      </c>
      <c r="X551" s="134" t="str">
        <f t="shared" si="639"/>
        <v/>
      </c>
      <c r="Y551" s="92" t="b">
        <f t="shared" si="594"/>
        <v>0</v>
      </c>
      <c r="Z551" s="92" t="str">
        <f t="shared" si="640"/>
        <v/>
      </c>
      <c r="AA551" s="92" t="b">
        <f t="shared" si="641"/>
        <v>0</v>
      </c>
      <c r="AB551" s="92" t="str">
        <f t="shared" si="642"/>
        <v/>
      </c>
      <c r="AC551" s="13" t="b">
        <f t="shared" si="595"/>
        <v>0</v>
      </c>
      <c r="AD551" s="92" t="str">
        <f t="shared" si="643"/>
        <v/>
      </c>
      <c r="AE551" s="13" t="b">
        <f t="shared" si="644"/>
        <v>0</v>
      </c>
      <c r="AF551" s="92" t="str">
        <f t="shared" si="645"/>
        <v/>
      </c>
      <c r="AG551" s="13" t="b">
        <f t="shared" si="596"/>
        <v>0</v>
      </c>
      <c r="AH551" s="92" t="str">
        <f t="shared" si="646"/>
        <v/>
      </c>
      <c r="AI551" s="35" t="b">
        <f t="shared" si="597"/>
        <v>0</v>
      </c>
      <c r="AJ551" s="92" t="str">
        <f t="shared" si="647"/>
        <v/>
      </c>
      <c r="AK551" s="35" t="b">
        <f t="shared" si="598"/>
        <v>0</v>
      </c>
      <c r="AL551" s="92" t="str">
        <f t="shared" si="599"/>
        <v/>
      </c>
      <c r="AM551" s="35" t="b">
        <f t="shared" si="600"/>
        <v>0</v>
      </c>
      <c r="AN551" s="92" t="str">
        <f t="shared" si="601"/>
        <v/>
      </c>
      <c r="AO551" s="13" t="b">
        <f t="shared" si="602"/>
        <v>0</v>
      </c>
      <c r="AP551" s="92" t="str">
        <f t="shared" si="603"/>
        <v/>
      </c>
      <c r="AQ551" s="14">
        <f t="shared" si="604"/>
        <v>0</v>
      </c>
      <c r="AR551" s="14">
        <f t="shared" si="605"/>
        <v>0</v>
      </c>
      <c r="AS551" s="16">
        <f t="shared" si="658"/>
        <v>0</v>
      </c>
      <c r="AT551" s="16">
        <f t="shared" si="658"/>
        <v>0</v>
      </c>
      <c r="AU551" s="16">
        <f t="shared" si="658"/>
        <v>0</v>
      </c>
      <c r="AV551" s="16">
        <f t="shared" si="658"/>
        <v>0</v>
      </c>
      <c r="AW551" s="16">
        <f t="shared" si="658"/>
        <v>0</v>
      </c>
      <c r="AX551" s="16">
        <f t="shared" si="658"/>
        <v>0</v>
      </c>
      <c r="AY551" s="16">
        <f t="shared" si="658"/>
        <v>0</v>
      </c>
      <c r="AZ551" s="16"/>
      <c r="BA551" s="16"/>
      <c r="BB551" s="93">
        <f t="shared" si="648"/>
        <v>0</v>
      </c>
      <c r="BC551" s="93">
        <f t="shared" si="649"/>
        <v>0</v>
      </c>
      <c r="BD551" s="93">
        <f t="shared" si="650"/>
        <v>0</v>
      </c>
      <c r="BE551" s="158">
        <f t="shared" si="651"/>
        <v>0</v>
      </c>
      <c r="BF551" s="159">
        <f t="shared" si="652"/>
        <v>0</v>
      </c>
      <c r="BG551" s="159">
        <f t="shared" si="606"/>
        <v>0</v>
      </c>
      <c r="BH551" s="159">
        <f t="shared" si="607"/>
        <v>0</v>
      </c>
      <c r="BI551" s="159">
        <f t="shared" si="608"/>
        <v>0</v>
      </c>
      <c r="BJ551" s="159">
        <f t="shared" si="609"/>
        <v>0</v>
      </c>
      <c r="BK551" s="159">
        <f t="shared" si="610"/>
        <v>0</v>
      </c>
      <c r="BL551" s="159">
        <f t="shared" si="611"/>
        <v>0</v>
      </c>
      <c r="BM551" s="159">
        <f t="shared" si="590"/>
        <v>0</v>
      </c>
      <c r="BN551" s="159">
        <f t="shared" si="590"/>
        <v>0</v>
      </c>
      <c r="BO551" s="205" t="b">
        <f t="shared" si="612"/>
        <v>0</v>
      </c>
      <c r="BP551" s="214">
        <f t="shared" si="613"/>
        <v>0</v>
      </c>
      <c r="BQ551" s="160">
        <f t="shared" si="614"/>
        <v>0</v>
      </c>
      <c r="BR551" s="160">
        <f t="shared" si="615"/>
        <v>0</v>
      </c>
      <c r="BS551" s="160">
        <f t="shared" si="616"/>
        <v>0</v>
      </c>
      <c r="BT551" s="160">
        <f t="shared" si="617"/>
        <v>0</v>
      </c>
      <c r="BU551" s="160">
        <f t="shared" si="618"/>
        <v>0</v>
      </c>
      <c r="BV551" s="215">
        <f t="shared" si="619"/>
        <v>0</v>
      </c>
      <c r="BW551" s="217">
        <f t="shared" si="620"/>
        <v>0</v>
      </c>
      <c r="BX551" s="206">
        <f t="shared" si="621"/>
        <v>0</v>
      </c>
      <c r="BY551" s="206">
        <f t="shared" si="622"/>
        <v>0</v>
      </c>
      <c r="BZ551" s="206">
        <f t="shared" si="623"/>
        <v>0</v>
      </c>
      <c r="CA551" s="206">
        <f t="shared" si="624"/>
        <v>0</v>
      </c>
      <c r="CB551" s="206">
        <f t="shared" si="625"/>
        <v>0</v>
      </c>
      <c r="CC551" s="218">
        <f t="shared" si="626"/>
        <v>0</v>
      </c>
      <c r="CD551" s="216" t="e">
        <f t="shared" si="627"/>
        <v>#VALUE!</v>
      </c>
      <c r="CE551" s="94" t="e">
        <f t="shared" si="628"/>
        <v>#VALUE!</v>
      </c>
      <c r="CF551" s="94" t="e">
        <f t="shared" si="629"/>
        <v>#VALUE!</v>
      </c>
      <c r="CG551" s="95" t="e">
        <f t="shared" si="630"/>
        <v>#VALUE!</v>
      </c>
      <c r="CH551" s="95" t="e">
        <f t="shared" si="653"/>
        <v>#VALUE!</v>
      </c>
      <c r="CI551" s="95" t="b">
        <f t="shared" si="656"/>
        <v>0</v>
      </c>
      <c r="CJ551" s="76" t="str">
        <f t="shared" si="631"/>
        <v/>
      </c>
      <c r="CK551" s="94" t="e" cm="1">
        <f t="array" aca="1" ref="CK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CL551" s="94" t="str">
        <f t="shared" si="632"/>
        <v/>
      </c>
      <c r="CM551" s="96" t="b">
        <f t="shared" si="633"/>
        <v>0</v>
      </c>
      <c r="CN551" s="130" t="b">
        <f>IFERROR(MATCH(D551,'Avtal för korttidsarbete'!$G$13:$G$1012,0),TRUE)</f>
        <v>1</v>
      </c>
      <c r="CO551" s="130" t="b">
        <f t="shared" si="634"/>
        <v>0</v>
      </c>
      <c r="CP551" s="131" t="str" cm="1">
        <f t="array" ref="CP551">IF(CN551=TRUE,"x",INDEX('Avtal för korttidsarbete'!$E$13:$E$1012,$CN551))</f>
        <v>x</v>
      </c>
      <c r="CQ551" s="131" t="str" cm="1">
        <f t="array" ref="CQ551">IF(CN551=TRUE,"x",INDEX('Avtal för korttidsarbete'!$F$13:$F$1012,$CN551))</f>
        <v>x</v>
      </c>
      <c r="CR551" s="130" t="b">
        <f t="shared" si="635"/>
        <v>0</v>
      </c>
      <c r="CS551" s="165">
        <f t="shared" si="654"/>
        <v>0</v>
      </c>
      <c r="CT551" s="165">
        <f t="shared" si="655"/>
        <v>0</v>
      </c>
      <c r="CU551" s="130" t="b">
        <f t="shared" si="636"/>
        <v>0</v>
      </c>
      <c r="CV551" s="131">
        <f t="shared" si="637"/>
        <v>0</v>
      </c>
      <c r="CW551" s="165">
        <f t="shared" si="638"/>
        <v>0</v>
      </c>
      <c r="CX551" s="186" t="b">
        <f>IFERROR(INDEX('Avtal för korttidsarbete'!R:R,MATCH(D551,'Avtal för korttidsarbete'!$G:$G,0)),TRUE)</f>
        <v>1</v>
      </c>
      <c r="CY551" s="165" t="str">
        <f>IF(CX551,"-",INDEX('Avtal för korttidsarbete'!$D:$D,MATCH(D551,'Avtal för korttidsarbete'!$G:$G,0)))</f>
        <v>-</v>
      </c>
      <c r="CZ551" s="131" t="b">
        <f>IFERROR(G551&gt;INDEX(Uppsägningar!E:E,MATCH(C551,Uppsägningar!C:C,0)),FALSE)</f>
        <v>0</v>
      </c>
    </row>
    <row r="552" spans="1:104" s="30" customFormat="1" x14ac:dyDescent="0.25">
      <c r="A552" s="19">
        <v>537</v>
      </c>
      <c r="B552" s="20"/>
      <c r="C552" s="189"/>
      <c r="D552" s="69"/>
      <c r="E552" s="171">
        <f>IFERROR(INDEX(Admin!$C$7:$C$10,MATCH(CY552,TblNivåValTExt,0)),0)</f>
        <v>0</v>
      </c>
      <c r="F552" s="1"/>
      <c r="G552" s="1"/>
      <c r="H552" s="90"/>
      <c r="I552" s="91"/>
      <c r="J552" s="91"/>
      <c r="K552" s="91"/>
      <c r="L552" s="91"/>
      <c r="M552" s="91"/>
      <c r="N552" s="91"/>
      <c r="O552" s="91"/>
      <c r="P552" s="91"/>
      <c r="Q552" s="91"/>
      <c r="R552" s="91"/>
      <c r="S552" s="91"/>
      <c r="T552" s="91"/>
      <c r="U552" s="91"/>
      <c r="V552" s="91"/>
      <c r="W552" s="225">
        <f t="shared" si="593"/>
        <v>0</v>
      </c>
      <c r="X552" s="134" t="str">
        <f t="shared" si="639"/>
        <v/>
      </c>
      <c r="Y552" s="92" t="b">
        <f t="shared" si="594"/>
        <v>0</v>
      </c>
      <c r="Z552" s="92" t="str">
        <f t="shared" si="640"/>
        <v/>
      </c>
      <c r="AA552" s="92" t="b">
        <f t="shared" si="641"/>
        <v>0</v>
      </c>
      <c r="AB552" s="92" t="str">
        <f t="shared" si="642"/>
        <v/>
      </c>
      <c r="AC552" s="13" t="b">
        <f t="shared" si="595"/>
        <v>0</v>
      </c>
      <c r="AD552" s="92" t="str">
        <f t="shared" si="643"/>
        <v/>
      </c>
      <c r="AE552" s="13" t="b">
        <f t="shared" si="644"/>
        <v>0</v>
      </c>
      <c r="AF552" s="92" t="str">
        <f t="shared" si="645"/>
        <v/>
      </c>
      <c r="AG552" s="13" t="b">
        <f t="shared" si="596"/>
        <v>0</v>
      </c>
      <c r="AH552" s="92" t="str">
        <f t="shared" si="646"/>
        <v/>
      </c>
      <c r="AI552" s="35" t="b">
        <f t="shared" si="597"/>
        <v>0</v>
      </c>
      <c r="AJ552" s="92" t="str">
        <f t="shared" si="647"/>
        <v/>
      </c>
      <c r="AK552" s="35" t="b">
        <f t="shared" si="598"/>
        <v>0</v>
      </c>
      <c r="AL552" s="92" t="str">
        <f t="shared" si="599"/>
        <v/>
      </c>
      <c r="AM552" s="35" t="b">
        <f t="shared" si="600"/>
        <v>0</v>
      </c>
      <c r="AN552" s="92" t="str">
        <f t="shared" si="601"/>
        <v/>
      </c>
      <c r="AO552" s="13" t="b">
        <f t="shared" si="602"/>
        <v>0</v>
      </c>
      <c r="AP552" s="92" t="str">
        <f t="shared" si="603"/>
        <v/>
      </c>
      <c r="AQ552" s="14">
        <f t="shared" si="604"/>
        <v>0</v>
      </c>
      <c r="AR552" s="14">
        <f t="shared" si="605"/>
        <v>0</v>
      </c>
      <c r="AS552" s="16">
        <f t="shared" si="658"/>
        <v>0</v>
      </c>
      <c r="AT552" s="16">
        <f t="shared" si="658"/>
        <v>0</v>
      </c>
      <c r="AU552" s="16">
        <f t="shared" si="658"/>
        <v>0</v>
      </c>
      <c r="AV552" s="16">
        <f t="shared" si="658"/>
        <v>0</v>
      </c>
      <c r="AW552" s="16">
        <f t="shared" si="658"/>
        <v>0</v>
      </c>
      <c r="AX552" s="16">
        <f t="shared" si="658"/>
        <v>0</v>
      </c>
      <c r="AY552" s="16">
        <f t="shared" si="658"/>
        <v>0</v>
      </c>
      <c r="AZ552" s="16"/>
      <c r="BA552" s="16"/>
      <c r="BB552" s="93">
        <f t="shared" si="648"/>
        <v>0</v>
      </c>
      <c r="BC552" s="93">
        <f t="shared" si="649"/>
        <v>0</v>
      </c>
      <c r="BD552" s="93">
        <f t="shared" si="650"/>
        <v>0</v>
      </c>
      <c r="BE552" s="158">
        <f t="shared" si="651"/>
        <v>0</v>
      </c>
      <c r="BF552" s="159">
        <f t="shared" si="652"/>
        <v>0</v>
      </c>
      <c r="BG552" s="159">
        <f t="shared" si="606"/>
        <v>0</v>
      </c>
      <c r="BH552" s="159">
        <f t="shared" si="607"/>
        <v>0</v>
      </c>
      <c r="BI552" s="159">
        <f t="shared" si="608"/>
        <v>0</v>
      </c>
      <c r="BJ552" s="159">
        <f t="shared" si="609"/>
        <v>0</v>
      </c>
      <c r="BK552" s="159">
        <f t="shared" si="610"/>
        <v>0</v>
      </c>
      <c r="BL552" s="159">
        <f t="shared" si="611"/>
        <v>0</v>
      </c>
      <c r="BM552" s="159">
        <f t="shared" si="590"/>
        <v>0</v>
      </c>
      <c r="BN552" s="159">
        <f t="shared" si="590"/>
        <v>0</v>
      </c>
      <c r="BO552" s="205" t="b">
        <f t="shared" si="612"/>
        <v>0</v>
      </c>
      <c r="BP552" s="214">
        <f t="shared" si="613"/>
        <v>0</v>
      </c>
      <c r="BQ552" s="160">
        <f t="shared" si="614"/>
        <v>0</v>
      </c>
      <c r="BR552" s="160">
        <f t="shared" si="615"/>
        <v>0</v>
      </c>
      <c r="BS552" s="160">
        <f t="shared" si="616"/>
        <v>0</v>
      </c>
      <c r="BT552" s="160">
        <f t="shared" si="617"/>
        <v>0</v>
      </c>
      <c r="BU552" s="160">
        <f t="shared" si="618"/>
        <v>0</v>
      </c>
      <c r="BV552" s="215">
        <f t="shared" si="619"/>
        <v>0</v>
      </c>
      <c r="BW552" s="217">
        <f t="shared" si="620"/>
        <v>0</v>
      </c>
      <c r="BX552" s="206">
        <f t="shared" si="621"/>
        <v>0</v>
      </c>
      <c r="BY552" s="206">
        <f t="shared" si="622"/>
        <v>0</v>
      </c>
      <c r="BZ552" s="206">
        <f t="shared" si="623"/>
        <v>0</v>
      </c>
      <c r="CA552" s="206">
        <f t="shared" si="624"/>
        <v>0</v>
      </c>
      <c r="CB552" s="206">
        <f t="shared" si="625"/>
        <v>0</v>
      </c>
      <c r="CC552" s="218">
        <f t="shared" si="626"/>
        <v>0</v>
      </c>
      <c r="CD552" s="216" t="e">
        <f t="shared" si="627"/>
        <v>#VALUE!</v>
      </c>
      <c r="CE552" s="94" t="e">
        <f t="shared" si="628"/>
        <v>#VALUE!</v>
      </c>
      <c r="CF552" s="94" t="e">
        <f t="shared" si="629"/>
        <v>#VALUE!</v>
      </c>
      <c r="CG552" s="95" t="e">
        <f t="shared" si="630"/>
        <v>#VALUE!</v>
      </c>
      <c r="CH552" s="95" t="e">
        <f t="shared" si="653"/>
        <v>#VALUE!</v>
      </c>
      <c r="CI552" s="95" t="b">
        <f t="shared" si="656"/>
        <v>0</v>
      </c>
      <c r="CJ552" s="76" t="str">
        <f t="shared" si="631"/>
        <v/>
      </c>
      <c r="CK552" s="94" t="e" cm="1">
        <f t="array" aca="1" ref="CK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CL552" s="94" t="str">
        <f t="shared" si="632"/>
        <v/>
      </c>
      <c r="CM552" s="96" t="b">
        <f t="shared" si="633"/>
        <v>0</v>
      </c>
      <c r="CN552" s="130" t="b">
        <f>IFERROR(MATCH(D552,'Avtal för korttidsarbete'!$G$13:$G$1012,0),TRUE)</f>
        <v>1</v>
      </c>
      <c r="CO552" s="130" t="b">
        <f t="shared" si="634"/>
        <v>0</v>
      </c>
      <c r="CP552" s="131" t="str" cm="1">
        <f t="array" ref="CP552">IF(CN552=TRUE,"x",INDEX('Avtal för korttidsarbete'!$E$13:$E$1012,$CN552))</f>
        <v>x</v>
      </c>
      <c r="CQ552" s="131" t="str" cm="1">
        <f t="array" ref="CQ552">IF(CN552=TRUE,"x",INDEX('Avtal för korttidsarbete'!$F$13:$F$1012,$CN552))</f>
        <v>x</v>
      </c>
      <c r="CR552" s="130" t="b">
        <f t="shared" si="635"/>
        <v>0</v>
      </c>
      <c r="CS552" s="165">
        <f t="shared" si="654"/>
        <v>0</v>
      </c>
      <c r="CT552" s="165">
        <f t="shared" si="655"/>
        <v>0</v>
      </c>
      <c r="CU552" s="130" t="b">
        <f t="shared" si="636"/>
        <v>0</v>
      </c>
      <c r="CV552" s="131">
        <f t="shared" si="637"/>
        <v>0</v>
      </c>
      <c r="CW552" s="165">
        <f t="shared" si="638"/>
        <v>0</v>
      </c>
      <c r="CX552" s="186" t="b">
        <f>IFERROR(INDEX('Avtal för korttidsarbete'!R:R,MATCH(D552,'Avtal för korttidsarbete'!$G:$G,0)),TRUE)</f>
        <v>1</v>
      </c>
      <c r="CY552" s="165" t="str">
        <f>IF(CX552,"-",INDEX('Avtal för korttidsarbete'!$D:$D,MATCH(D552,'Avtal för korttidsarbete'!$G:$G,0)))</f>
        <v>-</v>
      </c>
      <c r="CZ552" s="131" t="b">
        <f>IFERROR(G552&gt;INDEX(Uppsägningar!E:E,MATCH(C552,Uppsägningar!C:C,0)),FALSE)</f>
        <v>0</v>
      </c>
    </row>
    <row r="553" spans="1:104" s="30" customFormat="1" x14ac:dyDescent="0.25">
      <c r="A553" s="19">
        <v>538</v>
      </c>
      <c r="B553" s="20"/>
      <c r="C553" s="189"/>
      <c r="D553" s="69"/>
      <c r="E553" s="171">
        <f>IFERROR(INDEX(Admin!$C$7:$C$10,MATCH(CY553,TblNivåValTExt,0)),0)</f>
        <v>0</v>
      </c>
      <c r="F553" s="1"/>
      <c r="G553" s="1"/>
      <c r="H553" s="90"/>
      <c r="I553" s="91"/>
      <c r="J553" s="91"/>
      <c r="K553" s="91"/>
      <c r="L553" s="91"/>
      <c r="M553" s="91"/>
      <c r="N553" s="91"/>
      <c r="O553" s="91"/>
      <c r="P553" s="91"/>
      <c r="Q553" s="91"/>
      <c r="R553" s="91"/>
      <c r="S553" s="91"/>
      <c r="T553" s="91"/>
      <c r="U553" s="91"/>
      <c r="V553" s="91"/>
      <c r="W553" s="225">
        <f t="shared" si="593"/>
        <v>0</v>
      </c>
      <c r="X553" s="134" t="str">
        <f t="shared" si="639"/>
        <v/>
      </c>
      <c r="Y553" s="92" t="b">
        <f t="shared" si="594"/>
        <v>0</v>
      </c>
      <c r="Z553" s="92" t="str">
        <f t="shared" si="640"/>
        <v/>
      </c>
      <c r="AA553" s="92" t="b">
        <f t="shared" si="641"/>
        <v>0</v>
      </c>
      <c r="AB553" s="92" t="str">
        <f t="shared" si="642"/>
        <v/>
      </c>
      <c r="AC553" s="13" t="b">
        <f t="shared" si="595"/>
        <v>0</v>
      </c>
      <c r="AD553" s="92" t="str">
        <f t="shared" si="643"/>
        <v/>
      </c>
      <c r="AE553" s="13" t="b">
        <f t="shared" si="644"/>
        <v>0</v>
      </c>
      <c r="AF553" s="92" t="str">
        <f t="shared" si="645"/>
        <v/>
      </c>
      <c r="AG553" s="13" t="b">
        <f t="shared" si="596"/>
        <v>0</v>
      </c>
      <c r="AH553" s="92" t="str">
        <f t="shared" si="646"/>
        <v/>
      </c>
      <c r="AI553" s="35" t="b">
        <f t="shared" si="597"/>
        <v>0</v>
      </c>
      <c r="AJ553" s="92" t="str">
        <f t="shared" si="647"/>
        <v/>
      </c>
      <c r="AK553" s="35" t="b">
        <f t="shared" si="598"/>
        <v>0</v>
      </c>
      <c r="AL553" s="92" t="str">
        <f t="shared" si="599"/>
        <v/>
      </c>
      <c r="AM553" s="35" t="b">
        <f t="shared" si="600"/>
        <v>0</v>
      </c>
      <c r="AN553" s="92" t="str">
        <f t="shared" si="601"/>
        <v/>
      </c>
      <c r="AO553" s="13" t="b">
        <f t="shared" si="602"/>
        <v>0</v>
      </c>
      <c r="AP553" s="92" t="str">
        <f t="shared" si="603"/>
        <v/>
      </c>
      <c r="AQ553" s="14">
        <f t="shared" si="604"/>
        <v>0</v>
      </c>
      <c r="AR553" s="14">
        <f t="shared" si="605"/>
        <v>0</v>
      </c>
      <c r="AS553" s="16">
        <f t="shared" si="658"/>
        <v>0</v>
      </c>
      <c r="AT553" s="16">
        <f t="shared" si="658"/>
        <v>0</v>
      </c>
      <c r="AU553" s="16">
        <f t="shared" si="658"/>
        <v>0</v>
      </c>
      <c r="AV553" s="16">
        <f t="shared" si="658"/>
        <v>0</v>
      </c>
      <c r="AW553" s="16">
        <f t="shared" si="658"/>
        <v>0</v>
      </c>
      <c r="AX553" s="16">
        <f t="shared" si="658"/>
        <v>0</v>
      </c>
      <c r="AY553" s="16">
        <f t="shared" si="658"/>
        <v>0</v>
      </c>
      <c r="AZ553" s="16"/>
      <c r="BA553" s="16"/>
      <c r="BB553" s="93">
        <f t="shared" si="648"/>
        <v>0</v>
      </c>
      <c r="BC553" s="93">
        <f t="shared" si="649"/>
        <v>0</v>
      </c>
      <c r="BD553" s="93">
        <f t="shared" si="650"/>
        <v>0</v>
      </c>
      <c r="BE553" s="158">
        <f t="shared" si="651"/>
        <v>0</v>
      </c>
      <c r="BF553" s="159">
        <f t="shared" si="652"/>
        <v>0</v>
      </c>
      <c r="BG553" s="159">
        <f t="shared" si="606"/>
        <v>0</v>
      </c>
      <c r="BH553" s="159">
        <f t="shared" si="607"/>
        <v>0</v>
      </c>
      <c r="BI553" s="159">
        <f t="shared" si="608"/>
        <v>0</v>
      </c>
      <c r="BJ553" s="159">
        <f t="shared" si="609"/>
        <v>0</v>
      </c>
      <c r="BK553" s="159">
        <f t="shared" si="610"/>
        <v>0</v>
      </c>
      <c r="BL553" s="159">
        <f t="shared" si="611"/>
        <v>0</v>
      </c>
      <c r="BM553" s="159">
        <f t="shared" si="590"/>
        <v>0</v>
      </c>
      <c r="BN553" s="159">
        <f t="shared" si="590"/>
        <v>0</v>
      </c>
      <c r="BO553" s="205" t="b">
        <f t="shared" si="612"/>
        <v>0</v>
      </c>
      <c r="BP553" s="214">
        <f t="shared" si="613"/>
        <v>0</v>
      </c>
      <c r="BQ553" s="160">
        <f t="shared" si="614"/>
        <v>0</v>
      </c>
      <c r="BR553" s="160">
        <f t="shared" si="615"/>
        <v>0</v>
      </c>
      <c r="BS553" s="160">
        <f t="shared" si="616"/>
        <v>0</v>
      </c>
      <c r="BT553" s="160">
        <f t="shared" si="617"/>
        <v>0</v>
      </c>
      <c r="BU553" s="160">
        <f t="shared" si="618"/>
        <v>0</v>
      </c>
      <c r="BV553" s="215">
        <f t="shared" si="619"/>
        <v>0</v>
      </c>
      <c r="BW553" s="217">
        <f t="shared" si="620"/>
        <v>0</v>
      </c>
      <c r="BX553" s="206">
        <f t="shared" si="621"/>
        <v>0</v>
      </c>
      <c r="BY553" s="206">
        <f t="shared" si="622"/>
        <v>0</v>
      </c>
      <c r="BZ553" s="206">
        <f t="shared" si="623"/>
        <v>0</v>
      </c>
      <c r="CA553" s="206">
        <f t="shared" si="624"/>
        <v>0</v>
      </c>
      <c r="CB553" s="206">
        <f t="shared" si="625"/>
        <v>0</v>
      </c>
      <c r="CC553" s="218">
        <f t="shared" si="626"/>
        <v>0</v>
      </c>
      <c r="CD553" s="216" t="e">
        <f t="shared" si="627"/>
        <v>#VALUE!</v>
      </c>
      <c r="CE553" s="94" t="e">
        <f t="shared" si="628"/>
        <v>#VALUE!</v>
      </c>
      <c r="CF553" s="94" t="e">
        <f t="shared" si="629"/>
        <v>#VALUE!</v>
      </c>
      <c r="CG553" s="95" t="e">
        <f t="shared" si="630"/>
        <v>#VALUE!</v>
      </c>
      <c r="CH553" s="95" t="e">
        <f t="shared" si="653"/>
        <v>#VALUE!</v>
      </c>
      <c r="CI553" s="95" t="b">
        <f t="shared" si="656"/>
        <v>0</v>
      </c>
      <c r="CJ553" s="76" t="str">
        <f t="shared" si="631"/>
        <v/>
      </c>
      <c r="CK553" s="94" t="e" cm="1">
        <f t="array" aca="1" ref="CK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CL553" s="94" t="str">
        <f t="shared" si="632"/>
        <v/>
      </c>
      <c r="CM553" s="96" t="b">
        <f t="shared" si="633"/>
        <v>0</v>
      </c>
      <c r="CN553" s="130" t="b">
        <f>IFERROR(MATCH(D553,'Avtal för korttidsarbete'!$G$13:$G$1012,0),TRUE)</f>
        <v>1</v>
      </c>
      <c r="CO553" s="130" t="b">
        <f t="shared" si="634"/>
        <v>0</v>
      </c>
      <c r="CP553" s="131" t="str" cm="1">
        <f t="array" ref="CP553">IF(CN553=TRUE,"x",INDEX('Avtal för korttidsarbete'!$E$13:$E$1012,$CN553))</f>
        <v>x</v>
      </c>
      <c r="CQ553" s="131" t="str" cm="1">
        <f t="array" ref="CQ553">IF(CN553=TRUE,"x",INDEX('Avtal för korttidsarbete'!$F$13:$F$1012,$CN553))</f>
        <v>x</v>
      </c>
      <c r="CR553" s="130" t="b">
        <f t="shared" si="635"/>
        <v>0</v>
      </c>
      <c r="CS553" s="165">
        <f t="shared" si="654"/>
        <v>0</v>
      </c>
      <c r="CT553" s="165">
        <f t="shared" si="655"/>
        <v>0</v>
      </c>
      <c r="CU553" s="130" t="b">
        <f t="shared" si="636"/>
        <v>0</v>
      </c>
      <c r="CV553" s="131">
        <f t="shared" si="637"/>
        <v>0</v>
      </c>
      <c r="CW553" s="165">
        <f t="shared" si="638"/>
        <v>0</v>
      </c>
      <c r="CX553" s="186" t="b">
        <f>IFERROR(INDEX('Avtal för korttidsarbete'!R:R,MATCH(D553,'Avtal för korttidsarbete'!$G:$G,0)),TRUE)</f>
        <v>1</v>
      </c>
      <c r="CY553" s="165" t="str">
        <f>IF(CX553,"-",INDEX('Avtal för korttidsarbete'!$D:$D,MATCH(D553,'Avtal för korttidsarbete'!$G:$G,0)))</f>
        <v>-</v>
      </c>
      <c r="CZ553" s="131" t="b">
        <f>IFERROR(G553&gt;INDEX(Uppsägningar!E:E,MATCH(C553,Uppsägningar!C:C,0)),FALSE)</f>
        <v>0</v>
      </c>
    </row>
    <row r="554" spans="1:104" s="30" customFormat="1" x14ac:dyDescent="0.25">
      <c r="A554" s="19">
        <v>539</v>
      </c>
      <c r="B554" s="20"/>
      <c r="C554" s="189"/>
      <c r="D554" s="69"/>
      <c r="E554" s="171">
        <f>IFERROR(INDEX(Admin!$C$7:$C$10,MATCH(CY554,TblNivåValTExt,0)),0)</f>
        <v>0</v>
      </c>
      <c r="F554" s="1"/>
      <c r="G554" s="1"/>
      <c r="H554" s="90"/>
      <c r="I554" s="91"/>
      <c r="J554" s="91"/>
      <c r="K554" s="91"/>
      <c r="L554" s="91"/>
      <c r="M554" s="91"/>
      <c r="N554" s="91"/>
      <c r="O554" s="91"/>
      <c r="P554" s="91"/>
      <c r="Q554" s="91"/>
      <c r="R554" s="91"/>
      <c r="S554" s="91"/>
      <c r="T554" s="91"/>
      <c r="U554" s="91"/>
      <c r="V554" s="91"/>
      <c r="W554" s="225">
        <f t="shared" si="593"/>
        <v>0</v>
      </c>
      <c r="X554" s="134" t="str">
        <f t="shared" si="639"/>
        <v/>
      </c>
      <c r="Y554" s="92" t="b">
        <f t="shared" si="594"/>
        <v>0</v>
      </c>
      <c r="Z554" s="92" t="str">
        <f t="shared" si="640"/>
        <v/>
      </c>
      <c r="AA554" s="92" t="b">
        <f t="shared" si="641"/>
        <v>0</v>
      </c>
      <c r="AB554" s="92" t="str">
        <f t="shared" si="642"/>
        <v/>
      </c>
      <c r="AC554" s="13" t="b">
        <f t="shared" si="595"/>
        <v>0</v>
      </c>
      <c r="AD554" s="92" t="str">
        <f t="shared" si="643"/>
        <v/>
      </c>
      <c r="AE554" s="13" t="b">
        <f t="shared" si="644"/>
        <v>0</v>
      </c>
      <c r="AF554" s="92" t="str">
        <f t="shared" si="645"/>
        <v/>
      </c>
      <c r="AG554" s="13" t="b">
        <f t="shared" si="596"/>
        <v>0</v>
      </c>
      <c r="AH554" s="92" t="str">
        <f t="shared" si="646"/>
        <v/>
      </c>
      <c r="AI554" s="35" t="b">
        <f t="shared" si="597"/>
        <v>0</v>
      </c>
      <c r="AJ554" s="92" t="str">
        <f t="shared" si="647"/>
        <v/>
      </c>
      <c r="AK554" s="35" t="b">
        <f t="shared" si="598"/>
        <v>0</v>
      </c>
      <c r="AL554" s="92" t="str">
        <f t="shared" si="599"/>
        <v/>
      </c>
      <c r="AM554" s="35" t="b">
        <f t="shared" si="600"/>
        <v>0</v>
      </c>
      <c r="AN554" s="92" t="str">
        <f t="shared" si="601"/>
        <v/>
      </c>
      <c r="AO554" s="13" t="b">
        <f t="shared" si="602"/>
        <v>0</v>
      </c>
      <c r="AP554" s="92" t="str">
        <f t="shared" si="603"/>
        <v/>
      </c>
      <c r="AQ554" s="14">
        <f t="shared" si="604"/>
        <v>0</v>
      </c>
      <c r="AR554" s="14">
        <f t="shared" si="605"/>
        <v>0</v>
      </c>
      <c r="AS554" s="16">
        <f t="shared" si="658"/>
        <v>0</v>
      </c>
      <c r="AT554" s="16">
        <f t="shared" si="658"/>
        <v>0</v>
      </c>
      <c r="AU554" s="16">
        <f t="shared" si="658"/>
        <v>0</v>
      </c>
      <c r="AV554" s="16">
        <f t="shared" si="658"/>
        <v>0</v>
      </c>
      <c r="AW554" s="16">
        <f t="shared" si="658"/>
        <v>0</v>
      </c>
      <c r="AX554" s="16">
        <f t="shared" si="658"/>
        <v>0</v>
      </c>
      <c r="AY554" s="16">
        <f t="shared" si="658"/>
        <v>0</v>
      </c>
      <c r="AZ554" s="16"/>
      <c r="BA554" s="16"/>
      <c r="BB554" s="93">
        <f t="shared" si="648"/>
        <v>0</v>
      </c>
      <c r="BC554" s="93">
        <f t="shared" si="649"/>
        <v>0</v>
      </c>
      <c r="BD554" s="93">
        <f t="shared" si="650"/>
        <v>0</v>
      </c>
      <c r="BE554" s="158">
        <f t="shared" si="651"/>
        <v>0</v>
      </c>
      <c r="BF554" s="159">
        <f t="shared" si="652"/>
        <v>0</v>
      </c>
      <c r="BG554" s="159">
        <f t="shared" si="606"/>
        <v>0</v>
      </c>
      <c r="BH554" s="159">
        <f t="shared" si="607"/>
        <v>0</v>
      </c>
      <c r="BI554" s="159">
        <f t="shared" si="608"/>
        <v>0</v>
      </c>
      <c r="BJ554" s="159">
        <f t="shared" si="609"/>
        <v>0</v>
      </c>
      <c r="BK554" s="159">
        <f t="shared" si="610"/>
        <v>0</v>
      </c>
      <c r="BL554" s="159">
        <f t="shared" si="611"/>
        <v>0</v>
      </c>
      <c r="BM554" s="159">
        <f t="shared" si="590"/>
        <v>0</v>
      </c>
      <c r="BN554" s="159">
        <f t="shared" si="590"/>
        <v>0</v>
      </c>
      <c r="BO554" s="205" t="b">
        <f t="shared" si="612"/>
        <v>0</v>
      </c>
      <c r="BP554" s="214">
        <f t="shared" si="613"/>
        <v>0</v>
      </c>
      <c r="BQ554" s="160">
        <f t="shared" si="614"/>
        <v>0</v>
      </c>
      <c r="BR554" s="160">
        <f t="shared" si="615"/>
        <v>0</v>
      </c>
      <c r="BS554" s="160">
        <f t="shared" si="616"/>
        <v>0</v>
      </c>
      <c r="BT554" s="160">
        <f t="shared" si="617"/>
        <v>0</v>
      </c>
      <c r="BU554" s="160">
        <f t="shared" si="618"/>
        <v>0</v>
      </c>
      <c r="BV554" s="215">
        <f t="shared" si="619"/>
        <v>0</v>
      </c>
      <c r="BW554" s="217">
        <f t="shared" si="620"/>
        <v>0</v>
      </c>
      <c r="BX554" s="206">
        <f t="shared" si="621"/>
        <v>0</v>
      </c>
      <c r="BY554" s="206">
        <f t="shared" si="622"/>
        <v>0</v>
      </c>
      <c r="BZ554" s="206">
        <f t="shared" si="623"/>
        <v>0</v>
      </c>
      <c r="CA554" s="206">
        <f t="shared" si="624"/>
        <v>0</v>
      </c>
      <c r="CB554" s="206">
        <f t="shared" si="625"/>
        <v>0</v>
      </c>
      <c r="CC554" s="218">
        <f t="shared" si="626"/>
        <v>0</v>
      </c>
      <c r="CD554" s="216" t="e">
        <f t="shared" si="627"/>
        <v>#VALUE!</v>
      </c>
      <c r="CE554" s="94" t="e">
        <f t="shared" si="628"/>
        <v>#VALUE!</v>
      </c>
      <c r="CF554" s="94" t="e">
        <f t="shared" si="629"/>
        <v>#VALUE!</v>
      </c>
      <c r="CG554" s="95" t="e">
        <f t="shared" si="630"/>
        <v>#VALUE!</v>
      </c>
      <c r="CH554" s="95" t="e">
        <f t="shared" si="653"/>
        <v>#VALUE!</v>
      </c>
      <c r="CI554" s="95" t="b">
        <f t="shared" si="656"/>
        <v>0</v>
      </c>
      <c r="CJ554" s="76" t="str">
        <f t="shared" si="631"/>
        <v/>
      </c>
      <c r="CK554" s="94" t="e" cm="1">
        <f t="array" aca="1" ref="CK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CL554" s="94" t="str">
        <f t="shared" si="632"/>
        <v/>
      </c>
      <c r="CM554" s="96" t="b">
        <f t="shared" si="633"/>
        <v>0</v>
      </c>
      <c r="CN554" s="130" t="b">
        <f>IFERROR(MATCH(D554,'Avtal för korttidsarbete'!$G$13:$G$1012,0),TRUE)</f>
        <v>1</v>
      </c>
      <c r="CO554" s="130" t="b">
        <f t="shared" si="634"/>
        <v>0</v>
      </c>
      <c r="CP554" s="131" t="str" cm="1">
        <f t="array" ref="CP554">IF(CN554=TRUE,"x",INDEX('Avtal för korttidsarbete'!$E$13:$E$1012,$CN554))</f>
        <v>x</v>
      </c>
      <c r="CQ554" s="131" t="str" cm="1">
        <f t="array" ref="CQ554">IF(CN554=TRUE,"x",INDEX('Avtal för korttidsarbete'!$F$13:$F$1012,$CN554))</f>
        <v>x</v>
      </c>
      <c r="CR554" s="130" t="b">
        <f t="shared" si="635"/>
        <v>0</v>
      </c>
      <c r="CS554" s="165">
        <f t="shared" si="654"/>
        <v>0</v>
      </c>
      <c r="CT554" s="165">
        <f t="shared" si="655"/>
        <v>0</v>
      </c>
      <c r="CU554" s="130" t="b">
        <f t="shared" si="636"/>
        <v>0</v>
      </c>
      <c r="CV554" s="131">
        <f t="shared" si="637"/>
        <v>0</v>
      </c>
      <c r="CW554" s="165">
        <f t="shared" si="638"/>
        <v>0</v>
      </c>
      <c r="CX554" s="186" t="b">
        <f>IFERROR(INDEX('Avtal för korttidsarbete'!R:R,MATCH(D554,'Avtal för korttidsarbete'!$G:$G,0)),TRUE)</f>
        <v>1</v>
      </c>
      <c r="CY554" s="165" t="str">
        <f>IF(CX554,"-",INDEX('Avtal för korttidsarbete'!$D:$D,MATCH(D554,'Avtal för korttidsarbete'!$G:$G,0)))</f>
        <v>-</v>
      </c>
      <c r="CZ554" s="131" t="b">
        <f>IFERROR(G554&gt;INDEX(Uppsägningar!E:E,MATCH(C554,Uppsägningar!C:C,0)),FALSE)</f>
        <v>0</v>
      </c>
    </row>
    <row r="555" spans="1:104" s="30" customFormat="1" x14ac:dyDescent="0.25">
      <c r="A555" s="19">
        <v>540</v>
      </c>
      <c r="B555" s="20"/>
      <c r="C555" s="189"/>
      <c r="D555" s="69"/>
      <c r="E555" s="171">
        <f>IFERROR(INDEX(Admin!$C$7:$C$10,MATCH(CY555,TblNivåValTExt,0)),0)</f>
        <v>0</v>
      </c>
      <c r="F555" s="1"/>
      <c r="G555" s="1"/>
      <c r="H555" s="90"/>
      <c r="I555" s="91"/>
      <c r="J555" s="91"/>
      <c r="K555" s="91"/>
      <c r="L555" s="91"/>
      <c r="M555" s="91"/>
      <c r="N555" s="91"/>
      <c r="O555" s="91"/>
      <c r="P555" s="91"/>
      <c r="Q555" s="91"/>
      <c r="R555" s="91"/>
      <c r="S555" s="91"/>
      <c r="T555" s="91"/>
      <c r="U555" s="91"/>
      <c r="V555" s="91"/>
      <c r="W555" s="225">
        <f t="shared" si="593"/>
        <v>0</v>
      </c>
      <c r="X555" s="134" t="str">
        <f t="shared" si="639"/>
        <v/>
      </c>
      <c r="Y555" s="92" t="b">
        <f t="shared" si="594"/>
        <v>0</v>
      </c>
      <c r="Z555" s="92" t="str">
        <f t="shared" si="640"/>
        <v/>
      </c>
      <c r="AA555" s="92" t="b">
        <f t="shared" si="641"/>
        <v>0</v>
      </c>
      <c r="AB555" s="92" t="str">
        <f t="shared" si="642"/>
        <v/>
      </c>
      <c r="AC555" s="13" t="b">
        <f t="shared" si="595"/>
        <v>0</v>
      </c>
      <c r="AD555" s="92" t="str">
        <f t="shared" si="643"/>
        <v/>
      </c>
      <c r="AE555" s="13" t="b">
        <f t="shared" si="644"/>
        <v>0</v>
      </c>
      <c r="AF555" s="92" t="str">
        <f t="shared" si="645"/>
        <v/>
      </c>
      <c r="AG555" s="13" t="b">
        <f t="shared" si="596"/>
        <v>0</v>
      </c>
      <c r="AH555" s="92" t="str">
        <f t="shared" si="646"/>
        <v/>
      </c>
      <c r="AI555" s="35" t="b">
        <f t="shared" si="597"/>
        <v>0</v>
      </c>
      <c r="AJ555" s="92" t="str">
        <f t="shared" si="647"/>
        <v/>
      </c>
      <c r="AK555" s="35" t="b">
        <f t="shared" si="598"/>
        <v>0</v>
      </c>
      <c r="AL555" s="92" t="str">
        <f t="shared" si="599"/>
        <v/>
      </c>
      <c r="AM555" s="35" t="b">
        <f t="shared" si="600"/>
        <v>0</v>
      </c>
      <c r="AN555" s="92" t="str">
        <f t="shared" si="601"/>
        <v/>
      </c>
      <c r="AO555" s="13" t="b">
        <f t="shared" si="602"/>
        <v>0</v>
      </c>
      <c r="AP555" s="92" t="str">
        <f t="shared" si="603"/>
        <v/>
      </c>
      <c r="AQ555" s="14">
        <f t="shared" si="604"/>
        <v>0</v>
      </c>
      <c r="AR555" s="14">
        <f t="shared" si="605"/>
        <v>0</v>
      </c>
      <c r="AS555" s="16">
        <f t="shared" si="658"/>
        <v>0</v>
      </c>
      <c r="AT555" s="16">
        <f t="shared" si="658"/>
        <v>0</v>
      </c>
      <c r="AU555" s="16">
        <f t="shared" si="658"/>
        <v>0</v>
      </c>
      <c r="AV555" s="16">
        <f t="shared" si="658"/>
        <v>0</v>
      </c>
      <c r="AW555" s="16">
        <f t="shared" si="658"/>
        <v>0</v>
      </c>
      <c r="AX555" s="16">
        <f t="shared" si="658"/>
        <v>0</v>
      </c>
      <c r="AY555" s="16">
        <f t="shared" si="658"/>
        <v>0</v>
      </c>
      <c r="AZ555" s="16"/>
      <c r="BA555" s="16"/>
      <c r="BB555" s="93">
        <f t="shared" si="648"/>
        <v>0</v>
      </c>
      <c r="BC555" s="93">
        <f t="shared" si="649"/>
        <v>0</v>
      </c>
      <c r="BD555" s="93">
        <f t="shared" si="650"/>
        <v>0</v>
      </c>
      <c r="BE555" s="158">
        <f t="shared" si="651"/>
        <v>0</v>
      </c>
      <c r="BF555" s="159">
        <f t="shared" si="652"/>
        <v>0</v>
      </c>
      <c r="BG555" s="159">
        <f t="shared" si="606"/>
        <v>0</v>
      </c>
      <c r="BH555" s="159">
        <f t="shared" si="607"/>
        <v>0</v>
      </c>
      <c r="BI555" s="159">
        <f t="shared" si="608"/>
        <v>0</v>
      </c>
      <c r="BJ555" s="159">
        <f t="shared" si="609"/>
        <v>0</v>
      </c>
      <c r="BK555" s="159">
        <f t="shared" si="610"/>
        <v>0</v>
      </c>
      <c r="BL555" s="159">
        <f t="shared" si="611"/>
        <v>0</v>
      </c>
      <c r="BM555" s="159">
        <f t="shared" si="590"/>
        <v>0</v>
      </c>
      <c r="BN555" s="159">
        <f t="shared" si="590"/>
        <v>0</v>
      </c>
      <c r="BO555" s="205" t="b">
        <f t="shared" si="612"/>
        <v>0</v>
      </c>
      <c r="BP555" s="214">
        <f t="shared" si="613"/>
        <v>0</v>
      </c>
      <c r="BQ555" s="160">
        <f t="shared" si="614"/>
        <v>0</v>
      </c>
      <c r="BR555" s="160">
        <f t="shared" si="615"/>
        <v>0</v>
      </c>
      <c r="BS555" s="160">
        <f t="shared" si="616"/>
        <v>0</v>
      </c>
      <c r="BT555" s="160">
        <f t="shared" si="617"/>
        <v>0</v>
      </c>
      <c r="BU555" s="160">
        <f t="shared" si="618"/>
        <v>0</v>
      </c>
      <c r="BV555" s="215">
        <f t="shared" si="619"/>
        <v>0</v>
      </c>
      <c r="BW555" s="217">
        <f t="shared" si="620"/>
        <v>0</v>
      </c>
      <c r="BX555" s="206">
        <f t="shared" si="621"/>
        <v>0</v>
      </c>
      <c r="BY555" s="206">
        <f t="shared" si="622"/>
        <v>0</v>
      </c>
      <c r="BZ555" s="206">
        <f t="shared" si="623"/>
        <v>0</v>
      </c>
      <c r="CA555" s="206">
        <f t="shared" si="624"/>
        <v>0</v>
      </c>
      <c r="CB555" s="206">
        <f t="shared" si="625"/>
        <v>0</v>
      </c>
      <c r="CC555" s="218">
        <f t="shared" si="626"/>
        <v>0</v>
      </c>
      <c r="CD555" s="216" t="e">
        <f t="shared" si="627"/>
        <v>#VALUE!</v>
      </c>
      <c r="CE555" s="94" t="e">
        <f t="shared" si="628"/>
        <v>#VALUE!</v>
      </c>
      <c r="CF555" s="94" t="e">
        <f t="shared" si="629"/>
        <v>#VALUE!</v>
      </c>
      <c r="CG555" s="95" t="e">
        <f t="shared" si="630"/>
        <v>#VALUE!</v>
      </c>
      <c r="CH555" s="95" t="e">
        <f t="shared" si="653"/>
        <v>#VALUE!</v>
      </c>
      <c r="CI555" s="95" t="b">
        <f t="shared" si="656"/>
        <v>0</v>
      </c>
      <c r="CJ555" s="76" t="str">
        <f t="shared" si="631"/>
        <v/>
      </c>
      <c r="CK555" s="94" t="e" cm="1">
        <f t="array" aca="1" ref="CK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CL555" s="94" t="str">
        <f t="shared" si="632"/>
        <v/>
      </c>
      <c r="CM555" s="96" t="b">
        <f t="shared" si="633"/>
        <v>0</v>
      </c>
      <c r="CN555" s="130" t="b">
        <f>IFERROR(MATCH(D555,'Avtal för korttidsarbete'!$G$13:$G$1012,0),TRUE)</f>
        <v>1</v>
      </c>
      <c r="CO555" s="130" t="b">
        <f t="shared" si="634"/>
        <v>0</v>
      </c>
      <c r="CP555" s="131" t="str" cm="1">
        <f t="array" ref="CP555">IF(CN555=TRUE,"x",INDEX('Avtal för korttidsarbete'!$E$13:$E$1012,$CN555))</f>
        <v>x</v>
      </c>
      <c r="CQ555" s="131" t="str" cm="1">
        <f t="array" ref="CQ555">IF(CN555=TRUE,"x",INDEX('Avtal för korttidsarbete'!$F$13:$F$1012,$CN555))</f>
        <v>x</v>
      </c>
      <c r="CR555" s="130" t="b">
        <f t="shared" si="635"/>
        <v>0</v>
      </c>
      <c r="CS555" s="165">
        <f t="shared" si="654"/>
        <v>0</v>
      </c>
      <c r="CT555" s="165">
        <f t="shared" si="655"/>
        <v>0</v>
      </c>
      <c r="CU555" s="130" t="b">
        <f t="shared" si="636"/>
        <v>0</v>
      </c>
      <c r="CV555" s="131">
        <f t="shared" si="637"/>
        <v>0</v>
      </c>
      <c r="CW555" s="165">
        <f t="shared" si="638"/>
        <v>0</v>
      </c>
      <c r="CX555" s="186" t="b">
        <f>IFERROR(INDEX('Avtal för korttidsarbete'!R:R,MATCH(D555,'Avtal för korttidsarbete'!$G:$G,0)),TRUE)</f>
        <v>1</v>
      </c>
      <c r="CY555" s="165" t="str">
        <f>IF(CX555,"-",INDEX('Avtal för korttidsarbete'!$D:$D,MATCH(D555,'Avtal för korttidsarbete'!$G:$G,0)))</f>
        <v>-</v>
      </c>
      <c r="CZ555" s="131" t="b">
        <f>IFERROR(G555&gt;INDEX(Uppsägningar!E:E,MATCH(C555,Uppsägningar!C:C,0)),FALSE)</f>
        <v>0</v>
      </c>
    </row>
    <row r="556" spans="1:104" s="30" customFormat="1" x14ac:dyDescent="0.25">
      <c r="A556" s="19">
        <v>541</v>
      </c>
      <c r="B556" s="20"/>
      <c r="C556" s="189"/>
      <c r="D556" s="69"/>
      <c r="E556" s="171">
        <f>IFERROR(INDEX(Admin!$C$7:$C$10,MATCH(CY556,TblNivåValTExt,0)),0)</f>
        <v>0</v>
      </c>
      <c r="F556" s="1"/>
      <c r="G556" s="1"/>
      <c r="H556" s="90"/>
      <c r="I556" s="91"/>
      <c r="J556" s="91"/>
      <c r="K556" s="91"/>
      <c r="L556" s="91"/>
      <c r="M556" s="91"/>
      <c r="N556" s="91"/>
      <c r="O556" s="91"/>
      <c r="P556" s="91"/>
      <c r="Q556" s="91"/>
      <c r="R556" s="91"/>
      <c r="S556" s="91"/>
      <c r="T556" s="91"/>
      <c r="U556" s="91"/>
      <c r="V556" s="91"/>
      <c r="W556" s="225">
        <f t="shared" si="593"/>
        <v>0</v>
      </c>
      <c r="X556" s="134" t="str">
        <f t="shared" si="639"/>
        <v/>
      </c>
      <c r="Y556" s="92" t="b">
        <f t="shared" si="594"/>
        <v>0</v>
      </c>
      <c r="Z556" s="92" t="str">
        <f t="shared" si="640"/>
        <v/>
      </c>
      <c r="AA556" s="92" t="b">
        <f t="shared" si="641"/>
        <v>0</v>
      </c>
      <c r="AB556" s="92" t="str">
        <f t="shared" si="642"/>
        <v/>
      </c>
      <c r="AC556" s="13" t="b">
        <f t="shared" si="595"/>
        <v>0</v>
      </c>
      <c r="AD556" s="92" t="str">
        <f t="shared" si="643"/>
        <v/>
      </c>
      <c r="AE556" s="13" t="b">
        <f t="shared" si="644"/>
        <v>0</v>
      </c>
      <c r="AF556" s="92" t="str">
        <f t="shared" si="645"/>
        <v/>
      </c>
      <c r="AG556" s="13" t="b">
        <f t="shared" si="596"/>
        <v>0</v>
      </c>
      <c r="AH556" s="92" t="str">
        <f t="shared" si="646"/>
        <v/>
      </c>
      <c r="AI556" s="35" t="b">
        <f t="shared" si="597"/>
        <v>0</v>
      </c>
      <c r="AJ556" s="92" t="str">
        <f t="shared" si="647"/>
        <v/>
      </c>
      <c r="AK556" s="35" t="b">
        <f t="shared" si="598"/>
        <v>0</v>
      </c>
      <c r="AL556" s="92" t="str">
        <f t="shared" si="599"/>
        <v/>
      </c>
      <c r="AM556" s="35" t="b">
        <f t="shared" si="600"/>
        <v>0</v>
      </c>
      <c r="AN556" s="92" t="str">
        <f t="shared" si="601"/>
        <v/>
      </c>
      <c r="AO556" s="13" t="b">
        <f t="shared" si="602"/>
        <v>0</v>
      </c>
      <c r="AP556" s="92" t="str">
        <f t="shared" si="603"/>
        <v/>
      </c>
      <c r="AQ556" s="14">
        <f t="shared" si="604"/>
        <v>0</v>
      </c>
      <c r="AR556" s="14">
        <f t="shared" si="605"/>
        <v>0</v>
      </c>
      <c r="AS556" s="16">
        <f t="shared" ref="AS556:AY565" si="659">IF(OR(AS$11=FALSE,$F556="",MIN($G556,AS$10,$AR556)-MAX($F556,AS$8,$AQ556)&lt;0),0,MIN($G556,AS$10,$AR556)-MAX($F556,AS$8,$AQ556)+1)</f>
        <v>0</v>
      </c>
      <c r="AT556" s="16">
        <f t="shared" si="659"/>
        <v>0</v>
      </c>
      <c r="AU556" s="16">
        <f t="shared" si="659"/>
        <v>0</v>
      </c>
      <c r="AV556" s="16">
        <f t="shared" si="659"/>
        <v>0</v>
      </c>
      <c r="AW556" s="16">
        <f t="shared" si="659"/>
        <v>0</v>
      </c>
      <c r="AX556" s="16">
        <f t="shared" si="659"/>
        <v>0</v>
      </c>
      <c r="AY556" s="16">
        <f t="shared" si="659"/>
        <v>0</v>
      </c>
      <c r="AZ556" s="16"/>
      <c r="BA556" s="16"/>
      <c r="BB556" s="93">
        <f t="shared" si="648"/>
        <v>0</v>
      </c>
      <c r="BC556" s="93">
        <f t="shared" si="649"/>
        <v>0</v>
      </c>
      <c r="BD556" s="93">
        <f t="shared" si="650"/>
        <v>0</v>
      </c>
      <c r="BE556" s="158">
        <f t="shared" si="651"/>
        <v>0</v>
      </c>
      <c r="BF556" s="159">
        <f t="shared" si="652"/>
        <v>0</v>
      </c>
      <c r="BG556" s="159">
        <f t="shared" si="606"/>
        <v>0</v>
      </c>
      <c r="BH556" s="159">
        <f t="shared" si="607"/>
        <v>0</v>
      </c>
      <c r="BI556" s="159">
        <f t="shared" si="608"/>
        <v>0</v>
      </c>
      <c r="BJ556" s="159">
        <f t="shared" si="609"/>
        <v>0</v>
      </c>
      <c r="BK556" s="159">
        <f t="shared" si="610"/>
        <v>0</v>
      </c>
      <c r="BL556" s="159">
        <f t="shared" si="611"/>
        <v>0</v>
      </c>
      <c r="BM556" s="159">
        <f t="shared" si="590"/>
        <v>0</v>
      </c>
      <c r="BN556" s="159">
        <f t="shared" si="590"/>
        <v>0</v>
      </c>
      <c r="BO556" s="205" t="b">
        <f t="shared" si="612"/>
        <v>0</v>
      </c>
      <c r="BP556" s="214">
        <f t="shared" si="613"/>
        <v>0</v>
      </c>
      <c r="BQ556" s="160">
        <f t="shared" si="614"/>
        <v>0</v>
      </c>
      <c r="BR556" s="160">
        <f t="shared" si="615"/>
        <v>0</v>
      </c>
      <c r="BS556" s="160">
        <f t="shared" si="616"/>
        <v>0</v>
      </c>
      <c r="BT556" s="160">
        <f t="shared" si="617"/>
        <v>0</v>
      </c>
      <c r="BU556" s="160">
        <f t="shared" si="618"/>
        <v>0</v>
      </c>
      <c r="BV556" s="215">
        <f t="shared" si="619"/>
        <v>0</v>
      </c>
      <c r="BW556" s="217">
        <f t="shared" si="620"/>
        <v>0</v>
      </c>
      <c r="BX556" s="206">
        <f t="shared" si="621"/>
        <v>0</v>
      </c>
      <c r="BY556" s="206">
        <f t="shared" si="622"/>
        <v>0</v>
      </c>
      <c r="BZ556" s="206">
        <f t="shared" si="623"/>
        <v>0</v>
      </c>
      <c r="CA556" s="206">
        <f t="shared" si="624"/>
        <v>0</v>
      </c>
      <c r="CB556" s="206">
        <f t="shared" si="625"/>
        <v>0</v>
      </c>
      <c r="CC556" s="218">
        <f t="shared" si="626"/>
        <v>0</v>
      </c>
      <c r="CD556" s="216" t="e">
        <f t="shared" si="627"/>
        <v>#VALUE!</v>
      </c>
      <c r="CE556" s="94" t="e">
        <f t="shared" si="628"/>
        <v>#VALUE!</v>
      </c>
      <c r="CF556" s="94" t="e">
        <f t="shared" si="629"/>
        <v>#VALUE!</v>
      </c>
      <c r="CG556" s="95" t="e">
        <f t="shared" si="630"/>
        <v>#VALUE!</v>
      </c>
      <c r="CH556" s="95" t="e">
        <f t="shared" si="653"/>
        <v>#VALUE!</v>
      </c>
      <c r="CI556" s="95" t="b">
        <f t="shared" si="656"/>
        <v>0</v>
      </c>
      <c r="CJ556" s="76" t="str">
        <f t="shared" si="631"/>
        <v/>
      </c>
      <c r="CK556" s="94" t="e" cm="1">
        <f t="array" aca="1" ref="CK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CL556" s="94" t="str">
        <f t="shared" si="632"/>
        <v/>
      </c>
      <c r="CM556" s="96" t="b">
        <f t="shared" si="633"/>
        <v>0</v>
      </c>
      <c r="CN556" s="130" t="b">
        <f>IFERROR(MATCH(D556,'Avtal för korttidsarbete'!$G$13:$G$1012,0),TRUE)</f>
        <v>1</v>
      </c>
      <c r="CO556" s="130" t="b">
        <f t="shared" si="634"/>
        <v>0</v>
      </c>
      <c r="CP556" s="131" t="str" cm="1">
        <f t="array" ref="CP556">IF(CN556=TRUE,"x",INDEX('Avtal för korttidsarbete'!$E$13:$E$1012,$CN556))</f>
        <v>x</v>
      </c>
      <c r="CQ556" s="131" t="str" cm="1">
        <f t="array" ref="CQ556">IF(CN556=TRUE,"x",INDEX('Avtal för korttidsarbete'!$F$13:$F$1012,$CN556))</f>
        <v>x</v>
      </c>
      <c r="CR556" s="130" t="b">
        <f t="shared" si="635"/>
        <v>0</v>
      </c>
      <c r="CS556" s="165">
        <f t="shared" si="654"/>
        <v>0</v>
      </c>
      <c r="CT556" s="165">
        <f t="shared" si="655"/>
        <v>0</v>
      </c>
      <c r="CU556" s="130" t="b">
        <f t="shared" si="636"/>
        <v>0</v>
      </c>
      <c r="CV556" s="131">
        <f t="shared" si="637"/>
        <v>0</v>
      </c>
      <c r="CW556" s="165">
        <f t="shared" si="638"/>
        <v>0</v>
      </c>
      <c r="CX556" s="186" t="b">
        <f>IFERROR(INDEX('Avtal för korttidsarbete'!R:R,MATCH(D556,'Avtal för korttidsarbete'!$G:$G,0)),TRUE)</f>
        <v>1</v>
      </c>
      <c r="CY556" s="165" t="str">
        <f>IF(CX556,"-",INDEX('Avtal för korttidsarbete'!$D:$D,MATCH(D556,'Avtal för korttidsarbete'!$G:$G,0)))</f>
        <v>-</v>
      </c>
      <c r="CZ556" s="131" t="b">
        <f>IFERROR(G556&gt;INDEX(Uppsägningar!E:E,MATCH(C556,Uppsägningar!C:C,0)),FALSE)</f>
        <v>0</v>
      </c>
    </row>
    <row r="557" spans="1:104" s="30" customFormat="1" x14ac:dyDescent="0.25">
      <c r="A557" s="19">
        <v>542</v>
      </c>
      <c r="B557" s="20"/>
      <c r="C557" s="189"/>
      <c r="D557" s="69"/>
      <c r="E557" s="171">
        <f>IFERROR(INDEX(Admin!$C$7:$C$10,MATCH(CY557,TblNivåValTExt,0)),0)</f>
        <v>0</v>
      </c>
      <c r="F557" s="1"/>
      <c r="G557" s="1"/>
      <c r="H557" s="90"/>
      <c r="I557" s="91"/>
      <c r="J557" s="91"/>
      <c r="K557" s="91"/>
      <c r="L557" s="91"/>
      <c r="M557" s="91"/>
      <c r="N557" s="91"/>
      <c r="O557" s="91"/>
      <c r="P557" s="91"/>
      <c r="Q557" s="91"/>
      <c r="R557" s="91"/>
      <c r="S557" s="91"/>
      <c r="T557" s="91"/>
      <c r="U557" s="91"/>
      <c r="V557" s="91"/>
      <c r="W557" s="225">
        <f t="shared" si="593"/>
        <v>0</v>
      </c>
      <c r="X557" s="134" t="str">
        <f t="shared" si="639"/>
        <v/>
      </c>
      <c r="Y557" s="92" t="b">
        <f t="shared" si="594"/>
        <v>0</v>
      </c>
      <c r="Z557" s="92" t="str">
        <f t="shared" si="640"/>
        <v/>
      </c>
      <c r="AA557" s="92" t="b">
        <f t="shared" si="641"/>
        <v>0</v>
      </c>
      <c r="AB557" s="92" t="str">
        <f t="shared" si="642"/>
        <v/>
      </c>
      <c r="AC557" s="13" t="b">
        <f t="shared" si="595"/>
        <v>0</v>
      </c>
      <c r="AD557" s="92" t="str">
        <f t="shared" si="643"/>
        <v/>
      </c>
      <c r="AE557" s="13" t="b">
        <f t="shared" si="644"/>
        <v>0</v>
      </c>
      <c r="AF557" s="92" t="str">
        <f t="shared" si="645"/>
        <v/>
      </c>
      <c r="AG557" s="13" t="b">
        <f t="shared" si="596"/>
        <v>0</v>
      </c>
      <c r="AH557" s="92" t="str">
        <f t="shared" si="646"/>
        <v/>
      </c>
      <c r="AI557" s="35" t="b">
        <f t="shared" si="597"/>
        <v>0</v>
      </c>
      <c r="AJ557" s="92" t="str">
        <f t="shared" si="647"/>
        <v/>
      </c>
      <c r="AK557" s="35" t="b">
        <f t="shared" si="598"/>
        <v>0</v>
      </c>
      <c r="AL557" s="92" t="str">
        <f t="shared" si="599"/>
        <v/>
      </c>
      <c r="AM557" s="35" t="b">
        <f t="shared" si="600"/>
        <v>0</v>
      </c>
      <c r="AN557" s="92" t="str">
        <f t="shared" si="601"/>
        <v/>
      </c>
      <c r="AO557" s="13" t="b">
        <f t="shared" si="602"/>
        <v>0</v>
      </c>
      <c r="AP557" s="92" t="str">
        <f t="shared" si="603"/>
        <v/>
      </c>
      <c r="AQ557" s="14">
        <f t="shared" si="604"/>
        <v>0</v>
      </c>
      <c r="AR557" s="14">
        <f t="shared" si="605"/>
        <v>0</v>
      </c>
      <c r="AS557" s="16">
        <f t="shared" si="659"/>
        <v>0</v>
      </c>
      <c r="AT557" s="16">
        <f t="shared" si="659"/>
        <v>0</v>
      </c>
      <c r="AU557" s="16">
        <f t="shared" si="659"/>
        <v>0</v>
      </c>
      <c r="AV557" s="16">
        <f t="shared" si="659"/>
        <v>0</v>
      </c>
      <c r="AW557" s="16">
        <f t="shared" si="659"/>
        <v>0</v>
      </c>
      <c r="AX557" s="16">
        <f t="shared" si="659"/>
        <v>0</v>
      </c>
      <c r="AY557" s="16">
        <f t="shared" si="659"/>
        <v>0</v>
      </c>
      <c r="AZ557" s="16"/>
      <c r="BA557" s="16"/>
      <c r="BB557" s="93">
        <f t="shared" si="648"/>
        <v>0</v>
      </c>
      <c r="BC557" s="93">
        <f t="shared" si="649"/>
        <v>0</v>
      </c>
      <c r="BD557" s="93">
        <f t="shared" si="650"/>
        <v>0</v>
      </c>
      <c r="BE557" s="158">
        <f t="shared" si="651"/>
        <v>0</v>
      </c>
      <c r="BF557" s="159">
        <f t="shared" si="652"/>
        <v>0</v>
      </c>
      <c r="BG557" s="159">
        <f t="shared" si="606"/>
        <v>0</v>
      </c>
      <c r="BH557" s="159">
        <f t="shared" si="607"/>
        <v>0</v>
      </c>
      <c r="BI557" s="159">
        <f t="shared" si="608"/>
        <v>0</v>
      </c>
      <c r="BJ557" s="159">
        <f t="shared" si="609"/>
        <v>0</v>
      </c>
      <c r="BK557" s="159">
        <f t="shared" si="610"/>
        <v>0</v>
      </c>
      <c r="BL557" s="159">
        <f t="shared" si="611"/>
        <v>0</v>
      </c>
      <c r="BM557" s="159">
        <f t="shared" si="590"/>
        <v>0</v>
      </c>
      <c r="BN557" s="159">
        <f t="shared" si="590"/>
        <v>0</v>
      </c>
      <c r="BO557" s="205" t="b">
        <f t="shared" si="612"/>
        <v>0</v>
      </c>
      <c r="BP557" s="214">
        <f t="shared" si="613"/>
        <v>0</v>
      </c>
      <c r="BQ557" s="160">
        <f t="shared" si="614"/>
        <v>0</v>
      </c>
      <c r="BR557" s="160">
        <f t="shared" si="615"/>
        <v>0</v>
      </c>
      <c r="BS557" s="160">
        <f t="shared" si="616"/>
        <v>0</v>
      </c>
      <c r="BT557" s="160">
        <f t="shared" si="617"/>
        <v>0</v>
      </c>
      <c r="BU557" s="160">
        <f t="shared" si="618"/>
        <v>0</v>
      </c>
      <c r="BV557" s="215">
        <f t="shared" si="619"/>
        <v>0</v>
      </c>
      <c r="BW557" s="217">
        <f t="shared" si="620"/>
        <v>0</v>
      </c>
      <c r="BX557" s="206">
        <f t="shared" si="621"/>
        <v>0</v>
      </c>
      <c r="BY557" s="206">
        <f t="shared" si="622"/>
        <v>0</v>
      </c>
      <c r="BZ557" s="206">
        <f t="shared" si="623"/>
        <v>0</v>
      </c>
      <c r="CA557" s="206">
        <f t="shared" si="624"/>
        <v>0</v>
      </c>
      <c r="CB557" s="206">
        <f t="shared" si="625"/>
        <v>0</v>
      </c>
      <c r="CC557" s="218">
        <f t="shared" si="626"/>
        <v>0</v>
      </c>
      <c r="CD557" s="216" t="e">
        <f t="shared" si="627"/>
        <v>#VALUE!</v>
      </c>
      <c r="CE557" s="94" t="e">
        <f t="shared" si="628"/>
        <v>#VALUE!</v>
      </c>
      <c r="CF557" s="94" t="e">
        <f t="shared" si="629"/>
        <v>#VALUE!</v>
      </c>
      <c r="CG557" s="95" t="e">
        <f t="shared" si="630"/>
        <v>#VALUE!</v>
      </c>
      <c r="CH557" s="95" t="e">
        <f t="shared" si="653"/>
        <v>#VALUE!</v>
      </c>
      <c r="CI557" s="95" t="b">
        <f t="shared" si="656"/>
        <v>0</v>
      </c>
      <c r="CJ557" s="76" t="str">
        <f t="shared" si="631"/>
        <v/>
      </c>
      <c r="CK557" s="94" t="e" cm="1">
        <f t="array" aca="1" ref="CK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CL557" s="94" t="str">
        <f t="shared" si="632"/>
        <v/>
      </c>
      <c r="CM557" s="96" t="b">
        <f t="shared" si="633"/>
        <v>0</v>
      </c>
      <c r="CN557" s="130" t="b">
        <f>IFERROR(MATCH(D557,'Avtal för korttidsarbete'!$G$13:$G$1012,0),TRUE)</f>
        <v>1</v>
      </c>
      <c r="CO557" s="130" t="b">
        <f t="shared" si="634"/>
        <v>0</v>
      </c>
      <c r="CP557" s="131" t="str" cm="1">
        <f t="array" ref="CP557">IF(CN557=TRUE,"x",INDEX('Avtal för korttidsarbete'!$E$13:$E$1012,$CN557))</f>
        <v>x</v>
      </c>
      <c r="CQ557" s="131" t="str" cm="1">
        <f t="array" ref="CQ557">IF(CN557=TRUE,"x",INDEX('Avtal för korttidsarbete'!$F$13:$F$1012,$CN557))</f>
        <v>x</v>
      </c>
      <c r="CR557" s="130" t="b">
        <f t="shared" si="635"/>
        <v>0</v>
      </c>
      <c r="CS557" s="165">
        <f t="shared" si="654"/>
        <v>0</v>
      </c>
      <c r="CT557" s="165">
        <f t="shared" si="655"/>
        <v>0</v>
      </c>
      <c r="CU557" s="130" t="b">
        <f t="shared" si="636"/>
        <v>0</v>
      </c>
      <c r="CV557" s="131">
        <f t="shared" si="637"/>
        <v>0</v>
      </c>
      <c r="CW557" s="165">
        <f t="shared" si="638"/>
        <v>0</v>
      </c>
      <c r="CX557" s="186" t="b">
        <f>IFERROR(INDEX('Avtal för korttidsarbete'!R:R,MATCH(D557,'Avtal för korttidsarbete'!$G:$G,0)),TRUE)</f>
        <v>1</v>
      </c>
      <c r="CY557" s="165" t="str">
        <f>IF(CX557,"-",INDEX('Avtal för korttidsarbete'!$D:$D,MATCH(D557,'Avtal för korttidsarbete'!$G:$G,0)))</f>
        <v>-</v>
      </c>
      <c r="CZ557" s="131" t="b">
        <f>IFERROR(G557&gt;INDEX(Uppsägningar!E:E,MATCH(C557,Uppsägningar!C:C,0)),FALSE)</f>
        <v>0</v>
      </c>
    </row>
    <row r="558" spans="1:104" s="30" customFormat="1" x14ac:dyDescent="0.25">
      <c r="A558" s="19">
        <v>543</v>
      </c>
      <c r="B558" s="20"/>
      <c r="C558" s="189"/>
      <c r="D558" s="69"/>
      <c r="E558" s="171">
        <f>IFERROR(INDEX(Admin!$C$7:$C$10,MATCH(CY558,TblNivåValTExt,0)),0)</f>
        <v>0</v>
      </c>
      <c r="F558" s="1"/>
      <c r="G558" s="1"/>
      <c r="H558" s="90"/>
      <c r="I558" s="91"/>
      <c r="J558" s="91"/>
      <c r="K558" s="91"/>
      <c r="L558" s="91"/>
      <c r="M558" s="91"/>
      <c r="N558" s="91"/>
      <c r="O558" s="91"/>
      <c r="P558" s="91"/>
      <c r="Q558" s="91"/>
      <c r="R558" s="91"/>
      <c r="S558" s="91"/>
      <c r="T558" s="91"/>
      <c r="U558" s="91"/>
      <c r="V558" s="91"/>
      <c r="W558" s="225">
        <f t="shared" si="593"/>
        <v>0</v>
      </c>
      <c r="X558" s="134" t="str">
        <f t="shared" si="639"/>
        <v/>
      </c>
      <c r="Y558" s="92" t="b">
        <f t="shared" si="594"/>
        <v>0</v>
      </c>
      <c r="Z558" s="92" t="str">
        <f t="shared" si="640"/>
        <v/>
      </c>
      <c r="AA558" s="92" t="b">
        <f t="shared" si="641"/>
        <v>0</v>
      </c>
      <c r="AB558" s="92" t="str">
        <f t="shared" si="642"/>
        <v/>
      </c>
      <c r="AC558" s="13" t="b">
        <f t="shared" si="595"/>
        <v>0</v>
      </c>
      <c r="AD558" s="92" t="str">
        <f t="shared" si="643"/>
        <v/>
      </c>
      <c r="AE558" s="13" t="b">
        <f t="shared" si="644"/>
        <v>0</v>
      </c>
      <c r="AF558" s="92" t="str">
        <f t="shared" si="645"/>
        <v/>
      </c>
      <c r="AG558" s="13" t="b">
        <f t="shared" si="596"/>
        <v>0</v>
      </c>
      <c r="AH558" s="92" t="str">
        <f t="shared" si="646"/>
        <v/>
      </c>
      <c r="AI558" s="35" t="b">
        <f t="shared" si="597"/>
        <v>0</v>
      </c>
      <c r="AJ558" s="92" t="str">
        <f t="shared" si="647"/>
        <v/>
      </c>
      <c r="AK558" s="35" t="b">
        <f t="shared" si="598"/>
        <v>0</v>
      </c>
      <c r="AL558" s="92" t="str">
        <f t="shared" si="599"/>
        <v/>
      </c>
      <c r="AM558" s="35" t="b">
        <f t="shared" si="600"/>
        <v>0</v>
      </c>
      <c r="AN558" s="92" t="str">
        <f t="shared" si="601"/>
        <v/>
      </c>
      <c r="AO558" s="13" t="b">
        <f t="shared" si="602"/>
        <v>0</v>
      </c>
      <c r="AP558" s="92" t="str">
        <f t="shared" si="603"/>
        <v/>
      </c>
      <c r="AQ558" s="14">
        <f t="shared" si="604"/>
        <v>0</v>
      </c>
      <c r="AR558" s="14">
        <f t="shared" si="605"/>
        <v>0</v>
      </c>
      <c r="AS558" s="16">
        <f t="shared" si="659"/>
        <v>0</v>
      </c>
      <c r="AT558" s="16">
        <f t="shared" si="659"/>
        <v>0</v>
      </c>
      <c r="AU558" s="16">
        <f t="shared" si="659"/>
        <v>0</v>
      </c>
      <c r="AV558" s="16">
        <f t="shared" si="659"/>
        <v>0</v>
      </c>
      <c r="AW558" s="16">
        <f t="shared" si="659"/>
        <v>0</v>
      </c>
      <c r="AX558" s="16">
        <f t="shared" si="659"/>
        <v>0</v>
      </c>
      <c r="AY558" s="16">
        <f t="shared" si="659"/>
        <v>0</v>
      </c>
      <c r="AZ558" s="16"/>
      <c r="BA558" s="16"/>
      <c r="BB558" s="93">
        <f t="shared" si="648"/>
        <v>0</v>
      </c>
      <c r="BC558" s="93">
        <f t="shared" si="649"/>
        <v>0</v>
      </c>
      <c r="BD558" s="93">
        <f t="shared" si="650"/>
        <v>0</v>
      </c>
      <c r="BE558" s="158">
        <f t="shared" si="651"/>
        <v>0</v>
      </c>
      <c r="BF558" s="159">
        <f t="shared" si="652"/>
        <v>0</v>
      </c>
      <c r="BG558" s="159">
        <f t="shared" si="606"/>
        <v>0</v>
      </c>
      <c r="BH558" s="159">
        <f t="shared" si="607"/>
        <v>0</v>
      </c>
      <c r="BI558" s="159">
        <f t="shared" si="608"/>
        <v>0</v>
      </c>
      <c r="BJ558" s="159">
        <f t="shared" si="609"/>
        <v>0</v>
      </c>
      <c r="BK558" s="159">
        <f t="shared" si="610"/>
        <v>0</v>
      </c>
      <c r="BL558" s="159">
        <f t="shared" si="611"/>
        <v>0</v>
      </c>
      <c r="BM558" s="159">
        <f t="shared" si="590"/>
        <v>0</v>
      </c>
      <c r="BN558" s="159">
        <f t="shared" si="590"/>
        <v>0</v>
      </c>
      <c r="BO558" s="205" t="b">
        <f t="shared" si="612"/>
        <v>0</v>
      </c>
      <c r="BP558" s="214">
        <f t="shared" si="613"/>
        <v>0</v>
      </c>
      <c r="BQ558" s="160">
        <f t="shared" si="614"/>
        <v>0</v>
      </c>
      <c r="BR558" s="160">
        <f t="shared" si="615"/>
        <v>0</v>
      </c>
      <c r="BS558" s="160">
        <f t="shared" si="616"/>
        <v>0</v>
      </c>
      <c r="BT558" s="160">
        <f t="shared" si="617"/>
        <v>0</v>
      </c>
      <c r="BU558" s="160">
        <f t="shared" si="618"/>
        <v>0</v>
      </c>
      <c r="BV558" s="215">
        <f t="shared" si="619"/>
        <v>0</v>
      </c>
      <c r="BW558" s="217">
        <f t="shared" si="620"/>
        <v>0</v>
      </c>
      <c r="BX558" s="206">
        <f t="shared" si="621"/>
        <v>0</v>
      </c>
      <c r="BY558" s="206">
        <f t="shared" si="622"/>
        <v>0</v>
      </c>
      <c r="BZ558" s="206">
        <f t="shared" si="623"/>
        <v>0</v>
      </c>
      <c r="CA558" s="206">
        <f t="shared" si="624"/>
        <v>0</v>
      </c>
      <c r="CB558" s="206">
        <f t="shared" si="625"/>
        <v>0</v>
      </c>
      <c r="CC558" s="218">
        <f t="shared" si="626"/>
        <v>0</v>
      </c>
      <c r="CD558" s="216" t="e">
        <f t="shared" si="627"/>
        <v>#VALUE!</v>
      </c>
      <c r="CE558" s="94" t="e">
        <f t="shared" si="628"/>
        <v>#VALUE!</v>
      </c>
      <c r="CF558" s="94" t="e">
        <f t="shared" si="629"/>
        <v>#VALUE!</v>
      </c>
      <c r="CG558" s="95" t="e">
        <f t="shared" si="630"/>
        <v>#VALUE!</v>
      </c>
      <c r="CH558" s="95" t="e">
        <f t="shared" si="653"/>
        <v>#VALUE!</v>
      </c>
      <c r="CI558" s="95" t="b">
        <f t="shared" si="656"/>
        <v>0</v>
      </c>
      <c r="CJ558" s="76" t="str">
        <f t="shared" si="631"/>
        <v/>
      </c>
      <c r="CK558" s="94" t="e" cm="1">
        <f t="array" aca="1" ref="CK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CL558" s="94" t="str">
        <f t="shared" si="632"/>
        <v/>
      </c>
      <c r="CM558" s="96" t="b">
        <f t="shared" si="633"/>
        <v>0</v>
      </c>
      <c r="CN558" s="130" t="b">
        <f>IFERROR(MATCH(D558,'Avtal för korttidsarbete'!$G$13:$G$1012,0),TRUE)</f>
        <v>1</v>
      </c>
      <c r="CO558" s="130" t="b">
        <f t="shared" si="634"/>
        <v>0</v>
      </c>
      <c r="CP558" s="131" t="str" cm="1">
        <f t="array" ref="CP558">IF(CN558=TRUE,"x",INDEX('Avtal för korttidsarbete'!$E$13:$E$1012,$CN558))</f>
        <v>x</v>
      </c>
      <c r="CQ558" s="131" t="str" cm="1">
        <f t="array" ref="CQ558">IF(CN558=TRUE,"x",INDEX('Avtal för korttidsarbete'!$F$13:$F$1012,$CN558))</f>
        <v>x</v>
      </c>
      <c r="CR558" s="130" t="b">
        <f t="shared" si="635"/>
        <v>0</v>
      </c>
      <c r="CS558" s="165">
        <f t="shared" si="654"/>
        <v>0</v>
      </c>
      <c r="CT558" s="165">
        <f t="shared" si="655"/>
        <v>0</v>
      </c>
      <c r="CU558" s="130" t="b">
        <f t="shared" si="636"/>
        <v>0</v>
      </c>
      <c r="CV558" s="131">
        <f t="shared" si="637"/>
        <v>0</v>
      </c>
      <c r="CW558" s="165">
        <f t="shared" si="638"/>
        <v>0</v>
      </c>
      <c r="CX558" s="186" t="b">
        <f>IFERROR(INDEX('Avtal för korttidsarbete'!R:R,MATCH(D558,'Avtal för korttidsarbete'!$G:$G,0)),TRUE)</f>
        <v>1</v>
      </c>
      <c r="CY558" s="165" t="str">
        <f>IF(CX558,"-",INDEX('Avtal för korttidsarbete'!$D:$D,MATCH(D558,'Avtal för korttidsarbete'!$G:$G,0)))</f>
        <v>-</v>
      </c>
      <c r="CZ558" s="131" t="b">
        <f>IFERROR(G558&gt;INDEX(Uppsägningar!E:E,MATCH(C558,Uppsägningar!C:C,0)),FALSE)</f>
        <v>0</v>
      </c>
    </row>
    <row r="559" spans="1:104" s="30" customFormat="1" x14ac:dyDescent="0.25">
      <c r="A559" s="19">
        <v>544</v>
      </c>
      <c r="B559" s="20"/>
      <c r="C559" s="189"/>
      <c r="D559" s="69"/>
      <c r="E559" s="171">
        <f>IFERROR(INDEX(Admin!$C$7:$C$10,MATCH(CY559,TblNivåValTExt,0)),0)</f>
        <v>0</v>
      </c>
      <c r="F559" s="1"/>
      <c r="G559" s="1"/>
      <c r="H559" s="90"/>
      <c r="I559" s="91"/>
      <c r="J559" s="91"/>
      <c r="K559" s="91"/>
      <c r="L559" s="91"/>
      <c r="M559" s="91"/>
      <c r="N559" s="91"/>
      <c r="O559" s="91"/>
      <c r="P559" s="91"/>
      <c r="Q559" s="91"/>
      <c r="R559" s="91"/>
      <c r="S559" s="91"/>
      <c r="T559" s="91"/>
      <c r="U559" s="91"/>
      <c r="V559" s="91"/>
      <c r="W559" s="225">
        <f t="shared" si="593"/>
        <v>0</v>
      </c>
      <c r="X559" s="134" t="str">
        <f t="shared" si="639"/>
        <v/>
      </c>
      <c r="Y559" s="92" t="b">
        <f t="shared" si="594"/>
        <v>0</v>
      </c>
      <c r="Z559" s="92" t="str">
        <f t="shared" si="640"/>
        <v/>
      </c>
      <c r="AA559" s="92" t="b">
        <f t="shared" si="641"/>
        <v>0</v>
      </c>
      <c r="AB559" s="92" t="str">
        <f t="shared" si="642"/>
        <v/>
      </c>
      <c r="AC559" s="13" t="b">
        <f t="shared" si="595"/>
        <v>0</v>
      </c>
      <c r="AD559" s="92" t="str">
        <f t="shared" si="643"/>
        <v/>
      </c>
      <c r="AE559" s="13" t="b">
        <f t="shared" si="644"/>
        <v>0</v>
      </c>
      <c r="AF559" s="92" t="str">
        <f t="shared" si="645"/>
        <v/>
      </c>
      <c r="AG559" s="13" t="b">
        <f t="shared" si="596"/>
        <v>0</v>
      </c>
      <c r="AH559" s="92" t="str">
        <f t="shared" si="646"/>
        <v/>
      </c>
      <c r="AI559" s="35" t="b">
        <f t="shared" si="597"/>
        <v>0</v>
      </c>
      <c r="AJ559" s="92" t="str">
        <f t="shared" si="647"/>
        <v/>
      </c>
      <c r="AK559" s="35" t="b">
        <f t="shared" si="598"/>
        <v>0</v>
      </c>
      <c r="AL559" s="92" t="str">
        <f t="shared" si="599"/>
        <v/>
      </c>
      <c r="AM559" s="35" t="b">
        <f t="shared" si="600"/>
        <v>0</v>
      </c>
      <c r="AN559" s="92" t="str">
        <f t="shared" si="601"/>
        <v/>
      </c>
      <c r="AO559" s="13" t="b">
        <f t="shared" si="602"/>
        <v>0</v>
      </c>
      <c r="AP559" s="92" t="str">
        <f t="shared" si="603"/>
        <v/>
      </c>
      <c r="AQ559" s="14">
        <f t="shared" si="604"/>
        <v>0</v>
      </c>
      <c r="AR559" s="14">
        <f t="shared" si="605"/>
        <v>0</v>
      </c>
      <c r="AS559" s="16">
        <f t="shared" si="659"/>
        <v>0</v>
      </c>
      <c r="AT559" s="16">
        <f t="shared" si="659"/>
        <v>0</v>
      </c>
      <c r="AU559" s="16">
        <f t="shared" si="659"/>
        <v>0</v>
      </c>
      <c r="AV559" s="16">
        <f t="shared" si="659"/>
        <v>0</v>
      </c>
      <c r="AW559" s="16">
        <f t="shared" si="659"/>
        <v>0</v>
      </c>
      <c r="AX559" s="16">
        <f t="shared" si="659"/>
        <v>0</v>
      </c>
      <c r="AY559" s="16">
        <f t="shared" si="659"/>
        <v>0</v>
      </c>
      <c r="AZ559" s="16"/>
      <c r="BA559" s="16"/>
      <c r="BB559" s="93">
        <f t="shared" si="648"/>
        <v>0</v>
      </c>
      <c r="BC559" s="93">
        <f t="shared" si="649"/>
        <v>0</v>
      </c>
      <c r="BD559" s="93">
        <f t="shared" si="650"/>
        <v>0</v>
      </c>
      <c r="BE559" s="158">
        <f t="shared" si="651"/>
        <v>0</v>
      </c>
      <c r="BF559" s="159">
        <f t="shared" si="652"/>
        <v>0</v>
      </c>
      <c r="BG559" s="159">
        <f t="shared" si="606"/>
        <v>0</v>
      </c>
      <c r="BH559" s="159">
        <f t="shared" si="607"/>
        <v>0</v>
      </c>
      <c r="BI559" s="159">
        <f t="shared" si="608"/>
        <v>0</v>
      </c>
      <c r="BJ559" s="159">
        <f t="shared" si="609"/>
        <v>0</v>
      </c>
      <c r="BK559" s="159">
        <f t="shared" si="610"/>
        <v>0</v>
      </c>
      <c r="BL559" s="159">
        <f t="shared" si="611"/>
        <v>0</v>
      </c>
      <c r="BM559" s="159">
        <f t="shared" si="590"/>
        <v>0</v>
      </c>
      <c r="BN559" s="159">
        <f t="shared" si="590"/>
        <v>0</v>
      </c>
      <c r="BO559" s="205" t="b">
        <f t="shared" si="612"/>
        <v>0</v>
      </c>
      <c r="BP559" s="214">
        <f t="shared" si="613"/>
        <v>0</v>
      </c>
      <c r="BQ559" s="160">
        <f t="shared" si="614"/>
        <v>0</v>
      </c>
      <c r="BR559" s="160">
        <f t="shared" si="615"/>
        <v>0</v>
      </c>
      <c r="BS559" s="160">
        <f t="shared" si="616"/>
        <v>0</v>
      </c>
      <c r="BT559" s="160">
        <f t="shared" si="617"/>
        <v>0</v>
      </c>
      <c r="BU559" s="160">
        <f t="shared" si="618"/>
        <v>0</v>
      </c>
      <c r="BV559" s="215">
        <f t="shared" si="619"/>
        <v>0</v>
      </c>
      <c r="BW559" s="217">
        <f t="shared" si="620"/>
        <v>0</v>
      </c>
      <c r="BX559" s="206">
        <f t="shared" si="621"/>
        <v>0</v>
      </c>
      <c r="BY559" s="206">
        <f t="shared" si="622"/>
        <v>0</v>
      </c>
      <c r="BZ559" s="206">
        <f t="shared" si="623"/>
        <v>0</v>
      </c>
      <c r="CA559" s="206">
        <f t="shared" si="624"/>
        <v>0</v>
      </c>
      <c r="CB559" s="206">
        <f t="shared" si="625"/>
        <v>0</v>
      </c>
      <c r="CC559" s="218">
        <f t="shared" si="626"/>
        <v>0</v>
      </c>
      <c r="CD559" s="216" t="e">
        <f t="shared" si="627"/>
        <v>#VALUE!</v>
      </c>
      <c r="CE559" s="94" t="e">
        <f t="shared" si="628"/>
        <v>#VALUE!</v>
      </c>
      <c r="CF559" s="94" t="e">
        <f t="shared" si="629"/>
        <v>#VALUE!</v>
      </c>
      <c r="CG559" s="95" t="e">
        <f t="shared" si="630"/>
        <v>#VALUE!</v>
      </c>
      <c r="CH559" s="95" t="e">
        <f t="shared" si="653"/>
        <v>#VALUE!</v>
      </c>
      <c r="CI559" s="95" t="b">
        <f t="shared" si="656"/>
        <v>0</v>
      </c>
      <c r="CJ559" s="76" t="str">
        <f t="shared" si="631"/>
        <v/>
      </c>
      <c r="CK559" s="94" t="e" cm="1">
        <f t="array" aca="1" ref="CK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CL559" s="94" t="str">
        <f t="shared" si="632"/>
        <v/>
      </c>
      <c r="CM559" s="96" t="b">
        <f t="shared" si="633"/>
        <v>0</v>
      </c>
      <c r="CN559" s="130" t="b">
        <f>IFERROR(MATCH(D559,'Avtal för korttidsarbete'!$G$13:$G$1012,0),TRUE)</f>
        <v>1</v>
      </c>
      <c r="CO559" s="130" t="b">
        <f t="shared" si="634"/>
        <v>0</v>
      </c>
      <c r="CP559" s="131" t="str" cm="1">
        <f t="array" ref="CP559">IF(CN559=TRUE,"x",INDEX('Avtal för korttidsarbete'!$E$13:$E$1012,$CN559))</f>
        <v>x</v>
      </c>
      <c r="CQ559" s="131" t="str" cm="1">
        <f t="array" ref="CQ559">IF(CN559=TRUE,"x",INDEX('Avtal för korttidsarbete'!$F$13:$F$1012,$CN559))</f>
        <v>x</v>
      </c>
      <c r="CR559" s="130" t="b">
        <f t="shared" si="635"/>
        <v>0</v>
      </c>
      <c r="CS559" s="165">
        <f t="shared" si="654"/>
        <v>0</v>
      </c>
      <c r="CT559" s="165">
        <f t="shared" si="655"/>
        <v>0</v>
      </c>
      <c r="CU559" s="130" t="b">
        <f t="shared" si="636"/>
        <v>0</v>
      </c>
      <c r="CV559" s="131">
        <f t="shared" si="637"/>
        <v>0</v>
      </c>
      <c r="CW559" s="165">
        <f t="shared" si="638"/>
        <v>0</v>
      </c>
      <c r="CX559" s="186" t="b">
        <f>IFERROR(INDEX('Avtal för korttidsarbete'!R:R,MATCH(D559,'Avtal för korttidsarbete'!$G:$G,0)),TRUE)</f>
        <v>1</v>
      </c>
      <c r="CY559" s="165" t="str">
        <f>IF(CX559,"-",INDEX('Avtal för korttidsarbete'!$D:$D,MATCH(D559,'Avtal för korttidsarbete'!$G:$G,0)))</f>
        <v>-</v>
      </c>
      <c r="CZ559" s="131" t="b">
        <f>IFERROR(G559&gt;INDEX(Uppsägningar!E:E,MATCH(C559,Uppsägningar!C:C,0)),FALSE)</f>
        <v>0</v>
      </c>
    </row>
    <row r="560" spans="1:104" s="30" customFormat="1" x14ac:dyDescent="0.25">
      <c r="A560" s="19">
        <v>545</v>
      </c>
      <c r="B560" s="20"/>
      <c r="C560" s="189"/>
      <c r="D560" s="69"/>
      <c r="E560" s="171">
        <f>IFERROR(INDEX(Admin!$C$7:$C$10,MATCH(CY560,TblNivåValTExt,0)),0)</f>
        <v>0</v>
      </c>
      <c r="F560" s="1"/>
      <c r="G560" s="1"/>
      <c r="H560" s="90"/>
      <c r="I560" s="91"/>
      <c r="J560" s="91"/>
      <c r="K560" s="91"/>
      <c r="L560" s="91"/>
      <c r="M560" s="91"/>
      <c r="N560" s="91"/>
      <c r="O560" s="91"/>
      <c r="P560" s="91"/>
      <c r="Q560" s="91"/>
      <c r="R560" s="91"/>
      <c r="S560" s="91"/>
      <c r="T560" s="91"/>
      <c r="U560" s="91"/>
      <c r="V560" s="91"/>
      <c r="W560" s="225">
        <f t="shared" si="593"/>
        <v>0</v>
      </c>
      <c r="X560" s="134" t="str">
        <f t="shared" si="639"/>
        <v/>
      </c>
      <c r="Y560" s="92" t="b">
        <f t="shared" si="594"/>
        <v>0</v>
      </c>
      <c r="Z560" s="92" t="str">
        <f t="shared" si="640"/>
        <v/>
      </c>
      <c r="AA560" s="92" t="b">
        <f t="shared" si="641"/>
        <v>0</v>
      </c>
      <c r="AB560" s="92" t="str">
        <f t="shared" si="642"/>
        <v/>
      </c>
      <c r="AC560" s="13" t="b">
        <f t="shared" si="595"/>
        <v>0</v>
      </c>
      <c r="AD560" s="92" t="str">
        <f t="shared" si="643"/>
        <v/>
      </c>
      <c r="AE560" s="13" t="b">
        <f t="shared" si="644"/>
        <v>0</v>
      </c>
      <c r="AF560" s="92" t="str">
        <f t="shared" si="645"/>
        <v/>
      </c>
      <c r="AG560" s="13" t="b">
        <f t="shared" si="596"/>
        <v>0</v>
      </c>
      <c r="AH560" s="92" t="str">
        <f t="shared" si="646"/>
        <v/>
      </c>
      <c r="AI560" s="35" t="b">
        <f t="shared" si="597"/>
        <v>0</v>
      </c>
      <c r="AJ560" s="92" t="str">
        <f t="shared" si="647"/>
        <v/>
      </c>
      <c r="AK560" s="35" t="b">
        <f t="shared" si="598"/>
        <v>0</v>
      </c>
      <c r="AL560" s="92" t="str">
        <f t="shared" si="599"/>
        <v/>
      </c>
      <c r="AM560" s="35" t="b">
        <f t="shared" si="600"/>
        <v>0</v>
      </c>
      <c r="AN560" s="92" t="str">
        <f t="shared" si="601"/>
        <v/>
      </c>
      <c r="AO560" s="13" t="b">
        <f t="shared" si="602"/>
        <v>0</v>
      </c>
      <c r="AP560" s="92" t="str">
        <f t="shared" si="603"/>
        <v/>
      </c>
      <c r="AQ560" s="14">
        <f t="shared" si="604"/>
        <v>0</v>
      </c>
      <c r="AR560" s="14">
        <f t="shared" si="605"/>
        <v>0</v>
      </c>
      <c r="AS560" s="16">
        <f t="shared" si="659"/>
        <v>0</v>
      </c>
      <c r="AT560" s="16">
        <f t="shared" si="659"/>
        <v>0</v>
      </c>
      <c r="AU560" s="16">
        <f t="shared" si="659"/>
        <v>0</v>
      </c>
      <c r="AV560" s="16">
        <f t="shared" si="659"/>
        <v>0</v>
      </c>
      <c r="AW560" s="16">
        <f t="shared" si="659"/>
        <v>0</v>
      </c>
      <c r="AX560" s="16">
        <f t="shared" si="659"/>
        <v>0</v>
      </c>
      <c r="AY560" s="16">
        <f t="shared" si="659"/>
        <v>0</v>
      </c>
      <c r="AZ560" s="16"/>
      <c r="BA560" s="16"/>
      <c r="BB560" s="93">
        <f t="shared" si="648"/>
        <v>0</v>
      </c>
      <c r="BC560" s="93">
        <f t="shared" si="649"/>
        <v>0</v>
      </c>
      <c r="BD560" s="93">
        <f t="shared" si="650"/>
        <v>0</v>
      </c>
      <c r="BE560" s="158">
        <f t="shared" si="651"/>
        <v>0</v>
      </c>
      <c r="BF560" s="159">
        <f t="shared" si="652"/>
        <v>0</v>
      </c>
      <c r="BG560" s="159">
        <f t="shared" si="606"/>
        <v>0</v>
      </c>
      <c r="BH560" s="159">
        <f t="shared" si="607"/>
        <v>0</v>
      </c>
      <c r="BI560" s="159">
        <f t="shared" si="608"/>
        <v>0</v>
      </c>
      <c r="BJ560" s="159">
        <f t="shared" si="609"/>
        <v>0</v>
      </c>
      <c r="BK560" s="159">
        <f t="shared" si="610"/>
        <v>0</v>
      </c>
      <c r="BL560" s="159">
        <f t="shared" si="611"/>
        <v>0</v>
      </c>
      <c r="BM560" s="159">
        <f t="shared" si="590"/>
        <v>0</v>
      </c>
      <c r="BN560" s="159">
        <f t="shared" si="590"/>
        <v>0</v>
      </c>
      <c r="BO560" s="205" t="b">
        <f t="shared" si="612"/>
        <v>0</v>
      </c>
      <c r="BP560" s="214">
        <f t="shared" si="613"/>
        <v>0</v>
      </c>
      <c r="BQ560" s="160">
        <f t="shared" si="614"/>
        <v>0</v>
      </c>
      <c r="BR560" s="160">
        <f t="shared" si="615"/>
        <v>0</v>
      </c>
      <c r="BS560" s="160">
        <f t="shared" si="616"/>
        <v>0</v>
      </c>
      <c r="BT560" s="160">
        <f t="shared" si="617"/>
        <v>0</v>
      </c>
      <c r="BU560" s="160">
        <f t="shared" si="618"/>
        <v>0</v>
      </c>
      <c r="BV560" s="215">
        <f t="shared" si="619"/>
        <v>0</v>
      </c>
      <c r="BW560" s="217">
        <f t="shared" si="620"/>
        <v>0</v>
      </c>
      <c r="BX560" s="206">
        <f t="shared" si="621"/>
        <v>0</v>
      </c>
      <c r="BY560" s="206">
        <f t="shared" si="622"/>
        <v>0</v>
      </c>
      <c r="BZ560" s="206">
        <f t="shared" si="623"/>
        <v>0</v>
      </c>
      <c r="CA560" s="206">
        <f t="shared" si="624"/>
        <v>0</v>
      </c>
      <c r="CB560" s="206">
        <f t="shared" si="625"/>
        <v>0</v>
      </c>
      <c r="CC560" s="218">
        <f t="shared" si="626"/>
        <v>0</v>
      </c>
      <c r="CD560" s="216" t="e">
        <f t="shared" si="627"/>
        <v>#VALUE!</v>
      </c>
      <c r="CE560" s="94" t="e">
        <f t="shared" si="628"/>
        <v>#VALUE!</v>
      </c>
      <c r="CF560" s="94" t="e">
        <f t="shared" si="629"/>
        <v>#VALUE!</v>
      </c>
      <c r="CG560" s="95" t="e">
        <f t="shared" si="630"/>
        <v>#VALUE!</v>
      </c>
      <c r="CH560" s="95" t="e">
        <f t="shared" si="653"/>
        <v>#VALUE!</v>
      </c>
      <c r="CI560" s="95" t="b">
        <f t="shared" si="656"/>
        <v>0</v>
      </c>
      <c r="CJ560" s="76" t="str">
        <f t="shared" si="631"/>
        <v/>
      </c>
      <c r="CK560" s="94" t="e" cm="1">
        <f t="array" aca="1" ref="CK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CL560" s="94" t="str">
        <f t="shared" si="632"/>
        <v/>
      </c>
      <c r="CM560" s="96" t="b">
        <f t="shared" si="633"/>
        <v>0</v>
      </c>
      <c r="CN560" s="130" t="b">
        <f>IFERROR(MATCH(D560,'Avtal för korttidsarbete'!$G$13:$G$1012,0),TRUE)</f>
        <v>1</v>
      </c>
      <c r="CO560" s="130" t="b">
        <f t="shared" si="634"/>
        <v>0</v>
      </c>
      <c r="CP560" s="131" t="str" cm="1">
        <f t="array" ref="CP560">IF(CN560=TRUE,"x",INDEX('Avtal för korttidsarbete'!$E$13:$E$1012,$CN560))</f>
        <v>x</v>
      </c>
      <c r="CQ560" s="131" t="str" cm="1">
        <f t="array" ref="CQ560">IF(CN560=TRUE,"x",INDEX('Avtal för korttidsarbete'!$F$13:$F$1012,$CN560))</f>
        <v>x</v>
      </c>
      <c r="CR560" s="130" t="b">
        <f t="shared" si="635"/>
        <v>0</v>
      </c>
      <c r="CS560" s="165">
        <f t="shared" si="654"/>
        <v>0</v>
      </c>
      <c r="CT560" s="165">
        <f t="shared" si="655"/>
        <v>0</v>
      </c>
      <c r="CU560" s="130" t="b">
        <f t="shared" si="636"/>
        <v>0</v>
      </c>
      <c r="CV560" s="131">
        <f t="shared" si="637"/>
        <v>0</v>
      </c>
      <c r="CW560" s="165">
        <f t="shared" si="638"/>
        <v>0</v>
      </c>
      <c r="CX560" s="186" t="b">
        <f>IFERROR(INDEX('Avtal för korttidsarbete'!R:R,MATCH(D560,'Avtal för korttidsarbete'!$G:$G,0)),TRUE)</f>
        <v>1</v>
      </c>
      <c r="CY560" s="165" t="str">
        <f>IF(CX560,"-",INDEX('Avtal för korttidsarbete'!$D:$D,MATCH(D560,'Avtal för korttidsarbete'!$G:$G,0)))</f>
        <v>-</v>
      </c>
      <c r="CZ560" s="131" t="b">
        <f>IFERROR(G560&gt;INDEX(Uppsägningar!E:E,MATCH(C560,Uppsägningar!C:C,0)),FALSE)</f>
        <v>0</v>
      </c>
    </row>
    <row r="561" spans="1:104" s="30" customFormat="1" x14ac:dyDescent="0.25">
      <c r="A561" s="19">
        <v>546</v>
      </c>
      <c r="B561" s="20"/>
      <c r="C561" s="189"/>
      <c r="D561" s="69"/>
      <c r="E561" s="171">
        <f>IFERROR(INDEX(Admin!$C$7:$C$10,MATCH(CY561,TblNivåValTExt,0)),0)</f>
        <v>0</v>
      </c>
      <c r="F561" s="1"/>
      <c r="G561" s="1"/>
      <c r="H561" s="90"/>
      <c r="I561" s="91"/>
      <c r="J561" s="91"/>
      <c r="K561" s="91"/>
      <c r="L561" s="91"/>
      <c r="M561" s="91"/>
      <c r="N561" s="91"/>
      <c r="O561" s="91"/>
      <c r="P561" s="91"/>
      <c r="Q561" s="91"/>
      <c r="R561" s="91"/>
      <c r="S561" s="91"/>
      <c r="T561" s="91"/>
      <c r="U561" s="91"/>
      <c r="V561" s="91"/>
      <c r="W561" s="225">
        <f t="shared" si="593"/>
        <v>0</v>
      </c>
      <c r="X561" s="134" t="str">
        <f t="shared" si="639"/>
        <v/>
      </c>
      <c r="Y561" s="92" t="b">
        <f t="shared" si="594"/>
        <v>0</v>
      </c>
      <c r="Z561" s="92" t="str">
        <f t="shared" si="640"/>
        <v/>
      </c>
      <c r="AA561" s="92" t="b">
        <f t="shared" si="641"/>
        <v>0</v>
      </c>
      <c r="AB561" s="92" t="str">
        <f t="shared" si="642"/>
        <v/>
      </c>
      <c r="AC561" s="13" t="b">
        <f t="shared" si="595"/>
        <v>0</v>
      </c>
      <c r="AD561" s="92" t="str">
        <f t="shared" si="643"/>
        <v/>
      </c>
      <c r="AE561" s="13" t="b">
        <f t="shared" si="644"/>
        <v>0</v>
      </c>
      <c r="AF561" s="92" t="str">
        <f t="shared" si="645"/>
        <v/>
      </c>
      <c r="AG561" s="13" t="b">
        <f t="shared" si="596"/>
        <v>0</v>
      </c>
      <c r="AH561" s="92" t="str">
        <f t="shared" si="646"/>
        <v/>
      </c>
      <c r="AI561" s="35" t="b">
        <f t="shared" si="597"/>
        <v>0</v>
      </c>
      <c r="AJ561" s="92" t="str">
        <f t="shared" si="647"/>
        <v/>
      </c>
      <c r="AK561" s="35" t="b">
        <f t="shared" si="598"/>
        <v>0</v>
      </c>
      <c r="AL561" s="92" t="str">
        <f t="shared" si="599"/>
        <v/>
      </c>
      <c r="AM561" s="35" t="b">
        <f t="shared" si="600"/>
        <v>0</v>
      </c>
      <c r="AN561" s="92" t="str">
        <f t="shared" si="601"/>
        <v/>
      </c>
      <c r="AO561" s="13" t="b">
        <f t="shared" si="602"/>
        <v>0</v>
      </c>
      <c r="AP561" s="92" t="str">
        <f t="shared" si="603"/>
        <v/>
      </c>
      <c r="AQ561" s="14">
        <f t="shared" si="604"/>
        <v>0</v>
      </c>
      <c r="AR561" s="14">
        <f t="shared" si="605"/>
        <v>0</v>
      </c>
      <c r="AS561" s="16">
        <f t="shared" si="659"/>
        <v>0</v>
      </c>
      <c r="AT561" s="16">
        <f t="shared" si="659"/>
        <v>0</v>
      </c>
      <c r="AU561" s="16">
        <f t="shared" si="659"/>
        <v>0</v>
      </c>
      <c r="AV561" s="16">
        <f t="shared" si="659"/>
        <v>0</v>
      </c>
      <c r="AW561" s="16">
        <f t="shared" si="659"/>
        <v>0</v>
      </c>
      <c r="AX561" s="16">
        <f t="shared" si="659"/>
        <v>0</v>
      </c>
      <c r="AY561" s="16">
        <f t="shared" si="659"/>
        <v>0</v>
      </c>
      <c r="AZ561" s="16"/>
      <c r="BA561" s="16"/>
      <c r="BB561" s="93">
        <f t="shared" si="648"/>
        <v>0</v>
      </c>
      <c r="BC561" s="93">
        <f t="shared" si="649"/>
        <v>0</v>
      </c>
      <c r="BD561" s="93">
        <f t="shared" si="650"/>
        <v>0</v>
      </c>
      <c r="BE561" s="158">
        <f t="shared" si="651"/>
        <v>0</v>
      </c>
      <c r="BF561" s="159">
        <f t="shared" si="652"/>
        <v>0</v>
      </c>
      <c r="BG561" s="159">
        <f t="shared" si="606"/>
        <v>0</v>
      </c>
      <c r="BH561" s="159">
        <f t="shared" si="607"/>
        <v>0</v>
      </c>
      <c r="BI561" s="159">
        <f t="shared" si="608"/>
        <v>0</v>
      </c>
      <c r="BJ561" s="159">
        <f t="shared" si="609"/>
        <v>0</v>
      </c>
      <c r="BK561" s="159">
        <f t="shared" si="610"/>
        <v>0</v>
      </c>
      <c r="BL561" s="159">
        <f t="shared" si="611"/>
        <v>0</v>
      </c>
      <c r="BM561" s="159">
        <f t="shared" si="590"/>
        <v>0</v>
      </c>
      <c r="BN561" s="159">
        <f t="shared" si="590"/>
        <v>0</v>
      </c>
      <c r="BO561" s="205" t="b">
        <f t="shared" si="612"/>
        <v>0</v>
      </c>
      <c r="BP561" s="214">
        <f t="shared" si="613"/>
        <v>0</v>
      </c>
      <c r="BQ561" s="160">
        <f t="shared" si="614"/>
        <v>0</v>
      </c>
      <c r="BR561" s="160">
        <f t="shared" si="615"/>
        <v>0</v>
      </c>
      <c r="BS561" s="160">
        <f t="shared" si="616"/>
        <v>0</v>
      </c>
      <c r="BT561" s="160">
        <f t="shared" si="617"/>
        <v>0</v>
      </c>
      <c r="BU561" s="160">
        <f t="shared" si="618"/>
        <v>0</v>
      </c>
      <c r="BV561" s="215">
        <f t="shared" si="619"/>
        <v>0</v>
      </c>
      <c r="BW561" s="217">
        <f t="shared" si="620"/>
        <v>0</v>
      </c>
      <c r="BX561" s="206">
        <f t="shared" si="621"/>
        <v>0</v>
      </c>
      <c r="BY561" s="206">
        <f t="shared" si="622"/>
        <v>0</v>
      </c>
      <c r="BZ561" s="206">
        <f t="shared" si="623"/>
        <v>0</v>
      </c>
      <c r="CA561" s="206">
        <f t="shared" si="624"/>
        <v>0</v>
      </c>
      <c r="CB561" s="206">
        <f t="shared" si="625"/>
        <v>0</v>
      </c>
      <c r="CC561" s="218">
        <f t="shared" si="626"/>
        <v>0</v>
      </c>
      <c r="CD561" s="216" t="e">
        <f t="shared" si="627"/>
        <v>#VALUE!</v>
      </c>
      <c r="CE561" s="94" t="e">
        <f t="shared" si="628"/>
        <v>#VALUE!</v>
      </c>
      <c r="CF561" s="94" t="e">
        <f t="shared" si="629"/>
        <v>#VALUE!</v>
      </c>
      <c r="CG561" s="95" t="e">
        <f t="shared" si="630"/>
        <v>#VALUE!</v>
      </c>
      <c r="CH561" s="95" t="e">
        <f t="shared" si="653"/>
        <v>#VALUE!</v>
      </c>
      <c r="CI561" s="95" t="b">
        <f t="shared" si="656"/>
        <v>0</v>
      </c>
      <c r="CJ561" s="76" t="str">
        <f t="shared" si="631"/>
        <v/>
      </c>
      <c r="CK561" s="94" t="e" cm="1">
        <f t="array" aca="1" ref="CK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CL561" s="94" t="str">
        <f t="shared" si="632"/>
        <v/>
      </c>
      <c r="CM561" s="96" t="b">
        <f t="shared" si="633"/>
        <v>0</v>
      </c>
      <c r="CN561" s="130" t="b">
        <f>IFERROR(MATCH(D561,'Avtal för korttidsarbete'!$G$13:$G$1012,0),TRUE)</f>
        <v>1</v>
      </c>
      <c r="CO561" s="130" t="b">
        <f t="shared" si="634"/>
        <v>0</v>
      </c>
      <c r="CP561" s="131" t="str" cm="1">
        <f t="array" ref="CP561">IF(CN561=TRUE,"x",INDEX('Avtal för korttidsarbete'!$E$13:$E$1012,$CN561))</f>
        <v>x</v>
      </c>
      <c r="CQ561" s="131" t="str" cm="1">
        <f t="array" ref="CQ561">IF(CN561=TRUE,"x",INDEX('Avtal för korttidsarbete'!$F$13:$F$1012,$CN561))</f>
        <v>x</v>
      </c>
      <c r="CR561" s="130" t="b">
        <f t="shared" si="635"/>
        <v>0</v>
      </c>
      <c r="CS561" s="165">
        <f t="shared" si="654"/>
        <v>0</v>
      </c>
      <c r="CT561" s="165">
        <f t="shared" si="655"/>
        <v>0</v>
      </c>
      <c r="CU561" s="130" t="b">
        <f t="shared" si="636"/>
        <v>0</v>
      </c>
      <c r="CV561" s="131">
        <f t="shared" si="637"/>
        <v>0</v>
      </c>
      <c r="CW561" s="165">
        <f t="shared" si="638"/>
        <v>0</v>
      </c>
      <c r="CX561" s="186" t="b">
        <f>IFERROR(INDEX('Avtal för korttidsarbete'!R:R,MATCH(D561,'Avtal för korttidsarbete'!$G:$G,0)),TRUE)</f>
        <v>1</v>
      </c>
      <c r="CY561" s="165" t="str">
        <f>IF(CX561,"-",INDEX('Avtal för korttidsarbete'!$D:$D,MATCH(D561,'Avtal för korttidsarbete'!$G:$G,0)))</f>
        <v>-</v>
      </c>
      <c r="CZ561" s="131" t="b">
        <f>IFERROR(G561&gt;INDEX(Uppsägningar!E:E,MATCH(C561,Uppsägningar!C:C,0)),FALSE)</f>
        <v>0</v>
      </c>
    </row>
    <row r="562" spans="1:104" s="30" customFormat="1" x14ac:dyDescent="0.25">
      <c r="A562" s="19">
        <v>547</v>
      </c>
      <c r="B562" s="20"/>
      <c r="C562" s="189"/>
      <c r="D562" s="69"/>
      <c r="E562" s="171">
        <f>IFERROR(INDEX(Admin!$C$7:$C$10,MATCH(CY562,TblNivåValTExt,0)),0)</f>
        <v>0</v>
      </c>
      <c r="F562" s="1"/>
      <c r="G562" s="1"/>
      <c r="H562" s="90"/>
      <c r="I562" s="91"/>
      <c r="J562" s="91"/>
      <c r="K562" s="91"/>
      <c r="L562" s="91"/>
      <c r="M562" s="91"/>
      <c r="N562" s="91"/>
      <c r="O562" s="91"/>
      <c r="P562" s="91"/>
      <c r="Q562" s="91"/>
      <c r="R562" s="91"/>
      <c r="S562" s="91"/>
      <c r="T562" s="91"/>
      <c r="U562" s="91"/>
      <c r="V562" s="91"/>
      <c r="W562" s="225">
        <f t="shared" si="593"/>
        <v>0</v>
      </c>
      <c r="X562" s="134" t="str">
        <f t="shared" si="639"/>
        <v/>
      </c>
      <c r="Y562" s="92" t="b">
        <f t="shared" si="594"/>
        <v>0</v>
      </c>
      <c r="Z562" s="92" t="str">
        <f t="shared" si="640"/>
        <v/>
      </c>
      <c r="AA562" s="92" t="b">
        <f t="shared" si="641"/>
        <v>0</v>
      </c>
      <c r="AB562" s="92" t="str">
        <f t="shared" si="642"/>
        <v/>
      </c>
      <c r="AC562" s="13" t="b">
        <f t="shared" si="595"/>
        <v>0</v>
      </c>
      <c r="AD562" s="92" t="str">
        <f t="shared" si="643"/>
        <v/>
      </c>
      <c r="AE562" s="13" t="b">
        <f t="shared" si="644"/>
        <v>0</v>
      </c>
      <c r="AF562" s="92" t="str">
        <f t="shared" si="645"/>
        <v/>
      </c>
      <c r="AG562" s="13" t="b">
        <f t="shared" si="596"/>
        <v>0</v>
      </c>
      <c r="AH562" s="92" t="str">
        <f t="shared" si="646"/>
        <v/>
      </c>
      <c r="AI562" s="35" t="b">
        <f t="shared" si="597"/>
        <v>0</v>
      </c>
      <c r="AJ562" s="92" t="str">
        <f t="shared" si="647"/>
        <v/>
      </c>
      <c r="AK562" s="35" t="b">
        <f t="shared" si="598"/>
        <v>0</v>
      </c>
      <c r="AL562" s="92" t="str">
        <f t="shared" si="599"/>
        <v/>
      </c>
      <c r="AM562" s="35" t="b">
        <f t="shared" si="600"/>
        <v>0</v>
      </c>
      <c r="AN562" s="92" t="str">
        <f t="shared" si="601"/>
        <v/>
      </c>
      <c r="AO562" s="13" t="b">
        <f t="shared" si="602"/>
        <v>0</v>
      </c>
      <c r="AP562" s="92" t="str">
        <f t="shared" si="603"/>
        <v/>
      </c>
      <c r="AQ562" s="14">
        <f t="shared" si="604"/>
        <v>0</v>
      </c>
      <c r="AR562" s="14">
        <f t="shared" si="605"/>
        <v>0</v>
      </c>
      <c r="AS562" s="16">
        <f t="shared" si="659"/>
        <v>0</v>
      </c>
      <c r="AT562" s="16">
        <f t="shared" si="659"/>
        <v>0</v>
      </c>
      <c r="AU562" s="16">
        <f t="shared" si="659"/>
        <v>0</v>
      </c>
      <c r="AV562" s="16">
        <f t="shared" si="659"/>
        <v>0</v>
      </c>
      <c r="AW562" s="16">
        <f t="shared" si="659"/>
        <v>0</v>
      </c>
      <c r="AX562" s="16">
        <f t="shared" si="659"/>
        <v>0</v>
      </c>
      <c r="AY562" s="16">
        <f t="shared" si="659"/>
        <v>0</v>
      </c>
      <c r="AZ562" s="16"/>
      <c r="BA562" s="16"/>
      <c r="BB562" s="93">
        <f t="shared" si="648"/>
        <v>0</v>
      </c>
      <c r="BC562" s="93">
        <f t="shared" si="649"/>
        <v>0</v>
      </c>
      <c r="BD562" s="93">
        <f t="shared" si="650"/>
        <v>0</v>
      </c>
      <c r="BE562" s="158">
        <f t="shared" si="651"/>
        <v>0</v>
      </c>
      <c r="BF562" s="159">
        <f t="shared" si="652"/>
        <v>0</v>
      </c>
      <c r="BG562" s="159">
        <f t="shared" si="606"/>
        <v>0</v>
      </c>
      <c r="BH562" s="159">
        <f t="shared" si="607"/>
        <v>0</v>
      </c>
      <c r="BI562" s="159">
        <f t="shared" si="608"/>
        <v>0</v>
      </c>
      <c r="BJ562" s="159">
        <f t="shared" si="609"/>
        <v>0</v>
      </c>
      <c r="BK562" s="159">
        <f t="shared" si="610"/>
        <v>0</v>
      </c>
      <c r="BL562" s="159">
        <f t="shared" si="611"/>
        <v>0</v>
      </c>
      <c r="BM562" s="159">
        <f t="shared" si="590"/>
        <v>0</v>
      </c>
      <c r="BN562" s="159">
        <f t="shared" si="590"/>
        <v>0</v>
      </c>
      <c r="BO562" s="205" t="b">
        <f t="shared" si="612"/>
        <v>0</v>
      </c>
      <c r="BP562" s="214">
        <f t="shared" si="613"/>
        <v>0</v>
      </c>
      <c r="BQ562" s="160">
        <f t="shared" si="614"/>
        <v>0</v>
      </c>
      <c r="BR562" s="160">
        <f t="shared" si="615"/>
        <v>0</v>
      </c>
      <c r="BS562" s="160">
        <f t="shared" si="616"/>
        <v>0</v>
      </c>
      <c r="BT562" s="160">
        <f t="shared" si="617"/>
        <v>0</v>
      </c>
      <c r="BU562" s="160">
        <f t="shared" si="618"/>
        <v>0</v>
      </c>
      <c r="BV562" s="215">
        <f t="shared" si="619"/>
        <v>0</v>
      </c>
      <c r="BW562" s="217">
        <f t="shared" si="620"/>
        <v>0</v>
      </c>
      <c r="BX562" s="206">
        <f t="shared" si="621"/>
        <v>0</v>
      </c>
      <c r="BY562" s="206">
        <f t="shared" si="622"/>
        <v>0</v>
      </c>
      <c r="BZ562" s="206">
        <f t="shared" si="623"/>
        <v>0</v>
      </c>
      <c r="CA562" s="206">
        <f t="shared" si="624"/>
        <v>0</v>
      </c>
      <c r="CB562" s="206">
        <f t="shared" si="625"/>
        <v>0</v>
      </c>
      <c r="CC562" s="218">
        <f t="shared" si="626"/>
        <v>0</v>
      </c>
      <c r="CD562" s="216" t="e">
        <f t="shared" si="627"/>
        <v>#VALUE!</v>
      </c>
      <c r="CE562" s="94" t="e">
        <f t="shared" si="628"/>
        <v>#VALUE!</v>
      </c>
      <c r="CF562" s="94" t="e">
        <f t="shared" si="629"/>
        <v>#VALUE!</v>
      </c>
      <c r="CG562" s="95" t="e">
        <f t="shared" si="630"/>
        <v>#VALUE!</v>
      </c>
      <c r="CH562" s="95" t="e">
        <f t="shared" si="653"/>
        <v>#VALUE!</v>
      </c>
      <c r="CI562" s="95" t="b">
        <f t="shared" si="656"/>
        <v>0</v>
      </c>
      <c r="CJ562" s="76" t="str">
        <f t="shared" si="631"/>
        <v/>
      </c>
      <c r="CK562" s="94" t="e" cm="1">
        <f t="array" aca="1" ref="CK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CL562" s="94" t="str">
        <f t="shared" si="632"/>
        <v/>
      </c>
      <c r="CM562" s="96" t="b">
        <f t="shared" si="633"/>
        <v>0</v>
      </c>
      <c r="CN562" s="130" t="b">
        <f>IFERROR(MATCH(D562,'Avtal för korttidsarbete'!$G$13:$G$1012,0),TRUE)</f>
        <v>1</v>
      </c>
      <c r="CO562" s="130" t="b">
        <f t="shared" si="634"/>
        <v>0</v>
      </c>
      <c r="CP562" s="131" t="str" cm="1">
        <f t="array" ref="CP562">IF(CN562=TRUE,"x",INDEX('Avtal för korttidsarbete'!$E$13:$E$1012,$CN562))</f>
        <v>x</v>
      </c>
      <c r="CQ562" s="131" t="str" cm="1">
        <f t="array" ref="CQ562">IF(CN562=TRUE,"x",INDEX('Avtal för korttidsarbete'!$F$13:$F$1012,$CN562))</f>
        <v>x</v>
      </c>
      <c r="CR562" s="130" t="b">
        <f t="shared" si="635"/>
        <v>0</v>
      </c>
      <c r="CS562" s="165">
        <f t="shared" si="654"/>
        <v>0</v>
      </c>
      <c r="CT562" s="165">
        <f t="shared" si="655"/>
        <v>0</v>
      </c>
      <c r="CU562" s="130" t="b">
        <f t="shared" si="636"/>
        <v>0</v>
      </c>
      <c r="CV562" s="131">
        <f t="shared" si="637"/>
        <v>0</v>
      </c>
      <c r="CW562" s="165">
        <f t="shared" si="638"/>
        <v>0</v>
      </c>
      <c r="CX562" s="186" t="b">
        <f>IFERROR(INDEX('Avtal för korttidsarbete'!R:R,MATCH(D562,'Avtal för korttidsarbete'!$G:$G,0)),TRUE)</f>
        <v>1</v>
      </c>
      <c r="CY562" s="165" t="str">
        <f>IF(CX562,"-",INDEX('Avtal för korttidsarbete'!$D:$D,MATCH(D562,'Avtal för korttidsarbete'!$G:$G,0)))</f>
        <v>-</v>
      </c>
      <c r="CZ562" s="131" t="b">
        <f>IFERROR(G562&gt;INDEX(Uppsägningar!E:E,MATCH(C562,Uppsägningar!C:C,0)),FALSE)</f>
        <v>0</v>
      </c>
    </row>
    <row r="563" spans="1:104" s="30" customFormat="1" x14ac:dyDescent="0.25">
      <c r="A563" s="19">
        <v>548</v>
      </c>
      <c r="B563" s="20"/>
      <c r="C563" s="189"/>
      <c r="D563" s="69"/>
      <c r="E563" s="171">
        <f>IFERROR(INDEX(Admin!$C$7:$C$10,MATCH(CY563,TblNivåValTExt,0)),0)</f>
        <v>0</v>
      </c>
      <c r="F563" s="1"/>
      <c r="G563" s="1"/>
      <c r="H563" s="90"/>
      <c r="I563" s="91"/>
      <c r="J563" s="91"/>
      <c r="K563" s="91"/>
      <c r="L563" s="91"/>
      <c r="M563" s="91"/>
      <c r="N563" s="91"/>
      <c r="O563" s="91"/>
      <c r="P563" s="91"/>
      <c r="Q563" s="91"/>
      <c r="R563" s="91"/>
      <c r="S563" s="91"/>
      <c r="T563" s="91"/>
      <c r="U563" s="91"/>
      <c r="V563" s="91"/>
      <c r="W563" s="225">
        <f t="shared" si="593"/>
        <v>0</v>
      </c>
      <c r="X563" s="134" t="str">
        <f t="shared" si="639"/>
        <v/>
      </c>
      <c r="Y563" s="92" t="b">
        <f t="shared" si="594"/>
        <v>0</v>
      </c>
      <c r="Z563" s="92" t="str">
        <f t="shared" si="640"/>
        <v/>
      </c>
      <c r="AA563" s="92" t="b">
        <f t="shared" si="641"/>
        <v>0</v>
      </c>
      <c r="AB563" s="92" t="str">
        <f t="shared" si="642"/>
        <v/>
      </c>
      <c r="AC563" s="13" t="b">
        <f t="shared" si="595"/>
        <v>0</v>
      </c>
      <c r="AD563" s="92" t="str">
        <f t="shared" si="643"/>
        <v/>
      </c>
      <c r="AE563" s="13" t="b">
        <f t="shared" si="644"/>
        <v>0</v>
      </c>
      <c r="AF563" s="92" t="str">
        <f t="shared" si="645"/>
        <v/>
      </c>
      <c r="AG563" s="13" t="b">
        <f t="shared" si="596"/>
        <v>0</v>
      </c>
      <c r="AH563" s="92" t="str">
        <f t="shared" si="646"/>
        <v/>
      </c>
      <c r="AI563" s="35" t="b">
        <f t="shared" si="597"/>
        <v>0</v>
      </c>
      <c r="AJ563" s="92" t="str">
        <f t="shared" si="647"/>
        <v/>
      </c>
      <c r="AK563" s="35" t="b">
        <f t="shared" si="598"/>
        <v>0</v>
      </c>
      <c r="AL563" s="92" t="str">
        <f t="shared" si="599"/>
        <v/>
      </c>
      <c r="AM563" s="35" t="b">
        <f t="shared" si="600"/>
        <v>0</v>
      </c>
      <c r="AN563" s="92" t="str">
        <f t="shared" si="601"/>
        <v/>
      </c>
      <c r="AO563" s="13" t="b">
        <f t="shared" si="602"/>
        <v>0</v>
      </c>
      <c r="AP563" s="92" t="str">
        <f t="shared" si="603"/>
        <v/>
      </c>
      <c r="AQ563" s="14">
        <f t="shared" si="604"/>
        <v>0</v>
      </c>
      <c r="AR563" s="14">
        <f t="shared" si="605"/>
        <v>0</v>
      </c>
      <c r="AS563" s="16">
        <f t="shared" si="659"/>
        <v>0</v>
      </c>
      <c r="AT563" s="16">
        <f t="shared" si="659"/>
        <v>0</v>
      </c>
      <c r="AU563" s="16">
        <f t="shared" si="659"/>
        <v>0</v>
      </c>
      <c r="AV563" s="16">
        <f t="shared" si="659"/>
        <v>0</v>
      </c>
      <c r="AW563" s="16">
        <f t="shared" si="659"/>
        <v>0</v>
      </c>
      <c r="AX563" s="16">
        <f t="shared" si="659"/>
        <v>0</v>
      </c>
      <c r="AY563" s="16">
        <f t="shared" si="659"/>
        <v>0</v>
      </c>
      <c r="AZ563" s="16"/>
      <c r="BA563" s="16"/>
      <c r="BB563" s="93">
        <f t="shared" si="648"/>
        <v>0</v>
      </c>
      <c r="BC563" s="93">
        <f t="shared" si="649"/>
        <v>0</v>
      </c>
      <c r="BD563" s="93">
        <f t="shared" si="650"/>
        <v>0</v>
      </c>
      <c r="BE563" s="158">
        <f t="shared" si="651"/>
        <v>0</v>
      </c>
      <c r="BF563" s="159">
        <f t="shared" si="652"/>
        <v>0</v>
      </c>
      <c r="BG563" s="159">
        <f t="shared" si="606"/>
        <v>0</v>
      </c>
      <c r="BH563" s="159">
        <f t="shared" si="607"/>
        <v>0</v>
      </c>
      <c r="BI563" s="159">
        <f t="shared" si="608"/>
        <v>0</v>
      </c>
      <c r="BJ563" s="159">
        <f t="shared" si="609"/>
        <v>0</v>
      </c>
      <c r="BK563" s="159">
        <f t="shared" si="610"/>
        <v>0</v>
      </c>
      <c r="BL563" s="159">
        <f t="shared" si="611"/>
        <v>0</v>
      </c>
      <c r="BM563" s="159">
        <f t="shared" si="590"/>
        <v>0</v>
      </c>
      <c r="BN563" s="159">
        <f t="shared" si="590"/>
        <v>0</v>
      </c>
      <c r="BO563" s="205" t="b">
        <f t="shared" si="612"/>
        <v>0</v>
      </c>
      <c r="BP563" s="214">
        <f t="shared" si="613"/>
        <v>0</v>
      </c>
      <c r="BQ563" s="160">
        <f t="shared" si="614"/>
        <v>0</v>
      </c>
      <c r="BR563" s="160">
        <f t="shared" si="615"/>
        <v>0</v>
      </c>
      <c r="BS563" s="160">
        <f t="shared" si="616"/>
        <v>0</v>
      </c>
      <c r="BT563" s="160">
        <f t="shared" si="617"/>
        <v>0</v>
      </c>
      <c r="BU563" s="160">
        <f t="shared" si="618"/>
        <v>0</v>
      </c>
      <c r="BV563" s="215">
        <f t="shared" si="619"/>
        <v>0</v>
      </c>
      <c r="BW563" s="217">
        <f t="shared" si="620"/>
        <v>0</v>
      </c>
      <c r="BX563" s="206">
        <f t="shared" si="621"/>
        <v>0</v>
      </c>
      <c r="BY563" s="206">
        <f t="shared" si="622"/>
        <v>0</v>
      </c>
      <c r="BZ563" s="206">
        <f t="shared" si="623"/>
        <v>0</v>
      </c>
      <c r="CA563" s="206">
        <f t="shared" si="624"/>
        <v>0</v>
      </c>
      <c r="CB563" s="206">
        <f t="shared" si="625"/>
        <v>0</v>
      </c>
      <c r="CC563" s="218">
        <f t="shared" si="626"/>
        <v>0</v>
      </c>
      <c r="CD563" s="216" t="e">
        <f t="shared" si="627"/>
        <v>#VALUE!</v>
      </c>
      <c r="CE563" s="94" t="e">
        <f t="shared" si="628"/>
        <v>#VALUE!</v>
      </c>
      <c r="CF563" s="94" t="e">
        <f t="shared" si="629"/>
        <v>#VALUE!</v>
      </c>
      <c r="CG563" s="95" t="e">
        <f t="shared" si="630"/>
        <v>#VALUE!</v>
      </c>
      <c r="CH563" s="95" t="e">
        <f t="shared" si="653"/>
        <v>#VALUE!</v>
      </c>
      <c r="CI563" s="95" t="b">
        <f t="shared" si="656"/>
        <v>0</v>
      </c>
      <c r="CJ563" s="76" t="str">
        <f t="shared" si="631"/>
        <v/>
      </c>
      <c r="CK563" s="94" t="e" cm="1">
        <f t="array" aca="1" ref="CK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CL563" s="94" t="str">
        <f t="shared" si="632"/>
        <v/>
      </c>
      <c r="CM563" s="96" t="b">
        <f t="shared" si="633"/>
        <v>0</v>
      </c>
      <c r="CN563" s="130" t="b">
        <f>IFERROR(MATCH(D563,'Avtal för korttidsarbete'!$G$13:$G$1012,0),TRUE)</f>
        <v>1</v>
      </c>
      <c r="CO563" s="130" t="b">
        <f t="shared" si="634"/>
        <v>0</v>
      </c>
      <c r="CP563" s="131" t="str" cm="1">
        <f t="array" ref="CP563">IF(CN563=TRUE,"x",INDEX('Avtal för korttidsarbete'!$E$13:$E$1012,$CN563))</f>
        <v>x</v>
      </c>
      <c r="CQ563" s="131" t="str" cm="1">
        <f t="array" ref="CQ563">IF(CN563=TRUE,"x",INDEX('Avtal för korttidsarbete'!$F$13:$F$1012,$CN563))</f>
        <v>x</v>
      </c>
      <c r="CR563" s="130" t="b">
        <f t="shared" si="635"/>
        <v>0</v>
      </c>
      <c r="CS563" s="165">
        <f t="shared" si="654"/>
        <v>0</v>
      </c>
      <c r="CT563" s="165">
        <f t="shared" si="655"/>
        <v>0</v>
      </c>
      <c r="CU563" s="130" t="b">
        <f t="shared" si="636"/>
        <v>0</v>
      </c>
      <c r="CV563" s="131">
        <f t="shared" si="637"/>
        <v>0</v>
      </c>
      <c r="CW563" s="165">
        <f t="shared" si="638"/>
        <v>0</v>
      </c>
      <c r="CX563" s="186" t="b">
        <f>IFERROR(INDEX('Avtal för korttidsarbete'!R:R,MATCH(D563,'Avtal för korttidsarbete'!$G:$G,0)),TRUE)</f>
        <v>1</v>
      </c>
      <c r="CY563" s="165" t="str">
        <f>IF(CX563,"-",INDEX('Avtal för korttidsarbete'!$D:$D,MATCH(D563,'Avtal för korttidsarbete'!$G:$G,0)))</f>
        <v>-</v>
      </c>
      <c r="CZ563" s="131" t="b">
        <f>IFERROR(G563&gt;INDEX(Uppsägningar!E:E,MATCH(C563,Uppsägningar!C:C,0)),FALSE)</f>
        <v>0</v>
      </c>
    </row>
    <row r="564" spans="1:104" s="30" customFormat="1" x14ac:dyDescent="0.25">
      <c r="A564" s="19">
        <v>549</v>
      </c>
      <c r="B564" s="20"/>
      <c r="C564" s="189"/>
      <c r="D564" s="69"/>
      <c r="E564" s="171">
        <f>IFERROR(INDEX(Admin!$C$7:$C$10,MATCH(CY564,TblNivåValTExt,0)),0)</f>
        <v>0</v>
      </c>
      <c r="F564" s="1"/>
      <c r="G564" s="1"/>
      <c r="H564" s="90"/>
      <c r="I564" s="91"/>
      <c r="J564" s="91"/>
      <c r="K564" s="91"/>
      <c r="L564" s="91"/>
      <c r="M564" s="91"/>
      <c r="N564" s="91"/>
      <c r="O564" s="91"/>
      <c r="P564" s="91"/>
      <c r="Q564" s="91"/>
      <c r="R564" s="91"/>
      <c r="S564" s="91"/>
      <c r="T564" s="91"/>
      <c r="U564" s="91"/>
      <c r="V564" s="91"/>
      <c r="W564" s="225">
        <f t="shared" si="593"/>
        <v>0</v>
      </c>
      <c r="X564" s="134" t="str">
        <f t="shared" si="639"/>
        <v/>
      </c>
      <c r="Y564" s="92" t="b">
        <f t="shared" si="594"/>
        <v>0</v>
      </c>
      <c r="Z564" s="92" t="str">
        <f t="shared" si="640"/>
        <v/>
      </c>
      <c r="AA564" s="92" t="b">
        <f t="shared" si="641"/>
        <v>0</v>
      </c>
      <c r="AB564" s="92" t="str">
        <f t="shared" si="642"/>
        <v/>
      </c>
      <c r="AC564" s="13" t="b">
        <f t="shared" si="595"/>
        <v>0</v>
      </c>
      <c r="AD564" s="92" t="str">
        <f t="shared" si="643"/>
        <v/>
      </c>
      <c r="AE564" s="13" t="b">
        <f t="shared" si="644"/>
        <v>0</v>
      </c>
      <c r="AF564" s="92" t="str">
        <f t="shared" si="645"/>
        <v/>
      </c>
      <c r="AG564" s="13" t="b">
        <f t="shared" si="596"/>
        <v>0</v>
      </c>
      <c r="AH564" s="92" t="str">
        <f t="shared" si="646"/>
        <v/>
      </c>
      <c r="AI564" s="35" t="b">
        <f t="shared" si="597"/>
        <v>0</v>
      </c>
      <c r="AJ564" s="92" t="str">
        <f t="shared" si="647"/>
        <v/>
      </c>
      <c r="AK564" s="35" t="b">
        <f t="shared" si="598"/>
        <v>0</v>
      </c>
      <c r="AL564" s="92" t="str">
        <f t="shared" si="599"/>
        <v/>
      </c>
      <c r="AM564" s="35" t="b">
        <f t="shared" si="600"/>
        <v>0</v>
      </c>
      <c r="AN564" s="92" t="str">
        <f t="shared" si="601"/>
        <v/>
      </c>
      <c r="AO564" s="13" t="b">
        <f t="shared" si="602"/>
        <v>0</v>
      </c>
      <c r="AP564" s="92" t="str">
        <f t="shared" si="603"/>
        <v/>
      </c>
      <c r="AQ564" s="14">
        <f t="shared" si="604"/>
        <v>0</v>
      </c>
      <c r="AR564" s="14">
        <f t="shared" si="605"/>
        <v>0</v>
      </c>
      <c r="AS564" s="16">
        <f t="shared" si="659"/>
        <v>0</v>
      </c>
      <c r="AT564" s="16">
        <f t="shared" si="659"/>
        <v>0</v>
      </c>
      <c r="AU564" s="16">
        <f t="shared" si="659"/>
        <v>0</v>
      </c>
      <c r="AV564" s="16">
        <f t="shared" si="659"/>
        <v>0</v>
      </c>
      <c r="AW564" s="16">
        <f t="shared" si="659"/>
        <v>0</v>
      </c>
      <c r="AX564" s="16">
        <f t="shared" si="659"/>
        <v>0</v>
      </c>
      <c r="AY564" s="16">
        <f t="shared" si="659"/>
        <v>0</v>
      </c>
      <c r="AZ564" s="16"/>
      <c r="BA564" s="16"/>
      <c r="BB564" s="93">
        <f t="shared" si="648"/>
        <v>0</v>
      </c>
      <c r="BC564" s="93">
        <f t="shared" si="649"/>
        <v>0</v>
      </c>
      <c r="BD564" s="93">
        <f t="shared" si="650"/>
        <v>0</v>
      </c>
      <c r="BE564" s="158">
        <f t="shared" si="651"/>
        <v>0</v>
      </c>
      <c r="BF564" s="159">
        <f t="shared" si="652"/>
        <v>0</v>
      </c>
      <c r="BG564" s="159">
        <f t="shared" si="606"/>
        <v>0</v>
      </c>
      <c r="BH564" s="159">
        <f t="shared" si="607"/>
        <v>0</v>
      </c>
      <c r="BI564" s="159">
        <f t="shared" si="608"/>
        <v>0</v>
      </c>
      <c r="BJ564" s="159">
        <f t="shared" si="609"/>
        <v>0</v>
      </c>
      <c r="BK564" s="159">
        <f t="shared" si="610"/>
        <v>0</v>
      </c>
      <c r="BL564" s="159">
        <f t="shared" si="611"/>
        <v>0</v>
      </c>
      <c r="BM564" s="159">
        <f t="shared" si="590"/>
        <v>0</v>
      </c>
      <c r="BN564" s="159">
        <f t="shared" si="590"/>
        <v>0</v>
      </c>
      <c r="BO564" s="205" t="b">
        <f t="shared" si="612"/>
        <v>0</v>
      </c>
      <c r="BP564" s="214">
        <f t="shared" si="613"/>
        <v>0</v>
      </c>
      <c r="BQ564" s="160">
        <f t="shared" si="614"/>
        <v>0</v>
      </c>
      <c r="BR564" s="160">
        <f t="shared" si="615"/>
        <v>0</v>
      </c>
      <c r="BS564" s="160">
        <f t="shared" si="616"/>
        <v>0</v>
      </c>
      <c r="BT564" s="160">
        <f t="shared" si="617"/>
        <v>0</v>
      </c>
      <c r="BU564" s="160">
        <f t="shared" si="618"/>
        <v>0</v>
      </c>
      <c r="BV564" s="215">
        <f t="shared" si="619"/>
        <v>0</v>
      </c>
      <c r="BW564" s="217">
        <f t="shared" si="620"/>
        <v>0</v>
      </c>
      <c r="BX564" s="206">
        <f t="shared" si="621"/>
        <v>0</v>
      </c>
      <c r="BY564" s="206">
        <f t="shared" si="622"/>
        <v>0</v>
      </c>
      <c r="BZ564" s="206">
        <f t="shared" si="623"/>
        <v>0</v>
      </c>
      <c r="CA564" s="206">
        <f t="shared" si="624"/>
        <v>0</v>
      </c>
      <c r="CB564" s="206">
        <f t="shared" si="625"/>
        <v>0</v>
      </c>
      <c r="CC564" s="218">
        <f t="shared" si="626"/>
        <v>0</v>
      </c>
      <c r="CD564" s="216" t="e">
        <f t="shared" si="627"/>
        <v>#VALUE!</v>
      </c>
      <c r="CE564" s="94" t="e">
        <f t="shared" si="628"/>
        <v>#VALUE!</v>
      </c>
      <c r="CF564" s="94" t="e">
        <f t="shared" si="629"/>
        <v>#VALUE!</v>
      </c>
      <c r="CG564" s="95" t="e">
        <f t="shared" si="630"/>
        <v>#VALUE!</v>
      </c>
      <c r="CH564" s="95" t="e">
        <f t="shared" si="653"/>
        <v>#VALUE!</v>
      </c>
      <c r="CI564" s="95" t="b">
        <f t="shared" si="656"/>
        <v>0</v>
      </c>
      <c r="CJ564" s="76" t="str">
        <f t="shared" si="631"/>
        <v/>
      </c>
      <c r="CK564" s="94" t="e" cm="1">
        <f t="array" aca="1" ref="CK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CL564" s="94" t="str">
        <f t="shared" si="632"/>
        <v/>
      </c>
      <c r="CM564" s="96" t="b">
        <f t="shared" si="633"/>
        <v>0</v>
      </c>
      <c r="CN564" s="130" t="b">
        <f>IFERROR(MATCH(D564,'Avtal för korttidsarbete'!$G$13:$G$1012,0),TRUE)</f>
        <v>1</v>
      </c>
      <c r="CO564" s="130" t="b">
        <f t="shared" si="634"/>
        <v>0</v>
      </c>
      <c r="CP564" s="131" t="str" cm="1">
        <f t="array" ref="CP564">IF(CN564=TRUE,"x",INDEX('Avtal för korttidsarbete'!$E$13:$E$1012,$CN564))</f>
        <v>x</v>
      </c>
      <c r="CQ564" s="131" t="str" cm="1">
        <f t="array" ref="CQ564">IF(CN564=TRUE,"x",INDEX('Avtal för korttidsarbete'!$F$13:$F$1012,$CN564))</f>
        <v>x</v>
      </c>
      <c r="CR564" s="130" t="b">
        <f t="shared" si="635"/>
        <v>0</v>
      </c>
      <c r="CS564" s="165">
        <f t="shared" si="654"/>
        <v>0</v>
      </c>
      <c r="CT564" s="165">
        <f t="shared" si="655"/>
        <v>0</v>
      </c>
      <c r="CU564" s="130" t="b">
        <f t="shared" si="636"/>
        <v>0</v>
      </c>
      <c r="CV564" s="131">
        <f t="shared" si="637"/>
        <v>0</v>
      </c>
      <c r="CW564" s="165">
        <f t="shared" si="638"/>
        <v>0</v>
      </c>
      <c r="CX564" s="186" t="b">
        <f>IFERROR(INDEX('Avtal för korttidsarbete'!R:R,MATCH(D564,'Avtal för korttidsarbete'!$G:$G,0)),TRUE)</f>
        <v>1</v>
      </c>
      <c r="CY564" s="165" t="str">
        <f>IF(CX564,"-",INDEX('Avtal för korttidsarbete'!$D:$D,MATCH(D564,'Avtal för korttidsarbete'!$G:$G,0)))</f>
        <v>-</v>
      </c>
      <c r="CZ564" s="131" t="b">
        <f>IFERROR(G564&gt;INDEX(Uppsägningar!E:E,MATCH(C564,Uppsägningar!C:C,0)),FALSE)</f>
        <v>0</v>
      </c>
    </row>
    <row r="565" spans="1:104" s="30" customFormat="1" x14ac:dyDescent="0.25">
      <c r="A565" s="19">
        <v>550</v>
      </c>
      <c r="B565" s="20"/>
      <c r="C565" s="189"/>
      <c r="D565" s="69"/>
      <c r="E565" s="171">
        <f>IFERROR(INDEX(Admin!$C$7:$C$10,MATCH(CY565,TblNivåValTExt,0)),0)</f>
        <v>0</v>
      </c>
      <c r="F565" s="1"/>
      <c r="G565" s="1"/>
      <c r="H565" s="90"/>
      <c r="I565" s="91"/>
      <c r="J565" s="91"/>
      <c r="K565" s="91"/>
      <c r="L565" s="91"/>
      <c r="M565" s="91"/>
      <c r="N565" s="91"/>
      <c r="O565" s="91"/>
      <c r="P565" s="91"/>
      <c r="Q565" s="91"/>
      <c r="R565" s="91"/>
      <c r="S565" s="91"/>
      <c r="T565" s="91"/>
      <c r="U565" s="91"/>
      <c r="V565" s="91"/>
      <c r="W565" s="225">
        <f t="shared" si="593"/>
        <v>0</v>
      </c>
      <c r="X565" s="134" t="str">
        <f t="shared" si="639"/>
        <v/>
      </c>
      <c r="Y565" s="92" t="b">
        <f t="shared" si="594"/>
        <v>0</v>
      </c>
      <c r="Z565" s="92" t="str">
        <f t="shared" si="640"/>
        <v/>
      </c>
      <c r="AA565" s="92" t="b">
        <f t="shared" si="641"/>
        <v>0</v>
      </c>
      <c r="AB565" s="92" t="str">
        <f t="shared" si="642"/>
        <v/>
      </c>
      <c r="AC565" s="13" t="b">
        <f t="shared" si="595"/>
        <v>0</v>
      </c>
      <c r="AD565" s="92" t="str">
        <f t="shared" si="643"/>
        <v/>
      </c>
      <c r="AE565" s="13" t="b">
        <f t="shared" si="644"/>
        <v>0</v>
      </c>
      <c r="AF565" s="92" t="str">
        <f t="shared" si="645"/>
        <v/>
      </c>
      <c r="AG565" s="13" t="b">
        <f t="shared" si="596"/>
        <v>0</v>
      </c>
      <c r="AH565" s="92" t="str">
        <f t="shared" si="646"/>
        <v/>
      </c>
      <c r="AI565" s="35" t="b">
        <f t="shared" si="597"/>
        <v>0</v>
      </c>
      <c r="AJ565" s="92" t="str">
        <f t="shared" si="647"/>
        <v/>
      </c>
      <c r="AK565" s="35" t="b">
        <f t="shared" si="598"/>
        <v>0</v>
      </c>
      <c r="AL565" s="92" t="str">
        <f t="shared" si="599"/>
        <v/>
      </c>
      <c r="AM565" s="35" t="b">
        <f t="shared" si="600"/>
        <v>0</v>
      </c>
      <c r="AN565" s="92" t="str">
        <f t="shared" si="601"/>
        <v/>
      </c>
      <c r="AO565" s="13" t="b">
        <f t="shared" si="602"/>
        <v>0</v>
      </c>
      <c r="AP565" s="92" t="str">
        <f t="shared" si="603"/>
        <v/>
      </c>
      <c r="AQ565" s="14">
        <f t="shared" si="604"/>
        <v>0</v>
      </c>
      <c r="AR565" s="14">
        <f t="shared" si="605"/>
        <v>0</v>
      </c>
      <c r="AS565" s="16">
        <f t="shared" si="659"/>
        <v>0</v>
      </c>
      <c r="AT565" s="16">
        <f t="shared" si="659"/>
        <v>0</v>
      </c>
      <c r="AU565" s="16">
        <f t="shared" si="659"/>
        <v>0</v>
      </c>
      <c r="AV565" s="16">
        <f t="shared" si="659"/>
        <v>0</v>
      </c>
      <c r="AW565" s="16">
        <f t="shared" si="659"/>
        <v>0</v>
      </c>
      <c r="AX565" s="16">
        <f t="shared" si="659"/>
        <v>0</v>
      </c>
      <c r="AY565" s="16">
        <f t="shared" si="659"/>
        <v>0</v>
      </c>
      <c r="AZ565" s="16"/>
      <c r="BA565" s="16"/>
      <c r="BB565" s="93">
        <f t="shared" si="648"/>
        <v>0</v>
      </c>
      <c r="BC565" s="93">
        <f t="shared" si="649"/>
        <v>0</v>
      </c>
      <c r="BD565" s="93">
        <f t="shared" si="650"/>
        <v>0</v>
      </c>
      <c r="BE565" s="158">
        <f t="shared" si="651"/>
        <v>0</v>
      </c>
      <c r="BF565" s="159">
        <f t="shared" si="652"/>
        <v>0</v>
      </c>
      <c r="BG565" s="159">
        <f t="shared" si="606"/>
        <v>0</v>
      </c>
      <c r="BH565" s="159">
        <f t="shared" si="607"/>
        <v>0</v>
      </c>
      <c r="BI565" s="159">
        <f t="shared" si="608"/>
        <v>0</v>
      </c>
      <c r="BJ565" s="159">
        <f t="shared" si="609"/>
        <v>0</v>
      </c>
      <c r="BK565" s="159">
        <f t="shared" si="610"/>
        <v>0</v>
      </c>
      <c r="BL565" s="159">
        <f t="shared" si="611"/>
        <v>0</v>
      </c>
      <c r="BM565" s="159">
        <f t="shared" si="590"/>
        <v>0</v>
      </c>
      <c r="BN565" s="159">
        <f t="shared" si="590"/>
        <v>0</v>
      </c>
      <c r="BO565" s="205" t="b">
        <f t="shared" si="612"/>
        <v>0</v>
      </c>
      <c r="BP565" s="214">
        <f t="shared" si="613"/>
        <v>0</v>
      </c>
      <c r="BQ565" s="160">
        <f t="shared" si="614"/>
        <v>0</v>
      </c>
      <c r="BR565" s="160">
        <f t="shared" si="615"/>
        <v>0</v>
      </c>
      <c r="BS565" s="160">
        <f t="shared" si="616"/>
        <v>0</v>
      </c>
      <c r="BT565" s="160">
        <f t="shared" si="617"/>
        <v>0</v>
      </c>
      <c r="BU565" s="160">
        <f t="shared" si="618"/>
        <v>0</v>
      </c>
      <c r="BV565" s="215">
        <f t="shared" si="619"/>
        <v>0</v>
      </c>
      <c r="BW565" s="217">
        <f t="shared" si="620"/>
        <v>0</v>
      </c>
      <c r="BX565" s="206">
        <f t="shared" si="621"/>
        <v>0</v>
      </c>
      <c r="BY565" s="206">
        <f t="shared" si="622"/>
        <v>0</v>
      </c>
      <c r="BZ565" s="206">
        <f t="shared" si="623"/>
        <v>0</v>
      </c>
      <c r="CA565" s="206">
        <f t="shared" si="624"/>
        <v>0</v>
      </c>
      <c r="CB565" s="206">
        <f t="shared" si="625"/>
        <v>0</v>
      </c>
      <c r="CC565" s="218">
        <f t="shared" si="626"/>
        <v>0</v>
      </c>
      <c r="CD565" s="216" t="e">
        <f t="shared" si="627"/>
        <v>#VALUE!</v>
      </c>
      <c r="CE565" s="94" t="e">
        <f t="shared" si="628"/>
        <v>#VALUE!</v>
      </c>
      <c r="CF565" s="94" t="e">
        <f t="shared" si="629"/>
        <v>#VALUE!</v>
      </c>
      <c r="CG565" s="95" t="e">
        <f t="shared" si="630"/>
        <v>#VALUE!</v>
      </c>
      <c r="CH565" s="95" t="e">
        <f t="shared" si="653"/>
        <v>#VALUE!</v>
      </c>
      <c r="CI565" s="95" t="b">
        <f t="shared" si="656"/>
        <v>0</v>
      </c>
      <c r="CJ565" s="76" t="str">
        <f t="shared" si="631"/>
        <v/>
      </c>
      <c r="CK565" s="94" t="e" cm="1">
        <f t="array" aca="1" ref="CK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CL565" s="94" t="str">
        <f t="shared" si="632"/>
        <v/>
      </c>
      <c r="CM565" s="96" t="b">
        <f t="shared" si="633"/>
        <v>0</v>
      </c>
      <c r="CN565" s="130" t="b">
        <f>IFERROR(MATCH(D565,'Avtal för korttidsarbete'!$G$13:$G$1012,0),TRUE)</f>
        <v>1</v>
      </c>
      <c r="CO565" s="130" t="b">
        <f t="shared" si="634"/>
        <v>0</v>
      </c>
      <c r="CP565" s="131" t="str" cm="1">
        <f t="array" ref="CP565">IF(CN565=TRUE,"x",INDEX('Avtal för korttidsarbete'!$E$13:$E$1012,$CN565))</f>
        <v>x</v>
      </c>
      <c r="CQ565" s="131" t="str" cm="1">
        <f t="array" ref="CQ565">IF(CN565=TRUE,"x",INDEX('Avtal för korttidsarbete'!$F$13:$F$1012,$CN565))</f>
        <v>x</v>
      </c>
      <c r="CR565" s="130" t="b">
        <f t="shared" si="635"/>
        <v>0</v>
      </c>
      <c r="CS565" s="165">
        <f t="shared" si="654"/>
        <v>0</v>
      </c>
      <c r="CT565" s="165">
        <f t="shared" si="655"/>
        <v>0</v>
      </c>
      <c r="CU565" s="130" t="b">
        <f t="shared" si="636"/>
        <v>0</v>
      </c>
      <c r="CV565" s="131">
        <f t="shared" si="637"/>
        <v>0</v>
      </c>
      <c r="CW565" s="165">
        <f t="shared" si="638"/>
        <v>0</v>
      </c>
      <c r="CX565" s="186" t="b">
        <f>IFERROR(INDEX('Avtal för korttidsarbete'!R:R,MATCH(D565,'Avtal för korttidsarbete'!$G:$G,0)),TRUE)</f>
        <v>1</v>
      </c>
      <c r="CY565" s="165" t="str">
        <f>IF(CX565,"-",INDEX('Avtal för korttidsarbete'!$D:$D,MATCH(D565,'Avtal för korttidsarbete'!$G:$G,0)))</f>
        <v>-</v>
      </c>
      <c r="CZ565" s="131" t="b">
        <f>IFERROR(G565&gt;INDEX(Uppsägningar!E:E,MATCH(C565,Uppsägningar!C:C,0)),FALSE)</f>
        <v>0</v>
      </c>
    </row>
    <row r="566" spans="1:104" s="30" customFormat="1" x14ac:dyDescent="0.25">
      <c r="A566" s="19">
        <v>551</v>
      </c>
      <c r="B566" s="20"/>
      <c r="C566" s="189"/>
      <c r="D566" s="69"/>
      <c r="E566" s="171">
        <f>IFERROR(INDEX(Admin!$C$7:$C$10,MATCH(CY566,TblNivåValTExt,0)),0)</f>
        <v>0</v>
      </c>
      <c r="F566" s="1"/>
      <c r="G566" s="1"/>
      <c r="H566" s="90"/>
      <c r="I566" s="91"/>
      <c r="J566" s="91"/>
      <c r="K566" s="91"/>
      <c r="L566" s="91"/>
      <c r="M566" s="91"/>
      <c r="N566" s="91"/>
      <c r="O566" s="91"/>
      <c r="P566" s="91"/>
      <c r="Q566" s="91"/>
      <c r="R566" s="91"/>
      <c r="S566" s="91"/>
      <c r="T566" s="91"/>
      <c r="U566" s="91"/>
      <c r="V566" s="91"/>
      <c r="W566" s="225">
        <f t="shared" si="593"/>
        <v>0</v>
      </c>
      <c r="X566" s="134" t="str">
        <f t="shared" si="639"/>
        <v/>
      </c>
      <c r="Y566" s="92" t="b">
        <f t="shared" si="594"/>
        <v>0</v>
      </c>
      <c r="Z566" s="92" t="str">
        <f t="shared" si="640"/>
        <v/>
      </c>
      <c r="AA566" s="92" t="b">
        <f t="shared" si="641"/>
        <v>0</v>
      </c>
      <c r="AB566" s="92" t="str">
        <f t="shared" si="642"/>
        <v/>
      </c>
      <c r="AC566" s="13" t="b">
        <f t="shared" si="595"/>
        <v>0</v>
      </c>
      <c r="AD566" s="92" t="str">
        <f t="shared" si="643"/>
        <v/>
      </c>
      <c r="AE566" s="13" t="b">
        <f t="shared" si="644"/>
        <v>0</v>
      </c>
      <c r="AF566" s="92" t="str">
        <f t="shared" si="645"/>
        <v/>
      </c>
      <c r="AG566" s="13" t="b">
        <f t="shared" si="596"/>
        <v>0</v>
      </c>
      <c r="AH566" s="92" t="str">
        <f t="shared" si="646"/>
        <v/>
      </c>
      <c r="AI566" s="35" t="b">
        <f t="shared" si="597"/>
        <v>0</v>
      </c>
      <c r="AJ566" s="92" t="str">
        <f t="shared" si="647"/>
        <v/>
      </c>
      <c r="AK566" s="35" t="b">
        <f t="shared" si="598"/>
        <v>0</v>
      </c>
      <c r="AL566" s="92" t="str">
        <f t="shared" si="599"/>
        <v/>
      </c>
      <c r="AM566" s="35" t="b">
        <f t="shared" si="600"/>
        <v>0</v>
      </c>
      <c r="AN566" s="92" t="str">
        <f t="shared" si="601"/>
        <v/>
      </c>
      <c r="AO566" s="13" t="b">
        <f t="shared" si="602"/>
        <v>0</v>
      </c>
      <c r="AP566" s="92" t="str">
        <f t="shared" si="603"/>
        <v/>
      </c>
      <c r="AQ566" s="14">
        <f t="shared" si="604"/>
        <v>0</v>
      </c>
      <c r="AR566" s="14">
        <f t="shared" si="605"/>
        <v>0</v>
      </c>
      <c r="AS566" s="16">
        <f t="shared" ref="AS566:AY575" si="660">IF(OR(AS$11=FALSE,$F566="",MIN($G566,AS$10,$AR566)-MAX($F566,AS$8,$AQ566)&lt;0),0,MIN($G566,AS$10,$AR566)-MAX($F566,AS$8,$AQ566)+1)</f>
        <v>0</v>
      </c>
      <c r="AT566" s="16">
        <f t="shared" si="660"/>
        <v>0</v>
      </c>
      <c r="AU566" s="16">
        <f t="shared" si="660"/>
        <v>0</v>
      </c>
      <c r="AV566" s="16">
        <f t="shared" si="660"/>
        <v>0</v>
      </c>
      <c r="AW566" s="16">
        <f t="shared" si="660"/>
        <v>0</v>
      </c>
      <c r="AX566" s="16">
        <f t="shared" si="660"/>
        <v>0</v>
      </c>
      <c r="AY566" s="16">
        <f t="shared" si="660"/>
        <v>0</v>
      </c>
      <c r="AZ566" s="16"/>
      <c r="BA566" s="16"/>
      <c r="BB566" s="93">
        <f t="shared" si="648"/>
        <v>0</v>
      </c>
      <c r="BC566" s="93">
        <f t="shared" si="649"/>
        <v>0</v>
      </c>
      <c r="BD566" s="93">
        <f t="shared" si="650"/>
        <v>0</v>
      </c>
      <c r="BE566" s="158">
        <f t="shared" si="651"/>
        <v>0</v>
      </c>
      <c r="BF566" s="159">
        <f t="shared" si="652"/>
        <v>0</v>
      </c>
      <c r="BG566" s="159">
        <f t="shared" si="606"/>
        <v>0</v>
      </c>
      <c r="BH566" s="159">
        <f t="shared" si="607"/>
        <v>0</v>
      </c>
      <c r="BI566" s="159">
        <f t="shared" si="608"/>
        <v>0</v>
      </c>
      <c r="BJ566" s="159">
        <f t="shared" si="609"/>
        <v>0</v>
      </c>
      <c r="BK566" s="159">
        <f t="shared" si="610"/>
        <v>0</v>
      </c>
      <c r="BL566" s="159">
        <f t="shared" si="611"/>
        <v>0</v>
      </c>
      <c r="BM566" s="159">
        <f t="shared" si="590"/>
        <v>0</v>
      </c>
      <c r="BN566" s="159">
        <f t="shared" si="590"/>
        <v>0</v>
      </c>
      <c r="BO566" s="205" t="b">
        <f t="shared" si="612"/>
        <v>0</v>
      </c>
      <c r="BP566" s="214">
        <f t="shared" si="613"/>
        <v>0</v>
      </c>
      <c r="BQ566" s="160">
        <f t="shared" si="614"/>
        <v>0</v>
      </c>
      <c r="BR566" s="160">
        <f t="shared" si="615"/>
        <v>0</v>
      </c>
      <c r="BS566" s="160">
        <f t="shared" si="616"/>
        <v>0</v>
      </c>
      <c r="BT566" s="160">
        <f t="shared" si="617"/>
        <v>0</v>
      </c>
      <c r="BU566" s="160">
        <f t="shared" si="618"/>
        <v>0</v>
      </c>
      <c r="BV566" s="215">
        <f t="shared" si="619"/>
        <v>0</v>
      </c>
      <c r="BW566" s="217">
        <f t="shared" si="620"/>
        <v>0</v>
      </c>
      <c r="BX566" s="206">
        <f t="shared" si="621"/>
        <v>0</v>
      </c>
      <c r="BY566" s="206">
        <f t="shared" si="622"/>
        <v>0</v>
      </c>
      <c r="BZ566" s="206">
        <f t="shared" si="623"/>
        <v>0</v>
      </c>
      <c r="CA566" s="206">
        <f t="shared" si="624"/>
        <v>0</v>
      </c>
      <c r="CB566" s="206">
        <f t="shared" si="625"/>
        <v>0</v>
      </c>
      <c r="CC566" s="218">
        <f t="shared" si="626"/>
        <v>0</v>
      </c>
      <c r="CD566" s="216" t="e">
        <f t="shared" si="627"/>
        <v>#VALUE!</v>
      </c>
      <c r="CE566" s="94" t="e">
        <f t="shared" si="628"/>
        <v>#VALUE!</v>
      </c>
      <c r="CF566" s="94" t="e">
        <f t="shared" si="629"/>
        <v>#VALUE!</v>
      </c>
      <c r="CG566" s="95" t="e">
        <f t="shared" si="630"/>
        <v>#VALUE!</v>
      </c>
      <c r="CH566" s="95" t="e">
        <f t="shared" si="653"/>
        <v>#VALUE!</v>
      </c>
      <c r="CI566" s="95" t="b">
        <f t="shared" si="656"/>
        <v>0</v>
      </c>
      <c r="CJ566" s="76" t="str">
        <f t="shared" si="631"/>
        <v/>
      </c>
      <c r="CK566" s="94" t="e" cm="1">
        <f t="array" aca="1" ref="CK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CL566" s="94" t="str">
        <f t="shared" si="632"/>
        <v/>
      </c>
      <c r="CM566" s="96" t="b">
        <f t="shared" si="633"/>
        <v>0</v>
      </c>
      <c r="CN566" s="130" t="b">
        <f>IFERROR(MATCH(D566,'Avtal för korttidsarbete'!$G$13:$G$1012,0),TRUE)</f>
        <v>1</v>
      </c>
      <c r="CO566" s="130" t="b">
        <f t="shared" si="634"/>
        <v>0</v>
      </c>
      <c r="CP566" s="131" t="str" cm="1">
        <f t="array" ref="CP566">IF(CN566=TRUE,"x",INDEX('Avtal för korttidsarbete'!$E$13:$E$1012,$CN566))</f>
        <v>x</v>
      </c>
      <c r="CQ566" s="131" t="str" cm="1">
        <f t="array" ref="CQ566">IF(CN566=TRUE,"x",INDEX('Avtal för korttidsarbete'!$F$13:$F$1012,$CN566))</f>
        <v>x</v>
      </c>
      <c r="CR566" s="130" t="b">
        <f t="shared" si="635"/>
        <v>0</v>
      </c>
      <c r="CS566" s="165">
        <f t="shared" si="654"/>
        <v>0</v>
      </c>
      <c r="CT566" s="165">
        <f t="shared" si="655"/>
        <v>0</v>
      </c>
      <c r="CU566" s="130" t="b">
        <f t="shared" si="636"/>
        <v>0</v>
      </c>
      <c r="CV566" s="131">
        <f t="shared" si="637"/>
        <v>0</v>
      </c>
      <c r="CW566" s="165">
        <f t="shared" si="638"/>
        <v>0</v>
      </c>
      <c r="CX566" s="186" t="b">
        <f>IFERROR(INDEX('Avtal för korttidsarbete'!R:R,MATCH(D566,'Avtal för korttidsarbete'!$G:$G,0)),TRUE)</f>
        <v>1</v>
      </c>
      <c r="CY566" s="165" t="str">
        <f>IF(CX566,"-",INDEX('Avtal för korttidsarbete'!$D:$D,MATCH(D566,'Avtal för korttidsarbete'!$G:$G,0)))</f>
        <v>-</v>
      </c>
      <c r="CZ566" s="131" t="b">
        <f>IFERROR(G566&gt;INDEX(Uppsägningar!E:E,MATCH(C566,Uppsägningar!C:C,0)),FALSE)</f>
        <v>0</v>
      </c>
    </row>
    <row r="567" spans="1:104" s="30" customFormat="1" x14ac:dyDescent="0.25">
      <c r="A567" s="19">
        <v>552</v>
      </c>
      <c r="B567" s="20"/>
      <c r="C567" s="189"/>
      <c r="D567" s="69"/>
      <c r="E567" s="171">
        <f>IFERROR(INDEX(Admin!$C$7:$C$10,MATCH(CY567,TblNivåValTExt,0)),0)</f>
        <v>0</v>
      </c>
      <c r="F567" s="1"/>
      <c r="G567" s="1"/>
      <c r="H567" s="90"/>
      <c r="I567" s="91"/>
      <c r="J567" s="91"/>
      <c r="K567" s="91"/>
      <c r="L567" s="91"/>
      <c r="M567" s="91"/>
      <c r="N567" s="91"/>
      <c r="O567" s="91"/>
      <c r="P567" s="91"/>
      <c r="Q567" s="91"/>
      <c r="R567" s="91"/>
      <c r="S567" s="91"/>
      <c r="T567" s="91"/>
      <c r="U567" s="91"/>
      <c r="V567" s="91"/>
      <c r="W567" s="225">
        <f t="shared" si="593"/>
        <v>0</v>
      </c>
      <c r="X567" s="134" t="str">
        <f t="shared" si="639"/>
        <v/>
      </c>
      <c r="Y567" s="92" t="b">
        <f t="shared" si="594"/>
        <v>0</v>
      </c>
      <c r="Z567" s="92" t="str">
        <f t="shared" si="640"/>
        <v/>
      </c>
      <c r="AA567" s="92" t="b">
        <f t="shared" si="641"/>
        <v>0</v>
      </c>
      <c r="AB567" s="92" t="str">
        <f t="shared" si="642"/>
        <v/>
      </c>
      <c r="AC567" s="13" t="b">
        <f t="shared" si="595"/>
        <v>0</v>
      </c>
      <c r="AD567" s="92" t="str">
        <f t="shared" si="643"/>
        <v/>
      </c>
      <c r="AE567" s="13" t="b">
        <f t="shared" si="644"/>
        <v>0</v>
      </c>
      <c r="AF567" s="92" t="str">
        <f t="shared" si="645"/>
        <v/>
      </c>
      <c r="AG567" s="13" t="b">
        <f t="shared" si="596"/>
        <v>0</v>
      </c>
      <c r="AH567" s="92" t="str">
        <f t="shared" si="646"/>
        <v/>
      </c>
      <c r="AI567" s="35" t="b">
        <f t="shared" si="597"/>
        <v>0</v>
      </c>
      <c r="AJ567" s="92" t="str">
        <f t="shared" si="647"/>
        <v/>
      </c>
      <c r="AK567" s="35" t="b">
        <f t="shared" si="598"/>
        <v>0</v>
      </c>
      <c r="AL567" s="92" t="str">
        <f t="shared" si="599"/>
        <v/>
      </c>
      <c r="AM567" s="35" t="b">
        <f t="shared" si="600"/>
        <v>0</v>
      </c>
      <c r="AN567" s="92" t="str">
        <f t="shared" si="601"/>
        <v/>
      </c>
      <c r="AO567" s="13" t="b">
        <f t="shared" si="602"/>
        <v>0</v>
      </c>
      <c r="AP567" s="92" t="str">
        <f t="shared" si="603"/>
        <v/>
      </c>
      <c r="AQ567" s="14">
        <f t="shared" si="604"/>
        <v>0</v>
      </c>
      <c r="AR567" s="14">
        <f t="shared" si="605"/>
        <v>0</v>
      </c>
      <c r="AS567" s="16">
        <f t="shared" si="660"/>
        <v>0</v>
      </c>
      <c r="AT567" s="16">
        <f t="shared" si="660"/>
        <v>0</v>
      </c>
      <c r="AU567" s="16">
        <f t="shared" si="660"/>
        <v>0</v>
      </c>
      <c r="AV567" s="16">
        <f t="shared" si="660"/>
        <v>0</v>
      </c>
      <c r="AW567" s="16">
        <f t="shared" si="660"/>
        <v>0</v>
      </c>
      <c r="AX567" s="16">
        <f t="shared" si="660"/>
        <v>0</v>
      </c>
      <c r="AY567" s="16">
        <f t="shared" si="660"/>
        <v>0</v>
      </c>
      <c r="AZ567" s="16"/>
      <c r="BA567" s="16"/>
      <c r="BB567" s="93">
        <f t="shared" si="648"/>
        <v>0</v>
      </c>
      <c r="BC567" s="93">
        <f t="shared" si="649"/>
        <v>0</v>
      </c>
      <c r="BD567" s="93">
        <f t="shared" si="650"/>
        <v>0</v>
      </c>
      <c r="BE567" s="158">
        <f t="shared" si="651"/>
        <v>0</v>
      </c>
      <c r="BF567" s="159">
        <f t="shared" si="652"/>
        <v>0</v>
      </c>
      <c r="BG567" s="159">
        <f t="shared" si="606"/>
        <v>0</v>
      </c>
      <c r="BH567" s="159">
        <f t="shared" si="607"/>
        <v>0</v>
      </c>
      <c r="BI567" s="159">
        <f t="shared" si="608"/>
        <v>0</v>
      </c>
      <c r="BJ567" s="159">
        <f t="shared" si="609"/>
        <v>0</v>
      </c>
      <c r="BK567" s="159">
        <f t="shared" si="610"/>
        <v>0</v>
      </c>
      <c r="BL567" s="159">
        <f t="shared" si="611"/>
        <v>0</v>
      </c>
      <c r="BM567" s="159">
        <f t="shared" si="590"/>
        <v>0</v>
      </c>
      <c r="BN567" s="159">
        <f t="shared" si="590"/>
        <v>0</v>
      </c>
      <c r="BO567" s="205" t="b">
        <f t="shared" si="612"/>
        <v>0</v>
      </c>
      <c r="BP567" s="214">
        <f t="shared" si="613"/>
        <v>0</v>
      </c>
      <c r="BQ567" s="160">
        <f t="shared" si="614"/>
        <v>0</v>
      </c>
      <c r="BR567" s="160">
        <f t="shared" si="615"/>
        <v>0</v>
      </c>
      <c r="BS567" s="160">
        <f t="shared" si="616"/>
        <v>0</v>
      </c>
      <c r="BT567" s="160">
        <f t="shared" si="617"/>
        <v>0</v>
      </c>
      <c r="BU567" s="160">
        <f t="shared" si="618"/>
        <v>0</v>
      </c>
      <c r="BV567" s="215">
        <f t="shared" si="619"/>
        <v>0</v>
      </c>
      <c r="BW567" s="217">
        <f t="shared" si="620"/>
        <v>0</v>
      </c>
      <c r="BX567" s="206">
        <f t="shared" si="621"/>
        <v>0</v>
      </c>
      <c r="BY567" s="206">
        <f t="shared" si="622"/>
        <v>0</v>
      </c>
      <c r="BZ567" s="206">
        <f t="shared" si="623"/>
        <v>0</v>
      </c>
      <c r="CA567" s="206">
        <f t="shared" si="624"/>
        <v>0</v>
      </c>
      <c r="CB567" s="206">
        <f t="shared" si="625"/>
        <v>0</v>
      </c>
      <c r="CC567" s="218">
        <f t="shared" si="626"/>
        <v>0</v>
      </c>
      <c r="CD567" s="216" t="e">
        <f t="shared" si="627"/>
        <v>#VALUE!</v>
      </c>
      <c r="CE567" s="94" t="e">
        <f t="shared" si="628"/>
        <v>#VALUE!</v>
      </c>
      <c r="CF567" s="94" t="e">
        <f t="shared" si="629"/>
        <v>#VALUE!</v>
      </c>
      <c r="CG567" s="95" t="e">
        <f t="shared" si="630"/>
        <v>#VALUE!</v>
      </c>
      <c r="CH567" s="95" t="e">
        <f t="shared" si="653"/>
        <v>#VALUE!</v>
      </c>
      <c r="CI567" s="95" t="b">
        <f t="shared" si="656"/>
        <v>0</v>
      </c>
      <c r="CJ567" s="76" t="str">
        <f t="shared" si="631"/>
        <v/>
      </c>
      <c r="CK567" s="94" t="e" cm="1">
        <f t="array" aca="1" ref="CK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CL567" s="94" t="str">
        <f t="shared" si="632"/>
        <v/>
      </c>
      <c r="CM567" s="96" t="b">
        <f t="shared" si="633"/>
        <v>0</v>
      </c>
      <c r="CN567" s="130" t="b">
        <f>IFERROR(MATCH(D567,'Avtal för korttidsarbete'!$G$13:$G$1012,0),TRUE)</f>
        <v>1</v>
      </c>
      <c r="CO567" s="130" t="b">
        <f t="shared" si="634"/>
        <v>0</v>
      </c>
      <c r="CP567" s="131" t="str" cm="1">
        <f t="array" ref="CP567">IF(CN567=TRUE,"x",INDEX('Avtal för korttidsarbete'!$E$13:$E$1012,$CN567))</f>
        <v>x</v>
      </c>
      <c r="CQ567" s="131" t="str" cm="1">
        <f t="array" ref="CQ567">IF(CN567=TRUE,"x",INDEX('Avtal för korttidsarbete'!$F$13:$F$1012,$CN567))</f>
        <v>x</v>
      </c>
      <c r="CR567" s="130" t="b">
        <f t="shared" si="635"/>
        <v>0</v>
      </c>
      <c r="CS567" s="165">
        <f t="shared" si="654"/>
        <v>0</v>
      </c>
      <c r="CT567" s="165">
        <f t="shared" si="655"/>
        <v>0</v>
      </c>
      <c r="CU567" s="130" t="b">
        <f t="shared" si="636"/>
        <v>0</v>
      </c>
      <c r="CV567" s="131">
        <f t="shared" si="637"/>
        <v>0</v>
      </c>
      <c r="CW567" s="165">
        <f t="shared" si="638"/>
        <v>0</v>
      </c>
      <c r="CX567" s="186" t="b">
        <f>IFERROR(INDEX('Avtal för korttidsarbete'!R:R,MATCH(D567,'Avtal för korttidsarbete'!$G:$G,0)),TRUE)</f>
        <v>1</v>
      </c>
      <c r="CY567" s="165" t="str">
        <f>IF(CX567,"-",INDEX('Avtal för korttidsarbete'!$D:$D,MATCH(D567,'Avtal för korttidsarbete'!$G:$G,0)))</f>
        <v>-</v>
      </c>
      <c r="CZ567" s="131" t="b">
        <f>IFERROR(G567&gt;INDEX(Uppsägningar!E:E,MATCH(C567,Uppsägningar!C:C,0)),FALSE)</f>
        <v>0</v>
      </c>
    </row>
    <row r="568" spans="1:104" s="30" customFormat="1" x14ac:dyDescent="0.25">
      <c r="A568" s="19">
        <v>553</v>
      </c>
      <c r="B568" s="20"/>
      <c r="C568" s="189"/>
      <c r="D568" s="69"/>
      <c r="E568" s="171">
        <f>IFERROR(INDEX(Admin!$C$7:$C$10,MATCH(CY568,TblNivåValTExt,0)),0)</f>
        <v>0</v>
      </c>
      <c r="F568" s="1"/>
      <c r="G568" s="1"/>
      <c r="H568" s="90"/>
      <c r="I568" s="91"/>
      <c r="J568" s="91"/>
      <c r="K568" s="91"/>
      <c r="L568" s="91"/>
      <c r="M568" s="91"/>
      <c r="N568" s="91"/>
      <c r="O568" s="91"/>
      <c r="P568" s="91"/>
      <c r="Q568" s="91"/>
      <c r="R568" s="91"/>
      <c r="S568" s="91"/>
      <c r="T568" s="91"/>
      <c r="U568" s="91"/>
      <c r="V568" s="91"/>
      <c r="W568" s="225">
        <f t="shared" si="593"/>
        <v>0</v>
      </c>
      <c r="X568" s="134" t="str">
        <f t="shared" si="639"/>
        <v/>
      </c>
      <c r="Y568" s="92" t="b">
        <f t="shared" si="594"/>
        <v>0</v>
      </c>
      <c r="Z568" s="92" t="str">
        <f t="shared" si="640"/>
        <v/>
      </c>
      <c r="AA568" s="92" t="b">
        <f t="shared" si="641"/>
        <v>0</v>
      </c>
      <c r="AB568" s="92" t="str">
        <f t="shared" si="642"/>
        <v/>
      </c>
      <c r="AC568" s="13" t="b">
        <f t="shared" si="595"/>
        <v>0</v>
      </c>
      <c r="AD568" s="92" t="str">
        <f t="shared" si="643"/>
        <v/>
      </c>
      <c r="AE568" s="13" t="b">
        <f t="shared" si="644"/>
        <v>0</v>
      </c>
      <c r="AF568" s="92" t="str">
        <f t="shared" si="645"/>
        <v/>
      </c>
      <c r="AG568" s="13" t="b">
        <f t="shared" si="596"/>
        <v>0</v>
      </c>
      <c r="AH568" s="92" t="str">
        <f t="shared" si="646"/>
        <v/>
      </c>
      <c r="AI568" s="35" t="b">
        <f t="shared" si="597"/>
        <v>0</v>
      </c>
      <c r="AJ568" s="92" t="str">
        <f t="shared" si="647"/>
        <v/>
      </c>
      <c r="AK568" s="35" t="b">
        <f t="shared" si="598"/>
        <v>0</v>
      </c>
      <c r="AL568" s="92" t="str">
        <f t="shared" si="599"/>
        <v/>
      </c>
      <c r="AM568" s="35" t="b">
        <f t="shared" si="600"/>
        <v>0</v>
      </c>
      <c r="AN568" s="92" t="str">
        <f t="shared" si="601"/>
        <v/>
      </c>
      <c r="AO568" s="13" t="b">
        <f t="shared" si="602"/>
        <v>0</v>
      </c>
      <c r="AP568" s="92" t="str">
        <f t="shared" si="603"/>
        <v/>
      </c>
      <c r="AQ568" s="14">
        <f t="shared" si="604"/>
        <v>0</v>
      </c>
      <c r="AR568" s="14">
        <f t="shared" si="605"/>
        <v>0</v>
      </c>
      <c r="AS568" s="16">
        <f t="shared" si="660"/>
        <v>0</v>
      </c>
      <c r="AT568" s="16">
        <f t="shared" si="660"/>
        <v>0</v>
      </c>
      <c r="AU568" s="16">
        <f t="shared" si="660"/>
        <v>0</v>
      </c>
      <c r="AV568" s="16">
        <f t="shared" si="660"/>
        <v>0</v>
      </c>
      <c r="AW568" s="16">
        <f t="shared" si="660"/>
        <v>0</v>
      </c>
      <c r="AX568" s="16">
        <f t="shared" si="660"/>
        <v>0</v>
      </c>
      <c r="AY568" s="16">
        <f t="shared" si="660"/>
        <v>0</v>
      </c>
      <c r="AZ568" s="16"/>
      <c r="BA568" s="16"/>
      <c r="BB568" s="93">
        <f t="shared" si="648"/>
        <v>0</v>
      </c>
      <c r="BC568" s="93">
        <f t="shared" si="649"/>
        <v>0</v>
      </c>
      <c r="BD568" s="93">
        <f t="shared" si="650"/>
        <v>0</v>
      </c>
      <c r="BE568" s="158">
        <f t="shared" si="651"/>
        <v>0</v>
      </c>
      <c r="BF568" s="159">
        <f t="shared" si="652"/>
        <v>0</v>
      </c>
      <c r="BG568" s="159">
        <f t="shared" si="606"/>
        <v>0</v>
      </c>
      <c r="BH568" s="159">
        <f t="shared" si="607"/>
        <v>0</v>
      </c>
      <c r="BI568" s="159">
        <f t="shared" si="608"/>
        <v>0</v>
      </c>
      <c r="BJ568" s="159">
        <f t="shared" si="609"/>
        <v>0</v>
      </c>
      <c r="BK568" s="159">
        <f t="shared" si="610"/>
        <v>0</v>
      </c>
      <c r="BL568" s="159">
        <f t="shared" si="611"/>
        <v>0</v>
      </c>
      <c r="BM568" s="159">
        <f t="shared" si="590"/>
        <v>0</v>
      </c>
      <c r="BN568" s="159">
        <f t="shared" si="590"/>
        <v>0</v>
      </c>
      <c r="BO568" s="205" t="b">
        <f t="shared" si="612"/>
        <v>0</v>
      </c>
      <c r="BP568" s="214">
        <f t="shared" si="613"/>
        <v>0</v>
      </c>
      <c r="BQ568" s="160">
        <f t="shared" si="614"/>
        <v>0</v>
      </c>
      <c r="BR568" s="160">
        <f t="shared" si="615"/>
        <v>0</v>
      </c>
      <c r="BS568" s="160">
        <f t="shared" si="616"/>
        <v>0</v>
      </c>
      <c r="BT568" s="160">
        <f t="shared" si="617"/>
        <v>0</v>
      </c>
      <c r="BU568" s="160">
        <f t="shared" si="618"/>
        <v>0</v>
      </c>
      <c r="BV568" s="215">
        <f t="shared" si="619"/>
        <v>0</v>
      </c>
      <c r="BW568" s="217">
        <f t="shared" si="620"/>
        <v>0</v>
      </c>
      <c r="BX568" s="206">
        <f t="shared" si="621"/>
        <v>0</v>
      </c>
      <c r="BY568" s="206">
        <f t="shared" si="622"/>
        <v>0</v>
      </c>
      <c r="BZ568" s="206">
        <f t="shared" si="623"/>
        <v>0</v>
      </c>
      <c r="CA568" s="206">
        <f t="shared" si="624"/>
        <v>0</v>
      </c>
      <c r="CB568" s="206">
        <f t="shared" si="625"/>
        <v>0</v>
      </c>
      <c r="CC568" s="218">
        <f t="shared" si="626"/>
        <v>0</v>
      </c>
      <c r="CD568" s="216" t="e">
        <f t="shared" si="627"/>
        <v>#VALUE!</v>
      </c>
      <c r="CE568" s="94" t="e">
        <f t="shared" si="628"/>
        <v>#VALUE!</v>
      </c>
      <c r="CF568" s="94" t="e">
        <f t="shared" si="629"/>
        <v>#VALUE!</v>
      </c>
      <c r="CG568" s="95" t="e">
        <f t="shared" si="630"/>
        <v>#VALUE!</v>
      </c>
      <c r="CH568" s="95" t="e">
        <f t="shared" si="653"/>
        <v>#VALUE!</v>
      </c>
      <c r="CI568" s="95" t="b">
        <f t="shared" si="656"/>
        <v>0</v>
      </c>
      <c r="CJ568" s="76" t="str">
        <f t="shared" si="631"/>
        <v/>
      </c>
      <c r="CK568" s="94" t="e" cm="1">
        <f t="array" aca="1" ref="CK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CL568" s="94" t="str">
        <f t="shared" si="632"/>
        <v/>
      </c>
      <c r="CM568" s="96" t="b">
        <f t="shared" si="633"/>
        <v>0</v>
      </c>
      <c r="CN568" s="130" t="b">
        <f>IFERROR(MATCH(D568,'Avtal för korttidsarbete'!$G$13:$G$1012,0),TRUE)</f>
        <v>1</v>
      </c>
      <c r="CO568" s="130" t="b">
        <f t="shared" si="634"/>
        <v>0</v>
      </c>
      <c r="CP568" s="131" t="str" cm="1">
        <f t="array" ref="CP568">IF(CN568=TRUE,"x",INDEX('Avtal för korttidsarbete'!$E$13:$E$1012,$CN568))</f>
        <v>x</v>
      </c>
      <c r="CQ568" s="131" t="str" cm="1">
        <f t="array" ref="CQ568">IF(CN568=TRUE,"x",INDEX('Avtal för korttidsarbete'!$F$13:$F$1012,$CN568))</f>
        <v>x</v>
      </c>
      <c r="CR568" s="130" t="b">
        <f t="shared" si="635"/>
        <v>0</v>
      </c>
      <c r="CS568" s="165">
        <f t="shared" si="654"/>
        <v>0</v>
      </c>
      <c r="CT568" s="165">
        <f t="shared" si="655"/>
        <v>0</v>
      </c>
      <c r="CU568" s="130" t="b">
        <f t="shared" si="636"/>
        <v>0</v>
      </c>
      <c r="CV568" s="131">
        <f t="shared" si="637"/>
        <v>0</v>
      </c>
      <c r="CW568" s="165">
        <f t="shared" si="638"/>
        <v>0</v>
      </c>
      <c r="CX568" s="186" t="b">
        <f>IFERROR(INDEX('Avtal för korttidsarbete'!R:R,MATCH(D568,'Avtal för korttidsarbete'!$G:$G,0)),TRUE)</f>
        <v>1</v>
      </c>
      <c r="CY568" s="165" t="str">
        <f>IF(CX568,"-",INDEX('Avtal för korttidsarbete'!$D:$D,MATCH(D568,'Avtal för korttidsarbete'!$G:$G,0)))</f>
        <v>-</v>
      </c>
      <c r="CZ568" s="131" t="b">
        <f>IFERROR(G568&gt;INDEX(Uppsägningar!E:E,MATCH(C568,Uppsägningar!C:C,0)),FALSE)</f>
        <v>0</v>
      </c>
    </row>
    <row r="569" spans="1:104" s="30" customFormat="1" x14ac:dyDescent="0.25">
      <c r="A569" s="19">
        <v>554</v>
      </c>
      <c r="B569" s="20"/>
      <c r="C569" s="189"/>
      <c r="D569" s="69"/>
      <c r="E569" s="171">
        <f>IFERROR(INDEX(Admin!$C$7:$C$10,MATCH(CY569,TblNivåValTExt,0)),0)</f>
        <v>0</v>
      </c>
      <c r="F569" s="1"/>
      <c r="G569" s="1"/>
      <c r="H569" s="90"/>
      <c r="I569" s="91"/>
      <c r="J569" s="91"/>
      <c r="K569" s="91"/>
      <c r="L569" s="91"/>
      <c r="M569" s="91"/>
      <c r="N569" s="91"/>
      <c r="O569" s="91"/>
      <c r="P569" s="91"/>
      <c r="Q569" s="91"/>
      <c r="R569" s="91"/>
      <c r="S569" s="91"/>
      <c r="T569" s="91"/>
      <c r="U569" s="91"/>
      <c r="V569" s="91"/>
      <c r="W569" s="225">
        <f t="shared" si="593"/>
        <v>0</v>
      </c>
      <c r="X569" s="134" t="str">
        <f t="shared" si="639"/>
        <v/>
      </c>
      <c r="Y569" s="92" t="b">
        <f t="shared" si="594"/>
        <v>0</v>
      </c>
      <c r="Z569" s="92" t="str">
        <f t="shared" si="640"/>
        <v/>
      </c>
      <c r="AA569" s="92" t="b">
        <f t="shared" si="641"/>
        <v>0</v>
      </c>
      <c r="AB569" s="92" t="str">
        <f t="shared" si="642"/>
        <v/>
      </c>
      <c r="AC569" s="13" t="b">
        <f t="shared" si="595"/>
        <v>0</v>
      </c>
      <c r="AD569" s="92" t="str">
        <f t="shared" si="643"/>
        <v/>
      </c>
      <c r="AE569" s="13" t="b">
        <f t="shared" si="644"/>
        <v>0</v>
      </c>
      <c r="AF569" s="92" t="str">
        <f t="shared" si="645"/>
        <v/>
      </c>
      <c r="AG569" s="13" t="b">
        <f t="shared" si="596"/>
        <v>0</v>
      </c>
      <c r="AH569" s="92" t="str">
        <f t="shared" si="646"/>
        <v/>
      </c>
      <c r="AI569" s="35" t="b">
        <f t="shared" si="597"/>
        <v>0</v>
      </c>
      <c r="AJ569" s="92" t="str">
        <f t="shared" si="647"/>
        <v/>
      </c>
      <c r="AK569" s="35" t="b">
        <f t="shared" si="598"/>
        <v>0</v>
      </c>
      <c r="AL569" s="92" t="str">
        <f t="shared" si="599"/>
        <v/>
      </c>
      <c r="AM569" s="35" t="b">
        <f t="shared" si="600"/>
        <v>0</v>
      </c>
      <c r="AN569" s="92" t="str">
        <f t="shared" si="601"/>
        <v/>
      </c>
      <c r="AO569" s="13" t="b">
        <f t="shared" si="602"/>
        <v>0</v>
      </c>
      <c r="AP569" s="92" t="str">
        <f t="shared" si="603"/>
        <v/>
      </c>
      <c r="AQ569" s="14">
        <f t="shared" si="604"/>
        <v>0</v>
      </c>
      <c r="AR569" s="14">
        <f t="shared" si="605"/>
        <v>0</v>
      </c>
      <c r="AS569" s="16">
        <f t="shared" si="660"/>
        <v>0</v>
      </c>
      <c r="AT569" s="16">
        <f t="shared" si="660"/>
        <v>0</v>
      </c>
      <c r="AU569" s="16">
        <f t="shared" si="660"/>
        <v>0</v>
      </c>
      <c r="AV569" s="16">
        <f t="shared" si="660"/>
        <v>0</v>
      </c>
      <c r="AW569" s="16">
        <f t="shared" si="660"/>
        <v>0</v>
      </c>
      <c r="AX569" s="16">
        <f t="shared" si="660"/>
        <v>0</v>
      </c>
      <c r="AY569" s="16">
        <f t="shared" si="660"/>
        <v>0</v>
      </c>
      <c r="AZ569" s="16"/>
      <c r="BA569" s="16"/>
      <c r="BB569" s="93">
        <f t="shared" si="648"/>
        <v>0</v>
      </c>
      <c r="BC569" s="93">
        <f t="shared" si="649"/>
        <v>0</v>
      </c>
      <c r="BD569" s="93">
        <f t="shared" si="650"/>
        <v>0</v>
      </c>
      <c r="BE569" s="158">
        <f t="shared" si="651"/>
        <v>0</v>
      </c>
      <c r="BF569" s="159">
        <f t="shared" si="652"/>
        <v>0</v>
      </c>
      <c r="BG569" s="159">
        <f t="shared" si="606"/>
        <v>0</v>
      </c>
      <c r="BH569" s="159">
        <f t="shared" si="607"/>
        <v>0</v>
      </c>
      <c r="BI569" s="159">
        <f t="shared" si="608"/>
        <v>0</v>
      </c>
      <c r="BJ569" s="159">
        <f t="shared" si="609"/>
        <v>0</v>
      </c>
      <c r="BK569" s="159">
        <f t="shared" si="610"/>
        <v>0</v>
      </c>
      <c r="BL569" s="159">
        <f t="shared" si="611"/>
        <v>0</v>
      </c>
      <c r="BM569" s="159">
        <f t="shared" si="590"/>
        <v>0</v>
      </c>
      <c r="BN569" s="159">
        <f t="shared" si="590"/>
        <v>0</v>
      </c>
      <c r="BO569" s="205" t="b">
        <f t="shared" si="612"/>
        <v>0</v>
      </c>
      <c r="BP569" s="214">
        <f t="shared" si="613"/>
        <v>0</v>
      </c>
      <c r="BQ569" s="160">
        <f t="shared" si="614"/>
        <v>0</v>
      </c>
      <c r="BR569" s="160">
        <f t="shared" si="615"/>
        <v>0</v>
      </c>
      <c r="BS569" s="160">
        <f t="shared" si="616"/>
        <v>0</v>
      </c>
      <c r="BT569" s="160">
        <f t="shared" si="617"/>
        <v>0</v>
      </c>
      <c r="BU569" s="160">
        <f t="shared" si="618"/>
        <v>0</v>
      </c>
      <c r="BV569" s="215">
        <f t="shared" si="619"/>
        <v>0</v>
      </c>
      <c r="BW569" s="217">
        <f t="shared" si="620"/>
        <v>0</v>
      </c>
      <c r="BX569" s="206">
        <f t="shared" si="621"/>
        <v>0</v>
      </c>
      <c r="BY569" s="206">
        <f t="shared" si="622"/>
        <v>0</v>
      </c>
      <c r="BZ569" s="206">
        <f t="shared" si="623"/>
        <v>0</v>
      </c>
      <c r="CA569" s="206">
        <f t="shared" si="624"/>
        <v>0</v>
      </c>
      <c r="CB569" s="206">
        <f t="shared" si="625"/>
        <v>0</v>
      </c>
      <c r="CC569" s="218">
        <f t="shared" si="626"/>
        <v>0</v>
      </c>
      <c r="CD569" s="216" t="e">
        <f t="shared" si="627"/>
        <v>#VALUE!</v>
      </c>
      <c r="CE569" s="94" t="e">
        <f t="shared" si="628"/>
        <v>#VALUE!</v>
      </c>
      <c r="CF569" s="94" t="e">
        <f t="shared" si="629"/>
        <v>#VALUE!</v>
      </c>
      <c r="CG569" s="95" t="e">
        <f t="shared" si="630"/>
        <v>#VALUE!</v>
      </c>
      <c r="CH569" s="95" t="e">
        <f t="shared" si="653"/>
        <v>#VALUE!</v>
      </c>
      <c r="CI569" s="95" t="b">
        <f t="shared" si="656"/>
        <v>0</v>
      </c>
      <c r="CJ569" s="76" t="str">
        <f t="shared" si="631"/>
        <v/>
      </c>
      <c r="CK569" s="94" t="e" cm="1">
        <f t="array" aca="1" ref="CK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CL569" s="94" t="str">
        <f t="shared" si="632"/>
        <v/>
      </c>
      <c r="CM569" s="96" t="b">
        <f t="shared" si="633"/>
        <v>0</v>
      </c>
      <c r="CN569" s="130" t="b">
        <f>IFERROR(MATCH(D569,'Avtal för korttidsarbete'!$G$13:$G$1012,0),TRUE)</f>
        <v>1</v>
      </c>
      <c r="CO569" s="130" t="b">
        <f t="shared" si="634"/>
        <v>0</v>
      </c>
      <c r="CP569" s="131" t="str" cm="1">
        <f t="array" ref="CP569">IF(CN569=TRUE,"x",INDEX('Avtal för korttidsarbete'!$E$13:$E$1012,$CN569))</f>
        <v>x</v>
      </c>
      <c r="CQ569" s="131" t="str" cm="1">
        <f t="array" ref="CQ569">IF(CN569=TRUE,"x",INDEX('Avtal för korttidsarbete'!$F$13:$F$1012,$CN569))</f>
        <v>x</v>
      </c>
      <c r="CR569" s="130" t="b">
        <f t="shared" si="635"/>
        <v>0</v>
      </c>
      <c r="CS569" s="165">
        <f t="shared" si="654"/>
        <v>0</v>
      </c>
      <c r="CT569" s="165">
        <f t="shared" si="655"/>
        <v>0</v>
      </c>
      <c r="CU569" s="130" t="b">
        <f t="shared" si="636"/>
        <v>0</v>
      </c>
      <c r="CV569" s="131">
        <f t="shared" si="637"/>
        <v>0</v>
      </c>
      <c r="CW569" s="165">
        <f t="shared" si="638"/>
        <v>0</v>
      </c>
      <c r="CX569" s="186" t="b">
        <f>IFERROR(INDEX('Avtal för korttidsarbete'!R:R,MATCH(D569,'Avtal för korttidsarbete'!$G:$G,0)),TRUE)</f>
        <v>1</v>
      </c>
      <c r="CY569" s="165" t="str">
        <f>IF(CX569,"-",INDEX('Avtal för korttidsarbete'!$D:$D,MATCH(D569,'Avtal för korttidsarbete'!$G:$G,0)))</f>
        <v>-</v>
      </c>
      <c r="CZ569" s="131" t="b">
        <f>IFERROR(G569&gt;INDEX(Uppsägningar!E:E,MATCH(C569,Uppsägningar!C:C,0)),FALSE)</f>
        <v>0</v>
      </c>
    </row>
    <row r="570" spans="1:104" s="30" customFormat="1" x14ac:dyDescent="0.25">
      <c r="A570" s="19">
        <v>555</v>
      </c>
      <c r="B570" s="20"/>
      <c r="C570" s="189"/>
      <c r="D570" s="69"/>
      <c r="E570" s="171">
        <f>IFERROR(INDEX(Admin!$C$7:$C$10,MATCH(CY570,TblNivåValTExt,0)),0)</f>
        <v>0</v>
      </c>
      <c r="F570" s="1"/>
      <c r="G570" s="1"/>
      <c r="H570" s="90"/>
      <c r="I570" s="91"/>
      <c r="J570" s="91"/>
      <c r="K570" s="91"/>
      <c r="L570" s="91"/>
      <c r="M570" s="91"/>
      <c r="N570" s="91"/>
      <c r="O570" s="91"/>
      <c r="P570" s="91"/>
      <c r="Q570" s="91"/>
      <c r="R570" s="91"/>
      <c r="S570" s="91"/>
      <c r="T570" s="91"/>
      <c r="U570" s="91"/>
      <c r="V570" s="91"/>
      <c r="W570" s="225">
        <f t="shared" si="593"/>
        <v>0</v>
      </c>
      <c r="X570" s="134" t="str">
        <f t="shared" si="639"/>
        <v/>
      </c>
      <c r="Y570" s="92" t="b">
        <f t="shared" si="594"/>
        <v>0</v>
      </c>
      <c r="Z570" s="92" t="str">
        <f t="shared" si="640"/>
        <v/>
      </c>
      <c r="AA570" s="92" t="b">
        <f t="shared" si="641"/>
        <v>0</v>
      </c>
      <c r="AB570" s="92" t="str">
        <f t="shared" si="642"/>
        <v/>
      </c>
      <c r="AC570" s="13" t="b">
        <f t="shared" si="595"/>
        <v>0</v>
      </c>
      <c r="AD570" s="92" t="str">
        <f t="shared" si="643"/>
        <v/>
      </c>
      <c r="AE570" s="13" t="b">
        <f t="shared" si="644"/>
        <v>0</v>
      </c>
      <c r="AF570" s="92" t="str">
        <f t="shared" si="645"/>
        <v/>
      </c>
      <c r="AG570" s="13" t="b">
        <f t="shared" si="596"/>
        <v>0</v>
      </c>
      <c r="AH570" s="92" t="str">
        <f t="shared" si="646"/>
        <v/>
      </c>
      <c r="AI570" s="35" t="b">
        <f t="shared" si="597"/>
        <v>0</v>
      </c>
      <c r="AJ570" s="92" t="str">
        <f t="shared" si="647"/>
        <v/>
      </c>
      <c r="AK570" s="35" t="b">
        <f t="shared" si="598"/>
        <v>0</v>
      </c>
      <c r="AL570" s="92" t="str">
        <f t="shared" si="599"/>
        <v/>
      </c>
      <c r="AM570" s="35" t="b">
        <f t="shared" si="600"/>
        <v>0</v>
      </c>
      <c r="AN570" s="92" t="str">
        <f t="shared" si="601"/>
        <v/>
      </c>
      <c r="AO570" s="13" t="b">
        <f t="shared" si="602"/>
        <v>0</v>
      </c>
      <c r="AP570" s="92" t="str">
        <f t="shared" si="603"/>
        <v/>
      </c>
      <c r="AQ570" s="14">
        <f t="shared" si="604"/>
        <v>0</v>
      </c>
      <c r="AR570" s="14">
        <f t="shared" si="605"/>
        <v>0</v>
      </c>
      <c r="AS570" s="16">
        <f t="shared" si="660"/>
        <v>0</v>
      </c>
      <c r="AT570" s="16">
        <f t="shared" si="660"/>
        <v>0</v>
      </c>
      <c r="AU570" s="16">
        <f t="shared" si="660"/>
        <v>0</v>
      </c>
      <c r="AV570" s="16">
        <f t="shared" si="660"/>
        <v>0</v>
      </c>
      <c r="AW570" s="16">
        <f t="shared" si="660"/>
        <v>0</v>
      </c>
      <c r="AX570" s="16">
        <f t="shared" si="660"/>
        <v>0</v>
      </c>
      <c r="AY570" s="16">
        <f t="shared" si="660"/>
        <v>0</v>
      </c>
      <c r="AZ570" s="16"/>
      <c r="BA570" s="16"/>
      <c r="BB570" s="93">
        <f t="shared" si="648"/>
        <v>0</v>
      </c>
      <c r="BC570" s="93">
        <f t="shared" si="649"/>
        <v>0</v>
      </c>
      <c r="BD570" s="93">
        <f t="shared" si="650"/>
        <v>0</v>
      </c>
      <c r="BE570" s="158">
        <f t="shared" si="651"/>
        <v>0</v>
      </c>
      <c r="BF570" s="159">
        <f t="shared" si="652"/>
        <v>0</v>
      </c>
      <c r="BG570" s="159">
        <f t="shared" si="606"/>
        <v>0</v>
      </c>
      <c r="BH570" s="159">
        <f t="shared" si="607"/>
        <v>0</v>
      </c>
      <c r="BI570" s="159">
        <f t="shared" si="608"/>
        <v>0</v>
      </c>
      <c r="BJ570" s="159">
        <f t="shared" si="609"/>
        <v>0</v>
      </c>
      <c r="BK570" s="159">
        <f t="shared" si="610"/>
        <v>0</v>
      </c>
      <c r="BL570" s="159">
        <f t="shared" si="611"/>
        <v>0</v>
      </c>
      <c r="BM570" s="159">
        <f t="shared" si="590"/>
        <v>0</v>
      </c>
      <c r="BN570" s="159">
        <f t="shared" si="590"/>
        <v>0</v>
      </c>
      <c r="BO570" s="205" t="b">
        <f t="shared" si="612"/>
        <v>0</v>
      </c>
      <c r="BP570" s="214">
        <f t="shared" si="613"/>
        <v>0</v>
      </c>
      <c r="BQ570" s="160">
        <f t="shared" si="614"/>
        <v>0</v>
      </c>
      <c r="BR570" s="160">
        <f t="shared" si="615"/>
        <v>0</v>
      </c>
      <c r="BS570" s="160">
        <f t="shared" si="616"/>
        <v>0</v>
      </c>
      <c r="BT570" s="160">
        <f t="shared" si="617"/>
        <v>0</v>
      </c>
      <c r="BU570" s="160">
        <f t="shared" si="618"/>
        <v>0</v>
      </c>
      <c r="BV570" s="215">
        <f t="shared" si="619"/>
        <v>0</v>
      </c>
      <c r="BW570" s="217">
        <f t="shared" si="620"/>
        <v>0</v>
      </c>
      <c r="BX570" s="206">
        <f t="shared" si="621"/>
        <v>0</v>
      </c>
      <c r="BY570" s="206">
        <f t="shared" si="622"/>
        <v>0</v>
      </c>
      <c r="BZ570" s="206">
        <f t="shared" si="623"/>
        <v>0</v>
      </c>
      <c r="CA570" s="206">
        <f t="shared" si="624"/>
        <v>0</v>
      </c>
      <c r="CB570" s="206">
        <f t="shared" si="625"/>
        <v>0</v>
      </c>
      <c r="CC570" s="218">
        <f t="shared" si="626"/>
        <v>0</v>
      </c>
      <c r="CD570" s="216" t="e">
        <f t="shared" si="627"/>
        <v>#VALUE!</v>
      </c>
      <c r="CE570" s="94" t="e">
        <f t="shared" si="628"/>
        <v>#VALUE!</v>
      </c>
      <c r="CF570" s="94" t="e">
        <f t="shared" si="629"/>
        <v>#VALUE!</v>
      </c>
      <c r="CG570" s="95" t="e">
        <f t="shared" si="630"/>
        <v>#VALUE!</v>
      </c>
      <c r="CH570" s="95" t="e">
        <f t="shared" si="653"/>
        <v>#VALUE!</v>
      </c>
      <c r="CI570" s="95" t="b">
        <f t="shared" si="656"/>
        <v>0</v>
      </c>
      <c r="CJ570" s="76" t="str">
        <f t="shared" si="631"/>
        <v/>
      </c>
      <c r="CK570" s="94" t="e" cm="1">
        <f t="array" aca="1" ref="CK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CL570" s="94" t="str">
        <f t="shared" si="632"/>
        <v/>
      </c>
      <c r="CM570" s="96" t="b">
        <f t="shared" si="633"/>
        <v>0</v>
      </c>
      <c r="CN570" s="130" t="b">
        <f>IFERROR(MATCH(D570,'Avtal för korttidsarbete'!$G$13:$G$1012,0),TRUE)</f>
        <v>1</v>
      </c>
      <c r="CO570" s="130" t="b">
        <f t="shared" si="634"/>
        <v>0</v>
      </c>
      <c r="CP570" s="131" t="str" cm="1">
        <f t="array" ref="CP570">IF(CN570=TRUE,"x",INDEX('Avtal för korttidsarbete'!$E$13:$E$1012,$CN570))</f>
        <v>x</v>
      </c>
      <c r="CQ570" s="131" t="str" cm="1">
        <f t="array" ref="CQ570">IF(CN570=TRUE,"x",INDEX('Avtal för korttidsarbete'!$F$13:$F$1012,$CN570))</f>
        <v>x</v>
      </c>
      <c r="CR570" s="130" t="b">
        <f t="shared" si="635"/>
        <v>0</v>
      </c>
      <c r="CS570" s="165">
        <f t="shared" si="654"/>
        <v>0</v>
      </c>
      <c r="CT570" s="165">
        <f t="shared" si="655"/>
        <v>0</v>
      </c>
      <c r="CU570" s="130" t="b">
        <f t="shared" si="636"/>
        <v>0</v>
      </c>
      <c r="CV570" s="131">
        <f t="shared" si="637"/>
        <v>0</v>
      </c>
      <c r="CW570" s="165">
        <f t="shared" si="638"/>
        <v>0</v>
      </c>
      <c r="CX570" s="186" t="b">
        <f>IFERROR(INDEX('Avtal för korttidsarbete'!R:R,MATCH(D570,'Avtal för korttidsarbete'!$G:$G,0)),TRUE)</f>
        <v>1</v>
      </c>
      <c r="CY570" s="165" t="str">
        <f>IF(CX570,"-",INDEX('Avtal för korttidsarbete'!$D:$D,MATCH(D570,'Avtal för korttidsarbete'!$G:$G,0)))</f>
        <v>-</v>
      </c>
      <c r="CZ570" s="131" t="b">
        <f>IFERROR(G570&gt;INDEX(Uppsägningar!E:E,MATCH(C570,Uppsägningar!C:C,0)),FALSE)</f>
        <v>0</v>
      </c>
    </row>
    <row r="571" spans="1:104" s="30" customFormat="1" x14ac:dyDescent="0.25">
      <c r="A571" s="19">
        <v>556</v>
      </c>
      <c r="B571" s="20"/>
      <c r="C571" s="189"/>
      <c r="D571" s="69"/>
      <c r="E571" s="171">
        <f>IFERROR(INDEX(Admin!$C$7:$C$10,MATCH(CY571,TblNivåValTExt,0)),0)</f>
        <v>0</v>
      </c>
      <c r="F571" s="1"/>
      <c r="G571" s="1"/>
      <c r="H571" s="90"/>
      <c r="I571" s="91"/>
      <c r="J571" s="91"/>
      <c r="K571" s="91"/>
      <c r="L571" s="91"/>
      <c r="M571" s="91"/>
      <c r="N571" s="91"/>
      <c r="O571" s="91"/>
      <c r="P571" s="91"/>
      <c r="Q571" s="91"/>
      <c r="R571" s="91"/>
      <c r="S571" s="91"/>
      <c r="T571" s="91"/>
      <c r="U571" s="91"/>
      <c r="V571" s="91"/>
      <c r="W571" s="225">
        <f t="shared" si="593"/>
        <v>0</v>
      </c>
      <c r="X571" s="134" t="str">
        <f t="shared" si="639"/>
        <v/>
      </c>
      <c r="Y571" s="92" t="b">
        <f t="shared" si="594"/>
        <v>0</v>
      </c>
      <c r="Z571" s="92" t="str">
        <f t="shared" si="640"/>
        <v/>
      </c>
      <c r="AA571" s="92" t="b">
        <f t="shared" si="641"/>
        <v>0</v>
      </c>
      <c r="AB571" s="92" t="str">
        <f t="shared" si="642"/>
        <v/>
      </c>
      <c r="AC571" s="13" t="b">
        <f t="shared" si="595"/>
        <v>0</v>
      </c>
      <c r="AD571" s="92" t="str">
        <f t="shared" si="643"/>
        <v/>
      </c>
      <c r="AE571" s="13" t="b">
        <f t="shared" si="644"/>
        <v>0</v>
      </c>
      <c r="AF571" s="92" t="str">
        <f t="shared" si="645"/>
        <v/>
      </c>
      <c r="AG571" s="13" t="b">
        <f t="shared" si="596"/>
        <v>0</v>
      </c>
      <c r="AH571" s="92" t="str">
        <f t="shared" si="646"/>
        <v/>
      </c>
      <c r="AI571" s="35" t="b">
        <f t="shared" si="597"/>
        <v>0</v>
      </c>
      <c r="AJ571" s="92" t="str">
        <f t="shared" si="647"/>
        <v/>
      </c>
      <c r="AK571" s="35" t="b">
        <f t="shared" si="598"/>
        <v>0</v>
      </c>
      <c r="AL571" s="92" t="str">
        <f t="shared" si="599"/>
        <v/>
      </c>
      <c r="AM571" s="35" t="b">
        <f t="shared" si="600"/>
        <v>0</v>
      </c>
      <c r="AN571" s="92" t="str">
        <f t="shared" si="601"/>
        <v/>
      </c>
      <c r="AO571" s="13" t="b">
        <f t="shared" si="602"/>
        <v>0</v>
      </c>
      <c r="AP571" s="92" t="str">
        <f t="shared" si="603"/>
        <v/>
      </c>
      <c r="AQ571" s="14">
        <f t="shared" si="604"/>
        <v>0</v>
      </c>
      <c r="AR571" s="14">
        <f t="shared" si="605"/>
        <v>0</v>
      </c>
      <c r="AS571" s="16">
        <f t="shared" si="660"/>
        <v>0</v>
      </c>
      <c r="AT571" s="16">
        <f t="shared" si="660"/>
        <v>0</v>
      </c>
      <c r="AU571" s="16">
        <f t="shared" si="660"/>
        <v>0</v>
      </c>
      <c r="AV571" s="16">
        <f t="shared" si="660"/>
        <v>0</v>
      </c>
      <c r="AW571" s="16">
        <f t="shared" si="660"/>
        <v>0</v>
      </c>
      <c r="AX571" s="16">
        <f t="shared" si="660"/>
        <v>0</v>
      </c>
      <c r="AY571" s="16">
        <f t="shared" si="660"/>
        <v>0</v>
      </c>
      <c r="AZ571" s="16"/>
      <c r="BA571" s="16"/>
      <c r="BB571" s="93">
        <f t="shared" si="648"/>
        <v>0</v>
      </c>
      <c r="BC571" s="93">
        <f t="shared" si="649"/>
        <v>0</v>
      </c>
      <c r="BD571" s="93">
        <f t="shared" si="650"/>
        <v>0</v>
      </c>
      <c r="BE571" s="158">
        <f t="shared" si="651"/>
        <v>0</v>
      </c>
      <c r="BF571" s="159">
        <f t="shared" si="652"/>
        <v>0</v>
      </c>
      <c r="BG571" s="159">
        <f t="shared" si="606"/>
        <v>0</v>
      </c>
      <c r="BH571" s="159">
        <f t="shared" si="607"/>
        <v>0</v>
      </c>
      <c r="BI571" s="159">
        <f t="shared" si="608"/>
        <v>0</v>
      </c>
      <c r="BJ571" s="159">
        <f t="shared" si="609"/>
        <v>0</v>
      </c>
      <c r="BK571" s="159">
        <f t="shared" si="610"/>
        <v>0</v>
      </c>
      <c r="BL571" s="159">
        <f t="shared" si="611"/>
        <v>0</v>
      </c>
      <c r="BM571" s="159">
        <f t="shared" si="590"/>
        <v>0</v>
      </c>
      <c r="BN571" s="159">
        <f t="shared" si="590"/>
        <v>0</v>
      </c>
      <c r="BO571" s="205" t="b">
        <f t="shared" si="612"/>
        <v>0</v>
      </c>
      <c r="BP571" s="214">
        <f t="shared" si="613"/>
        <v>0</v>
      </c>
      <c r="BQ571" s="160">
        <f t="shared" si="614"/>
        <v>0</v>
      </c>
      <c r="BR571" s="160">
        <f t="shared" si="615"/>
        <v>0</v>
      </c>
      <c r="BS571" s="160">
        <f t="shared" si="616"/>
        <v>0</v>
      </c>
      <c r="BT571" s="160">
        <f t="shared" si="617"/>
        <v>0</v>
      </c>
      <c r="BU571" s="160">
        <f t="shared" si="618"/>
        <v>0</v>
      </c>
      <c r="BV571" s="215">
        <f t="shared" si="619"/>
        <v>0</v>
      </c>
      <c r="BW571" s="217">
        <f t="shared" si="620"/>
        <v>0</v>
      </c>
      <c r="BX571" s="206">
        <f t="shared" si="621"/>
        <v>0</v>
      </c>
      <c r="BY571" s="206">
        <f t="shared" si="622"/>
        <v>0</v>
      </c>
      <c r="BZ571" s="206">
        <f t="shared" si="623"/>
        <v>0</v>
      </c>
      <c r="CA571" s="206">
        <f t="shared" si="624"/>
        <v>0</v>
      </c>
      <c r="CB571" s="206">
        <f t="shared" si="625"/>
        <v>0</v>
      </c>
      <c r="CC571" s="218">
        <f t="shared" si="626"/>
        <v>0</v>
      </c>
      <c r="CD571" s="216" t="e">
        <f t="shared" si="627"/>
        <v>#VALUE!</v>
      </c>
      <c r="CE571" s="94" t="e">
        <f t="shared" si="628"/>
        <v>#VALUE!</v>
      </c>
      <c r="CF571" s="94" t="e">
        <f t="shared" si="629"/>
        <v>#VALUE!</v>
      </c>
      <c r="CG571" s="95" t="e">
        <f t="shared" si="630"/>
        <v>#VALUE!</v>
      </c>
      <c r="CH571" s="95" t="e">
        <f t="shared" si="653"/>
        <v>#VALUE!</v>
      </c>
      <c r="CI571" s="95" t="b">
        <f t="shared" si="656"/>
        <v>0</v>
      </c>
      <c r="CJ571" s="76" t="str">
        <f t="shared" si="631"/>
        <v/>
      </c>
      <c r="CK571" s="94" t="e" cm="1">
        <f t="array" aca="1" ref="CK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CL571" s="94" t="str">
        <f t="shared" si="632"/>
        <v/>
      </c>
      <c r="CM571" s="96" t="b">
        <f t="shared" si="633"/>
        <v>0</v>
      </c>
      <c r="CN571" s="130" t="b">
        <f>IFERROR(MATCH(D571,'Avtal för korttidsarbete'!$G$13:$G$1012,0),TRUE)</f>
        <v>1</v>
      </c>
      <c r="CO571" s="130" t="b">
        <f t="shared" si="634"/>
        <v>0</v>
      </c>
      <c r="CP571" s="131" t="str" cm="1">
        <f t="array" ref="CP571">IF(CN571=TRUE,"x",INDEX('Avtal för korttidsarbete'!$E$13:$E$1012,$CN571))</f>
        <v>x</v>
      </c>
      <c r="CQ571" s="131" t="str" cm="1">
        <f t="array" ref="CQ571">IF(CN571=TRUE,"x",INDEX('Avtal för korttidsarbete'!$F$13:$F$1012,$CN571))</f>
        <v>x</v>
      </c>
      <c r="CR571" s="130" t="b">
        <f t="shared" si="635"/>
        <v>0</v>
      </c>
      <c r="CS571" s="165">
        <f t="shared" si="654"/>
        <v>0</v>
      </c>
      <c r="CT571" s="165">
        <f t="shared" si="655"/>
        <v>0</v>
      </c>
      <c r="CU571" s="130" t="b">
        <f t="shared" si="636"/>
        <v>0</v>
      </c>
      <c r="CV571" s="131">
        <f t="shared" si="637"/>
        <v>0</v>
      </c>
      <c r="CW571" s="165">
        <f t="shared" si="638"/>
        <v>0</v>
      </c>
      <c r="CX571" s="186" t="b">
        <f>IFERROR(INDEX('Avtal för korttidsarbete'!R:R,MATCH(D571,'Avtal för korttidsarbete'!$G:$G,0)),TRUE)</f>
        <v>1</v>
      </c>
      <c r="CY571" s="165" t="str">
        <f>IF(CX571,"-",INDEX('Avtal för korttidsarbete'!$D:$D,MATCH(D571,'Avtal för korttidsarbete'!$G:$G,0)))</f>
        <v>-</v>
      </c>
      <c r="CZ571" s="131" t="b">
        <f>IFERROR(G571&gt;INDEX(Uppsägningar!E:E,MATCH(C571,Uppsägningar!C:C,0)),FALSE)</f>
        <v>0</v>
      </c>
    </row>
    <row r="572" spans="1:104" s="30" customFormat="1" x14ac:dyDescent="0.25">
      <c r="A572" s="19">
        <v>557</v>
      </c>
      <c r="B572" s="20"/>
      <c r="C572" s="189"/>
      <c r="D572" s="69"/>
      <c r="E572" s="171">
        <f>IFERROR(INDEX(Admin!$C$7:$C$10,MATCH(CY572,TblNivåValTExt,0)),0)</f>
        <v>0</v>
      </c>
      <c r="F572" s="1"/>
      <c r="G572" s="1"/>
      <c r="H572" s="90"/>
      <c r="I572" s="91"/>
      <c r="J572" s="91"/>
      <c r="K572" s="91"/>
      <c r="L572" s="91"/>
      <c r="M572" s="91"/>
      <c r="N572" s="91"/>
      <c r="O572" s="91"/>
      <c r="P572" s="91"/>
      <c r="Q572" s="91"/>
      <c r="R572" s="91"/>
      <c r="S572" s="91"/>
      <c r="T572" s="91"/>
      <c r="U572" s="91"/>
      <c r="V572" s="91"/>
      <c r="W572" s="225">
        <f t="shared" si="593"/>
        <v>0</v>
      </c>
      <c r="X572" s="134" t="str">
        <f t="shared" si="639"/>
        <v/>
      </c>
      <c r="Y572" s="92" t="b">
        <f t="shared" si="594"/>
        <v>0</v>
      </c>
      <c r="Z572" s="92" t="str">
        <f t="shared" si="640"/>
        <v/>
      </c>
      <c r="AA572" s="92" t="b">
        <f t="shared" si="641"/>
        <v>0</v>
      </c>
      <c r="AB572" s="92" t="str">
        <f t="shared" si="642"/>
        <v/>
      </c>
      <c r="AC572" s="13" t="b">
        <f t="shared" si="595"/>
        <v>0</v>
      </c>
      <c r="AD572" s="92" t="str">
        <f t="shared" si="643"/>
        <v/>
      </c>
      <c r="AE572" s="13" t="b">
        <f t="shared" si="644"/>
        <v>0</v>
      </c>
      <c r="AF572" s="92" t="str">
        <f t="shared" si="645"/>
        <v/>
      </c>
      <c r="AG572" s="13" t="b">
        <f t="shared" si="596"/>
        <v>0</v>
      </c>
      <c r="AH572" s="92" t="str">
        <f t="shared" si="646"/>
        <v/>
      </c>
      <c r="AI572" s="35" t="b">
        <f t="shared" si="597"/>
        <v>0</v>
      </c>
      <c r="AJ572" s="92" t="str">
        <f t="shared" si="647"/>
        <v/>
      </c>
      <c r="AK572" s="35" t="b">
        <f t="shared" si="598"/>
        <v>0</v>
      </c>
      <c r="AL572" s="92" t="str">
        <f t="shared" si="599"/>
        <v/>
      </c>
      <c r="AM572" s="35" t="b">
        <f t="shared" si="600"/>
        <v>0</v>
      </c>
      <c r="AN572" s="92" t="str">
        <f t="shared" si="601"/>
        <v/>
      </c>
      <c r="AO572" s="13" t="b">
        <f t="shared" si="602"/>
        <v>0</v>
      </c>
      <c r="AP572" s="92" t="str">
        <f t="shared" si="603"/>
        <v/>
      </c>
      <c r="AQ572" s="14">
        <f t="shared" si="604"/>
        <v>0</v>
      </c>
      <c r="AR572" s="14">
        <f t="shared" si="605"/>
        <v>0</v>
      </c>
      <c r="AS572" s="16">
        <f t="shared" si="660"/>
        <v>0</v>
      </c>
      <c r="AT572" s="16">
        <f t="shared" si="660"/>
        <v>0</v>
      </c>
      <c r="AU572" s="16">
        <f t="shared" si="660"/>
        <v>0</v>
      </c>
      <c r="AV572" s="16">
        <f t="shared" si="660"/>
        <v>0</v>
      </c>
      <c r="AW572" s="16">
        <f t="shared" si="660"/>
        <v>0</v>
      </c>
      <c r="AX572" s="16">
        <f t="shared" si="660"/>
        <v>0</v>
      </c>
      <c r="AY572" s="16">
        <f t="shared" si="660"/>
        <v>0</v>
      </c>
      <c r="AZ572" s="16"/>
      <c r="BA572" s="16"/>
      <c r="BB572" s="93">
        <f t="shared" si="648"/>
        <v>0</v>
      </c>
      <c r="BC572" s="93">
        <f t="shared" si="649"/>
        <v>0</v>
      </c>
      <c r="BD572" s="93">
        <f t="shared" si="650"/>
        <v>0</v>
      </c>
      <c r="BE572" s="158">
        <f t="shared" si="651"/>
        <v>0</v>
      </c>
      <c r="BF572" s="159">
        <f t="shared" si="652"/>
        <v>0</v>
      </c>
      <c r="BG572" s="159">
        <f t="shared" si="606"/>
        <v>0</v>
      </c>
      <c r="BH572" s="159">
        <f t="shared" si="607"/>
        <v>0</v>
      </c>
      <c r="BI572" s="159">
        <f t="shared" si="608"/>
        <v>0</v>
      </c>
      <c r="BJ572" s="159">
        <f t="shared" si="609"/>
        <v>0</v>
      </c>
      <c r="BK572" s="159">
        <f t="shared" si="610"/>
        <v>0</v>
      </c>
      <c r="BL572" s="159">
        <f t="shared" si="611"/>
        <v>0</v>
      </c>
      <c r="BM572" s="159">
        <f t="shared" si="590"/>
        <v>0</v>
      </c>
      <c r="BN572" s="159">
        <f t="shared" si="590"/>
        <v>0</v>
      </c>
      <c r="BO572" s="205" t="b">
        <f t="shared" si="612"/>
        <v>0</v>
      </c>
      <c r="BP572" s="214">
        <f t="shared" si="613"/>
        <v>0</v>
      </c>
      <c r="BQ572" s="160">
        <f t="shared" si="614"/>
        <v>0</v>
      </c>
      <c r="BR572" s="160">
        <f t="shared" si="615"/>
        <v>0</v>
      </c>
      <c r="BS572" s="160">
        <f t="shared" si="616"/>
        <v>0</v>
      </c>
      <c r="BT572" s="160">
        <f t="shared" si="617"/>
        <v>0</v>
      </c>
      <c r="BU572" s="160">
        <f t="shared" si="618"/>
        <v>0</v>
      </c>
      <c r="BV572" s="215">
        <f t="shared" si="619"/>
        <v>0</v>
      </c>
      <c r="BW572" s="217">
        <f t="shared" si="620"/>
        <v>0</v>
      </c>
      <c r="BX572" s="206">
        <f t="shared" si="621"/>
        <v>0</v>
      </c>
      <c r="BY572" s="206">
        <f t="shared" si="622"/>
        <v>0</v>
      </c>
      <c r="BZ572" s="206">
        <f t="shared" si="623"/>
        <v>0</v>
      </c>
      <c r="CA572" s="206">
        <f t="shared" si="624"/>
        <v>0</v>
      </c>
      <c r="CB572" s="206">
        <f t="shared" si="625"/>
        <v>0</v>
      </c>
      <c r="CC572" s="218">
        <f t="shared" si="626"/>
        <v>0</v>
      </c>
      <c r="CD572" s="216" t="e">
        <f t="shared" si="627"/>
        <v>#VALUE!</v>
      </c>
      <c r="CE572" s="94" t="e">
        <f t="shared" si="628"/>
        <v>#VALUE!</v>
      </c>
      <c r="CF572" s="94" t="e">
        <f t="shared" si="629"/>
        <v>#VALUE!</v>
      </c>
      <c r="CG572" s="95" t="e">
        <f t="shared" si="630"/>
        <v>#VALUE!</v>
      </c>
      <c r="CH572" s="95" t="e">
        <f t="shared" si="653"/>
        <v>#VALUE!</v>
      </c>
      <c r="CI572" s="95" t="b">
        <f t="shared" si="656"/>
        <v>0</v>
      </c>
      <c r="CJ572" s="76" t="str">
        <f t="shared" si="631"/>
        <v/>
      </c>
      <c r="CK572" s="94" t="e" cm="1">
        <f t="array" aca="1" ref="CK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CL572" s="94" t="str">
        <f t="shared" si="632"/>
        <v/>
      </c>
      <c r="CM572" s="96" t="b">
        <f t="shared" si="633"/>
        <v>0</v>
      </c>
      <c r="CN572" s="130" t="b">
        <f>IFERROR(MATCH(D572,'Avtal för korttidsarbete'!$G$13:$G$1012,0),TRUE)</f>
        <v>1</v>
      </c>
      <c r="CO572" s="130" t="b">
        <f t="shared" si="634"/>
        <v>0</v>
      </c>
      <c r="CP572" s="131" t="str" cm="1">
        <f t="array" ref="CP572">IF(CN572=TRUE,"x",INDEX('Avtal för korttidsarbete'!$E$13:$E$1012,$CN572))</f>
        <v>x</v>
      </c>
      <c r="CQ572" s="131" t="str" cm="1">
        <f t="array" ref="CQ572">IF(CN572=TRUE,"x",INDEX('Avtal för korttidsarbete'!$F$13:$F$1012,$CN572))</f>
        <v>x</v>
      </c>
      <c r="CR572" s="130" t="b">
        <f t="shared" si="635"/>
        <v>0</v>
      </c>
      <c r="CS572" s="165">
        <f t="shared" si="654"/>
        <v>0</v>
      </c>
      <c r="CT572" s="165">
        <f t="shared" si="655"/>
        <v>0</v>
      </c>
      <c r="CU572" s="130" t="b">
        <f t="shared" si="636"/>
        <v>0</v>
      </c>
      <c r="CV572" s="131">
        <f t="shared" si="637"/>
        <v>0</v>
      </c>
      <c r="CW572" s="165">
        <f t="shared" si="638"/>
        <v>0</v>
      </c>
      <c r="CX572" s="186" t="b">
        <f>IFERROR(INDEX('Avtal för korttidsarbete'!R:R,MATCH(D572,'Avtal för korttidsarbete'!$G:$G,0)),TRUE)</f>
        <v>1</v>
      </c>
      <c r="CY572" s="165" t="str">
        <f>IF(CX572,"-",INDEX('Avtal för korttidsarbete'!$D:$D,MATCH(D572,'Avtal för korttidsarbete'!$G:$G,0)))</f>
        <v>-</v>
      </c>
      <c r="CZ572" s="131" t="b">
        <f>IFERROR(G572&gt;INDEX(Uppsägningar!E:E,MATCH(C572,Uppsägningar!C:C,0)),FALSE)</f>
        <v>0</v>
      </c>
    </row>
    <row r="573" spans="1:104" s="30" customFormat="1" x14ac:dyDescent="0.25">
      <c r="A573" s="19">
        <v>558</v>
      </c>
      <c r="B573" s="20"/>
      <c r="C573" s="189"/>
      <c r="D573" s="69"/>
      <c r="E573" s="171">
        <f>IFERROR(INDEX(Admin!$C$7:$C$10,MATCH(CY573,TblNivåValTExt,0)),0)</f>
        <v>0</v>
      </c>
      <c r="F573" s="1"/>
      <c r="G573" s="1"/>
      <c r="H573" s="90"/>
      <c r="I573" s="91"/>
      <c r="J573" s="91"/>
      <c r="K573" s="91"/>
      <c r="L573" s="91"/>
      <c r="M573" s="91"/>
      <c r="N573" s="91"/>
      <c r="O573" s="91"/>
      <c r="P573" s="91"/>
      <c r="Q573" s="91"/>
      <c r="R573" s="91"/>
      <c r="S573" s="91"/>
      <c r="T573" s="91"/>
      <c r="U573" s="91"/>
      <c r="V573" s="91"/>
      <c r="W573" s="225">
        <f t="shared" si="593"/>
        <v>0</v>
      </c>
      <c r="X573" s="134" t="str">
        <f t="shared" si="639"/>
        <v/>
      </c>
      <c r="Y573" s="92" t="b">
        <f t="shared" si="594"/>
        <v>0</v>
      </c>
      <c r="Z573" s="92" t="str">
        <f t="shared" si="640"/>
        <v/>
      </c>
      <c r="AA573" s="92" t="b">
        <f t="shared" si="641"/>
        <v>0</v>
      </c>
      <c r="AB573" s="92" t="str">
        <f t="shared" si="642"/>
        <v/>
      </c>
      <c r="AC573" s="13" t="b">
        <f t="shared" si="595"/>
        <v>0</v>
      </c>
      <c r="AD573" s="92" t="str">
        <f t="shared" si="643"/>
        <v/>
      </c>
      <c r="AE573" s="13" t="b">
        <f t="shared" si="644"/>
        <v>0</v>
      </c>
      <c r="AF573" s="92" t="str">
        <f t="shared" si="645"/>
        <v/>
      </c>
      <c r="AG573" s="13" t="b">
        <f t="shared" si="596"/>
        <v>0</v>
      </c>
      <c r="AH573" s="92" t="str">
        <f t="shared" si="646"/>
        <v/>
      </c>
      <c r="AI573" s="35" t="b">
        <f t="shared" si="597"/>
        <v>0</v>
      </c>
      <c r="AJ573" s="92" t="str">
        <f t="shared" si="647"/>
        <v/>
      </c>
      <c r="AK573" s="35" t="b">
        <f t="shared" si="598"/>
        <v>0</v>
      </c>
      <c r="AL573" s="92" t="str">
        <f t="shared" si="599"/>
        <v/>
      </c>
      <c r="AM573" s="35" t="b">
        <f t="shared" si="600"/>
        <v>0</v>
      </c>
      <c r="AN573" s="92" t="str">
        <f t="shared" si="601"/>
        <v/>
      </c>
      <c r="AO573" s="13" t="b">
        <f t="shared" si="602"/>
        <v>0</v>
      </c>
      <c r="AP573" s="92" t="str">
        <f t="shared" si="603"/>
        <v/>
      </c>
      <c r="AQ573" s="14">
        <f t="shared" si="604"/>
        <v>0</v>
      </c>
      <c r="AR573" s="14">
        <f t="shared" si="605"/>
        <v>0</v>
      </c>
      <c r="AS573" s="16">
        <f t="shared" si="660"/>
        <v>0</v>
      </c>
      <c r="AT573" s="16">
        <f t="shared" si="660"/>
        <v>0</v>
      </c>
      <c r="AU573" s="16">
        <f t="shared" si="660"/>
        <v>0</v>
      </c>
      <c r="AV573" s="16">
        <f t="shared" si="660"/>
        <v>0</v>
      </c>
      <c r="AW573" s="16">
        <f t="shared" si="660"/>
        <v>0</v>
      </c>
      <c r="AX573" s="16">
        <f t="shared" si="660"/>
        <v>0</v>
      </c>
      <c r="AY573" s="16">
        <f t="shared" si="660"/>
        <v>0</v>
      </c>
      <c r="AZ573" s="16"/>
      <c r="BA573" s="16"/>
      <c r="BB573" s="93">
        <f t="shared" si="648"/>
        <v>0</v>
      </c>
      <c r="BC573" s="93">
        <f t="shared" si="649"/>
        <v>0</v>
      </c>
      <c r="BD573" s="93">
        <f t="shared" si="650"/>
        <v>0</v>
      </c>
      <c r="BE573" s="158">
        <f t="shared" si="651"/>
        <v>0</v>
      </c>
      <c r="BF573" s="159">
        <f t="shared" si="652"/>
        <v>0</v>
      </c>
      <c r="BG573" s="159">
        <f t="shared" si="606"/>
        <v>0</v>
      </c>
      <c r="BH573" s="159">
        <f t="shared" si="607"/>
        <v>0</v>
      </c>
      <c r="BI573" s="159">
        <f t="shared" si="608"/>
        <v>0</v>
      </c>
      <c r="BJ573" s="159">
        <f t="shared" si="609"/>
        <v>0</v>
      </c>
      <c r="BK573" s="159">
        <f t="shared" si="610"/>
        <v>0</v>
      </c>
      <c r="BL573" s="159">
        <f t="shared" si="611"/>
        <v>0</v>
      </c>
      <c r="BM573" s="159">
        <f t="shared" ref="BM573:BN585" si="661">AZ573/BM$11*$AV573</f>
        <v>0</v>
      </c>
      <c r="BN573" s="159">
        <f t="shared" si="661"/>
        <v>0</v>
      </c>
      <c r="BO573" s="205" t="b">
        <f t="shared" si="612"/>
        <v>0</v>
      </c>
      <c r="BP573" s="214">
        <f t="shared" si="613"/>
        <v>0</v>
      </c>
      <c r="BQ573" s="160">
        <f t="shared" si="614"/>
        <v>0</v>
      </c>
      <c r="BR573" s="160">
        <f t="shared" si="615"/>
        <v>0</v>
      </c>
      <c r="BS573" s="160">
        <f t="shared" si="616"/>
        <v>0</v>
      </c>
      <c r="BT573" s="160">
        <f t="shared" si="617"/>
        <v>0</v>
      </c>
      <c r="BU573" s="160">
        <f t="shared" si="618"/>
        <v>0</v>
      </c>
      <c r="BV573" s="215">
        <f t="shared" si="619"/>
        <v>0</v>
      </c>
      <c r="BW573" s="217">
        <f t="shared" si="620"/>
        <v>0</v>
      </c>
      <c r="BX573" s="206">
        <f t="shared" si="621"/>
        <v>0</v>
      </c>
      <c r="BY573" s="206">
        <f t="shared" si="622"/>
        <v>0</v>
      </c>
      <c r="BZ573" s="206">
        <f t="shared" si="623"/>
        <v>0</v>
      </c>
      <c r="CA573" s="206">
        <f t="shared" si="624"/>
        <v>0</v>
      </c>
      <c r="CB573" s="206">
        <f t="shared" si="625"/>
        <v>0</v>
      </c>
      <c r="CC573" s="218">
        <f t="shared" si="626"/>
        <v>0</v>
      </c>
      <c r="CD573" s="216" t="e">
        <f t="shared" si="627"/>
        <v>#VALUE!</v>
      </c>
      <c r="CE573" s="94" t="e">
        <f t="shared" si="628"/>
        <v>#VALUE!</v>
      </c>
      <c r="CF573" s="94" t="e">
        <f t="shared" si="629"/>
        <v>#VALUE!</v>
      </c>
      <c r="CG573" s="95" t="e">
        <f t="shared" si="630"/>
        <v>#VALUE!</v>
      </c>
      <c r="CH573" s="95" t="e">
        <f t="shared" si="653"/>
        <v>#VALUE!</v>
      </c>
      <c r="CI573" s="95" t="b">
        <f t="shared" si="656"/>
        <v>0</v>
      </c>
      <c r="CJ573" s="76" t="str">
        <f t="shared" si="631"/>
        <v/>
      </c>
      <c r="CK573" s="94" t="e" cm="1">
        <f t="array" aca="1" ref="CK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CL573" s="94" t="str">
        <f t="shared" si="632"/>
        <v/>
      </c>
      <c r="CM573" s="96" t="b">
        <f t="shared" si="633"/>
        <v>0</v>
      </c>
      <c r="CN573" s="130" t="b">
        <f>IFERROR(MATCH(D573,'Avtal för korttidsarbete'!$G$13:$G$1012,0),TRUE)</f>
        <v>1</v>
      </c>
      <c r="CO573" s="130" t="b">
        <f t="shared" si="634"/>
        <v>0</v>
      </c>
      <c r="CP573" s="131" t="str" cm="1">
        <f t="array" ref="CP573">IF(CN573=TRUE,"x",INDEX('Avtal för korttidsarbete'!$E$13:$E$1012,$CN573))</f>
        <v>x</v>
      </c>
      <c r="CQ573" s="131" t="str" cm="1">
        <f t="array" ref="CQ573">IF(CN573=TRUE,"x",INDEX('Avtal för korttidsarbete'!$F$13:$F$1012,$CN573))</f>
        <v>x</v>
      </c>
      <c r="CR573" s="130" t="b">
        <f t="shared" si="635"/>
        <v>0</v>
      </c>
      <c r="CS573" s="165">
        <f t="shared" si="654"/>
        <v>0</v>
      </c>
      <c r="CT573" s="165">
        <f t="shared" si="655"/>
        <v>0</v>
      </c>
      <c r="CU573" s="130" t="b">
        <f t="shared" si="636"/>
        <v>0</v>
      </c>
      <c r="CV573" s="131">
        <f t="shared" si="637"/>
        <v>0</v>
      </c>
      <c r="CW573" s="165">
        <f t="shared" si="638"/>
        <v>0</v>
      </c>
      <c r="CX573" s="186" t="b">
        <f>IFERROR(INDEX('Avtal för korttidsarbete'!R:R,MATCH(D573,'Avtal för korttidsarbete'!$G:$G,0)),TRUE)</f>
        <v>1</v>
      </c>
      <c r="CY573" s="165" t="str">
        <f>IF(CX573,"-",INDEX('Avtal för korttidsarbete'!$D:$D,MATCH(D573,'Avtal för korttidsarbete'!$G:$G,0)))</f>
        <v>-</v>
      </c>
      <c r="CZ573" s="131" t="b">
        <f>IFERROR(G573&gt;INDEX(Uppsägningar!E:E,MATCH(C573,Uppsägningar!C:C,0)),FALSE)</f>
        <v>0</v>
      </c>
    </row>
    <row r="574" spans="1:104" s="30" customFormat="1" x14ac:dyDescent="0.25">
      <c r="A574" s="19">
        <v>559</v>
      </c>
      <c r="B574" s="20"/>
      <c r="C574" s="189"/>
      <c r="D574" s="69"/>
      <c r="E574" s="171">
        <f>IFERROR(INDEX(Admin!$C$7:$C$10,MATCH(CY574,TblNivåValTExt,0)),0)</f>
        <v>0</v>
      </c>
      <c r="F574" s="1"/>
      <c r="G574" s="1"/>
      <c r="H574" s="90"/>
      <c r="I574" s="91"/>
      <c r="J574" s="91"/>
      <c r="K574" s="91"/>
      <c r="L574" s="91"/>
      <c r="M574" s="91"/>
      <c r="N574" s="91"/>
      <c r="O574" s="91"/>
      <c r="P574" s="91"/>
      <c r="Q574" s="91"/>
      <c r="R574" s="91"/>
      <c r="S574" s="91"/>
      <c r="T574" s="91"/>
      <c r="U574" s="91"/>
      <c r="V574" s="91"/>
      <c r="W574" s="225">
        <f t="shared" si="593"/>
        <v>0</v>
      </c>
      <c r="X574" s="134" t="str">
        <f t="shared" si="639"/>
        <v/>
      </c>
      <c r="Y574" s="92" t="b">
        <f t="shared" si="594"/>
        <v>0</v>
      </c>
      <c r="Z574" s="92" t="str">
        <f t="shared" si="640"/>
        <v/>
      </c>
      <c r="AA574" s="92" t="b">
        <f t="shared" si="641"/>
        <v>0</v>
      </c>
      <c r="AB574" s="92" t="str">
        <f t="shared" si="642"/>
        <v/>
      </c>
      <c r="AC574" s="13" t="b">
        <f t="shared" si="595"/>
        <v>0</v>
      </c>
      <c r="AD574" s="92" t="str">
        <f t="shared" si="643"/>
        <v/>
      </c>
      <c r="AE574" s="13" t="b">
        <f t="shared" si="644"/>
        <v>0</v>
      </c>
      <c r="AF574" s="92" t="str">
        <f t="shared" si="645"/>
        <v/>
      </c>
      <c r="AG574" s="13" t="b">
        <f t="shared" si="596"/>
        <v>0</v>
      </c>
      <c r="AH574" s="92" t="str">
        <f t="shared" si="646"/>
        <v/>
      </c>
      <c r="AI574" s="35" t="b">
        <f t="shared" si="597"/>
        <v>0</v>
      </c>
      <c r="AJ574" s="92" t="str">
        <f t="shared" si="647"/>
        <v/>
      </c>
      <c r="AK574" s="35" t="b">
        <f t="shared" si="598"/>
        <v>0</v>
      </c>
      <c r="AL574" s="92" t="str">
        <f t="shared" si="599"/>
        <v/>
      </c>
      <c r="AM574" s="35" t="b">
        <f t="shared" si="600"/>
        <v>0</v>
      </c>
      <c r="AN574" s="92" t="str">
        <f t="shared" si="601"/>
        <v/>
      </c>
      <c r="AO574" s="13" t="b">
        <f t="shared" si="602"/>
        <v>0</v>
      </c>
      <c r="AP574" s="92" t="str">
        <f t="shared" si="603"/>
        <v/>
      </c>
      <c r="AQ574" s="14">
        <f t="shared" si="604"/>
        <v>0</v>
      </c>
      <c r="AR574" s="14">
        <f t="shared" si="605"/>
        <v>0</v>
      </c>
      <c r="AS574" s="16">
        <f t="shared" si="660"/>
        <v>0</v>
      </c>
      <c r="AT574" s="16">
        <f t="shared" si="660"/>
        <v>0</v>
      </c>
      <c r="AU574" s="16">
        <f t="shared" si="660"/>
        <v>0</v>
      </c>
      <c r="AV574" s="16">
        <f t="shared" si="660"/>
        <v>0</v>
      </c>
      <c r="AW574" s="16">
        <f t="shared" si="660"/>
        <v>0</v>
      </c>
      <c r="AX574" s="16">
        <f t="shared" si="660"/>
        <v>0</v>
      </c>
      <c r="AY574" s="16">
        <f t="shared" si="660"/>
        <v>0</v>
      </c>
      <c r="AZ574" s="16"/>
      <c r="BA574" s="16"/>
      <c r="BB574" s="93">
        <f t="shared" si="648"/>
        <v>0</v>
      </c>
      <c r="BC574" s="93">
        <f t="shared" si="649"/>
        <v>0</v>
      </c>
      <c r="BD574" s="93">
        <f t="shared" si="650"/>
        <v>0</v>
      </c>
      <c r="BE574" s="158">
        <f t="shared" si="651"/>
        <v>0</v>
      </c>
      <c r="BF574" s="159">
        <f t="shared" si="652"/>
        <v>0</v>
      </c>
      <c r="BG574" s="159">
        <f t="shared" si="606"/>
        <v>0</v>
      </c>
      <c r="BH574" s="159">
        <f t="shared" si="607"/>
        <v>0</v>
      </c>
      <c r="BI574" s="159">
        <f t="shared" si="608"/>
        <v>0</v>
      </c>
      <c r="BJ574" s="159">
        <f t="shared" si="609"/>
        <v>0</v>
      </c>
      <c r="BK574" s="159">
        <f t="shared" si="610"/>
        <v>0</v>
      </c>
      <c r="BL574" s="159">
        <f t="shared" si="611"/>
        <v>0</v>
      </c>
      <c r="BM574" s="159">
        <f t="shared" si="661"/>
        <v>0</v>
      </c>
      <c r="BN574" s="159">
        <f t="shared" si="661"/>
        <v>0</v>
      </c>
      <c r="BO574" s="205" t="b">
        <f t="shared" si="612"/>
        <v>0</v>
      </c>
      <c r="BP574" s="214">
        <f t="shared" si="613"/>
        <v>0</v>
      </c>
      <c r="BQ574" s="160">
        <f t="shared" si="614"/>
        <v>0</v>
      </c>
      <c r="BR574" s="160">
        <f t="shared" si="615"/>
        <v>0</v>
      </c>
      <c r="BS574" s="160">
        <f t="shared" si="616"/>
        <v>0</v>
      </c>
      <c r="BT574" s="160">
        <f t="shared" si="617"/>
        <v>0</v>
      </c>
      <c r="BU574" s="160">
        <f t="shared" si="618"/>
        <v>0</v>
      </c>
      <c r="BV574" s="215">
        <f t="shared" si="619"/>
        <v>0</v>
      </c>
      <c r="BW574" s="217">
        <f t="shared" si="620"/>
        <v>0</v>
      </c>
      <c r="BX574" s="206">
        <f t="shared" si="621"/>
        <v>0</v>
      </c>
      <c r="BY574" s="206">
        <f t="shared" si="622"/>
        <v>0</v>
      </c>
      <c r="BZ574" s="206">
        <f t="shared" si="623"/>
        <v>0</v>
      </c>
      <c r="CA574" s="206">
        <f t="shared" si="624"/>
        <v>0</v>
      </c>
      <c r="CB574" s="206">
        <f t="shared" si="625"/>
        <v>0</v>
      </c>
      <c r="CC574" s="218">
        <f t="shared" si="626"/>
        <v>0</v>
      </c>
      <c r="CD574" s="216" t="e">
        <f t="shared" si="627"/>
        <v>#VALUE!</v>
      </c>
      <c r="CE574" s="94" t="e">
        <f t="shared" si="628"/>
        <v>#VALUE!</v>
      </c>
      <c r="CF574" s="94" t="e">
        <f t="shared" si="629"/>
        <v>#VALUE!</v>
      </c>
      <c r="CG574" s="95" t="e">
        <f t="shared" si="630"/>
        <v>#VALUE!</v>
      </c>
      <c r="CH574" s="95" t="e">
        <f t="shared" si="653"/>
        <v>#VALUE!</v>
      </c>
      <c r="CI574" s="95" t="b">
        <f t="shared" si="656"/>
        <v>0</v>
      </c>
      <c r="CJ574" s="76" t="str">
        <f t="shared" si="631"/>
        <v/>
      </c>
      <c r="CK574" s="94" t="e" cm="1">
        <f t="array" aca="1" ref="CK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CL574" s="94" t="str">
        <f t="shared" si="632"/>
        <v/>
      </c>
      <c r="CM574" s="96" t="b">
        <f t="shared" si="633"/>
        <v>0</v>
      </c>
      <c r="CN574" s="130" t="b">
        <f>IFERROR(MATCH(D574,'Avtal för korttidsarbete'!$G$13:$G$1012,0),TRUE)</f>
        <v>1</v>
      </c>
      <c r="CO574" s="130" t="b">
        <f t="shared" si="634"/>
        <v>0</v>
      </c>
      <c r="CP574" s="131" t="str" cm="1">
        <f t="array" ref="CP574">IF(CN574=TRUE,"x",INDEX('Avtal för korttidsarbete'!$E$13:$E$1012,$CN574))</f>
        <v>x</v>
      </c>
      <c r="CQ574" s="131" t="str" cm="1">
        <f t="array" ref="CQ574">IF(CN574=TRUE,"x",INDEX('Avtal för korttidsarbete'!$F$13:$F$1012,$CN574))</f>
        <v>x</v>
      </c>
      <c r="CR574" s="130" t="b">
        <f t="shared" si="635"/>
        <v>0</v>
      </c>
      <c r="CS574" s="165">
        <f t="shared" si="654"/>
        <v>0</v>
      </c>
      <c r="CT574" s="165">
        <f t="shared" si="655"/>
        <v>0</v>
      </c>
      <c r="CU574" s="130" t="b">
        <f t="shared" si="636"/>
        <v>0</v>
      </c>
      <c r="CV574" s="131">
        <f t="shared" si="637"/>
        <v>0</v>
      </c>
      <c r="CW574" s="165">
        <f t="shared" si="638"/>
        <v>0</v>
      </c>
      <c r="CX574" s="186" t="b">
        <f>IFERROR(INDEX('Avtal för korttidsarbete'!R:R,MATCH(D574,'Avtal för korttidsarbete'!$G:$G,0)),TRUE)</f>
        <v>1</v>
      </c>
      <c r="CY574" s="165" t="str">
        <f>IF(CX574,"-",INDEX('Avtal för korttidsarbete'!$D:$D,MATCH(D574,'Avtal för korttidsarbete'!$G:$G,0)))</f>
        <v>-</v>
      </c>
      <c r="CZ574" s="131" t="b">
        <f>IFERROR(G574&gt;INDEX(Uppsägningar!E:E,MATCH(C574,Uppsägningar!C:C,0)),FALSE)</f>
        <v>0</v>
      </c>
    </row>
    <row r="575" spans="1:104" s="30" customFormat="1" x14ac:dyDescent="0.25">
      <c r="A575" s="19">
        <v>560</v>
      </c>
      <c r="B575" s="20"/>
      <c r="C575" s="189"/>
      <c r="D575" s="69"/>
      <c r="E575" s="171">
        <f>IFERROR(INDEX(Admin!$C$7:$C$10,MATCH(CY575,TblNivåValTExt,0)),0)</f>
        <v>0</v>
      </c>
      <c r="F575" s="1"/>
      <c r="G575" s="1"/>
      <c r="H575" s="90"/>
      <c r="I575" s="91"/>
      <c r="J575" s="91"/>
      <c r="K575" s="91"/>
      <c r="L575" s="91"/>
      <c r="M575" s="91"/>
      <c r="N575" s="91"/>
      <c r="O575" s="91"/>
      <c r="P575" s="91"/>
      <c r="Q575" s="91"/>
      <c r="R575" s="91"/>
      <c r="S575" s="91"/>
      <c r="T575" s="91"/>
      <c r="U575" s="91"/>
      <c r="V575" s="91"/>
      <c r="W575" s="225">
        <f t="shared" si="593"/>
        <v>0</v>
      </c>
      <c r="X575" s="134" t="str">
        <f t="shared" si="639"/>
        <v/>
      </c>
      <c r="Y575" s="92" t="b">
        <f t="shared" si="594"/>
        <v>0</v>
      </c>
      <c r="Z575" s="92" t="str">
        <f t="shared" si="640"/>
        <v/>
      </c>
      <c r="AA575" s="92" t="b">
        <f t="shared" si="641"/>
        <v>0</v>
      </c>
      <c r="AB575" s="92" t="str">
        <f t="shared" si="642"/>
        <v/>
      </c>
      <c r="AC575" s="13" t="b">
        <f t="shared" si="595"/>
        <v>0</v>
      </c>
      <c r="AD575" s="92" t="str">
        <f t="shared" si="643"/>
        <v/>
      </c>
      <c r="AE575" s="13" t="b">
        <f t="shared" si="644"/>
        <v>0</v>
      </c>
      <c r="AF575" s="92" t="str">
        <f t="shared" si="645"/>
        <v/>
      </c>
      <c r="AG575" s="13" t="b">
        <f t="shared" si="596"/>
        <v>0</v>
      </c>
      <c r="AH575" s="92" t="str">
        <f t="shared" si="646"/>
        <v/>
      </c>
      <c r="AI575" s="35" t="b">
        <f t="shared" si="597"/>
        <v>0</v>
      </c>
      <c r="AJ575" s="92" t="str">
        <f t="shared" si="647"/>
        <v/>
      </c>
      <c r="AK575" s="35" t="b">
        <f t="shared" si="598"/>
        <v>0</v>
      </c>
      <c r="AL575" s="92" t="str">
        <f t="shared" si="599"/>
        <v/>
      </c>
      <c r="AM575" s="35" t="b">
        <f t="shared" si="600"/>
        <v>0</v>
      </c>
      <c r="AN575" s="92" t="str">
        <f t="shared" si="601"/>
        <v/>
      </c>
      <c r="AO575" s="13" t="b">
        <f t="shared" si="602"/>
        <v>0</v>
      </c>
      <c r="AP575" s="92" t="str">
        <f t="shared" si="603"/>
        <v/>
      </c>
      <c r="AQ575" s="14">
        <f t="shared" si="604"/>
        <v>0</v>
      </c>
      <c r="AR575" s="14">
        <f t="shared" si="605"/>
        <v>0</v>
      </c>
      <c r="AS575" s="16">
        <f t="shared" si="660"/>
        <v>0</v>
      </c>
      <c r="AT575" s="16">
        <f t="shared" si="660"/>
        <v>0</v>
      </c>
      <c r="AU575" s="16">
        <f t="shared" si="660"/>
        <v>0</v>
      </c>
      <c r="AV575" s="16">
        <f t="shared" si="660"/>
        <v>0</v>
      </c>
      <c r="AW575" s="16">
        <f t="shared" si="660"/>
        <v>0</v>
      </c>
      <c r="AX575" s="16">
        <f t="shared" si="660"/>
        <v>0</v>
      </c>
      <c r="AY575" s="16">
        <f t="shared" si="660"/>
        <v>0</v>
      </c>
      <c r="AZ575" s="16"/>
      <c r="BA575" s="16"/>
      <c r="BB575" s="93">
        <f t="shared" si="648"/>
        <v>0</v>
      </c>
      <c r="BC575" s="93">
        <f t="shared" si="649"/>
        <v>0</v>
      </c>
      <c r="BD575" s="93">
        <f t="shared" si="650"/>
        <v>0</v>
      </c>
      <c r="BE575" s="158">
        <f t="shared" si="651"/>
        <v>0</v>
      </c>
      <c r="BF575" s="159">
        <f t="shared" si="652"/>
        <v>0</v>
      </c>
      <c r="BG575" s="159">
        <f t="shared" si="606"/>
        <v>0</v>
      </c>
      <c r="BH575" s="159">
        <f t="shared" si="607"/>
        <v>0</v>
      </c>
      <c r="BI575" s="159">
        <f t="shared" si="608"/>
        <v>0</v>
      </c>
      <c r="BJ575" s="159">
        <f t="shared" si="609"/>
        <v>0</v>
      </c>
      <c r="BK575" s="159">
        <f t="shared" si="610"/>
        <v>0</v>
      </c>
      <c r="BL575" s="159">
        <f t="shared" si="611"/>
        <v>0</v>
      </c>
      <c r="BM575" s="159">
        <f t="shared" si="661"/>
        <v>0</v>
      </c>
      <c r="BN575" s="159">
        <f t="shared" si="661"/>
        <v>0</v>
      </c>
      <c r="BO575" s="205" t="b">
        <f t="shared" si="612"/>
        <v>0</v>
      </c>
      <c r="BP575" s="214">
        <f t="shared" si="613"/>
        <v>0</v>
      </c>
      <c r="BQ575" s="160">
        <f t="shared" si="614"/>
        <v>0</v>
      </c>
      <c r="BR575" s="160">
        <f t="shared" si="615"/>
        <v>0</v>
      </c>
      <c r="BS575" s="160">
        <f t="shared" si="616"/>
        <v>0</v>
      </c>
      <c r="BT575" s="160">
        <f t="shared" si="617"/>
        <v>0</v>
      </c>
      <c r="BU575" s="160">
        <f t="shared" si="618"/>
        <v>0</v>
      </c>
      <c r="BV575" s="215">
        <f t="shared" si="619"/>
        <v>0</v>
      </c>
      <c r="BW575" s="217">
        <f t="shared" si="620"/>
        <v>0</v>
      </c>
      <c r="BX575" s="206">
        <f t="shared" si="621"/>
        <v>0</v>
      </c>
      <c r="BY575" s="206">
        <f t="shared" si="622"/>
        <v>0</v>
      </c>
      <c r="BZ575" s="206">
        <f t="shared" si="623"/>
        <v>0</v>
      </c>
      <c r="CA575" s="206">
        <f t="shared" si="624"/>
        <v>0</v>
      </c>
      <c r="CB575" s="206">
        <f t="shared" si="625"/>
        <v>0</v>
      </c>
      <c r="CC575" s="218">
        <f t="shared" si="626"/>
        <v>0</v>
      </c>
      <c r="CD575" s="216" t="e">
        <f t="shared" si="627"/>
        <v>#VALUE!</v>
      </c>
      <c r="CE575" s="94" t="e">
        <f t="shared" si="628"/>
        <v>#VALUE!</v>
      </c>
      <c r="CF575" s="94" t="e">
        <f t="shared" si="629"/>
        <v>#VALUE!</v>
      </c>
      <c r="CG575" s="95" t="e">
        <f t="shared" si="630"/>
        <v>#VALUE!</v>
      </c>
      <c r="CH575" s="95" t="e">
        <f t="shared" si="653"/>
        <v>#VALUE!</v>
      </c>
      <c r="CI575" s="95" t="b">
        <f t="shared" si="656"/>
        <v>0</v>
      </c>
      <c r="CJ575" s="76" t="str">
        <f t="shared" si="631"/>
        <v/>
      </c>
      <c r="CK575" s="94" t="e" cm="1">
        <f t="array" aca="1" ref="CK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CL575" s="94" t="str">
        <f t="shared" si="632"/>
        <v/>
      </c>
      <c r="CM575" s="96" t="b">
        <f t="shared" si="633"/>
        <v>0</v>
      </c>
      <c r="CN575" s="130" t="b">
        <f>IFERROR(MATCH(D575,'Avtal för korttidsarbete'!$G$13:$G$1012,0),TRUE)</f>
        <v>1</v>
      </c>
      <c r="CO575" s="130" t="b">
        <f t="shared" si="634"/>
        <v>0</v>
      </c>
      <c r="CP575" s="131" t="str" cm="1">
        <f t="array" ref="CP575">IF(CN575=TRUE,"x",INDEX('Avtal för korttidsarbete'!$E$13:$E$1012,$CN575))</f>
        <v>x</v>
      </c>
      <c r="CQ575" s="131" t="str" cm="1">
        <f t="array" ref="CQ575">IF(CN575=TRUE,"x",INDEX('Avtal för korttidsarbete'!$F$13:$F$1012,$CN575))</f>
        <v>x</v>
      </c>
      <c r="CR575" s="130" t="b">
        <f t="shared" si="635"/>
        <v>0</v>
      </c>
      <c r="CS575" s="165">
        <f t="shared" si="654"/>
        <v>0</v>
      </c>
      <c r="CT575" s="165">
        <f t="shared" si="655"/>
        <v>0</v>
      </c>
      <c r="CU575" s="130" t="b">
        <f t="shared" si="636"/>
        <v>0</v>
      </c>
      <c r="CV575" s="131">
        <f t="shared" si="637"/>
        <v>0</v>
      </c>
      <c r="CW575" s="165">
        <f t="shared" si="638"/>
        <v>0</v>
      </c>
      <c r="CX575" s="186" t="b">
        <f>IFERROR(INDEX('Avtal för korttidsarbete'!R:R,MATCH(D575,'Avtal för korttidsarbete'!$G:$G,0)),TRUE)</f>
        <v>1</v>
      </c>
      <c r="CY575" s="165" t="str">
        <f>IF(CX575,"-",INDEX('Avtal för korttidsarbete'!$D:$D,MATCH(D575,'Avtal för korttidsarbete'!$G:$G,0)))</f>
        <v>-</v>
      </c>
      <c r="CZ575" s="131" t="b">
        <f>IFERROR(G575&gt;INDEX(Uppsägningar!E:E,MATCH(C575,Uppsägningar!C:C,0)),FALSE)</f>
        <v>0</v>
      </c>
    </row>
    <row r="576" spans="1:104" s="30" customFormat="1" x14ac:dyDescent="0.25">
      <c r="A576" s="19">
        <v>561</v>
      </c>
      <c r="B576" s="20"/>
      <c r="C576" s="189"/>
      <c r="D576" s="69"/>
      <c r="E576" s="171">
        <f>IFERROR(INDEX(Admin!$C$7:$C$10,MATCH(CY576,TblNivåValTExt,0)),0)</f>
        <v>0</v>
      </c>
      <c r="F576" s="1"/>
      <c r="G576" s="1"/>
      <c r="H576" s="90"/>
      <c r="I576" s="91"/>
      <c r="J576" s="91"/>
      <c r="K576" s="91"/>
      <c r="L576" s="91"/>
      <c r="M576" s="91"/>
      <c r="N576" s="91"/>
      <c r="O576" s="91"/>
      <c r="P576" s="91"/>
      <c r="Q576" s="91"/>
      <c r="R576" s="91"/>
      <c r="S576" s="91"/>
      <c r="T576" s="91"/>
      <c r="U576" s="91"/>
      <c r="V576" s="91"/>
      <c r="W576" s="225">
        <f t="shared" si="593"/>
        <v>0</v>
      </c>
      <c r="X576" s="134" t="str">
        <f t="shared" si="639"/>
        <v/>
      </c>
      <c r="Y576" s="92" t="b">
        <f t="shared" si="594"/>
        <v>0</v>
      </c>
      <c r="Z576" s="92" t="str">
        <f t="shared" si="640"/>
        <v/>
      </c>
      <c r="AA576" s="92" t="b">
        <f t="shared" si="641"/>
        <v>0</v>
      </c>
      <c r="AB576" s="92" t="str">
        <f t="shared" si="642"/>
        <v/>
      </c>
      <c r="AC576" s="13" t="b">
        <f t="shared" si="595"/>
        <v>0</v>
      </c>
      <c r="AD576" s="92" t="str">
        <f t="shared" si="643"/>
        <v/>
      </c>
      <c r="AE576" s="13" t="b">
        <f t="shared" si="644"/>
        <v>0</v>
      </c>
      <c r="AF576" s="92" t="str">
        <f t="shared" si="645"/>
        <v/>
      </c>
      <c r="AG576" s="13" t="b">
        <f t="shared" si="596"/>
        <v>0</v>
      </c>
      <c r="AH576" s="92" t="str">
        <f t="shared" si="646"/>
        <v/>
      </c>
      <c r="AI576" s="35" t="b">
        <f t="shared" si="597"/>
        <v>0</v>
      </c>
      <c r="AJ576" s="92" t="str">
        <f t="shared" si="647"/>
        <v/>
      </c>
      <c r="AK576" s="35" t="b">
        <f t="shared" si="598"/>
        <v>0</v>
      </c>
      <c r="AL576" s="92" t="str">
        <f t="shared" si="599"/>
        <v/>
      </c>
      <c r="AM576" s="35" t="b">
        <f t="shared" si="600"/>
        <v>0</v>
      </c>
      <c r="AN576" s="92" t="str">
        <f t="shared" si="601"/>
        <v/>
      </c>
      <c r="AO576" s="13" t="b">
        <f t="shared" si="602"/>
        <v>0</v>
      </c>
      <c r="AP576" s="92" t="str">
        <f t="shared" si="603"/>
        <v/>
      </c>
      <c r="AQ576" s="14">
        <f t="shared" si="604"/>
        <v>0</v>
      </c>
      <c r="AR576" s="14">
        <f t="shared" si="605"/>
        <v>0</v>
      </c>
      <c r="AS576" s="16">
        <f t="shared" ref="AS576:AY585" si="662">IF(OR(AS$11=FALSE,$F576="",MIN($G576,AS$10,$AR576)-MAX($F576,AS$8,$AQ576)&lt;0),0,MIN($G576,AS$10,$AR576)-MAX($F576,AS$8,$AQ576)+1)</f>
        <v>0</v>
      </c>
      <c r="AT576" s="16">
        <f t="shared" si="662"/>
        <v>0</v>
      </c>
      <c r="AU576" s="16">
        <f t="shared" si="662"/>
        <v>0</v>
      </c>
      <c r="AV576" s="16">
        <f t="shared" si="662"/>
        <v>0</v>
      </c>
      <c r="AW576" s="16">
        <f t="shared" si="662"/>
        <v>0</v>
      </c>
      <c r="AX576" s="16">
        <f t="shared" si="662"/>
        <v>0</v>
      </c>
      <c r="AY576" s="16">
        <f t="shared" si="662"/>
        <v>0</v>
      </c>
      <c r="AZ576" s="16"/>
      <c r="BA576" s="16"/>
      <c r="BB576" s="93">
        <f t="shared" si="648"/>
        <v>0</v>
      </c>
      <c r="BC576" s="93">
        <f t="shared" si="649"/>
        <v>0</v>
      </c>
      <c r="BD576" s="93">
        <f t="shared" si="650"/>
        <v>0</v>
      </c>
      <c r="BE576" s="158">
        <f t="shared" si="651"/>
        <v>0</v>
      </c>
      <c r="BF576" s="159">
        <f t="shared" si="652"/>
        <v>0</v>
      </c>
      <c r="BG576" s="159">
        <f t="shared" si="606"/>
        <v>0</v>
      </c>
      <c r="BH576" s="159">
        <f t="shared" si="607"/>
        <v>0</v>
      </c>
      <c r="BI576" s="159">
        <f t="shared" si="608"/>
        <v>0</v>
      </c>
      <c r="BJ576" s="159">
        <f t="shared" si="609"/>
        <v>0</v>
      </c>
      <c r="BK576" s="159">
        <f t="shared" si="610"/>
        <v>0</v>
      </c>
      <c r="BL576" s="159">
        <f t="shared" si="611"/>
        <v>0</v>
      </c>
      <c r="BM576" s="159">
        <f t="shared" si="661"/>
        <v>0</v>
      </c>
      <c r="BN576" s="159">
        <f t="shared" si="661"/>
        <v>0</v>
      </c>
      <c r="BO576" s="205" t="b">
        <f t="shared" si="612"/>
        <v>0</v>
      </c>
      <c r="BP576" s="214">
        <f t="shared" si="613"/>
        <v>0</v>
      </c>
      <c r="BQ576" s="160">
        <f t="shared" si="614"/>
        <v>0</v>
      </c>
      <c r="BR576" s="160">
        <f t="shared" si="615"/>
        <v>0</v>
      </c>
      <c r="BS576" s="160">
        <f t="shared" si="616"/>
        <v>0</v>
      </c>
      <c r="BT576" s="160">
        <f t="shared" si="617"/>
        <v>0</v>
      </c>
      <c r="BU576" s="160">
        <f t="shared" si="618"/>
        <v>0</v>
      </c>
      <c r="BV576" s="215">
        <f t="shared" si="619"/>
        <v>0</v>
      </c>
      <c r="BW576" s="217">
        <f t="shared" si="620"/>
        <v>0</v>
      </c>
      <c r="BX576" s="206">
        <f t="shared" si="621"/>
        <v>0</v>
      </c>
      <c r="BY576" s="206">
        <f t="shared" si="622"/>
        <v>0</v>
      </c>
      <c r="BZ576" s="206">
        <f t="shared" si="623"/>
        <v>0</v>
      </c>
      <c r="CA576" s="206">
        <f t="shared" si="624"/>
        <v>0</v>
      </c>
      <c r="CB576" s="206">
        <f t="shared" si="625"/>
        <v>0</v>
      </c>
      <c r="CC576" s="218">
        <f t="shared" si="626"/>
        <v>0</v>
      </c>
      <c r="CD576" s="216" t="e">
        <f t="shared" si="627"/>
        <v>#VALUE!</v>
      </c>
      <c r="CE576" s="94" t="e">
        <f t="shared" si="628"/>
        <v>#VALUE!</v>
      </c>
      <c r="CF576" s="94" t="e">
        <f t="shared" si="629"/>
        <v>#VALUE!</v>
      </c>
      <c r="CG576" s="95" t="e">
        <f t="shared" si="630"/>
        <v>#VALUE!</v>
      </c>
      <c r="CH576" s="95" t="e">
        <f t="shared" si="653"/>
        <v>#VALUE!</v>
      </c>
      <c r="CI576" s="95" t="b">
        <f t="shared" si="656"/>
        <v>0</v>
      </c>
      <c r="CJ576" s="76" t="str">
        <f t="shared" si="631"/>
        <v/>
      </c>
      <c r="CK576" s="94" t="e" cm="1">
        <f t="array" aca="1" ref="CK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CL576" s="94" t="str">
        <f t="shared" si="632"/>
        <v/>
      </c>
      <c r="CM576" s="96" t="b">
        <f t="shared" si="633"/>
        <v>0</v>
      </c>
      <c r="CN576" s="130" t="b">
        <f>IFERROR(MATCH(D576,'Avtal för korttidsarbete'!$G$13:$G$1012,0),TRUE)</f>
        <v>1</v>
      </c>
      <c r="CO576" s="130" t="b">
        <f t="shared" si="634"/>
        <v>0</v>
      </c>
      <c r="CP576" s="131" t="str" cm="1">
        <f t="array" ref="CP576">IF(CN576=TRUE,"x",INDEX('Avtal för korttidsarbete'!$E$13:$E$1012,$CN576))</f>
        <v>x</v>
      </c>
      <c r="CQ576" s="131" t="str" cm="1">
        <f t="array" ref="CQ576">IF(CN576=TRUE,"x",INDEX('Avtal för korttidsarbete'!$F$13:$F$1012,$CN576))</f>
        <v>x</v>
      </c>
      <c r="CR576" s="130" t="b">
        <f t="shared" si="635"/>
        <v>0</v>
      </c>
      <c r="CS576" s="165">
        <f t="shared" si="654"/>
        <v>0</v>
      </c>
      <c r="CT576" s="165">
        <f t="shared" si="655"/>
        <v>0</v>
      </c>
      <c r="CU576" s="130" t="b">
        <f t="shared" si="636"/>
        <v>0</v>
      </c>
      <c r="CV576" s="131">
        <f t="shared" si="637"/>
        <v>0</v>
      </c>
      <c r="CW576" s="165">
        <f t="shared" si="638"/>
        <v>0</v>
      </c>
      <c r="CX576" s="186" t="b">
        <f>IFERROR(INDEX('Avtal för korttidsarbete'!R:R,MATCH(D576,'Avtal för korttidsarbete'!$G:$G,0)),TRUE)</f>
        <v>1</v>
      </c>
      <c r="CY576" s="165" t="str">
        <f>IF(CX576,"-",INDEX('Avtal för korttidsarbete'!$D:$D,MATCH(D576,'Avtal för korttidsarbete'!$G:$G,0)))</f>
        <v>-</v>
      </c>
      <c r="CZ576" s="131" t="b">
        <f>IFERROR(G576&gt;INDEX(Uppsägningar!E:E,MATCH(C576,Uppsägningar!C:C,0)),FALSE)</f>
        <v>0</v>
      </c>
    </row>
    <row r="577" spans="1:104" s="30" customFormat="1" x14ac:dyDescent="0.25">
      <c r="A577" s="19">
        <v>562</v>
      </c>
      <c r="B577" s="20"/>
      <c r="C577" s="189"/>
      <c r="D577" s="69"/>
      <c r="E577" s="171">
        <f>IFERROR(INDEX(Admin!$C$7:$C$10,MATCH(CY577,TblNivåValTExt,0)),0)</f>
        <v>0</v>
      </c>
      <c r="F577" s="1"/>
      <c r="G577" s="1"/>
      <c r="H577" s="90"/>
      <c r="I577" s="91"/>
      <c r="J577" s="91"/>
      <c r="K577" s="91"/>
      <c r="L577" s="91"/>
      <c r="M577" s="91"/>
      <c r="N577" s="91"/>
      <c r="O577" s="91"/>
      <c r="P577" s="91"/>
      <c r="Q577" s="91"/>
      <c r="R577" s="91"/>
      <c r="S577" s="91"/>
      <c r="T577" s="91"/>
      <c r="U577" s="91"/>
      <c r="V577" s="91"/>
      <c r="W577" s="225">
        <f t="shared" si="593"/>
        <v>0</v>
      </c>
      <c r="X577" s="134" t="str">
        <f t="shared" si="639"/>
        <v/>
      </c>
      <c r="Y577" s="92" t="b">
        <f t="shared" si="594"/>
        <v>0</v>
      </c>
      <c r="Z577" s="92" t="str">
        <f t="shared" si="640"/>
        <v/>
      </c>
      <c r="AA577" s="92" t="b">
        <f t="shared" si="641"/>
        <v>0</v>
      </c>
      <c r="AB577" s="92" t="str">
        <f t="shared" si="642"/>
        <v/>
      </c>
      <c r="AC577" s="13" t="b">
        <f t="shared" si="595"/>
        <v>0</v>
      </c>
      <c r="AD577" s="92" t="str">
        <f t="shared" si="643"/>
        <v/>
      </c>
      <c r="AE577" s="13" t="b">
        <f t="shared" si="644"/>
        <v>0</v>
      </c>
      <c r="AF577" s="92" t="str">
        <f t="shared" si="645"/>
        <v/>
      </c>
      <c r="AG577" s="13" t="b">
        <f t="shared" si="596"/>
        <v>0</v>
      </c>
      <c r="AH577" s="92" t="str">
        <f t="shared" si="646"/>
        <v/>
      </c>
      <c r="AI577" s="35" t="b">
        <f t="shared" si="597"/>
        <v>0</v>
      </c>
      <c r="AJ577" s="92" t="str">
        <f t="shared" si="647"/>
        <v/>
      </c>
      <c r="AK577" s="35" t="b">
        <f t="shared" si="598"/>
        <v>0</v>
      </c>
      <c r="AL577" s="92" t="str">
        <f t="shared" si="599"/>
        <v/>
      </c>
      <c r="AM577" s="35" t="b">
        <f t="shared" si="600"/>
        <v>0</v>
      </c>
      <c r="AN577" s="92" t="str">
        <f t="shared" si="601"/>
        <v/>
      </c>
      <c r="AO577" s="13" t="b">
        <f t="shared" si="602"/>
        <v>0</v>
      </c>
      <c r="AP577" s="92" t="str">
        <f t="shared" si="603"/>
        <v/>
      </c>
      <c r="AQ577" s="14">
        <f t="shared" si="604"/>
        <v>0</v>
      </c>
      <c r="AR577" s="14">
        <f t="shared" si="605"/>
        <v>0</v>
      </c>
      <c r="AS577" s="16">
        <f t="shared" si="662"/>
        <v>0</v>
      </c>
      <c r="AT577" s="16">
        <f t="shared" si="662"/>
        <v>0</v>
      </c>
      <c r="AU577" s="16">
        <f t="shared" si="662"/>
        <v>0</v>
      </c>
      <c r="AV577" s="16">
        <f t="shared" si="662"/>
        <v>0</v>
      </c>
      <c r="AW577" s="16">
        <f t="shared" si="662"/>
        <v>0</v>
      </c>
      <c r="AX577" s="16">
        <f t="shared" si="662"/>
        <v>0</v>
      </c>
      <c r="AY577" s="16">
        <f t="shared" si="662"/>
        <v>0</v>
      </c>
      <c r="AZ577" s="16"/>
      <c r="BA577" s="16"/>
      <c r="BB577" s="93">
        <f t="shared" si="648"/>
        <v>0</v>
      </c>
      <c r="BC577" s="93">
        <f t="shared" si="649"/>
        <v>0</v>
      </c>
      <c r="BD577" s="93">
        <f t="shared" si="650"/>
        <v>0</v>
      </c>
      <c r="BE577" s="158">
        <f t="shared" si="651"/>
        <v>0</v>
      </c>
      <c r="BF577" s="159">
        <f t="shared" si="652"/>
        <v>0</v>
      </c>
      <c r="BG577" s="159">
        <f t="shared" si="606"/>
        <v>0</v>
      </c>
      <c r="BH577" s="159">
        <f t="shared" si="607"/>
        <v>0</v>
      </c>
      <c r="BI577" s="159">
        <f t="shared" si="608"/>
        <v>0</v>
      </c>
      <c r="BJ577" s="159">
        <f t="shared" si="609"/>
        <v>0</v>
      </c>
      <c r="BK577" s="159">
        <f t="shared" si="610"/>
        <v>0</v>
      </c>
      <c r="BL577" s="159">
        <f t="shared" si="611"/>
        <v>0</v>
      </c>
      <c r="BM577" s="159">
        <f t="shared" si="661"/>
        <v>0</v>
      </c>
      <c r="BN577" s="159">
        <f t="shared" si="661"/>
        <v>0</v>
      </c>
      <c r="BO577" s="205" t="b">
        <f t="shared" si="612"/>
        <v>0</v>
      </c>
      <c r="BP577" s="214">
        <f t="shared" si="613"/>
        <v>0</v>
      </c>
      <c r="BQ577" s="160">
        <f t="shared" si="614"/>
        <v>0</v>
      </c>
      <c r="BR577" s="160">
        <f t="shared" si="615"/>
        <v>0</v>
      </c>
      <c r="BS577" s="160">
        <f t="shared" si="616"/>
        <v>0</v>
      </c>
      <c r="BT577" s="160">
        <f t="shared" si="617"/>
        <v>0</v>
      </c>
      <c r="BU577" s="160">
        <f t="shared" si="618"/>
        <v>0</v>
      </c>
      <c r="BV577" s="215">
        <f t="shared" si="619"/>
        <v>0</v>
      </c>
      <c r="BW577" s="217">
        <f t="shared" si="620"/>
        <v>0</v>
      </c>
      <c r="BX577" s="206">
        <f t="shared" si="621"/>
        <v>0</v>
      </c>
      <c r="BY577" s="206">
        <f t="shared" si="622"/>
        <v>0</v>
      </c>
      <c r="BZ577" s="206">
        <f t="shared" si="623"/>
        <v>0</v>
      </c>
      <c r="CA577" s="206">
        <f t="shared" si="624"/>
        <v>0</v>
      </c>
      <c r="CB577" s="206">
        <f t="shared" si="625"/>
        <v>0</v>
      </c>
      <c r="CC577" s="218">
        <f t="shared" si="626"/>
        <v>0</v>
      </c>
      <c r="CD577" s="216" t="e">
        <f t="shared" si="627"/>
        <v>#VALUE!</v>
      </c>
      <c r="CE577" s="94" t="e">
        <f t="shared" si="628"/>
        <v>#VALUE!</v>
      </c>
      <c r="CF577" s="94" t="e">
        <f t="shared" si="629"/>
        <v>#VALUE!</v>
      </c>
      <c r="CG577" s="95" t="e">
        <f t="shared" si="630"/>
        <v>#VALUE!</v>
      </c>
      <c r="CH577" s="95" t="e">
        <f t="shared" si="653"/>
        <v>#VALUE!</v>
      </c>
      <c r="CI577" s="95" t="b">
        <f t="shared" si="656"/>
        <v>0</v>
      </c>
      <c r="CJ577" s="76" t="str">
        <f t="shared" si="631"/>
        <v/>
      </c>
      <c r="CK577" s="94" t="e" cm="1">
        <f t="array" aca="1" ref="CK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CL577" s="94" t="str">
        <f t="shared" si="632"/>
        <v/>
      </c>
      <c r="CM577" s="96" t="b">
        <f t="shared" si="633"/>
        <v>0</v>
      </c>
      <c r="CN577" s="130" t="b">
        <f>IFERROR(MATCH(D577,'Avtal för korttidsarbete'!$G$13:$G$1012,0),TRUE)</f>
        <v>1</v>
      </c>
      <c r="CO577" s="130" t="b">
        <f t="shared" si="634"/>
        <v>0</v>
      </c>
      <c r="CP577" s="131" t="str" cm="1">
        <f t="array" ref="CP577">IF(CN577=TRUE,"x",INDEX('Avtal för korttidsarbete'!$E$13:$E$1012,$CN577))</f>
        <v>x</v>
      </c>
      <c r="CQ577" s="131" t="str" cm="1">
        <f t="array" ref="CQ577">IF(CN577=TRUE,"x",INDEX('Avtal för korttidsarbete'!$F$13:$F$1012,$CN577))</f>
        <v>x</v>
      </c>
      <c r="CR577" s="130" t="b">
        <f t="shared" si="635"/>
        <v>0</v>
      </c>
      <c r="CS577" s="165">
        <f t="shared" si="654"/>
        <v>0</v>
      </c>
      <c r="CT577" s="165">
        <f t="shared" si="655"/>
        <v>0</v>
      </c>
      <c r="CU577" s="130" t="b">
        <f t="shared" si="636"/>
        <v>0</v>
      </c>
      <c r="CV577" s="131">
        <f t="shared" si="637"/>
        <v>0</v>
      </c>
      <c r="CW577" s="165">
        <f t="shared" si="638"/>
        <v>0</v>
      </c>
      <c r="CX577" s="186" t="b">
        <f>IFERROR(INDEX('Avtal för korttidsarbete'!R:R,MATCH(D577,'Avtal för korttidsarbete'!$G:$G,0)),TRUE)</f>
        <v>1</v>
      </c>
      <c r="CY577" s="165" t="str">
        <f>IF(CX577,"-",INDEX('Avtal för korttidsarbete'!$D:$D,MATCH(D577,'Avtal för korttidsarbete'!$G:$G,0)))</f>
        <v>-</v>
      </c>
      <c r="CZ577" s="131" t="b">
        <f>IFERROR(G577&gt;INDEX(Uppsägningar!E:E,MATCH(C577,Uppsägningar!C:C,0)),FALSE)</f>
        <v>0</v>
      </c>
    </row>
    <row r="578" spans="1:104" s="30" customFormat="1" x14ac:dyDescent="0.25">
      <c r="A578" s="19">
        <v>563</v>
      </c>
      <c r="B578" s="20"/>
      <c r="C578" s="189"/>
      <c r="D578" s="69"/>
      <c r="E578" s="171">
        <f>IFERROR(INDEX(Admin!$C$7:$C$10,MATCH(CY578,TblNivåValTExt,0)),0)</f>
        <v>0</v>
      </c>
      <c r="F578" s="1"/>
      <c r="G578" s="1"/>
      <c r="H578" s="90"/>
      <c r="I578" s="91"/>
      <c r="J578" s="91"/>
      <c r="K578" s="91"/>
      <c r="L578" s="91"/>
      <c r="M578" s="91"/>
      <c r="N578" s="91"/>
      <c r="O578" s="91"/>
      <c r="P578" s="91"/>
      <c r="Q578" s="91"/>
      <c r="R578" s="91"/>
      <c r="S578" s="91"/>
      <c r="T578" s="91"/>
      <c r="U578" s="91"/>
      <c r="V578" s="91"/>
      <c r="W578" s="225">
        <f t="shared" si="593"/>
        <v>0</v>
      </c>
      <c r="X578" s="134" t="str">
        <f t="shared" si="639"/>
        <v/>
      </c>
      <c r="Y578" s="92" t="b">
        <f t="shared" si="594"/>
        <v>0</v>
      </c>
      <c r="Z578" s="92" t="str">
        <f t="shared" si="640"/>
        <v/>
      </c>
      <c r="AA578" s="92" t="b">
        <f t="shared" si="641"/>
        <v>0</v>
      </c>
      <c r="AB578" s="92" t="str">
        <f t="shared" si="642"/>
        <v/>
      </c>
      <c r="AC578" s="13" t="b">
        <f t="shared" si="595"/>
        <v>0</v>
      </c>
      <c r="AD578" s="92" t="str">
        <f t="shared" si="643"/>
        <v/>
      </c>
      <c r="AE578" s="13" t="b">
        <f t="shared" si="644"/>
        <v>0</v>
      </c>
      <c r="AF578" s="92" t="str">
        <f t="shared" si="645"/>
        <v/>
      </c>
      <c r="AG578" s="13" t="b">
        <f t="shared" si="596"/>
        <v>0</v>
      </c>
      <c r="AH578" s="92" t="str">
        <f t="shared" si="646"/>
        <v/>
      </c>
      <c r="AI578" s="35" t="b">
        <f t="shared" si="597"/>
        <v>0</v>
      </c>
      <c r="AJ578" s="92" t="str">
        <f t="shared" si="647"/>
        <v/>
      </c>
      <c r="AK578" s="35" t="b">
        <f t="shared" si="598"/>
        <v>0</v>
      </c>
      <c r="AL578" s="92" t="str">
        <f t="shared" si="599"/>
        <v/>
      </c>
      <c r="AM578" s="35" t="b">
        <f t="shared" si="600"/>
        <v>0</v>
      </c>
      <c r="AN578" s="92" t="str">
        <f t="shared" si="601"/>
        <v/>
      </c>
      <c r="AO578" s="13" t="b">
        <f t="shared" si="602"/>
        <v>0</v>
      </c>
      <c r="AP578" s="92" t="str">
        <f t="shared" si="603"/>
        <v/>
      </c>
      <c r="AQ578" s="14">
        <f t="shared" si="604"/>
        <v>0</v>
      </c>
      <c r="AR578" s="14">
        <f t="shared" si="605"/>
        <v>0</v>
      </c>
      <c r="AS578" s="16">
        <f t="shared" si="662"/>
        <v>0</v>
      </c>
      <c r="AT578" s="16">
        <f t="shared" si="662"/>
        <v>0</v>
      </c>
      <c r="AU578" s="16">
        <f t="shared" si="662"/>
        <v>0</v>
      </c>
      <c r="AV578" s="16">
        <f t="shared" si="662"/>
        <v>0</v>
      </c>
      <c r="AW578" s="16">
        <f t="shared" si="662"/>
        <v>0</v>
      </c>
      <c r="AX578" s="16">
        <f t="shared" si="662"/>
        <v>0</v>
      </c>
      <c r="AY578" s="16">
        <f t="shared" si="662"/>
        <v>0</v>
      </c>
      <c r="AZ578" s="16"/>
      <c r="BA578" s="16"/>
      <c r="BB578" s="93">
        <f t="shared" si="648"/>
        <v>0</v>
      </c>
      <c r="BC578" s="93">
        <f t="shared" si="649"/>
        <v>0</v>
      </c>
      <c r="BD578" s="93">
        <f t="shared" si="650"/>
        <v>0</v>
      </c>
      <c r="BE578" s="158">
        <f t="shared" si="651"/>
        <v>0</v>
      </c>
      <c r="BF578" s="159">
        <f t="shared" si="652"/>
        <v>0</v>
      </c>
      <c r="BG578" s="159">
        <f t="shared" si="606"/>
        <v>0</v>
      </c>
      <c r="BH578" s="159">
        <f t="shared" si="607"/>
        <v>0</v>
      </c>
      <c r="BI578" s="159">
        <f t="shared" si="608"/>
        <v>0</v>
      </c>
      <c r="BJ578" s="159">
        <f t="shared" si="609"/>
        <v>0</v>
      </c>
      <c r="BK578" s="159">
        <f t="shared" si="610"/>
        <v>0</v>
      </c>
      <c r="BL578" s="159">
        <f t="shared" si="611"/>
        <v>0</v>
      </c>
      <c r="BM578" s="159">
        <f t="shared" si="661"/>
        <v>0</v>
      </c>
      <c r="BN578" s="159">
        <f t="shared" si="661"/>
        <v>0</v>
      </c>
      <c r="BO578" s="205" t="b">
        <f t="shared" si="612"/>
        <v>0</v>
      </c>
      <c r="BP578" s="214">
        <f t="shared" si="613"/>
        <v>0</v>
      </c>
      <c r="BQ578" s="160">
        <f t="shared" si="614"/>
        <v>0</v>
      </c>
      <c r="BR578" s="160">
        <f t="shared" si="615"/>
        <v>0</v>
      </c>
      <c r="BS578" s="160">
        <f t="shared" si="616"/>
        <v>0</v>
      </c>
      <c r="BT578" s="160">
        <f t="shared" si="617"/>
        <v>0</v>
      </c>
      <c r="BU578" s="160">
        <f t="shared" si="618"/>
        <v>0</v>
      </c>
      <c r="BV578" s="215">
        <f t="shared" si="619"/>
        <v>0</v>
      </c>
      <c r="BW578" s="217">
        <f t="shared" si="620"/>
        <v>0</v>
      </c>
      <c r="BX578" s="206">
        <f t="shared" si="621"/>
        <v>0</v>
      </c>
      <c r="BY578" s="206">
        <f t="shared" si="622"/>
        <v>0</v>
      </c>
      <c r="BZ578" s="206">
        <f t="shared" si="623"/>
        <v>0</v>
      </c>
      <c r="CA578" s="206">
        <f t="shared" si="624"/>
        <v>0</v>
      </c>
      <c r="CB578" s="206">
        <f t="shared" si="625"/>
        <v>0</v>
      </c>
      <c r="CC578" s="218">
        <f t="shared" si="626"/>
        <v>0</v>
      </c>
      <c r="CD578" s="216" t="e">
        <f t="shared" si="627"/>
        <v>#VALUE!</v>
      </c>
      <c r="CE578" s="94" t="e">
        <f t="shared" si="628"/>
        <v>#VALUE!</v>
      </c>
      <c r="CF578" s="94" t="e">
        <f t="shared" si="629"/>
        <v>#VALUE!</v>
      </c>
      <c r="CG578" s="95" t="e">
        <f t="shared" si="630"/>
        <v>#VALUE!</v>
      </c>
      <c r="CH578" s="95" t="e">
        <f t="shared" si="653"/>
        <v>#VALUE!</v>
      </c>
      <c r="CI578" s="95" t="b">
        <f t="shared" si="656"/>
        <v>0</v>
      </c>
      <c r="CJ578" s="76" t="str">
        <f t="shared" si="631"/>
        <v/>
      </c>
      <c r="CK578" s="94" t="e" cm="1">
        <f t="array" aca="1" ref="CK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CL578" s="94" t="str">
        <f t="shared" si="632"/>
        <v/>
      </c>
      <c r="CM578" s="96" t="b">
        <f t="shared" si="633"/>
        <v>0</v>
      </c>
      <c r="CN578" s="130" t="b">
        <f>IFERROR(MATCH(D578,'Avtal för korttidsarbete'!$G$13:$G$1012,0),TRUE)</f>
        <v>1</v>
      </c>
      <c r="CO578" s="130" t="b">
        <f t="shared" si="634"/>
        <v>0</v>
      </c>
      <c r="CP578" s="131" t="str" cm="1">
        <f t="array" ref="CP578">IF(CN578=TRUE,"x",INDEX('Avtal för korttidsarbete'!$E$13:$E$1012,$CN578))</f>
        <v>x</v>
      </c>
      <c r="CQ578" s="131" t="str" cm="1">
        <f t="array" ref="CQ578">IF(CN578=TRUE,"x",INDEX('Avtal för korttidsarbete'!$F$13:$F$1012,$CN578))</f>
        <v>x</v>
      </c>
      <c r="CR578" s="130" t="b">
        <f t="shared" si="635"/>
        <v>0</v>
      </c>
      <c r="CS578" s="165">
        <f t="shared" si="654"/>
        <v>0</v>
      </c>
      <c r="CT578" s="165">
        <f t="shared" si="655"/>
        <v>0</v>
      </c>
      <c r="CU578" s="130" t="b">
        <f t="shared" si="636"/>
        <v>0</v>
      </c>
      <c r="CV578" s="131">
        <f t="shared" si="637"/>
        <v>0</v>
      </c>
      <c r="CW578" s="165">
        <f t="shared" si="638"/>
        <v>0</v>
      </c>
      <c r="CX578" s="186" t="b">
        <f>IFERROR(INDEX('Avtal för korttidsarbete'!R:R,MATCH(D578,'Avtal för korttidsarbete'!$G:$G,0)),TRUE)</f>
        <v>1</v>
      </c>
      <c r="CY578" s="165" t="str">
        <f>IF(CX578,"-",INDEX('Avtal för korttidsarbete'!$D:$D,MATCH(D578,'Avtal för korttidsarbete'!$G:$G,0)))</f>
        <v>-</v>
      </c>
      <c r="CZ578" s="131" t="b">
        <f>IFERROR(G578&gt;INDEX(Uppsägningar!E:E,MATCH(C578,Uppsägningar!C:C,0)),FALSE)</f>
        <v>0</v>
      </c>
    </row>
    <row r="579" spans="1:104" s="30" customFormat="1" x14ac:dyDescent="0.25">
      <c r="A579" s="19">
        <v>564</v>
      </c>
      <c r="B579" s="20"/>
      <c r="C579" s="189"/>
      <c r="D579" s="69"/>
      <c r="E579" s="171">
        <f>IFERROR(INDEX(Admin!$C$7:$C$10,MATCH(CY579,TblNivåValTExt,0)),0)</f>
        <v>0</v>
      </c>
      <c r="F579" s="1"/>
      <c r="G579" s="1"/>
      <c r="H579" s="90"/>
      <c r="I579" s="91"/>
      <c r="J579" s="91"/>
      <c r="K579" s="91"/>
      <c r="L579" s="91"/>
      <c r="M579" s="91"/>
      <c r="N579" s="91"/>
      <c r="O579" s="91"/>
      <c r="P579" s="91"/>
      <c r="Q579" s="91"/>
      <c r="R579" s="91"/>
      <c r="S579" s="91"/>
      <c r="T579" s="91"/>
      <c r="U579" s="91"/>
      <c r="V579" s="91"/>
      <c r="W579" s="225">
        <f t="shared" si="593"/>
        <v>0</v>
      </c>
      <c r="X579" s="134" t="str">
        <f t="shared" si="639"/>
        <v/>
      </c>
      <c r="Y579" s="92" t="b">
        <f t="shared" si="594"/>
        <v>0</v>
      </c>
      <c r="Z579" s="92" t="str">
        <f t="shared" si="640"/>
        <v/>
      </c>
      <c r="AA579" s="92" t="b">
        <f t="shared" si="641"/>
        <v>0</v>
      </c>
      <c r="AB579" s="92" t="str">
        <f t="shared" si="642"/>
        <v/>
      </c>
      <c r="AC579" s="13" t="b">
        <f t="shared" si="595"/>
        <v>0</v>
      </c>
      <c r="AD579" s="92" t="str">
        <f t="shared" si="643"/>
        <v/>
      </c>
      <c r="AE579" s="13" t="b">
        <f t="shared" si="644"/>
        <v>0</v>
      </c>
      <c r="AF579" s="92" t="str">
        <f t="shared" si="645"/>
        <v/>
      </c>
      <c r="AG579" s="13" t="b">
        <f t="shared" si="596"/>
        <v>0</v>
      </c>
      <c r="AH579" s="92" t="str">
        <f t="shared" si="646"/>
        <v/>
      </c>
      <c r="AI579" s="35" t="b">
        <f t="shared" si="597"/>
        <v>0</v>
      </c>
      <c r="AJ579" s="92" t="str">
        <f t="shared" si="647"/>
        <v/>
      </c>
      <c r="AK579" s="35" t="b">
        <f t="shared" si="598"/>
        <v>0</v>
      </c>
      <c r="AL579" s="92" t="str">
        <f t="shared" si="599"/>
        <v/>
      </c>
      <c r="AM579" s="35" t="b">
        <f t="shared" si="600"/>
        <v>0</v>
      </c>
      <c r="AN579" s="92" t="str">
        <f t="shared" si="601"/>
        <v/>
      </c>
      <c r="AO579" s="13" t="b">
        <f t="shared" si="602"/>
        <v>0</v>
      </c>
      <c r="AP579" s="92" t="str">
        <f t="shared" si="603"/>
        <v/>
      </c>
      <c r="AQ579" s="14">
        <f t="shared" si="604"/>
        <v>0</v>
      </c>
      <c r="AR579" s="14">
        <f t="shared" si="605"/>
        <v>0</v>
      </c>
      <c r="AS579" s="16">
        <f t="shared" si="662"/>
        <v>0</v>
      </c>
      <c r="AT579" s="16">
        <f t="shared" si="662"/>
        <v>0</v>
      </c>
      <c r="AU579" s="16">
        <f t="shared" si="662"/>
        <v>0</v>
      </c>
      <c r="AV579" s="16">
        <f t="shared" si="662"/>
        <v>0</v>
      </c>
      <c r="AW579" s="16">
        <f t="shared" si="662"/>
        <v>0</v>
      </c>
      <c r="AX579" s="16">
        <f t="shared" si="662"/>
        <v>0</v>
      </c>
      <c r="AY579" s="16">
        <f t="shared" si="662"/>
        <v>0</v>
      </c>
      <c r="AZ579" s="16"/>
      <c r="BA579" s="16"/>
      <c r="BB579" s="93">
        <f t="shared" si="648"/>
        <v>0</v>
      </c>
      <c r="BC579" s="93">
        <f t="shared" si="649"/>
        <v>0</v>
      </c>
      <c r="BD579" s="93">
        <f t="shared" si="650"/>
        <v>0</v>
      </c>
      <c r="BE579" s="158">
        <f t="shared" si="651"/>
        <v>0</v>
      </c>
      <c r="BF579" s="159">
        <f t="shared" si="652"/>
        <v>0</v>
      </c>
      <c r="BG579" s="159">
        <f t="shared" si="606"/>
        <v>0</v>
      </c>
      <c r="BH579" s="159">
        <f t="shared" si="607"/>
        <v>0</v>
      </c>
      <c r="BI579" s="159">
        <f t="shared" si="608"/>
        <v>0</v>
      </c>
      <c r="BJ579" s="159">
        <f t="shared" si="609"/>
        <v>0</v>
      </c>
      <c r="BK579" s="159">
        <f t="shared" si="610"/>
        <v>0</v>
      </c>
      <c r="BL579" s="159">
        <f t="shared" si="611"/>
        <v>0</v>
      </c>
      <c r="BM579" s="159">
        <f t="shared" si="661"/>
        <v>0</v>
      </c>
      <c r="BN579" s="159">
        <f t="shared" si="661"/>
        <v>0</v>
      </c>
      <c r="BO579" s="205" t="b">
        <f t="shared" si="612"/>
        <v>0</v>
      </c>
      <c r="BP579" s="214">
        <f t="shared" si="613"/>
        <v>0</v>
      </c>
      <c r="BQ579" s="160">
        <f t="shared" si="614"/>
        <v>0</v>
      </c>
      <c r="BR579" s="160">
        <f t="shared" si="615"/>
        <v>0</v>
      </c>
      <c r="BS579" s="160">
        <f t="shared" si="616"/>
        <v>0</v>
      </c>
      <c r="BT579" s="160">
        <f t="shared" si="617"/>
        <v>0</v>
      </c>
      <c r="BU579" s="160">
        <f t="shared" si="618"/>
        <v>0</v>
      </c>
      <c r="BV579" s="215">
        <f t="shared" si="619"/>
        <v>0</v>
      </c>
      <c r="BW579" s="217">
        <f t="shared" si="620"/>
        <v>0</v>
      </c>
      <c r="BX579" s="206">
        <f t="shared" si="621"/>
        <v>0</v>
      </c>
      <c r="BY579" s="206">
        <f t="shared" si="622"/>
        <v>0</v>
      </c>
      <c r="BZ579" s="206">
        <f t="shared" si="623"/>
        <v>0</v>
      </c>
      <c r="CA579" s="206">
        <f t="shared" si="624"/>
        <v>0</v>
      </c>
      <c r="CB579" s="206">
        <f t="shared" si="625"/>
        <v>0</v>
      </c>
      <c r="CC579" s="218">
        <f t="shared" si="626"/>
        <v>0</v>
      </c>
      <c r="CD579" s="216" t="e">
        <f t="shared" si="627"/>
        <v>#VALUE!</v>
      </c>
      <c r="CE579" s="94" t="e">
        <f t="shared" si="628"/>
        <v>#VALUE!</v>
      </c>
      <c r="CF579" s="94" t="e">
        <f t="shared" si="629"/>
        <v>#VALUE!</v>
      </c>
      <c r="CG579" s="95" t="e">
        <f t="shared" si="630"/>
        <v>#VALUE!</v>
      </c>
      <c r="CH579" s="95" t="e">
        <f t="shared" si="653"/>
        <v>#VALUE!</v>
      </c>
      <c r="CI579" s="95" t="b">
        <f t="shared" si="656"/>
        <v>0</v>
      </c>
      <c r="CJ579" s="76" t="str">
        <f t="shared" si="631"/>
        <v/>
      </c>
      <c r="CK579" s="94" t="e" cm="1">
        <f t="array" aca="1" ref="CK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CL579" s="94" t="str">
        <f t="shared" si="632"/>
        <v/>
      </c>
      <c r="CM579" s="96" t="b">
        <f t="shared" si="633"/>
        <v>0</v>
      </c>
      <c r="CN579" s="130" t="b">
        <f>IFERROR(MATCH(D579,'Avtal för korttidsarbete'!$G$13:$G$1012,0),TRUE)</f>
        <v>1</v>
      </c>
      <c r="CO579" s="130" t="b">
        <f t="shared" si="634"/>
        <v>0</v>
      </c>
      <c r="CP579" s="131" t="str" cm="1">
        <f t="array" ref="CP579">IF(CN579=TRUE,"x",INDEX('Avtal för korttidsarbete'!$E$13:$E$1012,$CN579))</f>
        <v>x</v>
      </c>
      <c r="CQ579" s="131" t="str" cm="1">
        <f t="array" ref="CQ579">IF(CN579=TRUE,"x",INDEX('Avtal för korttidsarbete'!$F$13:$F$1012,$CN579))</f>
        <v>x</v>
      </c>
      <c r="CR579" s="130" t="b">
        <f t="shared" si="635"/>
        <v>0</v>
      </c>
      <c r="CS579" s="165">
        <f t="shared" si="654"/>
        <v>0</v>
      </c>
      <c r="CT579" s="165">
        <f t="shared" si="655"/>
        <v>0</v>
      </c>
      <c r="CU579" s="130" t="b">
        <f t="shared" si="636"/>
        <v>0</v>
      </c>
      <c r="CV579" s="131">
        <f t="shared" si="637"/>
        <v>0</v>
      </c>
      <c r="CW579" s="165">
        <f t="shared" si="638"/>
        <v>0</v>
      </c>
      <c r="CX579" s="186" t="b">
        <f>IFERROR(INDEX('Avtal för korttidsarbete'!R:R,MATCH(D579,'Avtal för korttidsarbete'!$G:$G,0)),TRUE)</f>
        <v>1</v>
      </c>
      <c r="CY579" s="165" t="str">
        <f>IF(CX579,"-",INDEX('Avtal för korttidsarbete'!$D:$D,MATCH(D579,'Avtal för korttidsarbete'!$G:$G,0)))</f>
        <v>-</v>
      </c>
      <c r="CZ579" s="131" t="b">
        <f>IFERROR(G579&gt;INDEX(Uppsägningar!E:E,MATCH(C579,Uppsägningar!C:C,0)),FALSE)</f>
        <v>0</v>
      </c>
    </row>
    <row r="580" spans="1:104" s="30" customFormat="1" x14ac:dyDescent="0.25">
      <c r="A580" s="19">
        <v>565</v>
      </c>
      <c r="B580" s="20"/>
      <c r="C580" s="189"/>
      <c r="D580" s="69"/>
      <c r="E580" s="171">
        <f>IFERROR(INDEX(Admin!$C$7:$C$10,MATCH(CY580,TblNivåValTExt,0)),0)</f>
        <v>0</v>
      </c>
      <c r="F580" s="1"/>
      <c r="G580" s="1"/>
      <c r="H580" s="90"/>
      <c r="I580" s="91"/>
      <c r="J580" s="91"/>
      <c r="K580" s="91"/>
      <c r="L580" s="91"/>
      <c r="M580" s="91"/>
      <c r="N580" s="91"/>
      <c r="O580" s="91"/>
      <c r="P580" s="91"/>
      <c r="Q580" s="91"/>
      <c r="R580" s="91"/>
      <c r="S580" s="91"/>
      <c r="T580" s="91"/>
      <c r="U580" s="91"/>
      <c r="V580" s="91"/>
      <c r="W580" s="225">
        <f t="shared" si="593"/>
        <v>0</v>
      </c>
      <c r="X580" s="134" t="str">
        <f t="shared" si="639"/>
        <v/>
      </c>
      <c r="Y580" s="92" t="b">
        <f t="shared" si="594"/>
        <v>0</v>
      </c>
      <c r="Z580" s="92" t="str">
        <f t="shared" si="640"/>
        <v/>
      </c>
      <c r="AA580" s="92" t="b">
        <f t="shared" si="641"/>
        <v>0</v>
      </c>
      <c r="AB580" s="92" t="str">
        <f t="shared" si="642"/>
        <v/>
      </c>
      <c r="AC580" s="13" t="b">
        <f t="shared" si="595"/>
        <v>0</v>
      </c>
      <c r="AD580" s="92" t="str">
        <f t="shared" si="643"/>
        <v/>
      </c>
      <c r="AE580" s="13" t="b">
        <f t="shared" si="644"/>
        <v>0</v>
      </c>
      <c r="AF580" s="92" t="str">
        <f t="shared" si="645"/>
        <v/>
      </c>
      <c r="AG580" s="13" t="b">
        <f t="shared" si="596"/>
        <v>0</v>
      </c>
      <c r="AH580" s="92" t="str">
        <f t="shared" si="646"/>
        <v/>
      </c>
      <c r="AI580" s="35" t="b">
        <f t="shared" si="597"/>
        <v>0</v>
      </c>
      <c r="AJ580" s="92" t="str">
        <f t="shared" si="647"/>
        <v/>
      </c>
      <c r="AK580" s="35" t="b">
        <f t="shared" si="598"/>
        <v>0</v>
      </c>
      <c r="AL580" s="92" t="str">
        <f t="shared" si="599"/>
        <v/>
      </c>
      <c r="AM580" s="35" t="b">
        <f t="shared" si="600"/>
        <v>0</v>
      </c>
      <c r="AN580" s="92" t="str">
        <f t="shared" si="601"/>
        <v/>
      </c>
      <c r="AO580" s="13" t="b">
        <f t="shared" si="602"/>
        <v>0</v>
      </c>
      <c r="AP580" s="92" t="str">
        <f t="shared" si="603"/>
        <v/>
      </c>
      <c r="AQ580" s="14">
        <f t="shared" si="604"/>
        <v>0</v>
      </c>
      <c r="AR580" s="14">
        <f t="shared" si="605"/>
        <v>0</v>
      </c>
      <c r="AS580" s="16">
        <f t="shared" si="662"/>
        <v>0</v>
      </c>
      <c r="AT580" s="16">
        <f t="shared" si="662"/>
        <v>0</v>
      </c>
      <c r="AU580" s="16">
        <f t="shared" si="662"/>
        <v>0</v>
      </c>
      <c r="AV580" s="16">
        <f t="shared" si="662"/>
        <v>0</v>
      </c>
      <c r="AW580" s="16">
        <f t="shared" si="662"/>
        <v>0</v>
      </c>
      <c r="AX580" s="16">
        <f t="shared" si="662"/>
        <v>0</v>
      </c>
      <c r="AY580" s="16">
        <f t="shared" si="662"/>
        <v>0</v>
      </c>
      <c r="AZ580" s="16"/>
      <c r="BA580" s="16"/>
      <c r="BB580" s="93">
        <f t="shared" si="648"/>
        <v>0</v>
      </c>
      <c r="BC580" s="93">
        <f t="shared" si="649"/>
        <v>0</v>
      </c>
      <c r="BD580" s="93">
        <f t="shared" si="650"/>
        <v>0</v>
      </c>
      <c r="BE580" s="158">
        <f t="shared" si="651"/>
        <v>0</v>
      </c>
      <c r="BF580" s="159">
        <f t="shared" si="652"/>
        <v>0</v>
      </c>
      <c r="BG580" s="159">
        <f t="shared" si="606"/>
        <v>0</v>
      </c>
      <c r="BH580" s="159">
        <f t="shared" si="607"/>
        <v>0</v>
      </c>
      <c r="BI580" s="159">
        <f t="shared" si="608"/>
        <v>0</v>
      </c>
      <c r="BJ580" s="159">
        <f t="shared" si="609"/>
        <v>0</v>
      </c>
      <c r="BK580" s="159">
        <f t="shared" si="610"/>
        <v>0</v>
      </c>
      <c r="BL580" s="159">
        <f t="shared" si="611"/>
        <v>0</v>
      </c>
      <c r="BM580" s="159">
        <f t="shared" si="661"/>
        <v>0</v>
      </c>
      <c r="BN580" s="159">
        <f t="shared" si="661"/>
        <v>0</v>
      </c>
      <c r="BO580" s="205" t="b">
        <f t="shared" si="612"/>
        <v>0</v>
      </c>
      <c r="BP580" s="214">
        <f t="shared" si="613"/>
        <v>0</v>
      </c>
      <c r="BQ580" s="160">
        <f t="shared" si="614"/>
        <v>0</v>
      </c>
      <c r="BR580" s="160">
        <f t="shared" si="615"/>
        <v>0</v>
      </c>
      <c r="BS580" s="160">
        <f t="shared" si="616"/>
        <v>0</v>
      </c>
      <c r="BT580" s="160">
        <f t="shared" si="617"/>
        <v>0</v>
      </c>
      <c r="BU580" s="160">
        <f t="shared" si="618"/>
        <v>0</v>
      </c>
      <c r="BV580" s="215">
        <f t="shared" si="619"/>
        <v>0</v>
      </c>
      <c r="BW580" s="217">
        <f t="shared" si="620"/>
        <v>0</v>
      </c>
      <c r="BX580" s="206">
        <f t="shared" si="621"/>
        <v>0</v>
      </c>
      <c r="BY580" s="206">
        <f t="shared" si="622"/>
        <v>0</v>
      </c>
      <c r="BZ580" s="206">
        <f t="shared" si="623"/>
        <v>0</v>
      </c>
      <c r="CA580" s="206">
        <f t="shared" si="624"/>
        <v>0</v>
      </c>
      <c r="CB580" s="206">
        <f t="shared" si="625"/>
        <v>0</v>
      </c>
      <c r="CC580" s="218">
        <f t="shared" si="626"/>
        <v>0</v>
      </c>
      <c r="CD580" s="216" t="e">
        <f t="shared" si="627"/>
        <v>#VALUE!</v>
      </c>
      <c r="CE580" s="94" t="e">
        <f t="shared" si="628"/>
        <v>#VALUE!</v>
      </c>
      <c r="CF580" s="94" t="e">
        <f t="shared" si="629"/>
        <v>#VALUE!</v>
      </c>
      <c r="CG580" s="95" t="e">
        <f t="shared" si="630"/>
        <v>#VALUE!</v>
      </c>
      <c r="CH580" s="95" t="e">
        <f t="shared" si="653"/>
        <v>#VALUE!</v>
      </c>
      <c r="CI580" s="95" t="b">
        <f t="shared" si="656"/>
        <v>0</v>
      </c>
      <c r="CJ580" s="76" t="str">
        <f t="shared" si="631"/>
        <v/>
      </c>
      <c r="CK580" s="94" t="e" cm="1">
        <f t="array" aca="1" ref="CK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CL580" s="94" t="str">
        <f t="shared" si="632"/>
        <v/>
      </c>
      <c r="CM580" s="96" t="b">
        <f t="shared" si="633"/>
        <v>0</v>
      </c>
      <c r="CN580" s="130" t="b">
        <f>IFERROR(MATCH(D580,'Avtal för korttidsarbete'!$G$13:$G$1012,0),TRUE)</f>
        <v>1</v>
      </c>
      <c r="CO580" s="130" t="b">
        <f t="shared" si="634"/>
        <v>0</v>
      </c>
      <c r="CP580" s="131" t="str" cm="1">
        <f t="array" ref="CP580">IF(CN580=TRUE,"x",INDEX('Avtal för korttidsarbete'!$E$13:$E$1012,$CN580))</f>
        <v>x</v>
      </c>
      <c r="CQ580" s="131" t="str" cm="1">
        <f t="array" ref="CQ580">IF(CN580=TRUE,"x",INDEX('Avtal för korttidsarbete'!$F$13:$F$1012,$CN580))</f>
        <v>x</v>
      </c>
      <c r="CR580" s="130" t="b">
        <f t="shared" si="635"/>
        <v>0</v>
      </c>
      <c r="CS580" s="165">
        <f t="shared" si="654"/>
        <v>0</v>
      </c>
      <c r="CT580" s="165">
        <f t="shared" si="655"/>
        <v>0</v>
      </c>
      <c r="CU580" s="130" t="b">
        <f t="shared" si="636"/>
        <v>0</v>
      </c>
      <c r="CV580" s="131">
        <f t="shared" si="637"/>
        <v>0</v>
      </c>
      <c r="CW580" s="165">
        <f t="shared" si="638"/>
        <v>0</v>
      </c>
      <c r="CX580" s="186" t="b">
        <f>IFERROR(INDEX('Avtal för korttidsarbete'!R:R,MATCH(D580,'Avtal för korttidsarbete'!$G:$G,0)),TRUE)</f>
        <v>1</v>
      </c>
      <c r="CY580" s="165" t="str">
        <f>IF(CX580,"-",INDEX('Avtal för korttidsarbete'!$D:$D,MATCH(D580,'Avtal för korttidsarbete'!$G:$G,0)))</f>
        <v>-</v>
      </c>
      <c r="CZ580" s="131" t="b">
        <f>IFERROR(G580&gt;INDEX(Uppsägningar!E:E,MATCH(C580,Uppsägningar!C:C,0)),FALSE)</f>
        <v>0</v>
      </c>
    </row>
    <row r="581" spans="1:104" s="30" customFormat="1" x14ac:dyDescent="0.25">
      <c r="A581" s="19">
        <v>566</v>
      </c>
      <c r="B581" s="20"/>
      <c r="C581" s="189"/>
      <c r="D581" s="69"/>
      <c r="E581" s="171">
        <f>IFERROR(INDEX(Admin!$C$7:$C$10,MATCH(CY581,TblNivåValTExt,0)),0)</f>
        <v>0</v>
      </c>
      <c r="F581" s="1"/>
      <c r="G581" s="1"/>
      <c r="H581" s="90"/>
      <c r="I581" s="91"/>
      <c r="J581" s="91"/>
      <c r="K581" s="91"/>
      <c r="L581" s="91"/>
      <c r="M581" s="91"/>
      <c r="N581" s="91"/>
      <c r="O581" s="91"/>
      <c r="P581" s="91"/>
      <c r="Q581" s="91"/>
      <c r="R581" s="91"/>
      <c r="S581" s="91"/>
      <c r="T581" s="91"/>
      <c r="U581" s="91"/>
      <c r="V581" s="91"/>
      <c r="W581" s="225">
        <f t="shared" si="593"/>
        <v>0</v>
      </c>
      <c r="X581" s="134" t="str">
        <f t="shared" si="639"/>
        <v/>
      </c>
      <c r="Y581" s="92" t="b">
        <f t="shared" si="594"/>
        <v>0</v>
      </c>
      <c r="Z581" s="92" t="str">
        <f t="shared" si="640"/>
        <v/>
      </c>
      <c r="AA581" s="92" t="b">
        <f t="shared" si="641"/>
        <v>0</v>
      </c>
      <c r="AB581" s="92" t="str">
        <f t="shared" si="642"/>
        <v/>
      </c>
      <c r="AC581" s="13" t="b">
        <f t="shared" si="595"/>
        <v>0</v>
      </c>
      <c r="AD581" s="92" t="str">
        <f t="shared" si="643"/>
        <v/>
      </c>
      <c r="AE581" s="13" t="b">
        <f t="shared" si="644"/>
        <v>0</v>
      </c>
      <c r="AF581" s="92" t="str">
        <f t="shared" si="645"/>
        <v/>
      </c>
      <c r="AG581" s="13" t="b">
        <f t="shared" si="596"/>
        <v>0</v>
      </c>
      <c r="AH581" s="92" t="str">
        <f t="shared" si="646"/>
        <v/>
      </c>
      <c r="AI581" s="35" t="b">
        <f t="shared" si="597"/>
        <v>0</v>
      </c>
      <c r="AJ581" s="92" t="str">
        <f t="shared" si="647"/>
        <v/>
      </c>
      <c r="AK581" s="35" t="b">
        <f t="shared" si="598"/>
        <v>0</v>
      </c>
      <c r="AL581" s="92" t="str">
        <f t="shared" si="599"/>
        <v/>
      </c>
      <c r="AM581" s="35" t="b">
        <f t="shared" si="600"/>
        <v>0</v>
      </c>
      <c r="AN581" s="92" t="str">
        <f t="shared" si="601"/>
        <v/>
      </c>
      <c r="AO581" s="13" t="b">
        <f t="shared" si="602"/>
        <v>0</v>
      </c>
      <c r="AP581" s="92" t="str">
        <f t="shared" si="603"/>
        <v/>
      </c>
      <c r="AQ581" s="14">
        <f t="shared" si="604"/>
        <v>0</v>
      </c>
      <c r="AR581" s="14">
        <f t="shared" si="605"/>
        <v>0</v>
      </c>
      <c r="AS581" s="16">
        <f t="shared" si="662"/>
        <v>0</v>
      </c>
      <c r="AT581" s="16">
        <f t="shared" si="662"/>
        <v>0</v>
      </c>
      <c r="AU581" s="16">
        <f t="shared" si="662"/>
        <v>0</v>
      </c>
      <c r="AV581" s="16">
        <f t="shared" si="662"/>
        <v>0</v>
      </c>
      <c r="AW581" s="16">
        <f t="shared" si="662"/>
        <v>0</v>
      </c>
      <c r="AX581" s="16">
        <f t="shared" si="662"/>
        <v>0</v>
      </c>
      <c r="AY581" s="16">
        <f t="shared" si="662"/>
        <v>0</v>
      </c>
      <c r="AZ581" s="16"/>
      <c r="BA581" s="16"/>
      <c r="BB581" s="93">
        <f t="shared" si="648"/>
        <v>0</v>
      </c>
      <c r="BC581" s="93">
        <f t="shared" si="649"/>
        <v>0</v>
      </c>
      <c r="BD581" s="93">
        <f t="shared" si="650"/>
        <v>0</v>
      </c>
      <c r="BE581" s="158">
        <f t="shared" si="651"/>
        <v>0</v>
      </c>
      <c r="BF581" s="159">
        <f t="shared" si="652"/>
        <v>0</v>
      </c>
      <c r="BG581" s="159">
        <f t="shared" si="606"/>
        <v>0</v>
      </c>
      <c r="BH581" s="159">
        <f t="shared" si="607"/>
        <v>0</v>
      </c>
      <c r="BI581" s="159">
        <f t="shared" si="608"/>
        <v>0</v>
      </c>
      <c r="BJ581" s="159">
        <f t="shared" si="609"/>
        <v>0</v>
      </c>
      <c r="BK581" s="159">
        <f t="shared" si="610"/>
        <v>0</v>
      </c>
      <c r="BL581" s="159">
        <f t="shared" si="611"/>
        <v>0</v>
      </c>
      <c r="BM581" s="159">
        <f t="shared" si="661"/>
        <v>0</v>
      </c>
      <c r="BN581" s="159">
        <f t="shared" si="661"/>
        <v>0</v>
      </c>
      <c r="BO581" s="205" t="b">
        <f t="shared" si="612"/>
        <v>0</v>
      </c>
      <c r="BP581" s="214">
        <f t="shared" si="613"/>
        <v>0</v>
      </c>
      <c r="BQ581" s="160">
        <f t="shared" si="614"/>
        <v>0</v>
      </c>
      <c r="BR581" s="160">
        <f t="shared" si="615"/>
        <v>0</v>
      </c>
      <c r="BS581" s="160">
        <f t="shared" si="616"/>
        <v>0</v>
      </c>
      <c r="BT581" s="160">
        <f t="shared" si="617"/>
        <v>0</v>
      </c>
      <c r="BU581" s="160">
        <f t="shared" si="618"/>
        <v>0</v>
      </c>
      <c r="BV581" s="215">
        <f t="shared" si="619"/>
        <v>0</v>
      </c>
      <c r="BW581" s="217">
        <f t="shared" si="620"/>
        <v>0</v>
      </c>
      <c r="BX581" s="206">
        <f t="shared" si="621"/>
        <v>0</v>
      </c>
      <c r="BY581" s="206">
        <f t="shared" si="622"/>
        <v>0</v>
      </c>
      <c r="BZ581" s="206">
        <f t="shared" si="623"/>
        <v>0</v>
      </c>
      <c r="CA581" s="206">
        <f t="shared" si="624"/>
        <v>0</v>
      </c>
      <c r="CB581" s="206">
        <f t="shared" si="625"/>
        <v>0</v>
      </c>
      <c r="CC581" s="218">
        <f t="shared" si="626"/>
        <v>0</v>
      </c>
      <c r="CD581" s="216" t="e">
        <f t="shared" si="627"/>
        <v>#VALUE!</v>
      </c>
      <c r="CE581" s="94" t="e">
        <f t="shared" si="628"/>
        <v>#VALUE!</v>
      </c>
      <c r="CF581" s="94" t="e">
        <f t="shared" si="629"/>
        <v>#VALUE!</v>
      </c>
      <c r="CG581" s="95" t="e">
        <f t="shared" si="630"/>
        <v>#VALUE!</v>
      </c>
      <c r="CH581" s="95" t="e">
        <f t="shared" si="653"/>
        <v>#VALUE!</v>
      </c>
      <c r="CI581" s="95" t="b">
        <f t="shared" si="656"/>
        <v>0</v>
      </c>
      <c r="CJ581" s="76" t="str">
        <f t="shared" si="631"/>
        <v/>
      </c>
      <c r="CK581" s="94" t="e" cm="1">
        <f t="array" aca="1" ref="CK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CL581" s="94" t="str">
        <f t="shared" si="632"/>
        <v/>
      </c>
      <c r="CM581" s="96" t="b">
        <f t="shared" si="633"/>
        <v>0</v>
      </c>
      <c r="CN581" s="130" t="b">
        <f>IFERROR(MATCH(D581,'Avtal för korttidsarbete'!$G$13:$G$1012,0),TRUE)</f>
        <v>1</v>
      </c>
      <c r="CO581" s="130" t="b">
        <f t="shared" si="634"/>
        <v>0</v>
      </c>
      <c r="CP581" s="131" t="str" cm="1">
        <f t="array" ref="CP581">IF(CN581=TRUE,"x",INDEX('Avtal för korttidsarbete'!$E$13:$E$1012,$CN581))</f>
        <v>x</v>
      </c>
      <c r="CQ581" s="131" t="str" cm="1">
        <f t="array" ref="CQ581">IF(CN581=TRUE,"x",INDEX('Avtal för korttidsarbete'!$F$13:$F$1012,$CN581))</f>
        <v>x</v>
      </c>
      <c r="CR581" s="130" t="b">
        <f t="shared" si="635"/>
        <v>0</v>
      </c>
      <c r="CS581" s="165">
        <f t="shared" si="654"/>
        <v>0</v>
      </c>
      <c r="CT581" s="165">
        <f t="shared" si="655"/>
        <v>0</v>
      </c>
      <c r="CU581" s="130" t="b">
        <f t="shared" si="636"/>
        <v>0</v>
      </c>
      <c r="CV581" s="131">
        <f t="shared" si="637"/>
        <v>0</v>
      </c>
      <c r="CW581" s="165">
        <f t="shared" si="638"/>
        <v>0</v>
      </c>
      <c r="CX581" s="186" t="b">
        <f>IFERROR(INDEX('Avtal för korttidsarbete'!R:R,MATCH(D581,'Avtal för korttidsarbete'!$G:$G,0)),TRUE)</f>
        <v>1</v>
      </c>
      <c r="CY581" s="165" t="str">
        <f>IF(CX581,"-",INDEX('Avtal för korttidsarbete'!$D:$D,MATCH(D581,'Avtal för korttidsarbete'!$G:$G,0)))</f>
        <v>-</v>
      </c>
      <c r="CZ581" s="131" t="b">
        <f>IFERROR(G581&gt;INDEX(Uppsägningar!E:E,MATCH(C581,Uppsägningar!C:C,0)),FALSE)</f>
        <v>0</v>
      </c>
    </row>
    <row r="582" spans="1:104" s="30" customFormat="1" x14ac:dyDescent="0.25">
      <c r="A582" s="19">
        <v>567</v>
      </c>
      <c r="B582" s="20"/>
      <c r="C582" s="189"/>
      <c r="D582" s="69"/>
      <c r="E582" s="171">
        <f>IFERROR(INDEX(Admin!$C$7:$C$10,MATCH(CY582,TblNivåValTExt,0)),0)</f>
        <v>0</v>
      </c>
      <c r="F582" s="1"/>
      <c r="G582" s="1"/>
      <c r="H582" s="90"/>
      <c r="I582" s="91"/>
      <c r="J582" s="91"/>
      <c r="K582" s="91"/>
      <c r="L582" s="91"/>
      <c r="M582" s="91"/>
      <c r="N582" s="91"/>
      <c r="O582" s="91"/>
      <c r="P582" s="91"/>
      <c r="Q582" s="91"/>
      <c r="R582" s="91"/>
      <c r="S582" s="91"/>
      <c r="T582" s="91"/>
      <c r="U582" s="91"/>
      <c r="V582" s="91"/>
      <c r="W582" s="225">
        <f t="shared" si="593"/>
        <v>0</v>
      </c>
      <c r="X582" s="134" t="str">
        <f t="shared" si="639"/>
        <v/>
      </c>
      <c r="Y582" s="92" t="b">
        <f t="shared" si="594"/>
        <v>0</v>
      </c>
      <c r="Z582" s="92" t="str">
        <f t="shared" si="640"/>
        <v/>
      </c>
      <c r="AA582" s="92" t="b">
        <f t="shared" si="641"/>
        <v>0</v>
      </c>
      <c r="AB582" s="92" t="str">
        <f t="shared" si="642"/>
        <v/>
      </c>
      <c r="AC582" s="13" t="b">
        <f t="shared" si="595"/>
        <v>0</v>
      </c>
      <c r="AD582" s="92" t="str">
        <f t="shared" si="643"/>
        <v/>
      </c>
      <c r="AE582" s="13" t="b">
        <f t="shared" si="644"/>
        <v>0</v>
      </c>
      <c r="AF582" s="92" t="str">
        <f t="shared" si="645"/>
        <v/>
      </c>
      <c r="AG582" s="13" t="b">
        <f t="shared" si="596"/>
        <v>0</v>
      </c>
      <c r="AH582" s="92" t="str">
        <f t="shared" si="646"/>
        <v/>
      </c>
      <c r="AI582" s="35" t="b">
        <f t="shared" si="597"/>
        <v>0</v>
      </c>
      <c r="AJ582" s="92" t="str">
        <f t="shared" si="647"/>
        <v/>
      </c>
      <c r="AK582" s="35" t="b">
        <f t="shared" si="598"/>
        <v>0</v>
      </c>
      <c r="AL582" s="92" t="str">
        <f t="shared" si="599"/>
        <v/>
      </c>
      <c r="AM582" s="35" t="b">
        <f t="shared" si="600"/>
        <v>0</v>
      </c>
      <c r="AN582" s="92" t="str">
        <f t="shared" si="601"/>
        <v/>
      </c>
      <c r="AO582" s="13" t="b">
        <f t="shared" si="602"/>
        <v>0</v>
      </c>
      <c r="AP582" s="92" t="str">
        <f t="shared" si="603"/>
        <v/>
      </c>
      <c r="AQ582" s="14">
        <f t="shared" si="604"/>
        <v>0</v>
      </c>
      <c r="AR582" s="14">
        <f t="shared" si="605"/>
        <v>0</v>
      </c>
      <c r="AS582" s="16">
        <f t="shared" si="662"/>
        <v>0</v>
      </c>
      <c r="AT582" s="16">
        <f t="shared" si="662"/>
        <v>0</v>
      </c>
      <c r="AU582" s="16">
        <f t="shared" si="662"/>
        <v>0</v>
      </c>
      <c r="AV582" s="16">
        <f t="shared" si="662"/>
        <v>0</v>
      </c>
      <c r="AW582" s="16">
        <f t="shared" si="662"/>
        <v>0</v>
      </c>
      <c r="AX582" s="16">
        <f t="shared" si="662"/>
        <v>0</v>
      </c>
      <c r="AY582" s="16">
        <f t="shared" si="662"/>
        <v>0</v>
      </c>
      <c r="AZ582" s="16"/>
      <c r="BA582" s="16"/>
      <c r="BB582" s="93">
        <f t="shared" si="648"/>
        <v>0</v>
      </c>
      <c r="BC582" s="93">
        <f t="shared" si="649"/>
        <v>0</v>
      </c>
      <c r="BD582" s="93">
        <f t="shared" si="650"/>
        <v>0</v>
      </c>
      <c r="BE582" s="158">
        <f t="shared" si="651"/>
        <v>0</v>
      </c>
      <c r="BF582" s="159">
        <f t="shared" si="652"/>
        <v>0</v>
      </c>
      <c r="BG582" s="159">
        <f t="shared" si="606"/>
        <v>0</v>
      </c>
      <c r="BH582" s="159">
        <f t="shared" si="607"/>
        <v>0</v>
      </c>
      <c r="BI582" s="159">
        <f t="shared" si="608"/>
        <v>0</v>
      </c>
      <c r="BJ582" s="159">
        <f t="shared" si="609"/>
        <v>0</v>
      </c>
      <c r="BK582" s="159">
        <f t="shared" si="610"/>
        <v>0</v>
      </c>
      <c r="BL582" s="159">
        <f t="shared" si="611"/>
        <v>0</v>
      </c>
      <c r="BM582" s="159">
        <f t="shared" si="661"/>
        <v>0</v>
      </c>
      <c r="BN582" s="159">
        <f t="shared" si="661"/>
        <v>0</v>
      </c>
      <c r="BO582" s="205" t="b">
        <f t="shared" si="612"/>
        <v>0</v>
      </c>
      <c r="BP582" s="214">
        <f t="shared" si="613"/>
        <v>0</v>
      </c>
      <c r="BQ582" s="160">
        <f t="shared" si="614"/>
        <v>0</v>
      </c>
      <c r="BR582" s="160">
        <f t="shared" si="615"/>
        <v>0</v>
      </c>
      <c r="BS582" s="160">
        <f t="shared" si="616"/>
        <v>0</v>
      </c>
      <c r="BT582" s="160">
        <f t="shared" si="617"/>
        <v>0</v>
      </c>
      <c r="BU582" s="160">
        <f t="shared" si="618"/>
        <v>0</v>
      </c>
      <c r="BV582" s="215">
        <f t="shared" si="619"/>
        <v>0</v>
      </c>
      <c r="BW582" s="217">
        <f t="shared" si="620"/>
        <v>0</v>
      </c>
      <c r="BX582" s="206">
        <f t="shared" si="621"/>
        <v>0</v>
      </c>
      <c r="BY582" s="206">
        <f t="shared" si="622"/>
        <v>0</v>
      </c>
      <c r="BZ582" s="206">
        <f t="shared" si="623"/>
        <v>0</v>
      </c>
      <c r="CA582" s="206">
        <f t="shared" si="624"/>
        <v>0</v>
      </c>
      <c r="CB582" s="206">
        <f t="shared" si="625"/>
        <v>0</v>
      </c>
      <c r="CC582" s="218">
        <f t="shared" si="626"/>
        <v>0</v>
      </c>
      <c r="CD582" s="216" t="e">
        <f t="shared" si="627"/>
        <v>#VALUE!</v>
      </c>
      <c r="CE582" s="94" t="e">
        <f t="shared" si="628"/>
        <v>#VALUE!</v>
      </c>
      <c r="CF582" s="94" t="e">
        <f t="shared" si="629"/>
        <v>#VALUE!</v>
      </c>
      <c r="CG582" s="95" t="e">
        <f t="shared" si="630"/>
        <v>#VALUE!</v>
      </c>
      <c r="CH582" s="95" t="e">
        <f t="shared" si="653"/>
        <v>#VALUE!</v>
      </c>
      <c r="CI582" s="95" t="b">
        <f t="shared" si="656"/>
        <v>0</v>
      </c>
      <c r="CJ582" s="76" t="str">
        <f t="shared" si="631"/>
        <v/>
      </c>
      <c r="CK582" s="94" t="e" cm="1">
        <f t="array" aca="1" ref="CK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CL582" s="94" t="str">
        <f t="shared" si="632"/>
        <v/>
      </c>
      <c r="CM582" s="96" t="b">
        <f t="shared" si="633"/>
        <v>0</v>
      </c>
      <c r="CN582" s="130" t="b">
        <f>IFERROR(MATCH(D582,'Avtal för korttidsarbete'!$G$13:$G$1012,0),TRUE)</f>
        <v>1</v>
      </c>
      <c r="CO582" s="130" t="b">
        <f t="shared" si="634"/>
        <v>0</v>
      </c>
      <c r="CP582" s="131" t="str" cm="1">
        <f t="array" ref="CP582">IF(CN582=TRUE,"x",INDEX('Avtal för korttidsarbete'!$E$13:$E$1012,$CN582))</f>
        <v>x</v>
      </c>
      <c r="CQ582" s="131" t="str" cm="1">
        <f t="array" ref="CQ582">IF(CN582=TRUE,"x",INDEX('Avtal för korttidsarbete'!$F$13:$F$1012,$CN582))</f>
        <v>x</v>
      </c>
      <c r="CR582" s="130" t="b">
        <f t="shared" si="635"/>
        <v>0</v>
      </c>
      <c r="CS582" s="165">
        <f t="shared" si="654"/>
        <v>0</v>
      </c>
      <c r="CT582" s="165">
        <f t="shared" si="655"/>
        <v>0</v>
      </c>
      <c r="CU582" s="130" t="b">
        <f t="shared" si="636"/>
        <v>0</v>
      </c>
      <c r="CV582" s="131">
        <f t="shared" si="637"/>
        <v>0</v>
      </c>
      <c r="CW582" s="165">
        <f t="shared" si="638"/>
        <v>0</v>
      </c>
      <c r="CX582" s="186" t="b">
        <f>IFERROR(INDEX('Avtal för korttidsarbete'!R:R,MATCH(D582,'Avtal för korttidsarbete'!$G:$G,0)),TRUE)</f>
        <v>1</v>
      </c>
      <c r="CY582" s="165" t="str">
        <f>IF(CX582,"-",INDEX('Avtal för korttidsarbete'!$D:$D,MATCH(D582,'Avtal för korttidsarbete'!$G:$G,0)))</f>
        <v>-</v>
      </c>
      <c r="CZ582" s="131" t="b">
        <f>IFERROR(G582&gt;INDEX(Uppsägningar!E:E,MATCH(C582,Uppsägningar!C:C,0)),FALSE)</f>
        <v>0</v>
      </c>
    </row>
    <row r="583" spans="1:104" s="30" customFormat="1" x14ac:dyDescent="0.25">
      <c r="A583" s="19">
        <v>568</v>
      </c>
      <c r="B583" s="20"/>
      <c r="C583" s="189"/>
      <c r="D583" s="69"/>
      <c r="E583" s="171">
        <f>IFERROR(INDEX(Admin!$C$7:$C$10,MATCH(CY583,TblNivåValTExt,0)),0)</f>
        <v>0</v>
      </c>
      <c r="F583" s="1"/>
      <c r="G583" s="1"/>
      <c r="H583" s="90"/>
      <c r="I583" s="91"/>
      <c r="J583" s="91"/>
      <c r="K583" s="91"/>
      <c r="L583" s="91"/>
      <c r="M583" s="91"/>
      <c r="N583" s="91"/>
      <c r="O583" s="91"/>
      <c r="P583" s="91"/>
      <c r="Q583" s="91"/>
      <c r="R583" s="91"/>
      <c r="S583" s="91"/>
      <c r="T583" s="91"/>
      <c r="U583" s="91"/>
      <c r="V583" s="91"/>
      <c r="W583" s="225">
        <f t="shared" si="593"/>
        <v>0</v>
      </c>
      <c r="X583" s="134" t="str">
        <f t="shared" si="639"/>
        <v/>
      </c>
      <c r="Y583" s="92" t="b">
        <f t="shared" si="594"/>
        <v>0</v>
      </c>
      <c r="Z583" s="92" t="str">
        <f t="shared" si="640"/>
        <v/>
      </c>
      <c r="AA583" s="92" t="b">
        <f t="shared" si="641"/>
        <v>0</v>
      </c>
      <c r="AB583" s="92" t="str">
        <f t="shared" si="642"/>
        <v/>
      </c>
      <c r="AC583" s="13" t="b">
        <f t="shared" si="595"/>
        <v>0</v>
      </c>
      <c r="AD583" s="92" t="str">
        <f t="shared" si="643"/>
        <v/>
      </c>
      <c r="AE583" s="13" t="b">
        <f t="shared" si="644"/>
        <v>0</v>
      </c>
      <c r="AF583" s="92" t="str">
        <f t="shared" si="645"/>
        <v/>
      </c>
      <c r="AG583" s="13" t="b">
        <f t="shared" si="596"/>
        <v>0</v>
      </c>
      <c r="AH583" s="92" t="str">
        <f t="shared" si="646"/>
        <v/>
      </c>
      <c r="AI583" s="35" t="b">
        <f t="shared" si="597"/>
        <v>0</v>
      </c>
      <c r="AJ583" s="92" t="str">
        <f t="shared" si="647"/>
        <v/>
      </c>
      <c r="AK583" s="35" t="b">
        <f t="shared" si="598"/>
        <v>0</v>
      </c>
      <c r="AL583" s="92" t="str">
        <f t="shared" si="599"/>
        <v/>
      </c>
      <c r="AM583" s="35" t="b">
        <f t="shared" si="600"/>
        <v>0</v>
      </c>
      <c r="AN583" s="92" t="str">
        <f t="shared" si="601"/>
        <v/>
      </c>
      <c r="AO583" s="13" t="b">
        <f t="shared" si="602"/>
        <v>0</v>
      </c>
      <c r="AP583" s="92" t="str">
        <f t="shared" si="603"/>
        <v/>
      </c>
      <c r="AQ583" s="14">
        <f t="shared" si="604"/>
        <v>0</v>
      </c>
      <c r="AR583" s="14">
        <f t="shared" si="605"/>
        <v>0</v>
      </c>
      <c r="AS583" s="16">
        <f t="shared" si="662"/>
        <v>0</v>
      </c>
      <c r="AT583" s="16">
        <f t="shared" si="662"/>
        <v>0</v>
      </c>
      <c r="AU583" s="16">
        <f t="shared" si="662"/>
        <v>0</v>
      </c>
      <c r="AV583" s="16">
        <f t="shared" si="662"/>
        <v>0</v>
      </c>
      <c r="AW583" s="16">
        <f t="shared" si="662"/>
        <v>0</v>
      </c>
      <c r="AX583" s="16">
        <f t="shared" si="662"/>
        <v>0</v>
      </c>
      <c r="AY583" s="16">
        <f t="shared" si="662"/>
        <v>0</v>
      </c>
      <c r="AZ583" s="16"/>
      <c r="BA583" s="16"/>
      <c r="BB583" s="93">
        <f t="shared" si="648"/>
        <v>0</v>
      </c>
      <c r="BC583" s="93">
        <f t="shared" si="649"/>
        <v>0</v>
      </c>
      <c r="BD583" s="93">
        <f t="shared" si="650"/>
        <v>0</v>
      </c>
      <c r="BE583" s="158">
        <f t="shared" si="651"/>
        <v>0</v>
      </c>
      <c r="BF583" s="159">
        <f t="shared" si="652"/>
        <v>0</v>
      </c>
      <c r="BG583" s="159">
        <f t="shared" si="606"/>
        <v>0</v>
      </c>
      <c r="BH583" s="159">
        <f t="shared" si="607"/>
        <v>0</v>
      </c>
      <c r="BI583" s="159">
        <f t="shared" si="608"/>
        <v>0</v>
      </c>
      <c r="BJ583" s="159">
        <f t="shared" si="609"/>
        <v>0</v>
      </c>
      <c r="BK583" s="159">
        <f t="shared" si="610"/>
        <v>0</v>
      </c>
      <c r="BL583" s="159">
        <f t="shared" si="611"/>
        <v>0</v>
      </c>
      <c r="BM583" s="159">
        <f t="shared" si="661"/>
        <v>0</v>
      </c>
      <c r="BN583" s="159">
        <f t="shared" si="661"/>
        <v>0</v>
      </c>
      <c r="BO583" s="205" t="b">
        <f t="shared" si="612"/>
        <v>0</v>
      </c>
      <c r="BP583" s="214">
        <f t="shared" si="613"/>
        <v>0</v>
      </c>
      <c r="BQ583" s="160">
        <f t="shared" si="614"/>
        <v>0</v>
      </c>
      <c r="BR583" s="160">
        <f t="shared" si="615"/>
        <v>0</v>
      </c>
      <c r="BS583" s="160">
        <f t="shared" si="616"/>
        <v>0</v>
      </c>
      <c r="BT583" s="160">
        <f t="shared" si="617"/>
        <v>0</v>
      </c>
      <c r="BU583" s="160">
        <f t="shared" si="618"/>
        <v>0</v>
      </c>
      <c r="BV583" s="215">
        <f t="shared" si="619"/>
        <v>0</v>
      </c>
      <c r="BW583" s="217">
        <f t="shared" si="620"/>
        <v>0</v>
      </c>
      <c r="BX583" s="206">
        <f t="shared" si="621"/>
        <v>0</v>
      </c>
      <c r="BY583" s="206">
        <f t="shared" si="622"/>
        <v>0</v>
      </c>
      <c r="BZ583" s="206">
        <f t="shared" si="623"/>
        <v>0</v>
      </c>
      <c r="CA583" s="206">
        <f t="shared" si="624"/>
        <v>0</v>
      </c>
      <c r="CB583" s="206">
        <f t="shared" si="625"/>
        <v>0</v>
      </c>
      <c r="CC583" s="218">
        <f t="shared" si="626"/>
        <v>0</v>
      </c>
      <c r="CD583" s="216" t="e">
        <f t="shared" si="627"/>
        <v>#VALUE!</v>
      </c>
      <c r="CE583" s="94" t="e">
        <f t="shared" si="628"/>
        <v>#VALUE!</v>
      </c>
      <c r="CF583" s="94" t="e">
        <f t="shared" si="629"/>
        <v>#VALUE!</v>
      </c>
      <c r="CG583" s="95" t="e">
        <f t="shared" si="630"/>
        <v>#VALUE!</v>
      </c>
      <c r="CH583" s="95" t="e">
        <f t="shared" si="653"/>
        <v>#VALUE!</v>
      </c>
      <c r="CI583" s="95" t="b">
        <f t="shared" si="656"/>
        <v>0</v>
      </c>
      <c r="CJ583" s="76" t="str">
        <f t="shared" si="631"/>
        <v/>
      </c>
      <c r="CK583" s="94" t="e" cm="1">
        <f t="array" aca="1" ref="CK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CL583" s="94" t="str">
        <f t="shared" si="632"/>
        <v/>
      </c>
      <c r="CM583" s="96" t="b">
        <f t="shared" si="633"/>
        <v>0</v>
      </c>
      <c r="CN583" s="130" t="b">
        <f>IFERROR(MATCH(D583,'Avtal för korttidsarbete'!$G$13:$G$1012,0),TRUE)</f>
        <v>1</v>
      </c>
      <c r="CO583" s="130" t="b">
        <f t="shared" si="634"/>
        <v>0</v>
      </c>
      <c r="CP583" s="131" t="str" cm="1">
        <f t="array" ref="CP583">IF(CN583=TRUE,"x",INDEX('Avtal för korttidsarbete'!$E$13:$E$1012,$CN583))</f>
        <v>x</v>
      </c>
      <c r="CQ583" s="131" t="str" cm="1">
        <f t="array" ref="CQ583">IF(CN583=TRUE,"x",INDEX('Avtal för korttidsarbete'!$F$13:$F$1012,$CN583))</f>
        <v>x</v>
      </c>
      <c r="CR583" s="130" t="b">
        <f t="shared" si="635"/>
        <v>0</v>
      </c>
      <c r="CS583" s="165">
        <f t="shared" si="654"/>
        <v>0</v>
      </c>
      <c r="CT583" s="165">
        <f t="shared" si="655"/>
        <v>0</v>
      </c>
      <c r="CU583" s="130" t="b">
        <f t="shared" si="636"/>
        <v>0</v>
      </c>
      <c r="CV583" s="131">
        <f t="shared" si="637"/>
        <v>0</v>
      </c>
      <c r="CW583" s="165">
        <f t="shared" si="638"/>
        <v>0</v>
      </c>
      <c r="CX583" s="186" t="b">
        <f>IFERROR(INDEX('Avtal för korttidsarbete'!R:R,MATCH(D583,'Avtal för korttidsarbete'!$G:$G,0)),TRUE)</f>
        <v>1</v>
      </c>
      <c r="CY583" s="165" t="str">
        <f>IF(CX583,"-",INDEX('Avtal för korttidsarbete'!$D:$D,MATCH(D583,'Avtal för korttidsarbete'!$G:$G,0)))</f>
        <v>-</v>
      </c>
      <c r="CZ583" s="131" t="b">
        <f>IFERROR(G583&gt;INDEX(Uppsägningar!E:E,MATCH(C583,Uppsägningar!C:C,0)),FALSE)</f>
        <v>0</v>
      </c>
    </row>
    <row r="584" spans="1:104" s="30" customFormat="1" x14ac:dyDescent="0.25">
      <c r="A584" s="19">
        <v>569</v>
      </c>
      <c r="B584" s="20"/>
      <c r="C584" s="189"/>
      <c r="D584" s="69"/>
      <c r="E584" s="171">
        <f>IFERROR(INDEX(Admin!$C$7:$C$10,MATCH(CY584,TblNivåValTExt,0)),0)</f>
        <v>0</v>
      </c>
      <c r="F584" s="1"/>
      <c r="G584" s="1"/>
      <c r="H584" s="90"/>
      <c r="I584" s="91"/>
      <c r="J584" s="91"/>
      <c r="K584" s="91"/>
      <c r="L584" s="91"/>
      <c r="M584" s="91"/>
      <c r="N584" s="91"/>
      <c r="O584" s="91"/>
      <c r="P584" s="91"/>
      <c r="Q584" s="91"/>
      <c r="R584" s="91"/>
      <c r="S584" s="91"/>
      <c r="T584" s="91"/>
      <c r="U584" s="91"/>
      <c r="V584" s="91"/>
      <c r="W584" s="225">
        <f t="shared" si="593"/>
        <v>0</v>
      </c>
      <c r="X584" s="134" t="str">
        <f t="shared" si="639"/>
        <v/>
      </c>
      <c r="Y584" s="92" t="b">
        <f t="shared" si="594"/>
        <v>0</v>
      </c>
      <c r="Z584" s="92" t="str">
        <f t="shared" si="640"/>
        <v/>
      </c>
      <c r="AA584" s="92" t="b">
        <f t="shared" si="641"/>
        <v>0</v>
      </c>
      <c r="AB584" s="92" t="str">
        <f t="shared" si="642"/>
        <v/>
      </c>
      <c r="AC584" s="13" t="b">
        <f t="shared" si="595"/>
        <v>0</v>
      </c>
      <c r="AD584" s="92" t="str">
        <f t="shared" si="643"/>
        <v/>
      </c>
      <c r="AE584" s="13" t="b">
        <f t="shared" si="644"/>
        <v>0</v>
      </c>
      <c r="AF584" s="92" t="str">
        <f t="shared" si="645"/>
        <v/>
      </c>
      <c r="AG584" s="13" t="b">
        <f t="shared" si="596"/>
        <v>0</v>
      </c>
      <c r="AH584" s="92" t="str">
        <f t="shared" si="646"/>
        <v/>
      </c>
      <c r="AI584" s="35" t="b">
        <f t="shared" si="597"/>
        <v>0</v>
      </c>
      <c r="AJ584" s="92" t="str">
        <f t="shared" si="647"/>
        <v/>
      </c>
      <c r="AK584" s="35" t="b">
        <f t="shared" si="598"/>
        <v>0</v>
      </c>
      <c r="AL584" s="92" t="str">
        <f t="shared" si="599"/>
        <v/>
      </c>
      <c r="AM584" s="35" t="b">
        <f t="shared" si="600"/>
        <v>0</v>
      </c>
      <c r="AN584" s="92" t="str">
        <f t="shared" si="601"/>
        <v/>
      </c>
      <c r="AO584" s="13" t="b">
        <f t="shared" si="602"/>
        <v>0</v>
      </c>
      <c r="AP584" s="92" t="str">
        <f t="shared" si="603"/>
        <v/>
      </c>
      <c r="AQ584" s="14">
        <f t="shared" si="604"/>
        <v>0</v>
      </c>
      <c r="AR584" s="14">
        <f t="shared" si="605"/>
        <v>0</v>
      </c>
      <c r="AS584" s="16">
        <f t="shared" si="662"/>
        <v>0</v>
      </c>
      <c r="AT584" s="16">
        <f t="shared" si="662"/>
        <v>0</v>
      </c>
      <c r="AU584" s="16">
        <f t="shared" si="662"/>
        <v>0</v>
      </c>
      <c r="AV584" s="16">
        <f t="shared" si="662"/>
        <v>0</v>
      </c>
      <c r="AW584" s="16">
        <f t="shared" si="662"/>
        <v>0</v>
      </c>
      <c r="AX584" s="16">
        <f t="shared" si="662"/>
        <v>0</v>
      </c>
      <c r="AY584" s="16">
        <f t="shared" si="662"/>
        <v>0</v>
      </c>
      <c r="AZ584" s="16"/>
      <c r="BA584" s="16"/>
      <c r="BB584" s="93">
        <f t="shared" si="648"/>
        <v>0</v>
      </c>
      <c r="BC584" s="93">
        <f t="shared" si="649"/>
        <v>0</v>
      </c>
      <c r="BD584" s="93">
        <f t="shared" si="650"/>
        <v>0</v>
      </c>
      <c r="BE584" s="158">
        <f t="shared" si="651"/>
        <v>0</v>
      </c>
      <c r="BF584" s="159">
        <f t="shared" si="652"/>
        <v>0</v>
      </c>
      <c r="BG584" s="159">
        <f t="shared" si="606"/>
        <v>0</v>
      </c>
      <c r="BH584" s="159">
        <f t="shared" si="607"/>
        <v>0</v>
      </c>
      <c r="BI584" s="159">
        <f t="shared" si="608"/>
        <v>0</v>
      </c>
      <c r="BJ584" s="159">
        <f t="shared" si="609"/>
        <v>0</v>
      </c>
      <c r="BK584" s="159">
        <f t="shared" si="610"/>
        <v>0</v>
      </c>
      <c r="BL584" s="159">
        <f t="shared" si="611"/>
        <v>0</v>
      </c>
      <c r="BM584" s="159">
        <f t="shared" si="661"/>
        <v>0</v>
      </c>
      <c r="BN584" s="159">
        <f t="shared" si="661"/>
        <v>0</v>
      </c>
      <c r="BO584" s="205" t="b">
        <f t="shared" si="612"/>
        <v>0</v>
      </c>
      <c r="BP584" s="214">
        <f t="shared" si="613"/>
        <v>0</v>
      </c>
      <c r="BQ584" s="160">
        <f t="shared" si="614"/>
        <v>0</v>
      </c>
      <c r="BR584" s="160">
        <f t="shared" si="615"/>
        <v>0</v>
      </c>
      <c r="BS584" s="160">
        <f t="shared" si="616"/>
        <v>0</v>
      </c>
      <c r="BT584" s="160">
        <f t="shared" si="617"/>
        <v>0</v>
      </c>
      <c r="BU584" s="160">
        <f t="shared" si="618"/>
        <v>0</v>
      </c>
      <c r="BV584" s="215">
        <f t="shared" si="619"/>
        <v>0</v>
      </c>
      <c r="BW584" s="217">
        <f t="shared" si="620"/>
        <v>0</v>
      </c>
      <c r="BX584" s="206">
        <f t="shared" si="621"/>
        <v>0</v>
      </c>
      <c r="BY584" s="206">
        <f t="shared" si="622"/>
        <v>0</v>
      </c>
      <c r="BZ584" s="206">
        <f t="shared" si="623"/>
        <v>0</v>
      </c>
      <c r="CA584" s="206">
        <f t="shared" si="624"/>
        <v>0</v>
      </c>
      <c r="CB584" s="206">
        <f t="shared" si="625"/>
        <v>0</v>
      </c>
      <c r="CC584" s="218">
        <f t="shared" si="626"/>
        <v>0</v>
      </c>
      <c r="CD584" s="216" t="e">
        <f t="shared" si="627"/>
        <v>#VALUE!</v>
      </c>
      <c r="CE584" s="94" t="e">
        <f t="shared" si="628"/>
        <v>#VALUE!</v>
      </c>
      <c r="CF584" s="94" t="e">
        <f t="shared" si="629"/>
        <v>#VALUE!</v>
      </c>
      <c r="CG584" s="95" t="e">
        <f t="shared" si="630"/>
        <v>#VALUE!</v>
      </c>
      <c r="CH584" s="95" t="e">
        <f t="shared" si="653"/>
        <v>#VALUE!</v>
      </c>
      <c r="CI584" s="95" t="b">
        <f t="shared" si="656"/>
        <v>0</v>
      </c>
      <c r="CJ584" s="76" t="str">
        <f t="shared" si="631"/>
        <v/>
      </c>
      <c r="CK584" s="94" t="e" cm="1">
        <f t="array" aca="1" ref="CK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CL584" s="94" t="str">
        <f t="shared" si="632"/>
        <v/>
      </c>
      <c r="CM584" s="96" t="b">
        <f t="shared" si="633"/>
        <v>0</v>
      </c>
      <c r="CN584" s="130" t="b">
        <f>IFERROR(MATCH(D584,'Avtal för korttidsarbete'!$G$13:$G$1012,0),TRUE)</f>
        <v>1</v>
      </c>
      <c r="CO584" s="130" t="b">
        <f t="shared" si="634"/>
        <v>0</v>
      </c>
      <c r="CP584" s="131" t="str" cm="1">
        <f t="array" ref="CP584">IF(CN584=TRUE,"x",INDEX('Avtal för korttidsarbete'!$E$13:$E$1012,$CN584))</f>
        <v>x</v>
      </c>
      <c r="CQ584" s="131" t="str" cm="1">
        <f t="array" ref="CQ584">IF(CN584=TRUE,"x",INDEX('Avtal för korttidsarbete'!$F$13:$F$1012,$CN584))</f>
        <v>x</v>
      </c>
      <c r="CR584" s="130" t="b">
        <f t="shared" si="635"/>
        <v>0</v>
      </c>
      <c r="CS584" s="165">
        <f t="shared" si="654"/>
        <v>0</v>
      </c>
      <c r="CT584" s="165">
        <f t="shared" si="655"/>
        <v>0</v>
      </c>
      <c r="CU584" s="130" t="b">
        <f t="shared" si="636"/>
        <v>0</v>
      </c>
      <c r="CV584" s="131">
        <f t="shared" si="637"/>
        <v>0</v>
      </c>
      <c r="CW584" s="165">
        <f t="shared" si="638"/>
        <v>0</v>
      </c>
      <c r="CX584" s="186" t="b">
        <f>IFERROR(INDEX('Avtal för korttidsarbete'!R:R,MATCH(D584,'Avtal för korttidsarbete'!$G:$G,0)),TRUE)</f>
        <v>1</v>
      </c>
      <c r="CY584" s="165" t="str">
        <f>IF(CX584,"-",INDEX('Avtal för korttidsarbete'!$D:$D,MATCH(D584,'Avtal för korttidsarbete'!$G:$G,0)))</f>
        <v>-</v>
      </c>
      <c r="CZ584" s="131" t="b">
        <f>IFERROR(G584&gt;INDEX(Uppsägningar!E:E,MATCH(C584,Uppsägningar!C:C,0)),FALSE)</f>
        <v>0</v>
      </c>
    </row>
    <row r="585" spans="1:104" s="30" customFormat="1" x14ac:dyDescent="0.25">
      <c r="A585" s="19">
        <v>570</v>
      </c>
      <c r="B585" s="20"/>
      <c r="C585" s="189"/>
      <c r="D585" s="69"/>
      <c r="E585" s="171">
        <f>IFERROR(INDEX(Admin!$C$7:$C$10,MATCH(CY585,TblNivåValTExt,0)),0)</f>
        <v>0</v>
      </c>
      <c r="F585" s="1"/>
      <c r="G585" s="1"/>
      <c r="H585" s="90"/>
      <c r="I585" s="91"/>
      <c r="J585" s="91"/>
      <c r="K585" s="91"/>
      <c r="L585" s="91"/>
      <c r="M585" s="91"/>
      <c r="N585" s="91"/>
      <c r="O585" s="91"/>
      <c r="P585" s="91"/>
      <c r="Q585" s="91"/>
      <c r="R585" s="91"/>
      <c r="S585" s="91"/>
      <c r="T585" s="91"/>
      <c r="U585" s="91"/>
      <c r="V585" s="91"/>
      <c r="W585" s="225">
        <f t="shared" si="593"/>
        <v>0</v>
      </c>
      <c r="X585" s="134" t="str">
        <f t="shared" si="639"/>
        <v/>
      </c>
      <c r="Y585" s="92" t="b">
        <f t="shared" si="594"/>
        <v>0</v>
      </c>
      <c r="Z585" s="92" t="str">
        <f t="shared" si="640"/>
        <v/>
      </c>
      <c r="AA585" s="92" t="b">
        <f t="shared" si="641"/>
        <v>0</v>
      </c>
      <c r="AB585" s="92" t="str">
        <f t="shared" si="642"/>
        <v/>
      </c>
      <c r="AC585" s="13" t="b">
        <f t="shared" si="595"/>
        <v>0</v>
      </c>
      <c r="AD585" s="92" t="str">
        <f t="shared" si="643"/>
        <v/>
      </c>
      <c r="AE585" s="13" t="b">
        <f t="shared" si="644"/>
        <v>0</v>
      </c>
      <c r="AF585" s="92" t="str">
        <f t="shared" si="645"/>
        <v/>
      </c>
      <c r="AG585" s="13" t="b">
        <f t="shared" si="596"/>
        <v>0</v>
      </c>
      <c r="AH585" s="92" t="str">
        <f t="shared" si="646"/>
        <v/>
      </c>
      <c r="AI585" s="35" t="b">
        <f t="shared" si="597"/>
        <v>0</v>
      </c>
      <c r="AJ585" s="92" t="str">
        <f t="shared" si="647"/>
        <v/>
      </c>
      <c r="AK585" s="35" t="b">
        <f t="shared" si="598"/>
        <v>0</v>
      </c>
      <c r="AL585" s="92" t="str">
        <f t="shared" si="599"/>
        <v/>
      </c>
      <c r="AM585" s="35" t="b">
        <f t="shared" si="600"/>
        <v>0</v>
      </c>
      <c r="AN585" s="92" t="str">
        <f t="shared" si="601"/>
        <v/>
      </c>
      <c r="AO585" s="13" t="b">
        <f t="shared" si="602"/>
        <v>0</v>
      </c>
      <c r="AP585" s="92" t="str">
        <f t="shared" si="603"/>
        <v/>
      </c>
      <c r="AQ585" s="14">
        <f t="shared" si="604"/>
        <v>0</v>
      </c>
      <c r="AR585" s="14">
        <f t="shared" si="605"/>
        <v>0</v>
      </c>
      <c r="AS585" s="16">
        <f t="shared" si="662"/>
        <v>0</v>
      </c>
      <c r="AT585" s="16">
        <f t="shared" si="662"/>
        <v>0</v>
      </c>
      <c r="AU585" s="16">
        <f t="shared" si="662"/>
        <v>0</v>
      </c>
      <c r="AV585" s="16">
        <f t="shared" si="662"/>
        <v>0</v>
      </c>
      <c r="AW585" s="16">
        <f t="shared" si="662"/>
        <v>0</v>
      </c>
      <c r="AX585" s="16">
        <f t="shared" si="662"/>
        <v>0</v>
      </c>
      <c r="AY585" s="16">
        <f t="shared" si="662"/>
        <v>0</v>
      </c>
      <c r="AZ585" s="16"/>
      <c r="BA585" s="16"/>
      <c r="BB585" s="93">
        <f t="shared" si="648"/>
        <v>0</v>
      </c>
      <c r="BC585" s="93">
        <f t="shared" si="649"/>
        <v>0</v>
      </c>
      <c r="BD585" s="93">
        <f t="shared" si="650"/>
        <v>0</v>
      </c>
      <c r="BE585" s="158">
        <f t="shared" si="651"/>
        <v>0</v>
      </c>
      <c r="BF585" s="159">
        <f t="shared" si="652"/>
        <v>0</v>
      </c>
      <c r="BG585" s="159">
        <f t="shared" si="606"/>
        <v>0</v>
      </c>
      <c r="BH585" s="159">
        <f t="shared" si="607"/>
        <v>0</v>
      </c>
      <c r="BI585" s="159">
        <f t="shared" si="608"/>
        <v>0</v>
      </c>
      <c r="BJ585" s="159">
        <f t="shared" si="609"/>
        <v>0</v>
      </c>
      <c r="BK585" s="159">
        <f t="shared" si="610"/>
        <v>0</v>
      </c>
      <c r="BL585" s="159">
        <f t="shared" si="611"/>
        <v>0</v>
      </c>
      <c r="BM585" s="159">
        <f t="shared" si="661"/>
        <v>0</v>
      </c>
      <c r="BN585" s="159">
        <f t="shared" si="661"/>
        <v>0</v>
      </c>
      <c r="BO585" s="205" t="b">
        <f t="shared" si="612"/>
        <v>0</v>
      </c>
      <c r="BP585" s="214">
        <f t="shared" si="613"/>
        <v>0</v>
      </c>
      <c r="BQ585" s="160">
        <f t="shared" si="614"/>
        <v>0</v>
      </c>
      <c r="BR585" s="160">
        <f t="shared" si="615"/>
        <v>0</v>
      </c>
      <c r="BS585" s="160">
        <f t="shared" si="616"/>
        <v>0</v>
      </c>
      <c r="BT585" s="160">
        <f t="shared" si="617"/>
        <v>0</v>
      </c>
      <c r="BU585" s="160">
        <f t="shared" si="618"/>
        <v>0</v>
      </c>
      <c r="BV585" s="215">
        <f t="shared" si="619"/>
        <v>0</v>
      </c>
      <c r="BW585" s="217">
        <f t="shared" si="620"/>
        <v>0</v>
      </c>
      <c r="BX585" s="206">
        <f t="shared" si="621"/>
        <v>0</v>
      </c>
      <c r="BY585" s="206">
        <f t="shared" si="622"/>
        <v>0</v>
      </c>
      <c r="BZ585" s="206">
        <f t="shared" si="623"/>
        <v>0</v>
      </c>
      <c r="CA585" s="206">
        <f t="shared" si="624"/>
        <v>0</v>
      </c>
      <c r="CB585" s="206">
        <f t="shared" si="625"/>
        <v>0</v>
      </c>
      <c r="CC585" s="218">
        <f t="shared" si="626"/>
        <v>0</v>
      </c>
      <c r="CD585" s="216" t="e">
        <f t="shared" si="627"/>
        <v>#VALUE!</v>
      </c>
      <c r="CE585" s="94" t="e">
        <f t="shared" si="628"/>
        <v>#VALUE!</v>
      </c>
      <c r="CF585" s="94" t="e">
        <f t="shared" si="629"/>
        <v>#VALUE!</v>
      </c>
      <c r="CG585" s="95" t="e">
        <f t="shared" si="630"/>
        <v>#VALUE!</v>
      </c>
      <c r="CH585" s="95" t="e">
        <f t="shared" si="653"/>
        <v>#VALUE!</v>
      </c>
      <c r="CI585" s="95" t="b">
        <f t="shared" si="656"/>
        <v>0</v>
      </c>
      <c r="CJ585" s="76" t="str">
        <f t="shared" si="631"/>
        <v/>
      </c>
      <c r="CK585" s="94" t="e" cm="1">
        <f t="array" aca="1" ref="CK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CL585" s="94" t="str">
        <f t="shared" si="632"/>
        <v/>
      </c>
      <c r="CM585" s="96" t="b">
        <f t="shared" si="633"/>
        <v>0</v>
      </c>
      <c r="CN585" s="130" t="b">
        <f>IFERROR(MATCH(D585,'Avtal för korttidsarbete'!$G$13:$G$1012,0),TRUE)</f>
        <v>1</v>
      </c>
      <c r="CO585" s="130" t="b">
        <f t="shared" si="634"/>
        <v>0</v>
      </c>
      <c r="CP585" s="131" t="str" cm="1">
        <f t="array" ref="CP585">IF(CN585=TRUE,"x",INDEX('Avtal för korttidsarbete'!$E$13:$E$1012,$CN585))</f>
        <v>x</v>
      </c>
      <c r="CQ585" s="131" t="str" cm="1">
        <f t="array" ref="CQ585">IF(CN585=TRUE,"x",INDEX('Avtal för korttidsarbete'!$F$13:$F$1012,$CN585))</f>
        <v>x</v>
      </c>
      <c r="CR585" s="130" t="b">
        <f t="shared" si="635"/>
        <v>0</v>
      </c>
      <c r="CS585" s="165">
        <f t="shared" si="654"/>
        <v>0</v>
      </c>
      <c r="CT585" s="165">
        <f t="shared" si="655"/>
        <v>0</v>
      </c>
      <c r="CU585" s="130" t="b">
        <f t="shared" si="636"/>
        <v>0</v>
      </c>
      <c r="CV585" s="131">
        <f t="shared" si="637"/>
        <v>0</v>
      </c>
      <c r="CW585" s="165">
        <f t="shared" si="638"/>
        <v>0</v>
      </c>
      <c r="CX585" s="186" t="b">
        <f>IFERROR(INDEX('Avtal för korttidsarbete'!R:R,MATCH(D585,'Avtal för korttidsarbete'!$G:$G,0)),TRUE)</f>
        <v>1</v>
      </c>
      <c r="CY585" s="165" t="str">
        <f>IF(CX585,"-",INDEX('Avtal för korttidsarbete'!$D:$D,MATCH(D585,'Avtal för korttidsarbete'!$G:$G,0)))</f>
        <v>-</v>
      </c>
      <c r="CZ585" s="131" t="b">
        <f>IFERROR(G585&gt;INDEX(Uppsägningar!E:E,MATCH(C585,Uppsägningar!C:C,0)),FALSE)</f>
        <v>0</v>
      </c>
    </row>
    <row r="586" spans="1:104" s="30" customFormat="1" x14ac:dyDescent="0.25">
      <c r="A586" s="19">
        <v>571</v>
      </c>
      <c r="B586" s="20"/>
      <c r="C586" s="189"/>
      <c r="D586" s="69"/>
      <c r="E586" s="171">
        <f>IFERROR(INDEX(Admin!$C$7:$C$10,MATCH(CY586,TblNivåValTExt,0)),0)</f>
        <v>0</v>
      </c>
      <c r="F586" s="1"/>
      <c r="G586" s="1"/>
      <c r="H586" s="90"/>
      <c r="I586" s="91"/>
      <c r="J586" s="91"/>
      <c r="K586" s="91"/>
      <c r="L586" s="91"/>
      <c r="M586" s="91"/>
      <c r="N586" s="91"/>
      <c r="O586" s="91"/>
      <c r="P586" s="91"/>
      <c r="Q586" s="91"/>
      <c r="R586" s="91"/>
      <c r="S586" s="91"/>
      <c r="T586" s="91"/>
      <c r="U586" s="91"/>
      <c r="V586" s="91"/>
      <c r="W586" s="225">
        <f t="shared" si="593"/>
        <v>0</v>
      </c>
      <c r="X586" s="134" t="str">
        <f t="shared" si="639"/>
        <v/>
      </c>
      <c r="Y586" s="92" t="b">
        <f t="shared" si="594"/>
        <v>0</v>
      </c>
      <c r="Z586" s="92" t="str">
        <f t="shared" si="640"/>
        <v/>
      </c>
      <c r="AA586" s="92" t="b">
        <f t="shared" si="641"/>
        <v>0</v>
      </c>
      <c r="AB586" s="92" t="str">
        <f t="shared" si="642"/>
        <v/>
      </c>
      <c r="AC586" s="13" t="b">
        <f t="shared" si="595"/>
        <v>0</v>
      </c>
      <c r="AD586" s="92" t="str">
        <f t="shared" si="643"/>
        <v/>
      </c>
      <c r="AE586" s="13" t="b">
        <f t="shared" si="644"/>
        <v>0</v>
      </c>
      <c r="AF586" s="92" t="str">
        <f t="shared" si="645"/>
        <v/>
      </c>
      <c r="AG586" s="13" t="b">
        <f t="shared" si="596"/>
        <v>0</v>
      </c>
      <c r="AH586" s="92" t="str">
        <f t="shared" si="646"/>
        <v/>
      </c>
      <c r="AI586" s="35" t="b">
        <f t="shared" si="597"/>
        <v>0</v>
      </c>
      <c r="AJ586" s="92" t="str">
        <f t="shared" si="647"/>
        <v/>
      </c>
      <c r="AK586" s="35" t="b">
        <f t="shared" si="598"/>
        <v>0</v>
      </c>
      <c r="AL586" s="92" t="str">
        <f t="shared" si="599"/>
        <v/>
      </c>
      <c r="AM586" s="35" t="b">
        <f t="shared" si="600"/>
        <v>0</v>
      </c>
      <c r="AN586" s="92" t="str">
        <f t="shared" si="601"/>
        <v/>
      </c>
      <c r="AO586" s="13" t="b">
        <f t="shared" si="602"/>
        <v>0</v>
      </c>
      <c r="AP586" s="92" t="str">
        <f t="shared" si="603"/>
        <v/>
      </c>
      <c r="AQ586" s="14">
        <f t="shared" si="604"/>
        <v>0</v>
      </c>
      <c r="AR586" s="14">
        <f t="shared" si="605"/>
        <v>0</v>
      </c>
      <c r="AS586" s="16">
        <f t="shared" ref="AS586:AY595" si="663">IF(OR(AS$11=FALSE,$F586="",MIN($G586,AS$10,$AR586)-MAX($F586,AS$8,$AQ586)&lt;0),0,MIN($G586,AS$10,$AR586)-MAX($F586,AS$8,$AQ586)+1)</f>
        <v>0</v>
      </c>
      <c r="AT586" s="16">
        <f t="shared" si="663"/>
        <v>0</v>
      </c>
      <c r="AU586" s="16">
        <f t="shared" si="663"/>
        <v>0</v>
      </c>
      <c r="AV586" s="16">
        <f t="shared" si="663"/>
        <v>0</v>
      </c>
      <c r="AW586" s="16">
        <f t="shared" si="663"/>
        <v>0</v>
      </c>
      <c r="AX586" s="16">
        <f t="shared" si="663"/>
        <v>0</v>
      </c>
      <c r="AY586" s="16">
        <f t="shared" si="663"/>
        <v>0</v>
      </c>
      <c r="AZ586" s="16"/>
      <c r="BA586" s="16"/>
      <c r="BB586" s="93">
        <f t="shared" si="648"/>
        <v>0</v>
      </c>
      <c r="BC586" s="93">
        <f t="shared" si="649"/>
        <v>0</v>
      </c>
      <c r="BD586" s="93">
        <f t="shared" si="650"/>
        <v>0</v>
      </c>
      <c r="BE586" s="158">
        <f t="shared" si="651"/>
        <v>0</v>
      </c>
      <c r="BF586" s="159">
        <f t="shared" si="652"/>
        <v>0</v>
      </c>
      <c r="BG586" s="159">
        <f t="shared" si="606"/>
        <v>0</v>
      </c>
      <c r="BH586" s="159">
        <f t="shared" si="607"/>
        <v>0</v>
      </c>
      <c r="BI586" s="159">
        <f t="shared" si="608"/>
        <v>0</v>
      </c>
      <c r="BJ586" s="159">
        <f t="shared" si="609"/>
        <v>0</v>
      </c>
      <c r="BK586" s="159">
        <f t="shared" si="610"/>
        <v>0</v>
      </c>
      <c r="BL586" s="159">
        <f t="shared" si="611"/>
        <v>0</v>
      </c>
      <c r="BM586" s="159">
        <f t="shared" ref="BM586:BN589" si="664">AZ586/BM$11*$AV586</f>
        <v>0</v>
      </c>
      <c r="BN586" s="159">
        <f t="shared" si="664"/>
        <v>0</v>
      </c>
      <c r="BO586" s="205" t="b">
        <f t="shared" si="612"/>
        <v>0</v>
      </c>
      <c r="BP586" s="214">
        <f t="shared" si="613"/>
        <v>0</v>
      </c>
      <c r="BQ586" s="160">
        <f t="shared" si="614"/>
        <v>0</v>
      </c>
      <c r="BR586" s="160">
        <f t="shared" si="615"/>
        <v>0</v>
      </c>
      <c r="BS586" s="160">
        <f t="shared" si="616"/>
        <v>0</v>
      </c>
      <c r="BT586" s="160">
        <f t="shared" si="617"/>
        <v>0</v>
      </c>
      <c r="BU586" s="160">
        <f t="shared" si="618"/>
        <v>0</v>
      </c>
      <c r="BV586" s="215">
        <f t="shared" si="619"/>
        <v>0</v>
      </c>
      <c r="BW586" s="217">
        <f t="shared" si="620"/>
        <v>0</v>
      </c>
      <c r="BX586" s="206">
        <f t="shared" si="621"/>
        <v>0</v>
      </c>
      <c r="BY586" s="206">
        <f t="shared" si="622"/>
        <v>0</v>
      </c>
      <c r="BZ586" s="206">
        <f t="shared" si="623"/>
        <v>0</v>
      </c>
      <c r="CA586" s="206">
        <f t="shared" si="624"/>
        <v>0</v>
      </c>
      <c r="CB586" s="206">
        <f t="shared" si="625"/>
        <v>0</v>
      </c>
      <c r="CC586" s="218">
        <f t="shared" si="626"/>
        <v>0</v>
      </c>
      <c r="CD586" s="216" t="e">
        <f t="shared" si="627"/>
        <v>#VALUE!</v>
      </c>
      <c r="CE586" s="94" t="e">
        <f t="shared" si="628"/>
        <v>#VALUE!</v>
      </c>
      <c r="CF586" s="94" t="e">
        <f t="shared" si="629"/>
        <v>#VALUE!</v>
      </c>
      <c r="CG586" s="95" t="e">
        <f t="shared" si="630"/>
        <v>#VALUE!</v>
      </c>
      <c r="CH586" s="95" t="e">
        <f t="shared" si="653"/>
        <v>#VALUE!</v>
      </c>
      <c r="CI586" s="95" t="b">
        <f t="shared" si="656"/>
        <v>0</v>
      </c>
      <c r="CJ586" s="76" t="str">
        <f t="shared" si="631"/>
        <v/>
      </c>
      <c r="CK586" s="94" t="e" cm="1">
        <f t="array" aca="1" ref="CK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CL586" s="94" t="str">
        <f t="shared" si="632"/>
        <v/>
      </c>
      <c r="CM586" s="96" t="b">
        <f t="shared" si="633"/>
        <v>0</v>
      </c>
      <c r="CN586" s="130" t="b">
        <f>IFERROR(MATCH(D586,'Avtal för korttidsarbete'!$G$13:$G$1012,0),TRUE)</f>
        <v>1</v>
      </c>
      <c r="CO586" s="130" t="b">
        <f t="shared" si="634"/>
        <v>0</v>
      </c>
      <c r="CP586" s="131" t="str" cm="1">
        <f t="array" ref="CP586">IF(CN586=TRUE,"x",INDEX('Avtal för korttidsarbete'!$E$13:$E$1012,$CN586))</f>
        <v>x</v>
      </c>
      <c r="CQ586" s="131" t="str" cm="1">
        <f t="array" ref="CQ586">IF(CN586=TRUE,"x",INDEX('Avtal för korttidsarbete'!$F$13:$F$1012,$CN586))</f>
        <v>x</v>
      </c>
      <c r="CR586" s="130" t="b">
        <f t="shared" si="635"/>
        <v>0</v>
      </c>
      <c r="CS586" s="165">
        <f t="shared" si="654"/>
        <v>0</v>
      </c>
      <c r="CT586" s="165">
        <f t="shared" si="655"/>
        <v>0</v>
      </c>
      <c r="CU586" s="130" t="b">
        <f t="shared" si="636"/>
        <v>0</v>
      </c>
      <c r="CV586" s="131">
        <f t="shared" si="637"/>
        <v>0</v>
      </c>
      <c r="CW586" s="165">
        <f t="shared" si="638"/>
        <v>0</v>
      </c>
      <c r="CX586" s="186" t="b">
        <f>IFERROR(INDEX('Avtal för korttidsarbete'!R:R,MATCH(D586,'Avtal för korttidsarbete'!$G:$G,0)),TRUE)</f>
        <v>1</v>
      </c>
      <c r="CY586" s="165" t="str">
        <f>IF(CX586,"-",INDEX('Avtal för korttidsarbete'!$D:$D,MATCH(D586,'Avtal för korttidsarbete'!$G:$G,0)))</f>
        <v>-</v>
      </c>
      <c r="CZ586" s="131" t="b">
        <f>IFERROR(G586&gt;INDEX(Uppsägningar!E:E,MATCH(C586,Uppsägningar!C:C,0)),FALSE)</f>
        <v>0</v>
      </c>
    </row>
    <row r="587" spans="1:104" s="30" customFormat="1" x14ac:dyDescent="0.25">
      <c r="A587" s="19">
        <v>572</v>
      </c>
      <c r="B587" s="20"/>
      <c r="C587" s="189"/>
      <c r="D587" s="69"/>
      <c r="E587" s="171">
        <f>IFERROR(INDEX(Admin!$C$7:$C$10,MATCH(CY587,TblNivåValTExt,0)),0)</f>
        <v>0</v>
      </c>
      <c r="F587" s="1"/>
      <c r="G587" s="1"/>
      <c r="H587" s="90"/>
      <c r="I587" s="91"/>
      <c r="J587" s="91"/>
      <c r="K587" s="91"/>
      <c r="L587" s="91"/>
      <c r="M587" s="91"/>
      <c r="N587" s="91"/>
      <c r="O587" s="91"/>
      <c r="P587" s="91"/>
      <c r="Q587" s="91"/>
      <c r="R587" s="91"/>
      <c r="S587" s="91"/>
      <c r="T587" s="91"/>
      <c r="U587" s="91"/>
      <c r="V587" s="91"/>
      <c r="W587" s="225">
        <f t="shared" si="593"/>
        <v>0</v>
      </c>
      <c r="X587" s="134" t="str">
        <f t="shared" si="639"/>
        <v/>
      </c>
      <c r="Y587" s="92" t="b">
        <f t="shared" si="594"/>
        <v>0</v>
      </c>
      <c r="Z587" s="92" t="str">
        <f t="shared" si="640"/>
        <v/>
      </c>
      <c r="AA587" s="92" t="b">
        <f t="shared" si="641"/>
        <v>0</v>
      </c>
      <c r="AB587" s="92" t="str">
        <f t="shared" si="642"/>
        <v/>
      </c>
      <c r="AC587" s="13" t="b">
        <f t="shared" si="595"/>
        <v>0</v>
      </c>
      <c r="AD587" s="92" t="str">
        <f t="shared" si="643"/>
        <v/>
      </c>
      <c r="AE587" s="13" t="b">
        <f t="shared" si="644"/>
        <v>0</v>
      </c>
      <c r="AF587" s="92" t="str">
        <f t="shared" si="645"/>
        <v/>
      </c>
      <c r="AG587" s="13" t="b">
        <f t="shared" si="596"/>
        <v>0</v>
      </c>
      <c r="AH587" s="92" t="str">
        <f t="shared" si="646"/>
        <v/>
      </c>
      <c r="AI587" s="35" t="b">
        <f t="shared" si="597"/>
        <v>0</v>
      </c>
      <c r="AJ587" s="92" t="str">
        <f t="shared" si="647"/>
        <v/>
      </c>
      <c r="AK587" s="35" t="b">
        <f t="shared" si="598"/>
        <v>0</v>
      </c>
      <c r="AL587" s="92" t="str">
        <f t="shared" si="599"/>
        <v/>
      </c>
      <c r="AM587" s="35" t="b">
        <f t="shared" si="600"/>
        <v>0</v>
      </c>
      <c r="AN587" s="92" t="str">
        <f t="shared" si="601"/>
        <v/>
      </c>
      <c r="AO587" s="13" t="b">
        <f t="shared" si="602"/>
        <v>0</v>
      </c>
      <c r="AP587" s="92" t="str">
        <f t="shared" si="603"/>
        <v/>
      </c>
      <c r="AQ587" s="14">
        <f t="shared" si="604"/>
        <v>0</v>
      </c>
      <c r="AR587" s="14">
        <f t="shared" si="605"/>
        <v>0</v>
      </c>
      <c r="AS587" s="16">
        <f t="shared" si="663"/>
        <v>0</v>
      </c>
      <c r="AT587" s="16">
        <f t="shared" si="663"/>
        <v>0</v>
      </c>
      <c r="AU587" s="16">
        <f t="shared" si="663"/>
        <v>0</v>
      </c>
      <c r="AV587" s="16">
        <f t="shared" si="663"/>
        <v>0</v>
      </c>
      <c r="AW587" s="16">
        <f t="shared" si="663"/>
        <v>0</v>
      </c>
      <c r="AX587" s="16">
        <f t="shared" si="663"/>
        <v>0</v>
      </c>
      <c r="AY587" s="16">
        <f t="shared" si="663"/>
        <v>0</v>
      </c>
      <c r="AZ587" s="16"/>
      <c r="BA587" s="16"/>
      <c r="BB587" s="93">
        <f t="shared" si="648"/>
        <v>0</v>
      </c>
      <c r="BC587" s="93">
        <f t="shared" si="649"/>
        <v>0</v>
      </c>
      <c r="BD587" s="93">
        <f t="shared" si="650"/>
        <v>0</v>
      </c>
      <c r="BE587" s="158">
        <f t="shared" si="651"/>
        <v>0</v>
      </c>
      <c r="BF587" s="159">
        <f t="shared" si="652"/>
        <v>0</v>
      </c>
      <c r="BG587" s="159">
        <f t="shared" si="606"/>
        <v>0</v>
      </c>
      <c r="BH587" s="159">
        <f t="shared" si="607"/>
        <v>0</v>
      </c>
      <c r="BI587" s="159">
        <f t="shared" si="608"/>
        <v>0</v>
      </c>
      <c r="BJ587" s="159">
        <f t="shared" si="609"/>
        <v>0</v>
      </c>
      <c r="BK587" s="159">
        <f t="shared" si="610"/>
        <v>0</v>
      </c>
      <c r="BL587" s="159">
        <f t="shared" si="611"/>
        <v>0</v>
      </c>
      <c r="BM587" s="159">
        <f t="shared" si="664"/>
        <v>0</v>
      </c>
      <c r="BN587" s="159">
        <f t="shared" si="664"/>
        <v>0</v>
      </c>
      <c r="BO587" s="205" t="b">
        <f t="shared" si="612"/>
        <v>0</v>
      </c>
      <c r="BP587" s="214">
        <f t="shared" si="613"/>
        <v>0</v>
      </c>
      <c r="BQ587" s="160">
        <f t="shared" si="614"/>
        <v>0</v>
      </c>
      <c r="BR587" s="160">
        <f t="shared" si="615"/>
        <v>0</v>
      </c>
      <c r="BS587" s="160">
        <f t="shared" si="616"/>
        <v>0</v>
      </c>
      <c r="BT587" s="160">
        <f t="shared" si="617"/>
        <v>0</v>
      </c>
      <c r="BU587" s="160">
        <f t="shared" si="618"/>
        <v>0</v>
      </c>
      <c r="BV587" s="215">
        <f t="shared" si="619"/>
        <v>0</v>
      </c>
      <c r="BW587" s="217">
        <f t="shared" si="620"/>
        <v>0</v>
      </c>
      <c r="BX587" s="206">
        <f t="shared" si="621"/>
        <v>0</v>
      </c>
      <c r="BY587" s="206">
        <f t="shared" si="622"/>
        <v>0</v>
      </c>
      <c r="BZ587" s="206">
        <f t="shared" si="623"/>
        <v>0</v>
      </c>
      <c r="CA587" s="206">
        <f t="shared" si="624"/>
        <v>0</v>
      </c>
      <c r="CB587" s="206">
        <f t="shared" si="625"/>
        <v>0</v>
      </c>
      <c r="CC587" s="218">
        <f t="shared" si="626"/>
        <v>0</v>
      </c>
      <c r="CD587" s="216" t="e">
        <f t="shared" si="627"/>
        <v>#VALUE!</v>
      </c>
      <c r="CE587" s="94" t="e">
        <f t="shared" si="628"/>
        <v>#VALUE!</v>
      </c>
      <c r="CF587" s="94" t="e">
        <f t="shared" si="629"/>
        <v>#VALUE!</v>
      </c>
      <c r="CG587" s="95" t="e">
        <f t="shared" si="630"/>
        <v>#VALUE!</v>
      </c>
      <c r="CH587" s="95" t="e">
        <f t="shared" si="653"/>
        <v>#VALUE!</v>
      </c>
      <c r="CI587" s="95" t="b">
        <f t="shared" si="656"/>
        <v>0</v>
      </c>
      <c r="CJ587" s="76" t="str">
        <f t="shared" si="631"/>
        <v/>
      </c>
      <c r="CK587" s="94" t="e" cm="1">
        <f t="array" aca="1" ref="CK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CL587" s="94" t="str">
        <f t="shared" si="632"/>
        <v/>
      </c>
      <c r="CM587" s="96" t="b">
        <f t="shared" si="633"/>
        <v>0</v>
      </c>
      <c r="CN587" s="130" t="b">
        <f>IFERROR(MATCH(D587,'Avtal för korttidsarbete'!$G$13:$G$1012,0),TRUE)</f>
        <v>1</v>
      </c>
      <c r="CO587" s="130" t="b">
        <f t="shared" si="634"/>
        <v>0</v>
      </c>
      <c r="CP587" s="131" t="str" cm="1">
        <f t="array" ref="CP587">IF(CN587=TRUE,"x",INDEX('Avtal för korttidsarbete'!$E$13:$E$1012,$CN587))</f>
        <v>x</v>
      </c>
      <c r="CQ587" s="131" t="str" cm="1">
        <f t="array" ref="CQ587">IF(CN587=TRUE,"x",INDEX('Avtal för korttidsarbete'!$F$13:$F$1012,$CN587))</f>
        <v>x</v>
      </c>
      <c r="CR587" s="130" t="b">
        <f t="shared" si="635"/>
        <v>0</v>
      </c>
      <c r="CS587" s="165">
        <f t="shared" si="654"/>
        <v>0</v>
      </c>
      <c r="CT587" s="165">
        <f t="shared" si="655"/>
        <v>0</v>
      </c>
      <c r="CU587" s="130" t="b">
        <f t="shared" si="636"/>
        <v>0</v>
      </c>
      <c r="CV587" s="131">
        <f t="shared" si="637"/>
        <v>0</v>
      </c>
      <c r="CW587" s="165">
        <f t="shared" si="638"/>
        <v>0</v>
      </c>
      <c r="CX587" s="186" t="b">
        <f>IFERROR(INDEX('Avtal för korttidsarbete'!R:R,MATCH(D587,'Avtal för korttidsarbete'!$G:$G,0)),TRUE)</f>
        <v>1</v>
      </c>
      <c r="CY587" s="165" t="str">
        <f>IF(CX587,"-",INDEX('Avtal för korttidsarbete'!$D:$D,MATCH(D587,'Avtal för korttidsarbete'!$G:$G,0)))</f>
        <v>-</v>
      </c>
      <c r="CZ587" s="131" t="b">
        <f>IFERROR(G587&gt;INDEX(Uppsägningar!E:E,MATCH(C587,Uppsägningar!C:C,0)),FALSE)</f>
        <v>0</v>
      </c>
    </row>
    <row r="588" spans="1:104" s="30" customFormat="1" x14ac:dyDescent="0.25">
      <c r="A588" s="19">
        <v>573</v>
      </c>
      <c r="B588" s="20"/>
      <c r="C588" s="189"/>
      <c r="D588" s="69"/>
      <c r="E588" s="171">
        <f>IFERROR(INDEX(Admin!$C$7:$C$10,MATCH(CY588,TblNivåValTExt,0)),0)</f>
        <v>0</v>
      </c>
      <c r="F588" s="1"/>
      <c r="G588" s="1"/>
      <c r="H588" s="90"/>
      <c r="I588" s="91"/>
      <c r="J588" s="91"/>
      <c r="K588" s="91"/>
      <c r="L588" s="91"/>
      <c r="M588" s="91"/>
      <c r="N588" s="91"/>
      <c r="O588" s="91"/>
      <c r="P588" s="91"/>
      <c r="Q588" s="91"/>
      <c r="R588" s="91"/>
      <c r="S588" s="91"/>
      <c r="T588" s="91"/>
      <c r="U588" s="91"/>
      <c r="V588" s="91"/>
      <c r="W588" s="225">
        <f t="shared" si="593"/>
        <v>0</v>
      </c>
      <c r="X588" s="134" t="str">
        <f t="shared" si="639"/>
        <v/>
      </c>
      <c r="Y588" s="92" t="b">
        <f t="shared" si="594"/>
        <v>0</v>
      </c>
      <c r="Z588" s="92" t="str">
        <f t="shared" si="640"/>
        <v/>
      </c>
      <c r="AA588" s="92" t="b">
        <f t="shared" si="641"/>
        <v>0</v>
      </c>
      <c r="AB588" s="92" t="str">
        <f t="shared" si="642"/>
        <v/>
      </c>
      <c r="AC588" s="13" t="b">
        <f t="shared" si="595"/>
        <v>0</v>
      </c>
      <c r="AD588" s="92" t="str">
        <f t="shared" si="643"/>
        <v/>
      </c>
      <c r="AE588" s="13" t="b">
        <f t="shared" si="644"/>
        <v>0</v>
      </c>
      <c r="AF588" s="92" t="str">
        <f t="shared" si="645"/>
        <v/>
      </c>
      <c r="AG588" s="13" t="b">
        <f t="shared" si="596"/>
        <v>0</v>
      </c>
      <c r="AH588" s="92" t="str">
        <f t="shared" si="646"/>
        <v/>
      </c>
      <c r="AI588" s="35" t="b">
        <f t="shared" si="597"/>
        <v>0</v>
      </c>
      <c r="AJ588" s="92" t="str">
        <f t="shared" si="647"/>
        <v/>
      </c>
      <c r="AK588" s="35" t="b">
        <f t="shared" si="598"/>
        <v>0</v>
      </c>
      <c r="AL588" s="92" t="str">
        <f t="shared" si="599"/>
        <v/>
      </c>
      <c r="AM588" s="35" t="b">
        <f t="shared" si="600"/>
        <v>0</v>
      </c>
      <c r="AN588" s="92" t="str">
        <f t="shared" si="601"/>
        <v/>
      </c>
      <c r="AO588" s="13" t="b">
        <f t="shared" si="602"/>
        <v>0</v>
      </c>
      <c r="AP588" s="92" t="str">
        <f t="shared" si="603"/>
        <v/>
      </c>
      <c r="AQ588" s="14">
        <f t="shared" si="604"/>
        <v>0</v>
      </c>
      <c r="AR588" s="14">
        <f t="shared" si="605"/>
        <v>0</v>
      </c>
      <c r="AS588" s="16">
        <f t="shared" si="663"/>
        <v>0</v>
      </c>
      <c r="AT588" s="16">
        <f t="shared" si="663"/>
        <v>0</v>
      </c>
      <c r="AU588" s="16">
        <f t="shared" si="663"/>
        <v>0</v>
      </c>
      <c r="AV588" s="16">
        <f t="shared" si="663"/>
        <v>0</v>
      </c>
      <c r="AW588" s="16">
        <f t="shared" si="663"/>
        <v>0</v>
      </c>
      <c r="AX588" s="16">
        <f t="shared" si="663"/>
        <v>0</v>
      </c>
      <c r="AY588" s="16">
        <f t="shared" si="663"/>
        <v>0</v>
      </c>
      <c r="AZ588" s="16"/>
      <c r="BA588" s="16"/>
      <c r="BB588" s="93">
        <f t="shared" si="648"/>
        <v>0</v>
      </c>
      <c r="BC588" s="93">
        <f t="shared" si="649"/>
        <v>0</v>
      </c>
      <c r="BD588" s="93">
        <f t="shared" si="650"/>
        <v>0</v>
      </c>
      <c r="BE588" s="158">
        <f t="shared" si="651"/>
        <v>0</v>
      </c>
      <c r="BF588" s="159">
        <f t="shared" si="652"/>
        <v>0</v>
      </c>
      <c r="BG588" s="159">
        <f t="shared" si="606"/>
        <v>0</v>
      </c>
      <c r="BH588" s="159">
        <f t="shared" si="607"/>
        <v>0</v>
      </c>
      <c r="BI588" s="159">
        <f t="shared" si="608"/>
        <v>0</v>
      </c>
      <c r="BJ588" s="159">
        <f t="shared" si="609"/>
        <v>0</v>
      </c>
      <c r="BK588" s="159">
        <f t="shared" si="610"/>
        <v>0</v>
      </c>
      <c r="BL588" s="159">
        <f t="shared" si="611"/>
        <v>0</v>
      </c>
      <c r="BM588" s="159">
        <f t="shared" si="664"/>
        <v>0</v>
      </c>
      <c r="BN588" s="159">
        <f t="shared" si="664"/>
        <v>0</v>
      </c>
      <c r="BO588" s="205" t="b">
        <f t="shared" si="612"/>
        <v>0</v>
      </c>
      <c r="BP588" s="214">
        <f t="shared" si="613"/>
        <v>0</v>
      </c>
      <c r="BQ588" s="160">
        <f t="shared" si="614"/>
        <v>0</v>
      </c>
      <c r="BR588" s="160">
        <f t="shared" si="615"/>
        <v>0</v>
      </c>
      <c r="BS588" s="160">
        <f t="shared" si="616"/>
        <v>0</v>
      </c>
      <c r="BT588" s="160">
        <f t="shared" si="617"/>
        <v>0</v>
      </c>
      <c r="BU588" s="160">
        <f t="shared" si="618"/>
        <v>0</v>
      </c>
      <c r="BV588" s="215">
        <f t="shared" si="619"/>
        <v>0</v>
      </c>
      <c r="BW588" s="217">
        <f t="shared" si="620"/>
        <v>0</v>
      </c>
      <c r="BX588" s="206">
        <f t="shared" si="621"/>
        <v>0</v>
      </c>
      <c r="BY588" s="206">
        <f t="shared" si="622"/>
        <v>0</v>
      </c>
      <c r="BZ588" s="206">
        <f t="shared" si="623"/>
        <v>0</v>
      </c>
      <c r="CA588" s="206">
        <f t="shared" si="624"/>
        <v>0</v>
      </c>
      <c r="CB588" s="206">
        <f t="shared" si="625"/>
        <v>0</v>
      </c>
      <c r="CC588" s="218">
        <f t="shared" si="626"/>
        <v>0</v>
      </c>
      <c r="CD588" s="216" t="e">
        <f t="shared" si="627"/>
        <v>#VALUE!</v>
      </c>
      <c r="CE588" s="94" t="e">
        <f t="shared" si="628"/>
        <v>#VALUE!</v>
      </c>
      <c r="CF588" s="94" t="e">
        <f t="shared" si="629"/>
        <v>#VALUE!</v>
      </c>
      <c r="CG588" s="95" t="e">
        <f t="shared" si="630"/>
        <v>#VALUE!</v>
      </c>
      <c r="CH588" s="95" t="e">
        <f t="shared" si="653"/>
        <v>#VALUE!</v>
      </c>
      <c r="CI588" s="95" t="b">
        <f t="shared" si="656"/>
        <v>0</v>
      </c>
      <c r="CJ588" s="76" t="str">
        <f t="shared" si="631"/>
        <v/>
      </c>
      <c r="CK588" s="94" t="e" cm="1">
        <f t="array" aca="1" ref="CK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CL588" s="94" t="str">
        <f t="shared" si="632"/>
        <v/>
      </c>
      <c r="CM588" s="96" t="b">
        <f t="shared" si="633"/>
        <v>0</v>
      </c>
      <c r="CN588" s="130" t="b">
        <f>IFERROR(MATCH(D588,'Avtal för korttidsarbete'!$G$13:$G$1012,0),TRUE)</f>
        <v>1</v>
      </c>
      <c r="CO588" s="130" t="b">
        <f t="shared" si="634"/>
        <v>0</v>
      </c>
      <c r="CP588" s="131" t="str" cm="1">
        <f t="array" ref="CP588">IF(CN588=TRUE,"x",INDEX('Avtal för korttidsarbete'!$E$13:$E$1012,$CN588))</f>
        <v>x</v>
      </c>
      <c r="CQ588" s="131" t="str" cm="1">
        <f t="array" ref="CQ588">IF(CN588=TRUE,"x",INDEX('Avtal för korttidsarbete'!$F$13:$F$1012,$CN588))</f>
        <v>x</v>
      </c>
      <c r="CR588" s="130" t="b">
        <f t="shared" si="635"/>
        <v>0</v>
      </c>
      <c r="CS588" s="165">
        <f t="shared" si="654"/>
        <v>0</v>
      </c>
      <c r="CT588" s="165">
        <f t="shared" si="655"/>
        <v>0</v>
      </c>
      <c r="CU588" s="130" t="b">
        <f t="shared" si="636"/>
        <v>0</v>
      </c>
      <c r="CV588" s="131">
        <f t="shared" si="637"/>
        <v>0</v>
      </c>
      <c r="CW588" s="165">
        <f t="shared" si="638"/>
        <v>0</v>
      </c>
      <c r="CX588" s="186" t="b">
        <f>IFERROR(INDEX('Avtal för korttidsarbete'!R:R,MATCH(D588,'Avtal för korttidsarbete'!$G:$G,0)),TRUE)</f>
        <v>1</v>
      </c>
      <c r="CY588" s="165" t="str">
        <f>IF(CX588,"-",INDEX('Avtal för korttidsarbete'!$D:$D,MATCH(D588,'Avtal för korttidsarbete'!$G:$G,0)))</f>
        <v>-</v>
      </c>
      <c r="CZ588" s="131" t="b">
        <f>IFERROR(G588&gt;INDEX(Uppsägningar!E:E,MATCH(C588,Uppsägningar!C:C,0)),FALSE)</f>
        <v>0</v>
      </c>
    </row>
    <row r="589" spans="1:104" s="30" customFormat="1" x14ac:dyDescent="0.25">
      <c r="A589" s="19">
        <v>574</v>
      </c>
      <c r="B589" s="20"/>
      <c r="C589" s="189"/>
      <c r="D589" s="69"/>
      <c r="E589" s="171">
        <f>IFERROR(INDEX(Admin!$C$7:$C$10,MATCH(CY589,TblNivåValTExt,0)),0)</f>
        <v>0</v>
      </c>
      <c r="F589" s="1"/>
      <c r="G589" s="1"/>
      <c r="H589" s="90"/>
      <c r="I589" s="91"/>
      <c r="J589" s="91"/>
      <c r="K589" s="91"/>
      <c r="L589" s="91"/>
      <c r="M589" s="91"/>
      <c r="N589" s="91"/>
      <c r="O589" s="91"/>
      <c r="P589" s="91"/>
      <c r="Q589" s="91"/>
      <c r="R589" s="91"/>
      <c r="S589" s="91"/>
      <c r="T589" s="91"/>
      <c r="U589" s="91"/>
      <c r="V589" s="91"/>
      <c r="W589" s="225">
        <f t="shared" si="593"/>
        <v>0</v>
      </c>
      <c r="X589" s="134" t="str">
        <f t="shared" si="639"/>
        <v/>
      </c>
      <c r="Y589" s="92" t="b">
        <f t="shared" si="594"/>
        <v>0</v>
      </c>
      <c r="Z589" s="92" t="str">
        <f t="shared" si="640"/>
        <v/>
      </c>
      <c r="AA589" s="92" t="b">
        <f t="shared" si="641"/>
        <v>0</v>
      </c>
      <c r="AB589" s="92" t="str">
        <f t="shared" si="642"/>
        <v/>
      </c>
      <c r="AC589" s="13" t="b">
        <f t="shared" si="595"/>
        <v>0</v>
      </c>
      <c r="AD589" s="92" t="str">
        <f t="shared" si="643"/>
        <v/>
      </c>
      <c r="AE589" s="13" t="b">
        <f t="shared" si="644"/>
        <v>0</v>
      </c>
      <c r="AF589" s="92" t="str">
        <f t="shared" si="645"/>
        <v/>
      </c>
      <c r="AG589" s="13" t="b">
        <f t="shared" si="596"/>
        <v>0</v>
      </c>
      <c r="AH589" s="92" t="str">
        <f t="shared" si="646"/>
        <v/>
      </c>
      <c r="AI589" s="35" t="b">
        <f t="shared" si="597"/>
        <v>0</v>
      </c>
      <c r="AJ589" s="92" t="str">
        <f t="shared" si="647"/>
        <v/>
      </c>
      <c r="AK589" s="35" t="b">
        <f t="shared" si="598"/>
        <v>0</v>
      </c>
      <c r="AL589" s="92" t="str">
        <f t="shared" si="599"/>
        <v/>
      </c>
      <c r="AM589" s="35" t="b">
        <f t="shared" si="600"/>
        <v>0</v>
      </c>
      <c r="AN589" s="92" t="str">
        <f t="shared" si="601"/>
        <v/>
      </c>
      <c r="AO589" s="13" t="b">
        <f t="shared" si="602"/>
        <v>0</v>
      </c>
      <c r="AP589" s="92" t="str">
        <f t="shared" si="603"/>
        <v/>
      </c>
      <c r="AQ589" s="14">
        <f t="shared" si="604"/>
        <v>0</v>
      </c>
      <c r="AR589" s="14">
        <f t="shared" si="605"/>
        <v>0</v>
      </c>
      <c r="AS589" s="16">
        <f t="shared" si="663"/>
        <v>0</v>
      </c>
      <c r="AT589" s="16">
        <f t="shared" si="663"/>
        <v>0</v>
      </c>
      <c r="AU589" s="16">
        <f t="shared" si="663"/>
        <v>0</v>
      </c>
      <c r="AV589" s="16">
        <f t="shared" si="663"/>
        <v>0</v>
      </c>
      <c r="AW589" s="16">
        <f t="shared" si="663"/>
        <v>0</v>
      </c>
      <c r="AX589" s="16">
        <f t="shared" si="663"/>
        <v>0</v>
      </c>
      <c r="AY589" s="16">
        <f t="shared" si="663"/>
        <v>0</v>
      </c>
      <c r="AZ589" s="16"/>
      <c r="BA589" s="16"/>
      <c r="BB589" s="93">
        <f t="shared" si="648"/>
        <v>0</v>
      </c>
      <c r="BC589" s="93">
        <f t="shared" si="649"/>
        <v>0</v>
      </c>
      <c r="BD589" s="93">
        <f t="shared" si="650"/>
        <v>0</v>
      </c>
      <c r="BE589" s="158">
        <f t="shared" si="651"/>
        <v>0</v>
      </c>
      <c r="BF589" s="159">
        <f t="shared" si="652"/>
        <v>0</v>
      </c>
      <c r="BG589" s="159">
        <f t="shared" si="606"/>
        <v>0</v>
      </c>
      <c r="BH589" s="159">
        <f t="shared" si="607"/>
        <v>0</v>
      </c>
      <c r="BI589" s="159">
        <f t="shared" si="608"/>
        <v>0</v>
      </c>
      <c r="BJ589" s="159">
        <f t="shared" si="609"/>
        <v>0</v>
      </c>
      <c r="BK589" s="159">
        <f t="shared" si="610"/>
        <v>0</v>
      </c>
      <c r="BL589" s="159">
        <f t="shared" si="611"/>
        <v>0</v>
      </c>
      <c r="BM589" s="159">
        <f t="shared" si="664"/>
        <v>0</v>
      </c>
      <c r="BN589" s="159">
        <f t="shared" si="664"/>
        <v>0</v>
      </c>
      <c r="BO589" s="205" t="b">
        <f t="shared" si="612"/>
        <v>0</v>
      </c>
      <c r="BP589" s="214">
        <f t="shared" si="613"/>
        <v>0</v>
      </c>
      <c r="BQ589" s="160">
        <f t="shared" si="614"/>
        <v>0</v>
      </c>
      <c r="BR589" s="160">
        <f t="shared" si="615"/>
        <v>0</v>
      </c>
      <c r="BS589" s="160">
        <f t="shared" si="616"/>
        <v>0</v>
      </c>
      <c r="BT589" s="160">
        <f t="shared" si="617"/>
        <v>0</v>
      </c>
      <c r="BU589" s="160">
        <f t="shared" si="618"/>
        <v>0</v>
      </c>
      <c r="BV589" s="215">
        <f t="shared" si="619"/>
        <v>0</v>
      </c>
      <c r="BW589" s="217">
        <f t="shared" si="620"/>
        <v>0</v>
      </c>
      <c r="BX589" s="206">
        <f t="shared" si="621"/>
        <v>0</v>
      </c>
      <c r="BY589" s="206">
        <f t="shared" si="622"/>
        <v>0</v>
      </c>
      <c r="BZ589" s="206">
        <f t="shared" si="623"/>
        <v>0</v>
      </c>
      <c r="CA589" s="206">
        <f t="shared" si="624"/>
        <v>0</v>
      </c>
      <c r="CB589" s="206">
        <f t="shared" si="625"/>
        <v>0</v>
      </c>
      <c r="CC589" s="218">
        <f t="shared" si="626"/>
        <v>0</v>
      </c>
      <c r="CD589" s="216" t="e">
        <f t="shared" si="627"/>
        <v>#VALUE!</v>
      </c>
      <c r="CE589" s="94" t="e">
        <f t="shared" si="628"/>
        <v>#VALUE!</v>
      </c>
      <c r="CF589" s="94" t="e">
        <f t="shared" si="629"/>
        <v>#VALUE!</v>
      </c>
      <c r="CG589" s="95" t="e">
        <f t="shared" si="630"/>
        <v>#VALUE!</v>
      </c>
      <c r="CH589" s="95" t="e">
        <f t="shared" si="653"/>
        <v>#VALUE!</v>
      </c>
      <c r="CI589" s="95" t="b">
        <f t="shared" si="656"/>
        <v>0</v>
      </c>
      <c r="CJ589" s="76" t="str">
        <f t="shared" si="631"/>
        <v/>
      </c>
      <c r="CK589" s="94" t="e" cm="1">
        <f t="array" aca="1" ref="CK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CL589" s="94" t="str">
        <f t="shared" si="632"/>
        <v/>
      </c>
      <c r="CM589" s="96" t="b">
        <f t="shared" si="633"/>
        <v>0</v>
      </c>
      <c r="CN589" s="130" t="b">
        <f>IFERROR(MATCH(D589,'Avtal för korttidsarbete'!$G$13:$G$1012,0),TRUE)</f>
        <v>1</v>
      </c>
      <c r="CO589" s="130" t="b">
        <f t="shared" si="634"/>
        <v>0</v>
      </c>
      <c r="CP589" s="131" t="str" cm="1">
        <f t="array" ref="CP589">IF(CN589=TRUE,"x",INDEX('Avtal för korttidsarbete'!$E$13:$E$1012,$CN589))</f>
        <v>x</v>
      </c>
      <c r="CQ589" s="131" t="str" cm="1">
        <f t="array" ref="CQ589">IF(CN589=TRUE,"x",INDEX('Avtal för korttidsarbete'!$F$13:$F$1012,$CN589))</f>
        <v>x</v>
      </c>
      <c r="CR589" s="130" t="b">
        <f t="shared" si="635"/>
        <v>0</v>
      </c>
      <c r="CS589" s="165">
        <f t="shared" si="654"/>
        <v>0</v>
      </c>
      <c r="CT589" s="165">
        <f t="shared" si="655"/>
        <v>0</v>
      </c>
      <c r="CU589" s="130" t="b">
        <f t="shared" si="636"/>
        <v>0</v>
      </c>
      <c r="CV589" s="131">
        <f t="shared" si="637"/>
        <v>0</v>
      </c>
      <c r="CW589" s="165">
        <f t="shared" si="638"/>
        <v>0</v>
      </c>
      <c r="CX589" s="186" t="b">
        <f>IFERROR(INDEX('Avtal för korttidsarbete'!R:R,MATCH(D589,'Avtal för korttidsarbete'!$G:$G,0)),TRUE)</f>
        <v>1</v>
      </c>
      <c r="CY589" s="165" t="str">
        <f>IF(CX589,"-",INDEX('Avtal för korttidsarbete'!$D:$D,MATCH(D589,'Avtal för korttidsarbete'!$G:$G,0)))</f>
        <v>-</v>
      </c>
      <c r="CZ589" s="131" t="b">
        <f>IFERROR(G589&gt;INDEX(Uppsägningar!E:E,MATCH(C589,Uppsägningar!C:C,0)),FALSE)</f>
        <v>0</v>
      </c>
    </row>
    <row r="590" spans="1:104" s="30" customFormat="1" x14ac:dyDescent="0.25">
      <c r="A590" s="19">
        <v>575</v>
      </c>
      <c r="B590" s="20"/>
      <c r="C590" s="189"/>
      <c r="D590" s="69"/>
      <c r="E590" s="171">
        <f>IFERROR(INDEX(Admin!$C$7:$C$10,MATCH(CY590,TblNivåValTExt,0)),0)</f>
        <v>0</v>
      </c>
      <c r="F590" s="1"/>
      <c r="G590" s="1"/>
      <c r="H590" s="90"/>
      <c r="I590" s="91"/>
      <c r="J590" s="91"/>
      <c r="K590" s="91"/>
      <c r="L590" s="91"/>
      <c r="M590" s="91"/>
      <c r="N590" s="91"/>
      <c r="O590" s="91"/>
      <c r="P590" s="91"/>
      <c r="Q590" s="91"/>
      <c r="R590" s="91"/>
      <c r="S590" s="91"/>
      <c r="T590" s="91"/>
      <c r="U590" s="91"/>
      <c r="V590" s="91"/>
      <c r="W590" s="225">
        <f t="shared" si="593"/>
        <v>0</v>
      </c>
      <c r="X590" s="134" t="str">
        <f t="shared" si="639"/>
        <v/>
      </c>
      <c r="Y590" s="92" t="b">
        <f t="shared" si="594"/>
        <v>0</v>
      </c>
      <c r="Z590" s="92" t="str">
        <f t="shared" si="640"/>
        <v/>
      </c>
      <c r="AA590" s="92" t="b">
        <f t="shared" si="641"/>
        <v>0</v>
      </c>
      <c r="AB590" s="92" t="str">
        <f t="shared" si="642"/>
        <v/>
      </c>
      <c r="AC590" s="13" t="b">
        <f t="shared" si="595"/>
        <v>0</v>
      </c>
      <c r="AD590" s="92" t="str">
        <f t="shared" si="643"/>
        <v/>
      </c>
      <c r="AE590" s="13" t="b">
        <f t="shared" si="644"/>
        <v>0</v>
      </c>
      <c r="AF590" s="92" t="str">
        <f t="shared" si="645"/>
        <v/>
      </c>
      <c r="AG590" s="13" t="b">
        <f t="shared" si="596"/>
        <v>0</v>
      </c>
      <c r="AH590" s="92" t="str">
        <f t="shared" si="646"/>
        <v/>
      </c>
      <c r="AI590" s="35" t="b">
        <f t="shared" si="597"/>
        <v>0</v>
      </c>
      <c r="AJ590" s="92" t="str">
        <f t="shared" si="647"/>
        <v/>
      </c>
      <c r="AK590" s="35" t="b">
        <f t="shared" si="598"/>
        <v>0</v>
      </c>
      <c r="AL590" s="92" t="str">
        <f t="shared" si="599"/>
        <v/>
      </c>
      <c r="AM590" s="35" t="b">
        <f t="shared" si="600"/>
        <v>0</v>
      </c>
      <c r="AN590" s="92" t="str">
        <f t="shared" si="601"/>
        <v/>
      </c>
      <c r="AO590" s="13" t="b">
        <f t="shared" si="602"/>
        <v>0</v>
      </c>
      <c r="AP590" s="92" t="str">
        <f t="shared" si="603"/>
        <v/>
      </c>
      <c r="AQ590" s="14">
        <f t="shared" si="604"/>
        <v>0</v>
      </c>
      <c r="AR590" s="14">
        <f t="shared" si="605"/>
        <v>0</v>
      </c>
      <c r="AS590" s="16">
        <f t="shared" si="663"/>
        <v>0</v>
      </c>
      <c r="AT590" s="16">
        <f t="shared" si="663"/>
        <v>0</v>
      </c>
      <c r="AU590" s="16">
        <f t="shared" si="663"/>
        <v>0</v>
      </c>
      <c r="AV590" s="16">
        <f t="shared" si="663"/>
        <v>0</v>
      </c>
      <c r="AW590" s="16">
        <f t="shared" si="663"/>
        <v>0</v>
      </c>
      <c r="AX590" s="16">
        <f t="shared" si="663"/>
        <v>0</v>
      </c>
      <c r="AY590" s="16">
        <f t="shared" si="663"/>
        <v>0</v>
      </c>
      <c r="AZ590" s="16"/>
      <c r="BA590" s="16"/>
      <c r="BB590" s="93">
        <f t="shared" si="648"/>
        <v>0</v>
      </c>
      <c r="BC590" s="93">
        <f t="shared" si="649"/>
        <v>0</v>
      </c>
      <c r="BD590" s="93">
        <f t="shared" si="650"/>
        <v>0</v>
      </c>
      <c r="BE590" s="158">
        <f t="shared" si="651"/>
        <v>0</v>
      </c>
      <c r="BF590" s="159">
        <f t="shared" si="652"/>
        <v>0</v>
      </c>
      <c r="BG590" s="159">
        <f t="shared" si="606"/>
        <v>0</v>
      </c>
      <c r="BH590" s="159">
        <f t="shared" si="607"/>
        <v>0</v>
      </c>
      <c r="BI590" s="159">
        <f t="shared" si="608"/>
        <v>0</v>
      </c>
      <c r="BJ590" s="159">
        <f t="shared" si="609"/>
        <v>0</v>
      </c>
      <c r="BK590" s="159">
        <f t="shared" si="610"/>
        <v>0</v>
      </c>
      <c r="BL590" s="159">
        <f t="shared" si="611"/>
        <v>0</v>
      </c>
      <c r="BM590" s="159">
        <f t="shared" ref="BM590:BN615" si="665">AZ590/BM$11*$AV590</f>
        <v>0</v>
      </c>
      <c r="BN590" s="159">
        <f t="shared" si="665"/>
        <v>0</v>
      </c>
      <c r="BO590" s="205" t="b">
        <f t="shared" si="612"/>
        <v>0</v>
      </c>
      <c r="BP590" s="214">
        <f t="shared" si="613"/>
        <v>0</v>
      </c>
      <c r="BQ590" s="160">
        <f t="shared" si="614"/>
        <v>0</v>
      </c>
      <c r="BR590" s="160">
        <f t="shared" si="615"/>
        <v>0</v>
      </c>
      <c r="BS590" s="160">
        <f t="shared" si="616"/>
        <v>0</v>
      </c>
      <c r="BT590" s="160">
        <f t="shared" si="617"/>
        <v>0</v>
      </c>
      <c r="BU590" s="160">
        <f t="shared" si="618"/>
        <v>0</v>
      </c>
      <c r="BV590" s="215">
        <f t="shared" si="619"/>
        <v>0</v>
      </c>
      <c r="BW590" s="217">
        <f t="shared" si="620"/>
        <v>0</v>
      </c>
      <c r="BX590" s="206">
        <f t="shared" si="621"/>
        <v>0</v>
      </c>
      <c r="BY590" s="206">
        <f t="shared" si="622"/>
        <v>0</v>
      </c>
      <c r="BZ590" s="206">
        <f t="shared" si="623"/>
        <v>0</v>
      </c>
      <c r="CA590" s="206">
        <f t="shared" si="624"/>
        <v>0</v>
      </c>
      <c r="CB590" s="206">
        <f t="shared" si="625"/>
        <v>0</v>
      </c>
      <c r="CC590" s="218">
        <f t="shared" si="626"/>
        <v>0</v>
      </c>
      <c r="CD590" s="216" t="e">
        <f t="shared" si="627"/>
        <v>#VALUE!</v>
      </c>
      <c r="CE590" s="94" t="e">
        <f t="shared" si="628"/>
        <v>#VALUE!</v>
      </c>
      <c r="CF590" s="94" t="e">
        <f t="shared" si="629"/>
        <v>#VALUE!</v>
      </c>
      <c r="CG590" s="95" t="e">
        <f t="shared" si="630"/>
        <v>#VALUE!</v>
      </c>
      <c r="CH590" s="95" t="e">
        <f t="shared" si="653"/>
        <v>#VALUE!</v>
      </c>
      <c r="CI590" s="95" t="b">
        <f t="shared" si="656"/>
        <v>0</v>
      </c>
      <c r="CJ590" s="76" t="str">
        <f t="shared" si="631"/>
        <v/>
      </c>
      <c r="CK590" s="94" t="e" cm="1">
        <f t="array" aca="1" ref="CK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CL590" s="94" t="str">
        <f t="shared" si="632"/>
        <v/>
      </c>
      <c r="CM590" s="96" t="b">
        <f t="shared" si="633"/>
        <v>0</v>
      </c>
      <c r="CN590" s="130" t="b">
        <f>IFERROR(MATCH(D590,'Avtal för korttidsarbete'!$G$13:$G$1012,0),TRUE)</f>
        <v>1</v>
      </c>
      <c r="CO590" s="130" t="b">
        <f t="shared" si="634"/>
        <v>0</v>
      </c>
      <c r="CP590" s="131" t="str" cm="1">
        <f t="array" ref="CP590">IF(CN590=TRUE,"x",INDEX('Avtal för korttidsarbete'!$E$13:$E$1012,$CN590))</f>
        <v>x</v>
      </c>
      <c r="CQ590" s="131" t="str" cm="1">
        <f t="array" ref="CQ590">IF(CN590=TRUE,"x",INDEX('Avtal för korttidsarbete'!$F$13:$F$1012,$CN590))</f>
        <v>x</v>
      </c>
      <c r="CR590" s="130" t="b">
        <f t="shared" si="635"/>
        <v>0</v>
      </c>
      <c r="CS590" s="165">
        <f t="shared" si="654"/>
        <v>0</v>
      </c>
      <c r="CT590" s="165">
        <f t="shared" si="655"/>
        <v>0</v>
      </c>
      <c r="CU590" s="130" t="b">
        <f t="shared" si="636"/>
        <v>0</v>
      </c>
      <c r="CV590" s="131">
        <f t="shared" si="637"/>
        <v>0</v>
      </c>
      <c r="CW590" s="165">
        <f t="shared" si="638"/>
        <v>0</v>
      </c>
      <c r="CX590" s="186" t="b">
        <f>IFERROR(INDEX('Avtal för korttidsarbete'!R:R,MATCH(D590,'Avtal för korttidsarbete'!$G:$G,0)),TRUE)</f>
        <v>1</v>
      </c>
      <c r="CY590" s="165" t="str">
        <f>IF(CX590,"-",INDEX('Avtal för korttidsarbete'!$D:$D,MATCH(D590,'Avtal för korttidsarbete'!$G:$G,0)))</f>
        <v>-</v>
      </c>
      <c r="CZ590" s="131" t="b">
        <f>IFERROR(G590&gt;INDEX(Uppsägningar!E:E,MATCH(C590,Uppsägningar!C:C,0)),FALSE)</f>
        <v>0</v>
      </c>
    </row>
    <row r="591" spans="1:104" s="30" customFormat="1" x14ac:dyDescent="0.25">
      <c r="A591" s="19">
        <v>576</v>
      </c>
      <c r="B591" s="20"/>
      <c r="C591" s="189"/>
      <c r="D591" s="69"/>
      <c r="E591" s="171">
        <f>IFERROR(INDEX(Admin!$C$7:$C$10,MATCH(CY591,TblNivåValTExt,0)),0)</f>
        <v>0</v>
      </c>
      <c r="F591" s="1"/>
      <c r="G591" s="1"/>
      <c r="H591" s="90"/>
      <c r="I591" s="91"/>
      <c r="J591" s="91"/>
      <c r="K591" s="91"/>
      <c r="L591" s="91"/>
      <c r="M591" s="91"/>
      <c r="N591" s="91"/>
      <c r="O591" s="91"/>
      <c r="P591" s="91"/>
      <c r="Q591" s="91"/>
      <c r="R591" s="91"/>
      <c r="S591" s="91"/>
      <c r="T591" s="91"/>
      <c r="U591" s="91"/>
      <c r="V591" s="91"/>
      <c r="W591" s="225">
        <f t="shared" si="593"/>
        <v>0</v>
      </c>
      <c r="X591" s="134" t="str">
        <f t="shared" si="639"/>
        <v/>
      </c>
      <c r="Y591" s="92" t="b">
        <f t="shared" si="594"/>
        <v>0</v>
      </c>
      <c r="Z591" s="92" t="str">
        <f t="shared" si="640"/>
        <v/>
      </c>
      <c r="AA591" s="92" t="b">
        <f t="shared" si="641"/>
        <v>0</v>
      </c>
      <c r="AB591" s="92" t="str">
        <f t="shared" si="642"/>
        <v/>
      </c>
      <c r="AC591" s="13" t="b">
        <f t="shared" si="595"/>
        <v>0</v>
      </c>
      <c r="AD591" s="92" t="str">
        <f t="shared" si="643"/>
        <v/>
      </c>
      <c r="AE591" s="13" t="b">
        <f t="shared" si="644"/>
        <v>0</v>
      </c>
      <c r="AF591" s="92" t="str">
        <f t="shared" si="645"/>
        <v/>
      </c>
      <c r="AG591" s="13" t="b">
        <f t="shared" si="596"/>
        <v>0</v>
      </c>
      <c r="AH591" s="92" t="str">
        <f t="shared" si="646"/>
        <v/>
      </c>
      <c r="AI591" s="35" t="b">
        <f t="shared" si="597"/>
        <v>0</v>
      </c>
      <c r="AJ591" s="92" t="str">
        <f t="shared" si="647"/>
        <v/>
      </c>
      <c r="AK591" s="35" t="b">
        <f t="shared" si="598"/>
        <v>0</v>
      </c>
      <c r="AL591" s="92" t="str">
        <f t="shared" si="599"/>
        <v/>
      </c>
      <c r="AM591" s="35" t="b">
        <f t="shared" si="600"/>
        <v>0</v>
      </c>
      <c r="AN591" s="92" t="str">
        <f t="shared" si="601"/>
        <v/>
      </c>
      <c r="AO591" s="13" t="b">
        <f t="shared" si="602"/>
        <v>0</v>
      </c>
      <c r="AP591" s="92" t="str">
        <f t="shared" si="603"/>
        <v/>
      </c>
      <c r="AQ591" s="14">
        <f t="shared" si="604"/>
        <v>0</v>
      </c>
      <c r="AR591" s="14">
        <f t="shared" si="605"/>
        <v>0</v>
      </c>
      <c r="AS591" s="16">
        <f t="shared" si="663"/>
        <v>0</v>
      </c>
      <c r="AT591" s="16">
        <f t="shared" si="663"/>
        <v>0</v>
      </c>
      <c r="AU591" s="16">
        <f t="shared" si="663"/>
        <v>0</v>
      </c>
      <c r="AV591" s="16">
        <f t="shared" si="663"/>
        <v>0</v>
      </c>
      <c r="AW591" s="16">
        <f t="shared" si="663"/>
        <v>0</v>
      </c>
      <c r="AX591" s="16">
        <f t="shared" si="663"/>
        <v>0</v>
      </c>
      <c r="AY591" s="16">
        <f t="shared" si="663"/>
        <v>0</v>
      </c>
      <c r="AZ591" s="16"/>
      <c r="BA591" s="16"/>
      <c r="BB591" s="93">
        <f t="shared" si="648"/>
        <v>0</v>
      </c>
      <c r="BC591" s="93">
        <f t="shared" si="649"/>
        <v>0</v>
      </c>
      <c r="BD591" s="93">
        <f t="shared" si="650"/>
        <v>0</v>
      </c>
      <c r="BE591" s="158">
        <f t="shared" si="651"/>
        <v>0</v>
      </c>
      <c r="BF591" s="159">
        <f t="shared" si="652"/>
        <v>0</v>
      </c>
      <c r="BG591" s="159">
        <f t="shared" si="606"/>
        <v>0</v>
      </c>
      <c r="BH591" s="159">
        <f t="shared" si="607"/>
        <v>0</v>
      </c>
      <c r="BI591" s="159">
        <f t="shared" si="608"/>
        <v>0</v>
      </c>
      <c r="BJ591" s="159">
        <f t="shared" si="609"/>
        <v>0</v>
      </c>
      <c r="BK591" s="159">
        <f t="shared" si="610"/>
        <v>0</v>
      </c>
      <c r="BL591" s="159">
        <f t="shared" si="611"/>
        <v>0</v>
      </c>
      <c r="BM591" s="159">
        <f t="shared" si="665"/>
        <v>0</v>
      </c>
      <c r="BN591" s="159">
        <f t="shared" si="665"/>
        <v>0</v>
      </c>
      <c r="BO591" s="205" t="b">
        <f t="shared" si="612"/>
        <v>0</v>
      </c>
      <c r="BP591" s="214">
        <f t="shared" si="613"/>
        <v>0</v>
      </c>
      <c r="BQ591" s="160">
        <f t="shared" si="614"/>
        <v>0</v>
      </c>
      <c r="BR591" s="160">
        <f t="shared" si="615"/>
        <v>0</v>
      </c>
      <c r="BS591" s="160">
        <f t="shared" si="616"/>
        <v>0</v>
      </c>
      <c r="BT591" s="160">
        <f t="shared" si="617"/>
        <v>0</v>
      </c>
      <c r="BU591" s="160">
        <f t="shared" si="618"/>
        <v>0</v>
      </c>
      <c r="BV591" s="215">
        <f t="shared" si="619"/>
        <v>0</v>
      </c>
      <c r="BW591" s="217">
        <f t="shared" si="620"/>
        <v>0</v>
      </c>
      <c r="BX591" s="206">
        <f t="shared" si="621"/>
        <v>0</v>
      </c>
      <c r="BY591" s="206">
        <f t="shared" si="622"/>
        <v>0</v>
      </c>
      <c r="BZ591" s="206">
        <f t="shared" si="623"/>
        <v>0</v>
      </c>
      <c r="CA591" s="206">
        <f t="shared" si="624"/>
        <v>0</v>
      </c>
      <c r="CB591" s="206">
        <f t="shared" si="625"/>
        <v>0</v>
      </c>
      <c r="CC591" s="218">
        <f t="shared" si="626"/>
        <v>0</v>
      </c>
      <c r="CD591" s="216" t="e">
        <f t="shared" si="627"/>
        <v>#VALUE!</v>
      </c>
      <c r="CE591" s="94" t="e">
        <f t="shared" si="628"/>
        <v>#VALUE!</v>
      </c>
      <c r="CF591" s="94" t="e">
        <f t="shared" si="629"/>
        <v>#VALUE!</v>
      </c>
      <c r="CG591" s="95" t="e">
        <f t="shared" si="630"/>
        <v>#VALUE!</v>
      </c>
      <c r="CH591" s="95" t="e">
        <f t="shared" si="653"/>
        <v>#VALUE!</v>
      </c>
      <c r="CI591" s="95" t="b">
        <f t="shared" si="656"/>
        <v>0</v>
      </c>
      <c r="CJ591" s="76" t="str">
        <f t="shared" si="631"/>
        <v/>
      </c>
      <c r="CK591" s="94" t="e" cm="1">
        <f t="array" aca="1" ref="CK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CL591" s="94" t="str">
        <f t="shared" si="632"/>
        <v/>
      </c>
      <c r="CM591" s="96" t="b">
        <f t="shared" si="633"/>
        <v>0</v>
      </c>
      <c r="CN591" s="130" t="b">
        <f>IFERROR(MATCH(D591,'Avtal för korttidsarbete'!$G$13:$G$1012,0),TRUE)</f>
        <v>1</v>
      </c>
      <c r="CO591" s="130" t="b">
        <f t="shared" si="634"/>
        <v>0</v>
      </c>
      <c r="CP591" s="131" t="str" cm="1">
        <f t="array" ref="CP591">IF(CN591=TRUE,"x",INDEX('Avtal för korttidsarbete'!$E$13:$E$1012,$CN591))</f>
        <v>x</v>
      </c>
      <c r="CQ591" s="131" t="str" cm="1">
        <f t="array" ref="CQ591">IF(CN591=TRUE,"x",INDEX('Avtal för korttidsarbete'!$F$13:$F$1012,$CN591))</f>
        <v>x</v>
      </c>
      <c r="CR591" s="130" t="b">
        <f t="shared" si="635"/>
        <v>0</v>
      </c>
      <c r="CS591" s="165">
        <f t="shared" si="654"/>
        <v>0</v>
      </c>
      <c r="CT591" s="165">
        <f t="shared" si="655"/>
        <v>0</v>
      </c>
      <c r="CU591" s="130" t="b">
        <f t="shared" si="636"/>
        <v>0</v>
      </c>
      <c r="CV591" s="131">
        <f t="shared" si="637"/>
        <v>0</v>
      </c>
      <c r="CW591" s="165">
        <f t="shared" si="638"/>
        <v>0</v>
      </c>
      <c r="CX591" s="186" t="b">
        <f>IFERROR(INDEX('Avtal för korttidsarbete'!R:R,MATCH(D591,'Avtal för korttidsarbete'!$G:$G,0)),TRUE)</f>
        <v>1</v>
      </c>
      <c r="CY591" s="165" t="str">
        <f>IF(CX591,"-",INDEX('Avtal för korttidsarbete'!$D:$D,MATCH(D591,'Avtal för korttidsarbete'!$G:$G,0)))</f>
        <v>-</v>
      </c>
      <c r="CZ591" s="131" t="b">
        <f>IFERROR(G591&gt;INDEX(Uppsägningar!E:E,MATCH(C591,Uppsägningar!C:C,0)),FALSE)</f>
        <v>0</v>
      </c>
    </row>
    <row r="592" spans="1:104" s="30" customFormat="1" x14ac:dyDescent="0.25">
      <c r="A592" s="19">
        <v>577</v>
      </c>
      <c r="B592" s="20"/>
      <c r="C592" s="189"/>
      <c r="D592" s="69"/>
      <c r="E592" s="171">
        <f>IFERROR(INDEX(Admin!$C$7:$C$10,MATCH(CY592,TblNivåValTExt,0)),0)</f>
        <v>0</v>
      </c>
      <c r="F592" s="1"/>
      <c r="G592" s="1"/>
      <c r="H592" s="90"/>
      <c r="I592" s="91"/>
      <c r="J592" s="91"/>
      <c r="K592" s="91"/>
      <c r="L592" s="91"/>
      <c r="M592" s="91"/>
      <c r="N592" s="91"/>
      <c r="O592" s="91"/>
      <c r="P592" s="91"/>
      <c r="Q592" s="91"/>
      <c r="R592" s="91"/>
      <c r="S592" s="91"/>
      <c r="T592" s="91"/>
      <c r="U592" s="91"/>
      <c r="V592" s="91"/>
      <c r="W592" s="225">
        <f t="shared" ref="W592:W655" si="666">IF(BO592,"-",ROUNDUP(SUM(BW592:CC592),0))</f>
        <v>0</v>
      </c>
      <c r="X592" s="134" t="str">
        <f t="shared" si="639"/>
        <v/>
      </c>
      <c r="Y592" s="92" t="b">
        <f t="shared" ref="Y592:Y655" si="667">IF(G592=0,FALSE,G592&lt;F592)</f>
        <v>0</v>
      </c>
      <c r="Z592" s="92" t="str">
        <f t="shared" si="640"/>
        <v/>
      </c>
      <c r="AA592" s="92" t="b">
        <f t="shared" si="641"/>
        <v>0</v>
      </c>
      <c r="AB592" s="92" t="str">
        <f t="shared" si="642"/>
        <v/>
      </c>
      <c r="AC592" s="13" t="b">
        <f t="shared" ref="AC592:AC655" si="668">IF(F592=0,FALSE,CR592)</f>
        <v>0</v>
      </c>
      <c r="AD592" s="92" t="str">
        <f t="shared" si="643"/>
        <v/>
      </c>
      <c r="AE592" s="13" t="b">
        <f t="shared" si="644"/>
        <v>0</v>
      </c>
      <c r="AF592" s="92" t="str">
        <f t="shared" si="645"/>
        <v/>
      </c>
      <c r="AG592" s="13" t="b">
        <f t="shared" ref="AG592:AG655" si="669">CZ592</f>
        <v>0</v>
      </c>
      <c r="AH592" s="92" t="str">
        <f t="shared" si="646"/>
        <v/>
      </c>
      <c r="AI592" s="35" t="b">
        <f t="shared" ref="AI592:AI655" si="670">IF(OR(OR(P592&lt;0,Q592&lt;0,R592&lt;0,S592&lt;0,T592&lt;0,U592&lt;0,V592&lt;0),OR(P592&gt;AS592,Q592&gt;AT592,R592&gt;AU592,S592&gt;AV592,T592&gt;AW592,U592&gt;AX592,V592&gt;AY592)),TRUE,FALSE)</f>
        <v>0</v>
      </c>
      <c r="AJ592" s="92" t="str">
        <f t="shared" si="647"/>
        <v/>
      </c>
      <c r="AK592" s="35" t="b">
        <f t="shared" ref="AK592:AK655" si="671">CM592</f>
        <v>0</v>
      </c>
      <c r="AL592" s="92" t="str">
        <f t="shared" ref="AL592:AL655" si="672">IF(AK592,AL$13,"")</f>
        <v/>
      </c>
      <c r="AM592" s="35" t="b">
        <f t="shared" ref="AM592:AM655" si="673">IF(D592="",IF(AND(B592&lt;&gt;"",C592&lt;&gt;"",F592&lt;&gt;"",G592&lt;&gt;"",H592&lt;&gt;""),CO592,FALSE),CO592)</f>
        <v>0</v>
      </c>
      <c r="AN592" s="92" t="str">
        <f t="shared" ref="AN592:AN655" si="674">IF(AM592,AN$13,"")</f>
        <v/>
      </c>
      <c r="AO592" s="13" t="b">
        <f t="shared" ref="AO592:AO655" si="675">AND(AnsokDatum="",COUNTA(B592:D592,F592:H592)&gt;0)</f>
        <v>0</v>
      </c>
      <c r="AP592" s="92" t="str">
        <f t="shared" ref="AP592:AP655" si="676">IF(AO592,AP$13,"")</f>
        <v/>
      </c>
      <c r="AQ592" s="14">
        <f t="shared" ref="AQ592:AQ655" si="677">IF(F592=0,0,MAX(F592,CS592))</f>
        <v>0</v>
      </c>
      <c r="AR592" s="14">
        <f t="shared" ref="AR592:AR655" si="678">IF(G592=0,0,MIN(G592,CW592))</f>
        <v>0</v>
      </c>
      <c r="AS592" s="16">
        <f t="shared" si="663"/>
        <v>0</v>
      </c>
      <c r="AT592" s="16">
        <f t="shared" si="663"/>
        <v>0</v>
      </c>
      <c r="AU592" s="16">
        <f t="shared" si="663"/>
        <v>0</v>
      </c>
      <c r="AV592" s="16">
        <f t="shared" si="663"/>
        <v>0</v>
      </c>
      <c r="AW592" s="16">
        <f t="shared" si="663"/>
        <v>0</v>
      </c>
      <c r="AX592" s="16">
        <f t="shared" si="663"/>
        <v>0</v>
      </c>
      <c r="AY592" s="16">
        <f t="shared" si="663"/>
        <v>0</v>
      </c>
      <c r="AZ592" s="16"/>
      <c r="BA592" s="16"/>
      <c r="BB592" s="93">
        <f t="shared" si="648"/>
        <v>0</v>
      </c>
      <c r="BC592" s="93">
        <f t="shared" si="649"/>
        <v>0</v>
      </c>
      <c r="BD592" s="93">
        <f t="shared" si="650"/>
        <v>0</v>
      </c>
      <c r="BE592" s="158">
        <f t="shared" si="651"/>
        <v>0</v>
      </c>
      <c r="BF592" s="159">
        <f t="shared" si="652"/>
        <v>0</v>
      </c>
      <c r="BG592" s="159">
        <f t="shared" ref="BG592:BG655" si="679">AT592/BG$11*$BE592</f>
        <v>0</v>
      </c>
      <c r="BH592" s="159">
        <f t="shared" ref="BH592:BH655" si="680">AU592/BH$11*$BE592</f>
        <v>0</v>
      </c>
      <c r="BI592" s="159">
        <f t="shared" ref="BI592:BI655" si="681">AV592/BI$11*$BE592</f>
        <v>0</v>
      </c>
      <c r="BJ592" s="159">
        <f t="shared" ref="BJ592:BJ655" si="682">AW592/BJ$11*$BE592</f>
        <v>0</v>
      </c>
      <c r="BK592" s="159">
        <f t="shared" ref="BK592:BK655" si="683">AX592/BK$11*$BE592</f>
        <v>0</v>
      </c>
      <c r="BL592" s="159">
        <f t="shared" ref="BL592:BL655" si="684">AY592/BL$11*$BE592</f>
        <v>0</v>
      </c>
      <c r="BM592" s="159">
        <f t="shared" si="665"/>
        <v>0</v>
      </c>
      <c r="BN592" s="159">
        <f t="shared" si="665"/>
        <v>0</v>
      </c>
      <c r="BO592" s="205" t="b">
        <f t="shared" ref="BO592:BO655" si="685">OR(H592&lt;0,Y592,AA592,AC592,AG592,AI592,AK592,AM592,AO592)</f>
        <v>0</v>
      </c>
      <c r="BP592" s="214">
        <f t="shared" ref="BP592:BP655" si="686">IF(AS592&gt;0,MAX(AS592-I592-P592,0)/AS592,0)</f>
        <v>0</v>
      </c>
      <c r="BQ592" s="160">
        <f t="shared" ref="BQ592:BQ655" si="687">IF(AT592&gt;0,MAX(AT592-J592-Q592,0)/AT592,0)</f>
        <v>0</v>
      </c>
      <c r="BR592" s="160">
        <f t="shared" ref="BR592:BR655" si="688">IF(AU592&gt;0,MAX(AU592-K592-R592,0)/AU592,0)</f>
        <v>0</v>
      </c>
      <c r="BS592" s="160">
        <f t="shared" ref="BS592:BS655" si="689">IF(AV592&gt;0,MAX(AV592-L592-S592,0)/AV592,0)</f>
        <v>0</v>
      </c>
      <c r="BT592" s="160">
        <f t="shared" ref="BT592:BT655" si="690">IF(AW592&gt;0,MAX(AW592-M592-T592,0)/AW592,0)</f>
        <v>0</v>
      </c>
      <c r="BU592" s="160">
        <f t="shared" ref="BU592:BU655" si="691">IF(AX592&gt;0,MAX(AX592-N592-U592,0)/AX592,0)</f>
        <v>0</v>
      </c>
      <c r="BV592" s="215">
        <f t="shared" ref="BV592:BV655" si="692">IF(AY592&gt;0,MAX(AY592-O592-V592,0)/AY592,0)</f>
        <v>0</v>
      </c>
      <c r="BW592" s="217">
        <f t="shared" ref="BW592:BW655" si="693">BF592*BP592*BP$12*$E592%</f>
        <v>0</v>
      </c>
      <c r="BX592" s="206">
        <f t="shared" ref="BX592:BX655" si="694">BG592*BQ592*BQ$12*$E592%</f>
        <v>0</v>
      </c>
      <c r="BY592" s="206">
        <f t="shared" ref="BY592:BY655" si="695">BH592*BR592*BR$12*$E592%</f>
        <v>0</v>
      </c>
      <c r="BZ592" s="206">
        <f t="shared" ref="BZ592:BZ655" si="696">BI592*BS592*BS$12*$E592%</f>
        <v>0</v>
      </c>
      <c r="CA592" s="206">
        <f t="shared" ref="CA592:CA655" si="697">BJ592*BT592*BT$12*$E592%</f>
        <v>0</v>
      </c>
      <c r="CB592" s="206">
        <f t="shared" ref="CB592:CB655" si="698">BK592*BU592*BU$12*$E592%</f>
        <v>0</v>
      </c>
      <c r="CC592" s="218">
        <f t="shared" ref="CC592:CC655" si="699">BL592*BV592*BV$12*$E592%</f>
        <v>0</v>
      </c>
      <c r="CD592" s="216" t="e">
        <f t="shared" ref="CD592:CD655" si="700">VALUE(LEFT(C592,2))</f>
        <v>#VALUE!</v>
      </c>
      <c r="CE592" s="94" t="e">
        <f t="shared" ref="CE592:CE655" si="701">VALUE(MID(C592,3,2))</f>
        <v>#VALUE!</v>
      </c>
      <c r="CF592" s="94" t="e">
        <f t="shared" ref="CF592:CF655" si="702">TEXT(IF(VALUE(MID(C592,5,2))&gt;31,MID(C592,5,2)-60,VALUE(MID(C592,5,2))),"00")</f>
        <v>#VALUE!</v>
      </c>
      <c r="CG592" s="95" t="e">
        <f t="shared" ref="CG592:CG655" si="703">DATEVALUE(IF(VALUE(LEFT(C592,2))&lt;20,20,19)&amp;TEXT(CD592,"00")&amp;"/"&amp;CE592&amp;"/"&amp;CF592)</f>
        <v>#VALUE!</v>
      </c>
      <c r="CH592" s="95" t="e">
        <f t="shared" si="653"/>
        <v>#VALUE!</v>
      </c>
      <c r="CI592" s="95" t="b">
        <f t="shared" si="656"/>
        <v>0</v>
      </c>
      <c r="CJ592" s="76" t="str">
        <f t="shared" ref="CJ592:CJ655" si="704">RIGHT(C592,1)</f>
        <v/>
      </c>
      <c r="CK592" s="94" t="e" cm="1">
        <f t="array" aca="1" ref="CK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CL592" s="94" t="str">
        <f t="shared" ref="CL592:CL655" si="705">IF(C592="","",CK592=CJ592)</f>
        <v/>
      </c>
      <c r="CM592" s="96" t="b">
        <f t="shared" ref="CM592:CM655" si="706">IFERROR(NOT(IF(OR(C592&lt;&gt;"",H592&lt;&gt;""),AND(CI592,CL592),TRUE)),TRUE)</f>
        <v>0</v>
      </c>
      <c r="CN592" s="130" t="b">
        <f>IFERROR(MATCH(D592,'Avtal för korttidsarbete'!$G$13:$G$1012,0),TRUE)</f>
        <v>1</v>
      </c>
      <c r="CO592" s="130" t="b">
        <f t="shared" ref="CO592:CO655" si="707">IF(AND(B592&lt;&gt;"",CN592=TRUE),TRUE,FALSE)</f>
        <v>0</v>
      </c>
      <c r="CP592" s="131" t="str" cm="1">
        <f t="array" ref="CP592">IF(CN592=TRUE,"x",INDEX('Avtal för korttidsarbete'!$E$13:$E$1012,$CN592))</f>
        <v>x</v>
      </c>
      <c r="CQ592" s="131" t="str" cm="1">
        <f t="array" ref="CQ592">IF(CN592=TRUE,"x",INDEX('Avtal för korttidsarbete'!$F$13:$F$1012,$CN592))</f>
        <v>x</v>
      </c>
      <c r="CR592" s="130" t="b">
        <f t="shared" ref="CR592:CR655" si="708">IF(CN592=TRUE,FALSE,IF(OR(F592&lt;CP592,G592&gt;CQ592),TRUE,FALSE))</f>
        <v>0</v>
      </c>
      <c r="CS592" s="165">
        <f t="shared" si="654"/>
        <v>0</v>
      </c>
      <c r="CT592" s="165">
        <f t="shared" si="655"/>
        <v>0</v>
      </c>
      <c r="CU592" s="130" t="b">
        <f t="shared" ref="CU592:CU655" si="709">IFERROR(IF(OR(F592="",G592="",CN592=TRUE),FALSE,IF(OR(F592&lt;$CS$12,G592&gt;$CT$12),TRUE,FALSE)),TRUE)</f>
        <v>0</v>
      </c>
      <c r="CV592" s="131">
        <f t="shared" ref="CV592:CV655" si="710">MAX(CP592,$CS$12,F592)</f>
        <v>0</v>
      </c>
      <c r="CW592" s="165">
        <f t="shared" ref="CW592:CW655" si="711">MIN(CQ592,$CT$12)</f>
        <v>0</v>
      </c>
      <c r="CX592" s="186" t="b">
        <f>IFERROR(INDEX('Avtal för korttidsarbete'!R:R,MATCH(D592,'Avtal för korttidsarbete'!$G:$G,0)),TRUE)</f>
        <v>1</v>
      </c>
      <c r="CY592" s="165" t="str">
        <f>IF(CX592,"-",INDEX('Avtal för korttidsarbete'!$D:$D,MATCH(D592,'Avtal för korttidsarbete'!$G:$G,0)))</f>
        <v>-</v>
      </c>
      <c r="CZ592" s="131" t="b">
        <f>IFERROR(G592&gt;INDEX(Uppsägningar!E:E,MATCH(C592,Uppsägningar!C:C,0)),FALSE)</f>
        <v>0</v>
      </c>
    </row>
    <row r="593" spans="1:104" s="30" customFormat="1" x14ac:dyDescent="0.25">
      <c r="A593" s="19">
        <v>578</v>
      </c>
      <c r="B593" s="20"/>
      <c r="C593" s="189"/>
      <c r="D593" s="69"/>
      <c r="E593" s="171">
        <f>IFERROR(INDEX(Admin!$C$7:$C$10,MATCH(CY593,TblNivåValTExt,0)),0)</f>
        <v>0</v>
      </c>
      <c r="F593" s="1"/>
      <c r="G593" s="1"/>
      <c r="H593" s="90"/>
      <c r="I593" s="91"/>
      <c r="J593" s="91"/>
      <c r="K593" s="91"/>
      <c r="L593" s="91"/>
      <c r="M593" s="91"/>
      <c r="N593" s="91"/>
      <c r="O593" s="91"/>
      <c r="P593" s="91"/>
      <c r="Q593" s="91"/>
      <c r="R593" s="91"/>
      <c r="S593" s="91"/>
      <c r="T593" s="91"/>
      <c r="U593" s="91"/>
      <c r="V593" s="91"/>
      <c r="W593" s="225">
        <f t="shared" si="666"/>
        <v>0</v>
      </c>
      <c r="X593" s="134" t="str">
        <f t="shared" ref="X593:X656" si="712">IF(AP593="",IF(Z593="","",Z593&amp;". ")&amp;IF(AB593="","",AB593&amp;". ")&amp;IF(AD593="","",AD593&amp;". ")&amp;IF(AH593="","",AH593&amp;". ")&amp;IF(AJ593="","",AJ593&amp;". ")&amp;IF(AL593="","",AL593&amp;". ")&amp;IF(AN593="","",AN593&amp;". ")&amp;IF(AF593="","",AF593&amp;". "),AP593&amp;". ")</f>
        <v/>
      </c>
      <c r="Y593" s="92" t="b">
        <f t="shared" si="667"/>
        <v>0</v>
      </c>
      <c r="Z593" s="92" t="str">
        <f t="shared" ref="Z593:Z656" si="713">IF(Y593,Z$13,"")</f>
        <v/>
      </c>
      <c r="AA593" s="92" t="b">
        <f t="shared" ref="AA593:AA656" si="714">CU593</f>
        <v>0</v>
      </c>
      <c r="AB593" s="92" t="str">
        <f t="shared" ref="AB593:AB656" si="715">IF(AA593,AB$13,"")</f>
        <v/>
      </c>
      <c r="AC593" s="13" t="b">
        <f t="shared" si="668"/>
        <v>0</v>
      </c>
      <c r="AD593" s="92" t="str">
        <f t="shared" ref="AD593:AD656" si="716">IF(AC593,AD$13,"")</f>
        <v/>
      </c>
      <c r="AE593" s="13" t="b">
        <f t="shared" ref="AE593:AE656" si="717">AND(COUNTA(B593:D593,F593:V593)&gt;0,OR(B593="",C593="",D593="",F593="",G593="",H593=""))</f>
        <v>0</v>
      </c>
      <c r="AF593" s="92" t="str">
        <f t="shared" ref="AF593:AF656" si="718">IF(AE593,AF$13,"")</f>
        <v/>
      </c>
      <c r="AG593" s="13" t="b">
        <f t="shared" si="669"/>
        <v>0</v>
      </c>
      <c r="AH593" s="92" t="str">
        <f t="shared" ref="AH593:AH656" si="719">IF(AG593,AH$13,"")</f>
        <v/>
      </c>
      <c r="AI593" s="35" t="b">
        <f t="shared" si="670"/>
        <v>0</v>
      </c>
      <c r="AJ593" s="92" t="str">
        <f t="shared" ref="AJ593:AJ656" si="720">IF(AI593,AJ$13,"")</f>
        <v/>
      </c>
      <c r="AK593" s="35" t="b">
        <f t="shared" si="671"/>
        <v>0</v>
      </c>
      <c r="AL593" s="92" t="str">
        <f t="shared" si="672"/>
        <v/>
      </c>
      <c r="AM593" s="35" t="b">
        <f t="shared" si="673"/>
        <v>0</v>
      </c>
      <c r="AN593" s="92" t="str">
        <f t="shared" si="674"/>
        <v/>
      </c>
      <c r="AO593" s="13" t="b">
        <f t="shared" si="675"/>
        <v>0</v>
      </c>
      <c r="AP593" s="92" t="str">
        <f t="shared" si="676"/>
        <v/>
      </c>
      <c r="AQ593" s="14">
        <f t="shared" si="677"/>
        <v>0</v>
      </c>
      <c r="AR593" s="14">
        <f t="shared" si="678"/>
        <v>0</v>
      </c>
      <c r="AS593" s="16">
        <f t="shared" si="663"/>
        <v>0</v>
      </c>
      <c r="AT593" s="16">
        <f t="shared" si="663"/>
        <v>0</v>
      </c>
      <c r="AU593" s="16">
        <f t="shared" si="663"/>
        <v>0</v>
      </c>
      <c r="AV593" s="16">
        <f t="shared" si="663"/>
        <v>0</v>
      </c>
      <c r="AW593" s="16">
        <f t="shared" si="663"/>
        <v>0</v>
      </c>
      <c r="AX593" s="16">
        <f t="shared" si="663"/>
        <v>0</v>
      </c>
      <c r="AY593" s="16">
        <f t="shared" si="663"/>
        <v>0</v>
      </c>
      <c r="AZ593" s="16"/>
      <c r="BA593" s="16"/>
      <c r="BB593" s="93">
        <f t="shared" ref="BB593:BB656" si="721">IF(AS593&gt;0,AS593,0)</f>
        <v>0</v>
      </c>
      <c r="BC593" s="93">
        <f t="shared" ref="BC593:BC656" si="722">IF(SUM(AT593:AW593)&gt;0,SUM(AT593:AW593),0)</f>
        <v>0</v>
      </c>
      <c r="BD593" s="93">
        <f t="shared" ref="BD593:BD656" si="723">IF(SUM(AX593:AY593)&gt;0,SUM(AX593:AY593),0)</f>
        <v>0</v>
      </c>
      <c r="BE593" s="158">
        <f t="shared" ref="BE593:BE656" si="724">IF(OR(C593=0,H593=0,ISTEXT(H593)),0,MIN(H593,$BE$11))</f>
        <v>0</v>
      </c>
      <c r="BF593" s="159">
        <f t="shared" ref="BF593:BF656" si="725">AS593/BF$11*$BE593</f>
        <v>0</v>
      </c>
      <c r="BG593" s="159">
        <f t="shared" si="679"/>
        <v>0</v>
      </c>
      <c r="BH593" s="159">
        <f t="shared" si="680"/>
        <v>0</v>
      </c>
      <c r="BI593" s="159">
        <f t="shared" si="681"/>
        <v>0</v>
      </c>
      <c r="BJ593" s="159">
        <f t="shared" si="682"/>
        <v>0</v>
      </c>
      <c r="BK593" s="159">
        <f t="shared" si="683"/>
        <v>0</v>
      </c>
      <c r="BL593" s="159">
        <f t="shared" si="684"/>
        <v>0</v>
      </c>
      <c r="BM593" s="159">
        <f t="shared" si="665"/>
        <v>0</v>
      </c>
      <c r="BN593" s="159">
        <f t="shared" si="665"/>
        <v>0</v>
      </c>
      <c r="BO593" s="205" t="b">
        <f t="shared" si="685"/>
        <v>0</v>
      </c>
      <c r="BP593" s="214">
        <f t="shared" si="686"/>
        <v>0</v>
      </c>
      <c r="BQ593" s="160">
        <f t="shared" si="687"/>
        <v>0</v>
      </c>
      <c r="BR593" s="160">
        <f t="shared" si="688"/>
        <v>0</v>
      </c>
      <c r="BS593" s="160">
        <f t="shared" si="689"/>
        <v>0</v>
      </c>
      <c r="BT593" s="160">
        <f t="shared" si="690"/>
        <v>0</v>
      </c>
      <c r="BU593" s="160">
        <f t="shared" si="691"/>
        <v>0</v>
      </c>
      <c r="BV593" s="215">
        <f t="shared" si="692"/>
        <v>0</v>
      </c>
      <c r="BW593" s="217">
        <f t="shared" si="693"/>
        <v>0</v>
      </c>
      <c r="BX593" s="206">
        <f t="shared" si="694"/>
        <v>0</v>
      </c>
      <c r="BY593" s="206">
        <f t="shared" si="695"/>
        <v>0</v>
      </c>
      <c r="BZ593" s="206">
        <f t="shared" si="696"/>
        <v>0</v>
      </c>
      <c r="CA593" s="206">
        <f t="shared" si="697"/>
        <v>0</v>
      </c>
      <c r="CB593" s="206">
        <f t="shared" si="698"/>
        <v>0</v>
      </c>
      <c r="CC593" s="218">
        <f t="shared" si="699"/>
        <v>0</v>
      </c>
      <c r="CD593" s="216" t="e">
        <f t="shared" si="700"/>
        <v>#VALUE!</v>
      </c>
      <c r="CE593" s="94" t="e">
        <f t="shared" si="701"/>
        <v>#VALUE!</v>
      </c>
      <c r="CF593" s="94" t="e">
        <f t="shared" si="702"/>
        <v>#VALUE!</v>
      </c>
      <c r="CG593" s="95" t="e">
        <f t="shared" si="703"/>
        <v>#VALUE!</v>
      </c>
      <c r="CH593" s="95" t="e">
        <f t="shared" ref="CH593:CH656" si="726">DATE(CD593,CE593,CF593)</f>
        <v>#VALUE!</v>
      </c>
      <c r="CI593" s="95" t="b">
        <f t="shared" si="656"/>
        <v>0</v>
      </c>
      <c r="CJ593" s="76" t="str">
        <f t="shared" si="704"/>
        <v/>
      </c>
      <c r="CK593" s="94" t="e" cm="1">
        <f t="array" aca="1" ref="CK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CL593" s="94" t="str">
        <f t="shared" si="705"/>
        <v/>
      </c>
      <c r="CM593" s="96" t="b">
        <f t="shared" si="706"/>
        <v>0</v>
      </c>
      <c r="CN593" s="130" t="b">
        <f>IFERROR(MATCH(D593,'Avtal för korttidsarbete'!$G$13:$G$1012,0),TRUE)</f>
        <v>1</v>
      </c>
      <c r="CO593" s="130" t="b">
        <f t="shared" si="707"/>
        <v>0</v>
      </c>
      <c r="CP593" s="131" t="str" cm="1">
        <f t="array" ref="CP593">IF(CN593=TRUE,"x",INDEX('Avtal för korttidsarbete'!$E$13:$E$1012,$CN593))</f>
        <v>x</v>
      </c>
      <c r="CQ593" s="131" t="str" cm="1">
        <f t="array" ref="CQ593">IF(CN593=TRUE,"x",INDEX('Avtal för korttidsarbete'!$F$13:$F$1012,$CN593))</f>
        <v>x</v>
      </c>
      <c r="CR593" s="130" t="b">
        <f t="shared" si="708"/>
        <v>0</v>
      </c>
      <c r="CS593" s="165">
        <f t="shared" ref="CS593:CS656" si="727">IFERROR(MAX(CP593,$CS$12),CP593)</f>
        <v>0</v>
      </c>
      <c r="CT593" s="165">
        <f t="shared" ref="CT593:CT656" si="728">IFERROR(MIN(CQ593,$CT$12),CQ593)</f>
        <v>0</v>
      </c>
      <c r="CU593" s="130" t="b">
        <f t="shared" si="709"/>
        <v>0</v>
      </c>
      <c r="CV593" s="131">
        <f t="shared" si="710"/>
        <v>0</v>
      </c>
      <c r="CW593" s="165">
        <f t="shared" si="711"/>
        <v>0</v>
      </c>
      <c r="CX593" s="186" t="b">
        <f>IFERROR(INDEX('Avtal för korttidsarbete'!R:R,MATCH(D593,'Avtal för korttidsarbete'!$G:$G,0)),TRUE)</f>
        <v>1</v>
      </c>
      <c r="CY593" s="165" t="str">
        <f>IF(CX593,"-",INDEX('Avtal för korttidsarbete'!$D:$D,MATCH(D593,'Avtal för korttidsarbete'!$G:$G,0)))</f>
        <v>-</v>
      </c>
      <c r="CZ593" s="131" t="b">
        <f>IFERROR(G593&gt;INDEX(Uppsägningar!E:E,MATCH(C593,Uppsägningar!C:C,0)),FALSE)</f>
        <v>0</v>
      </c>
    </row>
    <row r="594" spans="1:104" s="30" customFormat="1" x14ac:dyDescent="0.25">
      <c r="A594" s="19">
        <v>579</v>
      </c>
      <c r="B594" s="20"/>
      <c r="C594" s="189"/>
      <c r="D594" s="69"/>
      <c r="E594" s="171">
        <f>IFERROR(INDEX(Admin!$C$7:$C$10,MATCH(CY594,TblNivåValTExt,0)),0)</f>
        <v>0</v>
      </c>
      <c r="F594" s="1"/>
      <c r="G594" s="1"/>
      <c r="H594" s="90"/>
      <c r="I594" s="91"/>
      <c r="J594" s="91"/>
      <c r="K594" s="91"/>
      <c r="L594" s="91"/>
      <c r="M594" s="91"/>
      <c r="N594" s="91"/>
      <c r="O594" s="91"/>
      <c r="P594" s="91"/>
      <c r="Q594" s="91"/>
      <c r="R594" s="91"/>
      <c r="S594" s="91"/>
      <c r="T594" s="91"/>
      <c r="U594" s="91"/>
      <c r="V594" s="91"/>
      <c r="W594" s="225">
        <f t="shared" si="666"/>
        <v>0</v>
      </c>
      <c r="X594" s="134" t="str">
        <f t="shared" si="712"/>
        <v/>
      </c>
      <c r="Y594" s="92" t="b">
        <f t="shared" si="667"/>
        <v>0</v>
      </c>
      <c r="Z594" s="92" t="str">
        <f t="shared" si="713"/>
        <v/>
      </c>
      <c r="AA594" s="92" t="b">
        <f t="shared" si="714"/>
        <v>0</v>
      </c>
      <c r="AB594" s="92" t="str">
        <f t="shared" si="715"/>
        <v/>
      </c>
      <c r="AC594" s="13" t="b">
        <f t="shared" si="668"/>
        <v>0</v>
      </c>
      <c r="AD594" s="92" t="str">
        <f t="shared" si="716"/>
        <v/>
      </c>
      <c r="AE594" s="13" t="b">
        <f t="shared" si="717"/>
        <v>0</v>
      </c>
      <c r="AF594" s="92" t="str">
        <f t="shared" si="718"/>
        <v/>
      </c>
      <c r="AG594" s="13" t="b">
        <f t="shared" si="669"/>
        <v>0</v>
      </c>
      <c r="AH594" s="92" t="str">
        <f t="shared" si="719"/>
        <v/>
      </c>
      <c r="AI594" s="35" t="b">
        <f t="shared" si="670"/>
        <v>0</v>
      </c>
      <c r="AJ594" s="92" t="str">
        <f t="shared" si="720"/>
        <v/>
      </c>
      <c r="AK594" s="35" t="b">
        <f t="shared" si="671"/>
        <v>0</v>
      </c>
      <c r="AL594" s="92" t="str">
        <f t="shared" si="672"/>
        <v/>
      </c>
      <c r="AM594" s="35" t="b">
        <f t="shared" si="673"/>
        <v>0</v>
      </c>
      <c r="AN594" s="92" t="str">
        <f t="shared" si="674"/>
        <v/>
      </c>
      <c r="AO594" s="13" t="b">
        <f t="shared" si="675"/>
        <v>0</v>
      </c>
      <c r="AP594" s="92" t="str">
        <f t="shared" si="676"/>
        <v/>
      </c>
      <c r="AQ594" s="14">
        <f t="shared" si="677"/>
        <v>0</v>
      </c>
      <c r="AR594" s="14">
        <f t="shared" si="678"/>
        <v>0</v>
      </c>
      <c r="AS594" s="16">
        <f t="shared" si="663"/>
        <v>0</v>
      </c>
      <c r="AT594" s="16">
        <f t="shared" si="663"/>
        <v>0</v>
      </c>
      <c r="AU594" s="16">
        <f t="shared" si="663"/>
        <v>0</v>
      </c>
      <c r="AV594" s="16">
        <f t="shared" si="663"/>
        <v>0</v>
      </c>
      <c r="AW594" s="16">
        <f t="shared" si="663"/>
        <v>0</v>
      </c>
      <c r="AX594" s="16">
        <f t="shared" si="663"/>
        <v>0</v>
      </c>
      <c r="AY594" s="16">
        <f t="shared" si="663"/>
        <v>0</v>
      </c>
      <c r="AZ594" s="16"/>
      <c r="BA594" s="16"/>
      <c r="BB594" s="93">
        <f t="shared" si="721"/>
        <v>0</v>
      </c>
      <c r="BC594" s="93">
        <f t="shared" si="722"/>
        <v>0</v>
      </c>
      <c r="BD594" s="93">
        <f t="shared" si="723"/>
        <v>0</v>
      </c>
      <c r="BE594" s="158">
        <f t="shared" si="724"/>
        <v>0</v>
      </c>
      <c r="BF594" s="159">
        <f t="shared" si="725"/>
        <v>0</v>
      </c>
      <c r="BG594" s="159">
        <f t="shared" si="679"/>
        <v>0</v>
      </c>
      <c r="BH594" s="159">
        <f t="shared" si="680"/>
        <v>0</v>
      </c>
      <c r="BI594" s="159">
        <f t="shared" si="681"/>
        <v>0</v>
      </c>
      <c r="BJ594" s="159">
        <f t="shared" si="682"/>
        <v>0</v>
      </c>
      <c r="BK594" s="159">
        <f t="shared" si="683"/>
        <v>0</v>
      </c>
      <c r="BL594" s="159">
        <f t="shared" si="684"/>
        <v>0</v>
      </c>
      <c r="BM594" s="159">
        <f t="shared" si="665"/>
        <v>0</v>
      </c>
      <c r="BN594" s="159">
        <f t="shared" si="665"/>
        <v>0</v>
      </c>
      <c r="BO594" s="205" t="b">
        <f t="shared" si="685"/>
        <v>0</v>
      </c>
      <c r="BP594" s="214">
        <f t="shared" si="686"/>
        <v>0</v>
      </c>
      <c r="BQ594" s="160">
        <f t="shared" si="687"/>
        <v>0</v>
      </c>
      <c r="BR594" s="160">
        <f t="shared" si="688"/>
        <v>0</v>
      </c>
      <c r="BS594" s="160">
        <f t="shared" si="689"/>
        <v>0</v>
      </c>
      <c r="BT594" s="160">
        <f t="shared" si="690"/>
        <v>0</v>
      </c>
      <c r="BU594" s="160">
        <f t="shared" si="691"/>
        <v>0</v>
      </c>
      <c r="BV594" s="215">
        <f t="shared" si="692"/>
        <v>0</v>
      </c>
      <c r="BW594" s="217">
        <f t="shared" si="693"/>
        <v>0</v>
      </c>
      <c r="BX594" s="206">
        <f t="shared" si="694"/>
        <v>0</v>
      </c>
      <c r="BY594" s="206">
        <f t="shared" si="695"/>
        <v>0</v>
      </c>
      <c r="BZ594" s="206">
        <f t="shared" si="696"/>
        <v>0</v>
      </c>
      <c r="CA594" s="206">
        <f t="shared" si="697"/>
        <v>0</v>
      </c>
      <c r="CB594" s="206">
        <f t="shared" si="698"/>
        <v>0</v>
      </c>
      <c r="CC594" s="218">
        <f t="shared" si="699"/>
        <v>0</v>
      </c>
      <c r="CD594" s="216" t="e">
        <f t="shared" si="700"/>
        <v>#VALUE!</v>
      </c>
      <c r="CE594" s="94" t="e">
        <f t="shared" si="701"/>
        <v>#VALUE!</v>
      </c>
      <c r="CF594" s="94" t="e">
        <f t="shared" si="702"/>
        <v>#VALUE!</v>
      </c>
      <c r="CG594" s="95" t="e">
        <f t="shared" si="703"/>
        <v>#VALUE!</v>
      </c>
      <c r="CH594" s="95" t="e">
        <f t="shared" si="726"/>
        <v>#VALUE!</v>
      </c>
      <c r="CI594" s="95" t="b">
        <f t="shared" ref="CI594:CI657" si="729">NOT(ISERR(AND(CE594&lt;13,VALUE(CF594)&lt;31,CG594=CH594)))</f>
        <v>0</v>
      </c>
      <c r="CJ594" s="76" t="str">
        <f t="shared" si="704"/>
        <v/>
      </c>
      <c r="CK594" s="94" t="e" cm="1">
        <f t="array" aca="1" ref="CK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CL594" s="94" t="str">
        <f t="shared" si="705"/>
        <v/>
      </c>
      <c r="CM594" s="96" t="b">
        <f t="shared" si="706"/>
        <v>0</v>
      </c>
      <c r="CN594" s="130" t="b">
        <f>IFERROR(MATCH(D594,'Avtal för korttidsarbete'!$G$13:$G$1012,0),TRUE)</f>
        <v>1</v>
      </c>
      <c r="CO594" s="130" t="b">
        <f t="shared" si="707"/>
        <v>0</v>
      </c>
      <c r="CP594" s="131" t="str" cm="1">
        <f t="array" ref="CP594">IF(CN594=TRUE,"x",INDEX('Avtal för korttidsarbete'!$E$13:$E$1012,$CN594))</f>
        <v>x</v>
      </c>
      <c r="CQ594" s="131" t="str" cm="1">
        <f t="array" ref="CQ594">IF(CN594=TRUE,"x",INDEX('Avtal för korttidsarbete'!$F$13:$F$1012,$CN594))</f>
        <v>x</v>
      </c>
      <c r="CR594" s="130" t="b">
        <f t="shared" si="708"/>
        <v>0</v>
      </c>
      <c r="CS594" s="165">
        <f t="shared" si="727"/>
        <v>0</v>
      </c>
      <c r="CT594" s="165">
        <f t="shared" si="728"/>
        <v>0</v>
      </c>
      <c r="CU594" s="130" t="b">
        <f t="shared" si="709"/>
        <v>0</v>
      </c>
      <c r="CV594" s="131">
        <f t="shared" si="710"/>
        <v>0</v>
      </c>
      <c r="CW594" s="165">
        <f t="shared" si="711"/>
        <v>0</v>
      </c>
      <c r="CX594" s="186" t="b">
        <f>IFERROR(INDEX('Avtal för korttidsarbete'!R:R,MATCH(D594,'Avtal för korttidsarbete'!$G:$G,0)),TRUE)</f>
        <v>1</v>
      </c>
      <c r="CY594" s="165" t="str">
        <f>IF(CX594,"-",INDEX('Avtal för korttidsarbete'!$D:$D,MATCH(D594,'Avtal för korttidsarbete'!$G:$G,0)))</f>
        <v>-</v>
      </c>
      <c r="CZ594" s="131" t="b">
        <f>IFERROR(G594&gt;INDEX(Uppsägningar!E:E,MATCH(C594,Uppsägningar!C:C,0)),FALSE)</f>
        <v>0</v>
      </c>
    </row>
    <row r="595" spans="1:104" s="30" customFormat="1" x14ac:dyDescent="0.25">
      <c r="A595" s="19">
        <v>580</v>
      </c>
      <c r="B595" s="20"/>
      <c r="C595" s="189"/>
      <c r="D595" s="69"/>
      <c r="E595" s="171">
        <f>IFERROR(INDEX(Admin!$C$7:$C$10,MATCH(CY595,TblNivåValTExt,0)),0)</f>
        <v>0</v>
      </c>
      <c r="F595" s="1"/>
      <c r="G595" s="1"/>
      <c r="H595" s="90"/>
      <c r="I595" s="91"/>
      <c r="J595" s="91"/>
      <c r="K595" s="91"/>
      <c r="L595" s="91"/>
      <c r="M595" s="91"/>
      <c r="N595" s="91"/>
      <c r="O595" s="91"/>
      <c r="P595" s="91"/>
      <c r="Q595" s="91"/>
      <c r="R595" s="91"/>
      <c r="S595" s="91"/>
      <c r="T595" s="91"/>
      <c r="U595" s="91"/>
      <c r="V595" s="91"/>
      <c r="W595" s="225">
        <f t="shared" si="666"/>
        <v>0</v>
      </c>
      <c r="X595" s="134" t="str">
        <f t="shared" si="712"/>
        <v/>
      </c>
      <c r="Y595" s="92" t="b">
        <f t="shared" si="667"/>
        <v>0</v>
      </c>
      <c r="Z595" s="92" t="str">
        <f t="shared" si="713"/>
        <v/>
      </c>
      <c r="AA595" s="92" t="b">
        <f t="shared" si="714"/>
        <v>0</v>
      </c>
      <c r="AB595" s="92" t="str">
        <f t="shared" si="715"/>
        <v/>
      </c>
      <c r="AC595" s="13" t="b">
        <f t="shared" si="668"/>
        <v>0</v>
      </c>
      <c r="AD595" s="92" t="str">
        <f t="shared" si="716"/>
        <v/>
      </c>
      <c r="AE595" s="13" t="b">
        <f t="shared" si="717"/>
        <v>0</v>
      </c>
      <c r="AF595" s="92" t="str">
        <f t="shared" si="718"/>
        <v/>
      </c>
      <c r="AG595" s="13" t="b">
        <f t="shared" si="669"/>
        <v>0</v>
      </c>
      <c r="AH595" s="92" t="str">
        <f t="shared" si="719"/>
        <v/>
      </c>
      <c r="AI595" s="35" t="b">
        <f t="shared" si="670"/>
        <v>0</v>
      </c>
      <c r="AJ595" s="92" t="str">
        <f t="shared" si="720"/>
        <v/>
      </c>
      <c r="AK595" s="35" t="b">
        <f t="shared" si="671"/>
        <v>0</v>
      </c>
      <c r="AL595" s="92" t="str">
        <f t="shared" si="672"/>
        <v/>
      </c>
      <c r="AM595" s="35" t="b">
        <f t="shared" si="673"/>
        <v>0</v>
      </c>
      <c r="AN595" s="92" t="str">
        <f t="shared" si="674"/>
        <v/>
      </c>
      <c r="AO595" s="13" t="b">
        <f t="shared" si="675"/>
        <v>0</v>
      </c>
      <c r="AP595" s="92" t="str">
        <f t="shared" si="676"/>
        <v/>
      </c>
      <c r="AQ595" s="14">
        <f t="shared" si="677"/>
        <v>0</v>
      </c>
      <c r="AR595" s="14">
        <f t="shared" si="678"/>
        <v>0</v>
      </c>
      <c r="AS595" s="16">
        <f t="shared" si="663"/>
        <v>0</v>
      </c>
      <c r="AT595" s="16">
        <f t="shared" si="663"/>
        <v>0</v>
      </c>
      <c r="AU595" s="16">
        <f t="shared" si="663"/>
        <v>0</v>
      </c>
      <c r="AV595" s="16">
        <f t="shared" si="663"/>
        <v>0</v>
      </c>
      <c r="AW595" s="16">
        <f t="shared" si="663"/>
        <v>0</v>
      </c>
      <c r="AX595" s="16">
        <f t="shared" si="663"/>
        <v>0</v>
      </c>
      <c r="AY595" s="16">
        <f t="shared" si="663"/>
        <v>0</v>
      </c>
      <c r="AZ595" s="16"/>
      <c r="BA595" s="16"/>
      <c r="BB595" s="93">
        <f t="shared" si="721"/>
        <v>0</v>
      </c>
      <c r="BC595" s="93">
        <f t="shared" si="722"/>
        <v>0</v>
      </c>
      <c r="BD595" s="93">
        <f t="shared" si="723"/>
        <v>0</v>
      </c>
      <c r="BE595" s="158">
        <f t="shared" si="724"/>
        <v>0</v>
      </c>
      <c r="BF595" s="159">
        <f t="shared" si="725"/>
        <v>0</v>
      </c>
      <c r="BG595" s="159">
        <f t="shared" si="679"/>
        <v>0</v>
      </c>
      <c r="BH595" s="159">
        <f t="shared" si="680"/>
        <v>0</v>
      </c>
      <c r="BI595" s="159">
        <f t="shared" si="681"/>
        <v>0</v>
      </c>
      <c r="BJ595" s="159">
        <f t="shared" si="682"/>
        <v>0</v>
      </c>
      <c r="BK595" s="159">
        <f t="shared" si="683"/>
        <v>0</v>
      </c>
      <c r="BL595" s="159">
        <f t="shared" si="684"/>
        <v>0</v>
      </c>
      <c r="BM595" s="159">
        <f t="shared" si="665"/>
        <v>0</v>
      </c>
      <c r="BN595" s="159">
        <f t="shared" si="665"/>
        <v>0</v>
      </c>
      <c r="BO595" s="205" t="b">
        <f t="shared" si="685"/>
        <v>0</v>
      </c>
      <c r="BP595" s="214">
        <f t="shared" si="686"/>
        <v>0</v>
      </c>
      <c r="BQ595" s="160">
        <f t="shared" si="687"/>
        <v>0</v>
      </c>
      <c r="BR595" s="160">
        <f t="shared" si="688"/>
        <v>0</v>
      </c>
      <c r="BS595" s="160">
        <f t="shared" si="689"/>
        <v>0</v>
      </c>
      <c r="BT595" s="160">
        <f t="shared" si="690"/>
        <v>0</v>
      </c>
      <c r="BU595" s="160">
        <f t="shared" si="691"/>
        <v>0</v>
      </c>
      <c r="BV595" s="215">
        <f t="shared" si="692"/>
        <v>0</v>
      </c>
      <c r="BW595" s="217">
        <f t="shared" si="693"/>
        <v>0</v>
      </c>
      <c r="BX595" s="206">
        <f t="shared" si="694"/>
        <v>0</v>
      </c>
      <c r="BY595" s="206">
        <f t="shared" si="695"/>
        <v>0</v>
      </c>
      <c r="BZ595" s="206">
        <f t="shared" si="696"/>
        <v>0</v>
      </c>
      <c r="CA595" s="206">
        <f t="shared" si="697"/>
        <v>0</v>
      </c>
      <c r="CB595" s="206">
        <f t="shared" si="698"/>
        <v>0</v>
      </c>
      <c r="CC595" s="218">
        <f t="shared" si="699"/>
        <v>0</v>
      </c>
      <c r="CD595" s="216" t="e">
        <f t="shared" si="700"/>
        <v>#VALUE!</v>
      </c>
      <c r="CE595" s="94" t="e">
        <f t="shared" si="701"/>
        <v>#VALUE!</v>
      </c>
      <c r="CF595" s="94" t="e">
        <f t="shared" si="702"/>
        <v>#VALUE!</v>
      </c>
      <c r="CG595" s="95" t="e">
        <f t="shared" si="703"/>
        <v>#VALUE!</v>
      </c>
      <c r="CH595" s="95" t="e">
        <f t="shared" si="726"/>
        <v>#VALUE!</v>
      </c>
      <c r="CI595" s="95" t="b">
        <f t="shared" si="729"/>
        <v>0</v>
      </c>
      <c r="CJ595" s="76" t="str">
        <f t="shared" si="704"/>
        <v/>
      </c>
      <c r="CK595" s="94" t="e" cm="1">
        <f t="array" aca="1" ref="CK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CL595" s="94" t="str">
        <f t="shared" si="705"/>
        <v/>
      </c>
      <c r="CM595" s="96" t="b">
        <f t="shared" si="706"/>
        <v>0</v>
      </c>
      <c r="CN595" s="130" t="b">
        <f>IFERROR(MATCH(D595,'Avtal för korttidsarbete'!$G$13:$G$1012,0),TRUE)</f>
        <v>1</v>
      </c>
      <c r="CO595" s="130" t="b">
        <f t="shared" si="707"/>
        <v>0</v>
      </c>
      <c r="CP595" s="131" t="str" cm="1">
        <f t="array" ref="CP595">IF(CN595=TRUE,"x",INDEX('Avtal för korttidsarbete'!$E$13:$E$1012,$CN595))</f>
        <v>x</v>
      </c>
      <c r="CQ595" s="131" t="str" cm="1">
        <f t="array" ref="CQ595">IF(CN595=TRUE,"x",INDEX('Avtal för korttidsarbete'!$F$13:$F$1012,$CN595))</f>
        <v>x</v>
      </c>
      <c r="CR595" s="130" t="b">
        <f t="shared" si="708"/>
        <v>0</v>
      </c>
      <c r="CS595" s="165">
        <f t="shared" si="727"/>
        <v>0</v>
      </c>
      <c r="CT595" s="165">
        <f t="shared" si="728"/>
        <v>0</v>
      </c>
      <c r="CU595" s="130" t="b">
        <f t="shared" si="709"/>
        <v>0</v>
      </c>
      <c r="CV595" s="131">
        <f t="shared" si="710"/>
        <v>0</v>
      </c>
      <c r="CW595" s="165">
        <f t="shared" si="711"/>
        <v>0</v>
      </c>
      <c r="CX595" s="186" t="b">
        <f>IFERROR(INDEX('Avtal för korttidsarbete'!R:R,MATCH(D595,'Avtal för korttidsarbete'!$G:$G,0)),TRUE)</f>
        <v>1</v>
      </c>
      <c r="CY595" s="165" t="str">
        <f>IF(CX595,"-",INDEX('Avtal för korttidsarbete'!$D:$D,MATCH(D595,'Avtal för korttidsarbete'!$G:$G,0)))</f>
        <v>-</v>
      </c>
      <c r="CZ595" s="131" t="b">
        <f>IFERROR(G595&gt;INDEX(Uppsägningar!E:E,MATCH(C595,Uppsägningar!C:C,0)),FALSE)</f>
        <v>0</v>
      </c>
    </row>
    <row r="596" spans="1:104" s="30" customFormat="1" x14ac:dyDescent="0.25">
      <c r="A596" s="19">
        <v>581</v>
      </c>
      <c r="B596" s="20"/>
      <c r="C596" s="189"/>
      <c r="D596" s="69"/>
      <c r="E596" s="171">
        <f>IFERROR(INDEX(Admin!$C$7:$C$10,MATCH(CY596,TblNivåValTExt,0)),0)</f>
        <v>0</v>
      </c>
      <c r="F596" s="1"/>
      <c r="G596" s="1"/>
      <c r="H596" s="90"/>
      <c r="I596" s="91"/>
      <c r="J596" s="91"/>
      <c r="K596" s="91"/>
      <c r="L596" s="91"/>
      <c r="M596" s="91"/>
      <c r="N596" s="91"/>
      <c r="O596" s="91"/>
      <c r="P596" s="91"/>
      <c r="Q596" s="91"/>
      <c r="R596" s="91"/>
      <c r="S596" s="91"/>
      <c r="T596" s="91"/>
      <c r="U596" s="91"/>
      <c r="V596" s="91"/>
      <c r="W596" s="225">
        <f t="shared" si="666"/>
        <v>0</v>
      </c>
      <c r="X596" s="134" t="str">
        <f t="shared" si="712"/>
        <v/>
      </c>
      <c r="Y596" s="92" t="b">
        <f t="shared" si="667"/>
        <v>0</v>
      </c>
      <c r="Z596" s="92" t="str">
        <f t="shared" si="713"/>
        <v/>
      </c>
      <c r="AA596" s="92" t="b">
        <f t="shared" si="714"/>
        <v>0</v>
      </c>
      <c r="AB596" s="92" t="str">
        <f t="shared" si="715"/>
        <v/>
      </c>
      <c r="AC596" s="13" t="b">
        <f t="shared" si="668"/>
        <v>0</v>
      </c>
      <c r="AD596" s="92" t="str">
        <f t="shared" si="716"/>
        <v/>
      </c>
      <c r="AE596" s="13" t="b">
        <f t="shared" si="717"/>
        <v>0</v>
      </c>
      <c r="AF596" s="92" t="str">
        <f t="shared" si="718"/>
        <v/>
      </c>
      <c r="AG596" s="13" t="b">
        <f t="shared" si="669"/>
        <v>0</v>
      </c>
      <c r="AH596" s="92" t="str">
        <f t="shared" si="719"/>
        <v/>
      </c>
      <c r="AI596" s="35" t="b">
        <f t="shared" si="670"/>
        <v>0</v>
      </c>
      <c r="AJ596" s="92" t="str">
        <f t="shared" si="720"/>
        <v/>
      </c>
      <c r="AK596" s="35" t="b">
        <f t="shared" si="671"/>
        <v>0</v>
      </c>
      <c r="AL596" s="92" t="str">
        <f t="shared" si="672"/>
        <v/>
      </c>
      <c r="AM596" s="35" t="b">
        <f t="shared" si="673"/>
        <v>0</v>
      </c>
      <c r="AN596" s="92" t="str">
        <f t="shared" si="674"/>
        <v/>
      </c>
      <c r="AO596" s="13" t="b">
        <f t="shared" si="675"/>
        <v>0</v>
      </c>
      <c r="AP596" s="92" t="str">
        <f t="shared" si="676"/>
        <v/>
      </c>
      <c r="AQ596" s="14">
        <f t="shared" si="677"/>
        <v>0</v>
      </c>
      <c r="AR596" s="14">
        <f t="shared" si="678"/>
        <v>0</v>
      </c>
      <c r="AS596" s="16">
        <f t="shared" ref="AS596:AY605" si="730">IF(OR(AS$11=FALSE,$F596="",MIN($G596,AS$10,$AR596)-MAX($F596,AS$8,$AQ596)&lt;0),0,MIN($G596,AS$10,$AR596)-MAX($F596,AS$8,$AQ596)+1)</f>
        <v>0</v>
      </c>
      <c r="AT596" s="16">
        <f t="shared" si="730"/>
        <v>0</v>
      </c>
      <c r="AU596" s="16">
        <f t="shared" si="730"/>
        <v>0</v>
      </c>
      <c r="AV596" s="16">
        <f t="shared" si="730"/>
        <v>0</v>
      </c>
      <c r="AW596" s="16">
        <f t="shared" si="730"/>
        <v>0</v>
      </c>
      <c r="AX596" s="16">
        <f t="shared" si="730"/>
        <v>0</v>
      </c>
      <c r="AY596" s="16">
        <f t="shared" si="730"/>
        <v>0</v>
      </c>
      <c r="AZ596" s="16"/>
      <c r="BA596" s="16"/>
      <c r="BB596" s="93">
        <f t="shared" si="721"/>
        <v>0</v>
      </c>
      <c r="BC596" s="93">
        <f t="shared" si="722"/>
        <v>0</v>
      </c>
      <c r="BD596" s="93">
        <f t="shared" si="723"/>
        <v>0</v>
      </c>
      <c r="BE596" s="158">
        <f t="shared" si="724"/>
        <v>0</v>
      </c>
      <c r="BF596" s="159">
        <f t="shared" si="725"/>
        <v>0</v>
      </c>
      <c r="BG596" s="159">
        <f t="shared" si="679"/>
        <v>0</v>
      </c>
      <c r="BH596" s="159">
        <f t="shared" si="680"/>
        <v>0</v>
      </c>
      <c r="BI596" s="159">
        <f t="shared" si="681"/>
        <v>0</v>
      </c>
      <c r="BJ596" s="159">
        <f t="shared" si="682"/>
        <v>0</v>
      </c>
      <c r="BK596" s="159">
        <f t="shared" si="683"/>
        <v>0</v>
      </c>
      <c r="BL596" s="159">
        <f t="shared" si="684"/>
        <v>0</v>
      </c>
      <c r="BM596" s="159">
        <f t="shared" si="665"/>
        <v>0</v>
      </c>
      <c r="BN596" s="159">
        <f t="shared" si="665"/>
        <v>0</v>
      </c>
      <c r="BO596" s="205" t="b">
        <f t="shared" si="685"/>
        <v>0</v>
      </c>
      <c r="BP596" s="214">
        <f t="shared" si="686"/>
        <v>0</v>
      </c>
      <c r="BQ596" s="160">
        <f t="shared" si="687"/>
        <v>0</v>
      </c>
      <c r="BR596" s="160">
        <f t="shared" si="688"/>
        <v>0</v>
      </c>
      <c r="BS596" s="160">
        <f t="shared" si="689"/>
        <v>0</v>
      </c>
      <c r="BT596" s="160">
        <f t="shared" si="690"/>
        <v>0</v>
      </c>
      <c r="BU596" s="160">
        <f t="shared" si="691"/>
        <v>0</v>
      </c>
      <c r="BV596" s="215">
        <f t="shared" si="692"/>
        <v>0</v>
      </c>
      <c r="BW596" s="217">
        <f t="shared" si="693"/>
        <v>0</v>
      </c>
      <c r="BX596" s="206">
        <f t="shared" si="694"/>
        <v>0</v>
      </c>
      <c r="BY596" s="206">
        <f t="shared" si="695"/>
        <v>0</v>
      </c>
      <c r="BZ596" s="206">
        <f t="shared" si="696"/>
        <v>0</v>
      </c>
      <c r="CA596" s="206">
        <f t="shared" si="697"/>
        <v>0</v>
      </c>
      <c r="CB596" s="206">
        <f t="shared" si="698"/>
        <v>0</v>
      </c>
      <c r="CC596" s="218">
        <f t="shared" si="699"/>
        <v>0</v>
      </c>
      <c r="CD596" s="216" t="e">
        <f t="shared" si="700"/>
        <v>#VALUE!</v>
      </c>
      <c r="CE596" s="94" t="e">
        <f t="shared" si="701"/>
        <v>#VALUE!</v>
      </c>
      <c r="CF596" s="94" t="e">
        <f t="shared" si="702"/>
        <v>#VALUE!</v>
      </c>
      <c r="CG596" s="95" t="e">
        <f t="shared" si="703"/>
        <v>#VALUE!</v>
      </c>
      <c r="CH596" s="95" t="e">
        <f t="shared" si="726"/>
        <v>#VALUE!</v>
      </c>
      <c r="CI596" s="95" t="b">
        <f t="shared" si="729"/>
        <v>0</v>
      </c>
      <c r="CJ596" s="76" t="str">
        <f t="shared" si="704"/>
        <v/>
      </c>
      <c r="CK596" s="94" t="e" cm="1">
        <f t="array" aca="1" ref="CK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CL596" s="94" t="str">
        <f t="shared" si="705"/>
        <v/>
      </c>
      <c r="CM596" s="96" t="b">
        <f t="shared" si="706"/>
        <v>0</v>
      </c>
      <c r="CN596" s="130" t="b">
        <f>IFERROR(MATCH(D596,'Avtal för korttidsarbete'!$G$13:$G$1012,0),TRUE)</f>
        <v>1</v>
      </c>
      <c r="CO596" s="130" t="b">
        <f t="shared" si="707"/>
        <v>0</v>
      </c>
      <c r="CP596" s="131" t="str" cm="1">
        <f t="array" ref="CP596">IF(CN596=TRUE,"x",INDEX('Avtal för korttidsarbete'!$E$13:$E$1012,$CN596))</f>
        <v>x</v>
      </c>
      <c r="CQ596" s="131" t="str" cm="1">
        <f t="array" ref="CQ596">IF(CN596=TRUE,"x",INDEX('Avtal för korttidsarbete'!$F$13:$F$1012,$CN596))</f>
        <v>x</v>
      </c>
      <c r="CR596" s="130" t="b">
        <f t="shared" si="708"/>
        <v>0</v>
      </c>
      <c r="CS596" s="165">
        <f t="shared" si="727"/>
        <v>0</v>
      </c>
      <c r="CT596" s="165">
        <f t="shared" si="728"/>
        <v>0</v>
      </c>
      <c r="CU596" s="130" t="b">
        <f t="shared" si="709"/>
        <v>0</v>
      </c>
      <c r="CV596" s="131">
        <f t="shared" si="710"/>
        <v>0</v>
      </c>
      <c r="CW596" s="165">
        <f t="shared" si="711"/>
        <v>0</v>
      </c>
      <c r="CX596" s="186" t="b">
        <f>IFERROR(INDEX('Avtal för korttidsarbete'!R:R,MATCH(D596,'Avtal för korttidsarbete'!$G:$G,0)),TRUE)</f>
        <v>1</v>
      </c>
      <c r="CY596" s="165" t="str">
        <f>IF(CX596,"-",INDEX('Avtal för korttidsarbete'!$D:$D,MATCH(D596,'Avtal för korttidsarbete'!$G:$G,0)))</f>
        <v>-</v>
      </c>
      <c r="CZ596" s="131" t="b">
        <f>IFERROR(G596&gt;INDEX(Uppsägningar!E:E,MATCH(C596,Uppsägningar!C:C,0)),FALSE)</f>
        <v>0</v>
      </c>
    </row>
    <row r="597" spans="1:104" s="30" customFormat="1" x14ac:dyDescent="0.25">
      <c r="A597" s="19">
        <v>582</v>
      </c>
      <c r="B597" s="20"/>
      <c r="C597" s="189"/>
      <c r="D597" s="69"/>
      <c r="E597" s="171">
        <f>IFERROR(INDEX(Admin!$C$7:$C$10,MATCH(CY597,TblNivåValTExt,0)),0)</f>
        <v>0</v>
      </c>
      <c r="F597" s="1"/>
      <c r="G597" s="1"/>
      <c r="H597" s="90"/>
      <c r="I597" s="91"/>
      <c r="J597" s="91"/>
      <c r="K597" s="91"/>
      <c r="L597" s="91"/>
      <c r="M597" s="91"/>
      <c r="N597" s="91"/>
      <c r="O597" s="91"/>
      <c r="P597" s="91"/>
      <c r="Q597" s="91"/>
      <c r="R597" s="91"/>
      <c r="S597" s="91"/>
      <c r="T597" s="91"/>
      <c r="U597" s="91"/>
      <c r="V597" s="91"/>
      <c r="W597" s="225">
        <f t="shared" si="666"/>
        <v>0</v>
      </c>
      <c r="X597" s="134" t="str">
        <f t="shared" si="712"/>
        <v/>
      </c>
      <c r="Y597" s="92" t="b">
        <f t="shared" si="667"/>
        <v>0</v>
      </c>
      <c r="Z597" s="92" t="str">
        <f t="shared" si="713"/>
        <v/>
      </c>
      <c r="AA597" s="92" t="b">
        <f t="shared" si="714"/>
        <v>0</v>
      </c>
      <c r="AB597" s="92" t="str">
        <f t="shared" si="715"/>
        <v/>
      </c>
      <c r="AC597" s="13" t="b">
        <f t="shared" si="668"/>
        <v>0</v>
      </c>
      <c r="AD597" s="92" t="str">
        <f t="shared" si="716"/>
        <v/>
      </c>
      <c r="AE597" s="13" t="b">
        <f t="shared" si="717"/>
        <v>0</v>
      </c>
      <c r="AF597" s="92" t="str">
        <f t="shared" si="718"/>
        <v/>
      </c>
      <c r="AG597" s="13" t="b">
        <f t="shared" si="669"/>
        <v>0</v>
      </c>
      <c r="AH597" s="92" t="str">
        <f t="shared" si="719"/>
        <v/>
      </c>
      <c r="AI597" s="35" t="b">
        <f t="shared" si="670"/>
        <v>0</v>
      </c>
      <c r="AJ597" s="92" t="str">
        <f t="shared" si="720"/>
        <v/>
      </c>
      <c r="AK597" s="35" t="b">
        <f t="shared" si="671"/>
        <v>0</v>
      </c>
      <c r="AL597" s="92" t="str">
        <f t="shared" si="672"/>
        <v/>
      </c>
      <c r="AM597" s="35" t="b">
        <f t="shared" si="673"/>
        <v>0</v>
      </c>
      <c r="AN597" s="92" t="str">
        <f t="shared" si="674"/>
        <v/>
      </c>
      <c r="AO597" s="13" t="b">
        <f t="shared" si="675"/>
        <v>0</v>
      </c>
      <c r="AP597" s="92" t="str">
        <f t="shared" si="676"/>
        <v/>
      </c>
      <c r="AQ597" s="14">
        <f t="shared" si="677"/>
        <v>0</v>
      </c>
      <c r="AR597" s="14">
        <f t="shared" si="678"/>
        <v>0</v>
      </c>
      <c r="AS597" s="16">
        <f t="shared" si="730"/>
        <v>0</v>
      </c>
      <c r="AT597" s="16">
        <f t="shared" si="730"/>
        <v>0</v>
      </c>
      <c r="AU597" s="16">
        <f t="shared" si="730"/>
        <v>0</v>
      </c>
      <c r="AV597" s="16">
        <f t="shared" si="730"/>
        <v>0</v>
      </c>
      <c r="AW597" s="16">
        <f t="shared" si="730"/>
        <v>0</v>
      </c>
      <c r="AX597" s="16">
        <f t="shared" si="730"/>
        <v>0</v>
      </c>
      <c r="AY597" s="16">
        <f t="shared" si="730"/>
        <v>0</v>
      </c>
      <c r="AZ597" s="16"/>
      <c r="BA597" s="16"/>
      <c r="BB597" s="93">
        <f t="shared" si="721"/>
        <v>0</v>
      </c>
      <c r="BC597" s="93">
        <f t="shared" si="722"/>
        <v>0</v>
      </c>
      <c r="BD597" s="93">
        <f t="shared" si="723"/>
        <v>0</v>
      </c>
      <c r="BE597" s="158">
        <f t="shared" si="724"/>
        <v>0</v>
      </c>
      <c r="BF597" s="159">
        <f t="shared" si="725"/>
        <v>0</v>
      </c>
      <c r="BG597" s="159">
        <f t="shared" si="679"/>
        <v>0</v>
      </c>
      <c r="BH597" s="159">
        <f t="shared" si="680"/>
        <v>0</v>
      </c>
      <c r="BI597" s="159">
        <f t="shared" si="681"/>
        <v>0</v>
      </c>
      <c r="BJ597" s="159">
        <f t="shared" si="682"/>
        <v>0</v>
      </c>
      <c r="BK597" s="159">
        <f t="shared" si="683"/>
        <v>0</v>
      </c>
      <c r="BL597" s="159">
        <f t="shared" si="684"/>
        <v>0</v>
      </c>
      <c r="BM597" s="159">
        <f t="shared" si="665"/>
        <v>0</v>
      </c>
      <c r="BN597" s="159">
        <f t="shared" si="665"/>
        <v>0</v>
      </c>
      <c r="BO597" s="205" t="b">
        <f t="shared" si="685"/>
        <v>0</v>
      </c>
      <c r="BP597" s="214">
        <f t="shared" si="686"/>
        <v>0</v>
      </c>
      <c r="BQ597" s="160">
        <f t="shared" si="687"/>
        <v>0</v>
      </c>
      <c r="BR597" s="160">
        <f t="shared" si="688"/>
        <v>0</v>
      </c>
      <c r="BS597" s="160">
        <f t="shared" si="689"/>
        <v>0</v>
      </c>
      <c r="BT597" s="160">
        <f t="shared" si="690"/>
        <v>0</v>
      </c>
      <c r="BU597" s="160">
        <f t="shared" si="691"/>
        <v>0</v>
      </c>
      <c r="BV597" s="215">
        <f t="shared" si="692"/>
        <v>0</v>
      </c>
      <c r="BW597" s="217">
        <f t="shared" si="693"/>
        <v>0</v>
      </c>
      <c r="BX597" s="206">
        <f t="shared" si="694"/>
        <v>0</v>
      </c>
      <c r="BY597" s="206">
        <f t="shared" si="695"/>
        <v>0</v>
      </c>
      <c r="BZ597" s="206">
        <f t="shared" si="696"/>
        <v>0</v>
      </c>
      <c r="CA597" s="206">
        <f t="shared" si="697"/>
        <v>0</v>
      </c>
      <c r="CB597" s="206">
        <f t="shared" si="698"/>
        <v>0</v>
      </c>
      <c r="CC597" s="218">
        <f t="shared" si="699"/>
        <v>0</v>
      </c>
      <c r="CD597" s="216" t="e">
        <f t="shared" si="700"/>
        <v>#VALUE!</v>
      </c>
      <c r="CE597" s="94" t="e">
        <f t="shared" si="701"/>
        <v>#VALUE!</v>
      </c>
      <c r="CF597" s="94" t="e">
        <f t="shared" si="702"/>
        <v>#VALUE!</v>
      </c>
      <c r="CG597" s="95" t="e">
        <f t="shared" si="703"/>
        <v>#VALUE!</v>
      </c>
      <c r="CH597" s="95" t="e">
        <f t="shared" si="726"/>
        <v>#VALUE!</v>
      </c>
      <c r="CI597" s="95" t="b">
        <f t="shared" si="729"/>
        <v>0</v>
      </c>
      <c r="CJ597" s="76" t="str">
        <f t="shared" si="704"/>
        <v/>
      </c>
      <c r="CK597" s="94" t="e" cm="1">
        <f t="array" aca="1" ref="CK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CL597" s="94" t="str">
        <f t="shared" si="705"/>
        <v/>
      </c>
      <c r="CM597" s="96" t="b">
        <f t="shared" si="706"/>
        <v>0</v>
      </c>
      <c r="CN597" s="130" t="b">
        <f>IFERROR(MATCH(D597,'Avtal för korttidsarbete'!$G$13:$G$1012,0),TRUE)</f>
        <v>1</v>
      </c>
      <c r="CO597" s="130" t="b">
        <f t="shared" si="707"/>
        <v>0</v>
      </c>
      <c r="CP597" s="131" t="str" cm="1">
        <f t="array" ref="CP597">IF(CN597=TRUE,"x",INDEX('Avtal för korttidsarbete'!$E$13:$E$1012,$CN597))</f>
        <v>x</v>
      </c>
      <c r="CQ597" s="131" t="str" cm="1">
        <f t="array" ref="CQ597">IF(CN597=TRUE,"x",INDEX('Avtal för korttidsarbete'!$F$13:$F$1012,$CN597))</f>
        <v>x</v>
      </c>
      <c r="CR597" s="130" t="b">
        <f t="shared" si="708"/>
        <v>0</v>
      </c>
      <c r="CS597" s="165">
        <f t="shared" si="727"/>
        <v>0</v>
      </c>
      <c r="CT597" s="165">
        <f t="shared" si="728"/>
        <v>0</v>
      </c>
      <c r="CU597" s="130" t="b">
        <f t="shared" si="709"/>
        <v>0</v>
      </c>
      <c r="CV597" s="131">
        <f t="shared" si="710"/>
        <v>0</v>
      </c>
      <c r="CW597" s="165">
        <f t="shared" si="711"/>
        <v>0</v>
      </c>
      <c r="CX597" s="186" t="b">
        <f>IFERROR(INDEX('Avtal för korttidsarbete'!R:R,MATCH(D597,'Avtal för korttidsarbete'!$G:$G,0)),TRUE)</f>
        <v>1</v>
      </c>
      <c r="CY597" s="165" t="str">
        <f>IF(CX597,"-",INDEX('Avtal för korttidsarbete'!$D:$D,MATCH(D597,'Avtal för korttidsarbete'!$G:$G,0)))</f>
        <v>-</v>
      </c>
      <c r="CZ597" s="131" t="b">
        <f>IFERROR(G597&gt;INDEX(Uppsägningar!E:E,MATCH(C597,Uppsägningar!C:C,0)),FALSE)</f>
        <v>0</v>
      </c>
    </row>
    <row r="598" spans="1:104" s="30" customFormat="1" x14ac:dyDescent="0.25">
      <c r="A598" s="19">
        <v>583</v>
      </c>
      <c r="B598" s="20"/>
      <c r="C598" s="189"/>
      <c r="D598" s="69"/>
      <c r="E598" s="171">
        <f>IFERROR(INDEX(Admin!$C$7:$C$10,MATCH(CY598,TblNivåValTExt,0)),0)</f>
        <v>0</v>
      </c>
      <c r="F598" s="1"/>
      <c r="G598" s="1"/>
      <c r="H598" s="90"/>
      <c r="I598" s="91"/>
      <c r="J598" s="91"/>
      <c r="K598" s="91"/>
      <c r="L598" s="91"/>
      <c r="M598" s="91"/>
      <c r="N598" s="91"/>
      <c r="O598" s="91"/>
      <c r="P598" s="91"/>
      <c r="Q598" s="91"/>
      <c r="R598" s="91"/>
      <c r="S598" s="91"/>
      <c r="T598" s="91"/>
      <c r="U598" s="91"/>
      <c r="V598" s="91"/>
      <c r="W598" s="225">
        <f t="shared" si="666"/>
        <v>0</v>
      </c>
      <c r="X598" s="134" t="str">
        <f t="shared" si="712"/>
        <v/>
      </c>
      <c r="Y598" s="92" t="b">
        <f t="shared" si="667"/>
        <v>0</v>
      </c>
      <c r="Z598" s="92" t="str">
        <f t="shared" si="713"/>
        <v/>
      </c>
      <c r="AA598" s="92" t="b">
        <f t="shared" si="714"/>
        <v>0</v>
      </c>
      <c r="AB598" s="92" t="str">
        <f t="shared" si="715"/>
        <v/>
      </c>
      <c r="AC598" s="13" t="b">
        <f t="shared" si="668"/>
        <v>0</v>
      </c>
      <c r="AD598" s="92" t="str">
        <f t="shared" si="716"/>
        <v/>
      </c>
      <c r="AE598" s="13" t="b">
        <f t="shared" si="717"/>
        <v>0</v>
      </c>
      <c r="AF598" s="92" t="str">
        <f t="shared" si="718"/>
        <v/>
      </c>
      <c r="AG598" s="13" t="b">
        <f t="shared" si="669"/>
        <v>0</v>
      </c>
      <c r="AH598" s="92" t="str">
        <f t="shared" si="719"/>
        <v/>
      </c>
      <c r="AI598" s="35" t="b">
        <f t="shared" si="670"/>
        <v>0</v>
      </c>
      <c r="AJ598" s="92" t="str">
        <f t="shared" si="720"/>
        <v/>
      </c>
      <c r="AK598" s="35" t="b">
        <f t="shared" si="671"/>
        <v>0</v>
      </c>
      <c r="AL598" s="92" t="str">
        <f t="shared" si="672"/>
        <v/>
      </c>
      <c r="AM598" s="35" t="b">
        <f t="shared" si="673"/>
        <v>0</v>
      </c>
      <c r="AN598" s="92" t="str">
        <f t="shared" si="674"/>
        <v/>
      </c>
      <c r="AO598" s="13" t="b">
        <f t="shared" si="675"/>
        <v>0</v>
      </c>
      <c r="AP598" s="92" t="str">
        <f t="shared" si="676"/>
        <v/>
      </c>
      <c r="AQ598" s="14">
        <f t="shared" si="677"/>
        <v>0</v>
      </c>
      <c r="AR598" s="14">
        <f t="shared" si="678"/>
        <v>0</v>
      </c>
      <c r="AS598" s="16">
        <f t="shared" si="730"/>
        <v>0</v>
      </c>
      <c r="AT598" s="16">
        <f t="shared" si="730"/>
        <v>0</v>
      </c>
      <c r="AU598" s="16">
        <f t="shared" si="730"/>
        <v>0</v>
      </c>
      <c r="AV598" s="16">
        <f t="shared" si="730"/>
        <v>0</v>
      </c>
      <c r="AW598" s="16">
        <f t="shared" si="730"/>
        <v>0</v>
      </c>
      <c r="AX598" s="16">
        <f t="shared" si="730"/>
        <v>0</v>
      </c>
      <c r="AY598" s="16">
        <f t="shared" si="730"/>
        <v>0</v>
      </c>
      <c r="AZ598" s="16"/>
      <c r="BA598" s="16"/>
      <c r="BB598" s="93">
        <f t="shared" si="721"/>
        <v>0</v>
      </c>
      <c r="BC598" s="93">
        <f t="shared" si="722"/>
        <v>0</v>
      </c>
      <c r="BD598" s="93">
        <f t="shared" si="723"/>
        <v>0</v>
      </c>
      <c r="BE598" s="158">
        <f t="shared" si="724"/>
        <v>0</v>
      </c>
      <c r="BF598" s="159">
        <f t="shared" si="725"/>
        <v>0</v>
      </c>
      <c r="BG598" s="159">
        <f t="shared" si="679"/>
        <v>0</v>
      </c>
      <c r="BH598" s="159">
        <f t="shared" si="680"/>
        <v>0</v>
      </c>
      <c r="BI598" s="159">
        <f t="shared" si="681"/>
        <v>0</v>
      </c>
      <c r="BJ598" s="159">
        <f t="shared" si="682"/>
        <v>0</v>
      </c>
      <c r="BK598" s="159">
        <f t="shared" si="683"/>
        <v>0</v>
      </c>
      <c r="BL598" s="159">
        <f t="shared" si="684"/>
        <v>0</v>
      </c>
      <c r="BM598" s="159">
        <f t="shared" si="665"/>
        <v>0</v>
      </c>
      <c r="BN598" s="159">
        <f t="shared" si="665"/>
        <v>0</v>
      </c>
      <c r="BO598" s="205" t="b">
        <f t="shared" si="685"/>
        <v>0</v>
      </c>
      <c r="BP598" s="214">
        <f t="shared" si="686"/>
        <v>0</v>
      </c>
      <c r="BQ598" s="160">
        <f t="shared" si="687"/>
        <v>0</v>
      </c>
      <c r="BR598" s="160">
        <f t="shared" si="688"/>
        <v>0</v>
      </c>
      <c r="BS598" s="160">
        <f t="shared" si="689"/>
        <v>0</v>
      </c>
      <c r="BT598" s="160">
        <f t="shared" si="690"/>
        <v>0</v>
      </c>
      <c r="BU598" s="160">
        <f t="shared" si="691"/>
        <v>0</v>
      </c>
      <c r="BV598" s="215">
        <f t="shared" si="692"/>
        <v>0</v>
      </c>
      <c r="BW598" s="217">
        <f t="shared" si="693"/>
        <v>0</v>
      </c>
      <c r="BX598" s="206">
        <f t="shared" si="694"/>
        <v>0</v>
      </c>
      <c r="BY598" s="206">
        <f t="shared" si="695"/>
        <v>0</v>
      </c>
      <c r="BZ598" s="206">
        <f t="shared" si="696"/>
        <v>0</v>
      </c>
      <c r="CA598" s="206">
        <f t="shared" si="697"/>
        <v>0</v>
      </c>
      <c r="CB598" s="206">
        <f t="shared" si="698"/>
        <v>0</v>
      </c>
      <c r="CC598" s="218">
        <f t="shared" si="699"/>
        <v>0</v>
      </c>
      <c r="CD598" s="216" t="e">
        <f t="shared" si="700"/>
        <v>#VALUE!</v>
      </c>
      <c r="CE598" s="94" t="e">
        <f t="shared" si="701"/>
        <v>#VALUE!</v>
      </c>
      <c r="CF598" s="94" t="e">
        <f t="shared" si="702"/>
        <v>#VALUE!</v>
      </c>
      <c r="CG598" s="95" t="e">
        <f t="shared" si="703"/>
        <v>#VALUE!</v>
      </c>
      <c r="CH598" s="95" t="e">
        <f t="shared" si="726"/>
        <v>#VALUE!</v>
      </c>
      <c r="CI598" s="95" t="b">
        <f t="shared" si="729"/>
        <v>0</v>
      </c>
      <c r="CJ598" s="76" t="str">
        <f t="shared" si="704"/>
        <v/>
      </c>
      <c r="CK598" s="94" t="e" cm="1">
        <f t="array" aca="1" ref="CK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CL598" s="94" t="str">
        <f t="shared" si="705"/>
        <v/>
      </c>
      <c r="CM598" s="96" t="b">
        <f t="shared" si="706"/>
        <v>0</v>
      </c>
      <c r="CN598" s="130" t="b">
        <f>IFERROR(MATCH(D598,'Avtal för korttidsarbete'!$G$13:$G$1012,0),TRUE)</f>
        <v>1</v>
      </c>
      <c r="CO598" s="130" t="b">
        <f t="shared" si="707"/>
        <v>0</v>
      </c>
      <c r="CP598" s="131" t="str" cm="1">
        <f t="array" ref="CP598">IF(CN598=TRUE,"x",INDEX('Avtal för korttidsarbete'!$E$13:$E$1012,$CN598))</f>
        <v>x</v>
      </c>
      <c r="CQ598" s="131" t="str" cm="1">
        <f t="array" ref="CQ598">IF(CN598=TRUE,"x",INDEX('Avtal för korttidsarbete'!$F$13:$F$1012,$CN598))</f>
        <v>x</v>
      </c>
      <c r="CR598" s="130" t="b">
        <f t="shared" si="708"/>
        <v>0</v>
      </c>
      <c r="CS598" s="165">
        <f t="shared" si="727"/>
        <v>0</v>
      </c>
      <c r="CT598" s="165">
        <f t="shared" si="728"/>
        <v>0</v>
      </c>
      <c r="CU598" s="130" t="b">
        <f t="shared" si="709"/>
        <v>0</v>
      </c>
      <c r="CV598" s="131">
        <f t="shared" si="710"/>
        <v>0</v>
      </c>
      <c r="CW598" s="165">
        <f t="shared" si="711"/>
        <v>0</v>
      </c>
      <c r="CX598" s="186" t="b">
        <f>IFERROR(INDEX('Avtal för korttidsarbete'!R:R,MATCH(D598,'Avtal för korttidsarbete'!$G:$G,0)),TRUE)</f>
        <v>1</v>
      </c>
      <c r="CY598" s="165" t="str">
        <f>IF(CX598,"-",INDEX('Avtal för korttidsarbete'!$D:$D,MATCH(D598,'Avtal för korttidsarbete'!$G:$G,0)))</f>
        <v>-</v>
      </c>
      <c r="CZ598" s="131" t="b">
        <f>IFERROR(G598&gt;INDEX(Uppsägningar!E:E,MATCH(C598,Uppsägningar!C:C,0)),FALSE)</f>
        <v>0</v>
      </c>
    </row>
    <row r="599" spans="1:104" s="30" customFormat="1" x14ac:dyDescent="0.25">
      <c r="A599" s="19">
        <v>584</v>
      </c>
      <c r="B599" s="20"/>
      <c r="C599" s="189"/>
      <c r="D599" s="69"/>
      <c r="E599" s="171">
        <f>IFERROR(INDEX(Admin!$C$7:$C$10,MATCH(CY599,TblNivåValTExt,0)),0)</f>
        <v>0</v>
      </c>
      <c r="F599" s="1"/>
      <c r="G599" s="1"/>
      <c r="H599" s="90"/>
      <c r="I599" s="91"/>
      <c r="J599" s="91"/>
      <c r="K599" s="91"/>
      <c r="L599" s="91"/>
      <c r="M599" s="91"/>
      <c r="N599" s="91"/>
      <c r="O599" s="91"/>
      <c r="P599" s="91"/>
      <c r="Q599" s="91"/>
      <c r="R599" s="91"/>
      <c r="S599" s="91"/>
      <c r="T599" s="91"/>
      <c r="U599" s="91"/>
      <c r="V599" s="91"/>
      <c r="W599" s="225">
        <f t="shared" si="666"/>
        <v>0</v>
      </c>
      <c r="X599" s="134" t="str">
        <f t="shared" si="712"/>
        <v/>
      </c>
      <c r="Y599" s="92" t="b">
        <f t="shared" si="667"/>
        <v>0</v>
      </c>
      <c r="Z599" s="92" t="str">
        <f t="shared" si="713"/>
        <v/>
      </c>
      <c r="AA599" s="92" t="b">
        <f t="shared" si="714"/>
        <v>0</v>
      </c>
      <c r="AB599" s="92" t="str">
        <f t="shared" si="715"/>
        <v/>
      </c>
      <c r="AC599" s="13" t="b">
        <f t="shared" si="668"/>
        <v>0</v>
      </c>
      <c r="AD599" s="92" t="str">
        <f t="shared" si="716"/>
        <v/>
      </c>
      <c r="AE599" s="13" t="b">
        <f t="shared" si="717"/>
        <v>0</v>
      </c>
      <c r="AF599" s="92" t="str">
        <f t="shared" si="718"/>
        <v/>
      </c>
      <c r="AG599" s="13" t="b">
        <f t="shared" si="669"/>
        <v>0</v>
      </c>
      <c r="AH599" s="92" t="str">
        <f t="shared" si="719"/>
        <v/>
      </c>
      <c r="AI599" s="35" t="b">
        <f t="shared" si="670"/>
        <v>0</v>
      </c>
      <c r="AJ599" s="92" t="str">
        <f t="shared" si="720"/>
        <v/>
      </c>
      <c r="AK599" s="35" t="b">
        <f t="shared" si="671"/>
        <v>0</v>
      </c>
      <c r="AL599" s="92" t="str">
        <f t="shared" si="672"/>
        <v/>
      </c>
      <c r="AM599" s="35" t="b">
        <f t="shared" si="673"/>
        <v>0</v>
      </c>
      <c r="AN599" s="92" t="str">
        <f t="shared" si="674"/>
        <v/>
      </c>
      <c r="AO599" s="13" t="b">
        <f t="shared" si="675"/>
        <v>0</v>
      </c>
      <c r="AP599" s="92" t="str">
        <f t="shared" si="676"/>
        <v/>
      </c>
      <c r="AQ599" s="14">
        <f t="shared" si="677"/>
        <v>0</v>
      </c>
      <c r="AR599" s="14">
        <f t="shared" si="678"/>
        <v>0</v>
      </c>
      <c r="AS599" s="16">
        <f t="shared" si="730"/>
        <v>0</v>
      </c>
      <c r="AT599" s="16">
        <f t="shared" si="730"/>
        <v>0</v>
      </c>
      <c r="AU599" s="16">
        <f t="shared" si="730"/>
        <v>0</v>
      </c>
      <c r="AV599" s="16">
        <f t="shared" si="730"/>
        <v>0</v>
      </c>
      <c r="AW599" s="16">
        <f t="shared" si="730"/>
        <v>0</v>
      </c>
      <c r="AX599" s="16">
        <f t="shared" si="730"/>
        <v>0</v>
      </c>
      <c r="AY599" s="16">
        <f t="shared" si="730"/>
        <v>0</v>
      </c>
      <c r="AZ599" s="16"/>
      <c r="BA599" s="16"/>
      <c r="BB599" s="93">
        <f t="shared" si="721"/>
        <v>0</v>
      </c>
      <c r="BC599" s="93">
        <f t="shared" si="722"/>
        <v>0</v>
      </c>
      <c r="BD599" s="93">
        <f t="shared" si="723"/>
        <v>0</v>
      </c>
      <c r="BE599" s="158">
        <f t="shared" si="724"/>
        <v>0</v>
      </c>
      <c r="BF599" s="159">
        <f t="shared" si="725"/>
        <v>0</v>
      </c>
      <c r="BG599" s="159">
        <f t="shared" si="679"/>
        <v>0</v>
      </c>
      <c r="BH599" s="159">
        <f t="shared" si="680"/>
        <v>0</v>
      </c>
      <c r="BI599" s="159">
        <f t="shared" si="681"/>
        <v>0</v>
      </c>
      <c r="BJ599" s="159">
        <f t="shared" si="682"/>
        <v>0</v>
      </c>
      <c r="BK599" s="159">
        <f t="shared" si="683"/>
        <v>0</v>
      </c>
      <c r="BL599" s="159">
        <f t="shared" si="684"/>
        <v>0</v>
      </c>
      <c r="BM599" s="159">
        <f t="shared" si="665"/>
        <v>0</v>
      </c>
      <c r="BN599" s="159">
        <f t="shared" si="665"/>
        <v>0</v>
      </c>
      <c r="BO599" s="205" t="b">
        <f t="shared" si="685"/>
        <v>0</v>
      </c>
      <c r="BP599" s="214">
        <f t="shared" si="686"/>
        <v>0</v>
      </c>
      <c r="BQ599" s="160">
        <f t="shared" si="687"/>
        <v>0</v>
      </c>
      <c r="BR599" s="160">
        <f t="shared" si="688"/>
        <v>0</v>
      </c>
      <c r="BS599" s="160">
        <f t="shared" si="689"/>
        <v>0</v>
      </c>
      <c r="BT599" s="160">
        <f t="shared" si="690"/>
        <v>0</v>
      </c>
      <c r="BU599" s="160">
        <f t="shared" si="691"/>
        <v>0</v>
      </c>
      <c r="BV599" s="215">
        <f t="shared" si="692"/>
        <v>0</v>
      </c>
      <c r="BW599" s="217">
        <f t="shared" si="693"/>
        <v>0</v>
      </c>
      <c r="BX599" s="206">
        <f t="shared" si="694"/>
        <v>0</v>
      </c>
      <c r="BY599" s="206">
        <f t="shared" si="695"/>
        <v>0</v>
      </c>
      <c r="BZ599" s="206">
        <f t="shared" si="696"/>
        <v>0</v>
      </c>
      <c r="CA599" s="206">
        <f t="shared" si="697"/>
        <v>0</v>
      </c>
      <c r="CB599" s="206">
        <f t="shared" si="698"/>
        <v>0</v>
      </c>
      <c r="CC599" s="218">
        <f t="shared" si="699"/>
        <v>0</v>
      </c>
      <c r="CD599" s="216" t="e">
        <f t="shared" si="700"/>
        <v>#VALUE!</v>
      </c>
      <c r="CE599" s="94" t="e">
        <f t="shared" si="701"/>
        <v>#VALUE!</v>
      </c>
      <c r="CF599" s="94" t="e">
        <f t="shared" si="702"/>
        <v>#VALUE!</v>
      </c>
      <c r="CG599" s="95" t="e">
        <f t="shared" si="703"/>
        <v>#VALUE!</v>
      </c>
      <c r="CH599" s="95" t="e">
        <f t="shared" si="726"/>
        <v>#VALUE!</v>
      </c>
      <c r="CI599" s="95" t="b">
        <f t="shared" si="729"/>
        <v>0</v>
      </c>
      <c r="CJ599" s="76" t="str">
        <f t="shared" si="704"/>
        <v/>
      </c>
      <c r="CK599" s="94" t="e" cm="1">
        <f t="array" aca="1" ref="CK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CL599" s="94" t="str">
        <f t="shared" si="705"/>
        <v/>
      </c>
      <c r="CM599" s="96" t="b">
        <f t="shared" si="706"/>
        <v>0</v>
      </c>
      <c r="CN599" s="130" t="b">
        <f>IFERROR(MATCH(D599,'Avtal för korttidsarbete'!$G$13:$G$1012,0),TRUE)</f>
        <v>1</v>
      </c>
      <c r="CO599" s="130" t="b">
        <f t="shared" si="707"/>
        <v>0</v>
      </c>
      <c r="CP599" s="131" t="str" cm="1">
        <f t="array" ref="CP599">IF(CN599=TRUE,"x",INDEX('Avtal för korttidsarbete'!$E$13:$E$1012,$CN599))</f>
        <v>x</v>
      </c>
      <c r="CQ599" s="131" t="str" cm="1">
        <f t="array" ref="CQ599">IF(CN599=TRUE,"x",INDEX('Avtal för korttidsarbete'!$F$13:$F$1012,$CN599))</f>
        <v>x</v>
      </c>
      <c r="CR599" s="130" t="b">
        <f t="shared" si="708"/>
        <v>0</v>
      </c>
      <c r="CS599" s="165">
        <f t="shared" si="727"/>
        <v>0</v>
      </c>
      <c r="CT599" s="165">
        <f t="shared" si="728"/>
        <v>0</v>
      </c>
      <c r="CU599" s="130" t="b">
        <f t="shared" si="709"/>
        <v>0</v>
      </c>
      <c r="CV599" s="131">
        <f t="shared" si="710"/>
        <v>0</v>
      </c>
      <c r="CW599" s="165">
        <f t="shared" si="711"/>
        <v>0</v>
      </c>
      <c r="CX599" s="186" t="b">
        <f>IFERROR(INDEX('Avtal för korttidsarbete'!R:R,MATCH(D599,'Avtal för korttidsarbete'!$G:$G,0)),TRUE)</f>
        <v>1</v>
      </c>
      <c r="CY599" s="165" t="str">
        <f>IF(CX599,"-",INDEX('Avtal för korttidsarbete'!$D:$D,MATCH(D599,'Avtal för korttidsarbete'!$G:$G,0)))</f>
        <v>-</v>
      </c>
      <c r="CZ599" s="131" t="b">
        <f>IFERROR(G599&gt;INDEX(Uppsägningar!E:E,MATCH(C599,Uppsägningar!C:C,0)),FALSE)</f>
        <v>0</v>
      </c>
    </row>
    <row r="600" spans="1:104" s="30" customFormat="1" x14ac:dyDescent="0.25">
      <c r="A600" s="19">
        <v>585</v>
      </c>
      <c r="B600" s="20"/>
      <c r="C600" s="189"/>
      <c r="D600" s="69"/>
      <c r="E600" s="171">
        <f>IFERROR(INDEX(Admin!$C$7:$C$10,MATCH(CY600,TblNivåValTExt,0)),0)</f>
        <v>0</v>
      </c>
      <c r="F600" s="1"/>
      <c r="G600" s="1"/>
      <c r="H600" s="90"/>
      <c r="I600" s="91"/>
      <c r="J600" s="91"/>
      <c r="K600" s="91"/>
      <c r="L600" s="91"/>
      <c r="M600" s="91"/>
      <c r="N600" s="91"/>
      <c r="O600" s="91"/>
      <c r="P600" s="91"/>
      <c r="Q600" s="91"/>
      <c r="R600" s="91"/>
      <c r="S600" s="91"/>
      <c r="T600" s="91"/>
      <c r="U600" s="91"/>
      <c r="V600" s="91"/>
      <c r="W600" s="225">
        <f t="shared" si="666"/>
        <v>0</v>
      </c>
      <c r="X600" s="134" t="str">
        <f t="shared" si="712"/>
        <v/>
      </c>
      <c r="Y600" s="92" t="b">
        <f t="shared" si="667"/>
        <v>0</v>
      </c>
      <c r="Z600" s="92" t="str">
        <f t="shared" si="713"/>
        <v/>
      </c>
      <c r="AA600" s="92" t="b">
        <f t="shared" si="714"/>
        <v>0</v>
      </c>
      <c r="AB600" s="92" t="str">
        <f t="shared" si="715"/>
        <v/>
      </c>
      <c r="AC600" s="13" t="b">
        <f t="shared" si="668"/>
        <v>0</v>
      </c>
      <c r="AD600" s="92" t="str">
        <f t="shared" si="716"/>
        <v/>
      </c>
      <c r="AE600" s="13" t="b">
        <f t="shared" si="717"/>
        <v>0</v>
      </c>
      <c r="AF600" s="92" t="str">
        <f t="shared" si="718"/>
        <v/>
      </c>
      <c r="AG600" s="13" t="b">
        <f t="shared" si="669"/>
        <v>0</v>
      </c>
      <c r="AH600" s="92" t="str">
        <f t="shared" si="719"/>
        <v/>
      </c>
      <c r="AI600" s="35" t="b">
        <f t="shared" si="670"/>
        <v>0</v>
      </c>
      <c r="AJ600" s="92" t="str">
        <f t="shared" si="720"/>
        <v/>
      </c>
      <c r="AK600" s="35" t="b">
        <f t="shared" si="671"/>
        <v>0</v>
      </c>
      <c r="AL600" s="92" t="str">
        <f t="shared" si="672"/>
        <v/>
      </c>
      <c r="AM600" s="35" t="b">
        <f t="shared" si="673"/>
        <v>0</v>
      </c>
      <c r="AN600" s="92" t="str">
        <f t="shared" si="674"/>
        <v/>
      </c>
      <c r="AO600" s="13" t="b">
        <f t="shared" si="675"/>
        <v>0</v>
      </c>
      <c r="AP600" s="92" t="str">
        <f t="shared" si="676"/>
        <v/>
      </c>
      <c r="AQ600" s="14">
        <f t="shared" si="677"/>
        <v>0</v>
      </c>
      <c r="AR600" s="14">
        <f t="shared" si="678"/>
        <v>0</v>
      </c>
      <c r="AS600" s="16">
        <f t="shared" si="730"/>
        <v>0</v>
      </c>
      <c r="AT600" s="16">
        <f t="shared" si="730"/>
        <v>0</v>
      </c>
      <c r="AU600" s="16">
        <f t="shared" si="730"/>
        <v>0</v>
      </c>
      <c r="AV600" s="16">
        <f t="shared" si="730"/>
        <v>0</v>
      </c>
      <c r="AW600" s="16">
        <f t="shared" si="730"/>
        <v>0</v>
      </c>
      <c r="AX600" s="16">
        <f t="shared" si="730"/>
        <v>0</v>
      </c>
      <c r="AY600" s="16">
        <f t="shared" si="730"/>
        <v>0</v>
      </c>
      <c r="AZ600" s="16"/>
      <c r="BA600" s="16"/>
      <c r="BB600" s="93">
        <f t="shared" si="721"/>
        <v>0</v>
      </c>
      <c r="BC600" s="93">
        <f t="shared" si="722"/>
        <v>0</v>
      </c>
      <c r="BD600" s="93">
        <f t="shared" si="723"/>
        <v>0</v>
      </c>
      <c r="BE600" s="158">
        <f t="shared" si="724"/>
        <v>0</v>
      </c>
      <c r="BF600" s="159">
        <f t="shared" si="725"/>
        <v>0</v>
      </c>
      <c r="BG600" s="159">
        <f t="shared" si="679"/>
        <v>0</v>
      </c>
      <c r="BH600" s="159">
        <f t="shared" si="680"/>
        <v>0</v>
      </c>
      <c r="BI600" s="159">
        <f t="shared" si="681"/>
        <v>0</v>
      </c>
      <c r="BJ600" s="159">
        <f t="shared" si="682"/>
        <v>0</v>
      </c>
      <c r="BK600" s="159">
        <f t="shared" si="683"/>
        <v>0</v>
      </c>
      <c r="BL600" s="159">
        <f t="shared" si="684"/>
        <v>0</v>
      </c>
      <c r="BM600" s="159">
        <f t="shared" si="665"/>
        <v>0</v>
      </c>
      <c r="BN600" s="159">
        <f t="shared" si="665"/>
        <v>0</v>
      </c>
      <c r="BO600" s="205" t="b">
        <f t="shared" si="685"/>
        <v>0</v>
      </c>
      <c r="BP600" s="214">
        <f t="shared" si="686"/>
        <v>0</v>
      </c>
      <c r="BQ600" s="160">
        <f t="shared" si="687"/>
        <v>0</v>
      </c>
      <c r="BR600" s="160">
        <f t="shared" si="688"/>
        <v>0</v>
      </c>
      <c r="BS600" s="160">
        <f t="shared" si="689"/>
        <v>0</v>
      </c>
      <c r="BT600" s="160">
        <f t="shared" si="690"/>
        <v>0</v>
      </c>
      <c r="BU600" s="160">
        <f t="shared" si="691"/>
        <v>0</v>
      </c>
      <c r="BV600" s="215">
        <f t="shared" si="692"/>
        <v>0</v>
      </c>
      <c r="BW600" s="217">
        <f t="shared" si="693"/>
        <v>0</v>
      </c>
      <c r="BX600" s="206">
        <f t="shared" si="694"/>
        <v>0</v>
      </c>
      <c r="BY600" s="206">
        <f t="shared" si="695"/>
        <v>0</v>
      </c>
      <c r="BZ600" s="206">
        <f t="shared" si="696"/>
        <v>0</v>
      </c>
      <c r="CA600" s="206">
        <f t="shared" si="697"/>
        <v>0</v>
      </c>
      <c r="CB600" s="206">
        <f t="shared" si="698"/>
        <v>0</v>
      </c>
      <c r="CC600" s="218">
        <f t="shared" si="699"/>
        <v>0</v>
      </c>
      <c r="CD600" s="216" t="e">
        <f t="shared" si="700"/>
        <v>#VALUE!</v>
      </c>
      <c r="CE600" s="94" t="e">
        <f t="shared" si="701"/>
        <v>#VALUE!</v>
      </c>
      <c r="CF600" s="94" t="e">
        <f t="shared" si="702"/>
        <v>#VALUE!</v>
      </c>
      <c r="CG600" s="95" t="e">
        <f t="shared" si="703"/>
        <v>#VALUE!</v>
      </c>
      <c r="CH600" s="95" t="e">
        <f t="shared" si="726"/>
        <v>#VALUE!</v>
      </c>
      <c r="CI600" s="95" t="b">
        <f t="shared" si="729"/>
        <v>0</v>
      </c>
      <c r="CJ600" s="76" t="str">
        <f t="shared" si="704"/>
        <v/>
      </c>
      <c r="CK600" s="94" t="e" cm="1">
        <f t="array" aca="1" ref="CK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CL600" s="94" t="str">
        <f t="shared" si="705"/>
        <v/>
      </c>
      <c r="CM600" s="96" t="b">
        <f t="shared" si="706"/>
        <v>0</v>
      </c>
      <c r="CN600" s="130" t="b">
        <f>IFERROR(MATCH(D600,'Avtal för korttidsarbete'!$G$13:$G$1012,0),TRUE)</f>
        <v>1</v>
      </c>
      <c r="CO600" s="130" t="b">
        <f t="shared" si="707"/>
        <v>0</v>
      </c>
      <c r="CP600" s="131" t="str" cm="1">
        <f t="array" ref="CP600">IF(CN600=TRUE,"x",INDEX('Avtal för korttidsarbete'!$E$13:$E$1012,$CN600))</f>
        <v>x</v>
      </c>
      <c r="CQ600" s="131" t="str" cm="1">
        <f t="array" ref="CQ600">IF(CN600=TRUE,"x",INDEX('Avtal för korttidsarbete'!$F$13:$F$1012,$CN600))</f>
        <v>x</v>
      </c>
      <c r="CR600" s="130" t="b">
        <f t="shared" si="708"/>
        <v>0</v>
      </c>
      <c r="CS600" s="165">
        <f t="shared" si="727"/>
        <v>0</v>
      </c>
      <c r="CT600" s="165">
        <f t="shared" si="728"/>
        <v>0</v>
      </c>
      <c r="CU600" s="130" t="b">
        <f t="shared" si="709"/>
        <v>0</v>
      </c>
      <c r="CV600" s="131">
        <f t="shared" si="710"/>
        <v>0</v>
      </c>
      <c r="CW600" s="165">
        <f t="shared" si="711"/>
        <v>0</v>
      </c>
      <c r="CX600" s="186" t="b">
        <f>IFERROR(INDEX('Avtal för korttidsarbete'!R:R,MATCH(D600,'Avtal för korttidsarbete'!$G:$G,0)),TRUE)</f>
        <v>1</v>
      </c>
      <c r="CY600" s="165" t="str">
        <f>IF(CX600,"-",INDEX('Avtal för korttidsarbete'!$D:$D,MATCH(D600,'Avtal för korttidsarbete'!$G:$G,0)))</f>
        <v>-</v>
      </c>
      <c r="CZ600" s="131" t="b">
        <f>IFERROR(G600&gt;INDEX(Uppsägningar!E:E,MATCH(C600,Uppsägningar!C:C,0)),FALSE)</f>
        <v>0</v>
      </c>
    </row>
    <row r="601" spans="1:104" s="30" customFormat="1" x14ac:dyDescent="0.25">
      <c r="A601" s="19">
        <v>586</v>
      </c>
      <c r="B601" s="20"/>
      <c r="C601" s="189"/>
      <c r="D601" s="69"/>
      <c r="E601" s="171">
        <f>IFERROR(INDEX(Admin!$C$7:$C$10,MATCH(CY601,TblNivåValTExt,0)),0)</f>
        <v>0</v>
      </c>
      <c r="F601" s="1"/>
      <c r="G601" s="1"/>
      <c r="H601" s="90"/>
      <c r="I601" s="91"/>
      <c r="J601" s="91"/>
      <c r="K601" s="91"/>
      <c r="L601" s="91"/>
      <c r="M601" s="91"/>
      <c r="N601" s="91"/>
      <c r="O601" s="91"/>
      <c r="P601" s="91"/>
      <c r="Q601" s="91"/>
      <c r="R601" s="91"/>
      <c r="S601" s="91"/>
      <c r="T601" s="91"/>
      <c r="U601" s="91"/>
      <c r="V601" s="91"/>
      <c r="W601" s="225">
        <f t="shared" si="666"/>
        <v>0</v>
      </c>
      <c r="X601" s="134" t="str">
        <f t="shared" si="712"/>
        <v/>
      </c>
      <c r="Y601" s="92" t="b">
        <f t="shared" si="667"/>
        <v>0</v>
      </c>
      <c r="Z601" s="92" t="str">
        <f t="shared" si="713"/>
        <v/>
      </c>
      <c r="AA601" s="92" t="b">
        <f t="shared" si="714"/>
        <v>0</v>
      </c>
      <c r="AB601" s="92" t="str">
        <f t="shared" si="715"/>
        <v/>
      </c>
      <c r="AC601" s="13" t="b">
        <f t="shared" si="668"/>
        <v>0</v>
      </c>
      <c r="AD601" s="92" t="str">
        <f t="shared" si="716"/>
        <v/>
      </c>
      <c r="AE601" s="13" t="b">
        <f t="shared" si="717"/>
        <v>0</v>
      </c>
      <c r="AF601" s="92" t="str">
        <f t="shared" si="718"/>
        <v/>
      </c>
      <c r="AG601" s="13" t="b">
        <f t="shared" si="669"/>
        <v>0</v>
      </c>
      <c r="AH601" s="92" t="str">
        <f t="shared" si="719"/>
        <v/>
      </c>
      <c r="AI601" s="35" t="b">
        <f t="shared" si="670"/>
        <v>0</v>
      </c>
      <c r="AJ601" s="92" t="str">
        <f t="shared" si="720"/>
        <v/>
      </c>
      <c r="AK601" s="35" t="b">
        <f t="shared" si="671"/>
        <v>0</v>
      </c>
      <c r="AL601" s="92" t="str">
        <f t="shared" si="672"/>
        <v/>
      </c>
      <c r="AM601" s="35" t="b">
        <f t="shared" si="673"/>
        <v>0</v>
      </c>
      <c r="AN601" s="92" t="str">
        <f t="shared" si="674"/>
        <v/>
      </c>
      <c r="AO601" s="13" t="b">
        <f t="shared" si="675"/>
        <v>0</v>
      </c>
      <c r="AP601" s="92" t="str">
        <f t="shared" si="676"/>
        <v/>
      </c>
      <c r="AQ601" s="14">
        <f t="shared" si="677"/>
        <v>0</v>
      </c>
      <c r="AR601" s="14">
        <f t="shared" si="678"/>
        <v>0</v>
      </c>
      <c r="AS601" s="16">
        <f t="shared" si="730"/>
        <v>0</v>
      </c>
      <c r="AT601" s="16">
        <f t="shared" si="730"/>
        <v>0</v>
      </c>
      <c r="AU601" s="16">
        <f t="shared" si="730"/>
        <v>0</v>
      </c>
      <c r="AV601" s="16">
        <f t="shared" si="730"/>
        <v>0</v>
      </c>
      <c r="AW601" s="16">
        <f t="shared" si="730"/>
        <v>0</v>
      </c>
      <c r="AX601" s="16">
        <f t="shared" si="730"/>
        <v>0</v>
      </c>
      <c r="AY601" s="16">
        <f t="shared" si="730"/>
        <v>0</v>
      </c>
      <c r="AZ601" s="16"/>
      <c r="BA601" s="16"/>
      <c r="BB601" s="93">
        <f t="shared" si="721"/>
        <v>0</v>
      </c>
      <c r="BC601" s="93">
        <f t="shared" si="722"/>
        <v>0</v>
      </c>
      <c r="BD601" s="93">
        <f t="shared" si="723"/>
        <v>0</v>
      </c>
      <c r="BE601" s="158">
        <f t="shared" si="724"/>
        <v>0</v>
      </c>
      <c r="BF601" s="159">
        <f t="shared" si="725"/>
        <v>0</v>
      </c>
      <c r="BG601" s="159">
        <f t="shared" si="679"/>
        <v>0</v>
      </c>
      <c r="BH601" s="159">
        <f t="shared" si="680"/>
        <v>0</v>
      </c>
      <c r="BI601" s="159">
        <f t="shared" si="681"/>
        <v>0</v>
      </c>
      <c r="BJ601" s="159">
        <f t="shared" si="682"/>
        <v>0</v>
      </c>
      <c r="BK601" s="159">
        <f t="shared" si="683"/>
        <v>0</v>
      </c>
      <c r="BL601" s="159">
        <f t="shared" si="684"/>
        <v>0</v>
      </c>
      <c r="BM601" s="159">
        <f t="shared" si="665"/>
        <v>0</v>
      </c>
      <c r="BN601" s="159">
        <f t="shared" si="665"/>
        <v>0</v>
      </c>
      <c r="BO601" s="205" t="b">
        <f t="shared" si="685"/>
        <v>0</v>
      </c>
      <c r="BP601" s="214">
        <f t="shared" si="686"/>
        <v>0</v>
      </c>
      <c r="BQ601" s="160">
        <f t="shared" si="687"/>
        <v>0</v>
      </c>
      <c r="BR601" s="160">
        <f t="shared" si="688"/>
        <v>0</v>
      </c>
      <c r="BS601" s="160">
        <f t="shared" si="689"/>
        <v>0</v>
      </c>
      <c r="BT601" s="160">
        <f t="shared" si="690"/>
        <v>0</v>
      </c>
      <c r="BU601" s="160">
        <f t="shared" si="691"/>
        <v>0</v>
      </c>
      <c r="BV601" s="215">
        <f t="shared" si="692"/>
        <v>0</v>
      </c>
      <c r="BW601" s="217">
        <f t="shared" si="693"/>
        <v>0</v>
      </c>
      <c r="BX601" s="206">
        <f t="shared" si="694"/>
        <v>0</v>
      </c>
      <c r="BY601" s="206">
        <f t="shared" si="695"/>
        <v>0</v>
      </c>
      <c r="BZ601" s="206">
        <f t="shared" si="696"/>
        <v>0</v>
      </c>
      <c r="CA601" s="206">
        <f t="shared" si="697"/>
        <v>0</v>
      </c>
      <c r="CB601" s="206">
        <f t="shared" si="698"/>
        <v>0</v>
      </c>
      <c r="CC601" s="218">
        <f t="shared" si="699"/>
        <v>0</v>
      </c>
      <c r="CD601" s="216" t="e">
        <f t="shared" si="700"/>
        <v>#VALUE!</v>
      </c>
      <c r="CE601" s="94" t="e">
        <f t="shared" si="701"/>
        <v>#VALUE!</v>
      </c>
      <c r="CF601" s="94" t="e">
        <f t="shared" si="702"/>
        <v>#VALUE!</v>
      </c>
      <c r="CG601" s="95" t="e">
        <f t="shared" si="703"/>
        <v>#VALUE!</v>
      </c>
      <c r="CH601" s="95" t="e">
        <f t="shared" si="726"/>
        <v>#VALUE!</v>
      </c>
      <c r="CI601" s="95" t="b">
        <f t="shared" si="729"/>
        <v>0</v>
      </c>
      <c r="CJ601" s="76" t="str">
        <f t="shared" si="704"/>
        <v/>
      </c>
      <c r="CK601" s="94" t="e" cm="1">
        <f t="array" aca="1" ref="CK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CL601" s="94" t="str">
        <f t="shared" si="705"/>
        <v/>
      </c>
      <c r="CM601" s="96" t="b">
        <f t="shared" si="706"/>
        <v>0</v>
      </c>
      <c r="CN601" s="130" t="b">
        <f>IFERROR(MATCH(D601,'Avtal för korttidsarbete'!$G$13:$G$1012,0),TRUE)</f>
        <v>1</v>
      </c>
      <c r="CO601" s="130" t="b">
        <f t="shared" si="707"/>
        <v>0</v>
      </c>
      <c r="CP601" s="131" t="str" cm="1">
        <f t="array" ref="CP601">IF(CN601=TRUE,"x",INDEX('Avtal för korttidsarbete'!$E$13:$E$1012,$CN601))</f>
        <v>x</v>
      </c>
      <c r="CQ601" s="131" t="str" cm="1">
        <f t="array" ref="CQ601">IF(CN601=TRUE,"x",INDEX('Avtal för korttidsarbete'!$F$13:$F$1012,$CN601))</f>
        <v>x</v>
      </c>
      <c r="CR601" s="130" t="b">
        <f t="shared" si="708"/>
        <v>0</v>
      </c>
      <c r="CS601" s="165">
        <f t="shared" si="727"/>
        <v>0</v>
      </c>
      <c r="CT601" s="165">
        <f t="shared" si="728"/>
        <v>0</v>
      </c>
      <c r="CU601" s="130" t="b">
        <f t="shared" si="709"/>
        <v>0</v>
      </c>
      <c r="CV601" s="131">
        <f t="shared" si="710"/>
        <v>0</v>
      </c>
      <c r="CW601" s="165">
        <f t="shared" si="711"/>
        <v>0</v>
      </c>
      <c r="CX601" s="186" t="b">
        <f>IFERROR(INDEX('Avtal för korttidsarbete'!R:R,MATCH(D601,'Avtal för korttidsarbete'!$G:$G,0)),TRUE)</f>
        <v>1</v>
      </c>
      <c r="CY601" s="165" t="str">
        <f>IF(CX601,"-",INDEX('Avtal för korttidsarbete'!$D:$D,MATCH(D601,'Avtal för korttidsarbete'!$G:$G,0)))</f>
        <v>-</v>
      </c>
      <c r="CZ601" s="131" t="b">
        <f>IFERROR(G601&gt;INDEX(Uppsägningar!E:E,MATCH(C601,Uppsägningar!C:C,0)),FALSE)</f>
        <v>0</v>
      </c>
    </row>
    <row r="602" spans="1:104" s="30" customFormat="1" x14ac:dyDescent="0.25">
      <c r="A602" s="19">
        <v>587</v>
      </c>
      <c r="B602" s="20"/>
      <c r="C602" s="189"/>
      <c r="D602" s="69"/>
      <c r="E602" s="171">
        <f>IFERROR(INDEX(Admin!$C$7:$C$10,MATCH(CY602,TblNivåValTExt,0)),0)</f>
        <v>0</v>
      </c>
      <c r="F602" s="1"/>
      <c r="G602" s="1"/>
      <c r="H602" s="90"/>
      <c r="I602" s="91"/>
      <c r="J602" s="91"/>
      <c r="K602" s="91"/>
      <c r="L602" s="91"/>
      <c r="M602" s="91"/>
      <c r="N602" s="91"/>
      <c r="O602" s="91"/>
      <c r="P602" s="91"/>
      <c r="Q602" s="91"/>
      <c r="R602" s="91"/>
      <c r="S602" s="91"/>
      <c r="T602" s="91"/>
      <c r="U602" s="91"/>
      <c r="V602" s="91"/>
      <c r="W602" s="225">
        <f t="shared" si="666"/>
        <v>0</v>
      </c>
      <c r="X602" s="134" t="str">
        <f t="shared" si="712"/>
        <v/>
      </c>
      <c r="Y602" s="92" t="b">
        <f t="shared" si="667"/>
        <v>0</v>
      </c>
      <c r="Z602" s="92" t="str">
        <f t="shared" si="713"/>
        <v/>
      </c>
      <c r="AA602" s="92" t="b">
        <f t="shared" si="714"/>
        <v>0</v>
      </c>
      <c r="AB602" s="92" t="str">
        <f t="shared" si="715"/>
        <v/>
      </c>
      <c r="AC602" s="13" t="b">
        <f t="shared" si="668"/>
        <v>0</v>
      </c>
      <c r="AD602" s="92" t="str">
        <f t="shared" si="716"/>
        <v/>
      </c>
      <c r="AE602" s="13" t="b">
        <f t="shared" si="717"/>
        <v>0</v>
      </c>
      <c r="AF602" s="92" t="str">
        <f t="shared" si="718"/>
        <v/>
      </c>
      <c r="AG602" s="13" t="b">
        <f t="shared" si="669"/>
        <v>0</v>
      </c>
      <c r="AH602" s="92" t="str">
        <f t="shared" si="719"/>
        <v/>
      </c>
      <c r="AI602" s="35" t="b">
        <f t="shared" si="670"/>
        <v>0</v>
      </c>
      <c r="AJ602" s="92" t="str">
        <f t="shared" si="720"/>
        <v/>
      </c>
      <c r="AK602" s="35" t="b">
        <f t="shared" si="671"/>
        <v>0</v>
      </c>
      <c r="AL602" s="92" t="str">
        <f t="shared" si="672"/>
        <v/>
      </c>
      <c r="AM602" s="35" t="b">
        <f t="shared" si="673"/>
        <v>0</v>
      </c>
      <c r="AN602" s="92" t="str">
        <f t="shared" si="674"/>
        <v/>
      </c>
      <c r="AO602" s="13" t="b">
        <f t="shared" si="675"/>
        <v>0</v>
      </c>
      <c r="AP602" s="92" t="str">
        <f t="shared" si="676"/>
        <v/>
      </c>
      <c r="AQ602" s="14">
        <f t="shared" si="677"/>
        <v>0</v>
      </c>
      <c r="AR602" s="14">
        <f t="shared" si="678"/>
        <v>0</v>
      </c>
      <c r="AS602" s="16">
        <f t="shared" si="730"/>
        <v>0</v>
      </c>
      <c r="AT602" s="16">
        <f t="shared" si="730"/>
        <v>0</v>
      </c>
      <c r="AU602" s="16">
        <f t="shared" si="730"/>
        <v>0</v>
      </c>
      <c r="AV602" s="16">
        <f t="shared" si="730"/>
        <v>0</v>
      </c>
      <c r="AW602" s="16">
        <f t="shared" si="730"/>
        <v>0</v>
      </c>
      <c r="AX602" s="16">
        <f t="shared" si="730"/>
        <v>0</v>
      </c>
      <c r="AY602" s="16">
        <f t="shared" si="730"/>
        <v>0</v>
      </c>
      <c r="AZ602" s="16"/>
      <c r="BA602" s="16"/>
      <c r="BB602" s="93">
        <f t="shared" si="721"/>
        <v>0</v>
      </c>
      <c r="BC602" s="93">
        <f t="shared" si="722"/>
        <v>0</v>
      </c>
      <c r="BD602" s="93">
        <f t="shared" si="723"/>
        <v>0</v>
      </c>
      <c r="BE602" s="158">
        <f t="shared" si="724"/>
        <v>0</v>
      </c>
      <c r="BF602" s="159">
        <f t="shared" si="725"/>
        <v>0</v>
      </c>
      <c r="BG602" s="159">
        <f t="shared" si="679"/>
        <v>0</v>
      </c>
      <c r="BH602" s="159">
        <f t="shared" si="680"/>
        <v>0</v>
      </c>
      <c r="BI602" s="159">
        <f t="shared" si="681"/>
        <v>0</v>
      </c>
      <c r="BJ602" s="159">
        <f t="shared" si="682"/>
        <v>0</v>
      </c>
      <c r="BK602" s="159">
        <f t="shared" si="683"/>
        <v>0</v>
      </c>
      <c r="BL602" s="159">
        <f t="shared" si="684"/>
        <v>0</v>
      </c>
      <c r="BM602" s="159">
        <f t="shared" si="665"/>
        <v>0</v>
      </c>
      <c r="BN602" s="159">
        <f t="shared" si="665"/>
        <v>0</v>
      </c>
      <c r="BO602" s="205" t="b">
        <f t="shared" si="685"/>
        <v>0</v>
      </c>
      <c r="BP602" s="214">
        <f t="shared" si="686"/>
        <v>0</v>
      </c>
      <c r="BQ602" s="160">
        <f t="shared" si="687"/>
        <v>0</v>
      </c>
      <c r="BR602" s="160">
        <f t="shared" si="688"/>
        <v>0</v>
      </c>
      <c r="BS602" s="160">
        <f t="shared" si="689"/>
        <v>0</v>
      </c>
      <c r="BT602" s="160">
        <f t="shared" si="690"/>
        <v>0</v>
      </c>
      <c r="BU602" s="160">
        <f t="shared" si="691"/>
        <v>0</v>
      </c>
      <c r="BV602" s="215">
        <f t="shared" si="692"/>
        <v>0</v>
      </c>
      <c r="BW602" s="217">
        <f t="shared" si="693"/>
        <v>0</v>
      </c>
      <c r="BX602" s="206">
        <f t="shared" si="694"/>
        <v>0</v>
      </c>
      <c r="BY602" s="206">
        <f t="shared" si="695"/>
        <v>0</v>
      </c>
      <c r="BZ602" s="206">
        <f t="shared" si="696"/>
        <v>0</v>
      </c>
      <c r="CA602" s="206">
        <f t="shared" si="697"/>
        <v>0</v>
      </c>
      <c r="CB602" s="206">
        <f t="shared" si="698"/>
        <v>0</v>
      </c>
      <c r="CC602" s="218">
        <f t="shared" si="699"/>
        <v>0</v>
      </c>
      <c r="CD602" s="216" t="e">
        <f t="shared" si="700"/>
        <v>#VALUE!</v>
      </c>
      <c r="CE602" s="94" t="e">
        <f t="shared" si="701"/>
        <v>#VALUE!</v>
      </c>
      <c r="CF602" s="94" t="e">
        <f t="shared" si="702"/>
        <v>#VALUE!</v>
      </c>
      <c r="CG602" s="95" t="e">
        <f t="shared" si="703"/>
        <v>#VALUE!</v>
      </c>
      <c r="CH602" s="95" t="e">
        <f t="shared" si="726"/>
        <v>#VALUE!</v>
      </c>
      <c r="CI602" s="95" t="b">
        <f t="shared" si="729"/>
        <v>0</v>
      </c>
      <c r="CJ602" s="76" t="str">
        <f t="shared" si="704"/>
        <v/>
      </c>
      <c r="CK602" s="94" t="e" cm="1">
        <f t="array" aca="1" ref="CK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CL602" s="94" t="str">
        <f t="shared" si="705"/>
        <v/>
      </c>
      <c r="CM602" s="96" t="b">
        <f t="shared" si="706"/>
        <v>0</v>
      </c>
      <c r="CN602" s="130" t="b">
        <f>IFERROR(MATCH(D602,'Avtal för korttidsarbete'!$G$13:$G$1012,0),TRUE)</f>
        <v>1</v>
      </c>
      <c r="CO602" s="130" t="b">
        <f t="shared" si="707"/>
        <v>0</v>
      </c>
      <c r="CP602" s="131" t="str" cm="1">
        <f t="array" ref="CP602">IF(CN602=TRUE,"x",INDEX('Avtal för korttidsarbete'!$E$13:$E$1012,$CN602))</f>
        <v>x</v>
      </c>
      <c r="CQ602" s="131" t="str" cm="1">
        <f t="array" ref="CQ602">IF(CN602=TRUE,"x",INDEX('Avtal för korttidsarbete'!$F$13:$F$1012,$CN602))</f>
        <v>x</v>
      </c>
      <c r="CR602" s="130" t="b">
        <f t="shared" si="708"/>
        <v>0</v>
      </c>
      <c r="CS602" s="165">
        <f t="shared" si="727"/>
        <v>0</v>
      </c>
      <c r="CT602" s="165">
        <f t="shared" si="728"/>
        <v>0</v>
      </c>
      <c r="CU602" s="130" t="b">
        <f t="shared" si="709"/>
        <v>0</v>
      </c>
      <c r="CV602" s="131">
        <f t="shared" si="710"/>
        <v>0</v>
      </c>
      <c r="CW602" s="165">
        <f t="shared" si="711"/>
        <v>0</v>
      </c>
      <c r="CX602" s="186" t="b">
        <f>IFERROR(INDEX('Avtal för korttidsarbete'!R:R,MATCH(D602,'Avtal för korttidsarbete'!$G:$G,0)),TRUE)</f>
        <v>1</v>
      </c>
      <c r="CY602" s="165" t="str">
        <f>IF(CX602,"-",INDEX('Avtal för korttidsarbete'!$D:$D,MATCH(D602,'Avtal för korttidsarbete'!$G:$G,0)))</f>
        <v>-</v>
      </c>
      <c r="CZ602" s="131" t="b">
        <f>IFERROR(G602&gt;INDEX(Uppsägningar!E:E,MATCH(C602,Uppsägningar!C:C,0)),FALSE)</f>
        <v>0</v>
      </c>
    </row>
    <row r="603" spans="1:104" s="30" customFormat="1" x14ac:dyDescent="0.25">
      <c r="A603" s="19">
        <v>588</v>
      </c>
      <c r="B603" s="20"/>
      <c r="C603" s="189"/>
      <c r="D603" s="69"/>
      <c r="E603" s="171">
        <f>IFERROR(INDEX(Admin!$C$7:$C$10,MATCH(CY603,TblNivåValTExt,0)),0)</f>
        <v>0</v>
      </c>
      <c r="F603" s="1"/>
      <c r="G603" s="1"/>
      <c r="H603" s="90"/>
      <c r="I603" s="91"/>
      <c r="J603" s="91"/>
      <c r="K603" s="91"/>
      <c r="L603" s="91"/>
      <c r="M603" s="91"/>
      <c r="N603" s="91"/>
      <c r="O603" s="91"/>
      <c r="P603" s="91"/>
      <c r="Q603" s="91"/>
      <c r="R603" s="91"/>
      <c r="S603" s="91"/>
      <c r="T603" s="91"/>
      <c r="U603" s="91"/>
      <c r="V603" s="91"/>
      <c r="W603" s="225">
        <f t="shared" si="666"/>
        <v>0</v>
      </c>
      <c r="X603" s="134" t="str">
        <f t="shared" si="712"/>
        <v/>
      </c>
      <c r="Y603" s="92" t="b">
        <f t="shared" si="667"/>
        <v>0</v>
      </c>
      <c r="Z603" s="92" t="str">
        <f t="shared" si="713"/>
        <v/>
      </c>
      <c r="AA603" s="92" t="b">
        <f t="shared" si="714"/>
        <v>0</v>
      </c>
      <c r="AB603" s="92" t="str">
        <f t="shared" si="715"/>
        <v/>
      </c>
      <c r="AC603" s="13" t="b">
        <f t="shared" si="668"/>
        <v>0</v>
      </c>
      <c r="AD603" s="92" t="str">
        <f t="shared" si="716"/>
        <v/>
      </c>
      <c r="AE603" s="13" t="b">
        <f t="shared" si="717"/>
        <v>0</v>
      </c>
      <c r="AF603" s="92" t="str">
        <f t="shared" si="718"/>
        <v/>
      </c>
      <c r="AG603" s="13" t="b">
        <f t="shared" si="669"/>
        <v>0</v>
      </c>
      <c r="AH603" s="92" t="str">
        <f t="shared" si="719"/>
        <v/>
      </c>
      <c r="AI603" s="35" t="b">
        <f t="shared" si="670"/>
        <v>0</v>
      </c>
      <c r="AJ603" s="92" t="str">
        <f t="shared" si="720"/>
        <v/>
      </c>
      <c r="AK603" s="35" t="b">
        <f t="shared" si="671"/>
        <v>0</v>
      </c>
      <c r="AL603" s="92" t="str">
        <f t="shared" si="672"/>
        <v/>
      </c>
      <c r="AM603" s="35" t="b">
        <f t="shared" si="673"/>
        <v>0</v>
      </c>
      <c r="AN603" s="92" t="str">
        <f t="shared" si="674"/>
        <v/>
      </c>
      <c r="AO603" s="13" t="b">
        <f t="shared" si="675"/>
        <v>0</v>
      </c>
      <c r="AP603" s="92" t="str">
        <f t="shared" si="676"/>
        <v/>
      </c>
      <c r="AQ603" s="14">
        <f t="shared" si="677"/>
        <v>0</v>
      </c>
      <c r="AR603" s="14">
        <f t="shared" si="678"/>
        <v>0</v>
      </c>
      <c r="AS603" s="16">
        <f t="shared" si="730"/>
        <v>0</v>
      </c>
      <c r="AT603" s="16">
        <f t="shared" si="730"/>
        <v>0</v>
      </c>
      <c r="AU603" s="16">
        <f t="shared" si="730"/>
        <v>0</v>
      </c>
      <c r="AV603" s="16">
        <f t="shared" si="730"/>
        <v>0</v>
      </c>
      <c r="AW603" s="16">
        <f t="shared" si="730"/>
        <v>0</v>
      </c>
      <c r="AX603" s="16">
        <f t="shared" si="730"/>
        <v>0</v>
      </c>
      <c r="AY603" s="16">
        <f t="shared" si="730"/>
        <v>0</v>
      </c>
      <c r="AZ603" s="16"/>
      <c r="BA603" s="16"/>
      <c r="BB603" s="93">
        <f t="shared" si="721"/>
        <v>0</v>
      </c>
      <c r="BC603" s="93">
        <f t="shared" si="722"/>
        <v>0</v>
      </c>
      <c r="BD603" s="93">
        <f t="shared" si="723"/>
        <v>0</v>
      </c>
      <c r="BE603" s="158">
        <f t="shared" si="724"/>
        <v>0</v>
      </c>
      <c r="BF603" s="159">
        <f t="shared" si="725"/>
        <v>0</v>
      </c>
      <c r="BG603" s="159">
        <f t="shared" si="679"/>
        <v>0</v>
      </c>
      <c r="BH603" s="159">
        <f t="shared" si="680"/>
        <v>0</v>
      </c>
      <c r="BI603" s="159">
        <f t="shared" si="681"/>
        <v>0</v>
      </c>
      <c r="BJ603" s="159">
        <f t="shared" si="682"/>
        <v>0</v>
      </c>
      <c r="BK603" s="159">
        <f t="shared" si="683"/>
        <v>0</v>
      </c>
      <c r="BL603" s="159">
        <f t="shared" si="684"/>
        <v>0</v>
      </c>
      <c r="BM603" s="159">
        <f t="shared" si="665"/>
        <v>0</v>
      </c>
      <c r="BN603" s="159">
        <f t="shared" si="665"/>
        <v>0</v>
      </c>
      <c r="BO603" s="205" t="b">
        <f t="shared" si="685"/>
        <v>0</v>
      </c>
      <c r="BP603" s="214">
        <f t="shared" si="686"/>
        <v>0</v>
      </c>
      <c r="BQ603" s="160">
        <f t="shared" si="687"/>
        <v>0</v>
      </c>
      <c r="BR603" s="160">
        <f t="shared" si="688"/>
        <v>0</v>
      </c>
      <c r="BS603" s="160">
        <f t="shared" si="689"/>
        <v>0</v>
      </c>
      <c r="BT603" s="160">
        <f t="shared" si="690"/>
        <v>0</v>
      </c>
      <c r="BU603" s="160">
        <f t="shared" si="691"/>
        <v>0</v>
      </c>
      <c r="BV603" s="215">
        <f t="shared" si="692"/>
        <v>0</v>
      </c>
      <c r="BW603" s="217">
        <f t="shared" si="693"/>
        <v>0</v>
      </c>
      <c r="BX603" s="206">
        <f t="shared" si="694"/>
        <v>0</v>
      </c>
      <c r="BY603" s="206">
        <f t="shared" si="695"/>
        <v>0</v>
      </c>
      <c r="BZ603" s="206">
        <f t="shared" si="696"/>
        <v>0</v>
      </c>
      <c r="CA603" s="206">
        <f t="shared" si="697"/>
        <v>0</v>
      </c>
      <c r="CB603" s="206">
        <f t="shared" si="698"/>
        <v>0</v>
      </c>
      <c r="CC603" s="218">
        <f t="shared" si="699"/>
        <v>0</v>
      </c>
      <c r="CD603" s="216" t="e">
        <f t="shared" si="700"/>
        <v>#VALUE!</v>
      </c>
      <c r="CE603" s="94" t="e">
        <f t="shared" si="701"/>
        <v>#VALUE!</v>
      </c>
      <c r="CF603" s="94" t="e">
        <f t="shared" si="702"/>
        <v>#VALUE!</v>
      </c>
      <c r="CG603" s="95" t="e">
        <f t="shared" si="703"/>
        <v>#VALUE!</v>
      </c>
      <c r="CH603" s="95" t="e">
        <f t="shared" si="726"/>
        <v>#VALUE!</v>
      </c>
      <c r="CI603" s="95" t="b">
        <f t="shared" si="729"/>
        <v>0</v>
      </c>
      <c r="CJ603" s="76" t="str">
        <f t="shared" si="704"/>
        <v/>
      </c>
      <c r="CK603" s="94" t="e" cm="1">
        <f t="array" aca="1" ref="CK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CL603" s="94" t="str">
        <f t="shared" si="705"/>
        <v/>
      </c>
      <c r="CM603" s="96" t="b">
        <f t="shared" si="706"/>
        <v>0</v>
      </c>
      <c r="CN603" s="130" t="b">
        <f>IFERROR(MATCH(D603,'Avtal för korttidsarbete'!$G$13:$G$1012,0),TRUE)</f>
        <v>1</v>
      </c>
      <c r="CO603" s="130" t="b">
        <f t="shared" si="707"/>
        <v>0</v>
      </c>
      <c r="CP603" s="131" t="str" cm="1">
        <f t="array" ref="CP603">IF(CN603=TRUE,"x",INDEX('Avtal för korttidsarbete'!$E$13:$E$1012,$CN603))</f>
        <v>x</v>
      </c>
      <c r="CQ603" s="131" t="str" cm="1">
        <f t="array" ref="CQ603">IF(CN603=TRUE,"x",INDEX('Avtal för korttidsarbete'!$F$13:$F$1012,$CN603))</f>
        <v>x</v>
      </c>
      <c r="CR603" s="130" t="b">
        <f t="shared" si="708"/>
        <v>0</v>
      </c>
      <c r="CS603" s="165">
        <f t="shared" si="727"/>
        <v>0</v>
      </c>
      <c r="CT603" s="165">
        <f t="shared" si="728"/>
        <v>0</v>
      </c>
      <c r="CU603" s="130" t="b">
        <f t="shared" si="709"/>
        <v>0</v>
      </c>
      <c r="CV603" s="131">
        <f t="shared" si="710"/>
        <v>0</v>
      </c>
      <c r="CW603" s="165">
        <f t="shared" si="711"/>
        <v>0</v>
      </c>
      <c r="CX603" s="186" t="b">
        <f>IFERROR(INDEX('Avtal för korttidsarbete'!R:R,MATCH(D603,'Avtal för korttidsarbete'!$G:$G,0)),TRUE)</f>
        <v>1</v>
      </c>
      <c r="CY603" s="165" t="str">
        <f>IF(CX603,"-",INDEX('Avtal för korttidsarbete'!$D:$D,MATCH(D603,'Avtal för korttidsarbete'!$G:$G,0)))</f>
        <v>-</v>
      </c>
      <c r="CZ603" s="131" t="b">
        <f>IFERROR(G603&gt;INDEX(Uppsägningar!E:E,MATCH(C603,Uppsägningar!C:C,0)),FALSE)</f>
        <v>0</v>
      </c>
    </row>
    <row r="604" spans="1:104" s="30" customFormat="1" x14ac:dyDescent="0.25">
      <c r="A604" s="19">
        <v>589</v>
      </c>
      <c r="B604" s="20"/>
      <c r="C604" s="189"/>
      <c r="D604" s="69"/>
      <c r="E604" s="171">
        <f>IFERROR(INDEX(Admin!$C$7:$C$10,MATCH(CY604,TblNivåValTExt,0)),0)</f>
        <v>0</v>
      </c>
      <c r="F604" s="1"/>
      <c r="G604" s="1"/>
      <c r="H604" s="90"/>
      <c r="I604" s="91"/>
      <c r="J604" s="91"/>
      <c r="K604" s="91"/>
      <c r="L604" s="91"/>
      <c r="M604" s="91"/>
      <c r="N604" s="91"/>
      <c r="O604" s="91"/>
      <c r="P604" s="91"/>
      <c r="Q604" s="91"/>
      <c r="R604" s="91"/>
      <c r="S604" s="91"/>
      <c r="T604" s="91"/>
      <c r="U604" s="91"/>
      <c r="V604" s="91"/>
      <c r="W604" s="225">
        <f t="shared" si="666"/>
        <v>0</v>
      </c>
      <c r="X604" s="134" t="str">
        <f t="shared" si="712"/>
        <v/>
      </c>
      <c r="Y604" s="92" t="b">
        <f t="shared" si="667"/>
        <v>0</v>
      </c>
      <c r="Z604" s="92" t="str">
        <f t="shared" si="713"/>
        <v/>
      </c>
      <c r="AA604" s="92" t="b">
        <f t="shared" si="714"/>
        <v>0</v>
      </c>
      <c r="AB604" s="92" t="str">
        <f t="shared" si="715"/>
        <v/>
      </c>
      <c r="AC604" s="13" t="b">
        <f t="shared" si="668"/>
        <v>0</v>
      </c>
      <c r="AD604" s="92" t="str">
        <f t="shared" si="716"/>
        <v/>
      </c>
      <c r="AE604" s="13" t="b">
        <f t="shared" si="717"/>
        <v>0</v>
      </c>
      <c r="AF604" s="92" t="str">
        <f t="shared" si="718"/>
        <v/>
      </c>
      <c r="AG604" s="13" t="b">
        <f t="shared" si="669"/>
        <v>0</v>
      </c>
      <c r="AH604" s="92" t="str">
        <f t="shared" si="719"/>
        <v/>
      </c>
      <c r="AI604" s="35" t="b">
        <f t="shared" si="670"/>
        <v>0</v>
      </c>
      <c r="AJ604" s="92" t="str">
        <f t="shared" si="720"/>
        <v/>
      </c>
      <c r="AK604" s="35" t="b">
        <f t="shared" si="671"/>
        <v>0</v>
      </c>
      <c r="AL604" s="92" t="str">
        <f t="shared" si="672"/>
        <v/>
      </c>
      <c r="AM604" s="35" t="b">
        <f t="shared" si="673"/>
        <v>0</v>
      </c>
      <c r="AN604" s="92" t="str">
        <f t="shared" si="674"/>
        <v/>
      </c>
      <c r="AO604" s="13" t="b">
        <f t="shared" si="675"/>
        <v>0</v>
      </c>
      <c r="AP604" s="92" t="str">
        <f t="shared" si="676"/>
        <v/>
      </c>
      <c r="AQ604" s="14">
        <f t="shared" si="677"/>
        <v>0</v>
      </c>
      <c r="AR604" s="14">
        <f t="shared" si="678"/>
        <v>0</v>
      </c>
      <c r="AS604" s="16">
        <f t="shared" si="730"/>
        <v>0</v>
      </c>
      <c r="AT604" s="16">
        <f t="shared" si="730"/>
        <v>0</v>
      </c>
      <c r="AU604" s="16">
        <f t="shared" si="730"/>
        <v>0</v>
      </c>
      <c r="AV604" s="16">
        <f t="shared" si="730"/>
        <v>0</v>
      </c>
      <c r="AW604" s="16">
        <f t="shared" si="730"/>
        <v>0</v>
      </c>
      <c r="AX604" s="16">
        <f t="shared" si="730"/>
        <v>0</v>
      </c>
      <c r="AY604" s="16">
        <f t="shared" si="730"/>
        <v>0</v>
      </c>
      <c r="AZ604" s="16"/>
      <c r="BA604" s="16"/>
      <c r="BB604" s="93">
        <f t="shared" si="721"/>
        <v>0</v>
      </c>
      <c r="BC604" s="93">
        <f t="shared" si="722"/>
        <v>0</v>
      </c>
      <c r="BD604" s="93">
        <f t="shared" si="723"/>
        <v>0</v>
      </c>
      <c r="BE604" s="158">
        <f t="shared" si="724"/>
        <v>0</v>
      </c>
      <c r="BF604" s="159">
        <f t="shared" si="725"/>
        <v>0</v>
      </c>
      <c r="BG604" s="159">
        <f t="shared" si="679"/>
        <v>0</v>
      </c>
      <c r="BH604" s="159">
        <f t="shared" si="680"/>
        <v>0</v>
      </c>
      <c r="BI604" s="159">
        <f t="shared" si="681"/>
        <v>0</v>
      </c>
      <c r="BJ604" s="159">
        <f t="shared" si="682"/>
        <v>0</v>
      </c>
      <c r="BK604" s="159">
        <f t="shared" si="683"/>
        <v>0</v>
      </c>
      <c r="BL604" s="159">
        <f t="shared" si="684"/>
        <v>0</v>
      </c>
      <c r="BM604" s="159">
        <f t="shared" si="665"/>
        <v>0</v>
      </c>
      <c r="BN604" s="159">
        <f t="shared" si="665"/>
        <v>0</v>
      </c>
      <c r="BO604" s="205" t="b">
        <f t="shared" si="685"/>
        <v>0</v>
      </c>
      <c r="BP604" s="214">
        <f t="shared" si="686"/>
        <v>0</v>
      </c>
      <c r="BQ604" s="160">
        <f t="shared" si="687"/>
        <v>0</v>
      </c>
      <c r="BR604" s="160">
        <f t="shared" si="688"/>
        <v>0</v>
      </c>
      <c r="BS604" s="160">
        <f t="shared" si="689"/>
        <v>0</v>
      </c>
      <c r="BT604" s="160">
        <f t="shared" si="690"/>
        <v>0</v>
      </c>
      <c r="BU604" s="160">
        <f t="shared" si="691"/>
        <v>0</v>
      </c>
      <c r="BV604" s="215">
        <f t="shared" si="692"/>
        <v>0</v>
      </c>
      <c r="BW604" s="217">
        <f t="shared" si="693"/>
        <v>0</v>
      </c>
      <c r="BX604" s="206">
        <f t="shared" si="694"/>
        <v>0</v>
      </c>
      <c r="BY604" s="206">
        <f t="shared" si="695"/>
        <v>0</v>
      </c>
      <c r="BZ604" s="206">
        <f t="shared" si="696"/>
        <v>0</v>
      </c>
      <c r="CA604" s="206">
        <f t="shared" si="697"/>
        <v>0</v>
      </c>
      <c r="CB604" s="206">
        <f t="shared" si="698"/>
        <v>0</v>
      </c>
      <c r="CC604" s="218">
        <f t="shared" si="699"/>
        <v>0</v>
      </c>
      <c r="CD604" s="216" t="e">
        <f t="shared" si="700"/>
        <v>#VALUE!</v>
      </c>
      <c r="CE604" s="94" t="e">
        <f t="shared" si="701"/>
        <v>#VALUE!</v>
      </c>
      <c r="CF604" s="94" t="e">
        <f t="shared" si="702"/>
        <v>#VALUE!</v>
      </c>
      <c r="CG604" s="95" t="e">
        <f t="shared" si="703"/>
        <v>#VALUE!</v>
      </c>
      <c r="CH604" s="95" t="e">
        <f t="shared" si="726"/>
        <v>#VALUE!</v>
      </c>
      <c r="CI604" s="95" t="b">
        <f t="shared" si="729"/>
        <v>0</v>
      </c>
      <c r="CJ604" s="76" t="str">
        <f t="shared" si="704"/>
        <v/>
      </c>
      <c r="CK604" s="94" t="e" cm="1">
        <f t="array" aca="1" ref="CK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CL604" s="94" t="str">
        <f t="shared" si="705"/>
        <v/>
      </c>
      <c r="CM604" s="96" t="b">
        <f t="shared" si="706"/>
        <v>0</v>
      </c>
      <c r="CN604" s="130" t="b">
        <f>IFERROR(MATCH(D604,'Avtal för korttidsarbete'!$G$13:$G$1012,0),TRUE)</f>
        <v>1</v>
      </c>
      <c r="CO604" s="130" t="b">
        <f t="shared" si="707"/>
        <v>0</v>
      </c>
      <c r="CP604" s="131" t="str" cm="1">
        <f t="array" ref="CP604">IF(CN604=TRUE,"x",INDEX('Avtal för korttidsarbete'!$E$13:$E$1012,$CN604))</f>
        <v>x</v>
      </c>
      <c r="CQ604" s="131" t="str" cm="1">
        <f t="array" ref="CQ604">IF(CN604=TRUE,"x",INDEX('Avtal för korttidsarbete'!$F$13:$F$1012,$CN604))</f>
        <v>x</v>
      </c>
      <c r="CR604" s="130" t="b">
        <f t="shared" si="708"/>
        <v>0</v>
      </c>
      <c r="CS604" s="165">
        <f t="shared" si="727"/>
        <v>0</v>
      </c>
      <c r="CT604" s="165">
        <f t="shared" si="728"/>
        <v>0</v>
      </c>
      <c r="CU604" s="130" t="b">
        <f t="shared" si="709"/>
        <v>0</v>
      </c>
      <c r="CV604" s="131">
        <f t="shared" si="710"/>
        <v>0</v>
      </c>
      <c r="CW604" s="165">
        <f t="shared" si="711"/>
        <v>0</v>
      </c>
      <c r="CX604" s="186" t="b">
        <f>IFERROR(INDEX('Avtal för korttidsarbete'!R:R,MATCH(D604,'Avtal för korttidsarbete'!$G:$G,0)),TRUE)</f>
        <v>1</v>
      </c>
      <c r="CY604" s="165" t="str">
        <f>IF(CX604,"-",INDEX('Avtal för korttidsarbete'!$D:$D,MATCH(D604,'Avtal för korttidsarbete'!$G:$G,0)))</f>
        <v>-</v>
      </c>
      <c r="CZ604" s="131" t="b">
        <f>IFERROR(G604&gt;INDEX(Uppsägningar!E:E,MATCH(C604,Uppsägningar!C:C,0)),FALSE)</f>
        <v>0</v>
      </c>
    </row>
    <row r="605" spans="1:104" s="30" customFormat="1" x14ac:dyDescent="0.25">
      <c r="A605" s="19">
        <v>590</v>
      </c>
      <c r="B605" s="20"/>
      <c r="C605" s="189"/>
      <c r="D605" s="69"/>
      <c r="E605" s="171">
        <f>IFERROR(INDEX(Admin!$C$7:$C$10,MATCH(CY605,TblNivåValTExt,0)),0)</f>
        <v>0</v>
      </c>
      <c r="F605" s="1"/>
      <c r="G605" s="1"/>
      <c r="H605" s="90"/>
      <c r="I605" s="91"/>
      <c r="J605" s="91"/>
      <c r="K605" s="91"/>
      <c r="L605" s="91"/>
      <c r="M605" s="91"/>
      <c r="N605" s="91"/>
      <c r="O605" s="91"/>
      <c r="P605" s="91"/>
      <c r="Q605" s="91"/>
      <c r="R605" s="91"/>
      <c r="S605" s="91"/>
      <c r="T605" s="91"/>
      <c r="U605" s="91"/>
      <c r="V605" s="91"/>
      <c r="W605" s="225">
        <f t="shared" si="666"/>
        <v>0</v>
      </c>
      <c r="X605" s="134" t="str">
        <f t="shared" si="712"/>
        <v/>
      </c>
      <c r="Y605" s="92" t="b">
        <f t="shared" si="667"/>
        <v>0</v>
      </c>
      <c r="Z605" s="92" t="str">
        <f t="shared" si="713"/>
        <v/>
      </c>
      <c r="AA605" s="92" t="b">
        <f t="shared" si="714"/>
        <v>0</v>
      </c>
      <c r="AB605" s="92" t="str">
        <f t="shared" si="715"/>
        <v/>
      </c>
      <c r="AC605" s="13" t="b">
        <f t="shared" si="668"/>
        <v>0</v>
      </c>
      <c r="AD605" s="92" t="str">
        <f t="shared" si="716"/>
        <v/>
      </c>
      <c r="AE605" s="13" t="b">
        <f t="shared" si="717"/>
        <v>0</v>
      </c>
      <c r="AF605" s="92" t="str">
        <f t="shared" si="718"/>
        <v/>
      </c>
      <c r="AG605" s="13" t="b">
        <f t="shared" si="669"/>
        <v>0</v>
      </c>
      <c r="AH605" s="92" t="str">
        <f t="shared" si="719"/>
        <v/>
      </c>
      <c r="AI605" s="35" t="b">
        <f t="shared" si="670"/>
        <v>0</v>
      </c>
      <c r="AJ605" s="92" t="str">
        <f t="shared" si="720"/>
        <v/>
      </c>
      <c r="AK605" s="35" t="b">
        <f t="shared" si="671"/>
        <v>0</v>
      </c>
      <c r="AL605" s="92" t="str">
        <f t="shared" si="672"/>
        <v/>
      </c>
      <c r="AM605" s="35" t="b">
        <f t="shared" si="673"/>
        <v>0</v>
      </c>
      <c r="AN605" s="92" t="str">
        <f t="shared" si="674"/>
        <v/>
      </c>
      <c r="AO605" s="13" t="b">
        <f t="shared" si="675"/>
        <v>0</v>
      </c>
      <c r="AP605" s="92" t="str">
        <f t="shared" si="676"/>
        <v/>
      </c>
      <c r="AQ605" s="14">
        <f t="shared" si="677"/>
        <v>0</v>
      </c>
      <c r="AR605" s="14">
        <f t="shared" si="678"/>
        <v>0</v>
      </c>
      <c r="AS605" s="16">
        <f t="shared" si="730"/>
        <v>0</v>
      </c>
      <c r="AT605" s="16">
        <f t="shared" si="730"/>
        <v>0</v>
      </c>
      <c r="AU605" s="16">
        <f t="shared" si="730"/>
        <v>0</v>
      </c>
      <c r="AV605" s="16">
        <f t="shared" si="730"/>
        <v>0</v>
      </c>
      <c r="AW605" s="16">
        <f t="shared" si="730"/>
        <v>0</v>
      </c>
      <c r="AX605" s="16">
        <f t="shared" si="730"/>
        <v>0</v>
      </c>
      <c r="AY605" s="16">
        <f t="shared" si="730"/>
        <v>0</v>
      </c>
      <c r="AZ605" s="16"/>
      <c r="BA605" s="16"/>
      <c r="BB605" s="93">
        <f t="shared" si="721"/>
        <v>0</v>
      </c>
      <c r="BC605" s="93">
        <f t="shared" si="722"/>
        <v>0</v>
      </c>
      <c r="BD605" s="93">
        <f t="shared" si="723"/>
        <v>0</v>
      </c>
      <c r="BE605" s="158">
        <f t="shared" si="724"/>
        <v>0</v>
      </c>
      <c r="BF605" s="159">
        <f t="shared" si="725"/>
        <v>0</v>
      </c>
      <c r="BG605" s="159">
        <f t="shared" si="679"/>
        <v>0</v>
      </c>
      <c r="BH605" s="159">
        <f t="shared" si="680"/>
        <v>0</v>
      </c>
      <c r="BI605" s="159">
        <f t="shared" si="681"/>
        <v>0</v>
      </c>
      <c r="BJ605" s="159">
        <f t="shared" si="682"/>
        <v>0</v>
      </c>
      <c r="BK605" s="159">
        <f t="shared" si="683"/>
        <v>0</v>
      </c>
      <c r="BL605" s="159">
        <f t="shared" si="684"/>
        <v>0</v>
      </c>
      <c r="BM605" s="159">
        <f t="shared" si="665"/>
        <v>0</v>
      </c>
      <c r="BN605" s="159">
        <f t="shared" si="665"/>
        <v>0</v>
      </c>
      <c r="BO605" s="205" t="b">
        <f t="shared" si="685"/>
        <v>0</v>
      </c>
      <c r="BP605" s="214">
        <f t="shared" si="686"/>
        <v>0</v>
      </c>
      <c r="BQ605" s="160">
        <f t="shared" si="687"/>
        <v>0</v>
      </c>
      <c r="BR605" s="160">
        <f t="shared" si="688"/>
        <v>0</v>
      </c>
      <c r="BS605" s="160">
        <f t="shared" si="689"/>
        <v>0</v>
      </c>
      <c r="BT605" s="160">
        <f t="shared" si="690"/>
        <v>0</v>
      </c>
      <c r="BU605" s="160">
        <f t="shared" si="691"/>
        <v>0</v>
      </c>
      <c r="BV605" s="215">
        <f t="shared" si="692"/>
        <v>0</v>
      </c>
      <c r="BW605" s="217">
        <f t="shared" si="693"/>
        <v>0</v>
      </c>
      <c r="BX605" s="206">
        <f t="shared" si="694"/>
        <v>0</v>
      </c>
      <c r="BY605" s="206">
        <f t="shared" si="695"/>
        <v>0</v>
      </c>
      <c r="BZ605" s="206">
        <f t="shared" si="696"/>
        <v>0</v>
      </c>
      <c r="CA605" s="206">
        <f t="shared" si="697"/>
        <v>0</v>
      </c>
      <c r="CB605" s="206">
        <f t="shared" si="698"/>
        <v>0</v>
      </c>
      <c r="CC605" s="218">
        <f t="shared" si="699"/>
        <v>0</v>
      </c>
      <c r="CD605" s="216" t="e">
        <f t="shared" si="700"/>
        <v>#VALUE!</v>
      </c>
      <c r="CE605" s="94" t="e">
        <f t="shared" si="701"/>
        <v>#VALUE!</v>
      </c>
      <c r="CF605" s="94" t="e">
        <f t="shared" si="702"/>
        <v>#VALUE!</v>
      </c>
      <c r="CG605" s="95" t="e">
        <f t="shared" si="703"/>
        <v>#VALUE!</v>
      </c>
      <c r="CH605" s="95" t="e">
        <f t="shared" si="726"/>
        <v>#VALUE!</v>
      </c>
      <c r="CI605" s="95" t="b">
        <f t="shared" si="729"/>
        <v>0</v>
      </c>
      <c r="CJ605" s="76" t="str">
        <f t="shared" si="704"/>
        <v/>
      </c>
      <c r="CK605" s="94" t="e" cm="1">
        <f t="array" aca="1" ref="CK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CL605" s="94" t="str">
        <f t="shared" si="705"/>
        <v/>
      </c>
      <c r="CM605" s="96" t="b">
        <f t="shared" si="706"/>
        <v>0</v>
      </c>
      <c r="CN605" s="130" t="b">
        <f>IFERROR(MATCH(D605,'Avtal för korttidsarbete'!$G$13:$G$1012,0),TRUE)</f>
        <v>1</v>
      </c>
      <c r="CO605" s="130" t="b">
        <f t="shared" si="707"/>
        <v>0</v>
      </c>
      <c r="CP605" s="131" t="str" cm="1">
        <f t="array" ref="CP605">IF(CN605=TRUE,"x",INDEX('Avtal för korttidsarbete'!$E$13:$E$1012,$CN605))</f>
        <v>x</v>
      </c>
      <c r="CQ605" s="131" t="str" cm="1">
        <f t="array" ref="CQ605">IF(CN605=TRUE,"x",INDEX('Avtal för korttidsarbete'!$F$13:$F$1012,$CN605))</f>
        <v>x</v>
      </c>
      <c r="CR605" s="130" t="b">
        <f t="shared" si="708"/>
        <v>0</v>
      </c>
      <c r="CS605" s="165">
        <f t="shared" si="727"/>
        <v>0</v>
      </c>
      <c r="CT605" s="165">
        <f t="shared" si="728"/>
        <v>0</v>
      </c>
      <c r="CU605" s="130" t="b">
        <f t="shared" si="709"/>
        <v>0</v>
      </c>
      <c r="CV605" s="131">
        <f t="shared" si="710"/>
        <v>0</v>
      </c>
      <c r="CW605" s="165">
        <f t="shared" si="711"/>
        <v>0</v>
      </c>
      <c r="CX605" s="186" t="b">
        <f>IFERROR(INDEX('Avtal för korttidsarbete'!R:R,MATCH(D605,'Avtal för korttidsarbete'!$G:$G,0)),TRUE)</f>
        <v>1</v>
      </c>
      <c r="CY605" s="165" t="str">
        <f>IF(CX605,"-",INDEX('Avtal för korttidsarbete'!$D:$D,MATCH(D605,'Avtal för korttidsarbete'!$G:$G,0)))</f>
        <v>-</v>
      </c>
      <c r="CZ605" s="131" t="b">
        <f>IFERROR(G605&gt;INDEX(Uppsägningar!E:E,MATCH(C605,Uppsägningar!C:C,0)),FALSE)</f>
        <v>0</v>
      </c>
    </row>
    <row r="606" spans="1:104" s="30" customFormat="1" x14ac:dyDescent="0.25">
      <c r="A606" s="19">
        <v>591</v>
      </c>
      <c r="B606" s="20"/>
      <c r="C606" s="189"/>
      <c r="D606" s="69"/>
      <c r="E606" s="171">
        <f>IFERROR(INDEX(Admin!$C$7:$C$10,MATCH(CY606,TblNivåValTExt,0)),0)</f>
        <v>0</v>
      </c>
      <c r="F606" s="1"/>
      <c r="G606" s="1"/>
      <c r="H606" s="90"/>
      <c r="I606" s="91"/>
      <c r="J606" s="91"/>
      <c r="K606" s="91"/>
      <c r="L606" s="91"/>
      <c r="M606" s="91"/>
      <c r="N606" s="91"/>
      <c r="O606" s="91"/>
      <c r="P606" s="91"/>
      <c r="Q606" s="91"/>
      <c r="R606" s="91"/>
      <c r="S606" s="91"/>
      <c r="T606" s="91"/>
      <c r="U606" s="91"/>
      <c r="V606" s="91"/>
      <c r="W606" s="225">
        <f t="shared" si="666"/>
        <v>0</v>
      </c>
      <c r="X606" s="134" t="str">
        <f t="shared" si="712"/>
        <v/>
      </c>
      <c r="Y606" s="92" t="b">
        <f t="shared" si="667"/>
        <v>0</v>
      </c>
      <c r="Z606" s="92" t="str">
        <f t="shared" si="713"/>
        <v/>
      </c>
      <c r="AA606" s="92" t="b">
        <f t="shared" si="714"/>
        <v>0</v>
      </c>
      <c r="AB606" s="92" t="str">
        <f t="shared" si="715"/>
        <v/>
      </c>
      <c r="AC606" s="13" t="b">
        <f t="shared" si="668"/>
        <v>0</v>
      </c>
      <c r="AD606" s="92" t="str">
        <f t="shared" si="716"/>
        <v/>
      </c>
      <c r="AE606" s="13" t="b">
        <f t="shared" si="717"/>
        <v>0</v>
      </c>
      <c r="AF606" s="92" t="str">
        <f t="shared" si="718"/>
        <v/>
      </c>
      <c r="AG606" s="13" t="b">
        <f t="shared" si="669"/>
        <v>0</v>
      </c>
      <c r="AH606" s="92" t="str">
        <f t="shared" si="719"/>
        <v/>
      </c>
      <c r="AI606" s="35" t="b">
        <f t="shared" si="670"/>
        <v>0</v>
      </c>
      <c r="AJ606" s="92" t="str">
        <f t="shared" si="720"/>
        <v/>
      </c>
      <c r="AK606" s="35" t="b">
        <f t="shared" si="671"/>
        <v>0</v>
      </c>
      <c r="AL606" s="92" t="str">
        <f t="shared" si="672"/>
        <v/>
      </c>
      <c r="AM606" s="35" t="b">
        <f t="shared" si="673"/>
        <v>0</v>
      </c>
      <c r="AN606" s="92" t="str">
        <f t="shared" si="674"/>
        <v/>
      </c>
      <c r="AO606" s="13" t="b">
        <f t="shared" si="675"/>
        <v>0</v>
      </c>
      <c r="AP606" s="92" t="str">
        <f t="shared" si="676"/>
        <v/>
      </c>
      <c r="AQ606" s="14">
        <f t="shared" si="677"/>
        <v>0</v>
      </c>
      <c r="AR606" s="14">
        <f t="shared" si="678"/>
        <v>0</v>
      </c>
      <c r="AS606" s="16">
        <f t="shared" ref="AS606:AY615" si="731">IF(OR(AS$11=FALSE,$F606="",MIN($G606,AS$10,$AR606)-MAX($F606,AS$8,$AQ606)&lt;0),0,MIN($G606,AS$10,$AR606)-MAX($F606,AS$8,$AQ606)+1)</f>
        <v>0</v>
      </c>
      <c r="AT606" s="16">
        <f t="shared" si="731"/>
        <v>0</v>
      </c>
      <c r="AU606" s="16">
        <f t="shared" si="731"/>
        <v>0</v>
      </c>
      <c r="AV606" s="16">
        <f t="shared" si="731"/>
        <v>0</v>
      </c>
      <c r="AW606" s="16">
        <f t="shared" si="731"/>
        <v>0</v>
      </c>
      <c r="AX606" s="16">
        <f t="shared" si="731"/>
        <v>0</v>
      </c>
      <c r="AY606" s="16">
        <f t="shared" si="731"/>
        <v>0</v>
      </c>
      <c r="AZ606" s="16"/>
      <c r="BA606" s="16"/>
      <c r="BB606" s="93">
        <f t="shared" si="721"/>
        <v>0</v>
      </c>
      <c r="BC606" s="93">
        <f t="shared" si="722"/>
        <v>0</v>
      </c>
      <c r="BD606" s="93">
        <f t="shared" si="723"/>
        <v>0</v>
      </c>
      <c r="BE606" s="158">
        <f t="shared" si="724"/>
        <v>0</v>
      </c>
      <c r="BF606" s="159">
        <f t="shared" si="725"/>
        <v>0</v>
      </c>
      <c r="BG606" s="159">
        <f t="shared" si="679"/>
        <v>0</v>
      </c>
      <c r="BH606" s="159">
        <f t="shared" si="680"/>
        <v>0</v>
      </c>
      <c r="BI606" s="159">
        <f t="shared" si="681"/>
        <v>0</v>
      </c>
      <c r="BJ606" s="159">
        <f t="shared" si="682"/>
        <v>0</v>
      </c>
      <c r="BK606" s="159">
        <f t="shared" si="683"/>
        <v>0</v>
      </c>
      <c r="BL606" s="159">
        <f t="shared" si="684"/>
        <v>0</v>
      </c>
      <c r="BM606" s="159">
        <f t="shared" si="665"/>
        <v>0</v>
      </c>
      <c r="BN606" s="159">
        <f t="shared" si="665"/>
        <v>0</v>
      </c>
      <c r="BO606" s="205" t="b">
        <f t="shared" si="685"/>
        <v>0</v>
      </c>
      <c r="BP606" s="214">
        <f t="shared" si="686"/>
        <v>0</v>
      </c>
      <c r="BQ606" s="160">
        <f t="shared" si="687"/>
        <v>0</v>
      </c>
      <c r="BR606" s="160">
        <f t="shared" si="688"/>
        <v>0</v>
      </c>
      <c r="BS606" s="160">
        <f t="shared" si="689"/>
        <v>0</v>
      </c>
      <c r="BT606" s="160">
        <f t="shared" si="690"/>
        <v>0</v>
      </c>
      <c r="BU606" s="160">
        <f t="shared" si="691"/>
        <v>0</v>
      </c>
      <c r="BV606" s="215">
        <f t="shared" si="692"/>
        <v>0</v>
      </c>
      <c r="BW606" s="217">
        <f t="shared" si="693"/>
        <v>0</v>
      </c>
      <c r="BX606" s="206">
        <f t="shared" si="694"/>
        <v>0</v>
      </c>
      <c r="BY606" s="206">
        <f t="shared" si="695"/>
        <v>0</v>
      </c>
      <c r="BZ606" s="206">
        <f t="shared" si="696"/>
        <v>0</v>
      </c>
      <c r="CA606" s="206">
        <f t="shared" si="697"/>
        <v>0</v>
      </c>
      <c r="CB606" s="206">
        <f t="shared" si="698"/>
        <v>0</v>
      </c>
      <c r="CC606" s="218">
        <f t="shared" si="699"/>
        <v>0</v>
      </c>
      <c r="CD606" s="216" t="e">
        <f t="shared" si="700"/>
        <v>#VALUE!</v>
      </c>
      <c r="CE606" s="94" t="e">
        <f t="shared" si="701"/>
        <v>#VALUE!</v>
      </c>
      <c r="CF606" s="94" t="e">
        <f t="shared" si="702"/>
        <v>#VALUE!</v>
      </c>
      <c r="CG606" s="95" t="e">
        <f t="shared" si="703"/>
        <v>#VALUE!</v>
      </c>
      <c r="CH606" s="95" t="e">
        <f t="shared" si="726"/>
        <v>#VALUE!</v>
      </c>
      <c r="CI606" s="95" t="b">
        <f t="shared" si="729"/>
        <v>0</v>
      </c>
      <c r="CJ606" s="76" t="str">
        <f t="shared" si="704"/>
        <v/>
      </c>
      <c r="CK606" s="94" t="e" cm="1">
        <f t="array" aca="1" ref="CK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CL606" s="94" t="str">
        <f t="shared" si="705"/>
        <v/>
      </c>
      <c r="CM606" s="96" t="b">
        <f t="shared" si="706"/>
        <v>0</v>
      </c>
      <c r="CN606" s="130" t="b">
        <f>IFERROR(MATCH(D606,'Avtal för korttidsarbete'!$G$13:$G$1012,0),TRUE)</f>
        <v>1</v>
      </c>
      <c r="CO606" s="130" t="b">
        <f t="shared" si="707"/>
        <v>0</v>
      </c>
      <c r="CP606" s="131" t="str" cm="1">
        <f t="array" ref="CP606">IF(CN606=TRUE,"x",INDEX('Avtal för korttidsarbete'!$E$13:$E$1012,$CN606))</f>
        <v>x</v>
      </c>
      <c r="CQ606" s="131" t="str" cm="1">
        <f t="array" ref="CQ606">IF(CN606=TRUE,"x",INDEX('Avtal för korttidsarbete'!$F$13:$F$1012,$CN606))</f>
        <v>x</v>
      </c>
      <c r="CR606" s="130" t="b">
        <f t="shared" si="708"/>
        <v>0</v>
      </c>
      <c r="CS606" s="165">
        <f t="shared" si="727"/>
        <v>0</v>
      </c>
      <c r="CT606" s="165">
        <f t="shared" si="728"/>
        <v>0</v>
      </c>
      <c r="CU606" s="130" t="b">
        <f t="shared" si="709"/>
        <v>0</v>
      </c>
      <c r="CV606" s="131">
        <f t="shared" si="710"/>
        <v>0</v>
      </c>
      <c r="CW606" s="165">
        <f t="shared" si="711"/>
        <v>0</v>
      </c>
      <c r="CX606" s="186" t="b">
        <f>IFERROR(INDEX('Avtal för korttidsarbete'!R:R,MATCH(D606,'Avtal för korttidsarbete'!$G:$G,0)),TRUE)</f>
        <v>1</v>
      </c>
      <c r="CY606" s="165" t="str">
        <f>IF(CX606,"-",INDEX('Avtal för korttidsarbete'!$D:$D,MATCH(D606,'Avtal för korttidsarbete'!$G:$G,0)))</f>
        <v>-</v>
      </c>
      <c r="CZ606" s="131" t="b">
        <f>IFERROR(G606&gt;INDEX(Uppsägningar!E:E,MATCH(C606,Uppsägningar!C:C,0)),FALSE)</f>
        <v>0</v>
      </c>
    </row>
    <row r="607" spans="1:104" s="30" customFormat="1" x14ac:dyDescent="0.25">
      <c r="A607" s="19">
        <v>592</v>
      </c>
      <c r="B607" s="20"/>
      <c r="C607" s="189"/>
      <c r="D607" s="69"/>
      <c r="E607" s="171">
        <f>IFERROR(INDEX(Admin!$C$7:$C$10,MATCH(CY607,TblNivåValTExt,0)),0)</f>
        <v>0</v>
      </c>
      <c r="F607" s="1"/>
      <c r="G607" s="1"/>
      <c r="H607" s="90"/>
      <c r="I607" s="91"/>
      <c r="J607" s="91"/>
      <c r="K607" s="91"/>
      <c r="L607" s="91"/>
      <c r="M607" s="91"/>
      <c r="N607" s="91"/>
      <c r="O607" s="91"/>
      <c r="P607" s="91"/>
      <c r="Q607" s="91"/>
      <c r="R607" s="91"/>
      <c r="S607" s="91"/>
      <c r="T607" s="91"/>
      <c r="U607" s="91"/>
      <c r="V607" s="91"/>
      <c r="W607" s="225">
        <f t="shared" si="666"/>
        <v>0</v>
      </c>
      <c r="X607" s="134" t="str">
        <f t="shared" si="712"/>
        <v/>
      </c>
      <c r="Y607" s="92" t="b">
        <f t="shared" si="667"/>
        <v>0</v>
      </c>
      <c r="Z607" s="92" t="str">
        <f t="shared" si="713"/>
        <v/>
      </c>
      <c r="AA607" s="92" t="b">
        <f t="shared" si="714"/>
        <v>0</v>
      </c>
      <c r="AB607" s="92" t="str">
        <f t="shared" si="715"/>
        <v/>
      </c>
      <c r="AC607" s="13" t="b">
        <f t="shared" si="668"/>
        <v>0</v>
      </c>
      <c r="AD607" s="92" t="str">
        <f t="shared" si="716"/>
        <v/>
      </c>
      <c r="AE607" s="13" t="b">
        <f t="shared" si="717"/>
        <v>0</v>
      </c>
      <c r="AF607" s="92" t="str">
        <f t="shared" si="718"/>
        <v/>
      </c>
      <c r="AG607" s="13" t="b">
        <f t="shared" si="669"/>
        <v>0</v>
      </c>
      <c r="AH607" s="92" t="str">
        <f t="shared" si="719"/>
        <v/>
      </c>
      <c r="AI607" s="35" t="b">
        <f t="shared" si="670"/>
        <v>0</v>
      </c>
      <c r="AJ607" s="92" t="str">
        <f t="shared" si="720"/>
        <v/>
      </c>
      <c r="AK607" s="35" t="b">
        <f t="shared" si="671"/>
        <v>0</v>
      </c>
      <c r="AL607" s="92" t="str">
        <f t="shared" si="672"/>
        <v/>
      </c>
      <c r="AM607" s="35" t="b">
        <f t="shared" si="673"/>
        <v>0</v>
      </c>
      <c r="AN607" s="92" t="str">
        <f t="shared" si="674"/>
        <v/>
      </c>
      <c r="AO607" s="13" t="b">
        <f t="shared" si="675"/>
        <v>0</v>
      </c>
      <c r="AP607" s="92" t="str">
        <f t="shared" si="676"/>
        <v/>
      </c>
      <c r="AQ607" s="14">
        <f t="shared" si="677"/>
        <v>0</v>
      </c>
      <c r="AR607" s="14">
        <f t="shared" si="678"/>
        <v>0</v>
      </c>
      <c r="AS607" s="16">
        <f t="shared" si="731"/>
        <v>0</v>
      </c>
      <c r="AT607" s="16">
        <f t="shared" si="731"/>
        <v>0</v>
      </c>
      <c r="AU607" s="16">
        <f t="shared" si="731"/>
        <v>0</v>
      </c>
      <c r="AV607" s="16">
        <f t="shared" si="731"/>
        <v>0</v>
      </c>
      <c r="AW607" s="16">
        <f t="shared" si="731"/>
        <v>0</v>
      </c>
      <c r="AX607" s="16">
        <f t="shared" si="731"/>
        <v>0</v>
      </c>
      <c r="AY607" s="16">
        <f t="shared" si="731"/>
        <v>0</v>
      </c>
      <c r="AZ607" s="16"/>
      <c r="BA607" s="16"/>
      <c r="BB607" s="93">
        <f t="shared" si="721"/>
        <v>0</v>
      </c>
      <c r="BC607" s="93">
        <f t="shared" si="722"/>
        <v>0</v>
      </c>
      <c r="BD607" s="93">
        <f t="shared" si="723"/>
        <v>0</v>
      </c>
      <c r="BE607" s="158">
        <f t="shared" si="724"/>
        <v>0</v>
      </c>
      <c r="BF607" s="159">
        <f t="shared" si="725"/>
        <v>0</v>
      </c>
      <c r="BG607" s="159">
        <f t="shared" si="679"/>
        <v>0</v>
      </c>
      <c r="BH607" s="159">
        <f t="shared" si="680"/>
        <v>0</v>
      </c>
      <c r="BI607" s="159">
        <f t="shared" si="681"/>
        <v>0</v>
      </c>
      <c r="BJ607" s="159">
        <f t="shared" si="682"/>
        <v>0</v>
      </c>
      <c r="BK607" s="159">
        <f t="shared" si="683"/>
        <v>0</v>
      </c>
      <c r="BL607" s="159">
        <f t="shared" si="684"/>
        <v>0</v>
      </c>
      <c r="BM607" s="159">
        <f t="shared" si="665"/>
        <v>0</v>
      </c>
      <c r="BN607" s="159">
        <f t="shared" si="665"/>
        <v>0</v>
      </c>
      <c r="BO607" s="205" t="b">
        <f t="shared" si="685"/>
        <v>0</v>
      </c>
      <c r="BP607" s="214">
        <f t="shared" si="686"/>
        <v>0</v>
      </c>
      <c r="BQ607" s="160">
        <f t="shared" si="687"/>
        <v>0</v>
      </c>
      <c r="BR607" s="160">
        <f t="shared" si="688"/>
        <v>0</v>
      </c>
      <c r="BS607" s="160">
        <f t="shared" si="689"/>
        <v>0</v>
      </c>
      <c r="BT607" s="160">
        <f t="shared" si="690"/>
        <v>0</v>
      </c>
      <c r="BU607" s="160">
        <f t="shared" si="691"/>
        <v>0</v>
      </c>
      <c r="BV607" s="215">
        <f t="shared" si="692"/>
        <v>0</v>
      </c>
      <c r="BW607" s="217">
        <f t="shared" si="693"/>
        <v>0</v>
      </c>
      <c r="BX607" s="206">
        <f t="shared" si="694"/>
        <v>0</v>
      </c>
      <c r="BY607" s="206">
        <f t="shared" si="695"/>
        <v>0</v>
      </c>
      <c r="BZ607" s="206">
        <f t="shared" si="696"/>
        <v>0</v>
      </c>
      <c r="CA607" s="206">
        <f t="shared" si="697"/>
        <v>0</v>
      </c>
      <c r="CB607" s="206">
        <f t="shared" si="698"/>
        <v>0</v>
      </c>
      <c r="CC607" s="218">
        <f t="shared" si="699"/>
        <v>0</v>
      </c>
      <c r="CD607" s="216" t="e">
        <f t="shared" si="700"/>
        <v>#VALUE!</v>
      </c>
      <c r="CE607" s="94" t="e">
        <f t="shared" si="701"/>
        <v>#VALUE!</v>
      </c>
      <c r="CF607" s="94" t="e">
        <f t="shared" si="702"/>
        <v>#VALUE!</v>
      </c>
      <c r="CG607" s="95" t="e">
        <f t="shared" si="703"/>
        <v>#VALUE!</v>
      </c>
      <c r="CH607" s="95" t="e">
        <f t="shared" si="726"/>
        <v>#VALUE!</v>
      </c>
      <c r="CI607" s="95" t="b">
        <f t="shared" si="729"/>
        <v>0</v>
      </c>
      <c r="CJ607" s="76" t="str">
        <f t="shared" si="704"/>
        <v/>
      </c>
      <c r="CK607" s="94" t="e" cm="1">
        <f t="array" aca="1" ref="CK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CL607" s="94" t="str">
        <f t="shared" si="705"/>
        <v/>
      </c>
      <c r="CM607" s="96" t="b">
        <f t="shared" si="706"/>
        <v>0</v>
      </c>
      <c r="CN607" s="130" t="b">
        <f>IFERROR(MATCH(D607,'Avtal för korttidsarbete'!$G$13:$G$1012,0),TRUE)</f>
        <v>1</v>
      </c>
      <c r="CO607" s="130" t="b">
        <f t="shared" si="707"/>
        <v>0</v>
      </c>
      <c r="CP607" s="131" t="str" cm="1">
        <f t="array" ref="CP607">IF(CN607=TRUE,"x",INDEX('Avtal för korttidsarbete'!$E$13:$E$1012,$CN607))</f>
        <v>x</v>
      </c>
      <c r="CQ607" s="131" t="str" cm="1">
        <f t="array" ref="CQ607">IF(CN607=TRUE,"x",INDEX('Avtal för korttidsarbete'!$F$13:$F$1012,$CN607))</f>
        <v>x</v>
      </c>
      <c r="CR607" s="130" t="b">
        <f t="shared" si="708"/>
        <v>0</v>
      </c>
      <c r="CS607" s="165">
        <f t="shared" si="727"/>
        <v>0</v>
      </c>
      <c r="CT607" s="165">
        <f t="shared" si="728"/>
        <v>0</v>
      </c>
      <c r="CU607" s="130" t="b">
        <f t="shared" si="709"/>
        <v>0</v>
      </c>
      <c r="CV607" s="131">
        <f t="shared" si="710"/>
        <v>0</v>
      </c>
      <c r="CW607" s="165">
        <f t="shared" si="711"/>
        <v>0</v>
      </c>
      <c r="CX607" s="186" t="b">
        <f>IFERROR(INDEX('Avtal för korttidsarbete'!R:R,MATCH(D607,'Avtal för korttidsarbete'!$G:$G,0)),TRUE)</f>
        <v>1</v>
      </c>
      <c r="CY607" s="165" t="str">
        <f>IF(CX607,"-",INDEX('Avtal för korttidsarbete'!$D:$D,MATCH(D607,'Avtal för korttidsarbete'!$G:$G,0)))</f>
        <v>-</v>
      </c>
      <c r="CZ607" s="131" t="b">
        <f>IFERROR(G607&gt;INDEX(Uppsägningar!E:E,MATCH(C607,Uppsägningar!C:C,0)),FALSE)</f>
        <v>0</v>
      </c>
    </row>
    <row r="608" spans="1:104" s="30" customFormat="1" x14ac:dyDescent="0.25">
      <c r="A608" s="19">
        <v>593</v>
      </c>
      <c r="B608" s="20"/>
      <c r="C608" s="189"/>
      <c r="D608" s="69"/>
      <c r="E608" s="171">
        <f>IFERROR(INDEX(Admin!$C$7:$C$10,MATCH(CY608,TblNivåValTExt,0)),0)</f>
        <v>0</v>
      </c>
      <c r="F608" s="1"/>
      <c r="G608" s="1"/>
      <c r="H608" s="90"/>
      <c r="I608" s="91"/>
      <c r="J608" s="91"/>
      <c r="K608" s="91"/>
      <c r="L608" s="91"/>
      <c r="M608" s="91"/>
      <c r="N608" s="91"/>
      <c r="O608" s="91"/>
      <c r="P608" s="91"/>
      <c r="Q608" s="91"/>
      <c r="R608" s="91"/>
      <c r="S608" s="91"/>
      <c r="T608" s="91"/>
      <c r="U608" s="91"/>
      <c r="V608" s="91"/>
      <c r="W608" s="225">
        <f t="shared" si="666"/>
        <v>0</v>
      </c>
      <c r="X608" s="134" t="str">
        <f t="shared" si="712"/>
        <v/>
      </c>
      <c r="Y608" s="92" t="b">
        <f t="shared" si="667"/>
        <v>0</v>
      </c>
      <c r="Z608" s="92" t="str">
        <f t="shared" si="713"/>
        <v/>
      </c>
      <c r="AA608" s="92" t="b">
        <f t="shared" si="714"/>
        <v>0</v>
      </c>
      <c r="AB608" s="92" t="str">
        <f t="shared" si="715"/>
        <v/>
      </c>
      <c r="AC608" s="13" t="b">
        <f t="shared" si="668"/>
        <v>0</v>
      </c>
      <c r="AD608" s="92" t="str">
        <f t="shared" si="716"/>
        <v/>
      </c>
      <c r="AE608" s="13" t="b">
        <f t="shared" si="717"/>
        <v>0</v>
      </c>
      <c r="AF608" s="92" t="str">
        <f t="shared" si="718"/>
        <v/>
      </c>
      <c r="AG608" s="13" t="b">
        <f t="shared" si="669"/>
        <v>0</v>
      </c>
      <c r="AH608" s="92" t="str">
        <f t="shared" si="719"/>
        <v/>
      </c>
      <c r="AI608" s="35" t="b">
        <f t="shared" si="670"/>
        <v>0</v>
      </c>
      <c r="AJ608" s="92" t="str">
        <f t="shared" si="720"/>
        <v/>
      </c>
      <c r="AK608" s="35" t="b">
        <f t="shared" si="671"/>
        <v>0</v>
      </c>
      <c r="AL608" s="92" t="str">
        <f t="shared" si="672"/>
        <v/>
      </c>
      <c r="AM608" s="35" t="b">
        <f t="shared" si="673"/>
        <v>0</v>
      </c>
      <c r="AN608" s="92" t="str">
        <f t="shared" si="674"/>
        <v/>
      </c>
      <c r="AO608" s="13" t="b">
        <f t="shared" si="675"/>
        <v>0</v>
      </c>
      <c r="AP608" s="92" t="str">
        <f t="shared" si="676"/>
        <v/>
      </c>
      <c r="AQ608" s="14">
        <f t="shared" si="677"/>
        <v>0</v>
      </c>
      <c r="AR608" s="14">
        <f t="shared" si="678"/>
        <v>0</v>
      </c>
      <c r="AS608" s="16">
        <f t="shared" si="731"/>
        <v>0</v>
      </c>
      <c r="AT608" s="16">
        <f t="shared" si="731"/>
        <v>0</v>
      </c>
      <c r="AU608" s="16">
        <f t="shared" si="731"/>
        <v>0</v>
      </c>
      <c r="AV608" s="16">
        <f t="shared" si="731"/>
        <v>0</v>
      </c>
      <c r="AW608" s="16">
        <f t="shared" si="731"/>
        <v>0</v>
      </c>
      <c r="AX608" s="16">
        <f t="shared" si="731"/>
        <v>0</v>
      </c>
      <c r="AY608" s="16">
        <f t="shared" si="731"/>
        <v>0</v>
      </c>
      <c r="AZ608" s="16"/>
      <c r="BA608" s="16"/>
      <c r="BB608" s="93">
        <f t="shared" si="721"/>
        <v>0</v>
      </c>
      <c r="BC608" s="93">
        <f t="shared" si="722"/>
        <v>0</v>
      </c>
      <c r="BD608" s="93">
        <f t="shared" si="723"/>
        <v>0</v>
      </c>
      <c r="BE608" s="158">
        <f t="shared" si="724"/>
        <v>0</v>
      </c>
      <c r="BF608" s="159">
        <f t="shared" si="725"/>
        <v>0</v>
      </c>
      <c r="BG608" s="159">
        <f t="shared" si="679"/>
        <v>0</v>
      </c>
      <c r="BH608" s="159">
        <f t="shared" si="680"/>
        <v>0</v>
      </c>
      <c r="BI608" s="159">
        <f t="shared" si="681"/>
        <v>0</v>
      </c>
      <c r="BJ608" s="159">
        <f t="shared" si="682"/>
        <v>0</v>
      </c>
      <c r="BK608" s="159">
        <f t="shared" si="683"/>
        <v>0</v>
      </c>
      <c r="BL608" s="159">
        <f t="shared" si="684"/>
        <v>0</v>
      </c>
      <c r="BM608" s="159">
        <f t="shared" si="665"/>
        <v>0</v>
      </c>
      <c r="BN608" s="159">
        <f t="shared" si="665"/>
        <v>0</v>
      </c>
      <c r="BO608" s="205" t="b">
        <f t="shared" si="685"/>
        <v>0</v>
      </c>
      <c r="BP608" s="214">
        <f t="shared" si="686"/>
        <v>0</v>
      </c>
      <c r="BQ608" s="160">
        <f t="shared" si="687"/>
        <v>0</v>
      </c>
      <c r="BR608" s="160">
        <f t="shared" si="688"/>
        <v>0</v>
      </c>
      <c r="BS608" s="160">
        <f t="shared" si="689"/>
        <v>0</v>
      </c>
      <c r="BT608" s="160">
        <f t="shared" si="690"/>
        <v>0</v>
      </c>
      <c r="BU608" s="160">
        <f t="shared" si="691"/>
        <v>0</v>
      </c>
      <c r="BV608" s="215">
        <f t="shared" si="692"/>
        <v>0</v>
      </c>
      <c r="BW608" s="217">
        <f t="shared" si="693"/>
        <v>0</v>
      </c>
      <c r="BX608" s="206">
        <f t="shared" si="694"/>
        <v>0</v>
      </c>
      <c r="BY608" s="206">
        <f t="shared" si="695"/>
        <v>0</v>
      </c>
      <c r="BZ608" s="206">
        <f t="shared" si="696"/>
        <v>0</v>
      </c>
      <c r="CA608" s="206">
        <f t="shared" si="697"/>
        <v>0</v>
      </c>
      <c r="CB608" s="206">
        <f t="shared" si="698"/>
        <v>0</v>
      </c>
      <c r="CC608" s="218">
        <f t="shared" si="699"/>
        <v>0</v>
      </c>
      <c r="CD608" s="216" t="e">
        <f t="shared" si="700"/>
        <v>#VALUE!</v>
      </c>
      <c r="CE608" s="94" t="e">
        <f t="shared" si="701"/>
        <v>#VALUE!</v>
      </c>
      <c r="CF608" s="94" t="e">
        <f t="shared" si="702"/>
        <v>#VALUE!</v>
      </c>
      <c r="CG608" s="95" t="e">
        <f t="shared" si="703"/>
        <v>#VALUE!</v>
      </c>
      <c r="CH608" s="95" t="e">
        <f t="shared" si="726"/>
        <v>#VALUE!</v>
      </c>
      <c r="CI608" s="95" t="b">
        <f t="shared" si="729"/>
        <v>0</v>
      </c>
      <c r="CJ608" s="76" t="str">
        <f t="shared" si="704"/>
        <v/>
      </c>
      <c r="CK608" s="94" t="e" cm="1">
        <f t="array" aca="1" ref="CK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CL608" s="94" t="str">
        <f t="shared" si="705"/>
        <v/>
      </c>
      <c r="CM608" s="96" t="b">
        <f t="shared" si="706"/>
        <v>0</v>
      </c>
      <c r="CN608" s="130" t="b">
        <f>IFERROR(MATCH(D608,'Avtal för korttidsarbete'!$G$13:$G$1012,0),TRUE)</f>
        <v>1</v>
      </c>
      <c r="CO608" s="130" t="b">
        <f t="shared" si="707"/>
        <v>0</v>
      </c>
      <c r="CP608" s="131" t="str" cm="1">
        <f t="array" ref="CP608">IF(CN608=TRUE,"x",INDEX('Avtal för korttidsarbete'!$E$13:$E$1012,$CN608))</f>
        <v>x</v>
      </c>
      <c r="CQ608" s="131" t="str" cm="1">
        <f t="array" ref="CQ608">IF(CN608=TRUE,"x",INDEX('Avtal för korttidsarbete'!$F$13:$F$1012,$CN608))</f>
        <v>x</v>
      </c>
      <c r="CR608" s="130" t="b">
        <f t="shared" si="708"/>
        <v>0</v>
      </c>
      <c r="CS608" s="165">
        <f t="shared" si="727"/>
        <v>0</v>
      </c>
      <c r="CT608" s="165">
        <f t="shared" si="728"/>
        <v>0</v>
      </c>
      <c r="CU608" s="130" t="b">
        <f t="shared" si="709"/>
        <v>0</v>
      </c>
      <c r="CV608" s="131">
        <f t="shared" si="710"/>
        <v>0</v>
      </c>
      <c r="CW608" s="165">
        <f t="shared" si="711"/>
        <v>0</v>
      </c>
      <c r="CX608" s="186" t="b">
        <f>IFERROR(INDEX('Avtal för korttidsarbete'!R:R,MATCH(D608,'Avtal för korttidsarbete'!$G:$G,0)),TRUE)</f>
        <v>1</v>
      </c>
      <c r="CY608" s="165" t="str">
        <f>IF(CX608,"-",INDEX('Avtal för korttidsarbete'!$D:$D,MATCH(D608,'Avtal för korttidsarbete'!$G:$G,0)))</f>
        <v>-</v>
      </c>
      <c r="CZ608" s="131" t="b">
        <f>IFERROR(G608&gt;INDEX(Uppsägningar!E:E,MATCH(C608,Uppsägningar!C:C,0)),FALSE)</f>
        <v>0</v>
      </c>
    </row>
    <row r="609" spans="1:104" s="30" customFormat="1" x14ac:dyDescent="0.25">
      <c r="A609" s="19">
        <v>594</v>
      </c>
      <c r="B609" s="20"/>
      <c r="C609" s="189"/>
      <c r="D609" s="69"/>
      <c r="E609" s="171">
        <f>IFERROR(INDEX(Admin!$C$7:$C$10,MATCH(CY609,TblNivåValTExt,0)),0)</f>
        <v>0</v>
      </c>
      <c r="F609" s="1"/>
      <c r="G609" s="1"/>
      <c r="H609" s="90"/>
      <c r="I609" s="91"/>
      <c r="J609" s="91"/>
      <c r="K609" s="91"/>
      <c r="L609" s="91"/>
      <c r="M609" s="91"/>
      <c r="N609" s="91"/>
      <c r="O609" s="91"/>
      <c r="P609" s="91"/>
      <c r="Q609" s="91"/>
      <c r="R609" s="91"/>
      <c r="S609" s="91"/>
      <c r="T609" s="91"/>
      <c r="U609" s="91"/>
      <c r="V609" s="91"/>
      <c r="W609" s="225">
        <f t="shared" si="666"/>
        <v>0</v>
      </c>
      <c r="X609" s="134" t="str">
        <f t="shared" si="712"/>
        <v/>
      </c>
      <c r="Y609" s="92" t="b">
        <f t="shared" si="667"/>
        <v>0</v>
      </c>
      <c r="Z609" s="92" t="str">
        <f t="shared" si="713"/>
        <v/>
      </c>
      <c r="AA609" s="92" t="b">
        <f t="shared" si="714"/>
        <v>0</v>
      </c>
      <c r="AB609" s="92" t="str">
        <f t="shared" si="715"/>
        <v/>
      </c>
      <c r="AC609" s="13" t="b">
        <f t="shared" si="668"/>
        <v>0</v>
      </c>
      <c r="AD609" s="92" t="str">
        <f t="shared" si="716"/>
        <v/>
      </c>
      <c r="AE609" s="13" t="b">
        <f t="shared" si="717"/>
        <v>0</v>
      </c>
      <c r="AF609" s="92" t="str">
        <f t="shared" si="718"/>
        <v/>
      </c>
      <c r="AG609" s="13" t="b">
        <f t="shared" si="669"/>
        <v>0</v>
      </c>
      <c r="AH609" s="92" t="str">
        <f t="shared" si="719"/>
        <v/>
      </c>
      <c r="AI609" s="35" t="b">
        <f t="shared" si="670"/>
        <v>0</v>
      </c>
      <c r="AJ609" s="92" t="str">
        <f t="shared" si="720"/>
        <v/>
      </c>
      <c r="AK609" s="35" t="b">
        <f t="shared" si="671"/>
        <v>0</v>
      </c>
      <c r="AL609" s="92" t="str">
        <f t="shared" si="672"/>
        <v/>
      </c>
      <c r="AM609" s="35" t="b">
        <f t="shared" si="673"/>
        <v>0</v>
      </c>
      <c r="AN609" s="92" t="str">
        <f t="shared" si="674"/>
        <v/>
      </c>
      <c r="AO609" s="13" t="b">
        <f t="shared" si="675"/>
        <v>0</v>
      </c>
      <c r="AP609" s="92" t="str">
        <f t="shared" si="676"/>
        <v/>
      </c>
      <c r="AQ609" s="14">
        <f t="shared" si="677"/>
        <v>0</v>
      </c>
      <c r="AR609" s="14">
        <f t="shared" si="678"/>
        <v>0</v>
      </c>
      <c r="AS609" s="16">
        <f t="shared" si="731"/>
        <v>0</v>
      </c>
      <c r="AT609" s="16">
        <f t="shared" si="731"/>
        <v>0</v>
      </c>
      <c r="AU609" s="16">
        <f t="shared" si="731"/>
        <v>0</v>
      </c>
      <c r="AV609" s="16">
        <f t="shared" si="731"/>
        <v>0</v>
      </c>
      <c r="AW609" s="16">
        <f t="shared" si="731"/>
        <v>0</v>
      </c>
      <c r="AX609" s="16">
        <f t="shared" si="731"/>
        <v>0</v>
      </c>
      <c r="AY609" s="16">
        <f t="shared" si="731"/>
        <v>0</v>
      </c>
      <c r="AZ609" s="16"/>
      <c r="BA609" s="16"/>
      <c r="BB609" s="93">
        <f t="shared" si="721"/>
        <v>0</v>
      </c>
      <c r="BC609" s="93">
        <f t="shared" si="722"/>
        <v>0</v>
      </c>
      <c r="BD609" s="93">
        <f t="shared" si="723"/>
        <v>0</v>
      </c>
      <c r="BE609" s="158">
        <f t="shared" si="724"/>
        <v>0</v>
      </c>
      <c r="BF609" s="159">
        <f t="shared" si="725"/>
        <v>0</v>
      </c>
      <c r="BG609" s="159">
        <f t="shared" si="679"/>
        <v>0</v>
      </c>
      <c r="BH609" s="159">
        <f t="shared" si="680"/>
        <v>0</v>
      </c>
      <c r="BI609" s="159">
        <f t="shared" si="681"/>
        <v>0</v>
      </c>
      <c r="BJ609" s="159">
        <f t="shared" si="682"/>
        <v>0</v>
      </c>
      <c r="BK609" s="159">
        <f t="shared" si="683"/>
        <v>0</v>
      </c>
      <c r="BL609" s="159">
        <f t="shared" si="684"/>
        <v>0</v>
      </c>
      <c r="BM609" s="159">
        <f t="shared" si="665"/>
        <v>0</v>
      </c>
      <c r="BN609" s="159">
        <f t="shared" si="665"/>
        <v>0</v>
      </c>
      <c r="BO609" s="205" t="b">
        <f t="shared" si="685"/>
        <v>0</v>
      </c>
      <c r="BP609" s="214">
        <f t="shared" si="686"/>
        <v>0</v>
      </c>
      <c r="BQ609" s="160">
        <f t="shared" si="687"/>
        <v>0</v>
      </c>
      <c r="BR609" s="160">
        <f t="shared" si="688"/>
        <v>0</v>
      </c>
      <c r="BS609" s="160">
        <f t="shared" si="689"/>
        <v>0</v>
      </c>
      <c r="BT609" s="160">
        <f t="shared" si="690"/>
        <v>0</v>
      </c>
      <c r="BU609" s="160">
        <f t="shared" si="691"/>
        <v>0</v>
      </c>
      <c r="BV609" s="215">
        <f t="shared" si="692"/>
        <v>0</v>
      </c>
      <c r="BW609" s="217">
        <f t="shared" si="693"/>
        <v>0</v>
      </c>
      <c r="BX609" s="206">
        <f t="shared" si="694"/>
        <v>0</v>
      </c>
      <c r="BY609" s="206">
        <f t="shared" si="695"/>
        <v>0</v>
      </c>
      <c r="BZ609" s="206">
        <f t="shared" si="696"/>
        <v>0</v>
      </c>
      <c r="CA609" s="206">
        <f t="shared" si="697"/>
        <v>0</v>
      </c>
      <c r="CB609" s="206">
        <f t="shared" si="698"/>
        <v>0</v>
      </c>
      <c r="CC609" s="218">
        <f t="shared" si="699"/>
        <v>0</v>
      </c>
      <c r="CD609" s="216" t="e">
        <f t="shared" si="700"/>
        <v>#VALUE!</v>
      </c>
      <c r="CE609" s="94" t="e">
        <f t="shared" si="701"/>
        <v>#VALUE!</v>
      </c>
      <c r="CF609" s="94" t="e">
        <f t="shared" si="702"/>
        <v>#VALUE!</v>
      </c>
      <c r="CG609" s="95" t="e">
        <f t="shared" si="703"/>
        <v>#VALUE!</v>
      </c>
      <c r="CH609" s="95" t="e">
        <f t="shared" si="726"/>
        <v>#VALUE!</v>
      </c>
      <c r="CI609" s="95" t="b">
        <f t="shared" si="729"/>
        <v>0</v>
      </c>
      <c r="CJ609" s="76" t="str">
        <f t="shared" si="704"/>
        <v/>
      </c>
      <c r="CK609" s="94" t="e" cm="1">
        <f t="array" aca="1" ref="CK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CL609" s="94" t="str">
        <f t="shared" si="705"/>
        <v/>
      </c>
      <c r="CM609" s="96" t="b">
        <f t="shared" si="706"/>
        <v>0</v>
      </c>
      <c r="CN609" s="130" t="b">
        <f>IFERROR(MATCH(D609,'Avtal för korttidsarbete'!$G$13:$G$1012,0),TRUE)</f>
        <v>1</v>
      </c>
      <c r="CO609" s="130" t="b">
        <f t="shared" si="707"/>
        <v>0</v>
      </c>
      <c r="CP609" s="131" t="str" cm="1">
        <f t="array" ref="CP609">IF(CN609=TRUE,"x",INDEX('Avtal för korttidsarbete'!$E$13:$E$1012,$CN609))</f>
        <v>x</v>
      </c>
      <c r="CQ609" s="131" t="str" cm="1">
        <f t="array" ref="CQ609">IF(CN609=TRUE,"x",INDEX('Avtal för korttidsarbete'!$F$13:$F$1012,$CN609))</f>
        <v>x</v>
      </c>
      <c r="CR609" s="130" t="b">
        <f t="shared" si="708"/>
        <v>0</v>
      </c>
      <c r="CS609" s="165">
        <f t="shared" si="727"/>
        <v>0</v>
      </c>
      <c r="CT609" s="165">
        <f t="shared" si="728"/>
        <v>0</v>
      </c>
      <c r="CU609" s="130" t="b">
        <f t="shared" si="709"/>
        <v>0</v>
      </c>
      <c r="CV609" s="131">
        <f t="shared" si="710"/>
        <v>0</v>
      </c>
      <c r="CW609" s="165">
        <f t="shared" si="711"/>
        <v>0</v>
      </c>
      <c r="CX609" s="186" t="b">
        <f>IFERROR(INDEX('Avtal för korttidsarbete'!R:R,MATCH(D609,'Avtal för korttidsarbete'!$G:$G,0)),TRUE)</f>
        <v>1</v>
      </c>
      <c r="CY609" s="165" t="str">
        <f>IF(CX609,"-",INDEX('Avtal för korttidsarbete'!$D:$D,MATCH(D609,'Avtal för korttidsarbete'!$G:$G,0)))</f>
        <v>-</v>
      </c>
      <c r="CZ609" s="131" t="b">
        <f>IFERROR(G609&gt;INDEX(Uppsägningar!E:E,MATCH(C609,Uppsägningar!C:C,0)),FALSE)</f>
        <v>0</v>
      </c>
    </row>
    <row r="610" spans="1:104" s="30" customFormat="1" x14ac:dyDescent="0.25">
      <c r="A610" s="19">
        <v>595</v>
      </c>
      <c r="B610" s="20"/>
      <c r="C610" s="189"/>
      <c r="D610" s="69"/>
      <c r="E610" s="171">
        <f>IFERROR(INDEX(Admin!$C$7:$C$10,MATCH(CY610,TblNivåValTExt,0)),0)</f>
        <v>0</v>
      </c>
      <c r="F610" s="1"/>
      <c r="G610" s="1"/>
      <c r="H610" s="90"/>
      <c r="I610" s="91"/>
      <c r="J610" s="91"/>
      <c r="K610" s="91"/>
      <c r="L610" s="91"/>
      <c r="M610" s="91"/>
      <c r="N610" s="91"/>
      <c r="O610" s="91"/>
      <c r="P610" s="91"/>
      <c r="Q610" s="91"/>
      <c r="R610" s="91"/>
      <c r="S610" s="91"/>
      <c r="T610" s="91"/>
      <c r="U610" s="91"/>
      <c r="V610" s="91"/>
      <c r="W610" s="225">
        <f t="shared" si="666"/>
        <v>0</v>
      </c>
      <c r="X610" s="134" t="str">
        <f t="shared" si="712"/>
        <v/>
      </c>
      <c r="Y610" s="92" t="b">
        <f t="shared" si="667"/>
        <v>0</v>
      </c>
      <c r="Z610" s="92" t="str">
        <f t="shared" si="713"/>
        <v/>
      </c>
      <c r="AA610" s="92" t="b">
        <f t="shared" si="714"/>
        <v>0</v>
      </c>
      <c r="AB610" s="92" t="str">
        <f t="shared" si="715"/>
        <v/>
      </c>
      <c r="AC610" s="13" t="b">
        <f t="shared" si="668"/>
        <v>0</v>
      </c>
      <c r="AD610" s="92" t="str">
        <f t="shared" si="716"/>
        <v/>
      </c>
      <c r="AE610" s="13" t="b">
        <f t="shared" si="717"/>
        <v>0</v>
      </c>
      <c r="AF610" s="92" t="str">
        <f t="shared" si="718"/>
        <v/>
      </c>
      <c r="AG610" s="13" t="b">
        <f t="shared" si="669"/>
        <v>0</v>
      </c>
      <c r="AH610" s="92" t="str">
        <f t="shared" si="719"/>
        <v/>
      </c>
      <c r="AI610" s="35" t="b">
        <f t="shared" si="670"/>
        <v>0</v>
      </c>
      <c r="AJ610" s="92" t="str">
        <f t="shared" si="720"/>
        <v/>
      </c>
      <c r="AK610" s="35" t="b">
        <f t="shared" si="671"/>
        <v>0</v>
      </c>
      <c r="AL610" s="92" t="str">
        <f t="shared" si="672"/>
        <v/>
      </c>
      <c r="AM610" s="35" t="b">
        <f t="shared" si="673"/>
        <v>0</v>
      </c>
      <c r="AN610" s="92" t="str">
        <f t="shared" si="674"/>
        <v/>
      </c>
      <c r="AO610" s="13" t="b">
        <f t="shared" si="675"/>
        <v>0</v>
      </c>
      <c r="AP610" s="92" t="str">
        <f t="shared" si="676"/>
        <v/>
      </c>
      <c r="AQ610" s="14">
        <f t="shared" si="677"/>
        <v>0</v>
      </c>
      <c r="AR610" s="14">
        <f t="shared" si="678"/>
        <v>0</v>
      </c>
      <c r="AS610" s="16">
        <f t="shared" si="731"/>
        <v>0</v>
      </c>
      <c r="AT610" s="16">
        <f t="shared" si="731"/>
        <v>0</v>
      </c>
      <c r="AU610" s="16">
        <f t="shared" si="731"/>
        <v>0</v>
      </c>
      <c r="AV610" s="16">
        <f t="shared" si="731"/>
        <v>0</v>
      </c>
      <c r="AW610" s="16">
        <f t="shared" si="731"/>
        <v>0</v>
      </c>
      <c r="AX610" s="16">
        <f t="shared" si="731"/>
        <v>0</v>
      </c>
      <c r="AY610" s="16">
        <f t="shared" si="731"/>
        <v>0</v>
      </c>
      <c r="AZ610" s="16"/>
      <c r="BA610" s="16"/>
      <c r="BB610" s="93">
        <f t="shared" si="721"/>
        <v>0</v>
      </c>
      <c r="BC610" s="93">
        <f t="shared" si="722"/>
        <v>0</v>
      </c>
      <c r="BD610" s="93">
        <f t="shared" si="723"/>
        <v>0</v>
      </c>
      <c r="BE610" s="158">
        <f t="shared" si="724"/>
        <v>0</v>
      </c>
      <c r="BF610" s="159">
        <f t="shared" si="725"/>
        <v>0</v>
      </c>
      <c r="BG610" s="159">
        <f t="shared" si="679"/>
        <v>0</v>
      </c>
      <c r="BH610" s="159">
        <f t="shared" si="680"/>
        <v>0</v>
      </c>
      <c r="BI610" s="159">
        <f t="shared" si="681"/>
        <v>0</v>
      </c>
      <c r="BJ610" s="159">
        <f t="shared" si="682"/>
        <v>0</v>
      </c>
      <c r="BK610" s="159">
        <f t="shared" si="683"/>
        <v>0</v>
      </c>
      <c r="BL610" s="159">
        <f t="shared" si="684"/>
        <v>0</v>
      </c>
      <c r="BM610" s="159">
        <f t="shared" si="665"/>
        <v>0</v>
      </c>
      <c r="BN610" s="159">
        <f t="shared" si="665"/>
        <v>0</v>
      </c>
      <c r="BO610" s="205" t="b">
        <f t="shared" si="685"/>
        <v>0</v>
      </c>
      <c r="BP610" s="214">
        <f t="shared" si="686"/>
        <v>0</v>
      </c>
      <c r="BQ610" s="160">
        <f t="shared" si="687"/>
        <v>0</v>
      </c>
      <c r="BR610" s="160">
        <f t="shared" si="688"/>
        <v>0</v>
      </c>
      <c r="BS610" s="160">
        <f t="shared" si="689"/>
        <v>0</v>
      </c>
      <c r="BT610" s="160">
        <f t="shared" si="690"/>
        <v>0</v>
      </c>
      <c r="BU610" s="160">
        <f t="shared" si="691"/>
        <v>0</v>
      </c>
      <c r="BV610" s="215">
        <f t="shared" si="692"/>
        <v>0</v>
      </c>
      <c r="BW610" s="217">
        <f t="shared" si="693"/>
        <v>0</v>
      </c>
      <c r="BX610" s="206">
        <f t="shared" si="694"/>
        <v>0</v>
      </c>
      <c r="BY610" s="206">
        <f t="shared" si="695"/>
        <v>0</v>
      </c>
      <c r="BZ610" s="206">
        <f t="shared" si="696"/>
        <v>0</v>
      </c>
      <c r="CA610" s="206">
        <f t="shared" si="697"/>
        <v>0</v>
      </c>
      <c r="CB610" s="206">
        <f t="shared" si="698"/>
        <v>0</v>
      </c>
      <c r="CC610" s="218">
        <f t="shared" si="699"/>
        <v>0</v>
      </c>
      <c r="CD610" s="216" t="e">
        <f t="shared" si="700"/>
        <v>#VALUE!</v>
      </c>
      <c r="CE610" s="94" t="e">
        <f t="shared" si="701"/>
        <v>#VALUE!</v>
      </c>
      <c r="CF610" s="94" t="e">
        <f t="shared" si="702"/>
        <v>#VALUE!</v>
      </c>
      <c r="CG610" s="95" t="e">
        <f t="shared" si="703"/>
        <v>#VALUE!</v>
      </c>
      <c r="CH610" s="95" t="e">
        <f t="shared" si="726"/>
        <v>#VALUE!</v>
      </c>
      <c r="CI610" s="95" t="b">
        <f t="shared" si="729"/>
        <v>0</v>
      </c>
      <c r="CJ610" s="76" t="str">
        <f t="shared" si="704"/>
        <v/>
      </c>
      <c r="CK610" s="94" t="e" cm="1">
        <f t="array" aca="1" ref="CK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CL610" s="94" t="str">
        <f t="shared" si="705"/>
        <v/>
      </c>
      <c r="CM610" s="96" t="b">
        <f t="shared" si="706"/>
        <v>0</v>
      </c>
      <c r="CN610" s="130" t="b">
        <f>IFERROR(MATCH(D610,'Avtal för korttidsarbete'!$G$13:$G$1012,0),TRUE)</f>
        <v>1</v>
      </c>
      <c r="CO610" s="130" t="b">
        <f t="shared" si="707"/>
        <v>0</v>
      </c>
      <c r="CP610" s="131" t="str" cm="1">
        <f t="array" ref="CP610">IF(CN610=TRUE,"x",INDEX('Avtal för korttidsarbete'!$E$13:$E$1012,$CN610))</f>
        <v>x</v>
      </c>
      <c r="CQ610" s="131" t="str" cm="1">
        <f t="array" ref="CQ610">IF(CN610=TRUE,"x",INDEX('Avtal för korttidsarbete'!$F$13:$F$1012,$CN610))</f>
        <v>x</v>
      </c>
      <c r="CR610" s="130" t="b">
        <f t="shared" si="708"/>
        <v>0</v>
      </c>
      <c r="CS610" s="165">
        <f t="shared" si="727"/>
        <v>0</v>
      </c>
      <c r="CT610" s="165">
        <f t="shared" si="728"/>
        <v>0</v>
      </c>
      <c r="CU610" s="130" t="b">
        <f t="shared" si="709"/>
        <v>0</v>
      </c>
      <c r="CV610" s="131">
        <f t="shared" si="710"/>
        <v>0</v>
      </c>
      <c r="CW610" s="165">
        <f t="shared" si="711"/>
        <v>0</v>
      </c>
      <c r="CX610" s="186" t="b">
        <f>IFERROR(INDEX('Avtal för korttidsarbete'!R:R,MATCH(D610,'Avtal för korttidsarbete'!$G:$G,0)),TRUE)</f>
        <v>1</v>
      </c>
      <c r="CY610" s="165" t="str">
        <f>IF(CX610,"-",INDEX('Avtal för korttidsarbete'!$D:$D,MATCH(D610,'Avtal för korttidsarbete'!$G:$G,0)))</f>
        <v>-</v>
      </c>
      <c r="CZ610" s="131" t="b">
        <f>IFERROR(G610&gt;INDEX(Uppsägningar!E:E,MATCH(C610,Uppsägningar!C:C,0)),FALSE)</f>
        <v>0</v>
      </c>
    </row>
    <row r="611" spans="1:104" s="30" customFormat="1" x14ac:dyDescent="0.25">
      <c r="A611" s="19">
        <v>596</v>
      </c>
      <c r="B611" s="20"/>
      <c r="C611" s="189"/>
      <c r="D611" s="69"/>
      <c r="E611" s="171">
        <f>IFERROR(INDEX(Admin!$C$7:$C$10,MATCH(CY611,TblNivåValTExt,0)),0)</f>
        <v>0</v>
      </c>
      <c r="F611" s="1"/>
      <c r="G611" s="1"/>
      <c r="H611" s="90"/>
      <c r="I611" s="91"/>
      <c r="J611" s="91"/>
      <c r="K611" s="91"/>
      <c r="L611" s="91"/>
      <c r="M611" s="91"/>
      <c r="N611" s="91"/>
      <c r="O611" s="91"/>
      <c r="P611" s="91"/>
      <c r="Q611" s="91"/>
      <c r="R611" s="91"/>
      <c r="S611" s="91"/>
      <c r="T611" s="91"/>
      <c r="U611" s="91"/>
      <c r="V611" s="91"/>
      <c r="W611" s="225">
        <f t="shared" si="666"/>
        <v>0</v>
      </c>
      <c r="X611" s="134" t="str">
        <f t="shared" si="712"/>
        <v/>
      </c>
      <c r="Y611" s="92" t="b">
        <f t="shared" si="667"/>
        <v>0</v>
      </c>
      <c r="Z611" s="92" t="str">
        <f t="shared" si="713"/>
        <v/>
      </c>
      <c r="AA611" s="92" t="b">
        <f t="shared" si="714"/>
        <v>0</v>
      </c>
      <c r="AB611" s="92" t="str">
        <f t="shared" si="715"/>
        <v/>
      </c>
      <c r="AC611" s="13" t="b">
        <f t="shared" si="668"/>
        <v>0</v>
      </c>
      <c r="AD611" s="92" t="str">
        <f t="shared" si="716"/>
        <v/>
      </c>
      <c r="AE611" s="13" t="b">
        <f t="shared" si="717"/>
        <v>0</v>
      </c>
      <c r="AF611" s="92" t="str">
        <f t="shared" si="718"/>
        <v/>
      </c>
      <c r="AG611" s="13" t="b">
        <f t="shared" si="669"/>
        <v>0</v>
      </c>
      <c r="AH611" s="92" t="str">
        <f t="shared" si="719"/>
        <v/>
      </c>
      <c r="AI611" s="35" t="b">
        <f t="shared" si="670"/>
        <v>0</v>
      </c>
      <c r="AJ611" s="92" t="str">
        <f t="shared" si="720"/>
        <v/>
      </c>
      <c r="AK611" s="35" t="b">
        <f t="shared" si="671"/>
        <v>0</v>
      </c>
      <c r="AL611" s="92" t="str">
        <f t="shared" si="672"/>
        <v/>
      </c>
      <c r="AM611" s="35" t="b">
        <f t="shared" si="673"/>
        <v>0</v>
      </c>
      <c r="AN611" s="92" t="str">
        <f t="shared" si="674"/>
        <v/>
      </c>
      <c r="AO611" s="13" t="b">
        <f t="shared" si="675"/>
        <v>0</v>
      </c>
      <c r="AP611" s="92" t="str">
        <f t="shared" si="676"/>
        <v/>
      </c>
      <c r="AQ611" s="14">
        <f t="shared" si="677"/>
        <v>0</v>
      </c>
      <c r="AR611" s="14">
        <f t="shared" si="678"/>
        <v>0</v>
      </c>
      <c r="AS611" s="16">
        <f t="shared" si="731"/>
        <v>0</v>
      </c>
      <c r="AT611" s="16">
        <f t="shared" si="731"/>
        <v>0</v>
      </c>
      <c r="AU611" s="16">
        <f t="shared" si="731"/>
        <v>0</v>
      </c>
      <c r="AV611" s="16">
        <f t="shared" si="731"/>
        <v>0</v>
      </c>
      <c r="AW611" s="16">
        <f t="shared" si="731"/>
        <v>0</v>
      </c>
      <c r="AX611" s="16">
        <f t="shared" si="731"/>
        <v>0</v>
      </c>
      <c r="AY611" s="16">
        <f t="shared" si="731"/>
        <v>0</v>
      </c>
      <c r="AZ611" s="16"/>
      <c r="BA611" s="16"/>
      <c r="BB611" s="93">
        <f t="shared" si="721"/>
        <v>0</v>
      </c>
      <c r="BC611" s="93">
        <f t="shared" si="722"/>
        <v>0</v>
      </c>
      <c r="BD611" s="93">
        <f t="shared" si="723"/>
        <v>0</v>
      </c>
      <c r="BE611" s="158">
        <f t="shared" si="724"/>
        <v>0</v>
      </c>
      <c r="BF611" s="159">
        <f t="shared" si="725"/>
        <v>0</v>
      </c>
      <c r="BG611" s="159">
        <f t="shared" si="679"/>
        <v>0</v>
      </c>
      <c r="BH611" s="159">
        <f t="shared" si="680"/>
        <v>0</v>
      </c>
      <c r="BI611" s="159">
        <f t="shared" si="681"/>
        <v>0</v>
      </c>
      <c r="BJ611" s="159">
        <f t="shared" si="682"/>
        <v>0</v>
      </c>
      <c r="BK611" s="159">
        <f t="shared" si="683"/>
        <v>0</v>
      </c>
      <c r="BL611" s="159">
        <f t="shared" si="684"/>
        <v>0</v>
      </c>
      <c r="BM611" s="159">
        <f t="shared" si="665"/>
        <v>0</v>
      </c>
      <c r="BN611" s="159">
        <f t="shared" si="665"/>
        <v>0</v>
      </c>
      <c r="BO611" s="205" t="b">
        <f t="shared" si="685"/>
        <v>0</v>
      </c>
      <c r="BP611" s="214">
        <f t="shared" si="686"/>
        <v>0</v>
      </c>
      <c r="BQ611" s="160">
        <f t="shared" si="687"/>
        <v>0</v>
      </c>
      <c r="BR611" s="160">
        <f t="shared" si="688"/>
        <v>0</v>
      </c>
      <c r="BS611" s="160">
        <f t="shared" si="689"/>
        <v>0</v>
      </c>
      <c r="BT611" s="160">
        <f t="shared" si="690"/>
        <v>0</v>
      </c>
      <c r="BU611" s="160">
        <f t="shared" si="691"/>
        <v>0</v>
      </c>
      <c r="BV611" s="215">
        <f t="shared" si="692"/>
        <v>0</v>
      </c>
      <c r="BW611" s="217">
        <f t="shared" si="693"/>
        <v>0</v>
      </c>
      <c r="BX611" s="206">
        <f t="shared" si="694"/>
        <v>0</v>
      </c>
      <c r="BY611" s="206">
        <f t="shared" si="695"/>
        <v>0</v>
      </c>
      <c r="BZ611" s="206">
        <f t="shared" si="696"/>
        <v>0</v>
      </c>
      <c r="CA611" s="206">
        <f t="shared" si="697"/>
        <v>0</v>
      </c>
      <c r="CB611" s="206">
        <f t="shared" si="698"/>
        <v>0</v>
      </c>
      <c r="CC611" s="218">
        <f t="shared" si="699"/>
        <v>0</v>
      </c>
      <c r="CD611" s="216" t="e">
        <f t="shared" si="700"/>
        <v>#VALUE!</v>
      </c>
      <c r="CE611" s="94" t="e">
        <f t="shared" si="701"/>
        <v>#VALUE!</v>
      </c>
      <c r="CF611" s="94" t="e">
        <f t="shared" si="702"/>
        <v>#VALUE!</v>
      </c>
      <c r="CG611" s="95" t="e">
        <f t="shared" si="703"/>
        <v>#VALUE!</v>
      </c>
      <c r="CH611" s="95" t="e">
        <f t="shared" si="726"/>
        <v>#VALUE!</v>
      </c>
      <c r="CI611" s="95" t="b">
        <f t="shared" si="729"/>
        <v>0</v>
      </c>
      <c r="CJ611" s="76" t="str">
        <f t="shared" si="704"/>
        <v/>
      </c>
      <c r="CK611" s="94" t="e" cm="1">
        <f t="array" aca="1" ref="CK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CL611" s="94" t="str">
        <f t="shared" si="705"/>
        <v/>
      </c>
      <c r="CM611" s="96" t="b">
        <f t="shared" si="706"/>
        <v>0</v>
      </c>
      <c r="CN611" s="130" t="b">
        <f>IFERROR(MATCH(D611,'Avtal för korttidsarbete'!$G$13:$G$1012,0),TRUE)</f>
        <v>1</v>
      </c>
      <c r="CO611" s="130" t="b">
        <f t="shared" si="707"/>
        <v>0</v>
      </c>
      <c r="CP611" s="131" t="str" cm="1">
        <f t="array" ref="CP611">IF(CN611=TRUE,"x",INDEX('Avtal för korttidsarbete'!$E$13:$E$1012,$CN611))</f>
        <v>x</v>
      </c>
      <c r="CQ611" s="131" t="str" cm="1">
        <f t="array" ref="CQ611">IF(CN611=TRUE,"x",INDEX('Avtal för korttidsarbete'!$F$13:$F$1012,$CN611))</f>
        <v>x</v>
      </c>
      <c r="CR611" s="130" t="b">
        <f t="shared" si="708"/>
        <v>0</v>
      </c>
      <c r="CS611" s="165">
        <f t="shared" si="727"/>
        <v>0</v>
      </c>
      <c r="CT611" s="165">
        <f t="shared" si="728"/>
        <v>0</v>
      </c>
      <c r="CU611" s="130" t="b">
        <f t="shared" si="709"/>
        <v>0</v>
      </c>
      <c r="CV611" s="131">
        <f t="shared" si="710"/>
        <v>0</v>
      </c>
      <c r="CW611" s="165">
        <f t="shared" si="711"/>
        <v>0</v>
      </c>
      <c r="CX611" s="186" t="b">
        <f>IFERROR(INDEX('Avtal för korttidsarbete'!R:R,MATCH(D611,'Avtal för korttidsarbete'!$G:$G,0)),TRUE)</f>
        <v>1</v>
      </c>
      <c r="CY611" s="165" t="str">
        <f>IF(CX611,"-",INDEX('Avtal för korttidsarbete'!$D:$D,MATCH(D611,'Avtal för korttidsarbete'!$G:$G,0)))</f>
        <v>-</v>
      </c>
      <c r="CZ611" s="131" t="b">
        <f>IFERROR(G611&gt;INDEX(Uppsägningar!E:E,MATCH(C611,Uppsägningar!C:C,0)),FALSE)</f>
        <v>0</v>
      </c>
    </row>
    <row r="612" spans="1:104" s="30" customFormat="1" x14ac:dyDescent="0.25">
      <c r="A612" s="19">
        <v>597</v>
      </c>
      <c r="B612" s="20"/>
      <c r="C612" s="189"/>
      <c r="D612" s="69"/>
      <c r="E612" s="171">
        <f>IFERROR(INDEX(Admin!$C$7:$C$10,MATCH(CY612,TblNivåValTExt,0)),0)</f>
        <v>0</v>
      </c>
      <c r="F612" s="1"/>
      <c r="G612" s="1"/>
      <c r="H612" s="90"/>
      <c r="I612" s="91"/>
      <c r="J612" s="91"/>
      <c r="K612" s="91"/>
      <c r="L612" s="91"/>
      <c r="M612" s="91"/>
      <c r="N612" s="91"/>
      <c r="O612" s="91"/>
      <c r="P612" s="91"/>
      <c r="Q612" s="91"/>
      <c r="R612" s="91"/>
      <c r="S612" s="91"/>
      <c r="T612" s="91"/>
      <c r="U612" s="91"/>
      <c r="V612" s="91"/>
      <c r="W612" s="225">
        <f t="shared" si="666"/>
        <v>0</v>
      </c>
      <c r="X612" s="134" t="str">
        <f t="shared" si="712"/>
        <v/>
      </c>
      <c r="Y612" s="92" t="b">
        <f t="shared" si="667"/>
        <v>0</v>
      </c>
      <c r="Z612" s="92" t="str">
        <f t="shared" si="713"/>
        <v/>
      </c>
      <c r="AA612" s="92" t="b">
        <f t="shared" si="714"/>
        <v>0</v>
      </c>
      <c r="AB612" s="92" t="str">
        <f t="shared" si="715"/>
        <v/>
      </c>
      <c r="AC612" s="13" t="b">
        <f t="shared" si="668"/>
        <v>0</v>
      </c>
      <c r="AD612" s="92" t="str">
        <f t="shared" si="716"/>
        <v/>
      </c>
      <c r="AE612" s="13" t="b">
        <f t="shared" si="717"/>
        <v>0</v>
      </c>
      <c r="AF612" s="92" t="str">
        <f t="shared" si="718"/>
        <v/>
      </c>
      <c r="AG612" s="13" t="b">
        <f t="shared" si="669"/>
        <v>0</v>
      </c>
      <c r="AH612" s="92" t="str">
        <f t="shared" si="719"/>
        <v/>
      </c>
      <c r="AI612" s="35" t="b">
        <f t="shared" si="670"/>
        <v>0</v>
      </c>
      <c r="AJ612" s="92" t="str">
        <f t="shared" si="720"/>
        <v/>
      </c>
      <c r="AK612" s="35" t="b">
        <f t="shared" si="671"/>
        <v>0</v>
      </c>
      <c r="AL612" s="92" t="str">
        <f t="shared" si="672"/>
        <v/>
      </c>
      <c r="AM612" s="35" t="b">
        <f t="shared" si="673"/>
        <v>0</v>
      </c>
      <c r="AN612" s="92" t="str">
        <f t="shared" si="674"/>
        <v/>
      </c>
      <c r="AO612" s="13" t="b">
        <f t="shared" si="675"/>
        <v>0</v>
      </c>
      <c r="AP612" s="92" t="str">
        <f t="shared" si="676"/>
        <v/>
      </c>
      <c r="AQ612" s="14">
        <f t="shared" si="677"/>
        <v>0</v>
      </c>
      <c r="AR612" s="14">
        <f t="shared" si="678"/>
        <v>0</v>
      </c>
      <c r="AS612" s="16">
        <f t="shared" si="731"/>
        <v>0</v>
      </c>
      <c r="AT612" s="16">
        <f t="shared" si="731"/>
        <v>0</v>
      </c>
      <c r="AU612" s="16">
        <f t="shared" si="731"/>
        <v>0</v>
      </c>
      <c r="AV612" s="16">
        <f t="shared" si="731"/>
        <v>0</v>
      </c>
      <c r="AW612" s="16">
        <f t="shared" si="731"/>
        <v>0</v>
      </c>
      <c r="AX612" s="16">
        <f t="shared" si="731"/>
        <v>0</v>
      </c>
      <c r="AY612" s="16">
        <f t="shared" si="731"/>
        <v>0</v>
      </c>
      <c r="AZ612" s="16"/>
      <c r="BA612" s="16"/>
      <c r="BB612" s="93">
        <f t="shared" si="721"/>
        <v>0</v>
      </c>
      <c r="BC612" s="93">
        <f t="shared" si="722"/>
        <v>0</v>
      </c>
      <c r="BD612" s="93">
        <f t="shared" si="723"/>
        <v>0</v>
      </c>
      <c r="BE612" s="158">
        <f t="shared" si="724"/>
        <v>0</v>
      </c>
      <c r="BF612" s="159">
        <f t="shared" si="725"/>
        <v>0</v>
      </c>
      <c r="BG612" s="159">
        <f t="shared" si="679"/>
        <v>0</v>
      </c>
      <c r="BH612" s="159">
        <f t="shared" si="680"/>
        <v>0</v>
      </c>
      <c r="BI612" s="159">
        <f t="shared" si="681"/>
        <v>0</v>
      </c>
      <c r="BJ612" s="159">
        <f t="shared" si="682"/>
        <v>0</v>
      </c>
      <c r="BK612" s="159">
        <f t="shared" si="683"/>
        <v>0</v>
      </c>
      <c r="BL612" s="159">
        <f t="shared" si="684"/>
        <v>0</v>
      </c>
      <c r="BM612" s="159">
        <f t="shared" si="665"/>
        <v>0</v>
      </c>
      <c r="BN612" s="159">
        <f t="shared" si="665"/>
        <v>0</v>
      </c>
      <c r="BO612" s="205" t="b">
        <f t="shared" si="685"/>
        <v>0</v>
      </c>
      <c r="BP612" s="214">
        <f t="shared" si="686"/>
        <v>0</v>
      </c>
      <c r="BQ612" s="160">
        <f t="shared" si="687"/>
        <v>0</v>
      </c>
      <c r="BR612" s="160">
        <f t="shared" si="688"/>
        <v>0</v>
      </c>
      <c r="BS612" s="160">
        <f t="shared" si="689"/>
        <v>0</v>
      </c>
      <c r="BT612" s="160">
        <f t="shared" si="690"/>
        <v>0</v>
      </c>
      <c r="BU612" s="160">
        <f t="shared" si="691"/>
        <v>0</v>
      </c>
      <c r="BV612" s="215">
        <f t="shared" si="692"/>
        <v>0</v>
      </c>
      <c r="BW612" s="217">
        <f t="shared" si="693"/>
        <v>0</v>
      </c>
      <c r="BX612" s="206">
        <f t="shared" si="694"/>
        <v>0</v>
      </c>
      <c r="BY612" s="206">
        <f t="shared" si="695"/>
        <v>0</v>
      </c>
      <c r="BZ612" s="206">
        <f t="shared" si="696"/>
        <v>0</v>
      </c>
      <c r="CA612" s="206">
        <f t="shared" si="697"/>
        <v>0</v>
      </c>
      <c r="CB612" s="206">
        <f t="shared" si="698"/>
        <v>0</v>
      </c>
      <c r="CC612" s="218">
        <f t="shared" si="699"/>
        <v>0</v>
      </c>
      <c r="CD612" s="216" t="e">
        <f t="shared" si="700"/>
        <v>#VALUE!</v>
      </c>
      <c r="CE612" s="94" t="e">
        <f t="shared" si="701"/>
        <v>#VALUE!</v>
      </c>
      <c r="CF612" s="94" t="e">
        <f t="shared" si="702"/>
        <v>#VALUE!</v>
      </c>
      <c r="CG612" s="95" t="e">
        <f t="shared" si="703"/>
        <v>#VALUE!</v>
      </c>
      <c r="CH612" s="95" t="e">
        <f t="shared" si="726"/>
        <v>#VALUE!</v>
      </c>
      <c r="CI612" s="95" t="b">
        <f t="shared" si="729"/>
        <v>0</v>
      </c>
      <c r="CJ612" s="76" t="str">
        <f t="shared" si="704"/>
        <v/>
      </c>
      <c r="CK612" s="94" t="e" cm="1">
        <f t="array" aca="1" ref="CK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CL612" s="94" t="str">
        <f t="shared" si="705"/>
        <v/>
      </c>
      <c r="CM612" s="96" t="b">
        <f t="shared" si="706"/>
        <v>0</v>
      </c>
      <c r="CN612" s="130" t="b">
        <f>IFERROR(MATCH(D612,'Avtal för korttidsarbete'!$G$13:$G$1012,0),TRUE)</f>
        <v>1</v>
      </c>
      <c r="CO612" s="130" t="b">
        <f t="shared" si="707"/>
        <v>0</v>
      </c>
      <c r="CP612" s="131" t="str" cm="1">
        <f t="array" ref="CP612">IF(CN612=TRUE,"x",INDEX('Avtal för korttidsarbete'!$E$13:$E$1012,$CN612))</f>
        <v>x</v>
      </c>
      <c r="CQ612" s="131" t="str" cm="1">
        <f t="array" ref="CQ612">IF(CN612=TRUE,"x",INDEX('Avtal för korttidsarbete'!$F$13:$F$1012,$CN612))</f>
        <v>x</v>
      </c>
      <c r="CR612" s="130" t="b">
        <f t="shared" si="708"/>
        <v>0</v>
      </c>
      <c r="CS612" s="165">
        <f t="shared" si="727"/>
        <v>0</v>
      </c>
      <c r="CT612" s="165">
        <f t="shared" si="728"/>
        <v>0</v>
      </c>
      <c r="CU612" s="130" t="b">
        <f t="shared" si="709"/>
        <v>0</v>
      </c>
      <c r="CV612" s="131">
        <f t="shared" si="710"/>
        <v>0</v>
      </c>
      <c r="CW612" s="165">
        <f t="shared" si="711"/>
        <v>0</v>
      </c>
      <c r="CX612" s="186" t="b">
        <f>IFERROR(INDEX('Avtal för korttidsarbete'!R:R,MATCH(D612,'Avtal för korttidsarbete'!$G:$G,0)),TRUE)</f>
        <v>1</v>
      </c>
      <c r="CY612" s="165" t="str">
        <f>IF(CX612,"-",INDEX('Avtal för korttidsarbete'!$D:$D,MATCH(D612,'Avtal för korttidsarbete'!$G:$G,0)))</f>
        <v>-</v>
      </c>
      <c r="CZ612" s="131" t="b">
        <f>IFERROR(G612&gt;INDEX(Uppsägningar!E:E,MATCH(C612,Uppsägningar!C:C,0)),FALSE)</f>
        <v>0</v>
      </c>
    </row>
    <row r="613" spans="1:104" s="30" customFormat="1" x14ac:dyDescent="0.25">
      <c r="A613" s="19">
        <v>598</v>
      </c>
      <c r="B613" s="20"/>
      <c r="C613" s="189"/>
      <c r="D613" s="69"/>
      <c r="E613" s="171">
        <f>IFERROR(INDEX(Admin!$C$7:$C$10,MATCH(CY613,TblNivåValTExt,0)),0)</f>
        <v>0</v>
      </c>
      <c r="F613" s="1"/>
      <c r="G613" s="1"/>
      <c r="H613" s="90"/>
      <c r="I613" s="91"/>
      <c r="J613" s="91"/>
      <c r="K613" s="91"/>
      <c r="L613" s="91"/>
      <c r="M613" s="91"/>
      <c r="N613" s="91"/>
      <c r="O613" s="91"/>
      <c r="P613" s="91"/>
      <c r="Q613" s="91"/>
      <c r="R613" s="91"/>
      <c r="S613" s="91"/>
      <c r="T613" s="91"/>
      <c r="U613" s="91"/>
      <c r="V613" s="91"/>
      <c r="W613" s="225">
        <f t="shared" si="666"/>
        <v>0</v>
      </c>
      <c r="X613" s="134" t="str">
        <f t="shared" si="712"/>
        <v/>
      </c>
      <c r="Y613" s="92" t="b">
        <f t="shared" si="667"/>
        <v>0</v>
      </c>
      <c r="Z613" s="92" t="str">
        <f t="shared" si="713"/>
        <v/>
      </c>
      <c r="AA613" s="92" t="b">
        <f t="shared" si="714"/>
        <v>0</v>
      </c>
      <c r="AB613" s="92" t="str">
        <f t="shared" si="715"/>
        <v/>
      </c>
      <c r="AC613" s="13" t="b">
        <f t="shared" si="668"/>
        <v>0</v>
      </c>
      <c r="AD613" s="92" t="str">
        <f t="shared" si="716"/>
        <v/>
      </c>
      <c r="AE613" s="13" t="b">
        <f t="shared" si="717"/>
        <v>0</v>
      </c>
      <c r="AF613" s="92" t="str">
        <f t="shared" si="718"/>
        <v/>
      </c>
      <c r="AG613" s="13" t="b">
        <f t="shared" si="669"/>
        <v>0</v>
      </c>
      <c r="AH613" s="92" t="str">
        <f t="shared" si="719"/>
        <v/>
      </c>
      <c r="AI613" s="35" t="b">
        <f t="shared" si="670"/>
        <v>0</v>
      </c>
      <c r="AJ613" s="92" t="str">
        <f t="shared" si="720"/>
        <v/>
      </c>
      <c r="AK613" s="35" t="b">
        <f t="shared" si="671"/>
        <v>0</v>
      </c>
      <c r="AL613" s="92" t="str">
        <f t="shared" si="672"/>
        <v/>
      </c>
      <c r="AM613" s="35" t="b">
        <f t="shared" si="673"/>
        <v>0</v>
      </c>
      <c r="AN613" s="92" t="str">
        <f t="shared" si="674"/>
        <v/>
      </c>
      <c r="AO613" s="13" t="b">
        <f t="shared" si="675"/>
        <v>0</v>
      </c>
      <c r="AP613" s="92" t="str">
        <f t="shared" si="676"/>
        <v/>
      </c>
      <c r="AQ613" s="14">
        <f t="shared" si="677"/>
        <v>0</v>
      </c>
      <c r="AR613" s="14">
        <f t="shared" si="678"/>
        <v>0</v>
      </c>
      <c r="AS613" s="16">
        <f t="shared" si="731"/>
        <v>0</v>
      </c>
      <c r="AT613" s="16">
        <f t="shared" si="731"/>
        <v>0</v>
      </c>
      <c r="AU613" s="16">
        <f t="shared" si="731"/>
        <v>0</v>
      </c>
      <c r="AV613" s="16">
        <f t="shared" si="731"/>
        <v>0</v>
      </c>
      <c r="AW613" s="16">
        <f t="shared" si="731"/>
        <v>0</v>
      </c>
      <c r="AX613" s="16">
        <f t="shared" si="731"/>
        <v>0</v>
      </c>
      <c r="AY613" s="16">
        <f t="shared" si="731"/>
        <v>0</v>
      </c>
      <c r="AZ613" s="16"/>
      <c r="BA613" s="16"/>
      <c r="BB613" s="93">
        <f t="shared" si="721"/>
        <v>0</v>
      </c>
      <c r="BC613" s="93">
        <f t="shared" si="722"/>
        <v>0</v>
      </c>
      <c r="BD613" s="93">
        <f t="shared" si="723"/>
        <v>0</v>
      </c>
      <c r="BE613" s="158">
        <f t="shared" si="724"/>
        <v>0</v>
      </c>
      <c r="BF613" s="159">
        <f t="shared" si="725"/>
        <v>0</v>
      </c>
      <c r="BG613" s="159">
        <f t="shared" si="679"/>
        <v>0</v>
      </c>
      <c r="BH613" s="159">
        <f t="shared" si="680"/>
        <v>0</v>
      </c>
      <c r="BI613" s="159">
        <f t="shared" si="681"/>
        <v>0</v>
      </c>
      <c r="BJ613" s="159">
        <f t="shared" si="682"/>
        <v>0</v>
      </c>
      <c r="BK613" s="159">
        <f t="shared" si="683"/>
        <v>0</v>
      </c>
      <c r="BL613" s="159">
        <f t="shared" si="684"/>
        <v>0</v>
      </c>
      <c r="BM613" s="159">
        <f t="shared" si="665"/>
        <v>0</v>
      </c>
      <c r="BN613" s="159">
        <f t="shared" si="665"/>
        <v>0</v>
      </c>
      <c r="BO613" s="205" t="b">
        <f t="shared" si="685"/>
        <v>0</v>
      </c>
      <c r="BP613" s="214">
        <f t="shared" si="686"/>
        <v>0</v>
      </c>
      <c r="BQ613" s="160">
        <f t="shared" si="687"/>
        <v>0</v>
      </c>
      <c r="BR613" s="160">
        <f t="shared" si="688"/>
        <v>0</v>
      </c>
      <c r="BS613" s="160">
        <f t="shared" si="689"/>
        <v>0</v>
      </c>
      <c r="BT613" s="160">
        <f t="shared" si="690"/>
        <v>0</v>
      </c>
      <c r="BU613" s="160">
        <f t="shared" si="691"/>
        <v>0</v>
      </c>
      <c r="BV613" s="215">
        <f t="shared" si="692"/>
        <v>0</v>
      </c>
      <c r="BW613" s="217">
        <f t="shared" si="693"/>
        <v>0</v>
      </c>
      <c r="BX613" s="206">
        <f t="shared" si="694"/>
        <v>0</v>
      </c>
      <c r="BY613" s="206">
        <f t="shared" si="695"/>
        <v>0</v>
      </c>
      <c r="BZ613" s="206">
        <f t="shared" si="696"/>
        <v>0</v>
      </c>
      <c r="CA613" s="206">
        <f t="shared" si="697"/>
        <v>0</v>
      </c>
      <c r="CB613" s="206">
        <f t="shared" si="698"/>
        <v>0</v>
      </c>
      <c r="CC613" s="218">
        <f t="shared" si="699"/>
        <v>0</v>
      </c>
      <c r="CD613" s="216" t="e">
        <f t="shared" si="700"/>
        <v>#VALUE!</v>
      </c>
      <c r="CE613" s="94" t="e">
        <f t="shared" si="701"/>
        <v>#VALUE!</v>
      </c>
      <c r="CF613" s="94" t="e">
        <f t="shared" si="702"/>
        <v>#VALUE!</v>
      </c>
      <c r="CG613" s="95" t="e">
        <f t="shared" si="703"/>
        <v>#VALUE!</v>
      </c>
      <c r="CH613" s="95" t="e">
        <f t="shared" si="726"/>
        <v>#VALUE!</v>
      </c>
      <c r="CI613" s="95" t="b">
        <f t="shared" si="729"/>
        <v>0</v>
      </c>
      <c r="CJ613" s="76" t="str">
        <f t="shared" si="704"/>
        <v/>
      </c>
      <c r="CK613" s="94" t="e" cm="1">
        <f t="array" aca="1" ref="CK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CL613" s="94" t="str">
        <f t="shared" si="705"/>
        <v/>
      </c>
      <c r="CM613" s="96" t="b">
        <f t="shared" si="706"/>
        <v>0</v>
      </c>
      <c r="CN613" s="130" t="b">
        <f>IFERROR(MATCH(D613,'Avtal för korttidsarbete'!$G$13:$G$1012,0),TRUE)</f>
        <v>1</v>
      </c>
      <c r="CO613" s="130" t="b">
        <f t="shared" si="707"/>
        <v>0</v>
      </c>
      <c r="CP613" s="131" t="str" cm="1">
        <f t="array" ref="CP613">IF(CN613=TRUE,"x",INDEX('Avtal för korttidsarbete'!$E$13:$E$1012,$CN613))</f>
        <v>x</v>
      </c>
      <c r="CQ613" s="131" t="str" cm="1">
        <f t="array" ref="CQ613">IF(CN613=TRUE,"x",INDEX('Avtal för korttidsarbete'!$F$13:$F$1012,$CN613))</f>
        <v>x</v>
      </c>
      <c r="CR613" s="130" t="b">
        <f t="shared" si="708"/>
        <v>0</v>
      </c>
      <c r="CS613" s="165">
        <f t="shared" si="727"/>
        <v>0</v>
      </c>
      <c r="CT613" s="165">
        <f t="shared" si="728"/>
        <v>0</v>
      </c>
      <c r="CU613" s="130" t="b">
        <f t="shared" si="709"/>
        <v>0</v>
      </c>
      <c r="CV613" s="131">
        <f t="shared" si="710"/>
        <v>0</v>
      </c>
      <c r="CW613" s="165">
        <f t="shared" si="711"/>
        <v>0</v>
      </c>
      <c r="CX613" s="186" t="b">
        <f>IFERROR(INDEX('Avtal för korttidsarbete'!R:R,MATCH(D613,'Avtal för korttidsarbete'!$G:$G,0)),TRUE)</f>
        <v>1</v>
      </c>
      <c r="CY613" s="165" t="str">
        <f>IF(CX613,"-",INDEX('Avtal för korttidsarbete'!$D:$D,MATCH(D613,'Avtal för korttidsarbete'!$G:$G,0)))</f>
        <v>-</v>
      </c>
      <c r="CZ613" s="131" t="b">
        <f>IFERROR(G613&gt;INDEX(Uppsägningar!E:E,MATCH(C613,Uppsägningar!C:C,0)),FALSE)</f>
        <v>0</v>
      </c>
    </row>
    <row r="614" spans="1:104" s="30" customFormat="1" x14ac:dyDescent="0.25">
      <c r="A614" s="19">
        <v>599</v>
      </c>
      <c r="B614" s="20"/>
      <c r="C614" s="189"/>
      <c r="D614" s="69"/>
      <c r="E614" s="171">
        <f>IFERROR(INDEX(Admin!$C$7:$C$10,MATCH(CY614,TblNivåValTExt,0)),0)</f>
        <v>0</v>
      </c>
      <c r="F614" s="1"/>
      <c r="G614" s="1"/>
      <c r="H614" s="90"/>
      <c r="I614" s="91"/>
      <c r="J614" s="91"/>
      <c r="K614" s="91"/>
      <c r="L614" s="91"/>
      <c r="M614" s="91"/>
      <c r="N614" s="91"/>
      <c r="O614" s="91"/>
      <c r="P614" s="91"/>
      <c r="Q614" s="91"/>
      <c r="R614" s="91"/>
      <c r="S614" s="91"/>
      <c r="T614" s="91"/>
      <c r="U614" s="91"/>
      <c r="V614" s="91"/>
      <c r="W614" s="225">
        <f t="shared" si="666"/>
        <v>0</v>
      </c>
      <c r="X614" s="134" t="str">
        <f t="shared" si="712"/>
        <v/>
      </c>
      <c r="Y614" s="92" t="b">
        <f t="shared" si="667"/>
        <v>0</v>
      </c>
      <c r="Z614" s="92" t="str">
        <f t="shared" si="713"/>
        <v/>
      </c>
      <c r="AA614" s="92" t="b">
        <f t="shared" si="714"/>
        <v>0</v>
      </c>
      <c r="AB614" s="92" t="str">
        <f t="shared" si="715"/>
        <v/>
      </c>
      <c r="AC614" s="13" t="b">
        <f t="shared" si="668"/>
        <v>0</v>
      </c>
      <c r="AD614" s="92" t="str">
        <f t="shared" si="716"/>
        <v/>
      </c>
      <c r="AE614" s="13" t="b">
        <f t="shared" si="717"/>
        <v>0</v>
      </c>
      <c r="AF614" s="92" t="str">
        <f t="shared" si="718"/>
        <v/>
      </c>
      <c r="AG614" s="13" t="b">
        <f t="shared" si="669"/>
        <v>0</v>
      </c>
      <c r="AH614" s="92" t="str">
        <f t="shared" si="719"/>
        <v/>
      </c>
      <c r="AI614" s="35" t="b">
        <f t="shared" si="670"/>
        <v>0</v>
      </c>
      <c r="AJ614" s="92" t="str">
        <f t="shared" si="720"/>
        <v/>
      </c>
      <c r="AK614" s="35" t="b">
        <f t="shared" si="671"/>
        <v>0</v>
      </c>
      <c r="AL614" s="92" t="str">
        <f t="shared" si="672"/>
        <v/>
      </c>
      <c r="AM614" s="35" t="b">
        <f t="shared" si="673"/>
        <v>0</v>
      </c>
      <c r="AN614" s="92" t="str">
        <f t="shared" si="674"/>
        <v/>
      </c>
      <c r="AO614" s="13" t="b">
        <f t="shared" si="675"/>
        <v>0</v>
      </c>
      <c r="AP614" s="92" t="str">
        <f t="shared" si="676"/>
        <v/>
      </c>
      <c r="AQ614" s="14">
        <f t="shared" si="677"/>
        <v>0</v>
      </c>
      <c r="AR614" s="14">
        <f t="shared" si="678"/>
        <v>0</v>
      </c>
      <c r="AS614" s="16">
        <f t="shared" si="731"/>
        <v>0</v>
      </c>
      <c r="AT614" s="16">
        <f t="shared" si="731"/>
        <v>0</v>
      </c>
      <c r="AU614" s="16">
        <f t="shared" si="731"/>
        <v>0</v>
      </c>
      <c r="AV614" s="16">
        <f t="shared" si="731"/>
        <v>0</v>
      </c>
      <c r="AW614" s="16">
        <f t="shared" si="731"/>
        <v>0</v>
      </c>
      <c r="AX614" s="16">
        <f t="shared" si="731"/>
        <v>0</v>
      </c>
      <c r="AY614" s="16">
        <f t="shared" si="731"/>
        <v>0</v>
      </c>
      <c r="AZ614" s="16"/>
      <c r="BA614" s="16"/>
      <c r="BB614" s="93">
        <f t="shared" si="721"/>
        <v>0</v>
      </c>
      <c r="BC614" s="93">
        <f t="shared" si="722"/>
        <v>0</v>
      </c>
      <c r="BD614" s="93">
        <f t="shared" si="723"/>
        <v>0</v>
      </c>
      <c r="BE614" s="158">
        <f t="shared" si="724"/>
        <v>0</v>
      </c>
      <c r="BF614" s="159">
        <f t="shared" si="725"/>
        <v>0</v>
      </c>
      <c r="BG614" s="159">
        <f t="shared" si="679"/>
        <v>0</v>
      </c>
      <c r="BH614" s="159">
        <f t="shared" si="680"/>
        <v>0</v>
      </c>
      <c r="BI614" s="159">
        <f t="shared" si="681"/>
        <v>0</v>
      </c>
      <c r="BJ614" s="159">
        <f t="shared" si="682"/>
        <v>0</v>
      </c>
      <c r="BK614" s="159">
        <f t="shared" si="683"/>
        <v>0</v>
      </c>
      <c r="BL614" s="159">
        <f t="shared" si="684"/>
        <v>0</v>
      </c>
      <c r="BM614" s="159">
        <f t="shared" si="665"/>
        <v>0</v>
      </c>
      <c r="BN614" s="159">
        <f t="shared" si="665"/>
        <v>0</v>
      </c>
      <c r="BO614" s="205" t="b">
        <f t="shared" si="685"/>
        <v>0</v>
      </c>
      <c r="BP614" s="214">
        <f t="shared" si="686"/>
        <v>0</v>
      </c>
      <c r="BQ614" s="160">
        <f t="shared" si="687"/>
        <v>0</v>
      </c>
      <c r="BR614" s="160">
        <f t="shared" si="688"/>
        <v>0</v>
      </c>
      <c r="BS614" s="160">
        <f t="shared" si="689"/>
        <v>0</v>
      </c>
      <c r="BT614" s="160">
        <f t="shared" si="690"/>
        <v>0</v>
      </c>
      <c r="BU614" s="160">
        <f t="shared" si="691"/>
        <v>0</v>
      </c>
      <c r="BV614" s="215">
        <f t="shared" si="692"/>
        <v>0</v>
      </c>
      <c r="BW614" s="217">
        <f t="shared" si="693"/>
        <v>0</v>
      </c>
      <c r="BX614" s="206">
        <f t="shared" si="694"/>
        <v>0</v>
      </c>
      <c r="BY614" s="206">
        <f t="shared" si="695"/>
        <v>0</v>
      </c>
      <c r="BZ614" s="206">
        <f t="shared" si="696"/>
        <v>0</v>
      </c>
      <c r="CA614" s="206">
        <f t="shared" si="697"/>
        <v>0</v>
      </c>
      <c r="CB614" s="206">
        <f t="shared" si="698"/>
        <v>0</v>
      </c>
      <c r="CC614" s="218">
        <f t="shared" si="699"/>
        <v>0</v>
      </c>
      <c r="CD614" s="216" t="e">
        <f t="shared" si="700"/>
        <v>#VALUE!</v>
      </c>
      <c r="CE614" s="94" t="e">
        <f t="shared" si="701"/>
        <v>#VALUE!</v>
      </c>
      <c r="CF614" s="94" t="e">
        <f t="shared" si="702"/>
        <v>#VALUE!</v>
      </c>
      <c r="CG614" s="95" t="e">
        <f t="shared" si="703"/>
        <v>#VALUE!</v>
      </c>
      <c r="CH614" s="95" t="e">
        <f t="shared" si="726"/>
        <v>#VALUE!</v>
      </c>
      <c r="CI614" s="95" t="b">
        <f t="shared" si="729"/>
        <v>0</v>
      </c>
      <c r="CJ614" s="76" t="str">
        <f t="shared" si="704"/>
        <v/>
      </c>
      <c r="CK614" s="94" t="e" cm="1">
        <f t="array" aca="1" ref="CK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CL614" s="94" t="str">
        <f t="shared" si="705"/>
        <v/>
      </c>
      <c r="CM614" s="96" t="b">
        <f t="shared" si="706"/>
        <v>0</v>
      </c>
      <c r="CN614" s="130" t="b">
        <f>IFERROR(MATCH(D614,'Avtal för korttidsarbete'!$G$13:$G$1012,0),TRUE)</f>
        <v>1</v>
      </c>
      <c r="CO614" s="130" t="b">
        <f t="shared" si="707"/>
        <v>0</v>
      </c>
      <c r="CP614" s="131" t="str" cm="1">
        <f t="array" ref="CP614">IF(CN614=TRUE,"x",INDEX('Avtal för korttidsarbete'!$E$13:$E$1012,$CN614))</f>
        <v>x</v>
      </c>
      <c r="CQ614" s="131" t="str" cm="1">
        <f t="array" ref="CQ614">IF(CN614=TRUE,"x",INDEX('Avtal för korttidsarbete'!$F$13:$F$1012,$CN614))</f>
        <v>x</v>
      </c>
      <c r="CR614" s="130" t="b">
        <f t="shared" si="708"/>
        <v>0</v>
      </c>
      <c r="CS614" s="165">
        <f t="shared" si="727"/>
        <v>0</v>
      </c>
      <c r="CT614" s="165">
        <f t="shared" si="728"/>
        <v>0</v>
      </c>
      <c r="CU614" s="130" t="b">
        <f t="shared" si="709"/>
        <v>0</v>
      </c>
      <c r="CV614" s="131">
        <f t="shared" si="710"/>
        <v>0</v>
      </c>
      <c r="CW614" s="165">
        <f t="shared" si="711"/>
        <v>0</v>
      </c>
      <c r="CX614" s="186" t="b">
        <f>IFERROR(INDEX('Avtal för korttidsarbete'!R:R,MATCH(D614,'Avtal för korttidsarbete'!$G:$G,0)),TRUE)</f>
        <v>1</v>
      </c>
      <c r="CY614" s="165" t="str">
        <f>IF(CX614,"-",INDEX('Avtal för korttidsarbete'!$D:$D,MATCH(D614,'Avtal för korttidsarbete'!$G:$G,0)))</f>
        <v>-</v>
      </c>
      <c r="CZ614" s="131" t="b">
        <f>IFERROR(G614&gt;INDEX(Uppsägningar!E:E,MATCH(C614,Uppsägningar!C:C,0)),FALSE)</f>
        <v>0</v>
      </c>
    </row>
    <row r="615" spans="1:104" s="30" customFormat="1" x14ac:dyDescent="0.25">
      <c r="A615" s="19">
        <v>600</v>
      </c>
      <c r="B615" s="20"/>
      <c r="C615" s="189"/>
      <c r="D615" s="69"/>
      <c r="E615" s="171">
        <f>IFERROR(INDEX(Admin!$C$7:$C$10,MATCH(CY615,TblNivåValTExt,0)),0)</f>
        <v>0</v>
      </c>
      <c r="F615" s="1"/>
      <c r="G615" s="1"/>
      <c r="H615" s="90"/>
      <c r="I615" s="91"/>
      <c r="J615" s="91"/>
      <c r="K615" s="91"/>
      <c r="L615" s="91"/>
      <c r="M615" s="91"/>
      <c r="N615" s="91"/>
      <c r="O615" s="91"/>
      <c r="P615" s="91"/>
      <c r="Q615" s="91"/>
      <c r="R615" s="91"/>
      <c r="S615" s="91"/>
      <c r="T615" s="91"/>
      <c r="U615" s="91"/>
      <c r="V615" s="91"/>
      <c r="W615" s="225">
        <f t="shared" si="666"/>
        <v>0</v>
      </c>
      <c r="X615" s="134" t="str">
        <f t="shared" si="712"/>
        <v/>
      </c>
      <c r="Y615" s="92" t="b">
        <f t="shared" si="667"/>
        <v>0</v>
      </c>
      <c r="Z615" s="92" t="str">
        <f t="shared" si="713"/>
        <v/>
      </c>
      <c r="AA615" s="92" t="b">
        <f t="shared" si="714"/>
        <v>0</v>
      </c>
      <c r="AB615" s="92" t="str">
        <f t="shared" si="715"/>
        <v/>
      </c>
      <c r="AC615" s="13" t="b">
        <f t="shared" si="668"/>
        <v>0</v>
      </c>
      <c r="AD615" s="92" t="str">
        <f t="shared" si="716"/>
        <v/>
      </c>
      <c r="AE615" s="13" t="b">
        <f t="shared" si="717"/>
        <v>0</v>
      </c>
      <c r="AF615" s="92" t="str">
        <f t="shared" si="718"/>
        <v/>
      </c>
      <c r="AG615" s="13" t="b">
        <f t="shared" si="669"/>
        <v>0</v>
      </c>
      <c r="AH615" s="92" t="str">
        <f t="shared" si="719"/>
        <v/>
      </c>
      <c r="AI615" s="35" t="b">
        <f t="shared" si="670"/>
        <v>0</v>
      </c>
      <c r="AJ615" s="92" t="str">
        <f t="shared" si="720"/>
        <v/>
      </c>
      <c r="AK615" s="35" t="b">
        <f t="shared" si="671"/>
        <v>0</v>
      </c>
      <c r="AL615" s="92" t="str">
        <f t="shared" si="672"/>
        <v/>
      </c>
      <c r="AM615" s="35" t="b">
        <f t="shared" si="673"/>
        <v>0</v>
      </c>
      <c r="AN615" s="92" t="str">
        <f t="shared" si="674"/>
        <v/>
      </c>
      <c r="AO615" s="13" t="b">
        <f t="shared" si="675"/>
        <v>0</v>
      </c>
      <c r="AP615" s="92" t="str">
        <f t="shared" si="676"/>
        <v/>
      </c>
      <c r="AQ615" s="14">
        <f t="shared" si="677"/>
        <v>0</v>
      </c>
      <c r="AR615" s="14">
        <f t="shared" si="678"/>
        <v>0</v>
      </c>
      <c r="AS615" s="16">
        <f t="shared" si="731"/>
        <v>0</v>
      </c>
      <c r="AT615" s="16">
        <f t="shared" si="731"/>
        <v>0</v>
      </c>
      <c r="AU615" s="16">
        <f t="shared" si="731"/>
        <v>0</v>
      </c>
      <c r="AV615" s="16">
        <f t="shared" si="731"/>
        <v>0</v>
      </c>
      <c r="AW615" s="16">
        <f t="shared" si="731"/>
        <v>0</v>
      </c>
      <c r="AX615" s="16">
        <f t="shared" si="731"/>
        <v>0</v>
      </c>
      <c r="AY615" s="16">
        <f t="shared" si="731"/>
        <v>0</v>
      </c>
      <c r="AZ615" s="16"/>
      <c r="BA615" s="16"/>
      <c r="BB615" s="93">
        <f t="shared" si="721"/>
        <v>0</v>
      </c>
      <c r="BC615" s="93">
        <f t="shared" si="722"/>
        <v>0</v>
      </c>
      <c r="BD615" s="93">
        <f t="shared" si="723"/>
        <v>0</v>
      </c>
      <c r="BE615" s="158">
        <f t="shared" si="724"/>
        <v>0</v>
      </c>
      <c r="BF615" s="159">
        <f t="shared" si="725"/>
        <v>0</v>
      </c>
      <c r="BG615" s="159">
        <f t="shared" si="679"/>
        <v>0</v>
      </c>
      <c r="BH615" s="159">
        <f t="shared" si="680"/>
        <v>0</v>
      </c>
      <c r="BI615" s="159">
        <f t="shared" si="681"/>
        <v>0</v>
      </c>
      <c r="BJ615" s="159">
        <f t="shared" si="682"/>
        <v>0</v>
      </c>
      <c r="BK615" s="159">
        <f t="shared" si="683"/>
        <v>0</v>
      </c>
      <c r="BL615" s="159">
        <f t="shared" si="684"/>
        <v>0</v>
      </c>
      <c r="BM615" s="159">
        <f t="shared" si="665"/>
        <v>0</v>
      </c>
      <c r="BN615" s="159">
        <f t="shared" si="665"/>
        <v>0</v>
      </c>
      <c r="BO615" s="205" t="b">
        <f t="shared" si="685"/>
        <v>0</v>
      </c>
      <c r="BP615" s="214">
        <f t="shared" si="686"/>
        <v>0</v>
      </c>
      <c r="BQ615" s="160">
        <f t="shared" si="687"/>
        <v>0</v>
      </c>
      <c r="BR615" s="160">
        <f t="shared" si="688"/>
        <v>0</v>
      </c>
      <c r="BS615" s="160">
        <f t="shared" si="689"/>
        <v>0</v>
      </c>
      <c r="BT615" s="160">
        <f t="shared" si="690"/>
        <v>0</v>
      </c>
      <c r="BU615" s="160">
        <f t="shared" si="691"/>
        <v>0</v>
      </c>
      <c r="BV615" s="215">
        <f t="shared" si="692"/>
        <v>0</v>
      </c>
      <c r="BW615" s="217">
        <f t="shared" si="693"/>
        <v>0</v>
      </c>
      <c r="BX615" s="206">
        <f t="shared" si="694"/>
        <v>0</v>
      </c>
      <c r="BY615" s="206">
        <f t="shared" si="695"/>
        <v>0</v>
      </c>
      <c r="BZ615" s="206">
        <f t="shared" si="696"/>
        <v>0</v>
      </c>
      <c r="CA615" s="206">
        <f t="shared" si="697"/>
        <v>0</v>
      </c>
      <c r="CB615" s="206">
        <f t="shared" si="698"/>
        <v>0</v>
      </c>
      <c r="CC615" s="218">
        <f t="shared" si="699"/>
        <v>0</v>
      </c>
      <c r="CD615" s="216" t="e">
        <f t="shared" si="700"/>
        <v>#VALUE!</v>
      </c>
      <c r="CE615" s="94" t="e">
        <f t="shared" si="701"/>
        <v>#VALUE!</v>
      </c>
      <c r="CF615" s="94" t="e">
        <f t="shared" si="702"/>
        <v>#VALUE!</v>
      </c>
      <c r="CG615" s="95" t="e">
        <f t="shared" si="703"/>
        <v>#VALUE!</v>
      </c>
      <c r="CH615" s="95" t="e">
        <f t="shared" si="726"/>
        <v>#VALUE!</v>
      </c>
      <c r="CI615" s="95" t="b">
        <f t="shared" si="729"/>
        <v>0</v>
      </c>
      <c r="CJ615" s="76" t="str">
        <f t="shared" si="704"/>
        <v/>
      </c>
      <c r="CK615" s="94" t="e" cm="1">
        <f t="array" aca="1" ref="CK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CL615" s="94" t="str">
        <f t="shared" si="705"/>
        <v/>
      </c>
      <c r="CM615" s="96" t="b">
        <f t="shared" si="706"/>
        <v>0</v>
      </c>
      <c r="CN615" s="130" t="b">
        <f>IFERROR(MATCH(D615,'Avtal för korttidsarbete'!$G$13:$G$1012,0),TRUE)</f>
        <v>1</v>
      </c>
      <c r="CO615" s="130" t="b">
        <f t="shared" si="707"/>
        <v>0</v>
      </c>
      <c r="CP615" s="131" t="str" cm="1">
        <f t="array" ref="CP615">IF(CN615=TRUE,"x",INDEX('Avtal för korttidsarbete'!$E$13:$E$1012,$CN615))</f>
        <v>x</v>
      </c>
      <c r="CQ615" s="131" t="str" cm="1">
        <f t="array" ref="CQ615">IF(CN615=TRUE,"x",INDEX('Avtal för korttidsarbete'!$F$13:$F$1012,$CN615))</f>
        <v>x</v>
      </c>
      <c r="CR615" s="130" t="b">
        <f t="shared" si="708"/>
        <v>0</v>
      </c>
      <c r="CS615" s="165">
        <f t="shared" si="727"/>
        <v>0</v>
      </c>
      <c r="CT615" s="165">
        <f t="shared" si="728"/>
        <v>0</v>
      </c>
      <c r="CU615" s="130" t="b">
        <f t="shared" si="709"/>
        <v>0</v>
      </c>
      <c r="CV615" s="131">
        <f t="shared" si="710"/>
        <v>0</v>
      </c>
      <c r="CW615" s="165">
        <f t="shared" si="711"/>
        <v>0</v>
      </c>
      <c r="CX615" s="186" t="b">
        <f>IFERROR(INDEX('Avtal för korttidsarbete'!R:R,MATCH(D615,'Avtal för korttidsarbete'!$G:$G,0)),TRUE)</f>
        <v>1</v>
      </c>
      <c r="CY615" s="165" t="str">
        <f>IF(CX615,"-",INDEX('Avtal för korttidsarbete'!$D:$D,MATCH(D615,'Avtal för korttidsarbete'!$G:$G,0)))</f>
        <v>-</v>
      </c>
      <c r="CZ615" s="131" t="b">
        <f>IFERROR(G615&gt;INDEX(Uppsägningar!E:E,MATCH(C615,Uppsägningar!C:C,0)),FALSE)</f>
        <v>0</v>
      </c>
    </row>
    <row r="616" spans="1:104" s="30" customFormat="1" x14ac:dyDescent="0.25">
      <c r="A616" s="19">
        <v>601</v>
      </c>
      <c r="B616" s="20"/>
      <c r="C616" s="189"/>
      <c r="D616" s="69"/>
      <c r="E616" s="171">
        <f>IFERROR(INDEX(Admin!$C$7:$C$10,MATCH(CY616,TblNivåValTExt,0)),0)</f>
        <v>0</v>
      </c>
      <c r="F616" s="1"/>
      <c r="G616" s="1"/>
      <c r="H616" s="90"/>
      <c r="I616" s="91"/>
      <c r="J616" s="91"/>
      <c r="K616" s="91"/>
      <c r="L616" s="91"/>
      <c r="M616" s="91"/>
      <c r="N616" s="91"/>
      <c r="O616" s="91"/>
      <c r="P616" s="91"/>
      <c r="Q616" s="91"/>
      <c r="R616" s="91"/>
      <c r="S616" s="91"/>
      <c r="T616" s="91"/>
      <c r="U616" s="91"/>
      <c r="V616" s="91"/>
      <c r="W616" s="225">
        <f t="shared" si="666"/>
        <v>0</v>
      </c>
      <c r="X616" s="134" t="str">
        <f t="shared" si="712"/>
        <v/>
      </c>
      <c r="Y616" s="92" t="b">
        <f t="shared" si="667"/>
        <v>0</v>
      </c>
      <c r="Z616" s="92" t="str">
        <f t="shared" si="713"/>
        <v/>
      </c>
      <c r="AA616" s="92" t="b">
        <f t="shared" si="714"/>
        <v>0</v>
      </c>
      <c r="AB616" s="92" t="str">
        <f t="shared" si="715"/>
        <v/>
      </c>
      <c r="AC616" s="13" t="b">
        <f t="shared" si="668"/>
        <v>0</v>
      </c>
      <c r="AD616" s="92" t="str">
        <f t="shared" si="716"/>
        <v/>
      </c>
      <c r="AE616" s="13" t="b">
        <f t="shared" si="717"/>
        <v>0</v>
      </c>
      <c r="AF616" s="92" t="str">
        <f t="shared" si="718"/>
        <v/>
      </c>
      <c r="AG616" s="13" t="b">
        <f t="shared" si="669"/>
        <v>0</v>
      </c>
      <c r="AH616" s="92" t="str">
        <f t="shared" si="719"/>
        <v/>
      </c>
      <c r="AI616" s="35" t="b">
        <f t="shared" si="670"/>
        <v>0</v>
      </c>
      <c r="AJ616" s="92" t="str">
        <f t="shared" si="720"/>
        <v/>
      </c>
      <c r="AK616" s="35" t="b">
        <f t="shared" si="671"/>
        <v>0</v>
      </c>
      <c r="AL616" s="92" t="str">
        <f t="shared" si="672"/>
        <v/>
      </c>
      <c r="AM616" s="35" t="b">
        <f t="shared" si="673"/>
        <v>0</v>
      </c>
      <c r="AN616" s="92" t="str">
        <f t="shared" si="674"/>
        <v/>
      </c>
      <c r="AO616" s="13" t="b">
        <f t="shared" si="675"/>
        <v>0</v>
      </c>
      <c r="AP616" s="92" t="str">
        <f t="shared" si="676"/>
        <v/>
      </c>
      <c r="AQ616" s="14">
        <f t="shared" si="677"/>
        <v>0</v>
      </c>
      <c r="AR616" s="14">
        <f t="shared" si="678"/>
        <v>0</v>
      </c>
      <c r="AS616" s="16">
        <f t="shared" ref="AS616:AY625" si="732">IF(OR(AS$11=FALSE,$F616="",MIN($G616,AS$10,$AR616)-MAX($F616,AS$8,$AQ616)&lt;0),0,MIN($G616,AS$10,$AR616)-MAX($F616,AS$8,$AQ616)+1)</f>
        <v>0</v>
      </c>
      <c r="AT616" s="16">
        <f t="shared" si="732"/>
        <v>0</v>
      </c>
      <c r="AU616" s="16">
        <f t="shared" si="732"/>
        <v>0</v>
      </c>
      <c r="AV616" s="16">
        <f t="shared" si="732"/>
        <v>0</v>
      </c>
      <c r="AW616" s="16">
        <f t="shared" si="732"/>
        <v>0</v>
      </c>
      <c r="AX616" s="16">
        <f t="shared" si="732"/>
        <v>0</v>
      </c>
      <c r="AY616" s="16">
        <f t="shared" si="732"/>
        <v>0</v>
      </c>
      <c r="AZ616" s="16"/>
      <c r="BA616" s="16"/>
      <c r="BB616" s="93">
        <f t="shared" si="721"/>
        <v>0</v>
      </c>
      <c r="BC616" s="93">
        <f t="shared" si="722"/>
        <v>0</v>
      </c>
      <c r="BD616" s="93">
        <f t="shared" si="723"/>
        <v>0</v>
      </c>
      <c r="BE616" s="158">
        <f t="shared" si="724"/>
        <v>0</v>
      </c>
      <c r="BF616" s="159">
        <f t="shared" si="725"/>
        <v>0</v>
      </c>
      <c r="BG616" s="159">
        <f t="shared" si="679"/>
        <v>0</v>
      </c>
      <c r="BH616" s="159">
        <f t="shared" si="680"/>
        <v>0</v>
      </c>
      <c r="BI616" s="159">
        <f t="shared" si="681"/>
        <v>0</v>
      </c>
      <c r="BJ616" s="159">
        <f t="shared" si="682"/>
        <v>0</v>
      </c>
      <c r="BK616" s="159">
        <f t="shared" si="683"/>
        <v>0</v>
      </c>
      <c r="BL616" s="159">
        <f t="shared" si="684"/>
        <v>0</v>
      </c>
      <c r="BM616" s="159">
        <f t="shared" ref="BM616:BN643" si="733">AZ616/BM$11*$AV616</f>
        <v>0</v>
      </c>
      <c r="BN616" s="159">
        <f t="shared" si="733"/>
        <v>0</v>
      </c>
      <c r="BO616" s="205" t="b">
        <f t="shared" si="685"/>
        <v>0</v>
      </c>
      <c r="BP616" s="214">
        <f t="shared" si="686"/>
        <v>0</v>
      </c>
      <c r="BQ616" s="160">
        <f t="shared" si="687"/>
        <v>0</v>
      </c>
      <c r="BR616" s="160">
        <f t="shared" si="688"/>
        <v>0</v>
      </c>
      <c r="BS616" s="160">
        <f t="shared" si="689"/>
        <v>0</v>
      </c>
      <c r="BT616" s="160">
        <f t="shared" si="690"/>
        <v>0</v>
      </c>
      <c r="BU616" s="160">
        <f t="shared" si="691"/>
        <v>0</v>
      </c>
      <c r="BV616" s="215">
        <f t="shared" si="692"/>
        <v>0</v>
      </c>
      <c r="BW616" s="217">
        <f t="shared" si="693"/>
        <v>0</v>
      </c>
      <c r="BX616" s="206">
        <f t="shared" si="694"/>
        <v>0</v>
      </c>
      <c r="BY616" s="206">
        <f t="shared" si="695"/>
        <v>0</v>
      </c>
      <c r="BZ616" s="206">
        <f t="shared" si="696"/>
        <v>0</v>
      </c>
      <c r="CA616" s="206">
        <f t="shared" si="697"/>
        <v>0</v>
      </c>
      <c r="CB616" s="206">
        <f t="shared" si="698"/>
        <v>0</v>
      </c>
      <c r="CC616" s="218">
        <f t="shared" si="699"/>
        <v>0</v>
      </c>
      <c r="CD616" s="216" t="e">
        <f t="shared" si="700"/>
        <v>#VALUE!</v>
      </c>
      <c r="CE616" s="94" t="e">
        <f t="shared" si="701"/>
        <v>#VALUE!</v>
      </c>
      <c r="CF616" s="94" t="e">
        <f t="shared" si="702"/>
        <v>#VALUE!</v>
      </c>
      <c r="CG616" s="95" t="e">
        <f t="shared" si="703"/>
        <v>#VALUE!</v>
      </c>
      <c r="CH616" s="95" t="e">
        <f t="shared" si="726"/>
        <v>#VALUE!</v>
      </c>
      <c r="CI616" s="95" t="b">
        <f t="shared" si="729"/>
        <v>0</v>
      </c>
      <c r="CJ616" s="76" t="str">
        <f t="shared" si="704"/>
        <v/>
      </c>
      <c r="CK616" s="94" t="e" cm="1">
        <f t="array" aca="1" ref="CK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CL616" s="94" t="str">
        <f t="shared" si="705"/>
        <v/>
      </c>
      <c r="CM616" s="96" t="b">
        <f t="shared" si="706"/>
        <v>0</v>
      </c>
      <c r="CN616" s="130" t="b">
        <f>IFERROR(MATCH(D616,'Avtal för korttidsarbete'!$G$13:$G$1012,0),TRUE)</f>
        <v>1</v>
      </c>
      <c r="CO616" s="130" t="b">
        <f t="shared" si="707"/>
        <v>0</v>
      </c>
      <c r="CP616" s="131" t="str" cm="1">
        <f t="array" ref="CP616">IF(CN616=TRUE,"x",INDEX('Avtal för korttidsarbete'!$E$13:$E$1012,$CN616))</f>
        <v>x</v>
      </c>
      <c r="CQ616" s="131" t="str" cm="1">
        <f t="array" ref="CQ616">IF(CN616=TRUE,"x",INDEX('Avtal för korttidsarbete'!$F$13:$F$1012,$CN616))</f>
        <v>x</v>
      </c>
      <c r="CR616" s="130" t="b">
        <f t="shared" si="708"/>
        <v>0</v>
      </c>
      <c r="CS616" s="165">
        <f t="shared" si="727"/>
        <v>0</v>
      </c>
      <c r="CT616" s="165">
        <f t="shared" si="728"/>
        <v>0</v>
      </c>
      <c r="CU616" s="130" t="b">
        <f t="shared" si="709"/>
        <v>0</v>
      </c>
      <c r="CV616" s="131">
        <f t="shared" si="710"/>
        <v>0</v>
      </c>
      <c r="CW616" s="165">
        <f t="shared" si="711"/>
        <v>0</v>
      </c>
      <c r="CX616" s="186" t="b">
        <f>IFERROR(INDEX('Avtal för korttidsarbete'!R:R,MATCH(D616,'Avtal för korttidsarbete'!$G:$G,0)),TRUE)</f>
        <v>1</v>
      </c>
      <c r="CY616" s="165" t="str">
        <f>IF(CX616,"-",INDEX('Avtal för korttidsarbete'!$D:$D,MATCH(D616,'Avtal för korttidsarbete'!$G:$G,0)))</f>
        <v>-</v>
      </c>
      <c r="CZ616" s="131" t="b">
        <f>IFERROR(G616&gt;INDEX(Uppsägningar!E:E,MATCH(C616,Uppsägningar!C:C,0)),FALSE)</f>
        <v>0</v>
      </c>
    </row>
    <row r="617" spans="1:104" s="30" customFormat="1" x14ac:dyDescent="0.25">
      <c r="A617" s="19">
        <v>602</v>
      </c>
      <c r="B617" s="20"/>
      <c r="C617" s="189"/>
      <c r="D617" s="69"/>
      <c r="E617" s="171">
        <f>IFERROR(INDEX(Admin!$C$7:$C$10,MATCH(CY617,TblNivåValTExt,0)),0)</f>
        <v>0</v>
      </c>
      <c r="F617" s="1"/>
      <c r="G617" s="1"/>
      <c r="H617" s="90"/>
      <c r="I617" s="91"/>
      <c r="J617" s="91"/>
      <c r="K617" s="91"/>
      <c r="L617" s="91"/>
      <c r="M617" s="91"/>
      <c r="N617" s="91"/>
      <c r="O617" s="91"/>
      <c r="P617" s="91"/>
      <c r="Q617" s="91"/>
      <c r="R617" s="91"/>
      <c r="S617" s="91"/>
      <c r="T617" s="91"/>
      <c r="U617" s="91"/>
      <c r="V617" s="91"/>
      <c r="W617" s="225">
        <f t="shared" si="666"/>
        <v>0</v>
      </c>
      <c r="X617" s="134" t="str">
        <f t="shared" si="712"/>
        <v/>
      </c>
      <c r="Y617" s="92" t="b">
        <f t="shared" si="667"/>
        <v>0</v>
      </c>
      <c r="Z617" s="92" t="str">
        <f t="shared" si="713"/>
        <v/>
      </c>
      <c r="AA617" s="92" t="b">
        <f t="shared" si="714"/>
        <v>0</v>
      </c>
      <c r="AB617" s="92" t="str">
        <f t="shared" si="715"/>
        <v/>
      </c>
      <c r="AC617" s="13" t="b">
        <f t="shared" si="668"/>
        <v>0</v>
      </c>
      <c r="AD617" s="92" t="str">
        <f t="shared" si="716"/>
        <v/>
      </c>
      <c r="AE617" s="13" t="b">
        <f t="shared" si="717"/>
        <v>0</v>
      </c>
      <c r="AF617" s="92" t="str">
        <f t="shared" si="718"/>
        <v/>
      </c>
      <c r="AG617" s="13" t="b">
        <f t="shared" si="669"/>
        <v>0</v>
      </c>
      <c r="AH617" s="92" t="str">
        <f t="shared" si="719"/>
        <v/>
      </c>
      <c r="AI617" s="35" t="b">
        <f t="shared" si="670"/>
        <v>0</v>
      </c>
      <c r="AJ617" s="92" t="str">
        <f t="shared" si="720"/>
        <v/>
      </c>
      <c r="AK617" s="35" t="b">
        <f t="shared" si="671"/>
        <v>0</v>
      </c>
      <c r="AL617" s="92" t="str">
        <f t="shared" si="672"/>
        <v/>
      </c>
      <c r="AM617" s="35" t="b">
        <f t="shared" si="673"/>
        <v>0</v>
      </c>
      <c r="AN617" s="92" t="str">
        <f t="shared" si="674"/>
        <v/>
      </c>
      <c r="AO617" s="13" t="b">
        <f t="shared" si="675"/>
        <v>0</v>
      </c>
      <c r="AP617" s="92" t="str">
        <f t="shared" si="676"/>
        <v/>
      </c>
      <c r="AQ617" s="14">
        <f t="shared" si="677"/>
        <v>0</v>
      </c>
      <c r="AR617" s="14">
        <f t="shared" si="678"/>
        <v>0</v>
      </c>
      <c r="AS617" s="16">
        <f t="shared" si="732"/>
        <v>0</v>
      </c>
      <c r="AT617" s="16">
        <f t="shared" si="732"/>
        <v>0</v>
      </c>
      <c r="AU617" s="16">
        <f t="shared" si="732"/>
        <v>0</v>
      </c>
      <c r="AV617" s="16">
        <f t="shared" si="732"/>
        <v>0</v>
      </c>
      <c r="AW617" s="16">
        <f t="shared" si="732"/>
        <v>0</v>
      </c>
      <c r="AX617" s="16">
        <f t="shared" si="732"/>
        <v>0</v>
      </c>
      <c r="AY617" s="16">
        <f t="shared" si="732"/>
        <v>0</v>
      </c>
      <c r="AZ617" s="16"/>
      <c r="BA617" s="16"/>
      <c r="BB617" s="93">
        <f t="shared" si="721"/>
        <v>0</v>
      </c>
      <c r="BC617" s="93">
        <f t="shared" si="722"/>
        <v>0</v>
      </c>
      <c r="BD617" s="93">
        <f t="shared" si="723"/>
        <v>0</v>
      </c>
      <c r="BE617" s="158">
        <f t="shared" si="724"/>
        <v>0</v>
      </c>
      <c r="BF617" s="159">
        <f t="shared" si="725"/>
        <v>0</v>
      </c>
      <c r="BG617" s="159">
        <f t="shared" si="679"/>
        <v>0</v>
      </c>
      <c r="BH617" s="159">
        <f t="shared" si="680"/>
        <v>0</v>
      </c>
      <c r="BI617" s="159">
        <f t="shared" si="681"/>
        <v>0</v>
      </c>
      <c r="BJ617" s="159">
        <f t="shared" si="682"/>
        <v>0</v>
      </c>
      <c r="BK617" s="159">
        <f t="shared" si="683"/>
        <v>0</v>
      </c>
      <c r="BL617" s="159">
        <f t="shared" si="684"/>
        <v>0</v>
      </c>
      <c r="BM617" s="159">
        <f t="shared" si="733"/>
        <v>0</v>
      </c>
      <c r="BN617" s="159">
        <f t="shared" si="733"/>
        <v>0</v>
      </c>
      <c r="BO617" s="205" t="b">
        <f t="shared" si="685"/>
        <v>0</v>
      </c>
      <c r="BP617" s="214">
        <f t="shared" si="686"/>
        <v>0</v>
      </c>
      <c r="BQ617" s="160">
        <f t="shared" si="687"/>
        <v>0</v>
      </c>
      <c r="BR617" s="160">
        <f t="shared" si="688"/>
        <v>0</v>
      </c>
      <c r="BS617" s="160">
        <f t="shared" si="689"/>
        <v>0</v>
      </c>
      <c r="BT617" s="160">
        <f t="shared" si="690"/>
        <v>0</v>
      </c>
      <c r="BU617" s="160">
        <f t="shared" si="691"/>
        <v>0</v>
      </c>
      <c r="BV617" s="215">
        <f t="shared" si="692"/>
        <v>0</v>
      </c>
      <c r="BW617" s="217">
        <f t="shared" si="693"/>
        <v>0</v>
      </c>
      <c r="BX617" s="206">
        <f t="shared" si="694"/>
        <v>0</v>
      </c>
      <c r="BY617" s="206">
        <f t="shared" si="695"/>
        <v>0</v>
      </c>
      <c r="BZ617" s="206">
        <f t="shared" si="696"/>
        <v>0</v>
      </c>
      <c r="CA617" s="206">
        <f t="shared" si="697"/>
        <v>0</v>
      </c>
      <c r="CB617" s="206">
        <f t="shared" si="698"/>
        <v>0</v>
      </c>
      <c r="CC617" s="218">
        <f t="shared" si="699"/>
        <v>0</v>
      </c>
      <c r="CD617" s="216" t="e">
        <f t="shared" si="700"/>
        <v>#VALUE!</v>
      </c>
      <c r="CE617" s="94" t="e">
        <f t="shared" si="701"/>
        <v>#VALUE!</v>
      </c>
      <c r="CF617" s="94" t="e">
        <f t="shared" si="702"/>
        <v>#VALUE!</v>
      </c>
      <c r="CG617" s="95" t="e">
        <f t="shared" si="703"/>
        <v>#VALUE!</v>
      </c>
      <c r="CH617" s="95" t="e">
        <f t="shared" si="726"/>
        <v>#VALUE!</v>
      </c>
      <c r="CI617" s="95" t="b">
        <f t="shared" si="729"/>
        <v>0</v>
      </c>
      <c r="CJ617" s="76" t="str">
        <f t="shared" si="704"/>
        <v/>
      </c>
      <c r="CK617" s="94" t="e" cm="1">
        <f t="array" aca="1" ref="CK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CL617" s="94" t="str">
        <f t="shared" si="705"/>
        <v/>
      </c>
      <c r="CM617" s="96" t="b">
        <f t="shared" si="706"/>
        <v>0</v>
      </c>
      <c r="CN617" s="130" t="b">
        <f>IFERROR(MATCH(D617,'Avtal för korttidsarbete'!$G$13:$G$1012,0),TRUE)</f>
        <v>1</v>
      </c>
      <c r="CO617" s="130" t="b">
        <f t="shared" si="707"/>
        <v>0</v>
      </c>
      <c r="CP617" s="131" t="str" cm="1">
        <f t="array" ref="CP617">IF(CN617=TRUE,"x",INDEX('Avtal för korttidsarbete'!$E$13:$E$1012,$CN617))</f>
        <v>x</v>
      </c>
      <c r="CQ617" s="131" t="str" cm="1">
        <f t="array" ref="CQ617">IF(CN617=TRUE,"x",INDEX('Avtal för korttidsarbete'!$F$13:$F$1012,$CN617))</f>
        <v>x</v>
      </c>
      <c r="CR617" s="130" t="b">
        <f t="shared" si="708"/>
        <v>0</v>
      </c>
      <c r="CS617" s="165">
        <f t="shared" si="727"/>
        <v>0</v>
      </c>
      <c r="CT617" s="165">
        <f t="shared" si="728"/>
        <v>0</v>
      </c>
      <c r="CU617" s="130" t="b">
        <f t="shared" si="709"/>
        <v>0</v>
      </c>
      <c r="CV617" s="131">
        <f t="shared" si="710"/>
        <v>0</v>
      </c>
      <c r="CW617" s="165">
        <f t="shared" si="711"/>
        <v>0</v>
      </c>
      <c r="CX617" s="186" t="b">
        <f>IFERROR(INDEX('Avtal för korttidsarbete'!R:R,MATCH(D617,'Avtal för korttidsarbete'!$G:$G,0)),TRUE)</f>
        <v>1</v>
      </c>
      <c r="CY617" s="165" t="str">
        <f>IF(CX617,"-",INDEX('Avtal för korttidsarbete'!$D:$D,MATCH(D617,'Avtal för korttidsarbete'!$G:$G,0)))</f>
        <v>-</v>
      </c>
      <c r="CZ617" s="131" t="b">
        <f>IFERROR(G617&gt;INDEX(Uppsägningar!E:E,MATCH(C617,Uppsägningar!C:C,0)),FALSE)</f>
        <v>0</v>
      </c>
    </row>
    <row r="618" spans="1:104" s="30" customFormat="1" x14ac:dyDescent="0.25">
      <c r="A618" s="19">
        <v>603</v>
      </c>
      <c r="B618" s="20"/>
      <c r="C618" s="189"/>
      <c r="D618" s="69"/>
      <c r="E618" s="171">
        <f>IFERROR(INDEX(Admin!$C$7:$C$10,MATCH(CY618,TblNivåValTExt,0)),0)</f>
        <v>0</v>
      </c>
      <c r="F618" s="1"/>
      <c r="G618" s="1"/>
      <c r="H618" s="90"/>
      <c r="I618" s="91"/>
      <c r="J618" s="91"/>
      <c r="K618" s="91"/>
      <c r="L618" s="91"/>
      <c r="M618" s="91"/>
      <c r="N618" s="91"/>
      <c r="O618" s="91"/>
      <c r="P618" s="91"/>
      <c r="Q618" s="91"/>
      <c r="R618" s="91"/>
      <c r="S618" s="91"/>
      <c r="T618" s="91"/>
      <c r="U618" s="91"/>
      <c r="V618" s="91"/>
      <c r="W618" s="225">
        <f t="shared" si="666"/>
        <v>0</v>
      </c>
      <c r="X618" s="134" t="str">
        <f t="shared" si="712"/>
        <v/>
      </c>
      <c r="Y618" s="92" t="b">
        <f t="shared" si="667"/>
        <v>0</v>
      </c>
      <c r="Z618" s="92" t="str">
        <f t="shared" si="713"/>
        <v/>
      </c>
      <c r="AA618" s="92" t="b">
        <f t="shared" si="714"/>
        <v>0</v>
      </c>
      <c r="AB618" s="92" t="str">
        <f t="shared" si="715"/>
        <v/>
      </c>
      <c r="AC618" s="13" t="b">
        <f t="shared" si="668"/>
        <v>0</v>
      </c>
      <c r="AD618" s="92" t="str">
        <f t="shared" si="716"/>
        <v/>
      </c>
      <c r="AE618" s="13" t="b">
        <f t="shared" si="717"/>
        <v>0</v>
      </c>
      <c r="AF618" s="92" t="str">
        <f t="shared" si="718"/>
        <v/>
      </c>
      <c r="AG618" s="13" t="b">
        <f t="shared" si="669"/>
        <v>0</v>
      </c>
      <c r="AH618" s="92" t="str">
        <f t="shared" si="719"/>
        <v/>
      </c>
      <c r="AI618" s="35" t="b">
        <f t="shared" si="670"/>
        <v>0</v>
      </c>
      <c r="AJ618" s="92" t="str">
        <f t="shared" si="720"/>
        <v/>
      </c>
      <c r="AK618" s="35" t="b">
        <f t="shared" si="671"/>
        <v>0</v>
      </c>
      <c r="AL618" s="92" t="str">
        <f t="shared" si="672"/>
        <v/>
      </c>
      <c r="AM618" s="35" t="b">
        <f t="shared" si="673"/>
        <v>0</v>
      </c>
      <c r="AN618" s="92" t="str">
        <f t="shared" si="674"/>
        <v/>
      </c>
      <c r="AO618" s="13" t="b">
        <f t="shared" si="675"/>
        <v>0</v>
      </c>
      <c r="AP618" s="92" t="str">
        <f t="shared" si="676"/>
        <v/>
      </c>
      <c r="AQ618" s="14">
        <f t="shared" si="677"/>
        <v>0</v>
      </c>
      <c r="AR618" s="14">
        <f t="shared" si="678"/>
        <v>0</v>
      </c>
      <c r="AS618" s="16">
        <f t="shared" si="732"/>
        <v>0</v>
      </c>
      <c r="AT618" s="16">
        <f t="shared" si="732"/>
        <v>0</v>
      </c>
      <c r="AU618" s="16">
        <f t="shared" si="732"/>
        <v>0</v>
      </c>
      <c r="AV618" s="16">
        <f t="shared" si="732"/>
        <v>0</v>
      </c>
      <c r="AW618" s="16">
        <f t="shared" si="732"/>
        <v>0</v>
      </c>
      <c r="AX618" s="16">
        <f t="shared" si="732"/>
        <v>0</v>
      </c>
      <c r="AY618" s="16">
        <f t="shared" si="732"/>
        <v>0</v>
      </c>
      <c r="AZ618" s="16"/>
      <c r="BA618" s="16"/>
      <c r="BB618" s="93">
        <f t="shared" si="721"/>
        <v>0</v>
      </c>
      <c r="BC618" s="93">
        <f t="shared" si="722"/>
        <v>0</v>
      </c>
      <c r="BD618" s="93">
        <f t="shared" si="723"/>
        <v>0</v>
      </c>
      <c r="BE618" s="158">
        <f t="shared" si="724"/>
        <v>0</v>
      </c>
      <c r="BF618" s="159">
        <f t="shared" si="725"/>
        <v>0</v>
      </c>
      <c r="BG618" s="159">
        <f t="shared" si="679"/>
        <v>0</v>
      </c>
      <c r="BH618" s="159">
        <f t="shared" si="680"/>
        <v>0</v>
      </c>
      <c r="BI618" s="159">
        <f t="shared" si="681"/>
        <v>0</v>
      </c>
      <c r="BJ618" s="159">
        <f t="shared" si="682"/>
        <v>0</v>
      </c>
      <c r="BK618" s="159">
        <f t="shared" si="683"/>
        <v>0</v>
      </c>
      <c r="BL618" s="159">
        <f t="shared" si="684"/>
        <v>0</v>
      </c>
      <c r="BM618" s="159">
        <f t="shared" si="733"/>
        <v>0</v>
      </c>
      <c r="BN618" s="159">
        <f t="shared" si="733"/>
        <v>0</v>
      </c>
      <c r="BO618" s="205" t="b">
        <f t="shared" si="685"/>
        <v>0</v>
      </c>
      <c r="BP618" s="214">
        <f t="shared" si="686"/>
        <v>0</v>
      </c>
      <c r="BQ618" s="160">
        <f t="shared" si="687"/>
        <v>0</v>
      </c>
      <c r="BR618" s="160">
        <f t="shared" si="688"/>
        <v>0</v>
      </c>
      <c r="BS618" s="160">
        <f t="shared" si="689"/>
        <v>0</v>
      </c>
      <c r="BT618" s="160">
        <f t="shared" si="690"/>
        <v>0</v>
      </c>
      <c r="BU618" s="160">
        <f t="shared" si="691"/>
        <v>0</v>
      </c>
      <c r="BV618" s="215">
        <f t="shared" si="692"/>
        <v>0</v>
      </c>
      <c r="BW618" s="217">
        <f t="shared" si="693"/>
        <v>0</v>
      </c>
      <c r="BX618" s="206">
        <f t="shared" si="694"/>
        <v>0</v>
      </c>
      <c r="BY618" s="206">
        <f t="shared" si="695"/>
        <v>0</v>
      </c>
      <c r="BZ618" s="206">
        <f t="shared" si="696"/>
        <v>0</v>
      </c>
      <c r="CA618" s="206">
        <f t="shared" si="697"/>
        <v>0</v>
      </c>
      <c r="CB618" s="206">
        <f t="shared" si="698"/>
        <v>0</v>
      </c>
      <c r="CC618" s="218">
        <f t="shared" si="699"/>
        <v>0</v>
      </c>
      <c r="CD618" s="216" t="e">
        <f t="shared" si="700"/>
        <v>#VALUE!</v>
      </c>
      <c r="CE618" s="94" t="e">
        <f t="shared" si="701"/>
        <v>#VALUE!</v>
      </c>
      <c r="CF618" s="94" t="e">
        <f t="shared" si="702"/>
        <v>#VALUE!</v>
      </c>
      <c r="CG618" s="95" t="e">
        <f t="shared" si="703"/>
        <v>#VALUE!</v>
      </c>
      <c r="CH618" s="95" t="e">
        <f t="shared" si="726"/>
        <v>#VALUE!</v>
      </c>
      <c r="CI618" s="95" t="b">
        <f t="shared" si="729"/>
        <v>0</v>
      </c>
      <c r="CJ618" s="76" t="str">
        <f t="shared" si="704"/>
        <v/>
      </c>
      <c r="CK618" s="94" t="e" cm="1">
        <f t="array" aca="1" ref="CK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CL618" s="94" t="str">
        <f t="shared" si="705"/>
        <v/>
      </c>
      <c r="CM618" s="96" t="b">
        <f t="shared" si="706"/>
        <v>0</v>
      </c>
      <c r="CN618" s="130" t="b">
        <f>IFERROR(MATCH(D618,'Avtal för korttidsarbete'!$G$13:$G$1012,0),TRUE)</f>
        <v>1</v>
      </c>
      <c r="CO618" s="130" t="b">
        <f t="shared" si="707"/>
        <v>0</v>
      </c>
      <c r="CP618" s="131" t="str" cm="1">
        <f t="array" ref="CP618">IF(CN618=TRUE,"x",INDEX('Avtal för korttidsarbete'!$E$13:$E$1012,$CN618))</f>
        <v>x</v>
      </c>
      <c r="CQ618" s="131" t="str" cm="1">
        <f t="array" ref="CQ618">IF(CN618=TRUE,"x",INDEX('Avtal för korttidsarbete'!$F$13:$F$1012,$CN618))</f>
        <v>x</v>
      </c>
      <c r="CR618" s="130" t="b">
        <f t="shared" si="708"/>
        <v>0</v>
      </c>
      <c r="CS618" s="165">
        <f t="shared" si="727"/>
        <v>0</v>
      </c>
      <c r="CT618" s="165">
        <f t="shared" si="728"/>
        <v>0</v>
      </c>
      <c r="CU618" s="130" t="b">
        <f t="shared" si="709"/>
        <v>0</v>
      </c>
      <c r="CV618" s="131">
        <f t="shared" si="710"/>
        <v>0</v>
      </c>
      <c r="CW618" s="165">
        <f t="shared" si="711"/>
        <v>0</v>
      </c>
      <c r="CX618" s="186" t="b">
        <f>IFERROR(INDEX('Avtal för korttidsarbete'!R:R,MATCH(D618,'Avtal för korttidsarbete'!$G:$G,0)),TRUE)</f>
        <v>1</v>
      </c>
      <c r="CY618" s="165" t="str">
        <f>IF(CX618,"-",INDEX('Avtal för korttidsarbete'!$D:$D,MATCH(D618,'Avtal för korttidsarbete'!$G:$G,0)))</f>
        <v>-</v>
      </c>
      <c r="CZ618" s="131" t="b">
        <f>IFERROR(G618&gt;INDEX(Uppsägningar!E:E,MATCH(C618,Uppsägningar!C:C,0)),FALSE)</f>
        <v>0</v>
      </c>
    </row>
    <row r="619" spans="1:104" s="30" customFormat="1" x14ac:dyDescent="0.25">
      <c r="A619" s="19">
        <v>604</v>
      </c>
      <c r="B619" s="20"/>
      <c r="C619" s="189"/>
      <c r="D619" s="69"/>
      <c r="E619" s="171">
        <f>IFERROR(INDEX(Admin!$C$7:$C$10,MATCH(CY619,TblNivåValTExt,0)),0)</f>
        <v>0</v>
      </c>
      <c r="F619" s="1"/>
      <c r="G619" s="1"/>
      <c r="H619" s="90"/>
      <c r="I619" s="91"/>
      <c r="J619" s="91"/>
      <c r="K619" s="91"/>
      <c r="L619" s="91"/>
      <c r="M619" s="91"/>
      <c r="N619" s="91"/>
      <c r="O619" s="91"/>
      <c r="P619" s="91"/>
      <c r="Q619" s="91"/>
      <c r="R619" s="91"/>
      <c r="S619" s="91"/>
      <c r="T619" s="91"/>
      <c r="U619" s="91"/>
      <c r="V619" s="91"/>
      <c r="W619" s="225">
        <f t="shared" si="666"/>
        <v>0</v>
      </c>
      <c r="X619" s="134" t="str">
        <f t="shared" si="712"/>
        <v/>
      </c>
      <c r="Y619" s="92" t="b">
        <f t="shared" si="667"/>
        <v>0</v>
      </c>
      <c r="Z619" s="92" t="str">
        <f t="shared" si="713"/>
        <v/>
      </c>
      <c r="AA619" s="92" t="b">
        <f t="shared" si="714"/>
        <v>0</v>
      </c>
      <c r="AB619" s="92" t="str">
        <f t="shared" si="715"/>
        <v/>
      </c>
      <c r="AC619" s="13" t="b">
        <f t="shared" si="668"/>
        <v>0</v>
      </c>
      <c r="AD619" s="92" t="str">
        <f t="shared" si="716"/>
        <v/>
      </c>
      <c r="AE619" s="13" t="b">
        <f t="shared" si="717"/>
        <v>0</v>
      </c>
      <c r="AF619" s="92" t="str">
        <f t="shared" si="718"/>
        <v/>
      </c>
      <c r="AG619" s="13" t="b">
        <f t="shared" si="669"/>
        <v>0</v>
      </c>
      <c r="AH619" s="92" t="str">
        <f t="shared" si="719"/>
        <v/>
      </c>
      <c r="AI619" s="35" t="b">
        <f t="shared" si="670"/>
        <v>0</v>
      </c>
      <c r="AJ619" s="92" t="str">
        <f t="shared" si="720"/>
        <v/>
      </c>
      <c r="AK619" s="35" t="b">
        <f t="shared" si="671"/>
        <v>0</v>
      </c>
      <c r="AL619" s="92" t="str">
        <f t="shared" si="672"/>
        <v/>
      </c>
      <c r="AM619" s="35" t="b">
        <f t="shared" si="673"/>
        <v>0</v>
      </c>
      <c r="AN619" s="92" t="str">
        <f t="shared" si="674"/>
        <v/>
      </c>
      <c r="AO619" s="13" t="b">
        <f t="shared" si="675"/>
        <v>0</v>
      </c>
      <c r="AP619" s="92" t="str">
        <f t="shared" si="676"/>
        <v/>
      </c>
      <c r="AQ619" s="14">
        <f t="shared" si="677"/>
        <v>0</v>
      </c>
      <c r="AR619" s="14">
        <f t="shared" si="678"/>
        <v>0</v>
      </c>
      <c r="AS619" s="16">
        <f t="shared" si="732"/>
        <v>0</v>
      </c>
      <c r="AT619" s="16">
        <f t="shared" si="732"/>
        <v>0</v>
      </c>
      <c r="AU619" s="16">
        <f t="shared" si="732"/>
        <v>0</v>
      </c>
      <c r="AV619" s="16">
        <f t="shared" si="732"/>
        <v>0</v>
      </c>
      <c r="AW619" s="16">
        <f t="shared" si="732"/>
        <v>0</v>
      </c>
      <c r="AX619" s="16">
        <f t="shared" si="732"/>
        <v>0</v>
      </c>
      <c r="AY619" s="16">
        <f t="shared" si="732"/>
        <v>0</v>
      </c>
      <c r="AZ619" s="16"/>
      <c r="BA619" s="16"/>
      <c r="BB619" s="93">
        <f t="shared" si="721"/>
        <v>0</v>
      </c>
      <c r="BC619" s="93">
        <f t="shared" si="722"/>
        <v>0</v>
      </c>
      <c r="BD619" s="93">
        <f t="shared" si="723"/>
        <v>0</v>
      </c>
      <c r="BE619" s="158">
        <f t="shared" si="724"/>
        <v>0</v>
      </c>
      <c r="BF619" s="159">
        <f t="shared" si="725"/>
        <v>0</v>
      </c>
      <c r="BG619" s="159">
        <f t="shared" si="679"/>
        <v>0</v>
      </c>
      <c r="BH619" s="159">
        <f t="shared" si="680"/>
        <v>0</v>
      </c>
      <c r="BI619" s="159">
        <f t="shared" si="681"/>
        <v>0</v>
      </c>
      <c r="BJ619" s="159">
        <f t="shared" si="682"/>
        <v>0</v>
      </c>
      <c r="BK619" s="159">
        <f t="shared" si="683"/>
        <v>0</v>
      </c>
      <c r="BL619" s="159">
        <f t="shared" si="684"/>
        <v>0</v>
      </c>
      <c r="BM619" s="159">
        <f t="shared" si="733"/>
        <v>0</v>
      </c>
      <c r="BN619" s="159">
        <f t="shared" si="733"/>
        <v>0</v>
      </c>
      <c r="BO619" s="205" t="b">
        <f t="shared" si="685"/>
        <v>0</v>
      </c>
      <c r="BP619" s="214">
        <f t="shared" si="686"/>
        <v>0</v>
      </c>
      <c r="BQ619" s="160">
        <f t="shared" si="687"/>
        <v>0</v>
      </c>
      <c r="BR619" s="160">
        <f t="shared" si="688"/>
        <v>0</v>
      </c>
      <c r="BS619" s="160">
        <f t="shared" si="689"/>
        <v>0</v>
      </c>
      <c r="BT619" s="160">
        <f t="shared" si="690"/>
        <v>0</v>
      </c>
      <c r="BU619" s="160">
        <f t="shared" si="691"/>
        <v>0</v>
      </c>
      <c r="BV619" s="215">
        <f t="shared" si="692"/>
        <v>0</v>
      </c>
      <c r="BW619" s="217">
        <f t="shared" si="693"/>
        <v>0</v>
      </c>
      <c r="BX619" s="206">
        <f t="shared" si="694"/>
        <v>0</v>
      </c>
      <c r="BY619" s="206">
        <f t="shared" si="695"/>
        <v>0</v>
      </c>
      <c r="BZ619" s="206">
        <f t="shared" si="696"/>
        <v>0</v>
      </c>
      <c r="CA619" s="206">
        <f t="shared" si="697"/>
        <v>0</v>
      </c>
      <c r="CB619" s="206">
        <f t="shared" si="698"/>
        <v>0</v>
      </c>
      <c r="CC619" s="218">
        <f t="shared" si="699"/>
        <v>0</v>
      </c>
      <c r="CD619" s="216" t="e">
        <f t="shared" si="700"/>
        <v>#VALUE!</v>
      </c>
      <c r="CE619" s="94" t="e">
        <f t="shared" si="701"/>
        <v>#VALUE!</v>
      </c>
      <c r="CF619" s="94" t="e">
        <f t="shared" si="702"/>
        <v>#VALUE!</v>
      </c>
      <c r="CG619" s="95" t="e">
        <f t="shared" si="703"/>
        <v>#VALUE!</v>
      </c>
      <c r="CH619" s="95" t="e">
        <f t="shared" si="726"/>
        <v>#VALUE!</v>
      </c>
      <c r="CI619" s="95" t="b">
        <f t="shared" si="729"/>
        <v>0</v>
      </c>
      <c r="CJ619" s="76" t="str">
        <f t="shared" si="704"/>
        <v/>
      </c>
      <c r="CK619" s="94" t="e" cm="1">
        <f t="array" aca="1" ref="CK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CL619" s="94" t="str">
        <f t="shared" si="705"/>
        <v/>
      </c>
      <c r="CM619" s="96" t="b">
        <f t="shared" si="706"/>
        <v>0</v>
      </c>
      <c r="CN619" s="130" t="b">
        <f>IFERROR(MATCH(D619,'Avtal för korttidsarbete'!$G$13:$G$1012,0),TRUE)</f>
        <v>1</v>
      </c>
      <c r="CO619" s="130" t="b">
        <f t="shared" si="707"/>
        <v>0</v>
      </c>
      <c r="CP619" s="131" t="str" cm="1">
        <f t="array" ref="CP619">IF(CN619=TRUE,"x",INDEX('Avtal för korttidsarbete'!$E$13:$E$1012,$CN619))</f>
        <v>x</v>
      </c>
      <c r="CQ619" s="131" t="str" cm="1">
        <f t="array" ref="CQ619">IF(CN619=TRUE,"x",INDEX('Avtal för korttidsarbete'!$F$13:$F$1012,$CN619))</f>
        <v>x</v>
      </c>
      <c r="CR619" s="130" t="b">
        <f t="shared" si="708"/>
        <v>0</v>
      </c>
      <c r="CS619" s="165">
        <f t="shared" si="727"/>
        <v>0</v>
      </c>
      <c r="CT619" s="165">
        <f t="shared" si="728"/>
        <v>0</v>
      </c>
      <c r="CU619" s="130" t="b">
        <f t="shared" si="709"/>
        <v>0</v>
      </c>
      <c r="CV619" s="131">
        <f t="shared" si="710"/>
        <v>0</v>
      </c>
      <c r="CW619" s="165">
        <f t="shared" si="711"/>
        <v>0</v>
      </c>
      <c r="CX619" s="186" t="b">
        <f>IFERROR(INDEX('Avtal för korttidsarbete'!R:R,MATCH(D619,'Avtal för korttidsarbete'!$G:$G,0)),TRUE)</f>
        <v>1</v>
      </c>
      <c r="CY619" s="165" t="str">
        <f>IF(CX619,"-",INDEX('Avtal för korttidsarbete'!$D:$D,MATCH(D619,'Avtal för korttidsarbete'!$G:$G,0)))</f>
        <v>-</v>
      </c>
      <c r="CZ619" s="131" t="b">
        <f>IFERROR(G619&gt;INDEX(Uppsägningar!E:E,MATCH(C619,Uppsägningar!C:C,0)),FALSE)</f>
        <v>0</v>
      </c>
    </row>
    <row r="620" spans="1:104" s="30" customFormat="1" x14ac:dyDescent="0.25">
      <c r="A620" s="19">
        <v>605</v>
      </c>
      <c r="B620" s="20"/>
      <c r="C620" s="189"/>
      <c r="D620" s="69"/>
      <c r="E620" s="171">
        <f>IFERROR(INDEX(Admin!$C$7:$C$10,MATCH(CY620,TblNivåValTExt,0)),0)</f>
        <v>0</v>
      </c>
      <c r="F620" s="1"/>
      <c r="G620" s="1"/>
      <c r="H620" s="90"/>
      <c r="I620" s="91"/>
      <c r="J620" s="91"/>
      <c r="K620" s="91"/>
      <c r="L620" s="91"/>
      <c r="M620" s="91"/>
      <c r="N620" s="91"/>
      <c r="O620" s="91"/>
      <c r="P620" s="91"/>
      <c r="Q620" s="91"/>
      <c r="R620" s="91"/>
      <c r="S620" s="91"/>
      <c r="T620" s="91"/>
      <c r="U620" s="91"/>
      <c r="V620" s="91"/>
      <c r="W620" s="225">
        <f t="shared" si="666"/>
        <v>0</v>
      </c>
      <c r="X620" s="134" t="str">
        <f t="shared" si="712"/>
        <v/>
      </c>
      <c r="Y620" s="92" t="b">
        <f t="shared" si="667"/>
        <v>0</v>
      </c>
      <c r="Z620" s="92" t="str">
        <f t="shared" si="713"/>
        <v/>
      </c>
      <c r="AA620" s="92" t="b">
        <f t="shared" si="714"/>
        <v>0</v>
      </c>
      <c r="AB620" s="92" t="str">
        <f t="shared" si="715"/>
        <v/>
      </c>
      <c r="AC620" s="13" t="b">
        <f t="shared" si="668"/>
        <v>0</v>
      </c>
      <c r="AD620" s="92" t="str">
        <f t="shared" si="716"/>
        <v/>
      </c>
      <c r="AE620" s="13" t="b">
        <f t="shared" si="717"/>
        <v>0</v>
      </c>
      <c r="AF620" s="92" t="str">
        <f t="shared" si="718"/>
        <v/>
      </c>
      <c r="AG620" s="13" t="b">
        <f t="shared" si="669"/>
        <v>0</v>
      </c>
      <c r="AH620" s="92" t="str">
        <f t="shared" si="719"/>
        <v/>
      </c>
      <c r="AI620" s="35" t="b">
        <f t="shared" si="670"/>
        <v>0</v>
      </c>
      <c r="AJ620" s="92" t="str">
        <f t="shared" si="720"/>
        <v/>
      </c>
      <c r="AK620" s="35" t="b">
        <f t="shared" si="671"/>
        <v>0</v>
      </c>
      <c r="AL620" s="92" t="str">
        <f t="shared" si="672"/>
        <v/>
      </c>
      <c r="AM620" s="35" t="b">
        <f t="shared" si="673"/>
        <v>0</v>
      </c>
      <c r="AN620" s="92" t="str">
        <f t="shared" si="674"/>
        <v/>
      </c>
      <c r="AO620" s="13" t="b">
        <f t="shared" si="675"/>
        <v>0</v>
      </c>
      <c r="AP620" s="92" t="str">
        <f t="shared" si="676"/>
        <v/>
      </c>
      <c r="AQ620" s="14">
        <f t="shared" si="677"/>
        <v>0</v>
      </c>
      <c r="AR620" s="14">
        <f t="shared" si="678"/>
        <v>0</v>
      </c>
      <c r="AS620" s="16">
        <f t="shared" si="732"/>
        <v>0</v>
      </c>
      <c r="AT620" s="16">
        <f t="shared" si="732"/>
        <v>0</v>
      </c>
      <c r="AU620" s="16">
        <f t="shared" si="732"/>
        <v>0</v>
      </c>
      <c r="AV620" s="16">
        <f t="shared" si="732"/>
        <v>0</v>
      </c>
      <c r="AW620" s="16">
        <f t="shared" si="732"/>
        <v>0</v>
      </c>
      <c r="AX620" s="16">
        <f t="shared" si="732"/>
        <v>0</v>
      </c>
      <c r="AY620" s="16">
        <f t="shared" si="732"/>
        <v>0</v>
      </c>
      <c r="AZ620" s="16"/>
      <c r="BA620" s="16"/>
      <c r="BB620" s="93">
        <f t="shared" si="721"/>
        <v>0</v>
      </c>
      <c r="BC620" s="93">
        <f t="shared" si="722"/>
        <v>0</v>
      </c>
      <c r="BD620" s="93">
        <f t="shared" si="723"/>
        <v>0</v>
      </c>
      <c r="BE620" s="158">
        <f t="shared" si="724"/>
        <v>0</v>
      </c>
      <c r="BF620" s="159">
        <f t="shared" si="725"/>
        <v>0</v>
      </c>
      <c r="BG620" s="159">
        <f t="shared" si="679"/>
        <v>0</v>
      </c>
      <c r="BH620" s="159">
        <f t="shared" si="680"/>
        <v>0</v>
      </c>
      <c r="BI620" s="159">
        <f t="shared" si="681"/>
        <v>0</v>
      </c>
      <c r="BJ620" s="159">
        <f t="shared" si="682"/>
        <v>0</v>
      </c>
      <c r="BK620" s="159">
        <f t="shared" si="683"/>
        <v>0</v>
      </c>
      <c r="BL620" s="159">
        <f t="shared" si="684"/>
        <v>0</v>
      </c>
      <c r="BM620" s="159">
        <f t="shared" si="733"/>
        <v>0</v>
      </c>
      <c r="BN620" s="159">
        <f t="shared" si="733"/>
        <v>0</v>
      </c>
      <c r="BO620" s="205" t="b">
        <f t="shared" si="685"/>
        <v>0</v>
      </c>
      <c r="BP620" s="214">
        <f t="shared" si="686"/>
        <v>0</v>
      </c>
      <c r="BQ620" s="160">
        <f t="shared" si="687"/>
        <v>0</v>
      </c>
      <c r="BR620" s="160">
        <f t="shared" si="688"/>
        <v>0</v>
      </c>
      <c r="BS620" s="160">
        <f t="shared" si="689"/>
        <v>0</v>
      </c>
      <c r="BT620" s="160">
        <f t="shared" si="690"/>
        <v>0</v>
      </c>
      <c r="BU620" s="160">
        <f t="shared" si="691"/>
        <v>0</v>
      </c>
      <c r="BV620" s="215">
        <f t="shared" si="692"/>
        <v>0</v>
      </c>
      <c r="BW620" s="217">
        <f t="shared" si="693"/>
        <v>0</v>
      </c>
      <c r="BX620" s="206">
        <f t="shared" si="694"/>
        <v>0</v>
      </c>
      <c r="BY620" s="206">
        <f t="shared" si="695"/>
        <v>0</v>
      </c>
      <c r="BZ620" s="206">
        <f t="shared" si="696"/>
        <v>0</v>
      </c>
      <c r="CA620" s="206">
        <f t="shared" si="697"/>
        <v>0</v>
      </c>
      <c r="CB620" s="206">
        <f t="shared" si="698"/>
        <v>0</v>
      </c>
      <c r="CC620" s="218">
        <f t="shared" si="699"/>
        <v>0</v>
      </c>
      <c r="CD620" s="216" t="e">
        <f t="shared" si="700"/>
        <v>#VALUE!</v>
      </c>
      <c r="CE620" s="94" t="e">
        <f t="shared" si="701"/>
        <v>#VALUE!</v>
      </c>
      <c r="CF620" s="94" t="e">
        <f t="shared" si="702"/>
        <v>#VALUE!</v>
      </c>
      <c r="CG620" s="95" t="e">
        <f t="shared" si="703"/>
        <v>#VALUE!</v>
      </c>
      <c r="CH620" s="95" t="e">
        <f t="shared" si="726"/>
        <v>#VALUE!</v>
      </c>
      <c r="CI620" s="95" t="b">
        <f t="shared" si="729"/>
        <v>0</v>
      </c>
      <c r="CJ620" s="76" t="str">
        <f t="shared" si="704"/>
        <v/>
      </c>
      <c r="CK620" s="94" t="e" cm="1">
        <f t="array" aca="1" ref="CK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CL620" s="94" t="str">
        <f t="shared" si="705"/>
        <v/>
      </c>
      <c r="CM620" s="96" t="b">
        <f t="shared" si="706"/>
        <v>0</v>
      </c>
      <c r="CN620" s="130" t="b">
        <f>IFERROR(MATCH(D620,'Avtal för korttidsarbete'!$G$13:$G$1012,0),TRUE)</f>
        <v>1</v>
      </c>
      <c r="CO620" s="130" t="b">
        <f t="shared" si="707"/>
        <v>0</v>
      </c>
      <c r="CP620" s="131" t="str" cm="1">
        <f t="array" ref="CP620">IF(CN620=TRUE,"x",INDEX('Avtal för korttidsarbete'!$E$13:$E$1012,$CN620))</f>
        <v>x</v>
      </c>
      <c r="CQ620" s="131" t="str" cm="1">
        <f t="array" ref="CQ620">IF(CN620=TRUE,"x",INDEX('Avtal för korttidsarbete'!$F$13:$F$1012,$CN620))</f>
        <v>x</v>
      </c>
      <c r="CR620" s="130" t="b">
        <f t="shared" si="708"/>
        <v>0</v>
      </c>
      <c r="CS620" s="165">
        <f t="shared" si="727"/>
        <v>0</v>
      </c>
      <c r="CT620" s="165">
        <f t="shared" si="728"/>
        <v>0</v>
      </c>
      <c r="CU620" s="130" t="b">
        <f t="shared" si="709"/>
        <v>0</v>
      </c>
      <c r="CV620" s="131">
        <f t="shared" si="710"/>
        <v>0</v>
      </c>
      <c r="CW620" s="165">
        <f t="shared" si="711"/>
        <v>0</v>
      </c>
      <c r="CX620" s="186" t="b">
        <f>IFERROR(INDEX('Avtal för korttidsarbete'!R:R,MATCH(D620,'Avtal för korttidsarbete'!$G:$G,0)),TRUE)</f>
        <v>1</v>
      </c>
      <c r="CY620" s="165" t="str">
        <f>IF(CX620,"-",INDEX('Avtal för korttidsarbete'!$D:$D,MATCH(D620,'Avtal för korttidsarbete'!$G:$G,0)))</f>
        <v>-</v>
      </c>
      <c r="CZ620" s="131" t="b">
        <f>IFERROR(G620&gt;INDEX(Uppsägningar!E:E,MATCH(C620,Uppsägningar!C:C,0)),FALSE)</f>
        <v>0</v>
      </c>
    </row>
    <row r="621" spans="1:104" s="30" customFormat="1" x14ac:dyDescent="0.25">
      <c r="A621" s="19">
        <v>606</v>
      </c>
      <c r="B621" s="20"/>
      <c r="C621" s="189"/>
      <c r="D621" s="69"/>
      <c r="E621" s="171">
        <f>IFERROR(INDEX(Admin!$C$7:$C$10,MATCH(CY621,TblNivåValTExt,0)),0)</f>
        <v>0</v>
      </c>
      <c r="F621" s="1"/>
      <c r="G621" s="1"/>
      <c r="H621" s="90"/>
      <c r="I621" s="91"/>
      <c r="J621" s="91"/>
      <c r="K621" s="91"/>
      <c r="L621" s="91"/>
      <c r="M621" s="91"/>
      <c r="N621" s="91"/>
      <c r="O621" s="91"/>
      <c r="P621" s="91"/>
      <c r="Q621" s="91"/>
      <c r="R621" s="91"/>
      <c r="S621" s="91"/>
      <c r="T621" s="91"/>
      <c r="U621" s="91"/>
      <c r="V621" s="91"/>
      <c r="W621" s="225">
        <f t="shared" si="666"/>
        <v>0</v>
      </c>
      <c r="X621" s="134" t="str">
        <f t="shared" si="712"/>
        <v/>
      </c>
      <c r="Y621" s="92" t="b">
        <f t="shared" si="667"/>
        <v>0</v>
      </c>
      <c r="Z621" s="92" t="str">
        <f t="shared" si="713"/>
        <v/>
      </c>
      <c r="AA621" s="92" t="b">
        <f t="shared" si="714"/>
        <v>0</v>
      </c>
      <c r="AB621" s="92" t="str">
        <f t="shared" si="715"/>
        <v/>
      </c>
      <c r="AC621" s="13" t="b">
        <f t="shared" si="668"/>
        <v>0</v>
      </c>
      <c r="AD621" s="92" t="str">
        <f t="shared" si="716"/>
        <v/>
      </c>
      <c r="AE621" s="13" t="b">
        <f t="shared" si="717"/>
        <v>0</v>
      </c>
      <c r="AF621" s="92" t="str">
        <f t="shared" si="718"/>
        <v/>
      </c>
      <c r="AG621" s="13" t="b">
        <f t="shared" si="669"/>
        <v>0</v>
      </c>
      <c r="AH621" s="92" t="str">
        <f t="shared" si="719"/>
        <v/>
      </c>
      <c r="AI621" s="35" t="b">
        <f t="shared" si="670"/>
        <v>0</v>
      </c>
      <c r="AJ621" s="92" t="str">
        <f t="shared" si="720"/>
        <v/>
      </c>
      <c r="AK621" s="35" t="b">
        <f t="shared" si="671"/>
        <v>0</v>
      </c>
      <c r="AL621" s="92" t="str">
        <f t="shared" si="672"/>
        <v/>
      </c>
      <c r="AM621" s="35" t="b">
        <f t="shared" si="673"/>
        <v>0</v>
      </c>
      <c r="AN621" s="92" t="str">
        <f t="shared" si="674"/>
        <v/>
      </c>
      <c r="AO621" s="13" t="b">
        <f t="shared" si="675"/>
        <v>0</v>
      </c>
      <c r="AP621" s="92" t="str">
        <f t="shared" si="676"/>
        <v/>
      </c>
      <c r="AQ621" s="14">
        <f t="shared" si="677"/>
        <v>0</v>
      </c>
      <c r="AR621" s="14">
        <f t="shared" si="678"/>
        <v>0</v>
      </c>
      <c r="AS621" s="16">
        <f t="shared" si="732"/>
        <v>0</v>
      </c>
      <c r="AT621" s="16">
        <f t="shared" si="732"/>
        <v>0</v>
      </c>
      <c r="AU621" s="16">
        <f t="shared" si="732"/>
        <v>0</v>
      </c>
      <c r="AV621" s="16">
        <f t="shared" si="732"/>
        <v>0</v>
      </c>
      <c r="AW621" s="16">
        <f t="shared" si="732"/>
        <v>0</v>
      </c>
      <c r="AX621" s="16">
        <f t="shared" si="732"/>
        <v>0</v>
      </c>
      <c r="AY621" s="16">
        <f t="shared" si="732"/>
        <v>0</v>
      </c>
      <c r="AZ621" s="16"/>
      <c r="BA621" s="16"/>
      <c r="BB621" s="93">
        <f t="shared" si="721"/>
        <v>0</v>
      </c>
      <c r="BC621" s="93">
        <f t="shared" si="722"/>
        <v>0</v>
      </c>
      <c r="BD621" s="93">
        <f t="shared" si="723"/>
        <v>0</v>
      </c>
      <c r="BE621" s="158">
        <f t="shared" si="724"/>
        <v>0</v>
      </c>
      <c r="BF621" s="159">
        <f t="shared" si="725"/>
        <v>0</v>
      </c>
      <c r="BG621" s="159">
        <f t="shared" si="679"/>
        <v>0</v>
      </c>
      <c r="BH621" s="159">
        <f t="shared" si="680"/>
        <v>0</v>
      </c>
      <c r="BI621" s="159">
        <f t="shared" si="681"/>
        <v>0</v>
      </c>
      <c r="BJ621" s="159">
        <f t="shared" si="682"/>
        <v>0</v>
      </c>
      <c r="BK621" s="159">
        <f t="shared" si="683"/>
        <v>0</v>
      </c>
      <c r="BL621" s="159">
        <f t="shared" si="684"/>
        <v>0</v>
      </c>
      <c r="BM621" s="159">
        <f t="shared" si="733"/>
        <v>0</v>
      </c>
      <c r="BN621" s="159">
        <f t="shared" si="733"/>
        <v>0</v>
      </c>
      <c r="BO621" s="205" t="b">
        <f t="shared" si="685"/>
        <v>0</v>
      </c>
      <c r="BP621" s="214">
        <f t="shared" si="686"/>
        <v>0</v>
      </c>
      <c r="BQ621" s="160">
        <f t="shared" si="687"/>
        <v>0</v>
      </c>
      <c r="BR621" s="160">
        <f t="shared" si="688"/>
        <v>0</v>
      </c>
      <c r="BS621" s="160">
        <f t="shared" si="689"/>
        <v>0</v>
      </c>
      <c r="BT621" s="160">
        <f t="shared" si="690"/>
        <v>0</v>
      </c>
      <c r="BU621" s="160">
        <f t="shared" si="691"/>
        <v>0</v>
      </c>
      <c r="BV621" s="215">
        <f t="shared" si="692"/>
        <v>0</v>
      </c>
      <c r="BW621" s="217">
        <f t="shared" si="693"/>
        <v>0</v>
      </c>
      <c r="BX621" s="206">
        <f t="shared" si="694"/>
        <v>0</v>
      </c>
      <c r="BY621" s="206">
        <f t="shared" si="695"/>
        <v>0</v>
      </c>
      <c r="BZ621" s="206">
        <f t="shared" si="696"/>
        <v>0</v>
      </c>
      <c r="CA621" s="206">
        <f t="shared" si="697"/>
        <v>0</v>
      </c>
      <c r="CB621" s="206">
        <f t="shared" si="698"/>
        <v>0</v>
      </c>
      <c r="CC621" s="218">
        <f t="shared" si="699"/>
        <v>0</v>
      </c>
      <c r="CD621" s="216" t="e">
        <f t="shared" si="700"/>
        <v>#VALUE!</v>
      </c>
      <c r="CE621" s="94" t="e">
        <f t="shared" si="701"/>
        <v>#VALUE!</v>
      </c>
      <c r="CF621" s="94" t="e">
        <f t="shared" si="702"/>
        <v>#VALUE!</v>
      </c>
      <c r="CG621" s="95" t="e">
        <f t="shared" si="703"/>
        <v>#VALUE!</v>
      </c>
      <c r="CH621" s="95" t="e">
        <f t="shared" si="726"/>
        <v>#VALUE!</v>
      </c>
      <c r="CI621" s="95" t="b">
        <f t="shared" si="729"/>
        <v>0</v>
      </c>
      <c r="CJ621" s="76" t="str">
        <f t="shared" si="704"/>
        <v/>
      </c>
      <c r="CK621" s="94" t="e" cm="1">
        <f t="array" aca="1" ref="CK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CL621" s="94" t="str">
        <f t="shared" si="705"/>
        <v/>
      </c>
      <c r="CM621" s="96" t="b">
        <f t="shared" si="706"/>
        <v>0</v>
      </c>
      <c r="CN621" s="130" t="b">
        <f>IFERROR(MATCH(D621,'Avtal för korttidsarbete'!$G$13:$G$1012,0),TRUE)</f>
        <v>1</v>
      </c>
      <c r="CO621" s="130" t="b">
        <f t="shared" si="707"/>
        <v>0</v>
      </c>
      <c r="CP621" s="131" t="str" cm="1">
        <f t="array" ref="CP621">IF(CN621=TRUE,"x",INDEX('Avtal för korttidsarbete'!$E$13:$E$1012,$CN621))</f>
        <v>x</v>
      </c>
      <c r="CQ621" s="131" t="str" cm="1">
        <f t="array" ref="CQ621">IF(CN621=TRUE,"x",INDEX('Avtal för korttidsarbete'!$F$13:$F$1012,$CN621))</f>
        <v>x</v>
      </c>
      <c r="CR621" s="130" t="b">
        <f t="shared" si="708"/>
        <v>0</v>
      </c>
      <c r="CS621" s="165">
        <f t="shared" si="727"/>
        <v>0</v>
      </c>
      <c r="CT621" s="165">
        <f t="shared" si="728"/>
        <v>0</v>
      </c>
      <c r="CU621" s="130" t="b">
        <f t="shared" si="709"/>
        <v>0</v>
      </c>
      <c r="CV621" s="131">
        <f t="shared" si="710"/>
        <v>0</v>
      </c>
      <c r="CW621" s="165">
        <f t="shared" si="711"/>
        <v>0</v>
      </c>
      <c r="CX621" s="186" t="b">
        <f>IFERROR(INDEX('Avtal för korttidsarbete'!R:R,MATCH(D621,'Avtal för korttidsarbete'!$G:$G,0)),TRUE)</f>
        <v>1</v>
      </c>
      <c r="CY621" s="165" t="str">
        <f>IF(CX621,"-",INDEX('Avtal för korttidsarbete'!$D:$D,MATCH(D621,'Avtal för korttidsarbete'!$G:$G,0)))</f>
        <v>-</v>
      </c>
      <c r="CZ621" s="131" t="b">
        <f>IFERROR(G621&gt;INDEX(Uppsägningar!E:E,MATCH(C621,Uppsägningar!C:C,0)),FALSE)</f>
        <v>0</v>
      </c>
    </row>
    <row r="622" spans="1:104" s="30" customFormat="1" x14ac:dyDescent="0.25">
      <c r="A622" s="19">
        <v>607</v>
      </c>
      <c r="B622" s="20"/>
      <c r="C622" s="189"/>
      <c r="D622" s="69"/>
      <c r="E622" s="171">
        <f>IFERROR(INDEX(Admin!$C$7:$C$10,MATCH(CY622,TblNivåValTExt,0)),0)</f>
        <v>0</v>
      </c>
      <c r="F622" s="1"/>
      <c r="G622" s="1"/>
      <c r="H622" s="90"/>
      <c r="I622" s="91"/>
      <c r="J622" s="91"/>
      <c r="K622" s="91"/>
      <c r="L622" s="91"/>
      <c r="M622" s="91"/>
      <c r="N622" s="91"/>
      <c r="O622" s="91"/>
      <c r="P622" s="91"/>
      <c r="Q622" s="91"/>
      <c r="R622" s="91"/>
      <c r="S622" s="91"/>
      <c r="T622" s="91"/>
      <c r="U622" s="91"/>
      <c r="V622" s="91"/>
      <c r="W622" s="225">
        <f t="shared" si="666"/>
        <v>0</v>
      </c>
      <c r="X622" s="134" t="str">
        <f t="shared" si="712"/>
        <v/>
      </c>
      <c r="Y622" s="92" t="b">
        <f t="shared" si="667"/>
        <v>0</v>
      </c>
      <c r="Z622" s="92" t="str">
        <f t="shared" si="713"/>
        <v/>
      </c>
      <c r="AA622" s="92" t="b">
        <f t="shared" si="714"/>
        <v>0</v>
      </c>
      <c r="AB622" s="92" t="str">
        <f t="shared" si="715"/>
        <v/>
      </c>
      <c r="AC622" s="13" t="b">
        <f t="shared" si="668"/>
        <v>0</v>
      </c>
      <c r="AD622" s="92" t="str">
        <f t="shared" si="716"/>
        <v/>
      </c>
      <c r="AE622" s="13" t="b">
        <f t="shared" si="717"/>
        <v>0</v>
      </c>
      <c r="AF622" s="92" t="str">
        <f t="shared" si="718"/>
        <v/>
      </c>
      <c r="AG622" s="13" t="b">
        <f t="shared" si="669"/>
        <v>0</v>
      </c>
      <c r="AH622" s="92" t="str">
        <f t="shared" si="719"/>
        <v/>
      </c>
      <c r="AI622" s="35" t="b">
        <f t="shared" si="670"/>
        <v>0</v>
      </c>
      <c r="AJ622" s="92" t="str">
        <f t="shared" si="720"/>
        <v/>
      </c>
      <c r="AK622" s="35" t="b">
        <f t="shared" si="671"/>
        <v>0</v>
      </c>
      <c r="AL622" s="92" t="str">
        <f t="shared" si="672"/>
        <v/>
      </c>
      <c r="AM622" s="35" t="b">
        <f t="shared" si="673"/>
        <v>0</v>
      </c>
      <c r="AN622" s="92" t="str">
        <f t="shared" si="674"/>
        <v/>
      </c>
      <c r="AO622" s="13" t="b">
        <f t="shared" si="675"/>
        <v>0</v>
      </c>
      <c r="AP622" s="92" t="str">
        <f t="shared" si="676"/>
        <v/>
      </c>
      <c r="AQ622" s="14">
        <f t="shared" si="677"/>
        <v>0</v>
      </c>
      <c r="AR622" s="14">
        <f t="shared" si="678"/>
        <v>0</v>
      </c>
      <c r="AS622" s="16">
        <f t="shared" si="732"/>
        <v>0</v>
      </c>
      <c r="AT622" s="16">
        <f t="shared" si="732"/>
        <v>0</v>
      </c>
      <c r="AU622" s="16">
        <f t="shared" si="732"/>
        <v>0</v>
      </c>
      <c r="AV622" s="16">
        <f t="shared" si="732"/>
        <v>0</v>
      </c>
      <c r="AW622" s="16">
        <f t="shared" si="732"/>
        <v>0</v>
      </c>
      <c r="AX622" s="16">
        <f t="shared" si="732"/>
        <v>0</v>
      </c>
      <c r="AY622" s="16">
        <f t="shared" si="732"/>
        <v>0</v>
      </c>
      <c r="AZ622" s="16"/>
      <c r="BA622" s="16"/>
      <c r="BB622" s="93">
        <f t="shared" si="721"/>
        <v>0</v>
      </c>
      <c r="BC622" s="93">
        <f t="shared" si="722"/>
        <v>0</v>
      </c>
      <c r="BD622" s="93">
        <f t="shared" si="723"/>
        <v>0</v>
      </c>
      <c r="BE622" s="158">
        <f t="shared" si="724"/>
        <v>0</v>
      </c>
      <c r="BF622" s="159">
        <f t="shared" si="725"/>
        <v>0</v>
      </c>
      <c r="BG622" s="159">
        <f t="shared" si="679"/>
        <v>0</v>
      </c>
      <c r="BH622" s="159">
        <f t="shared" si="680"/>
        <v>0</v>
      </c>
      <c r="BI622" s="159">
        <f t="shared" si="681"/>
        <v>0</v>
      </c>
      <c r="BJ622" s="159">
        <f t="shared" si="682"/>
        <v>0</v>
      </c>
      <c r="BK622" s="159">
        <f t="shared" si="683"/>
        <v>0</v>
      </c>
      <c r="BL622" s="159">
        <f t="shared" si="684"/>
        <v>0</v>
      </c>
      <c r="BM622" s="159">
        <f t="shared" si="733"/>
        <v>0</v>
      </c>
      <c r="BN622" s="159">
        <f t="shared" si="733"/>
        <v>0</v>
      </c>
      <c r="BO622" s="205" t="b">
        <f t="shared" si="685"/>
        <v>0</v>
      </c>
      <c r="BP622" s="214">
        <f t="shared" si="686"/>
        <v>0</v>
      </c>
      <c r="BQ622" s="160">
        <f t="shared" si="687"/>
        <v>0</v>
      </c>
      <c r="BR622" s="160">
        <f t="shared" si="688"/>
        <v>0</v>
      </c>
      <c r="BS622" s="160">
        <f t="shared" si="689"/>
        <v>0</v>
      </c>
      <c r="BT622" s="160">
        <f t="shared" si="690"/>
        <v>0</v>
      </c>
      <c r="BU622" s="160">
        <f t="shared" si="691"/>
        <v>0</v>
      </c>
      <c r="BV622" s="215">
        <f t="shared" si="692"/>
        <v>0</v>
      </c>
      <c r="BW622" s="217">
        <f t="shared" si="693"/>
        <v>0</v>
      </c>
      <c r="BX622" s="206">
        <f t="shared" si="694"/>
        <v>0</v>
      </c>
      <c r="BY622" s="206">
        <f t="shared" si="695"/>
        <v>0</v>
      </c>
      <c r="BZ622" s="206">
        <f t="shared" si="696"/>
        <v>0</v>
      </c>
      <c r="CA622" s="206">
        <f t="shared" si="697"/>
        <v>0</v>
      </c>
      <c r="CB622" s="206">
        <f t="shared" si="698"/>
        <v>0</v>
      </c>
      <c r="CC622" s="218">
        <f t="shared" si="699"/>
        <v>0</v>
      </c>
      <c r="CD622" s="216" t="e">
        <f t="shared" si="700"/>
        <v>#VALUE!</v>
      </c>
      <c r="CE622" s="94" t="e">
        <f t="shared" si="701"/>
        <v>#VALUE!</v>
      </c>
      <c r="CF622" s="94" t="e">
        <f t="shared" si="702"/>
        <v>#VALUE!</v>
      </c>
      <c r="CG622" s="95" t="e">
        <f t="shared" si="703"/>
        <v>#VALUE!</v>
      </c>
      <c r="CH622" s="95" t="e">
        <f t="shared" si="726"/>
        <v>#VALUE!</v>
      </c>
      <c r="CI622" s="95" t="b">
        <f t="shared" si="729"/>
        <v>0</v>
      </c>
      <c r="CJ622" s="76" t="str">
        <f t="shared" si="704"/>
        <v/>
      </c>
      <c r="CK622" s="94" t="e" cm="1">
        <f t="array" aca="1" ref="CK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CL622" s="94" t="str">
        <f t="shared" si="705"/>
        <v/>
      </c>
      <c r="CM622" s="96" t="b">
        <f t="shared" si="706"/>
        <v>0</v>
      </c>
      <c r="CN622" s="130" t="b">
        <f>IFERROR(MATCH(D622,'Avtal för korttidsarbete'!$G$13:$G$1012,0),TRUE)</f>
        <v>1</v>
      </c>
      <c r="CO622" s="130" t="b">
        <f t="shared" si="707"/>
        <v>0</v>
      </c>
      <c r="CP622" s="131" t="str" cm="1">
        <f t="array" ref="CP622">IF(CN622=TRUE,"x",INDEX('Avtal för korttidsarbete'!$E$13:$E$1012,$CN622))</f>
        <v>x</v>
      </c>
      <c r="CQ622" s="131" t="str" cm="1">
        <f t="array" ref="CQ622">IF(CN622=TRUE,"x",INDEX('Avtal för korttidsarbete'!$F$13:$F$1012,$CN622))</f>
        <v>x</v>
      </c>
      <c r="CR622" s="130" t="b">
        <f t="shared" si="708"/>
        <v>0</v>
      </c>
      <c r="CS622" s="165">
        <f t="shared" si="727"/>
        <v>0</v>
      </c>
      <c r="CT622" s="165">
        <f t="shared" si="728"/>
        <v>0</v>
      </c>
      <c r="CU622" s="130" t="b">
        <f t="shared" si="709"/>
        <v>0</v>
      </c>
      <c r="CV622" s="131">
        <f t="shared" si="710"/>
        <v>0</v>
      </c>
      <c r="CW622" s="165">
        <f t="shared" si="711"/>
        <v>0</v>
      </c>
      <c r="CX622" s="186" t="b">
        <f>IFERROR(INDEX('Avtal för korttidsarbete'!R:R,MATCH(D622,'Avtal för korttidsarbete'!$G:$G,0)),TRUE)</f>
        <v>1</v>
      </c>
      <c r="CY622" s="165" t="str">
        <f>IF(CX622,"-",INDEX('Avtal för korttidsarbete'!$D:$D,MATCH(D622,'Avtal för korttidsarbete'!$G:$G,0)))</f>
        <v>-</v>
      </c>
      <c r="CZ622" s="131" t="b">
        <f>IFERROR(G622&gt;INDEX(Uppsägningar!E:E,MATCH(C622,Uppsägningar!C:C,0)),FALSE)</f>
        <v>0</v>
      </c>
    </row>
    <row r="623" spans="1:104" s="30" customFormat="1" x14ac:dyDescent="0.25">
      <c r="A623" s="19">
        <v>608</v>
      </c>
      <c r="B623" s="20"/>
      <c r="C623" s="189"/>
      <c r="D623" s="69"/>
      <c r="E623" s="171">
        <f>IFERROR(INDEX(Admin!$C$7:$C$10,MATCH(CY623,TblNivåValTExt,0)),0)</f>
        <v>0</v>
      </c>
      <c r="F623" s="1"/>
      <c r="G623" s="1"/>
      <c r="H623" s="90"/>
      <c r="I623" s="91"/>
      <c r="J623" s="91"/>
      <c r="K623" s="91"/>
      <c r="L623" s="91"/>
      <c r="M623" s="91"/>
      <c r="N623" s="91"/>
      <c r="O623" s="91"/>
      <c r="P623" s="91"/>
      <c r="Q623" s="91"/>
      <c r="R623" s="91"/>
      <c r="S623" s="91"/>
      <c r="T623" s="91"/>
      <c r="U623" s="91"/>
      <c r="V623" s="91"/>
      <c r="W623" s="225">
        <f t="shared" si="666"/>
        <v>0</v>
      </c>
      <c r="X623" s="134" t="str">
        <f t="shared" si="712"/>
        <v/>
      </c>
      <c r="Y623" s="92" t="b">
        <f t="shared" si="667"/>
        <v>0</v>
      </c>
      <c r="Z623" s="92" t="str">
        <f t="shared" si="713"/>
        <v/>
      </c>
      <c r="AA623" s="92" t="b">
        <f t="shared" si="714"/>
        <v>0</v>
      </c>
      <c r="AB623" s="92" t="str">
        <f t="shared" si="715"/>
        <v/>
      </c>
      <c r="AC623" s="13" t="b">
        <f t="shared" si="668"/>
        <v>0</v>
      </c>
      <c r="AD623" s="92" t="str">
        <f t="shared" si="716"/>
        <v/>
      </c>
      <c r="AE623" s="13" t="b">
        <f t="shared" si="717"/>
        <v>0</v>
      </c>
      <c r="AF623" s="92" t="str">
        <f t="shared" si="718"/>
        <v/>
      </c>
      <c r="AG623" s="13" t="b">
        <f t="shared" si="669"/>
        <v>0</v>
      </c>
      <c r="AH623" s="92" t="str">
        <f t="shared" si="719"/>
        <v/>
      </c>
      <c r="AI623" s="35" t="b">
        <f t="shared" si="670"/>
        <v>0</v>
      </c>
      <c r="AJ623" s="92" t="str">
        <f t="shared" si="720"/>
        <v/>
      </c>
      <c r="AK623" s="35" t="b">
        <f t="shared" si="671"/>
        <v>0</v>
      </c>
      <c r="AL623" s="92" t="str">
        <f t="shared" si="672"/>
        <v/>
      </c>
      <c r="AM623" s="35" t="b">
        <f t="shared" si="673"/>
        <v>0</v>
      </c>
      <c r="AN623" s="92" t="str">
        <f t="shared" si="674"/>
        <v/>
      </c>
      <c r="AO623" s="13" t="b">
        <f t="shared" si="675"/>
        <v>0</v>
      </c>
      <c r="AP623" s="92" t="str">
        <f t="shared" si="676"/>
        <v/>
      </c>
      <c r="AQ623" s="14">
        <f t="shared" si="677"/>
        <v>0</v>
      </c>
      <c r="AR623" s="14">
        <f t="shared" si="678"/>
        <v>0</v>
      </c>
      <c r="AS623" s="16">
        <f t="shared" si="732"/>
        <v>0</v>
      </c>
      <c r="AT623" s="16">
        <f t="shared" si="732"/>
        <v>0</v>
      </c>
      <c r="AU623" s="16">
        <f t="shared" si="732"/>
        <v>0</v>
      </c>
      <c r="AV623" s="16">
        <f t="shared" si="732"/>
        <v>0</v>
      </c>
      <c r="AW623" s="16">
        <f t="shared" si="732"/>
        <v>0</v>
      </c>
      <c r="AX623" s="16">
        <f t="shared" si="732"/>
        <v>0</v>
      </c>
      <c r="AY623" s="16">
        <f t="shared" si="732"/>
        <v>0</v>
      </c>
      <c r="AZ623" s="16"/>
      <c r="BA623" s="16"/>
      <c r="BB623" s="93">
        <f t="shared" si="721"/>
        <v>0</v>
      </c>
      <c r="BC623" s="93">
        <f t="shared" si="722"/>
        <v>0</v>
      </c>
      <c r="BD623" s="93">
        <f t="shared" si="723"/>
        <v>0</v>
      </c>
      <c r="BE623" s="158">
        <f t="shared" si="724"/>
        <v>0</v>
      </c>
      <c r="BF623" s="159">
        <f t="shared" si="725"/>
        <v>0</v>
      </c>
      <c r="BG623" s="159">
        <f t="shared" si="679"/>
        <v>0</v>
      </c>
      <c r="BH623" s="159">
        <f t="shared" si="680"/>
        <v>0</v>
      </c>
      <c r="BI623" s="159">
        <f t="shared" si="681"/>
        <v>0</v>
      </c>
      <c r="BJ623" s="159">
        <f t="shared" si="682"/>
        <v>0</v>
      </c>
      <c r="BK623" s="159">
        <f t="shared" si="683"/>
        <v>0</v>
      </c>
      <c r="BL623" s="159">
        <f t="shared" si="684"/>
        <v>0</v>
      </c>
      <c r="BM623" s="159">
        <f t="shared" si="733"/>
        <v>0</v>
      </c>
      <c r="BN623" s="159">
        <f t="shared" si="733"/>
        <v>0</v>
      </c>
      <c r="BO623" s="205" t="b">
        <f t="shared" si="685"/>
        <v>0</v>
      </c>
      <c r="BP623" s="214">
        <f t="shared" si="686"/>
        <v>0</v>
      </c>
      <c r="BQ623" s="160">
        <f t="shared" si="687"/>
        <v>0</v>
      </c>
      <c r="BR623" s="160">
        <f t="shared" si="688"/>
        <v>0</v>
      </c>
      <c r="BS623" s="160">
        <f t="shared" si="689"/>
        <v>0</v>
      </c>
      <c r="BT623" s="160">
        <f t="shared" si="690"/>
        <v>0</v>
      </c>
      <c r="BU623" s="160">
        <f t="shared" si="691"/>
        <v>0</v>
      </c>
      <c r="BV623" s="215">
        <f t="shared" si="692"/>
        <v>0</v>
      </c>
      <c r="BW623" s="217">
        <f t="shared" si="693"/>
        <v>0</v>
      </c>
      <c r="BX623" s="206">
        <f t="shared" si="694"/>
        <v>0</v>
      </c>
      <c r="BY623" s="206">
        <f t="shared" si="695"/>
        <v>0</v>
      </c>
      <c r="BZ623" s="206">
        <f t="shared" si="696"/>
        <v>0</v>
      </c>
      <c r="CA623" s="206">
        <f t="shared" si="697"/>
        <v>0</v>
      </c>
      <c r="CB623" s="206">
        <f t="shared" si="698"/>
        <v>0</v>
      </c>
      <c r="CC623" s="218">
        <f t="shared" si="699"/>
        <v>0</v>
      </c>
      <c r="CD623" s="216" t="e">
        <f t="shared" si="700"/>
        <v>#VALUE!</v>
      </c>
      <c r="CE623" s="94" t="e">
        <f t="shared" si="701"/>
        <v>#VALUE!</v>
      </c>
      <c r="CF623" s="94" t="e">
        <f t="shared" si="702"/>
        <v>#VALUE!</v>
      </c>
      <c r="CG623" s="95" t="e">
        <f t="shared" si="703"/>
        <v>#VALUE!</v>
      </c>
      <c r="CH623" s="95" t="e">
        <f t="shared" si="726"/>
        <v>#VALUE!</v>
      </c>
      <c r="CI623" s="95" t="b">
        <f t="shared" si="729"/>
        <v>0</v>
      </c>
      <c r="CJ623" s="76" t="str">
        <f t="shared" si="704"/>
        <v/>
      </c>
      <c r="CK623" s="94" t="e" cm="1">
        <f t="array" aca="1" ref="CK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CL623" s="94" t="str">
        <f t="shared" si="705"/>
        <v/>
      </c>
      <c r="CM623" s="96" t="b">
        <f t="shared" si="706"/>
        <v>0</v>
      </c>
      <c r="CN623" s="130" t="b">
        <f>IFERROR(MATCH(D623,'Avtal för korttidsarbete'!$G$13:$G$1012,0),TRUE)</f>
        <v>1</v>
      </c>
      <c r="CO623" s="130" t="b">
        <f t="shared" si="707"/>
        <v>0</v>
      </c>
      <c r="CP623" s="131" t="str" cm="1">
        <f t="array" ref="CP623">IF(CN623=TRUE,"x",INDEX('Avtal för korttidsarbete'!$E$13:$E$1012,$CN623))</f>
        <v>x</v>
      </c>
      <c r="CQ623" s="131" t="str" cm="1">
        <f t="array" ref="CQ623">IF(CN623=TRUE,"x",INDEX('Avtal för korttidsarbete'!$F$13:$F$1012,$CN623))</f>
        <v>x</v>
      </c>
      <c r="CR623" s="130" t="b">
        <f t="shared" si="708"/>
        <v>0</v>
      </c>
      <c r="CS623" s="165">
        <f t="shared" si="727"/>
        <v>0</v>
      </c>
      <c r="CT623" s="165">
        <f t="shared" si="728"/>
        <v>0</v>
      </c>
      <c r="CU623" s="130" t="b">
        <f t="shared" si="709"/>
        <v>0</v>
      </c>
      <c r="CV623" s="131">
        <f t="shared" si="710"/>
        <v>0</v>
      </c>
      <c r="CW623" s="165">
        <f t="shared" si="711"/>
        <v>0</v>
      </c>
      <c r="CX623" s="186" t="b">
        <f>IFERROR(INDEX('Avtal för korttidsarbete'!R:R,MATCH(D623,'Avtal för korttidsarbete'!$G:$G,0)),TRUE)</f>
        <v>1</v>
      </c>
      <c r="CY623" s="165" t="str">
        <f>IF(CX623,"-",INDEX('Avtal för korttidsarbete'!$D:$D,MATCH(D623,'Avtal för korttidsarbete'!$G:$G,0)))</f>
        <v>-</v>
      </c>
      <c r="CZ623" s="131" t="b">
        <f>IFERROR(G623&gt;INDEX(Uppsägningar!E:E,MATCH(C623,Uppsägningar!C:C,0)),FALSE)</f>
        <v>0</v>
      </c>
    </row>
    <row r="624" spans="1:104" s="30" customFormat="1" x14ac:dyDescent="0.25">
      <c r="A624" s="19">
        <v>609</v>
      </c>
      <c r="B624" s="20"/>
      <c r="C624" s="189"/>
      <c r="D624" s="69"/>
      <c r="E624" s="171">
        <f>IFERROR(INDEX(Admin!$C$7:$C$10,MATCH(CY624,TblNivåValTExt,0)),0)</f>
        <v>0</v>
      </c>
      <c r="F624" s="1"/>
      <c r="G624" s="1"/>
      <c r="H624" s="90"/>
      <c r="I624" s="91"/>
      <c r="J624" s="91"/>
      <c r="K624" s="91"/>
      <c r="L624" s="91"/>
      <c r="M624" s="91"/>
      <c r="N624" s="91"/>
      <c r="O624" s="91"/>
      <c r="P624" s="91"/>
      <c r="Q624" s="91"/>
      <c r="R624" s="91"/>
      <c r="S624" s="91"/>
      <c r="T624" s="91"/>
      <c r="U624" s="91"/>
      <c r="V624" s="91"/>
      <c r="W624" s="225">
        <f t="shared" si="666"/>
        <v>0</v>
      </c>
      <c r="X624" s="134" t="str">
        <f t="shared" si="712"/>
        <v/>
      </c>
      <c r="Y624" s="92" t="b">
        <f t="shared" si="667"/>
        <v>0</v>
      </c>
      <c r="Z624" s="92" t="str">
        <f t="shared" si="713"/>
        <v/>
      </c>
      <c r="AA624" s="92" t="b">
        <f t="shared" si="714"/>
        <v>0</v>
      </c>
      <c r="AB624" s="92" t="str">
        <f t="shared" si="715"/>
        <v/>
      </c>
      <c r="AC624" s="13" t="b">
        <f t="shared" si="668"/>
        <v>0</v>
      </c>
      <c r="AD624" s="92" t="str">
        <f t="shared" si="716"/>
        <v/>
      </c>
      <c r="AE624" s="13" t="b">
        <f t="shared" si="717"/>
        <v>0</v>
      </c>
      <c r="AF624" s="92" t="str">
        <f t="shared" si="718"/>
        <v/>
      </c>
      <c r="AG624" s="13" t="b">
        <f t="shared" si="669"/>
        <v>0</v>
      </c>
      <c r="AH624" s="92" t="str">
        <f t="shared" si="719"/>
        <v/>
      </c>
      <c r="AI624" s="35" t="b">
        <f t="shared" si="670"/>
        <v>0</v>
      </c>
      <c r="AJ624" s="92" t="str">
        <f t="shared" si="720"/>
        <v/>
      </c>
      <c r="AK624" s="35" t="b">
        <f t="shared" si="671"/>
        <v>0</v>
      </c>
      <c r="AL624" s="92" t="str">
        <f t="shared" si="672"/>
        <v/>
      </c>
      <c r="AM624" s="35" t="b">
        <f t="shared" si="673"/>
        <v>0</v>
      </c>
      <c r="AN624" s="92" t="str">
        <f t="shared" si="674"/>
        <v/>
      </c>
      <c r="AO624" s="13" t="b">
        <f t="shared" si="675"/>
        <v>0</v>
      </c>
      <c r="AP624" s="92" t="str">
        <f t="shared" si="676"/>
        <v/>
      </c>
      <c r="AQ624" s="14">
        <f t="shared" si="677"/>
        <v>0</v>
      </c>
      <c r="AR624" s="14">
        <f t="shared" si="678"/>
        <v>0</v>
      </c>
      <c r="AS624" s="16">
        <f t="shared" si="732"/>
        <v>0</v>
      </c>
      <c r="AT624" s="16">
        <f t="shared" si="732"/>
        <v>0</v>
      </c>
      <c r="AU624" s="16">
        <f t="shared" si="732"/>
        <v>0</v>
      </c>
      <c r="AV624" s="16">
        <f t="shared" si="732"/>
        <v>0</v>
      </c>
      <c r="AW624" s="16">
        <f t="shared" si="732"/>
        <v>0</v>
      </c>
      <c r="AX624" s="16">
        <f t="shared" si="732"/>
        <v>0</v>
      </c>
      <c r="AY624" s="16">
        <f t="shared" si="732"/>
        <v>0</v>
      </c>
      <c r="AZ624" s="16"/>
      <c r="BA624" s="16"/>
      <c r="BB624" s="93">
        <f t="shared" si="721"/>
        <v>0</v>
      </c>
      <c r="BC624" s="93">
        <f t="shared" si="722"/>
        <v>0</v>
      </c>
      <c r="BD624" s="93">
        <f t="shared" si="723"/>
        <v>0</v>
      </c>
      <c r="BE624" s="158">
        <f t="shared" si="724"/>
        <v>0</v>
      </c>
      <c r="BF624" s="159">
        <f t="shared" si="725"/>
        <v>0</v>
      </c>
      <c r="BG624" s="159">
        <f t="shared" si="679"/>
        <v>0</v>
      </c>
      <c r="BH624" s="159">
        <f t="shared" si="680"/>
        <v>0</v>
      </c>
      <c r="BI624" s="159">
        <f t="shared" si="681"/>
        <v>0</v>
      </c>
      <c r="BJ624" s="159">
        <f t="shared" si="682"/>
        <v>0</v>
      </c>
      <c r="BK624" s="159">
        <f t="shared" si="683"/>
        <v>0</v>
      </c>
      <c r="BL624" s="159">
        <f t="shared" si="684"/>
        <v>0</v>
      </c>
      <c r="BM624" s="159">
        <f t="shared" si="733"/>
        <v>0</v>
      </c>
      <c r="BN624" s="159">
        <f t="shared" si="733"/>
        <v>0</v>
      </c>
      <c r="BO624" s="205" t="b">
        <f t="shared" si="685"/>
        <v>0</v>
      </c>
      <c r="BP624" s="214">
        <f t="shared" si="686"/>
        <v>0</v>
      </c>
      <c r="BQ624" s="160">
        <f t="shared" si="687"/>
        <v>0</v>
      </c>
      <c r="BR624" s="160">
        <f t="shared" si="688"/>
        <v>0</v>
      </c>
      <c r="BS624" s="160">
        <f t="shared" si="689"/>
        <v>0</v>
      </c>
      <c r="BT624" s="160">
        <f t="shared" si="690"/>
        <v>0</v>
      </c>
      <c r="BU624" s="160">
        <f t="shared" si="691"/>
        <v>0</v>
      </c>
      <c r="BV624" s="215">
        <f t="shared" si="692"/>
        <v>0</v>
      </c>
      <c r="BW624" s="217">
        <f t="shared" si="693"/>
        <v>0</v>
      </c>
      <c r="BX624" s="206">
        <f t="shared" si="694"/>
        <v>0</v>
      </c>
      <c r="BY624" s="206">
        <f t="shared" si="695"/>
        <v>0</v>
      </c>
      <c r="BZ624" s="206">
        <f t="shared" si="696"/>
        <v>0</v>
      </c>
      <c r="CA624" s="206">
        <f t="shared" si="697"/>
        <v>0</v>
      </c>
      <c r="CB624" s="206">
        <f t="shared" si="698"/>
        <v>0</v>
      </c>
      <c r="CC624" s="218">
        <f t="shared" si="699"/>
        <v>0</v>
      </c>
      <c r="CD624" s="216" t="e">
        <f t="shared" si="700"/>
        <v>#VALUE!</v>
      </c>
      <c r="CE624" s="94" t="e">
        <f t="shared" si="701"/>
        <v>#VALUE!</v>
      </c>
      <c r="CF624" s="94" t="e">
        <f t="shared" si="702"/>
        <v>#VALUE!</v>
      </c>
      <c r="CG624" s="95" t="e">
        <f t="shared" si="703"/>
        <v>#VALUE!</v>
      </c>
      <c r="CH624" s="95" t="e">
        <f t="shared" si="726"/>
        <v>#VALUE!</v>
      </c>
      <c r="CI624" s="95" t="b">
        <f t="shared" si="729"/>
        <v>0</v>
      </c>
      <c r="CJ624" s="76" t="str">
        <f t="shared" si="704"/>
        <v/>
      </c>
      <c r="CK624" s="94" t="e" cm="1">
        <f t="array" aca="1" ref="CK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CL624" s="94" t="str">
        <f t="shared" si="705"/>
        <v/>
      </c>
      <c r="CM624" s="96" t="b">
        <f t="shared" si="706"/>
        <v>0</v>
      </c>
      <c r="CN624" s="130" t="b">
        <f>IFERROR(MATCH(D624,'Avtal för korttidsarbete'!$G$13:$G$1012,0),TRUE)</f>
        <v>1</v>
      </c>
      <c r="CO624" s="130" t="b">
        <f t="shared" si="707"/>
        <v>0</v>
      </c>
      <c r="CP624" s="131" t="str" cm="1">
        <f t="array" ref="CP624">IF(CN624=TRUE,"x",INDEX('Avtal för korttidsarbete'!$E$13:$E$1012,$CN624))</f>
        <v>x</v>
      </c>
      <c r="CQ624" s="131" t="str" cm="1">
        <f t="array" ref="CQ624">IF(CN624=TRUE,"x",INDEX('Avtal för korttidsarbete'!$F$13:$F$1012,$CN624))</f>
        <v>x</v>
      </c>
      <c r="CR624" s="130" t="b">
        <f t="shared" si="708"/>
        <v>0</v>
      </c>
      <c r="CS624" s="165">
        <f t="shared" si="727"/>
        <v>0</v>
      </c>
      <c r="CT624" s="165">
        <f t="shared" si="728"/>
        <v>0</v>
      </c>
      <c r="CU624" s="130" t="b">
        <f t="shared" si="709"/>
        <v>0</v>
      </c>
      <c r="CV624" s="131">
        <f t="shared" si="710"/>
        <v>0</v>
      </c>
      <c r="CW624" s="165">
        <f t="shared" si="711"/>
        <v>0</v>
      </c>
      <c r="CX624" s="186" t="b">
        <f>IFERROR(INDEX('Avtal för korttidsarbete'!R:R,MATCH(D624,'Avtal för korttidsarbete'!$G:$G,0)),TRUE)</f>
        <v>1</v>
      </c>
      <c r="CY624" s="165" t="str">
        <f>IF(CX624,"-",INDEX('Avtal för korttidsarbete'!$D:$D,MATCH(D624,'Avtal för korttidsarbete'!$G:$G,0)))</f>
        <v>-</v>
      </c>
      <c r="CZ624" s="131" t="b">
        <f>IFERROR(G624&gt;INDEX(Uppsägningar!E:E,MATCH(C624,Uppsägningar!C:C,0)),FALSE)</f>
        <v>0</v>
      </c>
    </row>
    <row r="625" spans="1:104" s="30" customFormat="1" x14ac:dyDescent="0.25">
      <c r="A625" s="19">
        <v>610</v>
      </c>
      <c r="B625" s="20"/>
      <c r="C625" s="189"/>
      <c r="D625" s="69"/>
      <c r="E625" s="171">
        <f>IFERROR(INDEX(Admin!$C$7:$C$10,MATCH(CY625,TblNivåValTExt,0)),0)</f>
        <v>0</v>
      </c>
      <c r="F625" s="1"/>
      <c r="G625" s="1"/>
      <c r="H625" s="90"/>
      <c r="I625" s="91"/>
      <c r="J625" s="91"/>
      <c r="K625" s="91"/>
      <c r="L625" s="91"/>
      <c r="M625" s="91"/>
      <c r="N625" s="91"/>
      <c r="O625" s="91"/>
      <c r="P625" s="91"/>
      <c r="Q625" s="91"/>
      <c r="R625" s="91"/>
      <c r="S625" s="91"/>
      <c r="T625" s="91"/>
      <c r="U625" s="91"/>
      <c r="V625" s="91"/>
      <c r="W625" s="225">
        <f t="shared" si="666"/>
        <v>0</v>
      </c>
      <c r="X625" s="134" t="str">
        <f t="shared" si="712"/>
        <v/>
      </c>
      <c r="Y625" s="92" t="b">
        <f t="shared" si="667"/>
        <v>0</v>
      </c>
      <c r="Z625" s="92" t="str">
        <f t="shared" si="713"/>
        <v/>
      </c>
      <c r="AA625" s="92" t="b">
        <f t="shared" si="714"/>
        <v>0</v>
      </c>
      <c r="AB625" s="92" t="str">
        <f t="shared" si="715"/>
        <v/>
      </c>
      <c r="AC625" s="13" t="b">
        <f t="shared" si="668"/>
        <v>0</v>
      </c>
      <c r="AD625" s="92" t="str">
        <f t="shared" si="716"/>
        <v/>
      </c>
      <c r="AE625" s="13" t="b">
        <f t="shared" si="717"/>
        <v>0</v>
      </c>
      <c r="AF625" s="92" t="str">
        <f t="shared" si="718"/>
        <v/>
      </c>
      <c r="AG625" s="13" t="b">
        <f t="shared" si="669"/>
        <v>0</v>
      </c>
      <c r="AH625" s="92" t="str">
        <f t="shared" si="719"/>
        <v/>
      </c>
      <c r="AI625" s="35" t="b">
        <f t="shared" si="670"/>
        <v>0</v>
      </c>
      <c r="AJ625" s="92" t="str">
        <f t="shared" si="720"/>
        <v/>
      </c>
      <c r="AK625" s="35" t="b">
        <f t="shared" si="671"/>
        <v>0</v>
      </c>
      <c r="AL625" s="92" t="str">
        <f t="shared" si="672"/>
        <v/>
      </c>
      <c r="AM625" s="35" t="b">
        <f t="shared" si="673"/>
        <v>0</v>
      </c>
      <c r="AN625" s="92" t="str">
        <f t="shared" si="674"/>
        <v/>
      </c>
      <c r="AO625" s="13" t="b">
        <f t="shared" si="675"/>
        <v>0</v>
      </c>
      <c r="AP625" s="92" t="str">
        <f t="shared" si="676"/>
        <v/>
      </c>
      <c r="AQ625" s="14">
        <f t="shared" si="677"/>
        <v>0</v>
      </c>
      <c r="AR625" s="14">
        <f t="shared" si="678"/>
        <v>0</v>
      </c>
      <c r="AS625" s="16">
        <f t="shared" si="732"/>
        <v>0</v>
      </c>
      <c r="AT625" s="16">
        <f t="shared" si="732"/>
        <v>0</v>
      </c>
      <c r="AU625" s="16">
        <f t="shared" si="732"/>
        <v>0</v>
      </c>
      <c r="AV625" s="16">
        <f t="shared" si="732"/>
        <v>0</v>
      </c>
      <c r="AW625" s="16">
        <f t="shared" si="732"/>
        <v>0</v>
      </c>
      <c r="AX625" s="16">
        <f t="shared" si="732"/>
        <v>0</v>
      </c>
      <c r="AY625" s="16">
        <f t="shared" si="732"/>
        <v>0</v>
      </c>
      <c r="AZ625" s="16"/>
      <c r="BA625" s="16"/>
      <c r="BB625" s="93">
        <f t="shared" si="721"/>
        <v>0</v>
      </c>
      <c r="BC625" s="93">
        <f t="shared" si="722"/>
        <v>0</v>
      </c>
      <c r="BD625" s="93">
        <f t="shared" si="723"/>
        <v>0</v>
      </c>
      <c r="BE625" s="158">
        <f t="shared" si="724"/>
        <v>0</v>
      </c>
      <c r="BF625" s="159">
        <f t="shared" si="725"/>
        <v>0</v>
      </c>
      <c r="BG625" s="159">
        <f t="shared" si="679"/>
        <v>0</v>
      </c>
      <c r="BH625" s="159">
        <f t="shared" si="680"/>
        <v>0</v>
      </c>
      <c r="BI625" s="159">
        <f t="shared" si="681"/>
        <v>0</v>
      </c>
      <c r="BJ625" s="159">
        <f t="shared" si="682"/>
        <v>0</v>
      </c>
      <c r="BK625" s="159">
        <f t="shared" si="683"/>
        <v>0</v>
      </c>
      <c r="BL625" s="159">
        <f t="shared" si="684"/>
        <v>0</v>
      </c>
      <c r="BM625" s="159">
        <f t="shared" si="733"/>
        <v>0</v>
      </c>
      <c r="BN625" s="159">
        <f t="shared" si="733"/>
        <v>0</v>
      </c>
      <c r="BO625" s="205" t="b">
        <f t="shared" si="685"/>
        <v>0</v>
      </c>
      <c r="BP625" s="214">
        <f t="shared" si="686"/>
        <v>0</v>
      </c>
      <c r="BQ625" s="160">
        <f t="shared" si="687"/>
        <v>0</v>
      </c>
      <c r="BR625" s="160">
        <f t="shared" si="688"/>
        <v>0</v>
      </c>
      <c r="BS625" s="160">
        <f t="shared" si="689"/>
        <v>0</v>
      </c>
      <c r="BT625" s="160">
        <f t="shared" si="690"/>
        <v>0</v>
      </c>
      <c r="BU625" s="160">
        <f t="shared" si="691"/>
        <v>0</v>
      </c>
      <c r="BV625" s="215">
        <f t="shared" si="692"/>
        <v>0</v>
      </c>
      <c r="BW625" s="217">
        <f t="shared" si="693"/>
        <v>0</v>
      </c>
      <c r="BX625" s="206">
        <f t="shared" si="694"/>
        <v>0</v>
      </c>
      <c r="BY625" s="206">
        <f t="shared" si="695"/>
        <v>0</v>
      </c>
      <c r="BZ625" s="206">
        <f t="shared" si="696"/>
        <v>0</v>
      </c>
      <c r="CA625" s="206">
        <f t="shared" si="697"/>
        <v>0</v>
      </c>
      <c r="CB625" s="206">
        <f t="shared" si="698"/>
        <v>0</v>
      </c>
      <c r="CC625" s="218">
        <f t="shared" si="699"/>
        <v>0</v>
      </c>
      <c r="CD625" s="216" t="e">
        <f t="shared" si="700"/>
        <v>#VALUE!</v>
      </c>
      <c r="CE625" s="94" t="e">
        <f t="shared" si="701"/>
        <v>#VALUE!</v>
      </c>
      <c r="CF625" s="94" t="e">
        <f t="shared" si="702"/>
        <v>#VALUE!</v>
      </c>
      <c r="CG625" s="95" t="e">
        <f t="shared" si="703"/>
        <v>#VALUE!</v>
      </c>
      <c r="CH625" s="95" t="e">
        <f t="shared" si="726"/>
        <v>#VALUE!</v>
      </c>
      <c r="CI625" s="95" t="b">
        <f t="shared" si="729"/>
        <v>0</v>
      </c>
      <c r="CJ625" s="76" t="str">
        <f t="shared" si="704"/>
        <v/>
      </c>
      <c r="CK625" s="94" t="e" cm="1">
        <f t="array" aca="1" ref="CK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CL625" s="94" t="str">
        <f t="shared" si="705"/>
        <v/>
      </c>
      <c r="CM625" s="96" t="b">
        <f t="shared" si="706"/>
        <v>0</v>
      </c>
      <c r="CN625" s="130" t="b">
        <f>IFERROR(MATCH(D625,'Avtal för korttidsarbete'!$G$13:$G$1012,0),TRUE)</f>
        <v>1</v>
      </c>
      <c r="CO625" s="130" t="b">
        <f t="shared" si="707"/>
        <v>0</v>
      </c>
      <c r="CP625" s="131" t="str" cm="1">
        <f t="array" ref="CP625">IF(CN625=TRUE,"x",INDEX('Avtal för korttidsarbete'!$E$13:$E$1012,$CN625))</f>
        <v>x</v>
      </c>
      <c r="CQ625" s="131" t="str" cm="1">
        <f t="array" ref="CQ625">IF(CN625=TRUE,"x",INDEX('Avtal för korttidsarbete'!$F$13:$F$1012,$CN625))</f>
        <v>x</v>
      </c>
      <c r="CR625" s="130" t="b">
        <f t="shared" si="708"/>
        <v>0</v>
      </c>
      <c r="CS625" s="165">
        <f t="shared" si="727"/>
        <v>0</v>
      </c>
      <c r="CT625" s="165">
        <f t="shared" si="728"/>
        <v>0</v>
      </c>
      <c r="CU625" s="130" t="b">
        <f t="shared" si="709"/>
        <v>0</v>
      </c>
      <c r="CV625" s="131">
        <f t="shared" si="710"/>
        <v>0</v>
      </c>
      <c r="CW625" s="165">
        <f t="shared" si="711"/>
        <v>0</v>
      </c>
      <c r="CX625" s="186" t="b">
        <f>IFERROR(INDEX('Avtal för korttidsarbete'!R:R,MATCH(D625,'Avtal för korttidsarbete'!$G:$G,0)),TRUE)</f>
        <v>1</v>
      </c>
      <c r="CY625" s="165" t="str">
        <f>IF(CX625,"-",INDEX('Avtal för korttidsarbete'!$D:$D,MATCH(D625,'Avtal för korttidsarbete'!$G:$G,0)))</f>
        <v>-</v>
      </c>
      <c r="CZ625" s="131" t="b">
        <f>IFERROR(G625&gt;INDEX(Uppsägningar!E:E,MATCH(C625,Uppsägningar!C:C,0)),FALSE)</f>
        <v>0</v>
      </c>
    </row>
    <row r="626" spans="1:104" s="30" customFormat="1" x14ac:dyDescent="0.25">
      <c r="A626" s="19">
        <v>611</v>
      </c>
      <c r="B626" s="20"/>
      <c r="C626" s="189"/>
      <c r="D626" s="69"/>
      <c r="E626" s="171">
        <f>IFERROR(INDEX(Admin!$C$7:$C$10,MATCH(CY626,TblNivåValTExt,0)),0)</f>
        <v>0</v>
      </c>
      <c r="F626" s="1"/>
      <c r="G626" s="1"/>
      <c r="H626" s="90"/>
      <c r="I626" s="91"/>
      <c r="J626" s="91"/>
      <c r="K626" s="91"/>
      <c r="L626" s="91"/>
      <c r="M626" s="91"/>
      <c r="N626" s="91"/>
      <c r="O626" s="91"/>
      <c r="P626" s="91"/>
      <c r="Q626" s="91"/>
      <c r="R626" s="91"/>
      <c r="S626" s="91"/>
      <c r="T626" s="91"/>
      <c r="U626" s="91"/>
      <c r="V626" s="91"/>
      <c r="W626" s="225">
        <f t="shared" si="666"/>
        <v>0</v>
      </c>
      <c r="X626" s="134" t="str">
        <f t="shared" si="712"/>
        <v/>
      </c>
      <c r="Y626" s="92" t="b">
        <f t="shared" si="667"/>
        <v>0</v>
      </c>
      <c r="Z626" s="92" t="str">
        <f t="shared" si="713"/>
        <v/>
      </c>
      <c r="AA626" s="92" t="b">
        <f t="shared" si="714"/>
        <v>0</v>
      </c>
      <c r="AB626" s="92" t="str">
        <f t="shared" si="715"/>
        <v/>
      </c>
      <c r="AC626" s="13" t="b">
        <f t="shared" si="668"/>
        <v>0</v>
      </c>
      <c r="AD626" s="92" t="str">
        <f t="shared" si="716"/>
        <v/>
      </c>
      <c r="AE626" s="13" t="b">
        <f t="shared" si="717"/>
        <v>0</v>
      </c>
      <c r="AF626" s="92" t="str">
        <f t="shared" si="718"/>
        <v/>
      </c>
      <c r="AG626" s="13" t="b">
        <f t="shared" si="669"/>
        <v>0</v>
      </c>
      <c r="AH626" s="92" t="str">
        <f t="shared" si="719"/>
        <v/>
      </c>
      <c r="AI626" s="35" t="b">
        <f t="shared" si="670"/>
        <v>0</v>
      </c>
      <c r="AJ626" s="92" t="str">
        <f t="shared" si="720"/>
        <v/>
      </c>
      <c r="AK626" s="35" t="b">
        <f t="shared" si="671"/>
        <v>0</v>
      </c>
      <c r="AL626" s="92" t="str">
        <f t="shared" si="672"/>
        <v/>
      </c>
      <c r="AM626" s="35" t="b">
        <f t="shared" si="673"/>
        <v>0</v>
      </c>
      <c r="AN626" s="92" t="str">
        <f t="shared" si="674"/>
        <v/>
      </c>
      <c r="AO626" s="13" t="b">
        <f t="shared" si="675"/>
        <v>0</v>
      </c>
      <c r="AP626" s="92" t="str">
        <f t="shared" si="676"/>
        <v/>
      </c>
      <c r="AQ626" s="14">
        <f t="shared" si="677"/>
        <v>0</v>
      </c>
      <c r="AR626" s="14">
        <f t="shared" si="678"/>
        <v>0</v>
      </c>
      <c r="AS626" s="16">
        <f t="shared" ref="AS626:AY635" si="734">IF(OR(AS$11=FALSE,$F626="",MIN($G626,AS$10,$AR626)-MAX($F626,AS$8,$AQ626)&lt;0),0,MIN($G626,AS$10,$AR626)-MAX($F626,AS$8,$AQ626)+1)</f>
        <v>0</v>
      </c>
      <c r="AT626" s="16">
        <f t="shared" si="734"/>
        <v>0</v>
      </c>
      <c r="AU626" s="16">
        <f t="shared" si="734"/>
        <v>0</v>
      </c>
      <c r="AV626" s="16">
        <f t="shared" si="734"/>
        <v>0</v>
      </c>
      <c r="AW626" s="16">
        <f t="shared" si="734"/>
        <v>0</v>
      </c>
      <c r="AX626" s="16">
        <f t="shared" si="734"/>
        <v>0</v>
      </c>
      <c r="AY626" s="16">
        <f t="shared" si="734"/>
        <v>0</v>
      </c>
      <c r="AZ626" s="16"/>
      <c r="BA626" s="16"/>
      <c r="BB626" s="93">
        <f t="shared" si="721"/>
        <v>0</v>
      </c>
      <c r="BC626" s="93">
        <f t="shared" si="722"/>
        <v>0</v>
      </c>
      <c r="BD626" s="93">
        <f t="shared" si="723"/>
        <v>0</v>
      </c>
      <c r="BE626" s="158">
        <f t="shared" si="724"/>
        <v>0</v>
      </c>
      <c r="BF626" s="159">
        <f t="shared" si="725"/>
        <v>0</v>
      </c>
      <c r="BG626" s="159">
        <f t="shared" si="679"/>
        <v>0</v>
      </c>
      <c r="BH626" s="159">
        <f t="shared" si="680"/>
        <v>0</v>
      </c>
      <c r="BI626" s="159">
        <f t="shared" si="681"/>
        <v>0</v>
      </c>
      <c r="BJ626" s="159">
        <f t="shared" si="682"/>
        <v>0</v>
      </c>
      <c r="BK626" s="159">
        <f t="shared" si="683"/>
        <v>0</v>
      </c>
      <c r="BL626" s="159">
        <f t="shared" si="684"/>
        <v>0</v>
      </c>
      <c r="BM626" s="159">
        <f t="shared" si="733"/>
        <v>0</v>
      </c>
      <c r="BN626" s="159">
        <f t="shared" si="733"/>
        <v>0</v>
      </c>
      <c r="BO626" s="205" t="b">
        <f t="shared" si="685"/>
        <v>0</v>
      </c>
      <c r="BP626" s="214">
        <f t="shared" si="686"/>
        <v>0</v>
      </c>
      <c r="BQ626" s="160">
        <f t="shared" si="687"/>
        <v>0</v>
      </c>
      <c r="BR626" s="160">
        <f t="shared" si="688"/>
        <v>0</v>
      </c>
      <c r="BS626" s="160">
        <f t="shared" si="689"/>
        <v>0</v>
      </c>
      <c r="BT626" s="160">
        <f t="shared" si="690"/>
        <v>0</v>
      </c>
      <c r="BU626" s="160">
        <f t="shared" si="691"/>
        <v>0</v>
      </c>
      <c r="BV626" s="215">
        <f t="shared" si="692"/>
        <v>0</v>
      </c>
      <c r="BW626" s="217">
        <f t="shared" si="693"/>
        <v>0</v>
      </c>
      <c r="BX626" s="206">
        <f t="shared" si="694"/>
        <v>0</v>
      </c>
      <c r="BY626" s="206">
        <f t="shared" si="695"/>
        <v>0</v>
      </c>
      <c r="BZ626" s="206">
        <f t="shared" si="696"/>
        <v>0</v>
      </c>
      <c r="CA626" s="206">
        <f t="shared" si="697"/>
        <v>0</v>
      </c>
      <c r="CB626" s="206">
        <f t="shared" si="698"/>
        <v>0</v>
      </c>
      <c r="CC626" s="218">
        <f t="shared" si="699"/>
        <v>0</v>
      </c>
      <c r="CD626" s="216" t="e">
        <f t="shared" si="700"/>
        <v>#VALUE!</v>
      </c>
      <c r="CE626" s="94" t="e">
        <f t="shared" si="701"/>
        <v>#VALUE!</v>
      </c>
      <c r="CF626" s="94" t="e">
        <f t="shared" si="702"/>
        <v>#VALUE!</v>
      </c>
      <c r="CG626" s="95" t="e">
        <f t="shared" si="703"/>
        <v>#VALUE!</v>
      </c>
      <c r="CH626" s="95" t="e">
        <f t="shared" si="726"/>
        <v>#VALUE!</v>
      </c>
      <c r="CI626" s="95" t="b">
        <f t="shared" si="729"/>
        <v>0</v>
      </c>
      <c r="CJ626" s="76" t="str">
        <f t="shared" si="704"/>
        <v/>
      </c>
      <c r="CK626" s="94" t="e" cm="1">
        <f t="array" aca="1" ref="CK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CL626" s="94" t="str">
        <f t="shared" si="705"/>
        <v/>
      </c>
      <c r="CM626" s="96" t="b">
        <f t="shared" si="706"/>
        <v>0</v>
      </c>
      <c r="CN626" s="130" t="b">
        <f>IFERROR(MATCH(D626,'Avtal för korttidsarbete'!$G$13:$G$1012,0),TRUE)</f>
        <v>1</v>
      </c>
      <c r="CO626" s="130" t="b">
        <f t="shared" si="707"/>
        <v>0</v>
      </c>
      <c r="CP626" s="131" t="str" cm="1">
        <f t="array" ref="CP626">IF(CN626=TRUE,"x",INDEX('Avtal för korttidsarbete'!$E$13:$E$1012,$CN626))</f>
        <v>x</v>
      </c>
      <c r="CQ626" s="131" t="str" cm="1">
        <f t="array" ref="CQ626">IF(CN626=TRUE,"x",INDEX('Avtal för korttidsarbete'!$F$13:$F$1012,$CN626))</f>
        <v>x</v>
      </c>
      <c r="CR626" s="130" t="b">
        <f t="shared" si="708"/>
        <v>0</v>
      </c>
      <c r="CS626" s="165">
        <f t="shared" si="727"/>
        <v>0</v>
      </c>
      <c r="CT626" s="165">
        <f t="shared" si="728"/>
        <v>0</v>
      </c>
      <c r="CU626" s="130" t="b">
        <f t="shared" si="709"/>
        <v>0</v>
      </c>
      <c r="CV626" s="131">
        <f t="shared" si="710"/>
        <v>0</v>
      </c>
      <c r="CW626" s="165">
        <f t="shared" si="711"/>
        <v>0</v>
      </c>
      <c r="CX626" s="186" t="b">
        <f>IFERROR(INDEX('Avtal för korttidsarbete'!R:R,MATCH(D626,'Avtal för korttidsarbete'!$G:$G,0)),TRUE)</f>
        <v>1</v>
      </c>
      <c r="CY626" s="165" t="str">
        <f>IF(CX626,"-",INDEX('Avtal för korttidsarbete'!$D:$D,MATCH(D626,'Avtal för korttidsarbete'!$G:$G,0)))</f>
        <v>-</v>
      </c>
      <c r="CZ626" s="131" t="b">
        <f>IFERROR(G626&gt;INDEX(Uppsägningar!E:E,MATCH(C626,Uppsägningar!C:C,0)),FALSE)</f>
        <v>0</v>
      </c>
    </row>
    <row r="627" spans="1:104" s="30" customFormat="1" x14ac:dyDescent="0.25">
      <c r="A627" s="19">
        <v>612</v>
      </c>
      <c r="B627" s="20"/>
      <c r="C627" s="189"/>
      <c r="D627" s="69"/>
      <c r="E627" s="171">
        <f>IFERROR(INDEX(Admin!$C$7:$C$10,MATCH(CY627,TblNivåValTExt,0)),0)</f>
        <v>0</v>
      </c>
      <c r="F627" s="1"/>
      <c r="G627" s="1"/>
      <c r="H627" s="90"/>
      <c r="I627" s="91"/>
      <c r="J627" s="91"/>
      <c r="K627" s="91"/>
      <c r="L627" s="91"/>
      <c r="M627" s="91"/>
      <c r="N627" s="91"/>
      <c r="O627" s="91"/>
      <c r="P627" s="91"/>
      <c r="Q627" s="91"/>
      <c r="R627" s="91"/>
      <c r="S627" s="91"/>
      <c r="T627" s="91"/>
      <c r="U627" s="91"/>
      <c r="V627" s="91"/>
      <c r="W627" s="225">
        <f t="shared" si="666"/>
        <v>0</v>
      </c>
      <c r="X627" s="134" t="str">
        <f t="shared" si="712"/>
        <v/>
      </c>
      <c r="Y627" s="92" t="b">
        <f t="shared" si="667"/>
        <v>0</v>
      </c>
      <c r="Z627" s="92" t="str">
        <f t="shared" si="713"/>
        <v/>
      </c>
      <c r="AA627" s="92" t="b">
        <f t="shared" si="714"/>
        <v>0</v>
      </c>
      <c r="AB627" s="92" t="str">
        <f t="shared" si="715"/>
        <v/>
      </c>
      <c r="AC627" s="13" t="b">
        <f t="shared" si="668"/>
        <v>0</v>
      </c>
      <c r="AD627" s="92" t="str">
        <f t="shared" si="716"/>
        <v/>
      </c>
      <c r="AE627" s="13" t="b">
        <f t="shared" si="717"/>
        <v>0</v>
      </c>
      <c r="AF627" s="92" t="str">
        <f t="shared" si="718"/>
        <v/>
      </c>
      <c r="AG627" s="13" t="b">
        <f t="shared" si="669"/>
        <v>0</v>
      </c>
      <c r="AH627" s="92" t="str">
        <f t="shared" si="719"/>
        <v/>
      </c>
      <c r="AI627" s="35" t="b">
        <f t="shared" si="670"/>
        <v>0</v>
      </c>
      <c r="AJ627" s="92" t="str">
        <f t="shared" si="720"/>
        <v/>
      </c>
      <c r="AK627" s="35" t="b">
        <f t="shared" si="671"/>
        <v>0</v>
      </c>
      <c r="AL627" s="92" t="str">
        <f t="shared" si="672"/>
        <v/>
      </c>
      <c r="AM627" s="35" t="b">
        <f t="shared" si="673"/>
        <v>0</v>
      </c>
      <c r="AN627" s="92" t="str">
        <f t="shared" si="674"/>
        <v/>
      </c>
      <c r="AO627" s="13" t="b">
        <f t="shared" si="675"/>
        <v>0</v>
      </c>
      <c r="AP627" s="92" t="str">
        <f t="shared" si="676"/>
        <v/>
      </c>
      <c r="AQ627" s="14">
        <f t="shared" si="677"/>
        <v>0</v>
      </c>
      <c r="AR627" s="14">
        <f t="shared" si="678"/>
        <v>0</v>
      </c>
      <c r="AS627" s="16">
        <f t="shared" si="734"/>
        <v>0</v>
      </c>
      <c r="AT627" s="16">
        <f t="shared" si="734"/>
        <v>0</v>
      </c>
      <c r="AU627" s="16">
        <f t="shared" si="734"/>
        <v>0</v>
      </c>
      <c r="AV627" s="16">
        <f t="shared" si="734"/>
        <v>0</v>
      </c>
      <c r="AW627" s="16">
        <f t="shared" si="734"/>
        <v>0</v>
      </c>
      <c r="AX627" s="16">
        <f t="shared" si="734"/>
        <v>0</v>
      </c>
      <c r="AY627" s="16">
        <f t="shared" si="734"/>
        <v>0</v>
      </c>
      <c r="AZ627" s="16"/>
      <c r="BA627" s="16"/>
      <c r="BB627" s="93">
        <f t="shared" si="721"/>
        <v>0</v>
      </c>
      <c r="BC627" s="93">
        <f t="shared" si="722"/>
        <v>0</v>
      </c>
      <c r="BD627" s="93">
        <f t="shared" si="723"/>
        <v>0</v>
      </c>
      <c r="BE627" s="158">
        <f t="shared" si="724"/>
        <v>0</v>
      </c>
      <c r="BF627" s="159">
        <f t="shared" si="725"/>
        <v>0</v>
      </c>
      <c r="BG627" s="159">
        <f t="shared" si="679"/>
        <v>0</v>
      </c>
      <c r="BH627" s="159">
        <f t="shared" si="680"/>
        <v>0</v>
      </c>
      <c r="BI627" s="159">
        <f t="shared" si="681"/>
        <v>0</v>
      </c>
      <c r="BJ627" s="159">
        <f t="shared" si="682"/>
        <v>0</v>
      </c>
      <c r="BK627" s="159">
        <f t="shared" si="683"/>
        <v>0</v>
      </c>
      <c r="BL627" s="159">
        <f t="shared" si="684"/>
        <v>0</v>
      </c>
      <c r="BM627" s="159">
        <f t="shared" si="733"/>
        <v>0</v>
      </c>
      <c r="BN627" s="159">
        <f t="shared" si="733"/>
        <v>0</v>
      </c>
      <c r="BO627" s="205" t="b">
        <f t="shared" si="685"/>
        <v>0</v>
      </c>
      <c r="BP627" s="214">
        <f t="shared" si="686"/>
        <v>0</v>
      </c>
      <c r="BQ627" s="160">
        <f t="shared" si="687"/>
        <v>0</v>
      </c>
      <c r="BR627" s="160">
        <f t="shared" si="688"/>
        <v>0</v>
      </c>
      <c r="BS627" s="160">
        <f t="shared" si="689"/>
        <v>0</v>
      </c>
      <c r="BT627" s="160">
        <f t="shared" si="690"/>
        <v>0</v>
      </c>
      <c r="BU627" s="160">
        <f t="shared" si="691"/>
        <v>0</v>
      </c>
      <c r="BV627" s="215">
        <f t="shared" si="692"/>
        <v>0</v>
      </c>
      <c r="BW627" s="217">
        <f t="shared" si="693"/>
        <v>0</v>
      </c>
      <c r="BX627" s="206">
        <f t="shared" si="694"/>
        <v>0</v>
      </c>
      <c r="BY627" s="206">
        <f t="shared" si="695"/>
        <v>0</v>
      </c>
      <c r="BZ627" s="206">
        <f t="shared" si="696"/>
        <v>0</v>
      </c>
      <c r="CA627" s="206">
        <f t="shared" si="697"/>
        <v>0</v>
      </c>
      <c r="CB627" s="206">
        <f t="shared" si="698"/>
        <v>0</v>
      </c>
      <c r="CC627" s="218">
        <f t="shared" si="699"/>
        <v>0</v>
      </c>
      <c r="CD627" s="216" t="e">
        <f t="shared" si="700"/>
        <v>#VALUE!</v>
      </c>
      <c r="CE627" s="94" t="e">
        <f t="shared" si="701"/>
        <v>#VALUE!</v>
      </c>
      <c r="CF627" s="94" t="e">
        <f t="shared" si="702"/>
        <v>#VALUE!</v>
      </c>
      <c r="CG627" s="95" t="e">
        <f t="shared" si="703"/>
        <v>#VALUE!</v>
      </c>
      <c r="CH627" s="95" t="e">
        <f t="shared" si="726"/>
        <v>#VALUE!</v>
      </c>
      <c r="CI627" s="95" t="b">
        <f t="shared" si="729"/>
        <v>0</v>
      </c>
      <c r="CJ627" s="76" t="str">
        <f t="shared" si="704"/>
        <v/>
      </c>
      <c r="CK627" s="94" t="e" cm="1">
        <f t="array" aca="1" ref="CK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CL627" s="94" t="str">
        <f t="shared" si="705"/>
        <v/>
      </c>
      <c r="CM627" s="96" t="b">
        <f t="shared" si="706"/>
        <v>0</v>
      </c>
      <c r="CN627" s="130" t="b">
        <f>IFERROR(MATCH(D627,'Avtal för korttidsarbete'!$G$13:$G$1012,0),TRUE)</f>
        <v>1</v>
      </c>
      <c r="CO627" s="130" t="b">
        <f t="shared" si="707"/>
        <v>0</v>
      </c>
      <c r="CP627" s="131" t="str" cm="1">
        <f t="array" ref="CP627">IF(CN627=TRUE,"x",INDEX('Avtal för korttidsarbete'!$E$13:$E$1012,$CN627))</f>
        <v>x</v>
      </c>
      <c r="CQ627" s="131" t="str" cm="1">
        <f t="array" ref="CQ627">IF(CN627=TRUE,"x",INDEX('Avtal för korttidsarbete'!$F$13:$F$1012,$CN627))</f>
        <v>x</v>
      </c>
      <c r="CR627" s="130" t="b">
        <f t="shared" si="708"/>
        <v>0</v>
      </c>
      <c r="CS627" s="165">
        <f t="shared" si="727"/>
        <v>0</v>
      </c>
      <c r="CT627" s="165">
        <f t="shared" si="728"/>
        <v>0</v>
      </c>
      <c r="CU627" s="130" t="b">
        <f t="shared" si="709"/>
        <v>0</v>
      </c>
      <c r="CV627" s="131">
        <f t="shared" si="710"/>
        <v>0</v>
      </c>
      <c r="CW627" s="165">
        <f t="shared" si="711"/>
        <v>0</v>
      </c>
      <c r="CX627" s="186" t="b">
        <f>IFERROR(INDEX('Avtal för korttidsarbete'!R:R,MATCH(D627,'Avtal för korttidsarbete'!$G:$G,0)),TRUE)</f>
        <v>1</v>
      </c>
      <c r="CY627" s="165" t="str">
        <f>IF(CX627,"-",INDEX('Avtal för korttidsarbete'!$D:$D,MATCH(D627,'Avtal för korttidsarbete'!$G:$G,0)))</f>
        <v>-</v>
      </c>
      <c r="CZ627" s="131" t="b">
        <f>IFERROR(G627&gt;INDEX(Uppsägningar!E:E,MATCH(C627,Uppsägningar!C:C,0)),FALSE)</f>
        <v>0</v>
      </c>
    </row>
    <row r="628" spans="1:104" s="30" customFormat="1" x14ac:dyDescent="0.25">
      <c r="A628" s="19">
        <v>613</v>
      </c>
      <c r="B628" s="20"/>
      <c r="C628" s="189"/>
      <c r="D628" s="69"/>
      <c r="E628" s="171">
        <f>IFERROR(INDEX(Admin!$C$7:$C$10,MATCH(CY628,TblNivåValTExt,0)),0)</f>
        <v>0</v>
      </c>
      <c r="F628" s="1"/>
      <c r="G628" s="1"/>
      <c r="H628" s="90"/>
      <c r="I628" s="91"/>
      <c r="J628" s="91"/>
      <c r="K628" s="91"/>
      <c r="L628" s="91"/>
      <c r="M628" s="91"/>
      <c r="N628" s="91"/>
      <c r="O628" s="91"/>
      <c r="P628" s="91"/>
      <c r="Q628" s="91"/>
      <c r="R628" s="91"/>
      <c r="S628" s="91"/>
      <c r="T628" s="91"/>
      <c r="U628" s="91"/>
      <c r="V628" s="91"/>
      <c r="W628" s="225">
        <f t="shared" si="666"/>
        <v>0</v>
      </c>
      <c r="X628" s="134" t="str">
        <f t="shared" si="712"/>
        <v/>
      </c>
      <c r="Y628" s="92" t="b">
        <f t="shared" si="667"/>
        <v>0</v>
      </c>
      <c r="Z628" s="92" t="str">
        <f t="shared" si="713"/>
        <v/>
      </c>
      <c r="AA628" s="92" t="b">
        <f t="shared" si="714"/>
        <v>0</v>
      </c>
      <c r="AB628" s="92" t="str">
        <f t="shared" si="715"/>
        <v/>
      </c>
      <c r="AC628" s="13" t="b">
        <f t="shared" si="668"/>
        <v>0</v>
      </c>
      <c r="AD628" s="92" t="str">
        <f t="shared" si="716"/>
        <v/>
      </c>
      <c r="AE628" s="13" t="b">
        <f t="shared" si="717"/>
        <v>0</v>
      </c>
      <c r="AF628" s="92" t="str">
        <f t="shared" si="718"/>
        <v/>
      </c>
      <c r="AG628" s="13" t="b">
        <f t="shared" si="669"/>
        <v>0</v>
      </c>
      <c r="AH628" s="92" t="str">
        <f t="shared" si="719"/>
        <v/>
      </c>
      <c r="AI628" s="35" t="b">
        <f t="shared" si="670"/>
        <v>0</v>
      </c>
      <c r="AJ628" s="92" t="str">
        <f t="shared" si="720"/>
        <v/>
      </c>
      <c r="AK628" s="35" t="b">
        <f t="shared" si="671"/>
        <v>0</v>
      </c>
      <c r="AL628" s="92" t="str">
        <f t="shared" si="672"/>
        <v/>
      </c>
      <c r="AM628" s="35" t="b">
        <f t="shared" si="673"/>
        <v>0</v>
      </c>
      <c r="AN628" s="92" t="str">
        <f t="shared" si="674"/>
        <v/>
      </c>
      <c r="AO628" s="13" t="b">
        <f t="shared" si="675"/>
        <v>0</v>
      </c>
      <c r="AP628" s="92" t="str">
        <f t="shared" si="676"/>
        <v/>
      </c>
      <c r="AQ628" s="14">
        <f t="shared" si="677"/>
        <v>0</v>
      </c>
      <c r="AR628" s="14">
        <f t="shared" si="678"/>
        <v>0</v>
      </c>
      <c r="AS628" s="16">
        <f t="shared" si="734"/>
        <v>0</v>
      </c>
      <c r="AT628" s="16">
        <f t="shared" si="734"/>
        <v>0</v>
      </c>
      <c r="AU628" s="16">
        <f t="shared" si="734"/>
        <v>0</v>
      </c>
      <c r="AV628" s="16">
        <f t="shared" si="734"/>
        <v>0</v>
      </c>
      <c r="AW628" s="16">
        <f t="shared" si="734"/>
        <v>0</v>
      </c>
      <c r="AX628" s="16">
        <f t="shared" si="734"/>
        <v>0</v>
      </c>
      <c r="AY628" s="16">
        <f t="shared" si="734"/>
        <v>0</v>
      </c>
      <c r="AZ628" s="16"/>
      <c r="BA628" s="16"/>
      <c r="BB628" s="93">
        <f t="shared" si="721"/>
        <v>0</v>
      </c>
      <c r="BC628" s="93">
        <f t="shared" si="722"/>
        <v>0</v>
      </c>
      <c r="BD628" s="93">
        <f t="shared" si="723"/>
        <v>0</v>
      </c>
      <c r="BE628" s="158">
        <f t="shared" si="724"/>
        <v>0</v>
      </c>
      <c r="BF628" s="159">
        <f t="shared" si="725"/>
        <v>0</v>
      </c>
      <c r="BG628" s="159">
        <f t="shared" si="679"/>
        <v>0</v>
      </c>
      <c r="BH628" s="159">
        <f t="shared" si="680"/>
        <v>0</v>
      </c>
      <c r="BI628" s="159">
        <f t="shared" si="681"/>
        <v>0</v>
      </c>
      <c r="BJ628" s="159">
        <f t="shared" si="682"/>
        <v>0</v>
      </c>
      <c r="BK628" s="159">
        <f t="shared" si="683"/>
        <v>0</v>
      </c>
      <c r="BL628" s="159">
        <f t="shared" si="684"/>
        <v>0</v>
      </c>
      <c r="BM628" s="159">
        <f t="shared" si="733"/>
        <v>0</v>
      </c>
      <c r="BN628" s="159">
        <f t="shared" si="733"/>
        <v>0</v>
      </c>
      <c r="BO628" s="205" t="b">
        <f t="shared" si="685"/>
        <v>0</v>
      </c>
      <c r="BP628" s="214">
        <f t="shared" si="686"/>
        <v>0</v>
      </c>
      <c r="BQ628" s="160">
        <f t="shared" si="687"/>
        <v>0</v>
      </c>
      <c r="BR628" s="160">
        <f t="shared" si="688"/>
        <v>0</v>
      </c>
      <c r="BS628" s="160">
        <f t="shared" si="689"/>
        <v>0</v>
      </c>
      <c r="BT628" s="160">
        <f t="shared" si="690"/>
        <v>0</v>
      </c>
      <c r="BU628" s="160">
        <f t="shared" si="691"/>
        <v>0</v>
      </c>
      <c r="BV628" s="215">
        <f t="shared" si="692"/>
        <v>0</v>
      </c>
      <c r="BW628" s="217">
        <f t="shared" si="693"/>
        <v>0</v>
      </c>
      <c r="BX628" s="206">
        <f t="shared" si="694"/>
        <v>0</v>
      </c>
      <c r="BY628" s="206">
        <f t="shared" si="695"/>
        <v>0</v>
      </c>
      <c r="BZ628" s="206">
        <f t="shared" si="696"/>
        <v>0</v>
      </c>
      <c r="CA628" s="206">
        <f t="shared" si="697"/>
        <v>0</v>
      </c>
      <c r="CB628" s="206">
        <f t="shared" si="698"/>
        <v>0</v>
      </c>
      <c r="CC628" s="218">
        <f t="shared" si="699"/>
        <v>0</v>
      </c>
      <c r="CD628" s="216" t="e">
        <f t="shared" si="700"/>
        <v>#VALUE!</v>
      </c>
      <c r="CE628" s="94" t="e">
        <f t="shared" si="701"/>
        <v>#VALUE!</v>
      </c>
      <c r="CF628" s="94" t="e">
        <f t="shared" si="702"/>
        <v>#VALUE!</v>
      </c>
      <c r="CG628" s="95" t="e">
        <f t="shared" si="703"/>
        <v>#VALUE!</v>
      </c>
      <c r="CH628" s="95" t="e">
        <f t="shared" si="726"/>
        <v>#VALUE!</v>
      </c>
      <c r="CI628" s="95" t="b">
        <f t="shared" si="729"/>
        <v>0</v>
      </c>
      <c r="CJ628" s="76" t="str">
        <f t="shared" si="704"/>
        <v/>
      </c>
      <c r="CK628" s="94" t="e" cm="1">
        <f t="array" aca="1" ref="CK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CL628" s="94" t="str">
        <f t="shared" si="705"/>
        <v/>
      </c>
      <c r="CM628" s="96" t="b">
        <f t="shared" si="706"/>
        <v>0</v>
      </c>
      <c r="CN628" s="130" t="b">
        <f>IFERROR(MATCH(D628,'Avtal för korttidsarbete'!$G$13:$G$1012,0),TRUE)</f>
        <v>1</v>
      </c>
      <c r="CO628" s="130" t="b">
        <f t="shared" si="707"/>
        <v>0</v>
      </c>
      <c r="CP628" s="131" t="str" cm="1">
        <f t="array" ref="CP628">IF(CN628=TRUE,"x",INDEX('Avtal för korttidsarbete'!$E$13:$E$1012,$CN628))</f>
        <v>x</v>
      </c>
      <c r="CQ628" s="131" t="str" cm="1">
        <f t="array" ref="CQ628">IF(CN628=TRUE,"x",INDEX('Avtal för korttidsarbete'!$F$13:$F$1012,$CN628))</f>
        <v>x</v>
      </c>
      <c r="CR628" s="130" t="b">
        <f t="shared" si="708"/>
        <v>0</v>
      </c>
      <c r="CS628" s="165">
        <f t="shared" si="727"/>
        <v>0</v>
      </c>
      <c r="CT628" s="165">
        <f t="shared" si="728"/>
        <v>0</v>
      </c>
      <c r="CU628" s="130" t="b">
        <f t="shared" si="709"/>
        <v>0</v>
      </c>
      <c r="CV628" s="131">
        <f t="shared" si="710"/>
        <v>0</v>
      </c>
      <c r="CW628" s="165">
        <f t="shared" si="711"/>
        <v>0</v>
      </c>
      <c r="CX628" s="186" t="b">
        <f>IFERROR(INDEX('Avtal för korttidsarbete'!R:R,MATCH(D628,'Avtal för korttidsarbete'!$G:$G,0)),TRUE)</f>
        <v>1</v>
      </c>
      <c r="CY628" s="165" t="str">
        <f>IF(CX628,"-",INDEX('Avtal för korttidsarbete'!$D:$D,MATCH(D628,'Avtal för korttidsarbete'!$G:$G,0)))</f>
        <v>-</v>
      </c>
      <c r="CZ628" s="131" t="b">
        <f>IFERROR(G628&gt;INDEX(Uppsägningar!E:E,MATCH(C628,Uppsägningar!C:C,0)),FALSE)</f>
        <v>0</v>
      </c>
    </row>
    <row r="629" spans="1:104" s="30" customFormat="1" x14ac:dyDescent="0.25">
      <c r="A629" s="19">
        <v>614</v>
      </c>
      <c r="B629" s="20"/>
      <c r="C629" s="189"/>
      <c r="D629" s="69"/>
      <c r="E629" s="171">
        <f>IFERROR(INDEX(Admin!$C$7:$C$10,MATCH(CY629,TblNivåValTExt,0)),0)</f>
        <v>0</v>
      </c>
      <c r="F629" s="1"/>
      <c r="G629" s="1"/>
      <c r="H629" s="90"/>
      <c r="I629" s="91"/>
      <c r="J629" s="91"/>
      <c r="K629" s="91"/>
      <c r="L629" s="91"/>
      <c r="M629" s="91"/>
      <c r="N629" s="91"/>
      <c r="O629" s="91"/>
      <c r="P629" s="91"/>
      <c r="Q629" s="91"/>
      <c r="R629" s="91"/>
      <c r="S629" s="91"/>
      <c r="T629" s="91"/>
      <c r="U629" s="91"/>
      <c r="V629" s="91"/>
      <c r="W629" s="225">
        <f t="shared" si="666"/>
        <v>0</v>
      </c>
      <c r="X629" s="134" t="str">
        <f t="shared" si="712"/>
        <v/>
      </c>
      <c r="Y629" s="92" t="b">
        <f t="shared" si="667"/>
        <v>0</v>
      </c>
      <c r="Z629" s="92" t="str">
        <f t="shared" si="713"/>
        <v/>
      </c>
      <c r="AA629" s="92" t="b">
        <f t="shared" si="714"/>
        <v>0</v>
      </c>
      <c r="AB629" s="92" t="str">
        <f t="shared" si="715"/>
        <v/>
      </c>
      <c r="AC629" s="13" t="b">
        <f t="shared" si="668"/>
        <v>0</v>
      </c>
      <c r="AD629" s="92" t="str">
        <f t="shared" si="716"/>
        <v/>
      </c>
      <c r="AE629" s="13" t="b">
        <f t="shared" si="717"/>
        <v>0</v>
      </c>
      <c r="AF629" s="92" t="str">
        <f t="shared" si="718"/>
        <v/>
      </c>
      <c r="AG629" s="13" t="b">
        <f t="shared" si="669"/>
        <v>0</v>
      </c>
      <c r="AH629" s="92" t="str">
        <f t="shared" si="719"/>
        <v/>
      </c>
      <c r="AI629" s="35" t="b">
        <f t="shared" si="670"/>
        <v>0</v>
      </c>
      <c r="AJ629" s="92" t="str">
        <f t="shared" si="720"/>
        <v/>
      </c>
      <c r="AK629" s="35" t="b">
        <f t="shared" si="671"/>
        <v>0</v>
      </c>
      <c r="AL629" s="92" t="str">
        <f t="shared" si="672"/>
        <v/>
      </c>
      <c r="AM629" s="35" t="b">
        <f t="shared" si="673"/>
        <v>0</v>
      </c>
      <c r="AN629" s="92" t="str">
        <f t="shared" si="674"/>
        <v/>
      </c>
      <c r="AO629" s="13" t="b">
        <f t="shared" si="675"/>
        <v>0</v>
      </c>
      <c r="AP629" s="92" t="str">
        <f t="shared" si="676"/>
        <v/>
      </c>
      <c r="AQ629" s="14">
        <f t="shared" si="677"/>
        <v>0</v>
      </c>
      <c r="AR629" s="14">
        <f t="shared" si="678"/>
        <v>0</v>
      </c>
      <c r="AS629" s="16">
        <f t="shared" si="734"/>
        <v>0</v>
      </c>
      <c r="AT629" s="16">
        <f t="shared" si="734"/>
        <v>0</v>
      </c>
      <c r="AU629" s="16">
        <f t="shared" si="734"/>
        <v>0</v>
      </c>
      <c r="AV629" s="16">
        <f t="shared" si="734"/>
        <v>0</v>
      </c>
      <c r="AW629" s="16">
        <f t="shared" si="734"/>
        <v>0</v>
      </c>
      <c r="AX629" s="16">
        <f t="shared" si="734"/>
        <v>0</v>
      </c>
      <c r="AY629" s="16">
        <f t="shared" si="734"/>
        <v>0</v>
      </c>
      <c r="AZ629" s="16"/>
      <c r="BA629" s="16"/>
      <c r="BB629" s="93">
        <f t="shared" si="721"/>
        <v>0</v>
      </c>
      <c r="BC629" s="93">
        <f t="shared" si="722"/>
        <v>0</v>
      </c>
      <c r="BD629" s="93">
        <f t="shared" si="723"/>
        <v>0</v>
      </c>
      <c r="BE629" s="158">
        <f t="shared" si="724"/>
        <v>0</v>
      </c>
      <c r="BF629" s="159">
        <f t="shared" si="725"/>
        <v>0</v>
      </c>
      <c r="BG629" s="159">
        <f t="shared" si="679"/>
        <v>0</v>
      </c>
      <c r="BH629" s="159">
        <f t="shared" si="680"/>
        <v>0</v>
      </c>
      <c r="BI629" s="159">
        <f t="shared" si="681"/>
        <v>0</v>
      </c>
      <c r="BJ629" s="159">
        <f t="shared" si="682"/>
        <v>0</v>
      </c>
      <c r="BK629" s="159">
        <f t="shared" si="683"/>
        <v>0</v>
      </c>
      <c r="BL629" s="159">
        <f t="shared" si="684"/>
        <v>0</v>
      </c>
      <c r="BM629" s="159">
        <f t="shared" si="733"/>
        <v>0</v>
      </c>
      <c r="BN629" s="159">
        <f t="shared" si="733"/>
        <v>0</v>
      </c>
      <c r="BO629" s="205" t="b">
        <f t="shared" si="685"/>
        <v>0</v>
      </c>
      <c r="BP629" s="214">
        <f t="shared" si="686"/>
        <v>0</v>
      </c>
      <c r="BQ629" s="160">
        <f t="shared" si="687"/>
        <v>0</v>
      </c>
      <c r="BR629" s="160">
        <f t="shared" si="688"/>
        <v>0</v>
      </c>
      <c r="BS629" s="160">
        <f t="shared" si="689"/>
        <v>0</v>
      </c>
      <c r="BT629" s="160">
        <f t="shared" si="690"/>
        <v>0</v>
      </c>
      <c r="BU629" s="160">
        <f t="shared" si="691"/>
        <v>0</v>
      </c>
      <c r="BV629" s="215">
        <f t="shared" si="692"/>
        <v>0</v>
      </c>
      <c r="BW629" s="217">
        <f t="shared" si="693"/>
        <v>0</v>
      </c>
      <c r="BX629" s="206">
        <f t="shared" si="694"/>
        <v>0</v>
      </c>
      <c r="BY629" s="206">
        <f t="shared" si="695"/>
        <v>0</v>
      </c>
      <c r="BZ629" s="206">
        <f t="shared" si="696"/>
        <v>0</v>
      </c>
      <c r="CA629" s="206">
        <f t="shared" si="697"/>
        <v>0</v>
      </c>
      <c r="CB629" s="206">
        <f t="shared" si="698"/>
        <v>0</v>
      </c>
      <c r="CC629" s="218">
        <f t="shared" si="699"/>
        <v>0</v>
      </c>
      <c r="CD629" s="216" t="e">
        <f t="shared" si="700"/>
        <v>#VALUE!</v>
      </c>
      <c r="CE629" s="94" t="e">
        <f t="shared" si="701"/>
        <v>#VALUE!</v>
      </c>
      <c r="CF629" s="94" t="e">
        <f t="shared" si="702"/>
        <v>#VALUE!</v>
      </c>
      <c r="CG629" s="95" t="e">
        <f t="shared" si="703"/>
        <v>#VALUE!</v>
      </c>
      <c r="CH629" s="95" t="e">
        <f t="shared" si="726"/>
        <v>#VALUE!</v>
      </c>
      <c r="CI629" s="95" t="b">
        <f t="shared" si="729"/>
        <v>0</v>
      </c>
      <c r="CJ629" s="76" t="str">
        <f t="shared" si="704"/>
        <v/>
      </c>
      <c r="CK629" s="94" t="e" cm="1">
        <f t="array" aca="1" ref="CK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CL629" s="94" t="str">
        <f t="shared" si="705"/>
        <v/>
      </c>
      <c r="CM629" s="96" t="b">
        <f t="shared" si="706"/>
        <v>0</v>
      </c>
      <c r="CN629" s="130" t="b">
        <f>IFERROR(MATCH(D629,'Avtal för korttidsarbete'!$G$13:$G$1012,0),TRUE)</f>
        <v>1</v>
      </c>
      <c r="CO629" s="130" t="b">
        <f t="shared" si="707"/>
        <v>0</v>
      </c>
      <c r="CP629" s="131" t="str" cm="1">
        <f t="array" ref="CP629">IF(CN629=TRUE,"x",INDEX('Avtal för korttidsarbete'!$E$13:$E$1012,$CN629))</f>
        <v>x</v>
      </c>
      <c r="CQ629" s="131" t="str" cm="1">
        <f t="array" ref="CQ629">IF(CN629=TRUE,"x",INDEX('Avtal för korttidsarbete'!$F$13:$F$1012,$CN629))</f>
        <v>x</v>
      </c>
      <c r="CR629" s="130" t="b">
        <f t="shared" si="708"/>
        <v>0</v>
      </c>
      <c r="CS629" s="165">
        <f t="shared" si="727"/>
        <v>0</v>
      </c>
      <c r="CT629" s="165">
        <f t="shared" si="728"/>
        <v>0</v>
      </c>
      <c r="CU629" s="130" t="b">
        <f t="shared" si="709"/>
        <v>0</v>
      </c>
      <c r="CV629" s="131">
        <f t="shared" si="710"/>
        <v>0</v>
      </c>
      <c r="CW629" s="165">
        <f t="shared" si="711"/>
        <v>0</v>
      </c>
      <c r="CX629" s="186" t="b">
        <f>IFERROR(INDEX('Avtal för korttidsarbete'!R:R,MATCH(D629,'Avtal för korttidsarbete'!$G:$G,0)),TRUE)</f>
        <v>1</v>
      </c>
      <c r="CY629" s="165" t="str">
        <f>IF(CX629,"-",INDEX('Avtal för korttidsarbete'!$D:$D,MATCH(D629,'Avtal för korttidsarbete'!$G:$G,0)))</f>
        <v>-</v>
      </c>
      <c r="CZ629" s="131" t="b">
        <f>IFERROR(G629&gt;INDEX(Uppsägningar!E:E,MATCH(C629,Uppsägningar!C:C,0)),FALSE)</f>
        <v>0</v>
      </c>
    </row>
    <row r="630" spans="1:104" s="30" customFormat="1" x14ac:dyDescent="0.25">
      <c r="A630" s="19">
        <v>615</v>
      </c>
      <c r="B630" s="20"/>
      <c r="C630" s="189"/>
      <c r="D630" s="69"/>
      <c r="E630" s="171">
        <f>IFERROR(INDEX(Admin!$C$7:$C$10,MATCH(CY630,TblNivåValTExt,0)),0)</f>
        <v>0</v>
      </c>
      <c r="F630" s="1"/>
      <c r="G630" s="1"/>
      <c r="H630" s="90"/>
      <c r="I630" s="91"/>
      <c r="J630" s="91"/>
      <c r="K630" s="91"/>
      <c r="L630" s="91"/>
      <c r="M630" s="91"/>
      <c r="N630" s="91"/>
      <c r="O630" s="91"/>
      <c r="P630" s="91"/>
      <c r="Q630" s="91"/>
      <c r="R630" s="91"/>
      <c r="S630" s="91"/>
      <c r="T630" s="91"/>
      <c r="U630" s="91"/>
      <c r="V630" s="91"/>
      <c r="W630" s="225">
        <f t="shared" si="666"/>
        <v>0</v>
      </c>
      <c r="X630" s="134" t="str">
        <f t="shared" si="712"/>
        <v/>
      </c>
      <c r="Y630" s="92" t="b">
        <f t="shared" si="667"/>
        <v>0</v>
      </c>
      <c r="Z630" s="92" t="str">
        <f t="shared" si="713"/>
        <v/>
      </c>
      <c r="AA630" s="92" t="b">
        <f t="shared" si="714"/>
        <v>0</v>
      </c>
      <c r="AB630" s="92" t="str">
        <f t="shared" si="715"/>
        <v/>
      </c>
      <c r="AC630" s="13" t="b">
        <f t="shared" si="668"/>
        <v>0</v>
      </c>
      <c r="AD630" s="92" t="str">
        <f t="shared" si="716"/>
        <v/>
      </c>
      <c r="AE630" s="13" t="b">
        <f t="shared" si="717"/>
        <v>0</v>
      </c>
      <c r="AF630" s="92" t="str">
        <f t="shared" si="718"/>
        <v/>
      </c>
      <c r="AG630" s="13" t="b">
        <f t="shared" si="669"/>
        <v>0</v>
      </c>
      <c r="AH630" s="92" t="str">
        <f t="shared" si="719"/>
        <v/>
      </c>
      <c r="AI630" s="35" t="b">
        <f t="shared" si="670"/>
        <v>0</v>
      </c>
      <c r="AJ630" s="92" t="str">
        <f t="shared" si="720"/>
        <v/>
      </c>
      <c r="AK630" s="35" t="b">
        <f t="shared" si="671"/>
        <v>0</v>
      </c>
      <c r="AL630" s="92" t="str">
        <f t="shared" si="672"/>
        <v/>
      </c>
      <c r="AM630" s="35" t="b">
        <f t="shared" si="673"/>
        <v>0</v>
      </c>
      <c r="AN630" s="92" t="str">
        <f t="shared" si="674"/>
        <v/>
      </c>
      <c r="AO630" s="13" t="b">
        <f t="shared" si="675"/>
        <v>0</v>
      </c>
      <c r="AP630" s="92" t="str">
        <f t="shared" si="676"/>
        <v/>
      </c>
      <c r="AQ630" s="14">
        <f t="shared" si="677"/>
        <v>0</v>
      </c>
      <c r="AR630" s="14">
        <f t="shared" si="678"/>
        <v>0</v>
      </c>
      <c r="AS630" s="16">
        <f t="shared" si="734"/>
        <v>0</v>
      </c>
      <c r="AT630" s="16">
        <f t="shared" si="734"/>
        <v>0</v>
      </c>
      <c r="AU630" s="16">
        <f t="shared" si="734"/>
        <v>0</v>
      </c>
      <c r="AV630" s="16">
        <f t="shared" si="734"/>
        <v>0</v>
      </c>
      <c r="AW630" s="16">
        <f t="shared" si="734"/>
        <v>0</v>
      </c>
      <c r="AX630" s="16">
        <f t="shared" si="734"/>
        <v>0</v>
      </c>
      <c r="AY630" s="16">
        <f t="shared" si="734"/>
        <v>0</v>
      </c>
      <c r="AZ630" s="16"/>
      <c r="BA630" s="16"/>
      <c r="BB630" s="93">
        <f t="shared" si="721"/>
        <v>0</v>
      </c>
      <c r="BC630" s="93">
        <f t="shared" si="722"/>
        <v>0</v>
      </c>
      <c r="BD630" s="93">
        <f t="shared" si="723"/>
        <v>0</v>
      </c>
      <c r="BE630" s="158">
        <f t="shared" si="724"/>
        <v>0</v>
      </c>
      <c r="BF630" s="159">
        <f t="shared" si="725"/>
        <v>0</v>
      </c>
      <c r="BG630" s="159">
        <f t="shared" si="679"/>
        <v>0</v>
      </c>
      <c r="BH630" s="159">
        <f t="shared" si="680"/>
        <v>0</v>
      </c>
      <c r="BI630" s="159">
        <f t="shared" si="681"/>
        <v>0</v>
      </c>
      <c r="BJ630" s="159">
        <f t="shared" si="682"/>
        <v>0</v>
      </c>
      <c r="BK630" s="159">
        <f t="shared" si="683"/>
        <v>0</v>
      </c>
      <c r="BL630" s="159">
        <f t="shared" si="684"/>
        <v>0</v>
      </c>
      <c r="BM630" s="159">
        <f t="shared" si="733"/>
        <v>0</v>
      </c>
      <c r="BN630" s="159">
        <f t="shared" si="733"/>
        <v>0</v>
      </c>
      <c r="BO630" s="205" t="b">
        <f t="shared" si="685"/>
        <v>0</v>
      </c>
      <c r="BP630" s="214">
        <f t="shared" si="686"/>
        <v>0</v>
      </c>
      <c r="BQ630" s="160">
        <f t="shared" si="687"/>
        <v>0</v>
      </c>
      <c r="BR630" s="160">
        <f t="shared" si="688"/>
        <v>0</v>
      </c>
      <c r="BS630" s="160">
        <f t="shared" si="689"/>
        <v>0</v>
      </c>
      <c r="BT630" s="160">
        <f t="shared" si="690"/>
        <v>0</v>
      </c>
      <c r="BU630" s="160">
        <f t="shared" si="691"/>
        <v>0</v>
      </c>
      <c r="BV630" s="215">
        <f t="shared" si="692"/>
        <v>0</v>
      </c>
      <c r="BW630" s="217">
        <f t="shared" si="693"/>
        <v>0</v>
      </c>
      <c r="BX630" s="206">
        <f t="shared" si="694"/>
        <v>0</v>
      </c>
      <c r="BY630" s="206">
        <f t="shared" si="695"/>
        <v>0</v>
      </c>
      <c r="BZ630" s="206">
        <f t="shared" si="696"/>
        <v>0</v>
      </c>
      <c r="CA630" s="206">
        <f t="shared" si="697"/>
        <v>0</v>
      </c>
      <c r="CB630" s="206">
        <f t="shared" si="698"/>
        <v>0</v>
      </c>
      <c r="CC630" s="218">
        <f t="shared" si="699"/>
        <v>0</v>
      </c>
      <c r="CD630" s="216" t="e">
        <f t="shared" si="700"/>
        <v>#VALUE!</v>
      </c>
      <c r="CE630" s="94" t="e">
        <f t="shared" si="701"/>
        <v>#VALUE!</v>
      </c>
      <c r="CF630" s="94" t="e">
        <f t="shared" si="702"/>
        <v>#VALUE!</v>
      </c>
      <c r="CG630" s="95" t="e">
        <f t="shared" si="703"/>
        <v>#VALUE!</v>
      </c>
      <c r="CH630" s="95" t="e">
        <f t="shared" si="726"/>
        <v>#VALUE!</v>
      </c>
      <c r="CI630" s="95" t="b">
        <f t="shared" si="729"/>
        <v>0</v>
      </c>
      <c r="CJ630" s="76" t="str">
        <f t="shared" si="704"/>
        <v/>
      </c>
      <c r="CK630" s="94" t="e" cm="1">
        <f t="array" aca="1" ref="CK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CL630" s="94" t="str">
        <f t="shared" si="705"/>
        <v/>
      </c>
      <c r="CM630" s="96" t="b">
        <f t="shared" si="706"/>
        <v>0</v>
      </c>
      <c r="CN630" s="130" t="b">
        <f>IFERROR(MATCH(D630,'Avtal för korttidsarbete'!$G$13:$G$1012,0),TRUE)</f>
        <v>1</v>
      </c>
      <c r="CO630" s="130" t="b">
        <f t="shared" si="707"/>
        <v>0</v>
      </c>
      <c r="CP630" s="131" t="str" cm="1">
        <f t="array" ref="CP630">IF(CN630=TRUE,"x",INDEX('Avtal för korttidsarbete'!$E$13:$E$1012,$CN630))</f>
        <v>x</v>
      </c>
      <c r="CQ630" s="131" t="str" cm="1">
        <f t="array" ref="CQ630">IF(CN630=TRUE,"x",INDEX('Avtal för korttidsarbete'!$F$13:$F$1012,$CN630))</f>
        <v>x</v>
      </c>
      <c r="CR630" s="130" t="b">
        <f t="shared" si="708"/>
        <v>0</v>
      </c>
      <c r="CS630" s="165">
        <f t="shared" si="727"/>
        <v>0</v>
      </c>
      <c r="CT630" s="165">
        <f t="shared" si="728"/>
        <v>0</v>
      </c>
      <c r="CU630" s="130" t="b">
        <f t="shared" si="709"/>
        <v>0</v>
      </c>
      <c r="CV630" s="131">
        <f t="shared" si="710"/>
        <v>0</v>
      </c>
      <c r="CW630" s="165">
        <f t="shared" si="711"/>
        <v>0</v>
      </c>
      <c r="CX630" s="186" t="b">
        <f>IFERROR(INDEX('Avtal för korttidsarbete'!R:R,MATCH(D630,'Avtal för korttidsarbete'!$G:$G,0)),TRUE)</f>
        <v>1</v>
      </c>
      <c r="CY630" s="165" t="str">
        <f>IF(CX630,"-",INDEX('Avtal för korttidsarbete'!$D:$D,MATCH(D630,'Avtal för korttidsarbete'!$G:$G,0)))</f>
        <v>-</v>
      </c>
      <c r="CZ630" s="131" t="b">
        <f>IFERROR(G630&gt;INDEX(Uppsägningar!E:E,MATCH(C630,Uppsägningar!C:C,0)),FALSE)</f>
        <v>0</v>
      </c>
    </row>
    <row r="631" spans="1:104" s="30" customFormat="1" x14ac:dyDescent="0.25">
      <c r="A631" s="19">
        <v>616</v>
      </c>
      <c r="B631" s="20"/>
      <c r="C631" s="189"/>
      <c r="D631" s="69"/>
      <c r="E631" s="171">
        <f>IFERROR(INDEX(Admin!$C$7:$C$10,MATCH(CY631,TblNivåValTExt,0)),0)</f>
        <v>0</v>
      </c>
      <c r="F631" s="1"/>
      <c r="G631" s="1"/>
      <c r="H631" s="90"/>
      <c r="I631" s="91"/>
      <c r="J631" s="91"/>
      <c r="K631" s="91"/>
      <c r="L631" s="91"/>
      <c r="M631" s="91"/>
      <c r="N631" s="91"/>
      <c r="O631" s="91"/>
      <c r="P631" s="91"/>
      <c r="Q631" s="91"/>
      <c r="R631" s="91"/>
      <c r="S631" s="91"/>
      <c r="T631" s="91"/>
      <c r="U631" s="91"/>
      <c r="V631" s="91"/>
      <c r="W631" s="225">
        <f t="shared" si="666"/>
        <v>0</v>
      </c>
      <c r="X631" s="134" t="str">
        <f t="shared" si="712"/>
        <v/>
      </c>
      <c r="Y631" s="92" t="b">
        <f t="shared" si="667"/>
        <v>0</v>
      </c>
      <c r="Z631" s="92" t="str">
        <f t="shared" si="713"/>
        <v/>
      </c>
      <c r="AA631" s="92" t="b">
        <f t="shared" si="714"/>
        <v>0</v>
      </c>
      <c r="AB631" s="92" t="str">
        <f t="shared" si="715"/>
        <v/>
      </c>
      <c r="AC631" s="13" t="b">
        <f t="shared" si="668"/>
        <v>0</v>
      </c>
      <c r="AD631" s="92" t="str">
        <f t="shared" si="716"/>
        <v/>
      </c>
      <c r="AE631" s="13" t="b">
        <f t="shared" si="717"/>
        <v>0</v>
      </c>
      <c r="AF631" s="92" t="str">
        <f t="shared" si="718"/>
        <v/>
      </c>
      <c r="AG631" s="13" t="b">
        <f t="shared" si="669"/>
        <v>0</v>
      </c>
      <c r="AH631" s="92" t="str">
        <f t="shared" si="719"/>
        <v/>
      </c>
      <c r="AI631" s="35" t="b">
        <f t="shared" si="670"/>
        <v>0</v>
      </c>
      <c r="AJ631" s="92" t="str">
        <f t="shared" si="720"/>
        <v/>
      </c>
      <c r="AK631" s="35" t="b">
        <f t="shared" si="671"/>
        <v>0</v>
      </c>
      <c r="AL631" s="92" t="str">
        <f t="shared" si="672"/>
        <v/>
      </c>
      <c r="AM631" s="35" t="b">
        <f t="shared" si="673"/>
        <v>0</v>
      </c>
      <c r="AN631" s="92" t="str">
        <f t="shared" si="674"/>
        <v/>
      </c>
      <c r="AO631" s="13" t="b">
        <f t="shared" si="675"/>
        <v>0</v>
      </c>
      <c r="AP631" s="92" t="str">
        <f t="shared" si="676"/>
        <v/>
      </c>
      <c r="AQ631" s="14">
        <f t="shared" si="677"/>
        <v>0</v>
      </c>
      <c r="AR631" s="14">
        <f t="shared" si="678"/>
        <v>0</v>
      </c>
      <c r="AS631" s="16">
        <f t="shared" si="734"/>
        <v>0</v>
      </c>
      <c r="AT631" s="16">
        <f t="shared" si="734"/>
        <v>0</v>
      </c>
      <c r="AU631" s="16">
        <f t="shared" si="734"/>
        <v>0</v>
      </c>
      <c r="AV631" s="16">
        <f t="shared" si="734"/>
        <v>0</v>
      </c>
      <c r="AW631" s="16">
        <f t="shared" si="734"/>
        <v>0</v>
      </c>
      <c r="AX631" s="16">
        <f t="shared" si="734"/>
        <v>0</v>
      </c>
      <c r="AY631" s="16">
        <f t="shared" si="734"/>
        <v>0</v>
      </c>
      <c r="AZ631" s="16"/>
      <c r="BA631" s="16"/>
      <c r="BB631" s="93">
        <f t="shared" si="721"/>
        <v>0</v>
      </c>
      <c r="BC631" s="93">
        <f t="shared" si="722"/>
        <v>0</v>
      </c>
      <c r="BD631" s="93">
        <f t="shared" si="723"/>
        <v>0</v>
      </c>
      <c r="BE631" s="158">
        <f t="shared" si="724"/>
        <v>0</v>
      </c>
      <c r="BF631" s="159">
        <f t="shared" si="725"/>
        <v>0</v>
      </c>
      <c r="BG631" s="159">
        <f t="shared" si="679"/>
        <v>0</v>
      </c>
      <c r="BH631" s="159">
        <f t="shared" si="680"/>
        <v>0</v>
      </c>
      <c r="BI631" s="159">
        <f t="shared" si="681"/>
        <v>0</v>
      </c>
      <c r="BJ631" s="159">
        <f t="shared" si="682"/>
        <v>0</v>
      </c>
      <c r="BK631" s="159">
        <f t="shared" si="683"/>
        <v>0</v>
      </c>
      <c r="BL631" s="159">
        <f t="shared" si="684"/>
        <v>0</v>
      </c>
      <c r="BM631" s="159">
        <f t="shared" si="733"/>
        <v>0</v>
      </c>
      <c r="BN631" s="159">
        <f t="shared" si="733"/>
        <v>0</v>
      </c>
      <c r="BO631" s="205" t="b">
        <f t="shared" si="685"/>
        <v>0</v>
      </c>
      <c r="BP631" s="214">
        <f t="shared" si="686"/>
        <v>0</v>
      </c>
      <c r="BQ631" s="160">
        <f t="shared" si="687"/>
        <v>0</v>
      </c>
      <c r="BR631" s="160">
        <f t="shared" si="688"/>
        <v>0</v>
      </c>
      <c r="BS631" s="160">
        <f t="shared" si="689"/>
        <v>0</v>
      </c>
      <c r="BT631" s="160">
        <f t="shared" si="690"/>
        <v>0</v>
      </c>
      <c r="BU631" s="160">
        <f t="shared" si="691"/>
        <v>0</v>
      </c>
      <c r="BV631" s="215">
        <f t="shared" si="692"/>
        <v>0</v>
      </c>
      <c r="BW631" s="217">
        <f t="shared" si="693"/>
        <v>0</v>
      </c>
      <c r="BX631" s="206">
        <f t="shared" si="694"/>
        <v>0</v>
      </c>
      <c r="BY631" s="206">
        <f t="shared" si="695"/>
        <v>0</v>
      </c>
      <c r="BZ631" s="206">
        <f t="shared" si="696"/>
        <v>0</v>
      </c>
      <c r="CA631" s="206">
        <f t="shared" si="697"/>
        <v>0</v>
      </c>
      <c r="CB631" s="206">
        <f t="shared" si="698"/>
        <v>0</v>
      </c>
      <c r="CC631" s="218">
        <f t="shared" si="699"/>
        <v>0</v>
      </c>
      <c r="CD631" s="216" t="e">
        <f t="shared" si="700"/>
        <v>#VALUE!</v>
      </c>
      <c r="CE631" s="94" t="e">
        <f t="shared" si="701"/>
        <v>#VALUE!</v>
      </c>
      <c r="CF631" s="94" t="e">
        <f t="shared" si="702"/>
        <v>#VALUE!</v>
      </c>
      <c r="CG631" s="95" t="e">
        <f t="shared" si="703"/>
        <v>#VALUE!</v>
      </c>
      <c r="CH631" s="95" t="e">
        <f t="shared" si="726"/>
        <v>#VALUE!</v>
      </c>
      <c r="CI631" s="95" t="b">
        <f t="shared" si="729"/>
        <v>0</v>
      </c>
      <c r="CJ631" s="76" t="str">
        <f t="shared" si="704"/>
        <v/>
      </c>
      <c r="CK631" s="94" t="e" cm="1">
        <f t="array" aca="1" ref="CK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CL631" s="94" t="str">
        <f t="shared" si="705"/>
        <v/>
      </c>
      <c r="CM631" s="96" t="b">
        <f t="shared" si="706"/>
        <v>0</v>
      </c>
      <c r="CN631" s="130" t="b">
        <f>IFERROR(MATCH(D631,'Avtal för korttidsarbete'!$G$13:$G$1012,0),TRUE)</f>
        <v>1</v>
      </c>
      <c r="CO631" s="130" t="b">
        <f t="shared" si="707"/>
        <v>0</v>
      </c>
      <c r="CP631" s="131" t="str" cm="1">
        <f t="array" ref="CP631">IF(CN631=TRUE,"x",INDEX('Avtal för korttidsarbete'!$E$13:$E$1012,$CN631))</f>
        <v>x</v>
      </c>
      <c r="CQ631" s="131" t="str" cm="1">
        <f t="array" ref="CQ631">IF(CN631=TRUE,"x",INDEX('Avtal för korttidsarbete'!$F$13:$F$1012,$CN631))</f>
        <v>x</v>
      </c>
      <c r="CR631" s="130" t="b">
        <f t="shared" si="708"/>
        <v>0</v>
      </c>
      <c r="CS631" s="165">
        <f t="shared" si="727"/>
        <v>0</v>
      </c>
      <c r="CT631" s="165">
        <f t="shared" si="728"/>
        <v>0</v>
      </c>
      <c r="CU631" s="130" t="b">
        <f t="shared" si="709"/>
        <v>0</v>
      </c>
      <c r="CV631" s="131">
        <f t="shared" si="710"/>
        <v>0</v>
      </c>
      <c r="CW631" s="165">
        <f t="shared" si="711"/>
        <v>0</v>
      </c>
      <c r="CX631" s="186" t="b">
        <f>IFERROR(INDEX('Avtal för korttidsarbete'!R:R,MATCH(D631,'Avtal för korttidsarbete'!$G:$G,0)),TRUE)</f>
        <v>1</v>
      </c>
      <c r="CY631" s="165" t="str">
        <f>IF(CX631,"-",INDEX('Avtal för korttidsarbete'!$D:$D,MATCH(D631,'Avtal för korttidsarbete'!$G:$G,0)))</f>
        <v>-</v>
      </c>
      <c r="CZ631" s="131" t="b">
        <f>IFERROR(G631&gt;INDEX(Uppsägningar!E:E,MATCH(C631,Uppsägningar!C:C,0)),FALSE)</f>
        <v>0</v>
      </c>
    </row>
    <row r="632" spans="1:104" s="30" customFormat="1" x14ac:dyDescent="0.25">
      <c r="A632" s="19">
        <v>617</v>
      </c>
      <c r="B632" s="20"/>
      <c r="C632" s="189"/>
      <c r="D632" s="69"/>
      <c r="E632" s="171">
        <f>IFERROR(INDEX(Admin!$C$7:$C$10,MATCH(CY632,TblNivåValTExt,0)),0)</f>
        <v>0</v>
      </c>
      <c r="F632" s="1"/>
      <c r="G632" s="1"/>
      <c r="H632" s="90"/>
      <c r="I632" s="91"/>
      <c r="J632" s="91"/>
      <c r="K632" s="91"/>
      <c r="L632" s="91"/>
      <c r="M632" s="91"/>
      <c r="N632" s="91"/>
      <c r="O632" s="91"/>
      <c r="P632" s="91"/>
      <c r="Q632" s="91"/>
      <c r="R632" s="91"/>
      <c r="S632" s="91"/>
      <c r="T632" s="91"/>
      <c r="U632" s="91"/>
      <c r="V632" s="91"/>
      <c r="W632" s="225">
        <f t="shared" si="666"/>
        <v>0</v>
      </c>
      <c r="X632" s="134" t="str">
        <f t="shared" si="712"/>
        <v/>
      </c>
      <c r="Y632" s="92" t="b">
        <f t="shared" si="667"/>
        <v>0</v>
      </c>
      <c r="Z632" s="92" t="str">
        <f t="shared" si="713"/>
        <v/>
      </c>
      <c r="AA632" s="92" t="b">
        <f t="shared" si="714"/>
        <v>0</v>
      </c>
      <c r="AB632" s="92" t="str">
        <f t="shared" si="715"/>
        <v/>
      </c>
      <c r="AC632" s="13" t="b">
        <f t="shared" si="668"/>
        <v>0</v>
      </c>
      <c r="AD632" s="92" t="str">
        <f t="shared" si="716"/>
        <v/>
      </c>
      <c r="AE632" s="13" t="b">
        <f t="shared" si="717"/>
        <v>0</v>
      </c>
      <c r="AF632" s="92" t="str">
        <f t="shared" si="718"/>
        <v/>
      </c>
      <c r="AG632" s="13" t="b">
        <f t="shared" si="669"/>
        <v>0</v>
      </c>
      <c r="AH632" s="92" t="str">
        <f t="shared" si="719"/>
        <v/>
      </c>
      <c r="AI632" s="35" t="b">
        <f t="shared" si="670"/>
        <v>0</v>
      </c>
      <c r="AJ632" s="92" t="str">
        <f t="shared" si="720"/>
        <v/>
      </c>
      <c r="AK632" s="35" t="b">
        <f t="shared" si="671"/>
        <v>0</v>
      </c>
      <c r="AL632" s="92" t="str">
        <f t="shared" si="672"/>
        <v/>
      </c>
      <c r="AM632" s="35" t="b">
        <f t="shared" si="673"/>
        <v>0</v>
      </c>
      <c r="AN632" s="92" t="str">
        <f t="shared" si="674"/>
        <v/>
      </c>
      <c r="AO632" s="13" t="b">
        <f t="shared" si="675"/>
        <v>0</v>
      </c>
      <c r="AP632" s="92" t="str">
        <f t="shared" si="676"/>
        <v/>
      </c>
      <c r="AQ632" s="14">
        <f t="shared" si="677"/>
        <v>0</v>
      </c>
      <c r="AR632" s="14">
        <f t="shared" si="678"/>
        <v>0</v>
      </c>
      <c r="AS632" s="16">
        <f t="shared" si="734"/>
        <v>0</v>
      </c>
      <c r="AT632" s="16">
        <f t="shared" si="734"/>
        <v>0</v>
      </c>
      <c r="AU632" s="16">
        <f t="shared" si="734"/>
        <v>0</v>
      </c>
      <c r="AV632" s="16">
        <f t="shared" si="734"/>
        <v>0</v>
      </c>
      <c r="AW632" s="16">
        <f t="shared" si="734"/>
        <v>0</v>
      </c>
      <c r="AX632" s="16">
        <f t="shared" si="734"/>
        <v>0</v>
      </c>
      <c r="AY632" s="16">
        <f t="shared" si="734"/>
        <v>0</v>
      </c>
      <c r="AZ632" s="16"/>
      <c r="BA632" s="16"/>
      <c r="BB632" s="93">
        <f t="shared" si="721"/>
        <v>0</v>
      </c>
      <c r="BC632" s="93">
        <f t="shared" si="722"/>
        <v>0</v>
      </c>
      <c r="BD632" s="93">
        <f t="shared" si="723"/>
        <v>0</v>
      </c>
      <c r="BE632" s="158">
        <f t="shared" si="724"/>
        <v>0</v>
      </c>
      <c r="BF632" s="159">
        <f t="shared" si="725"/>
        <v>0</v>
      </c>
      <c r="BG632" s="159">
        <f t="shared" si="679"/>
        <v>0</v>
      </c>
      <c r="BH632" s="159">
        <f t="shared" si="680"/>
        <v>0</v>
      </c>
      <c r="BI632" s="159">
        <f t="shared" si="681"/>
        <v>0</v>
      </c>
      <c r="BJ632" s="159">
        <f t="shared" si="682"/>
        <v>0</v>
      </c>
      <c r="BK632" s="159">
        <f t="shared" si="683"/>
        <v>0</v>
      </c>
      <c r="BL632" s="159">
        <f t="shared" si="684"/>
        <v>0</v>
      </c>
      <c r="BM632" s="159">
        <f t="shared" si="733"/>
        <v>0</v>
      </c>
      <c r="BN632" s="159">
        <f t="shared" si="733"/>
        <v>0</v>
      </c>
      <c r="BO632" s="205" t="b">
        <f t="shared" si="685"/>
        <v>0</v>
      </c>
      <c r="BP632" s="214">
        <f t="shared" si="686"/>
        <v>0</v>
      </c>
      <c r="BQ632" s="160">
        <f t="shared" si="687"/>
        <v>0</v>
      </c>
      <c r="BR632" s="160">
        <f t="shared" si="688"/>
        <v>0</v>
      </c>
      <c r="BS632" s="160">
        <f t="shared" si="689"/>
        <v>0</v>
      </c>
      <c r="BT632" s="160">
        <f t="shared" si="690"/>
        <v>0</v>
      </c>
      <c r="BU632" s="160">
        <f t="shared" si="691"/>
        <v>0</v>
      </c>
      <c r="BV632" s="215">
        <f t="shared" si="692"/>
        <v>0</v>
      </c>
      <c r="BW632" s="217">
        <f t="shared" si="693"/>
        <v>0</v>
      </c>
      <c r="BX632" s="206">
        <f t="shared" si="694"/>
        <v>0</v>
      </c>
      <c r="BY632" s="206">
        <f t="shared" si="695"/>
        <v>0</v>
      </c>
      <c r="BZ632" s="206">
        <f t="shared" si="696"/>
        <v>0</v>
      </c>
      <c r="CA632" s="206">
        <f t="shared" si="697"/>
        <v>0</v>
      </c>
      <c r="CB632" s="206">
        <f t="shared" si="698"/>
        <v>0</v>
      </c>
      <c r="CC632" s="218">
        <f t="shared" si="699"/>
        <v>0</v>
      </c>
      <c r="CD632" s="216" t="e">
        <f t="shared" si="700"/>
        <v>#VALUE!</v>
      </c>
      <c r="CE632" s="94" t="e">
        <f t="shared" si="701"/>
        <v>#VALUE!</v>
      </c>
      <c r="CF632" s="94" t="e">
        <f t="shared" si="702"/>
        <v>#VALUE!</v>
      </c>
      <c r="CG632" s="95" t="e">
        <f t="shared" si="703"/>
        <v>#VALUE!</v>
      </c>
      <c r="CH632" s="95" t="e">
        <f t="shared" si="726"/>
        <v>#VALUE!</v>
      </c>
      <c r="CI632" s="95" t="b">
        <f t="shared" si="729"/>
        <v>0</v>
      </c>
      <c r="CJ632" s="76" t="str">
        <f t="shared" si="704"/>
        <v/>
      </c>
      <c r="CK632" s="94" t="e" cm="1">
        <f t="array" aca="1" ref="CK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CL632" s="94" t="str">
        <f t="shared" si="705"/>
        <v/>
      </c>
      <c r="CM632" s="96" t="b">
        <f t="shared" si="706"/>
        <v>0</v>
      </c>
      <c r="CN632" s="130" t="b">
        <f>IFERROR(MATCH(D632,'Avtal för korttidsarbete'!$G$13:$G$1012,0),TRUE)</f>
        <v>1</v>
      </c>
      <c r="CO632" s="130" t="b">
        <f t="shared" si="707"/>
        <v>0</v>
      </c>
      <c r="CP632" s="131" t="str" cm="1">
        <f t="array" ref="CP632">IF(CN632=TRUE,"x",INDEX('Avtal för korttidsarbete'!$E$13:$E$1012,$CN632))</f>
        <v>x</v>
      </c>
      <c r="CQ632" s="131" t="str" cm="1">
        <f t="array" ref="CQ632">IF(CN632=TRUE,"x",INDEX('Avtal för korttidsarbete'!$F$13:$F$1012,$CN632))</f>
        <v>x</v>
      </c>
      <c r="CR632" s="130" t="b">
        <f t="shared" si="708"/>
        <v>0</v>
      </c>
      <c r="CS632" s="165">
        <f t="shared" si="727"/>
        <v>0</v>
      </c>
      <c r="CT632" s="165">
        <f t="shared" si="728"/>
        <v>0</v>
      </c>
      <c r="CU632" s="130" t="b">
        <f t="shared" si="709"/>
        <v>0</v>
      </c>
      <c r="CV632" s="131">
        <f t="shared" si="710"/>
        <v>0</v>
      </c>
      <c r="CW632" s="165">
        <f t="shared" si="711"/>
        <v>0</v>
      </c>
      <c r="CX632" s="186" t="b">
        <f>IFERROR(INDEX('Avtal för korttidsarbete'!R:R,MATCH(D632,'Avtal för korttidsarbete'!$G:$G,0)),TRUE)</f>
        <v>1</v>
      </c>
      <c r="CY632" s="165" t="str">
        <f>IF(CX632,"-",INDEX('Avtal för korttidsarbete'!$D:$D,MATCH(D632,'Avtal för korttidsarbete'!$G:$G,0)))</f>
        <v>-</v>
      </c>
      <c r="CZ632" s="131" t="b">
        <f>IFERROR(G632&gt;INDEX(Uppsägningar!E:E,MATCH(C632,Uppsägningar!C:C,0)),FALSE)</f>
        <v>0</v>
      </c>
    </row>
    <row r="633" spans="1:104" s="30" customFormat="1" x14ac:dyDescent="0.25">
      <c r="A633" s="19">
        <v>618</v>
      </c>
      <c r="B633" s="20"/>
      <c r="C633" s="189"/>
      <c r="D633" s="69"/>
      <c r="E633" s="171">
        <f>IFERROR(INDEX(Admin!$C$7:$C$10,MATCH(CY633,TblNivåValTExt,0)),0)</f>
        <v>0</v>
      </c>
      <c r="F633" s="1"/>
      <c r="G633" s="1"/>
      <c r="H633" s="90"/>
      <c r="I633" s="91"/>
      <c r="J633" s="91"/>
      <c r="K633" s="91"/>
      <c r="L633" s="91"/>
      <c r="M633" s="91"/>
      <c r="N633" s="91"/>
      <c r="O633" s="91"/>
      <c r="P633" s="91"/>
      <c r="Q633" s="91"/>
      <c r="R633" s="91"/>
      <c r="S633" s="91"/>
      <c r="T633" s="91"/>
      <c r="U633" s="91"/>
      <c r="V633" s="91"/>
      <c r="W633" s="225">
        <f t="shared" si="666"/>
        <v>0</v>
      </c>
      <c r="X633" s="134" t="str">
        <f t="shared" si="712"/>
        <v/>
      </c>
      <c r="Y633" s="92" t="b">
        <f t="shared" si="667"/>
        <v>0</v>
      </c>
      <c r="Z633" s="92" t="str">
        <f t="shared" si="713"/>
        <v/>
      </c>
      <c r="AA633" s="92" t="b">
        <f t="shared" si="714"/>
        <v>0</v>
      </c>
      <c r="AB633" s="92" t="str">
        <f t="shared" si="715"/>
        <v/>
      </c>
      <c r="AC633" s="13" t="b">
        <f t="shared" si="668"/>
        <v>0</v>
      </c>
      <c r="AD633" s="92" t="str">
        <f t="shared" si="716"/>
        <v/>
      </c>
      <c r="AE633" s="13" t="b">
        <f t="shared" si="717"/>
        <v>0</v>
      </c>
      <c r="AF633" s="92" t="str">
        <f t="shared" si="718"/>
        <v/>
      </c>
      <c r="AG633" s="13" t="b">
        <f t="shared" si="669"/>
        <v>0</v>
      </c>
      <c r="AH633" s="92" t="str">
        <f t="shared" si="719"/>
        <v/>
      </c>
      <c r="AI633" s="35" t="b">
        <f t="shared" si="670"/>
        <v>0</v>
      </c>
      <c r="AJ633" s="92" t="str">
        <f t="shared" si="720"/>
        <v/>
      </c>
      <c r="AK633" s="35" t="b">
        <f t="shared" si="671"/>
        <v>0</v>
      </c>
      <c r="AL633" s="92" t="str">
        <f t="shared" si="672"/>
        <v/>
      </c>
      <c r="AM633" s="35" t="b">
        <f t="shared" si="673"/>
        <v>0</v>
      </c>
      <c r="AN633" s="92" t="str">
        <f t="shared" si="674"/>
        <v/>
      </c>
      <c r="AO633" s="13" t="b">
        <f t="shared" si="675"/>
        <v>0</v>
      </c>
      <c r="AP633" s="92" t="str">
        <f t="shared" si="676"/>
        <v/>
      </c>
      <c r="AQ633" s="14">
        <f t="shared" si="677"/>
        <v>0</v>
      </c>
      <c r="AR633" s="14">
        <f t="shared" si="678"/>
        <v>0</v>
      </c>
      <c r="AS633" s="16">
        <f t="shared" si="734"/>
        <v>0</v>
      </c>
      <c r="AT633" s="16">
        <f t="shared" si="734"/>
        <v>0</v>
      </c>
      <c r="AU633" s="16">
        <f t="shared" si="734"/>
        <v>0</v>
      </c>
      <c r="AV633" s="16">
        <f t="shared" si="734"/>
        <v>0</v>
      </c>
      <c r="AW633" s="16">
        <f t="shared" si="734"/>
        <v>0</v>
      </c>
      <c r="AX633" s="16">
        <f t="shared" si="734"/>
        <v>0</v>
      </c>
      <c r="AY633" s="16">
        <f t="shared" si="734"/>
        <v>0</v>
      </c>
      <c r="AZ633" s="16"/>
      <c r="BA633" s="16"/>
      <c r="BB633" s="93">
        <f t="shared" si="721"/>
        <v>0</v>
      </c>
      <c r="BC633" s="93">
        <f t="shared" si="722"/>
        <v>0</v>
      </c>
      <c r="BD633" s="93">
        <f t="shared" si="723"/>
        <v>0</v>
      </c>
      <c r="BE633" s="158">
        <f t="shared" si="724"/>
        <v>0</v>
      </c>
      <c r="BF633" s="159">
        <f t="shared" si="725"/>
        <v>0</v>
      </c>
      <c r="BG633" s="159">
        <f t="shared" si="679"/>
        <v>0</v>
      </c>
      <c r="BH633" s="159">
        <f t="shared" si="680"/>
        <v>0</v>
      </c>
      <c r="BI633" s="159">
        <f t="shared" si="681"/>
        <v>0</v>
      </c>
      <c r="BJ633" s="159">
        <f t="shared" si="682"/>
        <v>0</v>
      </c>
      <c r="BK633" s="159">
        <f t="shared" si="683"/>
        <v>0</v>
      </c>
      <c r="BL633" s="159">
        <f t="shared" si="684"/>
        <v>0</v>
      </c>
      <c r="BM633" s="159">
        <f t="shared" si="733"/>
        <v>0</v>
      </c>
      <c r="BN633" s="159">
        <f t="shared" si="733"/>
        <v>0</v>
      </c>
      <c r="BO633" s="205" t="b">
        <f t="shared" si="685"/>
        <v>0</v>
      </c>
      <c r="BP633" s="214">
        <f t="shared" si="686"/>
        <v>0</v>
      </c>
      <c r="BQ633" s="160">
        <f t="shared" si="687"/>
        <v>0</v>
      </c>
      <c r="BR633" s="160">
        <f t="shared" si="688"/>
        <v>0</v>
      </c>
      <c r="BS633" s="160">
        <f t="shared" si="689"/>
        <v>0</v>
      </c>
      <c r="BT633" s="160">
        <f t="shared" si="690"/>
        <v>0</v>
      </c>
      <c r="BU633" s="160">
        <f t="shared" si="691"/>
        <v>0</v>
      </c>
      <c r="BV633" s="215">
        <f t="shared" si="692"/>
        <v>0</v>
      </c>
      <c r="BW633" s="217">
        <f t="shared" si="693"/>
        <v>0</v>
      </c>
      <c r="BX633" s="206">
        <f t="shared" si="694"/>
        <v>0</v>
      </c>
      <c r="BY633" s="206">
        <f t="shared" si="695"/>
        <v>0</v>
      </c>
      <c r="BZ633" s="206">
        <f t="shared" si="696"/>
        <v>0</v>
      </c>
      <c r="CA633" s="206">
        <f t="shared" si="697"/>
        <v>0</v>
      </c>
      <c r="CB633" s="206">
        <f t="shared" si="698"/>
        <v>0</v>
      </c>
      <c r="CC633" s="218">
        <f t="shared" si="699"/>
        <v>0</v>
      </c>
      <c r="CD633" s="216" t="e">
        <f t="shared" si="700"/>
        <v>#VALUE!</v>
      </c>
      <c r="CE633" s="94" t="e">
        <f t="shared" si="701"/>
        <v>#VALUE!</v>
      </c>
      <c r="CF633" s="94" t="e">
        <f t="shared" si="702"/>
        <v>#VALUE!</v>
      </c>
      <c r="CG633" s="95" t="e">
        <f t="shared" si="703"/>
        <v>#VALUE!</v>
      </c>
      <c r="CH633" s="95" t="e">
        <f t="shared" si="726"/>
        <v>#VALUE!</v>
      </c>
      <c r="CI633" s="95" t="b">
        <f t="shared" si="729"/>
        <v>0</v>
      </c>
      <c r="CJ633" s="76" t="str">
        <f t="shared" si="704"/>
        <v/>
      </c>
      <c r="CK633" s="94" t="e" cm="1">
        <f t="array" aca="1" ref="CK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CL633" s="94" t="str">
        <f t="shared" si="705"/>
        <v/>
      </c>
      <c r="CM633" s="96" t="b">
        <f t="shared" si="706"/>
        <v>0</v>
      </c>
      <c r="CN633" s="130" t="b">
        <f>IFERROR(MATCH(D633,'Avtal för korttidsarbete'!$G$13:$G$1012,0),TRUE)</f>
        <v>1</v>
      </c>
      <c r="CO633" s="130" t="b">
        <f t="shared" si="707"/>
        <v>0</v>
      </c>
      <c r="CP633" s="131" t="str" cm="1">
        <f t="array" ref="CP633">IF(CN633=TRUE,"x",INDEX('Avtal för korttidsarbete'!$E$13:$E$1012,$CN633))</f>
        <v>x</v>
      </c>
      <c r="CQ633" s="131" t="str" cm="1">
        <f t="array" ref="CQ633">IF(CN633=TRUE,"x",INDEX('Avtal för korttidsarbete'!$F$13:$F$1012,$CN633))</f>
        <v>x</v>
      </c>
      <c r="CR633" s="130" t="b">
        <f t="shared" si="708"/>
        <v>0</v>
      </c>
      <c r="CS633" s="165">
        <f t="shared" si="727"/>
        <v>0</v>
      </c>
      <c r="CT633" s="165">
        <f t="shared" si="728"/>
        <v>0</v>
      </c>
      <c r="CU633" s="130" t="b">
        <f t="shared" si="709"/>
        <v>0</v>
      </c>
      <c r="CV633" s="131">
        <f t="shared" si="710"/>
        <v>0</v>
      </c>
      <c r="CW633" s="165">
        <f t="shared" si="711"/>
        <v>0</v>
      </c>
      <c r="CX633" s="186" t="b">
        <f>IFERROR(INDEX('Avtal för korttidsarbete'!R:R,MATCH(D633,'Avtal för korttidsarbete'!$G:$G,0)),TRUE)</f>
        <v>1</v>
      </c>
      <c r="CY633" s="165" t="str">
        <f>IF(CX633,"-",INDEX('Avtal för korttidsarbete'!$D:$D,MATCH(D633,'Avtal för korttidsarbete'!$G:$G,0)))</f>
        <v>-</v>
      </c>
      <c r="CZ633" s="131" t="b">
        <f>IFERROR(G633&gt;INDEX(Uppsägningar!E:E,MATCH(C633,Uppsägningar!C:C,0)),FALSE)</f>
        <v>0</v>
      </c>
    </row>
    <row r="634" spans="1:104" s="30" customFormat="1" x14ac:dyDescent="0.25">
      <c r="A634" s="19">
        <v>619</v>
      </c>
      <c r="B634" s="20"/>
      <c r="C634" s="189"/>
      <c r="D634" s="69"/>
      <c r="E634" s="171">
        <f>IFERROR(INDEX(Admin!$C$7:$C$10,MATCH(CY634,TblNivåValTExt,0)),0)</f>
        <v>0</v>
      </c>
      <c r="F634" s="1"/>
      <c r="G634" s="1"/>
      <c r="H634" s="90"/>
      <c r="I634" s="91"/>
      <c r="J634" s="91"/>
      <c r="K634" s="91"/>
      <c r="L634" s="91"/>
      <c r="M634" s="91"/>
      <c r="N634" s="91"/>
      <c r="O634" s="91"/>
      <c r="P634" s="91"/>
      <c r="Q634" s="91"/>
      <c r="R634" s="91"/>
      <c r="S634" s="91"/>
      <c r="T634" s="91"/>
      <c r="U634" s="91"/>
      <c r="V634" s="91"/>
      <c r="W634" s="225">
        <f t="shared" si="666"/>
        <v>0</v>
      </c>
      <c r="X634" s="134" t="str">
        <f t="shared" si="712"/>
        <v/>
      </c>
      <c r="Y634" s="92" t="b">
        <f t="shared" si="667"/>
        <v>0</v>
      </c>
      <c r="Z634" s="92" t="str">
        <f t="shared" si="713"/>
        <v/>
      </c>
      <c r="AA634" s="92" t="b">
        <f t="shared" si="714"/>
        <v>0</v>
      </c>
      <c r="AB634" s="92" t="str">
        <f t="shared" si="715"/>
        <v/>
      </c>
      <c r="AC634" s="13" t="b">
        <f t="shared" si="668"/>
        <v>0</v>
      </c>
      <c r="AD634" s="92" t="str">
        <f t="shared" si="716"/>
        <v/>
      </c>
      <c r="AE634" s="13" t="b">
        <f t="shared" si="717"/>
        <v>0</v>
      </c>
      <c r="AF634" s="92" t="str">
        <f t="shared" si="718"/>
        <v/>
      </c>
      <c r="AG634" s="13" t="b">
        <f t="shared" si="669"/>
        <v>0</v>
      </c>
      <c r="AH634" s="92" t="str">
        <f t="shared" si="719"/>
        <v/>
      </c>
      <c r="AI634" s="35" t="b">
        <f t="shared" si="670"/>
        <v>0</v>
      </c>
      <c r="AJ634" s="92" t="str">
        <f t="shared" si="720"/>
        <v/>
      </c>
      <c r="AK634" s="35" t="b">
        <f t="shared" si="671"/>
        <v>0</v>
      </c>
      <c r="AL634" s="92" t="str">
        <f t="shared" si="672"/>
        <v/>
      </c>
      <c r="AM634" s="35" t="b">
        <f t="shared" si="673"/>
        <v>0</v>
      </c>
      <c r="AN634" s="92" t="str">
        <f t="shared" si="674"/>
        <v/>
      </c>
      <c r="AO634" s="13" t="b">
        <f t="shared" si="675"/>
        <v>0</v>
      </c>
      <c r="AP634" s="92" t="str">
        <f t="shared" si="676"/>
        <v/>
      </c>
      <c r="AQ634" s="14">
        <f t="shared" si="677"/>
        <v>0</v>
      </c>
      <c r="AR634" s="14">
        <f t="shared" si="678"/>
        <v>0</v>
      </c>
      <c r="AS634" s="16">
        <f t="shared" si="734"/>
        <v>0</v>
      </c>
      <c r="AT634" s="16">
        <f t="shared" si="734"/>
        <v>0</v>
      </c>
      <c r="AU634" s="16">
        <f t="shared" si="734"/>
        <v>0</v>
      </c>
      <c r="AV634" s="16">
        <f t="shared" si="734"/>
        <v>0</v>
      </c>
      <c r="AW634" s="16">
        <f t="shared" si="734"/>
        <v>0</v>
      </c>
      <c r="AX634" s="16">
        <f t="shared" si="734"/>
        <v>0</v>
      </c>
      <c r="AY634" s="16">
        <f t="shared" si="734"/>
        <v>0</v>
      </c>
      <c r="AZ634" s="16"/>
      <c r="BA634" s="16"/>
      <c r="BB634" s="93">
        <f t="shared" si="721"/>
        <v>0</v>
      </c>
      <c r="BC634" s="93">
        <f t="shared" si="722"/>
        <v>0</v>
      </c>
      <c r="BD634" s="93">
        <f t="shared" si="723"/>
        <v>0</v>
      </c>
      <c r="BE634" s="158">
        <f t="shared" si="724"/>
        <v>0</v>
      </c>
      <c r="BF634" s="159">
        <f t="shared" si="725"/>
        <v>0</v>
      </c>
      <c r="BG634" s="159">
        <f t="shared" si="679"/>
        <v>0</v>
      </c>
      <c r="BH634" s="159">
        <f t="shared" si="680"/>
        <v>0</v>
      </c>
      <c r="BI634" s="159">
        <f t="shared" si="681"/>
        <v>0</v>
      </c>
      <c r="BJ634" s="159">
        <f t="shared" si="682"/>
        <v>0</v>
      </c>
      <c r="BK634" s="159">
        <f t="shared" si="683"/>
        <v>0</v>
      </c>
      <c r="BL634" s="159">
        <f t="shared" si="684"/>
        <v>0</v>
      </c>
      <c r="BM634" s="159">
        <f t="shared" si="733"/>
        <v>0</v>
      </c>
      <c r="BN634" s="159">
        <f t="shared" si="733"/>
        <v>0</v>
      </c>
      <c r="BO634" s="205" t="b">
        <f t="shared" si="685"/>
        <v>0</v>
      </c>
      <c r="BP634" s="214">
        <f t="shared" si="686"/>
        <v>0</v>
      </c>
      <c r="BQ634" s="160">
        <f t="shared" si="687"/>
        <v>0</v>
      </c>
      <c r="BR634" s="160">
        <f t="shared" si="688"/>
        <v>0</v>
      </c>
      <c r="BS634" s="160">
        <f t="shared" si="689"/>
        <v>0</v>
      </c>
      <c r="BT634" s="160">
        <f t="shared" si="690"/>
        <v>0</v>
      </c>
      <c r="BU634" s="160">
        <f t="shared" si="691"/>
        <v>0</v>
      </c>
      <c r="BV634" s="215">
        <f t="shared" si="692"/>
        <v>0</v>
      </c>
      <c r="BW634" s="217">
        <f t="shared" si="693"/>
        <v>0</v>
      </c>
      <c r="BX634" s="206">
        <f t="shared" si="694"/>
        <v>0</v>
      </c>
      <c r="BY634" s="206">
        <f t="shared" si="695"/>
        <v>0</v>
      </c>
      <c r="BZ634" s="206">
        <f t="shared" si="696"/>
        <v>0</v>
      </c>
      <c r="CA634" s="206">
        <f t="shared" si="697"/>
        <v>0</v>
      </c>
      <c r="CB634" s="206">
        <f t="shared" si="698"/>
        <v>0</v>
      </c>
      <c r="CC634" s="218">
        <f t="shared" si="699"/>
        <v>0</v>
      </c>
      <c r="CD634" s="216" t="e">
        <f t="shared" si="700"/>
        <v>#VALUE!</v>
      </c>
      <c r="CE634" s="94" t="e">
        <f t="shared" si="701"/>
        <v>#VALUE!</v>
      </c>
      <c r="CF634" s="94" t="e">
        <f t="shared" si="702"/>
        <v>#VALUE!</v>
      </c>
      <c r="CG634" s="95" t="e">
        <f t="shared" si="703"/>
        <v>#VALUE!</v>
      </c>
      <c r="CH634" s="95" t="e">
        <f t="shared" si="726"/>
        <v>#VALUE!</v>
      </c>
      <c r="CI634" s="95" t="b">
        <f t="shared" si="729"/>
        <v>0</v>
      </c>
      <c r="CJ634" s="76" t="str">
        <f t="shared" si="704"/>
        <v/>
      </c>
      <c r="CK634" s="94" t="e" cm="1">
        <f t="array" aca="1" ref="CK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CL634" s="94" t="str">
        <f t="shared" si="705"/>
        <v/>
      </c>
      <c r="CM634" s="96" t="b">
        <f t="shared" si="706"/>
        <v>0</v>
      </c>
      <c r="CN634" s="130" t="b">
        <f>IFERROR(MATCH(D634,'Avtal för korttidsarbete'!$G$13:$G$1012,0),TRUE)</f>
        <v>1</v>
      </c>
      <c r="CO634" s="130" t="b">
        <f t="shared" si="707"/>
        <v>0</v>
      </c>
      <c r="CP634" s="131" t="str" cm="1">
        <f t="array" ref="CP634">IF(CN634=TRUE,"x",INDEX('Avtal för korttidsarbete'!$E$13:$E$1012,$CN634))</f>
        <v>x</v>
      </c>
      <c r="CQ634" s="131" t="str" cm="1">
        <f t="array" ref="CQ634">IF(CN634=TRUE,"x",INDEX('Avtal för korttidsarbete'!$F$13:$F$1012,$CN634))</f>
        <v>x</v>
      </c>
      <c r="CR634" s="130" t="b">
        <f t="shared" si="708"/>
        <v>0</v>
      </c>
      <c r="CS634" s="165">
        <f t="shared" si="727"/>
        <v>0</v>
      </c>
      <c r="CT634" s="165">
        <f t="shared" si="728"/>
        <v>0</v>
      </c>
      <c r="CU634" s="130" t="b">
        <f t="shared" si="709"/>
        <v>0</v>
      </c>
      <c r="CV634" s="131">
        <f t="shared" si="710"/>
        <v>0</v>
      </c>
      <c r="CW634" s="165">
        <f t="shared" si="711"/>
        <v>0</v>
      </c>
      <c r="CX634" s="186" t="b">
        <f>IFERROR(INDEX('Avtal för korttidsarbete'!R:R,MATCH(D634,'Avtal för korttidsarbete'!$G:$G,0)),TRUE)</f>
        <v>1</v>
      </c>
      <c r="CY634" s="165" t="str">
        <f>IF(CX634,"-",INDEX('Avtal för korttidsarbete'!$D:$D,MATCH(D634,'Avtal för korttidsarbete'!$G:$G,0)))</f>
        <v>-</v>
      </c>
      <c r="CZ634" s="131" t="b">
        <f>IFERROR(G634&gt;INDEX(Uppsägningar!E:E,MATCH(C634,Uppsägningar!C:C,0)),FALSE)</f>
        <v>0</v>
      </c>
    </row>
    <row r="635" spans="1:104" s="30" customFormat="1" x14ac:dyDescent="0.25">
      <c r="A635" s="19">
        <v>620</v>
      </c>
      <c r="B635" s="20"/>
      <c r="C635" s="189"/>
      <c r="D635" s="69"/>
      <c r="E635" s="171">
        <f>IFERROR(INDEX(Admin!$C$7:$C$10,MATCH(CY635,TblNivåValTExt,0)),0)</f>
        <v>0</v>
      </c>
      <c r="F635" s="1"/>
      <c r="G635" s="1"/>
      <c r="H635" s="90"/>
      <c r="I635" s="91"/>
      <c r="J635" s="91"/>
      <c r="K635" s="91"/>
      <c r="L635" s="91"/>
      <c r="M635" s="91"/>
      <c r="N635" s="91"/>
      <c r="O635" s="91"/>
      <c r="P635" s="91"/>
      <c r="Q635" s="91"/>
      <c r="R635" s="91"/>
      <c r="S635" s="91"/>
      <c r="T635" s="91"/>
      <c r="U635" s="91"/>
      <c r="V635" s="91"/>
      <c r="W635" s="225">
        <f t="shared" si="666"/>
        <v>0</v>
      </c>
      <c r="X635" s="134" t="str">
        <f t="shared" si="712"/>
        <v/>
      </c>
      <c r="Y635" s="92" t="b">
        <f t="shared" si="667"/>
        <v>0</v>
      </c>
      <c r="Z635" s="92" t="str">
        <f t="shared" si="713"/>
        <v/>
      </c>
      <c r="AA635" s="92" t="b">
        <f t="shared" si="714"/>
        <v>0</v>
      </c>
      <c r="AB635" s="92" t="str">
        <f t="shared" si="715"/>
        <v/>
      </c>
      <c r="AC635" s="13" t="b">
        <f t="shared" si="668"/>
        <v>0</v>
      </c>
      <c r="AD635" s="92" t="str">
        <f t="shared" si="716"/>
        <v/>
      </c>
      <c r="AE635" s="13" t="b">
        <f t="shared" si="717"/>
        <v>0</v>
      </c>
      <c r="AF635" s="92" t="str">
        <f t="shared" si="718"/>
        <v/>
      </c>
      <c r="AG635" s="13" t="b">
        <f t="shared" si="669"/>
        <v>0</v>
      </c>
      <c r="AH635" s="92" t="str">
        <f t="shared" si="719"/>
        <v/>
      </c>
      <c r="AI635" s="35" t="b">
        <f t="shared" si="670"/>
        <v>0</v>
      </c>
      <c r="AJ635" s="92" t="str">
        <f t="shared" si="720"/>
        <v/>
      </c>
      <c r="AK635" s="35" t="b">
        <f t="shared" si="671"/>
        <v>0</v>
      </c>
      <c r="AL635" s="92" t="str">
        <f t="shared" si="672"/>
        <v/>
      </c>
      <c r="AM635" s="35" t="b">
        <f t="shared" si="673"/>
        <v>0</v>
      </c>
      <c r="AN635" s="92" t="str">
        <f t="shared" si="674"/>
        <v/>
      </c>
      <c r="AO635" s="13" t="b">
        <f t="shared" si="675"/>
        <v>0</v>
      </c>
      <c r="AP635" s="92" t="str">
        <f t="shared" si="676"/>
        <v/>
      </c>
      <c r="AQ635" s="14">
        <f t="shared" si="677"/>
        <v>0</v>
      </c>
      <c r="AR635" s="14">
        <f t="shared" si="678"/>
        <v>0</v>
      </c>
      <c r="AS635" s="16">
        <f t="shared" si="734"/>
        <v>0</v>
      </c>
      <c r="AT635" s="16">
        <f t="shared" si="734"/>
        <v>0</v>
      </c>
      <c r="AU635" s="16">
        <f t="shared" si="734"/>
        <v>0</v>
      </c>
      <c r="AV635" s="16">
        <f t="shared" si="734"/>
        <v>0</v>
      </c>
      <c r="AW635" s="16">
        <f t="shared" si="734"/>
        <v>0</v>
      </c>
      <c r="AX635" s="16">
        <f t="shared" si="734"/>
        <v>0</v>
      </c>
      <c r="AY635" s="16">
        <f t="shared" si="734"/>
        <v>0</v>
      </c>
      <c r="AZ635" s="16"/>
      <c r="BA635" s="16"/>
      <c r="BB635" s="93">
        <f t="shared" si="721"/>
        <v>0</v>
      </c>
      <c r="BC635" s="93">
        <f t="shared" si="722"/>
        <v>0</v>
      </c>
      <c r="BD635" s="93">
        <f t="shared" si="723"/>
        <v>0</v>
      </c>
      <c r="BE635" s="158">
        <f t="shared" si="724"/>
        <v>0</v>
      </c>
      <c r="BF635" s="159">
        <f t="shared" si="725"/>
        <v>0</v>
      </c>
      <c r="BG635" s="159">
        <f t="shared" si="679"/>
        <v>0</v>
      </c>
      <c r="BH635" s="159">
        <f t="shared" si="680"/>
        <v>0</v>
      </c>
      <c r="BI635" s="159">
        <f t="shared" si="681"/>
        <v>0</v>
      </c>
      <c r="BJ635" s="159">
        <f t="shared" si="682"/>
        <v>0</v>
      </c>
      <c r="BK635" s="159">
        <f t="shared" si="683"/>
        <v>0</v>
      </c>
      <c r="BL635" s="159">
        <f t="shared" si="684"/>
        <v>0</v>
      </c>
      <c r="BM635" s="159">
        <f t="shared" si="733"/>
        <v>0</v>
      </c>
      <c r="BN635" s="159">
        <f t="shared" si="733"/>
        <v>0</v>
      </c>
      <c r="BO635" s="205" t="b">
        <f t="shared" si="685"/>
        <v>0</v>
      </c>
      <c r="BP635" s="214">
        <f t="shared" si="686"/>
        <v>0</v>
      </c>
      <c r="BQ635" s="160">
        <f t="shared" si="687"/>
        <v>0</v>
      </c>
      <c r="BR635" s="160">
        <f t="shared" si="688"/>
        <v>0</v>
      </c>
      <c r="BS635" s="160">
        <f t="shared" si="689"/>
        <v>0</v>
      </c>
      <c r="BT635" s="160">
        <f t="shared" si="690"/>
        <v>0</v>
      </c>
      <c r="BU635" s="160">
        <f t="shared" si="691"/>
        <v>0</v>
      </c>
      <c r="BV635" s="215">
        <f t="shared" si="692"/>
        <v>0</v>
      </c>
      <c r="BW635" s="217">
        <f t="shared" si="693"/>
        <v>0</v>
      </c>
      <c r="BX635" s="206">
        <f t="shared" si="694"/>
        <v>0</v>
      </c>
      <c r="BY635" s="206">
        <f t="shared" si="695"/>
        <v>0</v>
      </c>
      <c r="BZ635" s="206">
        <f t="shared" si="696"/>
        <v>0</v>
      </c>
      <c r="CA635" s="206">
        <f t="shared" si="697"/>
        <v>0</v>
      </c>
      <c r="CB635" s="206">
        <f t="shared" si="698"/>
        <v>0</v>
      </c>
      <c r="CC635" s="218">
        <f t="shared" si="699"/>
        <v>0</v>
      </c>
      <c r="CD635" s="216" t="e">
        <f t="shared" si="700"/>
        <v>#VALUE!</v>
      </c>
      <c r="CE635" s="94" t="e">
        <f t="shared" si="701"/>
        <v>#VALUE!</v>
      </c>
      <c r="CF635" s="94" t="e">
        <f t="shared" si="702"/>
        <v>#VALUE!</v>
      </c>
      <c r="CG635" s="95" t="e">
        <f t="shared" si="703"/>
        <v>#VALUE!</v>
      </c>
      <c r="CH635" s="95" t="e">
        <f t="shared" si="726"/>
        <v>#VALUE!</v>
      </c>
      <c r="CI635" s="95" t="b">
        <f t="shared" si="729"/>
        <v>0</v>
      </c>
      <c r="CJ635" s="76" t="str">
        <f t="shared" si="704"/>
        <v/>
      </c>
      <c r="CK635" s="94" t="e" cm="1">
        <f t="array" aca="1" ref="CK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CL635" s="94" t="str">
        <f t="shared" si="705"/>
        <v/>
      </c>
      <c r="CM635" s="96" t="b">
        <f t="shared" si="706"/>
        <v>0</v>
      </c>
      <c r="CN635" s="130" t="b">
        <f>IFERROR(MATCH(D635,'Avtal för korttidsarbete'!$G$13:$G$1012,0),TRUE)</f>
        <v>1</v>
      </c>
      <c r="CO635" s="130" t="b">
        <f t="shared" si="707"/>
        <v>0</v>
      </c>
      <c r="CP635" s="131" t="str" cm="1">
        <f t="array" ref="CP635">IF(CN635=TRUE,"x",INDEX('Avtal för korttidsarbete'!$E$13:$E$1012,$CN635))</f>
        <v>x</v>
      </c>
      <c r="CQ635" s="131" t="str" cm="1">
        <f t="array" ref="CQ635">IF(CN635=TRUE,"x",INDEX('Avtal för korttidsarbete'!$F$13:$F$1012,$CN635))</f>
        <v>x</v>
      </c>
      <c r="CR635" s="130" t="b">
        <f t="shared" si="708"/>
        <v>0</v>
      </c>
      <c r="CS635" s="165">
        <f t="shared" si="727"/>
        <v>0</v>
      </c>
      <c r="CT635" s="165">
        <f t="shared" si="728"/>
        <v>0</v>
      </c>
      <c r="CU635" s="130" t="b">
        <f t="shared" si="709"/>
        <v>0</v>
      </c>
      <c r="CV635" s="131">
        <f t="shared" si="710"/>
        <v>0</v>
      </c>
      <c r="CW635" s="165">
        <f t="shared" si="711"/>
        <v>0</v>
      </c>
      <c r="CX635" s="186" t="b">
        <f>IFERROR(INDEX('Avtal för korttidsarbete'!R:R,MATCH(D635,'Avtal för korttidsarbete'!$G:$G,0)),TRUE)</f>
        <v>1</v>
      </c>
      <c r="CY635" s="165" t="str">
        <f>IF(CX635,"-",INDEX('Avtal för korttidsarbete'!$D:$D,MATCH(D635,'Avtal för korttidsarbete'!$G:$G,0)))</f>
        <v>-</v>
      </c>
      <c r="CZ635" s="131" t="b">
        <f>IFERROR(G635&gt;INDEX(Uppsägningar!E:E,MATCH(C635,Uppsägningar!C:C,0)),FALSE)</f>
        <v>0</v>
      </c>
    </row>
    <row r="636" spans="1:104" s="30" customFormat="1" x14ac:dyDescent="0.25">
      <c r="A636" s="19">
        <v>621</v>
      </c>
      <c r="B636" s="20"/>
      <c r="C636" s="189"/>
      <c r="D636" s="69"/>
      <c r="E636" s="171">
        <f>IFERROR(INDEX(Admin!$C$7:$C$10,MATCH(CY636,TblNivåValTExt,0)),0)</f>
        <v>0</v>
      </c>
      <c r="F636" s="1"/>
      <c r="G636" s="1"/>
      <c r="H636" s="90"/>
      <c r="I636" s="91"/>
      <c r="J636" s="91"/>
      <c r="K636" s="91"/>
      <c r="L636" s="91"/>
      <c r="M636" s="91"/>
      <c r="N636" s="91"/>
      <c r="O636" s="91"/>
      <c r="P636" s="91"/>
      <c r="Q636" s="91"/>
      <c r="R636" s="91"/>
      <c r="S636" s="91"/>
      <c r="T636" s="91"/>
      <c r="U636" s="91"/>
      <c r="V636" s="91"/>
      <c r="W636" s="225">
        <f t="shared" si="666"/>
        <v>0</v>
      </c>
      <c r="X636" s="134" t="str">
        <f t="shared" si="712"/>
        <v/>
      </c>
      <c r="Y636" s="92" t="b">
        <f t="shared" si="667"/>
        <v>0</v>
      </c>
      <c r="Z636" s="92" t="str">
        <f t="shared" si="713"/>
        <v/>
      </c>
      <c r="AA636" s="92" t="b">
        <f t="shared" si="714"/>
        <v>0</v>
      </c>
      <c r="AB636" s="92" t="str">
        <f t="shared" si="715"/>
        <v/>
      </c>
      <c r="AC636" s="13" t="b">
        <f t="shared" si="668"/>
        <v>0</v>
      </c>
      <c r="AD636" s="92" t="str">
        <f t="shared" si="716"/>
        <v/>
      </c>
      <c r="AE636" s="13" t="b">
        <f t="shared" si="717"/>
        <v>0</v>
      </c>
      <c r="AF636" s="92" t="str">
        <f t="shared" si="718"/>
        <v/>
      </c>
      <c r="AG636" s="13" t="b">
        <f t="shared" si="669"/>
        <v>0</v>
      </c>
      <c r="AH636" s="92" t="str">
        <f t="shared" si="719"/>
        <v/>
      </c>
      <c r="AI636" s="35" t="b">
        <f t="shared" si="670"/>
        <v>0</v>
      </c>
      <c r="AJ636" s="92" t="str">
        <f t="shared" si="720"/>
        <v/>
      </c>
      <c r="AK636" s="35" t="b">
        <f t="shared" si="671"/>
        <v>0</v>
      </c>
      <c r="AL636" s="92" t="str">
        <f t="shared" si="672"/>
        <v/>
      </c>
      <c r="AM636" s="35" t="b">
        <f t="shared" si="673"/>
        <v>0</v>
      </c>
      <c r="AN636" s="92" t="str">
        <f t="shared" si="674"/>
        <v/>
      </c>
      <c r="AO636" s="13" t="b">
        <f t="shared" si="675"/>
        <v>0</v>
      </c>
      <c r="AP636" s="92" t="str">
        <f t="shared" si="676"/>
        <v/>
      </c>
      <c r="AQ636" s="14">
        <f t="shared" si="677"/>
        <v>0</v>
      </c>
      <c r="AR636" s="14">
        <f t="shared" si="678"/>
        <v>0</v>
      </c>
      <c r="AS636" s="16">
        <f t="shared" ref="AS636:AY645" si="735">IF(OR(AS$11=FALSE,$F636="",MIN($G636,AS$10,$AR636)-MAX($F636,AS$8,$AQ636)&lt;0),0,MIN($G636,AS$10,$AR636)-MAX($F636,AS$8,$AQ636)+1)</f>
        <v>0</v>
      </c>
      <c r="AT636" s="16">
        <f t="shared" si="735"/>
        <v>0</v>
      </c>
      <c r="AU636" s="16">
        <f t="shared" si="735"/>
        <v>0</v>
      </c>
      <c r="AV636" s="16">
        <f t="shared" si="735"/>
        <v>0</v>
      </c>
      <c r="AW636" s="16">
        <f t="shared" si="735"/>
        <v>0</v>
      </c>
      <c r="AX636" s="16">
        <f t="shared" si="735"/>
        <v>0</v>
      </c>
      <c r="AY636" s="16">
        <f t="shared" si="735"/>
        <v>0</v>
      </c>
      <c r="AZ636" s="16"/>
      <c r="BA636" s="16"/>
      <c r="BB636" s="93">
        <f t="shared" si="721"/>
        <v>0</v>
      </c>
      <c r="BC636" s="93">
        <f t="shared" si="722"/>
        <v>0</v>
      </c>
      <c r="BD636" s="93">
        <f t="shared" si="723"/>
        <v>0</v>
      </c>
      <c r="BE636" s="158">
        <f t="shared" si="724"/>
        <v>0</v>
      </c>
      <c r="BF636" s="159">
        <f t="shared" si="725"/>
        <v>0</v>
      </c>
      <c r="BG636" s="159">
        <f t="shared" si="679"/>
        <v>0</v>
      </c>
      <c r="BH636" s="159">
        <f t="shared" si="680"/>
        <v>0</v>
      </c>
      <c r="BI636" s="159">
        <f t="shared" si="681"/>
        <v>0</v>
      </c>
      <c r="BJ636" s="159">
        <f t="shared" si="682"/>
        <v>0</v>
      </c>
      <c r="BK636" s="159">
        <f t="shared" si="683"/>
        <v>0</v>
      </c>
      <c r="BL636" s="159">
        <f t="shared" si="684"/>
        <v>0</v>
      </c>
      <c r="BM636" s="159">
        <f t="shared" si="733"/>
        <v>0</v>
      </c>
      <c r="BN636" s="159">
        <f t="shared" si="733"/>
        <v>0</v>
      </c>
      <c r="BO636" s="205" t="b">
        <f t="shared" si="685"/>
        <v>0</v>
      </c>
      <c r="BP636" s="214">
        <f t="shared" si="686"/>
        <v>0</v>
      </c>
      <c r="BQ636" s="160">
        <f t="shared" si="687"/>
        <v>0</v>
      </c>
      <c r="BR636" s="160">
        <f t="shared" si="688"/>
        <v>0</v>
      </c>
      <c r="BS636" s="160">
        <f t="shared" si="689"/>
        <v>0</v>
      </c>
      <c r="BT636" s="160">
        <f t="shared" si="690"/>
        <v>0</v>
      </c>
      <c r="BU636" s="160">
        <f t="shared" si="691"/>
        <v>0</v>
      </c>
      <c r="BV636" s="215">
        <f t="shared" si="692"/>
        <v>0</v>
      </c>
      <c r="BW636" s="217">
        <f t="shared" si="693"/>
        <v>0</v>
      </c>
      <c r="BX636" s="206">
        <f t="shared" si="694"/>
        <v>0</v>
      </c>
      <c r="BY636" s="206">
        <f t="shared" si="695"/>
        <v>0</v>
      </c>
      <c r="BZ636" s="206">
        <f t="shared" si="696"/>
        <v>0</v>
      </c>
      <c r="CA636" s="206">
        <f t="shared" si="697"/>
        <v>0</v>
      </c>
      <c r="CB636" s="206">
        <f t="shared" si="698"/>
        <v>0</v>
      </c>
      <c r="CC636" s="218">
        <f t="shared" si="699"/>
        <v>0</v>
      </c>
      <c r="CD636" s="216" t="e">
        <f t="shared" si="700"/>
        <v>#VALUE!</v>
      </c>
      <c r="CE636" s="94" t="e">
        <f t="shared" si="701"/>
        <v>#VALUE!</v>
      </c>
      <c r="CF636" s="94" t="e">
        <f t="shared" si="702"/>
        <v>#VALUE!</v>
      </c>
      <c r="CG636" s="95" t="e">
        <f t="shared" si="703"/>
        <v>#VALUE!</v>
      </c>
      <c r="CH636" s="95" t="e">
        <f t="shared" si="726"/>
        <v>#VALUE!</v>
      </c>
      <c r="CI636" s="95" t="b">
        <f t="shared" si="729"/>
        <v>0</v>
      </c>
      <c r="CJ636" s="76" t="str">
        <f t="shared" si="704"/>
        <v/>
      </c>
      <c r="CK636" s="94" t="e" cm="1">
        <f t="array" aca="1" ref="CK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CL636" s="94" t="str">
        <f t="shared" si="705"/>
        <v/>
      </c>
      <c r="CM636" s="96" t="b">
        <f t="shared" si="706"/>
        <v>0</v>
      </c>
      <c r="CN636" s="130" t="b">
        <f>IFERROR(MATCH(D636,'Avtal för korttidsarbete'!$G$13:$G$1012,0),TRUE)</f>
        <v>1</v>
      </c>
      <c r="CO636" s="130" t="b">
        <f t="shared" si="707"/>
        <v>0</v>
      </c>
      <c r="CP636" s="131" t="str" cm="1">
        <f t="array" ref="CP636">IF(CN636=TRUE,"x",INDEX('Avtal för korttidsarbete'!$E$13:$E$1012,$CN636))</f>
        <v>x</v>
      </c>
      <c r="CQ636" s="131" t="str" cm="1">
        <f t="array" ref="CQ636">IF(CN636=TRUE,"x",INDEX('Avtal för korttidsarbete'!$F$13:$F$1012,$CN636))</f>
        <v>x</v>
      </c>
      <c r="CR636" s="130" t="b">
        <f t="shared" si="708"/>
        <v>0</v>
      </c>
      <c r="CS636" s="165">
        <f t="shared" si="727"/>
        <v>0</v>
      </c>
      <c r="CT636" s="165">
        <f t="shared" si="728"/>
        <v>0</v>
      </c>
      <c r="CU636" s="130" t="b">
        <f t="shared" si="709"/>
        <v>0</v>
      </c>
      <c r="CV636" s="131">
        <f t="shared" si="710"/>
        <v>0</v>
      </c>
      <c r="CW636" s="165">
        <f t="shared" si="711"/>
        <v>0</v>
      </c>
      <c r="CX636" s="186" t="b">
        <f>IFERROR(INDEX('Avtal för korttidsarbete'!R:R,MATCH(D636,'Avtal för korttidsarbete'!$G:$G,0)),TRUE)</f>
        <v>1</v>
      </c>
      <c r="CY636" s="165" t="str">
        <f>IF(CX636,"-",INDEX('Avtal för korttidsarbete'!$D:$D,MATCH(D636,'Avtal för korttidsarbete'!$G:$G,0)))</f>
        <v>-</v>
      </c>
      <c r="CZ636" s="131" t="b">
        <f>IFERROR(G636&gt;INDEX(Uppsägningar!E:E,MATCH(C636,Uppsägningar!C:C,0)),FALSE)</f>
        <v>0</v>
      </c>
    </row>
    <row r="637" spans="1:104" s="30" customFormat="1" x14ac:dyDescent="0.25">
      <c r="A637" s="19">
        <v>622</v>
      </c>
      <c r="B637" s="20"/>
      <c r="C637" s="189"/>
      <c r="D637" s="69"/>
      <c r="E637" s="171">
        <f>IFERROR(INDEX(Admin!$C$7:$C$10,MATCH(CY637,TblNivåValTExt,0)),0)</f>
        <v>0</v>
      </c>
      <c r="F637" s="1"/>
      <c r="G637" s="1"/>
      <c r="H637" s="90"/>
      <c r="I637" s="91"/>
      <c r="J637" s="91"/>
      <c r="K637" s="91"/>
      <c r="L637" s="91"/>
      <c r="M637" s="91"/>
      <c r="N637" s="91"/>
      <c r="O637" s="91"/>
      <c r="P637" s="91"/>
      <c r="Q637" s="91"/>
      <c r="R637" s="91"/>
      <c r="S637" s="91"/>
      <c r="T637" s="91"/>
      <c r="U637" s="91"/>
      <c r="V637" s="91"/>
      <c r="W637" s="225">
        <f t="shared" si="666"/>
        <v>0</v>
      </c>
      <c r="X637" s="134" t="str">
        <f t="shared" si="712"/>
        <v/>
      </c>
      <c r="Y637" s="92" t="b">
        <f t="shared" si="667"/>
        <v>0</v>
      </c>
      <c r="Z637" s="92" t="str">
        <f t="shared" si="713"/>
        <v/>
      </c>
      <c r="AA637" s="92" t="b">
        <f t="shared" si="714"/>
        <v>0</v>
      </c>
      <c r="AB637" s="92" t="str">
        <f t="shared" si="715"/>
        <v/>
      </c>
      <c r="AC637" s="13" t="b">
        <f t="shared" si="668"/>
        <v>0</v>
      </c>
      <c r="AD637" s="92" t="str">
        <f t="shared" si="716"/>
        <v/>
      </c>
      <c r="AE637" s="13" t="b">
        <f t="shared" si="717"/>
        <v>0</v>
      </c>
      <c r="AF637" s="92" t="str">
        <f t="shared" si="718"/>
        <v/>
      </c>
      <c r="AG637" s="13" t="b">
        <f t="shared" si="669"/>
        <v>0</v>
      </c>
      <c r="AH637" s="92" t="str">
        <f t="shared" si="719"/>
        <v/>
      </c>
      <c r="AI637" s="35" t="b">
        <f t="shared" si="670"/>
        <v>0</v>
      </c>
      <c r="AJ637" s="92" t="str">
        <f t="shared" si="720"/>
        <v/>
      </c>
      <c r="AK637" s="35" t="b">
        <f t="shared" si="671"/>
        <v>0</v>
      </c>
      <c r="AL637" s="92" t="str">
        <f t="shared" si="672"/>
        <v/>
      </c>
      <c r="AM637" s="35" t="b">
        <f t="shared" si="673"/>
        <v>0</v>
      </c>
      <c r="AN637" s="92" t="str">
        <f t="shared" si="674"/>
        <v/>
      </c>
      <c r="AO637" s="13" t="b">
        <f t="shared" si="675"/>
        <v>0</v>
      </c>
      <c r="AP637" s="92" t="str">
        <f t="shared" si="676"/>
        <v/>
      </c>
      <c r="AQ637" s="14">
        <f t="shared" si="677"/>
        <v>0</v>
      </c>
      <c r="AR637" s="14">
        <f t="shared" si="678"/>
        <v>0</v>
      </c>
      <c r="AS637" s="16">
        <f t="shared" si="735"/>
        <v>0</v>
      </c>
      <c r="AT637" s="16">
        <f t="shared" si="735"/>
        <v>0</v>
      </c>
      <c r="AU637" s="16">
        <f t="shared" si="735"/>
        <v>0</v>
      </c>
      <c r="AV637" s="16">
        <f t="shared" si="735"/>
        <v>0</v>
      </c>
      <c r="AW637" s="16">
        <f t="shared" si="735"/>
        <v>0</v>
      </c>
      <c r="AX637" s="16">
        <f t="shared" si="735"/>
        <v>0</v>
      </c>
      <c r="AY637" s="16">
        <f t="shared" si="735"/>
        <v>0</v>
      </c>
      <c r="AZ637" s="16"/>
      <c r="BA637" s="16"/>
      <c r="BB637" s="93">
        <f t="shared" si="721"/>
        <v>0</v>
      </c>
      <c r="BC637" s="93">
        <f t="shared" si="722"/>
        <v>0</v>
      </c>
      <c r="BD637" s="93">
        <f t="shared" si="723"/>
        <v>0</v>
      </c>
      <c r="BE637" s="158">
        <f t="shared" si="724"/>
        <v>0</v>
      </c>
      <c r="BF637" s="159">
        <f t="shared" si="725"/>
        <v>0</v>
      </c>
      <c r="BG637" s="159">
        <f t="shared" si="679"/>
        <v>0</v>
      </c>
      <c r="BH637" s="159">
        <f t="shared" si="680"/>
        <v>0</v>
      </c>
      <c r="BI637" s="159">
        <f t="shared" si="681"/>
        <v>0</v>
      </c>
      <c r="BJ637" s="159">
        <f t="shared" si="682"/>
        <v>0</v>
      </c>
      <c r="BK637" s="159">
        <f t="shared" si="683"/>
        <v>0</v>
      </c>
      <c r="BL637" s="159">
        <f t="shared" si="684"/>
        <v>0</v>
      </c>
      <c r="BM637" s="159">
        <f t="shared" si="733"/>
        <v>0</v>
      </c>
      <c r="BN637" s="159">
        <f t="shared" si="733"/>
        <v>0</v>
      </c>
      <c r="BO637" s="205" t="b">
        <f t="shared" si="685"/>
        <v>0</v>
      </c>
      <c r="BP637" s="214">
        <f t="shared" si="686"/>
        <v>0</v>
      </c>
      <c r="BQ637" s="160">
        <f t="shared" si="687"/>
        <v>0</v>
      </c>
      <c r="BR637" s="160">
        <f t="shared" si="688"/>
        <v>0</v>
      </c>
      <c r="BS637" s="160">
        <f t="shared" si="689"/>
        <v>0</v>
      </c>
      <c r="BT637" s="160">
        <f t="shared" si="690"/>
        <v>0</v>
      </c>
      <c r="BU637" s="160">
        <f t="shared" si="691"/>
        <v>0</v>
      </c>
      <c r="BV637" s="215">
        <f t="shared" si="692"/>
        <v>0</v>
      </c>
      <c r="BW637" s="217">
        <f t="shared" si="693"/>
        <v>0</v>
      </c>
      <c r="BX637" s="206">
        <f t="shared" si="694"/>
        <v>0</v>
      </c>
      <c r="BY637" s="206">
        <f t="shared" si="695"/>
        <v>0</v>
      </c>
      <c r="BZ637" s="206">
        <f t="shared" si="696"/>
        <v>0</v>
      </c>
      <c r="CA637" s="206">
        <f t="shared" si="697"/>
        <v>0</v>
      </c>
      <c r="CB637" s="206">
        <f t="shared" si="698"/>
        <v>0</v>
      </c>
      <c r="CC637" s="218">
        <f t="shared" si="699"/>
        <v>0</v>
      </c>
      <c r="CD637" s="216" t="e">
        <f t="shared" si="700"/>
        <v>#VALUE!</v>
      </c>
      <c r="CE637" s="94" t="e">
        <f t="shared" si="701"/>
        <v>#VALUE!</v>
      </c>
      <c r="CF637" s="94" t="e">
        <f t="shared" si="702"/>
        <v>#VALUE!</v>
      </c>
      <c r="CG637" s="95" t="e">
        <f t="shared" si="703"/>
        <v>#VALUE!</v>
      </c>
      <c r="CH637" s="95" t="e">
        <f t="shared" si="726"/>
        <v>#VALUE!</v>
      </c>
      <c r="CI637" s="95" t="b">
        <f t="shared" si="729"/>
        <v>0</v>
      </c>
      <c r="CJ637" s="76" t="str">
        <f t="shared" si="704"/>
        <v/>
      </c>
      <c r="CK637" s="94" t="e" cm="1">
        <f t="array" aca="1" ref="CK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CL637" s="94" t="str">
        <f t="shared" si="705"/>
        <v/>
      </c>
      <c r="CM637" s="96" t="b">
        <f t="shared" si="706"/>
        <v>0</v>
      </c>
      <c r="CN637" s="130" t="b">
        <f>IFERROR(MATCH(D637,'Avtal för korttidsarbete'!$G$13:$G$1012,0),TRUE)</f>
        <v>1</v>
      </c>
      <c r="CO637" s="130" t="b">
        <f t="shared" si="707"/>
        <v>0</v>
      </c>
      <c r="CP637" s="131" t="str" cm="1">
        <f t="array" ref="CP637">IF(CN637=TRUE,"x",INDEX('Avtal för korttidsarbete'!$E$13:$E$1012,$CN637))</f>
        <v>x</v>
      </c>
      <c r="CQ637" s="131" t="str" cm="1">
        <f t="array" ref="CQ637">IF(CN637=TRUE,"x",INDEX('Avtal för korttidsarbete'!$F$13:$F$1012,$CN637))</f>
        <v>x</v>
      </c>
      <c r="CR637" s="130" t="b">
        <f t="shared" si="708"/>
        <v>0</v>
      </c>
      <c r="CS637" s="165">
        <f t="shared" si="727"/>
        <v>0</v>
      </c>
      <c r="CT637" s="165">
        <f t="shared" si="728"/>
        <v>0</v>
      </c>
      <c r="CU637" s="130" t="b">
        <f t="shared" si="709"/>
        <v>0</v>
      </c>
      <c r="CV637" s="131">
        <f t="shared" si="710"/>
        <v>0</v>
      </c>
      <c r="CW637" s="165">
        <f t="shared" si="711"/>
        <v>0</v>
      </c>
      <c r="CX637" s="186" t="b">
        <f>IFERROR(INDEX('Avtal för korttidsarbete'!R:R,MATCH(D637,'Avtal för korttidsarbete'!$G:$G,0)),TRUE)</f>
        <v>1</v>
      </c>
      <c r="CY637" s="165" t="str">
        <f>IF(CX637,"-",INDEX('Avtal för korttidsarbete'!$D:$D,MATCH(D637,'Avtal för korttidsarbete'!$G:$G,0)))</f>
        <v>-</v>
      </c>
      <c r="CZ637" s="131" t="b">
        <f>IFERROR(G637&gt;INDEX(Uppsägningar!E:E,MATCH(C637,Uppsägningar!C:C,0)),FALSE)</f>
        <v>0</v>
      </c>
    </row>
    <row r="638" spans="1:104" s="30" customFormat="1" x14ac:dyDescent="0.25">
      <c r="A638" s="19">
        <v>623</v>
      </c>
      <c r="B638" s="20"/>
      <c r="C638" s="189"/>
      <c r="D638" s="69"/>
      <c r="E638" s="171">
        <f>IFERROR(INDEX(Admin!$C$7:$C$10,MATCH(CY638,TblNivåValTExt,0)),0)</f>
        <v>0</v>
      </c>
      <c r="F638" s="1"/>
      <c r="G638" s="1"/>
      <c r="H638" s="90"/>
      <c r="I638" s="91"/>
      <c r="J638" s="91"/>
      <c r="K638" s="91"/>
      <c r="L638" s="91"/>
      <c r="M638" s="91"/>
      <c r="N638" s="91"/>
      <c r="O638" s="91"/>
      <c r="P638" s="91"/>
      <c r="Q638" s="91"/>
      <c r="R638" s="91"/>
      <c r="S638" s="91"/>
      <c r="T638" s="91"/>
      <c r="U638" s="91"/>
      <c r="V638" s="91"/>
      <c r="W638" s="225">
        <f t="shared" si="666"/>
        <v>0</v>
      </c>
      <c r="X638" s="134" t="str">
        <f t="shared" si="712"/>
        <v/>
      </c>
      <c r="Y638" s="92" t="b">
        <f t="shared" si="667"/>
        <v>0</v>
      </c>
      <c r="Z638" s="92" t="str">
        <f t="shared" si="713"/>
        <v/>
      </c>
      <c r="AA638" s="92" t="b">
        <f t="shared" si="714"/>
        <v>0</v>
      </c>
      <c r="AB638" s="92" t="str">
        <f t="shared" si="715"/>
        <v/>
      </c>
      <c r="AC638" s="13" t="b">
        <f t="shared" si="668"/>
        <v>0</v>
      </c>
      <c r="AD638" s="92" t="str">
        <f t="shared" si="716"/>
        <v/>
      </c>
      <c r="AE638" s="13" t="b">
        <f t="shared" si="717"/>
        <v>0</v>
      </c>
      <c r="AF638" s="92" t="str">
        <f t="shared" si="718"/>
        <v/>
      </c>
      <c r="AG638" s="13" t="b">
        <f t="shared" si="669"/>
        <v>0</v>
      </c>
      <c r="AH638" s="92" t="str">
        <f t="shared" si="719"/>
        <v/>
      </c>
      <c r="AI638" s="35" t="b">
        <f t="shared" si="670"/>
        <v>0</v>
      </c>
      <c r="AJ638" s="92" t="str">
        <f t="shared" si="720"/>
        <v/>
      </c>
      <c r="AK638" s="35" t="b">
        <f t="shared" si="671"/>
        <v>0</v>
      </c>
      <c r="AL638" s="92" t="str">
        <f t="shared" si="672"/>
        <v/>
      </c>
      <c r="AM638" s="35" t="b">
        <f t="shared" si="673"/>
        <v>0</v>
      </c>
      <c r="AN638" s="92" t="str">
        <f t="shared" si="674"/>
        <v/>
      </c>
      <c r="AO638" s="13" t="b">
        <f t="shared" si="675"/>
        <v>0</v>
      </c>
      <c r="AP638" s="92" t="str">
        <f t="shared" si="676"/>
        <v/>
      </c>
      <c r="AQ638" s="14">
        <f t="shared" si="677"/>
        <v>0</v>
      </c>
      <c r="AR638" s="14">
        <f t="shared" si="678"/>
        <v>0</v>
      </c>
      <c r="AS638" s="16">
        <f t="shared" si="735"/>
        <v>0</v>
      </c>
      <c r="AT638" s="16">
        <f t="shared" si="735"/>
        <v>0</v>
      </c>
      <c r="AU638" s="16">
        <f t="shared" si="735"/>
        <v>0</v>
      </c>
      <c r="AV638" s="16">
        <f t="shared" si="735"/>
        <v>0</v>
      </c>
      <c r="AW638" s="16">
        <f t="shared" si="735"/>
        <v>0</v>
      </c>
      <c r="AX638" s="16">
        <f t="shared" si="735"/>
        <v>0</v>
      </c>
      <c r="AY638" s="16">
        <f t="shared" si="735"/>
        <v>0</v>
      </c>
      <c r="AZ638" s="16"/>
      <c r="BA638" s="16"/>
      <c r="BB638" s="93">
        <f t="shared" si="721"/>
        <v>0</v>
      </c>
      <c r="BC638" s="93">
        <f t="shared" si="722"/>
        <v>0</v>
      </c>
      <c r="BD638" s="93">
        <f t="shared" si="723"/>
        <v>0</v>
      </c>
      <c r="BE638" s="158">
        <f t="shared" si="724"/>
        <v>0</v>
      </c>
      <c r="BF638" s="159">
        <f t="shared" si="725"/>
        <v>0</v>
      </c>
      <c r="BG638" s="159">
        <f t="shared" si="679"/>
        <v>0</v>
      </c>
      <c r="BH638" s="159">
        <f t="shared" si="680"/>
        <v>0</v>
      </c>
      <c r="BI638" s="159">
        <f t="shared" si="681"/>
        <v>0</v>
      </c>
      <c r="BJ638" s="159">
        <f t="shared" si="682"/>
        <v>0</v>
      </c>
      <c r="BK638" s="159">
        <f t="shared" si="683"/>
        <v>0</v>
      </c>
      <c r="BL638" s="159">
        <f t="shared" si="684"/>
        <v>0</v>
      </c>
      <c r="BM638" s="159">
        <f t="shared" si="733"/>
        <v>0</v>
      </c>
      <c r="BN638" s="159">
        <f t="shared" si="733"/>
        <v>0</v>
      </c>
      <c r="BO638" s="205" t="b">
        <f t="shared" si="685"/>
        <v>0</v>
      </c>
      <c r="BP638" s="214">
        <f t="shared" si="686"/>
        <v>0</v>
      </c>
      <c r="BQ638" s="160">
        <f t="shared" si="687"/>
        <v>0</v>
      </c>
      <c r="BR638" s="160">
        <f t="shared" si="688"/>
        <v>0</v>
      </c>
      <c r="BS638" s="160">
        <f t="shared" si="689"/>
        <v>0</v>
      </c>
      <c r="BT638" s="160">
        <f t="shared" si="690"/>
        <v>0</v>
      </c>
      <c r="BU638" s="160">
        <f t="shared" si="691"/>
        <v>0</v>
      </c>
      <c r="BV638" s="215">
        <f t="shared" si="692"/>
        <v>0</v>
      </c>
      <c r="BW638" s="217">
        <f t="shared" si="693"/>
        <v>0</v>
      </c>
      <c r="BX638" s="206">
        <f t="shared" si="694"/>
        <v>0</v>
      </c>
      <c r="BY638" s="206">
        <f t="shared" si="695"/>
        <v>0</v>
      </c>
      <c r="BZ638" s="206">
        <f t="shared" si="696"/>
        <v>0</v>
      </c>
      <c r="CA638" s="206">
        <f t="shared" si="697"/>
        <v>0</v>
      </c>
      <c r="CB638" s="206">
        <f t="shared" si="698"/>
        <v>0</v>
      </c>
      <c r="CC638" s="218">
        <f t="shared" si="699"/>
        <v>0</v>
      </c>
      <c r="CD638" s="216" t="e">
        <f t="shared" si="700"/>
        <v>#VALUE!</v>
      </c>
      <c r="CE638" s="94" t="e">
        <f t="shared" si="701"/>
        <v>#VALUE!</v>
      </c>
      <c r="CF638" s="94" t="e">
        <f t="shared" si="702"/>
        <v>#VALUE!</v>
      </c>
      <c r="CG638" s="95" t="e">
        <f t="shared" si="703"/>
        <v>#VALUE!</v>
      </c>
      <c r="CH638" s="95" t="e">
        <f t="shared" si="726"/>
        <v>#VALUE!</v>
      </c>
      <c r="CI638" s="95" t="b">
        <f t="shared" si="729"/>
        <v>0</v>
      </c>
      <c r="CJ638" s="76" t="str">
        <f t="shared" si="704"/>
        <v/>
      </c>
      <c r="CK638" s="94" t="e" cm="1">
        <f t="array" aca="1" ref="CK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CL638" s="94" t="str">
        <f t="shared" si="705"/>
        <v/>
      </c>
      <c r="CM638" s="96" t="b">
        <f t="shared" si="706"/>
        <v>0</v>
      </c>
      <c r="CN638" s="130" t="b">
        <f>IFERROR(MATCH(D638,'Avtal för korttidsarbete'!$G$13:$G$1012,0),TRUE)</f>
        <v>1</v>
      </c>
      <c r="CO638" s="130" t="b">
        <f t="shared" si="707"/>
        <v>0</v>
      </c>
      <c r="CP638" s="131" t="str" cm="1">
        <f t="array" ref="CP638">IF(CN638=TRUE,"x",INDEX('Avtal för korttidsarbete'!$E$13:$E$1012,$CN638))</f>
        <v>x</v>
      </c>
      <c r="CQ638" s="131" t="str" cm="1">
        <f t="array" ref="CQ638">IF(CN638=TRUE,"x",INDEX('Avtal för korttidsarbete'!$F$13:$F$1012,$CN638))</f>
        <v>x</v>
      </c>
      <c r="CR638" s="130" t="b">
        <f t="shared" si="708"/>
        <v>0</v>
      </c>
      <c r="CS638" s="165">
        <f t="shared" si="727"/>
        <v>0</v>
      </c>
      <c r="CT638" s="165">
        <f t="shared" si="728"/>
        <v>0</v>
      </c>
      <c r="CU638" s="130" t="b">
        <f t="shared" si="709"/>
        <v>0</v>
      </c>
      <c r="CV638" s="131">
        <f t="shared" si="710"/>
        <v>0</v>
      </c>
      <c r="CW638" s="165">
        <f t="shared" si="711"/>
        <v>0</v>
      </c>
      <c r="CX638" s="186" t="b">
        <f>IFERROR(INDEX('Avtal för korttidsarbete'!R:R,MATCH(D638,'Avtal för korttidsarbete'!$G:$G,0)),TRUE)</f>
        <v>1</v>
      </c>
      <c r="CY638" s="165" t="str">
        <f>IF(CX638,"-",INDEX('Avtal för korttidsarbete'!$D:$D,MATCH(D638,'Avtal för korttidsarbete'!$G:$G,0)))</f>
        <v>-</v>
      </c>
      <c r="CZ638" s="131" t="b">
        <f>IFERROR(G638&gt;INDEX(Uppsägningar!E:E,MATCH(C638,Uppsägningar!C:C,0)),FALSE)</f>
        <v>0</v>
      </c>
    </row>
    <row r="639" spans="1:104" s="30" customFormat="1" x14ac:dyDescent="0.25">
      <c r="A639" s="19">
        <v>624</v>
      </c>
      <c r="B639" s="20"/>
      <c r="C639" s="189"/>
      <c r="D639" s="69"/>
      <c r="E639" s="171">
        <f>IFERROR(INDEX(Admin!$C$7:$C$10,MATCH(CY639,TblNivåValTExt,0)),0)</f>
        <v>0</v>
      </c>
      <c r="F639" s="1"/>
      <c r="G639" s="1"/>
      <c r="H639" s="90"/>
      <c r="I639" s="91"/>
      <c r="J639" s="91"/>
      <c r="K639" s="91"/>
      <c r="L639" s="91"/>
      <c r="M639" s="91"/>
      <c r="N639" s="91"/>
      <c r="O639" s="91"/>
      <c r="P639" s="91"/>
      <c r="Q639" s="91"/>
      <c r="R639" s="91"/>
      <c r="S639" s="91"/>
      <c r="T639" s="91"/>
      <c r="U639" s="91"/>
      <c r="V639" s="91"/>
      <c r="W639" s="225">
        <f t="shared" si="666"/>
        <v>0</v>
      </c>
      <c r="X639" s="134" t="str">
        <f t="shared" si="712"/>
        <v/>
      </c>
      <c r="Y639" s="92" t="b">
        <f t="shared" si="667"/>
        <v>0</v>
      </c>
      <c r="Z639" s="92" t="str">
        <f t="shared" si="713"/>
        <v/>
      </c>
      <c r="AA639" s="92" t="b">
        <f t="shared" si="714"/>
        <v>0</v>
      </c>
      <c r="AB639" s="92" t="str">
        <f t="shared" si="715"/>
        <v/>
      </c>
      <c r="AC639" s="13" t="b">
        <f t="shared" si="668"/>
        <v>0</v>
      </c>
      <c r="AD639" s="92" t="str">
        <f t="shared" si="716"/>
        <v/>
      </c>
      <c r="AE639" s="13" t="b">
        <f t="shared" si="717"/>
        <v>0</v>
      </c>
      <c r="AF639" s="92" t="str">
        <f t="shared" si="718"/>
        <v/>
      </c>
      <c r="AG639" s="13" t="b">
        <f t="shared" si="669"/>
        <v>0</v>
      </c>
      <c r="AH639" s="92" t="str">
        <f t="shared" si="719"/>
        <v/>
      </c>
      <c r="AI639" s="35" t="b">
        <f t="shared" si="670"/>
        <v>0</v>
      </c>
      <c r="AJ639" s="92" t="str">
        <f t="shared" si="720"/>
        <v/>
      </c>
      <c r="AK639" s="35" t="b">
        <f t="shared" si="671"/>
        <v>0</v>
      </c>
      <c r="AL639" s="92" t="str">
        <f t="shared" si="672"/>
        <v/>
      </c>
      <c r="AM639" s="35" t="b">
        <f t="shared" si="673"/>
        <v>0</v>
      </c>
      <c r="AN639" s="92" t="str">
        <f t="shared" si="674"/>
        <v/>
      </c>
      <c r="AO639" s="13" t="b">
        <f t="shared" si="675"/>
        <v>0</v>
      </c>
      <c r="AP639" s="92" t="str">
        <f t="shared" si="676"/>
        <v/>
      </c>
      <c r="AQ639" s="14">
        <f t="shared" si="677"/>
        <v>0</v>
      </c>
      <c r="AR639" s="14">
        <f t="shared" si="678"/>
        <v>0</v>
      </c>
      <c r="AS639" s="16">
        <f t="shared" si="735"/>
        <v>0</v>
      </c>
      <c r="AT639" s="16">
        <f t="shared" si="735"/>
        <v>0</v>
      </c>
      <c r="AU639" s="16">
        <f t="shared" si="735"/>
        <v>0</v>
      </c>
      <c r="AV639" s="16">
        <f t="shared" si="735"/>
        <v>0</v>
      </c>
      <c r="AW639" s="16">
        <f t="shared" si="735"/>
        <v>0</v>
      </c>
      <c r="AX639" s="16">
        <f t="shared" si="735"/>
        <v>0</v>
      </c>
      <c r="AY639" s="16">
        <f t="shared" si="735"/>
        <v>0</v>
      </c>
      <c r="AZ639" s="16"/>
      <c r="BA639" s="16"/>
      <c r="BB639" s="93">
        <f t="shared" si="721"/>
        <v>0</v>
      </c>
      <c r="BC639" s="93">
        <f t="shared" si="722"/>
        <v>0</v>
      </c>
      <c r="BD639" s="93">
        <f t="shared" si="723"/>
        <v>0</v>
      </c>
      <c r="BE639" s="158">
        <f t="shared" si="724"/>
        <v>0</v>
      </c>
      <c r="BF639" s="159">
        <f t="shared" si="725"/>
        <v>0</v>
      </c>
      <c r="BG639" s="159">
        <f t="shared" si="679"/>
        <v>0</v>
      </c>
      <c r="BH639" s="159">
        <f t="shared" si="680"/>
        <v>0</v>
      </c>
      <c r="BI639" s="159">
        <f t="shared" si="681"/>
        <v>0</v>
      </c>
      <c r="BJ639" s="159">
        <f t="shared" si="682"/>
        <v>0</v>
      </c>
      <c r="BK639" s="159">
        <f t="shared" si="683"/>
        <v>0</v>
      </c>
      <c r="BL639" s="159">
        <f t="shared" si="684"/>
        <v>0</v>
      </c>
      <c r="BM639" s="159">
        <f t="shared" si="733"/>
        <v>0</v>
      </c>
      <c r="BN639" s="159">
        <f t="shared" si="733"/>
        <v>0</v>
      </c>
      <c r="BO639" s="205" t="b">
        <f t="shared" si="685"/>
        <v>0</v>
      </c>
      <c r="BP639" s="214">
        <f t="shared" si="686"/>
        <v>0</v>
      </c>
      <c r="BQ639" s="160">
        <f t="shared" si="687"/>
        <v>0</v>
      </c>
      <c r="BR639" s="160">
        <f t="shared" si="688"/>
        <v>0</v>
      </c>
      <c r="BS639" s="160">
        <f t="shared" si="689"/>
        <v>0</v>
      </c>
      <c r="BT639" s="160">
        <f t="shared" si="690"/>
        <v>0</v>
      </c>
      <c r="BU639" s="160">
        <f t="shared" si="691"/>
        <v>0</v>
      </c>
      <c r="BV639" s="215">
        <f t="shared" si="692"/>
        <v>0</v>
      </c>
      <c r="BW639" s="217">
        <f t="shared" si="693"/>
        <v>0</v>
      </c>
      <c r="BX639" s="206">
        <f t="shared" si="694"/>
        <v>0</v>
      </c>
      <c r="BY639" s="206">
        <f t="shared" si="695"/>
        <v>0</v>
      </c>
      <c r="BZ639" s="206">
        <f t="shared" si="696"/>
        <v>0</v>
      </c>
      <c r="CA639" s="206">
        <f t="shared" si="697"/>
        <v>0</v>
      </c>
      <c r="CB639" s="206">
        <f t="shared" si="698"/>
        <v>0</v>
      </c>
      <c r="CC639" s="218">
        <f t="shared" si="699"/>
        <v>0</v>
      </c>
      <c r="CD639" s="216" t="e">
        <f t="shared" si="700"/>
        <v>#VALUE!</v>
      </c>
      <c r="CE639" s="94" t="e">
        <f t="shared" si="701"/>
        <v>#VALUE!</v>
      </c>
      <c r="CF639" s="94" t="e">
        <f t="shared" si="702"/>
        <v>#VALUE!</v>
      </c>
      <c r="CG639" s="95" t="e">
        <f t="shared" si="703"/>
        <v>#VALUE!</v>
      </c>
      <c r="CH639" s="95" t="e">
        <f t="shared" si="726"/>
        <v>#VALUE!</v>
      </c>
      <c r="CI639" s="95" t="b">
        <f t="shared" si="729"/>
        <v>0</v>
      </c>
      <c r="CJ639" s="76" t="str">
        <f t="shared" si="704"/>
        <v/>
      </c>
      <c r="CK639" s="94" t="e" cm="1">
        <f t="array" aca="1" ref="CK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CL639" s="94" t="str">
        <f t="shared" si="705"/>
        <v/>
      </c>
      <c r="CM639" s="96" t="b">
        <f t="shared" si="706"/>
        <v>0</v>
      </c>
      <c r="CN639" s="130" t="b">
        <f>IFERROR(MATCH(D639,'Avtal för korttidsarbete'!$G$13:$G$1012,0),TRUE)</f>
        <v>1</v>
      </c>
      <c r="CO639" s="130" t="b">
        <f t="shared" si="707"/>
        <v>0</v>
      </c>
      <c r="CP639" s="131" t="str" cm="1">
        <f t="array" ref="CP639">IF(CN639=TRUE,"x",INDEX('Avtal för korttidsarbete'!$E$13:$E$1012,$CN639))</f>
        <v>x</v>
      </c>
      <c r="CQ639" s="131" t="str" cm="1">
        <f t="array" ref="CQ639">IF(CN639=TRUE,"x",INDEX('Avtal för korttidsarbete'!$F$13:$F$1012,$CN639))</f>
        <v>x</v>
      </c>
      <c r="CR639" s="130" t="b">
        <f t="shared" si="708"/>
        <v>0</v>
      </c>
      <c r="CS639" s="165">
        <f t="shared" si="727"/>
        <v>0</v>
      </c>
      <c r="CT639" s="165">
        <f t="shared" si="728"/>
        <v>0</v>
      </c>
      <c r="CU639" s="130" t="b">
        <f t="shared" si="709"/>
        <v>0</v>
      </c>
      <c r="CV639" s="131">
        <f t="shared" si="710"/>
        <v>0</v>
      </c>
      <c r="CW639" s="165">
        <f t="shared" si="711"/>
        <v>0</v>
      </c>
      <c r="CX639" s="186" t="b">
        <f>IFERROR(INDEX('Avtal för korttidsarbete'!R:R,MATCH(D639,'Avtal för korttidsarbete'!$G:$G,0)),TRUE)</f>
        <v>1</v>
      </c>
      <c r="CY639" s="165" t="str">
        <f>IF(CX639,"-",INDEX('Avtal för korttidsarbete'!$D:$D,MATCH(D639,'Avtal för korttidsarbete'!$G:$G,0)))</f>
        <v>-</v>
      </c>
      <c r="CZ639" s="131" t="b">
        <f>IFERROR(G639&gt;INDEX(Uppsägningar!E:E,MATCH(C639,Uppsägningar!C:C,0)),FALSE)</f>
        <v>0</v>
      </c>
    </row>
    <row r="640" spans="1:104" s="30" customFormat="1" x14ac:dyDescent="0.25">
      <c r="A640" s="19">
        <v>625</v>
      </c>
      <c r="B640" s="20"/>
      <c r="C640" s="189"/>
      <c r="D640" s="69"/>
      <c r="E640" s="171">
        <f>IFERROR(INDEX(Admin!$C$7:$C$10,MATCH(CY640,TblNivåValTExt,0)),0)</f>
        <v>0</v>
      </c>
      <c r="F640" s="1"/>
      <c r="G640" s="1"/>
      <c r="H640" s="90"/>
      <c r="I640" s="91"/>
      <c r="J640" s="91"/>
      <c r="K640" s="91"/>
      <c r="L640" s="91"/>
      <c r="M640" s="91"/>
      <c r="N640" s="91"/>
      <c r="O640" s="91"/>
      <c r="P640" s="91"/>
      <c r="Q640" s="91"/>
      <c r="R640" s="91"/>
      <c r="S640" s="91"/>
      <c r="T640" s="91"/>
      <c r="U640" s="91"/>
      <c r="V640" s="91"/>
      <c r="W640" s="225">
        <f t="shared" si="666"/>
        <v>0</v>
      </c>
      <c r="X640" s="134" t="str">
        <f t="shared" si="712"/>
        <v/>
      </c>
      <c r="Y640" s="92" t="b">
        <f t="shared" si="667"/>
        <v>0</v>
      </c>
      <c r="Z640" s="92" t="str">
        <f t="shared" si="713"/>
        <v/>
      </c>
      <c r="AA640" s="92" t="b">
        <f t="shared" si="714"/>
        <v>0</v>
      </c>
      <c r="AB640" s="92" t="str">
        <f t="shared" si="715"/>
        <v/>
      </c>
      <c r="AC640" s="13" t="b">
        <f t="shared" si="668"/>
        <v>0</v>
      </c>
      <c r="AD640" s="92" t="str">
        <f t="shared" si="716"/>
        <v/>
      </c>
      <c r="AE640" s="13" t="b">
        <f t="shared" si="717"/>
        <v>0</v>
      </c>
      <c r="AF640" s="92" t="str">
        <f t="shared" si="718"/>
        <v/>
      </c>
      <c r="AG640" s="13" t="b">
        <f t="shared" si="669"/>
        <v>0</v>
      </c>
      <c r="AH640" s="92" t="str">
        <f t="shared" si="719"/>
        <v/>
      </c>
      <c r="AI640" s="35" t="b">
        <f t="shared" si="670"/>
        <v>0</v>
      </c>
      <c r="AJ640" s="92" t="str">
        <f t="shared" si="720"/>
        <v/>
      </c>
      <c r="AK640" s="35" t="b">
        <f t="shared" si="671"/>
        <v>0</v>
      </c>
      <c r="AL640" s="92" t="str">
        <f t="shared" si="672"/>
        <v/>
      </c>
      <c r="AM640" s="35" t="b">
        <f t="shared" si="673"/>
        <v>0</v>
      </c>
      <c r="AN640" s="92" t="str">
        <f t="shared" si="674"/>
        <v/>
      </c>
      <c r="AO640" s="13" t="b">
        <f t="shared" si="675"/>
        <v>0</v>
      </c>
      <c r="AP640" s="92" t="str">
        <f t="shared" si="676"/>
        <v/>
      </c>
      <c r="AQ640" s="14">
        <f t="shared" si="677"/>
        <v>0</v>
      </c>
      <c r="AR640" s="14">
        <f t="shared" si="678"/>
        <v>0</v>
      </c>
      <c r="AS640" s="16">
        <f t="shared" si="735"/>
        <v>0</v>
      </c>
      <c r="AT640" s="16">
        <f t="shared" si="735"/>
        <v>0</v>
      </c>
      <c r="AU640" s="16">
        <f t="shared" si="735"/>
        <v>0</v>
      </c>
      <c r="AV640" s="16">
        <f t="shared" si="735"/>
        <v>0</v>
      </c>
      <c r="AW640" s="16">
        <f t="shared" si="735"/>
        <v>0</v>
      </c>
      <c r="AX640" s="16">
        <f t="shared" si="735"/>
        <v>0</v>
      </c>
      <c r="AY640" s="16">
        <f t="shared" si="735"/>
        <v>0</v>
      </c>
      <c r="AZ640" s="16"/>
      <c r="BA640" s="16"/>
      <c r="BB640" s="93">
        <f t="shared" si="721"/>
        <v>0</v>
      </c>
      <c r="BC640" s="93">
        <f t="shared" si="722"/>
        <v>0</v>
      </c>
      <c r="BD640" s="93">
        <f t="shared" si="723"/>
        <v>0</v>
      </c>
      <c r="BE640" s="158">
        <f t="shared" si="724"/>
        <v>0</v>
      </c>
      <c r="BF640" s="159">
        <f t="shared" si="725"/>
        <v>0</v>
      </c>
      <c r="BG640" s="159">
        <f t="shared" si="679"/>
        <v>0</v>
      </c>
      <c r="BH640" s="159">
        <f t="shared" si="680"/>
        <v>0</v>
      </c>
      <c r="BI640" s="159">
        <f t="shared" si="681"/>
        <v>0</v>
      </c>
      <c r="BJ640" s="159">
        <f t="shared" si="682"/>
        <v>0</v>
      </c>
      <c r="BK640" s="159">
        <f t="shared" si="683"/>
        <v>0</v>
      </c>
      <c r="BL640" s="159">
        <f t="shared" si="684"/>
        <v>0</v>
      </c>
      <c r="BM640" s="159">
        <f t="shared" si="733"/>
        <v>0</v>
      </c>
      <c r="BN640" s="159">
        <f t="shared" si="733"/>
        <v>0</v>
      </c>
      <c r="BO640" s="205" t="b">
        <f t="shared" si="685"/>
        <v>0</v>
      </c>
      <c r="BP640" s="214">
        <f t="shared" si="686"/>
        <v>0</v>
      </c>
      <c r="BQ640" s="160">
        <f t="shared" si="687"/>
        <v>0</v>
      </c>
      <c r="BR640" s="160">
        <f t="shared" si="688"/>
        <v>0</v>
      </c>
      <c r="BS640" s="160">
        <f t="shared" si="689"/>
        <v>0</v>
      </c>
      <c r="BT640" s="160">
        <f t="shared" si="690"/>
        <v>0</v>
      </c>
      <c r="BU640" s="160">
        <f t="shared" si="691"/>
        <v>0</v>
      </c>
      <c r="BV640" s="215">
        <f t="shared" si="692"/>
        <v>0</v>
      </c>
      <c r="BW640" s="217">
        <f t="shared" si="693"/>
        <v>0</v>
      </c>
      <c r="BX640" s="206">
        <f t="shared" si="694"/>
        <v>0</v>
      </c>
      <c r="BY640" s="206">
        <f t="shared" si="695"/>
        <v>0</v>
      </c>
      <c r="BZ640" s="206">
        <f t="shared" si="696"/>
        <v>0</v>
      </c>
      <c r="CA640" s="206">
        <f t="shared" si="697"/>
        <v>0</v>
      </c>
      <c r="CB640" s="206">
        <f t="shared" si="698"/>
        <v>0</v>
      </c>
      <c r="CC640" s="218">
        <f t="shared" si="699"/>
        <v>0</v>
      </c>
      <c r="CD640" s="216" t="e">
        <f t="shared" si="700"/>
        <v>#VALUE!</v>
      </c>
      <c r="CE640" s="94" t="e">
        <f t="shared" si="701"/>
        <v>#VALUE!</v>
      </c>
      <c r="CF640" s="94" t="e">
        <f t="shared" si="702"/>
        <v>#VALUE!</v>
      </c>
      <c r="CG640" s="95" t="e">
        <f t="shared" si="703"/>
        <v>#VALUE!</v>
      </c>
      <c r="CH640" s="95" t="e">
        <f t="shared" si="726"/>
        <v>#VALUE!</v>
      </c>
      <c r="CI640" s="95" t="b">
        <f t="shared" si="729"/>
        <v>0</v>
      </c>
      <c r="CJ640" s="76" t="str">
        <f t="shared" si="704"/>
        <v/>
      </c>
      <c r="CK640" s="94" t="e" cm="1">
        <f t="array" aca="1" ref="CK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CL640" s="94" t="str">
        <f t="shared" si="705"/>
        <v/>
      </c>
      <c r="CM640" s="96" t="b">
        <f t="shared" si="706"/>
        <v>0</v>
      </c>
      <c r="CN640" s="130" t="b">
        <f>IFERROR(MATCH(D640,'Avtal för korttidsarbete'!$G$13:$G$1012,0),TRUE)</f>
        <v>1</v>
      </c>
      <c r="CO640" s="130" t="b">
        <f t="shared" si="707"/>
        <v>0</v>
      </c>
      <c r="CP640" s="131" t="str" cm="1">
        <f t="array" ref="CP640">IF(CN640=TRUE,"x",INDEX('Avtal för korttidsarbete'!$E$13:$E$1012,$CN640))</f>
        <v>x</v>
      </c>
      <c r="CQ640" s="131" t="str" cm="1">
        <f t="array" ref="CQ640">IF(CN640=TRUE,"x",INDEX('Avtal för korttidsarbete'!$F$13:$F$1012,$CN640))</f>
        <v>x</v>
      </c>
      <c r="CR640" s="130" t="b">
        <f t="shared" si="708"/>
        <v>0</v>
      </c>
      <c r="CS640" s="165">
        <f t="shared" si="727"/>
        <v>0</v>
      </c>
      <c r="CT640" s="165">
        <f t="shared" si="728"/>
        <v>0</v>
      </c>
      <c r="CU640" s="130" t="b">
        <f t="shared" si="709"/>
        <v>0</v>
      </c>
      <c r="CV640" s="131">
        <f t="shared" si="710"/>
        <v>0</v>
      </c>
      <c r="CW640" s="165">
        <f t="shared" si="711"/>
        <v>0</v>
      </c>
      <c r="CX640" s="186" t="b">
        <f>IFERROR(INDEX('Avtal för korttidsarbete'!R:R,MATCH(D640,'Avtal för korttidsarbete'!$G:$G,0)),TRUE)</f>
        <v>1</v>
      </c>
      <c r="CY640" s="165" t="str">
        <f>IF(CX640,"-",INDEX('Avtal för korttidsarbete'!$D:$D,MATCH(D640,'Avtal för korttidsarbete'!$G:$G,0)))</f>
        <v>-</v>
      </c>
      <c r="CZ640" s="131" t="b">
        <f>IFERROR(G640&gt;INDEX(Uppsägningar!E:E,MATCH(C640,Uppsägningar!C:C,0)),FALSE)</f>
        <v>0</v>
      </c>
    </row>
    <row r="641" spans="1:104" s="30" customFormat="1" x14ac:dyDescent="0.25">
      <c r="A641" s="19">
        <v>626</v>
      </c>
      <c r="B641" s="20"/>
      <c r="C641" s="189"/>
      <c r="D641" s="69"/>
      <c r="E641" s="171">
        <f>IFERROR(INDEX(Admin!$C$7:$C$10,MATCH(CY641,TblNivåValTExt,0)),0)</f>
        <v>0</v>
      </c>
      <c r="F641" s="1"/>
      <c r="G641" s="1"/>
      <c r="H641" s="90"/>
      <c r="I641" s="91"/>
      <c r="J641" s="91"/>
      <c r="K641" s="91"/>
      <c r="L641" s="91"/>
      <c r="M641" s="91"/>
      <c r="N641" s="91"/>
      <c r="O641" s="91"/>
      <c r="P641" s="91"/>
      <c r="Q641" s="91"/>
      <c r="R641" s="91"/>
      <c r="S641" s="91"/>
      <c r="T641" s="91"/>
      <c r="U641" s="91"/>
      <c r="V641" s="91"/>
      <c r="W641" s="225">
        <f t="shared" si="666"/>
        <v>0</v>
      </c>
      <c r="X641" s="134" t="str">
        <f t="shared" si="712"/>
        <v/>
      </c>
      <c r="Y641" s="92" t="b">
        <f t="shared" si="667"/>
        <v>0</v>
      </c>
      <c r="Z641" s="92" t="str">
        <f t="shared" si="713"/>
        <v/>
      </c>
      <c r="AA641" s="92" t="b">
        <f t="shared" si="714"/>
        <v>0</v>
      </c>
      <c r="AB641" s="92" t="str">
        <f t="shared" si="715"/>
        <v/>
      </c>
      <c r="AC641" s="13" t="b">
        <f t="shared" si="668"/>
        <v>0</v>
      </c>
      <c r="AD641" s="92" t="str">
        <f t="shared" si="716"/>
        <v/>
      </c>
      <c r="AE641" s="13" t="b">
        <f t="shared" si="717"/>
        <v>0</v>
      </c>
      <c r="AF641" s="92" t="str">
        <f t="shared" si="718"/>
        <v/>
      </c>
      <c r="AG641" s="13" t="b">
        <f t="shared" si="669"/>
        <v>0</v>
      </c>
      <c r="AH641" s="92" t="str">
        <f t="shared" si="719"/>
        <v/>
      </c>
      <c r="AI641" s="35" t="b">
        <f t="shared" si="670"/>
        <v>0</v>
      </c>
      <c r="AJ641" s="92" t="str">
        <f t="shared" si="720"/>
        <v/>
      </c>
      <c r="AK641" s="35" t="b">
        <f t="shared" si="671"/>
        <v>0</v>
      </c>
      <c r="AL641" s="92" t="str">
        <f t="shared" si="672"/>
        <v/>
      </c>
      <c r="AM641" s="35" t="b">
        <f t="shared" si="673"/>
        <v>0</v>
      </c>
      <c r="AN641" s="92" t="str">
        <f t="shared" si="674"/>
        <v/>
      </c>
      <c r="AO641" s="13" t="b">
        <f t="shared" si="675"/>
        <v>0</v>
      </c>
      <c r="AP641" s="92" t="str">
        <f t="shared" si="676"/>
        <v/>
      </c>
      <c r="AQ641" s="14">
        <f t="shared" si="677"/>
        <v>0</v>
      </c>
      <c r="AR641" s="14">
        <f t="shared" si="678"/>
        <v>0</v>
      </c>
      <c r="AS641" s="16">
        <f t="shared" si="735"/>
        <v>0</v>
      </c>
      <c r="AT641" s="16">
        <f t="shared" si="735"/>
        <v>0</v>
      </c>
      <c r="AU641" s="16">
        <f t="shared" si="735"/>
        <v>0</v>
      </c>
      <c r="AV641" s="16">
        <f t="shared" si="735"/>
        <v>0</v>
      </c>
      <c r="AW641" s="16">
        <f t="shared" si="735"/>
        <v>0</v>
      </c>
      <c r="AX641" s="16">
        <f t="shared" si="735"/>
        <v>0</v>
      </c>
      <c r="AY641" s="16">
        <f t="shared" si="735"/>
        <v>0</v>
      </c>
      <c r="AZ641" s="16"/>
      <c r="BA641" s="16"/>
      <c r="BB641" s="93">
        <f t="shared" si="721"/>
        <v>0</v>
      </c>
      <c r="BC641" s="93">
        <f t="shared" si="722"/>
        <v>0</v>
      </c>
      <c r="BD641" s="93">
        <f t="shared" si="723"/>
        <v>0</v>
      </c>
      <c r="BE641" s="158">
        <f t="shared" si="724"/>
        <v>0</v>
      </c>
      <c r="BF641" s="159">
        <f t="shared" si="725"/>
        <v>0</v>
      </c>
      <c r="BG641" s="159">
        <f t="shared" si="679"/>
        <v>0</v>
      </c>
      <c r="BH641" s="159">
        <f t="shared" si="680"/>
        <v>0</v>
      </c>
      <c r="BI641" s="159">
        <f t="shared" si="681"/>
        <v>0</v>
      </c>
      <c r="BJ641" s="159">
        <f t="shared" si="682"/>
        <v>0</v>
      </c>
      <c r="BK641" s="159">
        <f t="shared" si="683"/>
        <v>0</v>
      </c>
      <c r="BL641" s="159">
        <f t="shared" si="684"/>
        <v>0</v>
      </c>
      <c r="BM641" s="159">
        <f t="shared" si="733"/>
        <v>0</v>
      </c>
      <c r="BN641" s="159">
        <f t="shared" si="733"/>
        <v>0</v>
      </c>
      <c r="BO641" s="205" t="b">
        <f t="shared" si="685"/>
        <v>0</v>
      </c>
      <c r="BP641" s="214">
        <f t="shared" si="686"/>
        <v>0</v>
      </c>
      <c r="BQ641" s="160">
        <f t="shared" si="687"/>
        <v>0</v>
      </c>
      <c r="BR641" s="160">
        <f t="shared" si="688"/>
        <v>0</v>
      </c>
      <c r="BS641" s="160">
        <f t="shared" si="689"/>
        <v>0</v>
      </c>
      <c r="BT641" s="160">
        <f t="shared" si="690"/>
        <v>0</v>
      </c>
      <c r="BU641" s="160">
        <f t="shared" si="691"/>
        <v>0</v>
      </c>
      <c r="BV641" s="215">
        <f t="shared" si="692"/>
        <v>0</v>
      </c>
      <c r="BW641" s="217">
        <f t="shared" si="693"/>
        <v>0</v>
      </c>
      <c r="BX641" s="206">
        <f t="shared" si="694"/>
        <v>0</v>
      </c>
      <c r="BY641" s="206">
        <f t="shared" si="695"/>
        <v>0</v>
      </c>
      <c r="BZ641" s="206">
        <f t="shared" si="696"/>
        <v>0</v>
      </c>
      <c r="CA641" s="206">
        <f t="shared" si="697"/>
        <v>0</v>
      </c>
      <c r="CB641" s="206">
        <f t="shared" si="698"/>
        <v>0</v>
      </c>
      <c r="CC641" s="218">
        <f t="shared" si="699"/>
        <v>0</v>
      </c>
      <c r="CD641" s="216" t="e">
        <f t="shared" si="700"/>
        <v>#VALUE!</v>
      </c>
      <c r="CE641" s="94" t="e">
        <f t="shared" si="701"/>
        <v>#VALUE!</v>
      </c>
      <c r="CF641" s="94" t="e">
        <f t="shared" si="702"/>
        <v>#VALUE!</v>
      </c>
      <c r="CG641" s="95" t="e">
        <f t="shared" si="703"/>
        <v>#VALUE!</v>
      </c>
      <c r="CH641" s="95" t="e">
        <f t="shared" si="726"/>
        <v>#VALUE!</v>
      </c>
      <c r="CI641" s="95" t="b">
        <f t="shared" si="729"/>
        <v>0</v>
      </c>
      <c r="CJ641" s="76" t="str">
        <f t="shared" si="704"/>
        <v/>
      </c>
      <c r="CK641" s="94" t="e" cm="1">
        <f t="array" aca="1" ref="CK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CL641" s="94" t="str">
        <f t="shared" si="705"/>
        <v/>
      </c>
      <c r="CM641" s="96" t="b">
        <f t="shared" si="706"/>
        <v>0</v>
      </c>
      <c r="CN641" s="130" t="b">
        <f>IFERROR(MATCH(D641,'Avtal för korttidsarbete'!$G$13:$G$1012,0),TRUE)</f>
        <v>1</v>
      </c>
      <c r="CO641" s="130" t="b">
        <f t="shared" si="707"/>
        <v>0</v>
      </c>
      <c r="CP641" s="131" t="str" cm="1">
        <f t="array" ref="CP641">IF(CN641=TRUE,"x",INDEX('Avtal för korttidsarbete'!$E$13:$E$1012,$CN641))</f>
        <v>x</v>
      </c>
      <c r="CQ641" s="131" t="str" cm="1">
        <f t="array" ref="CQ641">IF(CN641=TRUE,"x",INDEX('Avtal för korttidsarbete'!$F$13:$F$1012,$CN641))</f>
        <v>x</v>
      </c>
      <c r="CR641" s="130" t="b">
        <f t="shared" si="708"/>
        <v>0</v>
      </c>
      <c r="CS641" s="165">
        <f t="shared" si="727"/>
        <v>0</v>
      </c>
      <c r="CT641" s="165">
        <f t="shared" si="728"/>
        <v>0</v>
      </c>
      <c r="CU641" s="130" t="b">
        <f t="shared" si="709"/>
        <v>0</v>
      </c>
      <c r="CV641" s="131">
        <f t="shared" si="710"/>
        <v>0</v>
      </c>
      <c r="CW641" s="165">
        <f t="shared" si="711"/>
        <v>0</v>
      </c>
      <c r="CX641" s="186" t="b">
        <f>IFERROR(INDEX('Avtal för korttidsarbete'!R:R,MATCH(D641,'Avtal för korttidsarbete'!$G:$G,0)),TRUE)</f>
        <v>1</v>
      </c>
      <c r="CY641" s="165" t="str">
        <f>IF(CX641,"-",INDEX('Avtal för korttidsarbete'!$D:$D,MATCH(D641,'Avtal för korttidsarbete'!$G:$G,0)))</f>
        <v>-</v>
      </c>
      <c r="CZ641" s="131" t="b">
        <f>IFERROR(G641&gt;INDEX(Uppsägningar!E:E,MATCH(C641,Uppsägningar!C:C,0)),FALSE)</f>
        <v>0</v>
      </c>
    </row>
    <row r="642" spans="1:104" s="30" customFormat="1" x14ac:dyDescent="0.25">
      <c r="A642" s="19">
        <v>627</v>
      </c>
      <c r="B642" s="20"/>
      <c r="C642" s="189"/>
      <c r="D642" s="69"/>
      <c r="E642" s="171">
        <f>IFERROR(INDEX(Admin!$C$7:$C$10,MATCH(CY642,TblNivåValTExt,0)),0)</f>
        <v>0</v>
      </c>
      <c r="F642" s="1"/>
      <c r="G642" s="1"/>
      <c r="H642" s="90"/>
      <c r="I642" s="91"/>
      <c r="J642" s="91"/>
      <c r="K642" s="91"/>
      <c r="L642" s="91"/>
      <c r="M642" s="91"/>
      <c r="N642" s="91"/>
      <c r="O642" s="91"/>
      <c r="P642" s="91"/>
      <c r="Q642" s="91"/>
      <c r="R642" s="91"/>
      <c r="S642" s="91"/>
      <c r="T642" s="91"/>
      <c r="U642" s="91"/>
      <c r="V642" s="91"/>
      <c r="W642" s="225">
        <f t="shared" si="666"/>
        <v>0</v>
      </c>
      <c r="X642" s="134" t="str">
        <f t="shared" si="712"/>
        <v/>
      </c>
      <c r="Y642" s="92" t="b">
        <f t="shared" si="667"/>
        <v>0</v>
      </c>
      <c r="Z642" s="92" t="str">
        <f t="shared" si="713"/>
        <v/>
      </c>
      <c r="AA642" s="92" t="b">
        <f t="shared" si="714"/>
        <v>0</v>
      </c>
      <c r="AB642" s="92" t="str">
        <f t="shared" si="715"/>
        <v/>
      </c>
      <c r="AC642" s="13" t="b">
        <f t="shared" si="668"/>
        <v>0</v>
      </c>
      <c r="AD642" s="92" t="str">
        <f t="shared" si="716"/>
        <v/>
      </c>
      <c r="AE642" s="13" t="b">
        <f t="shared" si="717"/>
        <v>0</v>
      </c>
      <c r="AF642" s="92" t="str">
        <f t="shared" si="718"/>
        <v/>
      </c>
      <c r="AG642" s="13" t="b">
        <f t="shared" si="669"/>
        <v>0</v>
      </c>
      <c r="AH642" s="92" t="str">
        <f t="shared" si="719"/>
        <v/>
      </c>
      <c r="AI642" s="35" t="b">
        <f t="shared" si="670"/>
        <v>0</v>
      </c>
      <c r="AJ642" s="92" t="str">
        <f t="shared" si="720"/>
        <v/>
      </c>
      <c r="AK642" s="35" t="b">
        <f t="shared" si="671"/>
        <v>0</v>
      </c>
      <c r="AL642" s="92" t="str">
        <f t="shared" si="672"/>
        <v/>
      </c>
      <c r="AM642" s="35" t="b">
        <f t="shared" si="673"/>
        <v>0</v>
      </c>
      <c r="AN642" s="92" t="str">
        <f t="shared" si="674"/>
        <v/>
      </c>
      <c r="AO642" s="13" t="b">
        <f t="shared" si="675"/>
        <v>0</v>
      </c>
      <c r="AP642" s="92" t="str">
        <f t="shared" si="676"/>
        <v/>
      </c>
      <c r="AQ642" s="14">
        <f t="shared" si="677"/>
        <v>0</v>
      </c>
      <c r="AR642" s="14">
        <f t="shared" si="678"/>
        <v>0</v>
      </c>
      <c r="AS642" s="16">
        <f t="shared" si="735"/>
        <v>0</v>
      </c>
      <c r="AT642" s="16">
        <f t="shared" si="735"/>
        <v>0</v>
      </c>
      <c r="AU642" s="16">
        <f t="shared" si="735"/>
        <v>0</v>
      </c>
      <c r="AV642" s="16">
        <f t="shared" si="735"/>
        <v>0</v>
      </c>
      <c r="AW642" s="16">
        <f t="shared" si="735"/>
        <v>0</v>
      </c>
      <c r="AX642" s="16">
        <f t="shared" si="735"/>
        <v>0</v>
      </c>
      <c r="AY642" s="16">
        <f t="shared" si="735"/>
        <v>0</v>
      </c>
      <c r="AZ642" s="16"/>
      <c r="BA642" s="16"/>
      <c r="BB642" s="93">
        <f t="shared" si="721"/>
        <v>0</v>
      </c>
      <c r="BC642" s="93">
        <f t="shared" si="722"/>
        <v>0</v>
      </c>
      <c r="BD642" s="93">
        <f t="shared" si="723"/>
        <v>0</v>
      </c>
      <c r="BE642" s="158">
        <f t="shared" si="724"/>
        <v>0</v>
      </c>
      <c r="BF642" s="159">
        <f t="shared" si="725"/>
        <v>0</v>
      </c>
      <c r="BG642" s="159">
        <f t="shared" si="679"/>
        <v>0</v>
      </c>
      <c r="BH642" s="159">
        <f t="shared" si="680"/>
        <v>0</v>
      </c>
      <c r="BI642" s="159">
        <f t="shared" si="681"/>
        <v>0</v>
      </c>
      <c r="BJ642" s="159">
        <f t="shared" si="682"/>
        <v>0</v>
      </c>
      <c r="BK642" s="159">
        <f t="shared" si="683"/>
        <v>0</v>
      </c>
      <c r="BL642" s="159">
        <f t="shared" si="684"/>
        <v>0</v>
      </c>
      <c r="BM642" s="159">
        <f t="shared" si="733"/>
        <v>0</v>
      </c>
      <c r="BN642" s="159">
        <f t="shared" si="733"/>
        <v>0</v>
      </c>
      <c r="BO642" s="205" t="b">
        <f t="shared" si="685"/>
        <v>0</v>
      </c>
      <c r="BP642" s="214">
        <f t="shared" si="686"/>
        <v>0</v>
      </c>
      <c r="BQ642" s="160">
        <f t="shared" si="687"/>
        <v>0</v>
      </c>
      <c r="BR642" s="160">
        <f t="shared" si="688"/>
        <v>0</v>
      </c>
      <c r="BS642" s="160">
        <f t="shared" si="689"/>
        <v>0</v>
      </c>
      <c r="BT642" s="160">
        <f t="shared" si="690"/>
        <v>0</v>
      </c>
      <c r="BU642" s="160">
        <f t="shared" si="691"/>
        <v>0</v>
      </c>
      <c r="BV642" s="215">
        <f t="shared" si="692"/>
        <v>0</v>
      </c>
      <c r="BW642" s="217">
        <f t="shared" si="693"/>
        <v>0</v>
      </c>
      <c r="BX642" s="206">
        <f t="shared" si="694"/>
        <v>0</v>
      </c>
      <c r="BY642" s="206">
        <f t="shared" si="695"/>
        <v>0</v>
      </c>
      <c r="BZ642" s="206">
        <f t="shared" si="696"/>
        <v>0</v>
      </c>
      <c r="CA642" s="206">
        <f t="shared" si="697"/>
        <v>0</v>
      </c>
      <c r="CB642" s="206">
        <f t="shared" si="698"/>
        <v>0</v>
      </c>
      <c r="CC642" s="218">
        <f t="shared" si="699"/>
        <v>0</v>
      </c>
      <c r="CD642" s="216" t="e">
        <f t="shared" si="700"/>
        <v>#VALUE!</v>
      </c>
      <c r="CE642" s="94" t="e">
        <f t="shared" si="701"/>
        <v>#VALUE!</v>
      </c>
      <c r="CF642" s="94" t="e">
        <f t="shared" si="702"/>
        <v>#VALUE!</v>
      </c>
      <c r="CG642" s="95" t="e">
        <f t="shared" si="703"/>
        <v>#VALUE!</v>
      </c>
      <c r="CH642" s="95" t="e">
        <f t="shared" si="726"/>
        <v>#VALUE!</v>
      </c>
      <c r="CI642" s="95" t="b">
        <f t="shared" si="729"/>
        <v>0</v>
      </c>
      <c r="CJ642" s="76" t="str">
        <f t="shared" si="704"/>
        <v/>
      </c>
      <c r="CK642" s="94" t="e" cm="1">
        <f t="array" aca="1" ref="CK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CL642" s="94" t="str">
        <f t="shared" si="705"/>
        <v/>
      </c>
      <c r="CM642" s="96" t="b">
        <f t="shared" si="706"/>
        <v>0</v>
      </c>
      <c r="CN642" s="130" t="b">
        <f>IFERROR(MATCH(D642,'Avtal för korttidsarbete'!$G$13:$G$1012,0),TRUE)</f>
        <v>1</v>
      </c>
      <c r="CO642" s="130" t="b">
        <f t="shared" si="707"/>
        <v>0</v>
      </c>
      <c r="CP642" s="131" t="str" cm="1">
        <f t="array" ref="CP642">IF(CN642=TRUE,"x",INDEX('Avtal för korttidsarbete'!$E$13:$E$1012,$CN642))</f>
        <v>x</v>
      </c>
      <c r="CQ642" s="131" t="str" cm="1">
        <f t="array" ref="CQ642">IF(CN642=TRUE,"x",INDEX('Avtal för korttidsarbete'!$F$13:$F$1012,$CN642))</f>
        <v>x</v>
      </c>
      <c r="CR642" s="130" t="b">
        <f t="shared" si="708"/>
        <v>0</v>
      </c>
      <c r="CS642" s="165">
        <f t="shared" si="727"/>
        <v>0</v>
      </c>
      <c r="CT642" s="165">
        <f t="shared" si="728"/>
        <v>0</v>
      </c>
      <c r="CU642" s="130" t="b">
        <f t="shared" si="709"/>
        <v>0</v>
      </c>
      <c r="CV642" s="131">
        <f t="shared" si="710"/>
        <v>0</v>
      </c>
      <c r="CW642" s="165">
        <f t="shared" si="711"/>
        <v>0</v>
      </c>
      <c r="CX642" s="186" t="b">
        <f>IFERROR(INDEX('Avtal för korttidsarbete'!R:R,MATCH(D642,'Avtal för korttidsarbete'!$G:$G,0)),TRUE)</f>
        <v>1</v>
      </c>
      <c r="CY642" s="165" t="str">
        <f>IF(CX642,"-",INDEX('Avtal för korttidsarbete'!$D:$D,MATCH(D642,'Avtal för korttidsarbete'!$G:$G,0)))</f>
        <v>-</v>
      </c>
      <c r="CZ642" s="131" t="b">
        <f>IFERROR(G642&gt;INDEX(Uppsägningar!E:E,MATCH(C642,Uppsägningar!C:C,0)),FALSE)</f>
        <v>0</v>
      </c>
    </row>
    <row r="643" spans="1:104" s="30" customFormat="1" x14ac:dyDescent="0.25">
      <c r="A643" s="19">
        <v>628</v>
      </c>
      <c r="B643" s="20"/>
      <c r="C643" s="189"/>
      <c r="D643" s="69"/>
      <c r="E643" s="171">
        <f>IFERROR(INDEX(Admin!$C$7:$C$10,MATCH(CY643,TblNivåValTExt,0)),0)</f>
        <v>0</v>
      </c>
      <c r="F643" s="1"/>
      <c r="G643" s="1"/>
      <c r="H643" s="90"/>
      <c r="I643" s="91"/>
      <c r="J643" s="91"/>
      <c r="K643" s="91"/>
      <c r="L643" s="91"/>
      <c r="M643" s="91"/>
      <c r="N643" s="91"/>
      <c r="O643" s="91"/>
      <c r="P643" s="91"/>
      <c r="Q643" s="91"/>
      <c r="R643" s="91"/>
      <c r="S643" s="91"/>
      <c r="T643" s="91"/>
      <c r="U643" s="91"/>
      <c r="V643" s="91"/>
      <c r="W643" s="225">
        <f t="shared" si="666"/>
        <v>0</v>
      </c>
      <c r="X643" s="134" t="str">
        <f t="shared" si="712"/>
        <v/>
      </c>
      <c r="Y643" s="92" t="b">
        <f t="shared" si="667"/>
        <v>0</v>
      </c>
      <c r="Z643" s="92" t="str">
        <f t="shared" si="713"/>
        <v/>
      </c>
      <c r="AA643" s="92" t="b">
        <f t="shared" si="714"/>
        <v>0</v>
      </c>
      <c r="AB643" s="92" t="str">
        <f t="shared" si="715"/>
        <v/>
      </c>
      <c r="AC643" s="13" t="b">
        <f t="shared" si="668"/>
        <v>0</v>
      </c>
      <c r="AD643" s="92" t="str">
        <f t="shared" si="716"/>
        <v/>
      </c>
      <c r="AE643" s="13" t="b">
        <f t="shared" si="717"/>
        <v>0</v>
      </c>
      <c r="AF643" s="92" t="str">
        <f t="shared" si="718"/>
        <v/>
      </c>
      <c r="AG643" s="13" t="b">
        <f t="shared" si="669"/>
        <v>0</v>
      </c>
      <c r="AH643" s="92" t="str">
        <f t="shared" si="719"/>
        <v/>
      </c>
      <c r="AI643" s="35" t="b">
        <f t="shared" si="670"/>
        <v>0</v>
      </c>
      <c r="AJ643" s="92" t="str">
        <f t="shared" si="720"/>
        <v/>
      </c>
      <c r="AK643" s="35" t="b">
        <f t="shared" si="671"/>
        <v>0</v>
      </c>
      <c r="AL643" s="92" t="str">
        <f t="shared" si="672"/>
        <v/>
      </c>
      <c r="AM643" s="35" t="b">
        <f t="shared" si="673"/>
        <v>0</v>
      </c>
      <c r="AN643" s="92" t="str">
        <f t="shared" si="674"/>
        <v/>
      </c>
      <c r="AO643" s="13" t="b">
        <f t="shared" si="675"/>
        <v>0</v>
      </c>
      <c r="AP643" s="92" t="str">
        <f t="shared" si="676"/>
        <v/>
      </c>
      <c r="AQ643" s="14">
        <f t="shared" si="677"/>
        <v>0</v>
      </c>
      <c r="AR643" s="14">
        <f t="shared" si="678"/>
        <v>0</v>
      </c>
      <c r="AS643" s="16">
        <f t="shared" si="735"/>
        <v>0</v>
      </c>
      <c r="AT643" s="16">
        <f t="shared" si="735"/>
        <v>0</v>
      </c>
      <c r="AU643" s="16">
        <f t="shared" si="735"/>
        <v>0</v>
      </c>
      <c r="AV643" s="16">
        <f t="shared" si="735"/>
        <v>0</v>
      </c>
      <c r="AW643" s="16">
        <f t="shared" si="735"/>
        <v>0</v>
      </c>
      <c r="AX643" s="16">
        <f t="shared" si="735"/>
        <v>0</v>
      </c>
      <c r="AY643" s="16">
        <f t="shared" si="735"/>
        <v>0</v>
      </c>
      <c r="AZ643" s="16"/>
      <c r="BA643" s="16"/>
      <c r="BB643" s="93">
        <f t="shared" si="721"/>
        <v>0</v>
      </c>
      <c r="BC643" s="93">
        <f t="shared" si="722"/>
        <v>0</v>
      </c>
      <c r="BD643" s="93">
        <f t="shared" si="723"/>
        <v>0</v>
      </c>
      <c r="BE643" s="158">
        <f t="shared" si="724"/>
        <v>0</v>
      </c>
      <c r="BF643" s="159">
        <f t="shared" si="725"/>
        <v>0</v>
      </c>
      <c r="BG643" s="159">
        <f t="shared" si="679"/>
        <v>0</v>
      </c>
      <c r="BH643" s="159">
        <f t="shared" si="680"/>
        <v>0</v>
      </c>
      <c r="BI643" s="159">
        <f t="shared" si="681"/>
        <v>0</v>
      </c>
      <c r="BJ643" s="159">
        <f t="shared" si="682"/>
        <v>0</v>
      </c>
      <c r="BK643" s="159">
        <f t="shared" si="683"/>
        <v>0</v>
      </c>
      <c r="BL643" s="159">
        <f t="shared" si="684"/>
        <v>0</v>
      </c>
      <c r="BM643" s="159">
        <f t="shared" si="733"/>
        <v>0</v>
      </c>
      <c r="BN643" s="159">
        <f t="shared" si="733"/>
        <v>0</v>
      </c>
      <c r="BO643" s="205" t="b">
        <f t="shared" si="685"/>
        <v>0</v>
      </c>
      <c r="BP643" s="214">
        <f t="shared" si="686"/>
        <v>0</v>
      </c>
      <c r="BQ643" s="160">
        <f t="shared" si="687"/>
        <v>0</v>
      </c>
      <c r="BR643" s="160">
        <f t="shared" si="688"/>
        <v>0</v>
      </c>
      <c r="BS643" s="160">
        <f t="shared" si="689"/>
        <v>0</v>
      </c>
      <c r="BT643" s="160">
        <f t="shared" si="690"/>
        <v>0</v>
      </c>
      <c r="BU643" s="160">
        <f t="shared" si="691"/>
        <v>0</v>
      </c>
      <c r="BV643" s="215">
        <f t="shared" si="692"/>
        <v>0</v>
      </c>
      <c r="BW643" s="217">
        <f t="shared" si="693"/>
        <v>0</v>
      </c>
      <c r="BX643" s="206">
        <f t="shared" si="694"/>
        <v>0</v>
      </c>
      <c r="BY643" s="206">
        <f t="shared" si="695"/>
        <v>0</v>
      </c>
      <c r="BZ643" s="206">
        <f t="shared" si="696"/>
        <v>0</v>
      </c>
      <c r="CA643" s="206">
        <f t="shared" si="697"/>
        <v>0</v>
      </c>
      <c r="CB643" s="206">
        <f t="shared" si="698"/>
        <v>0</v>
      </c>
      <c r="CC643" s="218">
        <f t="shared" si="699"/>
        <v>0</v>
      </c>
      <c r="CD643" s="216" t="e">
        <f t="shared" si="700"/>
        <v>#VALUE!</v>
      </c>
      <c r="CE643" s="94" t="e">
        <f t="shared" si="701"/>
        <v>#VALUE!</v>
      </c>
      <c r="CF643" s="94" t="e">
        <f t="shared" si="702"/>
        <v>#VALUE!</v>
      </c>
      <c r="CG643" s="95" t="e">
        <f t="shared" si="703"/>
        <v>#VALUE!</v>
      </c>
      <c r="CH643" s="95" t="e">
        <f t="shared" si="726"/>
        <v>#VALUE!</v>
      </c>
      <c r="CI643" s="95" t="b">
        <f t="shared" si="729"/>
        <v>0</v>
      </c>
      <c r="CJ643" s="76" t="str">
        <f t="shared" si="704"/>
        <v/>
      </c>
      <c r="CK643" s="94" t="e" cm="1">
        <f t="array" aca="1" ref="CK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CL643" s="94" t="str">
        <f t="shared" si="705"/>
        <v/>
      </c>
      <c r="CM643" s="96" t="b">
        <f t="shared" si="706"/>
        <v>0</v>
      </c>
      <c r="CN643" s="130" t="b">
        <f>IFERROR(MATCH(D643,'Avtal för korttidsarbete'!$G$13:$G$1012,0),TRUE)</f>
        <v>1</v>
      </c>
      <c r="CO643" s="130" t="b">
        <f t="shared" si="707"/>
        <v>0</v>
      </c>
      <c r="CP643" s="131" t="str" cm="1">
        <f t="array" ref="CP643">IF(CN643=TRUE,"x",INDEX('Avtal för korttidsarbete'!$E$13:$E$1012,$CN643))</f>
        <v>x</v>
      </c>
      <c r="CQ643" s="131" t="str" cm="1">
        <f t="array" ref="CQ643">IF(CN643=TRUE,"x",INDEX('Avtal för korttidsarbete'!$F$13:$F$1012,$CN643))</f>
        <v>x</v>
      </c>
      <c r="CR643" s="130" t="b">
        <f t="shared" si="708"/>
        <v>0</v>
      </c>
      <c r="CS643" s="165">
        <f t="shared" si="727"/>
        <v>0</v>
      </c>
      <c r="CT643" s="165">
        <f t="shared" si="728"/>
        <v>0</v>
      </c>
      <c r="CU643" s="130" t="b">
        <f t="shared" si="709"/>
        <v>0</v>
      </c>
      <c r="CV643" s="131">
        <f t="shared" si="710"/>
        <v>0</v>
      </c>
      <c r="CW643" s="165">
        <f t="shared" si="711"/>
        <v>0</v>
      </c>
      <c r="CX643" s="186" t="b">
        <f>IFERROR(INDEX('Avtal för korttidsarbete'!R:R,MATCH(D643,'Avtal för korttidsarbete'!$G:$G,0)),TRUE)</f>
        <v>1</v>
      </c>
      <c r="CY643" s="165" t="str">
        <f>IF(CX643,"-",INDEX('Avtal för korttidsarbete'!$D:$D,MATCH(D643,'Avtal för korttidsarbete'!$G:$G,0)))</f>
        <v>-</v>
      </c>
      <c r="CZ643" s="131" t="b">
        <f>IFERROR(G643&gt;INDEX(Uppsägningar!E:E,MATCH(C643,Uppsägningar!C:C,0)),FALSE)</f>
        <v>0</v>
      </c>
    </row>
    <row r="644" spans="1:104" s="30" customFormat="1" x14ac:dyDescent="0.25">
      <c r="A644" s="19">
        <v>629</v>
      </c>
      <c r="B644" s="20"/>
      <c r="C644" s="189"/>
      <c r="D644" s="69"/>
      <c r="E644" s="171">
        <f>IFERROR(INDEX(Admin!$C$7:$C$10,MATCH(CY644,TblNivåValTExt,0)),0)</f>
        <v>0</v>
      </c>
      <c r="F644" s="1"/>
      <c r="G644" s="1"/>
      <c r="H644" s="90"/>
      <c r="I644" s="91"/>
      <c r="J644" s="91"/>
      <c r="K644" s="91"/>
      <c r="L644" s="91"/>
      <c r="M644" s="91"/>
      <c r="N644" s="91"/>
      <c r="O644" s="91"/>
      <c r="P644" s="91"/>
      <c r="Q644" s="91"/>
      <c r="R644" s="91"/>
      <c r="S644" s="91"/>
      <c r="T644" s="91"/>
      <c r="U644" s="91"/>
      <c r="V644" s="91"/>
      <c r="W644" s="225">
        <f t="shared" si="666"/>
        <v>0</v>
      </c>
      <c r="X644" s="134" t="str">
        <f t="shared" si="712"/>
        <v/>
      </c>
      <c r="Y644" s="92" t="b">
        <f t="shared" si="667"/>
        <v>0</v>
      </c>
      <c r="Z644" s="92" t="str">
        <f t="shared" si="713"/>
        <v/>
      </c>
      <c r="AA644" s="92" t="b">
        <f t="shared" si="714"/>
        <v>0</v>
      </c>
      <c r="AB644" s="92" t="str">
        <f t="shared" si="715"/>
        <v/>
      </c>
      <c r="AC644" s="13" t="b">
        <f t="shared" si="668"/>
        <v>0</v>
      </c>
      <c r="AD644" s="92" t="str">
        <f t="shared" si="716"/>
        <v/>
      </c>
      <c r="AE644" s="13" t="b">
        <f t="shared" si="717"/>
        <v>0</v>
      </c>
      <c r="AF644" s="92" t="str">
        <f t="shared" si="718"/>
        <v/>
      </c>
      <c r="AG644" s="13" t="b">
        <f t="shared" si="669"/>
        <v>0</v>
      </c>
      <c r="AH644" s="92" t="str">
        <f t="shared" si="719"/>
        <v/>
      </c>
      <c r="AI644" s="35" t="b">
        <f t="shared" si="670"/>
        <v>0</v>
      </c>
      <c r="AJ644" s="92" t="str">
        <f t="shared" si="720"/>
        <v/>
      </c>
      <c r="AK644" s="35" t="b">
        <f t="shared" si="671"/>
        <v>0</v>
      </c>
      <c r="AL644" s="92" t="str">
        <f t="shared" si="672"/>
        <v/>
      </c>
      <c r="AM644" s="35" t="b">
        <f t="shared" si="673"/>
        <v>0</v>
      </c>
      <c r="AN644" s="92" t="str">
        <f t="shared" si="674"/>
        <v/>
      </c>
      <c r="AO644" s="13" t="b">
        <f t="shared" si="675"/>
        <v>0</v>
      </c>
      <c r="AP644" s="92" t="str">
        <f t="shared" si="676"/>
        <v/>
      </c>
      <c r="AQ644" s="14">
        <f t="shared" si="677"/>
        <v>0</v>
      </c>
      <c r="AR644" s="14">
        <f t="shared" si="678"/>
        <v>0</v>
      </c>
      <c r="AS644" s="16">
        <f t="shared" si="735"/>
        <v>0</v>
      </c>
      <c r="AT644" s="16">
        <f t="shared" si="735"/>
        <v>0</v>
      </c>
      <c r="AU644" s="16">
        <f t="shared" si="735"/>
        <v>0</v>
      </c>
      <c r="AV644" s="16">
        <f t="shared" si="735"/>
        <v>0</v>
      </c>
      <c r="AW644" s="16">
        <f t="shared" si="735"/>
        <v>0</v>
      </c>
      <c r="AX644" s="16">
        <f t="shared" si="735"/>
        <v>0</v>
      </c>
      <c r="AY644" s="16">
        <f t="shared" si="735"/>
        <v>0</v>
      </c>
      <c r="AZ644" s="16"/>
      <c r="BA644" s="16"/>
      <c r="BB644" s="93">
        <f t="shared" si="721"/>
        <v>0</v>
      </c>
      <c r="BC644" s="93">
        <f t="shared" si="722"/>
        <v>0</v>
      </c>
      <c r="BD644" s="93">
        <f t="shared" si="723"/>
        <v>0</v>
      </c>
      <c r="BE644" s="158">
        <f t="shared" si="724"/>
        <v>0</v>
      </c>
      <c r="BF644" s="159">
        <f t="shared" si="725"/>
        <v>0</v>
      </c>
      <c r="BG644" s="159">
        <f t="shared" si="679"/>
        <v>0</v>
      </c>
      <c r="BH644" s="159">
        <f t="shared" si="680"/>
        <v>0</v>
      </c>
      <c r="BI644" s="159">
        <f t="shared" si="681"/>
        <v>0</v>
      </c>
      <c r="BJ644" s="159">
        <f t="shared" si="682"/>
        <v>0</v>
      </c>
      <c r="BK644" s="159">
        <f t="shared" si="683"/>
        <v>0</v>
      </c>
      <c r="BL644" s="159">
        <f t="shared" si="684"/>
        <v>0</v>
      </c>
      <c r="BM644" s="159">
        <f t="shared" ref="BM644:BN707" si="736">AZ644/BM$11*$AV644</f>
        <v>0</v>
      </c>
      <c r="BN644" s="159">
        <f t="shared" si="736"/>
        <v>0</v>
      </c>
      <c r="BO644" s="205" t="b">
        <f t="shared" si="685"/>
        <v>0</v>
      </c>
      <c r="BP644" s="214">
        <f t="shared" si="686"/>
        <v>0</v>
      </c>
      <c r="BQ644" s="160">
        <f t="shared" si="687"/>
        <v>0</v>
      </c>
      <c r="BR644" s="160">
        <f t="shared" si="688"/>
        <v>0</v>
      </c>
      <c r="BS644" s="160">
        <f t="shared" si="689"/>
        <v>0</v>
      </c>
      <c r="BT644" s="160">
        <f t="shared" si="690"/>
        <v>0</v>
      </c>
      <c r="BU644" s="160">
        <f t="shared" si="691"/>
        <v>0</v>
      </c>
      <c r="BV644" s="215">
        <f t="shared" si="692"/>
        <v>0</v>
      </c>
      <c r="BW644" s="217">
        <f t="shared" si="693"/>
        <v>0</v>
      </c>
      <c r="BX644" s="206">
        <f t="shared" si="694"/>
        <v>0</v>
      </c>
      <c r="BY644" s="206">
        <f t="shared" si="695"/>
        <v>0</v>
      </c>
      <c r="BZ644" s="206">
        <f t="shared" si="696"/>
        <v>0</v>
      </c>
      <c r="CA644" s="206">
        <f t="shared" si="697"/>
        <v>0</v>
      </c>
      <c r="CB644" s="206">
        <f t="shared" si="698"/>
        <v>0</v>
      </c>
      <c r="CC644" s="218">
        <f t="shared" si="699"/>
        <v>0</v>
      </c>
      <c r="CD644" s="216" t="e">
        <f t="shared" si="700"/>
        <v>#VALUE!</v>
      </c>
      <c r="CE644" s="94" t="e">
        <f t="shared" si="701"/>
        <v>#VALUE!</v>
      </c>
      <c r="CF644" s="94" t="e">
        <f t="shared" si="702"/>
        <v>#VALUE!</v>
      </c>
      <c r="CG644" s="95" t="e">
        <f t="shared" si="703"/>
        <v>#VALUE!</v>
      </c>
      <c r="CH644" s="95" t="e">
        <f t="shared" si="726"/>
        <v>#VALUE!</v>
      </c>
      <c r="CI644" s="95" t="b">
        <f t="shared" si="729"/>
        <v>0</v>
      </c>
      <c r="CJ644" s="76" t="str">
        <f t="shared" si="704"/>
        <v/>
      </c>
      <c r="CK644" s="94" t="e" cm="1">
        <f t="array" aca="1" ref="CK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CL644" s="94" t="str">
        <f t="shared" si="705"/>
        <v/>
      </c>
      <c r="CM644" s="96" t="b">
        <f t="shared" si="706"/>
        <v>0</v>
      </c>
      <c r="CN644" s="130" t="b">
        <f>IFERROR(MATCH(D644,'Avtal för korttidsarbete'!$G$13:$G$1012,0),TRUE)</f>
        <v>1</v>
      </c>
      <c r="CO644" s="130" t="b">
        <f t="shared" si="707"/>
        <v>0</v>
      </c>
      <c r="CP644" s="131" t="str" cm="1">
        <f t="array" ref="CP644">IF(CN644=TRUE,"x",INDEX('Avtal för korttidsarbete'!$E$13:$E$1012,$CN644))</f>
        <v>x</v>
      </c>
      <c r="CQ644" s="131" t="str" cm="1">
        <f t="array" ref="CQ644">IF(CN644=TRUE,"x",INDEX('Avtal för korttidsarbete'!$F$13:$F$1012,$CN644))</f>
        <v>x</v>
      </c>
      <c r="CR644" s="130" t="b">
        <f t="shared" si="708"/>
        <v>0</v>
      </c>
      <c r="CS644" s="165">
        <f t="shared" si="727"/>
        <v>0</v>
      </c>
      <c r="CT644" s="165">
        <f t="shared" si="728"/>
        <v>0</v>
      </c>
      <c r="CU644" s="130" t="b">
        <f t="shared" si="709"/>
        <v>0</v>
      </c>
      <c r="CV644" s="131">
        <f t="shared" si="710"/>
        <v>0</v>
      </c>
      <c r="CW644" s="165">
        <f t="shared" si="711"/>
        <v>0</v>
      </c>
      <c r="CX644" s="186" t="b">
        <f>IFERROR(INDEX('Avtal för korttidsarbete'!R:R,MATCH(D644,'Avtal för korttidsarbete'!$G:$G,0)),TRUE)</f>
        <v>1</v>
      </c>
      <c r="CY644" s="165" t="str">
        <f>IF(CX644,"-",INDEX('Avtal för korttidsarbete'!$D:$D,MATCH(D644,'Avtal för korttidsarbete'!$G:$G,0)))</f>
        <v>-</v>
      </c>
      <c r="CZ644" s="131" t="b">
        <f>IFERROR(G644&gt;INDEX(Uppsägningar!E:E,MATCH(C644,Uppsägningar!C:C,0)),FALSE)</f>
        <v>0</v>
      </c>
    </row>
    <row r="645" spans="1:104" s="30" customFormat="1" x14ac:dyDescent="0.25">
      <c r="A645" s="19">
        <v>630</v>
      </c>
      <c r="B645" s="20"/>
      <c r="C645" s="189"/>
      <c r="D645" s="69"/>
      <c r="E645" s="171">
        <f>IFERROR(INDEX(Admin!$C$7:$C$10,MATCH(CY645,TblNivåValTExt,0)),0)</f>
        <v>0</v>
      </c>
      <c r="F645" s="1"/>
      <c r="G645" s="1"/>
      <c r="H645" s="90"/>
      <c r="I645" s="91"/>
      <c r="J645" s="91"/>
      <c r="K645" s="91"/>
      <c r="L645" s="91"/>
      <c r="M645" s="91"/>
      <c r="N645" s="91"/>
      <c r="O645" s="91"/>
      <c r="P645" s="91"/>
      <c r="Q645" s="91"/>
      <c r="R645" s="91"/>
      <c r="S645" s="91"/>
      <c r="T645" s="91"/>
      <c r="U645" s="91"/>
      <c r="V645" s="91"/>
      <c r="W645" s="225">
        <f t="shared" si="666"/>
        <v>0</v>
      </c>
      <c r="X645" s="134" t="str">
        <f t="shared" si="712"/>
        <v/>
      </c>
      <c r="Y645" s="92" t="b">
        <f t="shared" si="667"/>
        <v>0</v>
      </c>
      <c r="Z645" s="92" t="str">
        <f t="shared" si="713"/>
        <v/>
      </c>
      <c r="AA645" s="92" t="b">
        <f t="shared" si="714"/>
        <v>0</v>
      </c>
      <c r="AB645" s="92" t="str">
        <f t="shared" si="715"/>
        <v/>
      </c>
      <c r="AC645" s="13" t="b">
        <f t="shared" si="668"/>
        <v>0</v>
      </c>
      <c r="AD645" s="92" t="str">
        <f t="shared" si="716"/>
        <v/>
      </c>
      <c r="AE645" s="13" t="b">
        <f t="shared" si="717"/>
        <v>0</v>
      </c>
      <c r="AF645" s="92" t="str">
        <f t="shared" si="718"/>
        <v/>
      </c>
      <c r="AG645" s="13" t="b">
        <f t="shared" si="669"/>
        <v>0</v>
      </c>
      <c r="AH645" s="92" t="str">
        <f t="shared" si="719"/>
        <v/>
      </c>
      <c r="AI645" s="35" t="b">
        <f t="shared" si="670"/>
        <v>0</v>
      </c>
      <c r="AJ645" s="92" t="str">
        <f t="shared" si="720"/>
        <v/>
      </c>
      <c r="AK645" s="35" t="b">
        <f t="shared" si="671"/>
        <v>0</v>
      </c>
      <c r="AL645" s="92" t="str">
        <f t="shared" si="672"/>
        <v/>
      </c>
      <c r="AM645" s="35" t="b">
        <f t="shared" si="673"/>
        <v>0</v>
      </c>
      <c r="AN645" s="92" t="str">
        <f t="shared" si="674"/>
        <v/>
      </c>
      <c r="AO645" s="13" t="b">
        <f t="shared" si="675"/>
        <v>0</v>
      </c>
      <c r="AP645" s="92" t="str">
        <f t="shared" si="676"/>
        <v/>
      </c>
      <c r="AQ645" s="14">
        <f t="shared" si="677"/>
        <v>0</v>
      </c>
      <c r="AR645" s="14">
        <f t="shared" si="678"/>
        <v>0</v>
      </c>
      <c r="AS645" s="16">
        <f t="shared" si="735"/>
        <v>0</v>
      </c>
      <c r="AT645" s="16">
        <f t="shared" si="735"/>
        <v>0</v>
      </c>
      <c r="AU645" s="16">
        <f t="shared" si="735"/>
        <v>0</v>
      </c>
      <c r="AV645" s="16">
        <f t="shared" si="735"/>
        <v>0</v>
      </c>
      <c r="AW645" s="16">
        <f t="shared" si="735"/>
        <v>0</v>
      </c>
      <c r="AX645" s="16">
        <f t="shared" si="735"/>
        <v>0</v>
      </c>
      <c r="AY645" s="16">
        <f t="shared" si="735"/>
        <v>0</v>
      </c>
      <c r="AZ645" s="16"/>
      <c r="BA645" s="16"/>
      <c r="BB645" s="93">
        <f t="shared" si="721"/>
        <v>0</v>
      </c>
      <c r="BC645" s="93">
        <f t="shared" si="722"/>
        <v>0</v>
      </c>
      <c r="BD645" s="93">
        <f t="shared" si="723"/>
        <v>0</v>
      </c>
      <c r="BE645" s="158">
        <f t="shared" si="724"/>
        <v>0</v>
      </c>
      <c r="BF645" s="159">
        <f t="shared" si="725"/>
        <v>0</v>
      </c>
      <c r="BG645" s="159">
        <f t="shared" si="679"/>
        <v>0</v>
      </c>
      <c r="BH645" s="159">
        <f t="shared" si="680"/>
        <v>0</v>
      </c>
      <c r="BI645" s="159">
        <f t="shared" si="681"/>
        <v>0</v>
      </c>
      <c r="BJ645" s="159">
        <f t="shared" si="682"/>
        <v>0</v>
      </c>
      <c r="BK645" s="159">
        <f t="shared" si="683"/>
        <v>0</v>
      </c>
      <c r="BL645" s="159">
        <f t="shared" si="684"/>
        <v>0</v>
      </c>
      <c r="BM645" s="159">
        <f t="shared" si="736"/>
        <v>0</v>
      </c>
      <c r="BN645" s="159">
        <f t="shared" si="736"/>
        <v>0</v>
      </c>
      <c r="BO645" s="205" t="b">
        <f t="shared" si="685"/>
        <v>0</v>
      </c>
      <c r="BP645" s="214">
        <f t="shared" si="686"/>
        <v>0</v>
      </c>
      <c r="BQ645" s="160">
        <f t="shared" si="687"/>
        <v>0</v>
      </c>
      <c r="BR645" s="160">
        <f t="shared" si="688"/>
        <v>0</v>
      </c>
      <c r="BS645" s="160">
        <f t="shared" si="689"/>
        <v>0</v>
      </c>
      <c r="BT645" s="160">
        <f t="shared" si="690"/>
        <v>0</v>
      </c>
      <c r="BU645" s="160">
        <f t="shared" si="691"/>
        <v>0</v>
      </c>
      <c r="BV645" s="215">
        <f t="shared" si="692"/>
        <v>0</v>
      </c>
      <c r="BW645" s="217">
        <f t="shared" si="693"/>
        <v>0</v>
      </c>
      <c r="BX645" s="206">
        <f t="shared" si="694"/>
        <v>0</v>
      </c>
      <c r="BY645" s="206">
        <f t="shared" si="695"/>
        <v>0</v>
      </c>
      <c r="BZ645" s="206">
        <f t="shared" si="696"/>
        <v>0</v>
      </c>
      <c r="CA645" s="206">
        <f t="shared" si="697"/>
        <v>0</v>
      </c>
      <c r="CB645" s="206">
        <f t="shared" si="698"/>
        <v>0</v>
      </c>
      <c r="CC645" s="218">
        <f t="shared" si="699"/>
        <v>0</v>
      </c>
      <c r="CD645" s="216" t="e">
        <f t="shared" si="700"/>
        <v>#VALUE!</v>
      </c>
      <c r="CE645" s="94" t="e">
        <f t="shared" si="701"/>
        <v>#VALUE!</v>
      </c>
      <c r="CF645" s="94" t="e">
        <f t="shared" si="702"/>
        <v>#VALUE!</v>
      </c>
      <c r="CG645" s="95" t="e">
        <f t="shared" si="703"/>
        <v>#VALUE!</v>
      </c>
      <c r="CH645" s="95" t="e">
        <f t="shared" si="726"/>
        <v>#VALUE!</v>
      </c>
      <c r="CI645" s="95" t="b">
        <f t="shared" si="729"/>
        <v>0</v>
      </c>
      <c r="CJ645" s="76" t="str">
        <f t="shared" si="704"/>
        <v/>
      </c>
      <c r="CK645" s="94" t="e" cm="1">
        <f t="array" aca="1" ref="CK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CL645" s="94" t="str">
        <f t="shared" si="705"/>
        <v/>
      </c>
      <c r="CM645" s="96" t="b">
        <f t="shared" si="706"/>
        <v>0</v>
      </c>
      <c r="CN645" s="130" t="b">
        <f>IFERROR(MATCH(D645,'Avtal för korttidsarbete'!$G$13:$G$1012,0),TRUE)</f>
        <v>1</v>
      </c>
      <c r="CO645" s="130" t="b">
        <f t="shared" si="707"/>
        <v>0</v>
      </c>
      <c r="CP645" s="131" t="str" cm="1">
        <f t="array" ref="CP645">IF(CN645=TRUE,"x",INDEX('Avtal för korttidsarbete'!$E$13:$E$1012,$CN645))</f>
        <v>x</v>
      </c>
      <c r="CQ645" s="131" t="str" cm="1">
        <f t="array" ref="CQ645">IF(CN645=TRUE,"x",INDEX('Avtal för korttidsarbete'!$F$13:$F$1012,$CN645))</f>
        <v>x</v>
      </c>
      <c r="CR645" s="130" t="b">
        <f t="shared" si="708"/>
        <v>0</v>
      </c>
      <c r="CS645" s="165">
        <f t="shared" si="727"/>
        <v>0</v>
      </c>
      <c r="CT645" s="165">
        <f t="shared" si="728"/>
        <v>0</v>
      </c>
      <c r="CU645" s="130" t="b">
        <f t="shared" si="709"/>
        <v>0</v>
      </c>
      <c r="CV645" s="131">
        <f t="shared" si="710"/>
        <v>0</v>
      </c>
      <c r="CW645" s="165">
        <f t="shared" si="711"/>
        <v>0</v>
      </c>
      <c r="CX645" s="186" t="b">
        <f>IFERROR(INDEX('Avtal för korttidsarbete'!R:R,MATCH(D645,'Avtal för korttidsarbete'!$G:$G,0)),TRUE)</f>
        <v>1</v>
      </c>
      <c r="CY645" s="165" t="str">
        <f>IF(CX645,"-",INDEX('Avtal för korttidsarbete'!$D:$D,MATCH(D645,'Avtal för korttidsarbete'!$G:$G,0)))</f>
        <v>-</v>
      </c>
      <c r="CZ645" s="131" t="b">
        <f>IFERROR(G645&gt;INDEX(Uppsägningar!E:E,MATCH(C645,Uppsägningar!C:C,0)),FALSE)</f>
        <v>0</v>
      </c>
    </row>
    <row r="646" spans="1:104" s="30" customFormat="1" x14ac:dyDescent="0.25">
      <c r="A646" s="19">
        <v>631</v>
      </c>
      <c r="B646" s="20"/>
      <c r="C646" s="189"/>
      <c r="D646" s="69"/>
      <c r="E646" s="171">
        <f>IFERROR(INDEX(Admin!$C$7:$C$10,MATCH(CY646,TblNivåValTExt,0)),0)</f>
        <v>0</v>
      </c>
      <c r="F646" s="1"/>
      <c r="G646" s="1"/>
      <c r="H646" s="90"/>
      <c r="I646" s="91"/>
      <c r="J646" s="91"/>
      <c r="K646" s="91"/>
      <c r="L646" s="91"/>
      <c r="M646" s="91"/>
      <c r="N646" s="91"/>
      <c r="O646" s="91"/>
      <c r="P646" s="91"/>
      <c r="Q646" s="91"/>
      <c r="R646" s="91"/>
      <c r="S646" s="91"/>
      <c r="T646" s="91"/>
      <c r="U646" s="91"/>
      <c r="V646" s="91"/>
      <c r="W646" s="225">
        <f t="shared" si="666"/>
        <v>0</v>
      </c>
      <c r="X646" s="134" t="str">
        <f t="shared" si="712"/>
        <v/>
      </c>
      <c r="Y646" s="92" t="b">
        <f t="shared" si="667"/>
        <v>0</v>
      </c>
      <c r="Z646" s="92" t="str">
        <f t="shared" si="713"/>
        <v/>
      </c>
      <c r="AA646" s="92" t="b">
        <f t="shared" si="714"/>
        <v>0</v>
      </c>
      <c r="AB646" s="92" t="str">
        <f t="shared" si="715"/>
        <v/>
      </c>
      <c r="AC646" s="13" t="b">
        <f t="shared" si="668"/>
        <v>0</v>
      </c>
      <c r="AD646" s="92" t="str">
        <f t="shared" si="716"/>
        <v/>
      </c>
      <c r="AE646" s="13" t="b">
        <f t="shared" si="717"/>
        <v>0</v>
      </c>
      <c r="AF646" s="92" t="str">
        <f t="shared" si="718"/>
        <v/>
      </c>
      <c r="AG646" s="13" t="b">
        <f t="shared" si="669"/>
        <v>0</v>
      </c>
      <c r="AH646" s="92" t="str">
        <f t="shared" si="719"/>
        <v/>
      </c>
      <c r="AI646" s="35" t="b">
        <f t="shared" si="670"/>
        <v>0</v>
      </c>
      <c r="AJ646" s="92" t="str">
        <f t="shared" si="720"/>
        <v/>
      </c>
      <c r="AK646" s="35" t="b">
        <f t="shared" si="671"/>
        <v>0</v>
      </c>
      <c r="AL646" s="92" t="str">
        <f t="shared" si="672"/>
        <v/>
      </c>
      <c r="AM646" s="35" t="b">
        <f t="shared" si="673"/>
        <v>0</v>
      </c>
      <c r="AN646" s="92" t="str">
        <f t="shared" si="674"/>
        <v/>
      </c>
      <c r="AO646" s="13" t="b">
        <f t="shared" si="675"/>
        <v>0</v>
      </c>
      <c r="AP646" s="92" t="str">
        <f t="shared" si="676"/>
        <v/>
      </c>
      <c r="AQ646" s="14">
        <f t="shared" si="677"/>
        <v>0</v>
      </c>
      <c r="AR646" s="14">
        <f t="shared" si="678"/>
        <v>0</v>
      </c>
      <c r="AS646" s="16">
        <f t="shared" ref="AS646:AY655" si="737">IF(OR(AS$11=FALSE,$F646="",MIN($G646,AS$10,$AR646)-MAX($F646,AS$8,$AQ646)&lt;0),0,MIN($G646,AS$10,$AR646)-MAX($F646,AS$8,$AQ646)+1)</f>
        <v>0</v>
      </c>
      <c r="AT646" s="16">
        <f t="shared" si="737"/>
        <v>0</v>
      </c>
      <c r="AU646" s="16">
        <f t="shared" si="737"/>
        <v>0</v>
      </c>
      <c r="AV646" s="16">
        <f t="shared" si="737"/>
        <v>0</v>
      </c>
      <c r="AW646" s="16">
        <f t="shared" si="737"/>
        <v>0</v>
      </c>
      <c r="AX646" s="16">
        <f t="shared" si="737"/>
        <v>0</v>
      </c>
      <c r="AY646" s="16">
        <f t="shared" si="737"/>
        <v>0</v>
      </c>
      <c r="AZ646" s="16"/>
      <c r="BA646" s="16"/>
      <c r="BB646" s="93">
        <f t="shared" si="721"/>
        <v>0</v>
      </c>
      <c r="BC646" s="93">
        <f t="shared" si="722"/>
        <v>0</v>
      </c>
      <c r="BD646" s="93">
        <f t="shared" si="723"/>
        <v>0</v>
      </c>
      <c r="BE646" s="158">
        <f t="shared" si="724"/>
        <v>0</v>
      </c>
      <c r="BF646" s="159">
        <f t="shared" si="725"/>
        <v>0</v>
      </c>
      <c r="BG646" s="159">
        <f t="shared" si="679"/>
        <v>0</v>
      </c>
      <c r="BH646" s="159">
        <f t="shared" si="680"/>
        <v>0</v>
      </c>
      <c r="BI646" s="159">
        <f t="shared" si="681"/>
        <v>0</v>
      </c>
      <c r="BJ646" s="159">
        <f t="shared" si="682"/>
        <v>0</v>
      </c>
      <c r="BK646" s="159">
        <f t="shared" si="683"/>
        <v>0</v>
      </c>
      <c r="BL646" s="159">
        <f t="shared" si="684"/>
        <v>0</v>
      </c>
      <c r="BM646" s="159">
        <f t="shared" si="736"/>
        <v>0</v>
      </c>
      <c r="BN646" s="159">
        <f t="shared" si="736"/>
        <v>0</v>
      </c>
      <c r="BO646" s="205" t="b">
        <f t="shared" si="685"/>
        <v>0</v>
      </c>
      <c r="BP646" s="214">
        <f t="shared" si="686"/>
        <v>0</v>
      </c>
      <c r="BQ646" s="160">
        <f t="shared" si="687"/>
        <v>0</v>
      </c>
      <c r="BR646" s="160">
        <f t="shared" si="688"/>
        <v>0</v>
      </c>
      <c r="BS646" s="160">
        <f t="shared" si="689"/>
        <v>0</v>
      </c>
      <c r="BT646" s="160">
        <f t="shared" si="690"/>
        <v>0</v>
      </c>
      <c r="BU646" s="160">
        <f t="shared" si="691"/>
        <v>0</v>
      </c>
      <c r="BV646" s="215">
        <f t="shared" si="692"/>
        <v>0</v>
      </c>
      <c r="BW646" s="217">
        <f t="shared" si="693"/>
        <v>0</v>
      </c>
      <c r="BX646" s="206">
        <f t="shared" si="694"/>
        <v>0</v>
      </c>
      <c r="BY646" s="206">
        <f t="shared" si="695"/>
        <v>0</v>
      </c>
      <c r="BZ646" s="206">
        <f t="shared" si="696"/>
        <v>0</v>
      </c>
      <c r="CA646" s="206">
        <f t="shared" si="697"/>
        <v>0</v>
      </c>
      <c r="CB646" s="206">
        <f t="shared" si="698"/>
        <v>0</v>
      </c>
      <c r="CC646" s="218">
        <f t="shared" si="699"/>
        <v>0</v>
      </c>
      <c r="CD646" s="216" t="e">
        <f t="shared" si="700"/>
        <v>#VALUE!</v>
      </c>
      <c r="CE646" s="94" t="e">
        <f t="shared" si="701"/>
        <v>#VALUE!</v>
      </c>
      <c r="CF646" s="94" t="e">
        <f t="shared" si="702"/>
        <v>#VALUE!</v>
      </c>
      <c r="CG646" s="95" t="e">
        <f t="shared" si="703"/>
        <v>#VALUE!</v>
      </c>
      <c r="CH646" s="95" t="e">
        <f t="shared" si="726"/>
        <v>#VALUE!</v>
      </c>
      <c r="CI646" s="95" t="b">
        <f t="shared" si="729"/>
        <v>0</v>
      </c>
      <c r="CJ646" s="76" t="str">
        <f t="shared" si="704"/>
        <v/>
      </c>
      <c r="CK646" s="94" t="e" cm="1">
        <f t="array" aca="1" ref="CK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CL646" s="94" t="str">
        <f t="shared" si="705"/>
        <v/>
      </c>
      <c r="CM646" s="96" t="b">
        <f t="shared" si="706"/>
        <v>0</v>
      </c>
      <c r="CN646" s="130" t="b">
        <f>IFERROR(MATCH(D646,'Avtal för korttidsarbete'!$G$13:$G$1012,0),TRUE)</f>
        <v>1</v>
      </c>
      <c r="CO646" s="130" t="b">
        <f t="shared" si="707"/>
        <v>0</v>
      </c>
      <c r="CP646" s="131" t="str" cm="1">
        <f t="array" ref="CP646">IF(CN646=TRUE,"x",INDEX('Avtal för korttidsarbete'!$E$13:$E$1012,$CN646))</f>
        <v>x</v>
      </c>
      <c r="CQ646" s="131" t="str" cm="1">
        <f t="array" ref="CQ646">IF(CN646=TRUE,"x",INDEX('Avtal för korttidsarbete'!$F$13:$F$1012,$CN646))</f>
        <v>x</v>
      </c>
      <c r="CR646" s="130" t="b">
        <f t="shared" si="708"/>
        <v>0</v>
      </c>
      <c r="CS646" s="165">
        <f t="shared" si="727"/>
        <v>0</v>
      </c>
      <c r="CT646" s="165">
        <f t="shared" si="728"/>
        <v>0</v>
      </c>
      <c r="CU646" s="130" t="b">
        <f t="shared" si="709"/>
        <v>0</v>
      </c>
      <c r="CV646" s="131">
        <f t="shared" si="710"/>
        <v>0</v>
      </c>
      <c r="CW646" s="165">
        <f t="shared" si="711"/>
        <v>0</v>
      </c>
      <c r="CX646" s="186" t="b">
        <f>IFERROR(INDEX('Avtal för korttidsarbete'!R:R,MATCH(D646,'Avtal för korttidsarbete'!$G:$G,0)),TRUE)</f>
        <v>1</v>
      </c>
      <c r="CY646" s="165" t="str">
        <f>IF(CX646,"-",INDEX('Avtal för korttidsarbete'!$D:$D,MATCH(D646,'Avtal för korttidsarbete'!$G:$G,0)))</f>
        <v>-</v>
      </c>
      <c r="CZ646" s="131" t="b">
        <f>IFERROR(G646&gt;INDEX(Uppsägningar!E:E,MATCH(C646,Uppsägningar!C:C,0)),FALSE)</f>
        <v>0</v>
      </c>
    </row>
    <row r="647" spans="1:104" s="30" customFormat="1" x14ac:dyDescent="0.25">
      <c r="A647" s="19">
        <v>632</v>
      </c>
      <c r="B647" s="20"/>
      <c r="C647" s="189"/>
      <c r="D647" s="69"/>
      <c r="E647" s="171">
        <f>IFERROR(INDEX(Admin!$C$7:$C$10,MATCH(CY647,TblNivåValTExt,0)),0)</f>
        <v>0</v>
      </c>
      <c r="F647" s="1"/>
      <c r="G647" s="1"/>
      <c r="H647" s="90"/>
      <c r="I647" s="91"/>
      <c r="J647" s="91"/>
      <c r="K647" s="91"/>
      <c r="L647" s="91"/>
      <c r="M647" s="91"/>
      <c r="N647" s="91"/>
      <c r="O647" s="91"/>
      <c r="P647" s="91"/>
      <c r="Q647" s="91"/>
      <c r="R647" s="91"/>
      <c r="S647" s="91"/>
      <c r="T647" s="91"/>
      <c r="U647" s="91"/>
      <c r="V647" s="91"/>
      <c r="W647" s="225">
        <f t="shared" si="666"/>
        <v>0</v>
      </c>
      <c r="X647" s="134" t="str">
        <f t="shared" si="712"/>
        <v/>
      </c>
      <c r="Y647" s="92" t="b">
        <f t="shared" si="667"/>
        <v>0</v>
      </c>
      <c r="Z647" s="92" t="str">
        <f t="shared" si="713"/>
        <v/>
      </c>
      <c r="AA647" s="92" t="b">
        <f t="shared" si="714"/>
        <v>0</v>
      </c>
      <c r="AB647" s="92" t="str">
        <f t="shared" si="715"/>
        <v/>
      </c>
      <c r="AC647" s="13" t="b">
        <f t="shared" si="668"/>
        <v>0</v>
      </c>
      <c r="AD647" s="92" t="str">
        <f t="shared" si="716"/>
        <v/>
      </c>
      <c r="AE647" s="13" t="b">
        <f t="shared" si="717"/>
        <v>0</v>
      </c>
      <c r="AF647" s="92" t="str">
        <f t="shared" si="718"/>
        <v/>
      </c>
      <c r="AG647" s="13" t="b">
        <f t="shared" si="669"/>
        <v>0</v>
      </c>
      <c r="AH647" s="92" t="str">
        <f t="shared" si="719"/>
        <v/>
      </c>
      <c r="AI647" s="35" t="b">
        <f t="shared" si="670"/>
        <v>0</v>
      </c>
      <c r="AJ647" s="92" t="str">
        <f t="shared" si="720"/>
        <v/>
      </c>
      <c r="AK647" s="35" t="b">
        <f t="shared" si="671"/>
        <v>0</v>
      </c>
      <c r="AL647" s="92" t="str">
        <f t="shared" si="672"/>
        <v/>
      </c>
      <c r="AM647" s="35" t="b">
        <f t="shared" si="673"/>
        <v>0</v>
      </c>
      <c r="AN647" s="92" t="str">
        <f t="shared" si="674"/>
        <v/>
      </c>
      <c r="AO647" s="13" t="b">
        <f t="shared" si="675"/>
        <v>0</v>
      </c>
      <c r="AP647" s="92" t="str">
        <f t="shared" si="676"/>
        <v/>
      </c>
      <c r="AQ647" s="14">
        <f t="shared" si="677"/>
        <v>0</v>
      </c>
      <c r="AR647" s="14">
        <f t="shared" si="678"/>
        <v>0</v>
      </c>
      <c r="AS647" s="16">
        <f t="shared" si="737"/>
        <v>0</v>
      </c>
      <c r="AT647" s="16">
        <f t="shared" si="737"/>
        <v>0</v>
      </c>
      <c r="AU647" s="16">
        <f t="shared" si="737"/>
        <v>0</v>
      </c>
      <c r="AV647" s="16">
        <f t="shared" si="737"/>
        <v>0</v>
      </c>
      <c r="AW647" s="16">
        <f t="shared" si="737"/>
        <v>0</v>
      </c>
      <c r="AX647" s="16">
        <f t="shared" si="737"/>
        <v>0</v>
      </c>
      <c r="AY647" s="16">
        <f t="shared" si="737"/>
        <v>0</v>
      </c>
      <c r="AZ647" s="16"/>
      <c r="BA647" s="16"/>
      <c r="BB647" s="93">
        <f t="shared" si="721"/>
        <v>0</v>
      </c>
      <c r="BC647" s="93">
        <f t="shared" si="722"/>
        <v>0</v>
      </c>
      <c r="BD647" s="93">
        <f t="shared" si="723"/>
        <v>0</v>
      </c>
      <c r="BE647" s="158">
        <f t="shared" si="724"/>
        <v>0</v>
      </c>
      <c r="BF647" s="159">
        <f t="shared" si="725"/>
        <v>0</v>
      </c>
      <c r="BG647" s="159">
        <f t="shared" si="679"/>
        <v>0</v>
      </c>
      <c r="BH647" s="159">
        <f t="shared" si="680"/>
        <v>0</v>
      </c>
      <c r="BI647" s="159">
        <f t="shared" si="681"/>
        <v>0</v>
      </c>
      <c r="BJ647" s="159">
        <f t="shared" si="682"/>
        <v>0</v>
      </c>
      <c r="BK647" s="159">
        <f t="shared" si="683"/>
        <v>0</v>
      </c>
      <c r="BL647" s="159">
        <f t="shared" si="684"/>
        <v>0</v>
      </c>
      <c r="BM647" s="159">
        <f t="shared" si="736"/>
        <v>0</v>
      </c>
      <c r="BN647" s="159">
        <f t="shared" si="736"/>
        <v>0</v>
      </c>
      <c r="BO647" s="205" t="b">
        <f t="shared" si="685"/>
        <v>0</v>
      </c>
      <c r="BP647" s="214">
        <f t="shared" si="686"/>
        <v>0</v>
      </c>
      <c r="BQ647" s="160">
        <f t="shared" si="687"/>
        <v>0</v>
      </c>
      <c r="BR647" s="160">
        <f t="shared" si="688"/>
        <v>0</v>
      </c>
      <c r="BS647" s="160">
        <f t="shared" si="689"/>
        <v>0</v>
      </c>
      <c r="BT647" s="160">
        <f t="shared" si="690"/>
        <v>0</v>
      </c>
      <c r="BU647" s="160">
        <f t="shared" si="691"/>
        <v>0</v>
      </c>
      <c r="BV647" s="215">
        <f t="shared" si="692"/>
        <v>0</v>
      </c>
      <c r="BW647" s="217">
        <f t="shared" si="693"/>
        <v>0</v>
      </c>
      <c r="BX647" s="206">
        <f t="shared" si="694"/>
        <v>0</v>
      </c>
      <c r="BY647" s="206">
        <f t="shared" si="695"/>
        <v>0</v>
      </c>
      <c r="BZ647" s="206">
        <f t="shared" si="696"/>
        <v>0</v>
      </c>
      <c r="CA647" s="206">
        <f t="shared" si="697"/>
        <v>0</v>
      </c>
      <c r="CB647" s="206">
        <f t="shared" si="698"/>
        <v>0</v>
      </c>
      <c r="CC647" s="218">
        <f t="shared" si="699"/>
        <v>0</v>
      </c>
      <c r="CD647" s="216" t="e">
        <f t="shared" si="700"/>
        <v>#VALUE!</v>
      </c>
      <c r="CE647" s="94" t="e">
        <f t="shared" si="701"/>
        <v>#VALUE!</v>
      </c>
      <c r="CF647" s="94" t="e">
        <f t="shared" si="702"/>
        <v>#VALUE!</v>
      </c>
      <c r="CG647" s="95" t="e">
        <f t="shared" si="703"/>
        <v>#VALUE!</v>
      </c>
      <c r="CH647" s="95" t="e">
        <f t="shared" si="726"/>
        <v>#VALUE!</v>
      </c>
      <c r="CI647" s="95" t="b">
        <f t="shared" si="729"/>
        <v>0</v>
      </c>
      <c r="CJ647" s="76" t="str">
        <f t="shared" si="704"/>
        <v/>
      </c>
      <c r="CK647" s="94" t="e" cm="1">
        <f t="array" aca="1" ref="CK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CL647" s="94" t="str">
        <f t="shared" si="705"/>
        <v/>
      </c>
      <c r="CM647" s="96" t="b">
        <f t="shared" si="706"/>
        <v>0</v>
      </c>
      <c r="CN647" s="130" t="b">
        <f>IFERROR(MATCH(D647,'Avtal för korttidsarbete'!$G$13:$G$1012,0),TRUE)</f>
        <v>1</v>
      </c>
      <c r="CO647" s="130" t="b">
        <f t="shared" si="707"/>
        <v>0</v>
      </c>
      <c r="CP647" s="131" t="str" cm="1">
        <f t="array" ref="CP647">IF(CN647=TRUE,"x",INDEX('Avtal för korttidsarbete'!$E$13:$E$1012,$CN647))</f>
        <v>x</v>
      </c>
      <c r="CQ647" s="131" t="str" cm="1">
        <f t="array" ref="CQ647">IF(CN647=TRUE,"x",INDEX('Avtal för korttidsarbete'!$F$13:$F$1012,$CN647))</f>
        <v>x</v>
      </c>
      <c r="CR647" s="130" t="b">
        <f t="shared" si="708"/>
        <v>0</v>
      </c>
      <c r="CS647" s="165">
        <f t="shared" si="727"/>
        <v>0</v>
      </c>
      <c r="CT647" s="165">
        <f t="shared" si="728"/>
        <v>0</v>
      </c>
      <c r="CU647" s="130" t="b">
        <f t="shared" si="709"/>
        <v>0</v>
      </c>
      <c r="CV647" s="131">
        <f t="shared" si="710"/>
        <v>0</v>
      </c>
      <c r="CW647" s="165">
        <f t="shared" si="711"/>
        <v>0</v>
      </c>
      <c r="CX647" s="186" t="b">
        <f>IFERROR(INDEX('Avtal för korttidsarbete'!R:R,MATCH(D647,'Avtal för korttidsarbete'!$G:$G,0)),TRUE)</f>
        <v>1</v>
      </c>
      <c r="CY647" s="165" t="str">
        <f>IF(CX647,"-",INDEX('Avtal för korttidsarbete'!$D:$D,MATCH(D647,'Avtal för korttidsarbete'!$G:$G,0)))</f>
        <v>-</v>
      </c>
      <c r="CZ647" s="131" t="b">
        <f>IFERROR(G647&gt;INDEX(Uppsägningar!E:E,MATCH(C647,Uppsägningar!C:C,0)),FALSE)</f>
        <v>0</v>
      </c>
    </row>
    <row r="648" spans="1:104" s="30" customFormat="1" x14ac:dyDescent="0.25">
      <c r="A648" s="19">
        <v>633</v>
      </c>
      <c r="B648" s="20"/>
      <c r="C648" s="189"/>
      <c r="D648" s="69"/>
      <c r="E648" s="171">
        <f>IFERROR(INDEX(Admin!$C$7:$C$10,MATCH(CY648,TblNivåValTExt,0)),0)</f>
        <v>0</v>
      </c>
      <c r="F648" s="1"/>
      <c r="G648" s="1"/>
      <c r="H648" s="90"/>
      <c r="I648" s="91"/>
      <c r="J648" s="91"/>
      <c r="K648" s="91"/>
      <c r="L648" s="91"/>
      <c r="M648" s="91"/>
      <c r="N648" s="91"/>
      <c r="O648" s="91"/>
      <c r="P648" s="91"/>
      <c r="Q648" s="91"/>
      <c r="R648" s="91"/>
      <c r="S648" s="91"/>
      <c r="T648" s="91"/>
      <c r="U648" s="91"/>
      <c r="V648" s="91"/>
      <c r="W648" s="225">
        <f t="shared" si="666"/>
        <v>0</v>
      </c>
      <c r="X648" s="134" t="str">
        <f t="shared" si="712"/>
        <v/>
      </c>
      <c r="Y648" s="92" t="b">
        <f t="shared" si="667"/>
        <v>0</v>
      </c>
      <c r="Z648" s="92" t="str">
        <f t="shared" si="713"/>
        <v/>
      </c>
      <c r="AA648" s="92" t="b">
        <f t="shared" si="714"/>
        <v>0</v>
      </c>
      <c r="AB648" s="92" t="str">
        <f t="shared" si="715"/>
        <v/>
      </c>
      <c r="AC648" s="13" t="b">
        <f t="shared" si="668"/>
        <v>0</v>
      </c>
      <c r="AD648" s="92" t="str">
        <f t="shared" si="716"/>
        <v/>
      </c>
      <c r="AE648" s="13" t="b">
        <f t="shared" si="717"/>
        <v>0</v>
      </c>
      <c r="AF648" s="92" t="str">
        <f t="shared" si="718"/>
        <v/>
      </c>
      <c r="AG648" s="13" t="b">
        <f t="shared" si="669"/>
        <v>0</v>
      </c>
      <c r="AH648" s="92" t="str">
        <f t="shared" si="719"/>
        <v/>
      </c>
      <c r="AI648" s="35" t="b">
        <f t="shared" si="670"/>
        <v>0</v>
      </c>
      <c r="AJ648" s="92" t="str">
        <f t="shared" si="720"/>
        <v/>
      </c>
      <c r="AK648" s="35" t="b">
        <f t="shared" si="671"/>
        <v>0</v>
      </c>
      <c r="AL648" s="92" t="str">
        <f t="shared" si="672"/>
        <v/>
      </c>
      <c r="AM648" s="35" t="b">
        <f t="shared" si="673"/>
        <v>0</v>
      </c>
      <c r="AN648" s="92" t="str">
        <f t="shared" si="674"/>
        <v/>
      </c>
      <c r="AO648" s="13" t="b">
        <f t="shared" si="675"/>
        <v>0</v>
      </c>
      <c r="AP648" s="92" t="str">
        <f t="shared" si="676"/>
        <v/>
      </c>
      <c r="AQ648" s="14">
        <f t="shared" si="677"/>
        <v>0</v>
      </c>
      <c r="AR648" s="14">
        <f t="shared" si="678"/>
        <v>0</v>
      </c>
      <c r="AS648" s="16">
        <f t="shared" si="737"/>
        <v>0</v>
      </c>
      <c r="AT648" s="16">
        <f t="shared" si="737"/>
        <v>0</v>
      </c>
      <c r="AU648" s="16">
        <f t="shared" si="737"/>
        <v>0</v>
      </c>
      <c r="AV648" s="16">
        <f t="shared" si="737"/>
        <v>0</v>
      </c>
      <c r="AW648" s="16">
        <f t="shared" si="737"/>
        <v>0</v>
      </c>
      <c r="AX648" s="16">
        <f t="shared" si="737"/>
        <v>0</v>
      </c>
      <c r="AY648" s="16">
        <f t="shared" si="737"/>
        <v>0</v>
      </c>
      <c r="AZ648" s="16"/>
      <c r="BA648" s="16"/>
      <c r="BB648" s="93">
        <f t="shared" si="721"/>
        <v>0</v>
      </c>
      <c r="BC648" s="93">
        <f t="shared" si="722"/>
        <v>0</v>
      </c>
      <c r="BD648" s="93">
        <f t="shared" si="723"/>
        <v>0</v>
      </c>
      <c r="BE648" s="158">
        <f t="shared" si="724"/>
        <v>0</v>
      </c>
      <c r="BF648" s="159">
        <f t="shared" si="725"/>
        <v>0</v>
      </c>
      <c r="BG648" s="159">
        <f t="shared" si="679"/>
        <v>0</v>
      </c>
      <c r="BH648" s="159">
        <f t="shared" si="680"/>
        <v>0</v>
      </c>
      <c r="BI648" s="159">
        <f t="shared" si="681"/>
        <v>0</v>
      </c>
      <c r="BJ648" s="159">
        <f t="shared" si="682"/>
        <v>0</v>
      </c>
      <c r="BK648" s="159">
        <f t="shared" si="683"/>
        <v>0</v>
      </c>
      <c r="BL648" s="159">
        <f t="shared" si="684"/>
        <v>0</v>
      </c>
      <c r="BM648" s="159">
        <f t="shared" si="736"/>
        <v>0</v>
      </c>
      <c r="BN648" s="159">
        <f t="shared" si="736"/>
        <v>0</v>
      </c>
      <c r="BO648" s="205" t="b">
        <f t="shared" si="685"/>
        <v>0</v>
      </c>
      <c r="BP648" s="214">
        <f t="shared" si="686"/>
        <v>0</v>
      </c>
      <c r="BQ648" s="160">
        <f t="shared" si="687"/>
        <v>0</v>
      </c>
      <c r="BR648" s="160">
        <f t="shared" si="688"/>
        <v>0</v>
      </c>
      <c r="BS648" s="160">
        <f t="shared" si="689"/>
        <v>0</v>
      </c>
      <c r="BT648" s="160">
        <f t="shared" si="690"/>
        <v>0</v>
      </c>
      <c r="BU648" s="160">
        <f t="shared" si="691"/>
        <v>0</v>
      </c>
      <c r="BV648" s="215">
        <f t="shared" si="692"/>
        <v>0</v>
      </c>
      <c r="BW648" s="217">
        <f t="shared" si="693"/>
        <v>0</v>
      </c>
      <c r="BX648" s="206">
        <f t="shared" si="694"/>
        <v>0</v>
      </c>
      <c r="BY648" s="206">
        <f t="shared" si="695"/>
        <v>0</v>
      </c>
      <c r="BZ648" s="206">
        <f t="shared" si="696"/>
        <v>0</v>
      </c>
      <c r="CA648" s="206">
        <f t="shared" si="697"/>
        <v>0</v>
      </c>
      <c r="CB648" s="206">
        <f t="shared" si="698"/>
        <v>0</v>
      </c>
      <c r="CC648" s="218">
        <f t="shared" si="699"/>
        <v>0</v>
      </c>
      <c r="CD648" s="216" t="e">
        <f t="shared" si="700"/>
        <v>#VALUE!</v>
      </c>
      <c r="CE648" s="94" t="e">
        <f t="shared" si="701"/>
        <v>#VALUE!</v>
      </c>
      <c r="CF648" s="94" t="e">
        <f t="shared" si="702"/>
        <v>#VALUE!</v>
      </c>
      <c r="CG648" s="95" t="e">
        <f t="shared" si="703"/>
        <v>#VALUE!</v>
      </c>
      <c r="CH648" s="95" t="e">
        <f t="shared" si="726"/>
        <v>#VALUE!</v>
      </c>
      <c r="CI648" s="95" t="b">
        <f t="shared" si="729"/>
        <v>0</v>
      </c>
      <c r="CJ648" s="76" t="str">
        <f t="shared" si="704"/>
        <v/>
      </c>
      <c r="CK648" s="94" t="e" cm="1">
        <f t="array" aca="1" ref="CK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CL648" s="94" t="str">
        <f t="shared" si="705"/>
        <v/>
      </c>
      <c r="CM648" s="96" t="b">
        <f t="shared" si="706"/>
        <v>0</v>
      </c>
      <c r="CN648" s="130" t="b">
        <f>IFERROR(MATCH(D648,'Avtal för korttidsarbete'!$G$13:$G$1012,0),TRUE)</f>
        <v>1</v>
      </c>
      <c r="CO648" s="130" t="b">
        <f t="shared" si="707"/>
        <v>0</v>
      </c>
      <c r="CP648" s="131" t="str" cm="1">
        <f t="array" ref="CP648">IF(CN648=TRUE,"x",INDEX('Avtal för korttidsarbete'!$E$13:$E$1012,$CN648))</f>
        <v>x</v>
      </c>
      <c r="CQ648" s="131" t="str" cm="1">
        <f t="array" ref="CQ648">IF(CN648=TRUE,"x",INDEX('Avtal för korttidsarbete'!$F$13:$F$1012,$CN648))</f>
        <v>x</v>
      </c>
      <c r="CR648" s="130" t="b">
        <f t="shared" si="708"/>
        <v>0</v>
      </c>
      <c r="CS648" s="165">
        <f t="shared" si="727"/>
        <v>0</v>
      </c>
      <c r="CT648" s="165">
        <f t="shared" si="728"/>
        <v>0</v>
      </c>
      <c r="CU648" s="130" t="b">
        <f t="shared" si="709"/>
        <v>0</v>
      </c>
      <c r="CV648" s="131">
        <f t="shared" si="710"/>
        <v>0</v>
      </c>
      <c r="CW648" s="165">
        <f t="shared" si="711"/>
        <v>0</v>
      </c>
      <c r="CX648" s="186" t="b">
        <f>IFERROR(INDEX('Avtal för korttidsarbete'!R:R,MATCH(D648,'Avtal för korttidsarbete'!$G:$G,0)),TRUE)</f>
        <v>1</v>
      </c>
      <c r="CY648" s="165" t="str">
        <f>IF(CX648,"-",INDEX('Avtal för korttidsarbete'!$D:$D,MATCH(D648,'Avtal för korttidsarbete'!$G:$G,0)))</f>
        <v>-</v>
      </c>
      <c r="CZ648" s="131" t="b">
        <f>IFERROR(G648&gt;INDEX(Uppsägningar!E:E,MATCH(C648,Uppsägningar!C:C,0)),FALSE)</f>
        <v>0</v>
      </c>
    </row>
    <row r="649" spans="1:104" s="30" customFormat="1" x14ac:dyDescent="0.25">
      <c r="A649" s="19">
        <v>634</v>
      </c>
      <c r="B649" s="20"/>
      <c r="C649" s="189"/>
      <c r="D649" s="69"/>
      <c r="E649" s="171">
        <f>IFERROR(INDEX(Admin!$C$7:$C$10,MATCH(CY649,TblNivåValTExt,0)),0)</f>
        <v>0</v>
      </c>
      <c r="F649" s="1"/>
      <c r="G649" s="1"/>
      <c r="H649" s="90"/>
      <c r="I649" s="91"/>
      <c r="J649" s="91"/>
      <c r="K649" s="91"/>
      <c r="L649" s="91"/>
      <c r="M649" s="91"/>
      <c r="N649" s="91"/>
      <c r="O649" s="91"/>
      <c r="P649" s="91"/>
      <c r="Q649" s="91"/>
      <c r="R649" s="91"/>
      <c r="S649" s="91"/>
      <c r="T649" s="91"/>
      <c r="U649" s="91"/>
      <c r="V649" s="91"/>
      <c r="W649" s="225">
        <f t="shared" si="666"/>
        <v>0</v>
      </c>
      <c r="X649" s="134" t="str">
        <f t="shared" si="712"/>
        <v/>
      </c>
      <c r="Y649" s="92" t="b">
        <f t="shared" si="667"/>
        <v>0</v>
      </c>
      <c r="Z649" s="92" t="str">
        <f t="shared" si="713"/>
        <v/>
      </c>
      <c r="AA649" s="92" t="b">
        <f t="shared" si="714"/>
        <v>0</v>
      </c>
      <c r="AB649" s="92" t="str">
        <f t="shared" si="715"/>
        <v/>
      </c>
      <c r="AC649" s="13" t="b">
        <f t="shared" si="668"/>
        <v>0</v>
      </c>
      <c r="AD649" s="92" t="str">
        <f t="shared" si="716"/>
        <v/>
      </c>
      <c r="AE649" s="13" t="b">
        <f t="shared" si="717"/>
        <v>0</v>
      </c>
      <c r="AF649" s="92" t="str">
        <f t="shared" si="718"/>
        <v/>
      </c>
      <c r="AG649" s="13" t="b">
        <f t="shared" si="669"/>
        <v>0</v>
      </c>
      <c r="AH649" s="92" t="str">
        <f t="shared" si="719"/>
        <v/>
      </c>
      <c r="AI649" s="35" t="b">
        <f t="shared" si="670"/>
        <v>0</v>
      </c>
      <c r="AJ649" s="92" t="str">
        <f t="shared" si="720"/>
        <v/>
      </c>
      <c r="AK649" s="35" t="b">
        <f t="shared" si="671"/>
        <v>0</v>
      </c>
      <c r="AL649" s="92" t="str">
        <f t="shared" si="672"/>
        <v/>
      </c>
      <c r="AM649" s="35" t="b">
        <f t="shared" si="673"/>
        <v>0</v>
      </c>
      <c r="AN649" s="92" t="str">
        <f t="shared" si="674"/>
        <v/>
      </c>
      <c r="AO649" s="13" t="b">
        <f t="shared" si="675"/>
        <v>0</v>
      </c>
      <c r="AP649" s="92" t="str">
        <f t="shared" si="676"/>
        <v/>
      </c>
      <c r="AQ649" s="14">
        <f t="shared" si="677"/>
        <v>0</v>
      </c>
      <c r="AR649" s="14">
        <f t="shared" si="678"/>
        <v>0</v>
      </c>
      <c r="AS649" s="16">
        <f t="shared" si="737"/>
        <v>0</v>
      </c>
      <c r="AT649" s="16">
        <f t="shared" si="737"/>
        <v>0</v>
      </c>
      <c r="AU649" s="16">
        <f t="shared" si="737"/>
        <v>0</v>
      </c>
      <c r="AV649" s="16">
        <f t="shared" si="737"/>
        <v>0</v>
      </c>
      <c r="AW649" s="16">
        <f t="shared" si="737"/>
        <v>0</v>
      </c>
      <c r="AX649" s="16">
        <f t="shared" si="737"/>
        <v>0</v>
      </c>
      <c r="AY649" s="16">
        <f t="shared" si="737"/>
        <v>0</v>
      </c>
      <c r="AZ649" s="16"/>
      <c r="BA649" s="16"/>
      <c r="BB649" s="93">
        <f t="shared" si="721"/>
        <v>0</v>
      </c>
      <c r="BC649" s="93">
        <f t="shared" si="722"/>
        <v>0</v>
      </c>
      <c r="BD649" s="93">
        <f t="shared" si="723"/>
        <v>0</v>
      </c>
      <c r="BE649" s="158">
        <f t="shared" si="724"/>
        <v>0</v>
      </c>
      <c r="BF649" s="159">
        <f t="shared" si="725"/>
        <v>0</v>
      </c>
      <c r="BG649" s="159">
        <f t="shared" si="679"/>
        <v>0</v>
      </c>
      <c r="BH649" s="159">
        <f t="shared" si="680"/>
        <v>0</v>
      </c>
      <c r="BI649" s="159">
        <f t="shared" si="681"/>
        <v>0</v>
      </c>
      <c r="BJ649" s="159">
        <f t="shared" si="682"/>
        <v>0</v>
      </c>
      <c r="BK649" s="159">
        <f t="shared" si="683"/>
        <v>0</v>
      </c>
      <c r="BL649" s="159">
        <f t="shared" si="684"/>
        <v>0</v>
      </c>
      <c r="BM649" s="159">
        <f t="shared" si="736"/>
        <v>0</v>
      </c>
      <c r="BN649" s="159">
        <f t="shared" si="736"/>
        <v>0</v>
      </c>
      <c r="BO649" s="205" t="b">
        <f t="shared" si="685"/>
        <v>0</v>
      </c>
      <c r="BP649" s="214">
        <f t="shared" si="686"/>
        <v>0</v>
      </c>
      <c r="BQ649" s="160">
        <f t="shared" si="687"/>
        <v>0</v>
      </c>
      <c r="BR649" s="160">
        <f t="shared" si="688"/>
        <v>0</v>
      </c>
      <c r="BS649" s="160">
        <f t="shared" si="689"/>
        <v>0</v>
      </c>
      <c r="BT649" s="160">
        <f t="shared" si="690"/>
        <v>0</v>
      </c>
      <c r="BU649" s="160">
        <f t="shared" si="691"/>
        <v>0</v>
      </c>
      <c r="BV649" s="215">
        <f t="shared" si="692"/>
        <v>0</v>
      </c>
      <c r="BW649" s="217">
        <f t="shared" si="693"/>
        <v>0</v>
      </c>
      <c r="BX649" s="206">
        <f t="shared" si="694"/>
        <v>0</v>
      </c>
      <c r="BY649" s="206">
        <f t="shared" si="695"/>
        <v>0</v>
      </c>
      <c r="BZ649" s="206">
        <f t="shared" si="696"/>
        <v>0</v>
      </c>
      <c r="CA649" s="206">
        <f t="shared" si="697"/>
        <v>0</v>
      </c>
      <c r="CB649" s="206">
        <f t="shared" si="698"/>
        <v>0</v>
      </c>
      <c r="CC649" s="218">
        <f t="shared" si="699"/>
        <v>0</v>
      </c>
      <c r="CD649" s="216" t="e">
        <f t="shared" si="700"/>
        <v>#VALUE!</v>
      </c>
      <c r="CE649" s="94" t="e">
        <f t="shared" si="701"/>
        <v>#VALUE!</v>
      </c>
      <c r="CF649" s="94" t="e">
        <f t="shared" si="702"/>
        <v>#VALUE!</v>
      </c>
      <c r="CG649" s="95" t="e">
        <f t="shared" si="703"/>
        <v>#VALUE!</v>
      </c>
      <c r="CH649" s="95" t="e">
        <f t="shared" si="726"/>
        <v>#VALUE!</v>
      </c>
      <c r="CI649" s="95" t="b">
        <f t="shared" si="729"/>
        <v>0</v>
      </c>
      <c r="CJ649" s="76" t="str">
        <f t="shared" si="704"/>
        <v/>
      </c>
      <c r="CK649" s="94" t="e" cm="1">
        <f t="array" aca="1" ref="CK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CL649" s="94" t="str">
        <f t="shared" si="705"/>
        <v/>
      </c>
      <c r="CM649" s="96" t="b">
        <f t="shared" si="706"/>
        <v>0</v>
      </c>
      <c r="CN649" s="130" t="b">
        <f>IFERROR(MATCH(D649,'Avtal för korttidsarbete'!$G$13:$G$1012,0),TRUE)</f>
        <v>1</v>
      </c>
      <c r="CO649" s="130" t="b">
        <f t="shared" si="707"/>
        <v>0</v>
      </c>
      <c r="CP649" s="131" t="str" cm="1">
        <f t="array" ref="CP649">IF(CN649=TRUE,"x",INDEX('Avtal för korttidsarbete'!$E$13:$E$1012,$CN649))</f>
        <v>x</v>
      </c>
      <c r="CQ649" s="131" t="str" cm="1">
        <f t="array" ref="CQ649">IF(CN649=TRUE,"x",INDEX('Avtal för korttidsarbete'!$F$13:$F$1012,$CN649))</f>
        <v>x</v>
      </c>
      <c r="CR649" s="130" t="b">
        <f t="shared" si="708"/>
        <v>0</v>
      </c>
      <c r="CS649" s="165">
        <f t="shared" si="727"/>
        <v>0</v>
      </c>
      <c r="CT649" s="165">
        <f t="shared" si="728"/>
        <v>0</v>
      </c>
      <c r="CU649" s="130" t="b">
        <f t="shared" si="709"/>
        <v>0</v>
      </c>
      <c r="CV649" s="131">
        <f t="shared" si="710"/>
        <v>0</v>
      </c>
      <c r="CW649" s="165">
        <f t="shared" si="711"/>
        <v>0</v>
      </c>
      <c r="CX649" s="186" t="b">
        <f>IFERROR(INDEX('Avtal för korttidsarbete'!R:R,MATCH(D649,'Avtal för korttidsarbete'!$G:$G,0)),TRUE)</f>
        <v>1</v>
      </c>
      <c r="CY649" s="165" t="str">
        <f>IF(CX649,"-",INDEX('Avtal för korttidsarbete'!$D:$D,MATCH(D649,'Avtal för korttidsarbete'!$G:$G,0)))</f>
        <v>-</v>
      </c>
      <c r="CZ649" s="131" t="b">
        <f>IFERROR(G649&gt;INDEX(Uppsägningar!E:E,MATCH(C649,Uppsägningar!C:C,0)),FALSE)</f>
        <v>0</v>
      </c>
    </row>
    <row r="650" spans="1:104" s="30" customFormat="1" x14ac:dyDescent="0.25">
      <c r="A650" s="19">
        <v>635</v>
      </c>
      <c r="B650" s="20"/>
      <c r="C650" s="189"/>
      <c r="D650" s="69"/>
      <c r="E650" s="171">
        <f>IFERROR(INDEX(Admin!$C$7:$C$10,MATCH(CY650,TblNivåValTExt,0)),0)</f>
        <v>0</v>
      </c>
      <c r="F650" s="1"/>
      <c r="G650" s="1"/>
      <c r="H650" s="90"/>
      <c r="I650" s="91"/>
      <c r="J650" s="91"/>
      <c r="K650" s="91"/>
      <c r="L650" s="91"/>
      <c r="M650" s="91"/>
      <c r="N650" s="91"/>
      <c r="O650" s="91"/>
      <c r="P650" s="91"/>
      <c r="Q650" s="91"/>
      <c r="R650" s="91"/>
      <c r="S650" s="91"/>
      <c r="T650" s="91"/>
      <c r="U650" s="91"/>
      <c r="V650" s="91"/>
      <c r="W650" s="225">
        <f t="shared" si="666"/>
        <v>0</v>
      </c>
      <c r="X650" s="134" t="str">
        <f t="shared" si="712"/>
        <v/>
      </c>
      <c r="Y650" s="92" t="b">
        <f t="shared" si="667"/>
        <v>0</v>
      </c>
      <c r="Z650" s="92" t="str">
        <f t="shared" si="713"/>
        <v/>
      </c>
      <c r="AA650" s="92" t="b">
        <f t="shared" si="714"/>
        <v>0</v>
      </c>
      <c r="AB650" s="92" t="str">
        <f t="shared" si="715"/>
        <v/>
      </c>
      <c r="AC650" s="13" t="b">
        <f t="shared" si="668"/>
        <v>0</v>
      </c>
      <c r="AD650" s="92" t="str">
        <f t="shared" si="716"/>
        <v/>
      </c>
      <c r="AE650" s="13" t="b">
        <f t="shared" si="717"/>
        <v>0</v>
      </c>
      <c r="AF650" s="92" t="str">
        <f t="shared" si="718"/>
        <v/>
      </c>
      <c r="AG650" s="13" t="b">
        <f t="shared" si="669"/>
        <v>0</v>
      </c>
      <c r="AH650" s="92" t="str">
        <f t="shared" si="719"/>
        <v/>
      </c>
      <c r="AI650" s="35" t="b">
        <f t="shared" si="670"/>
        <v>0</v>
      </c>
      <c r="AJ650" s="92" t="str">
        <f t="shared" si="720"/>
        <v/>
      </c>
      <c r="AK650" s="35" t="b">
        <f t="shared" si="671"/>
        <v>0</v>
      </c>
      <c r="AL650" s="92" t="str">
        <f t="shared" si="672"/>
        <v/>
      </c>
      <c r="AM650" s="35" t="b">
        <f t="shared" si="673"/>
        <v>0</v>
      </c>
      <c r="AN650" s="92" t="str">
        <f t="shared" si="674"/>
        <v/>
      </c>
      <c r="AO650" s="13" t="b">
        <f t="shared" si="675"/>
        <v>0</v>
      </c>
      <c r="AP650" s="92" t="str">
        <f t="shared" si="676"/>
        <v/>
      </c>
      <c r="AQ650" s="14">
        <f t="shared" si="677"/>
        <v>0</v>
      </c>
      <c r="AR650" s="14">
        <f t="shared" si="678"/>
        <v>0</v>
      </c>
      <c r="AS650" s="16">
        <f t="shared" si="737"/>
        <v>0</v>
      </c>
      <c r="AT650" s="16">
        <f t="shared" si="737"/>
        <v>0</v>
      </c>
      <c r="AU650" s="16">
        <f t="shared" si="737"/>
        <v>0</v>
      </c>
      <c r="AV650" s="16">
        <f t="shared" si="737"/>
        <v>0</v>
      </c>
      <c r="AW650" s="16">
        <f t="shared" si="737"/>
        <v>0</v>
      </c>
      <c r="AX650" s="16">
        <f t="shared" si="737"/>
        <v>0</v>
      </c>
      <c r="AY650" s="16">
        <f t="shared" si="737"/>
        <v>0</v>
      </c>
      <c r="AZ650" s="16"/>
      <c r="BA650" s="16"/>
      <c r="BB650" s="93">
        <f t="shared" si="721"/>
        <v>0</v>
      </c>
      <c r="BC650" s="93">
        <f t="shared" si="722"/>
        <v>0</v>
      </c>
      <c r="BD650" s="93">
        <f t="shared" si="723"/>
        <v>0</v>
      </c>
      <c r="BE650" s="158">
        <f t="shared" si="724"/>
        <v>0</v>
      </c>
      <c r="BF650" s="159">
        <f t="shared" si="725"/>
        <v>0</v>
      </c>
      <c r="BG650" s="159">
        <f t="shared" si="679"/>
        <v>0</v>
      </c>
      <c r="BH650" s="159">
        <f t="shared" si="680"/>
        <v>0</v>
      </c>
      <c r="BI650" s="159">
        <f t="shared" si="681"/>
        <v>0</v>
      </c>
      <c r="BJ650" s="159">
        <f t="shared" si="682"/>
        <v>0</v>
      </c>
      <c r="BK650" s="159">
        <f t="shared" si="683"/>
        <v>0</v>
      </c>
      <c r="BL650" s="159">
        <f t="shared" si="684"/>
        <v>0</v>
      </c>
      <c r="BM650" s="159">
        <f t="shared" si="736"/>
        <v>0</v>
      </c>
      <c r="BN650" s="159">
        <f t="shared" si="736"/>
        <v>0</v>
      </c>
      <c r="BO650" s="205" t="b">
        <f t="shared" si="685"/>
        <v>0</v>
      </c>
      <c r="BP650" s="214">
        <f t="shared" si="686"/>
        <v>0</v>
      </c>
      <c r="BQ650" s="160">
        <f t="shared" si="687"/>
        <v>0</v>
      </c>
      <c r="BR650" s="160">
        <f t="shared" si="688"/>
        <v>0</v>
      </c>
      <c r="BS650" s="160">
        <f t="shared" si="689"/>
        <v>0</v>
      </c>
      <c r="BT650" s="160">
        <f t="shared" si="690"/>
        <v>0</v>
      </c>
      <c r="BU650" s="160">
        <f t="shared" si="691"/>
        <v>0</v>
      </c>
      <c r="BV650" s="215">
        <f t="shared" si="692"/>
        <v>0</v>
      </c>
      <c r="BW650" s="217">
        <f t="shared" si="693"/>
        <v>0</v>
      </c>
      <c r="BX650" s="206">
        <f t="shared" si="694"/>
        <v>0</v>
      </c>
      <c r="BY650" s="206">
        <f t="shared" si="695"/>
        <v>0</v>
      </c>
      <c r="BZ650" s="206">
        <f t="shared" si="696"/>
        <v>0</v>
      </c>
      <c r="CA650" s="206">
        <f t="shared" si="697"/>
        <v>0</v>
      </c>
      <c r="CB650" s="206">
        <f t="shared" si="698"/>
        <v>0</v>
      </c>
      <c r="CC650" s="218">
        <f t="shared" si="699"/>
        <v>0</v>
      </c>
      <c r="CD650" s="216" t="e">
        <f t="shared" si="700"/>
        <v>#VALUE!</v>
      </c>
      <c r="CE650" s="94" t="e">
        <f t="shared" si="701"/>
        <v>#VALUE!</v>
      </c>
      <c r="CF650" s="94" t="e">
        <f t="shared" si="702"/>
        <v>#VALUE!</v>
      </c>
      <c r="CG650" s="95" t="e">
        <f t="shared" si="703"/>
        <v>#VALUE!</v>
      </c>
      <c r="CH650" s="95" t="e">
        <f t="shared" si="726"/>
        <v>#VALUE!</v>
      </c>
      <c r="CI650" s="95" t="b">
        <f t="shared" si="729"/>
        <v>0</v>
      </c>
      <c r="CJ650" s="76" t="str">
        <f t="shared" si="704"/>
        <v/>
      </c>
      <c r="CK650" s="94" t="e" cm="1">
        <f t="array" aca="1" ref="CK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CL650" s="94" t="str">
        <f t="shared" si="705"/>
        <v/>
      </c>
      <c r="CM650" s="96" t="b">
        <f t="shared" si="706"/>
        <v>0</v>
      </c>
      <c r="CN650" s="130" t="b">
        <f>IFERROR(MATCH(D650,'Avtal för korttidsarbete'!$G$13:$G$1012,0),TRUE)</f>
        <v>1</v>
      </c>
      <c r="CO650" s="130" t="b">
        <f t="shared" si="707"/>
        <v>0</v>
      </c>
      <c r="CP650" s="131" t="str" cm="1">
        <f t="array" ref="CP650">IF(CN650=TRUE,"x",INDEX('Avtal för korttidsarbete'!$E$13:$E$1012,$CN650))</f>
        <v>x</v>
      </c>
      <c r="CQ650" s="131" t="str" cm="1">
        <f t="array" ref="CQ650">IF(CN650=TRUE,"x",INDEX('Avtal för korttidsarbete'!$F$13:$F$1012,$CN650))</f>
        <v>x</v>
      </c>
      <c r="CR650" s="130" t="b">
        <f t="shared" si="708"/>
        <v>0</v>
      </c>
      <c r="CS650" s="165">
        <f t="shared" si="727"/>
        <v>0</v>
      </c>
      <c r="CT650" s="165">
        <f t="shared" si="728"/>
        <v>0</v>
      </c>
      <c r="CU650" s="130" t="b">
        <f t="shared" si="709"/>
        <v>0</v>
      </c>
      <c r="CV650" s="131">
        <f t="shared" si="710"/>
        <v>0</v>
      </c>
      <c r="CW650" s="165">
        <f t="shared" si="711"/>
        <v>0</v>
      </c>
      <c r="CX650" s="186" t="b">
        <f>IFERROR(INDEX('Avtal för korttidsarbete'!R:R,MATCH(D650,'Avtal för korttidsarbete'!$G:$G,0)),TRUE)</f>
        <v>1</v>
      </c>
      <c r="CY650" s="165" t="str">
        <f>IF(CX650,"-",INDEX('Avtal för korttidsarbete'!$D:$D,MATCH(D650,'Avtal för korttidsarbete'!$G:$G,0)))</f>
        <v>-</v>
      </c>
      <c r="CZ650" s="131" t="b">
        <f>IFERROR(G650&gt;INDEX(Uppsägningar!E:E,MATCH(C650,Uppsägningar!C:C,0)),FALSE)</f>
        <v>0</v>
      </c>
    </row>
    <row r="651" spans="1:104" s="30" customFormat="1" x14ac:dyDescent="0.25">
      <c r="A651" s="19">
        <v>636</v>
      </c>
      <c r="B651" s="20"/>
      <c r="C651" s="189"/>
      <c r="D651" s="69"/>
      <c r="E651" s="171">
        <f>IFERROR(INDEX(Admin!$C$7:$C$10,MATCH(CY651,TblNivåValTExt,0)),0)</f>
        <v>0</v>
      </c>
      <c r="F651" s="1"/>
      <c r="G651" s="1"/>
      <c r="H651" s="90"/>
      <c r="I651" s="91"/>
      <c r="J651" s="91"/>
      <c r="K651" s="91"/>
      <c r="L651" s="91"/>
      <c r="M651" s="91"/>
      <c r="N651" s="91"/>
      <c r="O651" s="91"/>
      <c r="P651" s="91"/>
      <c r="Q651" s="91"/>
      <c r="R651" s="91"/>
      <c r="S651" s="91"/>
      <c r="T651" s="91"/>
      <c r="U651" s="91"/>
      <c r="V651" s="91"/>
      <c r="W651" s="225">
        <f t="shared" si="666"/>
        <v>0</v>
      </c>
      <c r="X651" s="134" t="str">
        <f t="shared" si="712"/>
        <v/>
      </c>
      <c r="Y651" s="92" t="b">
        <f t="shared" si="667"/>
        <v>0</v>
      </c>
      <c r="Z651" s="92" t="str">
        <f t="shared" si="713"/>
        <v/>
      </c>
      <c r="AA651" s="92" t="b">
        <f t="shared" si="714"/>
        <v>0</v>
      </c>
      <c r="AB651" s="92" t="str">
        <f t="shared" si="715"/>
        <v/>
      </c>
      <c r="AC651" s="13" t="b">
        <f t="shared" si="668"/>
        <v>0</v>
      </c>
      <c r="AD651" s="92" t="str">
        <f t="shared" si="716"/>
        <v/>
      </c>
      <c r="AE651" s="13" t="b">
        <f t="shared" si="717"/>
        <v>0</v>
      </c>
      <c r="AF651" s="92" t="str">
        <f t="shared" si="718"/>
        <v/>
      </c>
      <c r="AG651" s="13" t="b">
        <f t="shared" si="669"/>
        <v>0</v>
      </c>
      <c r="AH651" s="92" t="str">
        <f t="shared" si="719"/>
        <v/>
      </c>
      <c r="AI651" s="35" t="b">
        <f t="shared" si="670"/>
        <v>0</v>
      </c>
      <c r="AJ651" s="92" t="str">
        <f t="shared" si="720"/>
        <v/>
      </c>
      <c r="AK651" s="35" t="b">
        <f t="shared" si="671"/>
        <v>0</v>
      </c>
      <c r="AL651" s="92" t="str">
        <f t="shared" si="672"/>
        <v/>
      </c>
      <c r="AM651" s="35" t="b">
        <f t="shared" si="673"/>
        <v>0</v>
      </c>
      <c r="AN651" s="92" t="str">
        <f t="shared" si="674"/>
        <v/>
      </c>
      <c r="AO651" s="13" t="b">
        <f t="shared" si="675"/>
        <v>0</v>
      </c>
      <c r="AP651" s="92" t="str">
        <f t="shared" si="676"/>
        <v/>
      </c>
      <c r="AQ651" s="14">
        <f t="shared" si="677"/>
        <v>0</v>
      </c>
      <c r="AR651" s="14">
        <f t="shared" si="678"/>
        <v>0</v>
      </c>
      <c r="AS651" s="16">
        <f t="shared" si="737"/>
        <v>0</v>
      </c>
      <c r="AT651" s="16">
        <f t="shared" si="737"/>
        <v>0</v>
      </c>
      <c r="AU651" s="16">
        <f t="shared" si="737"/>
        <v>0</v>
      </c>
      <c r="AV651" s="16">
        <f t="shared" si="737"/>
        <v>0</v>
      </c>
      <c r="AW651" s="16">
        <f t="shared" si="737"/>
        <v>0</v>
      </c>
      <c r="AX651" s="16">
        <f t="shared" si="737"/>
        <v>0</v>
      </c>
      <c r="AY651" s="16">
        <f t="shared" si="737"/>
        <v>0</v>
      </c>
      <c r="AZ651" s="16"/>
      <c r="BA651" s="16"/>
      <c r="BB651" s="93">
        <f t="shared" si="721"/>
        <v>0</v>
      </c>
      <c r="BC651" s="93">
        <f t="shared" si="722"/>
        <v>0</v>
      </c>
      <c r="BD651" s="93">
        <f t="shared" si="723"/>
        <v>0</v>
      </c>
      <c r="BE651" s="158">
        <f t="shared" si="724"/>
        <v>0</v>
      </c>
      <c r="BF651" s="159">
        <f t="shared" si="725"/>
        <v>0</v>
      </c>
      <c r="BG651" s="159">
        <f t="shared" si="679"/>
        <v>0</v>
      </c>
      <c r="BH651" s="159">
        <f t="shared" si="680"/>
        <v>0</v>
      </c>
      <c r="BI651" s="159">
        <f t="shared" si="681"/>
        <v>0</v>
      </c>
      <c r="BJ651" s="159">
        <f t="shared" si="682"/>
        <v>0</v>
      </c>
      <c r="BK651" s="159">
        <f t="shared" si="683"/>
        <v>0</v>
      </c>
      <c r="BL651" s="159">
        <f t="shared" si="684"/>
        <v>0</v>
      </c>
      <c r="BM651" s="159">
        <f t="shared" si="736"/>
        <v>0</v>
      </c>
      <c r="BN651" s="159">
        <f t="shared" si="736"/>
        <v>0</v>
      </c>
      <c r="BO651" s="205" t="b">
        <f t="shared" si="685"/>
        <v>0</v>
      </c>
      <c r="BP651" s="214">
        <f t="shared" si="686"/>
        <v>0</v>
      </c>
      <c r="BQ651" s="160">
        <f t="shared" si="687"/>
        <v>0</v>
      </c>
      <c r="BR651" s="160">
        <f t="shared" si="688"/>
        <v>0</v>
      </c>
      <c r="BS651" s="160">
        <f t="shared" si="689"/>
        <v>0</v>
      </c>
      <c r="BT651" s="160">
        <f t="shared" si="690"/>
        <v>0</v>
      </c>
      <c r="BU651" s="160">
        <f t="shared" si="691"/>
        <v>0</v>
      </c>
      <c r="BV651" s="215">
        <f t="shared" si="692"/>
        <v>0</v>
      </c>
      <c r="BW651" s="217">
        <f t="shared" si="693"/>
        <v>0</v>
      </c>
      <c r="BX651" s="206">
        <f t="shared" si="694"/>
        <v>0</v>
      </c>
      <c r="BY651" s="206">
        <f t="shared" si="695"/>
        <v>0</v>
      </c>
      <c r="BZ651" s="206">
        <f t="shared" si="696"/>
        <v>0</v>
      </c>
      <c r="CA651" s="206">
        <f t="shared" si="697"/>
        <v>0</v>
      </c>
      <c r="CB651" s="206">
        <f t="shared" si="698"/>
        <v>0</v>
      </c>
      <c r="CC651" s="218">
        <f t="shared" si="699"/>
        <v>0</v>
      </c>
      <c r="CD651" s="216" t="e">
        <f t="shared" si="700"/>
        <v>#VALUE!</v>
      </c>
      <c r="CE651" s="94" t="e">
        <f t="shared" si="701"/>
        <v>#VALUE!</v>
      </c>
      <c r="CF651" s="94" t="e">
        <f t="shared" si="702"/>
        <v>#VALUE!</v>
      </c>
      <c r="CG651" s="95" t="e">
        <f t="shared" si="703"/>
        <v>#VALUE!</v>
      </c>
      <c r="CH651" s="95" t="e">
        <f t="shared" si="726"/>
        <v>#VALUE!</v>
      </c>
      <c r="CI651" s="95" t="b">
        <f t="shared" si="729"/>
        <v>0</v>
      </c>
      <c r="CJ651" s="76" t="str">
        <f t="shared" si="704"/>
        <v/>
      </c>
      <c r="CK651" s="94" t="e" cm="1">
        <f t="array" aca="1" ref="CK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CL651" s="94" t="str">
        <f t="shared" si="705"/>
        <v/>
      </c>
      <c r="CM651" s="96" t="b">
        <f t="shared" si="706"/>
        <v>0</v>
      </c>
      <c r="CN651" s="130" t="b">
        <f>IFERROR(MATCH(D651,'Avtal för korttidsarbete'!$G$13:$G$1012,0),TRUE)</f>
        <v>1</v>
      </c>
      <c r="CO651" s="130" t="b">
        <f t="shared" si="707"/>
        <v>0</v>
      </c>
      <c r="CP651" s="131" t="str" cm="1">
        <f t="array" ref="CP651">IF(CN651=TRUE,"x",INDEX('Avtal för korttidsarbete'!$E$13:$E$1012,$CN651))</f>
        <v>x</v>
      </c>
      <c r="CQ651" s="131" t="str" cm="1">
        <f t="array" ref="CQ651">IF(CN651=TRUE,"x",INDEX('Avtal för korttidsarbete'!$F$13:$F$1012,$CN651))</f>
        <v>x</v>
      </c>
      <c r="CR651" s="130" t="b">
        <f t="shared" si="708"/>
        <v>0</v>
      </c>
      <c r="CS651" s="165">
        <f t="shared" si="727"/>
        <v>0</v>
      </c>
      <c r="CT651" s="165">
        <f t="shared" si="728"/>
        <v>0</v>
      </c>
      <c r="CU651" s="130" t="b">
        <f t="shared" si="709"/>
        <v>0</v>
      </c>
      <c r="CV651" s="131">
        <f t="shared" si="710"/>
        <v>0</v>
      </c>
      <c r="CW651" s="165">
        <f t="shared" si="711"/>
        <v>0</v>
      </c>
      <c r="CX651" s="186" t="b">
        <f>IFERROR(INDEX('Avtal för korttidsarbete'!R:R,MATCH(D651,'Avtal för korttidsarbete'!$G:$G,0)),TRUE)</f>
        <v>1</v>
      </c>
      <c r="CY651" s="165" t="str">
        <f>IF(CX651,"-",INDEX('Avtal för korttidsarbete'!$D:$D,MATCH(D651,'Avtal för korttidsarbete'!$G:$G,0)))</f>
        <v>-</v>
      </c>
      <c r="CZ651" s="131" t="b">
        <f>IFERROR(G651&gt;INDEX(Uppsägningar!E:E,MATCH(C651,Uppsägningar!C:C,0)),FALSE)</f>
        <v>0</v>
      </c>
    </row>
    <row r="652" spans="1:104" s="30" customFormat="1" x14ac:dyDescent="0.25">
      <c r="A652" s="19">
        <v>637</v>
      </c>
      <c r="B652" s="20"/>
      <c r="C652" s="189"/>
      <c r="D652" s="69"/>
      <c r="E652" s="171">
        <f>IFERROR(INDEX(Admin!$C$7:$C$10,MATCH(CY652,TblNivåValTExt,0)),0)</f>
        <v>0</v>
      </c>
      <c r="F652" s="1"/>
      <c r="G652" s="1"/>
      <c r="H652" s="90"/>
      <c r="I652" s="91"/>
      <c r="J652" s="91"/>
      <c r="K652" s="91"/>
      <c r="L652" s="91"/>
      <c r="M652" s="91"/>
      <c r="N652" s="91"/>
      <c r="O652" s="91"/>
      <c r="P652" s="91"/>
      <c r="Q652" s="91"/>
      <c r="R652" s="91"/>
      <c r="S652" s="91"/>
      <c r="T652" s="91"/>
      <c r="U652" s="91"/>
      <c r="V652" s="91"/>
      <c r="W652" s="225">
        <f t="shared" si="666"/>
        <v>0</v>
      </c>
      <c r="X652" s="134" t="str">
        <f t="shared" si="712"/>
        <v/>
      </c>
      <c r="Y652" s="92" t="b">
        <f t="shared" si="667"/>
        <v>0</v>
      </c>
      <c r="Z652" s="92" t="str">
        <f t="shared" si="713"/>
        <v/>
      </c>
      <c r="AA652" s="92" t="b">
        <f t="shared" si="714"/>
        <v>0</v>
      </c>
      <c r="AB652" s="92" t="str">
        <f t="shared" si="715"/>
        <v/>
      </c>
      <c r="AC652" s="13" t="b">
        <f t="shared" si="668"/>
        <v>0</v>
      </c>
      <c r="AD652" s="92" t="str">
        <f t="shared" si="716"/>
        <v/>
      </c>
      <c r="AE652" s="13" t="b">
        <f t="shared" si="717"/>
        <v>0</v>
      </c>
      <c r="AF652" s="92" t="str">
        <f t="shared" si="718"/>
        <v/>
      </c>
      <c r="AG652" s="13" t="b">
        <f t="shared" si="669"/>
        <v>0</v>
      </c>
      <c r="AH652" s="92" t="str">
        <f t="shared" si="719"/>
        <v/>
      </c>
      <c r="AI652" s="35" t="b">
        <f t="shared" si="670"/>
        <v>0</v>
      </c>
      <c r="AJ652" s="92" t="str">
        <f t="shared" si="720"/>
        <v/>
      </c>
      <c r="AK652" s="35" t="b">
        <f t="shared" si="671"/>
        <v>0</v>
      </c>
      <c r="AL652" s="92" t="str">
        <f t="shared" si="672"/>
        <v/>
      </c>
      <c r="AM652" s="35" t="b">
        <f t="shared" si="673"/>
        <v>0</v>
      </c>
      <c r="AN652" s="92" t="str">
        <f t="shared" si="674"/>
        <v/>
      </c>
      <c r="AO652" s="13" t="b">
        <f t="shared" si="675"/>
        <v>0</v>
      </c>
      <c r="AP652" s="92" t="str">
        <f t="shared" si="676"/>
        <v/>
      </c>
      <c r="AQ652" s="14">
        <f t="shared" si="677"/>
        <v>0</v>
      </c>
      <c r="AR652" s="14">
        <f t="shared" si="678"/>
        <v>0</v>
      </c>
      <c r="AS652" s="16">
        <f t="shared" si="737"/>
        <v>0</v>
      </c>
      <c r="AT652" s="16">
        <f t="shared" si="737"/>
        <v>0</v>
      </c>
      <c r="AU652" s="16">
        <f t="shared" si="737"/>
        <v>0</v>
      </c>
      <c r="AV652" s="16">
        <f t="shared" si="737"/>
        <v>0</v>
      </c>
      <c r="AW652" s="16">
        <f t="shared" si="737"/>
        <v>0</v>
      </c>
      <c r="AX652" s="16">
        <f t="shared" si="737"/>
        <v>0</v>
      </c>
      <c r="AY652" s="16">
        <f t="shared" si="737"/>
        <v>0</v>
      </c>
      <c r="AZ652" s="16"/>
      <c r="BA652" s="16"/>
      <c r="BB652" s="93">
        <f t="shared" si="721"/>
        <v>0</v>
      </c>
      <c r="BC652" s="93">
        <f t="shared" si="722"/>
        <v>0</v>
      </c>
      <c r="BD652" s="93">
        <f t="shared" si="723"/>
        <v>0</v>
      </c>
      <c r="BE652" s="158">
        <f t="shared" si="724"/>
        <v>0</v>
      </c>
      <c r="BF652" s="159">
        <f t="shared" si="725"/>
        <v>0</v>
      </c>
      <c r="BG652" s="159">
        <f t="shared" si="679"/>
        <v>0</v>
      </c>
      <c r="BH652" s="159">
        <f t="shared" si="680"/>
        <v>0</v>
      </c>
      <c r="BI652" s="159">
        <f t="shared" si="681"/>
        <v>0</v>
      </c>
      <c r="BJ652" s="159">
        <f t="shared" si="682"/>
        <v>0</v>
      </c>
      <c r="BK652" s="159">
        <f t="shared" si="683"/>
        <v>0</v>
      </c>
      <c r="BL652" s="159">
        <f t="shared" si="684"/>
        <v>0</v>
      </c>
      <c r="BM652" s="159">
        <f t="shared" si="736"/>
        <v>0</v>
      </c>
      <c r="BN652" s="159">
        <f t="shared" si="736"/>
        <v>0</v>
      </c>
      <c r="BO652" s="205" t="b">
        <f t="shared" si="685"/>
        <v>0</v>
      </c>
      <c r="BP652" s="214">
        <f t="shared" si="686"/>
        <v>0</v>
      </c>
      <c r="BQ652" s="160">
        <f t="shared" si="687"/>
        <v>0</v>
      </c>
      <c r="BR652" s="160">
        <f t="shared" si="688"/>
        <v>0</v>
      </c>
      <c r="BS652" s="160">
        <f t="shared" si="689"/>
        <v>0</v>
      </c>
      <c r="BT652" s="160">
        <f t="shared" si="690"/>
        <v>0</v>
      </c>
      <c r="BU652" s="160">
        <f t="shared" si="691"/>
        <v>0</v>
      </c>
      <c r="BV652" s="215">
        <f t="shared" si="692"/>
        <v>0</v>
      </c>
      <c r="BW652" s="217">
        <f t="shared" si="693"/>
        <v>0</v>
      </c>
      <c r="BX652" s="206">
        <f t="shared" si="694"/>
        <v>0</v>
      </c>
      <c r="BY652" s="206">
        <f t="shared" si="695"/>
        <v>0</v>
      </c>
      <c r="BZ652" s="206">
        <f t="shared" si="696"/>
        <v>0</v>
      </c>
      <c r="CA652" s="206">
        <f t="shared" si="697"/>
        <v>0</v>
      </c>
      <c r="CB652" s="206">
        <f t="shared" si="698"/>
        <v>0</v>
      </c>
      <c r="CC652" s="218">
        <f t="shared" si="699"/>
        <v>0</v>
      </c>
      <c r="CD652" s="216" t="e">
        <f t="shared" si="700"/>
        <v>#VALUE!</v>
      </c>
      <c r="CE652" s="94" t="e">
        <f t="shared" si="701"/>
        <v>#VALUE!</v>
      </c>
      <c r="CF652" s="94" t="e">
        <f t="shared" si="702"/>
        <v>#VALUE!</v>
      </c>
      <c r="CG652" s="95" t="e">
        <f t="shared" si="703"/>
        <v>#VALUE!</v>
      </c>
      <c r="CH652" s="95" t="e">
        <f t="shared" si="726"/>
        <v>#VALUE!</v>
      </c>
      <c r="CI652" s="95" t="b">
        <f t="shared" si="729"/>
        <v>0</v>
      </c>
      <c r="CJ652" s="76" t="str">
        <f t="shared" si="704"/>
        <v/>
      </c>
      <c r="CK652" s="94" t="e" cm="1">
        <f t="array" aca="1" ref="CK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CL652" s="94" t="str">
        <f t="shared" si="705"/>
        <v/>
      </c>
      <c r="CM652" s="96" t="b">
        <f t="shared" si="706"/>
        <v>0</v>
      </c>
      <c r="CN652" s="130" t="b">
        <f>IFERROR(MATCH(D652,'Avtal för korttidsarbete'!$G$13:$G$1012,0),TRUE)</f>
        <v>1</v>
      </c>
      <c r="CO652" s="130" t="b">
        <f t="shared" si="707"/>
        <v>0</v>
      </c>
      <c r="CP652" s="131" t="str" cm="1">
        <f t="array" ref="CP652">IF(CN652=TRUE,"x",INDEX('Avtal för korttidsarbete'!$E$13:$E$1012,$CN652))</f>
        <v>x</v>
      </c>
      <c r="CQ652" s="131" t="str" cm="1">
        <f t="array" ref="CQ652">IF(CN652=TRUE,"x",INDEX('Avtal för korttidsarbete'!$F$13:$F$1012,$CN652))</f>
        <v>x</v>
      </c>
      <c r="CR652" s="130" t="b">
        <f t="shared" si="708"/>
        <v>0</v>
      </c>
      <c r="CS652" s="165">
        <f t="shared" si="727"/>
        <v>0</v>
      </c>
      <c r="CT652" s="165">
        <f t="shared" si="728"/>
        <v>0</v>
      </c>
      <c r="CU652" s="130" t="b">
        <f t="shared" si="709"/>
        <v>0</v>
      </c>
      <c r="CV652" s="131">
        <f t="shared" si="710"/>
        <v>0</v>
      </c>
      <c r="CW652" s="165">
        <f t="shared" si="711"/>
        <v>0</v>
      </c>
      <c r="CX652" s="186" t="b">
        <f>IFERROR(INDEX('Avtal för korttidsarbete'!R:R,MATCH(D652,'Avtal för korttidsarbete'!$G:$G,0)),TRUE)</f>
        <v>1</v>
      </c>
      <c r="CY652" s="165" t="str">
        <f>IF(CX652,"-",INDEX('Avtal för korttidsarbete'!$D:$D,MATCH(D652,'Avtal för korttidsarbete'!$G:$G,0)))</f>
        <v>-</v>
      </c>
      <c r="CZ652" s="131" t="b">
        <f>IFERROR(G652&gt;INDEX(Uppsägningar!E:E,MATCH(C652,Uppsägningar!C:C,0)),FALSE)</f>
        <v>0</v>
      </c>
    </row>
    <row r="653" spans="1:104" s="30" customFormat="1" x14ac:dyDescent="0.25">
      <c r="A653" s="19">
        <v>638</v>
      </c>
      <c r="B653" s="20"/>
      <c r="C653" s="189"/>
      <c r="D653" s="69"/>
      <c r="E653" s="171">
        <f>IFERROR(INDEX(Admin!$C$7:$C$10,MATCH(CY653,TblNivåValTExt,0)),0)</f>
        <v>0</v>
      </c>
      <c r="F653" s="1"/>
      <c r="G653" s="1"/>
      <c r="H653" s="90"/>
      <c r="I653" s="91"/>
      <c r="J653" s="91"/>
      <c r="K653" s="91"/>
      <c r="L653" s="91"/>
      <c r="M653" s="91"/>
      <c r="N653" s="91"/>
      <c r="O653" s="91"/>
      <c r="P653" s="91"/>
      <c r="Q653" s="91"/>
      <c r="R653" s="91"/>
      <c r="S653" s="91"/>
      <c r="T653" s="91"/>
      <c r="U653" s="91"/>
      <c r="V653" s="91"/>
      <c r="W653" s="225">
        <f t="shared" si="666"/>
        <v>0</v>
      </c>
      <c r="X653" s="134" t="str">
        <f t="shared" si="712"/>
        <v/>
      </c>
      <c r="Y653" s="92" t="b">
        <f t="shared" si="667"/>
        <v>0</v>
      </c>
      <c r="Z653" s="92" t="str">
        <f t="shared" si="713"/>
        <v/>
      </c>
      <c r="AA653" s="92" t="b">
        <f t="shared" si="714"/>
        <v>0</v>
      </c>
      <c r="AB653" s="92" t="str">
        <f t="shared" si="715"/>
        <v/>
      </c>
      <c r="AC653" s="13" t="b">
        <f t="shared" si="668"/>
        <v>0</v>
      </c>
      <c r="AD653" s="92" t="str">
        <f t="shared" si="716"/>
        <v/>
      </c>
      <c r="AE653" s="13" t="b">
        <f t="shared" si="717"/>
        <v>0</v>
      </c>
      <c r="AF653" s="92" t="str">
        <f t="shared" si="718"/>
        <v/>
      </c>
      <c r="AG653" s="13" t="b">
        <f t="shared" si="669"/>
        <v>0</v>
      </c>
      <c r="AH653" s="92" t="str">
        <f t="shared" si="719"/>
        <v/>
      </c>
      <c r="AI653" s="35" t="b">
        <f t="shared" si="670"/>
        <v>0</v>
      </c>
      <c r="AJ653" s="92" t="str">
        <f t="shared" si="720"/>
        <v/>
      </c>
      <c r="AK653" s="35" t="b">
        <f t="shared" si="671"/>
        <v>0</v>
      </c>
      <c r="AL653" s="92" t="str">
        <f t="shared" si="672"/>
        <v/>
      </c>
      <c r="AM653" s="35" t="b">
        <f t="shared" si="673"/>
        <v>0</v>
      </c>
      <c r="AN653" s="92" t="str">
        <f t="shared" si="674"/>
        <v/>
      </c>
      <c r="AO653" s="13" t="b">
        <f t="shared" si="675"/>
        <v>0</v>
      </c>
      <c r="AP653" s="92" t="str">
        <f t="shared" si="676"/>
        <v/>
      </c>
      <c r="AQ653" s="14">
        <f t="shared" si="677"/>
        <v>0</v>
      </c>
      <c r="AR653" s="14">
        <f t="shared" si="678"/>
        <v>0</v>
      </c>
      <c r="AS653" s="16">
        <f t="shared" si="737"/>
        <v>0</v>
      </c>
      <c r="AT653" s="16">
        <f t="shared" si="737"/>
        <v>0</v>
      </c>
      <c r="AU653" s="16">
        <f t="shared" si="737"/>
        <v>0</v>
      </c>
      <c r="AV653" s="16">
        <f t="shared" si="737"/>
        <v>0</v>
      </c>
      <c r="AW653" s="16">
        <f t="shared" si="737"/>
        <v>0</v>
      </c>
      <c r="AX653" s="16">
        <f t="shared" si="737"/>
        <v>0</v>
      </c>
      <c r="AY653" s="16">
        <f t="shared" si="737"/>
        <v>0</v>
      </c>
      <c r="AZ653" s="16"/>
      <c r="BA653" s="16"/>
      <c r="BB653" s="93">
        <f t="shared" si="721"/>
        <v>0</v>
      </c>
      <c r="BC653" s="93">
        <f t="shared" si="722"/>
        <v>0</v>
      </c>
      <c r="BD653" s="93">
        <f t="shared" si="723"/>
        <v>0</v>
      </c>
      <c r="BE653" s="158">
        <f t="shared" si="724"/>
        <v>0</v>
      </c>
      <c r="BF653" s="159">
        <f t="shared" si="725"/>
        <v>0</v>
      </c>
      <c r="BG653" s="159">
        <f t="shared" si="679"/>
        <v>0</v>
      </c>
      <c r="BH653" s="159">
        <f t="shared" si="680"/>
        <v>0</v>
      </c>
      <c r="BI653" s="159">
        <f t="shared" si="681"/>
        <v>0</v>
      </c>
      <c r="BJ653" s="159">
        <f t="shared" si="682"/>
        <v>0</v>
      </c>
      <c r="BK653" s="159">
        <f t="shared" si="683"/>
        <v>0</v>
      </c>
      <c r="BL653" s="159">
        <f t="shared" si="684"/>
        <v>0</v>
      </c>
      <c r="BM653" s="159">
        <f t="shared" si="736"/>
        <v>0</v>
      </c>
      <c r="BN653" s="159">
        <f t="shared" si="736"/>
        <v>0</v>
      </c>
      <c r="BO653" s="205" t="b">
        <f t="shared" si="685"/>
        <v>0</v>
      </c>
      <c r="BP653" s="214">
        <f t="shared" si="686"/>
        <v>0</v>
      </c>
      <c r="BQ653" s="160">
        <f t="shared" si="687"/>
        <v>0</v>
      </c>
      <c r="BR653" s="160">
        <f t="shared" si="688"/>
        <v>0</v>
      </c>
      <c r="BS653" s="160">
        <f t="shared" si="689"/>
        <v>0</v>
      </c>
      <c r="BT653" s="160">
        <f t="shared" si="690"/>
        <v>0</v>
      </c>
      <c r="BU653" s="160">
        <f t="shared" si="691"/>
        <v>0</v>
      </c>
      <c r="BV653" s="215">
        <f t="shared" si="692"/>
        <v>0</v>
      </c>
      <c r="BW653" s="217">
        <f t="shared" si="693"/>
        <v>0</v>
      </c>
      <c r="BX653" s="206">
        <f t="shared" si="694"/>
        <v>0</v>
      </c>
      <c r="BY653" s="206">
        <f t="shared" si="695"/>
        <v>0</v>
      </c>
      <c r="BZ653" s="206">
        <f t="shared" si="696"/>
        <v>0</v>
      </c>
      <c r="CA653" s="206">
        <f t="shared" si="697"/>
        <v>0</v>
      </c>
      <c r="CB653" s="206">
        <f t="shared" si="698"/>
        <v>0</v>
      </c>
      <c r="CC653" s="218">
        <f t="shared" si="699"/>
        <v>0</v>
      </c>
      <c r="CD653" s="216" t="e">
        <f t="shared" si="700"/>
        <v>#VALUE!</v>
      </c>
      <c r="CE653" s="94" t="e">
        <f t="shared" si="701"/>
        <v>#VALUE!</v>
      </c>
      <c r="CF653" s="94" t="e">
        <f t="shared" si="702"/>
        <v>#VALUE!</v>
      </c>
      <c r="CG653" s="95" t="e">
        <f t="shared" si="703"/>
        <v>#VALUE!</v>
      </c>
      <c r="CH653" s="95" t="e">
        <f t="shared" si="726"/>
        <v>#VALUE!</v>
      </c>
      <c r="CI653" s="95" t="b">
        <f t="shared" si="729"/>
        <v>0</v>
      </c>
      <c r="CJ653" s="76" t="str">
        <f t="shared" si="704"/>
        <v/>
      </c>
      <c r="CK653" s="94" t="e" cm="1">
        <f t="array" aca="1" ref="CK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CL653" s="94" t="str">
        <f t="shared" si="705"/>
        <v/>
      </c>
      <c r="CM653" s="96" t="b">
        <f t="shared" si="706"/>
        <v>0</v>
      </c>
      <c r="CN653" s="130" t="b">
        <f>IFERROR(MATCH(D653,'Avtal för korttidsarbete'!$G$13:$G$1012,0),TRUE)</f>
        <v>1</v>
      </c>
      <c r="CO653" s="130" t="b">
        <f t="shared" si="707"/>
        <v>0</v>
      </c>
      <c r="CP653" s="131" t="str" cm="1">
        <f t="array" ref="CP653">IF(CN653=TRUE,"x",INDEX('Avtal för korttidsarbete'!$E$13:$E$1012,$CN653))</f>
        <v>x</v>
      </c>
      <c r="CQ653" s="131" t="str" cm="1">
        <f t="array" ref="CQ653">IF(CN653=TRUE,"x",INDEX('Avtal för korttidsarbete'!$F$13:$F$1012,$CN653))</f>
        <v>x</v>
      </c>
      <c r="CR653" s="130" t="b">
        <f t="shared" si="708"/>
        <v>0</v>
      </c>
      <c r="CS653" s="165">
        <f t="shared" si="727"/>
        <v>0</v>
      </c>
      <c r="CT653" s="165">
        <f t="shared" si="728"/>
        <v>0</v>
      </c>
      <c r="CU653" s="130" t="b">
        <f t="shared" si="709"/>
        <v>0</v>
      </c>
      <c r="CV653" s="131">
        <f t="shared" si="710"/>
        <v>0</v>
      </c>
      <c r="CW653" s="165">
        <f t="shared" si="711"/>
        <v>0</v>
      </c>
      <c r="CX653" s="186" t="b">
        <f>IFERROR(INDEX('Avtal för korttidsarbete'!R:R,MATCH(D653,'Avtal för korttidsarbete'!$G:$G,0)),TRUE)</f>
        <v>1</v>
      </c>
      <c r="CY653" s="165" t="str">
        <f>IF(CX653,"-",INDEX('Avtal för korttidsarbete'!$D:$D,MATCH(D653,'Avtal för korttidsarbete'!$G:$G,0)))</f>
        <v>-</v>
      </c>
      <c r="CZ653" s="131" t="b">
        <f>IFERROR(G653&gt;INDEX(Uppsägningar!E:E,MATCH(C653,Uppsägningar!C:C,0)),FALSE)</f>
        <v>0</v>
      </c>
    </row>
    <row r="654" spans="1:104" s="30" customFormat="1" x14ac:dyDescent="0.25">
      <c r="A654" s="19">
        <v>639</v>
      </c>
      <c r="B654" s="20"/>
      <c r="C654" s="189"/>
      <c r="D654" s="69"/>
      <c r="E654" s="171">
        <f>IFERROR(INDEX(Admin!$C$7:$C$10,MATCH(CY654,TblNivåValTExt,0)),0)</f>
        <v>0</v>
      </c>
      <c r="F654" s="1"/>
      <c r="G654" s="1"/>
      <c r="H654" s="90"/>
      <c r="I654" s="91"/>
      <c r="J654" s="91"/>
      <c r="K654" s="91"/>
      <c r="L654" s="91"/>
      <c r="M654" s="91"/>
      <c r="N654" s="91"/>
      <c r="O654" s="91"/>
      <c r="P654" s="91"/>
      <c r="Q654" s="91"/>
      <c r="R654" s="91"/>
      <c r="S654" s="91"/>
      <c r="T654" s="91"/>
      <c r="U654" s="91"/>
      <c r="V654" s="91"/>
      <c r="W654" s="225">
        <f t="shared" si="666"/>
        <v>0</v>
      </c>
      <c r="X654" s="134" t="str">
        <f t="shared" si="712"/>
        <v/>
      </c>
      <c r="Y654" s="92" t="b">
        <f t="shared" si="667"/>
        <v>0</v>
      </c>
      <c r="Z654" s="92" t="str">
        <f t="shared" si="713"/>
        <v/>
      </c>
      <c r="AA654" s="92" t="b">
        <f t="shared" si="714"/>
        <v>0</v>
      </c>
      <c r="AB654" s="92" t="str">
        <f t="shared" si="715"/>
        <v/>
      </c>
      <c r="AC654" s="13" t="b">
        <f t="shared" si="668"/>
        <v>0</v>
      </c>
      <c r="AD654" s="92" t="str">
        <f t="shared" si="716"/>
        <v/>
      </c>
      <c r="AE654" s="13" t="b">
        <f t="shared" si="717"/>
        <v>0</v>
      </c>
      <c r="AF654" s="92" t="str">
        <f t="shared" si="718"/>
        <v/>
      </c>
      <c r="AG654" s="13" t="b">
        <f t="shared" si="669"/>
        <v>0</v>
      </c>
      <c r="AH654" s="92" t="str">
        <f t="shared" si="719"/>
        <v/>
      </c>
      <c r="AI654" s="35" t="b">
        <f t="shared" si="670"/>
        <v>0</v>
      </c>
      <c r="AJ654" s="92" t="str">
        <f t="shared" si="720"/>
        <v/>
      </c>
      <c r="AK654" s="35" t="b">
        <f t="shared" si="671"/>
        <v>0</v>
      </c>
      <c r="AL654" s="92" t="str">
        <f t="shared" si="672"/>
        <v/>
      </c>
      <c r="AM654" s="35" t="b">
        <f t="shared" si="673"/>
        <v>0</v>
      </c>
      <c r="AN654" s="92" t="str">
        <f t="shared" si="674"/>
        <v/>
      </c>
      <c r="AO654" s="13" t="b">
        <f t="shared" si="675"/>
        <v>0</v>
      </c>
      <c r="AP654" s="92" t="str">
        <f t="shared" si="676"/>
        <v/>
      </c>
      <c r="AQ654" s="14">
        <f t="shared" si="677"/>
        <v>0</v>
      </c>
      <c r="AR654" s="14">
        <f t="shared" si="678"/>
        <v>0</v>
      </c>
      <c r="AS654" s="16">
        <f t="shared" si="737"/>
        <v>0</v>
      </c>
      <c r="AT654" s="16">
        <f t="shared" si="737"/>
        <v>0</v>
      </c>
      <c r="AU654" s="16">
        <f t="shared" si="737"/>
        <v>0</v>
      </c>
      <c r="AV654" s="16">
        <f t="shared" si="737"/>
        <v>0</v>
      </c>
      <c r="AW654" s="16">
        <f t="shared" si="737"/>
        <v>0</v>
      </c>
      <c r="AX654" s="16">
        <f t="shared" si="737"/>
        <v>0</v>
      </c>
      <c r="AY654" s="16">
        <f t="shared" si="737"/>
        <v>0</v>
      </c>
      <c r="AZ654" s="16"/>
      <c r="BA654" s="16"/>
      <c r="BB654" s="93">
        <f t="shared" si="721"/>
        <v>0</v>
      </c>
      <c r="BC654" s="93">
        <f t="shared" si="722"/>
        <v>0</v>
      </c>
      <c r="BD654" s="93">
        <f t="shared" si="723"/>
        <v>0</v>
      </c>
      <c r="BE654" s="158">
        <f t="shared" si="724"/>
        <v>0</v>
      </c>
      <c r="BF654" s="159">
        <f t="shared" si="725"/>
        <v>0</v>
      </c>
      <c r="BG654" s="159">
        <f t="shared" si="679"/>
        <v>0</v>
      </c>
      <c r="BH654" s="159">
        <f t="shared" si="680"/>
        <v>0</v>
      </c>
      <c r="BI654" s="159">
        <f t="shared" si="681"/>
        <v>0</v>
      </c>
      <c r="BJ654" s="159">
        <f t="shared" si="682"/>
        <v>0</v>
      </c>
      <c r="BK654" s="159">
        <f t="shared" si="683"/>
        <v>0</v>
      </c>
      <c r="BL654" s="159">
        <f t="shared" si="684"/>
        <v>0</v>
      </c>
      <c r="BM654" s="159">
        <f t="shared" si="736"/>
        <v>0</v>
      </c>
      <c r="BN654" s="159">
        <f t="shared" si="736"/>
        <v>0</v>
      </c>
      <c r="BO654" s="205" t="b">
        <f t="shared" si="685"/>
        <v>0</v>
      </c>
      <c r="BP654" s="214">
        <f t="shared" si="686"/>
        <v>0</v>
      </c>
      <c r="BQ654" s="160">
        <f t="shared" si="687"/>
        <v>0</v>
      </c>
      <c r="BR654" s="160">
        <f t="shared" si="688"/>
        <v>0</v>
      </c>
      <c r="BS654" s="160">
        <f t="shared" si="689"/>
        <v>0</v>
      </c>
      <c r="BT654" s="160">
        <f t="shared" si="690"/>
        <v>0</v>
      </c>
      <c r="BU654" s="160">
        <f t="shared" si="691"/>
        <v>0</v>
      </c>
      <c r="BV654" s="215">
        <f t="shared" si="692"/>
        <v>0</v>
      </c>
      <c r="BW654" s="217">
        <f t="shared" si="693"/>
        <v>0</v>
      </c>
      <c r="BX654" s="206">
        <f t="shared" si="694"/>
        <v>0</v>
      </c>
      <c r="BY654" s="206">
        <f t="shared" si="695"/>
        <v>0</v>
      </c>
      <c r="BZ654" s="206">
        <f t="shared" si="696"/>
        <v>0</v>
      </c>
      <c r="CA654" s="206">
        <f t="shared" si="697"/>
        <v>0</v>
      </c>
      <c r="CB654" s="206">
        <f t="shared" si="698"/>
        <v>0</v>
      </c>
      <c r="CC654" s="218">
        <f t="shared" si="699"/>
        <v>0</v>
      </c>
      <c r="CD654" s="216" t="e">
        <f t="shared" si="700"/>
        <v>#VALUE!</v>
      </c>
      <c r="CE654" s="94" t="e">
        <f t="shared" si="701"/>
        <v>#VALUE!</v>
      </c>
      <c r="CF654" s="94" t="e">
        <f t="shared" si="702"/>
        <v>#VALUE!</v>
      </c>
      <c r="CG654" s="95" t="e">
        <f t="shared" si="703"/>
        <v>#VALUE!</v>
      </c>
      <c r="CH654" s="95" t="e">
        <f t="shared" si="726"/>
        <v>#VALUE!</v>
      </c>
      <c r="CI654" s="95" t="b">
        <f t="shared" si="729"/>
        <v>0</v>
      </c>
      <c r="CJ654" s="76" t="str">
        <f t="shared" si="704"/>
        <v/>
      </c>
      <c r="CK654" s="94" t="e" cm="1">
        <f t="array" aca="1" ref="CK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CL654" s="94" t="str">
        <f t="shared" si="705"/>
        <v/>
      </c>
      <c r="CM654" s="96" t="b">
        <f t="shared" si="706"/>
        <v>0</v>
      </c>
      <c r="CN654" s="130" t="b">
        <f>IFERROR(MATCH(D654,'Avtal för korttidsarbete'!$G$13:$G$1012,0),TRUE)</f>
        <v>1</v>
      </c>
      <c r="CO654" s="130" t="b">
        <f t="shared" si="707"/>
        <v>0</v>
      </c>
      <c r="CP654" s="131" t="str" cm="1">
        <f t="array" ref="CP654">IF(CN654=TRUE,"x",INDEX('Avtal för korttidsarbete'!$E$13:$E$1012,$CN654))</f>
        <v>x</v>
      </c>
      <c r="CQ654" s="131" t="str" cm="1">
        <f t="array" ref="CQ654">IF(CN654=TRUE,"x",INDEX('Avtal för korttidsarbete'!$F$13:$F$1012,$CN654))</f>
        <v>x</v>
      </c>
      <c r="CR654" s="130" t="b">
        <f t="shared" si="708"/>
        <v>0</v>
      </c>
      <c r="CS654" s="165">
        <f t="shared" si="727"/>
        <v>0</v>
      </c>
      <c r="CT654" s="165">
        <f t="shared" si="728"/>
        <v>0</v>
      </c>
      <c r="CU654" s="130" t="b">
        <f t="shared" si="709"/>
        <v>0</v>
      </c>
      <c r="CV654" s="131">
        <f t="shared" si="710"/>
        <v>0</v>
      </c>
      <c r="CW654" s="165">
        <f t="shared" si="711"/>
        <v>0</v>
      </c>
      <c r="CX654" s="186" t="b">
        <f>IFERROR(INDEX('Avtal för korttidsarbete'!R:R,MATCH(D654,'Avtal för korttidsarbete'!$G:$G,0)),TRUE)</f>
        <v>1</v>
      </c>
      <c r="CY654" s="165" t="str">
        <f>IF(CX654,"-",INDEX('Avtal för korttidsarbete'!$D:$D,MATCH(D654,'Avtal för korttidsarbete'!$G:$G,0)))</f>
        <v>-</v>
      </c>
      <c r="CZ654" s="131" t="b">
        <f>IFERROR(G654&gt;INDEX(Uppsägningar!E:E,MATCH(C654,Uppsägningar!C:C,0)),FALSE)</f>
        <v>0</v>
      </c>
    </row>
    <row r="655" spans="1:104" s="30" customFormat="1" x14ac:dyDescent="0.25">
      <c r="A655" s="19">
        <v>640</v>
      </c>
      <c r="B655" s="20"/>
      <c r="C655" s="189"/>
      <c r="D655" s="69"/>
      <c r="E655" s="171">
        <f>IFERROR(INDEX(Admin!$C$7:$C$10,MATCH(CY655,TblNivåValTExt,0)),0)</f>
        <v>0</v>
      </c>
      <c r="F655" s="1"/>
      <c r="G655" s="1"/>
      <c r="H655" s="90"/>
      <c r="I655" s="91"/>
      <c r="J655" s="91"/>
      <c r="K655" s="91"/>
      <c r="L655" s="91"/>
      <c r="M655" s="91"/>
      <c r="N655" s="91"/>
      <c r="O655" s="91"/>
      <c r="P655" s="91"/>
      <c r="Q655" s="91"/>
      <c r="R655" s="91"/>
      <c r="S655" s="91"/>
      <c r="T655" s="91"/>
      <c r="U655" s="91"/>
      <c r="V655" s="91"/>
      <c r="W655" s="225">
        <f t="shared" si="666"/>
        <v>0</v>
      </c>
      <c r="X655" s="134" t="str">
        <f t="shared" si="712"/>
        <v/>
      </c>
      <c r="Y655" s="92" t="b">
        <f t="shared" si="667"/>
        <v>0</v>
      </c>
      <c r="Z655" s="92" t="str">
        <f t="shared" si="713"/>
        <v/>
      </c>
      <c r="AA655" s="92" t="b">
        <f t="shared" si="714"/>
        <v>0</v>
      </c>
      <c r="AB655" s="92" t="str">
        <f t="shared" si="715"/>
        <v/>
      </c>
      <c r="AC655" s="13" t="b">
        <f t="shared" si="668"/>
        <v>0</v>
      </c>
      <c r="AD655" s="92" t="str">
        <f t="shared" si="716"/>
        <v/>
      </c>
      <c r="AE655" s="13" t="b">
        <f t="shared" si="717"/>
        <v>0</v>
      </c>
      <c r="AF655" s="92" t="str">
        <f t="shared" si="718"/>
        <v/>
      </c>
      <c r="AG655" s="13" t="b">
        <f t="shared" si="669"/>
        <v>0</v>
      </c>
      <c r="AH655" s="92" t="str">
        <f t="shared" si="719"/>
        <v/>
      </c>
      <c r="AI655" s="35" t="b">
        <f t="shared" si="670"/>
        <v>0</v>
      </c>
      <c r="AJ655" s="92" t="str">
        <f t="shared" si="720"/>
        <v/>
      </c>
      <c r="AK655" s="35" t="b">
        <f t="shared" si="671"/>
        <v>0</v>
      </c>
      <c r="AL655" s="92" t="str">
        <f t="shared" si="672"/>
        <v/>
      </c>
      <c r="AM655" s="35" t="b">
        <f t="shared" si="673"/>
        <v>0</v>
      </c>
      <c r="AN655" s="92" t="str">
        <f t="shared" si="674"/>
        <v/>
      </c>
      <c r="AO655" s="13" t="b">
        <f t="shared" si="675"/>
        <v>0</v>
      </c>
      <c r="AP655" s="92" t="str">
        <f t="shared" si="676"/>
        <v/>
      </c>
      <c r="AQ655" s="14">
        <f t="shared" si="677"/>
        <v>0</v>
      </c>
      <c r="AR655" s="14">
        <f t="shared" si="678"/>
        <v>0</v>
      </c>
      <c r="AS655" s="16">
        <f t="shared" si="737"/>
        <v>0</v>
      </c>
      <c r="AT655" s="16">
        <f t="shared" si="737"/>
        <v>0</v>
      </c>
      <c r="AU655" s="16">
        <f t="shared" si="737"/>
        <v>0</v>
      </c>
      <c r="AV655" s="16">
        <f t="shared" si="737"/>
        <v>0</v>
      </c>
      <c r="AW655" s="16">
        <f t="shared" si="737"/>
        <v>0</v>
      </c>
      <c r="AX655" s="16">
        <f t="shared" si="737"/>
        <v>0</v>
      </c>
      <c r="AY655" s="16">
        <f t="shared" si="737"/>
        <v>0</v>
      </c>
      <c r="AZ655" s="16"/>
      <c r="BA655" s="16"/>
      <c r="BB655" s="93">
        <f t="shared" si="721"/>
        <v>0</v>
      </c>
      <c r="BC655" s="93">
        <f t="shared" si="722"/>
        <v>0</v>
      </c>
      <c r="BD655" s="93">
        <f t="shared" si="723"/>
        <v>0</v>
      </c>
      <c r="BE655" s="158">
        <f t="shared" si="724"/>
        <v>0</v>
      </c>
      <c r="BF655" s="159">
        <f t="shared" si="725"/>
        <v>0</v>
      </c>
      <c r="BG655" s="159">
        <f t="shared" si="679"/>
        <v>0</v>
      </c>
      <c r="BH655" s="159">
        <f t="shared" si="680"/>
        <v>0</v>
      </c>
      <c r="BI655" s="159">
        <f t="shared" si="681"/>
        <v>0</v>
      </c>
      <c r="BJ655" s="159">
        <f t="shared" si="682"/>
        <v>0</v>
      </c>
      <c r="BK655" s="159">
        <f t="shared" si="683"/>
        <v>0</v>
      </c>
      <c r="BL655" s="159">
        <f t="shared" si="684"/>
        <v>0</v>
      </c>
      <c r="BM655" s="159">
        <f t="shared" si="736"/>
        <v>0</v>
      </c>
      <c r="BN655" s="159">
        <f t="shared" si="736"/>
        <v>0</v>
      </c>
      <c r="BO655" s="205" t="b">
        <f t="shared" si="685"/>
        <v>0</v>
      </c>
      <c r="BP655" s="214">
        <f t="shared" si="686"/>
        <v>0</v>
      </c>
      <c r="BQ655" s="160">
        <f t="shared" si="687"/>
        <v>0</v>
      </c>
      <c r="BR655" s="160">
        <f t="shared" si="688"/>
        <v>0</v>
      </c>
      <c r="BS655" s="160">
        <f t="shared" si="689"/>
        <v>0</v>
      </c>
      <c r="BT655" s="160">
        <f t="shared" si="690"/>
        <v>0</v>
      </c>
      <c r="BU655" s="160">
        <f t="shared" si="691"/>
        <v>0</v>
      </c>
      <c r="BV655" s="215">
        <f t="shared" si="692"/>
        <v>0</v>
      </c>
      <c r="BW655" s="217">
        <f t="shared" si="693"/>
        <v>0</v>
      </c>
      <c r="BX655" s="206">
        <f t="shared" si="694"/>
        <v>0</v>
      </c>
      <c r="BY655" s="206">
        <f t="shared" si="695"/>
        <v>0</v>
      </c>
      <c r="BZ655" s="206">
        <f t="shared" si="696"/>
        <v>0</v>
      </c>
      <c r="CA655" s="206">
        <f t="shared" si="697"/>
        <v>0</v>
      </c>
      <c r="CB655" s="206">
        <f t="shared" si="698"/>
        <v>0</v>
      </c>
      <c r="CC655" s="218">
        <f t="shared" si="699"/>
        <v>0</v>
      </c>
      <c r="CD655" s="216" t="e">
        <f t="shared" si="700"/>
        <v>#VALUE!</v>
      </c>
      <c r="CE655" s="94" t="e">
        <f t="shared" si="701"/>
        <v>#VALUE!</v>
      </c>
      <c r="CF655" s="94" t="e">
        <f t="shared" si="702"/>
        <v>#VALUE!</v>
      </c>
      <c r="CG655" s="95" t="e">
        <f t="shared" si="703"/>
        <v>#VALUE!</v>
      </c>
      <c r="CH655" s="95" t="e">
        <f t="shared" si="726"/>
        <v>#VALUE!</v>
      </c>
      <c r="CI655" s="95" t="b">
        <f t="shared" si="729"/>
        <v>0</v>
      </c>
      <c r="CJ655" s="76" t="str">
        <f t="shared" si="704"/>
        <v/>
      </c>
      <c r="CK655" s="94" t="e" cm="1">
        <f t="array" aca="1" ref="CK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CL655" s="94" t="str">
        <f t="shared" si="705"/>
        <v/>
      </c>
      <c r="CM655" s="96" t="b">
        <f t="shared" si="706"/>
        <v>0</v>
      </c>
      <c r="CN655" s="130" t="b">
        <f>IFERROR(MATCH(D655,'Avtal för korttidsarbete'!$G$13:$G$1012,0),TRUE)</f>
        <v>1</v>
      </c>
      <c r="CO655" s="130" t="b">
        <f t="shared" si="707"/>
        <v>0</v>
      </c>
      <c r="CP655" s="131" t="str" cm="1">
        <f t="array" ref="CP655">IF(CN655=TRUE,"x",INDEX('Avtal för korttidsarbete'!$E$13:$E$1012,$CN655))</f>
        <v>x</v>
      </c>
      <c r="CQ655" s="131" t="str" cm="1">
        <f t="array" ref="CQ655">IF(CN655=TRUE,"x",INDEX('Avtal för korttidsarbete'!$F$13:$F$1012,$CN655))</f>
        <v>x</v>
      </c>
      <c r="CR655" s="130" t="b">
        <f t="shared" si="708"/>
        <v>0</v>
      </c>
      <c r="CS655" s="165">
        <f t="shared" si="727"/>
        <v>0</v>
      </c>
      <c r="CT655" s="165">
        <f t="shared" si="728"/>
        <v>0</v>
      </c>
      <c r="CU655" s="130" t="b">
        <f t="shared" si="709"/>
        <v>0</v>
      </c>
      <c r="CV655" s="131">
        <f t="shared" si="710"/>
        <v>0</v>
      </c>
      <c r="CW655" s="165">
        <f t="shared" si="711"/>
        <v>0</v>
      </c>
      <c r="CX655" s="186" t="b">
        <f>IFERROR(INDEX('Avtal för korttidsarbete'!R:R,MATCH(D655,'Avtal för korttidsarbete'!$G:$G,0)),TRUE)</f>
        <v>1</v>
      </c>
      <c r="CY655" s="165" t="str">
        <f>IF(CX655,"-",INDEX('Avtal för korttidsarbete'!$D:$D,MATCH(D655,'Avtal för korttidsarbete'!$G:$G,0)))</f>
        <v>-</v>
      </c>
      <c r="CZ655" s="131" t="b">
        <f>IFERROR(G655&gt;INDEX(Uppsägningar!E:E,MATCH(C655,Uppsägningar!C:C,0)),FALSE)</f>
        <v>0</v>
      </c>
    </row>
    <row r="656" spans="1:104" s="30" customFormat="1" x14ac:dyDescent="0.25">
      <c r="A656" s="19">
        <v>641</v>
      </c>
      <c r="B656" s="20"/>
      <c r="C656" s="189"/>
      <c r="D656" s="69"/>
      <c r="E656" s="171">
        <f>IFERROR(INDEX(Admin!$C$7:$C$10,MATCH(CY656,TblNivåValTExt,0)),0)</f>
        <v>0</v>
      </c>
      <c r="F656" s="1"/>
      <c r="G656" s="1"/>
      <c r="H656" s="90"/>
      <c r="I656" s="91"/>
      <c r="J656" s="91"/>
      <c r="K656" s="91"/>
      <c r="L656" s="91"/>
      <c r="M656" s="91"/>
      <c r="N656" s="91"/>
      <c r="O656" s="91"/>
      <c r="P656" s="91"/>
      <c r="Q656" s="91"/>
      <c r="R656" s="91"/>
      <c r="S656" s="91"/>
      <c r="T656" s="91"/>
      <c r="U656" s="91"/>
      <c r="V656" s="91"/>
      <c r="W656" s="225">
        <f t="shared" ref="W656:W719" si="738">IF(BO656,"-",ROUNDUP(SUM(BW656:CC656),0))</f>
        <v>0</v>
      </c>
      <c r="X656" s="134" t="str">
        <f t="shared" si="712"/>
        <v/>
      </c>
      <c r="Y656" s="92" t="b">
        <f t="shared" ref="Y656:Y719" si="739">IF(G656=0,FALSE,G656&lt;F656)</f>
        <v>0</v>
      </c>
      <c r="Z656" s="92" t="str">
        <f t="shared" si="713"/>
        <v/>
      </c>
      <c r="AA656" s="92" t="b">
        <f t="shared" si="714"/>
        <v>0</v>
      </c>
      <c r="AB656" s="92" t="str">
        <f t="shared" si="715"/>
        <v/>
      </c>
      <c r="AC656" s="13" t="b">
        <f t="shared" ref="AC656:AC719" si="740">IF(F656=0,FALSE,CR656)</f>
        <v>0</v>
      </c>
      <c r="AD656" s="92" t="str">
        <f t="shared" si="716"/>
        <v/>
      </c>
      <c r="AE656" s="13" t="b">
        <f t="shared" si="717"/>
        <v>0</v>
      </c>
      <c r="AF656" s="92" t="str">
        <f t="shared" si="718"/>
        <v/>
      </c>
      <c r="AG656" s="13" t="b">
        <f t="shared" ref="AG656:AG719" si="741">CZ656</f>
        <v>0</v>
      </c>
      <c r="AH656" s="92" t="str">
        <f t="shared" si="719"/>
        <v/>
      </c>
      <c r="AI656" s="35" t="b">
        <f t="shared" ref="AI656:AI719" si="742">IF(OR(OR(P656&lt;0,Q656&lt;0,R656&lt;0,S656&lt;0,T656&lt;0,U656&lt;0,V656&lt;0),OR(P656&gt;AS656,Q656&gt;AT656,R656&gt;AU656,S656&gt;AV656,T656&gt;AW656,U656&gt;AX656,V656&gt;AY656)),TRUE,FALSE)</f>
        <v>0</v>
      </c>
      <c r="AJ656" s="92" t="str">
        <f t="shared" si="720"/>
        <v/>
      </c>
      <c r="AK656" s="35" t="b">
        <f t="shared" ref="AK656:AK719" si="743">CM656</f>
        <v>0</v>
      </c>
      <c r="AL656" s="92" t="str">
        <f t="shared" ref="AL656:AL719" si="744">IF(AK656,AL$13,"")</f>
        <v/>
      </c>
      <c r="AM656" s="35" t="b">
        <f t="shared" ref="AM656:AM719" si="745">IF(D656="",IF(AND(B656&lt;&gt;"",C656&lt;&gt;"",F656&lt;&gt;"",G656&lt;&gt;"",H656&lt;&gt;""),CO656,FALSE),CO656)</f>
        <v>0</v>
      </c>
      <c r="AN656" s="92" t="str">
        <f t="shared" ref="AN656:AN719" si="746">IF(AM656,AN$13,"")</f>
        <v/>
      </c>
      <c r="AO656" s="13" t="b">
        <f t="shared" ref="AO656:AO719" si="747">AND(AnsokDatum="",COUNTA(B656:D656,F656:H656)&gt;0)</f>
        <v>0</v>
      </c>
      <c r="AP656" s="92" t="str">
        <f t="shared" ref="AP656:AP719" si="748">IF(AO656,AP$13,"")</f>
        <v/>
      </c>
      <c r="AQ656" s="14">
        <f t="shared" ref="AQ656:AQ719" si="749">IF(F656=0,0,MAX(F656,CS656))</f>
        <v>0</v>
      </c>
      <c r="AR656" s="14">
        <f t="shared" ref="AR656:AR719" si="750">IF(G656=0,0,MIN(G656,CW656))</f>
        <v>0</v>
      </c>
      <c r="AS656" s="16">
        <f t="shared" ref="AS656:AY665" si="751">IF(OR(AS$11=FALSE,$F656="",MIN($G656,AS$10,$AR656)-MAX($F656,AS$8,$AQ656)&lt;0),0,MIN($G656,AS$10,$AR656)-MAX($F656,AS$8,$AQ656)+1)</f>
        <v>0</v>
      </c>
      <c r="AT656" s="16">
        <f t="shared" si="751"/>
        <v>0</v>
      </c>
      <c r="AU656" s="16">
        <f t="shared" si="751"/>
        <v>0</v>
      </c>
      <c r="AV656" s="16">
        <f t="shared" si="751"/>
        <v>0</v>
      </c>
      <c r="AW656" s="16">
        <f t="shared" si="751"/>
        <v>0</v>
      </c>
      <c r="AX656" s="16">
        <f t="shared" si="751"/>
        <v>0</v>
      </c>
      <c r="AY656" s="16">
        <f t="shared" si="751"/>
        <v>0</v>
      </c>
      <c r="AZ656" s="16"/>
      <c r="BA656" s="16"/>
      <c r="BB656" s="93">
        <f t="shared" si="721"/>
        <v>0</v>
      </c>
      <c r="BC656" s="93">
        <f t="shared" si="722"/>
        <v>0</v>
      </c>
      <c r="BD656" s="93">
        <f t="shared" si="723"/>
        <v>0</v>
      </c>
      <c r="BE656" s="158">
        <f t="shared" si="724"/>
        <v>0</v>
      </c>
      <c r="BF656" s="159">
        <f t="shared" si="725"/>
        <v>0</v>
      </c>
      <c r="BG656" s="159">
        <f t="shared" ref="BG656:BG719" si="752">AT656/BG$11*$BE656</f>
        <v>0</v>
      </c>
      <c r="BH656" s="159">
        <f t="shared" ref="BH656:BH719" si="753">AU656/BH$11*$BE656</f>
        <v>0</v>
      </c>
      <c r="BI656" s="159">
        <f t="shared" ref="BI656:BI719" si="754">AV656/BI$11*$BE656</f>
        <v>0</v>
      </c>
      <c r="BJ656" s="159">
        <f t="shared" ref="BJ656:BJ719" si="755">AW656/BJ$11*$BE656</f>
        <v>0</v>
      </c>
      <c r="BK656" s="159">
        <f t="shared" ref="BK656:BK719" si="756">AX656/BK$11*$BE656</f>
        <v>0</v>
      </c>
      <c r="BL656" s="159">
        <f t="shared" ref="BL656:BL719" si="757">AY656/BL$11*$BE656</f>
        <v>0</v>
      </c>
      <c r="BM656" s="159">
        <f t="shared" si="736"/>
        <v>0</v>
      </c>
      <c r="BN656" s="159">
        <f t="shared" si="736"/>
        <v>0</v>
      </c>
      <c r="BO656" s="205" t="b">
        <f t="shared" ref="BO656:BO719" si="758">OR(H656&lt;0,Y656,AA656,AC656,AG656,AI656,AK656,AM656,AO656)</f>
        <v>0</v>
      </c>
      <c r="BP656" s="214">
        <f t="shared" ref="BP656:BP719" si="759">IF(AS656&gt;0,MAX(AS656-I656-P656,0)/AS656,0)</f>
        <v>0</v>
      </c>
      <c r="BQ656" s="160">
        <f t="shared" ref="BQ656:BQ719" si="760">IF(AT656&gt;0,MAX(AT656-J656-Q656,0)/AT656,0)</f>
        <v>0</v>
      </c>
      <c r="BR656" s="160">
        <f t="shared" ref="BR656:BR719" si="761">IF(AU656&gt;0,MAX(AU656-K656-R656,0)/AU656,0)</f>
        <v>0</v>
      </c>
      <c r="BS656" s="160">
        <f t="shared" ref="BS656:BS719" si="762">IF(AV656&gt;0,MAX(AV656-L656-S656,0)/AV656,0)</f>
        <v>0</v>
      </c>
      <c r="BT656" s="160">
        <f t="shared" ref="BT656:BT719" si="763">IF(AW656&gt;0,MAX(AW656-M656-T656,0)/AW656,0)</f>
        <v>0</v>
      </c>
      <c r="BU656" s="160">
        <f t="shared" ref="BU656:BU719" si="764">IF(AX656&gt;0,MAX(AX656-N656-U656,0)/AX656,0)</f>
        <v>0</v>
      </c>
      <c r="BV656" s="215">
        <f t="shared" ref="BV656:BV719" si="765">IF(AY656&gt;0,MAX(AY656-O656-V656,0)/AY656,0)</f>
        <v>0</v>
      </c>
      <c r="BW656" s="217">
        <f t="shared" ref="BW656:BW719" si="766">BF656*BP656*BP$12*$E656%</f>
        <v>0</v>
      </c>
      <c r="BX656" s="206">
        <f t="shared" ref="BX656:BX719" si="767">BG656*BQ656*BQ$12*$E656%</f>
        <v>0</v>
      </c>
      <c r="BY656" s="206">
        <f t="shared" ref="BY656:BY719" si="768">BH656*BR656*BR$12*$E656%</f>
        <v>0</v>
      </c>
      <c r="BZ656" s="206">
        <f t="shared" ref="BZ656:BZ719" si="769">BI656*BS656*BS$12*$E656%</f>
        <v>0</v>
      </c>
      <c r="CA656" s="206">
        <f t="shared" ref="CA656:CA719" si="770">BJ656*BT656*BT$12*$E656%</f>
        <v>0</v>
      </c>
      <c r="CB656" s="206">
        <f t="shared" ref="CB656:CB719" si="771">BK656*BU656*BU$12*$E656%</f>
        <v>0</v>
      </c>
      <c r="CC656" s="218">
        <f t="shared" ref="CC656:CC719" si="772">BL656*BV656*BV$12*$E656%</f>
        <v>0</v>
      </c>
      <c r="CD656" s="216" t="e">
        <f t="shared" ref="CD656:CD719" si="773">VALUE(LEFT(C656,2))</f>
        <v>#VALUE!</v>
      </c>
      <c r="CE656" s="94" t="e">
        <f t="shared" ref="CE656:CE719" si="774">VALUE(MID(C656,3,2))</f>
        <v>#VALUE!</v>
      </c>
      <c r="CF656" s="94" t="e">
        <f t="shared" ref="CF656:CF719" si="775">TEXT(IF(VALUE(MID(C656,5,2))&gt;31,MID(C656,5,2)-60,VALUE(MID(C656,5,2))),"00")</f>
        <v>#VALUE!</v>
      </c>
      <c r="CG656" s="95" t="e">
        <f t="shared" ref="CG656:CG719" si="776">DATEVALUE(IF(VALUE(LEFT(C656,2))&lt;20,20,19)&amp;TEXT(CD656,"00")&amp;"/"&amp;CE656&amp;"/"&amp;CF656)</f>
        <v>#VALUE!</v>
      </c>
      <c r="CH656" s="95" t="e">
        <f t="shared" si="726"/>
        <v>#VALUE!</v>
      </c>
      <c r="CI656" s="95" t="b">
        <f t="shared" si="729"/>
        <v>0</v>
      </c>
      <c r="CJ656" s="76" t="str">
        <f t="shared" ref="CJ656:CJ719" si="777">RIGHT(C656,1)</f>
        <v/>
      </c>
      <c r="CK656" s="94" t="e" cm="1">
        <f t="array" aca="1" ref="CK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CL656" s="94" t="str">
        <f t="shared" ref="CL656:CL719" si="778">IF(C656="","",CK656=CJ656)</f>
        <v/>
      </c>
      <c r="CM656" s="96" t="b">
        <f t="shared" ref="CM656:CM719" si="779">IFERROR(NOT(IF(OR(C656&lt;&gt;"",H656&lt;&gt;""),AND(CI656,CL656),TRUE)),TRUE)</f>
        <v>0</v>
      </c>
      <c r="CN656" s="130" t="b">
        <f>IFERROR(MATCH(D656,'Avtal för korttidsarbete'!$G$13:$G$1012,0),TRUE)</f>
        <v>1</v>
      </c>
      <c r="CO656" s="130" t="b">
        <f t="shared" ref="CO656:CO719" si="780">IF(AND(B656&lt;&gt;"",CN656=TRUE),TRUE,FALSE)</f>
        <v>0</v>
      </c>
      <c r="CP656" s="131" t="str" cm="1">
        <f t="array" ref="CP656">IF(CN656=TRUE,"x",INDEX('Avtal för korttidsarbete'!$E$13:$E$1012,$CN656))</f>
        <v>x</v>
      </c>
      <c r="CQ656" s="131" t="str" cm="1">
        <f t="array" ref="CQ656">IF(CN656=TRUE,"x",INDEX('Avtal för korttidsarbete'!$F$13:$F$1012,$CN656))</f>
        <v>x</v>
      </c>
      <c r="CR656" s="130" t="b">
        <f t="shared" ref="CR656:CR719" si="781">IF(CN656=TRUE,FALSE,IF(OR(F656&lt;CP656,G656&gt;CQ656),TRUE,FALSE))</f>
        <v>0</v>
      </c>
      <c r="CS656" s="165">
        <f t="shared" si="727"/>
        <v>0</v>
      </c>
      <c r="CT656" s="165">
        <f t="shared" si="728"/>
        <v>0</v>
      </c>
      <c r="CU656" s="130" t="b">
        <f t="shared" ref="CU656:CU719" si="782">IFERROR(IF(OR(F656="",G656="",CN656=TRUE),FALSE,IF(OR(F656&lt;$CS$12,G656&gt;$CT$12),TRUE,FALSE)),TRUE)</f>
        <v>0</v>
      </c>
      <c r="CV656" s="131">
        <f t="shared" ref="CV656:CV719" si="783">MAX(CP656,$CS$12,F656)</f>
        <v>0</v>
      </c>
      <c r="CW656" s="165">
        <f t="shared" ref="CW656:CW719" si="784">MIN(CQ656,$CT$12)</f>
        <v>0</v>
      </c>
      <c r="CX656" s="186" t="b">
        <f>IFERROR(INDEX('Avtal för korttidsarbete'!R:R,MATCH(D656,'Avtal för korttidsarbete'!$G:$G,0)),TRUE)</f>
        <v>1</v>
      </c>
      <c r="CY656" s="165" t="str">
        <f>IF(CX656,"-",INDEX('Avtal för korttidsarbete'!$D:$D,MATCH(D656,'Avtal för korttidsarbete'!$G:$G,0)))</f>
        <v>-</v>
      </c>
      <c r="CZ656" s="131" t="b">
        <f>IFERROR(G656&gt;INDEX(Uppsägningar!E:E,MATCH(C656,Uppsägningar!C:C,0)),FALSE)</f>
        <v>0</v>
      </c>
    </row>
    <row r="657" spans="1:104" s="30" customFormat="1" x14ac:dyDescent="0.25">
      <c r="A657" s="19">
        <v>642</v>
      </c>
      <c r="B657" s="20"/>
      <c r="C657" s="189"/>
      <c r="D657" s="69"/>
      <c r="E657" s="171">
        <f>IFERROR(INDEX(Admin!$C$7:$C$10,MATCH(CY657,TblNivåValTExt,0)),0)</f>
        <v>0</v>
      </c>
      <c r="F657" s="1"/>
      <c r="G657" s="1"/>
      <c r="H657" s="90"/>
      <c r="I657" s="91"/>
      <c r="J657" s="91"/>
      <c r="K657" s="91"/>
      <c r="L657" s="91"/>
      <c r="M657" s="91"/>
      <c r="N657" s="91"/>
      <c r="O657" s="91"/>
      <c r="P657" s="91"/>
      <c r="Q657" s="91"/>
      <c r="R657" s="91"/>
      <c r="S657" s="91"/>
      <c r="T657" s="91"/>
      <c r="U657" s="91"/>
      <c r="V657" s="91"/>
      <c r="W657" s="225">
        <f t="shared" si="738"/>
        <v>0</v>
      </c>
      <c r="X657" s="134" t="str">
        <f t="shared" ref="X657:X720" si="785">IF(AP657="",IF(Z657="","",Z657&amp;". ")&amp;IF(AB657="","",AB657&amp;". ")&amp;IF(AD657="","",AD657&amp;". ")&amp;IF(AH657="","",AH657&amp;". ")&amp;IF(AJ657="","",AJ657&amp;". ")&amp;IF(AL657="","",AL657&amp;". ")&amp;IF(AN657="","",AN657&amp;". ")&amp;IF(AF657="","",AF657&amp;". "),AP657&amp;". ")</f>
        <v/>
      </c>
      <c r="Y657" s="92" t="b">
        <f t="shared" si="739"/>
        <v>0</v>
      </c>
      <c r="Z657" s="92" t="str">
        <f t="shared" ref="Z657:Z720" si="786">IF(Y657,Z$13,"")</f>
        <v/>
      </c>
      <c r="AA657" s="92" t="b">
        <f t="shared" ref="AA657:AA720" si="787">CU657</f>
        <v>0</v>
      </c>
      <c r="AB657" s="92" t="str">
        <f t="shared" ref="AB657:AB720" si="788">IF(AA657,AB$13,"")</f>
        <v/>
      </c>
      <c r="AC657" s="13" t="b">
        <f t="shared" si="740"/>
        <v>0</v>
      </c>
      <c r="AD657" s="92" t="str">
        <f t="shared" ref="AD657:AD720" si="789">IF(AC657,AD$13,"")</f>
        <v/>
      </c>
      <c r="AE657" s="13" t="b">
        <f t="shared" ref="AE657:AE720" si="790">AND(COUNTA(B657:D657,F657:V657)&gt;0,OR(B657="",C657="",D657="",F657="",G657="",H657=""))</f>
        <v>0</v>
      </c>
      <c r="AF657" s="92" t="str">
        <f t="shared" ref="AF657:AF720" si="791">IF(AE657,AF$13,"")</f>
        <v/>
      </c>
      <c r="AG657" s="13" t="b">
        <f t="shared" si="741"/>
        <v>0</v>
      </c>
      <c r="AH657" s="92" t="str">
        <f t="shared" ref="AH657:AH720" si="792">IF(AG657,AH$13,"")</f>
        <v/>
      </c>
      <c r="AI657" s="35" t="b">
        <f t="shared" si="742"/>
        <v>0</v>
      </c>
      <c r="AJ657" s="92" t="str">
        <f t="shared" ref="AJ657:AJ720" si="793">IF(AI657,AJ$13,"")</f>
        <v/>
      </c>
      <c r="AK657" s="35" t="b">
        <f t="shared" si="743"/>
        <v>0</v>
      </c>
      <c r="AL657" s="92" t="str">
        <f t="shared" si="744"/>
        <v/>
      </c>
      <c r="AM657" s="35" t="b">
        <f t="shared" si="745"/>
        <v>0</v>
      </c>
      <c r="AN657" s="92" t="str">
        <f t="shared" si="746"/>
        <v/>
      </c>
      <c r="AO657" s="13" t="b">
        <f t="shared" si="747"/>
        <v>0</v>
      </c>
      <c r="AP657" s="92" t="str">
        <f t="shared" si="748"/>
        <v/>
      </c>
      <c r="AQ657" s="14">
        <f t="shared" si="749"/>
        <v>0</v>
      </c>
      <c r="AR657" s="14">
        <f t="shared" si="750"/>
        <v>0</v>
      </c>
      <c r="AS657" s="16">
        <f t="shared" si="751"/>
        <v>0</v>
      </c>
      <c r="AT657" s="16">
        <f t="shared" si="751"/>
        <v>0</v>
      </c>
      <c r="AU657" s="16">
        <f t="shared" si="751"/>
        <v>0</v>
      </c>
      <c r="AV657" s="16">
        <f t="shared" si="751"/>
        <v>0</v>
      </c>
      <c r="AW657" s="16">
        <f t="shared" si="751"/>
        <v>0</v>
      </c>
      <c r="AX657" s="16">
        <f t="shared" si="751"/>
        <v>0</v>
      </c>
      <c r="AY657" s="16">
        <f t="shared" si="751"/>
        <v>0</v>
      </c>
      <c r="AZ657" s="16"/>
      <c r="BA657" s="16"/>
      <c r="BB657" s="93">
        <f t="shared" ref="BB657:BB720" si="794">IF(AS657&gt;0,AS657,0)</f>
        <v>0</v>
      </c>
      <c r="BC657" s="93">
        <f t="shared" ref="BC657:BC720" si="795">IF(SUM(AT657:AW657)&gt;0,SUM(AT657:AW657),0)</f>
        <v>0</v>
      </c>
      <c r="BD657" s="93">
        <f t="shared" ref="BD657:BD720" si="796">IF(SUM(AX657:AY657)&gt;0,SUM(AX657:AY657),0)</f>
        <v>0</v>
      </c>
      <c r="BE657" s="158">
        <f t="shared" ref="BE657:BE720" si="797">IF(OR(C657=0,H657=0,ISTEXT(H657)),0,MIN(H657,$BE$11))</f>
        <v>0</v>
      </c>
      <c r="BF657" s="159">
        <f t="shared" ref="BF657:BF720" si="798">AS657/BF$11*$BE657</f>
        <v>0</v>
      </c>
      <c r="BG657" s="159">
        <f t="shared" si="752"/>
        <v>0</v>
      </c>
      <c r="BH657" s="159">
        <f t="shared" si="753"/>
        <v>0</v>
      </c>
      <c r="BI657" s="159">
        <f t="shared" si="754"/>
        <v>0</v>
      </c>
      <c r="BJ657" s="159">
        <f t="shared" si="755"/>
        <v>0</v>
      </c>
      <c r="BK657" s="159">
        <f t="shared" si="756"/>
        <v>0</v>
      </c>
      <c r="BL657" s="159">
        <f t="shared" si="757"/>
        <v>0</v>
      </c>
      <c r="BM657" s="159">
        <f t="shared" si="736"/>
        <v>0</v>
      </c>
      <c r="BN657" s="159">
        <f t="shared" si="736"/>
        <v>0</v>
      </c>
      <c r="BO657" s="205" t="b">
        <f t="shared" si="758"/>
        <v>0</v>
      </c>
      <c r="BP657" s="214">
        <f t="shared" si="759"/>
        <v>0</v>
      </c>
      <c r="BQ657" s="160">
        <f t="shared" si="760"/>
        <v>0</v>
      </c>
      <c r="BR657" s="160">
        <f t="shared" si="761"/>
        <v>0</v>
      </c>
      <c r="BS657" s="160">
        <f t="shared" si="762"/>
        <v>0</v>
      </c>
      <c r="BT657" s="160">
        <f t="shared" si="763"/>
        <v>0</v>
      </c>
      <c r="BU657" s="160">
        <f t="shared" si="764"/>
        <v>0</v>
      </c>
      <c r="BV657" s="215">
        <f t="shared" si="765"/>
        <v>0</v>
      </c>
      <c r="BW657" s="217">
        <f t="shared" si="766"/>
        <v>0</v>
      </c>
      <c r="BX657" s="206">
        <f t="shared" si="767"/>
        <v>0</v>
      </c>
      <c r="BY657" s="206">
        <f t="shared" si="768"/>
        <v>0</v>
      </c>
      <c r="BZ657" s="206">
        <f t="shared" si="769"/>
        <v>0</v>
      </c>
      <c r="CA657" s="206">
        <f t="shared" si="770"/>
        <v>0</v>
      </c>
      <c r="CB657" s="206">
        <f t="shared" si="771"/>
        <v>0</v>
      </c>
      <c r="CC657" s="218">
        <f t="shared" si="772"/>
        <v>0</v>
      </c>
      <c r="CD657" s="216" t="e">
        <f t="shared" si="773"/>
        <v>#VALUE!</v>
      </c>
      <c r="CE657" s="94" t="e">
        <f t="shared" si="774"/>
        <v>#VALUE!</v>
      </c>
      <c r="CF657" s="94" t="e">
        <f t="shared" si="775"/>
        <v>#VALUE!</v>
      </c>
      <c r="CG657" s="95" t="e">
        <f t="shared" si="776"/>
        <v>#VALUE!</v>
      </c>
      <c r="CH657" s="95" t="e">
        <f t="shared" ref="CH657:CH720" si="799">DATE(CD657,CE657,CF657)</f>
        <v>#VALUE!</v>
      </c>
      <c r="CI657" s="95" t="b">
        <f t="shared" si="729"/>
        <v>0</v>
      </c>
      <c r="CJ657" s="76" t="str">
        <f t="shared" si="777"/>
        <v/>
      </c>
      <c r="CK657" s="94" t="e" cm="1">
        <f t="array" aca="1" ref="CK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CL657" s="94" t="str">
        <f t="shared" si="778"/>
        <v/>
      </c>
      <c r="CM657" s="96" t="b">
        <f t="shared" si="779"/>
        <v>0</v>
      </c>
      <c r="CN657" s="130" t="b">
        <f>IFERROR(MATCH(D657,'Avtal för korttidsarbete'!$G$13:$G$1012,0),TRUE)</f>
        <v>1</v>
      </c>
      <c r="CO657" s="130" t="b">
        <f t="shared" si="780"/>
        <v>0</v>
      </c>
      <c r="CP657" s="131" t="str" cm="1">
        <f t="array" ref="CP657">IF(CN657=TRUE,"x",INDEX('Avtal för korttidsarbete'!$E$13:$E$1012,$CN657))</f>
        <v>x</v>
      </c>
      <c r="CQ657" s="131" t="str" cm="1">
        <f t="array" ref="CQ657">IF(CN657=TRUE,"x",INDEX('Avtal för korttidsarbete'!$F$13:$F$1012,$CN657))</f>
        <v>x</v>
      </c>
      <c r="CR657" s="130" t="b">
        <f t="shared" si="781"/>
        <v>0</v>
      </c>
      <c r="CS657" s="165">
        <f t="shared" ref="CS657:CS720" si="800">IFERROR(MAX(CP657,$CS$12),CP657)</f>
        <v>0</v>
      </c>
      <c r="CT657" s="165">
        <f t="shared" ref="CT657:CT720" si="801">IFERROR(MIN(CQ657,$CT$12),CQ657)</f>
        <v>0</v>
      </c>
      <c r="CU657" s="130" t="b">
        <f t="shared" si="782"/>
        <v>0</v>
      </c>
      <c r="CV657" s="131">
        <f t="shared" si="783"/>
        <v>0</v>
      </c>
      <c r="CW657" s="165">
        <f t="shared" si="784"/>
        <v>0</v>
      </c>
      <c r="CX657" s="186" t="b">
        <f>IFERROR(INDEX('Avtal för korttidsarbete'!R:R,MATCH(D657,'Avtal för korttidsarbete'!$G:$G,0)),TRUE)</f>
        <v>1</v>
      </c>
      <c r="CY657" s="165" t="str">
        <f>IF(CX657,"-",INDEX('Avtal för korttidsarbete'!$D:$D,MATCH(D657,'Avtal för korttidsarbete'!$G:$G,0)))</f>
        <v>-</v>
      </c>
      <c r="CZ657" s="131" t="b">
        <f>IFERROR(G657&gt;INDEX(Uppsägningar!E:E,MATCH(C657,Uppsägningar!C:C,0)),FALSE)</f>
        <v>0</v>
      </c>
    </row>
    <row r="658" spans="1:104" s="30" customFormat="1" x14ac:dyDescent="0.25">
      <c r="A658" s="19">
        <v>643</v>
      </c>
      <c r="B658" s="20"/>
      <c r="C658" s="189"/>
      <c r="D658" s="69"/>
      <c r="E658" s="171">
        <f>IFERROR(INDEX(Admin!$C$7:$C$10,MATCH(CY658,TblNivåValTExt,0)),0)</f>
        <v>0</v>
      </c>
      <c r="F658" s="1"/>
      <c r="G658" s="1"/>
      <c r="H658" s="90"/>
      <c r="I658" s="91"/>
      <c r="J658" s="91"/>
      <c r="K658" s="91"/>
      <c r="L658" s="91"/>
      <c r="M658" s="91"/>
      <c r="N658" s="91"/>
      <c r="O658" s="91"/>
      <c r="P658" s="91"/>
      <c r="Q658" s="91"/>
      <c r="R658" s="91"/>
      <c r="S658" s="91"/>
      <c r="T658" s="91"/>
      <c r="U658" s="91"/>
      <c r="V658" s="91"/>
      <c r="W658" s="225">
        <f t="shared" si="738"/>
        <v>0</v>
      </c>
      <c r="X658" s="134" t="str">
        <f t="shared" si="785"/>
        <v/>
      </c>
      <c r="Y658" s="92" t="b">
        <f t="shared" si="739"/>
        <v>0</v>
      </c>
      <c r="Z658" s="92" t="str">
        <f t="shared" si="786"/>
        <v/>
      </c>
      <c r="AA658" s="92" t="b">
        <f t="shared" si="787"/>
        <v>0</v>
      </c>
      <c r="AB658" s="92" t="str">
        <f t="shared" si="788"/>
        <v/>
      </c>
      <c r="AC658" s="13" t="b">
        <f t="shared" si="740"/>
        <v>0</v>
      </c>
      <c r="AD658" s="92" t="str">
        <f t="shared" si="789"/>
        <v/>
      </c>
      <c r="AE658" s="13" t="b">
        <f t="shared" si="790"/>
        <v>0</v>
      </c>
      <c r="AF658" s="92" t="str">
        <f t="shared" si="791"/>
        <v/>
      </c>
      <c r="AG658" s="13" t="b">
        <f t="shared" si="741"/>
        <v>0</v>
      </c>
      <c r="AH658" s="92" t="str">
        <f t="shared" si="792"/>
        <v/>
      </c>
      <c r="AI658" s="35" t="b">
        <f t="shared" si="742"/>
        <v>0</v>
      </c>
      <c r="AJ658" s="92" t="str">
        <f t="shared" si="793"/>
        <v/>
      </c>
      <c r="AK658" s="35" t="b">
        <f t="shared" si="743"/>
        <v>0</v>
      </c>
      <c r="AL658" s="92" t="str">
        <f t="shared" si="744"/>
        <v/>
      </c>
      <c r="AM658" s="35" t="b">
        <f t="shared" si="745"/>
        <v>0</v>
      </c>
      <c r="AN658" s="92" t="str">
        <f t="shared" si="746"/>
        <v/>
      </c>
      <c r="AO658" s="13" t="b">
        <f t="shared" si="747"/>
        <v>0</v>
      </c>
      <c r="AP658" s="92" t="str">
        <f t="shared" si="748"/>
        <v/>
      </c>
      <c r="AQ658" s="14">
        <f t="shared" si="749"/>
        <v>0</v>
      </c>
      <c r="AR658" s="14">
        <f t="shared" si="750"/>
        <v>0</v>
      </c>
      <c r="AS658" s="16">
        <f t="shared" si="751"/>
        <v>0</v>
      </c>
      <c r="AT658" s="16">
        <f t="shared" si="751"/>
        <v>0</v>
      </c>
      <c r="AU658" s="16">
        <f t="shared" si="751"/>
        <v>0</v>
      </c>
      <c r="AV658" s="16">
        <f t="shared" si="751"/>
        <v>0</v>
      </c>
      <c r="AW658" s="16">
        <f t="shared" si="751"/>
        <v>0</v>
      </c>
      <c r="AX658" s="16">
        <f t="shared" si="751"/>
        <v>0</v>
      </c>
      <c r="AY658" s="16">
        <f t="shared" si="751"/>
        <v>0</v>
      </c>
      <c r="AZ658" s="16"/>
      <c r="BA658" s="16"/>
      <c r="BB658" s="93">
        <f t="shared" si="794"/>
        <v>0</v>
      </c>
      <c r="BC658" s="93">
        <f t="shared" si="795"/>
        <v>0</v>
      </c>
      <c r="BD658" s="93">
        <f t="shared" si="796"/>
        <v>0</v>
      </c>
      <c r="BE658" s="158">
        <f t="shared" si="797"/>
        <v>0</v>
      </c>
      <c r="BF658" s="159">
        <f t="shared" si="798"/>
        <v>0</v>
      </c>
      <c r="BG658" s="159">
        <f t="shared" si="752"/>
        <v>0</v>
      </c>
      <c r="BH658" s="159">
        <f t="shared" si="753"/>
        <v>0</v>
      </c>
      <c r="BI658" s="159">
        <f t="shared" si="754"/>
        <v>0</v>
      </c>
      <c r="BJ658" s="159">
        <f t="shared" si="755"/>
        <v>0</v>
      </c>
      <c r="BK658" s="159">
        <f t="shared" si="756"/>
        <v>0</v>
      </c>
      <c r="BL658" s="159">
        <f t="shared" si="757"/>
        <v>0</v>
      </c>
      <c r="BM658" s="159">
        <f t="shared" si="736"/>
        <v>0</v>
      </c>
      <c r="BN658" s="159">
        <f t="shared" si="736"/>
        <v>0</v>
      </c>
      <c r="BO658" s="205" t="b">
        <f t="shared" si="758"/>
        <v>0</v>
      </c>
      <c r="BP658" s="214">
        <f t="shared" si="759"/>
        <v>0</v>
      </c>
      <c r="BQ658" s="160">
        <f t="shared" si="760"/>
        <v>0</v>
      </c>
      <c r="BR658" s="160">
        <f t="shared" si="761"/>
        <v>0</v>
      </c>
      <c r="BS658" s="160">
        <f t="shared" si="762"/>
        <v>0</v>
      </c>
      <c r="BT658" s="160">
        <f t="shared" si="763"/>
        <v>0</v>
      </c>
      <c r="BU658" s="160">
        <f t="shared" si="764"/>
        <v>0</v>
      </c>
      <c r="BV658" s="215">
        <f t="shared" si="765"/>
        <v>0</v>
      </c>
      <c r="BW658" s="217">
        <f t="shared" si="766"/>
        <v>0</v>
      </c>
      <c r="BX658" s="206">
        <f t="shared" si="767"/>
        <v>0</v>
      </c>
      <c r="BY658" s="206">
        <f t="shared" si="768"/>
        <v>0</v>
      </c>
      <c r="BZ658" s="206">
        <f t="shared" si="769"/>
        <v>0</v>
      </c>
      <c r="CA658" s="206">
        <f t="shared" si="770"/>
        <v>0</v>
      </c>
      <c r="CB658" s="206">
        <f t="shared" si="771"/>
        <v>0</v>
      </c>
      <c r="CC658" s="218">
        <f t="shared" si="772"/>
        <v>0</v>
      </c>
      <c r="CD658" s="216" t="e">
        <f t="shared" si="773"/>
        <v>#VALUE!</v>
      </c>
      <c r="CE658" s="94" t="e">
        <f t="shared" si="774"/>
        <v>#VALUE!</v>
      </c>
      <c r="CF658" s="94" t="e">
        <f t="shared" si="775"/>
        <v>#VALUE!</v>
      </c>
      <c r="CG658" s="95" t="e">
        <f t="shared" si="776"/>
        <v>#VALUE!</v>
      </c>
      <c r="CH658" s="95" t="e">
        <f t="shared" si="799"/>
        <v>#VALUE!</v>
      </c>
      <c r="CI658" s="95" t="b">
        <f t="shared" ref="CI658:CI721" si="802">NOT(ISERR(AND(CE658&lt;13,VALUE(CF658)&lt;31,CG658=CH658)))</f>
        <v>0</v>
      </c>
      <c r="CJ658" s="76" t="str">
        <f t="shared" si="777"/>
        <v/>
      </c>
      <c r="CK658" s="94" t="e" cm="1">
        <f t="array" aca="1" ref="CK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CL658" s="94" t="str">
        <f t="shared" si="778"/>
        <v/>
      </c>
      <c r="CM658" s="96" t="b">
        <f t="shared" si="779"/>
        <v>0</v>
      </c>
      <c r="CN658" s="130" t="b">
        <f>IFERROR(MATCH(D658,'Avtal för korttidsarbete'!$G$13:$G$1012,0),TRUE)</f>
        <v>1</v>
      </c>
      <c r="CO658" s="130" t="b">
        <f t="shared" si="780"/>
        <v>0</v>
      </c>
      <c r="CP658" s="131" t="str" cm="1">
        <f t="array" ref="CP658">IF(CN658=TRUE,"x",INDEX('Avtal för korttidsarbete'!$E$13:$E$1012,$CN658))</f>
        <v>x</v>
      </c>
      <c r="CQ658" s="131" t="str" cm="1">
        <f t="array" ref="CQ658">IF(CN658=TRUE,"x",INDEX('Avtal för korttidsarbete'!$F$13:$F$1012,$CN658))</f>
        <v>x</v>
      </c>
      <c r="CR658" s="130" t="b">
        <f t="shared" si="781"/>
        <v>0</v>
      </c>
      <c r="CS658" s="165">
        <f t="shared" si="800"/>
        <v>0</v>
      </c>
      <c r="CT658" s="165">
        <f t="shared" si="801"/>
        <v>0</v>
      </c>
      <c r="CU658" s="130" t="b">
        <f t="shared" si="782"/>
        <v>0</v>
      </c>
      <c r="CV658" s="131">
        <f t="shared" si="783"/>
        <v>0</v>
      </c>
      <c r="CW658" s="165">
        <f t="shared" si="784"/>
        <v>0</v>
      </c>
      <c r="CX658" s="186" t="b">
        <f>IFERROR(INDEX('Avtal för korttidsarbete'!R:R,MATCH(D658,'Avtal för korttidsarbete'!$G:$G,0)),TRUE)</f>
        <v>1</v>
      </c>
      <c r="CY658" s="165" t="str">
        <f>IF(CX658,"-",INDEX('Avtal för korttidsarbete'!$D:$D,MATCH(D658,'Avtal för korttidsarbete'!$G:$G,0)))</f>
        <v>-</v>
      </c>
      <c r="CZ658" s="131" t="b">
        <f>IFERROR(G658&gt;INDEX(Uppsägningar!E:E,MATCH(C658,Uppsägningar!C:C,0)),FALSE)</f>
        <v>0</v>
      </c>
    </row>
    <row r="659" spans="1:104" s="30" customFormat="1" x14ac:dyDescent="0.25">
      <c r="A659" s="19">
        <v>644</v>
      </c>
      <c r="B659" s="20"/>
      <c r="C659" s="189"/>
      <c r="D659" s="69"/>
      <c r="E659" s="171">
        <f>IFERROR(INDEX(Admin!$C$7:$C$10,MATCH(CY659,TblNivåValTExt,0)),0)</f>
        <v>0</v>
      </c>
      <c r="F659" s="1"/>
      <c r="G659" s="1"/>
      <c r="H659" s="90"/>
      <c r="I659" s="91"/>
      <c r="J659" s="91"/>
      <c r="K659" s="91"/>
      <c r="L659" s="91"/>
      <c r="M659" s="91"/>
      <c r="N659" s="91"/>
      <c r="O659" s="91"/>
      <c r="P659" s="91"/>
      <c r="Q659" s="91"/>
      <c r="R659" s="91"/>
      <c r="S659" s="91"/>
      <c r="T659" s="91"/>
      <c r="U659" s="91"/>
      <c r="V659" s="91"/>
      <c r="W659" s="225">
        <f t="shared" si="738"/>
        <v>0</v>
      </c>
      <c r="X659" s="134" t="str">
        <f t="shared" si="785"/>
        <v/>
      </c>
      <c r="Y659" s="92" t="b">
        <f t="shared" si="739"/>
        <v>0</v>
      </c>
      <c r="Z659" s="92" t="str">
        <f t="shared" si="786"/>
        <v/>
      </c>
      <c r="AA659" s="92" t="b">
        <f t="shared" si="787"/>
        <v>0</v>
      </c>
      <c r="AB659" s="92" t="str">
        <f t="shared" si="788"/>
        <v/>
      </c>
      <c r="AC659" s="13" t="b">
        <f t="shared" si="740"/>
        <v>0</v>
      </c>
      <c r="AD659" s="92" t="str">
        <f t="shared" si="789"/>
        <v/>
      </c>
      <c r="AE659" s="13" t="b">
        <f t="shared" si="790"/>
        <v>0</v>
      </c>
      <c r="AF659" s="92" t="str">
        <f t="shared" si="791"/>
        <v/>
      </c>
      <c r="AG659" s="13" t="b">
        <f t="shared" si="741"/>
        <v>0</v>
      </c>
      <c r="AH659" s="92" t="str">
        <f t="shared" si="792"/>
        <v/>
      </c>
      <c r="AI659" s="35" t="b">
        <f t="shared" si="742"/>
        <v>0</v>
      </c>
      <c r="AJ659" s="92" t="str">
        <f t="shared" si="793"/>
        <v/>
      </c>
      <c r="AK659" s="35" t="b">
        <f t="shared" si="743"/>
        <v>0</v>
      </c>
      <c r="AL659" s="92" t="str">
        <f t="shared" si="744"/>
        <v/>
      </c>
      <c r="AM659" s="35" t="b">
        <f t="shared" si="745"/>
        <v>0</v>
      </c>
      <c r="AN659" s="92" t="str">
        <f t="shared" si="746"/>
        <v/>
      </c>
      <c r="AO659" s="13" t="b">
        <f t="shared" si="747"/>
        <v>0</v>
      </c>
      <c r="AP659" s="92" t="str">
        <f t="shared" si="748"/>
        <v/>
      </c>
      <c r="AQ659" s="14">
        <f t="shared" si="749"/>
        <v>0</v>
      </c>
      <c r="AR659" s="14">
        <f t="shared" si="750"/>
        <v>0</v>
      </c>
      <c r="AS659" s="16">
        <f t="shared" si="751"/>
        <v>0</v>
      </c>
      <c r="AT659" s="16">
        <f t="shared" si="751"/>
        <v>0</v>
      </c>
      <c r="AU659" s="16">
        <f t="shared" si="751"/>
        <v>0</v>
      </c>
      <c r="AV659" s="16">
        <f t="shared" si="751"/>
        <v>0</v>
      </c>
      <c r="AW659" s="16">
        <f t="shared" si="751"/>
        <v>0</v>
      </c>
      <c r="AX659" s="16">
        <f t="shared" si="751"/>
        <v>0</v>
      </c>
      <c r="AY659" s="16">
        <f t="shared" si="751"/>
        <v>0</v>
      </c>
      <c r="AZ659" s="16"/>
      <c r="BA659" s="16"/>
      <c r="BB659" s="93">
        <f t="shared" si="794"/>
        <v>0</v>
      </c>
      <c r="BC659" s="93">
        <f t="shared" si="795"/>
        <v>0</v>
      </c>
      <c r="BD659" s="93">
        <f t="shared" si="796"/>
        <v>0</v>
      </c>
      <c r="BE659" s="158">
        <f t="shared" si="797"/>
        <v>0</v>
      </c>
      <c r="BF659" s="159">
        <f t="shared" si="798"/>
        <v>0</v>
      </c>
      <c r="BG659" s="159">
        <f t="shared" si="752"/>
        <v>0</v>
      </c>
      <c r="BH659" s="159">
        <f t="shared" si="753"/>
        <v>0</v>
      </c>
      <c r="BI659" s="159">
        <f t="shared" si="754"/>
        <v>0</v>
      </c>
      <c r="BJ659" s="159">
        <f t="shared" si="755"/>
        <v>0</v>
      </c>
      <c r="BK659" s="159">
        <f t="shared" si="756"/>
        <v>0</v>
      </c>
      <c r="BL659" s="159">
        <f t="shared" si="757"/>
        <v>0</v>
      </c>
      <c r="BM659" s="159">
        <f t="shared" si="736"/>
        <v>0</v>
      </c>
      <c r="BN659" s="159">
        <f t="shared" si="736"/>
        <v>0</v>
      </c>
      <c r="BO659" s="205" t="b">
        <f t="shared" si="758"/>
        <v>0</v>
      </c>
      <c r="BP659" s="214">
        <f t="shared" si="759"/>
        <v>0</v>
      </c>
      <c r="BQ659" s="160">
        <f t="shared" si="760"/>
        <v>0</v>
      </c>
      <c r="BR659" s="160">
        <f t="shared" si="761"/>
        <v>0</v>
      </c>
      <c r="BS659" s="160">
        <f t="shared" si="762"/>
        <v>0</v>
      </c>
      <c r="BT659" s="160">
        <f t="shared" si="763"/>
        <v>0</v>
      </c>
      <c r="BU659" s="160">
        <f t="shared" si="764"/>
        <v>0</v>
      </c>
      <c r="BV659" s="215">
        <f t="shared" si="765"/>
        <v>0</v>
      </c>
      <c r="BW659" s="217">
        <f t="shared" si="766"/>
        <v>0</v>
      </c>
      <c r="BX659" s="206">
        <f t="shared" si="767"/>
        <v>0</v>
      </c>
      <c r="BY659" s="206">
        <f t="shared" si="768"/>
        <v>0</v>
      </c>
      <c r="BZ659" s="206">
        <f t="shared" si="769"/>
        <v>0</v>
      </c>
      <c r="CA659" s="206">
        <f t="shared" si="770"/>
        <v>0</v>
      </c>
      <c r="CB659" s="206">
        <f t="shared" si="771"/>
        <v>0</v>
      </c>
      <c r="CC659" s="218">
        <f t="shared" si="772"/>
        <v>0</v>
      </c>
      <c r="CD659" s="216" t="e">
        <f t="shared" si="773"/>
        <v>#VALUE!</v>
      </c>
      <c r="CE659" s="94" t="e">
        <f t="shared" si="774"/>
        <v>#VALUE!</v>
      </c>
      <c r="CF659" s="94" t="e">
        <f t="shared" si="775"/>
        <v>#VALUE!</v>
      </c>
      <c r="CG659" s="95" t="e">
        <f t="shared" si="776"/>
        <v>#VALUE!</v>
      </c>
      <c r="CH659" s="95" t="e">
        <f t="shared" si="799"/>
        <v>#VALUE!</v>
      </c>
      <c r="CI659" s="95" t="b">
        <f t="shared" si="802"/>
        <v>0</v>
      </c>
      <c r="CJ659" s="76" t="str">
        <f t="shared" si="777"/>
        <v/>
      </c>
      <c r="CK659" s="94" t="e" cm="1">
        <f t="array" aca="1" ref="CK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CL659" s="94" t="str">
        <f t="shared" si="778"/>
        <v/>
      </c>
      <c r="CM659" s="96" t="b">
        <f t="shared" si="779"/>
        <v>0</v>
      </c>
      <c r="CN659" s="130" t="b">
        <f>IFERROR(MATCH(D659,'Avtal för korttidsarbete'!$G$13:$G$1012,0),TRUE)</f>
        <v>1</v>
      </c>
      <c r="CO659" s="130" t="b">
        <f t="shared" si="780"/>
        <v>0</v>
      </c>
      <c r="CP659" s="131" t="str" cm="1">
        <f t="array" ref="CP659">IF(CN659=TRUE,"x",INDEX('Avtal för korttidsarbete'!$E$13:$E$1012,$CN659))</f>
        <v>x</v>
      </c>
      <c r="CQ659" s="131" t="str" cm="1">
        <f t="array" ref="CQ659">IF(CN659=TRUE,"x",INDEX('Avtal för korttidsarbete'!$F$13:$F$1012,$CN659))</f>
        <v>x</v>
      </c>
      <c r="CR659" s="130" t="b">
        <f t="shared" si="781"/>
        <v>0</v>
      </c>
      <c r="CS659" s="165">
        <f t="shared" si="800"/>
        <v>0</v>
      </c>
      <c r="CT659" s="165">
        <f t="shared" si="801"/>
        <v>0</v>
      </c>
      <c r="CU659" s="130" t="b">
        <f t="shared" si="782"/>
        <v>0</v>
      </c>
      <c r="CV659" s="131">
        <f t="shared" si="783"/>
        <v>0</v>
      </c>
      <c r="CW659" s="165">
        <f t="shared" si="784"/>
        <v>0</v>
      </c>
      <c r="CX659" s="186" t="b">
        <f>IFERROR(INDEX('Avtal för korttidsarbete'!R:R,MATCH(D659,'Avtal för korttidsarbete'!$G:$G,0)),TRUE)</f>
        <v>1</v>
      </c>
      <c r="CY659" s="165" t="str">
        <f>IF(CX659,"-",INDEX('Avtal för korttidsarbete'!$D:$D,MATCH(D659,'Avtal för korttidsarbete'!$G:$G,0)))</f>
        <v>-</v>
      </c>
      <c r="CZ659" s="131" t="b">
        <f>IFERROR(G659&gt;INDEX(Uppsägningar!E:E,MATCH(C659,Uppsägningar!C:C,0)),FALSE)</f>
        <v>0</v>
      </c>
    </row>
    <row r="660" spans="1:104" s="30" customFormat="1" x14ac:dyDescent="0.25">
      <c r="A660" s="19">
        <v>645</v>
      </c>
      <c r="B660" s="20"/>
      <c r="C660" s="189"/>
      <c r="D660" s="69"/>
      <c r="E660" s="171">
        <f>IFERROR(INDEX(Admin!$C$7:$C$10,MATCH(CY660,TblNivåValTExt,0)),0)</f>
        <v>0</v>
      </c>
      <c r="F660" s="1"/>
      <c r="G660" s="1"/>
      <c r="H660" s="90"/>
      <c r="I660" s="91"/>
      <c r="J660" s="91"/>
      <c r="K660" s="91"/>
      <c r="L660" s="91"/>
      <c r="M660" s="91"/>
      <c r="N660" s="91"/>
      <c r="O660" s="91"/>
      <c r="P660" s="91"/>
      <c r="Q660" s="91"/>
      <c r="R660" s="91"/>
      <c r="S660" s="91"/>
      <c r="T660" s="91"/>
      <c r="U660" s="91"/>
      <c r="V660" s="91"/>
      <c r="W660" s="225">
        <f t="shared" si="738"/>
        <v>0</v>
      </c>
      <c r="X660" s="134" t="str">
        <f t="shared" si="785"/>
        <v/>
      </c>
      <c r="Y660" s="92" t="b">
        <f t="shared" si="739"/>
        <v>0</v>
      </c>
      <c r="Z660" s="92" t="str">
        <f t="shared" si="786"/>
        <v/>
      </c>
      <c r="AA660" s="92" t="b">
        <f t="shared" si="787"/>
        <v>0</v>
      </c>
      <c r="AB660" s="92" t="str">
        <f t="shared" si="788"/>
        <v/>
      </c>
      <c r="AC660" s="13" t="b">
        <f t="shared" si="740"/>
        <v>0</v>
      </c>
      <c r="AD660" s="92" t="str">
        <f t="shared" si="789"/>
        <v/>
      </c>
      <c r="AE660" s="13" t="b">
        <f t="shared" si="790"/>
        <v>0</v>
      </c>
      <c r="AF660" s="92" t="str">
        <f t="shared" si="791"/>
        <v/>
      </c>
      <c r="AG660" s="13" t="b">
        <f t="shared" si="741"/>
        <v>0</v>
      </c>
      <c r="AH660" s="92" t="str">
        <f t="shared" si="792"/>
        <v/>
      </c>
      <c r="AI660" s="35" t="b">
        <f t="shared" si="742"/>
        <v>0</v>
      </c>
      <c r="AJ660" s="92" t="str">
        <f t="shared" si="793"/>
        <v/>
      </c>
      <c r="AK660" s="35" t="b">
        <f t="shared" si="743"/>
        <v>0</v>
      </c>
      <c r="AL660" s="92" t="str">
        <f t="shared" si="744"/>
        <v/>
      </c>
      <c r="AM660" s="35" t="b">
        <f t="shared" si="745"/>
        <v>0</v>
      </c>
      <c r="AN660" s="92" t="str">
        <f t="shared" si="746"/>
        <v/>
      </c>
      <c r="AO660" s="13" t="b">
        <f t="shared" si="747"/>
        <v>0</v>
      </c>
      <c r="AP660" s="92" t="str">
        <f t="shared" si="748"/>
        <v/>
      </c>
      <c r="AQ660" s="14">
        <f t="shared" si="749"/>
        <v>0</v>
      </c>
      <c r="AR660" s="14">
        <f t="shared" si="750"/>
        <v>0</v>
      </c>
      <c r="AS660" s="16">
        <f t="shared" si="751"/>
        <v>0</v>
      </c>
      <c r="AT660" s="16">
        <f t="shared" si="751"/>
        <v>0</v>
      </c>
      <c r="AU660" s="16">
        <f t="shared" si="751"/>
        <v>0</v>
      </c>
      <c r="AV660" s="16">
        <f t="shared" si="751"/>
        <v>0</v>
      </c>
      <c r="AW660" s="16">
        <f t="shared" si="751"/>
        <v>0</v>
      </c>
      <c r="AX660" s="16">
        <f t="shared" si="751"/>
        <v>0</v>
      </c>
      <c r="AY660" s="16">
        <f t="shared" si="751"/>
        <v>0</v>
      </c>
      <c r="AZ660" s="16"/>
      <c r="BA660" s="16"/>
      <c r="BB660" s="93">
        <f t="shared" si="794"/>
        <v>0</v>
      </c>
      <c r="BC660" s="93">
        <f t="shared" si="795"/>
        <v>0</v>
      </c>
      <c r="BD660" s="93">
        <f t="shared" si="796"/>
        <v>0</v>
      </c>
      <c r="BE660" s="158">
        <f t="shared" si="797"/>
        <v>0</v>
      </c>
      <c r="BF660" s="159">
        <f t="shared" si="798"/>
        <v>0</v>
      </c>
      <c r="BG660" s="159">
        <f t="shared" si="752"/>
        <v>0</v>
      </c>
      <c r="BH660" s="159">
        <f t="shared" si="753"/>
        <v>0</v>
      </c>
      <c r="BI660" s="159">
        <f t="shared" si="754"/>
        <v>0</v>
      </c>
      <c r="BJ660" s="159">
        <f t="shared" si="755"/>
        <v>0</v>
      </c>
      <c r="BK660" s="159">
        <f t="shared" si="756"/>
        <v>0</v>
      </c>
      <c r="BL660" s="159">
        <f t="shared" si="757"/>
        <v>0</v>
      </c>
      <c r="BM660" s="159">
        <f t="shared" si="736"/>
        <v>0</v>
      </c>
      <c r="BN660" s="159">
        <f t="shared" si="736"/>
        <v>0</v>
      </c>
      <c r="BO660" s="205" t="b">
        <f t="shared" si="758"/>
        <v>0</v>
      </c>
      <c r="BP660" s="214">
        <f t="shared" si="759"/>
        <v>0</v>
      </c>
      <c r="BQ660" s="160">
        <f t="shared" si="760"/>
        <v>0</v>
      </c>
      <c r="BR660" s="160">
        <f t="shared" si="761"/>
        <v>0</v>
      </c>
      <c r="BS660" s="160">
        <f t="shared" si="762"/>
        <v>0</v>
      </c>
      <c r="BT660" s="160">
        <f t="shared" si="763"/>
        <v>0</v>
      </c>
      <c r="BU660" s="160">
        <f t="shared" si="764"/>
        <v>0</v>
      </c>
      <c r="BV660" s="215">
        <f t="shared" si="765"/>
        <v>0</v>
      </c>
      <c r="BW660" s="217">
        <f t="shared" si="766"/>
        <v>0</v>
      </c>
      <c r="BX660" s="206">
        <f t="shared" si="767"/>
        <v>0</v>
      </c>
      <c r="BY660" s="206">
        <f t="shared" si="768"/>
        <v>0</v>
      </c>
      <c r="BZ660" s="206">
        <f t="shared" si="769"/>
        <v>0</v>
      </c>
      <c r="CA660" s="206">
        <f t="shared" si="770"/>
        <v>0</v>
      </c>
      <c r="CB660" s="206">
        <f t="shared" si="771"/>
        <v>0</v>
      </c>
      <c r="CC660" s="218">
        <f t="shared" si="772"/>
        <v>0</v>
      </c>
      <c r="CD660" s="216" t="e">
        <f t="shared" si="773"/>
        <v>#VALUE!</v>
      </c>
      <c r="CE660" s="94" t="e">
        <f t="shared" si="774"/>
        <v>#VALUE!</v>
      </c>
      <c r="CF660" s="94" t="e">
        <f t="shared" si="775"/>
        <v>#VALUE!</v>
      </c>
      <c r="CG660" s="95" t="e">
        <f t="shared" si="776"/>
        <v>#VALUE!</v>
      </c>
      <c r="CH660" s="95" t="e">
        <f t="shared" si="799"/>
        <v>#VALUE!</v>
      </c>
      <c r="CI660" s="95" t="b">
        <f t="shared" si="802"/>
        <v>0</v>
      </c>
      <c r="CJ660" s="76" t="str">
        <f t="shared" si="777"/>
        <v/>
      </c>
      <c r="CK660" s="94" t="e" cm="1">
        <f t="array" aca="1" ref="CK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CL660" s="94" t="str">
        <f t="shared" si="778"/>
        <v/>
      </c>
      <c r="CM660" s="96" t="b">
        <f t="shared" si="779"/>
        <v>0</v>
      </c>
      <c r="CN660" s="130" t="b">
        <f>IFERROR(MATCH(D660,'Avtal för korttidsarbete'!$G$13:$G$1012,0),TRUE)</f>
        <v>1</v>
      </c>
      <c r="CO660" s="130" t="b">
        <f t="shared" si="780"/>
        <v>0</v>
      </c>
      <c r="CP660" s="131" t="str" cm="1">
        <f t="array" ref="CP660">IF(CN660=TRUE,"x",INDEX('Avtal för korttidsarbete'!$E$13:$E$1012,$CN660))</f>
        <v>x</v>
      </c>
      <c r="CQ660" s="131" t="str" cm="1">
        <f t="array" ref="CQ660">IF(CN660=TRUE,"x",INDEX('Avtal för korttidsarbete'!$F$13:$F$1012,$CN660))</f>
        <v>x</v>
      </c>
      <c r="CR660" s="130" t="b">
        <f t="shared" si="781"/>
        <v>0</v>
      </c>
      <c r="CS660" s="165">
        <f t="shared" si="800"/>
        <v>0</v>
      </c>
      <c r="CT660" s="165">
        <f t="shared" si="801"/>
        <v>0</v>
      </c>
      <c r="CU660" s="130" t="b">
        <f t="shared" si="782"/>
        <v>0</v>
      </c>
      <c r="CV660" s="131">
        <f t="shared" si="783"/>
        <v>0</v>
      </c>
      <c r="CW660" s="165">
        <f t="shared" si="784"/>
        <v>0</v>
      </c>
      <c r="CX660" s="186" t="b">
        <f>IFERROR(INDEX('Avtal för korttidsarbete'!R:R,MATCH(D660,'Avtal för korttidsarbete'!$G:$G,0)),TRUE)</f>
        <v>1</v>
      </c>
      <c r="CY660" s="165" t="str">
        <f>IF(CX660,"-",INDEX('Avtal för korttidsarbete'!$D:$D,MATCH(D660,'Avtal för korttidsarbete'!$G:$G,0)))</f>
        <v>-</v>
      </c>
      <c r="CZ660" s="131" t="b">
        <f>IFERROR(G660&gt;INDEX(Uppsägningar!E:E,MATCH(C660,Uppsägningar!C:C,0)),FALSE)</f>
        <v>0</v>
      </c>
    </row>
    <row r="661" spans="1:104" s="30" customFormat="1" x14ac:dyDescent="0.25">
      <c r="A661" s="19">
        <v>646</v>
      </c>
      <c r="B661" s="20"/>
      <c r="C661" s="189"/>
      <c r="D661" s="69"/>
      <c r="E661" s="171">
        <f>IFERROR(INDEX(Admin!$C$7:$C$10,MATCH(CY661,TblNivåValTExt,0)),0)</f>
        <v>0</v>
      </c>
      <c r="F661" s="1"/>
      <c r="G661" s="1"/>
      <c r="H661" s="90"/>
      <c r="I661" s="91"/>
      <c r="J661" s="91"/>
      <c r="K661" s="91"/>
      <c r="L661" s="91"/>
      <c r="M661" s="91"/>
      <c r="N661" s="91"/>
      <c r="O661" s="91"/>
      <c r="P661" s="91"/>
      <c r="Q661" s="91"/>
      <c r="R661" s="91"/>
      <c r="S661" s="91"/>
      <c r="T661" s="91"/>
      <c r="U661" s="91"/>
      <c r="V661" s="91"/>
      <c r="W661" s="225">
        <f t="shared" si="738"/>
        <v>0</v>
      </c>
      <c r="X661" s="134" t="str">
        <f t="shared" si="785"/>
        <v/>
      </c>
      <c r="Y661" s="92" t="b">
        <f t="shared" si="739"/>
        <v>0</v>
      </c>
      <c r="Z661" s="92" t="str">
        <f t="shared" si="786"/>
        <v/>
      </c>
      <c r="AA661" s="92" t="b">
        <f t="shared" si="787"/>
        <v>0</v>
      </c>
      <c r="AB661" s="92" t="str">
        <f t="shared" si="788"/>
        <v/>
      </c>
      <c r="AC661" s="13" t="b">
        <f t="shared" si="740"/>
        <v>0</v>
      </c>
      <c r="AD661" s="92" t="str">
        <f t="shared" si="789"/>
        <v/>
      </c>
      <c r="AE661" s="13" t="b">
        <f t="shared" si="790"/>
        <v>0</v>
      </c>
      <c r="AF661" s="92" t="str">
        <f t="shared" si="791"/>
        <v/>
      </c>
      <c r="AG661" s="13" t="b">
        <f t="shared" si="741"/>
        <v>0</v>
      </c>
      <c r="AH661" s="92" t="str">
        <f t="shared" si="792"/>
        <v/>
      </c>
      <c r="AI661" s="35" t="b">
        <f t="shared" si="742"/>
        <v>0</v>
      </c>
      <c r="AJ661" s="92" t="str">
        <f t="shared" si="793"/>
        <v/>
      </c>
      <c r="AK661" s="35" t="b">
        <f t="shared" si="743"/>
        <v>0</v>
      </c>
      <c r="AL661" s="92" t="str">
        <f t="shared" si="744"/>
        <v/>
      </c>
      <c r="AM661" s="35" t="b">
        <f t="shared" si="745"/>
        <v>0</v>
      </c>
      <c r="AN661" s="92" t="str">
        <f t="shared" si="746"/>
        <v/>
      </c>
      <c r="AO661" s="13" t="b">
        <f t="shared" si="747"/>
        <v>0</v>
      </c>
      <c r="AP661" s="92" t="str">
        <f t="shared" si="748"/>
        <v/>
      </c>
      <c r="AQ661" s="14">
        <f t="shared" si="749"/>
        <v>0</v>
      </c>
      <c r="AR661" s="14">
        <f t="shared" si="750"/>
        <v>0</v>
      </c>
      <c r="AS661" s="16">
        <f t="shared" si="751"/>
        <v>0</v>
      </c>
      <c r="AT661" s="16">
        <f t="shared" si="751"/>
        <v>0</v>
      </c>
      <c r="AU661" s="16">
        <f t="shared" si="751"/>
        <v>0</v>
      </c>
      <c r="AV661" s="16">
        <f t="shared" si="751"/>
        <v>0</v>
      </c>
      <c r="AW661" s="16">
        <f t="shared" si="751"/>
        <v>0</v>
      </c>
      <c r="AX661" s="16">
        <f t="shared" si="751"/>
        <v>0</v>
      </c>
      <c r="AY661" s="16">
        <f t="shared" si="751"/>
        <v>0</v>
      </c>
      <c r="AZ661" s="16"/>
      <c r="BA661" s="16"/>
      <c r="BB661" s="93">
        <f t="shared" si="794"/>
        <v>0</v>
      </c>
      <c r="BC661" s="93">
        <f t="shared" si="795"/>
        <v>0</v>
      </c>
      <c r="BD661" s="93">
        <f t="shared" si="796"/>
        <v>0</v>
      </c>
      <c r="BE661" s="158">
        <f t="shared" si="797"/>
        <v>0</v>
      </c>
      <c r="BF661" s="159">
        <f t="shared" si="798"/>
        <v>0</v>
      </c>
      <c r="BG661" s="159">
        <f t="shared" si="752"/>
        <v>0</v>
      </c>
      <c r="BH661" s="159">
        <f t="shared" si="753"/>
        <v>0</v>
      </c>
      <c r="BI661" s="159">
        <f t="shared" si="754"/>
        <v>0</v>
      </c>
      <c r="BJ661" s="159">
        <f t="shared" si="755"/>
        <v>0</v>
      </c>
      <c r="BK661" s="159">
        <f t="shared" si="756"/>
        <v>0</v>
      </c>
      <c r="BL661" s="159">
        <f t="shared" si="757"/>
        <v>0</v>
      </c>
      <c r="BM661" s="159">
        <f t="shared" si="736"/>
        <v>0</v>
      </c>
      <c r="BN661" s="159">
        <f t="shared" si="736"/>
        <v>0</v>
      </c>
      <c r="BO661" s="205" t="b">
        <f t="shared" si="758"/>
        <v>0</v>
      </c>
      <c r="BP661" s="214">
        <f t="shared" si="759"/>
        <v>0</v>
      </c>
      <c r="BQ661" s="160">
        <f t="shared" si="760"/>
        <v>0</v>
      </c>
      <c r="BR661" s="160">
        <f t="shared" si="761"/>
        <v>0</v>
      </c>
      <c r="BS661" s="160">
        <f t="shared" si="762"/>
        <v>0</v>
      </c>
      <c r="BT661" s="160">
        <f t="shared" si="763"/>
        <v>0</v>
      </c>
      <c r="BU661" s="160">
        <f t="shared" si="764"/>
        <v>0</v>
      </c>
      <c r="BV661" s="215">
        <f t="shared" si="765"/>
        <v>0</v>
      </c>
      <c r="BW661" s="217">
        <f t="shared" si="766"/>
        <v>0</v>
      </c>
      <c r="BX661" s="206">
        <f t="shared" si="767"/>
        <v>0</v>
      </c>
      <c r="BY661" s="206">
        <f t="shared" si="768"/>
        <v>0</v>
      </c>
      <c r="BZ661" s="206">
        <f t="shared" si="769"/>
        <v>0</v>
      </c>
      <c r="CA661" s="206">
        <f t="shared" si="770"/>
        <v>0</v>
      </c>
      <c r="CB661" s="206">
        <f t="shared" si="771"/>
        <v>0</v>
      </c>
      <c r="CC661" s="218">
        <f t="shared" si="772"/>
        <v>0</v>
      </c>
      <c r="CD661" s="216" t="e">
        <f t="shared" si="773"/>
        <v>#VALUE!</v>
      </c>
      <c r="CE661" s="94" t="e">
        <f t="shared" si="774"/>
        <v>#VALUE!</v>
      </c>
      <c r="CF661" s="94" t="e">
        <f t="shared" si="775"/>
        <v>#VALUE!</v>
      </c>
      <c r="CG661" s="95" t="e">
        <f t="shared" si="776"/>
        <v>#VALUE!</v>
      </c>
      <c r="CH661" s="95" t="e">
        <f t="shared" si="799"/>
        <v>#VALUE!</v>
      </c>
      <c r="CI661" s="95" t="b">
        <f t="shared" si="802"/>
        <v>0</v>
      </c>
      <c r="CJ661" s="76" t="str">
        <f t="shared" si="777"/>
        <v/>
      </c>
      <c r="CK661" s="94" t="e" cm="1">
        <f t="array" aca="1" ref="CK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CL661" s="94" t="str">
        <f t="shared" si="778"/>
        <v/>
      </c>
      <c r="CM661" s="96" t="b">
        <f t="shared" si="779"/>
        <v>0</v>
      </c>
      <c r="CN661" s="130" t="b">
        <f>IFERROR(MATCH(D661,'Avtal för korttidsarbete'!$G$13:$G$1012,0),TRUE)</f>
        <v>1</v>
      </c>
      <c r="CO661" s="130" t="b">
        <f t="shared" si="780"/>
        <v>0</v>
      </c>
      <c r="CP661" s="131" t="str" cm="1">
        <f t="array" ref="CP661">IF(CN661=TRUE,"x",INDEX('Avtal för korttidsarbete'!$E$13:$E$1012,$CN661))</f>
        <v>x</v>
      </c>
      <c r="CQ661" s="131" t="str" cm="1">
        <f t="array" ref="CQ661">IF(CN661=TRUE,"x",INDEX('Avtal för korttidsarbete'!$F$13:$F$1012,$CN661))</f>
        <v>x</v>
      </c>
      <c r="CR661" s="130" t="b">
        <f t="shared" si="781"/>
        <v>0</v>
      </c>
      <c r="CS661" s="165">
        <f t="shared" si="800"/>
        <v>0</v>
      </c>
      <c r="CT661" s="165">
        <f t="shared" si="801"/>
        <v>0</v>
      </c>
      <c r="CU661" s="130" t="b">
        <f t="shared" si="782"/>
        <v>0</v>
      </c>
      <c r="CV661" s="131">
        <f t="shared" si="783"/>
        <v>0</v>
      </c>
      <c r="CW661" s="165">
        <f t="shared" si="784"/>
        <v>0</v>
      </c>
      <c r="CX661" s="186" t="b">
        <f>IFERROR(INDEX('Avtal för korttidsarbete'!R:R,MATCH(D661,'Avtal för korttidsarbete'!$G:$G,0)),TRUE)</f>
        <v>1</v>
      </c>
      <c r="CY661" s="165" t="str">
        <f>IF(CX661,"-",INDEX('Avtal för korttidsarbete'!$D:$D,MATCH(D661,'Avtal för korttidsarbete'!$G:$G,0)))</f>
        <v>-</v>
      </c>
      <c r="CZ661" s="131" t="b">
        <f>IFERROR(G661&gt;INDEX(Uppsägningar!E:E,MATCH(C661,Uppsägningar!C:C,0)),FALSE)</f>
        <v>0</v>
      </c>
    </row>
    <row r="662" spans="1:104" s="30" customFormat="1" x14ac:dyDescent="0.25">
      <c r="A662" s="19">
        <v>647</v>
      </c>
      <c r="B662" s="20"/>
      <c r="C662" s="189"/>
      <c r="D662" s="69"/>
      <c r="E662" s="171">
        <f>IFERROR(INDEX(Admin!$C$7:$C$10,MATCH(CY662,TblNivåValTExt,0)),0)</f>
        <v>0</v>
      </c>
      <c r="F662" s="1"/>
      <c r="G662" s="1"/>
      <c r="H662" s="90"/>
      <c r="I662" s="91"/>
      <c r="J662" s="91"/>
      <c r="K662" s="91"/>
      <c r="L662" s="91"/>
      <c r="M662" s="91"/>
      <c r="N662" s="91"/>
      <c r="O662" s="91"/>
      <c r="P662" s="91"/>
      <c r="Q662" s="91"/>
      <c r="R662" s="91"/>
      <c r="S662" s="91"/>
      <c r="T662" s="91"/>
      <c r="U662" s="91"/>
      <c r="V662" s="91"/>
      <c r="W662" s="225">
        <f t="shared" si="738"/>
        <v>0</v>
      </c>
      <c r="X662" s="134" t="str">
        <f t="shared" si="785"/>
        <v/>
      </c>
      <c r="Y662" s="92" t="b">
        <f t="shared" si="739"/>
        <v>0</v>
      </c>
      <c r="Z662" s="92" t="str">
        <f t="shared" si="786"/>
        <v/>
      </c>
      <c r="AA662" s="92" t="b">
        <f t="shared" si="787"/>
        <v>0</v>
      </c>
      <c r="AB662" s="92" t="str">
        <f t="shared" si="788"/>
        <v/>
      </c>
      <c r="AC662" s="13" t="b">
        <f t="shared" si="740"/>
        <v>0</v>
      </c>
      <c r="AD662" s="92" t="str">
        <f t="shared" si="789"/>
        <v/>
      </c>
      <c r="AE662" s="13" t="b">
        <f t="shared" si="790"/>
        <v>0</v>
      </c>
      <c r="AF662" s="92" t="str">
        <f t="shared" si="791"/>
        <v/>
      </c>
      <c r="AG662" s="13" t="b">
        <f t="shared" si="741"/>
        <v>0</v>
      </c>
      <c r="AH662" s="92" t="str">
        <f t="shared" si="792"/>
        <v/>
      </c>
      <c r="AI662" s="35" t="b">
        <f t="shared" si="742"/>
        <v>0</v>
      </c>
      <c r="AJ662" s="92" t="str">
        <f t="shared" si="793"/>
        <v/>
      </c>
      <c r="AK662" s="35" t="b">
        <f t="shared" si="743"/>
        <v>0</v>
      </c>
      <c r="AL662" s="92" t="str">
        <f t="shared" si="744"/>
        <v/>
      </c>
      <c r="AM662" s="35" t="b">
        <f t="shared" si="745"/>
        <v>0</v>
      </c>
      <c r="AN662" s="92" t="str">
        <f t="shared" si="746"/>
        <v/>
      </c>
      <c r="AO662" s="13" t="b">
        <f t="shared" si="747"/>
        <v>0</v>
      </c>
      <c r="AP662" s="92" t="str">
        <f t="shared" si="748"/>
        <v/>
      </c>
      <c r="AQ662" s="14">
        <f t="shared" si="749"/>
        <v>0</v>
      </c>
      <c r="AR662" s="14">
        <f t="shared" si="750"/>
        <v>0</v>
      </c>
      <c r="AS662" s="16">
        <f t="shared" si="751"/>
        <v>0</v>
      </c>
      <c r="AT662" s="16">
        <f t="shared" si="751"/>
        <v>0</v>
      </c>
      <c r="AU662" s="16">
        <f t="shared" si="751"/>
        <v>0</v>
      </c>
      <c r="AV662" s="16">
        <f t="shared" si="751"/>
        <v>0</v>
      </c>
      <c r="AW662" s="16">
        <f t="shared" si="751"/>
        <v>0</v>
      </c>
      <c r="AX662" s="16">
        <f t="shared" si="751"/>
        <v>0</v>
      </c>
      <c r="AY662" s="16">
        <f t="shared" si="751"/>
        <v>0</v>
      </c>
      <c r="AZ662" s="16"/>
      <c r="BA662" s="16"/>
      <c r="BB662" s="93">
        <f t="shared" si="794"/>
        <v>0</v>
      </c>
      <c r="BC662" s="93">
        <f t="shared" si="795"/>
        <v>0</v>
      </c>
      <c r="BD662" s="93">
        <f t="shared" si="796"/>
        <v>0</v>
      </c>
      <c r="BE662" s="158">
        <f t="shared" si="797"/>
        <v>0</v>
      </c>
      <c r="BF662" s="159">
        <f t="shared" si="798"/>
        <v>0</v>
      </c>
      <c r="BG662" s="159">
        <f t="shared" si="752"/>
        <v>0</v>
      </c>
      <c r="BH662" s="159">
        <f t="shared" si="753"/>
        <v>0</v>
      </c>
      <c r="BI662" s="159">
        <f t="shared" si="754"/>
        <v>0</v>
      </c>
      <c r="BJ662" s="159">
        <f t="shared" si="755"/>
        <v>0</v>
      </c>
      <c r="BK662" s="159">
        <f t="shared" si="756"/>
        <v>0</v>
      </c>
      <c r="BL662" s="159">
        <f t="shared" si="757"/>
        <v>0</v>
      </c>
      <c r="BM662" s="159">
        <f t="shared" si="736"/>
        <v>0</v>
      </c>
      <c r="BN662" s="159">
        <f t="shared" si="736"/>
        <v>0</v>
      </c>
      <c r="BO662" s="205" t="b">
        <f t="shared" si="758"/>
        <v>0</v>
      </c>
      <c r="BP662" s="214">
        <f t="shared" si="759"/>
        <v>0</v>
      </c>
      <c r="BQ662" s="160">
        <f t="shared" si="760"/>
        <v>0</v>
      </c>
      <c r="BR662" s="160">
        <f t="shared" si="761"/>
        <v>0</v>
      </c>
      <c r="BS662" s="160">
        <f t="shared" si="762"/>
        <v>0</v>
      </c>
      <c r="BT662" s="160">
        <f t="shared" si="763"/>
        <v>0</v>
      </c>
      <c r="BU662" s="160">
        <f t="shared" si="764"/>
        <v>0</v>
      </c>
      <c r="BV662" s="215">
        <f t="shared" si="765"/>
        <v>0</v>
      </c>
      <c r="BW662" s="217">
        <f t="shared" si="766"/>
        <v>0</v>
      </c>
      <c r="BX662" s="206">
        <f t="shared" si="767"/>
        <v>0</v>
      </c>
      <c r="BY662" s="206">
        <f t="shared" si="768"/>
        <v>0</v>
      </c>
      <c r="BZ662" s="206">
        <f t="shared" si="769"/>
        <v>0</v>
      </c>
      <c r="CA662" s="206">
        <f t="shared" si="770"/>
        <v>0</v>
      </c>
      <c r="CB662" s="206">
        <f t="shared" si="771"/>
        <v>0</v>
      </c>
      <c r="CC662" s="218">
        <f t="shared" si="772"/>
        <v>0</v>
      </c>
      <c r="CD662" s="216" t="e">
        <f t="shared" si="773"/>
        <v>#VALUE!</v>
      </c>
      <c r="CE662" s="94" t="e">
        <f t="shared" si="774"/>
        <v>#VALUE!</v>
      </c>
      <c r="CF662" s="94" t="e">
        <f t="shared" si="775"/>
        <v>#VALUE!</v>
      </c>
      <c r="CG662" s="95" t="e">
        <f t="shared" si="776"/>
        <v>#VALUE!</v>
      </c>
      <c r="CH662" s="95" t="e">
        <f t="shared" si="799"/>
        <v>#VALUE!</v>
      </c>
      <c r="CI662" s="95" t="b">
        <f t="shared" si="802"/>
        <v>0</v>
      </c>
      <c r="CJ662" s="76" t="str">
        <f t="shared" si="777"/>
        <v/>
      </c>
      <c r="CK662" s="94" t="e" cm="1">
        <f t="array" aca="1" ref="CK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CL662" s="94" t="str">
        <f t="shared" si="778"/>
        <v/>
      </c>
      <c r="CM662" s="96" t="b">
        <f t="shared" si="779"/>
        <v>0</v>
      </c>
      <c r="CN662" s="130" t="b">
        <f>IFERROR(MATCH(D662,'Avtal för korttidsarbete'!$G$13:$G$1012,0),TRUE)</f>
        <v>1</v>
      </c>
      <c r="CO662" s="130" t="b">
        <f t="shared" si="780"/>
        <v>0</v>
      </c>
      <c r="CP662" s="131" t="str" cm="1">
        <f t="array" ref="CP662">IF(CN662=TRUE,"x",INDEX('Avtal för korttidsarbete'!$E$13:$E$1012,$CN662))</f>
        <v>x</v>
      </c>
      <c r="CQ662" s="131" t="str" cm="1">
        <f t="array" ref="CQ662">IF(CN662=TRUE,"x",INDEX('Avtal för korttidsarbete'!$F$13:$F$1012,$CN662))</f>
        <v>x</v>
      </c>
      <c r="CR662" s="130" t="b">
        <f t="shared" si="781"/>
        <v>0</v>
      </c>
      <c r="CS662" s="165">
        <f t="shared" si="800"/>
        <v>0</v>
      </c>
      <c r="CT662" s="165">
        <f t="shared" si="801"/>
        <v>0</v>
      </c>
      <c r="CU662" s="130" t="b">
        <f t="shared" si="782"/>
        <v>0</v>
      </c>
      <c r="CV662" s="131">
        <f t="shared" si="783"/>
        <v>0</v>
      </c>
      <c r="CW662" s="165">
        <f t="shared" si="784"/>
        <v>0</v>
      </c>
      <c r="CX662" s="186" t="b">
        <f>IFERROR(INDEX('Avtal för korttidsarbete'!R:R,MATCH(D662,'Avtal för korttidsarbete'!$G:$G,0)),TRUE)</f>
        <v>1</v>
      </c>
      <c r="CY662" s="165" t="str">
        <f>IF(CX662,"-",INDEX('Avtal för korttidsarbete'!$D:$D,MATCH(D662,'Avtal för korttidsarbete'!$G:$G,0)))</f>
        <v>-</v>
      </c>
      <c r="CZ662" s="131" t="b">
        <f>IFERROR(G662&gt;INDEX(Uppsägningar!E:E,MATCH(C662,Uppsägningar!C:C,0)),FALSE)</f>
        <v>0</v>
      </c>
    </row>
    <row r="663" spans="1:104" s="30" customFormat="1" x14ac:dyDescent="0.25">
      <c r="A663" s="19">
        <v>648</v>
      </c>
      <c r="B663" s="20"/>
      <c r="C663" s="189"/>
      <c r="D663" s="69"/>
      <c r="E663" s="171">
        <f>IFERROR(INDEX(Admin!$C$7:$C$10,MATCH(CY663,TblNivåValTExt,0)),0)</f>
        <v>0</v>
      </c>
      <c r="F663" s="1"/>
      <c r="G663" s="1"/>
      <c r="H663" s="90"/>
      <c r="I663" s="91"/>
      <c r="J663" s="91"/>
      <c r="K663" s="91"/>
      <c r="L663" s="91"/>
      <c r="M663" s="91"/>
      <c r="N663" s="91"/>
      <c r="O663" s="91"/>
      <c r="P663" s="91"/>
      <c r="Q663" s="91"/>
      <c r="R663" s="91"/>
      <c r="S663" s="91"/>
      <c r="T663" s="91"/>
      <c r="U663" s="91"/>
      <c r="V663" s="91"/>
      <c r="W663" s="225">
        <f t="shared" si="738"/>
        <v>0</v>
      </c>
      <c r="X663" s="134" t="str">
        <f t="shared" si="785"/>
        <v/>
      </c>
      <c r="Y663" s="92" t="b">
        <f t="shared" si="739"/>
        <v>0</v>
      </c>
      <c r="Z663" s="92" t="str">
        <f t="shared" si="786"/>
        <v/>
      </c>
      <c r="AA663" s="92" t="b">
        <f t="shared" si="787"/>
        <v>0</v>
      </c>
      <c r="AB663" s="92" t="str">
        <f t="shared" si="788"/>
        <v/>
      </c>
      <c r="AC663" s="13" t="b">
        <f t="shared" si="740"/>
        <v>0</v>
      </c>
      <c r="AD663" s="92" t="str">
        <f t="shared" si="789"/>
        <v/>
      </c>
      <c r="AE663" s="13" t="b">
        <f t="shared" si="790"/>
        <v>0</v>
      </c>
      <c r="AF663" s="92" t="str">
        <f t="shared" si="791"/>
        <v/>
      </c>
      <c r="AG663" s="13" t="b">
        <f t="shared" si="741"/>
        <v>0</v>
      </c>
      <c r="AH663" s="92" t="str">
        <f t="shared" si="792"/>
        <v/>
      </c>
      <c r="AI663" s="35" t="b">
        <f t="shared" si="742"/>
        <v>0</v>
      </c>
      <c r="AJ663" s="92" t="str">
        <f t="shared" si="793"/>
        <v/>
      </c>
      <c r="AK663" s="35" t="b">
        <f t="shared" si="743"/>
        <v>0</v>
      </c>
      <c r="AL663" s="92" t="str">
        <f t="shared" si="744"/>
        <v/>
      </c>
      <c r="AM663" s="35" t="b">
        <f t="shared" si="745"/>
        <v>0</v>
      </c>
      <c r="AN663" s="92" t="str">
        <f t="shared" si="746"/>
        <v/>
      </c>
      <c r="AO663" s="13" t="b">
        <f t="shared" si="747"/>
        <v>0</v>
      </c>
      <c r="AP663" s="92" t="str">
        <f t="shared" si="748"/>
        <v/>
      </c>
      <c r="AQ663" s="14">
        <f t="shared" si="749"/>
        <v>0</v>
      </c>
      <c r="AR663" s="14">
        <f t="shared" si="750"/>
        <v>0</v>
      </c>
      <c r="AS663" s="16">
        <f t="shared" si="751"/>
        <v>0</v>
      </c>
      <c r="AT663" s="16">
        <f t="shared" si="751"/>
        <v>0</v>
      </c>
      <c r="AU663" s="16">
        <f t="shared" si="751"/>
        <v>0</v>
      </c>
      <c r="AV663" s="16">
        <f t="shared" si="751"/>
        <v>0</v>
      </c>
      <c r="AW663" s="16">
        <f t="shared" si="751"/>
        <v>0</v>
      </c>
      <c r="AX663" s="16">
        <f t="shared" si="751"/>
        <v>0</v>
      </c>
      <c r="AY663" s="16">
        <f t="shared" si="751"/>
        <v>0</v>
      </c>
      <c r="AZ663" s="16"/>
      <c r="BA663" s="16"/>
      <c r="BB663" s="93">
        <f t="shared" si="794"/>
        <v>0</v>
      </c>
      <c r="BC663" s="93">
        <f t="shared" si="795"/>
        <v>0</v>
      </c>
      <c r="BD663" s="93">
        <f t="shared" si="796"/>
        <v>0</v>
      </c>
      <c r="BE663" s="158">
        <f t="shared" si="797"/>
        <v>0</v>
      </c>
      <c r="BF663" s="159">
        <f t="shared" si="798"/>
        <v>0</v>
      </c>
      <c r="BG663" s="159">
        <f t="shared" si="752"/>
        <v>0</v>
      </c>
      <c r="BH663" s="159">
        <f t="shared" si="753"/>
        <v>0</v>
      </c>
      <c r="BI663" s="159">
        <f t="shared" si="754"/>
        <v>0</v>
      </c>
      <c r="BJ663" s="159">
        <f t="shared" si="755"/>
        <v>0</v>
      </c>
      <c r="BK663" s="159">
        <f t="shared" si="756"/>
        <v>0</v>
      </c>
      <c r="BL663" s="159">
        <f t="shared" si="757"/>
        <v>0</v>
      </c>
      <c r="BM663" s="159">
        <f t="shared" si="736"/>
        <v>0</v>
      </c>
      <c r="BN663" s="159">
        <f t="shared" si="736"/>
        <v>0</v>
      </c>
      <c r="BO663" s="205" t="b">
        <f t="shared" si="758"/>
        <v>0</v>
      </c>
      <c r="BP663" s="214">
        <f t="shared" si="759"/>
        <v>0</v>
      </c>
      <c r="BQ663" s="160">
        <f t="shared" si="760"/>
        <v>0</v>
      </c>
      <c r="BR663" s="160">
        <f t="shared" si="761"/>
        <v>0</v>
      </c>
      <c r="BS663" s="160">
        <f t="shared" si="762"/>
        <v>0</v>
      </c>
      <c r="BT663" s="160">
        <f t="shared" si="763"/>
        <v>0</v>
      </c>
      <c r="BU663" s="160">
        <f t="shared" si="764"/>
        <v>0</v>
      </c>
      <c r="BV663" s="215">
        <f t="shared" si="765"/>
        <v>0</v>
      </c>
      <c r="BW663" s="217">
        <f t="shared" si="766"/>
        <v>0</v>
      </c>
      <c r="BX663" s="206">
        <f t="shared" si="767"/>
        <v>0</v>
      </c>
      <c r="BY663" s="206">
        <f t="shared" si="768"/>
        <v>0</v>
      </c>
      <c r="BZ663" s="206">
        <f t="shared" si="769"/>
        <v>0</v>
      </c>
      <c r="CA663" s="206">
        <f t="shared" si="770"/>
        <v>0</v>
      </c>
      <c r="CB663" s="206">
        <f t="shared" si="771"/>
        <v>0</v>
      </c>
      <c r="CC663" s="218">
        <f t="shared" si="772"/>
        <v>0</v>
      </c>
      <c r="CD663" s="216" t="e">
        <f t="shared" si="773"/>
        <v>#VALUE!</v>
      </c>
      <c r="CE663" s="94" t="e">
        <f t="shared" si="774"/>
        <v>#VALUE!</v>
      </c>
      <c r="CF663" s="94" t="e">
        <f t="shared" si="775"/>
        <v>#VALUE!</v>
      </c>
      <c r="CG663" s="95" t="e">
        <f t="shared" si="776"/>
        <v>#VALUE!</v>
      </c>
      <c r="CH663" s="95" t="e">
        <f t="shared" si="799"/>
        <v>#VALUE!</v>
      </c>
      <c r="CI663" s="95" t="b">
        <f t="shared" si="802"/>
        <v>0</v>
      </c>
      <c r="CJ663" s="76" t="str">
        <f t="shared" si="777"/>
        <v/>
      </c>
      <c r="CK663" s="94" t="e" cm="1">
        <f t="array" aca="1" ref="CK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CL663" s="94" t="str">
        <f t="shared" si="778"/>
        <v/>
      </c>
      <c r="CM663" s="96" t="b">
        <f t="shared" si="779"/>
        <v>0</v>
      </c>
      <c r="CN663" s="130" t="b">
        <f>IFERROR(MATCH(D663,'Avtal för korttidsarbete'!$G$13:$G$1012,0),TRUE)</f>
        <v>1</v>
      </c>
      <c r="CO663" s="130" t="b">
        <f t="shared" si="780"/>
        <v>0</v>
      </c>
      <c r="CP663" s="131" t="str" cm="1">
        <f t="array" ref="CP663">IF(CN663=TRUE,"x",INDEX('Avtal för korttidsarbete'!$E$13:$E$1012,$CN663))</f>
        <v>x</v>
      </c>
      <c r="CQ663" s="131" t="str" cm="1">
        <f t="array" ref="CQ663">IF(CN663=TRUE,"x",INDEX('Avtal för korttidsarbete'!$F$13:$F$1012,$CN663))</f>
        <v>x</v>
      </c>
      <c r="CR663" s="130" t="b">
        <f t="shared" si="781"/>
        <v>0</v>
      </c>
      <c r="CS663" s="165">
        <f t="shared" si="800"/>
        <v>0</v>
      </c>
      <c r="CT663" s="165">
        <f t="shared" si="801"/>
        <v>0</v>
      </c>
      <c r="CU663" s="130" t="b">
        <f t="shared" si="782"/>
        <v>0</v>
      </c>
      <c r="CV663" s="131">
        <f t="shared" si="783"/>
        <v>0</v>
      </c>
      <c r="CW663" s="165">
        <f t="shared" si="784"/>
        <v>0</v>
      </c>
      <c r="CX663" s="186" t="b">
        <f>IFERROR(INDEX('Avtal för korttidsarbete'!R:R,MATCH(D663,'Avtal för korttidsarbete'!$G:$G,0)),TRUE)</f>
        <v>1</v>
      </c>
      <c r="CY663" s="165" t="str">
        <f>IF(CX663,"-",INDEX('Avtal för korttidsarbete'!$D:$D,MATCH(D663,'Avtal för korttidsarbete'!$G:$G,0)))</f>
        <v>-</v>
      </c>
      <c r="CZ663" s="131" t="b">
        <f>IFERROR(G663&gt;INDEX(Uppsägningar!E:E,MATCH(C663,Uppsägningar!C:C,0)),FALSE)</f>
        <v>0</v>
      </c>
    </row>
    <row r="664" spans="1:104" s="30" customFormat="1" x14ac:dyDescent="0.25">
      <c r="A664" s="19">
        <v>649</v>
      </c>
      <c r="B664" s="20"/>
      <c r="C664" s="189"/>
      <c r="D664" s="69"/>
      <c r="E664" s="171">
        <f>IFERROR(INDEX(Admin!$C$7:$C$10,MATCH(CY664,TblNivåValTExt,0)),0)</f>
        <v>0</v>
      </c>
      <c r="F664" s="1"/>
      <c r="G664" s="1"/>
      <c r="H664" s="90"/>
      <c r="I664" s="91"/>
      <c r="J664" s="91"/>
      <c r="K664" s="91"/>
      <c r="L664" s="91"/>
      <c r="M664" s="91"/>
      <c r="N664" s="91"/>
      <c r="O664" s="91"/>
      <c r="P664" s="91"/>
      <c r="Q664" s="91"/>
      <c r="R664" s="91"/>
      <c r="S664" s="91"/>
      <c r="T664" s="91"/>
      <c r="U664" s="91"/>
      <c r="V664" s="91"/>
      <c r="W664" s="225">
        <f t="shared" si="738"/>
        <v>0</v>
      </c>
      <c r="X664" s="134" t="str">
        <f t="shared" si="785"/>
        <v/>
      </c>
      <c r="Y664" s="92" t="b">
        <f t="shared" si="739"/>
        <v>0</v>
      </c>
      <c r="Z664" s="92" t="str">
        <f t="shared" si="786"/>
        <v/>
      </c>
      <c r="AA664" s="92" t="b">
        <f t="shared" si="787"/>
        <v>0</v>
      </c>
      <c r="AB664" s="92" t="str">
        <f t="shared" si="788"/>
        <v/>
      </c>
      <c r="AC664" s="13" t="b">
        <f t="shared" si="740"/>
        <v>0</v>
      </c>
      <c r="AD664" s="92" t="str">
        <f t="shared" si="789"/>
        <v/>
      </c>
      <c r="AE664" s="13" t="b">
        <f t="shared" si="790"/>
        <v>0</v>
      </c>
      <c r="AF664" s="92" t="str">
        <f t="shared" si="791"/>
        <v/>
      </c>
      <c r="AG664" s="13" t="b">
        <f t="shared" si="741"/>
        <v>0</v>
      </c>
      <c r="AH664" s="92" t="str">
        <f t="shared" si="792"/>
        <v/>
      </c>
      <c r="AI664" s="35" t="b">
        <f t="shared" si="742"/>
        <v>0</v>
      </c>
      <c r="AJ664" s="92" t="str">
        <f t="shared" si="793"/>
        <v/>
      </c>
      <c r="AK664" s="35" t="b">
        <f t="shared" si="743"/>
        <v>0</v>
      </c>
      <c r="AL664" s="92" t="str">
        <f t="shared" si="744"/>
        <v/>
      </c>
      <c r="AM664" s="35" t="b">
        <f t="shared" si="745"/>
        <v>0</v>
      </c>
      <c r="AN664" s="92" t="str">
        <f t="shared" si="746"/>
        <v/>
      </c>
      <c r="AO664" s="13" t="b">
        <f t="shared" si="747"/>
        <v>0</v>
      </c>
      <c r="AP664" s="92" t="str">
        <f t="shared" si="748"/>
        <v/>
      </c>
      <c r="AQ664" s="14">
        <f t="shared" si="749"/>
        <v>0</v>
      </c>
      <c r="AR664" s="14">
        <f t="shared" si="750"/>
        <v>0</v>
      </c>
      <c r="AS664" s="16">
        <f t="shared" si="751"/>
        <v>0</v>
      </c>
      <c r="AT664" s="16">
        <f t="shared" si="751"/>
        <v>0</v>
      </c>
      <c r="AU664" s="16">
        <f t="shared" si="751"/>
        <v>0</v>
      </c>
      <c r="AV664" s="16">
        <f t="shared" si="751"/>
        <v>0</v>
      </c>
      <c r="AW664" s="16">
        <f t="shared" si="751"/>
        <v>0</v>
      </c>
      <c r="AX664" s="16">
        <f t="shared" si="751"/>
        <v>0</v>
      </c>
      <c r="AY664" s="16">
        <f t="shared" si="751"/>
        <v>0</v>
      </c>
      <c r="AZ664" s="16"/>
      <c r="BA664" s="16"/>
      <c r="BB664" s="93">
        <f t="shared" si="794"/>
        <v>0</v>
      </c>
      <c r="BC664" s="93">
        <f t="shared" si="795"/>
        <v>0</v>
      </c>
      <c r="BD664" s="93">
        <f t="shared" si="796"/>
        <v>0</v>
      </c>
      <c r="BE664" s="158">
        <f t="shared" si="797"/>
        <v>0</v>
      </c>
      <c r="BF664" s="159">
        <f t="shared" si="798"/>
        <v>0</v>
      </c>
      <c r="BG664" s="159">
        <f t="shared" si="752"/>
        <v>0</v>
      </c>
      <c r="BH664" s="159">
        <f t="shared" si="753"/>
        <v>0</v>
      </c>
      <c r="BI664" s="159">
        <f t="shared" si="754"/>
        <v>0</v>
      </c>
      <c r="BJ664" s="159">
        <f t="shared" si="755"/>
        <v>0</v>
      </c>
      <c r="BK664" s="159">
        <f t="shared" si="756"/>
        <v>0</v>
      </c>
      <c r="BL664" s="159">
        <f t="shared" si="757"/>
        <v>0</v>
      </c>
      <c r="BM664" s="159">
        <f t="shared" si="736"/>
        <v>0</v>
      </c>
      <c r="BN664" s="159">
        <f t="shared" si="736"/>
        <v>0</v>
      </c>
      <c r="BO664" s="205" t="b">
        <f t="shared" si="758"/>
        <v>0</v>
      </c>
      <c r="BP664" s="214">
        <f t="shared" si="759"/>
        <v>0</v>
      </c>
      <c r="BQ664" s="160">
        <f t="shared" si="760"/>
        <v>0</v>
      </c>
      <c r="BR664" s="160">
        <f t="shared" si="761"/>
        <v>0</v>
      </c>
      <c r="BS664" s="160">
        <f t="shared" si="762"/>
        <v>0</v>
      </c>
      <c r="BT664" s="160">
        <f t="shared" si="763"/>
        <v>0</v>
      </c>
      <c r="BU664" s="160">
        <f t="shared" si="764"/>
        <v>0</v>
      </c>
      <c r="BV664" s="215">
        <f t="shared" si="765"/>
        <v>0</v>
      </c>
      <c r="BW664" s="217">
        <f t="shared" si="766"/>
        <v>0</v>
      </c>
      <c r="BX664" s="206">
        <f t="shared" si="767"/>
        <v>0</v>
      </c>
      <c r="BY664" s="206">
        <f t="shared" si="768"/>
        <v>0</v>
      </c>
      <c r="BZ664" s="206">
        <f t="shared" si="769"/>
        <v>0</v>
      </c>
      <c r="CA664" s="206">
        <f t="shared" si="770"/>
        <v>0</v>
      </c>
      <c r="CB664" s="206">
        <f t="shared" si="771"/>
        <v>0</v>
      </c>
      <c r="CC664" s="218">
        <f t="shared" si="772"/>
        <v>0</v>
      </c>
      <c r="CD664" s="216" t="e">
        <f t="shared" si="773"/>
        <v>#VALUE!</v>
      </c>
      <c r="CE664" s="94" t="e">
        <f t="shared" si="774"/>
        <v>#VALUE!</v>
      </c>
      <c r="CF664" s="94" t="e">
        <f t="shared" si="775"/>
        <v>#VALUE!</v>
      </c>
      <c r="CG664" s="95" t="e">
        <f t="shared" si="776"/>
        <v>#VALUE!</v>
      </c>
      <c r="CH664" s="95" t="e">
        <f t="shared" si="799"/>
        <v>#VALUE!</v>
      </c>
      <c r="CI664" s="95" t="b">
        <f t="shared" si="802"/>
        <v>0</v>
      </c>
      <c r="CJ664" s="76" t="str">
        <f t="shared" si="777"/>
        <v/>
      </c>
      <c r="CK664" s="94" t="e" cm="1">
        <f t="array" aca="1" ref="CK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CL664" s="94" t="str">
        <f t="shared" si="778"/>
        <v/>
      </c>
      <c r="CM664" s="96" t="b">
        <f t="shared" si="779"/>
        <v>0</v>
      </c>
      <c r="CN664" s="130" t="b">
        <f>IFERROR(MATCH(D664,'Avtal för korttidsarbete'!$G$13:$G$1012,0),TRUE)</f>
        <v>1</v>
      </c>
      <c r="CO664" s="130" t="b">
        <f t="shared" si="780"/>
        <v>0</v>
      </c>
      <c r="CP664" s="131" t="str" cm="1">
        <f t="array" ref="CP664">IF(CN664=TRUE,"x",INDEX('Avtal för korttidsarbete'!$E$13:$E$1012,$CN664))</f>
        <v>x</v>
      </c>
      <c r="CQ664" s="131" t="str" cm="1">
        <f t="array" ref="CQ664">IF(CN664=TRUE,"x",INDEX('Avtal för korttidsarbete'!$F$13:$F$1012,$CN664))</f>
        <v>x</v>
      </c>
      <c r="CR664" s="130" t="b">
        <f t="shared" si="781"/>
        <v>0</v>
      </c>
      <c r="CS664" s="165">
        <f t="shared" si="800"/>
        <v>0</v>
      </c>
      <c r="CT664" s="165">
        <f t="shared" si="801"/>
        <v>0</v>
      </c>
      <c r="CU664" s="130" t="b">
        <f t="shared" si="782"/>
        <v>0</v>
      </c>
      <c r="CV664" s="131">
        <f t="shared" si="783"/>
        <v>0</v>
      </c>
      <c r="CW664" s="165">
        <f t="shared" si="784"/>
        <v>0</v>
      </c>
      <c r="CX664" s="186" t="b">
        <f>IFERROR(INDEX('Avtal för korttidsarbete'!R:R,MATCH(D664,'Avtal för korttidsarbete'!$G:$G,0)),TRUE)</f>
        <v>1</v>
      </c>
      <c r="CY664" s="165" t="str">
        <f>IF(CX664,"-",INDEX('Avtal för korttidsarbete'!$D:$D,MATCH(D664,'Avtal för korttidsarbete'!$G:$G,0)))</f>
        <v>-</v>
      </c>
      <c r="CZ664" s="131" t="b">
        <f>IFERROR(G664&gt;INDEX(Uppsägningar!E:E,MATCH(C664,Uppsägningar!C:C,0)),FALSE)</f>
        <v>0</v>
      </c>
    </row>
    <row r="665" spans="1:104" s="30" customFormat="1" x14ac:dyDescent="0.25">
      <c r="A665" s="19">
        <v>650</v>
      </c>
      <c r="B665" s="20"/>
      <c r="C665" s="189"/>
      <c r="D665" s="69"/>
      <c r="E665" s="171">
        <f>IFERROR(INDEX(Admin!$C$7:$C$10,MATCH(CY665,TblNivåValTExt,0)),0)</f>
        <v>0</v>
      </c>
      <c r="F665" s="1"/>
      <c r="G665" s="1"/>
      <c r="H665" s="90"/>
      <c r="I665" s="91"/>
      <c r="J665" s="91"/>
      <c r="K665" s="91"/>
      <c r="L665" s="91"/>
      <c r="M665" s="91"/>
      <c r="N665" s="91"/>
      <c r="O665" s="91"/>
      <c r="P665" s="91"/>
      <c r="Q665" s="91"/>
      <c r="R665" s="91"/>
      <c r="S665" s="91"/>
      <c r="T665" s="91"/>
      <c r="U665" s="91"/>
      <c r="V665" s="91"/>
      <c r="W665" s="225">
        <f t="shared" si="738"/>
        <v>0</v>
      </c>
      <c r="X665" s="134" t="str">
        <f t="shared" si="785"/>
        <v/>
      </c>
      <c r="Y665" s="92" t="b">
        <f t="shared" si="739"/>
        <v>0</v>
      </c>
      <c r="Z665" s="92" t="str">
        <f t="shared" si="786"/>
        <v/>
      </c>
      <c r="AA665" s="92" t="b">
        <f t="shared" si="787"/>
        <v>0</v>
      </c>
      <c r="AB665" s="92" t="str">
        <f t="shared" si="788"/>
        <v/>
      </c>
      <c r="AC665" s="13" t="b">
        <f t="shared" si="740"/>
        <v>0</v>
      </c>
      <c r="AD665" s="92" t="str">
        <f t="shared" si="789"/>
        <v/>
      </c>
      <c r="AE665" s="13" t="b">
        <f t="shared" si="790"/>
        <v>0</v>
      </c>
      <c r="AF665" s="92" t="str">
        <f t="shared" si="791"/>
        <v/>
      </c>
      <c r="AG665" s="13" t="b">
        <f t="shared" si="741"/>
        <v>0</v>
      </c>
      <c r="AH665" s="92" t="str">
        <f t="shared" si="792"/>
        <v/>
      </c>
      <c r="AI665" s="35" t="b">
        <f t="shared" si="742"/>
        <v>0</v>
      </c>
      <c r="AJ665" s="92" t="str">
        <f t="shared" si="793"/>
        <v/>
      </c>
      <c r="AK665" s="35" t="b">
        <f t="shared" si="743"/>
        <v>0</v>
      </c>
      <c r="AL665" s="92" t="str">
        <f t="shared" si="744"/>
        <v/>
      </c>
      <c r="AM665" s="35" t="b">
        <f t="shared" si="745"/>
        <v>0</v>
      </c>
      <c r="AN665" s="92" t="str">
        <f t="shared" si="746"/>
        <v/>
      </c>
      <c r="AO665" s="13" t="b">
        <f t="shared" si="747"/>
        <v>0</v>
      </c>
      <c r="AP665" s="92" t="str">
        <f t="shared" si="748"/>
        <v/>
      </c>
      <c r="AQ665" s="14">
        <f t="shared" si="749"/>
        <v>0</v>
      </c>
      <c r="AR665" s="14">
        <f t="shared" si="750"/>
        <v>0</v>
      </c>
      <c r="AS665" s="16">
        <f t="shared" si="751"/>
        <v>0</v>
      </c>
      <c r="AT665" s="16">
        <f t="shared" si="751"/>
        <v>0</v>
      </c>
      <c r="AU665" s="16">
        <f t="shared" si="751"/>
        <v>0</v>
      </c>
      <c r="AV665" s="16">
        <f t="shared" si="751"/>
        <v>0</v>
      </c>
      <c r="AW665" s="16">
        <f t="shared" si="751"/>
        <v>0</v>
      </c>
      <c r="AX665" s="16">
        <f t="shared" si="751"/>
        <v>0</v>
      </c>
      <c r="AY665" s="16">
        <f t="shared" si="751"/>
        <v>0</v>
      </c>
      <c r="AZ665" s="16"/>
      <c r="BA665" s="16"/>
      <c r="BB665" s="93">
        <f t="shared" si="794"/>
        <v>0</v>
      </c>
      <c r="BC665" s="93">
        <f t="shared" si="795"/>
        <v>0</v>
      </c>
      <c r="BD665" s="93">
        <f t="shared" si="796"/>
        <v>0</v>
      </c>
      <c r="BE665" s="158">
        <f t="shared" si="797"/>
        <v>0</v>
      </c>
      <c r="BF665" s="159">
        <f t="shared" si="798"/>
        <v>0</v>
      </c>
      <c r="BG665" s="159">
        <f t="shared" si="752"/>
        <v>0</v>
      </c>
      <c r="BH665" s="159">
        <f t="shared" si="753"/>
        <v>0</v>
      </c>
      <c r="BI665" s="159">
        <f t="shared" si="754"/>
        <v>0</v>
      </c>
      <c r="BJ665" s="159">
        <f t="shared" si="755"/>
        <v>0</v>
      </c>
      <c r="BK665" s="159">
        <f t="shared" si="756"/>
        <v>0</v>
      </c>
      <c r="BL665" s="159">
        <f t="shared" si="757"/>
        <v>0</v>
      </c>
      <c r="BM665" s="159">
        <f t="shared" si="736"/>
        <v>0</v>
      </c>
      <c r="BN665" s="159">
        <f t="shared" si="736"/>
        <v>0</v>
      </c>
      <c r="BO665" s="205" t="b">
        <f t="shared" si="758"/>
        <v>0</v>
      </c>
      <c r="BP665" s="214">
        <f t="shared" si="759"/>
        <v>0</v>
      </c>
      <c r="BQ665" s="160">
        <f t="shared" si="760"/>
        <v>0</v>
      </c>
      <c r="BR665" s="160">
        <f t="shared" si="761"/>
        <v>0</v>
      </c>
      <c r="BS665" s="160">
        <f t="shared" si="762"/>
        <v>0</v>
      </c>
      <c r="BT665" s="160">
        <f t="shared" si="763"/>
        <v>0</v>
      </c>
      <c r="BU665" s="160">
        <f t="shared" si="764"/>
        <v>0</v>
      </c>
      <c r="BV665" s="215">
        <f t="shared" si="765"/>
        <v>0</v>
      </c>
      <c r="BW665" s="217">
        <f t="shared" si="766"/>
        <v>0</v>
      </c>
      <c r="BX665" s="206">
        <f t="shared" si="767"/>
        <v>0</v>
      </c>
      <c r="BY665" s="206">
        <f t="shared" si="768"/>
        <v>0</v>
      </c>
      <c r="BZ665" s="206">
        <f t="shared" si="769"/>
        <v>0</v>
      </c>
      <c r="CA665" s="206">
        <f t="shared" si="770"/>
        <v>0</v>
      </c>
      <c r="CB665" s="206">
        <f t="shared" si="771"/>
        <v>0</v>
      </c>
      <c r="CC665" s="218">
        <f t="shared" si="772"/>
        <v>0</v>
      </c>
      <c r="CD665" s="216" t="e">
        <f t="shared" si="773"/>
        <v>#VALUE!</v>
      </c>
      <c r="CE665" s="94" t="e">
        <f t="shared" si="774"/>
        <v>#VALUE!</v>
      </c>
      <c r="CF665" s="94" t="e">
        <f t="shared" si="775"/>
        <v>#VALUE!</v>
      </c>
      <c r="CG665" s="95" t="e">
        <f t="shared" si="776"/>
        <v>#VALUE!</v>
      </c>
      <c r="CH665" s="95" t="e">
        <f t="shared" si="799"/>
        <v>#VALUE!</v>
      </c>
      <c r="CI665" s="95" t="b">
        <f t="shared" si="802"/>
        <v>0</v>
      </c>
      <c r="CJ665" s="76" t="str">
        <f t="shared" si="777"/>
        <v/>
      </c>
      <c r="CK665" s="94" t="e" cm="1">
        <f t="array" aca="1" ref="CK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CL665" s="94" t="str">
        <f t="shared" si="778"/>
        <v/>
      </c>
      <c r="CM665" s="96" t="b">
        <f t="shared" si="779"/>
        <v>0</v>
      </c>
      <c r="CN665" s="130" t="b">
        <f>IFERROR(MATCH(D665,'Avtal för korttidsarbete'!$G$13:$G$1012,0),TRUE)</f>
        <v>1</v>
      </c>
      <c r="CO665" s="130" t="b">
        <f t="shared" si="780"/>
        <v>0</v>
      </c>
      <c r="CP665" s="131" t="str" cm="1">
        <f t="array" ref="CP665">IF(CN665=TRUE,"x",INDEX('Avtal för korttidsarbete'!$E$13:$E$1012,$CN665))</f>
        <v>x</v>
      </c>
      <c r="CQ665" s="131" t="str" cm="1">
        <f t="array" ref="CQ665">IF(CN665=TRUE,"x",INDEX('Avtal för korttidsarbete'!$F$13:$F$1012,$CN665))</f>
        <v>x</v>
      </c>
      <c r="CR665" s="130" t="b">
        <f t="shared" si="781"/>
        <v>0</v>
      </c>
      <c r="CS665" s="165">
        <f t="shared" si="800"/>
        <v>0</v>
      </c>
      <c r="CT665" s="165">
        <f t="shared" si="801"/>
        <v>0</v>
      </c>
      <c r="CU665" s="130" t="b">
        <f t="shared" si="782"/>
        <v>0</v>
      </c>
      <c r="CV665" s="131">
        <f t="shared" si="783"/>
        <v>0</v>
      </c>
      <c r="CW665" s="165">
        <f t="shared" si="784"/>
        <v>0</v>
      </c>
      <c r="CX665" s="186" t="b">
        <f>IFERROR(INDEX('Avtal för korttidsarbete'!R:R,MATCH(D665,'Avtal för korttidsarbete'!$G:$G,0)),TRUE)</f>
        <v>1</v>
      </c>
      <c r="CY665" s="165" t="str">
        <f>IF(CX665,"-",INDEX('Avtal för korttidsarbete'!$D:$D,MATCH(D665,'Avtal för korttidsarbete'!$G:$G,0)))</f>
        <v>-</v>
      </c>
      <c r="CZ665" s="131" t="b">
        <f>IFERROR(G665&gt;INDEX(Uppsägningar!E:E,MATCH(C665,Uppsägningar!C:C,0)),FALSE)</f>
        <v>0</v>
      </c>
    </row>
    <row r="666" spans="1:104" s="30" customFormat="1" x14ac:dyDescent="0.25">
      <c r="A666" s="19">
        <v>651</v>
      </c>
      <c r="B666" s="20"/>
      <c r="C666" s="189"/>
      <c r="D666" s="69"/>
      <c r="E666" s="171">
        <f>IFERROR(INDEX(Admin!$C$7:$C$10,MATCH(CY666,TblNivåValTExt,0)),0)</f>
        <v>0</v>
      </c>
      <c r="F666" s="1"/>
      <c r="G666" s="1"/>
      <c r="H666" s="90"/>
      <c r="I666" s="91"/>
      <c r="J666" s="91"/>
      <c r="K666" s="91"/>
      <c r="L666" s="91"/>
      <c r="M666" s="91"/>
      <c r="N666" s="91"/>
      <c r="O666" s="91"/>
      <c r="P666" s="91"/>
      <c r="Q666" s="91"/>
      <c r="R666" s="91"/>
      <c r="S666" s="91"/>
      <c r="T666" s="91"/>
      <c r="U666" s="91"/>
      <c r="V666" s="91"/>
      <c r="W666" s="225">
        <f t="shared" si="738"/>
        <v>0</v>
      </c>
      <c r="X666" s="134" t="str">
        <f t="shared" si="785"/>
        <v/>
      </c>
      <c r="Y666" s="92" t="b">
        <f t="shared" si="739"/>
        <v>0</v>
      </c>
      <c r="Z666" s="92" t="str">
        <f t="shared" si="786"/>
        <v/>
      </c>
      <c r="AA666" s="92" t="b">
        <f t="shared" si="787"/>
        <v>0</v>
      </c>
      <c r="AB666" s="92" t="str">
        <f t="shared" si="788"/>
        <v/>
      </c>
      <c r="AC666" s="13" t="b">
        <f t="shared" si="740"/>
        <v>0</v>
      </c>
      <c r="AD666" s="92" t="str">
        <f t="shared" si="789"/>
        <v/>
      </c>
      <c r="AE666" s="13" t="b">
        <f t="shared" si="790"/>
        <v>0</v>
      </c>
      <c r="AF666" s="92" t="str">
        <f t="shared" si="791"/>
        <v/>
      </c>
      <c r="AG666" s="13" t="b">
        <f t="shared" si="741"/>
        <v>0</v>
      </c>
      <c r="AH666" s="92" t="str">
        <f t="shared" si="792"/>
        <v/>
      </c>
      <c r="AI666" s="35" t="b">
        <f t="shared" si="742"/>
        <v>0</v>
      </c>
      <c r="AJ666" s="92" t="str">
        <f t="shared" si="793"/>
        <v/>
      </c>
      <c r="AK666" s="35" t="b">
        <f t="shared" si="743"/>
        <v>0</v>
      </c>
      <c r="AL666" s="92" t="str">
        <f t="shared" si="744"/>
        <v/>
      </c>
      <c r="AM666" s="35" t="b">
        <f t="shared" si="745"/>
        <v>0</v>
      </c>
      <c r="AN666" s="92" t="str">
        <f t="shared" si="746"/>
        <v/>
      </c>
      <c r="AO666" s="13" t="b">
        <f t="shared" si="747"/>
        <v>0</v>
      </c>
      <c r="AP666" s="92" t="str">
        <f t="shared" si="748"/>
        <v/>
      </c>
      <c r="AQ666" s="14">
        <f t="shared" si="749"/>
        <v>0</v>
      </c>
      <c r="AR666" s="14">
        <f t="shared" si="750"/>
        <v>0</v>
      </c>
      <c r="AS666" s="16">
        <f t="shared" ref="AS666:AY675" si="803">IF(OR(AS$11=FALSE,$F666="",MIN($G666,AS$10,$AR666)-MAX($F666,AS$8,$AQ666)&lt;0),0,MIN($G666,AS$10,$AR666)-MAX($F666,AS$8,$AQ666)+1)</f>
        <v>0</v>
      </c>
      <c r="AT666" s="16">
        <f t="shared" si="803"/>
        <v>0</v>
      </c>
      <c r="AU666" s="16">
        <f t="shared" si="803"/>
        <v>0</v>
      </c>
      <c r="AV666" s="16">
        <f t="shared" si="803"/>
        <v>0</v>
      </c>
      <c r="AW666" s="16">
        <f t="shared" si="803"/>
        <v>0</v>
      </c>
      <c r="AX666" s="16">
        <f t="shared" si="803"/>
        <v>0</v>
      </c>
      <c r="AY666" s="16">
        <f t="shared" si="803"/>
        <v>0</v>
      </c>
      <c r="AZ666" s="16"/>
      <c r="BA666" s="16"/>
      <c r="BB666" s="93">
        <f t="shared" si="794"/>
        <v>0</v>
      </c>
      <c r="BC666" s="93">
        <f t="shared" si="795"/>
        <v>0</v>
      </c>
      <c r="BD666" s="93">
        <f t="shared" si="796"/>
        <v>0</v>
      </c>
      <c r="BE666" s="158">
        <f t="shared" si="797"/>
        <v>0</v>
      </c>
      <c r="BF666" s="159">
        <f t="shared" si="798"/>
        <v>0</v>
      </c>
      <c r="BG666" s="159">
        <f t="shared" si="752"/>
        <v>0</v>
      </c>
      <c r="BH666" s="159">
        <f t="shared" si="753"/>
        <v>0</v>
      </c>
      <c r="BI666" s="159">
        <f t="shared" si="754"/>
        <v>0</v>
      </c>
      <c r="BJ666" s="159">
        <f t="shared" si="755"/>
        <v>0</v>
      </c>
      <c r="BK666" s="159">
        <f t="shared" si="756"/>
        <v>0</v>
      </c>
      <c r="BL666" s="159">
        <f t="shared" si="757"/>
        <v>0</v>
      </c>
      <c r="BM666" s="159">
        <f t="shared" si="736"/>
        <v>0</v>
      </c>
      <c r="BN666" s="159">
        <f t="shared" si="736"/>
        <v>0</v>
      </c>
      <c r="BO666" s="205" t="b">
        <f t="shared" si="758"/>
        <v>0</v>
      </c>
      <c r="BP666" s="214">
        <f t="shared" si="759"/>
        <v>0</v>
      </c>
      <c r="BQ666" s="160">
        <f t="shared" si="760"/>
        <v>0</v>
      </c>
      <c r="BR666" s="160">
        <f t="shared" si="761"/>
        <v>0</v>
      </c>
      <c r="BS666" s="160">
        <f t="shared" si="762"/>
        <v>0</v>
      </c>
      <c r="BT666" s="160">
        <f t="shared" si="763"/>
        <v>0</v>
      </c>
      <c r="BU666" s="160">
        <f t="shared" si="764"/>
        <v>0</v>
      </c>
      <c r="BV666" s="215">
        <f t="shared" si="765"/>
        <v>0</v>
      </c>
      <c r="BW666" s="217">
        <f t="shared" si="766"/>
        <v>0</v>
      </c>
      <c r="BX666" s="206">
        <f t="shared" si="767"/>
        <v>0</v>
      </c>
      <c r="BY666" s="206">
        <f t="shared" si="768"/>
        <v>0</v>
      </c>
      <c r="BZ666" s="206">
        <f t="shared" si="769"/>
        <v>0</v>
      </c>
      <c r="CA666" s="206">
        <f t="shared" si="770"/>
        <v>0</v>
      </c>
      <c r="CB666" s="206">
        <f t="shared" si="771"/>
        <v>0</v>
      </c>
      <c r="CC666" s="218">
        <f t="shared" si="772"/>
        <v>0</v>
      </c>
      <c r="CD666" s="216" t="e">
        <f t="shared" si="773"/>
        <v>#VALUE!</v>
      </c>
      <c r="CE666" s="94" t="e">
        <f t="shared" si="774"/>
        <v>#VALUE!</v>
      </c>
      <c r="CF666" s="94" t="e">
        <f t="shared" si="775"/>
        <v>#VALUE!</v>
      </c>
      <c r="CG666" s="95" t="e">
        <f t="shared" si="776"/>
        <v>#VALUE!</v>
      </c>
      <c r="CH666" s="95" t="e">
        <f t="shared" si="799"/>
        <v>#VALUE!</v>
      </c>
      <c r="CI666" s="95" t="b">
        <f t="shared" si="802"/>
        <v>0</v>
      </c>
      <c r="CJ666" s="76" t="str">
        <f t="shared" si="777"/>
        <v/>
      </c>
      <c r="CK666" s="94" t="e" cm="1">
        <f t="array" aca="1" ref="CK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CL666" s="94" t="str">
        <f t="shared" si="778"/>
        <v/>
      </c>
      <c r="CM666" s="96" t="b">
        <f t="shared" si="779"/>
        <v>0</v>
      </c>
      <c r="CN666" s="130" t="b">
        <f>IFERROR(MATCH(D666,'Avtal för korttidsarbete'!$G$13:$G$1012,0),TRUE)</f>
        <v>1</v>
      </c>
      <c r="CO666" s="130" t="b">
        <f t="shared" si="780"/>
        <v>0</v>
      </c>
      <c r="CP666" s="131" t="str" cm="1">
        <f t="array" ref="CP666">IF(CN666=TRUE,"x",INDEX('Avtal för korttidsarbete'!$E$13:$E$1012,$CN666))</f>
        <v>x</v>
      </c>
      <c r="CQ666" s="131" t="str" cm="1">
        <f t="array" ref="CQ666">IF(CN666=TRUE,"x",INDEX('Avtal för korttidsarbete'!$F$13:$F$1012,$CN666))</f>
        <v>x</v>
      </c>
      <c r="CR666" s="130" t="b">
        <f t="shared" si="781"/>
        <v>0</v>
      </c>
      <c r="CS666" s="165">
        <f t="shared" si="800"/>
        <v>0</v>
      </c>
      <c r="CT666" s="165">
        <f t="shared" si="801"/>
        <v>0</v>
      </c>
      <c r="CU666" s="130" t="b">
        <f t="shared" si="782"/>
        <v>0</v>
      </c>
      <c r="CV666" s="131">
        <f t="shared" si="783"/>
        <v>0</v>
      </c>
      <c r="CW666" s="165">
        <f t="shared" si="784"/>
        <v>0</v>
      </c>
      <c r="CX666" s="186" t="b">
        <f>IFERROR(INDEX('Avtal för korttidsarbete'!R:R,MATCH(D666,'Avtal för korttidsarbete'!$G:$G,0)),TRUE)</f>
        <v>1</v>
      </c>
      <c r="CY666" s="165" t="str">
        <f>IF(CX666,"-",INDEX('Avtal för korttidsarbete'!$D:$D,MATCH(D666,'Avtal för korttidsarbete'!$G:$G,0)))</f>
        <v>-</v>
      </c>
      <c r="CZ666" s="131" t="b">
        <f>IFERROR(G666&gt;INDEX(Uppsägningar!E:E,MATCH(C666,Uppsägningar!C:C,0)),FALSE)</f>
        <v>0</v>
      </c>
    </row>
    <row r="667" spans="1:104" s="30" customFormat="1" x14ac:dyDescent="0.25">
      <c r="A667" s="19">
        <v>652</v>
      </c>
      <c r="B667" s="20"/>
      <c r="C667" s="189"/>
      <c r="D667" s="69"/>
      <c r="E667" s="171">
        <f>IFERROR(INDEX(Admin!$C$7:$C$10,MATCH(CY667,TblNivåValTExt,0)),0)</f>
        <v>0</v>
      </c>
      <c r="F667" s="1"/>
      <c r="G667" s="1"/>
      <c r="H667" s="90"/>
      <c r="I667" s="91"/>
      <c r="J667" s="91"/>
      <c r="K667" s="91"/>
      <c r="L667" s="91"/>
      <c r="M667" s="91"/>
      <c r="N667" s="91"/>
      <c r="O667" s="91"/>
      <c r="P667" s="91"/>
      <c r="Q667" s="91"/>
      <c r="R667" s="91"/>
      <c r="S667" s="91"/>
      <c r="T667" s="91"/>
      <c r="U667" s="91"/>
      <c r="V667" s="91"/>
      <c r="W667" s="225">
        <f t="shared" si="738"/>
        <v>0</v>
      </c>
      <c r="X667" s="134" t="str">
        <f t="shared" si="785"/>
        <v/>
      </c>
      <c r="Y667" s="92" t="b">
        <f t="shared" si="739"/>
        <v>0</v>
      </c>
      <c r="Z667" s="92" t="str">
        <f t="shared" si="786"/>
        <v/>
      </c>
      <c r="AA667" s="92" t="b">
        <f t="shared" si="787"/>
        <v>0</v>
      </c>
      <c r="AB667" s="92" t="str">
        <f t="shared" si="788"/>
        <v/>
      </c>
      <c r="AC667" s="13" t="b">
        <f t="shared" si="740"/>
        <v>0</v>
      </c>
      <c r="AD667" s="92" t="str">
        <f t="shared" si="789"/>
        <v/>
      </c>
      <c r="AE667" s="13" t="b">
        <f t="shared" si="790"/>
        <v>0</v>
      </c>
      <c r="AF667" s="92" t="str">
        <f t="shared" si="791"/>
        <v/>
      </c>
      <c r="AG667" s="13" t="b">
        <f t="shared" si="741"/>
        <v>0</v>
      </c>
      <c r="AH667" s="92" t="str">
        <f t="shared" si="792"/>
        <v/>
      </c>
      <c r="AI667" s="35" t="b">
        <f t="shared" si="742"/>
        <v>0</v>
      </c>
      <c r="AJ667" s="92" t="str">
        <f t="shared" si="793"/>
        <v/>
      </c>
      <c r="AK667" s="35" t="b">
        <f t="shared" si="743"/>
        <v>0</v>
      </c>
      <c r="AL667" s="92" t="str">
        <f t="shared" si="744"/>
        <v/>
      </c>
      <c r="AM667" s="35" t="b">
        <f t="shared" si="745"/>
        <v>0</v>
      </c>
      <c r="AN667" s="92" t="str">
        <f t="shared" si="746"/>
        <v/>
      </c>
      <c r="AO667" s="13" t="b">
        <f t="shared" si="747"/>
        <v>0</v>
      </c>
      <c r="AP667" s="92" t="str">
        <f t="shared" si="748"/>
        <v/>
      </c>
      <c r="AQ667" s="14">
        <f t="shared" si="749"/>
        <v>0</v>
      </c>
      <c r="AR667" s="14">
        <f t="shared" si="750"/>
        <v>0</v>
      </c>
      <c r="AS667" s="16">
        <f t="shared" si="803"/>
        <v>0</v>
      </c>
      <c r="AT667" s="16">
        <f t="shared" si="803"/>
        <v>0</v>
      </c>
      <c r="AU667" s="16">
        <f t="shared" si="803"/>
        <v>0</v>
      </c>
      <c r="AV667" s="16">
        <f t="shared" si="803"/>
        <v>0</v>
      </c>
      <c r="AW667" s="16">
        <f t="shared" si="803"/>
        <v>0</v>
      </c>
      <c r="AX667" s="16">
        <f t="shared" si="803"/>
        <v>0</v>
      </c>
      <c r="AY667" s="16">
        <f t="shared" si="803"/>
        <v>0</v>
      </c>
      <c r="AZ667" s="16"/>
      <c r="BA667" s="16"/>
      <c r="BB667" s="93">
        <f t="shared" si="794"/>
        <v>0</v>
      </c>
      <c r="BC667" s="93">
        <f t="shared" si="795"/>
        <v>0</v>
      </c>
      <c r="BD667" s="93">
        <f t="shared" si="796"/>
        <v>0</v>
      </c>
      <c r="BE667" s="158">
        <f t="shared" si="797"/>
        <v>0</v>
      </c>
      <c r="BF667" s="159">
        <f t="shared" si="798"/>
        <v>0</v>
      </c>
      <c r="BG667" s="159">
        <f t="shared" si="752"/>
        <v>0</v>
      </c>
      <c r="BH667" s="159">
        <f t="shared" si="753"/>
        <v>0</v>
      </c>
      <c r="BI667" s="159">
        <f t="shared" si="754"/>
        <v>0</v>
      </c>
      <c r="BJ667" s="159">
        <f t="shared" si="755"/>
        <v>0</v>
      </c>
      <c r="BK667" s="159">
        <f t="shared" si="756"/>
        <v>0</v>
      </c>
      <c r="BL667" s="159">
        <f t="shared" si="757"/>
        <v>0</v>
      </c>
      <c r="BM667" s="159">
        <f t="shared" si="736"/>
        <v>0</v>
      </c>
      <c r="BN667" s="159">
        <f t="shared" si="736"/>
        <v>0</v>
      </c>
      <c r="BO667" s="205" t="b">
        <f t="shared" si="758"/>
        <v>0</v>
      </c>
      <c r="BP667" s="214">
        <f t="shared" si="759"/>
        <v>0</v>
      </c>
      <c r="BQ667" s="160">
        <f t="shared" si="760"/>
        <v>0</v>
      </c>
      <c r="BR667" s="160">
        <f t="shared" si="761"/>
        <v>0</v>
      </c>
      <c r="BS667" s="160">
        <f t="shared" si="762"/>
        <v>0</v>
      </c>
      <c r="BT667" s="160">
        <f t="shared" si="763"/>
        <v>0</v>
      </c>
      <c r="BU667" s="160">
        <f t="shared" si="764"/>
        <v>0</v>
      </c>
      <c r="BV667" s="215">
        <f t="shared" si="765"/>
        <v>0</v>
      </c>
      <c r="BW667" s="217">
        <f t="shared" si="766"/>
        <v>0</v>
      </c>
      <c r="BX667" s="206">
        <f t="shared" si="767"/>
        <v>0</v>
      </c>
      <c r="BY667" s="206">
        <f t="shared" si="768"/>
        <v>0</v>
      </c>
      <c r="BZ667" s="206">
        <f t="shared" si="769"/>
        <v>0</v>
      </c>
      <c r="CA667" s="206">
        <f t="shared" si="770"/>
        <v>0</v>
      </c>
      <c r="CB667" s="206">
        <f t="shared" si="771"/>
        <v>0</v>
      </c>
      <c r="CC667" s="218">
        <f t="shared" si="772"/>
        <v>0</v>
      </c>
      <c r="CD667" s="216" t="e">
        <f t="shared" si="773"/>
        <v>#VALUE!</v>
      </c>
      <c r="CE667" s="94" t="e">
        <f t="shared" si="774"/>
        <v>#VALUE!</v>
      </c>
      <c r="CF667" s="94" t="e">
        <f t="shared" si="775"/>
        <v>#VALUE!</v>
      </c>
      <c r="CG667" s="95" t="e">
        <f t="shared" si="776"/>
        <v>#VALUE!</v>
      </c>
      <c r="CH667" s="95" t="e">
        <f t="shared" si="799"/>
        <v>#VALUE!</v>
      </c>
      <c r="CI667" s="95" t="b">
        <f t="shared" si="802"/>
        <v>0</v>
      </c>
      <c r="CJ667" s="76" t="str">
        <f t="shared" si="777"/>
        <v/>
      </c>
      <c r="CK667" s="94" t="e" cm="1">
        <f t="array" aca="1" ref="CK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CL667" s="94" t="str">
        <f t="shared" si="778"/>
        <v/>
      </c>
      <c r="CM667" s="96" t="b">
        <f t="shared" si="779"/>
        <v>0</v>
      </c>
      <c r="CN667" s="130" t="b">
        <f>IFERROR(MATCH(D667,'Avtal för korttidsarbete'!$G$13:$G$1012,0),TRUE)</f>
        <v>1</v>
      </c>
      <c r="CO667" s="130" t="b">
        <f t="shared" si="780"/>
        <v>0</v>
      </c>
      <c r="CP667" s="131" t="str" cm="1">
        <f t="array" ref="CP667">IF(CN667=TRUE,"x",INDEX('Avtal för korttidsarbete'!$E$13:$E$1012,$CN667))</f>
        <v>x</v>
      </c>
      <c r="CQ667" s="131" t="str" cm="1">
        <f t="array" ref="CQ667">IF(CN667=TRUE,"x",INDEX('Avtal för korttidsarbete'!$F$13:$F$1012,$CN667))</f>
        <v>x</v>
      </c>
      <c r="CR667" s="130" t="b">
        <f t="shared" si="781"/>
        <v>0</v>
      </c>
      <c r="CS667" s="165">
        <f t="shared" si="800"/>
        <v>0</v>
      </c>
      <c r="CT667" s="165">
        <f t="shared" si="801"/>
        <v>0</v>
      </c>
      <c r="CU667" s="130" t="b">
        <f t="shared" si="782"/>
        <v>0</v>
      </c>
      <c r="CV667" s="131">
        <f t="shared" si="783"/>
        <v>0</v>
      </c>
      <c r="CW667" s="165">
        <f t="shared" si="784"/>
        <v>0</v>
      </c>
      <c r="CX667" s="186" t="b">
        <f>IFERROR(INDEX('Avtal för korttidsarbete'!R:R,MATCH(D667,'Avtal för korttidsarbete'!$G:$G,0)),TRUE)</f>
        <v>1</v>
      </c>
      <c r="CY667" s="165" t="str">
        <f>IF(CX667,"-",INDEX('Avtal för korttidsarbete'!$D:$D,MATCH(D667,'Avtal för korttidsarbete'!$G:$G,0)))</f>
        <v>-</v>
      </c>
      <c r="CZ667" s="131" t="b">
        <f>IFERROR(G667&gt;INDEX(Uppsägningar!E:E,MATCH(C667,Uppsägningar!C:C,0)),FALSE)</f>
        <v>0</v>
      </c>
    </row>
    <row r="668" spans="1:104" s="30" customFormat="1" x14ac:dyDescent="0.25">
      <c r="A668" s="19">
        <v>653</v>
      </c>
      <c r="B668" s="20"/>
      <c r="C668" s="189"/>
      <c r="D668" s="69"/>
      <c r="E668" s="171">
        <f>IFERROR(INDEX(Admin!$C$7:$C$10,MATCH(CY668,TblNivåValTExt,0)),0)</f>
        <v>0</v>
      </c>
      <c r="F668" s="1"/>
      <c r="G668" s="1"/>
      <c r="H668" s="90"/>
      <c r="I668" s="91"/>
      <c r="J668" s="91"/>
      <c r="K668" s="91"/>
      <c r="L668" s="91"/>
      <c r="M668" s="91"/>
      <c r="N668" s="91"/>
      <c r="O668" s="91"/>
      <c r="P668" s="91"/>
      <c r="Q668" s="91"/>
      <c r="R668" s="91"/>
      <c r="S668" s="91"/>
      <c r="T668" s="91"/>
      <c r="U668" s="91"/>
      <c r="V668" s="91"/>
      <c r="W668" s="225">
        <f t="shared" si="738"/>
        <v>0</v>
      </c>
      <c r="X668" s="134" t="str">
        <f t="shared" si="785"/>
        <v/>
      </c>
      <c r="Y668" s="92" t="b">
        <f t="shared" si="739"/>
        <v>0</v>
      </c>
      <c r="Z668" s="92" t="str">
        <f t="shared" si="786"/>
        <v/>
      </c>
      <c r="AA668" s="92" t="b">
        <f t="shared" si="787"/>
        <v>0</v>
      </c>
      <c r="AB668" s="92" t="str">
        <f t="shared" si="788"/>
        <v/>
      </c>
      <c r="AC668" s="13" t="b">
        <f t="shared" si="740"/>
        <v>0</v>
      </c>
      <c r="AD668" s="92" t="str">
        <f t="shared" si="789"/>
        <v/>
      </c>
      <c r="AE668" s="13" t="b">
        <f t="shared" si="790"/>
        <v>0</v>
      </c>
      <c r="AF668" s="92" t="str">
        <f t="shared" si="791"/>
        <v/>
      </c>
      <c r="AG668" s="13" t="b">
        <f t="shared" si="741"/>
        <v>0</v>
      </c>
      <c r="AH668" s="92" t="str">
        <f t="shared" si="792"/>
        <v/>
      </c>
      <c r="AI668" s="35" t="b">
        <f t="shared" si="742"/>
        <v>0</v>
      </c>
      <c r="AJ668" s="92" t="str">
        <f t="shared" si="793"/>
        <v/>
      </c>
      <c r="AK668" s="35" t="b">
        <f t="shared" si="743"/>
        <v>0</v>
      </c>
      <c r="AL668" s="92" t="str">
        <f t="shared" si="744"/>
        <v/>
      </c>
      <c r="AM668" s="35" t="b">
        <f t="shared" si="745"/>
        <v>0</v>
      </c>
      <c r="AN668" s="92" t="str">
        <f t="shared" si="746"/>
        <v/>
      </c>
      <c r="AO668" s="13" t="b">
        <f t="shared" si="747"/>
        <v>0</v>
      </c>
      <c r="AP668" s="92" t="str">
        <f t="shared" si="748"/>
        <v/>
      </c>
      <c r="AQ668" s="14">
        <f t="shared" si="749"/>
        <v>0</v>
      </c>
      <c r="AR668" s="14">
        <f t="shared" si="750"/>
        <v>0</v>
      </c>
      <c r="AS668" s="16">
        <f t="shared" si="803"/>
        <v>0</v>
      </c>
      <c r="AT668" s="16">
        <f t="shared" si="803"/>
        <v>0</v>
      </c>
      <c r="AU668" s="16">
        <f t="shared" si="803"/>
        <v>0</v>
      </c>
      <c r="AV668" s="16">
        <f t="shared" si="803"/>
        <v>0</v>
      </c>
      <c r="AW668" s="16">
        <f t="shared" si="803"/>
        <v>0</v>
      </c>
      <c r="AX668" s="16">
        <f t="shared" si="803"/>
        <v>0</v>
      </c>
      <c r="AY668" s="16">
        <f t="shared" si="803"/>
        <v>0</v>
      </c>
      <c r="AZ668" s="16"/>
      <c r="BA668" s="16"/>
      <c r="BB668" s="93">
        <f t="shared" si="794"/>
        <v>0</v>
      </c>
      <c r="BC668" s="93">
        <f t="shared" si="795"/>
        <v>0</v>
      </c>
      <c r="BD668" s="93">
        <f t="shared" si="796"/>
        <v>0</v>
      </c>
      <c r="BE668" s="158">
        <f t="shared" si="797"/>
        <v>0</v>
      </c>
      <c r="BF668" s="159">
        <f t="shared" si="798"/>
        <v>0</v>
      </c>
      <c r="BG668" s="159">
        <f t="shared" si="752"/>
        <v>0</v>
      </c>
      <c r="BH668" s="159">
        <f t="shared" si="753"/>
        <v>0</v>
      </c>
      <c r="BI668" s="159">
        <f t="shared" si="754"/>
        <v>0</v>
      </c>
      <c r="BJ668" s="159">
        <f t="shared" si="755"/>
        <v>0</v>
      </c>
      <c r="BK668" s="159">
        <f t="shared" si="756"/>
        <v>0</v>
      </c>
      <c r="BL668" s="159">
        <f t="shared" si="757"/>
        <v>0</v>
      </c>
      <c r="BM668" s="159">
        <f t="shared" si="736"/>
        <v>0</v>
      </c>
      <c r="BN668" s="159">
        <f t="shared" si="736"/>
        <v>0</v>
      </c>
      <c r="BO668" s="205" t="b">
        <f t="shared" si="758"/>
        <v>0</v>
      </c>
      <c r="BP668" s="214">
        <f t="shared" si="759"/>
        <v>0</v>
      </c>
      <c r="BQ668" s="160">
        <f t="shared" si="760"/>
        <v>0</v>
      </c>
      <c r="BR668" s="160">
        <f t="shared" si="761"/>
        <v>0</v>
      </c>
      <c r="BS668" s="160">
        <f t="shared" si="762"/>
        <v>0</v>
      </c>
      <c r="BT668" s="160">
        <f t="shared" si="763"/>
        <v>0</v>
      </c>
      <c r="BU668" s="160">
        <f t="shared" si="764"/>
        <v>0</v>
      </c>
      <c r="BV668" s="215">
        <f t="shared" si="765"/>
        <v>0</v>
      </c>
      <c r="BW668" s="217">
        <f t="shared" si="766"/>
        <v>0</v>
      </c>
      <c r="BX668" s="206">
        <f t="shared" si="767"/>
        <v>0</v>
      </c>
      <c r="BY668" s="206">
        <f t="shared" si="768"/>
        <v>0</v>
      </c>
      <c r="BZ668" s="206">
        <f t="shared" si="769"/>
        <v>0</v>
      </c>
      <c r="CA668" s="206">
        <f t="shared" si="770"/>
        <v>0</v>
      </c>
      <c r="CB668" s="206">
        <f t="shared" si="771"/>
        <v>0</v>
      </c>
      <c r="CC668" s="218">
        <f t="shared" si="772"/>
        <v>0</v>
      </c>
      <c r="CD668" s="216" t="e">
        <f t="shared" si="773"/>
        <v>#VALUE!</v>
      </c>
      <c r="CE668" s="94" t="e">
        <f t="shared" si="774"/>
        <v>#VALUE!</v>
      </c>
      <c r="CF668" s="94" t="e">
        <f t="shared" si="775"/>
        <v>#VALUE!</v>
      </c>
      <c r="CG668" s="95" t="e">
        <f t="shared" si="776"/>
        <v>#VALUE!</v>
      </c>
      <c r="CH668" s="95" t="e">
        <f t="shared" si="799"/>
        <v>#VALUE!</v>
      </c>
      <c r="CI668" s="95" t="b">
        <f t="shared" si="802"/>
        <v>0</v>
      </c>
      <c r="CJ668" s="76" t="str">
        <f t="shared" si="777"/>
        <v/>
      </c>
      <c r="CK668" s="94" t="e" cm="1">
        <f t="array" aca="1" ref="CK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CL668" s="94" t="str">
        <f t="shared" si="778"/>
        <v/>
      </c>
      <c r="CM668" s="96" t="b">
        <f t="shared" si="779"/>
        <v>0</v>
      </c>
      <c r="CN668" s="130" t="b">
        <f>IFERROR(MATCH(D668,'Avtal för korttidsarbete'!$G$13:$G$1012,0),TRUE)</f>
        <v>1</v>
      </c>
      <c r="CO668" s="130" t="b">
        <f t="shared" si="780"/>
        <v>0</v>
      </c>
      <c r="CP668" s="131" t="str" cm="1">
        <f t="array" ref="CP668">IF(CN668=TRUE,"x",INDEX('Avtal för korttidsarbete'!$E$13:$E$1012,$CN668))</f>
        <v>x</v>
      </c>
      <c r="CQ668" s="131" t="str" cm="1">
        <f t="array" ref="CQ668">IF(CN668=TRUE,"x",INDEX('Avtal för korttidsarbete'!$F$13:$F$1012,$CN668))</f>
        <v>x</v>
      </c>
      <c r="CR668" s="130" t="b">
        <f t="shared" si="781"/>
        <v>0</v>
      </c>
      <c r="CS668" s="165">
        <f t="shared" si="800"/>
        <v>0</v>
      </c>
      <c r="CT668" s="165">
        <f t="shared" si="801"/>
        <v>0</v>
      </c>
      <c r="CU668" s="130" t="b">
        <f t="shared" si="782"/>
        <v>0</v>
      </c>
      <c r="CV668" s="131">
        <f t="shared" si="783"/>
        <v>0</v>
      </c>
      <c r="CW668" s="165">
        <f t="shared" si="784"/>
        <v>0</v>
      </c>
      <c r="CX668" s="186" t="b">
        <f>IFERROR(INDEX('Avtal för korttidsarbete'!R:R,MATCH(D668,'Avtal för korttidsarbete'!$G:$G,0)),TRUE)</f>
        <v>1</v>
      </c>
      <c r="CY668" s="165" t="str">
        <f>IF(CX668,"-",INDEX('Avtal för korttidsarbete'!$D:$D,MATCH(D668,'Avtal för korttidsarbete'!$G:$G,0)))</f>
        <v>-</v>
      </c>
      <c r="CZ668" s="131" t="b">
        <f>IFERROR(G668&gt;INDEX(Uppsägningar!E:E,MATCH(C668,Uppsägningar!C:C,0)),FALSE)</f>
        <v>0</v>
      </c>
    </row>
    <row r="669" spans="1:104" s="30" customFormat="1" x14ac:dyDescent="0.25">
      <c r="A669" s="19">
        <v>654</v>
      </c>
      <c r="B669" s="20"/>
      <c r="C669" s="189"/>
      <c r="D669" s="69"/>
      <c r="E669" s="171">
        <f>IFERROR(INDEX(Admin!$C$7:$C$10,MATCH(CY669,TblNivåValTExt,0)),0)</f>
        <v>0</v>
      </c>
      <c r="F669" s="1"/>
      <c r="G669" s="1"/>
      <c r="H669" s="90"/>
      <c r="I669" s="91"/>
      <c r="J669" s="91"/>
      <c r="K669" s="91"/>
      <c r="L669" s="91"/>
      <c r="M669" s="91"/>
      <c r="N669" s="91"/>
      <c r="O669" s="91"/>
      <c r="P669" s="91"/>
      <c r="Q669" s="91"/>
      <c r="R669" s="91"/>
      <c r="S669" s="91"/>
      <c r="T669" s="91"/>
      <c r="U669" s="91"/>
      <c r="V669" s="91"/>
      <c r="W669" s="225">
        <f t="shared" si="738"/>
        <v>0</v>
      </c>
      <c r="X669" s="134" t="str">
        <f t="shared" si="785"/>
        <v/>
      </c>
      <c r="Y669" s="92" t="b">
        <f t="shared" si="739"/>
        <v>0</v>
      </c>
      <c r="Z669" s="92" t="str">
        <f t="shared" si="786"/>
        <v/>
      </c>
      <c r="AA669" s="92" t="b">
        <f t="shared" si="787"/>
        <v>0</v>
      </c>
      <c r="AB669" s="92" t="str">
        <f t="shared" si="788"/>
        <v/>
      </c>
      <c r="AC669" s="13" t="b">
        <f t="shared" si="740"/>
        <v>0</v>
      </c>
      <c r="AD669" s="92" t="str">
        <f t="shared" si="789"/>
        <v/>
      </c>
      <c r="AE669" s="13" t="b">
        <f t="shared" si="790"/>
        <v>0</v>
      </c>
      <c r="AF669" s="92" t="str">
        <f t="shared" si="791"/>
        <v/>
      </c>
      <c r="AG669" s="13" t="b">
        <f t="shared" si="741"/>
        <v>0</v>
      </c>
      <c r="AH669" s="92" t="str">
        <f t="shared" si="792"/>
        <v/>
      </c>
      <c r="AI669" s="35" t="b">
        <f t="shared" si="742"/>
        <v>0</v>
      </c>
      <c r="AJ669" s="92" t="str">
        <f t="shared" si="793"/>
        <v/>
      </c>
      <c r="AK669" s="35" t="b">
        <f t="shared" si="743"/>
        <v>0</v>
      </c>
      <c r="AL669" s="92" t="str">
        <f t="shared" si="744"/>
        <v/>
      </c>
      <c r="AM669" s="35" t="b">
        <f t="shared" si="745"/>
        <v>0</v>
      </c>
      <c r="AN669" s="92" t="str">
        <f t="shared" si="746"/>
        <v/>
      </c>
      <c r="AO669" s="13" t="b">
        <f t="shared" si="747"/>
        <v>0</v>
      </c>
      <c r="AP669" s="92" t="str">
        <f t="shared" si="748"/>
        <v/>
      </c>
      <c r="AQ669" s="14">
        <f t="shared" si="749"/>
        <v>0</v>
      </c>
      <c r="AR669" s="14">
        <f t="shared" si="750"/>
        <v>0</v>
      </c>
      <c r="AS669" s="16">
        <f t="shared" si="803"/>
        <v>0</v>
      </c>
      <c r="AT669" s="16">
        <f t="shared" si="803"/>
        <v>0</v>
      </c>
      <c r="AU669" s="16">
        <f t="shared" si="803"/>
        <v>0</v>
      </c>
      <c r="AV669" s="16">
        <f t="shared" si="803"/>
        <v>0</v>
      </c>
      <c r="AW669" s="16">
        <f t="shared" si="803"/>
        <v>0</v>
      </c>
      <c r="AX669" s="16">
        <f t="shared" si="803"/>
        <v>0</v>
      </c>
      <c r="AY669" s="16">
        <f t="shared" si="803"/>
        <v>0</v>
      </c>
      <c r="AZ669" s="16"/>
      <c r="BA669" s="16"/>
      <c r="BB669" s="93">
        <f t="shared" si="794"/>
        <v>0</v>
      </c>
      <c r="BC669" s="93">
        <f t="shared" si="795"/>
        <v>0</v>
      </c>
      <c r="BD669" s="93">
        <f t="shared" si="796"/>
        <v>0</v>
      </c>
      <c r="BE669" s="158">
        <f t="shared" si="797"/>
        <v>0</v>
      </c>
      <c r="BF669" s="159">
        <f t="shared" si="798"/>
        <v>0</v>
      </c>
      <c r="BG669" s="159">
        <f t="shared" si="752"/>
        <v>0</v>
      </c>
      <c r="BH669" s="159">
        <f t="shared" si="753"/>
        <v>0</v>
      </c>
      <c r="BI669" s="159">
        <f t="shared" si="754"/>
        <v>0</v>
      </c>
      <c r="BJ669" s="159">
        <f t="shared" si="755"/>
        <v>0</v>
      </c>
      <c r="BK669" s="159">
        <f t="shared" si="756"/>
        <v>0</v>
      </c>
      <c r="BL669" s="159">
        <f t="shared" si="757"/>
        <v>0</v>
      </c>
      <c r="BM669" s="159">
        <f t="shared" si="736"/>
        <v>0</v>
      </c>
      <c r="BN669" s="159">
        <f t="shared" si="736"/>
        <v>0</v>
      </c>
      <c r="BO669" s="205" t="b">
        <f t="shared" si="758"/>
        <v>0</v>
      </c>
      <c r="BP669" s="214">
        <f t="shared" si="759"/>
        <v>0</v>
      </c>
      <c r="BQ669" s="160">
        <f t="shared" si="760"/>
        <v>0</v>
      </c>
      <c r="BR669" s="160">
        <f t="shared" si="761"/>
        <v>0</v>
      </c>
      <c r="BS669" s="160">
        <f t="shared" si="762"/>
        <v>0</v>
      </c>
      <c r="BT669" s="160">
        <f t="shared" si="763"/>
        <v>0</v>
      </c>
      <c r="BU669" s="160">
        <f t="shared" si="764"/>
        <v>0</v>
      </c>
      <c r="BV669" s="215">
        <f t="shared" si="765"/>
        <v>0</v>
      </c>
      <c r="BW669" s="217">
        <f t="shared" si="766"/>
        <v>0</v>
      </c>
      <c r="BX669" s="206">
        <f t="shared" si="767"/>
        <v>0</v>
      </c>
      <c r="BY669" s="206">
        <f t="shared" si="768"/>
        <v>0</v>
      </c>
      <c r="BZ669" s="206">
        <f t="shared" si="769"/>
        <v>0</v>
      </c>
      <c r="CA669" s="206">
        <f t="shared" si="770"/>
        <v>0</v>
      </c>
      <c r="CB669" s="206">
        <f t="shared" si="771"/>
        <v>0</v>
      </c>
      <c r="CC669" s="218">
        <f t="shared" si="772"/>
        <v>0</v>
      </c>
      <c r="CD669" s="216" t="e">
        <f t="shared" si="773"/>
        <v>#VALUE!</v>
      </c>
      <c r="CE669" s="94" t="e">
        <f t="shared" si="774"/>
        <v>#VALUE!</v>
      </c>
      <c r="CF669" s="94" t="e">
        <f t="shared" si="775"/>
        <v>#VALUE!</v>
      </c>
      <c r="CG669" s="95" t="e">
        <f t="shared" si="776"/>
        <v>#VALUE!</v>
      </c>
      <c r="CH669" s="95" t="e">
        <f t="shared" si="799"/>
        <v>#VALUE!</v>
      </c>
      <c r="CI669" s="95" t="b">
        <f t="shared" si="802"/>
        <v>0</v>
      </c>
      <c r="CJ669" s="76" t="str">
        <f t="shared" si="777"/>
        <v/>
      </c>
      <c r="CK669" s="94" t="e" cm="1">
        <f t="array" aca="1" ref="CK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CL669" s="94" t="str">
        <f t="shared" si="778"/>
        <v/>
      </c>
      <c r="CM669" s="96" t="b">
        <f t="shared" si="779"/>
        <v>0</v>
      </c>
      <c r="CN669" s="130" t="b">
        <f>IFERROR(MATCH(D669,'Avtal för korttidsarbete'!$G$13:$G$1012,0),TRUE)</f>
        <v>1</v>
      </c>
      <c r="CO669" s="130" t="b">
        <f t="shared" si="780"/>
        <v>0</v>
      </c>
      <c r="CP669" s="131" t="str" cm="1">
        <f t="array" ref="CP669">IF(CN669=TRUE,"x",INDEX('Avtal för korttidsarbete'!$E$13:$E$1012,$CN669))</f>
        <v>x</v>
      </c>
      <c r="CQ669" s="131" t="str" cm="1">
        <f t="array" ref="CQ669">IF(CN669=TRUE,"x",INDEX('Avtal för korttidsarbete'!$F$13:$F$1012,$CN669))</f>
        <v>x</v>
      </c>
      <c r="CR669" s="130" t="b">
        <f t="shared" si="781"/>
        <v>0</v>
      </c>
      <c r="CS669" s="165">
        <f t="shared" si="800"/>
        <v>0</v>
      </c>
      <c r="CT669" s="165">
        <f t="shared" si="801"/>
        <v>0</v>
      </c>
      <c r="CU669" s="130" t="b">
        <f t="shared" si="782"/>
        <v>0</v>
      </c>
      <c r="CV669" s="131">
        <f t="shared" si="783"/>
        <v>0</v>
      </c>
      <c r="CW669" s="165">
        <f t="shared" si="784"/>
        <v>0</v>
      </c>
      <c r="CX669" s="186" t="b">
        <f>IFERROR(INDEX('Avtal för korttidsarbete'!R:R,MATCH(D669,'Avtal för korttidsarbete'!$G:$G,0)),TRUE)</f>
        <v>1</v>
      </c>
      <c r="CY669" s="165" t="str">
        <f>IF(CX669,"-",INDEX('Avtal för korttidsarbete'!$D:$D,MATCH(D669,'Avtal för korttidsarbete'!$G:$G,0)))</f>
        <v>-</v>
      </c>
      <c r="CZ669" s="131" t="b">
        <f>IFERROR(G669&gt;INDEX(Uppsägningar!E:E,MATCH(C669,Uppsägningar!C:C,0)),FALSE)</f>
        <v>0</v>
      </c>
    </row>
    <row r="670" spans="1:104" s="30" customFormat="1" x14ac:dyDescent="0.25">
      <c r="A670" s="19">
        <v>655</v>
      </c>
      <c r="B670" s="20"/>
      <c r="C670" s="189"/>
      <c r="D670" s="69"/>
      <c r="E670" s="171">
        <f>IFERROR(INDEX(Admin!$C$7:$C$10,MATCH(CY670,TblNivåValTExt,0)),0)</f>
        <v>0</v>
      </c>
      <c r="F670" s="1"/>
      <c r="G670" s="1"/>
      <c r="H670" s="90"/>
      <c r="I670" s="91"/>
      <c r="J670" s="91"/>
      <c r="K670" s="91"/>
      <c r="L670" s="91"/>
      <c r="M670" s="91"/>
      <c r="N670" s="91"/>
      <c r="O670" s="91"/>
      <c r="P670" s="91"/>
      <c r="Q670" s="91"/>
      <c r="R670" s="91"/>
      <c r="S670" s="91"/>
      <c r="T670" s="91"/>
      <c r="U670" s="91"/>
      <c r="V670" s="91"/>
      <c r="W670" s="225">
        <f t="shared" si="738"/>
        <v>0</v>
      </c>
      <c r="X670" s="134" t="str">
        <f t="shared" si="785"/>
        <v/>
      </c>
      <c r="Y670" s="92" t="b">
        <f t="shared" si="739"/>
        <v>0</v>
      </c>
      <c r="Z670" s="92" t="str">
        <f t="shared" si="786"/>
        <v/>
      </c>
      <c r="AA670" s="92" t="b">
        <f t="shared" si="787"/>
        <v>0</v>
      </c>
      <c r="AB670" s="92" t="str">
        <f t="shared" si="788"/>
        <v/>
      </c>
      <c r="AC670" s="13" t="b">
        <f t="shared" si="740"/>
        <v>0</v>
      </c>
      <c r="AD670" s="92" t="str">
        <f t="shared" si="789"/>
        <v/>
      </c>
      <c r="AE670" s="13" t="b">
        <f t="shared" si="790"/>
        <v>0</v>
      </c>
      <c r="AF670" s="92" t="str">
        <f t="shared" si="791"/>
        <v/>
      </c>
      <c r="AG670" s="13" t="b">
        <f t="shared" si="741"/>
        <v>0</v>
      </c>
      <c r="AH670" s="92" t="str">
        <f t="shared" si="792"/>
        <v/>
      </c>
      <c r="AI670" s="35" t="b">
        <f t="shared" si="742"/>
        <v>0</v>
      </c>
      <c r="AJ670" s="92" t="str">
        <f t="shared" si="793"/>
        <v/>
      </c>
      <c r="AK670" s="35" t="b">
        <f t="shared" si="743"/>
        <v>0</v>
      </c>
      <c r="AL670" s="92" t="str">
        <f t="shared" si="744"/>
        <v/>
      </c>
      <c r="AM670" s="35" t="b">
        <f t="shared" si="745"/>
        <v>0</v>
      </c>
      <c r="AN670" s="92" t="str">
        <f t="shared" si="746"/>
        <v/>
      </c>
      <c r="AO670" s="13" t="b">
        <f t="shared" si="747"/>
        <v>0</v>
      </c>
      <c r="AP670" s="92" t="str">
        <f t="shared" si="748"/>
        <v/>
      </c>
      <c r="AQ670" s="14">
        <f t="shared" si="749"/>
        <v>0</v>
      </c>
      <c r="AR670" s="14">
        <f t="shared" si="750"/>
        <v>0</v>
      </c>
      <c r="AS670" s="16">
        <f t="shared" si="803"/>
        <v>0</v>
      </c>
      <c r="AT670" s="16">
        <f t="shared" si="803"/>
        <v>0</v>
      </c>
      <c r="AU670" s="16">
        <f t="shared" si="803"/>
        <v>0</v>
      </c>
      <c r="AV670" s="16">
        <f t="shared" si="803"/>
        <v>0</v>
      </c>
      <c r="AW670" s="16">
        <f t="shared" si="803"/>
        <v>0</v>
      </c>
      <c r="AX670" s="16">
        <f t="shared" si="803"/>
        <v>0</v>
      </c>
      <c r="AY670" s="16">
        <f t="shared" si="803"/>
        <v>0</v>
      </c>
      <c r="AZ670" s="16"/>
      <c r="BA670" s="16"/>
      <c r="BB670" s="93">
        <f t="shared" si="794"/>
        <v>0</v>
      </c>
      <c r="BC670" s="93">
        <f t="shared" si="795"/>
        <v>0</v>
      </c>
      <c r="BD670" s="93">
        <f t="shared" si="796"/>
        <v>0</v>
      </c>
      <c r="BE670" s="158">
        <f t="shared" si="797"/>
        <v>0</v>
      </c>
      <c r="BF670" s="159">
        <f t="shared" si="798"/>
        <v>0</v>
      </c>
      <c r="BG670" s="159">
        <f t="shared" si="752"/>
        <v>0</v>
      </c>
      <c r="BH670" s="159">
        <f t="shared" si="753"/>
        <v>0</v>
      </c>
      <c r="BI670" s="159">
        <f t="shared" si="754"/>
        <v>0</v>
      </c>
      <c r="BJ670" s="159">
        <f t="shared" si="755"/>
        <v>0</v>
      </c>
      <c r="BK670" s="159">
        <f t="shared" si="756"/>
        <v>0</v>
      </c>
      <c r="BL670" s="159">
        <f t="shared" si="757"/>
        <v>0</v>
      </c>
      <c r="BM670" s="159">
        <f t="shared" si="736"/>
        <v>0</v>
      </c>
      <c r="BN670" s="159">
        <f t="shared" si="736"/>
        <v>0</v>
      </c>
      <c r="BO670" s="205" t="b">
        <f t="shared" si="758"/>
        <v>0</v>
      </c>
      <c r="BP670" s="214">
        <f t="shared" si="759"/>
        <v>0</v>
      </c>
      <c r="BQ670" s="160">
        <f t="shared" si="760"/>
        <v>0</v>
      </c>
      <c r="BR670" s="160">
        <f t="shared" si="761"/>
        <v>0</v>
      </c>
      <c r="BS670" s="160">
        <f t="shared" si="762"/>
        <v>0</v>
      </c>
      <c r="BT670" s="160">
        <f t="shared" si="763"/>
        <v>0</v>
      </c>
      <c r="BU670" s="160">
        <f t="shared" si="764"/>
        <v>0</v>
      </c>
      <c r="BV670" s="215">
        <f t="shared" si="765"/>
        <v>0</v>
      </c>
      <c r="BW670" s="217">
        <f t="shared" si="766"/>
        <v>0</v>
      </c>
      <c r="BX670" s="206">
        <f t="shared" si="767"/>
        <v>0</v>
      </c>
      <c r="BY670" s="206">
        <f t="shared" si="768"/>
        <v>0</v>
      </c>
      <c r="BZ670" s="206">
        <f t="shared" si="769"/>
        <v>0</v>
      </c>
      <c r="CA670" s="206">
        <f t="shared" si="770"/>
        <v>0</v>
      </c>
      <c r="CB670" s="206">
        <f t="shared" si="771"/>
        <v>0</v>
      </c>
      <c r="CC670" s="218">
        <f t="shared" si="772"/>
        <v>0</v>
      </c>
      <c r="CD670" s="216" t="e">
        <f t="shared" si="773"/>
        <v>#VALUE!</v>
      </c>
      <c r="CE670" s="94" t="e">
        <f t="shared" si="774"/>
        <v>#VALUE!</v>
      </c>
      <c r="CF670" s="94" t="e">
        <f t="shared" si="775"/>
        <v>#VALUE!</v>
      </c>
      <c r="CG670" s="95" t="e">
        <f t="shared" si="776"/>
        <v>#VALUE!</v>
      </c>
      <c r="CH670" s="95" t="e">
        <f t="shared" si="799"/>
        <v>#VALUE!</v>
      </c>
      <c r="CI670" s="95" t="b">
        <f t="shared" si="802"/>
        <v>0</v>
      </c>
      <c r="CJ670" s="76" t="str">
        <f t="shared" si="777"/>
        <v/>
      </c>
      <c r="CK670" s="94" t="e" cm="1">
        <f t="array" aca="1" ref="CK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CL670" s="94" t="str">
        <f t="shared" si="778"/>
        <v/>
      </c>
      <c r="CM670" s="96" t="b">
        <f t="shared" si="779"/>
        <v>0</v>
      </c>
      <c r="CN670" s="130" t="b">
        <f>IFERROR(MATCH(D670,'Avtal för korttidsarbete'!$G$13:$G$1012,0),TRUE)</f>
        <v>1</v>
      </c>
      <c r="CO670" s="130" t="b">
        <f t="shared" si="780"/>
        <v>0</v>
      </c>
      <c r="CP670" s="131" t="str" cm="1">
        <f t="array" ref="CP670">IF(CN670=TRUE,"x",INDEX('Avtal för korttidsarbete'!$E$13:$E$1012,$CN670))</f>
        <v>x</v>
      </c>
      <c r="CQ670" s="131" t="str" cm="1">
        <f t="array" ref="CQ670">IF(CN670=TRUE,"x",INDEX('Avtal för korttidsarbete'!$F$13:$F$1012,$CN670))</f>
        <v>x</v>
      </c>
      <c r="CR670" s="130" t="b">
        <f t="shared" si="781"/>
        <v>0</v>
      </c>
      <c r="CS670" s="165">
        <f t="shared" si="800"/>
        <v>0</v>
      </c>
      <c r="CT670" s="165">
        <f t="shared" si="801"/>
        <v>0</v>
      </c>
      <c r="CU670" s="130" t="b">
        <f t="shared" si="782"/>
        <v>0</v>
      </c>
      <c r="CV670" s="131">
        <f t="shared" si="783"/>
        <v>0</v>
      </c>
      <c r="CW670" s="165">
        <f t="shared" si="784"/>
        <v>0</v>
      </c>
      <c r="CX670" s="186" t="b">
        <f>IFERROR(INDEX('Avtal för korttidsarbete'!R:R,MATCH(D670,'Avtal för korttidsarbete'!$G:$G,0)),TRUE)</f>
        <v>1</v>
      </c>
      <c r="CY670" s="165" t="str">
        <f>IF(CX670,"-",INDEX('Avtal för korttidsarbete'!$D:$D,MATCH(D670,'Avtal för korttidsarbete'!$G:$G,0)))</f>
        <v>-</v>
      </c>
      <c r="CZ670" s="131" t="b">
        <f>IFERROR(G670&gt;INDEX(Uppsägningar!E:E,MATCH(C670,Uppsägningar!C:C,0)),FALSE)</f>
        <v>0</v>
      </c>
    </row>
    <row r="671" spans="1:104" s="30" customFormat="1" x14ac:dyDescent="0.25">
      <c r="A671" s="19">
        <v>656</v>
      </c>
      <c r="B671" s="20"/>
      <c r="C671" s="189"/>
      <c r="D671" s="69"/>
      <c r="E671" s="171">
        <f>IFERROR(INDEX(Admin!$C$7:$C$10,MATCH(CY671,TblNivåValTExt,0)),0)</f>
        <v>0</v>
      </c>
      <c r="F671" s="1"/>
      <c r="G671" s="1"/>
      <c r="H671" s="90"/>
      <c r="I671" s="91"/>
      <c r="J671" s="91"/>
      <c r="K671" s="91"/>
      <c r="L671" s="91"/>
      <c r="M671" s="91"/>
      <c r="N671" s="91"/>
      <c r="O671" s="91"/>
      <c r="P671" s="91"/>
      <c r="Q671" s="91"/>
      <c r="R671" s="91"/>
      <c r="S671" s="91"/>
      <c r="T671" s="91"/>
      <c r="U671" s="91"/>
      <c r="V671" s="91"/>
      <c r="W671" s="225">
        <f t="shared" si="738"/>
        <v>0</v>
      </c>
      <c r="X671" s="134" t="str">
        <f t="shared" si="785"/>
        <v/>
      </c>
      <c r="Y671" s="92" t="b">
        <f t="shared" si="739"/>
        <v>0</v>
      </c>
      <c r="Z671" s="92" t="str">
        <f t="shared" si="786"/>
        <v/>
      </c>
      <c r="AA671" s="92" t="b">
        <f t="shared" si="787"/>
        <v>0</v>
      </c>
      <c r="AB671" s="92" t="str">
        <f t="shared" si="788"/>
        <v/>
      </c>
      <c r="AC671" s="13" t="b">
        <f t="shared" si="740"/>
        <v>0</v>
      </c>
      <c r="AD671" s="92" t="str">
        <f t="shared" si="789"/>
        <v/>
      </c>
      <c r="AE671" s="13" t="b">
        <f t="shared" si="790"/>
        <v>0</v>
      </c>
      <c r="AF671" s="92" t="str">
        <f t="shared" si="791"/>
        <v/>
      </c>
      <c r="AG671" s="13" t="b">
        <f t="shared" si="741"/>
        <v>0</v>
      </c>
      <c r="AH671" s="92" t="str">
        <f t="shared" si="792"/>
        <v/>
      </c>
      <c r="AI671" s="35" t="b">
        <f t="shared" si="742"/>
        <v>0</v>
      </c>
      <c r="AJ671" s="92" t="str">
        <f t="shared" si="793"/>
        <v/>
      </c>
      <c r="AK671" s="35" t="b">
        <f t="shared" si="743"/>
        <v>0</v>
      </c>
      <c r="AL671" s="92" t="str">
        <f t="shared" si="744"/>
        <v/>
      </c>
      <c r="AM671" s="35" t="b">
        <f t="shared" si="745"/>
        <v>0</v>
      </c>
      <c r="AN671" s="92" t="str">
        <f t="shared" si="746"/>
        <v/>
      </c>
      <c r="AO671" s="13" t="b">
        <f t="shared" si="747"/>
        <v>0</v>
      </c>
      <c r="AP671" s="92" t="str">
        <f t="shared" si="748"/>
        <v/>
      </c>
      <c r="AQ671" s="14">
        <f t="shared" si="749"/>
        <v>0</v>
      </c>
      <c r="AR671" s="14">
        <f t="shared" si="750"/>
        <v>0</v>
      </c>
      <c r="AS671" s="16">
        <f t="shared" si="803"/>
        <v>0</v>
      </c>
      <c r="AT671" s="16">
        <f t="shared" si="803"/>
        <v>0</v>
      </c>
      <c r="AU671" s="16">
        <f t="shared" si="803"/>
        <v>0</v>
      </c>
      <c r="AV671" s="16">
        <f t="shared" si="803"/>
        <v>0</v>
      </c>
      <c r="AW671" s="16">
        <f t="shared" si="803"/>
        <v>0</v>
      </c>
      <c r="AX671" s="16">
        <f t="shared" si="803"/>
        <v>0</v>
      </c>
      <c r="AY671" s="16">
        <f t="shared" si="803"/>
        <v>0</v>
      </c>
      <c r="AZ671" s="16"/>
      <c r="BA671" s="16"/>
      <c r="BB671" s="93">
        <f t="shared" si="794"/>
        <v>0</v>
      </c>
      <c r="BC671" s="93">
        <f t="shared" si="795"/>
        <v>0</v>
      </c>
      <c r="BD671" s="93">
        <f t="shared" si="796"/>
        <v>0</v>
      </c>
      <c r="BE671" s="158">
        <f t="shared" si="797"/>
        <v>0</v>
      </c>
      <c r="BF671" s="159">
        <f t="shared" si="798"/>
        <v>0</v>
      </c>
      <c r="BG671" s="159">
        <f t="shared" si="752"/>
        <v>0</v>
      </c>
      <c r="BH671" s="159">
        <f t="shared" si="753"/>
        <v>0</v>
      </c>
      <c r="BI671" s="159">
        <f t="shared" si="754"/>
        <v>0</v>
      </c>
      <c r="BJ671" s="159">
        <f t="shared" si="755"/>
        <v>0</v>
      </c>
      <c r="BK671" s="159">
        <f t="shared" si="756"/>
        <v>0</v>
      </c>
      <c r="BL671" s="159">
        <f t="shared" si="757"/>
        <v>0</v>
      </c>
      <c r="BM671" s="159">
        <f t="shared" si="736"/>
        <v>0</v>
      </c>
      <c r="BN671" s="159">
        <f t="shared" si="736"/>
        <v>0</v>
      </c>
      <c r="BO671" s="205" t="b">
        <f t="shared" si="758"/>
        <v>0</v>
      </c>
      <c r="BP671" s="214">
        <f t="shared" si="759"/>
        <v>0</v>
      </c>
      <c r="BQ671" s="160">
        <f t="shared" si="760"/>
        <v>0</v>
      </c>
      <c r="BR671" s="160">
        <f t="shared" si="761"/>
        <v>0</v>
      </c>
      <c r="BS671" s="160">
        <f t="shared" si="762"/>
        <v>0</v>
      </c>
      <c r="BT671" s="160">
        <f t="shared" si="763"/>
        <v>0</v>
      </c>
      <c r="BU671" s="160">
        <f t="shared" si="764"/>
        <v>0</v>
      </c>
      <c r="BV671" s="215">
        <f t="shared" si="765"/>
        <v>0</v>
      </c>
      <c r="BW671" s="217">
        <f t="shared" si="766"/>
        <v>0</v>
      </c>
      <c r="BX671" s="206">
        <f t="shared" si="767"/>
        <v>0</v>
      </c>
      <c r="BY671" s="206">
        <f t="shared" si="768"/>
        <v>0</v>
      </c>
      <c r="BZ671" s="206">
        <f t="shared" si="769"/>
        <v>0</v>
      </c>
      <c r="CA671" s="206">
        <f t="shared" si="770"/>
        <v>0</v>
      </c>
      <c r="CB671" s="206">
        <f t="shared" si="771"/>
        <v>0</v>
      </c>
      <c r="CC671" s="218">
        <f t="shared" si="772"/>
        <v>0</v>
      </c>
      <c r="CD671" s="216" t="e">
        <f t="shared" si="773"/>
        <v>#VALUE!</v>
      </c>
      <c r="CE671" s="94" t="e">
        <f t="shared" si="774"/>
        <v>#VALUE!</v>
      </c>
      <c r="CF671" s="94" t="e">
        <f t="shared" si="775"/>
        <v>#VALUE!</v>
      </c>
      <c r="CG671" s="95" t="e">
        <f t="shared" si="776"/>
        <v>#VALUE!</v>
      </c>
      <c r="CH671" s="95" t="e">
        <f t="shared" si="799"/>
        <v>#VALUE!</v>
      </c>
      <c r="CI671" s="95" t="b">
        <f t="shared" si="802"/>
        <v>0</v>
      </c>
      <c r="CJ671" s="76" t="str">
        <f t="shared" si="777"/>
        <v/>
      </c>
      <c r="CK671" s="94" t="e" cm="1">
        <f t="array" aca="1" ref="CK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CL671" s="94" t="str">
        <f t="shared" si="778"/>
        <v/>
      </c>
      <c r="CM671" s="96" t="b">
        <f t="shared" si="779"/>
        <v>0</v>
      </c>
      <c r="CN671" s="130" t="b">
        <f>IFERROR(MATCH(D671,'Avtal för korttidsarbete'!$G$13:$G$1012,0),TRUE)</f>
        <v>1</v>
      </c>
      <c r="CO671" s="130" t="b">
        <f t="shared" si="780"/>
        <v>0</v>
      </c>
      <c r="CP671" s="131" t="str" cm="1">
        <f t="array" ref="CP671">IF(CN671=TRUE,"x",INDEX('Avtal för korttidsarbete'!$E$13:$E$1012,$CN671))</f>
        <v>x</v>
      </c>
      <c r="CQ671" s="131" t="str" cm="1">
        <f t="array" ref="CQ671">IF(CN671=TRUE,"x",INDEX('Avtal för korttidsarbete'!$F$13:$F$1012,$CN671))</f>
        <v>x</v>
      </c>
      <c r="CR671" s="130" t="b">
        <f t="shared" si="781"/>
        <v>0</v>
      </c>
      <c r="CS671" s="165">
        <f t="shared" si="800"/>
        <v>0</v>
      </c>
      <c r="CT671" s="165">
        <f t="shared" si="801"/>
        <v>0</v>
      </c>
      <c r="CU671" s="130" t="b">
        <f t="shared" si="782"/>
        <v>0</v>
      </c>
      <c r="CV671" s="131">
        <f t="shared" si="783"/>
        <v>0</v>
      </c>
      <c r="CW671" s="165">
        <f t="shared" si="784"/>
        <v>0</v>
      </c>
      <c r="CX671" s="186" t="b">
        <f>IFERROR(INDEX('Avtal för korttidsarbete'!R:R,MATCH(D671,'Avtal för korttidsarbete'!$G:$G,0)),TRUE)</f>
        <v>1</v>
      </c>
      <c r="CY671" s="165" t="str">
        <f>IF(CX671,"-",INDEX('Avtal för korttidsarbete'!$D:$D,MATCH(D671,'Avtal för korttidsarbete'!$G:$G,0)))</f>
        <v>-</v>
      </c>
      <c r="CZ671" s="131" t="b">
        <f>IFERROR(G671&gt;INDEX(Uppsägningar!E:E,MATCH(C671,Uppsägningar!C:C,0)),FALSE)</f>
        <v>0</v>
      </c>
    </row>
    <row r="672" spans="1:104" s="30" customFormat="1" x14ac:dyDescent="0.25">
      <c r="A672" s="19">
        <v>657</v>
      </c>
      <c r="B672" s="20"/>
      <c r="C672" s="189"/>
      <c r="D672" s="69"/>
      <c r="E672" s="171">
        <f>IFERROR(INDEX(Admin!$C$7:$C$10,MATCH(CY672,TblNivåValTExt,0)),0)</f>
        <v>0</v>
      </c>
      <c r="F672" s="1"/>
      <c r="G672" s="1"/>
      <c r="H672" s="90"/>
      <c r="I672" s="91"/>
      <c r="J672" s="91"/>
      <c r="K672" s="91"/>
      <c r="L672" s="91"/>
      <c r="M672" s="91"/>
      <c r="N672" s="91"/>
      <c r="O672" s="91"/>
      <c r="P672" s="91"/>
      <c r="Q672" s="91"/>
      <c r="R672" s="91"/>
      <c r="S672" s="91"/>
      <c r="T672" s="91"/>
      <c r="U672" s="91"/>
      <c r="V672" s="91"/>
      <c r="W672" s="225">
        <f t="shared" si="738"/>
        <v>0</v>
      </c>
      <c r="X672" s="134" t="str">
        <f t="shared" si="785"/>
        <v/>
      </c>
      <c r="Y672" s="92" t="b">
        <f t="shared" si="739"/>
        <v>0</v>
      </c>
      <c r="Z672" s="92" t="str">
        <f t="shared" si="786"/>
        <v/>
      </c>
      <c r="AA672" s="92" t="b">
        <f t="shared" si="787"/>
        <v>0</v>
      </c>
      <c r="AB672" s="92" t="str">
        <f t="shared" si="788"/>
        <v/>
      </c>
      <c r="AC672" s="13" t="b">
        <f t="shared" si="740"/>
        <v>0</v>
      </c>
      <c r="AD672" s="92" t="str">
        <f t="shared" si="789"/>
        <v/>
      </c>
      <c r="AE672" s="13" t="b">
        <f t="shared" si="790"/>
        <v>0</v>
      </c>
      <c r="AF672" s="92" t="str">
        <f t="shared" si="791"/>
        <v/>
      </c>
      <c r="AG672" s="13" t="b">
        <f t="shared" si="741"/>
        <v>0</v>
      </c>
      <c r="AH672" s="92" t="str">
        <f t="shared" si="792"/>
        <v/>
      </c>
      <c r="AI672" s="35" t="b">
        <f t="shared" si="742"/>
        <v>0</v>
      </c>
      <c r="AJ672" s="92" t="str">
        <f t="shared" si="793"/>
        <v/>
      </c>
      <c r="AK672" s="35" t="b">
        <f t="shared" si="743"/>
        <v>0</v>
      </c>
      <c r="AL672" s="92" t="str">
        <f t="shared" si="744"/>
        <v/>
      </c>
      <c r="AM672" s="35" t="b">
        <f t="shared" si="745"/>
        <v>0</v>
      </c>
      <c r="AN672" s="92" t="str">
        <f t="shared" si="746"/>
        <v/>
      </c>
      <c r="AO672" s="13" t="b">
        <f t="shared" si="747"/>
        <v>0</v>
      </c>
      <c r="AP672" s="92" t="str">
        <f t="shared" si="748"/>
        <v/>
      </c>
      <c r="AQ672" s="14">
        <f t="shared" si="749"/>
        <v>0</v>
      </c>
      <c r="AR672" s="14">
        <f t="shared" si="750"/>
        <v>0</v>
      </c>
      <c r="AS672" s="16">
        <f t="shared" si="803"/>
        <v>0</v>
      </c>
      <c r="AT672" s="16">
        <f t="shared" si="803"/>
        <v>0</v>
      </c>
      <c r="AU672" s="16">
        <f t="shared" si="803"/>
        <v>0</v>
      </c>
      <c r="AV672" s="16">
        <f t="shared" si="803"/>
        <v>0</v>
      </c>
      <c r="AW672" s="16">
        <f t="shared" si="803"/>
        <v>0</v>
      </c>
      <c r="AX672" s="16">
        <f t="shared" si="803"/>
        <v>0</v>
      </c>
      <c r="AY672" s="16">
        <f t="shared" si="803"/>
        <v>0</v>
      </c>
      <c r="AZ672" s="16"/>
      <c r="BA672" s="16"/>
      <c r="BB672" s="93">
        <f t="shared" si="794"/>
        <v>0</v>
      </c>
      <c r="BC672" s="93">
        <f t="shared" si="795"/>
        <v>0</v>
      </c>
      <c r="BD672" s="93">
        <f t="shared" si="796"/>
        <v>0</v>
      </c>
      <c r="BE672" s="158">
        <f t="shared" si="797"/>
        <v>0</v>
      </c>
      <c r="BF672" s="159">
        <f t="shared" si="798"/>
        <v>0</v>
      </c>
      <c r="BG672" s="159">
        <f t="shared" si="752"/>
        <v>0</v>
      </c>
      <c r="BH672" s="159">
        <f t="shared" si="753"/>
        <v>0</v>
      </c>
      <c r="BI672" s="159">
        <f t="shared" si="754"/>
        <v>0</v>
      </c>
      <c r="BJ672" s="159">
        <f t="shared" si="755"/>
        <v>0</v>
      </c>
      <c r="BK672" s="159">
        <f t="shared" si="756"/>
        <v>0</v>
      </c>
      <c r="BL672" s="159">
        <f t="shared" si="757"/>
        <v>0</v>
      </c>
      <c r="BM672" s="159">
        <f t="shared" si="736"/>
        <v>0</v>
      </c>
      <c r="BN672" s="159">
        <f t="shared" si="736"/>
        <v>0</v>
      </c>
      <c r="BO672" s="205" t="b">
        <f t="shared" si="758"/>
        <v>0</v>
      </c>
      <c r="BP672" s="214">
        <f t="shared" si="759"/>
        <v>0</v>
      </c>
      <c r="BQ672" s="160">
        <f t="shared" si="760"/>
        <v>0</v>
      </c>
      <c r="BR672" s="160">
        <f t="shared" si="761"/>
        <v>0</v>
      </c>
      <c r="BS672" s="160">
        <f t="shared" si="762"/>
        <v>0</v>
      </c>
      <c r="BT672" s="160">
        <f t="shared" si="763"/>
        <v>0</v>
      </c>
      <c r="BU672" s="160">
        <f t="shared" si="764"/>
        <v>0</v>
      </c>
      <c r="BV672" s="215">
        <f t="shared" si="765"/>
        <v>0</v>
      </c>
      <c r="BW672" s="217">
        <f t="shared" si="766"/>
        <v>0</v>
      </c>
      <c r="BX672" s="206">
        <f t="shared" si="767"/>
        <v>0</v>
      </c>
      <c r="BY672" s="206">
        <f t="shared" si="768"/>
        <v>0</v>
      </c>
      <c r="BZ672" s="206">
        <f t="shared" si="769"/>
        <v>0</v>
      </c>
      <c r="CA672" s="206">
        <f t="shared" si="770"/>
        <v>0</v>
      </c>
      <c r="CB672" s="206">
        <f t="shared" si="771"/>
        <v>0</v>
      </c>
      <c r="CC672" s="218">
        <f t="shared" si="772"/>
        <v>0</v>
      </c>
      <c r="CD672" s="216" t="e">
        <f t="shared" si="773"/>
        <v>#VALUE!</v>
      </c>
      <c r="CE672" s="94" t="e">
        <f t="shared" si="774"/>
        <v>#VALUE!</v>
      </c>
      <c r="CF672" s="94" t="e">
        <f t="shared" si="775"/>
        <v>#VALUE!</v>
      </c>
      <c r="CG672" s="95" t="e">
        <f t="shared" si="776"/>
        <v>#VALUE!</v>
      </c>
      <c r="CH672" s="95" t="e">
        <f t="shared" si="799"/>
        <v>#VALUE!</v>
      </c>
      <c r="CI672" s="95" t="b">
        <f t="shared" si="802"/>
        <v>0</v>
      </c>
      <c r="CJ672" s="76" t="str">
        <f t="shared" si="777"/>
        <v/>
      </c>
      <c r="CK672" s="94" t="e" cm="1">
        <f t="array" aca="1" ref="CK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CL672" s="94" t="str">
        <f t="shared" si="778"/>
        <v/>
      </c>
      <c r="CM672" s="96" t="b">
        <f t="shared" si="779"/>
        <v>0</v>
      </c>
      <c r="CN672" s="130" t="b">
        <f>IFERROR(MATCH(D672,'Avtal för korttidsarbete'!$G$13:$G$1012,0),TRUE)</f>
        <v>1</v>
      </c>
      <c r="CO672" s="130" t="b">
        <f t="shared" si="780"/>
        <v>0</v>
      </c>
      <c r="CP672" s="131" t="str" cm="1">
        <f t="array" ref="CP672">IF(CN672=TRUE,"x",INDEX('Avtal för korttidsarbete'!$E$13:$E$1012,$CN672))</f>
        <v>x</v>
      </c>
      <c r="CQ672" s="131" t="str" cm="1">
        <f t="array" ref="CQ672">IF(CN672=TRUE,"x",INDEX('Avtal för korttidsarbete'!$F$13:$F$1012,$CN672))</f>
        <v>x</v>
      </c>
      <c r="CR672" s="130" t="b">
        <f t="shared" si="781"/>
        <v>0</v>
      </c>
      <c r="CS672" s="165">
        <f t="shared" si="800"/>
        <v>0</v>
      </c>
      <c r="CT672" s="165">
        <f t="shared" si="801"/>
        <v>0</v>
      </c>
      <c r="CU672" s="130" t="b">
        <f t="shared" si="782"/>
        <v>0</v>
      </c>
      <c r="CV672" s="131">
        <f t="shared" si="783"/>
        <v>0</v>
      </c>
      <c r="CW672" s="165">
        <f t="shared" si="784"/>
        <v>0</v>
      </c>
      <c r="CX672" s="186" t="b">
        <f>IFERROR(INDEX('Avtal för korttidsarbete'!R:R,MATCH(D672,'Avtal för korttidsarbete'!$G:$G,0)),TRUE)</f>
        <v>1</v>
      </c>
      <c r="CY672" s="165" t="str">
        <f>IF(CX672,"-",INDEX('Avtal för korttidsarbete'!$D:$D,MATCH(D672,'Avtal för korttidsarbete'!$G:$G,0)))</f>
        <v>-</v>
      </c>
      <c r="CZ672" s="131" t="b">
        <f>IFERROR(G672&gt;INDEX(Uppsägningar!E:E,MATCH(C672,Uppsägningar!C:C,0)),FALSE)</f>
        <v>0</v>
      </c>
    </row>
    <row r="673" spans="1:104" s="30" customFormat="1" x14ac:dyDescent="0.25">
      <c r="A673" s="19">
        <v>658</v>
      </c>
      <c r="B673" s="20"/>
      <c r="C673" s="189"/>
      <c r="D673" s="69"/>
      <c r="E673" s="171">
        <f>IFERROR(INDEX(Admin!$C$7:$C$10,MATCH(CY673,TblNivåValTExt,0)),0)</f>
        <v>0</v>
      </c>
      <c r="F673" s="1"/>
      <c r="G673" s="1"/>
      <c r="H673" s="90"/>
      <c r="I673" s="91"/>
      <c r="J673" s="91"/>
      <c r="K673" s="91"/>
      <c r="L673" s="91"/>
      <c r="M673" s="91"/>
      <c r="N673" s="91"/>
      <c r="O673" s="91"/>
      <c r="P673" s="91"/>
      <c r="Q673" s="91"/>
      <c r="R673" s="91"/>
      <c r="S673" s="91"/>
      <c r="T673" s="91"/>
      <c r="U673" s="91"/>
      <c r="V673" s="91"/>
      <c r="W673" s="225">
        <f t="shared" si="738"/>
        <v>0</v>
      </c>
      <c r="X673" s="134" t="str">
        <f t="shared" si="785"/>
        <v/>
      </c>
      <c r="Y673" s="92" t="b">
        <f t="shared" si="739"/>
        <v>0</v>
      </c>
      <c r="Z673" s="92" t="str">
        <f t="shared" si="786"/>
        <v/>
      </c>
      <c r="AA673" s="92" t="b">
        <f t="shared" si="787"/>
        <v>0</v>
      </c>
      <c r="AB673" s="92" t="str">
        <f t="shared" si="788"/>
        <v/>
      </c>
      <c r="AC673" s="13" t="b">
        <f t="shared" si="740"/>
        <v>0</v>
      </c>
      <c r="AD673" s="92" t="str">
        <f t="shared" si="789"/>
        <v/>
      </c>
      <c r="AE673" s="13" t="b">
        <f t="shared" si="790"/>
        <v>0</v>
      </c>
      <c r="AF673" s="92" t="str">
        <f t="shared" si="791"/>
        <v/>
      </c>
      <c r="AG673" s="13" t="b">
        <f t="shared" si="741"/>
        <v>0</v>
      </c>
      <c r="AH673" s="92" t="str">
        <f t="shared" si="792"/>
        <v/>
      </c>
      <c r="AI673" s="35" t="b">
        <f t="shared" si="742"/>
        <v>0</v>
      </c>
      <c r="AJ673" s="92" t="str">
        <f t="shared" si="793"/>
        <v/>
      </c>
      <c r="AK673" s="35" t="b">
        <f t="shared" si="743"/>
        <v>0</v>
      </c>
      <c r="AL673" s="92" t="str">
        <f t="shared" si="744"/>
        <v/>
      </c>
      <c r="AM673" s="35" t="b">
        <f t="shared" si="745"/>
        <v>0</v>
      </c>
      <c r="AN673" s="92" t="str">
        <f t="shared" si="746"/>
        <v/>
      </c>
      <c r="AO673" s="13" t="b">
        <f t="shared" si="747"/>
        <v>0</v>
      </c>
      <c r="AP673" s="92" t="str">
        <f t="shared" si="748"/>
        <v/>
      </c>
      <c r="AQ673" s="14">
        <f t="shared" si="749"/>
        <v>0</v>
      </c>
      <c r="AR673" s="14">
        <f t="shared" si="750"/>
        <v>0</v>
      </c>
      <c r="AS673" s="16">
        <f t="shared" si="803"/>
        <v>0</v>
      </c>
      <c r="AT673" s="16">
        <f t="shared" si="803"/>
        <v>0</v>
      </c>
      <c r="AU673" s="16">
        <f t="shared" si="803"/>
        <v>0</v>
      </c>
      <c r="AV673" s="16">
        <f t="shared" si="803"/>
        <v>0</v>
      </c>
      <c r="AW673" s="16">
        <f t="shared" si="803"/>
        <v>0</v>
      </c>
      <c r="AX673" s="16">
        <f t="shared" si="803"/>
        <v>0</v>
      </c>
      <c r="AY673" s="16">
        <f t="shared" si="803"/>
        <v>0</v>
      </c>
      <c r="AZ673" s="16"/>
      <c r="BA673" s="16"/>
      <c r="BB673" s="93">
        <f t="shared" si="794"/>
        <v>0</v>
      </c>
      <c r="BC673" s="93">
        <f t="shared" si="795"/>
        <v>0</v>
      </c>
      <c r="BD673" s="93">
        <f t="shared" si="796"/>
        <v>0</v>
      </c>
      <c r="BE673" s="158">
        <f t="shared" si="797"/>
        <v>0</v>
      </c>
      <c r="BF673" s="159">
        <f t="shared" si="798"/>
        <v>0</v>
      </c>
      <c r="BG673" s="159">
        <f t="shared" si="752"/>
        <v>0</v>
      </c>
      <c r="BH673" s="159">
        <f t="shared" si="753"/>
        <v>0</v>
      </c>
      <c r="BI673" s="159">
        <f t="shared" si="754"/>
        <v>0</v>
      </c>
      <c r="BJ673" s="159">
        <f t="shared" si="755"/>
        <v>0</v>
      </c>
      <c r="BK673" s="159">
        <f t="shared" si="756"/>
        <v>0</v>
      </c>
      <c r="BL673" s="159">
        <f t="shared" si="757"/>
        <v>0</v>
      </c>
      <c r="BM673" s="159">
        <f t="shared" si="736"/>
        <v>0</v>
      </c>
      <c r="BN673" s="159">
        <f t="shared" si="736"/>
        <v>0</v>
      </c>
      <c r="BO673" s="205" t="b">
        <f t="shared" si="758"/>
        <v>0</v>
      </c>
      <c r="BP673" s="214">
        <f t="shared" si="759"/>
        <v>0</v>
      </c>
      <c r="BQ673" s="160">
        <f t="shared" si="760"/>
        <v>0</v>
      </c>
      <c r="BR673" s="160">
        <f t="shared" si="761"/>
        <v>0</v>
      </c>
      <c r="BS673" s="160">
        <f t="shared" si="762"/>
        <v>0</v>
      </c>
      <c r="BT673" s="160">
        <f t="shared" si="763"/>
        <v>0</v>
      </c>
      <c r="BU673" s="160">
        <f t="shared" si="764"/>
        <v>0</v>
      </c>
      <c r="BV673" s="215">
        <f t="shared" si="765"/>
        <v>0</v>
      </c>
      <c r="BW673" s="217">
        <f t="shared" si="766"/>
        <v>0</v>
      </c>
      <c r="BX673" s="206">
        <f t="shared" si="767"/>
        <v>0</v>
      </c>
      <c r="BY673" s="206">
        <f t="shared" si="768"/>
        <v>0</v>
      </c>
      <c r="BZ673" s="206">
        <f t="shared" si="769"/>
        <v>0</v>
      </c>
      <c r="CA673" s="206">
        <f t="shared" si="770"/>
        <v>0</v>
      </c>
      <c r="CB673" s="206">
        <f t="shared" si="771"/>
        <v>0</v>
      </c>
      <c r="CC673" s="218">
        <f t="shared" si="772"/>
        <v>0</v>
      </c>
      <c r="CD673" s="216" t="e">
        <f t="shared" si="773"/>
        <v>#VALUE!</v>
      </c>
      <c r="CE673" s="94" t="e">
        <f t="shared" si="774"/>
        <v>#VALUE!</v>
      </c>
      <c r="CF673" s="94" t="e">
        <f t="shared" si="775"/>
        <v>#VALUE!</v>
      </c>
      <c r="CG673" s="95" t="e">
        <f t="shared" si="776"/>
        <v>#VALUE!</v>
      </c>
      <c r="CH673" s="95" t="e">
        <f t="shared" si="799"/>
        <v>#VALUE!</v>
      </c>
      <c r="CI673" s="95" t="b">
        <f t="shared" si="802"/>
        <v>0</v>
      </c>
      <c r="CJ673" s="76" t="str">
        <f t="shared" si="777"/>
        <v/>
      </c>
      <c r="CK673" s="94" t="e" cm="1">
        <f t="array" aca="1" ref="CK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CL673" s="94" t="str">
        <f t="shared" si="778"/>
        <v/>
      </c>
      <c r="CM673" s="96" t="b">
        <f t="shared" si="779"/>
        <v>0</v>
      </c>
      <c r="CN673" s="130" t="b">
        <f>IFERROR(MATCH(D673,'Avtal för korttidsarbete'!$G$13:$G$1012,0),TRUE)</f>
        <v>1</v>
      </c>
      <c r="CO673" s="130" t="b">
        <f t="shared" si="780"/>
        <v>0</v>
      </c>
      <c r="CP673" s="131" t="str" cm="1">
        <f t="array" ref="CP673">IF(CN673=TRUE,"x",INDEX('Avtal för korttidsarbete'!$E$13:$E$1012,$CN673))</f>
        <v>x</v>
      </c>
      <c r="CQ673" s="131" t="str" cm="1">
        <f t="array" ref="CQ673">IF(CN673=TRUE,"x",INDEX('Avtal för korttidsarbete'!$F$13:$F$1012,$CN673))</f>
        <v>x</v>
      </c>
      <c r="CR673" s="130" t="b">
        <f t="shared" si="781"/>
        <v>0</v>
      </c>
      <c r="CS673" s="165">
        <f t="shared" si="800"/>
        <v>0</v>
      </c>
      <c r="CT673" s="165">
        <f t="shared" si="801"/>
        <v>0</v>
      </c>
      <c r="CU673" s="130" t="b">
        <f t="shared" si="782"/>
        <v>0</v>
      </c>
      <c r="CV673" s="131">
        <f t="shared" si="783"/>
        <v>0</v>
      </c>
      <c r="CW673" s="165">
        <f t="shared" si="784"/>
        <v>0</v>
      </c>
      <c r="CX673" s="186" t="b">
        <f>IFERROR(INDEX('Avtal för korttidsarbete'!R:R,MATCH(D673,'Avtal för korttidsarbete'!$G:$G,0)),TRUE)</f>
        <v>1</v>
      </c>
      <c r="CY673" s="165" t="str">
        <f>IF(CX673,"-",INDEX('Avtal för korttidsarbete'!$D:$D,MATCH(D673,'Avtal för korttidsarbete'!$G:$G,0)))</f>
        <v>-</v>
      </c>
      <c r="CZ673" s="131" t="b">
        <f>IFERROR(G673&gt;INDEX(Uppsägningar!E:E,MATCH(C673,Uppsägningar!C:C,0)),FALSE)</f>
        <v>0</v>
      </c>
    </row>
    <row r="674" spans="1:104" s="30" customFormat="1" x14ac:dyDescent="0.25">
      <c r="A674" s="19">
        <v>659</v>
      </c>
      <c r="B674" s="20"/>
      <c r="C674" s="189"/>
      <c r="D674" s="69"/>
      <c r="E674" s="171">
        <f>IFERROR(INDEX(Admin!$C$7:$C$10,MATCH(CY674,TblNivåValTExt,0)),0)</f>
        <v>0</v>
      </c>
      <c r="F674" s="1"/>
      <c r="G674" s="1"/>
      <c r="H674" s="90"/>
      <c r="I674" s="91"/>
      <c r="J674" s="91"/>
      <c r="K674" s="91"/>
      <c r="L674" s="91"/>
      <c r="M674" s="91"/>
      <c r="N674" s="91"/>
      <c r="O674" s="91"/>
      <c r="P674" s="91"/>
      <c r="Q674" s="91"/>
      <c r="R674" s="91"/>
      <c r="S674" s="91"/>
      <c r="T674" s="91"/>
      <c r="U674" s="91"/>
      <c r="V674" s="91"/>
      <c r="W674" s="225">
        <f t="shared" si="738"/>
        <v>0</v>
      </c>
      <c r="X674" s="134" t="str">
        <f t="shared" si="785"/>
        <v/>
      </c>
      <c r="Y674" s="92" t="b">
        <f t="shared" si="739"/>
        <v>0</v>
      </c>
      <c r="Z674" s="92" t="str">
        <f t="shared" si="786"/>
        <v/>
      </c>
      <c r="AA674" s="92" t="b">
        <f t="shared" si="787"/>
        <v>0</v>
      </c>
      <c r="AB674" s="92" t="str">
        <f t="shared" si="788"/>
        <v/>
      </c>
      <c r="AC674" s="13" t="b">
        <f t="shared" si="740"/>
        <v>0</v>
      </c>
      <c r="AD674" s="92" t="str">
        <f t="shared" si="789"/>
        <v/>
      </c>
      <c r="AE674" s="13" t="b">
        <f t="shared" si="790"/>
        <v>0</v>
      </c>
      <c r="AF674" s="92" t="str">
        <f t="shared" si="791"/>
        <v/>
      </c>
      <c r="AG674" s="13" t="b">
        <f t="shared" si="741"/>
        <v>0</v>
      </c>
      <c r="AH674" s="92" t="str">
        <f t="shared" si="792"/>
        <v/>
      </c>
      <c r="AI674" s="35" t="b">
        <f t="shared" si="742"/>
        <v>0</v>
      </c>
      <c r="AJ674" s="92" t="str">
        <f t="shared" si="793"/>
        <v/>
      </c>
      <c r="AK674" s="35" t="b">
        <f t="shared" si="743"/>
        <v>0</v>
      </c>
      <c r="AL674" s="92" t="str">
        <f t="shared" si="744"/>
        <v/>
      </c>
      <c r="AM674" s="35" t="b">
        <f t="shared" si="745"/>
        <v>0</v>
      </c>
      <c r="AN674" s="92" t="str">
        <f t="shared" si="746"/>
        <v/>
      </c>
      <c r="AO674" s="13" t="b">
        <f t="shared" si="747"/>
        <v>0</v>
      </c>
      <c r="AP674" s="92" t="str">
        <f t="shared" si="748"/>
        <v/>
      </c>
      <c r="AQ674" s="14">
        <f t="shared" si="749"/>
        <v>0</v>
      </c>
      <c r="AR674" s="14">
        <f t="shared" si="750"/>
        <v>0</v>
      </c>
      <c r="AS674" s="16">
        <f t="shared" si="803"/>
        <v>0</v>
      </c>
      <c r="AT674" s="16">
        <f t="shared" si="803"/>
        <v>0</v>
      </c>
      <c r="AU674" s="16">
        <f t="shared" si="803"/>
        <v>0</v>
      </c>
      <c r="AV674" s="16">
        <f t="shared" si="803"/>
        <v>0</v>
      </c>
      <c r="AW674" s="16">
        <f t="shared" si="803"/>
        <v>0</v>
      </c>
      <c r="AX674" s="16">
        <f t="shared" si="803"/>
        <v>0</v>
      </c>
      <c r="AY674" s="16">
        <f t="shared" si="803"/>
        <v>0</v>
      </c>
      <c r="AZ674" s="16"/>
      <c r="BA674" s="16"/>
      <c r="BB674" s="93">
        <f t="shared" si="794"/>
        <v>0</v>
      </c>
      <c r="BC674" s="93">
        <f t="shared" si="795"/>
        <v>0</v>
      </c>
      <c r="BD674" s="93">
        <f t="shared" si="796"/>
        <v>0</v>
      </c>
      <c r="BE674" s="158">
        <f t="shared" si="797"/>
        <v>0</v>
      </c>
      <c r="BF674" s="159">
        <f t="shared" si="798"/>
        <v>0</v>
      </c>
      <c r="BG674" s="159">
        <f t="shared" si="752"/>
        <v>0</v>
      </c>
      <c r="BH674" s="159">
        <f t="shared" si="753"/>
        <v>0</v>
      </c>
      <c r="BI674" s="159">
        <f t="shared" si="754"/>
        <v>0</v>
      </c>
      <c r="BJ674" s="159">
        <f t="shared" si="755"/>
        <v>0</v>
      </c>
      <c r="BK674" s="159">
        <f t="shared" si="756"/>
        <v>0</v>
      </c>
      <c r="BL674" s="159">
        <f t="shared" si="757"/>
        <v>0</v>
      </c>
      <c r="BM674" s="159">
        <f t="shared" si="736"/>
        <v>0</v>
      </c>
      <c r="BN674" s="159">
        <f t="shared" si="736"/>
        <v>0</v>
      </c>
      <c r="BO674" s="205" t="b">
        <f t="shared" si="758"/>
        <v>0</v>
      </c>
      <c r="BP674" s="214">
        <f t="shared" si="759"/>
        <v>0</v>
      </c>
      <c r="BQ674" s="160">
        <f t="shared" si="760"/>
        <v>0</v>
      </c>
      <c r="BR674" s="160">
        <f t="shared" si="761"/>
        <v>0</v>
      </c>
      <c r="BS674" s="160">
        <f t="shared" si="762"/>
        <v>0</v>
      </c>
      <c r="BT674" s="160">
        <f t="shared" si="763"/>
        <v>0</v>
      </c>
      <c r="BU674" s="160">
        <f t="shared" si="764"/>
        <v>0</v>
      </c>
      <c r="BV674" s="215">
        <f t="shared" si="765"/>
        <v>0</v>
      </c>
      <c r="BW674" s="217">
        <f t="shared" si="766"/>
        <v>0</v>
      </c>
      <c r="BX674" s="206">
        <f t="shared" si="767"/>
        <v>0</v>
      </c>
      <c r="BY674" s="206">
        <f t="shared" si="768"/>
        <v>0</v>
      </c>
      <c r="BZ674" s="206">
        <f t="shared" si="769"/>
        <v>0</v>
      </c>
      <c r="CA674" s="206">
        <f t="shared" si="770"/>
        <v>0</v>
      </c>
      <c r="CB674" s="206">
        <f t="shared" si="771"/>
        <v>0</v>
      </c>
      <c r="CC674" s="218">
        <f t="shared" si="772"/>
        <v>0</v>
      </c>
      <c r="CD674" s="216" t="e">
        <f t="shared" si="773"/>
        <v>#VALUE!</v>
      </c>
      <c r="CE674" s="94" t="e">
        <f t="shared" si="774"/>
        <v>#VALUE!</v>
      </c>
      <c r="CF674" s="94" t="e">
        <f t="shared" si="775"/>
        <v>#VALUE!</v>
      </c>
      <c r="CG674" s="95" t="e">
        <f t="shared" si="776"/>
        <v>#VALUE!</v>
      </c>
      <c r="CH674" s="95" t="e">
        <f t="shared" si="799"/>
        <v>#VALUE!</v>
      </c>
      <c r="CI674" s="95" t="b">
        <f t="shared" si="802"/>
        <v>0</v>
      </c>
      <c r="CJ674" s="76" t="str">
        <f t="shared" si="777"/>
        <v/>
      </c>
      <c r="CK674" s="94" t="e" cm="1">
        <f t="array" aca="1" ref="CK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CL674" s="94" t="str">
        <f t="shared" si="778"/>
        <v/>
      </c>
      <c r="CM674" s="96" t="b">
        <f t="shared" si="779"/>
        <v>0</v>
      </c>
      <c r="CN674" s="130" t="b">
        <f>IFERROR(MATCH(D674,'Avtal för korttidsarbete'!$G$13:$G$1012,0),TRUE)</f>
        <v>1</v>
      </c>
      <c r="CO674" s="130" t="b">
        <f t="shared" si="780"/>
        <v>0</v>
      </c>
      <c r="CP674" s="131" t="str" cm="1">
        <f t="array" ref="CP674">IF(CN674=TRUE,"x",INDEX('Avtal för korttidsarbete'!$E$13:$E$1012,$CN674))</f>
        <v>x</v>
      </c>
      <c r="CQ674" s="131" t="str" cm="1">
        <f t="array" ref="CQ674">IF(CN674=TRUE,"x",INDEX('Avtal för korttidsarbete'!$F$13:$F$1012,$CN674))</f>
        <v>x</v>
      </c>
      <c r="CR674" s="130" t="b">
        <f t="shared" si="781"/>
        <v>0</v>
      </c>
      <c r="CS674" s="165">
        <f t="shared" si="800"/>
        <v>0</v>
      </c>
      <c r="CT674" s="165">
        <f t="shared" si="801"/>
        <v>0</v>
      </c>
      <c r="CU674" s="130" t="b">
        <f t="shared" si="782"/>
        <v>0</v>
      </c>
      <c r="CV674" s="131">
        <f t="shared" si="783"/>
        <v>0</v>
      </c>
      <c r="CW674" s="165">
        <f t="shared" si="784"/>
        <v>0</v>
      </c>
      <c r="CX674" s="186" t="b">
        <f>IFERROR(INDEX('Avtal för korttidsarbete'!R:R,MATCH(D674,'Avtal för korttidsarbete'!$G:$G,0)),TRUE)</f>
        <v>1</v>
      </c>
      <c r="CY674" s="165" t="str">
        <f>IF(CX674,"-",INDEX('Avtal för korttidsarbete'!$D:$D,MATCH(D674,'Avtal för korttidsarbete'!$G:$G,0)))</f>
        <v>-</v>
      </c>
      <c r="CZ674" s="131" t="b">
        <f>IFERROR(G674&gt;INDEX(Uppsägningar!E:E,MATCH(C674,Uppsägningar!C:C,0)),FALSE)</f>
        <v>0</v>
      </c>
    </row>
    <row r="675" spans="1:104" s="30" customFormat="1" x14ac:dyDescent="0.25">
      <c r="A675" s="19">
        <v>660</v>
      </c>
      <c r="B675" s="20"/>
      <c r="C675" s="189"/>
      <c r="D675" s="69"/>
      <c r="E675" s="171">
        <f>IFERROR(INDEX(Admin!$C$7:$C$10,MATCH(CY675,TblNivåValTExt,0)),0)</f>
        <v>0</v>
      </c>
      <c r="F675" s="1"/>
      <c r="G675" s="1"/>
      <c r="H675" s="90"/>
      <c r="I675" s="91"/>
      <c r="J675" s="91"/>
      <c r="K675" s="91"/>
      <c r="L675" s="91"/>
      <c r="M675" s="91"/>
      <c r="N675" s="91"/>
      <c r="O675" s="91"/>
      <c r="P675" s="91"/>
      <c r="Q675" s="91"/>
      <c r="R675" s="91"/>
      <c r="S675" s="91"/>
      <c r="T675" s="91"/>
      <c r="U675" s="91"/>
      <c r="V675" s="91"/>
      <c r="W675" s="225">
        <f t="shared" si="738"/>
        <v>0</v>
      </c>
      <c r="X675" s="134" t="str">
        <f t="shared" si="785"/>
        <v/>
      </c>
      <c r="Y675" s="92" t="b">
        <f t="shared" si="739"/>
        <v>0</v>
      </c>
      <c r="Z675" s="92" t="str">
        <f t="shared" si="786"/>
        <v/>
      </c>
      <c r="AA675" s="92" t="b">
        <f t="shared" si="787"/>
        <v>0</v>
      </c>
      <c r="AB675" s="92" t="str">
        <f t="shared" si="788"/>
        <v/>
      </c>
      <c r="AC675" s="13" t="b">
        <f t="shared" si="740"/>
        <v>0</v>
      </c>
      <c r="AD675" s="92" t="str">
        <f t="shared" si="789"/>
        <v/>
      </c>
      <c r="AE675" s="13" t="b">
        <f t="shared" si="790"/>
        <v>0</v>
      </c>
      <c r="AF675" s="92" t="str">
        <f t="shared" si="791"/>
        <v/>
      </c>
      <c r="AG675" s="13" t="b">
        <f t="shared" si="741"/>
        <v>0</v>
      </c>
      <c r="AH675" s="92" t="str">
        <f t="shared" si="792"/>
        <v/>
      </c>
      <c r="AI675" s="35" t="b">
        <f t="shared" si="742"/>
        <v>0</v>
      </c>
      <c r="AJ675" s="92" t="str">
        <f t="shared" si="793"/>
        <v/>
      </c>
      <c r="AK675" s="35" t="b">
        <f t="shared" si="743"/>
        <v>0</v>
      </c>
      <c r="AL675" s="92" t="str">
        <f t="shared" si="744"/>
        <v/>
      </c>
      <c r="AM675" s="35" t="b">
        <f t="shared" si="745"/>
        <v>0</v>
      </c>
      <c r="AN675" s="92" t="str">
        <f t="shared" si="746"/>
        <v/>
      </c>
      <c r="AO675" s="13" t="b">
        <f t="shared" si="747"/>
        <v>0</v>
      </c>
      <c r="AP675" s="92" t="str">
        <f t="shared" si="748"/>
        <v/>
      </c>
      <c r="AQ675" s="14">
        <f t="shared" si="749"/>
        <v>0</v>
      </c>
      <c r="AR675" s="14">
        <f t="shared" si="750"/>
        <v>0</v>
      </c>
      <c r="AS675" s="16">
        <f t="shared" si="803"/>
        <v>0</v>
      </c>
      <c r="AT675" s="16">
        <f t="shared" si="803"/>
        <v>0</v>
      </c>
      <c r="AU675" s="16">
        <f t="shared" si="803"/>
        <v>0</v>
      </c>
      <c r="AV675" s="16">
        <f t="shared" si="803"/>
        <v>0</v>
      </c>
      <c r="AW675" s="16">
        <f t="shared" si="803"/>
        <v>0</v>
      </c>
      <c r="AX675" s="16">
        <f t="shared" si="803"/>
        <v>0</v>
      </c>
      <c r="AY675" s="16">
        <f t="shared" si="803"/>
        <v>0</v>
      </c>
      <c r="AZ675" s="16"/>
      <c r="BA675" s="16"/>
      <c r="BB675" s="93">
        <f t="shared" si="794"/>
        <v>0</v>
      </c>
      <c r="BC675" s="93">
        <f t="shared" si="795"/>
        <v>0</v>
      </c>
      <c r="BD675" s="93">
        <f t="shared" si="796"/>
        <v>0</v>
      </c>
      <c r="BE675" s="158">
        <f t="shared" si="797"/>
        <v>0</v>
      </c>
      <c r="BF675" s="159">
        <f t="shared" si="798"/>
        <v>0</v>
      </c>
      <c r="BG675" s="159">
        <f t="shared" si="752"/>
        <v>0</v>
      </c>
      <c r="BH675" s="159">
        <f t="shared" si="753"/>
        <v>0</v>
      </c>
      <c r="BI675" s="159">
        <f t="shared" si="754"/>
        <v>0</v>
      </c>
      <c r="BJ675" s="159">
        <f t="shared" si="755"/>
        <v>0</v>
      </c>
      <c r="BK675" s="159">
        <f t="shared" si="756"/>
        <v>0</v>
      </c>
      <c r="BL675" s="159">
        <f t="shared" si="757"/>
        <v>0</v>
      </c>
      <c r="BM675" s="159">
        <f t="shared" si="736"/>
        <v>0</v>
      </c>
      <c r="BN675" s="159">
        <f t="shared" si="736"/>
        <v>0</v>
      </c>
      <c r="BO675" s="205" t="b">
        <f t="shared" si="758"/>
        <v>0</v>
      </c>
      <c r="BP675" s="214">
        <f t="shared" si="759"/>
        <v>0</v>
      </c>
      <c r="BQ675" s="160">
        <f t="shared" si="760"/>
        <v>0</v>
      </c>
      <c r="BR675" s="160">
        <f t="shared" si="761"/>
        <v>0</v>
      </c>
      <c r="BS675" s="160">
        <f t="shared" si="762"/>
        <v>0</v>
      </c>
      <c r="BT675" s="160">
        <f t="shared" si="763"/>
        <v>0</v>
      </c>
      <c r="BU675" s="160">
        <f t="shared" si="764"/>
        <v>0</v>
      </c>
      <c r="BV675" s="215">
        <f t="shared" si="765"/>
        <v>0</v>
      </c>
      <c r="BW675" s="217">
        <f t="shared" si="766"/>
        <v>0</v>
      </c>
      <c r="BX675" s="206">
        <f t="shared" si="767"/>
        <v>0</v>
      </c>
      <c r="BY675" s="206">
        <f t="shared" si="768"/>
        <v>0</v>
      </c>
      <c r="BZ675" s="206">
        <f t="shared" si="769"/>
        <v>0</v>
      </c>
      <c r="CA675" s="206">
        <f t="shared" si="770"/>
        <v>0</v>
      </c>
      <c r="CB675" s="206">
        <f t="shared" si="771"/>
        <v>0</v>
      </c>
      <c r="CC675" s="218">
        <f t="shared" si="772"/>
        <v>0</v>
      </c>
      <c r="CD675" s="216" t="e">
        <f t="shared" si="773"/>
        <v>#VALUE!</v>
      </c>
      <c r="CE675" s="94" t="e">
        <f t="shared" si="774"/>
        <v>#VALUE!</v>
      </c>
      <c r="CF675" s="94" t="e">
        <f t="shared" si="775"/>
        <v>#VALUE!</v>
      </c>
      <c r="CG675" s="95" t="e">
        <f t="shared" si="776"/>
        <v>#VALUE!</v>
      </c>
      <c r="CH675" s="95" t="e">
        <f t="shared" si="799"/>
        <v>#VALUE!</v>
      </c>
      <c r="CI675" s="95" t="b">
        <f t="shared" si="802"/>
        <v>0</v>
      </c>
      <c r="CJ675" s="76" t="str">
        <f t="shared" si="777"/>
        <v/>
      </c>
      <c r="CK675" s="94" t="e" cm="1">
        <f t="array" aca="1" ref="CK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CL675" s="94" t="str">
        <f t="shared" si="778"/>
        <v/>
      </c>
      <c r="CM675" s="96" t="b">
        <f t="shared" si="779"/>
        <v>0</v>
      </c>
      <c r="CN675" s="130" t="b">
        <f>IFERROR(MATCH(D675,'Avtal för korttidsarbete'!$G$13:$G$1012,0),TRUE)</f>
        <v>1</v>
      </c>
      <c r="CO675" s="130" t="b">
        <f t="shared" si="780"/>
        <v>0</v>
      </c>
      <c r="CP675" s="131" t="str" cm="1">
        <f t="array" ref="CP675">IF(CN675=TRUE,"x",INDEX('Avtal för korttidsarbete'!$E$13:$E$1012,$CN675))</f>
        <v>x</v>
      </c>
      <c r="CQ675" s="131" t="str" cm="1">
        <f t="array" ref="CQ675">IF(CN675=TRUE,"x",INDEX('Avtal för korttidsarbete'!$F$13:$F$1012,$CN675))</f>
        <v>x</v>
      </c>
      <c r="CR675" s="130" t="b">
        <f t="shared" si="781"/>
        <v>0</v>
      </c>
      <c r="CS675" s="165">
        <f t="shared" si="800"/>
        <v>0</v>
      </c>
      <c r="CT675" s="165">
        <f t="shared" si="801"/>
        <v>0</v>
      </c>
      <c r="CU675" s="130" t="b">
        <f t="shared" si="782"/>
        <v>0</v>
      </c>
      <c r="CV675" s="131">
        <f t="shared" si="783"/>
        <v>0</v>
      </c>
      <c r="CW675" s="165">
        <f t="shared" si="784"/>
        <v>0</v>
      </c>
      <c r="CX675" s="186" t="b">
        <f>IFERROR(INDEX('Avtal för korttidsarbete'!R:R,MATCH(D675,'Avtal för korttidsarbete'!$G:$G,0)),TRUE)</f>
        <v>1</v>
      </c>
      <c r="CY675" s="165" t="str">
        <f>IF(CX675,"-",INDEX('Avtal för korttidsarbete'!$D:$D,MATCH(D675,'Avtal för korttidsarbete'!$G:$G,0)))</f>
        <v>-</v>
      </c>
      <c r="CZ675" s="131" t="b">
        <f>IFERROR(G675&gt;INDEX(Uppsägningar!E:E,MATCH(C675,Uppsägningar!C:C,0)),FALSE)</f>
        <v>0</v>
      </c>
    </row>
    <row r="676" spans="1:104" s="30" customFormat="1" x14ac:dyDescent="0.25">
      <c r="A676" s="19">
        <v>661</v>
      </c>
      <c r="B676" s="20"/>
      <c r="C676" s="189"/>
      <c r="D676" s="69"/>
      <c r="E676" s="171">
        <f>IFERROR(INDEX(Admin!$C$7:$C$10,MATCH(CY676,TblNivåValTExt,0)),0)</f>
        <v>0</v>
      </c>
      <c r="F676" s="1"/>
      <c r="G676" s="1"/>
      <c r="H676" s="90"/>
      <c r="I676" s="91"/>
      <c r="J676" s="91"/>
      <c r="K676" s="91"/>
      <c r="L676" s="91"/>
      <c r="M676" s="91"/>
      <c r="N676" s="91"/>
      <c r="O676" s="91"/>
      <c r="P676" s="91"/>
      <c r="Q676" s="91"/>
      <c r="R676" s="91"/>
      <c r="S676" s="91"/>
      <c r="T676" s="91"/>
      <c r="U676" s="91"/>
      <c r="V676" s="91"/>
      <c r="W676" s="225">
        <f t="shared" si="738"/>
        <v>0</v>
      </c>
      <c r="X676" s="134" t="str">
        <f t="shared" si="785"/>
        <v/>
      </c>
      <c r="Y676" s="92" t="b">
        <f t="shared" si="739"/>
        <v>0</v>
      </c>
      <c r="Z676" s="92" t="str">
        <f t="shared" si="786"/>
        <v/>
      </c>
      <c r="AA676" s="92" t="b">
        <f t="shared" si="787"/>
        <v>0</v>
      </c>
      <c r="AB676" s="92" t="str">
        <f t="shared" si="788"/>
        <v/>
      </c>
      <c r="AC676" s="13" t="b">
        <f t="shared" si="740"/>
        <v>0</v>
      </c>
      <c r="AD676" s="92" t="str">
        <f t="shared" si="789"/>
        <v/>
      </c>
      <c r="AE676" s="13" t="b">
        <f t="shared" si="790"/>
        <v>0</v>
      </c>
      <c r="AF676" s="92" t="str">
        <f t="shared" si="791"/>
        <v/>
      </c>
      <c r="AG676" s="13" t="b">
        <f t="shared" si="741"/>
        <v>0</v>
      </c>
      <c r="AH676" s="92" t="str">
        <f t="shared" si="792"/>
        <v/>
      </c>
      <c r="AI676" s="35" t="b">
        <f t="shared" si="742"/>
        <v>0</v>
      </c>
      <c r="AJ676" s="92" t="str">
        <f t="shared" si="793"/>
        <v/>
      </c>
      <c r="AK676" s="35" t="b">
        <f t="shared" si="743"/>
        <v>0</v>
      </c>
      <c r="AL676" s="92" t="str">
        <f t="shared" si="744"/>
        <v/>
      </c>
      <c r="AM676" s="35" t="b">
        <f t="shared" si="745"/>
        <v>0</v>
      </c>
      <c r="AN676" s="92" t="str">
        <f t="shared" si="746"/>
        <v/>
      </c>
      <c r="AO676" s="13" t="b">
        <f t="shared" si="747"/>
        <v>0</v>
      </c>
      <c r="AP676" s="92" t="str">
        <f t="shared" si="748"/>
        <v/>
      </c>
      <c r="AQ676" s="14">
        <f t="shared" si="749"/>
        <v>0</v>
      </c>
      <c r="AR676" s="14">
        <f t="shared" si="750"/>
        <v>0</v>
      </c>
      <c r="AS676" s="16">
        <f t="shared" ref="AS676:AY685" si="804">IF(OR(AS$11=FALSE,$F676="",MIN($G676,AS$10,$AR676)-MAX($F676,AS$8,$AQ676)&lt;0),0,MIN($G676,AS$10,$AR676)-MAX($F676,AS$8,$AQ676)+1)</f>
        <v>0</v>
      </c>
      <c r="AT676" s="16">
        <f t="shared" si="804"/>
        <v>0</v>
      </c>
      <c r="AU676" s="16">
        <f t="shared" si="804"/>
        <v>0</v>
      </c>
      <c r="AV676" s="16">
        <f t="shared" si="804"/>
        <v>0</v>
      </c>
      <c r="AW676" s="16">
        <f t="shared" si="804"/>
        <v>0</v>
      </c>
      <c r="AX676" s="16">
        <f t="shared" si="804"/>
        <v>0</v>
      </c>
      <c r="AY676" s="16">
        <f t="shared" si="804"/>
        <v>0</v>
      </c>
      <c r="AZ676" s="16"/>
      <c r="BA676" s="16"/>
      <c r="BB676" s="93">
        <f t="shared" si="794"/>
        <v>0</v>
      </c>
      <c r="BC676" s="93">
        <f t="shared" si="795"/>
        <v>0</v>
      </c>
      <c r="BD676" s="93">
        <f t="shared" si="796"/>
        <v>0</v>
      </c>
      <c r="BE676" s="158">
        <f t="shared" si="797"/>
        <v>0</v>
      </c>
      <c r="BF676" s="159">
        <f t="shared" si="798"/>
        <v>0</v>
      </c>
      <c r="BG676" s="159">
        <f t="shared" si="752"/>
        <v>0</v>
      </c>
      <c r="BH676" s="159">
        <f t="shared" si="753"/>
        <v>0</v>
      </c>
      <c r="BI676" s="159">
        <f t="shared" si="754"/>
        <v>0</v>
      </c>
      <c r="BJ676" s="159">
        <f t="shared" si="755"/>
        <v>0</v>
      </c>
      <c r="BK676" s="159">
        <f t="shared" si="756"/>
        <v>0</v>
      </c>
      <c r="BL676" s="159">
        <f t="shared" si="757"/>
        <v>0</v>
      </c>
      <c r="BM676" s="159">
        <f t="shared" si="736"/>
        <v>0</v>
      </c>
      <c r="BN676" s="159">
        <f t="shared" si="736"/>
        <v>0</v>
      </c>
      <c r="BO676" s="205" t="b">
        <f t="shared" si="758"/>
        <v>0</v>
      </c>
      <c r="BP676" s="214">
        <f t="shared" si="759"/>
        <v>0</v>
      </c>
      <c r="BQ676" s="160">
        <f t="shared" si="760"/>
        <v>0</v>
      </c>
      <c r="BR676" s="160">
        <f t="shared" si="761"/>
        <v>0</v>
      </c>
      <c r="BS676" s="160">
        <f t="shared" si="762"/>
        <v>0</v>
      </c>
      <c r="BT676" s="160">
        <f t="shared" si="763"/>
        <v>0</v>
      </c>
      <c r="BU676" s="160">
        <f t="shared" si="764"/>
        <v>0</v>
      </c>
      <c r="BV676" s="215">
        <f t="shared" si="765"/>
        <v>0</v>
      </c>
      <c r="BW676" s="217">
        <f t="shared" si="766"/>
        <v>0</v>
      </c>
      <c r="BX676" s="206">
        <f t="shared" si="767"/>
        <v>0</v>
      </c>
      <c r="BY676" s="206">
        <f t="shared" si="768"/>
        <v>0</v>
      </c>
      <c r="BZ676" s="206">
        <f t="shared" si="769"/>
        <v>0</v>
      </c>
      <c r="CA676" s="206">
        <f t="shared" si="770"/>
        <v>0</v>
      </c>
      <c r="CB676" s="206">
        <f t="shared" si="771"/>
        <v>0</v>
      </c>
      <c r="CC676" s="218">
        <f t="shared" si="772"/>
        <v>0</v>
      </c>
      <c r="CD676" s="216" t="e">
        <f t="shared" si="773"/>
        <v>#VALUE!</v>
      </c>
      <c r="CE676" s="94" t="e">
        <f t="shared" si="774"/>
        <v>#VALUE!</v>
      </c>
      <c r="CF676" s="94" t="e">
        <f t="shared" si="775"/>
        <v>#VALUE!</v>
      </c>
      <c r="CG676" s="95" t="e">
        <f t="shared" si="776"/>
        <v>#VALUE!</v>
      </c>
      <c r="CH676" s="95" t="e">
        <f t="shared" si="799"/>
        <v>#VALUE!</v>
      </c>
      <c r="CI676" s="95" t="b">
        <f t="shared" si="802"/>
        <v>0</v>
      </c>
      <c r="CJ676" s="76" t="str">
        <f t="shared" si="777"/>
        <v/>
      </c>
      <c r="CK676" s="94" t="e" cm="1">
        <f t="array" aca="1" ref="CK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CL676" s="94" t="str">
        <f t="shared" si="778"/>
        <v/>
      </c>
      <c r="CM676" s="96" t="b">
        <f t="shared" si="779"/>
        <v>0</v>
      </c>
      <c r="CN676" s="130" t="b">
        <f>IFERROR(MATCH(D676,'Avtal för korttidsarbete'!$G$13:$G$1012,0),TRUE)</f>
        <v>1</v>
      </c>
      <c r="CO676" s="130" t="b">
        <f t="shared" si="780"/>
        <v>0</v>
      </c>
      <c r="CP676" s="131" t="str" cm="1">
        <f t="array" ref="CP676">IF(CN676=TRUE,"x",INDEX('Avtal för korttidsarbete'!$E$13:$E$1012,$CN676))</f>
        <v>x</v>
      </c>
      <c r="CQ676" s="131" t="str" cm="1">
        <f t="array" ref="CQ676">IF(CN676=TRUE,"x",INDEX('Avtal för korttidsarbete'!$F$13:$F$1012,$CN676))</f>
        <v>x</v>
      </c>
      <c r="CR676" s="130" t="b">
        <f t="shared" si="781"/>
        <v>0</v>
      </c>
      <c r="CS676" s="165">
        <f t="shared" si="800"/>
        <v>0</v>
      </c>
      <c r="CT676" s="165">
        <f t="shared" si="801"/>
        <v>0</v>
      </c>
      <c r="CU676" s="130" t="b">
        <f t="shared" si="782"/>
        <v>0</v>
      </c>
      <c r="CV676" s="131">
        <f t="shared" si="783"/>
        <v>0</v>
      </c>
      <c r="CW676" s="165">
        <f t="shared" si="784"/>
        <v>0</v>
      </c>
      <c r="CX676" s="186" t="b">
        <f>IFERROR(INDEX('Avtal för korttidsarbete'!R:R,MATCH(D676,'Avtal för korttidsarbete'!$G:$G,0)),TRUE)</f>
        <v>1</v>
      </c>
      <c r="CY676" s="165" t="str">
        <f>IF(CX676,"-",INDEX('Avtal för korttidsarbete'!$D:$D,MATCH(D676,'Avtal för korttidsarbete'!$G:$G,0)))</f>
        <v>-</v>
      </c>
      <c r="CZ676" s="131" t="b">
        <f>IFERROR(G676&gt;INDEX(Uppsägningar!E:E,MATCH(C676,Uppsägningar!C:C,0)),FALSE)</f>
        <v>0</v>
      </c>
    </row>
    <row r="677" spans="1:104" s="30" customFormat="1" x14ac:dyDescent="0.25">
      <c r="A677" s="19">
        <v>662</v>
      </c>
      <c r="B677" s="20"/>
      <c r="C677" s="189"/>
      <c r="D677" s="69"/>
      <c r="E677" s="171">
        <f>IFERROR(INDEX(Admin!$C$7:$C$10,MATCH(CY677,TblNivåValTExt,0)),0)</f>
        <v>0</v>
      </c>
      <c r="F677" s="1"/>
      <c r="G677" s="1"/>
      <c r="H677" s="90"/>
      <c r="I677" s="91"/>
      <c r="J677" s="91"/>
      <c r="K677" s="91"/>
      <c r="L677" s="91"/>
      <c r="M677" s="91"/>
      <c r="N677" s="91"/>
      <c r="O677" s="91"/>
      <c r="P677" s="91"/>
      <c r="Q677" s="91"/>
      <c r="R677" s="91"/>
      <c r="S677" s="91"/>
      <c r="T677" s="91"/>
      <c r="U677" s="91"/>
      <c r="V677" s="91"/>
      <c r="W677" s="225">
        <f t="shared" si="738"/>
        <v>0</v>
      </c>
      <c r="X677" s="134" t="str">
        <f t="shared" si="785"/>
        <v/>
      </c>
      <c r="Y677" s="92" t="b">
        <f t="shared" si="739"/>
        <v>0</v>
      </c>
      <c r="Z677" s="92" t="str">
        <f t="shared" si="786"/>
        <v/>
      </c>
      <c r="AA677" s="92" t="b">
        <f t="shared" si="787"/>
        <v>0</v>
      </c>
      <c r="AB677" s="92" t="str">
        <f t="shared" si="788"/>
        <v/>
      </c>
      <c r="AC677" s="13" t="b">
        <f t="shared" si="740"/>
        <v>0</v>
      </c>
      <c r="AD677" s="92" t="str">
        <f t="shared" si="789"/>
        <v/>
      </c>
      <c r="AE677" s="13" t="b">
        <f t="shared" si="790"/>
        <v>0</v>
      </c>
      <c r="AF677" s="92" t="str">
        <f t="shared" si="791"/>
        <v/>
      </c>
      <c r="AG677" s="13" t="b">
        <f t="shared" si="741"/>
        <v>0</v>
      </c>
      <c r="AH677" s="92" t="str">
        <f t="shared" si="792"/>
        <v/>
      </c>
      <c r="AI677" s="35" t="b">
        <f t="shared" si="742"/>
        <v>0</v>
      </c>
      <c r="AJ677" s="92" t="str">
        <f t="shared" si="793"/>
        <v/>
      </c>
      <c r="AK677" s="35" t="b">
        <f t="shared" si="743"/>
        <v>0</v>
      </c>
      <c r="AL677" s="92" t="str">
        <f t="shared" si="744"/>
        <v/>
      </c>
      <c r="AM677" s="35" t="b">
        <f t="shared" si="745"/>
        <v>0</v>
      </c>
      <c r="AN677" s="92" t="str">
        <f t="shared" si="746"/>
        <v/>
      </c>
      <c r="AO677" s="13" t="b">
        <f t="shared" si="747"/>
        <v>0</v>
      </c>
      <c r="AP677" s="92" t="str">
        <f t="shared" si="748"/>
        <v/>
      </c>
      <c r="AQ677" s="14">
        <f t="shared" si="749"/>
        <v>0</v>
      </c>
      <c r="AR677" s="14">
        <f t="shared" si="750"/>
        <v>0</v>
      </c>
      <c r="AS677" s="16">
        <f t="shared" si="804"/>
        <v>0</v>
      </c>
      <c r="AT677" s="16">
        <f t="shared" si="804"/>
        <v>0</v>
      </c>
      <c r="AU677" s="16">
        <f t="shared" si="804"/>
        <v>0</v>
      </c>
      <c r="AV677" s="16">
        <f t="shared" si="804"/>
        <v>0</v>
      </c>
      <c r="AW677" s="16">
        <f t="shared" si="804"/>
        <v>0</v>
      </c>
      <c r="AX677" s="16">
        <f t="shared" si="804"/>
        <v>0</v>
      </c>
      <c r="AY677" s="16">
        <f t="shared" si="804"/>
        <v>0</v>
      </c>
      <c r="AZ677" s="16"/>
      <c r="BA677" s="16"/>
      <c r="BB677" s="93">
        <f t="shared" si="794"/>
        <v>0</v>
      </c>
      <c r="BC677" s="93">
        <f t="shared" si="795"/>
        <v>0</v>
      </c>
      <c r="BD677" s="93">
        <f t="shared" si="796"/>
        <v>0</v>
      </c>
      <c r="BE677" s="158">
        <f t="shared" si="797"/>
        <v>0</v>
      </c>
      <c r="BF677" s="159">
        <f t="shared" si="798"/>
        <v>0</v>
      </c>
      <c r="BG677" s="159">
        <f t="shared" si="752"/>
        <v>0</v>
      </c>
      <c r="BH677" s="159">
        <f t="shared" si="753"/>
        <v>0</v>
      </c>
      <c r="BI677" s="159">
        <f t="shared" si="754"/>
        <v>0</v>
      </c>
      <c r="BJ677" s="159">
        <f t="shared" si="755"/>
        <v>0</v>
      </c>
      <c r="BK677" s="159">
        <f t="shared" si="756"/>
        <v>0</v>
      </c>
      <c r="BL677" s="159">
        <f t="shared" si="757"/>
        <v>0</v>
      </c>
      <c r="BM677" s="159">
        <f t="shared" si="736"/>
        <v>0</v>
      </c>
      <c r="BN677" s="159">
        <f t="shared" si="736"/>
        <v>0</v>
      </c>
      <c r="BO677" s="205" t="b">
        <f t="shared" si="758"/>
        <v>0</v>
      </c>
      <c r="BP677" s="214">
        <f t="shared" si="759"/>
        <v>0</v>
      </c>
      <c r="BQ677" s="160">
        <f t="shared" si="760"/>
        <v>0</v>
      </c>
      <c r="BR677" s="160">
        <f t="shared" si="761"/>
        <v>0</v>
      </c>
      <c r="BS677" s="160">
        <f t="shared" si="762"/>
        <v>0</v>
      </c>
      <c r="BT677" s="160">
        <f t="shared" si="763"/>
        <v>0</v>
      </c>
      <c r="BU677" s="160">
        <f t="shared" si="764"/>
        <v>0</v>
      </c>
      <c r="BV677" s="215">
        <f t="shared" si="765"/>
        <v>0</v>
      </c>
      <c r="BW677" s="217">
        <f t="shared" si="766"/>
        <v>0</v>
      </c>
      <c r="BX677" s="206">
        <f t="shared" si="767"/>
        <v>0</v>
      </c>
      <c r="BY677" s="206">
        <f t="shared" si="768"/>
        <v>0</v>
      </c>
      <c r="BZ677" s="206">
        <f t="shared" si="769"/>
        <v>0</v>
      </c>
      <c r="CA677" s="206">
        <f t="shared" si="770"/>
        <v>0</v>
      </c>
      <c r="CB677" s="206">
        <f t="shared" si="771"/>
        <v>0</v>
      </c>
      <c r="CC677" s="218">
        <f t="shared" si="772"/>
        <v>0</v>
      </c>
      <c r="CD677" s="216" t="e">
        <f t="shared" si="773"/>
        <v>#VALUE!</v>
      </c>
      <c r="CE677" s="94" t="e">
        <f t="shared" si="774"/>
        <v>#VALUE!</v>
      </c>
      <c r="CF677" s="94" t="e">
        <f t="shared" si="775"/>
        <v>#VALUE!</v>
      </c>
      <c r="CG677" s="95" t="e">
        <f t="shared" si="776"/>
        <v>#VALUE!</v>
      </c>
      <c r="CH677" s="95" t="e">
        <f t="shared" si="799"/>
        <v>#VALUE!</v>
      </c>
      <c r="CI677" s="95" t="b">
        <f t="shared" si="802"/>
        <v>0</v>
      </c>
      <c r="CJ677" s="76" t="str">
        <f t="shared" si="777"/>
        <v/>
      </c>
      <c r="CK677" s="94" t="e" cm="1">
        <f t="array" aca="1" ref="CK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CL677" s="94" t="str">
        <f t="shared" si="778"/>
        <v/>
      </c>
      <c r="CM677" s="96" t="b">
        <f t="shared" si="779"/>
        <v>0</v>
      </c>
      <c r="CN677" s="130" t="b">
        <f>IFERROR(MATCH(D677,'Avtal för korttidsarbete'!$G$13:$G$1012,0),TRUE)</f>
        <v>1</v>
      </c>
      <c r="CO677" s="130" t="b">
        <f t="shared" si="780"/>
        <v>0</v>
      </c>
      <c r="CP677" s="131" t="str" cm="1">
        <f t="array" ref="CP677">IF(CN677=TRUE,"x",INDEX('Avtal för korttidsarbete'!$E$13:$E$1012,$CN677))</f>
        <v>x</v>
      </c>
      <c r="CQ677" s="131" t="str" cm="1">
        <f t="array" ref="CQ677">IF(CN677=TRUE,"x",INDEX('Avtal för korttidsarbete'!$F$13:$F$1012,$CN677))</f>
        <v>x</v>
      </c>
      <c r="CR677" s="130" t="b">
        <f t="shared" si="781"/>
        <v>0</v>
      </c>
      <c r="CS677" s="165">
        <f t="shared" si="800"/>
        <v>0</v>
      </c>
      <c r="CT677" s="165">
        <f t="shared" si="801"/>
        <v>0</v>
      </c>
      <c r="CU677" s="130" t="b">
        <f t="shared" si="782"/>
        <v>0</v>
      </c>
      <c r="CV677" s="131">
        <f t="shared" si="783"/>
        <v>0</v>
      </c>
      <c r="CW677" s="165">
        <f t="shared" si="784"/>
        <v>0</v>
      </c>
      <c r="CX677" s="186" t="b">
        <f>IFERROR(INDEX('Avtal för korttidsarbete'!R:R,MATCH(D677,'Avtal för korttidsarbete'!$G:$G,0)),TRUE)</f>
        <v>1</v>
      </c>
      <c r="CY677" s="165" t="str">
        <f>IF(CX677,"-",INDEX('Avtal för korttidsarbete'!$D:$D,MATCH(D677,'Avtal för korttidsarbete'!$G:$G,0)))</f>
        <v>-</v>
      </c>
      <c r="CZ677" s="131" t="b">
        <f>IFERROR(G677&gt;INDEX(Uppsägningar!E:E,MATCH(C677,Uppsägningar!C:C,0)),FALSE)</f>
        <v>0</v>
      </c>
    </row>
    <row r="678" spans="1:104" s="30" customFormat="1" x14ac:dyDescent="0.25">
      <c r="A678" s="19">
        <v>663</v>
      </c>
      <c r="B678" s="20"/>
      <c r="C678" s="189"/>
      <c r="D678" s="69"/>
      <c r="E678" s="171">
        <f>IFERROR(INDEX(Admin!$C$7:$C$10,MATCH(CY678,TblNivåValTExt,0)),0)</f>
        <v>0</v>
      </c>
      <c r="F678" s="1"/>
      <c r="G678" s="1"/>
      <c r="H678" s="90"/>
      <c r="I678" s="91"/>
      <c r="J678" s="91"/>
      <c r="K678" s="91"/>
      <c r="L678" s="91"/>
      <c r="M678" s="91"/>
      <c r="N678" s="91"/>
      <c r="O678" s="91"/>
      <c r="P678" s="91"/>
      <c r="Q678" s="91"/>
      <c r="R678" s="91"/>
      <c r="S678" s="91"/>
      <c r="T678" s="91"/>
      <c r="U678" s="91"/>
      <c r="V678" s="91"/>
      <c r="W678" s="225">
        <f t="shared" si="738"/>
        <v>0</v>
      </c>
      <c r="X678" s="134" t="str">
        <f t="shared" si="785"/>
        <v/>
      </c>
      <c r="Y678" s="92" t="b">
        <f t="shared" si="739"/>
        <v>0</v>
      </c>
      <c r="Z678" s="92" t="str">
        <f t="shared" si="786"/>
        <v/>
      </c>
      <c r="AA678" s="92" t="b">
        <f t="shared" si="787"/>
        <v>0</v>
      </c>
      <c r="AB678" s="92" t="str">
        <f t="shared" si="788"/>
        <v/>
      </c>
      <c r="AC678" s="13" t="b">
        <f t="shared" si="740"/>
        <v>0</v>
      </c>
      <c r="AD678" s="92" t="str">
        <f t="shared" si="789"/>
        <v/>
      </c>
      <c r="AE678" s="13" t="b">
        <f t="shared" si="790"/>
        <v>0</v>
      </c>
      <c r="AF678" s="92" t="str">
        <f t="shared" si="791"/>
        <v/>
      </c>
      <c r="AG678" s="13" t="b">
        <f t="shared" si="741"/>
        <v>0</v>
      </c>
      <c r="AH678" s="92" t="str">
        <f t="shared" si="792"/>
        <v/>
      </c>
      <c r="AI678" s="35" t="b">
        <f t="shared" si="742"/>
        <v>0</v>
      </c>
      <c r="AJ678" s="92" t="str">
        <f t="shared" si="793"/>
        <v/>
      </c>
      <c r="AK678" s="35" t="b">
        <f t="shared" si="743"/>
        <v>0</v>
      </c>
      <c r="AL678" s="92" t="str">
        <f t="shared" si="744"/>
        <v/>
      </c>
      <c r="AM678" s="35" t="b">
        <f t="shared" si="745"/>
        <v>0</v>
      </c>
      <c r="AN678" s="92" t="str">
        <f t="shared" si="746"/>
        <v/>
      </c>
      <c r="AO678" s="13" t="b">
        <f t="shared" si="747"/>
        <v>0</v>
      </c>
      <c r="AP678" s="92" t="str">
        <f t="shared" si="748"/>
        <v/>
      </c>
      <c r="AQ678" s="14">
        <f t="shared" si="749"/>
        <v>0</v>
      </c>
      <c r="AR678" s="14">
        <f t="shared" si="750"/>
        <v>0</v>
      </c>
      <c r="AS678" s="16">
        <f t="shared" si="804"/>
        <v>0</v>
      </c>
      <c r="AT678" s="16">
        <f t="shared" si="804"/>
        <v>0</v>
      </c>
      <c r="AU678" s="16">
        <f t="shared" si="804"/>
        <v>0</v>
      </c>
      <c r="AV678" s="16">
        <f t="shared" si="804"/>
        <v>0</v>
      </c>
      <c r="AW678" s="16">
        <f t="shared" si="804"/>
        <v>0</v>
      </c>
      <c r="AX678" s="16">
        <f t="shared" si="804"/>
        <v>0</v>
      </c>
      <c r="AY678" s="16">
        <f t="shared" si="804"/>
        <v>0</v>
      </c>
      <c r="AZ678" s="16"/>
      <c r="BA678" s="16"/>
      <c r="BB678" s="93">
        <f t="shared" si="794"/>
        <v>0</v>
      </c>
      <c r="BC678" s="93">
        <f t="shared" si="795"/>
        <v>0</v>
      </c>
      <c r="BD678" s="93">
        <f t="shared" si="796"/>
        <v>0</v>
      </c>
      <c r="BE678" s="158">
        <f t="shared" si="797"/>
        <v>0</v>
      </c>
      <c r="BF678" s="159">
        <f t="shared" si="798"/>
        <v>0</v>
      </c>
      <c r="BG678" s="159">
        <f t="shared" si="752"/>
        <v>0</v>
      </c>
      <c r="BH678" s="159">
        <f t="shared" si="753"/>
        <v>0</v>
      </c>
      <c r="BI678" s="159">
        <f t="shared" si="754"/>
        <v>0</v>
      </c>
      <c r="BJ678" s="159">
        <f t="shared" si="755"/>
        <v>0</v>
      </c>
      <c r="BK678" s="159">
        <f t="shared" si="756"/>
        <v>0</v>
      </c>
      <c r="BL678" s="159">
        <f t="shared" si="757"/>
        <v>0</v>
      </c>
      <c r="BM678" s="159">
        <f t="shared" si="736"/>
        <v>0</v>
      </c>
      <c r="BN678" s="159">
        <f t="shared" si="736"/>
        <v>0</v>
      </c>
      <c r="BO678" s="205" t="b">
        <f t="shared" si="758"/>
        <v>0</v>
      </c>
      <c r="BP678" s="214">
        <f t="shared" si="759"/>
        <v>0</v>
      </c>
      <c r="BQ678" s="160">
        <f t="shared" si="760"/>
        <v>0</v>
      </c>
      <c r="BR678" s="160">
        <f t="shared" si="761"/>
        <v>0</v>
      </c>
      <c r="BS678" s="160">
        <f t="shared" si="762"/>
        <v>0</v>
      </c>
      <c r="BT678" s="160">
        <f t="shared" si="763"/>
        <v>0</v>
      </c>
      <c r="BU678" s="160">
        <f t="shared" si="764"/>
        <v>0</v>
      </c>
      <c r="BV678" s="215">
        <f t="shared" si="765"/>
        <v>0</v>
      </c>
      <c r="BW678" s="217">
        <f t="shared" si="766"/>
        <v>0</v>
      </c>
      <c r="BX678" s="206">
        <f t="shared" si="767"/>
        <v>0</v>
      </c>
      <c r="BY678" s="206">
        <f t="shared" si="768"/>
        <v>0</v>
      </c>
      <c r="BZ678" s="206">
        <f t="shared" si="769"/>
        <v>0</v>
      </c>
      <c r="CA678" s="206">
        <f t="shared" si="770"/>
        <v>0</v>
      </c>
      <c r="CB678" s="206">
        <f t="shared" si="771"/>
        <v>0</v>
      </c>
      <c r="CC678" s="218">
        <f t="shared" si="772"/>
        <v>0</v>
      </c>
      <c r="CD678" s="216" t="e">
        <f t="shared" si="773"/>
        <v>#VALUE!</v>
      </c>
      <c r="CE678" s="94" t="e">
        <f t="shared" si="774"/>
        <v>#VALUE!</v>
      </c>
      <c r="CF678" s="94" t="e">
        <f t="shared" si="775"/>
        <v>#VALUE!</v>
      </c>
      <c r="CG678" s="95" t="e">
        <f t="shared" si="776"/>
        <v>#VALUE!</v>
      </c>
      <c r="CH678" s="95" t="e">
        <f t="shared" si="799"/>
        <v>#VALUE!</v>
      </c>
      <c r="CI678" s="95" t="b">
        <f t="shared" si="802"/>
        <v>0</v>
      </c>
      <c r="CJ678" s="76" t="str">
        <f t="shared" si="777"/>
        <v/>
      </c>
      <c r="CK678" s="94" t="e" cm="1">
        <f t="array" aca="1" ref="CK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CL678" s="94" t="str">
        <f t="shared" si="778"/>
        <v/>
      </c>
      <c r="CM678" s="96" t="b">
        <f t="shared" si="779"/>
        <v>0</v>
      </c>
      <c r="CN678" s="130" t="b">
        <f>IFERROR(MATCH(D678,'Avtal för korttidsarbete'!$G$13:$G$1012,0),TRUE)</f>
        <v>1</v>
      </c>
      <c r="CO678" s="130" t="b">
        <f t="shared" si="780"/>
        <v>0</v>
      </c>
      <c r="CP678" s="131" t="str" cm="1">
        <f t="array" ref="CP678">IF(CN678=TRUE,"x",INDEX('Avtal för korttidsarbete'!$E$13:$E$1012,$CN678))</f>
        <v>x</v>
      </c>
      <c r="CQ678" s="131" t="str" cm="1">
        <f t="array" ref="CQ678">IF(CN678=TRUE,"x",INDEX('Avtal för korttidsarbete'!$F$13:$F$1012,$CN678))</f>
        <v>x</v>
      </c>
      <c r="CR678" s="130" t="b">
        <f t="shared" si="781"/>
        <v>0</v>
      </c>
      <c r="CS678" s="165">
        <f t="shared" si="800"/>
        <v>0</v>
      </c>
      <c r="CT678" s="165">
        <f t="shared" si="801"/>
        <v>0</v>
      </c>
      <c r="CU678" s="130" t="b">
        <f t="shared" si="782"/>
        <v>0</v>
      </c>
      <c r="CV678" s="131">
        <f t="shared" si="783"/>
        <v>0</v>
      </c>
      <c r="CW678" s="165">
        <f t="shared" si="784"/>
        <v>0</v>
      </c>
      <c r="CX678" s="186" t="b">
        <f>IFERROR(INDEX('Avtal för korttidsarbete'!R:R,MATCH(D678,'Avtal för korttidsarbete'!$G:$G,0)),TRUE)</f>
        <v>1</v>
      </c>
      <c r="CY678" s="165" t="str">
        <f>IF(CX678,"-",INDEX('Avtal för korttidsarbete'!$D:$D,MATCH(D678,'Avtal för korttidsarbete'!$G:$G,0)))</f>
        <v>-</v>
      </c>
      <c r="CZ678" s="131" t="b">
        <f>IFERROR(G678&gt;INDEX(Uppsägningar!E:E,MATCH(C678,Uppsägningar!C:C,0)),FALSE)</f>
        <v>0</v>
      </c>
    </row>
    <row r="679" spans="1:104" s="30" customFormat="1" x14ac:dyDescent="0.25">
      <c r="A679" s="19">
        <v>664</v>
      </c>
      <c r="B679" s="20"/>
      <c r="C679" s="189"/>
      <c r="D679" s="69"/>
      <c r="E679" s="171">
        <f>IFERROR(INDEX(Admin!$C$7:$C$10,MATCH(CY679,TblNivåValTExt,0)),0)</f>
        <v>0</v>
      </c>
      <c r="F679" s="1"/>
      <c r="G679" s="1"/>
      <c r="H679" s="90"/>
      <c r="I679" s="91"/>
      <c r="J679" s="91"/>
      <c r="K679" s="91"/>
      <c r="L679" s="91"/>
      <c r="M679" s="91"/>
      <c r="N679" s="91"/>
      <c r="O679" s="91"/>
      <c r="P679" s="91"/>
      <c r="Q679" s="91"/>
      <c r="R679" s="91"/>
      <c r="S679" s="91"/>
      <c r="T679" s="91"/>
      <c r="U679" s="91"/>
      <c r="V679" s="91"/>
      <c r="W679" s="225">
        <f t="shared" si="738"/>
        <v>0</v>
      </c>
      <c r="X679" s="134" t="str">
        <f t="shared" si="785"/>
        <v/>
      </c>
      <c r="Y679" s="92" t="b">
        <f t="shared" si="739"/>
        <v>0</v>
      </c>
      <c r="Z679" s="92" t="str">
        <f t="shared" si="786"/>
        <v/>
      </c>
      <c r="AA679" s="92" t="b">
        <f t="shared" si="787"/>
        <v>0</v>
      </c>
      <c r="AB679" s="92" t="str">
        <f t="shared" si="788"/>
        <v/>
      </c>
      <c r="AC679" s="13" t="b">
        <f t="shared" si="740"/>
        <v>0</v>
      </c>
      <c r="AD679" s="92" t="str">
        <f t="shared" si="789"/>
        <v/>
      </c>
      <c r="AE679" s="13" t="b">
        <f t="shared" si="790"/>
        <v>0</v>
      </c>
      <c r="AF679" s="92" t="str">
        <f t="shared" si="791"/>
        <v/>
      </c>
      <c r="AG679" s="13" t="b">
        <f t="shared" si="741"/>
        <v>0</v>
      </c>
      <c r="AH679" s="92" t="str">
        <f t="shared" si="792"/>
        <v/>
      </c>
      <c r="AI679" s="35" t="b">
        <f t="shared" si="742"/>
        <v>0</v>
      </c>
      <c r="AJ679" s="92" t="str">
        <f t="shared" si="793"/>
        <v/>
      </c>
      <c r="AK679" s="35" t="b">
        <f t="shared" si="743"/>
        <v>0</v>
      </c>
      <c r="AL679" s="92" t="str">
        <f t="shared" si="744"/>
        <v/>
      </c>
      <c r="AM679" s="35" t="b">
        <f t="shared" si="745"/>
        <v>0</v>
      </c>
      <c r="AN679" s="92" t="str">
        <f t="shared" si="746"/>
        <v/>
      </c>
      <c r="AO679" s="13" t="b">
        <f t="shared" si="747"/>
        <v>0</v>
      </c>
      <c r="AP679" s="92" t="str">
        <f t="shared" si="748"/>
        <v/>
      </c>
      <c r="AQ679" s="14">
        <f t="shared" si="749"/>
        <v>0</v>
      </c>
      <c r="AR679" s="14">
        <f t="shared" si="750"/>
        <v>0</v>
      </c>
      <c r="AS679" s="16">
        <f t="shared" si="804"/>
        <v>0</v>
      </c>
      <c r="AT679" s="16">
        <f t="shared" si="804"/>
        <v>0</v>
      </c>
      <c r="AU679" s="16">
        <f t="shared" si="804"/>
        <v>0</v>
      </c>
      <c r="AV679" s="16">
        <f t="shared" si="804"/>
        <v>0</v>
      </c>
      <c r="AW679" s="16">
        <f t="shared" si="804"/>
        <v>0</v>
      </c>
      <c r="AX679" s="16">
        <f t="shared" si="804"/>
        <v>0</v>
      </c>
      <c r="AY679" s="16">
        <f t="shared" si="804"/>
        <v>0</v>
      </c>
      <c r="AZ679" s="16"/>
      <c r="BA679" s="16"/>
      <c r="BB679" s="93">
        <f t="shared" si="794"/>
        <v>0</v>
      </c>
      <c r="BC679" s="93">
        <f t="shared" si="795"/>
        <v>0</v>
      </c>
      <c r="BD679" s="93">
        <f t="shared" si="796"/>
        <v>0</v>
      </c>
      <c r="BE679" s="158">
        <f t="shared" si="797"/>
        <v>0</v>
      </c>
      <c r="BF679" s="159">
        <f t="shared" si="798"/>
        <v>0</v>
      </c>
      <c r="BG679" s="159">
        <f t="shared" si="752"/>
        <v>0</v>
      </c>
      <c r="BH679" s="159">
        <f t="shared" si="753"/>
        <v>0</v>
      </c>
      <c r="BI679" s="159">
        <f t="shared" si="754"/>
        <v>0</v>
      </c>
      <c r="BJ679" s="159">
        <f t="shared" si="755"/>
        <v>0</v>
      </c>
      <c r="BK679" s="159">
        <f t="shared" si="756"/>
        <v>0</v>
      </c>
      <c r="BL679" s="159">
        <f t="shared" si="757"/>
        <v>0</v>
      </c>
      <c r="BM679" s="159">
        <f t="shared" si="736"/>
        <v>0</v>
      </c>
      <c r="BN679" s="159">
        <f t="shared" si="736"/>
        <v>0</v>
      </c>
      <c r="BO679" s="205" t="b">
        <f t="shared" si="758"/>
        <v>0</v>
      </c>
      <c r="BP679" s="214">
        <f t="shared" si="759"/>
        <v>0</v>
      </c>
      <c r="BQ679" s="160">
        <f t="shared" si="760"/>
        <v>0</v>
      </c>
      <c r="BR679" s="160">
        <f t="shared" si="761"/>
        <v>0</v>
      </c>
      <c r="BS679" s="160">
        <f t="shared" si="762"/>
        <v>0</v>
      </c>
      <c r="BT679" s="160">
        <f t="shared" si="763"/>
        <v>0</v>
      </c>
      <c r="BU679" s="160">
        <f t="shared" si="764"/>
        <v>0</v>
      </c>
      <c r="BV679" s="215">
        <f t="shared" si="765"/>
        <v>0</v>
      </c>
      <c r="BW679" s="217">
        <f t="shared" si="766"/>
        <v>0</v>
      </c>
      <c r="BX679" s="206">
        <f t="shared" si="767"/>
        <v>0</v>
      </c>
      <c r="BY679" s="206">
        <f t="shared" si="768"/>
        <v>0</v>
      </c>
      <c r="BZ679" s="206">
        <f t="shared" si="769"/>
        <v>0</v>
      </c>
      <c r="CA679" s="206">
        <f t="shared" si="770"/>
        <v>0</v>
      </c>
      <c r="CB679" s="206">
        <f t="shared" si="771"/>
        <v>0</v>
      </c>
      <c r="CC679" s="218">
        <f t="shared" si="772"/>
        <v>0</v>
      </c>
      <c r="CD679" s="216" t="e">
        <f t="shared" si="773"/>
        <v>#VALUE!</v>
      </c>
      <c r="CE679" s="94" t="e">
        <f t="shared" si="774"/>
        <v>#VALUE!</v>
      </c>
      <c r="CF679" s="94" t="e">
        <f t="shared" si="775"/>
        <v>#VALUE!</v>
      </c>
      <c r="CG679" s="95" t="e">
        <f t="shared" si="776"/>
        <v>#VALUE!</v>
      </c>
      <c r="CH679" s="95" t="e">
        <f t="shared" si="799"/>
        <v>#VALUE!</v>
      </c>
      <c r="CI679" s="95" t="b">
        <f t="shared" si="802"/>
        <v>0</v>
      </c>
      <c r="CJ679" s="76" t="str">
        <f t="shared" si="777"/>
        <v/>
      </c>
      <c r="CK679" s="94" t="e" cm="1">
        <f t="array" aca="1" ref="CK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CL679" s="94" t="str">
        <f t="shared" si="778"/>
        <v/>
      </c>
      <c r="CM679" s="96" t="b">
        <f t="shared" si="779"/>
        <v>0</v>
      </c>
      <c r="CN679" s="130" t="b">
        <f>IFERROR(MATCH(D679,'Avtal för korttidsarbete'!$G$13:$G$1012,0),TRUE)</f>
        <v>1</v>
      </c>
      <c r="CO679" s="130" t="b">
        <f t="shared" si="780"/>
        <v>0</v>
      </c>
      <c r="CP679" s="131" t="str" cm="1">
        <f t="array" ref="CP679">IF(CN679=TRUE,"x",INDEX('Avtal för korttidsarbete'!$E$13:$E$1012,$CN679))</f>
        <v>x</v>
      </c>
      <c r="CQ679" s="131" t="str" cm="1">
        <f t="array" ref="CQ679">IF(CN679=TRUE,"x",INDEX('Avtal för korttidsarbete'!$F$13:$F$1012,$CN679))</f>
        <v>x</v>
      </c>
      <c r="CR679" s="130" t="b">
        <f t="shared" si="781"/>
        <v>0</v>
      </c>
      <c r="CS679" s="165">
        <f t="shared" si="800"/>
        <v>0</v>
      </c>
      <c r="CT679" s="165">
        <f t="shared" si="801"/>
        <v>0</v>
      </c>
      <c r="CU679" s="130" t="b">
        <f t="shared" si="782"/>
        <v>0</v>
      </c>
      <c r="CV679" s="131">
        <f t="shared" si="783"/>
        <v>0</v>
      </c>
      <c r="CW679" s="165">
        <f t="shared" si="784"/>
        <v>0</v>
      </c>
      <c r="CX679" s="186" t="b">
        <f>IFERROR(INDEX('Avtal för korttidsarbete'!R:R,MATCH(D679,'Avtal för korttidsarbete'!$G:$G,0)),TRUE)</f>
        <v>1</v>
      </c>
      <c r="CY679" s="165" t="str">
        <f>IF(CX679,"-",INDEX('Avtal för korttidsarbete'!$D:$D,MATCH(D679,'Avtal för korttidsarbete'!$G:$G,0)))</f>
        <v>-</v>
      </c>
      <c r="CZ679" s="131" t="b">
        <f>IFERROR(G679&gt;INDEX(Uppsägningar!E:E,MATCH(C679,Uppsägningar!C:C,0)),FALSE)</f>
        <v>0</v>
      </c>
    </row>
    <row r="680" spans="1:104" s="30" customFormat="1" x14ac:dyDescent="0.25">
      <c r="A680" s="19">
        <v>665</v>
      </c>
      <c r="B680" s="20"/>
      <c r="C680" s="189"/>
      <c r="D680" s="69"/>
      <c r="E680" s="171">
        <f>IFERROR(INDEX(Admin!$C$7:$C$10,MATCH(CY680,TblNivåValTExt,0)),0)</f>
        <v>0</v>
      </c>
      <c r="F680" s="1"/>
      <c r="G680" s="1"/>
      <c r="H680" s="90"/>
      <c r="I680" s="91"/>
      <c r="J680" s="91"/>
      <c r="K680" s="91"/>
      <c r="L680" s="91"/>
      <c r="M680" s="91"/>
      <c r="N680" s="91"/>
      <c r="O680" s="91"/>
      <c r="P680" s="91"/>
      <c r="Q680" s="91"/>
      <c r="R680" s="91"/>
      <c r="S680" s="91"/>
      <c r="T680" s="91"/>
      <c r="U680" s="91"/>
      <c r="V680" s="91"/>
      <c r="W680" s="225">
        <f t="shared" si="738"/>
        <v>0</v>
      </c>
      <c r="X680" s="134" t="str">
        <f t="shared" si="785"/>
        <v/>
      </c>
      <c r="Y680" s="92" t="b">
        <f t="shared" si="739"/>
        <v>0</v>
      </c>
      <c r="Z680" s="92" t="str">
        <f t="shared" si="786"/>
        <v/>
      </c>
      <c r="AA680" s="92" t="b">
        <f t="shared" si="787"/>
        <v>0</v>
      </c>
      <c r="AB680" s="92" t="str">
        <f t="shared" si="788"/>
        <v/>
      </c>
      <c r="AC680" s="13" t="b">
        <f t="shared" si="740"/>
        <v>0</v>
      </c>
      <c r="AD680" s="92" t="str">
        <f t="shared" si="789"/>
        <v/>
      </c>
      <c r="AE680" s="13" t="b">
        <f t="shared" si="790"/>
        <v>0</v>
      </c>
      <c r="AF680" s="92" t="str">
        <f t="shared" si="791"/>
        <v/>
      </c>
      <c r="AG680" s="13" t="b">
        <f t="shared" si="741"/>
        <v>0</v>
      </c>
      <c r="AH680" s="92" t="str">
        <f t="shared" si="792"/>
        <v/>
      </c>
      <c r="AI680" s="35" t="b">
        <f t="shared" si="742"/>
        <v>0</v>
      </c>
      <c r="AJ680" s="92" t="str">
        <f t="shared" si="793"/>
        <v/>
      </c>
      <c r="AK680" s="35" t="b">
        <f t="shared" si="743"/>
        <v>0</v>
      </c>
      <c r="AL680" s="92" t="str">
        <f t="shared" si="744"/>
        <v/>
      </c>
      <c r="AM680" s="35" t="b">
        <f t="shared" si="745"/>
        <v>0</v>
      </c>
      <c r="AN680" s="92" t="str">
        <f t="shared" si="746"/>
        <v/>
      </c>
      <c r="AO680" s="13" t="b">
        <f t="shared" si="747"/>
        <v>0</v>
      </c>
      <c r="AP680" s="92" t="str">
        <f t="shared" si="748"/>
        <v/>
      </c>
      <c r="AQ680" s="14">
        <f t="shared" si="749"/>
        <v>0</v>
      </c>
      <c r="AR680" s="14">
        <f t="shared" si="750"/>
        <v>0</v>
      </c>
      <c r="AS680" s="16">
        <f t="shared" si="804"/>
        <v>0</v>
      </c>
      <c r="AT680" s="16">
        <f t="shared" si="804"/>
        <v>0</v>
      </c>
      <c r="AU680" s="16">
        <f t="shared" si="804"/>
        <v>0</v>
      </c>
      <c r="AV680" s="16">
        <f t="shared" si="804"/>
        <v>0</v>
      </c>
      <c r="AW680" s="16">
        <f t="shared" si="804"/>
        <v>0</v>
      </c>
      <c r="AX680" s="16">
        <f t="shared" si="804"/>
        <v>0</v>
      </c>
      <c r="AY680" s="16">
        <f t="shared" si="804"/>
        <v>0</v>
      </c>
      <c r="AZ680" s="16"/>
      <c r="BA680" s="16"/>
      <c r="BB680" s="93">
        <f t="shared" si="794"/>
        <v>0</v>
      </c>
      <c r="BC680" s="93">
        <f t="shared" si="795"/>
        <v>0</v>
      </c>
      <c r="BD680" s="93">
        <f t="shared" si="796"/>
        <v>0</v>
      </c>
      <c r="BE680" s="158">
        <f t="shared" si="797"/>
        <v>0</v>
      </c>
      <c r="BF680" s="159">
        <f t="shared" si="798"/>
        <v>0</v>
      </c>
      <c r="BG680" s="159">
        <f t="shared" si="752"/>
        <v>0</v>
      </c>
      <c r="BH680" s="159">
        <f t="shared" si="753"/>
        <v>0</v>
      </c>
      <c r="BI680" s="159">
        <f t="shared" si="754"/>
        <v>0</v>
      </c>
      <c r="BJ680" s="159">
        <f t="shared" si="755"/>
        <v>0</v>
      </c>
      <c r="BK680" s="159">
        <f t="shared" si="756"/>
        <v>0</v>
      </c>
      <c r="BL680" s="159">
        <f t="shared" si="757"/>
        <v>0</v>
      </c>
      <c r="BM680" s="159">
        <f t="shared" si="736"/>
        <v>0</v>
      </c>
      <c r="BN680" s="159">
        <f t="shared" si="736"/>
        <v>0</v>
      </c>
      <c r="BO680" s="205" t="b">
        <f t="shared" si="758"/>
        <v>0</v>
      </c>
      <c r="BP680" s="214">
        <f t="shared" si="759"/>
        <v>0</v>
      </c>
      <c r="BQ680" s="160">
        <f t="shared" si="760"/>
        <v>0</v>
      </c>
      <c r="BR680" s="160">
        <f t="shared" si="761"/>
        <v>0</v>
      </c>
      <c r="BS680" s="160">
        <f t="shared" si="762"/>
        <v>0</v>
      </c>
      <c r="BT680" s="160">
        <f t="shared" si="763"/>
        <v>0</v>
      </c>
      <c r="BU680" s="160">
        <f t="shared" si="764"/>
        <v>0</v>
      </c>
      <c r="BV680" s="215">
        <f t="shared" si="765"/>
        <v>0</v>
      </c>
      <c r="BW680" s="217">
        <f t="shared" si="766"/>
        <v>0</v>
      </c>
      <c r="BX680" s="206">
        <f t="shared" si="767"/>
        <v>0</v>
      </c>
      <c r="BY680" s="206">
        <f t="shared" si="768"/>
        <v>0</v>
      </c>
      <c r="BZ680" s="206">
        <f t="shared" si="769"/>
        <v>0</v>
      </c>
      <c r="CA680" s="206">
        <f t="shared" si="770"/>
        <v>0</v>
      </c>
      <c r="CB680" s="206">
        <f t="shared" si="771"/>
        <v>0</v>
      </c>
      <c r="CC680" s="218">
        <f t="shared" si="772"/>
        <v>0</v>
      </c>
      <c r="CD680" s="216" t="e">
        <f t="shared" si="773"/>
        <v>#VALUE!</v>
      </c>
      <c r="CE680" s="94" t="e">
        <f t="shared" si="774"/>
        <v>#VALUE!</v>
      </c>
      <c r="CF680" s="94" t="e">
        <f t="shared" si="775"/>
        <v>#VALUE!</v>
      </c>
      <c r="CG680" s="95" t="e">
        <f t="shared" si="776"/>
        <v>#VALUE!</v>
      </c>
      <c r="CH680" s="95" t="e">
        <f t="shared" si="799"/>
        <v>#VALUE!</v>
      </c>
      <c r="CI680" s="95" t="b">
        <f t="shared" si="802"/>
        <v>0</v>
      </c>
      <c r="CJ680" s="76" t="str">
        <f t="shared" si="777"/>
        <v/>
      </c>
      <c r="CK680" s="94" t="e" cm="1">
        <f t="array" aca="1" ref="CK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CL680" s="94" t="str">
        <f t="shared" si="778"/>
        <v/>
      </c>
      <c r="CM680" s="96" t="b">
        <f t="shared" si="779"/>
        <v>0</v>
      </c>
      <c r="CN680" s="130" t="b">
        <f>IFERROR(MATCH(D680,'Avtal för korttidsarbete'!$G$13:$G$1012,0),TRUE)</f>
        <v>1</v>
      </c>
      <c r="CO680" s="130" t="b">
        <f t="shared" si="780"/>
        <v>0</v>
      </c>
      <c r="CP680" s="131" t="str" cm="1">
        <f t="array" ref="CP680">IF(CN680=TRUE,"x",INDEX('Avtal för korttidsarbete'!$E$13:$E$1012,$CN680))</f>
        <v>x</v>
      </c>
      <c r="CQ680" s="131" t="str" cm="1">
        <f t="array" ref="CQ680">IF(CN680=TRUE,"x",INDEX('Avtal för korttidsarbete'!$F$13:$F$1012,$CN680))</f>
        <v>x</v>
      </c>
      <c r="CR680" s="130" t="b">
        <f t="shared" si="781"/>
        <v>0</v>
      </c>
      <c r="CS680" s="165">
        <f t="shared" si="800"/>
        <v>0</v>
      </c>
      <c r="CT680" s="165">
        <f t="shared" si="801"/>
        <v>0</v>
      </c>
      <c r="CU680" s="130" t="b">
        <f t="shared" si="782"/>
        <v>0</v>
      </c>
      <c r="CV680" s="131">
        <f t="shared" si="783"/>
        <v>0</v>
      </c>
      <c r="CW680" s="165">
        <f t="shared" si="784"/>
        <v>0</v>
      </c>
      <c r="CX680" s="186" t="b">
        <f>IFERROR(INDEX('Avtal för korttidsarbete'!R:R,MATCH(D680,'Avtal för korttidsarbete'!$G:$G,0)),TRUE)</f>
        <v>1</v>
      </c>
      <c r="CY680" s="165" t="str">
        <f>IF(CX680,"-",INDEX('Avtal för korttidsarbete'!$D:$D,MATCH(D680,'Avtal för korttidsarbete'!$G:$G,0)))</f>
        <v>-</v>
      </c>
      <c r="CZ680" s="131" t="b">
        <f>IFERROR(G680&gt;INDEX(Uppsägningar!E:E,MATCH(C680,Uppsägningar!C:C,0)),FALSE)</f>
        <v>0</v>
      </c>
    </row>
    <row r="681" spans="1:104" s="30" customFormat="1" x14ac:dyDescent="0.25">
      <c r="A681" s="19">
        <v>666</v>
      </c>
      <c r="B681" s="20"/>
      <c r="C681" s="189"/>
      <c r="D681" s="69"/>
      <c r="E681" s="171">
        <f>IFERROR(INDEX(Admin!$C$7:$C$10,MATCH(CY681,TblNivåValTExt,0)),0)</f>
        <v>0</v>
      </c>
      <c r="F681" s="1"/>
      <c r="G681" s="1"/>
      <c r="H681" s="90"/>
      <c r="I681" s="91"/>
      <c r="J681" s="91"/>
      <c r="K681" s="91"/>
      <c r="L681" s="91"/>
      <c r="M681" s="91"/>
      <c r="N681" s="91"/>
      <c r="O681" s="91"/>
      <c r="P681" s="91"/>
      <c r="Q681" s="91"/>
      <c r="R681" s="91"/>
      <c r="S681" s="91"/>
      <c r="T681" s="91"/>
      <c r="U681" s="91"/>
      <c r="V681" s="91"/>
      <c r="W681" s="225">
        <f t="shared" si="738"/>
        <v>0</v>
      </c>
      <c r="X681" s="134" t="str">
        <f t="shared" si="785"/>
        <v/>
      </c>
      <c r="Y681" s="92" t="b">
        <f t="shared" si="739"/>
        <v>0</v>
      </c>
      <c r="Z681" s="92" t="str">
        <f t="shared" si="786"/>
        <v/>
      </c>
      <c r="AA681" s="92" t="b">
        <f t="shared" si="787"/>
        <v>0</v>
      </c>
      <c r="AB681" s="92" t="str">
        <f t="shared" si="788"/>
        <v/>
      </c>
      <c r="AC681" s="13" t="b">
        <f t="shared" si="740"/>
        <v>0</v>
      </c>
      <c r="AD681" s="92" t="str">
        <f t="shared" si="789"/>
        <v/>
      </c>
      <c r="AE681" s="13" t="b">
        <f t="shared" si="790"/>
        <v>0</v>
      </c>
      <c r="AF681" s="92" t="str">
        <f t="shared" si="791"/>
        <v/>
      </c>
      <c r="AG681" s="13" t="b">
        <f t="shared" si="741"/>
        <v>0</v>
      </c>
      <c r="AH681" s="92" t="str">
        <f t="shared" si="792"/>
        <v/>
      </c>
      <c r="AI681" s="35" t="b">
        <f t="shared" si="742"/>
        <v>0</v>
      </c>
      <c r="AJ681" s="92" t="str">
        <f t="shared" si="793"/>
        <v/>
      </c>
      <c r="AK681" s="35" t="b">
        <f t="shared" si="743"/>
        <v>0</v>
      </c>
      <c r="AL681" s="92" t="str">
        <f t="shared" si="744"/>
        <v/>
      </c>
      <c r="AM681" s="35" t="b">
        <f t="shared" si="745"/>
        <v>0</v>
      </c>
      <c r="AN681" s="92" t="str">
        <f t="shared" si="746"/>
        <v/>
      </c>
      <c r="AO681" s="13" t="b">
        <f t="shared" si="747"/>
        <v>0</v>
      </c>
      <c r="AP681" s="92" t="str">
        <f t="shared" si="748"/>
        <v/>
      </c>
      <c r="AQ681" s="14">
        <f t="shared" si="749"/>
        <v>0</v>
      </c>
      <c r="AR681" s="14">
        <f t="shared" si="750"/>
        <v>0</v>
      </c>
      <c r="AS681" s="16">
        <f t="shared" si="804"/>
        <v>0</v>
      </c>
      <c r="AT681" s="16">
        <f t="shared" si="804"/>
        <v>0</v>
      </c>
      <c r="AU681" s="16">
        <f t="shared" si="804"/>
        <v>0</v>
      </c>
      <c r="AV681" s="16">
        <f t="shared" si="804"/>
        <v>0</v>
      </c>
      <c r="AW681" s="16">
        <f t="shared" si="804"/>
        <v>0</v>
      </c>
      <c r="AX681" s="16">
        <f t="shared" si="804"/>
        <v>0</v>
      </c>
      <c r="AY681" s="16">
        <f t="shared" si="804"/>
        <v>0</v>
      </c>
      <c r="AZ681" s="16"/>
      <c r="BA681" s="16"/>
      <c r="BB681" s="93">
        <f t="shared" si="794"/>
        <v>0</v>
      </c>
      <c r="BC681" s="93">
        <f t="shared" si="795"/>
        <v>0</v>
      </c>
      <c r="BD681" s="93">
        <f t="shared" si="796"/>
        <v>0</v>
      </c>
      <c r="BE681" s="158">
        <f t="shared" si="797"/>
        <v>0</v>
      </c>
      <c r="BF681" s="159">
        <f t="shared" si="798"/>
        <v>0</v>
      </c>
      <c r="BG681" s="159">
        <f t="shared" si="752"/>
        <v>0</v>
      </c>
      <c r="BH681" s="159">
        <f t="shared" si="753"/>
        <v>0</v>
      </c>
      <c r="BI681" s="159">
        <f t="shared" si="754"/>
        <v>0</v>
      </c>
      <c r="BJ681" s="159">
        <f t="shared" si="755"/>
        <v>0</v>
      </c>
      <c r="BK681" s="159">
        <f t="shared" si="756"/>
        <v>0</v>
      </c>
      <c r="BL681" s="159">
        <f t="shared" si="757"/>
        <v>0</v>
      </c>
      <c r="BM681" s="159">
        <f t="shared" si="736"/>
        <v>0</v>
      </c>
      <c r="BN681" s="159">
        <f t="shared" si="736"/>
        <v>0</v>
      </c>
      <c r="BO681" s="205" t="b">
        <f t="shared" si="758"/>
        <v>0</v>
      </c>
      <c r="BP681" s="214">
        <f t="shared" si="759"/>
        <v>0</v>
      </c>
      <c r="BQ681" s="160">
        <f t="shared" si="760"/>
        <v>0</v>
      </c>
      <c r="BR681" s="160">
        <f t="shared" si="761"/>
        <v>0</v>
      </c>
      <c r="BS681" s="160">
        <f t="shared" si="762"/>
        <v>0</v>
      </c>
      <c r="BT681" s="160">
        <f t="shared" si="763"/>
        <v>0</v>
      </c>
      <c r="BU681" s="160">
        <f t="shared" si="764"/>
        <v>0</v>
      </c>
      <c r="BV681" s="215">
        <f t="shared" si="765"/>
        <v>0</v>
      </c>
      <c r="BW681" s="217">
        <f t="shared" si="766"/>
        <v>0</v>
      </c>
      <c r="BX681" s="206">
        <f t="shared" si="767"/>
        <v>0</v>
      </c>
      <c r="BY681" s="206">
        <f t="shared" si="768"/>
        <v>0</v>
      </c>
      <c r="BZ681" s="206">
        <f t="shared" si="769"/>
        <v>0</v>
      </c>
      <c r="CA681" s="206">
        <f t="shared" si="770"/>
        <v>0</v>
      </c>
      <c r="CB681" s="206">
        <f t="shared" si="771"/>
        <v>0</v>
      </c>
      <c r="CC681" s="218">
        <f t="shared" si="772"/>
        <v>0</v>
      </c>
      <c r="CD681" s="216" t="e">
        <f t="shared" si="773"/>
        <v>#VALUE!</v>
      </c>
      <c r="CE681" s="94" t="e">
        <f t="shared" si="774"/>
        <v>#VALUE!</v>
      </c>
      <c r="CF681" s="94" t="e">
        <f t="shared" si="775"/>
        <v>#VALUE!</v>
      </c>
      <c r="CG681" s="95" t="e">
        <f t="shared" si="776"/>
        <v>#VALUE!</v>
      </c>
      <c r="CH681" s="95" t="e">
        <f t="shared" si="799"/>
        <v>#VALUE!</v>
      </c>
      <c r="CI681" s="95" t="b">
        <f t="shared" si="802"/>
        <v>0</v>
      </c>
      <c r="CJ681" s="76" t="str">
        <f t="shared" si="777"/>
        <v/>
      </c>
      <c r="CK681" s="94" t="e" cm="1">
        <f t="array" aca="1" ref="CK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CL681" s="94" t="str">
        <f t="shared" si="778"/>
        <v/>
      </c>
      <c r="CM681" s="96" t="b">
        <f t="shared" si="779"/>
        <v>0</v>
      </c>
      <c r="CN681" s="130" t="b">
        <f>IFERROR(MATCH(D681,'Avtal för korttidsarbete'!$G$13:$G$1012,0),TRUE)</f>
        <v>1</v>
      </c>
      <c r="CO681" s="130" t="b">
        <f t="shared" si="780"/>
        <v>0</v>
      </c>
      <c r="CP681" s="131" t="str" cm="1">
        <f t="array" ref="CP681">IF(CN681=TRUE,"x",INDEX('Avtal för korttidsarbete'!$E$13:$E$1012,$CN681))</f>
        <v>x</v>
      </c>
      <c r="CQ681" s="131" t="str" cm="1">
        <f t="array" ref="CQ681">IF(CN681=TRUE,"x",INDEX('Avtal för korttidsarbete'!$F$13:$F$1012,$CN681))</f>
        <v>x</v>
      </c>
      <c r="CR681" s="130" t="b">
        <f t="shared" si="781"/>
        <v>0</v>
      </c>
      <c r="CS681" s="165">
        <f t="shared" si="800"/>
        <v>0</v>
      </c>
      <c r="CT681" s="165">
        <f t="shared" si="801"/>
        <v>0</v>
      </c>
      <c r="CU681" s="130" t="b">
        <f t="shared" si="782"/>
        <v>0</v>
      </c>
      <c r="CV681" s="131">
        <f t="shared" si="783"/>
        <v>0</v>
      </c>
      <c r="CW681" s="165">
        <f t="shared" si="784"/>
        <v>0</v>
      </c>
      <c r="CX681" s="186" t="b">
        <f>IFERROR(INDEX('Avtal för korttidsarbete'!R:R,MATCH(D681,'Avtal för korttidsarbete'!$G:$G,0)),TRUE)</f>
        <v>1</v>
      </c>
      <c r="CY681" s="165" t="str">
        <f>IF(CX681,"-",INDEX('Avtal för korttidsarbete'!$D:$D,MATCH(D681,'Avtal för korttidsarbete'!$G:$G,0)))</f>
        <v>-</v>
      </c>
      <c r="CZ681" s="131" t="b">
        <f>IFERROR(G681&gt;INDEX(Uppsägningar!E:E,MATCH(C681,Uppsägningar!C:C,0)),FALSE)</f>
        <v>0</v>
      </c>
    </row>
    <row r="682" spans="1:104" s="30" customFormat="1" x14ac:dyDescent="0.25">
      <c r="A682" s="19">
        <v>667</v>
      </c>
      <c r="B682" s="20"/>
      <c r="C682" s="189"/>
      <c r="D682" s="69"/>
      <c r="E682" s="171">
        <f>IFERROR(INDEX(Admin!$C$7:$C$10,MATCH(CY682,TblNivåValTExt,0)),0)</f>
        <v>0</v>
      </c>
      <c r="F682" s="1"/>
      <c r="G682" s="1"/>
      <c r="H682" s="90"/>
      <c r="I682" s="91"/>
      <c r="J682" s="91"/>
      <c r="K682" s="91"/>
      <c r="L682" s="91"/>
      <c r="M682" s="91"/>
      <c r="N682" s="91"/>
      <c r="O682" s="91"/>
      <c r="P682" s="91"/>
      <c r="Q682" s="91"/>
      <c r="R682" s="91"/>
      <c r="S682" s="91"/>
      <c r="T682" s="91"/>
      <c r="U682" s="91"/>
      <c r="V682" s="91"/>
      <c r="W682" s="225">
        <f t="shared" si="738"/>
        <v>0</v>
      </c>
      <c r="X682" s="134" t="str">
        <f t="shared" si="785"/>
        <v/>
      </c>
      <c r="Y682" s="92" t="b">
        <f t="shared" si="739"/>
        <v>0</v>
      </c>
      <c r="Z682" s="92" t="str">
        <f t="shared" si="786"/>
        <v/>
      </c>
      <c r="AA682" s="92" t="b">
        <f t="shared" si="787"/>
        <v>0</v>
      </c>
      <c r="AB682" s="92" t="str">
        <f t="shared" si="788"/>
        <v/>
      </c>
      <c r="AC682" s="13" t="b">
        <f t="shared" si="740"/>
        <v>0</v>
      </c>
      <c r="AD682" s="92" t="str">
        <f t="shared" si="789"/>
        <v/>
      </c>
      <c r="AE682" s="13" t="b">
        <f t="shared" si="790"/>
        <v>0</v>
      </c>
      <c r="AF682" s="92" t="str">
        <f t="shared" si="791"/>
        <v/>
      </c>
      <c r="AG682" s="13" t="b">
        <f t="shared" si="741"/>
        <v>0</v>
      </c>
      <c r="AH682" s="92" t="str">
        <f t="shared" si="792"/>
        <v/>
      </c>
      <c r="AI682" s="35" t="b">
        <f t="shared" si="742"/>
        <v>0</v>
      </c>
      <c r="AJ682" s="92" t="str">
        <f t="shared" si="793"/>
        <v/>
      </c>
      <c r="AK682" s="35" t="b">
        <f t="shared" si="743"/>
        <v>0</v>
      </c>
      <c r="AL682" s="92" t="str">
        <f t="shared" si="744"/>
        <v/>
      </c>
      <c r="AM682" s="35" t="b">
        <f t="shared" si="745"/>
        <v>0</v>
      </c>
      <c r="AN682" s="92" t="str">
        <f t="shared" si="746"/>
        <v/>
      </c>
      <c r="AO682" s="13" t="b">
        <f t="shared" si="747"/>
        <v>0</v>
      </c>
      <c r="AP682" s="92" t="str">
        <f t="shared" si="748"/>
        <v/>
      </c>
      <c r="AQ682" s="14">
        <f t="shared" si="749"/>
        <v>0</v>
      </c>
      <c r="AR682" s="14">
        <f t="shared" si="750"/>
        <v>0</v>
      </c>
      <c r="AS682" s="16">
        <f t="shared" si="804"/>
        <v>0</v>
      </c>
      <c r="AT682" s="16">
        <f t="shared" si="804"/>
        <v>0</v>
      </c>
      <c r="AU682" s="16">
        <f t="shared" si="804"/>
        <v>0</v>
      </c>
      <c r="AV682" s="16">
        <f t="shared" si="804"/>
        <v>0</v>
      </c>
      <c r="AW682" s="16">
        <f t="shared" si="804"/>
        <v>0</v>
      </c>
      <c r="AX682" s="16">
        <f t="shared" si="804"/>
        <v>0</v>
      </c>
      <c r="AY682" s="16">
        <f t="shared" si="804"/>
        <v>0</v>
      </c>
      <c r="AZ682" s="16"/>
      <c r="BA682" s="16"/>
      <c r="BB682" s="93">
        <f t="shared" si="794"/>
        <v>0</v>
      </c>
      <c r="BC682" s="93">
        <f t="shared" si="795"/>
        <v>0</v>
      </c>
      <c r="BD682" s="93">
        <f t="shared" si="796"/>
        <v>0</v>
      </c>
      <c r="BE682" s="158">
        <f t="shared" si="797"/>
        <v>0</v>
      </c>
      <c r="BF682" s="159">
        <f t="shared" si="798"/>
        <v>0</v>
      </c>
      <c r="BG682" s="159">
        <f t="shared" si="752"/>
        <v>0</v>
      </c>
      <c r="BH682" s="159">
        <f t="shared" si="753"/>
        <v>0</v>
      </c>
      <c r="BI682" s="159">
        <f t="shared" si="754"/>
        <v>0</v>
      </c>
      <c r="BJ682" s="159">
        <f t="shared" si="755"/>
        <v>0</v>
      </c>
      <c r="BK682" s="159">
        <f t="shared" si="756"/>
        <v>0</v>
      </c>
      <c r="BL682" s="159">
        <f t="shared" si="757"/>
        <v>0</v>
      </c>
      <c r="BM682" s="159">
        <f t="shared" si="736"/>
        <v>0</v>
      </c>
      <c r="BN682" s="159">
        <f t="shared" si="736"/>
        <v>0</v>
      </c>
      <c r="BO682" s="205" t="b">
        <f t="shared" si="758"/>
        <v>0</v>
      </c>
      <c r="BP682" s="214">
        <f t="shared" si="759"/>
        <v>0</v>
      </c>
      <c r="BQ682" s="160">
        <f t="shared" si="760"/>
        <v>0</v>
      </c>
      <c r="BR682" s="160">
        <f t="shared" si="761"/>
        <v>0</v>
      </c>
      <c r="BS682" s="160">
        <f t="shared" si="762"/>
        <v>0</v>
      </c>
      <c r="BT682" s="160">
        <f t="shared" si="763"/>
        <v>0</v>
      </c>
      <c r="BU682" s="160">
        <f t="shared" si="764"/>
        <v>0</v>
      </c>
      <c r="BV682" s="215">
        <f t="shared" si="765"/>
        <v>0</v>
      </c>
      <c r="BW682" s="217">
        <f t="shared" si="766"/>
        <v>0</v>
      </c>
      <c r="BX682" s="206">
        <f t="shared" si="767"/>
        <v>0</v>
      </c>
      <c r="BY682" s="206">
        <f t="shared" si="768"/>
        <v>0</v>
      </c>
      <c r="BZ682" s="206">
        <f t="shared" si="769"/>
        <v>0</v>
      </c>
      <c r="CA682" s="206">
        <f t="shared" si="770"/>
        <v>0</v>
      </c>
      <c r="CB682" s="206">
        <f t="shared" si="771"/>
        <v>0</v>
      </c>
      <c r="CC682" s="218">
        <f t="shared" si="772"/>
        <v>0</v>
      </c>
      <c r="CD682" s="216" t="e">
        <f t="shared" si="773"/>
        <v>#VALUE!</v>
      </c>
      <c r="CE682" s="94" t="e">
        <f t="shared" si="774"/>
        <v>#VALUE!</v>
      </c>
      <c r="CF682" s="94" t="e">
        <f t="shared" si="775"/>
        <v>#VALUE!</v>
      </c>
      <c r="CG682" s="95" t="e">
        <f t="shared" si="776"/>
        <v>#VALUE!</v>
      </c>
      <c r="CH682" s="95" t="e">
        <f t="shared" si="799"/>
        <v>#VALUE!</v>
      </c>
      <c r="CI682" s="95" t="b">
        <f t="shared" si="802"/>
        <v>0</v>
      </c>
      <c r="CJ682" s="76" t="str">
        <f t="shared" si="777"/>
        <v/>
      </c>
      <c r="CK682" s="94" t="e" cm="1">
        <f t="array" aca="1" ref="CK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CL682" s="94" t="str">
        <f t="shared" si="778"/>
        <v/>
      </c>
      <c r="CM682" s="96" t="b">
        <f t="shared" si="779"/>
        <v>0</v>
      </c>
      <c r="CN682" s="130" t="b">
        <f>IFERROR(MATCH(D682,'Avtal för korttidsarbete'!$G$13:$G$1012,0),TRUE)</f>
        <v>1</v>
      </c>
      <c r="CO682" s="130" t="b">
        <f t="shared" si="780"/>
        <v>0</v>
      </c>
      <c r="CP682" s="131" t="str" cm="1">
        <f t="array" ref="CP682">IF(CN682=TRUE,"x",INDEX('Avtal för korttidsarbete'!$E$13:$E$1012,$CN682))</f>
        <v>x</v>
      </c>
      <c r="CQ682" s="131" t="str" cm="1">
        <f t="array" ref="CQ682">IF(CN682=TRUE,"x",INDEX('Avtal för korttidsarbete'!$F$13:$F$1012,$CN682))</f>
        <v>x</v>
      </c>
      <c r="CR682" s="130" t="b">
        <f t="shared" si="781"/>
        <v>0</v>
      </c>
      <c r="CS682" s="165">
        <f t="shared" si="800"/>
        <v>0</v>
      </c>
      <c r="CT682" s="165">
        <f t="shared" si="801"/>
        <v>0</v>
      </c>
      <c r="CU682" s="130" t="b">
        <f t="shared" si="782"/>
        <v>0</v>
      </c>
      <c r="CV682" s="131">
        <f t="shared" si="783"/>
        <v>0</v>
      </c>
      <c r="CW682" s="165">
        <f t="shared" si="784"/>
        <v>0</v>
      </c>
      <c r="CX682" s="186" t="b">
        <f>IFERROR(INDEX('Avtal för korttidsarbete'!R:R,MATCH(D682,'Avtal för korttidsarbete'!$G:$G,0)),TRUE)</f>
        <v>1</v>
      </c>
      <c r="CY682" s="165" t="str">
        <f>IF(CX682,"-",INDEX('Avtal för korttidsarbete'!$D:$D,MATCH(D682,'Avtal för korttidsarbete'!$G:$G,0)))</f>
        <v>-</v>
      </c>
      <c r="CZ682" s="131" t="b">
        <f>IFERROR(G682&gt;INDEX(Uppsägningar!E:E,MATCH(C682,Uppsägningar!C:C,0)),FALSE)</f>
        <v>0</v>
      </c>
    </row>
    <row r="683" spans="1:104" s="30" customFormat="1" x14ac:dyDescent="0.25">
      <c r="A683" s="19">
        <v>668</v>
      </c>
      <c r="B683" s="20"/>
      <c r="C683" s="189"/>
      <c r="D683" s="69"/>
      <c r="E683" s="171">
        <f>IFERROR(INDEX(Admin!$C$7:$C$10,MATCH(CY683,TblNivåValTExt,0)),0)</f>
        <v>0</v>
      </c>
      <c r="F683" s="1"/>
      <c r="G683" s="1"/>
      <c r="H683" s="90"/>
      <c r="I683" s="91"/>
      <c r="J683" s="91"/>
      <c r="K683" s="91"/>
      <c r="L683" s="91"/>
      <c r="M683" s="91"/>
      <c r="N683" s="91"/>
      <c r="O683" s="91"/>
      <c r="P683" s="91"/>
      <c r="Q683" s="91"/>
      <c r="R683" s="91"/>
      <c r="S683" s="91"/>
      <c r="T683" s="91"/>
      <c r="U683" s="91"/>
      <c r="V683" s="91"/>
      <c r="W683" s="225">
        <f t="shared" si="738"/>
        <v>0</v>
      </c>
      <c r="X683" s="134" t="str">
        <f t="shared" si="785"/>
        <v/>
      </c>
      <c r="Y683" s="92" t="b">
        <f t="shared" si="739"/>
        <v>0</v>
      </c>
      <c r="Z683" s="92" t="str">
        <f t="shared" si="786"/>
        <v/>
      </c>
      <c r="AA683" s="92" t="b">
        <f t="shared" si="787"/>
        <v>0</v>
      </c>
      <c r="AB683" s="92" t="str">
        <f t="shared" si="788"/>
        <v/>
      </c>
      <c r="AC683" s="13" t="b">
        <f t="shared" si="740"/>
        <v>0</v>
      </c>
      <c r="AD683" s="92" t="str">
        <f t="shared" si="789"/>
        <v/>
      </c>
      <c r="AE683" s="13" t="b">
        <f t="shared" si="790"/>
        <v>0</v>
      </c>
      <c r="AF683" s="92" t="str">
        <f t="shared" si="791"/>
        <v/>
      </c>
      <c r="AG683" s="13" t="b">
        <f t="shared" si="741"/>
        <v>0</v>
      </c>
      <c r="AH683" s="92" t="str">
        <f t="shared" si="792"/>
        <v/>
      </c>
      <c r="AI683" s="35" t="b">
        <f t="shared" si="742"/>
        <v>0</v>
      </c>
      <c r="AJ683" s="92" t="str">
        <f t="shared" si="793"/>
        <v/>
      </c>
      <c r="AK683" s="35" t="b">
        <f t="shared" si="743"/>
        <v>0</v>
      </c>
      <c r="AL683" s="92" t="str">
        <f t="shared" si="744"/>
        <v/>
      </c>
      <c r="AM683" s="35" t="b">
        <f t="shared" si="745"/>
        <v>0</v>
      </c>
      <c r="AN683" s="92" t="str">
        <f t="shared" si="746"/>
        <v/>
      </c>
      <c r="AO683" s="13" t="b">
        <f t="shared" si="747"/>
        <v>0</v>
      </c>
      <c r="AP683" s="92" t="str">
        <f t="shared" si="748"/>
        <v/>
      </c>
      <c r="AQ683" s="14">
        <f t="shared" si="749"/>
        <v>0</v>
      </c>
      <c r="AR683" s="14">
        <f t="shared" si="750"/>
        <v>0</v>
      </c>
      <c r="AS683" s="16">
        <f t="shared" si="804"/>
        <v>0</v>
      </c>
      <c r="AT683" s="16">
        <f t="shared" si="804"/>
        <v>0</v>
      </c>
      <c r="AU683" s="16">
        <f t="shared" si="804"/>
        <v>0</v>
      </c>
      <c r="AV683" s="16">
        <f t="shared" si="804"/>
        <v>0</v>
      </c>
      <c r="AW683" s="16">
        <f t="shared" si="804"/>
        <v>0</v>
      </c>
      <c r="AX683" s="16">
        <f t="shared" si="804"/>
        <v>0</v>
      </c>
      <c r="AY683" s="16">
        <f t="shared" si="804"/>
        <v>0</v>
      </c>
      <c r="AZ683" s="16"/>
      <c r="BA683" s="16"/>
      <c r="BB683" s="93">
        <f t="shared" si="794"/>
        <v>0</v>
      </c>
      <c r="BC683" s="93">
        <f t="shared" si="795"/>
        <v>0</v>
      </c>
      <c r="BD683" s="93">
        <f t="shared" si="796"/>
        <v>0</v>
      </c>
      <c r="BE683" s="158">
        <f t="shared" si="797"/>
        <v>0</v>
      </c>
      <c r="BF683" s="159">
        <f t="shared" si="798"/>
        <v>0</v>
      </c>
      <c r="BG683" s="159">
        <f t="shared" si="752"/>
        <v>0</v>
      </c>
      <c r="BH683" s="159">
        <f t="shared" si="753"/>
        <v>0</v>
      </c>
      <c r="BI683" s="159">
        <f t="shared" si="754"/>
        <v>0</v>
      </c>
      <c r="BJ683" s="159">
        <f t="shared" si="755"/>
        <v>0</v>
      </c>
      <c r="BK683" s="159">
        <f t="shared" si="756"/>
        <v>0</v>
      </c>
      <c r="BL683" s="159">
        <f t="shared" si="757"/>
        <v>0</v>
      </c>
      <c r="BM683" s="159">
        <f t="shared" si="736"/>
        <v>0</v>
      </c>
      <c r="BN683" s="159">
        <f t="shared" si="736"/>
        <v>0</v>
      </c>
      <c r="BO683" s="205" t="b">
        <f t="shared" si="758"/>
        <v>0</v>
      </c>
      <c r="BP683" s="214">
        <f t="shared" si="759"/>
        <v>0</v>
      </c>
      <c r="BQ683" s="160">
        <f t="shared" si="760"/>
        <v>0</v>
      </c>
      <c r="BR683" s="160">
        <f t="shared" si="761"/>
        <v>0</v>
      </c>
      <c r="BS683" s="160">
        <f t="shared" si="762"/>
        <v>0</v>
      </c>
      <c r="BT683" s="160">
        <f t="shared" si="763"/>
        <v>0</v>
      </c>
      <c r="BU683" s="160">
        <f t="shared" si="764"/>
        <v>0</v>
      </c>
      <c r="BV683" s="215">
        <f t="shared" si="765"/>
        <v>0</v>
      </c>
      <c r="BW683" s="217">
        <f t="shared" si="766"/>
        <v>0</v>
      </c>
      <c r="BX683" s="206">
        <f t="shared" si="767"/>
        <v>0</v>
      </c>
      <c r="BY683" s="206">
        <f t="shared" si="768"/>
        <v>0</v>
      </c>
      <c r="BZ683" s="206">
        <f t="shared" si="769"/>
        <v>0</v>
      </c>
      <c r="CA683" s="206">
        <f t="shared" si="770"/>
        <v>0</v>
      </c>
      <c r="CB683" s="206">
        <f t="shared" si="771"/>
        <v>0</v>
      </c>
      <c r="CC683" s="218">
        <f t="shared" si="772"/>
        <v>0</v>
      </c>
      <c r="CD683" s="216" t="e">
        <f t="shared" si="773"/>
        <v>#VALUE!</v>
      </c>
      <c r="CE683" s="94" t="e">
        <f t="shared" si="774"/>
        <v>#VALUE!</v>
      </c>
      <c r="CF683" s="94" t="e">
        <f t="shared" si="775"/>
        <v>#VALUE!</v>
      </c>
      <c r="CG683" s="95" t="e">
        <f t="shared" si="776"/>
        <v>#VALUE!</v>
      </c>
      <c r="CH683" s="95" t="e">
        <f t="shared" si="799"/>
        <v>#VALUE!</v>
      </c>
      <c r="CI683" s="95" t="b">
        <f t="shared" si="802"/>
        <v>0</v>
      </c>
      <c r="CJ683" s="76" t="str">
        <f t="shared" si="777"/>
        <v/>
      </c>
      <c r="CK683" s="94" t="e" cm="1">
        <f t="array" aca="1" ref="CK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CL683" s="94" t="str">
        <f t="shared" si="778"/>
        <v/>
      </c>
      <c r="CM683" s="96" t="b">
        <f t="shared" si="779"/>
        <v>0</v>
      </c>
      <c r="CN683" s="130" t="b">
        <f>IFERROR(MATCH(D683,'Avtal för korttidsarbete'!$G$13:$G$1012,0),TRUE)</f>
        <v>1</v>
      </c>
      <c r="CO683" s="130" t="b">
        <f t="shared" si="780"/>
        <v>0</v>
      </c>
      <c r="CP683" s="131" t="str" cm="1">
        <f t="array" ref="CP683">IF(CN683=TRUE,"x",INDEX('Avtal för korttidsarbete'!$E$13:$E$1012,$CN683))</f>
        <v>x</v>
      </c>
      <c r="CQ683" s="131" t="str" cm="1">
        <f t="array" ref="CQ683">IF(CN683=TRUE,"x",INDEX('Avtal för korttidsarbete'!$F$13:$F$1012,$CN683))</f>
        <v>x</v>
      </c>
      <c r="CR683" s="130" t="b">
        <f t="shared" si="781"/>
        <v>0</v>
      </c>
      <c r="CS683" s="165">
        <f t="shared" si="800"/>
        <v>0</v>
      </c>
      <c r="CT683" s="165">
        <f t="shared" si="801"/>
        <v>0</v>
      </c>
      <c r="CU683" s="130" t="b">
        <f t="shared" si="782"/>
        <v>0</v>
      </c>
      <c r="CV683" s="131">
        <f t="shared" si="783"/>
        <v>0</v>
      </c>
      <c r="CW683" s="165">
        <f t="shared" si="784"/>
        <v>0</v>
      </c>
      <c r="CX683" s="186" t="b">
        <f>IFERROR(INDEX('Avtal för korttidsarbete'!R:R,MATCH(D683,'Avtal för korttidsarbete'!$G:$G,0)),TRUE)</f>
        <v>1</v>
      </c>
      <c r="CY683" s="165" t="str">
        <f>IF(CX683,"-",INDEX('Avtal för korttidsarbete'!$D:$D,MATCH(D683,'Avtal för korttidsarbete'!$G:$G,0)))</f>
        <v>-</v>
      </c>
      <c r="CZ683" s="131" t="b">
        <f>IFERROR(G683&gt;INDEX(Uppsägningar!E:E,MATCH(C683,Uppsägningar!C:C,0)),FALSE)</f>
        <v>0</v>
      </c>
    </row>
    <row r="684" spans="1:104" s="30" customFormat="1" x14ac:dyDescent="0.25">
      <c r="A684" s="19">
        <v>669</v>
      </c>
      <c r="B684" s="20"/>
      <c r="C684" s="189"/>
      <c r="D684" s="69"/>
      <c r="E684" s="171">
        <f>IFERROR(INDEX(Admin!$C$7:$C$10,MATCH(CY684,TblNivåValTExt,0)),0)</f>
        <v>0</v>
      </c>
      <c r="F684" s="1"/>
      <c r="G684" s="1"/>
      <c r="H684" s="90"/>
      <c r="I684" s="91"/>
      <c r="J684" s="91"/>
      <c r="K684" s="91"/>
      <c r="L684" s="91"/>
      <c r="M684" s="91"/>
      <c r="N684" s="91"/>
      <c r="O684" s="91"/>
      <c r="P684" s="91"/>
      <c r="Q684" s="91"/>
      <c r="R684" s="91"/>
      <c r="S684" s="91"/>
      <c r="T684" s="91"/>
      <c r="U684" s="91"/>
      <c r="V684" s="91"/>
      <c r="W684" s="225">
        <f t="shared" si="738"/>
        <v>0</v>
      </c>
      <c r="X684" s="134" t="str">
        <f t="shared" si="785"/>
        <v/>
      </c>
      <c r="Y684" s="92" t="b">
        <f t="shared" si="739"/>
        <v>0</v>
      </c>
      <c r="Z684" s="92" t="str">
        <f t="shared" si="786"/>
        <v/>
      </c>
      <c r="AA684" s="92" t="b">
        <f t="shared" si="787"/>
        <v>0</v>
      </c>
      <c r="AB684" s="92" t="str">
        <f t="shared" si="788"/>
        <v/>
      </c>
      <c r="AC684" s="13" t="b">
        <f t="shared" si="740"/>
        <v>0</v>
      </c>
      <c r="AD684" s="92" t="str">
        <f t="shared" si="789"/>
        <v/>
      </c>
      <c r="AE684" s="13" t="b">
        <f t="shared" si="790"/>
        <v>0</v>
      </c>
      <c r="AF684" s="92" t="str">
        <f t="shared" si="791"/>
        <v/>
      </c>
      <c r="AG684" s="13" t="b">
        <f t="shared" si="741"/>
        <v>0</v>
      </c>
      <c r="AH684" s="92" t="str">
        <f t="shared" si="792"/>
        <v/>
      </c>
      <c r="AI684" s="35" t="b">
        <f t="shared" si="742"/>
        <v>0</v>
      </c>
      <c r="AJ684" s="92" t="str">
        <f t="shared" si="793"/>
        <v/>
      </c>
      <c r="AK684" s="35" t="b">
        <f t="shared" si="743"/>
        <v>0</v>
      </c>
      <c r="AL684" s="92" t="str">
        <f t="shared" si="744"/>
        <v/>
      </c>
      <c r="AM684" s="35" t="b">
        <f t="shared" si="745"/>
        <v>0</v>
      </c>
      <c r="AN684" s="92" t="str">
        <f t="shared" si="746"/>
        <v/>
      </c>
      <c r="AO684" s="13" t="b">
        <f t="shared" si="747"/>
        <v>0</v>
      </c>
      <c r="AP684" s="92" t="str">
        <f t="shared" si="748"/>
        <v/>
      </c>
      <c r="AQ684" s="14">
        <f t="shared" si="749"/>
        <v>0</v>
      </c>
      <c r="AR684" s="14">
        <f t="shared" si="750"/>
        <v>0</v>
      </c>
      <c r="AS684" s="16">
        <f t="shared" si="804"/>
        <v>0</v>
      </c>
      <c r="AT684" s="16">
        <f t="shared" si="804"/>
        <v>0</v>
      </c>
      <c r="AU684" s="16">
        <f t="shared" si="804"/>
        <v>0</v>
      </c>
      <c r="AV684" s="16">
        <f t="shared" si="804"/>
        <v>0</v>
      </c>
      <c r="AW684" s="16">
        <f t="shared" si="804"/>
        <v>0</v>
      </c>
      <c r="AX684" s="16">
        <f t="shared" si="804"/>
        <v>0</v>
      </c>
      <c r="AY684" s="16">
        <f t="shared" si="804"/>
        <v>0</v>
      </c>
      <c r="AZ684" s="16"/>
      <c r="BA684" s="16"/>
      <c r="BB684" s="93">
        <f t="shared" si="794"/>
        <v>0</v>
      </c>
      <c r="BC684" s="93">
        <f t="shared" si="795"/>
        <v>0</v>
      </c>
      <c r="BD684" s="93">
        <f t="shared" si="796"/>
        <v>0</v>
      </c>
      <c r="BE684" s="158">
        <f t="shared" si="797"/>
        <v>0</v>
      </c>
      <c r="BF684" s="159">
        <f t="shared" si="798"/>
        <v>0</v>
      </c>
      <c r="BG684" s="159">
        <f t="shared" si="752"/>
        <v>0</v>
      </c>
      <c r="BH684" s="159">
        <f t="shared" si="753"/>
        <v>0</v>
      </c>
      <c r="BI684" s="159">
        <f t="shared" si="754"/>
        <v>0</v>
      </c>
      <c r="BJ684" s="159">
        <f t="shared" si="755"/>
        <v>0</v>
      </c>
      <c r="BK684" s="159">
        <f t="shared" si="756"/>
        <v>0</v>
      </c>
      <c r="BL684" s="159">
        <f t="shared" si="757"/>
        <v>0</v>
      </c>
      <c r="BM684" s="159">
        <f t="shared" si="736"/>
        <v>0</v>
      </c>
      <c r="BN684" s="159">
        <f t="shared" si="736"/>
        <v>0</v>
      </c>
      <c r="BO684" s="205" t="b">
        <f t="shared" si="758"/>
        <v>0</v>
      </c>
      <c r="BP684" s="214">
        <f t="shared" si="759"/>
        <v>0</v>
      </c>
      <c r="BQ684" s="160">
        <f t="shared" si="760"/>
        <v>0</v>
      </c>
      <c r="BR684" s="160">
        <f t="shared" si="761"/>
        <v>0</v>
      </c>
      <c r="BS684" s="160">
        <f t="shared" si="762"/>
        <v>0</v>
      </c>
      <c r="BT684" s="160">
        <f t="shared" si="763"/>
        <v>0</v>
      </c>
      <c r="BU684" s="160">
        <f t="shared" si="764"/>
        <v>0</v>
      </c>
      <c r="BV684" s="215">
        <f t="shared" si="765"/>
        <v>0</v>
      </c>
      <c r="BW684" s="217">
        <f t="shared" si="766"/>
        <v>0</v>
      </c>
      <c r="BX684" s="206">
        <f t="shared" si="767"/>
        <v>0</v>
      </c>
      <c r="BY684" s="206">
        <f t="shared" si="768"/>
        <v>0</v>
      </c>
      <c r="BZ684" s="206">
        <f t="shared" si="769"/>
        <v>0</v>
      </c>
      <c r="CA684" s="206">
        <f t="shared" si="770"/>
        <v>0</v>
      </c>
      <c r="CB684" s="206">
        <f t="shared" si="771"/>
        <v>0</v>
      </c>
      <c r="CC684" s="218">
        <f t="shared" si="772"/>
        <v>0</v>
      </c>
      <c r="CD684" s="216" t="e">
        <f t="shared" si="773"/>
        <v>#VALUE!</v>
      </c>
      <c r="CE684" s="94" t="e">
        <f t="shared" si="774"/>
        <v>#VALUE!</v>
      </c>
      <c r="CF684" s="94" t="e">
        <f t="shared" si="775"/>
        <v>#VALUE!</v>
      </c>
      <c r="CG684" s="95" t="e">
        <f t="shared" si="776"/>
        <v>#VALUE!</v>
      </c>
      <c r="CH684" s="95" t="e">
        <f t="shared" si="799"/>
        <v>#VALUE!</v>
      </c>
      <c r="CI684" s="95" t="b">
        <f t="shared" si="802"/>
        <v>0</v>
      </c>
      <c r="CJ684" s="76" t="str">
        <f t="shared" si="777"/>
        <v/>
      </c>
      <c r="CK684" s="94" t="e" cm="1">
        <f t="array" aca="1" ref="CK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CL684" s="94" t="str">
        <f t="shared" si="778"/>
        <v/>
      </c>
      <c r="CM684" s="96" t="b">
        <f t="shared" si="779"/>
        <v>0</v>
      </c>
      <c r="CN684" s="130" t="b">
        <f>IFERROR(MATCH(D684,'Avtal för korttidsarbete'!$G$13:$G$1012,0),TRUE)</f>
        <v>1</v>
      </c>
      <c r="CO684" s="130" t="b">
        <f t="shared" si="780"/>
        <v>0</v>
      </c>
      <c r="CP684" s="131" t="str" cm="1">
        <f t="array" ref="CP684">IF(CN684=TRUE,"x",INDEX('Avtal för korttidsarbete'!$E$13:$E$1012,$CN684))</f>
        <v>x</v>
      </c>
      <c r="CQ684" s="131" t="str" cm="1">
        <f t="array" ref="CQ684">IF(CN684=TRUE,"x",INDEX('Avtal för korttidsarbete'!$F$13:$F$1012,$CN684))</f>
        <v>x</v>
      </c>
      <c r="CR684" s="130" t="b">
        <f t="shared" si="781"/>
        <v>0</v>
      </c>
      <c r="CS684" s="165">
        <f t="shared" si="800"/>
        <v>0</v>
      </c>
      <c r="CT684" s="165">
        <f t="shared" si="801"/>
        <v>0</v>
      </c>
      <c r="CU684" s="130" t="b">
        <f t="shared" si="782"/>
        <v>0</v>
      </c>
      <c r="CV684" s="131">
        <f t="shared" si="783"/>
        <v>0</v>
      </c>
      <c r="CW684" s="165">
        <f t="shared" si="784"/>
        <v>0</v>
      </c>
      <c r="CX684" s="186" t="b">
        <f>IFERROR(INDEX('Avtal för korttidsarbete'!R:R,MATCH(D684,'Avtal för korttidsarbete'!$G:$G,0)),TRUE)</f>
        <v>1</v>
      </c>
      <c r="CY684" s="165" t="str">
        <f>IF(CX684,"-",INDEX('Avtal för korttidsarbete'!$D:$D,MATCH(D684,'Avtal för korttidsarbete'!$G:$G,0)))</f>
        <v>-</v>
      </c>
      <c r="CZ684" s="131" t="b">
        <f>IFERROR(G684&gt;INDEX(Uppsägningar!E:E,MATCH(C684,Uppsägningar!C:C,0)),FALSE)</f>
        <v>0</v>
      </c>
    </row>
    <row r="685" spans="1:104" s="30" customFormat="1" x14ac:dyDescent="0.25">
      <c r="A685" s="19">
        <v>670</v>
      </c>
      <c r="B685" s="20"/>
      <c r="C685" s="189"/>
      <c r="D685" s="69"/>
      <c r="E685" s="171">
        <f>IFERROR(INDEX(Admin!$C$7:$C$10,MATCH(CY685,TblNivåValTExt,0)),0)</f>
        <v>0</v>
      </c>
      <c r="F685" s="1"/>
      <c r="G685" s="1"/>
      <c r="H685" s="90"/>
      <c r="I685" s="91"/>
      <c r="J685" s="91"/>
      <c r="K685" s="91"/>
      <c r="L685" s="91"/>
      <c r="M685" s="91"/>
      <c r="N685" s="91"/>
      <c r="O685" s="91"/>
      <c r="P685" s="91"/>
      <c r="Q685" s="91"/>
      <c r="R685" s="91"/>
      <c r="S685" s="91"/>
      <c r="T685" s="91"/>
      <c r="U685" s="91"/>
      <c r="V685" s="91"/>
      <c r="W685" s="225">
        <f t="shared" si="738"/>
        <v>0</v>
      </c>
      <c r="X685" s="134" t="str">
        <f t="shared" si="785"/>
        <v/>
      </c>
      <c r="Y685" s="92" t="b">
        <f t="shared" si="739"/>
        <v>0</v>
      </c>
      <c r="Z685" s="92" t="str">
        <f t="shared" si="786"/>
        <v/>
      </c>
      <c r="AA685" s="92" t="b">
        <f t="shared" si="787"/>
        <v>0</v>
      </c>
      <c r="AB685" s="92" t="str">
        <f t="shared" si="788"/>
        <v/>
      </c>
      <c r="AC685" s="13" t="b">
        <f t="shared" si="740"/>
        <v>0</v>
      </c>
      <c r="AD685" s="92" t="str">
        <f t="shared" si="789"/>
        <v/>
      </c>
      <c r="AE685" s="13" t="b">
        <f t="shared" si="790"/>
        <v>0</v>
      </c>
      <c r="AF685" s="92" t="str">
        <f t="shared" si="791"/>
        <v/>
      </c>
      <c r="AG685" s="13" t="b">
        <f t="shared" si="741"/>
        <v>0</v>
      </c>
      <c r="AH685" s="92" t="str">
        <f t="shared" si="792"/>
        <v/>
      </c>
      <c r="AI685" s="35" t="b">
        <f t="shared" si="742"/>
        <v>0</v>
      </c>
      <c r="AJ685" s="92" t="str">
        <f t="shared" si="793"/>
        <v/>
      </c>
      <c r="AK685" s="35" t="b">
        <f t="shared" si="743"/>
        <v>0</v>
      </c>
      <c r="AL685" s="92" t="str">
        <f t="shared" si="744"/>
        <v/>
      </c>
      <c r="AM685" s="35" t="b">
        <f t="shared" si="745"/>
        <v>0</v>
      </c>
      <c r="AN685" s="92" t="str">
        <f t="shared" si="746"/>
        <v/>
      </c>
      <c r="AO685" s="13" t="b">
        <f t="shared" si="747"/>
        <v>0</v>
      </c>
      <c r="AP685" s="92" t="str">
        <f t="shared" si="748"/>
        <v/>
      </c>
      <c r="AQ685" s="14">
        <f t="shared" si="749"/>
        <v>0</v>
      </c>
      <c r="AR685" s="14">
        <f t="shared" si="750"/>
        <v>0</v>
      </c>
      <c r="AS685" s="16">
        <f t="shared" si="804"/>
        <v>0</v>
      </c>
      <c r="AT685" s="16">
        <f t="shared" si="804"/>
        <v>0</v>
      </c>
      <c r="AU685" s="16">
        <f t="shared" si="804"/>
        <v>0</v>
      </c>
      <c r="AV685" s="16">
        <f t="shared" si="804"/>
        <v>0</v>
      </c>
      <c r="AW685" s="16">
        <f t="shared" si="804"/>
        <v>0</v>
      </c>
      <c r="AX685" s="16">
        <f t="shared" si="804"/>
        <v>0</v>
      </c>
      <c r="AY685" s="16">
        <f t="shared" si="804"/>
        <v>0</v>
      </c>
      <c r="AZ685" s="16"/>
      <c r="BA685" s="16"/>
      <c r="BB685" s="93">
        <f t="shared" si="794"/>
        <v>0</v>
      </c>
      <c r="BC685" s="93">
        <f t="shared" si="795"/>
        <v>0</v>
      </c>
      <c r="BD685" s="93">
        <f t="shared" si="796"/>
        <v>0</v>
      </c>
      <c r="BE685" s="158">
        <f t="shared" si="797"/>
        <v>0</v>
      </c>
      <c r="BF685" s="159">
        <f t="shared" si="798"/>
        <v>0</v>
      </c>
      <c r="BG685" s="159">
        <f t="shared" si="752"/>
        <v>0</v>
      </c>
      <c r="BH685" s="159">
        <f t="shared" si="753"/>
        <v>0</v>
      </c>
      <c r="BI685" s="159">
        <f t="shared" si="754"/>
        <v>0</v>
      </c>
      <c r="BJ685" s="159">
        <f t="shared" si="755"/>
        <v>0</v>
      </c>
      <c r="BK685" s="159">
        <f t="shared" si="756"/>
        <v>0</v>
      </c>
      <c r="BL685" s="159">
        <f t="shared" si="757"/>
        <v>0</v>
      </c>
      <c r="BM685" s="159">
        <f t="shared" si="736"/>
        <v>0</v>
      </c>
      <c r="BN685" s="159">
        <f t="shared" si="736"/>
        <v>0</v>
      </c>
      <c r="BO685" s="205" t="b">
        <f t="shared" si="758"/>
        <v>0</v>
      </c>
      <c r="BP685" s="214">
        <f t="shared" si="759"/>
        <v>0</v>
      </c>
      <c r="BQ685" s="160">
        <f t="shared" si="760"/>
        <v>0</v>
      </c>
      <c r="BR685" s="160">
        <f t="shared" si="761"/>
        <v>0</v>
      </c>
      <c r="BS685" s="160">
        <f t="shared" si="762"/>
        <v>0</v>
      </c>
      <c r="BT685" s="160">
        <f t="shared" si="763"/>
        <v>0</v>
      </c>
      <c r="BU685" s="160">
        <f t="shared" si="764"/>
        <v>0</v>
      </c>
      <c r="BV685" s="215">
        <f t="shared" si="765"/>
        <v>0</v>
      </c>
      <c r="BW685" s="217">
        <f t="shared" si="766"/>
        <v>0</v>
      </c>
      <c r="BX685" s="206">
        <f t="shared" si="767"/>
        <v>0</v>
      </c>
      <c r="BY685" s="206">
        <f t="shared" si="768"/>
        <v>0</v>
      </c>
      <c r="BZ685" s="206">
        <f t="shared" si="769"/>
        <v>0</v>
      </c>
      <c r="CA685" s="206">
        <f t="shared" si="770"/>
        <v>0</v>
      </c>
      <c r="CB685" s="206">
        <f t="shared" si="771"/>
        <v>0</v>
      </c>
      <c r="CC685" s="218">
        <f t="shared" si="772"/>
        <v>0</v>
      </c>
      <c r="CD685" s="216" t="e">
        <f t="shared" si="773"/>
        <v>#VALUE!</v>
      </c>
      <c r="CE685" s="94" t="e">
        <f t="shared" si="774"/>
        <v>#VALUE!</v>
      </c>
      <c r="CF685" s="94" t="e">
        <f t="shared" si="775"/>
        <v>#VALUE!</v>
      </c>
      <c r="CG685" s="95" t="e">
        <f t="shared" si="776"/>
        <v>#VALUE!</v>
      </c>
      <c r="CH685" s="95" t="e">
        <f t="shared" si="799"/>
        <v>#VALUE!</v>
      </c>
      <c r="CI685" s="95" t="b">
        <f t="shared" si="802"/>
        <v>0</v>
      </c>
      <c r="CJ685" s="76" t="str">
        <f t="shared" si="777"/>
        <v/>
      </c>
      <c r="CK685" s="94" t="e" cm="1">
        <f t="array" aca="1" ref="CK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CL685" s="94" t="str">
        <f t="shared" si="778"/>
        <v/>
      </c>
      <c r="CM685" s="96" t="b">
        <f t="shared" si="779"/>
        <v>0</v>
      </c>
      <c r="CN685" s="130" t="b">
        <f>IFERROR(MATCH(D685,'Avtal för korttidsarbete'!$G$13:$G$1012,0),TRUE)</f>
        <v>1</v>
      </c>
      <c r="CO685" s="130" t="b">
        <f t="shared" si="780"/>
        <v>0</v>
      </c>
      <c r="CP685" s="131" t="str" cm="1">
        <f t="array" ref="CP685">IF(CN685=TRUE,"x",INDEX('Avtal för korttidsarbete'!$E$13:$E$1012,$CN685))</f>
        <v>x</v>
      </c>
      <c r="CQ685" s="131" t="str" cm="1">
        <f t="array" ref="CQ685">IF(CN685=TRUE,"x",INDEX('Avtal för korttidsarbete'!$F$13:$F$1012,$CN685))</f>
        <v>x</v>
      </c>
      <c r="CR685" s="130" t="b">
        <f t="shared" si="781"/>
        <v>0</v>
      </c>
      <c r="CS685" s="165">
        <f t="shared" si="800"/>
        <v>0</v>
      </c>
      <c r="CT685" s="165">
        <f t="shared" si="801"/>
        <v>0</v>
      </c>
      <c r="CU685" s="130" t="b">
        <f t="shared" si="782"/>
        <v>0</v>
      </c>
      <c r="CV685" s="131">
        <f t="shared" si="783"/>
        <v>0</v>
      </c>
      <c r="CW685" s="165">
        <f t="shared" si="784"/>
        <v>0</v>
      </c>
      <c r="CX685" s="186" t="b">
        <f>IFERROR(INDEX('Avtal för korttidsarbete'!R:R,MATCH(D685,'Avtal för korttidsarbete'!$G:$G,0)),TRUE)</f>
        <v>1</v>
      </c>
      <c r="CY685" s="165" t="str">
        <f>IF(CX685,"-",INDEX('Avtal för korttidsarbete'!$D:$D,MATCH(D685,'Avtal för korttidsarbete'!$G:$G,0)))</f>
        <v>-</v>
      </c>
      <c r="CZ685" s="131" t="b">
        <f>IFERROR(G685&gt;INDEX(Uppsägningar!E:E,MATCH(C685,Uppsägningar!C:C,0)),FALSE)</f>
        <v>0</v>
      </c>
    </row>
    <row r="686" spans="1:104" s="30" customFormat="1" x14ac:dyDescent="0.25">
      <c r="A686" s="19">
        <v>671</v>
      </c>
      <c r="B686" s="20"/>
      <c r="C686" s="189"/>
      <c r="D686" s="69"/>
      <c r="E686" s="171">
        <f>IFERROR(INDEX(Admin!$C$7:$C$10,MATCH(CY686,TblNivåValTExt,0)),0)</f>
        <v>0</v>
      </c>
      <c r="F686" s="1"/>
      <c r="G686" s="1"/>
      <c r="H686" s="90"/>
      <c r="I686" s="91"/>
      <c r="J686" s="91"/>
      <c r="K686" s="91"/>
      <c r="L686" s="91"/>
      <c r="M686" s="91"/>
      <c r="N686" s="91"/>
      <c r="O686" s="91"/>
      <c r="P686" s="91"/>
      <c r="Q686" s="91"/>
      <c r="R686" s="91"/>
      <c r="S686" s="91"/>
      <c r="T686" s="91"/>
      <c r="U686" s="91"/>
      <c r="V686" s="91"/>
      <c r="W686" s="225">
        <f t="shared" si="738"/>
        <v>0</v>
      </c>
      <c r="X686" s="134" t="str">
        <f t="shared" si="785"/>
        <v/>
      </c>
      <c r="Y686" s="92" t="b">
        <f t="shared" si="739"/>
        <v>0</v>
      </c>
      <c r="Z686" s="92" t="str">
        <f t="shared" si="786"/>
        <v/>
      </c>
      <c r="AA686" s="92" t="b">
        <f t="shared" si="787"/>
        <v>0</v>
      </c>
      <c r="AB686" s="92" t="str">
        <f t="shared" si="788"/>
        <v/>
      </c>
      <c r="AC686" s="13" t="b">
        <f t="shared" si="740"/>
        <v>0</v>
      </c>
      <c r="AD686" s="92" t="str">
        <f t="shared" si="789"/>
        <v/>
      </c>
      <c r="AE686" s="13" t="b">
        <f t="shared" si="790"/>
        <v>0</v>
      </c>
      <c r="AF686" s="92" t="str">
        <f t="shared" si="791"/>
        <v/>
      </c>
      <c r="AG686" s="13" t="b">
        <f t="shared" si="741"/>
        <v>0</v>
      </c>
      <c r="AH686" s="92" t="str">
        <f t="shared" si="792"/>
        <v/>
      </c>
      <c r="AI686" s="35" t="b">
        <f t="shared" si="742"/>
        <v>0</v>
      </c>
      <c r="AJ686" s="92" t="str">
        <f t="shared" si="793"/>
        <v/>
      </c>
      <c r="AK686" s="35" t="b">
        <f t="shared" si="743"/>
        <v>0</v>
      </c>
      <c r="AL686" s="92" t="str">
        <f t="shared" si="744"/>
        <v/>
      </c>
      <c r="AM686" s="35" t="b">
        <f t="shared" si="745"/>
        <v>0</v>
      </c>
      <c r="AN686" s="92" t="str">
        <f t="shared" si="746"/>
        <v/>
      </c>
      <c r="AO686" s="13" t="b">
        <f t="shared" si="747"/>
        <v>0</v>
      </c>
      <c r="AP686" s="92" t="str">
        <f t="shared" si="748"/>
        <v/>
      </c>
      <c r="AQ686" s="14">
        <f t="shared" si="749"/>
        <v>0</v>
      </c>
      <c r="AR686" s="14">
        <f t="shared" si="750"/>
        <v>0</v>
      </c>
      <c r="AS686" s="16">
        <f t="shared" ref="AS686:AY695" si="805">IF(OR(AS$11=FALSE,$F686="",MIN($G686,AS$10,$AR686)-MAX($F686,AS$8,$AQ686)&lt;0),0,MIN($G686,AS$10,$AR686)-MAX($F686,AS$8,$AQ686)+1)</f>
        <v>0</v>
      </c>
      <c r="AT686" s="16">
        <f t="shared" si="805"/>
        <v>0</v>
      </c>
      <c r="AU686" s="16">
        <f t="shared" si="805"/>
        <v>0</v>
      </c>
      <c r="AV686" s="16">
        <f t="shared" si="805"/>
        <v>0</v>
      </c>
      <c r="AW686" s="16">
        <f t="shared" si="805"/>
        <v>0</v>
      </c>
      <c r="AX686" s="16">
        <f t="shared" si="805"/>
        <v>0</v>
      </c>
      <c r="AY686" s="16">
        <f t="shared" si="805"/>
        <v>0</v>
      </c>
      <c r="AZ686" s="16"/>
      <c r="BA686" s="16"/>
      <c r="BB686" s="93">
        <f t="shared" si="794"/>
        <v>0</v>
      </c>
      <c r="BC686" s="93">
        <f t="shared" si="795"/>
        <v>0</v>
      </c>
      <c r="BD686" s="93">
        <f t="shared" si="796"/>
        <v>0</v>
      </c>
      <c r="BE686" s="158">
        <f t="shared" si="797"/>
        <v>0</v>
      </c>
      <c r="BF686" s="159">
        <f t="shared" si="798"/>
        <v>0</v>
      </c>
      <c r="BG686" s="159">
        <f t="shared" si="752"/>
        <v>0</v>
      </c>
      <c r="BH686" s="159">
        <f t="shared" si="753"/>
        <v>0</v>
      </c>
      <c r="BI686" s="159">
        <f t="shared" si="754"/>
        <v>0</v>
      </c>
      <c r="BJ686" s="159">
        <f t="shared" si="755"/>
        <v>0</v>
      </c>
      <c r="BK686" s="159">
        <f t="shared" si="756"/>
        <v>0</v>
      </c>
      <c r="BL686" s="159">
        <f t="shared" si="757"/>
        <v>0</v>
      </c>
      <c r="BM686" s="159">
        <f t="shared" si="736"/>
        <v>0</v>
      </c>
      <c r="BN686" s="159">
        <f t="shared" si="736"/>
        <v>0</v>
      </c>
      <c r="BO686" s="205" t="b">
        <f t="shared" si="758"/>
        <v>0</v>
      </c>
      <c r="BP686" s="214">
        <f t="shared" si="759"/>
        <v>0</v>
      </c>
      <c r="BQ686" s="160">
        <f t="shared" si="760"/>
        <v>0</v>
      </c>
      <c r="BR686" s="160">
        <f t="shared" si="761"/>
        <v>0</v>
      </c>
      <c r="BS686" s="160">
        <f t="shared" si="762"/>
        <v>0</v>
      </c>
      <c r="BT686" s="160">
        <f t="shared" si="763"/>
        <v>0</v>
      </c>
      <c r="BU686" s="160">
        <f t="shared" si="764"/>
        <v>0</v>
      </c>
      <c r="BV686" s="215">
        <f t="shared" si="765"/>
        <v>0</v>
      </c>
      <c r="BW686" s="217">
        <f t="shared" si="766"/>
        <v>0</v>
      </c>
      <c r="BX686" s="206">
        <f t="shared" si="767"/>
        <v>0</v>
      </c>
      <c r="BY686" s="206">
        <f t="shared" si="768"/>
        <v>0</v>
      </c>
      <c r="BZ686" s="206">
        <f t="shared" si="769"/>
        <v>0</v>
      </c>
      <c r="CA686" s="206">
        <f t="shared" si="770"/>
        <v>0</v>
      </c>
      <c r="CB686" s="206">
        <f t="shared" si="771"/>
        <v>0</v>
      </c>
      <c r="CC686" s="218">
        <f t="shared" si="772"/>
        <v>0</v>
      </c>
      <c r="CD686" s="216" t="e">
        <f t="shared" si="773"/>
        <v>#VALUE!</v>
      </c>
      <c r="CE686" s="94" t="e">
        <f t="shared" si="774"/>
        <v>#VALUE!</v>
      </c>
      <c r="CF686" s="94" t="e">
        <f t="shared" si="775"/>
        <v>#VALUE!</v>
      </c>
      <c r="CG686" s="95" t="e">
        <f t="shared" si="776"/>
        <v>#VALUE!</v>
      </c>
      <c r="CH686" s="95" t="e">
        <f t="shared" si="799"/>
        <v>#VALUE!</v>
      </c>
      <c r="CI686" s="95" t="b">
        <f t="shared" si="802"/>
        <v>0</v>
      </c>
      <c r="CJ686" s="76" t="str">
        <f t="shared" si="777"/>
        <v/>
      </c>
      <c r="CK686" s="94" t="e" cm="1">
        <f t="array" aca="1" ref="CK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CL686" s="94" t="str">
        <f t="shared" si="778"/>
        <v/>
      </c>
      <c r="CM686" s="96" t="b">
        <f t="shared" si="779"/>
        <v>0</v>
      </c>
      <c r="CN686" s="130" t="b">
        <f>IFERROR(MATCH(D686,'Avtal för korttidsarbete'!$G$13:$G$1012,0),TRUE)</f>
        <v>1</v>
      </c>
      <c r="CO686" s="130" t="b">
        <f t="shared" si="780"/>
        <v>0</v>
      </c>
      <c r="CP686" s="131" t="str" cm="1">
        <f t="array" ref="CP686">IF(CN686=TRUE,"x",INDEX('Avtal för korttidsarbete'!$E$13:$E$1012,$CN686))</f>
        <v>x</v>
      </c>
      <c r="CQ686" s="131" t="str" cm="1">
        <f t="array" ref="CQ686">IF(CN686=TRUE,"x",INDEX('Avtal för korttidsarbete'!$F$13:$F$1012,$CN686))</f>
        <v>x</v>
      </c>
      <c r="CR686" s="130" t="b">
        <f t="shared" si="781"/>
        <v>0</v>
      </c>
      <c r="CS686" s="165">
        <f t="shared" si="800"/>
        <v>0</v>
      </c>
      <c r="CT686" s="165">
        <f t="shared" si="801"/>
        <v>0</v>
      </c>
      <c r="CU686" s="130" t="b">
        <f t="shared" si="782"/>
        <v>0</v>
      </c>
      <c r="CV686" s="131">
        <f t="shared" si="783"/>
        <v>0</v>
      </c>
      <c r="CW686" s="165">
        <f t="shared" si="784"/>
        <v>0</v>
      </c>
      <c r="CX686" s="186" t="b">
        <f>IFERROR(INDEX('Avtal för korttidsarbete'!R:R,MATCH(D686,'Avtal för korttidsarbete'!$G:$G,0)),TRUE)</f>
        <v>1</v>
      </c>
      <c r="CY686" s="165" t="str">
        <f>IF(CX686,"-",INDEX('Avtal för korttidsarbete'!$D:$D,MATCH(D686,'Avtal för korttidsarbete'!$G:$G,0)))</f>
        <v>-</v>
      </c>
      <c r="CZ686" s="131" t="b">
        <f>IFERROR(G686&gt;INDEX(Uppsägningar!E:E,MATCH(C686,Uppsägningar!C:C,0)),FALSE)</f>
        <v>0</v>
      </c>
    </row>
    <row r="687" spans="1:104" s="30" customFormat="1" x14ac:dyDescent="0.25">
      <c r="A687" s="19">
        <v>672</v>
      </c>
      <c r="B687" s="20"/>
      <c r="C687" s="189"/>
      <c r="D687" s="69"/>
      <c r="E687" s="171">
        <f>IFERROR(INDEX(Admin!$C$7:$C$10,MATCH(CY687,TblNivåValTExt,0)),0)</f>
        <v>0</v>
      </c>
      <c r="F687" s="1"/>
      <c r="G687" s="1"/>
      <c r="H687" s="90"/>
      <c r="I687" s="91"/>
      <c r="J687" s="91"/>
      <c r="K687" s="91"/>
      <c r="L687" s="91"/>
      <c r="M687" s="91"/>
      <c r="N687" s="91"/>
      <c r="O687" s="91"/>
      <c r="P687" s="91"/>
      <c r="Q687" s="91"/>
      <c r="R687" s="91"/>
      <c r="S687" s="91"/>
      <c r="T687" s="91"/>
      <c r="U687" s="91"/>
      <c r="V687" s="91"/>
      <c r="W687" s="225">
        <f t="shared" si="738"/>
        <v>0</v>
      </c>
      <c r="X687" s="134" t="str">
        <f t="shared" si="785"/>
        <v/>
      </c>
      <c r="Y687" s="92" t="b">
        <f t="shared" si="739"/>
        <v>0</v>
      </c>
      <c r="Z687" s="92" t="str">
        <f t="shared" si="786"/>
        <v/>
      </c>
      <c r="AA687" s="92" t="b">
        <f t="shared" si="787"/>
        <v>0</v>
      </c>
      <c r="AB687" s="92" t="str">
        <f t="shared" si="788"/>
        <v/>
      </c>
      <c r="AC687" s="13" t="b">
        <f t="shared" si="740"/>
        <v>0</v>
      </c>
      <c r="AD687" s="92" t="str">
        <f t="shared" si="789"/>
        <v/>
      </c>
      <c r="AE687" s="13" t="b">
        <f t="shared" si="790"/>
        <v>0</v>
      </c>
      <c r="AF687" s="92" t="str">
        <f t="shared" si="791"/>
        <v/>
      </c>
      <c r="AG687" s="13" t="b">
        <f t="shared" si="741"/>
        <v>0</v>
      </c>
      <c r="AH687" s="92" t="str">
        <f t="shared" si="792"/>
        <v/>
      </c>
      <c r="AI687" s="35" t="b">
        <f t="shared" si="742"/>
        <v>0</v>
      </c>
      <c r="AJ687" s="92" t="str">
        <f t="shared" si="793"/>
        <v/>
      </c>
      <c r="AK687" s="35" t="b">
        <f t="shared" si="743"/>
        <v>0</v>
      </c>
      <c r="AL687" s="92" t="str">
        <f t="shared" si="744"/>
        <v/>
      </c>
      <c r="AM687" s="35" t="b">
        <f t="shared" si="745"/>
        <v>0</v>
      </c>
      <c r="AN687" s="92" t="str">
        <f t="shared" si="746"/>
        <v/>
      </c>
      <c r="AO687" s="13" t="b">
        <f t="shared" si="747"/>
        <v>0</v>
      </c>
      <c r="AP687" s="92" t="str">
        <f t="shared" si="748"/>
        <v/>
      </c>
      <c r="AQ687" s="14">
        <f t="shared" si="749"/>
        <v>0</v>
      </c>
      <c r="AR687" s="14">
        <f t="shared" si="750"/>
        <v>0</v>
      </c>
      <c r="AS687" s="16">
        <f t="shared" si="805"/>
        <v>0</v>
      </c>
      <c r="AT687" s="16">
        <f t="shared" si="805"/>
        <v>0</v>
      </c>
      <c r="AU687" s="16">
        <f t="shared" si="805"/>
        <v>0</v>
      </c>
      <c r="AV687" s="16">
        <f t="shared" si="805"/>
        <v>0</v>
      </c>
      <c r="AW687" s="16">
        <f t="shared" si="805"/>
        <v>0</v>
      </c>
      <c r="AX687" s="16">
        <f t="shared" si="805"/>
        <v>0</v>
      </c>
      <c r="AY687" s="16">
        <f t="shared" si="805"/>
        <v>0</v>
      </c>
      <c r="AZ687" s="16"/>
      <c r="BA687" s="16"/>
      <c r="BB687" s="93">
        <f t="shared" si="794"/>
        <v>0</v>
      </c>
      <c r="BC687" s="93">
        <f t="shared" si="795"/>
        <v>0</v>
      </c>
      <c r="BD687" s="93">
        <f t="shared" si="796"/>
        <v>0</v>
      </c>
      <c r="BE687" s="158">
        <f t="shared" si="797"/>
        <v>0</v>
      </c>
      <c r="BF687" s="159">
        <f t="shared" si="798"/>
        <v>0</v>
      </c>
      <c r="BG687" s="159">
        <f t="shared" si="752"/>
        <v>0</v>
      </c>
      <c r="BH687" s="159">
        <f t="shared" si="753"/>
        <v>0</v>
      </c>
      <c r="BI687" s="159">
        <f t="shared" si="754"/>
        <v>0</v>
      </c>
      <c r="BJ687" s="159">
        <f t="shared" si="755"/>
        <v>0</v>
      </c>
      <c r="BK687" s="159">
        <f t="shared" si="756"/>
        <v>0</v>
      </c>
      <c r="BL687" s="159">
        <f t="shared" si="757"/>
        <v>0</v>
      </c>
      <c r="BM687" s="159">
        <f t="shared" si="736"/>
        <v>0</v>
      </c>
      <c r="BN687" s="159">
        <f t="shared" si="736"/>
        <v>0</v>
      </c>
      <c r="BO687" s="205" t="b">
        <f t="shared" si="758"/>
        <v>0</v>
      </c>
      <c r="BP687" s="214">
        <f t="shared" si="759"/>
        <v>0</v>
      </c>
      <c r="BQ687" s="160">
        <f t="shared" si="760"/>
        <v>0</v>
      </c>
      <c r="BR687" s="160">
        <f t="shared" si="761"/>
        <v>0</v>
      </c>
      <c r="BS687" s="160">
        <f t="shared" si="762"/>
        <v>0</v>
      </c>
      <c r="BT687" s="160">
        <f t="shared" si="763"/>
        <v>0</v>
      </c>
      <c r="BU687" s="160">
        <f t="shared" si="764"/>
        <v>0</v>
      </c>
      <c r="BV687" s="215">
        <f t="shared" si="765"/>
        <v>0</v>
      </c>
      <c r="BW687" s="217">
        <f t="shared" si="766"/>
        <v>0</v>
      </c>
      <c r="BX687" s="206">
        <f t="shared" si="767"/>
        <v>0</v>
      </c>
      <c r="BY687" s="206">
        <f t="shared" si="768"/>
        <v>0</v>
      </c>
      <c r="BZ687" s="206">
        <f t="shared" si="769"/>
        <v>0</v>
      </c>
      <c r="CA687" s="206">
        <f t="shared" si="770"/>
        <v>0</v>
      </c>
      <c r="CB687" s="206">
        <f t="shared" si="771"/>
        <v>0</v>
      </c>
      <c r="CC687" s="218">
        <f t="shared" si="772"/>
        <v>0</v>
      </c>
      <c r="CD687" s="216" t="e">
        <f t="shared" si="773"/>
        <v>#VALUE!</v>
      </c>
      <c r="CE687" s="94" t="e">
        <f t="shared" si="774"/>
        <v>#VALUE!</v>
      </c>
      <c r="CF687" s="94" t="e">
        <f t="shared" si="775"/>
        <v>#VALUE!</v>
      </c>
      <c r="CG687" s="95" t="e">
        <f t="shared" si="776"/>
        <v>#VALUE!</v>
      </c>
      <c r="CH687" s="95" t="e">
        <f t="shared" si="799"/>
        <v>#VALUE!</v>
      </c>
      <c r="CI687" s="95" t="b">
        <f t="shared" si="802"/>
        <v>0</v>
      </c>
      <c r="CJ687" s="76" t="str">
        <f t="shared" si="777"/>
        <v/>
      </c>
      <c r="CK687" s="94" t="e" cm="1">
        <f t="array" aca="1" ref="CK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CL687" s="94" t="str">
        <f t="shared" si="778"/>
        <v/>
      </c>
      <c r="CM687" s="96" t="b">
        <f t="shared" si="779"/>
        <v>0</v>
      </c>
      <c r="CN687" s="130" t="b">
        <f>IFERROR(MATCH(D687,'Avtal för korttidsarbete'!$G$13:$G$1012,0),TRUE)</f>
        <v>1</v>
      </c>
      <c r="CO687" s="130" t="b">
        <f t="shared" si="780"/>
        <v>0</v>
      </c>
      <c r="CP687" s="131" t="str" cm="1">
        <f t="array" ref="CP687">IF(CN687=TRUE,"x",INDEX('Avtal för korttidsarbete'!$E$13:$E$1012,$CN687))</f>
        <v>x</v>
      </c>
      <c r="CQ687" s="131" t="str" cm="1">
        <f t="array" ref="CQ687">IF(CN687=TRUE,"x",INDEX('Avtal för korttidsarbete'!$F$13:$F$1012,$CN687))</f>
        <v>x</v>
      </c>
      <c r="CR687" s="130" t="b">
        <f t="shared" si="781"/>
        <v>0</v>
      </c>
      <c r="CS687" s="165">
        <f t="shared" si="800"/>
        <v>0</v>
      </c>
      <c r="CT687" s="165">
        <f t="shared" si="801"/>
        <v>0</v>
      </c>
      <c r="CU687" s="130" t="b">
        <f t="shared" si="782"/>
        <v>0</v>
      </c>
      <c r="CV687" s="131">
        <f t="shared" si="783"/>
        <v>0</v>
      </c>
      <c r="CW687" s="165">
        <f t="shared" si="784"/>
        <v>0</v>
      </c>
      <c r="CX687" s="186" t="b">
        <f>IFERROR(INDEX('Avtal för korttidsarbete'!R:R,MATCH(D687,'Avtal för korttidsarbete'!$G:$G,0)),TRUE)</f>
        <v>1</v>
      </c>
      <c r="CY687" s="165" t="str">
        <f>IF(CX687,"-",INDEX('Avtal för korttidsarbete'!$D:$D,MATCH(D687,'Avtal för korttidsarbete'!$G:$G,0)))</f>
        <v>-</v>
      </c>
      <c r="CZ687" s="131" t="b">
        <f>IFERROR(G687&gt;INDEX(Uppsägningar!E:E,MATCH(C687,Uppsägningar!C:C,0)),FALSE)</f>
        <v>0</v>
      </c>
    </row>
    <row r="688" spans="1:104" s="30" customFormat="1" x14ac:dyDescent="0.25">
      <c r="A688" s="19">
        <v>673</v>
      </c>
      <c r="B688" s="20"/>
      <c r="C688" s="189"/>
      <c r="D688" s="69"/>
      <c r="E688" s="171">
        <f>IFERROR(INDEX(Admin!$C$7:$C$10,MATCH(CY688,TblNivåValTExt,0)),0)</f>
        <v>0</v>
      </c>
      <c r="F688" s="1"/>
      <c r="G688" s="1"/>
      <c r="H688" s="90"/>
      <c r="I688" s="91"/>
      <c r="J688" s="91"/>
      <c r="K688" s="91"/>
      <c r="L688" s="91"/>
      <c r="M688" s="91"/>
      <c r="N688" s="91"/>
      <c r="O688" s="91"/>
      <c r="P688" s="91"/>
      <c r="Q688" s="91"/>
      <c r="R688" s="91"/>
      <c r="S688" s="91"/>
      <c r="T688" s="91"/>
      <c r="U688" s="91"/>
      <c r="V688" s="91"/>
      <c r="W688" s="225">
        <f t="shared" si="738"/>
        <v>0</v>
      </c>
      <c r="X688" s="134" t="str">
        <f t="shared" si="785"/>
        <v/>
      </c>
      <c r="Y688" s="92" t="b">
        <f t="shared" si="739"/>
        <v>0</v>
      </c>
      <c r="Z688" s="92" t="str">
        <f t="shared" si="786"/>
        <v/>
      </c>
      <c r="AA688" s="92" t="b">
        <f t="shared" si="787"/>
        <v>0</v>
      </c>
      <c r="AB688" s="92" t="str">
        <f t="shared" si="788"/>
        <v/>
      </c>
      <c r="AC688" s="13" t="b">
        <f t="shared" si="740"/>
        <v>0</v>
      </c>
      <c r="AD688" s="92" t="str">
        <f t="shared" si="789"/>
        <v/>
      </c>
      <c r="AE688" s="13" t="b">
        <f t="shared" si="790"/>
        <v>0</v>
      </c>
      <c r="AF688" s="92" t="str">
        <f t="shared" si="791"/>
        <v/>
      </c>
      <c r="AG688" s="13" t="b">
        <f t="shared" si="741"/>
        <v>0</v>
      </c>
      <c r="AH688" s="92" t="str">
        <f t="shared" si="792"/>
        <v/>
      </c>
      <c r="AI688" s="35" t="b">
        <f t="shared" si="742"/>
        <v>0</v>
      </c>
      <c r="AJ688" s="92" t="str">
        <f t="shared" si="793"/>
        <v/>
      </c>
      <c r="AK688" s="35" t="b">
        <f t="shared" si="743"/>
        <v>0</v>
      </c>
      <c r="AL688" s="92" t="str">
        <f t="shared" si="744"/>
        <v/>
      </c>
      <c r="AM688" s="35" t="b">
        <f t="shared" si="745"/>
        <v>0</v>
      </c>
      <c r="AN688" s="92" t="str">
        <f t="shared" si="746"/>
        <v/>
      </c>
      <c r="AO688" s="13" t="b">
        <f t="shared" si="747"/>
        <v>0</v>
      </c>
      <c r="AP688" s="92" t="str">
        <f t="shared" si="748"/>
        <v/>
      </c>
      <c r="AQ688" s="14">
        <f t="shared" si="749"/>
        <v>0</v>
      </c>
      <c r="AR688" s="14">
        <f t="shared" si="750"/>
        <v>0</v>
      </c>
      <c r="AS688" s="16">
        <f t="shared" si="805"/>
        <v>0</v>
      </c>
      <c r="AT688" s="16">
        <f t="shared" si="805"/>
        <v>0</v>
      </c>
      <c r="AU688" s="16">
        <f t="shared" si="805"/>
        <v>0</v>
      </c>
      <c r="AV688" s="16">
        <f t="shared" si="805"/>
        <v>0</v>
      </c>
      <c r="AW688" s="16">
        <f t="shared" si="805"/>
        <v>0</v>
      </c>
      <c r="AX688" s="16">
        <f t="shared" si="805"/>
        <v>0</v>
      </c>
      <c r="AY688" s="16">
        <f t="shared" si="805"/>
        <v>0</v>
      </c>
      <c r="AZ688" s="16"/>
      <c r="BA688" s="16"/>
      <c r="BB688" s="93">
        <f t="shared" si="794"/>
        <v>0</v>
      </c>
      <c r="BC688" s="93">
        <f t="shared" si="795"/>
        <v>0</v>
      </c>
      <c r="BD688" s="93">
        <f t="shared" si="796"/>
        <v>0</v>
      </c>
      <c r="BE688" s="158">
        <f t="shared" si="797"/>
        <v>0</v>
      </c>
      <c r="BF688" s="159">
        <f t="shared" si="798"/>
        <v>0</v>
      </c>
      <c r="BG688" s="159">
        <f t="shared" si="752"/>
        <v>0</v>
      </c>
      <c r="BH688" s="159">
        <f t="shared" si="753"/>
        <v>0</v>
      </c>
      <c r="BI688" s="159">
        <f t="shared" si="754"/>
        <v>0</v>
      </c>
      <c r="BJ688" s="159">
        <f t="shared" si="755"/>
        <v>0</v>
      </c>
      <c r="BK688" s="159">
        <f t="shared" si="756"/>
        <v>0</v>
      </c>
      <c r="BL688" s="159">
        <f t="shared" si="757"/>
        <v>0</v>
      </c>
      <c r="BM688" s="159">
        <f t="shared" si="736"/>
        <v>0</v>
      </c>
      <c r="BN688" s="159">
        <f t="shared" si="736"/>
        <v>0</v>
      </c>
      <c r="BO688" s="205" t="b">
        <f t="shared" si="758"/>
        <v>0</v>
      </c>
      <c r="BP688" s="214">
        <f t="shared" si="759"/>
        <v>0</v>
      </c>
      <c r="BQ688" s="160">
        <f t="shared" si="760"/>
        <v>0</v>
      </c>
      <c r="BR688" s="160">
        <f t="shared" si="761"/>
        <v>0</v>
      </c>
      <c r="BS688" s="160">
        <f t="shared" si="762"/>
        <v>0</v>
      </c>
      <c r="BT688" s="160">
        <f t="shared" si="763"/>
        <v>0</v>
      </c>
      <c r="BU688" s="160">
        <f t="shared" si="764"/>
        <v>0</v>
      </c>
      <c r="BV688" s="215">
        <f t="shared" si="765"/>
        <v>0</v>
      </c>
      <c r="BW688" s="217">
        <f t="shared" si="766"/>
        <v>0</v>
      </c>
      <c r="BX688" s="206">
        <f t="shared" si="767"/>
        <v>0</v>
      </c>
      <c r="BY688" s="206">
        <f t="shared" si="768"/>
        <v>0</v>
      </c>
      <c r="BZ688" s="206">
        <f t="shared" si="769"/>
        <v>0</v>
      </c>
      <c r="CA688" s="206">
        <f t="shared" si="770"/>
        <v>0</v>
      </c>
      <c r="CB688" s="206">
        <f t="shared" si="771"/>
        <v>0</v>
      </c>
      <c r="CC688" s="218">
        <f t="shared" si="772"/>
        <v>0</v>
      </c>
      <c r="CD688" s="216" t="e">
        <f t="shared" si="773"/>
        <v>#VALUE!</v>
      </c>
      <c r="CE688" s="94" t="e">
        <f t="shared" si="774"/>
        <v>#VALUE!</v>
      </c>
      <c r="CF688" s="94" t="e">
        <f t="shared" si="775"/>
        <v>#VALUE!</v>
      </c>
      <c r="CG688" s="95" t="e">
        <f t="shared" si="776"/>
        <v>#VALUE!</v>
      </c>
      <c r="CH688" s="95" t="e">
        <f t="shared" si="799"/>
        <v>#VALUE!</v>
      </c>
      <c r="CI688" s="95" t="b">
        <f t="shared" si="802"/>
        <v>0</v>
      </c>
      <c r="CJ688" s="76" t="str">
        <f t="shared" si="777"/>
        <v/>
      </c>
      <c r="CK688" s="94" t="e" cm="1">
        <f t="array" aca="1" ref="CK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CL688" s="94" t="str">
        <f t="shared" si="778"/>
        <v/>
      </c>
      <c r="CM688" s="96" t="b">
        <f t="shared" si="779"/>
        <v>0</v>
      </c>
      <c r="CN688" s="130" t="b">
        <f>IFERROR(MATCH(D688,'Avtal för korttidsarbete'!$G$13:$G$1012,0),TRUE)</f>
        <v>1</v>
      </c>
      <c r="CO688" s="130" t="b">
        <f t="shared" si="780"/>
        <v>0</v>
      </c>
      <c r="CP688" s="131" t="str" cm="1">
        <f t="array" ref="CP688">IF(CN688=TRUE,"x",INDEX('Avtal för korttidsarbete'!$E$13:$E$1012,$CN688))</f>
        <v>x</v>
      </c>
      <c r="CQ688" s="131" t="str" cm="1">
        <f t="array" ref="CQ688">IF(CN688=TRUE,"x",INDEX('Avtal för korttidsarbete'!$F$13:$F$1012,$CN688))</f>
        <v>x</v>
      </c>
      <c r="CR688" s="130" t="b">
        <f t="shared" si="781"/>
        <v>0</v>
      </c>
      <c r="CS688" s="165">
        <f t="shared" si="800"/>
        <v>0</v>
      </c>
      <c r="CT688" s="165">
        <f t="shared" si="801"/>
        <v>0</v>
      </c>
      <c r="CU688" s="130" t="b">
        <f t="shared" si="782"/>
        <v>0</v>
      </c>
      <c r="CV688" s="131">
        <f t="shared" si="783"/>
        <v>0</v>
      </c>
      <c r="CW688" s="165">
        <f t="shared" si="784"/>
        <v>0</v>
      </c>
      <c r="CX688" s="186" t="b">
        <f>IFERROR(INDEX('Avtal för korttidsarbete'!R:R,MATCH(D688,'Avtal för korttidsarbete'!$G:$G,0)),TRUE)</f>
        <v>1</v>
      </c>
      <c r="CY688" s="165" t="str">
        <f>IF(CX688,"-",INDEX('Avtal för korttidsarbete'!$D:$D,MATCH(D688,'Avtal för korttidsarbete'!$G:$G,0)))</f>
        <v>-</v>
      </c>
      <c r="CZ688" s="131" t="b">
        <f>IFERROR(G688&gt;INDEX(Uppsägningar!E:E,MATCH(C688,Uppsägningar!C:C,0)),FALSE)</f>
        <v>0</v>
      </c>
    </row>
    <row r="689" spans="1:104" s="30" customFormat="1" x14ac:dyDescent="0.25">
      <c r="A689" s="19">
        <v>674</v>
      </c>
      <c r="B689" s="20"/>
      <c r="C689" s="189"/>
      <c r="D689" s="69"/>
      <c r="E689" s="171">
        <f>IFERROR(INDEX(Admin!$C$7:$C$10,MATCH(CY689,TblNivåValTExt,0)),0)</f>
        <v>0</v>
      </c>
      <c r="F689" s="1"/>
      <c r="G689" s="1"/>
      <c r="H689" s="90"/>
      <c r="I689" s="91"/>
      <c r="J689" s="91"/>
      <c r="K689" s="91"/>
      <c r="L689" s="91"/>
      <c r="M689" s="91"/>
      <c r="N689" s="91"/>
      <c r="O689" s="91"/>
      <c r="P689" s="91"/>
      <c r="Q689" s="91"/>
      <c r="R689" s="91"/>
      <c r="S689" s="91"/>
      <c r="T689" s="91"/>
      <c r="U689" s="91"/>
      <c r="V689" s="91"/>
      <c r="W689" s="225">
        <f t="shared" si="738"/>
        <v>0</v>
      </c>
      <c r="X689" s="134" t="str">
        <f t="shared" si="785"/>
        <v/>
      </c>
      <c r="Y689" s="92" t="b">
        <f t="shared" si="739"/>
        <v>0</v>
      </c>
      <c r="Z689" s="92" t="str">
        <f t="shared" si="786"/>
        <v/>
      </c>
      <c r="AA689" s="92" t="b">
        <f t="shared" si="787"/>
        <v>0</v>
      </c>
      <c r="AB689" s="92" t="str">
        <f t="shared" si="788"/>
        <v/>
      </c>
      <c r="AC689" s="13" t="b">
        <f t="shared" si="740"/>
        <v>0</v>
      </c>
      <c r="AD689" s="92" t="str">
        <f t="shared" si="789"/>
        <v/>
      </c>
      <c r="AE689" s="13" t="b">
        <f t="shared" si="790"/>
        <v>0</v>
      </c>
      <c r="AF689" s="92" t="str">
        <f t="shared" si="791"/>
        <v/>
      </c>
      <c r="AG689" s="13" t="b">
        <f t="shared" si="741"/>
        <v>0</v>
      </c>
      <c r="AH689" s="92" t="str">
        <f t="shared" si="792"/>
        <v/>
      </c>
      <c r="AI689" s="35" t="b">
        <f t="shared" si="742"/>
        <v>0</v>
      </c>
      <c r="AJ689" s="92" t="str">
        <f t="shared" si="793"/>
        <v/>
      </c>
      <c r="AK689" s="35" t="b">
        <f t="shared" si="743"/>
        <v>0</v>
      </c>
      <c r="AL689" s="92" t="str">
        <f t="shared" si="744"/>
        <v/>
      </c>
      <c r="AM689" s="35" t="b">
        <f t="shared" si="745"/>
        <v>0</v>
      </c>
      <c r="AN689" s="92" t="str">
        <f t="shared" si="746"/>
        <v/>
      </c>
      <c r="AO689" s="13" t="b">
        <f t="shared" si="747"/>
        <v>0</v>
      </c>
      <c r="AP689" s="92" t="str">
        <f t="shared" si="748"/>
        <v/>
      </c>
      <c r="AQ689" s="14">
        <f t="shared" si="749"/>
        <v>0</v>
      </c>
      <c r="AR689" s="14">
        <f t="shared" si="750"/>
        <v>0</v>
      </c>
      <c r="AS689" s="16">
        <f t="shared" si="805"/>
        <v>0</v>
      </c>
      <c r="AT689" s="16">
        <f t="shared" si="805"/>
        <v>0</v>
      </c>
      <c r="AU689" s="16">
        <f t="shared" si="805"/>
        <v>0</v>
      </c>
      <c r="AV689" s="16">
        <f t="shared" si="805"/>
        <v>0</v>
      </c>
      <c r="AW689" s="16">
        <f t="shared" si="805"/>
        <v>0</v>
      </c>
      <c r="AX689" s="16">
        <f t="shared" si="805"/>
        <v>0</v>
      </c>
      <c r="AY689" s="16">
        <f t="shared" si="805"/>
        <v>0</v>
      </c>
      <c r="AZ689" s="16"/>
      <c r="BA689" s="16"/>
      <c r="BB689" s="93">
        <f t="shared" si="794"/>
        <v>0</v>
      </c>
      <c r="BC689" s="93">
        <f t="shared" si="795"/>
        <v>0</v>
      </c>
      <c r="BD689" s="93">
        <f t="shared" si="796"/>
        <v>0</v>
      </c>
      <c r="BE689" s="158">
        <f t="shared" si="797"/>
        <v>0</v>
      </c>
      <c r="BF689" s="159">
        <f t="shared" si="798"/>
        <v>0</v>
      </c>
      <c r="BG689" s="159">
        <f t="shared" si="752"/>
        <v>0</v>
      </c>
      <c r="BH689" s="159">
        <f t="shared" si="753"/>
        <v>0</v>
      </c>
      <c r="BI689" s="159">
        <f t="shared" si="754"/>
        <v>0</v>
      </c>
      <c r="BJ689" s="159">
        <f t="shared" si="755"/>
        <v>0</v>
      </c>
      <c r="BK689" s="159">
        <f t="shared" si="756"/>
        <v>0</v>
      </c>
      <c r="BL689" s="159">
        <f t="shared" si="757"/>
        <v>0</v>
      </c>
      <c r="BM689" s="159">
        <f t="shared" si="736"/>
        <v>0</v>
      </c>
      <c r="BN689" s="159">
        <f t="shared" si="736"/>
        <v>0</v>
      </c>
      <c r="BO689" s="205" t="b">
        <f t="shared" si="758"/>
        <v>0</v>
      </c>
      <c r="BP689" s="214">
        <f t="shared" si="759"/>
        <v>0</v>
      </c>
      <c r="BQ689" s="160">
        <f t="shared" si="760"/>
        <v>0</v>
      </c>
      <c r="BR689" s="160">
        <f t="shared" si="761"/>
        <v>0</v>
      </c>
      <c r="BS689" s="160">
        <f t="shared" si="762"/>
        <v>0</v>
      </c>
      <c r="BT689" s="160">
        <f t="shared" si="763"/>
        <v>0</v>
      </c>
      <c r="BU689" s="160">
        <f t="shared" si="764"/>
        <v>0</v>
      </c>
      <c r="BV689" s="215">
        <f t="shared" si="765"/>
        <v>0</v>
      </c>
      <c r="BW689" s="217">
        <f t="shared" si="766"/>
        <v>0</v>
      </c>
      <c r="BX689" s="206">
        <f t="shared" si="767"/>
        <v>0</v>
      </c>
      <c r="BY689" s="206">
        <f t="shared" si="768"/>
        <v>0</v>
      </c>
      <c r="BZ689" s="206">
        <f t="shared" si="769"/>
        <v>0</v>
      </c>
      <c r="CA689" s="206">
        <f t="shared" si="770"/>
        <v>0</v>
      </c>
      <c r="CB689" s="206">
        <f t="shared" si="771"/>
        <v>0</v>
      </c>
      <c r="CC689" s="218">
        <f t="shared" si="772"/>
        <v>0</v>
      </c>
      <c r="CD689" s="216" t="e">
        <f t="shared" si="773"/>
        <v>#VALUE!</v>
      </c>
      <c r="CE689" s="94" t="e">
        <f t="shared" si="774"/>
        <v>#VALUE!</v>
      </c>
      <c r="CF689" s="94" t="e">
        <f t="shared" si="775"/>
        <v>#VALUE!</v>
      </c>
      <c r="CG689" s="95" t="e">
        <f t="shared" si="776"/>
        <v>#VALUE!</v>
      </c>
      <c r="CH689" s="95" t="e">
        <f t="shared" si="799"/>
        <v>#VALUE!</v>
      </c>
      <c r="CI689" s="95" t="b">
        <f t="shared" si="802"/>
        <v>0</v>
      </c>
      <c r="CJ689" s="76" t="str">
        <f t="shared" si="777"/>
        <v/>
      </c>
      <c r="CK689" s="94" t="e" cm="1">
        <f t="array" aca="1" ref="CK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CL689" s="94" t="str">
        <f t="shared" si="778"/>
        <v/>
      </c>
      <c r="CM689" s="96" t="b">
        <f t="shared" si="779"/>
        <v>0</v>
      </c>
      <c r="CN689" s="130" t="b">
        <f>IFERROR(MATCH(D689,'Avtal för korttidsarbete'!$G$13:$G$1012,0),TRUE)</f>
        <v>1</v>
      </c>
      <c r="CO689" s="130" t="b">
        <f t="shared" si="780"/>
        <v>0</v>
      </c>
      <c r="CP689" s="131" t="str" cm="1">
        <f t="array" ref="CP689">IF(CN689=TRUE,"x",INDEX('Avtal för korttidsarbete'!$E$13:$E$1012,$CN689))</f>
        <v>x</v>
      </c>
      <c r="CQ689" s="131" t="str" cm="1">
        <f t="array" ref="CQ689">IF(CN689=TRUE,"x",INDEX('Avtal för korttidsarbete'!$F$13:$F$1012,$CN689))</f>
        <v>x</v>
      </c>
      <c r="CR689" s="130" t="b">
        <f t="shared" si="781"/>
        <v>0</v>
      </c>
      <c r="CS689" s="165">
        <f t="shared" si="800"/>
        <v>0</v>
      </c>
      <c r="CT689" s="165">
        <f t="shared" si="801"/>
        <v>0</v>
      </c>
      <c r="CU689" s="130" t="b">
        <f t="shared" si="782"/>
        <v>0</v>
      </c>
      <c r="CV689" s="131">
        <f t="shared" si="783"/>
        <v>0</v>
      </c>
      <c r="CW689" s="165">
        <f t="shared" si="784"/>
        <v>0</v>
      </c>
      <c r="CX689" s="186" t="b">
        <f>IFERROR(INDEX('Avtal för korttidsarbete'!R:R,MATCH(D689,'Avtal för korttidsarbete'!$G:$G,0)),TRUE)</f>
        <v>1</v>
      </c>
      <c r="CY689" s="165" t="str">
        <f>IF(CX689,"-",INDEX('Avtal för korttidsarbete'!$D:$D,MATCH(D689,'Avtal för korttidsarbete'!$G:$G,0)))</f>
        <v>-</v>
      </c>
      <c r="CZ689" s="131" t="b">
        <f>IFERROR(G689&gt;INDEX(Uppsägningar!E:E,MATCH(C689,Uppsägningar!C:C,0)),FALSE)</f>
        <v>0</v>
      </c>
    </row>
    <row r="690" spans="1:104" s="30" customFormat="1" x14ac:dyDescent="0.25">
      <c r="A690" s="19">
        <v>675</v>
      </c>
      <c r="B690" s="20"/>
      <c r="C690" s="189"/>
      <c r="D690" s="69"/>
      <c r="E690" s="171">
        <f>IFERROR(INDEX(Admin!$C$7:$C$10,MATCH(CY690,TblNivåValTExt,0)),0)</f>
        <v>0</v>
      </c>
      <c r="F690" s="1"/>
      <c r="G690" s="1"/>
      <c r="H690" s="90"/>
      <c r="I690" s="91"/>
      <c r="J690" s="91"/>
      <c r="K690" s="91"/>
      <c r="L690" s="91"/>
      <c r="M690" s="91"/>
      <c r="N690" s="91"/>
      <c r="O690" s="91"/>
      <c r="P690" s="91"/>
      <c r="Q690" s="91"/>
      <c r="R690" s="91"/>
      <c r="S690" s="91"/>
      <c r="T690" s="91"/>
      <c r="U690" s="91"/>
      <c r="V690" s="91"/>
      <c r="W690" s="225">
        <f t="shared" si="738"/>
        <v>0</v>
      </c>
      <c r="X690" s="134" t="str">
        <f t="shared" si="785"/>
        <v/>
      </c>
      <c r="Y690" s="92" t="b">
        <f t="shared" si="739"/>
        <v>0</v>
      </c>
      <c r="Z690" s="92" t="str">
        <f t="shared" si="786"/>
        <v/>
      </c>
      <c r="AA690" s="92" t="b">
        <f t="shared" si="787"/>
        <v>0</v>
      </c>
      <c r="AB690" s="92" t="str">
        <f t="shared" si="788"/>
        <v/>
      </c>
      <c r="AC690" s="13" t="b">
        <f t="shared" si="740"/>
        <v>0</v>
      </c>
      <c r="AD690" s="92" t="str">
        <f t="shared" si="789"/>
        <v/>
      </c>
      <c r="AE690" s="13" t="b">
        <f t="shared" si="790"/>
        <v>0</v>
      </c>
      <c r="AF690" s="92" t="str">
        <f t="shared" si="791"/>
        <v/>
      </c>
      <c r="AG690" s="13" t="b">
        <f t="shared" si="741"/>
        <v>0</v>
      </c>
      <c r="AH690" s="92" t="str">
        <f t="shared" si="792"/>
        <v/>
      </c>
      <c r="AI690" s="35" t="b">
        <f t="shared" si="742"/>
        <v>0</v>
      </c>
      <c r="AJ690" s="92" t="str">
        <f t="shared" si="793"/>
        <v/>
      </c>
      <c r="AK690" s="35" t="b">
        <f t="shared" si="743"/>
        <v>0</v>
      </c>
      <c r="AL690" s="92" t="str">
        <f t="shared" si="744"/>
        <v/>
      </c>
      <c r="AM690" s="35" t="b">
        <f t="shared" si="745"/>
        <v>0</v>
      </c>
      <c r="AN690" s="92" t="str">
        <f t="shared" si="746"/>
        <v/>
      </c>
      <c r="AO690" s="13" t="b">
        <f t="shared" si="747"/>
        <v>0</v>
      </c>
      <c r="AP690" s="92" t="str">
        <f t="shared" si="748"/>
        <v/>
      </c>
      <c r="AQ690" s="14">
        <f t="shared" si="749"/>
        <v>0</v>
      </c>
      <c r="AR690" s="14">
        <f t="shared" si="750"/>
        <v>0</v>
      </c>
      <c r="AS690" s="16">
        <f t="shared" si="805"/>
        <v>0</v>
      </c>
      <c r="AT690" s="16">
        <f t="shared" si="805"/>
        <v>0</v>
      </c>
      <c r="AU690" s="16">
        <f t="shared" si="805"/>
        <v>0</v>
      </c>
      <c r="AV690" s="16">
        <f t="shared" si="805"/>
        <v>0</v>
      </c>
      <c r="AW690" s="16">
        <f t="shared" si="805"/>
        <v>0</v>
      </c>
      <c r="AX690" s="16">
        <f t="shared" si="805"/>
        <v>0</v>
      </c>
      <c r="AY690" s="16">
        <f t="shared" si="805"/>
        <v>0</v>
      </c>
      <c r="AZ690" s="16"/>
      <c r="BA690" s="16"/>
      <c r="BB690" s="93">
        <f t="shared" si="794"/>
        <v>0</v>
      </c>
      <c r="BC690" s="93">
        <f t="shared" si="795"/>
        <v>0</v>
      </c>
      <c r="BD690" s="93">
        <f t="shared" si="796"/>
        <v>0</v>
      </c>
      <c r="BE690" s="158">
        <f t="shared" si="797"/>
        <v>0</v>
      </c>
      <c r="BF690" s="159">
        <f t="shared" si="798"/>
        <v>0</v>
      </c>
      <c r="BG690" s="159">
        <f t="shared" si="752"/>
        <v>0</v>
      </c>
      <c r="BH690" s="159">
        <f t="shared" si="753"/>
        <v>0</v>
      </c>
      <c r="BI690" s="159">
        <f t="shared" si="754"/>
        <v>0</v>
      </c>
      <c r="BJ690" s="159">
        <f t="shared" si="755"/>
        <v>0</v>
      </c>
      <c r="BK690" s="159">
        <f t="shared" si="756"/>
        <v>0</v>
      </c>
      <c r="BL690" s="159">
        <f t="shared" si="757"/>
        <v>0</v>
      </c>
      <c r="BM690" s="159">
        <f t="shared" si="736"/>
        <v>0</v>
      </c>
      <c r="BN690" s="159">
        <f t="shared" si="736"/>
        <v>0</v>
      </c>
      <c r="BO690" s="205" t="b">
        <f t="shared" si="758"/>
        <v>0</v>
      </c>
      <c r="BP690" s="214">
        <f t="shared" si="759"/>
        <v>0</v>
      </c>
      <c r="BQ690" s="160">
        <f t="shared" si="760"/>
        <v>0</v>
      </c>
      <c r="BR690" s="160">
        <f t="shared" si="761"/>
        <v>0</v>
      </c>
      <c r="BS690" s="160">
        <f t="shared" si="762"/>
        <v>0</v>
      </c>
      <c r="BT690" s="160">
        <f t="shared" si="763"/>
        <v>0</v>
      </c>
      <c r="BU690" s="160">
        <f t="shared" si="764"/>
        <v>0</v>
      </c>
      <c r="BV690" s="215">
        <f t="shared" si="765"/>
        <v>0</v>
      </c>
      <c r="BW690" s="217">
        <f t="shared" si="766"/>
        <v>0</v>
      </c>
      <c r="BX690" s="206">
        <f t="shared" si="767"/>
        <v>0</v>
      </c>
      <c r="BY690" s="206">
        <f t="shared" si="768"/>
        <v>0</v>
      </c>
      <c r="BZ690" s="206">
        <f t="shared" si="769"/>
        <v>0</v>
      </c>
      <c r="CA690" s="206">
        <f t="shared" si="770"/>
        <v>0</v>
      </c>
      <c r="CB690" s="206">
        <f t="shared" si="771"/>
        <v>0</v>
      </c>
      <c r="CC690" s="218">
        <f t="shared" si="772"/>
        <v>0</v>
      </c>
      <c r="CD690" s="216" t="e">
        <f t="shared" si="773"/>
        <v>#VALUE!</v>
      </c>
      <c r="CE690" s="94" t="e">
        <f t="shared" si="774"/>
        <v>#VALUE!</v>
      </c>
      <c r="CF690" s="94" t="e">
        <f t="shared" si="775"/>
        <v>#VALUE!</v>
      </c>
      <c r="CG690" s="95" t="e">
        <f t="shared" si="776"/>
        <v>#VALUE!</v>
      </c>
      <c r="CH690" s="95" t="e">
        <f t="shared" si="799"/>
        <v>#VALUE!</v>
      </c>
      <c r="CI690" s="95" t="b">
        <f t="shared" si="802"/>
        <v>0</v>
      </c>
      <c r="CJ690" s="76" t="str">
        <f t="shared" si="777"/>
        <v/>
      </c>
      <c r="CK690" s="94" t="e" cm="1">
        <f t="array" aca="1" ref="CK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CL690" s="94" t="str">
        <f t="shared" si="778"/>
        <v/>
      </c>
      <c r="CM690" s="96" t="b">
        <f t="shared" si="779"/>
        <v>0</v>
      </c>
      <c r="CN690" s="130" t="b">
        <f>IFERROR(MATCH(D690,'Avtal för korttidsarbete'!$G$13:$G$1012,0),TRUE)</f>
        <v>1</v>
      </c>
      <c r="CO690" s="130" t="b">
        <f t="shared" si="780"/>
        <v>0</v>
      </c>
      <c r="CP690" s="131" t="str" cm="1">
        <f t="array" ref="CP690">IF(CN690=TRUE,"x",INDEX('Avtal för korttidsarbete'!$E$13:$E$1012,$CN690))</f>
        <v>x</v>
      </c>
      <c r="CQ690" s="131" t="str" cm="1">
        <f t="array" ref="CQ690">IF(CN690=TRUE,"x",INDEX('Avtal för korttidsarbete'!$F$13:$F$1012,$CN690))</f>
        <v>x</v>
      </c>
      <c r="CR690" s="130" t="b">
        <f t="shared" si="781"/>
        <v>0</v>
      </c>
      <c r="CS690" s="165">
        <f t="shared" si="800"/>
        <v>0</v>
      </c>
      <c r="CT690" s="165">
        <f t="shared" si="801"/>
        <v>0</v>
      </c>
      <c r="CU690" s="130" t="b">
        <f t="shared" si="782"/>
        <v>0</v>
      </c>
      <c r="CV690" s="131">
        <f t="shared" si="783"/>
        <v>0</v>
      </c>
      <c r="CW690" s="165">
        <f t="shared" si="784"/>
        <v>0</v>
      </c>
      <c r="CX690" s="186" t="b">
        <f>IFERROR(INDEX('Avtal för korttidsarbete'!R:R,MATCH(D690,'Avtal för korttidsarbete'!$G:$G,0)),TRUE)</f>
        <v>1</v>
      </c>
      <c r="CY690" s="165" t="str">
        <f>IF(CX690,"-",INDEX('Avtal för korttidsarbete'!$D:$D,MATCH(D690,'Avtal för korttidsarbete'!$G:$G,0)))</f>
        <v>-</v>
      </c>
      <c r="CZ690" s="131" t="b">
        <f>IFERROR(G690&gt;INDEX(Uppsägningar!E:E,MATCH(C690,Uppsägningar!C:C,0)),FALSE)</f>
        <v>0</v>
      </c>
    </row>
    <row r="691" spans="1:104" s="30" customFormat="1" x14ac:dyDescent="0.25">
      <c r="A691" s="19">
        <v>676</v>
      </c>
      <c r="B691" s="20"/>
      <c r="C691" s="189"/>
      <c r="D691" s="69"/>
      <c r="E691" s="171">
        <f>IFERROR(INDEX(Admin!$C$7:$C$10,MATCH(CY691,TblNivåValTExt,0)),0)</f>
        <v>0</v>
      </c>
      <c r="F691" s="1"/>
      <c r="G691" s="1"/>
      <c r="H691" s="90"/>
      <c r="I691" s="91"/>
      <c r="J691" s="91"/>
      <c r="K691" s="91"/>
      <c r="L691" s="91"/>
      <c r="M691" s="91"/>
      <c r="N691" s="91"/>
      <c r="O691" s="91"/>
      <c r="P691" s="91"/>
      <c r="Q691" s="91"/>
      <c r="R691" s="91"/>
      <c r="S691" s="91"/>
      <c r="T691" s="91"/>
      <c r="U691" s="91"/>
      <c r="V691" s="91"/>
      <c r="W691" s="225">
        <f t="shared" si="738"/>
        <v>0</v>
      </c>
      <c r="X691" s="134" t="str">
        <f t="shared" si="785"/>
        <v/>
      </c>
      <c r="Y691" s="92" t="b">
        <f t="shared" si="739"/>
        <v>0</v>
      </c>
      <c r="Z691" s="92" t="str">
        <f t="shared" si="786"/>
        <v/>
      </c>
      <c r="AA691" s="92" t="b">
        <f t="shared" si="787"/>
        <v>0</v>
      </c>
      <c r="AB691" s="92" t="str">
        <f t="shared" si="788"/>
        <v/>
      </c>
      <c r="AC691" s="13" t="b">
        <f t="shared" si="740"/>
        <v>0</v>
      </c>
      <c r="AD691" s="92" t="str">
        <f t="shared" si="789"/>
        <v/>
      </c>
      <c r="AE691" s="13" t="b">
        <f t="shared" si="790"/>
        <v>0</v>
      </c>
      <c r="AF691" s="92" t="str">
        <f t="shared" si="791"/>
        <v/>
      </c>
      <c r="AG691" s="13" t="b">
        <f t="shared" si="741"/>
        <v>0</v>
      </c>
      <c r="AH691" s="92" t="str">
        <f t="shared" si="792"/>
        <v/>
      </c>
      <c r="AI691" s="35" t="b">
        <f t="shared" si="742"/>
        <v>0</v>
      </c>
      <c r="AJ691" s="92" t="str">
        <f t="shared" si="793"/>
        <v/>
      </c>
      <c r="AK691" s="35" t="b">
        <f t="shared" si="743"/>
        <v>0</v>
      </c>
      <c r="AL691" s="92" t="str">
        <f t="shared" si="744"/>
        <v/>
      </c>
      <c r="AM691" s="35" t="b">
        <f t="shared" si="745"/>
        <v>0</v>
      </c>
      <c r="AN691" s="92" t="str">
        <f t="shared" si="746"/>
        <v/>
      </c>
      <c r="AO691" s="13" t="b">
        <f t="shared" si="747"/>
        <v>0</v>
      </c>
      <c r="AP691" s="92" t="str">
        <f t="shared" si="748"/>
        <v/>
      </c>
      <c r="AQ691" s="14">
        <f t="shared" si="749"/>
        <v>0</v>
      </c>
      <c r="AR691" s="14">
        <f t="shared" si="750"/>
        <v>0</v>
      </c>
      <c r="AS691" s="16">
        <f t="shared" si="805"/>
        <v>0</v>
      </c>
      <c r="AT691" s="16">
        <f t="shared" si="805"/>
        <v>0</v>
      </c>
      <c r="AU691" s="16">
        <f t="shared" si="805"/>
        <v>0</v>
      </c>
      <c r="AV691" s="16">
        <f t="shared" si="805"/>
        <v>0</v>
      </c>
      <c r="AW691" s="16">
        <f t="shared" si="805"/>
        <v>0</v>
      </c>
      <c r="AX691" s="16">
        <f t="shared" si="805"/>
        <v>0</v>
      </c>
      <c r="AY691" s="16">
        <f t="shared" si="805"/>
        <v>0</v>
      </c>
      <c r="AZ691" s="16"/>
      <c r="BA691" s="16"/>
      <c r="BB691" s="93">
        <f t="shared" si="794"/>
        <v>0</v>
      </c>
      <c r="BC691" s="93">
        <f t="shared" si="795"/>
        <v>0</v>
      </c>
      <c r="BD691" s="93">
        <f t="shared" si="796"/>
        <v>0</v>
      </c>
      <c r="BE691" s="158">
        <f t="shared" si="797"/>
        <v>0</v>
      </c>
      <c r="BF691" s="159">
        <f t="shared" si="798"/>
        <v>0</v>
      </c>
      <c r="BG691" s="159">
        <f t="shared" si="752"/>
        <v>0</v>
      </c>
      <c r="BH691" s="159">
        <f t="shared" si="753"/>
        <v>0</v>
      </c>
      <c r="BI691" s="159">
        <f t="shared" si="754"/>
        <v>0</v>
      </c>
      <c r="BJ691" s="159">
        <f t="shared" si="755"/>
        <v>0</v>
      </c>
      <c r="BK691" s="159">
        <f t="shared" si="756"/>
        <v>0</v>
      </c>
      <c r="BL691" s="159">
        <f t="shared" si="757"/>
        <v>0</v>
      </c>
      <c r="BM691" s="159">
        <f t="shared" si="736"/>
        <v>0</v>
      </c>
      <c r="BN691" s="159">
        <f t="shared" si="736"/>
        <v>0</v>
      </c>
      <c r="BO691" s="205" t="b">
        <f t="shared" si="758"/>
        <v>0</v>
      </c>
      <c r="BP691" s="214">
        <f t="shared" si="759"/>
        <v>0</v>
      </c>
      <c r="BQ691" s="160">
        <f t="shared" si="760"/>
        <v>0</v>
      </c>
      <c r="BR691" s="160">
        <f t="shared" si="761"/>
        <v>0</v>
      </c>
      <c r="BS691" s="160">
        <f t="shared" si="762"/>
        <v>0</v>
      </c>
      <c r="BT691" s="160">
        <f t="shared" si="763"/>
        <v>0</v>
      </c>
      <c r="BU691" s="160">
        <f t="shared" si="764"/>
        <v>0</v>
      </c>
      <c r="BV691" s="215">
        <f t="shared" si="765"/>
        <v>0</v>
      </c>
      <c r="BW691" s="217">
        <f t="shared" si="766"/>
        <v>0</v>
      </c>
      <c r="BX691" s="206">
        <f t="shared" si="767"/>
        <v>0</v>
      </c>
      <c r="BY691" s="206">
        <f t="shared" si="768"/>
        <v>0</v>
      </c>
      <c r="BZ691" s="206">
        <f t="shared" si="769"/>
        <v>0</v>
      </c>
      <c r="CA691" s="206">
        <f t="shared" si="770"/>
        <v>0</v>
      </c>
      <c r="CB691" s="206">
        <f t="shared" si="771"/>
        <v>0</v>
      </c>
      <c r="CC691" s="218">
        <f t="shared" si="772"/>
        <v>0</v>
      </c>
      <c r="CD691" s="216" t="e">
        <f t="shared" si="773"/>
        <v>#VALUE!</v>
      </c>
      <c r="CE691" s="94" t="e">
        <f t="shared" si="774"/>
        <v>#VALUE!</v>
      </c>
      <c r="CF691" s="94" t="e">
        <f t="shared" si="775"/>
        <v>#VALUE!</v>
      </c>
      <c r="CG691" s="95" t="e">
        <f t="shared" si="776"/>
        <v>#VALUE!</v>
      </c>
      <c r="CH691" s="95" t="e">
        <f t="shared" si="799"/>
        <v>#VALUE!</v>
      </c>
      <c r="CI691" s="95" t="b">
        <f t="shared" si="802"/>
        <v>0</v>
      </c>
      <c r="CJ691" s="76" t="str">
        <f t="shared" si="777"/>
        <v/>
      </c>
      <c r="CK691" s="94" t="e" cm="1">
        <f t="array" aca="1" ref="CK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CL691" s="94" t="str">
        <f t="shared" si="778"/>
        <v/>
      </c>
      <c r="CM691" s="96" t="b">
        <f t="shared" si="779"/>
        <v>0</v>
      </c>
      <c r="CN691" s="130" t="b">
        <f>IFERROR(MATCH(D691,'Avtal för korttidsarbete'!$G$13:$G$1012,0),TRUE)</f>
        <v>1</v>
      </c>
      <c r="CO691" s="130" t="b">
        <f t="shared" si="780"/>
        <v>0</v>
      </c>
      <c r="CP691" s="131" t="str" cm="1">
        <f t="array" ref="CP691">IF(CN691=TRUE,"x",INDEX('Avtal för korttidsarbete'!$E$13:$E$1012,$CN691))</f>
        <v>x</v>
      </c>
      <c r="CQ691" s="131" t="str" cm="1">
        <f t="array" ref="CQ691">IF(CN691=TRUE,"x",INDEX('Avtal för korttidsarbete'!$F$13:$F$1012,$CN691))</f>
        <v>x</v>
      </c>
      <c r="CR691" s="130" t="b">
        <f t="shared" si="781"/>
        <v>0</v>
      </c>
      <c r="CS691" s="165">
        <f t="shared" si="800"/>
        <v>0</v>
      </c>
      <c r="CT691" s="165">
        <f t="shared" si="801"/>
        <v>0</v>
      </c>
      <c r="CU691" s="130" t="b">
        <f t="shared" si="782"/>
        <v>0</v>
      </c>
      <c r="CV691" s="131">
        <f t="shared" si="783"/>
        <v>0</v>
      </c>
      <c r="CW691" s="165">
        <f t="shared" si="784"/>
        <v>0</v>
      </c>
      <c r="CX691" s="186" t="b">
        <f>IFERROR(INDEX('Avtal för korttidsarbete'!R:R,MATCH(D691,'Avtal för korttidsarbete'!$G:$G,0)),TRUE)</f>
        <v>1</v>
      </c>
      <c r="CY691" s="165" t="str">
        <f>IF(CX691,"-",INDEX('Avtal för korttidsarbete'!$D:$D,MATCH(D691,'Avtal för korttidsarbete'!$G:$G,0)))</f>
        <v>-</v>
      </c>
      <c r="CZ691" s="131" t="b">
        <f>IFERROR(G691&gt;INDEX(Uppsägningar!E:E,MATCH(C691,Uppsägningar!C:C,0)),FALSE)</f>
        <v>0</v>
      </c>
    </row>
    <row r="692" spans="1:104" s="30" customFormat="1" x14ac:dyDescent="0.25">
      <c r="A692" s="19">
        <v>677</v>
      </c>
      <c r="B692" s="20"/>
      <c r="C692" s="189"/>
      <c r="D692" s="69"/>
      <c r="E692" s="171">
        <f>IFERROR(INDEX(Admin!$C$7:$C$10,MATCH(CY692,TblNivåValTExt,0)),0)</f>
        <v>0</v>
      </c>
      <c r="F692" s="1"/>
      <c r="G692" s="1"/>
      <c r="H692" s="90"/>
      <c r="I692" s="91"/>
      <c r="J692" s="91"/>
      <c r="K692" s="91"/>
      <c r="L692" s="91"/>
      <c r="M692" s="91"/>
      <c r="N692" s="91"/>
      <c r="O692" s="91"/>
      <c r="P692" s="91"/>
      <c r="Q692" s="91"/>
      <c r="R692" s="91"/>
      <c r="S692" s="91"/>
      <c r="T692" s="91"/>
      <c r="U692" s="91"/>
      <c r="V692" s="91"/>
      <c r="W692" s="225">
        <f t="shared" si="738"/>
        <v>0</v>
      </c>
      <c r="X692" s="134" t="str">
        <f t="shared" si="785"/>
        <v/>
      </c>
      <c r="Y692" s="92" t="b">
        <f t="shared" si="739"/>
        <v>0</v>
      </c>
      <c r="Z692" s="92" t="str">
        <f t="shared" si="786"/>
        <v/>
      </c>
      <c r="AA692" s="92" t="b">
        <f t="shared" si="787"/>
        <v>0</v>
      </c>
      <c r="AB692" s="92" t="str">
        <f t="shared" si="788"/>
        <v/>
      </c>
      <c r="AC692" s="13" t="b">
        <f t="shared" si="740"/>
        <v>0</v>
      </c>
      <c r="AD692" s="92" t="str">
        <f t="shared" si="789"/>
        <v/>
      </c>
      <c r="AE692" s="13" t="b">
        <f t="shared" si="790"/>
        <v>0</v>
      </c>
      <c r="AF692" s="92" t="str">
        <f t="shared" si="791"/>
        <v/>
      </c>
      <c r="AG692" s="13" t="b">
        <f t="shared" si="741"/>
        <v>0</v>
      </c>
      <c r="AH692" s="92" t="str">
        <f t="shared" si="792"/>
        <v/>
      </c>
      <c r="AI692" s="35" t="b">
        <f t="shared" si="742"/>
        <v>0</v>
      </c>
      <c r="AJ692" s="92" t="str">
        <f t="shared" si="793"/>
        <v/>
      </c>
      <c r="AK692" s="35" t="b">
        <f t="shared" si="743"/>
        <v>0</v>
      </c>
      <c r="AL692" s="92" t="str">
        <f t="shared" si="744"/>
        <v/>
      </c>
      <c r="AM692" s="35" t="b">
        <f t="shared" si="745"/>
        <v>0</v>
      </c>
      <c r="AN692" s="92" t="str">
        <f t="shared" si="746"/>
        <v/>
      </c>
      <c r="AO692" s="13" t="b">
        <f t="shared" si="747"/>
        <v>0</v>
      </c>
      <c r="AP692" s="92" t="str">
        <f t="shared" si="748"/>
        <v/>
      </c>
      <c r="AQ692" s="14">
        <f t="shared" si="749"/>
        <v>0</v>
      </c>
      <c r="AR692" s="14">
        <f t="shared" si="750"/>
        <v>0</v>
      </c>
      <c r="AS692" s="16">
        <f t="shared" si="805"/>
        <v>0</v>
      </c>
      <c r="AT692" s="16">
        <f t="shared" si="805"/>
        <v>0</v>
      </c>
      <c r="AU692" s="16">
        <f t="shared" si="805"/>
        <v>0</v>
      </c>
      <c r="AV692" s="16">
        <f t="shared" si="805"/>
        <v>0</v>
      </c>
      <c r="AW692" s="16">
        <f t="shared" si="805"/>
        <v>0</v>
      </c>
      <c r="AX692" s="16">
        <f t="shared" si="805"/>
        <v>0</v>
      </c>
      <c r="AY692" s="16">
        <f t="shared" si="805"/>
        <v>0</v>
      </c>
      <c r="AZ692" s="16"/>
      <c r="BA692" s="16"/>
      <c r="BB692" s="93">
        <f t="shared" si="794"/>
        <v>0</v>
      </c>
      <c r="BC692" s="93">
        <f t="shared" si="795"/>
        <v>0</v>
      </c>
      <c r="BD692" s="93">
        <f t="shared" si="796"/>
        <v>0</v>
      </c>
      <c r="BE692" s="158">
        <f t="shared" si="797"/>
        <v>0</v>
      </c>
      <c r="BF692" s="159">
        <f t="shared" si="798"/>
        <v>0</v>
      </c>
      <c r="BG692" s="159">
        <f t="shared" si="752"/>
        <v>0</v>
      </c>
      <c r="BH692" s="159">
        <f t="shared" si="753"/>
        <v>0</v>
      </c>
      <c r="BI692" s="159">
        <f t="shared" si="754"/>
        <v>0</v>
      </c>
      <c r="BJ692" s="159">
        <f t="shared" si="755"/>
        <v>0</v>
      </c>
      <c r="BK692" s="159">
        <f t="shared" si="756"/>
        <v>0</v>
      </c>
      <c r="BL692" s="159">
        <f t="shared" si="757"/>
        <v>0</v>
      </c>
      <c r="BM692" s="159">
        <f t="shared" si="736"/>
        <v>0</v>
      </c>
      <c r="BN692" s="159">
        <f t="shared" si="736"/>
        <v>0</v>
      </c>
      <c r="BO692" s="205" t="b">
        <f t="shared" si="758"/>
        <v>0</v>
      </c>
      <c r="BP692" s="214">
        <f t="shared" si="759"/>
        <v>0</v>
      </c>
      <c r="BQ692" s="160">
        <f t="shared" si="760"/>
        <v>0</v>
      </c>
      <c r="BR692" s="160">
        <f t="shared" si="761"/>
        <v>0</v>
      </c>
      <c r="BS692" s="160">
        <f t="shared" si="762"/>
        <v>0</v>
      </c>
      <c r="BT692" s="160">
        <f t="shared" si="763"/>
        <v>0</v>
      </c>
      <c r="BU692" s="160">
        <f t="shared" si="764"/>
        <v>0</v>
      </c>
      <c r="BV692" s="215">
        <f t="shared" si="765"/>
        <v>0</v>
      </c>
      <c r="BW692" s="217">
        <f t="shared" si="766"/>
        <v>0</v>
      </c>
      <c r="BX692" s="206">
        <f t="shared" si="767"/>
        <v>0</v>
      </c>
      <c r="BY692" s="206">
        <f t="shared" si="768"/>
        <v>0</v>
      </c>
      <c r="BZ692" s="206">
        <f t="shared" si="769"/>
        <v>0</v>
      </c>
      <c r="CA692" s="206">
        <f t="shared" si="770"/>
        <v>0</v>
      </c>
      <c r="CB692" s="206">
        <f t="shared" si="771"/>
        <v>0</v>
      </c>
      <c r="CC692" s="218">
        <f t="shared" si="772"/>
        <v>0</v>
      </c>
      <c r="CD692" s="216" t="e">
        <f t="shared" si="773"/>
        <v>#VALUE!</v>
      </c>
      <c r="CE692" s="94" t="e">
        <f t="shared" si="774"/>
        <v>#VALUE!</v>
      </c>
      <c r="CF692" s="94" t="e">
        <f t="shared" si="775"/>
        <v>#VALUE!</v>
      </c>
      <c r="CG692" s="95" t="e">
        <f t="shared" si="776"/>
        <v>#VALUE!</v>
      </c>
      <c r="CH692" s="95" t="e">
        <f t="shared" si="799"/>
        <v>#VALUE!</v>
      </c>
      <c r="CI692" s="95" t="b">
        <f t="shared" si="802"/>
        <v>0</v>
      </c>
      <c r="CJ692" s="76" t="str">
        <f t="shared" si="777"/>
        <v/>
      </c>
      <c r="CK692" s="94" t="e" cm="1">
        <f t="array" aca="1" ref="CK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CL692" s="94" t="str">
        <f t="shared" si="778"/>
        <v/>
      </c>
      <c r="CM692" s="96" t="b">
        <f t="shared" si="779"/>
        <v>0</v>
      </c>
      <c r="CN692" s="130" t="b">
        <f>IFERROR(MATCH(D692,'Avtal för korttidsarbete'!$G$13:$G$1012,0),TRUE)</f>
        <v>1</v>
      </c>
      <c r="CO692" s="130" t="b">
        <f t="shared" si="780"/>
        <v>0</v>
      </c>
      <c r="CP692" s="131" t="str" cm="1">
        <f t="array" ref="CP692">IF(CN692=TRUE,"x",INDEX('Avtal för korttidsarbete'!$E$13:$E$1012,$CN692))</f>
        <v>x</v>
      </c>
      <c r="CQ692" s="131" t="str" cm="1">
        <f t="array" ref="CQ692">IF(CN692=TRUE,"x",INDEX('Avtal för korttidsarbete'!$F$13:$F$1012,$CN692))</f>
        <v>x</v>
      </c>
      <c r="CR692" s="130" t="b">
        <f t="shared" si="781"/>
        <v>0</v>
      </c>
      <c r="CS692" s="165">
        <f t="shared" si="800"/>
        <v>0</v>
      </c>
      <c r="CT692" s="165">
        <f t="shared" si="801"/>
        <v>0</v>
      </c>
      <c r="CU692" s="130" t="b">
        <f t="shared" si="782"/>
        <v>0</v>
      </c>
      <c r="CV692" s="131">
        <f t="shared" si="783"/>
        <v>0</v>
      </c>
      <c r="CW692" s="165">
        <f t="shared" si="784"/>
        <v>0</v>
      </c>
      <c r="CX692" s="186" t="b">
        <f>IFERROR(INDEX('Avtal för korttidsarbete'!R:R,MATCH(D692,'Avtal för korttidsarbete'!$G:$G,0)),TRUE)</f>
        <v>1</v>
      </c>
      <c r="CY692" s="165" t="str">
        <f>IF(CX692,"-",INDEX('Avtal för korttidsarbete'!$D:$D,MATCH(D692,'Avtal för korttidsarbete'!$G:$G,0)))</f>
        <v>-</v>
      </c>
      <c r="CZ692" s="131" t="b">
        <f>IFERROR(G692&gt;INDEX(Uppsägningar!E:E,MATCH(C692,Uppsägningar!C:C,0)),FALSE)</f>
        <v>0</v>
      </c>
    </row>
    <row r="693" spans="1:104" s="30" customFormat="1" x14ac:dyDescent="0.25">
      <c r="A693" s="19">
        <v>678</v>
      </c>
      <c r="B693" s="20"/>
      <c r="C693" s="189"/>
      <c r="D693" s="69"/>
      <c r="E693" s="171">
        <f>IFERROR(INDEX(Admin!$C$7:$C$10,MATCH(CY693,TblNivåValTExt,0)),0)</f>
        <v>0</v>
      </c>
      <c r="F693" s="1"/>
      <c r="G693" s="1"/>
      <c r="H693" s="90"/>
      <c r="I693" s="91"/>
      <c r="J693" s="91"/>
      <c r="K693" s="91"/>
      <c r="L693" s="91"/>
      <c r="M693" s="91"/>
      <c r="N693" s="91"/>
      <c r="O693" s="91"/>
      <c r="P693" s="91"/>
      <c r="Q693" s="91"/>
      <c r="R693" s="91"/>
      <c r="S693" s="91"/>
      <c r="T693" s="91"/>
      <c r="U693" s="91"/>
      <c r="V693" s="91"/>
      <c r="W693" s="225">
        <f t="shared" si="738"/>
        <v>0</v>
      </c>
      <c r="X693" s="134" t="str">
        <f t="shared" si="785"/>
        <v/>
      </c>
      <c r="Y693" s="92" t="b">
        <f t="shared" si="739"/>
        <v>0</v>
      </c>
      <c r="Z693" s="92" t="str">
        <f t="shared" si="786"/>
        <v/>
      </c>
      <c r="AA693" s="92" t="b">
        <f t="shared" si="787"/>
        <v>0</v>
      </c>
      <c r="AB693" s="92" t="str">
        <f t="shared" si="788"/>
        <v/>
      </c>
      <c r="AC693" s="13" t="b">
        <f t="shared" si="740"/>
        <v>0</v>
      </c>
      <c r="AD693" s="92" t="str">
        <f t="shared" si="789"/>
        <v/>
      </c>
      <c r="AE693" s="13" t="b">
        <f t="shared" si="790"/>
        <v>0</v>
      </c>
      <c r="AF693" s="92" t="str">
        <f t="shared" si="791"/>
        <v/>
      </c>
      <c r="AG693" s="13" t="b">
        <f t="shared" si="741"/>
        <v>0</v>
      </c>
      <c r="AH693" s="92" t="str">
        <f t="shared" si="792"/>
        <v/>
      </c>
      <c r="AI693" s="35" t="b">
        <f t="shared" si="742"/>
        <v>0</v>
      </c>
      <c r="AJ693" s="92" t="str">
        <f t="shared" si="793"/>
        <v/>
      </c>
      <c r="AK693" s="35" t="b">
        <f t="shared" si="743"/>
        <v>0</v>
      </c>
      <c r="AL693" s="92" t="str">
        <f t="shared" si="744"/>
        <v/>
      </c>
      <c r="AM693" s="35" t="b">
        <f t="shared" si="745"/>
        <v>0</v>
      </c>
      <c r="AN693" s="92" t="str">
        <f t="shared" si="746"/>
        <v/>
      </c>
      <c r="AO693" s="13" t="b">
        <f t="shared" si="747"/>
        <v>0</v>
      </c>
      <c r="AP693" s="92" t="str">
        <f t="shared" si="748"/>
        <v/>
      </c>
      <c r="AQ693" s="14">
        <f t="shared" si="749"/>
        <v>0</v>
      </c>
      <c r="AR693" s="14">
        <f t="shared" si="750"/>
        <v>0</v>
      </c>
      <c r="AS693" s="16">
        <f t="shared" si="805"/>
        <v>0</v>
      </c>
      <c r="AT693" s="16">
        <f t="shared" si="805"/>
        <v>0</v>
      </c>
      <c r="AU693" s="16">
        <f t="shared" si="805"/>
        <v>0</v>
      </c>
      <c r="AV693" s="16">
        <f t="shared" si="805"/>
        <v>0</v>
      </c>
      <c r="AW693" s="16">
        <f t="shared" si="805"/>
        <v>0</v>
      </c>
      <c r="AX693" s="16">
        <f t="shared" si="805"/>
        <v>0</v>
      </c>
      <c r="AY693" s="16">
        <f t="shared" si="805"/>
        <v>0</v>
      </c>
      <c r="AZ693" s="16"/>
      <c r="BA693" s="16"/>
      <c r="BB693" s="93">
        <f t="shared" si="794"/>
        <v>0</v>
      </c>
      <c r="BC693" s="93">
        <f t="shared" si="795"/>
        <v>0</v>
      </c>
      <c r="BD693" s="93">
        <f t="shared" si="796"/>
        <v>0</v>
      </c>
      <c r="BE693" s="158">
        <f t="shared" si="797"/>
        <v>0</v>
      </c>
      <c r="BF693" s="159">
        <f t="shared" si="798"/>
        <v>0</v>
      </c>
      <c r="BG693" s="159">
        <f t="shared" si="752"/>
        <v>0</v>
      </c>
      <c r="BH693" s="159">
        <f t="shared" si="753"/>
        <v>0</v>
      </c>
      <c r="BI693" s="159">
        <f t="shared" si="754"/>
        <v>0</v>
      </c>
      <c r="BJ693" s="159">
        <f t="shared" si="755"/>
        <v>0</v>
      </c>
      <c r="BK693" s="159">
        <f t="shared" si="756"/>
        <v>0</v>
      </c>
      <c r="BL693" s="159">
        <f t="shared" si="757"/>
        <v>0</v>
      </c>
      <c r="BM693" s="159">
        <f t="shared" si="736"/>
        <v>0</v>
      </c>
      <c r="BN693" s="159">
        <f t="shared" si="736"/>
        <v>0</v>
      </c>
      <c r="BO693" s="205" t="b">
        <f t="shared" si="758"/>
        <v>0</v>
      </c>
      <c r="BP693" s="214">
        <f t="shared" si="759"/>
        <v>0</v>
      </c>
      <c r="BQ693" s="160">
        <f t="shared" si="760"/>
        <v>0</v>
      </c>
      <c r="BR693" s="160">
        <f t="shared" si="761"/>
        <v>0</v>
      </c>
      <c r="BS693" s="160">
        <f t="shared" si="762"/>
        <v>0</v>
      </c>
      <c r="BT693" s="160">
        <f t="shared" si="763"/>
        <v>0</v>
      </c>
      <c r="BU693" s="160">
        <f t="shared" si="764"/>
        <v>0</v>
      </c>
      <c r="BV693" s="215">
        <f t="shared" si="765"/>
        <v>0</v>
      </c>
      <c r="BW693" s="217">
        <f t="shared" si="766"/>
        <v>0</v>
      </c>
      <c r="BX693" s="206">
        <f t="shared" si="767"/>
        <v>0</v>
      </c>
      <c r="BY693" s="206">
        <f t="shared" si="768"/>
        <v>0</v>
      </c>
      <c r="BZ693" s="206">
        <f t="shared" si="769"/>
        <v>0</v>
      </c>
      <c r="CA693" s="206">
        <f t="shared" si="770"/>
        <v>0</v>
      </c>
      <c r="CB693" s="206">
        <f t="shared" si="771"/>
        <v>0</v>
      </c>
      <c r="CC693" s="218">
        <f t="shared" si="772"/>
        <v>0</v>
      </c>
      <c r="CD693" s="216" t="e">
        <f t="shared" si="773"/>
        <v>#VALUE!</v>
      </c>
      <c r="CE693" s="94" t="e">
        <f t="shared" si="774"/>
        <v>#VALUE!</v>
      </c>
      <c r="CF693" s="94" t="e">
        <f t="shared" si="775"/>
        <v>#VALUE!</v>
      </c>
      <c r="CG693" s="95" t="e">
        <f t="shared" si="776"/>
        <v>#VALUE!</v>
      </c>
      <c r="CH693" s="95" t="e">
        <f t="shared" si="799"/>
        <v>#VALUE!</v>
      </c>
      <c r="CI693" s="95" t="b">
        <f t="shared" si="802"/>
        <v>0</v>
      </c>
      <c r="CJ693" s="76" t="str">
        <f t="shared" si="777"/>
        <v/>
      </c>
      <c r="CK693" s="94" t="e" cm="1">
        <f t="array" aca="1" ref="CK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CL693" s="94" t="str">
        <f t="shared" si="778"/>
        <v/>
      </c>
      <c r="CM693" s="96" t="b">
        <f t="shared" si="779"/>
        <v>0</v>
      </c>
      <c r="CN693" s="130" t="b">
        <f>IFERROR(MATCH(D693,'Avtal för korttidsarbete'!$G$13:$G$1012,0),TRUE)</f>
        <v>1</v>
      </c>
      <c r="CO693" s="130" t="b">
        <f t="shared" si="780"/>
        <v>0</v>
      </c>
      <c r="CP693" s="131" t="str" cm="1">
        <f t="array" ref="CP693">IF(CN693=TRUE,"x",INDEX('Avtal för korttidsarbete'!$E$13:$E$1012,$CN693))</f>
        <v>x</v>
      </c>
      <c r="CQ693" s="131" t="str" cm="1">
        <f t="array" ref="CQ693">IF(CN693=TRUE,"x",INDEX('Avtal för korttidsarbete'!$F$13:$F$1012,$CN693))</f>
        <v>x</v>
      </c>
      <c r="CR693" s="130" t="b">
        <f t="shared" si="781"/>
        <v>0</v>
      </c>
      <c r="CS693" s="165">
        <f t="shared" si="800"/>
        <v>0</v>
      </c>
      <c r="CT693" s="165">
        <f t="shared" si="801"/>
        <v>0</v>
      </c>
      <c r="CU693" s="130" t="b">
        <f t="shared" si="782"/>
        <v>0</v>
      </c>
      <c r="CV693" s="131">
        <f t="shared" si="783"/>
        <v>0</v>
      </c>
      <c r="CW693" s="165">
        <f t="shared" si="784"/>
        <v>0</v>
      </c>
      <c r="CX693" s="186" t="b">
        <f>IFERROR(INDEX('Avtal för korttidsarbete'!R:R,MATCH(D693,'Avtal för korttidsarbete'!$G:$G,0)),TRUE)</f>
        <v>1</v>
      </c>
      <c r="CY693" s="165" t="str">
        <f>IF(CX693,"-",INDEX('Avtal för korttidsarbete'!$D:$D,MATCH(D693,'Avtal för korttidsarbete'!$G:$G,0)))</f>
        <v>-</v>
      </c>
      <c r="CZ693" s="131" t="b">
        <f>IFERROR(G693&gt;INDEX(Uppsägningar!E:E,MATCH(C693,Uppsägningar!C:C,0)),FALSE)</f>
        <v>0</v>
      </c>
    </row>
    <row r="694" spans="1:104" s="30" customFormat="1" x14ac:dyDescent="0.25">
      <c r="A694" s="19">
        <v>679</v>
      </c>
      <c r="B694" s="20"/>
      <c r="C694" s="189"/>
      <c r="D694" s="69"/>
      <c r="E694" s="171">
        <f>IFERROR(INDEX(Admin!$C$7:$C$10,MATCH(CY694,TblNivåValTExt,0)),0)</f>
        <v>0</v>
      </c>
      <c r="F694" s="1"/>
      <c r="G694" s="1"/>
      <c r="H694" s="90"/>
      <c r="I694" s="91"/>
      <c r="J694" s="91"/>
      <c r="K694" s="91"/>
      <c r="L694" s="91"/>
      <c r="M694" s="91"/>
      <c r="N694" s="91"/>
      <c r="O694" s="91"/>
      <c r="P694" s="91"/>
      <c r="Q694" s="91"/>
      <c r="R694" s="91"/>
      <c r="S694" s="91"/>
      <c r="T694" s="91"/>
      <c r="U694" s="91"/>
      <c r="V694" s="91"/>
      <c r="W694" s="225">
        <f t="shared" si="738"/>
        <v>0</v>
      </c>
      <c r="X694" s="134" t="str">
        <f t="shared" si="785"/>
        <v/>
      </c>
      <c r="Y694" s="92" t="b">
        <f t="shared" si="739"/>
        <v>0</v>
      </c>
      <c r="Z694" s="92" t="str">
        <f t="shared" si="786"/>
        <v/>
      </c>
      <c r="AA694" s="92" t="b">
        <f t="shared" si="787"/>
        <v>0</v>
      </c>
      <c r="AB694" s="92" t="str">
        <f t="shared" si="788"/>
        <v/>
      </c>
      <c r="AC694" s="13" t="b">
        <f t="shared" si="740"/>
        <v>0</v>
      </c>
      <c r="AD694" s="92" t="str">
        <f t="shared" si="789"/>
        <v/>
      </c>
      <c r="AE694" s="13" t="b">
        <f t="shared" si="790"/>
        <v>0</v>
      </c>
      <c r="AF694" s="92" t="str">
        <f t="shared" si="791"/>
        <v/>
      </c>
      <c r="AG694" s="13" t="b">
        <f t="shared" si="741"/>
        <v>0</v>
      </c>
      <c r="AH694" s="92" t="str">
        <f t="shared" si="792"/>
        <v/>
      </c>
      <c r="AI694" s="35" t="b">
        <f t="shared" si="742"/>
        <v>0</v>
      </c>
      <c r="AJ694" s="92" t="str">
        <f t="shared" si="793"/>
        <v/>
      </c>
      <c r="AK694" s="35" t="b">
        <f t="shared" si="743"/>
        <v>0</v>
      </c>
      <c r="AL694" s="92" t="str">
        <f t="shared" si="744"/>
        <v/>
      </c>
      <c r="AM694" s="35" t="b">
        <f t="shared" si="745"/>
        <v>0</v>
      </c>
      <c r="AN694" s="92" t="str">
        <f t="shared" si="746"/>
        <v/>
      </c>
      <c r="AO694" s="13" t="b">
        <f t="shared" si="747"/>
        <v>0</v>
      </c>
      <c r="AP694" s="92" t="str">
        <f t="shared" si="748"/>
        <v/>
      </c>
      <c r="AQ694" s="14">
        <f t="shared" si="749"/>
        <v>0</v>
      </c>
      <c r="AR694" s="14">
        <f t="shared" si="750"/>
        <v>0</v>
      </c>
      <c r="AS694" s="16">
        <f t="shared" si="805"/>
        <v>0</v>
      </c>
      <c r="AT694" s="16">
        <f t="shared" si="805"/>
        <v>0</v>
      </c>
      <c r="AU694" s="16">
        <f t="shared" si="805"/>
        <v>0</v>
      </c>
      <c r="AV694" s="16">
        <f t="shared" si="805"/>
        <v>0</v>
      </c>
      <c r="AW694" s="16">
        <f t="shared" si="805"/>
        <v>0</v>
      </c>
      <c r="AX694" s="16">
        <f t="shared" si="805"/>
        <v>0</v>
      </c>
      <c r="AY694" s="16">
        <f t="shared" si="805"/>
        <v>0</v>
      </c>
      <c r="AZ694" s="16"/>
      <c r="BA694" s="16"/>
      <c r="BB694" s="93">
        <f t="shared" si="794"/>
        <v>0</v>
      </c>
      <c r="BC694" s="93">
        <f t="shared" si="795"/>
        <v>0</v>
      </c>
      <c r="BD694" s="93">
        <f t="shared" si="796"/>
        <v>0</v>
      </c>
      <c r="BE694" s="158">
        <f t="shared" si="797"/>
        <v>0</v>
      </c>
      <c r="BF694" s="159">
        <f t="shared" si="798"/>
        <v>0</v>
      </c>
      <c r="BG694" s="159">
        <f t="shared" si="752"/>
        <v>0</v>
      </c>
      <c r="BH694" s="159">
        <f t="shared" si="753"/>
        <v>0</v>
      </c>
      <c r="BI694" s="159">
        <f t="shared" si="754"/>
        <v>0</v>
      </c>
      <c r="BJ694" s="159">
        <f t="shared" si="755"/>
        <v>0</v>
      </c>
      <c r="BK694" s="159">
        <f t="shared" si="756"/>
        <v>0</v>
      </c>
      <c r="BL694" s="159">
        <f t="shared" si="757"/>
        <v>0</v>
      </c>
      <c r="BM694" s="159">
        <f t="shared" si="736"/>
        <v>0</v>
      </c>
      <c r="BN694" s="159">
        <f t="shared" si="736"/>
        <v>0</v>
      </c>
      <c r="BO694" s="205" t="b">
        <f t="shared" si="758"/>
        <v>0</v>
      </c>
      <c r="BP694" s="214">
        <f t="shared" si="759"/>
        <v>0</v>
      </c>
      <c r="BQ694" s="160">
        <f t="shared" si="760"/>
        <v>0</v>
      </c>
      <c r="BR694" s="160">
        <f t="shared" si="761"/>
        <v>0</v>
      </c>
      <c r="BS694" s="160">
        <f t="shared" si="762"/>
        <v>0</v>
      </c>
      <c r="BT694" s="160">
        <f t="shared" si="763"/>
        <v>0</v>
      </c>
      <c r="BU694" s="160">
        <f t="shared" si="764"/>
        <v>0</v>
      </c>
      <c r="BV694" s="215">
        <f t="shared" si="765"/>
        <v>0</v>
      </c>
      <c r="BW694" s="217">
        <f t="shared" si="766"/>
        <v>0</v>
      </c>
      <c r="BX694" s="206">
        <f t="shared" si="767"/>
        <v>0</v>
      </c>
      <c r="BY694" s="206">
        <f t="shared" si="768"/>
        <v>0</v>
      </c>
      <c r="BZ694" s="206">
        <f t="shared" si="769"/>
        <v>0</v>
      </c>
      <c r="CA694" s="206">
        <f t="shared" si="770"/>
        <v>0</v>
      </c>
      <c r="CB694" s="206">
        <f t="shared" si="771"/>
        <v>0</v>
      </c>
      <c r="CC694" s="218">
        <f t="shared" si="772"/>
        <v>0</v>
      </c>
      <c r="CD694" s="216" t="e">
        <f t="shared" si="773"/>
        <v>#VALUE!</v>
      </c>
      <c r="CE694" s="94" t="e">
        <f t="shared" si="774"/>
        <v>#VALUE!</v>
      </c>
      <c r="CF694" s="94" t="e">
        <f t="shared" si="775"/>
        <v>#VALUE!</v>
      </c>
      <c r="CG694" s="95" t="e">
        <f t="shared" si="776"/>
        <v>#VALUE!</v>
      </c>
      <c r="CH694" s="95" t="e">
        <f t="shared" si="799"/>
        <v>#VALUE!</v>
      </c>
      <c r="CI694" s="95" t="b">
        <f t="shared" si="802"/>
        <v>0</v>
      </c>
      <c r="CJ694" s="76" t="str">
        <f t="shared" si="777"/>
        <v/>
      </c>
      <c r="CK694" s="94" t="e" cm="1">
        <f t="array" aca="1" ref="CK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CL694" s="94" t="str">
        <f t="shared" si="778"/>
        <v/>
      </c>
      <c r="CM694" s="96" t="b">
        <f t="shared" si="779"/>
        <v>0</v>
      </c>
      <c r="CN694" s="130" t="b">
        <f>IFERROR(MATCH(D694,'Avtal för korttidsarbete'!$G$13:$G$1012,0),TRUE)</f>
        <v>1</v>
      </c>
      <c r="CO694" s="130" t="b">
        <f t="shared" si="780"/>
        <v>0</v>
      </c>
      <c r="CP694" s="131" t="str" cm="1">
        <f t="array" ref="CP694">IF(CN694=TRUE,"x",INDEX('Avtal för korttidsarbete'!$E$13:$E$1012,$CN694))</f>
        <v>x</v>
      </c>
      <c r="CQ694" s="131" t="str" cm="1">
        <f t="array" ref="CQ694">IF(CN694=TRUE,"x",INDEX('Avtal för korttidsarbete'!$F$13:$F$1012,$CN694))</f>
        <v>x</v>
      </c>
      <c r="CR694" s="130" t="b">
        <f t="shared" si="781"/>
        <v>0</v>
      </c>
      <c r="CS694" s="165">
        <f t="shared" si="800"/>
        <v>0</v>
      </c>
      <c r="CT694" s="165">
        <f t="shared" si="801"/>
        <v>0</v>
      </c>
      <c r="CU694" s="130" t="b">
        <f t="shared" si="782"/>
        <v>0</v>
      </c>
      <c r="CV694" s="131">
        <f t="shared" si="783"/>
        <v>0</v>
      </c>
      <c r="CW694" s="165">
        <f t="shared" si="784"/>
        <v>0</v>
      </c>
      <c r="CX694" s="186" t="b">
        <f>IFERROR(INDEX('Avtal för korttidsarbete'!R:R,MATCH(D694,'Avtal för korttidsarbete'!$G:$G,0)),TRUE)</f>
        <v>1</v>
      </c>
      <c r="CY694" s="165" t="str">
        <f>IF(CX694,"-",INDEX('Avtal för korttidsarbete'!$D:$D,MATCH(D694,'Avtal för korttidsarbete'!$G:$G,0)))</f>
        <v>-</v>
      </c>
      <c r="CZ694" s="131" t="b">
        <f>IFERROR(G694&gt;INDEX(Uppsägningar!E:E,MATCH(C694,Uppsägningar!C:C,0)),FALSE)</f>
        <v>0</v>
      </c>
    </row>
    <row r="695" spans="1:104" s="30" customFormat="1" x14ac:dyDescent="0.25">
      <c r="A695" s="19">
        <v>680</v>
      </c>
      <c r="B695" s="20"/>
      <c r="C695" s="189"/>
      <c r="D695" s="69"/>
      <c r="E695" s="171">
        <f>IFERROR(INDEX(Admin!$C$7:$C$10,MATCH(CY695,TblNivåValTExt,0)),0)</f>
        <v>0</v>
      </c>
      <c r="F695" s="1"/>
      <c r="G695" s="1"/>
      <c r="H695" s="90"/>
      <c r="I695" s="91"/>
      <c r="J695" s="91"/>
      <c r="K695" s="91"/>
      <c r="L695" s="91"/>
      <c r="M695" s="91"/>
      <c r="N695" s="91"/>
      <c r="O695" s="91"/>
      <c r="P695" s="91"/>
      <c r="Q695" s="91"/>
      <c r="R695" s="91"/>
      <c r="S695" s="91"/>
      <c r="T695" s="91"/>
      <c r="U695" s="91"/>
      <c r="V695" s="91"/>
      <c r="W695" s="225">
        <f t="shared" si="738"/>
        <v>0</v>
      </c>
      <c r="X695" s="134" t="str">
        <f t="shared" si="785"/>
        <v/>
      </c>
      <c r="Y695" s="92" t="b">
        <f t="shared" si="739"/>
        <v>0</v>
      </c>
      <c r="Z695" s="92" t="str">
        <f t="shared" si="786"/>
        <v/>
      </c>
      <c r="AA695" s="92" t="b">
        <f t="shared" si="787"/>
        <v>0</v>
      </c>
      <c r="AB695" s="92" t="str">
        <f t="shared" si="788"/>
        <v/>
      </c>
      <c r="AC695" s="13" t="b">
        <f t="shared" si="740"/>
        <v>0</v>
      </c>
      <c r="AD695" s="92" t="str">
        <f t="shared" si="789"/>
        <v/>
      </c>
      <c r="AE695" s="13" t="b">
        <f t="shared" si="790"/>
        <v>0</v>
      </c>
      <c r="AF695" s="92" t="str">
        <f t="shared" si="791"/>
        <v/>
      </c>
      <c r="AG695" s="13" t="b">
        <f t="shared" si="741"/>
        <v>0</v>
      </c>
      <c r="AH695" s="92" t="str">
        <f t="shared" si="792"/>
        <v/>
      </c>
      <c r="AI695" s="35" t="b">
        <f t="shared" si="742"/>
        <v>0</v>
      </c>
      <c r="AJ695" s="92" t="str">
        <f t="shared" si="793"/>
        <v/>
      </c>
      <c r="AK695" s="35" t="b">
        <f t="shared" si="743"/>
        <v>0</v>
      </c>
      <c r="AL695" s="92" t="str">
        <f t="shared" si="744"/>
        <v/>
      </c>
      <c r="AM695" s="35" t="b">
        <f t="shared" si="745"/>
        <v>0</v>
      </c>
      <c r="AN695" s="92" t="str">
        <f t="shared" si="746"/>
        <v/>
      </c>
      <c r="AO695" s="13" t="b">
        <f t="shared" si="747"/>
        <v>0</v>
      </c>
      <c r="AP695" s="92" t="str">
        <f t="shared" si="748"/>
        <v/>
      </c>
      <c r="AQ695" s="14">
        <f t="shared" si="749"/>
        <v>0</v>
      </c>
      <c r="AR695" s="14">
        <f t="shared" si="750"/>
        <v>0</v>
      </c>
      <c r="AS695" s="16">
        <f t="shared" si="805"/>
        <v>0</v>
      </c>
      <c r="AT695" s="16">
        <f t="shared" si="805"/>
        <v>0</v>
      </c>
      <c r="AU695" s="16">
        <f t="shared" si="805"/>
        <v>0</v>
      </c>
      <c r="AV695" s="16">
        <f t="shared" si="805"/>
        <v>0</v>
      </c>
      <c r="AW695" s="16">
        <f t="shared" si="805"/>
        <v>0</v>
      </c>
      <c r="AX695" s="16">
        <f t="shared" si="805"/>
        <v>0</v>
      </c>
      <c r="AY695" s="16">
        <f t="shared" si="805"/>
        <v>0</v>
      </c>
      <c r="AZ695" s="16"/>
      <c r="BA695" s="16"/>
      <c r="BB695" s="93">
        <f t="shared" si="794"/>
        <v>0</v>
      </c>
      <c r="BC695" s="93">
        <f t="shared" si="795"/>
        <v>0</v>
      </c>
      <c r="BD695" s="93">
        <f t="shared" si="796"/>
        <v>0</v>
      </c>
      <c r="BE695" s="158">
        <f t="shared" si="797"/>
        <v>0</v>
      </c>
      <c r="BF695" s="159">
        <f t="shared" si="798"/>
        <v>0</v>
      </c>
      <c r="BG695" s="159">
        <f t="shared" si="752"/>
        <v>0</v>
      </c>
      <c r="BH695" s="159">
        <f t="shared" si="753"/>
        <v>0</v>
      </c>
      <c r="BI695" s="159">
        <f t="shared" si="754"/>
        <v>0</v>
      </c>
      <c r="BJ695" s="159">
        <f t="shared" si="755"/>
        <v>0</v>
      </c>
      <c r="BK695" s="159">
        <f t="shared" si="756"/>
        <v>0</v>
      </c>
      <c r="BL695" s="159">
        <f t="shared" si="757"/>
        <v>0</v>
      </c>
      <c r="BM695" s="159">
        <f t="shared" si="736"/>
        <v>0</v>
      </c>
      <c r="BN695" s="159">
        <f t="shared" si="736"/>
        <v>0</v>
      </c>
      <c r="BO695" s="205" t="b">
        <f t="shared" si="758"/>
        <v>0</v>
      </c>
      <c r="BP695" s="214">
        <f t="shared" si="759"/>
        <v>0</v>
      </c>
      <c r="BQ695" s="160">
        <f t="shared" si="760"/>
        <v>0</v>
      </c>
      <c r="BR695" s="160">
        <f t="shared" si="761"/>
        <v>0</v>
      </c>
      <c r="BS695" s="160">
        <f t="shared" si="762"/>
        <v>0</v>
      </c>
      <c r="BT695" s="160">
        <f t="shared" si="763"/>
        <v>0</v>
      </c>
      <c r="BU695" s="160">
        <f t="shared" si="764"/>
        <v>0</v>
      </c>
      <c r="BV695" s="215">
        <f t="shared" si="765"/>
        <v>0</v>
      </c>
      <c r="BW695" s="217">
        <f t="shared" si="766"/>
        <v>0</v>
      </c>
      <c r="BX695" s="206">
        <f t="shared" si="767"/>
        <v>0</v>
      </c>
      <c r="BY695" s="206">
        <f t="shared" si="768"/>
        <v>0</v>
      </c>
      <c r="BZ695" s="206">
        <f t="shared" si="769"/>
        <v>0</v>
      </c>
      <c r="CA695" s="206">
        <f t="shared" si="770"/>
        <v>0</v>
      </c>
      <c r="CB695" s="206">
        <f t="shared" si="771"/>
        <v>0</v>
      </c>
      <c r="CC695" s="218">
        <f t="shared" si="772"/>
        <v>0</v>
      </c>
      <c r="CD695" s="216" t="e">
        <f t="shared" si="773"/>
        <v>#VALUE!</v>
      </c>
      <c r="CE695" s="94" t="e">
        <f t="shared" si="774"/>
        <v>#VALUE!</v>
      </c>
      <c r="CF695" s="94" t="e">
        <f t="shared" si="775"/>
        <v>#VALUE!</v>
      </c>
      <c r="CG695" s="95" t="e">
        <f t="shared" si="776"/>
        <v>#VALUE!</v>
      </c>
      <c r="CH695" s="95" t="e">
        <f t="shared" si="799"/>
        <v>#VALUE!</v>
      </c>
      <c r="CI695" s="95" t="b">
        <f t="shared" si="802"/>
        <v>0</v>
      </c>
      <c r="CJ695" s="76" t="str">
        <f t="shared" si="777"/>
        <v/>
      </c>
      <c r="CK695" s="94" t="e" cm="1">
        <f t="array" aca="1" ref="CK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CL695" s="94" t="str">
        <f t="shared" si="778"/>
        <v/>
      </c>
      <c r="CM695" s="96" t="b">
        <f t="shared" si="779"/>
        <v>0</v>
      </c>
      <c r="CN695" s="130" t="b">
        <f>IFERROR(MATCH(D695,'Avtal för korttidsarbete'!$G$13:$G$1012,0),TRUE)</f>
        <v>1</v>
      </c>
      <c r="CO695" s="130" t="b">
        <f t="shared" si="780"/>
        <v>0</v>
      </c>
      <c r="CP695" s="131" t="str" cm="1">
        <f t="array" ref="CP695">IF(CN695=TRUE,"x",INDEX('Avtal för korttidsarbete'!$E$13:$E$1012,$CN695))</f>
        <v>x</v>
      </c>
      <c r="CQ695" s="131" t="str" cm="1">
        <f t="array" ref="CQ695">IF(CN695=TRUE,"x",INDEX('Avtal för korttidsarbete'!$F$13:$F$1012,$CN695))</f>
        <v>x</v>
      </c>
      <c r="CR695" s="130" t="b">
        <f t="shared" si="781"/>
        <v>0</v>
      </c>
      <c r="CS695" s="165">
        <f t="shared" si="800"/>
        <v>0</v>
      </c>
      <c r="CT695" s="165">
        <f t="shared" si="801"/>
        <v>0</v>
      </c>
      <c r="CU695" s="130" t="b">
        <f t="shared" si="782"/>
        <v>0</v>
      </c>
      <c r="CV695" s="131">
        <f t="shared" si="783"/>
        <v>0</v>
      </c>
      <c r="CW695" s="165">
        <f t="shared" si="784"/>
        <v>0</v>
      </c>
      <c r="CX695" s="186" t="b">
        <f>IFERROR(INDEX('Avtal för korttidsarbete'!R:R,MATCH(D695,'Avtal för korttidsarbete'!$G:$G,0)),TRUE)</f>
        <v>1</v>
      </c>
      <c r="CY695" s="165" t="str">
        <f>IF(CX695,"-",INDEX('Avtal för korttidsarbete'!$D:$D,MATCH(D695,'Avtal för korttidsarbete'!$G:$G,0)))</f>
        <v>-</v>
      </c>
      <c r="CZ695" s="131" t="b">
        <f>IFERROR(G695&gt;INDEX(Uppsägningar!E:E,MATCH(C695,Uppsägningar!C:C,0)),FALSE)</f>
        <v>0</v>
      </c>
    </row>
    <row r="696" spans="1:104" s="30" customFormat="1" x14ac:dyDescent="0.25">
      <c r="A696" s="19">
        <v>681</v>
      </c>
      <c r="B696" s="20"/>
      <c r="C696" s="189"/>
      <c r="D696" s="69"/>
      <c r="E696" s="171">
        <f>IFERROR(INDEX(Admin!$C$7:$C$10,MATCH(CY696,TblNivåValTExt,0)),0)</f>
        <v>0</v>
      </c>
      <c r="F696" s="1"/>
      <c r="G696" s="1"/>
      <c r="H696" s="90"/>
      <c r="I696" s="91"/>
      <c r="J696" s="91"/>
      <c r="K696" s="91"/>
      <c r="L696" s="91"/>
      <c r="M696" s="91"/>
      <c r="N696" s="91"/>
      <c r="O696" s="91"/>
      <c r="P696" s="91"/>
      <c r="Q696" s="91"/>
      <c r="R696" s="91"/>
      <c r="S696" s="91"/>
      <c r="T696" s="91"/>
      <c r="U696" s="91"/>
      <c r="V696" s="91"/>
      <c r="W696" s="225">
        <f t="shared" si="738"/>
        <v>0</v>
      </c>
      <c r="X696" s="134" t="str">
        <f t="shared" si="785"/>
        <v/>
      </c>
      <c r="Y696" s="92" t="b">
        <f t="shared" si="739"/>
        <v>0</v>
      </c>
      <c r="Z696" s="92" t="str">
        <f t="shared" si="786"/>
        <v/>
      </c>
      <c r="AA696" s="92" t="b">
        <f t="shared" si="787"/>
        <v>0</v>
      </c>
      <c r="AB696" s="92" t="str">
        <f t="shared" si="788"/>
        <v/>
      </c>
      <c r="AC696" s="13" t="b">
        <f t="shared" si="740"/>
        <v>0</v>
      </c>
      <c r="AD696" s="92" t="str">
        <f t="shared" si="789"/>
        <v/>
      </c>
      <c r="AE696" s="13" t="b">
        <f t="shared" si="790"/>
        <v>0</v>
      </c>
      <c r="AF696" s="92" t="str">
        <f t="shared" si="791"/>
        <v/>
      </c>
      <c r="AG696" s="13" t="b">
        <f t="shared" si="741"/>
        <v>0</v>
      </c>
      <c r="AH696" s="92" t="str">
        <f t="shared" si="792"/>
        <v/>
      </c>
      <c r="AI696" s="35" t="b">
        <f t="shared" si="742"/>
        <v>0</v>
      </c>
      <c r="AJ696" s="92" t="str">
        <f t="shared" si="793"/>
        <v/>
      </c>
      <c r="AK696" s="35" t="b">
        <f t="shared" si="743"/>
        <v>0</v>
      </c>
      <c r="AL696" s="92" t="str">
        <f t="shared" si="744"/>
        <v/>
      </c>
      <c r="AM696" s="35" t="b">
        <f t="shared" si="745"/>
        <v>0</v>
      </c>
      <c r="AN696" s="92" t="str">
        <f t="shared" si="746"/>
        <v/>
      </c>
      <c r="AO696" s="13" t="b">
        <f t="shared" si="747"/>
        <v>0</v>
      </c>
      <c r="AP696" s="92" t="str">
        <f t="shared" si="748"/>
        <v/>
      </c>
      <c r="AQ696" s="14">
        <f t="shared" si="749"/>
        <v>0</v>
      </c>
      <c r="AR696" s="14">
        <f t="shared" si="750"/>
        <v>0</v>
      </c>
      <c r="AS696" s="16">
        <f t="shared" ref="AS696:AY705" si="806">IF(OR(AS$11=FALSE,$F696="",MIN($G696,AS$10,$AR696)-MAX($F696,AS$8,$AQ696)&lt;0),0,MIN($G696,AS$10,$AR696)-MAX($F696,AS$8,$AQ696)+1)</f>
        <v>0</v>
      </c>
      <c r="AT696" s="16">
        <f t="shared" si="806"/>
        <v>0</v>
      </c>
      <c r="AU696" s="16">
        <f t="shared" si="806"/>
        <v>0</v>
      </c>
      <c r="AV696" s="16">
        <f t="shared" si="806"/>
        <v>0</v>
      </c>
      <c r="AW696" s="16">
        <f t="shared" si="806"/>
        <v>0</v>
      </c>
      <c r="AX696" s="16">
        <f t="shared" si="806"/>
        <v>0</v>
      </c>
      <c r="AY696" s="16">
        <f t="shared" si="806"/>
        <v>0</v>
      </c>
      <c r="AZ696" s="16"/>
      <c r="BA696" s="16"/>
      <c r="BB696" s="93">
        <f t="shared" si="794"/>
        <v>0</v>
      </c>
      <c r="BC696" s="93">
        <f t="shared" si="795"/>
        <v>0</v>
      </c>
      <c r="BD696" s="93">
        <f t="shared" si="796"/>
        <v>0</v>
      </c>
      <c r="BE696" s="158">
        <f t="shared" si="797"/>
        <v>0</v>
      </c>
      <c r="BF696" s="159">
        <f t="shared" si="798"/>
        <v>0</v>
      </c>
      <c r="BG696" s="159">
        <f t="shared" si="752"/>
        <v>0</v>
      </c>
      <c r="BH696" s="159">
        <f t="shared" si="753"/>
        <v>0</v>
      </c>
      <c r="BI696" s="159">
        <f t="shared" si="754"/>
        <v>0</v>
      </c>
      <c r="BJ696" s="159">
        <f t="shared" si="755"/>
        <v>0</v>
      </c>
      <c r="BK696" s="159">
        <f t="shared" si="756"/>
        <v>0</v>
      </c>
      <c r="BL696" s="159">
        <f t="shared" si="757"/>
        <v>0</v>
      </c>
      <c r="BM696" s="159">
        <f t="shared" si="736"/>
        <v>0</v>
      </c>
      <c r="BN696" s="159">
        <f t="shared" si="736"/>
        <v>0</v>
      </c>
      <c r="BO696" s="205" t="b">
        <f t="shared" si="758"/>
        <v>0</v>
      </c>
      <c r="BP696" s="214">
        <f t="shared" si="759"/>
        <v>0</v>
      </c>
      <c r="BQ696" s="160">
        <f t="shared" si="760"/>
        <v>0</v>
      </c>
      <c r="BR696" s="160">
        <f t="shared" si="761"/>
        <v>0</v>
      </c>
      <c r="BS696" s="160">
        <f t="shared" si="762"/>
        <v>0</v>
      </c>
      <c r="BT696" s="160">
        <f t="shared" si="763"/>
        <v>0</v>
      </c>
      <c r="BU696" s="160">
        <f t="shared" si="764"/>
        <v>0</v>
      </c>
      <c r="BV696" s="215">
        <f t="shared" si="765"/>
        <v>0</v>
      </c>
      <c r="BW696" s="217">
        <f t="shared" si="766"/>
        <v>0</v>
      </c>
      <c r="BX696" s="206">
        <f t="shared" si="767"/>
        <v>0</v>
      </c>
      <c r="BY696" s="206">
        <f t="shared" si="768"/>
        <v>0</v>
      </c>
      <c r="BZ696" s="206">
        <f t="shared" si="769"/>
        <v>0</v>
      </c>
      <c r="CA696" s="206">
        <f t="shared" si="770"/>
        <v>0</v>
      </c>
      <c r="CB696" s="206">
        <f t="shared" si="771"/>
        <v>0</v>
      </c>
      <c r="CC696" s="218">
        <f t="shared" si="772"/>
        <v>0</v>
      </c>
      <c r="CD696" s="216" t="e">
        <f t="shared" si="773"/>
        <v>#VALUE!</v>
      </c>
      <c r="CE696" s="94" t="e">
        <f t="shared" si="774"/>
        <v>#VALUE!</v>
      </c>
      <c r="CF696" s="94" t="e">
        <f t="shared" si="775"/>
        <v>#VALUE!</v>
      </c>
      <c r="CG696" s="95" t="e">
        <f t="shared" si="776"/>
        <v>#VALUE!</v>
      </c>
      <c r="CH696" s="95" t="e">
        <f t="shared" si="799"/>
        <v>#VALUE!</v>
      </c>
      <c r="CI696" s="95" t="b">
        <f t="shared" si="802"/>
        <v>0</v>
      </c>
      <c r="CJ696" s="76" t="str">
        <f t="shared" si="777"/>
        <v/>
      </c>
      <c r="CK696" s="94" t="e" cm="1">
        <f t="array" aca="1" ref="CK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CL696" s="94" t="str">
        <f t="shared" si="778"/>
        <v/>
      </c>
      <c r="CM696" s="96" t="b">
        <f t="shared" si="779"/>
        <v>0</v>
      </c>
      <c r="CN696" s="130" t="b">
        <f>IFERROR(MATCH(D696,'Avtal för korttidsarbete'!$G$13:$G$1012,0),TRUE)</f>
        <v>1</v>
      </c>
      <c r="CO696" s="130" t="b">
        <f t="shared" si="780"/>
        <v>0</v>
      </c>
      <c r="CP696" s="131" t="str" cm="1">
        <f t="array" ref="CP696">IF(CN696=TRUE,"x",INDEX('Avtal för korttidsarbete'!$E$13:$E$1012,$CN696))</f>
        <v>x</v>
      </c>
      <c r="CQ696" s="131" t="str" cm="1">
        <f t="array" ref="CQ696">IF(CN696=TRUE,"x",INDEX('Avtal för korttidsarbete'!$F$13:$F$1012,$CN696))</f>
        <v>x</v>
      </c>
      <c r="CR696" s="130" t="b">
        <f t="shared" si="781"/>
        <v>0</v>
      </c>
      <c r="CS696" s="165">
        <f t="shared" si="800"/>
        <v>0</v>
      </c>
      <c r="CT696" s="165">
        <f t="shared" si="801"/>
        <v>0</v>
      </c>
      <c r="CU696" s="130" t="b">
        <f t="shared" si="782"/>
        <v>0</v>
      </c>
      <c r="CV696" s="131">
        <f t="shared" si="783"/>
        <v>0</v>
      </c>
      <c r="CW696" s="165">
        <f t="shared" si="784"/>
        <v>0</v>
      </c>
      <c r="CX696" s="186" t="b">
        <f>IFERROR(INDEX('Avtal för korttidsarbete'!R:R,MATCH(D696,'Avtal för korttidsarbete'!$G:$G,0)),TRUE)</f>
        <v>1</v>
      </c>
      <c r="CY696" s="165" t="str">
        <f>IF(CX696,"-",INDEX('Avtal för korttidsarbete'!$D:$D,MATCH(D696,'Avtal för korttidsarbete'!$G:$G,0)))</f>
        <v>-</v>
      </c>
      <c r="CZ696" s="131" t="b">
        <f>IFERROR(G696&gt;INDEX(Uppsägningar!E:E,MATCH(C696,Uppsägningar!C:C,0)),FALSE)</f>
        <v>0</v>
      </c>
    </row>
    <row r="697" spans="1:104" s="30" customFormat="1" x14ac:dyDescent="0.25">
      <c r="A697" s="19">
        <v>682</v>
      </c>
      <c r="B697" s="20"/>
      <c r="C697" s="189"/>
      <c r="D697" s="69"/>
      <c r="E697" s="171">
        <f>IFERROR(INDEX(Admin!$C$7:$C$10,MATCH(CY697,TblNivåValTExt,0)),0)</f>
        <v>0</v>
      </c>
      <c r="F697" s="1"/>
      <c r="G697" s="1"/>
      <c r="H697" s="90"/>
      <c r="I697" s="91"/>
      <c r="J697" s="91"/>
      <c r="K697" s="91"/>
      <c r="L697" s="91"/>
      <c r="M697" s="91"/>
      <c r="N697" s="91"/>
      <c r="O697" s="91"/>
      <c r="P697" s="91"/>
      <c r="Q697" s="91"/>
      <c r="R697" s="91"/>
      <c r="S697" s="91"/>
      <c r="T697" s="91"/>
      <c r="U697" s="91"/>
      <c r="V697" s="91"/>
      <c r="W697" s="225">
        <f t="shared" si="738"/>
        <v>0</v>
      </c>
      <c r="X697" s="134" t="str">
        <f t="shared" si="785"/>
        <v/>
      </c>
      <c r="Y697" s="92" t="b">
        <f t="shared" si="739"/>
        <v>0</v>
      </c>
      <c r="Z697" s="92" t="str">
        <f t="shared" si="786"/>
        <v/>
      </c>
      <c r="AA697" s="92" t="b">
        <f t="shared" si="787"/>
        <v>0</v>
      </c>
      <c r="AB697" s="92" t="str">
        <f t="shared" si="788"/>
        <v/>
      </c>
      <c r="AC697" s="13" t="b">
        <f t="shared" si="740"/>
        <v>0</v>
      </c>
      <c r="AD697" s="92" t="str">
        <f t="shared" si="789"/>
        <v/>
      </c>
      <c r="AE697" s="13" t="b">
        <f t="shared" si="790"/>
        <v>0</v>
      </c>
      <c r="AF697" s="92" t="str">
        <f t="shared" si="791"/>
        <v/>
      </c>
      <c r="AG697" s="13" t="b">
        <f t="shared" si="741"/>
        <v>0</v>
      </c>
      <c r="AH697" s="92" t="str">
        <f t="shared" si="792"/>
        <v/>
      </c>
      <c r="AI697" s="35" t="b">
        <f t="shared" si="742"/>
        <v>0</v>
      </c>
      <c r="AJ697" s="92" t="str">
        <f t="shared" si="793"/>
        <v/>
      </c>
      <c r="AK697" s="35" t="b">
        <f t="shared" si="743"/>
        <v>0</v>
      </c>
      <c r="AL697" s="92" t="str">
        <f t="shared" si="744"/>
        <v/>
      </c>
      <c r="AM697" s="35" t="b">
        <f t="shared" si="745"/>
        <v>0</v>
      </c>
      <c r="AN697" s="92" t="str">
        <f t="shared" si="746"/>
        <v/>
      </c>
      <c r="AO697" s="13" t="b">
        <f t="shared" si="747"/>
        <v>0</v>
      </c>
      <c r="AP697" s="92" t="str">
        <f t="shared" si="748"/>
        <v/>
      </c>
      <c r="AQ697" s="14">
        <f t="shared" si="749"/>
        <v>0</v>
      </c>
      <c r="AR697" s="14">
        <f t="shared" si="750"/>
        <v>0</v>
      </c>
      <c r="AS697" s="16">
        <f t="shared" si="806"/>
        <v>0</v>
      </c>
      <c r="AT697" s="16">
        <f t="shared" si="806"/>
        <v>0</v>
      </c>
      <c r="AU697" s="16">
        <f t="shared" si="806"/>
        <v>0</v>
      </c>
      <c r="AV697" s="16">
        <f t="shared" si="806"/>
        <v>0</v>
      </c>
      <c r="AW697" s="16">
        <f t="shared" si="806"/>
        <v>0</v>
      </c>
      <c r="AX697" s="16">
        <f t="shared" si="806"/>
        <v>0</v>
      </c>
      <c r="AY697" s="16">
        <f t="shared" si="806"/>
        <v>0</v>
      </c>
      <c r="AZ697" s="16"/>
      <c r="BA697" s="16"/>
      <c r="BB697" s="93">
        <f t="shared" si="794"/>
        <v>0</v>
      </c>
      <c r="BC697" s="93">
        <f t="shared" si="795"/>
        <v>0</v>
      </c>
      <c r="BD697" s="93">
        <f t="shared" si="796"/>
        <v>0</v>
      </c>
      <c r="BE697" s="158">
        <f t="shared" si="797"/>
        <v>0</v>
      </c>
      <c r="BF697" s="159">
        <f t="shared" si="798"/>
        <v>0</v>
      </c>
      <c r="BG697" s="159">
        <f t="shared" si="752"/>
        <v>0</v>
      </c>
      <c r="BH697" s="159">
        <f t="shared" si="753"/>
        <v>0</v>
      </c>
      <c r="BI697" s="159">
        <f t="shared" si="754"/>
        <v>0</v>
      </c>
      <c r="BJ697" s="159">
        <f t="shared" si="755"/>
        <v>0</v>
      </c>
      <c r="BK697" s="159">
        <f t="shared" si="756"/>
        <v>0</v>
      </c>
      <c r="BL697" s="159">
        <f t="shared" si="757"/>
        <v>0</v>
      </c>
      <c r="BM697" s="159">
        <f t="shared" si="736"/>
        <v>0</v>
      </c>
      <c r="BN697" s="159">
        <f t="shared" si="736"/>
        <v>0</v>
      </c>
      <c r="BO697" s="205" t="b">
        <f t="shared" si="758"/>
        <v>0</v>
      </c>
      <c r="BP697" s="214">
        <f t="shared" si="759"/>
        <v>0</v>
      </c>
      <c r="BQ697" s="160">
        <f t="shared" si="760"/>
        <v>0</v>
      </c>
      <c r="BR697" s="160">
        <f t="shared" si="761"/>
        <v>0</v>
      </c>
      <c r="BS697" s="160">
        <f t="shared" si="762"/>
        <v>0</v>
      </c>
      <c r="BT697" s="160">
        <f t="shared" si="763"/>
        <v>0</v>
      </c>
      <c r="BU697" s="160">
        <f t="shared" si="764"/>
        <v>0</v>
      </c>
      <c r="BV697" s="215">
        <f t="shared" si="765"/>
        <v>0</v>
      </c>
      <c r="BW697" s="217">
        <f t="shared" si="766"/>
        <v>0</v>
      </c>
      <c r="BX697" s="206">
        <f t="shared" si="767"/>
        <v>0</v>
      </c>
      <c r="BY697" s="206">
        <f t="shared" si="768"/>
        <v>0</v>
      </c>
      <c r="BZ697" s="206">
        <f t="shared" si="769"/>
        <v>0</v>
      </c>
      <c r="CA697" s="206">
        <f t="shared" si="770"/>
        <v>0</v>
      </c>
      <c r="CB697" s="206">
        <f t="shared" si="771"/>
        <v>0</v>
      </c>
      <c r="CC697" s="218">
        <f t="shared" si="772"/>
        <v>0</v>
      </c>
      <c r="CD697" s="216" t="e">
        <f t="shared" si="773"/>
        <v>#VALUE!</v>
      </c>
      <c r="CE697" s="94" t="e">
        <f t="shared" si="774"/>
        <v>#VALUE!</v>
      </c>
      <c r="CF697" s="94" t="e">
        <f t="shared" si="775"/>
        <v>#VALUE!</v>
      </c>
      <c r="CG697" s="95" t="e">
        <f t="shared" si="776"/>
        <v>#VALUE!</v>
      </c>
      <c r="CH697" s="95" t="e">
        <f t="shared" si="799"/>
        <v>#VALUE!</v>
      </c>
      <c r="CI697" s="95" t="b">
        <f t="shared" si="802"/>
        <v>0</v>
      </c>
      <c r="CJ697" s="76" t="str">
        <f t="shared" si="777"/>
        <v/>
      </c>
      <c r="CK697" s="94" t="e" cm="1">
        <f t="array" aca="1" ref="CK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CL697" s="94" t="str">
        <f t="shared" si="778"/>
        <v/>
      </c>
      <c r="CM697" s="96" t="b">
        <f t="shared" si="779"/>
        <v>0</v>
      </c>
      <c r="CN697" s="130" t="b">
        <f>IFERROR(MATCH(D697,'Avtal för korttidsarbete'!$G$13:$G$1012,0),TRUE)</f>
        <v>1</v>
      </c>
      <c r="CO697" s="130" t="b">
        <f t="shared" si="780"/>
        <v>0</v>
      </c>
      <c r="CP697" s="131" t="str" cm="1">
        <f t="array" ref="CP697">IF(CN697=TRUE,"x",INDEX('Avtal för korttidsarbete'!$E$13:$E$1012,$CN697))</f>
        <v>x</v>
      </c>
      <c r="CQ697" s="131" t="str" cm="1">
        <f t="array" ref="CQ697">IF(CN697=TRUE,"x",INDEX('Avtal för korttidsarbete'!$F$13:$F$1012,$CN697))</f>
        <v>x</v>
      </c>
      <c r="CR697" s="130" t="b">
        <f t="shared" si="781"/>
        <v>0</v>
      </c>
      <c r="CS697" s="165">
        <f t="shared" si="800"/>
        <v>0</v>
      </c>
      <c r="CT697" s="165">
        <f t="shared" si="801"/>
        <v>0</v>
      </c>
      <c r="CU697" s="130" t="b">
        <f t="shared" si="782"/>
        <v>0</v>
      </c>
      <c r="CV697" s="131">
        <f t="shared" si="783"/>
        <v>0</v>
      </c>
      <c r="CW697" s="165">
        <f t="shared" si="784"/>
        <v>0</v>
      </c>
      <c r="CX697" s="186" t="b">
        <f>IFERROR(INDEX('Avtal för korttidsarbete'!R:R,MATCH(D697,'Avtal för korttidsarbete'!$G:$G,0)),TRUE)</f>
        <v>1</v>
      </c>
      <c r="CY697" s="165" t="str">
        <f>IF(CX697,"-",INDEX('Avtal för korttidsarbete'!$D:$D,MATCH(D697,'Avtal för korttidsarbete'!$G:$G,0)))</f>
        <v>-</v>
      </c>
      <c r="CZ697" s="131" t="b">
        <f>IFERROR(G697&gt;INDEX(Uppsägningar!E:E,MATCH(C697,Uppsägningar!C:C,0)),FALSE)</f>
        <v>0</v>
      </c>
    </row>
    <row r="698" spans="1:104" s="30" customFormat="1" x14ac:dyDescent="0.25">
      <c r="A698" s="19">
        <v>683</v>
      </c>
      <c r="B698" s="20"/>
      <c r="C698" s="189"/>
      <c r="D698" s="69"/>
      <c r="E698" s="171">
        <f>IFERROR(INDEX(Admin!$C$7:$C$10,MATCH(CY698,TblNivåValTExt,0)),0)</f>
        <v>0</v>
      </c>
      <c r="F698" s="1"/>
      <c r="G698" s="1"/>
      <c r="H698" s="90"/>
      <c r="I698" s="91"/>
      <c r="J698" s="91"/>
      <c r="K698" s="91"/>
      <c r="L698" s="91"/>
      <c r="M698" s="91"/>
      <c r="N698" s="91"/>
      <c r="O698" s="91"/>
      <c r="P698" s="91"/>
      <c r="Q698" s="91"/>
      <c r="R698" s="91"/>
      <c r="S698" s="91"/>
      <c r="T698" s="91"/>
      <c r="U698" s="91"/>
      <c r="V698" s="91"/>
      <c r="W698" s="225">
        <f t="shared" si="738"/>
        <v>0</v>
      </c>
      <c r="X698" s="134" t="str">
        <f t="shared" si="785"/>
        <v/>
      </c>
      <c r="Y698" s="92" t="b">
        <f t="shared" si="739"/>
        <v>0</v>
      </c>
      <c r="Z698" s="92" t="str">
        <f t="shared" si="786"/>
        <v/>
      </c>
      <c r="AA698" s="92" t="b">
        <f t="shared" si="787"/>
        <v>0</v>
      </c>
      <c r="AB698" s="92" t="str">
        <f t="shared" si="788"/>
        <v/>
      </c>
      <c r="AC698" s="13" t="b">
        <f t="shared" si="740"/>
        <v>0</v>
      </c>
      <c r="AD698" s="92" t="str">
        <f t="shared" si="789"/>
        <v/>
      </c>
      <c r="AE698" s="13" t="b">
        <f t="shared" si="790"/>
        <v>0</v>
      </c>
      <c r="AF698" s="92" t="str">
        <f t="shared" si="791"/>
        <v/>
      </c>
      <c r="AG698" s="13" t="b">
        <f t="shared" si="741"/>
        <v>0</v>
      </c>
      <c r="AH698" s="92" t="str">
        <f t="shared" si="792"/>
        <v/>
      </c>
      <c r="AI698" s="35" t="b">
        <f t="shared" si="742"/>
        <v>0</v>
      </c>
      <c r="AJ698" s="92" t="str">
        <f t="shared" si="793"/>
        <v/>
      </c>
      <c r="AK698" s="35" t="b">
        <f t="shared" si="743"/>
        <v>0</v>
      </c>
      <c r="AL698" s="92" t="str">
        <f t="shared" si="744"/>
        <v/>
      </c>
      <c r="AM698" s="35" t="b">
        <f t="shared" si="745"/>
        <v>0</v>
      </c>
      <c r="AN698" s="92" t="str">
        <f t="shared" si="746"/>
        <v/>
      </c>
      <c r="AO698" s="13" t="b">
        <f t="shared" si="747"/>
        <v>0</v>
      </c>
      <c r="AP698" s="92" t="str">
        <f t="shared" si="748"/>
        <v/>
      </c>
      <c r="AQ698" s="14">
        <f t="shared" si="749"/>
        <v>0</v>
      </c>
      <c r="AR698" s="14">
        <f t="shared" si="750"/>
        <v>0</v>
      </c>
      <c r="AS698" s="16">
        <f t="shared" si="806"/>
        <v>0</v>
      </c>
      <c r="AT698" s="16">
        <f t="shared" si="806"/>
        <v>0</v>
      </c>
      <c r="AU698" s="16">
        <f t="shared" si="806"/>
        <v>0</v>
      </c>
      <c r="AV698" s="16">
        <f t="shared" si="806"/>
        <v>0</v>
      </c>
      <c r="AW698" s="16">
        <f t="shared" si="806"/>
        <v>0</v>
      </c>
      <c r="AX698" s="16">
        <f t="shared" si="806"/>
        <v>0</v>
      </c>
      <c r="AY698" s="16">
        <f t="shared" si="806"/>
        <v>0</v>
      </c>
      <c r="AZ698" s="16"/>
      <c r="BA698" s="16"/>
      <c r="BB698" s="93">
        <f t="shared" si="794"/>
        <v>0</v>
      </c>
      <c r="BC698" s="93">
        <f t="shared" si="795"/>
        <v>0</v>
      </c>
      <c r="BD698" s="93">
        <f t="shared" si="796"/>
        <v>0</v>
      </c>
      <c r="BE698" s="158">
        <f t="shared" si="797"/>
        <v>0</v>
      </c>
      <c r="BF698" s="159">
        <f t="shared" si="798"/>
        <v>0</v>
      </c>
      <c r="BG698" s="159">
        <f t="shared" si="752"/>
        <v>0</v>
      </c>
      <c r="BH698" s="159">
        <f t="shared" si="753"/>
        <v>0</v>
      </c>
      <c r="BI698" s="159">
        <f t="shared" si="754"/>
        <v>0</v>
      </c>
      <c r="BJ698" s="159">
        <f t="shared" si="755"/>
        <v>0</v>
      </c>
      <c r="BK698" s="159">
        <f t="shared" si="756"/>
        <v>0</v>
      </c>
      <c r="BL698" s="159">
        <f t="shared" si="757"/>
        <v>0</v>
      </c>
      <c r="BM698" s="159">
        <f t="shared" si="736"/>
        <v>0</v>
      </c>
      <c r="BN698" s="159">
        <f t="shared" si="736"/>
        <v>0</v>
      </c>
      <c r="BO698" s="205" t="b">
        <f t="shared" si="758"/>
        <v>0</v>
      </c>
      <c r="BP698" s="214">
        <f t="shared" si="759"/>
        <v>0</v>
      </c>
      <c r="BQ698" s="160">
        <f t="shared" si="760"/>
        <v>0</v>
      </c>
      <c r="BR698" s="160">
        <f t="shared" si="761"/>
        <v>0</v>
      </c>
      <c r="BS698" s="160">
        <f t="shared" si="762"/>
        <v>0</v>
      </c>
      <c r="BT698" s="160">
        <f t="shared" si="763"/>
        <v>0</v>
      </c>
      <c r="BU698" s="160">
        <f t="shared" si="764"/>
        <v>0</v>
      </c>
      <c r="BV698" s="215">
        <f t="shared" si="765"/>
        <v>0</v>
      </c>
      <c r="BW698" s="217">
        <f t="shared" si="766"/>
        <v>0</v>
      </c>
      <c r="BX698" s="206">
        <f t="shared" si="767"/>
        <v>0</v>
      </c>
      <c r="BY698" s="206">
        <f t="shared" si="768"/>
        <v>0</v>
      </c>
      <c r="BZ698" s="206">
        <f t="shared" si="769"/>
        <v>0</v>
      </c>
      <c r="CA698" s="206">
        <f t="shared" si="770"/>
        <v>0</v>
      </c>
      <c r="CB698" s="206">
        <f t="shared" si="771"/>
        <v>0</v>
      </c>
      <c r="CC698" s="218">
        <f t="shared" si="772"/>
        <v>0</v>
      </c>
      <c r="CD698" s="216" t="e">
        <f t="shared" si="773"/>
        <v>#VALUE!</v>
      </c>
      <c r="CE698" s="94" t="e">
        <f t="shared" si="774"/>
        <v>#VALUE!</v>
      </c>
      <c r="CF698" s="94" t="e">
        <f t="shared" si="775"/>
        <v>#VALUE!</v>
      </c>
      <c r="CG698" s="95" t="e">
        <f t="shared" si="776"/>
        <v>#VALUE!</v>
      </c>
      <c r="CH698" s="95" t="e">
        <f t="shared" si="799"/>
        <v>#VALUE!</v>
      </c>
      <c r="CI698" s="95" t="b">
        <f t="shared" si="802"/>
        <v>0</v>
      </c>
      <c r="CJ698" s="76" t="str">
        <f t="shared" si="777"/>
        <v/>
      </c>
      <c r="CK698" s="94" t="e" cm="1">
        <f t="array" aca="1" ref="CK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CL698" s="94" t="str">
        <f t="shared" si="778"/>
        <v/>
      </c>
      <c r="CM698" s="96" t="b">
        <f t="shared" si="779"/>
        <v>0</v>
      </c>
      <c r="CN698" s="130" t="b">
        <f>IFERROR(MATCH(D698,'Avtal för korttidsarbete'!$G$13:$G$1012,0),TRUE)</f>
        <v>1</v>
      </c>
      <c r="CO698" s="130" t="b">
        <f t="shared" si="780"/>
        <v>0</v>
      </c>
      <c r="CP698" s="131" t="str" cm="1">
        <f t="array" ref="CP698">IF(CN698=TRUE,"x",INDEX('Avtal för korttidsarbete'!$E$13:$E$1012,$CN698))</f>
        <v>x</v>
      </c>
      <c r="CQ698" s="131" t="str" cm="1">
        <f t="array" ref="CQ698">IF(CN698=TRUE,"x",INDEX('Avtal för korttidsarbete'!$F$13:$F$1012,$CN698))</f>
        <v>x</v>
      </c>
      <c r="CR698" s="130" t="b">
        <f t="shared" si="781"/>
        <v>0</v>
      </c>
      <c r="CS698" s="165">
        <f t="shared" si="800"/>
        <v>0</v>
      </c>
      <c r="CT698" s="165">
        <f t="shared" si="801"/>
        <v>0</v>
      </c>
      <c r="CU698" s="130" t="b">
        <f t="shared" si="782"/>
        <v>0</v>
      </c>
      <c r="CV698" s="131">
        <f t="shared" si="783"/>
        <v>0</v>
      </c>
      <c r="CW698" s="165">
        <f t="shared" si="784"/>
        <v>0</v>
      </c>
      <c r="CX698" s="186" t="b">
        <f>IFERROR(INDEX('Avtal för korttidsarbete'!R:R,MATCH(D698,'Avtal för korttidsarbete'!$G:$G,0)),TRUE)</f>
        <v>1</v>
      </c>
      <c r="CY698" s="165" t="str">
        <f>IF(CX698,"-",INDEX('Avtal för korttidsarbete'!$D:$D,MATCH(D698,'Avtal för korttidsarbete'!$G:$G,0)))</f>
        <v>-</v>
      </c>
      <c r="CZ698" s="131" t="b">
        <f>IFERROR(G698&gt;INDEX(Uppsägningar!E:E,MATCH(C698,Uppsägningar!C:C,0)),FALSE)</f>
        <v>0</v>
      </c>
    </row>
    <row r="699" spans="1:104" s="30" customFormat="1" x14ac:dyDescent="0.25">
      <c r="A699" s="19">
        <v>684</v>
      </c>
      <c r="B699" s="20"/>
      <c r="C699" s="189"/>
      <c r="D699" s="69"/>
      <c r="E699" s="171">
        <f>IFERROR(INDEX(Admin!$C$7:$C$10,MATCH(CY699,TblNivåValTExt,0)),0)</f>
        <v>0</v>
      </c>
      <c r="F699" s="1"/>
      <c r="G699" s="1"/>
      <c r="H699" s="90"/>
      <c r="I699" s="91"/>
      <c r="J699" s="91"/>
      <c r="K699" s="91"/>
      <c r="L699" s="91"/>
      <c r="M699" s="91"/>
      <c r="N699" s="91"/>
      <c r="O699" s="91"/>
      <c r="P699" s="91"/>
      <c r="Q699" s="91"/>
      <c r="R699" s="91"/>
      <c r="S699" s="91"/>
      <c r="T699" s="91"/>
      <c r="U699" s="91"/>
      <c r="V699" s="91"/>
      <c r="W699" s="225">
        <f t="shared" si="738"/>
        <v>0</v>
      </c>
      <c r="X699" s="134" t="str">
        <f t="shared" si="785"/>
        <v/>
      </c>
      <c r="Y699" s="92" t="b">
        <f t="shared" si="739"/>
        <v>0</v>
      </c>
      <c r="Z699" s="92" t="str">
        <f t="shared" si="786"/>
        <v/>
      </c>
      <c r="AA699" s="92" t="b">
        <f t="shared" si="787"/>
        <v>0</v>
      </c>
      <c r="AB699" s="92" t="str">
        <f t="shared" si="788"/>
        <v/>
      </c>
      <c r="AC699" s="13" t="b">
        <f t="shared" si="740"/>
        <v>0</v>
      </c>
      <c r="AD699" s="92" t="str">
        <f t="shared" si="789"/>
        <v/>
      </c>
      <c r="AE699" s="13" t="b">
        <f t="shared" si="790"/>
        <v>0</v>
      </c>
      <c r="AF699" s="92" t="str">
        <f t="shared" si="791"/>
        <v/>
      </c>
      <c r="AG699" s="13" t="b">
        <f t="shared" si="741"/>
        <v>0</v>
      </c>
      <c r="AH699" s="92" t="str">
        <f t="shared" si="792"/>
        <v/>
      </c>
      <c r="AI699" s="35" t="b">
        <f t="shared" si="742"/>
        <v>0</v>
      </c>
      <c r="AJ699" s="92" t="str">
        <f t="shared" si="793"/>
        <v/>
      </c>
      <c r="AK699" s="35" t="b">
        <f t="shared" si="743"/>
        <v>0</v>
      </c>
      <c r="AL699" s="92" t="str">
        <f t="shared" si="744"/>
        <v/>
      </c>
      <c r="AM699" s="35" t="b">
        <f t="shared" si="745"/>
        <v>0</v>
      </c>
      <c r="AN699" s="92" t="str">
        <f t="shared" si="746"/>
        <v/>
      </c>
      <c r="AO699" s="13" t="b">
        <f t="shared" si="747"/>
        <v>0</v>
      </c>
      <c r="AP699" s="92" t="str">
        <f t="shared" si="748"/>
        <v/>
      </c>
      <c r="AQ699" s="14">
        <f t="shared" si="749"/>
        <v>0</v>
      </c>
      <c r="AR699" s="14">
        <f t="shared" si="750"/>
        <v>0</v>
      </c>
      <c r="AS699" s="16">
        <f t="shared" si="806"/>
        <v>0</v>
      </c>
      <c r="AT699" s="16">
        <f t="shared" si="806"/>
        <v>0</v>
      </c>
      <c r="AU699" s="16">
        <f t="shared" si="806"/>
        <v>0</v>
      </c>
      <c r="AV699" s="16">
        <f t="shared" si="806"/>
        <v>0</v>
      </c>
      <c r="AW699" s="16">
        <f t="shared" si="806"/>
        <v>0</v>
      </c>
      <c r="AX699" s="16">
        <f t="shared" si="806"/>
        <v>0</v>
      </c>
      <c r="AY699" s="16">
        <f t="shared" si="806"/>
        <v>0</v>
      </c>
      <c r="AZ699" s="16"/>
      <c r="BA699" s="16"/>
      <c r="BB699" s="93">
        <f t="shared" si="794"/>
        <v>0</v>
      </c>
      <c r="BC699" s="93">
        <f t="shared" si="795"/>
        <v>0</v>
      </c>
      <c r="BD699" s="93">
        <f t="shared" si="796"/>
        <v>0</v>
      </c>
      <c r="BE699" s="158">
        <f t="shared" si="797"/>
        <v>0</v>
      </c>
      <c r="BF699" s="159">
        <f t="shared" si="798"/>
        <v>0</v>
      </c>
      <c r="BG699" s="159">
        <f t="shared" si="752"/>
        <v>0</v>
      </c>
      <c r="BH699" s="159">
        <f t="shared" si="753"/>
        <v>0</v>
      </c>
      <c r="BI699" s="159">
        <f t="shared" si="754"/>
        <v>0</v>
      </c>
      <c r="BJ699" s="159">
        <f t="shared" si="755"/>
        <v>0</v>
      </c>
      <c r="BK699" s="159">
        <f t="shared" si="756"/>
        <v>0</v>
      </c>
      <c r="BL699" s="159">
        <f t="shared" si="757"/>
        <v>0</v>
      </c>
      <c r="BM699" s="159">
        <f t="shared" si="736"/>
        <v>0</v>
      </c>
      <c r="BN699" s="159">
        <f t="shared" si="736"/>
        <v>0</v>
      </c>
      <c r="BO699" s="205" t="b">
        <f t="shared" si="758"/>
        <v>0</v>
      </c>
      <c r="BP699" s="214">
        <f t="shared" si="759"/>
        <v>0</v>
      </c>
      <c r="BQ699" s="160">
        <f t="shared" si="760"/>
        <v>0</v>
      </c>
      <c r="BR699" s="160">
        <f t="shared" si="761"/>
        <v>0</v>
      </c>
      <c r="BS699" s="160">
        <f t="shared" si="762"/>
        <v>0</v>
      </c>
      <c r="BT699" s="160">
        <f t="shared" si="763"/>
        <v>0</v>
      </c>
      <c r="BU699" s="160">
        <f t="shared" si="764"/>
        <v>0</v>
      </c>
      <c r="BV699" s="215">
        <f t="shared" si="765"/>
        <v>0</v>
      </c>
      <c r="BW699" s="217">
        <f t="shared" si="766"/>
        <v>0</v>
      </c>
      <c r="BX699" s="206">
        <f t="shared" si="767"/>
        <v>0</v>
      </c>
      <c r="BY699" s="206">
        <f t="shared" si="768"/>
        <v>0</v>
      </c>
      <c r="BZ699" s="206">
        <f t="shared" si="769"/>
        <v>0</v>
      </c>
      <c r="CA699" s="206">
        <f t="shared" si="770"/>
        <v>0</v>
      </c>
      <c r="CB699" s="206">
        <f t="shared" si="771"/>
        <v>0</v>
      </c>
      <c r="CC699" s="218">
        <f t="shared" si="772"/>
        <v>0</v>
      </c>
      <c r="CD699" s="216" t="e">
        <f t="shared" si="773"/>
        <v>#VALUE!</v>
      </c>
      <c r="CE699" s="94" t="e">
        <f t="shared" si="774"/>
        <v>#VALUE!</v>
      </c>
      <c r="CF699" s="94" t="e">
        <f t="shared" si="775"/>
        <v>#VALUE!</v>
      </c>
      <c r="CG699" s="95" t="e">
        <f t="shared" si="776"/>
        <v>#VALUE!</v>
      </c>
      <c r="CH699" s="95" t="e">
        <f t="shared" si="799"/>
        <v>#VALUE!</v>
      </c>
      <c r="CI699" s="95" t="b">
        <f t="shared" si="802"/>
        <v>0</v>
      </c>
      <c r="CJ699" s="76" t="str">
        <f t="shared" si="777"/>
        <v/>
      </c>
      <c r="CK699" s="94" t="e" cm="1">
        <f t="array" aca="1" ref="CK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CL699" s="94" t="str">
        <f t="shared" si="778"/>
        <v/>
      </c>
      <c r="CM699" s="96" t="b">
        <f t="shared" si="779"/>
        <v>0</v>
      </c>
      <c r="CN699" s="130" t="b">
        <f>IFERROR(MATCH(D699,'Avtal för korttidsarbete'!$G$13:$G$1012,0),TRUE)</f>
        <v>1</v>
      </c>
      <c r="CO699" s="130" t="b">
        <f t="shared" si="780"/>
        <v>0</v>
      </c>
      <c r="CP699" s="131" t="str" cm="1">
        <f t="array" ref="CP699">IF(CN699=TRUE,"x",INDEX('Avtal för korttidsarbete'!$E$13:$E$1012,$CN699))</f>
        <v>x</v>
      </c>
      <c r="CQ699" s="131" t="str" cm="1">
        <f t="array" ref="CQ699">IF(CN699=TRUE,"x",INDEX('Avtal för korttidsarbete'!$F$13:$F$1012,$CN699))</f>
        <v>x</v>
      </c>
      <c r="CR699" s="130" t="b">
        <f t="shared" si="781"/>
        <v>0</v>
      </c>
      <c r="CS699" s="165">
        <f t="shared" si="800"/>
        <v>0</v>
      </c>
      <c r="CT699" s="165">
        <f t="shared" si="801"/>
        <v>0</v>
      </c>
      <c r="CU699" s="130" t="b">
        <f t="shared" si="782"/>
        <v>0</v>
      </c>
      <c r="CV699" s="131">
        <f t="shared" si="783"/>
        <v>0</v>
      </c>
      <c r="CW699" s="165">
        <f t="shared" si="784"/>
        <v>0</v>
      </c>
      <c r="CX699" s="186" t="b">
        <f>IFERROR(INDEX('Avtal för korttidsarbete'!R:R,MATCH(D699,'Avtal för korttidsarbete'!$G:$G,0)),TRUE)</f>
        <v>1</v>
      </c>
      <c r="CY699" s="165" t="str">
        <f>IF(CX699,"-",INDEX('Avtal för korttidsarbete'!$D:$D,MATCH(D699,'Avtal för korttidsarbete'!$G:$G,0)))</f>
        <v>-</v>
      </c>
      <c r="CZ699" s="131" t="b">
        <f>IFERROR(G699&gt;INDEX(Uppsägningar!E:E,MATCH(C699,Uppsägningar!C:C,0)),FALSE)</f>
        <v>0</v>
      </c>
    </row>
    <row r="700" spans="1:104" s="30" customFormat="1" x14ac:dyDescent="0.25">
      <c r="A700" s="19">
        <v>685</v>
      </c>
      <c r="B700" s="20"/>
      <c r="C700" s="189"/>
      <c r="D700" s="69"/>
      <c r="E700" s="171">
        <f>IFERROR(INDEX(Admin!$C$7:$C$10,MATCH(CY700,TblNivåValTExt,0)),0)</f>
        <v>0</v>
      </c>
      <c r="F700" s="1"/>
      <c r="G700" s="1"/>
      <c r="H700" s="90"/>
      <c r="I700" s="91"/>
      <c r="J700" s="91"/>
      <c r="K700" s="91"/>
      <c r="L700" s="91"/>
      <c r="M700" s="91"/>
      <c r="N700" s="91"/>
      <c r="O700" s="91"/>
      <c r="P700" s="91"/>
      <c r="Q700" s="91"/>
      <c r="R700" s="91"/>
      <c r="S700" s="91"/>
      <c r="T700" s="91"/>
      <c r="U700" s="91"/>
      <c r="V700" s="91"/>
      <c r="W700" s="225">
        <f t="shared" si="738"/>
        <v>0</v>
      </c>
      <c r="X700" s="134" t="str">
        <f t="shared" si="785"/>
        <v/>
      </c>
      <c r="Y700" s="92" t="b">
        <f t="shared" si="739"/>
        <v>0</v>
      </c>
      <c r="Z700" s="92" t="str">
        <f t="shared" si="786"/>
        <v/>
      </c>
      <c r="AA700" s="92" t="b">
        <f t="shared" si="787"/>
        <v>0</v>
      </c>
      <c r="AB700" s="92" t="str">
        <f t="shared" si="788"/>
        <v/>
      </c>
      <c r="AC700" s="13" t="b">
        <f t="shared" si="740"/>
        <v>0</v>
      </c>
      <c r="AD700" s="92" t="str">
        <f t="shared" si="789"/>
        <v/>
      </c>
      <c r="AE700" s="13" t="b">
        <f t="shared" si="790"/>
        <v>0</v>
      </c>
      <c r="AF700" s="92" t="str">
        <f t="shared" si="791"/>
        <v/>
      </c>
      <c r="AG700" s="13" t="b">
        <f t="shared" si="741"/>
        <v>0</v>
      </c>
      <c r="AH700" s="92" t="str">
        <f t="shared" si="792"/>
        <v/>
      </c>
      <c r="AI700" s="35" t="b">
        <f t="shared" si="742"/>
        <v>0</v>
      </c>
      <c r="AJ700" s="92" t="str">
        <f t="shared" si="793"/>
        <v/>
      </c>
      <c r="AK700" s="35" t="b">
        <f t="shared" si="743"/>
        <v>0</v>
      </c>
      <c r="AL700" s="92" t="str">
        <f t="shared" si="744"/>
        <v/>
      </c>
      <c r="AM700" s="35" t="b">
        <f t="shared" si="745"/>
        <v>0</v>
      </c>
      <c r="AN700" s="92" t="str">
        <f t="shared" si="746"/>
        <v/>
      </c>
      <c r="AO700" s="13" t="b">
        <f t="shared" si="747"/>
        <v>0</v>
      </c>
      <c r="AP700" s="92" t="str">
        <f t="shared" si="748"/>
        <v/>
      </c>
      <c r="AQ700" s="14">
        <f t="shared" si="749"/>
        <v>0</v>
      </c>
      <c r="AR700" s="14">
        <f t="shared" si="750"/>
        <v>0</v>
      </c>
      <c r="AS700" s="16">
        <f t="shared" si="806"/>
        <v>0</v>
      </c>
      <c r="AT700" s="16">
        <f t="shared" si="806"/>
        <v>0</v>
      </c>
      <c r="AU700" s="16">
        <f t="shared" si="806"/>
        <v>0</v>
      </c>
      <c r="AV700" s="16">
        <f t="shared" si="806"/>
        <v>0</v>
      </c>
      <c r="AW700" s="16">
        <f t="shared" si="806"/>
        <v>0</v>
      </c>
      <c r="AX700" s="16">
        <f t="shared" si="806"/>
        <v>0</v>
      </c>
      <c r="AY700" s="16">
        <f t="shared" si="806"/>
        <v>0</v>
      </c>
      <c r="AZ700" s="16"/>
      <c r="BA700" s="16"/>
      <c r="BB700" s="93">
        <f t="shared" si="794"/>
        <v>0</v>
      </c>
      <c r="BC700" s="93">
        <f t="shared" si="795"/>
        <v>0</v>
      </c>
      <c r="BD700" s="93">
        <f t="shared" si="796"/>
        <v>0</v>
      </c>
      <c r="BE700" s="158">
        <f t="shared" si="797"/>
        <v>0</v>
      </c>
      <c r="BF700" s="159">
        <f t="shared" si="798"/>
        <v>0</v>
      </c>
      <c r="BG700" s="159">
        <f t="shared" si="752"/>
        <v>0</v>
      </c>
      <c r="BH700" s="159">
        <f t="shared" si="753"/>
        <v>0</v>
      </c>
      <c r="BI700" s="159">
        <f t="shared" si="754"/>
        <v>0</v>
      </c>
      <c r="BJ700" s="159">
        <f t="shared" si="755"/>
        <v>0</v>
      </c>
      <c r="BK700" s="159">
        <f t="shared" si="756"/>
        <v>0</v>
      </c>
      <c r="BL700" s="159">
        <f t="shared" si="757"/>
        <v>0</v>
      </c>
      <c r="BM700" s="159">
        <f t="shared" si="736"/>
        <v>0</v>
      </c>
      <c r="BN700" s="159">
        <f t="shared" si="736"/>
        <v>0</v>
      </c>
      <c r="BO700" s="205" t="b">
        <f t="shared" si="758"/>
        <v>0</v>
      </c>
      <c r="BP700" s="214">
        <f t="shared" si="759"/>
        <v>0</v>
      </c>
      <c r="BQ700" s="160">
        <f t="shared" si="760"/>
        <v>0</v>
      </c>
      <c r="BR700" s="160">
        <f t="shared" si="761"/>
        <v>0</v>
      </c>
      <c r="BS700" s="160">
        <f t="shared" si="762"/>
        <v>0</v>
      </c>
      <c r="BT700" s="160">
        <f t="shared" si="763"/>
        <v>0</v>
      </c>
      <c r="BU700" s="160">
        <f t="shared" si="764"/>
        <v>0</v>
      </c>
      <c r="BV700" s="215">
        <f t="shared" si="765"/>
        <v>0</v>
      </c>
      <c r="BW700" s="217">
        <f t="shared" si="766"/>
        <v>0</v>
      </c>
      <c r="BX700" s="206">
        <f t="shared" si="767"/>
        <v>0</v>
      </c>
      <c r="BY700" s="206">
        <f t="shared" si="768"/>
        <v>0</v>
      </c>
      <c r="BZ700" s="206">
        <f t="shared" si="769"/>
        <v>0</v>
      </c>
      <c r="CA700" s="206">
        <f t="shared" si="770"/>
        <v>0</v>
      </c>
      <c r="CB700" s="206">
        <f t="shared" si="771"/>
        <v>0</v>
      </c>
      <c r="CC700" s="218">
        <f t="shared" si="772"/>
        <v>0</v>
      </c>
      <c r="CD700" s="216" t="e">
        <f t="shared" si="773"/>
        <v>#VALUE!</v>
      </c>
      <c r="CE700" s="94" t="e">
        <f t="shared" si="774"/>
        <v>#VALUE!</v>
      </c>
      <c r="CF700" s="94" t="e">
        <f t="shared" si="775"/>
        <v>#VALUE!</v>
      </c>
      <c r="CG700" s="95" t="e">
        <f t="shared" si="776"/>
        <v>#VALUE!</v>
      </c>
      <c r="CH700" s="95" t="e">
        <f t="shared" si="799"/>
        <v>#VALUE!</v>
      </c>
      <c r="CI700" s="95" t="b">
        <f t="shared" si="802"/>
        <v>0</v>
      </c>
      <c r="CJ700" s="76" t="str">
        <f t="shared" si="777"/>
        <v/>
      </c>
      <c r="CK700" s="94" t="e" cm="1">
        <f t="array" aca="1" ref="CK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CL700" s="94" t="str">
        <f t="shared" si="778"/>
        <v/>
      </c>
      <c r="CM700" s="96" t="b">
        <f t="shared" si="779"/>
        <v>0</v>
      </c>
      <c r="CN700" s="130" t="b">
        <f>IFERROR(MATCH(D700,'Avtal för korttidsarbete'!$G$13:$G$1012,0),TRUE)</f>
        <v>1</v>
      </c>
      <c r="CO700" s="130" t="b">
        <f t="shared" si="780"/>
        <v>0</v>
      </c>
      <c r="CP700" s="131" t="str" cm="1">
        <f t="array" ref="CP700">IF(CN700=TRUE,"x",INDEX('Avtal för korttidsarbete'!$E$13:$E$1012,$CN700))</f>
        <v>x</v>
      </c>
      <c r="CQ700" s="131" t="str" cm="1">
        <f t="array" ref="CQ700">IF(CN700=TRUE,"x",INDEX('Avtal för korttidsarbete'!$F$13:$F$1012,$CN700))</f>
        <v>x</v>
      </c>
      <c r="CR700" s="130" t="b">
        <f t="shared" si="781"/>
        <v>0</v>
      </c>
      <c r="CS700" s="165">
        <f t="shared" si="800"/>
        <v>0</v>
      </c>
      <c r="CT700" s="165">
        <f t="shared" si="801"/>
        <v>0</v>
      </c>
      <c r="CU700" s="130" t="b">
        <f t="shared" si="782"/>
        <v>0</v>
      </c>
      <c r="CV700" s="131">
        <f t="shared" si="783"/>
        <v>0</v>
      </c>
      <c r="CW700" s="165">
        <f t="shared" si="784"/>
        <v>0</v>
      </c>
      <c r="CX700" s="186" t="b">
        <f>IFERROR(INDEX('Avtal för korttidsarbete'!R:R,MATCH(D700,'Avtal för korttidsarbete'!$G:$G,0)),TRUE)</f>
        <v>1</v>
      </c>
      <c r="CY700" s="165" t="str">
        <f>IF(CX700,"-",INDEX('Avtal för korttidsarbete'!$D:$D,MATCH(D700,'Avtal för korttidsarbete'!$G:$G,0)))</f>
        <v>-</v>
      </c>
      <c r="CZ700" s="131" t="b">
        <f>IFERROR(G700&gt;INDEX(Uppsägningar!E:E,MATCH(C700,Uppsägningar!C:C,0)),FALSE)</f>
        <v>0</v>
      </c>
    </row>
    <row r="701" spans="1:104" s="30" customFormat="1" x14ac:dyDescent="0.25">
      <c r="A701" s="19">
        <v>686</v>
      </c>
      <c r="B701" s="20"/>
      <c r="C701" s="189"/>
      <c r="D701" s="69"/>
      <c r="E701" s="171">
        <f>IFERROR(INDEX(Admin!$C$7:$C$10,MATCH(CY701,TblNivåValTExt,0)),0)</f>
        <v>0</v>
      </c>
      <c r="F701" s="1"/>
      <c r="G701" s="1"/>
      <c r="H701" s="90"/>
      <c r="I701" s="91"/>
      <c r="J701" s="91"/>
      <c r="K701" s="91"/>
      <c r="L701" s="91"/>
      <c r="M701" s="91"/>
      <c r="N701" s="91"/>
      <c r="O701" s="91"/>
      <c r="P701" s="91"/>
      <c r="Q701" s="91"/>
      <c r="R701" s="91"/>
      <c r="S701" s="91"/>
      <c r="T701" s="91"/>
      <c r="U701" s="91"/>
      <c r="V701" s="91"/>
      <c r="W701" s="225">
        <f t="shared" si="738"/>
        <v>0</v>
      </c>
      <c r="X701" s="134" t="str">
        <f t="shared" si="785"/>
        <v/>
      </c>
      <c r="Y701" s="92" t="b">
        <f t="shared" si="739"/>
        <v>0</v>
      </c>
      <c r="Z701" s="92" t="str">
        <f t="shared" si="786"/>
        <v/>
      </c>
      <c r="AA701" s="92" t="b">
        <f t="shared" si="787"/>
        <v>0</v>
      </c>
      <c r="AB701" s="92" t="str">
        <f t="shared" si="788"/>
        <v/>
      </c>
      <c r="AC701" s="13" t="b">
        <f t="shared" si="740"/>
        <v>0</v>
      </c>
      <c r="AD701" s="92" t="str">
        <f t="shared" si="789"/>
        <v/>
      </c>
      <c r="AE701" s="13" t="b">
        <f t="shared" si="790"/>
        <v>0</v>
      </c>
      <c r="AF701" s="92" t="str">
        <f t="shared" si="791"/>
        <v/>
      </c>
      <c r="AG701" s="13" t="b">
        <f t="shared" si="741"/>
        <v>0</v>
      </c>
      <c r="AH701" s="92" t="str">
        <f t="shared" si="792"/>
        <v/>
      </c>
      <c r="AI701" s="35" t="b">
        <f t="shared" si="742"/>
        <v>0</v>
      </c>
      <c r="AJ701" s="92" t="str">
        <f t="shared" si="793"/>
        <v/>
      </c>
      <c r="AK701" s="35" t="b">
        <f t="shared" si="743"/>
        <v>0</v>
      </c>
      <c r="AL701" s="92" t="str">
        <f t="shared" si="744"/>
        <v/>
      </c>
      <c r="AM701" s="35" t="b">
        <f t="shared" si="745"/>
        <v>0</v>
      </c>
      <c r="AN701" s="92" t="str">
        <f t="shared" si="746"/>
        <v/>
      </c>
      <c r="AO701" s="13" t="b">
        <f t="shared" si="747"/>
        <v>0</v>
      </c>
      <c r="AP701" s="92" t="str">
        <f t="shared" si="748"/>
        <v/>
      </c>
      <c r="AQ701" s="14">
        <f t="shared" si="749"/>
        <v>0</v>
      </c>
      <c r="AR701" s="14">
        <f t="shared" si="750"/>
        <v>0</v>
      </c>
      <c r="AS701" s="16">
        <f t="shared" si="806"/>
        <v>0</v>
      </c>
      <c r="AT701" s="16">
        <f t="shared" si="806"/>
        <v>0</v>
      </c>
      <c r="AU701" s="16">
        <f t="shared" si="806"/>
        <v>0</v>
      </c>
      <c r="AV701" s="16">
        <f t="shared" si="806"/>
        <v>0</v>
      </c>
      <c r="AW701" s="16">
        <f t="shared" si="806"/>
        <v>0</v>
      </c>
      <c r="AX701" s="16">
        <f t="shared" si="806"/>
        <v>0</v>
      </c>
      <c r="AY701" s="16">
        <f t="shared" si="806"/>
        <v>0</v>
      </c>
      <c r="AZ701" s="16"/>
      <c r="BA701" s="16"/>
      <c r="BB701" s="93">
        <f t="shared" si="794"/>
        <v>0</v>
      </c>
      <c r="BC701" s="93">
        <f t="shared" si="795"/>
        <v>0</v>
      </c>
      <c r="BD701" s="93">
        <f t="shared" si="796"/>
        <v>0</v>
      </c>
      <c r="BE701" s="158">
        <f t="shared" si="797"/>
        <v>0</v>
      </c>
      <c r="BF701" s="159">
        <f t="shared" si="798"/>
        <v>0</v>
      </c>
      <c r="BG701" s="159">
        <f t="shared" si="752"/>
        <v>0</v>
      </c>
      <c r="BH701" s="159">
        <f t="shared" si="753"/>
        <v>0</v>
      </c>
      <c r="BI701" s="159">
        <f t="shared" si="754"/>
        <v>0</v>
      </c>
      <c r="BJ701" s="159">
        <f t="shared" si="755"/>
        <v>0</v>
      </c>
      <c r="BK701" s="159">
        <f t="shared" si="756"/>
        <v>0</v>
      </c>
      <c r="BL701" s="159">
        <f t="shared" si="757"/>
        <v>0</v>
      </c>
      <c r="BM701" s="159">
        <f t="shared" si="736"/>
        <v>0</v>
      </c>
      <c r="BN701" s="159">
        <f t="shared" si="736"/>
        <v>0</v>
      </c>
      <c r="BO701" s="205" t="b">
        <f t="shared" si="758"/>
        <v>0</v>
      </c>
      <c r="BP701" s="214">
        <f t="shared" si="759"/>
        <v>0</v>
      </c>
      <c r="BQ701" s="160">
        <f t="shared" si="760"/>
        <v>0</v>
      </c>
      <c r="BR701" s="160">
        <f t="shared" si="761"/>
        <v>0</v>
      </c>
      <c r="BS701" s="160">
        <f t="shared" si="762"/>
        <v>0</v>
      </c>
      <c r="BT701" s="160">
        <f t="shared" si="763"/>
        <v>0</v>
      </c>
      <c r="BU701" s="160">
        <f t="shared" si="764"/>
        <v>0</v>
      </c>
      <c r="BV701" s="215">
        <f t="shared" si="765"/>
        <v>0</v>
      </c>
      <c r="BW701" s="217">
        <f t="shared" si="766"/>
        <v>0</v>
      </c>
      <c r="BX701" s="206">
        <f t="shared" si="767"/>
        <v>0</v>
      </c>
      <c r="BY701" s="206">
        <f t="shared" si="768"/>
        <v>0</v>
      </c>
      <c r="BZ701" s="206">
        <f t="shared" si="769"/>
        <v>0</v>
      </c>
      <c r="CA701" s="206">
        <f t="shared" si="770"/>
        <v>0</v>
      </c>
      <c r="CB701" s="206">
        <f t="shared" si="771"/>
        <v>0</v>
      </c>
      <c r="CC701" s="218">
        <f t="shared" si="772"/>
        <v>0</v>
      </c>
      <c r="CD701" s="216" t="e">
        <f t="shared" si="773"/>
        <v>#VALUE!</v>
      </c>
      <c r="CE701" s="94" t="e">
        <f t="shared" si="774"/>
        <v>#VALUE!</v>
      </c>
      <c r="CF701" s="94" t="e">
        <f t="shared" si="775"/>
        <v>#VALUE!</v>
      </c>
      <c r="CG701" s="95" t="e">
        <f t="shared" si="776"/>
        <v>#VALUE!</v>
      </c>
      <c r="CH701" s="95" t="e">
        <f t="shared" si="799"/>
        <v>#VALUE!</v>
      </c>
      <c r="CI701" s="95" t="b">
        <f t="shared" si="802"/>
        <v>0</v>
      </c>
      <c r="CJ701" s="76" t="str">
        <f t="shared" si="777"/>
        <v/>
      </c>
      <c r="CK701" s="94" t="e" cm="1">
        <f t="array" aca="1" ref="CK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CL701" s="94" t="str">
        <f t="shared" si="778"/>
        <v/>
      </c>
      <c r="CM701" s="96" t="b">
        <f t="shared" si="779"/>
        <v>0</v>
      </c>
      <c r="CN701" s="130" t="b">
        <f>IFERROR(MATCH(D701,'Avtal för korttidsarbete'!$G$13:$G$1012,0),TRUE)</f>
        <v>1</v>
      </c>
      <c r="CO701" s="130" t="b">
        <f t="shared" si="780"/>
        <v>0</v>
      </c>
      <c r="CP701" s="131" t="str" cm="1">
        <f t="array" ref="CP701">IF(CN701=TRUE,"x",INDEX('Avtal för korttidsarbete'!$E$13:$E$1012,$CN701))</f>
        <v>x</v>
      </c>
      <c r="CQ701" s="131" t="str" cm="1">
        <f t="array" ref="CQ701">IF(CN701=TRUE,"x",INDEX('Avtal för korttidsarbete'!$F$13:$F$1012,$CN701))</f>
        <v>x</v>
      </c>
      <c r="CR701" s="130" t="b">
        <f t="shared" si="781"/>
        <v>0</v>
      </c>
      <c r="CS701" s="165">
        <f t="shared" si="800"/>
        <v>0</v>
      </c>
      <c r="CT701" s="165">
        <f t="shared" si="801"/>
        <v>0</v>
      </c>
      <c r="CU701" s="130" t="b">
        <f t="shared" si="782"/>
        <v>0</v>
      </c>
      <c r="CV701" s="131">
        <f t="shared" si="783"/>
        <v>0</v>
      </c>
      <c r="CW701" s="165">
        <f t="shared" si="784"/>
        <v>0</v>
      </c>
      <c r="CX701" s="186" t="b">
        <f>IFERROR(INDEX('Avtal för korttidsarbete'!R:R,MATCH(D701,'Avtal för korttidsarbete'!$G:$G,0)),TRUE)</f>
        <v>1</v>
      </c>
      <c r="CY701" s="165" t="str">
        <f>IF(CX701,"-",INDEX('Avtal för korttidsarbete'!$D:$D,MATCH(D701,'Avtal för korttidsarbete'!$G:$G,0)))</f>
        <v>-</v>
      </c>
      <c r="CZ701" s="131" t="b">
        <f>IFERROR(G701&gt;INDEX(Uppsägningar!E:E,MATCH(C701,Uppsägningar!C:C,0)),FALSE)</f>
        <v>0</v>
      </c>
    </row>
    <row r="702" spans="1:104" s="30" customFormat="1" x14ac:dyDescent="0.25">
      <c r="A702" s="19">
        <v>687</v>
      </c>
      <c r="B702" s="20"/>
      <c r="C702" s="189"/>
      <c r="D702" s="69"/>
      <c r="E702" s="171">
        <f>IFERROR(INDEX(Admin!$C$7:$C$10,MATCH(CY702,TblNivåValTExt,0)),0)</f>
        <v>0</v>
      </c>
      <c r="F702" s="1"/>
      <c r="G702" s="1"/>
      <c r="H702" s="90"/>
      <c r="I702" s="91"/>
      <c r="J702" s="91"/>
      <c r="K702" s="91"/>
      <c r="L702" s="91"/>
      <c r="M702" s="91"/>
      <c r="N702" s="91"/>
      <c r="O702" s="91"/>
      <c r="P702" s="91"/>
      <c r="Q702" s="91"/>
      <c r="R702" s="91"/>
      <c r="S702" s="91"/>
      <c r="T702" s="91"/>
      <c r="U702" s="91"/>
      <c r="V702" s="91"/>
      <c r="W702" s="225">
        <f t="shared" si="738"/>
        <v>0</v>
      </c>
      <c r="X702" s="134" t="str">
        <f t="shared" si="785"/>
        <v/>
      </c>
      <c r="Y702" s="92" t="b">
        <f t="shared" si="739"/>
        <v>0</v>
      </c>
      <c r="Z702" s="92" t="str">
        <f t="shared" si="786"/>
        <v/>
      </c>
      <c r="AA702" s="92" t="b">
        <f t="shared" si="787"/>
        <v>0</v>
      </c>
      <c r="AB702" s="92" t="str">
        <f t="shared" si="788"/>
        <v/>
      </c>
      <c r="AC702" s="13" t="b">
        <f t="shared" si="740"/>
        <v>0</v>
      </c>
      <c r="AD702" s="92" t="str">
        <f t="shared" si="789"/>
        <v/>
      </c>
      <c r="AE702" s="13" t="b">
        <f t="shared" si="790"/>
        <v>0</v>
      </c>
      <c r="AF702" s="92" t="str">
        <f t="shared" si="791"/>
        <v/>
      </c>
      <c r="AG702" s="13" t="b">
        <f t="shared" si="741"/>
        <v>0</v>
      </c>
      <c r="AH702" s="92" t="str">
        <f t="shared" si="792"/>
        <v/>
      </c>
      <c r="AI702" s="35" t="b">
        <f t="shared" si="742"/>
        <v>0</v>
      </c>
      <c r="AJ702" s="92" t="str">
        <f t="shared" si="793"/>
        <v/>
      </c>
      <c r="AK702" s="35" t="b">
        <f t="shared" si="743"/>
        <v>0</v>
      </c>
      <c r="AL702" s="92" t="str">
        <f t="shared" si="744"/>
        <v/>
      </c>
      <c r="AM702" s="35" t="b">
        <f t="shared" si="745"/>
        <v>0</v>
      </c>
      <c r="AN702" s="92" t="str">
        <f t="shared" si="746"/>
        <v/>
      </c>
      <c r="AO702" s="13" t="b">
        <f t="shared" si="747"/>
        <v>0</v>
      </c>
      <c r="AP702" s="92" t="str">
        <f t="shared" si="748"/>
        <v/>
      </c>
      <c r="AQ702" s="14">
        <f t="shared" si="749"/>
        <v>0</v>
      </c>
      <c r="AR702" s="14">
        <f t="shared" si="750"/>
        <v>0</v>
      </c>
      <c r="AS702" s="16">
        <f t="shared" si="806"/>
        <v>0</v>
      </c>
      <c r="AT702" s="16">
        <f t="shared" si="806"/>
        <v>0</v>
      </c>
      <c r="AU702" s="16">
        <f t="shared" si="806"/>
        <v>0</v>
      </c>
      <c r="AV702" s="16">
        <f t="shared" si="806"/>
        <v>0</v>
      </c>
      <c r="AW702" s="16">
        <f t="shared" si="806"/>
        <v>0</v>
      </c>
      <c r="AX702" s="16">
        <f t="shared" si="806"/>
        <v>0</v>
      </c>
      <c r="AY702" s="16">
        <f t="shared" si="806"/>
        <v>0</v>
      </c>
      <c r="AZ702" s="16"/>
      <c r="BA702" s="16"/>
      <c r="BB702" s="93">
        <f t="shared" si="794"/>
        <v>0</v>
      </c>
      <c r="BC702" s="93">
        <f t="shared" si="795"/>
        <v>0</v>
      </c>
      <c r="BD702" s="93">
        <f t="shared" si="796"/>
        <v>0</v>
      </c>
      <c r="BE702" s="158">
        <f t="shared" si="797"/>
        <v>0</v>
      </c>
      <c r="BF702" s="159">
        <f t="shared" si="798"/>
        <v>0</v>
      </c>
      <c r="BG702" s="159">
        <f t="shared" si="752"/>
        <v>0</v>
      </c>
      <c r="BH702" s="159">
        <f t="shared" si="753"/>
        <v>0</v>
      </c>
      <c r="BI702" s="159">
        <f t="shared" si="754"/>
        <v>0</v>
      </c>
      <c r="BJ702" s="159">
        <f t="shared" si="755"/>
        <v>0</v>
      </c>
      <c r="BK702" s="159">
        <f t="shared" si="756"/>
        <v>0</v>
      </c>
      <c r="BL702" s="159">
        <f t="shared" si="757"/>
        <v>0</v>
      </c>
      <c r="BM702" s="159">
        <f t="shared" si="736"/>
        <v>0</v>
      </c>
      <c r="BN702" s="159">
        <f t="shared" si="736"/>
        <v>0</v>
      </c>
      <c r="BO702" s="205" t="b">
        <f t="shared" si="758"/>
        <v>0</v>
      </c>
      <c r="BP702" s="214">
        <f t="shared" si="759"/>
        <v>0</v>
      </c>
      <c r="BQ702" s="160">
        <f t="shared" si="760"/>
        <v>0</v>
      </c>
      <c r="BR702" s="160">
        <f t="shared" si="761"/>
        <v>0</v>
      </c>
      <c r="BS702" s="160">
        <f t="shared" si="762"/>
        <v>0</v>
      </c>
      <c r="BT702" s="160">
        <f t="shared" si="763"/>
        <v>0</v>
      </c>
      <c r="BU702" s="160">
        <f t="shared" si="764"/>
        <v>0</v>
      </c>
      <c r="BV702" s="215">
        <f t="shared" si="765"/>
        <v>0</v>
      </c>
      <c r="BW702" s="217">
        <f t="shared" si="766"/>
        <v>0</v>
      </c>
      <c r="BX702" s="206">
        <f t="shared" si="767"/>
        <v>0</v>
      </c>
      <c r="BY702" s="206">
        <f t="shared" si="768"/>
        <v>0</v>
      </c>
      <c r="BZ702" s="206">
        <f t="shared" si="769"/>
        <v>0</v>
      </c>
      <c r="CA702" s="206">
        <f t="shared" si="770"/>
        <v>0</v>
      </c>
      <c r="CB702" s="206">
        <f t="shared" si="771"/>
        <v>0</v>
      </c>
      <c r="CC702" s="218">
        <f t="shared" si="772"/>
        <v>0</v>
      </c>
      <c r="CD702" s="216" t="e">
        <f t="shared" si="773"/>
        <v>#VALUE!</v>
      </c>
      <c r="CE702" s="94" t="e">
        <f t="shared" si="774"/>
        <v>#VALUE!</v>
      </c>
      <c r="CF702" s="94" t="e">
        <f t="shared" si="775"/>
        <v>#VALUE!</v>
      </c>
      <c r="CG702" s="95" t="e">
        <f t="shared" si="776"/>
        <v>#VALUE!</v>
      </c>
      <c r="CH702" s="95" t="e">
        <f t="shared" si="799"/>
        <v>#VALUE!</v>
      </c>
      <c r="CI702" s="95" t="b">
        <f t="shared" si="802"/>
        <v>0</v>
      </c>
      <c r="CJ702" s="76" t="str">
        <f t="shared" si="777"/>
        <v/>
      </c>
      <c r="CK702" s="94" t="e" cm="1">
        <f t="array" aca="1" ref="CK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CL702" s="94" t="str">
        <f t="shared" si="778"/>
        <v/>
      </c>
      <c r="CM702" s="96" t="b">
        <f t="shared" si="779"/>
        <v>0</v>
      </c>
      <c r="CN702" s="130" t="b">
        <f>IFERROR(MATCH(D702,'Avtal för korttidsarbete'!$G$13:$G$1012,0),TRUE)</f>
        <v>1</v>
      </c>
      <c r="CO702" s="130" t="b">
        <f t="shared" si="780"/>
        <v>0</v>
      </c>
      <c r="CP702" s="131" t="str" cm="1">
        <f t="array" ref="CP702">IF(CN702=TRUE,"x",INDEX('Avtal för korttidsarbete'!$E$13:$E$1012,$CN702))</f>
        <v>x</v>
      </c>
      <c r="CQ702" s="131" t="str" cm="1">
        <f t="array" ref="CQ702">IF(CN702=TRUE,"x",INDEX('Avtal för korttidsarbete'!$F$13:$F$1012,$CN702))</f>
        <v>x</v>
      </c>
      <c r="CR702" s="130" t="b">
        <f t="shared" si="781"/>
        <v>0</v>
      </c>
      <c r="CS702" s="165">
        <f t="shared" si="800"/>
        <v>0</v>
      </c>
      <c r="CT702" s="165">
        <f t="shared" si="801"/>
        <v>0</v>
      </c>
      <c r="CU702" s="130" t="b">
        <f t="shared" si="782"/>
        <v>0</v>
      </c>
      <c r="CV702" s="131">
        <f t="shared" si="783"/>
        <v>0</v>
      </c>
      <c r="CW702" s="165">
        <f t="shared" si="784"/>
        <v>0</v>
      </c>
      <c r="CX702" s="186" t="b">
        <f>IFERROR(INDEX('Avtal för korttidsarbete'!R:R,MATCH(D702,'Avtal för korttidsarbete'!$G:$G,0)),TRUE)</f>
        <v>1</v>
      </c>
      <c r="CY702" s="165" t="str">
        <f>IF(CX702,"-",INDEX('Avtal för korttidsarbete'!$D:$D,MATCH(D702,'Avtal för korttidsarbete'!$G:$G,0)))</f>
        <v>-</v>
      </c>
      <c r="CZ702" s="131" t="b">
        <f>IFERROR(G702&gt;INDEX(Uppsägningar!E:E,MATCH(C702,Uppsägningar!C:C,0)),FALSE)</f>
        <v>0</v>
      </c>
    </row>
    <row r="703" spans="1:104" s="30" customFormat="1" x14ac:dyDescent="0.25">
      <c r="A703" s="19">
        <v>688</v>
      </c>
      <c r="B703" s="20"/>
      <c r="C703" s="189"/>
      <c r="D703" s="69"/>
      <c r="E703" s="171">
        <f>IFERROR(INDEX(Admin!$C$7:$C$10,MATCH(CY703,TblNivåValTExt,0)),0)</f>
        <v>0</v>
      </c>
      <c r="F703" s="1"/>
      <c r="G703" s="1"/>
      <c r="H703" s="90"/>
      <c r="I703" s="91"/>
      <c r="J703" s="91"/>
      <c r="K703" s="91"/>
      <c r="L703" s="91"/>
      <c r="M703" s="91"/>
      <c r="N703" s="91"/>
      <c r="O703" s="91"/>
      <c r="P703" s="91"/>
      <c r="Q703" s="91"/>
      <c r="R703" s="91"/>
      <c r="S703" s="91"/>
      <c r="T703" s="91"/>
      <c r="U703" s="91"/>
      <c r="V703" s="91"/>
      <c r="W703" s="225">
        <f t="shared" si="738"/>
        <v>0</v>
      </c>
      <c r="X703" s="134" t="str">
        <f t="shared" si="785"/>
        <v/>
      </c>
      <c r="Y703" s="92" t="b">
        <f t="shared" si="739"/>
        <v>0</v>
      </c>
      <c r="Z703" s="92" t="str">
        <f t="shared" si="786"/>
        <v/>
      </c>
      <c r="AA703" s="92" t="b">
        <f t="shared" si="787"/>
        <v>0</v>
      </c>
      <c r="AB703" s="92" t="str">
        <f t="shared" si="788"/>
        <v/>
      </c>
      <c r="AC703" s="13" t="b">
        <f t="shared" si="740"/>
        <v>0</v>
      </c>
      <c r="AD703" s="92" t="str">
        <f t="shared" si="789"/>
        <v/>
      </c>
      <c r="AE703" s="13" t="b">
        <f t="shared" si="790"/>
        <v>0</v>
      </c>
      <c r="AF703" s="92" t="str">
        <f t="shared" si="791"/>
        <v/>
      </c>
      <c r="AG703" s="13" t="b">
        <f t="shared" si="741"/>
        <v>0</v>
      </c>
      <c r="AH703" s="92" t="str">
        <f t="shared" si="792"/>
        <v/>
      </c>
      <c r="AI703" s="35" t="b">
        <f t="shared" si="742"/>
        <v>0</v>
      </c>
      <c r="AJ703" s="92" t="str">
        <f t="shared" si="793"/>
        <v/>
      </c>
      <c r="AK703" s="35" t="b">
        <f t="shared" si="743"/>
        <v>0</v>
      </c>
      <c r="AL703" s="92" t="str">
        <f t="shared" si="744"/>
        <v/>
      </c>
      <c r="AM703" s="35" t="b">
        <f t="shared" si="745"/>
        <v>0</v>
      </c>
      <c r="AN703" s="92" t="str">
        <f t="shared" si="746"/>
        <v/>
      </c>
      <c r="AO703" s="13" t="b">
        <f t="shared" si="747"/>
        <v>0</v>
      </c>
      <c r="AP703" s="92" t="str">
        <f t="shared" si="748"/>
        <v/>
      </c>
      <c r="AQ703" s="14">
        <f t="shared" si="749"/>
        <v>0</v>
      </c>
      <c r="AR703" s="14">
        <f t="shared" si="750"/>
        <v>0</v>
      </c>
      <c r="AS703" s="16">
        <f t="shared" si="806"/>
        <v>0</v>
      </c>
      <c r="AT703" s="16">
        <f t="shared" si="806"/>
        <v>0</v>
      </c>
      <c r="AU703" s="16">
        <f t="shared" si="806"/>
        <v>0</v>
      </c>
      <c r="AV703" s="16">
        <f t="shared" si="806"/>
        <v>0</v>
      </c>
      <c r="AW703" s="16">
        <f t="shared" si="806"/>
        <v>0</v>
      </c>
      <c r="AX703" s="16">
        <f t="shared" si="806"/>
        <v>0</v>
      </c>
      <c r="AY703" s="16">
        <f t="shared" si="806"/>
        <v>0</v>
      </c>
      <c r="AZ703" s="16"/>
      <c r="BA703" s="16"/>
      <c r="BB703" s="93">
        <f t="shared" si="794"/>
        <v>0</v>
      </c>
      <c r="BC703" s="93">
        <f t="shared" si="795"/>
        <v>0</v>
      </c>
      <c r="BD703" s="93">
        <f t="shared" si="796"/>
        <v>0</v>
      </c>
      <c r="BE703" s="158">
        <f t="shared" si="797"/>
        <v>0</v>
      </c>
      <c r="BF703" s="159">
        <f t="shared" si="798"/>
        <v>0</v>
      </c>
      <c r="BG703" s="159">
        <f t="shared" si="752"/>
        <v>0</v>
      </c>
      <c r="BH703" s="159">
        <f t="shared" si="753"/>
        <v>0</v>
      </c>
      <c r="BI703" s="159">
        <f t="shared" si="754"/>
        <v>0</v>
      </c>
      <c r="BJ703" s="159">
        <f t="shared" si="755"/>
        <v>0</v>
      </c>
      <c r="BK703" s="159">
        <f t="shared" si="756"/>
        <v>0</v>
      </c>
      <c r="BL703" s="159">
        <f t="shared" si="757"/>
        <v>0</v>
      </c>
      <c r="BM703" s="159">
        <f t="shared" si="736"/>
        <v>0</v>
      </c>
      <c r="BN703" s="159">
        <f t="shared" si="736"/>
        <v>0</v>
      </c>
      <c r="BO703" s="205" t="b">
        <f t="shared" si="758"/>
        <v>0</v>
      </c>
      <c r="BP703" s="214">
        <f t="shared" si="759"/>
        <v>0</v>
      </c>
      <c r="BQ703" s="160">
        <f t="shared" si="760"/>
        <v>0</v>
      </c>
      <c r="BR703" s="160">
        <f t="shared" si="761"/>
        <v>0</v>
      </c>
      <c r="BS703" s="160">
        <f t="shared" si="762"/>
        <v>0</v>
      </c>
      <c r="BT703" s="160">
        <f t="shared" si="763"/>
        <v>0</v>
      </c>
      <c r="BU703" s="160">
        <f t="shared" si="764"/>
        <v>0</v>
      </c>
      <c r="BV703" s="215">
        <f t="shared" si="765"/>
        <v>0</v>
      </c>
      <c r="BW703" s="217">
        <f t="shared" si="766"/>
        <v>0</v>
      </c>
      <c r="BX703" s="206">
        <f t="shared" si="767"/>
        <v>0</v>
      </c>
      <c r="BY703" s="206">
        <f t="shared" si="768"/>
        <v>0</v>
      </c>
      <c r="BZ703" s="206">
        <f t="shared" si="769"/>
        <v>0</v>
      </c>
      <c r="CA703" s="206">
        <f t="shared" si="770"/>
        <v>0</v>
      </c>
      <c r="CB703" s="206">
        <f t="shared" si="771"/>
        <v>0</v>
      </c>
      <c r="CC703" s="218">
        <f t="shared" si="772"/>
        <v>0</v>
      </c>
      <c r="CD703" s="216" t="e">
        <f t="shared" si="773"/>
        <v>#VALUE!</v>
      </c>
      <c r="CE703" s="94" t="e">
        <f t="shared" si="774"/>
        <v>#VALUE!</v>
      </c>
      <c r="CF703" s="94" t="e">
        <f t="shared" si="775"/>
        <v>#VALUE!</v>
      </c>
      <c r="CG703" s="95" t="e">
        <f t="shared" si="776"/>
        <v>#VALUE!</v>
      </c>
      <c r="CH703" s="95" t="e">
        <f t="shared" si="799"/>
        <v>#VALUE!</v>
      </c>
      <c r="CI703" s="95" t="b">
        <f t="shared" si="802"/>
        <v>0</v>
      </c>
      <c r="CJ703" s="76" t="str">
        <f t="shared" si="777"/>
        <v/>
      </c>
      <c r="CK703" s="94" t="e" cm="1">
        <f t="array" aca="1" ref="CK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CL703" s="94" t="str">
        <f t="shared" si="778"/>
        <v/>
      </c>
      <c r="CM703" s="96" t="b">
        <f t="shared" si="779"/>
        <v>0</v>
      </c>
      <c r="CN703" s="130" t="b">
        <f>IFERROR(MATCH(D703,'Avtal för korttidsarbete'!$G$13:$G$1012,0),TRUE)</f>
        <v>1</v>
      </c>
      <c r="CO703" s="130" t="b">
        <f t="shared" si="780"/>
        <v>0</v>
      </c>
      <c r="CP703" s="131" t="str" cm="1">
        <f t="array" ref="CP703">IF(CN703=TRUE,"x",INDEX('Avtal för korttidsarbete'!$E$13:$E$1012,$CN703))</f>
        <v>x</v>
      </c>
      <c r="CQ703" s="131" t="str" cm="1">
        <f t="array" ref="CQ703">IF(CN703=TRUE,"x",INDEX('Avtal för korttidsarbete'!$F$13:$F$1012,$CN703))</f>
        <v>x</v>
      </c>
      <c r="CR703" s="130" t="b">
        <f t="shared" si="781"/>
        <v>0</v>
      </c>
      <c r="CS703" s="165">
        <f t="shared" si="800"/>
        <v>0</v>
      </c>
      <c r="CT703" s="165">
        <f t="shared" si="801"/>
        <v>0</v>
      </c>
      <c r="CU703" s="130" t="b">
        <f t="shared" si="782"/>
        <v>0</v>
      </c>
      <c r="CV703" s="131">
        <f t="shared" si="783"/>
        <v>0</v>
      </c>
      <c r="CW703" s="165">
        <f t="shared" si="784"/>
        <v>0</v>
      </c>
      <c r="CX703" s="186" t="b">
        <f>IFERROR(INDEX('Avtal för korttidsarbete'!R:R,MATCH(D703,'Avtal för korttidsarbete'!$G:$G,0)),TRUE)</f>
        <v>1</v>
      </c>
      <c r="CY703" s="165" t="str">
        <f>IF(CX703,"-",INDEX('Avtal för korttidsarbete'!$D:$D,MATCH(D703,'Avtal för korttidsarbete'!$G:$G,0)))</f>
        <v>-</v>
      </c>
      <c r="CZ703" s="131" t="b">
        <f>IFERROR(G703&gt;INDEX(Uppsägningar!E:E,MATCH(C703,Uppsägningar!C:C,0)),FALSE)</f>
        <v>0</v>
      </c>
    </row>
    <row r="704" spans="1:104" s="30" customFormat="1" x14ac:dyDescent="0.25">
      <c r="A704" s="19">
        <v>689</v>
      </c>
      <c r="B704" s="20"/>
      <c r="C704" s="189"/>
      <c r="D704" s="69"/>
      <c r="E704" s="171">
        <f>IFERROR(INDEX(Admin!$C$7:$C$10,MATCH(CY704,TblNivåValTExt,0)),0)</f>
        <v>0</v>
      </c>
      <c r="F704" s="1"/>
      <c r="G704" s="1"/>
      <c r="H704" s="90"/>
      <c r="I704" s="91"/>
      <c r="J704" s="91"/>
      <c r="K704" s="91"/>
      <c r="L704" s="91"/>
      <c r="M704" s="91"/>
      <c r="N704" s="91"/>
      <c r="O704" s="91"/>
      <c r="P704" s="91"/>
      <c r="Q704" s="91"/>
      <c r="R704" s="91"/>
      <c r="S704" s="91"/>
      <c r="T704" s="91"/>
      <c r="U704" s="91"/>
      <c r="V704" s="91"/>
      <c r="W704" s="225">
        <f t="shared" si="738"/>
        <v>0</v>
      </c>
      <c r="X704" s="134" t="str">
        <f t="shared" si="785"/>
        <v/>
      </c>
      <c r="Y704" s="92" t="b">
        <f t="shared" si="739"/>
        <v>0</v>
      </c>
      <c r="Z704" s="92" t="str">
        <f t="shared" si="786"/>
        <v/>
      </c>
      <c r="AA704" s="92" t="b">
        <f t="shared" si="787"/>
        <v>0</v>
      </c>
      <c r="AB704" s="92" t="str">
        <f t="shared" si="788"/>
        <v/>
      </c>
      <c r="AC704" s="13" t="b">
        <f t="shared" si="740"/>
        <v>0</v>
      </c>
      <c r="AD704" s="92" t="str">
        <f t="shared" si="789"/>
        <v/>
      </c>
      <c r="AE704" s="13" t="b">
        <f t="shared" si="790"/>
        <v>0</v>
      </c>
      <c r="AF704" s="92" t="str">
        <f t="shared" si="791"/>
        <v/>
      </c>
      <c r="AG704" s="13" t="b">
        <f t="shared" si="741"/>
        <v>0</v>
      </c>
      <c r="AH704" s="92" t="str">
        <f t="shared" si="792"/>
        <v/>
      </c>
      <c r="AI704" s="35" t="b">
        <f t="shared" si="742"/>
        <v>0</v>
      </c>
      <c r="AJ704" s="92" t="str">
        <f t="shared" si="793"/>
        <v/>
      </c>
      <c r="AK704" s="35" t="b">
        <f t="shared" si="743"/>
        <v>0</v>
      </c>
      <c r="AL704" s="92" t="str">
        <f t="shared" si="744"/>
        <v/>
      </c>
      <c r="AM704" s="35" t="b">
        <f t="shared" si="745"/>
        <v>0</v>
      </c>
      <c r="AN704" s="92" t="str">
        <f t="shared" si="746"/>
        <v/>
      </c>
      <c r="AO704" s="13" t="b">
        <f t="shared" si="747"/>
        <v>0</v>
      </c>
      <c r="AP704" s="92" t="str">
        <f t="shared" si="748"/>
        <v/>
      </c>
      <c r="AQ704" s="14">
        <f t="shared" si="749"/>
        <v>0</v>
      </c>
      <c r="AR704" s="14">
        <f t="shared" si="750"/>
        <v>0</v>
      </c>
      <c r="AS704" s="16">
        <f t="shared" si="806"/>
        <v>0</v>
      </c>
      <c r="AT704" s="16">
        <f t="shared" si="806"/>
        <v>0</v>
      </c>
      <c r="AU704" s="16">
        <f t="shared" si="806"/>
        <v>0</v>
      </c>
      <c r="AV704" s="16">
        <f t="shared" si="806"/>
        <v>0</v>
      </c>
      <c r="AW704" s="16">
        <f t="shared" si="806"/>
        <v>0</v>
      </c>
      <c r="AX704" s="16">
        <f t="shared" si="806"/>
        <v>0</v>
      </c>
      <c r="AY704" s="16">
        <f t="shared" si="806"/>
        <v>0</v>
      </c>
      <c r="AZ704" s="16"/>
      <c r="BA704" s="16"/>
      <c r="BB704" s="93">
        <f t="shared" si="794"/>
        <v>0</v>
      </c>
      <c r="BC704" s="93">
        <f t="shared" si="795"/>
        <v>0</v>
      </c>
      <c r="BD704" s="93">
        <f t="shared" si="796"/>
        <v>0</v>
      </c>
      <c r="BE704" s="158">
        <f t="shared" si="797"/>
        <v>0</v>
      </c>
      <c r="BF704" s="159">
        <f t="shared" si="798"/>
        <v>0</v>
      </c>
      <c r="BG704" s="159">
        <f t="shared" si="752"/>
        <v>0</v>
      </c>
      <c r="BH704" s="159">
        <f t="shared" si="753"/>
        <v>0</v>
      </c>
      <c r="BI704" s="159">
        <f t="shared" si="754"/>
        <v>0</v>
      </c>
      <c r="BJ704" s="159">
        <f t="shared" si="755"/>
        <v>0</v>
      </c>
      <c r="BK704" s="159">
        <f t="shared" si="756"/>
        <v>0</v>
      </c>
      <c r="BL704" s="159">
        <f t="shared" si="757"/>
        <v>0</v>
      </c>
      <c r="BM704" s="159">
        <f t="shared" si="736"/>
        <v>0</v>
      </c>
      <c r="BN704" s="159">
        <f t="shared" si="736"/>
        <v>0</v>
      </c>
      <c r="BO704" s="205" t="b">
        <f t="shared" si="758"/>
        <v>0</v>
      </c>
      <c r="BP704" s="214">
        <f t="shared" si="759"/>
        <v>0</v>
      </c>
      <c r="BQ704" s="160">
        <f t="shared" si="760"/>
        <v>0</v>
      </c>
      <c r="BR704" s="160">
        <f t="shared" si="761"/>
        <v>0</v>
      </c>
      <c r="BS704" s="160">
        <f t="shared" si="762"/>
        <v>0</v>
      </c>
      <c r="BT704" s="160">
        <f t="shared" si="763"/>
        <v>0</v>
      </c>
      <c r="BU704" s="160">
        <f t="shared" si="764"/>
        <v>0</v>
      </c>
      <c r="BV704" s="215">
        <f t="shared" si="765"/>
        <v>0</v>
      </c>
      <c r="BW704" s="217">
        <f t="shared" si="766"/>
        <v>0</v>
      </c>
      <c r="BX704" s="206">
        <f t="shared" si="767"/>
        <v>0</v>
      </c>
      <c r="BY704" s="206">
        <f t="shared" si="768"/>
        <v>0</v>
      </c>
      <c r="BZ704" s="206">
        <f t="shared" si="769"/>
        <v>0</v>
      </c>
      <c r="CA704" s="206">
        <f t="shared" si="770"/>
        <v>0</v>
      </c>
      <c r="CB704" s="206">
        <f t="shared" si="771"/>
        <v>0</v>
      </c>
      <c r="CC704" s="218">
        <f t="shared" si="772"/>
        <v>0</v>
      </c>
      <c r="CD704" s="216" t="e">
        <f t="shared" si="773"/>
        <v>#VALUE!</v>
      </c>
      <c r="CE704" s="94" t="e">
        <f t="shared" si="774"/>
        <v>#VALUE!</v>
      </c>
      <c r="CF704" s="94" t="e">
        <f t="shared" si="775"/>
        <v>#VALUE!</v>
      </c>
      <c r="CG704" s="95" t="e">
        <f t="shared" si="776"/>
        <v>#VALUE!</v>
      </c>
      <c r="CH704" s="95" t="e">
        <f t="shared" si="799"/>
        <v>#VALUE!</v>
      </c>
      <c r="CI704" s="95" t="b">
        <f t="shared" si="802"/>
        <v>0</v>
      </c>
      <c r="CJ704" s="76" t="str">
        <f t="shared" si="777"/>
        <v/>
      </c>
      <c r="CK704" s="94" t="e" cm="1">
        <f t="array" aca="1" ref="CK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CL704" s="94" t="str">
        <f t="shared" si="778"/>
        <v/>
      </c>
      <c r="CM704" s="96" t="b">
        <f t="shared" si="779"/>
        <v>0</v>
      </c>
      <c r="CN704" s="130" t="b">
        <f>IFERROR(MATCH(D704,'Avtal för korttidsarbete'!$G$13:$G$1012,0),TRUE)</f>
        <v>1</v>
      </c>
      <c r="CO704" s="130" t="b">
        <f t="shared" si="780"/>
        <v>0</v>
      </c>
      <c r="CP704" s="131" t="str" cm="1">
        <f t="array" ref="CP704">IF(CN704=TRUE,"x",INDEX('Avtal för korttidsarbete'!$E$13:$E$1012,$CN704))</f>
        <v>x</v>
      </c>
      <c r="CQ704" s="131" t="str" cm="1">
        <f t="array" ref="CQ704">IF(CN704=TRUE,"x",INDEX('Avtal för korttidsarbete'!$F$13:$F$1012,$CN704))</f>
        <v>x</v>
      </c>
      <c r="CR704" s="130" t="b">
        <f t="shared" si="781"/>
        <v>0</v>
      </c>
      <c r="CS704" s="165">
        <f t="shared" si="800"/>
        <v>0</v>
      </c>
      <c r="CT704" s="165">
        <f t="shared" si="801"/>
        <v>0</v>
      </c>
      <c r="CU704" s="130" t="b">
        <f t="shared" si="782"/>
        <v>0</v>
      </c>
      <c r="CV704" s="131">
        <f t="shared" si="783"/>
        <v>0</v>
      </c>
      <c r="CW704" s="165">
        <f t="shared" si="784"/>
        <v>0</v>
      </c>
      <c r="CX704" s="186" t="b">
        <f>IFERROR(INDEX('Avtal för korttidsarbete'!R:R,MATCH(D704,'Avtal för korttidsarbete'!$G:$G,0)),TRUE)</f>
        <v>1</v>
      </c>
      <c r="CY704" s="165" t="str">
        <f>IF(CX704,"-",INDEX('Avtal för korttidsarbete'!$D:$D,MATCH(D704,'Avtal för korttidsarbete'!$G:$G,0)))</f>
        <v>-</v>
      </c>
      <c r="CZ704" s="131" t="b">
        <f>IFERROR(G704&gt;INDEX(Uppsägningar!E:E,MATCH(C704,Uppsägningar!C:C,0)),FALSE)</f>
        <v>0</v>
      </c>
    </row>
    <row r="705" spans="1:104" s="30" customFormat="1" x14ac:dyDescent="0.25">
      <c r="A705" s="19">
        <v>690</v>
      </c>
      <c r="B705" s="20"/>
      <c r="C705" s="189"/>
      <c r="D705" s="69"/>
      <c r="E705" s="171">
        <f>IFERROR(INDEX(Admin!$C$7:$C$10,MATCH(CY705,TblNivåValTExt,0)),0)</f>
        <v>0</v>
      </c>
      <c r="F705" s="1"/>
      <c r="G705" s="1"/>
      <c r="H705" s="90"/>
      <c r="I705" s="91"/>
      <c r="J705" s="91"/>
      <c r="K705" s="91"/>
      <c r="L705" s="91"/>
      <c r="M705" s="91"/>
      <c r="N705" s="91"/>
      <c r="O705" s="91"/>
      <c r="P705" s="91"/>
      <c r="Q705" s="91"/>
      <c r="R705" s="91"/>
      <c r="S705" s="91"/>
      <c r="T705" s="91"/>
      <c r="U705" s="91"/>
      <c r="V705" s="91"/>
      <c r="W705" s="225">
        <f t="shared" si="738"/>
        <v>0</v>
      </c>
      <c r="X705" s="134" t="str">
        <f t="shared" si="785"/>
        <v/>
      </c>
      <c r="Y705" s="92" t="b">
        <f t="shared" si="739"/>
        <v>0</v>
      </c>
      <c r="Z705" s="92" t="str">
        <f t="shared" si="786"/>
        <v/>
      </c>
      <c r="AA705" s="92" t="b">
        <f t="shared" si="787"/>
        <v>0</v>
      </c>
      <c r="AB705" s="92" t="str">
        <f t="shared" si="788"/>
        <v/>
      </c>
      <c r="AC705" s="13" t="b">
        <f t="shared" si="740"/>
        <v>0</v>
      </c>
      <c r="AD705" s="92" t="str">
        <f t="shared" si="789"/>
        <v/>
      </c>
      <c r="AE705" s="13" t="b">
        <f t="shared" si="790"/>
        <v>0</v>
      </c>
      <c r="AF705" s="92" t="str">
        <f t="shared" si="791"/>
        <v/>
      </c>
      <c r="AG705" s="13" t="b">
        <f t="shared" si="741"/>
        <v>0</v>
      </c>
      <c r="AH705" s="92" t="str">
        <f t="shared" si="792"/>
        <v/>
      </c>
      <c r="AI705" s="35" t="b">
        <f t="shared" si="742"/>
        <v>0</v>
      </c>
      <c r="AJ705" s="92" t="str">
        <f t="shared" si="793"/>
        <v/>
      </c>
      <c r="AK705" s="35" t="b">
        <f t="shared" si="743"/>
        <v>0</v>
      </c>
      <c r="AL705" s="92" t="str">
        <f t="shared" si="744"/>
        <v/>
      </c>
      <c r="AM705" s="35" t="b">
        <f t="shared" si="745"/>
        <v>0</v>
      </c>
      <c r="AN705" s="92" t="str">
        <f t="shared" si="746"/>
        <v/>
      </c>
      <c r="AO705" s="13" t="b">
        <f t="shared" si="747"/>
        <v>0</v>
      </c>
      <c r="AP705" s="92" t="str">
        <f t="shared" si="748"/>
        <v/>
      </c>
      <c r="AQ705" s="14">
        <f t="shared" si="749"/>
        <v>0</v>
      </c>
      <c r="AR705" s="14">
        <f t="shared" si="750"/>
        <v>0</v>
      </c>
      <c r="AS705" s="16">
        <f t="shared" si="806"/>
        <v>0</v>
      </c>
      <c r="AT705" s="16">
        <f t="shared" si="806"/>
        <v>0</v>
      </c>
      <c r="AU705" s="16">
        <f t="shared" si="806"/>
        <v>0</v>
      </c>
      <c r="AV705" s="16">
        <f t="shared" si="806"/>
        <v>0</v>
      </c>
      <c r="AW705" s="16">
        <f t="shared" si="806"/>
        <v>0</v>
      </c>
      <c r="AX705" s="16">
        <f t="shared" si="806"/>
        <v>0</v>
      </c>
      <c r="AY705" s="16">
        <f t="shared" si="806"/>
        <v>0</v>
      </c>
      <c r="AZ705" s="16"/>
      <c r="BA705" s="16"/>
      <c r="BB705" s="93">
        <f t="shared" si="794"/>
        <v>0</v>
      </c>
      <c r="BC705" s="93">
        <f t="shared" si="795"/>
        <v>0</v>
      </c>
      <c r="BD705" s="93">
        <f t="shared" si="796"/>
        <v>0</v>
      </c>
      <c r="BE705" s="158">
        <f t="shared" si="797"/>
        <v>0</v>
      </c>
      <c r="BF705" s="159">
        <f t="shared" si="798"/>
        <v>0</v>
      </c>
      <c r="BG705" s="159">
        <f t="shared" si="752"/>
        <v>0</v>
      </c>
      <c r="BH705" s="159">
        <f t="shared" si="753"/>
        <v>0</v>
      </c>
      <c r="BI705" s="159">
        <f t="shared" si="754"/>
        <v>0</v>
      </c>
      <c r="BJ705" s="159">
        <f t="shared" si="755"/>
        <v>0</v>
      </c>
      <c r="BK705" s="159">
        <f t="shared" si="756"/>
        <v>0</v>
      </c>
      <c r="BL705" s="159">
        <f t="shared" si="757"/>
        <v>0</v>
      </c>
      <c r="BM705" s="159">
        <f t="shared" si="736"/>
        <v>0</v>
      </c>
      <c r="BN705" s="159">
        <f t="shared" si="736"/>
        <v>0</v>
      </c>
      <c r="BO705" s="205" t="b">
        <f t="shared" si="758"/>
        <v>0</v>
      </c>
      <c r="BP705" s="214">
        <f t="shared" si="759"/>
        <v>0</v>
      </c>
      <c r="BQ705" s="160">
        <f t="shared" si="760"/>
        <v>0</v>
      </c>
      <c r="BR705" s="160">
        <f t="shared" si="761"/>
        <v>0</v>
      </c>
      <c r="BS705" s="160">
        <f t="shared" si="762"/>
        <v>0</v>
      </c>
      <c r="BT705" s="160">
        <f t="shared" si="763"/>
        <v>0</v>
      </c>
      <c r="BU705" s="160">
        <f t="shared" si="764"/>
        <v>0</v>
      </c>
      <c r="BV705" s="215">
        <f t="shared" si="765"/>
        <v>0</v>
      </c>
      <c r="BW705" s="217">
        <f t="shared" si="766"/>
        <v>0</v>
      </c>
      <c r="BX705" s="206">
        <f t="shared" si="767"/>
        <v>0</v>
      </c>
      <c r="BY705" s="206">
        <f t="shared" si="768"/>
        <v>0</v>
      </c>
      <c r="BZ705" s="206">
        <f t="shared" si="769"/>
        <v>0</v>
      </c>
      <c r="CA705" s="206">
        <f t="shared" si="770"/>
        <v>0</v>
      </c>
      <c r="CB705" s="206">
        <f t="shared" si="771"/>
        <v>0</v>
      </c>
      <c r="CC705" s="218">
        <f t="shared" si="772"/>
        <v>0</v>
      </c>
      <c r="CD705" s="216" t="e">
        <f t="shared" si="773"/>
        <v>#VALUE!</v>
      </c>
      <c r="CE705" s="94" t="e">
        <f t="shared" si="774"/>
        <v>#VALUE!</v>
      </c>
      <c r="CF705" s="94" t="e">
        <f t="shared" si="775"/>
        <v>#VALUE!</v>
      </c>
      <c r="CG705" s="95" t="e">
        <f t="shared" si="776"/>
        <v>#VALUE!</v>
      </c>
      <c r="CH705" s="95" t="e">
        <f t="shared" si="799"/>
        <v>#VALUE!</v>
      </c>
      <c r="CI705" s="95" t="b">
        <f t="shared" si="802"/>
        <v>0</v>
      </c>
      <c r="CJ705" s="76" t="str">
        <f t="shared" si="777"/>
        <v/>
      </c>
      <c r="CK705" s="94" t="e" cm="1">
        <f t="array" aca="1" ref="CK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CL705" s="94" t="str">
        <f t="shared" si="778"/>
        <v/>
      </c>
      <c r="CM705" s="96" t="b">
        <f t="shared" si="779"/>
        <v>0</v>
      </c>
      <c r="CN705" s="130" t="b">
        <f>IFERROR(MATCH(D705,'Avtal för korttidsarbete'!$G$13:$G$1012,0),TRUE)</f>
        <v>1</v>
      </c>
      <c r="CO705" s="130" t="b">
        <f t="shared" si="780"/>
        <v>0</v>
      </c>
      <c r="CP705" s="131" t="str" cm="1">
        <f t="array" ref="CP705">IF(CN705=TRUE,"x",INDEX('Avtal för korttidsarbete'!$E$13:$E$1012,$CN705))</f>
        <v>x</v>
      </c>
      <c r="CQ705" s="131" t="str" cm="1">
        <f t="array" ref="CQ705">IF(CN705=TRUE,"x",INDEX('Avtal för korttidsarbete'!$F$13:$F$1012,$CN705))</f>
        <v>x</v>
      </c>
      <c r="CR705" s="130" t="b">
        <f t="shared" si="781"/>
        <v>0</v>
      </c>
      <c r="CS705" s="165">
        <f t="shared" si="800"/>
        <v>0</v>
      </c>
      <c r="CT705" s="165">
        <f t="shared" si="801"/>
        <v>0</v>
      </c>
      <c r="CU705" s="130" t="b">
        <f t="shared" si="782"/>
        <v>0</v>
      </c>
      <c r="CV705" s="131">
        <f t="shared" si="783"/>
        <v>0</v>
      </c>
      <c r="CW705" s="165">
        <f t="shared" si="784"/>
        <v>0</v>
      </c>
      <c r="CX705" s="186" t="b">
        <f>IFERROR(INDEX('Avtal för korttidsarbete'!R:R,MATCH(D705,'Avtal för korttidsarbete'!$G:$G,0)),TRUE)</f>
        <v>1</v>
      </c>
      <c r="CY705" s="165" t="str">
        <f>IF(CX705,"-",INDEX('Avtal för korttidsarbete'!$D:$D,MATCH(D705,'Avtal för korttidsarbete'!$G:$G,0)))</f>
        <v>-</v>
      </c>
      <c r="CZ705" s="131" t="b">
        <f>IFERROR(G705&gt;INDEX(Uppsägningar!E:E,MATCH(C705,Uppsägningar!C:C,0)),FALSE)</f>
        <v>0</v>
      </c>
    </row>
    <row r="706" spans="1:104" s="30" customFormat="1" x14ac:dyDescent="0.25">
      <c r="A706" s="19">
        <v>691</v>
      </c>
      <c r="B706" s="20"/>
      <c r="C706" s="189"/>
      <c r="D706" s="69"/>
      <c r="E706" s="171">
        <f>IFERROR(INDEX(Admin!$C$7:$C$10,MATCH(CY706,TblNivåValTExt,0)),0)</f>
        <v>0</v>
      </c>
      <c r="F706" s="1"/>
      <c r="G706" s="1"/>
      <c r="H706" s="90"/>
      <c r="I706" s="91"/>
      <c r="J706" s="91"/>
      <c r="K706" s="91"/>
      <c r="L706" s="91"/>
      <c r="M706" s="91"/>
      <c r="N706" s="91"/>
      <c r="O706" s="91"/>
      <c r="P706" s="91"/>
      <c r="Q706" s="91"/>
      <c r="R706" s="91"/>
      <c r="S706" s="91"/>
      <c r="T706" s="91"/>
      <c r="U706" s="91"/>
      <c r="V706" s="91"/>
      <c r="W706" s="225">
        <f t="shared" si="738"/>
        <v>0</v>
      </c>
      <c r="X706" s="134" t="str">
        <f t="shared" si="785"/>
        <v/>
      </c>
      <c r="Y706" s="92" t="b">
        <f t="shared" si="739"/>
        <v>0</v>
      </c>
      <c r="Z706" s="92" t="str">
        <f t="shared" si="786"/>
        <v/>
      </c>
      <c r="AA706" s="92" t="b">
        <f t="shared" si="787"/>
        <v>0</v>
      </c>
      <c r="AB706" s="92" t="str">
        <f t="shared" si="788"/>
        <v/>
      </c>
      <c r="AC706" s="13" t="b">
        <f t="shared" si="740"/>
        <v>0</v>
      </c>
      <c r="AD706" s="92" t="str">
        <f t="shared" si="789"/>
        <v/>
      </c>
      <c r="AE706" s="13" t="b">
        <f t="shared" si="790"/>
        <v>0</v>
      </c>
      <c r="AF706" s="92" t="str">
        <f t="shared" si="791"/>
        <v/>
      </c>
      <c r="AG706" s="13" t="b">
        <f t="shared" si="741"/>
        <v>0</v>
      </c>
      <c r="AH706" s="92" t="str">
        <f t="shared" si="792"/>
        <v/>
      </c>
      <c r="AI706" s="35" t="b">
        <f t="shared" si="742"/>
        <v>0</v>
      </c>
      <c r="AJ706" s="92" t="str">
        <f t="shared" si="793"/>
        <v/>
      </c>
      <c r="AK706" s="35" t="b">
        <f t="shared" si="743"/>
        <v>0</v>
      </c>
      <c r="AL706" s="92" t="str">
        <f t="shared" si="744"/>
        <v/>
      </c>
      <c r="AM706" s="35" t="b">
        <f t="shared" si="745"/>
        <v>0</v>
      </c>
      <c r="AN706" s="92" t="str">
        <f t="shared" si="746"/>
        <v/>
      </c>
      <c r="AO706" s="13" t="b">
        <f t="shared" si="747"/>
        <v>0</v>
      </c>
      <c r="AP706" s="92" t="str">
        <f t="shared" si="748"/>
        <v/>
      </c>
      <c r="AQ706" s="14">
        <f t="shared" si="749"/>
        <v>0</v>
      </c>
      <c r="AR706" s="14">
        <f t="shared" si="750"/>
        <v>0</v>
      </c>
      <c r="AS706" s="16">
        <f t="shared" ref="AS706:AY715" si="807">IF(OR(AS$11=FALSE,$F706="",MIN($G706,AS$10,$AR706)-MAX($F706,AS$8,$AQ706)&lt;0),0,MIN($G706,AS$10,$AR706)-MAX($F706,AS$8,$AQ706)+1)</f>
        <v>0</v>
      </c>
      <c r="AT706" s="16">
        <f t="shared" si="807"/>
        <v>0</v>
      </c>
      <c r="AU706" s="16">
        <f t="shared" si="807"/>
        <v>0</v>
      </c>
      <c r="AV706" s="16">
        <f t="shared" si="807"/>
        <v>0</v>
      </c>
      <c r="AW706" s="16">
        <f t="shared" si="807"/>
        <v>0</v>
      </c>
      <c r="AX706" s="16">
        <f t="shared" si="807"/>
        <v>0</v>
      </c>
      <c r="AY706" s="16">
        <f t="shared" si="807"/>
        <v>0</v>
      </c>
      <c r="AZ706" s="16"/>
      <c r="BA706" s="16"/>
      <c r="BB706" s="93">
        <f t="shared" si="794"/>
        <v>0</v>
      </c>
      <c r="BC706" s="93">
        <f t="shared" si="795"/>
        <v>0</v>
      </c>
      <c r="BD706" s="93">
        <f t="shared" si="796"/>
        <v>0</v>
      </c>
      <c r="BE706" s="158">
        <f t="shared" si="797"/>
        <v>0</v>
      </c>
      <c r="BF706" s="159">
        <f t="shared" si="798"/>
        <v>0</v>
      </c>
      <c r="BG706" s="159">
        <f t="shared" si="752"/>
        <v>0</v>
      </c>
      <c r="BH706" s="159">
        <f t="shared" si="753"/>
        <v>0</v>
      </c>
      <c r="BI706" s="159">
        <f t="shared" si="754"/>
        <v>0</v>
      </c>
      <c r="BJ706" s="159">
        <f t="shared" si="755"/>
        <v>0</v>
      </c>
      <c r="BK706" s="159">
        <f t="shared" si="756"/>
        <v>0</v>
      </c>
      <c r="BL706" s="159">
        <f t="shared" si="757"/>
        <v>0</v>
      </c>
      <c r="BM706" s="159">
        <f t="shared" si="736"/>
        <v>0</v>
      </c>
      <c r="BN706" s="159">
        <f t="shared" si="736"/>
        <v>0</v>
      </c>
      <c r="BO706" s="205" t="b">
        <f t="shared" si="758"/>
        <v>0</v>
      </c>
      <c r="BP706" s="214">
        <f t="shared" si="759"/>
        <v>0</v>
      </c>
      <c r="BQ706" s="160">
        <f t="shared" si="760"/>
        <v>0</v>
      </c>
      <c r="BR706" s="160">
        <f t="shared" si="761"/>
        <v>0</v>
      </c>
      <c r="BS706" s="160">
        <f t="shared" si="762"/>
        <v>0</v>
      </c>
      <c r="BT706" s="160">
        <f t="shared" si="763"/>
        <v>0</v>
      </c>
      <c r="BU706" s="160">
        <f t="shared" si="764"/>
        <v>0</v>
      </c>
      <c r="BV706" s="215">
        <f t="shared" si="765"/>
        <v>0</v>
      </c>
      <c r="BW706" s="217">
        <f t="shared" si="766"/>
        <v>0</v>
      </c>
      <c r="BX706" s="206">
        <f t="shared" si="767"/>
        <v>0</v>
      </c>
      <c r="BY706" s="206">
        <f t="shared" si="768"/>
        <v>0</v>
      </c>
      <c r="BZ706" s="206">
        <f t="shared" si="769"/>
        <v>0</v>
      </c>
      <c r="CA706" s="206">
        <f t="shared" si="770"/>
        <v>0</v>
      </c>
      <c r="CB706" s="206">
        <f t="shared" si="771"/>
        <v>0</v>
      </c>
      <c r="CC706" s="218">
        <f t="shared" si="772"/>
        <v>0</v>
      </c>
      <c r="CD706" s="216" t="e">
        <f t="shared" si="773"/>
        <v>#VALUE!</v>
      </c>
      <c r="CE706" s="94" t="e">
        <f t="shared" si="774"/>
        <v>#VALUE!</v>
      </c>
      <c r="CF706" s="94" t="e">
        <f t="shared" si="775"/>
        <v>#VALUE!</v>
      </c>
      <c r="CG706" s="95" t="e">
        <f t="shared" si="776"/>
        <v>#VALUE!</v>
      </c>
      <c r="CH706" s="95" t="e">
        <f t="shared" si="799"/>
        <v>#VALUE!</v>
      </c>
      <c r="CI706" s="95" t="b">
        <f t="shared" si="802"/>
        <v>0</v>
      </c>
      <c r="CJ706" s="76" t="str">
        <f t="shared" si="777"/>
        <v/>
      </c>
      <c r="CK706" s="94" t="e" cm="1">
        <f t="array" aca="1" ref="CK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CL706" s="94" t="str">
        <f t="shared" si="778"/>
        <v/>
      </c>
      <c r="CM706" s="96" t="b">
        <f t="shared" si="779"/>
        <v>0</v>
      </c>
      <c r="CN706" s="130" t="b">
        <f>IFERROR(MATCH(D706,'Avtal för korttidsarbete'!$G$13:$G$1012,0),TRUE)</f>
        <v>1</v>
      </c>
      <c r="CO706" s="130" t="b">
        <f t="shared" si="780"/>
        <v>0</v>
      </c>
      <c r="CP706" s="131" t="str" cm="1">
        <f t="array" ref="CP706">IF(CN706=TRUE,"x",INDEX('Avtal för korttidsarbete'!$E$13:$E$1012,$CN706))</f>
        <v>x</v>
      </c>
      <c r="CQ706" s="131" t="str" cm="1">
        <f t="array" ref="CQ706">IF(CN706=TRUE,"x",INDEX('Avtal för korttidsarbete'!$F$13:$F$1012,$CN706))</f>
        <v>x</v>
      </c>
      <c r="CR706" s="130" t="b">
        <f t="shared" si="781"/>
        <v>0</v>
      </c>
      <c r="CS706" s="165">
        <f t="shared" si="800"/>
        <v>0</v>
      </c>
      <c r="CT706" s="165">
        <f t="shared" si="801"/>
        <v>0</v>
      </c>
      <c r="CU706" s="130" t="b">
        <f t="shared" si="782"/>
        <v>0</v>
      </c>
      <c r="CV706" s="131">
        <f t="shared" si="783"/>
        <v>0</v>
      </c>
      <c r="CW706" s="165">
        <f t="shared" si="784"/>
        <v>0</v>
      </c>
      <c r="CX706" s="186" t="b">
        <f>IFERROR(INDEX('Avtal för korttidsarbete'!R:R,MATCH(D706,'Avtal för korttidsarbete'!$G:$G,0)),TRUE)</f>
        <v>1</v>
      </c>
      <c r="CY706" s="165" t="str">
        <f>IF(CX706,"-",INDEX('Avtal för korttidsarbete'!$D:$D,MATCH(D706,'Avtal för korttidsarbete'!$G:$G,0)))</f>
        <v>-</v>
      </c>
      <c r="CZ706" s="131" t="b">
        <f>IFERROR(G706&gt;INDEX(Uppsägningar!E:E,MATCH(C706,Uppsägningar!C:C,0)),FALSE)</f>
        <v>0</v>
      </c>
    </row>
    <row r="707" spans="1:104" s="30" customFormat="1" x14ac:dyDescent="0.25">
      <c r="A707" s="19">
        <v>692</v>
      </c>
      <c r="B707" s="20"/>
      <c r="C707" s="189"/>
      <c r="D707" s="69"/>
      <c r="E707" s="171">
        <f>IFERROR(INDEX(Admin!$C$7:$C$10,MATCH(CY707,TblNivåValTExt,0)),0)</f>
        <v>0</v>
      </c>
      <c r="F707" s="1"/>
      <c r="G707" s="1"/>
      <c r="H707" s="90"/>
      <c r="I707" s="91"/>
      <c r="J707" s="91"/>
      <c r="K707" s="91"/>
      <c r="L707" s="91"/>
      <c r="M707" s="91"/>
      <c r="N707" s="91"/>
      <c r="O707" s="91"/>
      <c r="P707" s="91"/>
      <c r="Q707" s="91"/>
      <c r="R707" s="91"/>
      <c r="S707" s="91"/>
      <c r="T707" s="91"/>
      <c r="U707" s="91"/>
      <c r="V707" s="91"/>
      <c r="W707" s="225">
        <f t="shared" si="738"/>
        <v>0</v>
      </c>
      <c r="X707" s="134" t="str">
        <f t="shared" si="785"/>
        <v/>
      </c>
      <c r="Y707" s="92" t="b">
        <f t="shared" si="739"/>
        <v>0</v>
      </c>
      <c r="Z707" s="92" t="str">
        <f t="shared" si="786"/>
        <v/>
      </c>
      <c r="AA707" s="92" t="b">
        <f t="shared" si="787"/>
        <v>0</v>
      </c>
      <c r="AB707" s="92" t="str">
        <f t="shared" si="788"/>
        <v/>
      </c>
      <c r="AC707" s="13" t="b">
        <f t="shared" si="740"/>
        <v>0</v>
      </c>
      <c r="AD707" s="92" t="str">
        <f t="shared" si="789"/>
        <v/>
      </c>
      <c r="AE707" s="13" t="b">
        <f t="shared" si="790"/>
        <v>0</v>
      </c>
      <c r="AF707" s="92" t="str">
        <f t="shared" si="791"/>
        <v/>
      </c>
      <c r="AG707" s="13" t="b">
        <f t="shared" si="741"/>
        <v>0</v>
      </c>
      <c r="AH707" s="92" t="str">
        <f t="shared" si="792"/>
        <v/>
      </c>
      <c r="AI707" s="35" t="b">
        <f t="shared" si="742"/>
        <v>0</v>
      </c>
      <c r="AJ707" s="92" t="str">
        <f t="shared" si="793"/>
        <v/>
      </c>
      <c r="AK707" s="35" t="b">
        <f t="shared" si="743"/>
        <v>0</v>
      </c>
      <c r="AL707" s="92" t="str">
        <f t="shared" si="744"/>
        <v/>
      </c>
      <c r="AM707" s="35" t="b">
        <f t="shared" si="745"/>
        <v>0</v>
      </c>
      <c r="AN707" s="92" t="str">
        <f t="shared" si="746"/>
        <v/>
      </c>
      <c r="AO707" s="13" t="b">
        <f t="shared" si="747"/>
        <v>0</v>
      </c>
      <c r="AP707" s="92" t="str">
        <f t="shared" si="748"/>
        <v/>
      </c>
      <c r="AQ707" s="14">
        <f t="shared" si="749"/>
        <v>0</v>
      </c>
      <c r="AR707" s="14">
        <f t="shared" si="750"/>
        <v>0</v>
      </c>
      <c r="AS707" s="16">
        <f t="shared" si="807"/>
        <v>0</v>
      </c>
      <c r="AT707" s="16">
        <f t="shared" si="807"/>
        <v>0</v>
      </c>
      <c r="AU707" s="16">
        <f t="shared" si="807"/>
        <v>0</v>
      </c>
      <c r="AV707" s="16">
        <f t="shared" si="807"/>
        <v>0</v>
      </c>
      <c r="AW707" s="16">
        <f t="shared" si="807"/>
        <v>0</v>
      </c>
      <c r="AX707" s="16">
        <f t="shared" si="807"/>
        <v>0</v>
      </c>
      <c r="AY707" s="16">
        <f t="shared" si="807"/>
        <v>0</v>
      </c>
      <c r="AZ707" s="16"/>
      <c r="BA707" s="16"/>
      <c r="BB707" s="93">
        <f t="shared" si="794"/>
        <v>0</v>
      </c>
      <c r="BC707" s="93">
        <f t="shared" si="795"/>
        <v>0</v>
      </c>
      <c r="BD707" s="93">
        <f t="shared" si="796"/>
        <v>0</v>
      </c>
      <c r="BE707" s="158">
        <f t="shared" si="797"/>
        <v>0</v>
      </c>
      <c r="BF707" s="159">
        <f t="shared" si="798"/>
        <v>0</v>
      </c>
      <c r="BG707" s="159">
        <f t="shared" si="752"/>
        <v>0</v>
      </c>
      <c r="BH707" s="159">
        <f t="shared" si="753"/>
        <v>0</v>
      </c>
      <c r="BI707" s="159">
        <f t="shared" si="754"/>
        <v>0</v>
      </c>
      <c r="BJ707" s="159">
        <f t="shared" si="755"/>
        <v>0</v>
      </c>
      <c r="BK707" s="159">
        <f t="shared" si="756"/>
        <v>0</v>
      </c>
      <c r="BL707" s="159">
        <f t="shared" si="757"/>
        <v>0</v>
      </c>
      <c r="BM707" s="159">
        <f t="shared" si="736"/>
        <v>0</v>
      </c>
      <c r="BN707" s="159">
        <f t="shared" si="736"/>
        <v>0</v>
      </c>
      <c r="BO707" s="205" t="b">
        <f t="shared" si="758"/>
        <v>0</v>
      </c>
      <c r="BP707" s="214">
        <f t="shared" si="759"/>
        <v>0</v>
      </c>
      <c r="BQ707" s="160">
        <f t="shared" si="760"/>
        <v>0</v>
      </c>
      <c r="BR707" s="160">
        <f t="shared" si="761"/>
        <v>0</v>
      </c>
      <c r="BS707" s="160">
        <f t="shared" si="762"/>
        <v>0</v>
      </c>
      <c r="BT707" s="160">
        <f t="shared" si="763"/>
        <v>0</v>
      </c>
      <c r="BU707" s="160">
        <f t="shared" si="764"/>
        <v>0</v>
      </c>
      <c r="BV707" s="215">
        <f t="shared" si="765"/>
        <v>0</v>
      </c>
      <c r="BW707" s="217">
        <f t="shared" si="766"/>
        <v>0</v>
      </c>
      <c r="BX707" s="206">
        <f t="shared" si="767"/>
        <v>0</v>
      </c>
      <c r="BY707" s="206">
        <f t="shared" si="768"/>
        <v>0</v>
      </c>
      <c r="BZ707" s="206">
        <f t="shared" si="769"/>
        <v>0</v>
      </c>
      <c r="CA707" s="206">
        <f t="shared" si="770"/>
        <v>0</v>
      </c>
      <c r="CB707" s="206">
        <f t="shared" si="771"/>
        <v>0</v>
      </c>
      <c r="CC707" s="218">
        <f t="shared" si="772"/>
        <v>0</v>
      </c>
      <c r="CD707" s="216" t="e">
        <f t="shared" si="773"/>
        <v>#VALUE!</v>
      </c>
      <c r="CE707" s="94" t="e">
        <f t="shared" si="774"/>
        <v>#VALUE!</v>
      </c>
      <c r="CF707" s="94" t="e">
        <f t="shared" si="775"/>
        <v>#VALUE!</v>
      </c>
      <c r="CG707" s="95" t="e">
        <f t="shared" si="776"/>
        <v>#VALUE!</v>
      </c>
      <c r="CH707" s="95" t="e">
        <f t="shared" si="799"/>
        <v>#VALUE!</v>
      </c>
      <c r="CI707" s="95" t="b">
        <f t="shared" si="802"/>
        <v>0</v>
      </c>
      <c r="CJ707" s="76" t="str">
        <f t="shared" si="777"/>
        <v/>
      </c>
      <c r="CK707" s="94" t="e" cm="1">
        <f t="array" aca="1" ref="CK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CL707" s="94" t="str">
        <f t="shared" si="778"/>
        <v/>
      </c>
      <c r="CM707" s="96" t="b">
        <f t="shared" si="779"/>
        <v>0</v>
      </c>
      <c r="CN707" s="130" t="b">
        <f>IFERROR(MATCH(D707,'Avtal för korttidsarbete'!$G$13:$G$1012,0),TRUE)</f>
        <v>1</v>
      </c>
      <c r="CO707" s="130" t="b">
        <f t="shared" si="780"/>
        <v>0</v>
      </c>
      <c r="CP707" s="131" t="str" cm="1">
        <f t="array" ref="CP707">IF(CN707=TRUE,"x",INDEX('Avtal för korttidsarbete'!$E$13:$E$1012,$CN707))</f>
        <v>x</v>
      </c>
      <c r="CQ707" s="131" t="str" cm="1">
        <f t="array" ref="CQ707">IF(CN707=TRUE,"x",INDEX('Avtal för korttidsarbete'!$F$13:$F$1012,$CN707))</f>
        <v>x</v>
      </c>
      <c r="CR707" s="130" t="b">
        <f t="shared" si="781"/>
        <v>0</v>
      </c>
      <c r="CS707" s="165">
        <f t="shared" si="800"/>
        <v>0</v>
      </c>
      <c r="CT707" s="165">
        <f t="shared" si="801"/>
        <v>0</v>
      </c>
      <c r="CU707" s="130" t="b">
        <f t="shared" si="782"/>
        <v>0</v>
      </c>
      <c r="CV707" s="131">
        <f t="shared" si="783"/>
        <v>0</v>
      </c>
      <c r="CW707" s="165">
        <f t="shared" si="784"/>
        <v>0</v>
      </c>
      <c r="CX707" s="186" t="b">
        <f>IFERROR(INDEX('Avtal för korttidsarbete'!R:R,MATCH(D707,'Avtal för korttidsarbete'!$G:$G,0)),TRUE)</f>
        <v>1</v>
      </c>
      <c r="CY707" s="165" t="str">
        <f>IF(CX707,"-",INDEX('Avtal för korttidsarbete'!$D:$D,MATCH(D707,'Avtal för korttidsarbete'!$G:$G,0)))</f>
        <v>-</v>
      </c>
      <c r="CZ707" s="131" t="b">
        <f>IFERROR(G707&gt;INDEX(Uppsägningar!E:E,MATCH(C707,Uppsägningar!C:C,0)),FALSE)</f>
        <v>0</v>
      </c>
    </row>
    <row r="708" spans="1:104" s="30" customFormat="1" x14ac:dyDescent="0.25">
      <c r="A708" s="19">
        <v>693</v>
      </c>
      <c r="B708" s="20"/>
      <c r="C708" s="189"/>
      <c r="D708" s="69"/>
      <c r="E708" s="171">
        <f>IFERROR(INDEX(Admin!$C$7:$C$10,MATCH(CY708,TblNivåValTExt,0)),0)</f>
        <v>0</v>
      </c>
      <c r="F708" s="1"/>
      <c r="G708" s="1"/>
      <c r="H708" s="90"/>
      <c r="I708" s="91"/>
      <c r="J708" s="91"/>
      <c r="K708" s="91"/>
      <c r="L708" s="91"/>
      <c r="M708" s="91"/>
      <c r="N708" s="91"/>
      <c r="O708" s="91"/>
      <c r="P708" s="91"/>
      <c r="Q708" s="91"/>
      <c r="R708" s="91"/>
      <c r="S708" s="91"/>
      <c r="T708" s="91"/>
      <c r="U708" s="91"/>
      <c r="V708" s="91"/>
      <c r="W708" s="225">
        <f t="shared" si="738"/>
        <v>0</v>
      </c>
      <c r="X708" s="134" t="str">
        <f t="shared" si="785"/>
        <v/>
      </c>
      <c r="Y708" s="92" t="b">
        <f t="shared" si="739"/>
        <v>0</v>
      </c>
      <c r="Z708" s="92" t="str">
        <f t="shared" si="786"/>
        <v/>
      </c>
      <c r="AA708" s="92" t="b">
        <f t="shared" si="787"/>
        <v>0</v>
      </c>
      <c r="AB708" s="92" t="str">
        <f t="shared" si="788"/>
        <v/>
      </c>
      <c r="AC708" s="13" t="b">
        <f t="shared" si="740"/>
        <v>0</v>
      </c>
      <c r="AD708" s="92" t="str">
        <f t="shared" si="789"/>
        <v/>
      </c>
      <c r="AE708" s="13" t="b">
        <f t="shared" si="790"/>
        <v>0</v>
      </c>
      <c r="AF708" s="92" t="str">
        <f t="shared" si="791"/>
        <v/>
      </c>
      <c r="AG708" s="13" t="b">
        <f t="shared" si="741"/>
        <v>0</v>
      </c>
      <c r="AH708" s="92" t="str">
        <f t="shared" si="792"/>
        <v/>
      </c>
      <c r="AI708" s="35" t="b">
        <f t="shared" si="742"/>
        <v>0</v>
      </c>
      <c r="AJ708" s="92" t="str">
        <f t="shared" si="793"/>
        <v/>
      </c>
      <c r="AK708" s="35" t="b">
        <f t="shared" si="743"/>
        <v>0</v>
      </c>
      <c r="AL708" s="92" t="str">
        <f t="shared" si="744"/>
        <v/>
      </c>
      <c r="AM708" s="35" t="b">
        <f t="shared" si="745"/>
        <v>0</v>
      </c>
      <c r="AN708" s="92" t="str">
        <f t="shared" si="746"/>
        <v/>
      </c>
      <c r="AO708" s="13" t="b">
        <f t="shared" si="747"/>
        <v>0</v>
      </c>
      <c r="AP708" s="92" t="str">
        <f t="shared" si="748"/>
        <v/>
      </c>
      <c r="AQ708" s="14">
        <f t="shared" si="749"/>
        <v>0</v>
      </c>
      <c r="AR708" s="14">
        <f t="shared" si="750"/>
        <v>0</v>
      </c>
      <c r="AS708" s="16">
        <f t="shared" si="807"/>
        <v>0</v>
      </c>
      <c r="AT708" s="16">
        <f t="shared" si="807"/>
        <v>0</v>
      </c>
      <c r="AU708" s="16">
        <f t="shared" si="807"/>
        <v>0</v>
      </c>
      <c r="AV708" s="16">
        <f t="shared" si="807"/>
        <v>0</v>
      </c>
      <c r="AW708" s="16">
        <f t="shared" si="807"/>
        <v>0</v>
      </c>
      <c r="AX708" s="16">
        <f t="shared" si="807"/>
        <v>0</v>
      </c>
      <c r="AY708" s="16">
        <f t="shared" si="807"/>
        <v>0</v>
      </c>
      <c r="AZ708" s="16"/>
      <c r="BA708" s="16"/>
      <c r="BB708" s="93">
        <f t="shared" si="794"/>
        <v>0</v>
      </c>
      <c r="BC708" s="93">
        <f t="shared" si="795"/>
        <v>0</v>
      </c>
      <c r="BD708" s="93">
        <f t="shared" si="796"/>
        <v>0</v>
      </c>
      <c r="BE708" s="158">
        <f t="shared" si="797"/>
        <v>0</v>
      </c>
      <c r="BF708" s="159">
        <f t="shared" si="798"/>
        <v>0</v>
      </c>
      <c r="BG708" s="159">
        <f t="shared" si="752"/>
        <v>0</v>
      </c>
      <c r="BH708" s="159">
        <f t="shared" si="753"/>
        <v>0</v>
      </c>
      <c r="BI708" s="159">
        <f t="shared" si="754"/>
        <v>0</v>
      </c>
      <c r="BJ708" s="159">
        <f t="shared" si="755"/>
        <v>0</v>
      </c>
      <c r="BK708" s="159">
        <f t="shared" si="756"/>
        <v>0</v>
      </c>
      <c r="BL708" s="159">
        <f t="shared" si="757"/>
        <v>0</v>
      </c>
      <c r="BM708" s="159">
        <f t="shared" ref="BM708:BN718" si="808">AZ708/BM$11*$AV708</f>
        <v>0</v>
      </c>
      <c r="BN708" s="159">
        <f t="shared" si="808"/>
        <v>0</v>
      </c>
      <c r="BO708" s="205" t="b">
        <f t="shared" si="758"/>
        <v>0</v>
      </c>
      <c r="BP708" s="214">
        <f t="shared" si="759"/>
        <v>0</v>
      </c>
      <c r="BQ708" s="160">
        <f t="shared" si="760"/>
        <v>0</v>
      </c>
      <c r="BR708" s="160">
        <f t="shared" si="761"/>
        <v>0</v>
      </c>
      <c r="BS708" s="160">
        <f t="shared" si="762"/>
        <v>0</v>
      </c>
      <c r="BT708" s="160">
        <f t="shared" si="763"/>
        <v>0</v>
      </c>
      <c r="BU708" s="160">
        <f t="shared" si="764"/>
        <v>0</v>
      </c>
      <c r="BV708" s="215">
        <f t="shared" si="765"/>
        <v>0</v>
      </c>
      <c r="BW708" s="217">
        <f t="shared" si="766"/>
        <v>0</v>
      </c>
      <c r="BX708" s="206">
        <f t="shared" si="767"/>
        <v>0</v>
      </c>
      <c r="BY708" s="206">
        <f t="shared" si="768"/>
        <v>0</v>
      </c>
      <c r="BZ708" s="206">
        <f t="shared" si="769"/>
        <v>0</v>
      </c>
      <c r="CA708" s="206">
        <f t="shared" si="770"/>
        <v>0</v>
      </c>
      <c r="CB708" s="206">
        <f t="shared" si="771"/>
        <v>0</v>
      </c>
      <c r="CC708" s="218">
        <f t="shared" si="772"/>
        <v>0</v>
      </c>
      <c r="CD708" s="216" t="e">
        <f t="shared" si="773"/>
        <v>#VALUE!</v>
      </c>
      <c r="CE708" s="94" t="e">
        <f t="shared" si="774"/>
        <v>#VALUE!</v>
      </c>
      <c r="CF708" s="94" t="e">
        <f t="shared" si="775"/>
        <v>#VALUE!</v>
      </c>
      <c r="CG708" s="95" t="e">
        <f t="shared" si="776"/>
        <v>#VALUE!</v>
      </c>
      <c r="CH708" s="95" t="e">
        <f t="shared" si="799"/>
        <v>#VALUE!</v>
      </c>
      <c r="CI708" s="95" t="b">
        <f t="shared" si="802"/>
        <v>0</v>
      </c>
      <c r="CJ708" s="76" t="str">
        <f t="shared" si="777"/>
        <v/>
      </c>
      <c r="CK708" s="94" t="e" cm="1">
        <f t="array" aca="1" ref="CK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CL708" s="94" t="str">
        <f t="shared" si="778"/>
        <v/>
      </c>
      <c r="CM708" s="96" t="b">
        <f t="shared" si="779"/>
        <v>0</v>
      </c>
      <c r="CN708" s="130" t="b">
        <f>IFERROR(MATCH(D708,'Avtal för korttidsarbete'!$G$13:$G$1012,0),TRUE)</f>
        <v>1</v>
      </c>
      <c r="CO708" s="130" t="b">
        <f t="shared" si="780"/>
        <v>0</v>
      </c>
      <c r="CP708" s="131" t="str" cm="1">
        <f t="array" ref="CP708">IF(CN708=TRUE,"x",INDEX('Avtal för korttidsarbete'!$E$13:$E$1012,$CN708))</f>
        <v>x</v>
      </c>
      <c r="CQ708" s="131" t="str" cm="1">
        <f t="array" ref="CQ708">IF(CN708=TRUE,"x",INDEX('Avtal för korttidsarbete'!$F$13:$F$1012,$CN708))</f>
        <v>x</v>
      </c>
      <c r="CR708" s="130" t="b">
        <f t="shared" si="781"/>
        <v>0</v>
      </c>
      <c r="CS708" s="165">
        <f t="shared" si="800"/>
        <v>0</v>
      </c>
      <c r="CT708" s="165">
        <f t="shared" si="801"/>
        <v>0</v>
      </c>
      <c r="CU708" s="130" t="b">
        <f t="shared" si="782"/>
        <v>0</v>
      </c>
      <c r="CV708" s="131">
        <f t="shared" si="783"/>
        <v>0</v>
      </c>
      <c r="CW708" s="165">
        <f t="shared" si="784"/>
        <v>0</v>
      </c>
      <c r="CX708" s="186" t="b">
        <f>IFERROR(INDEX('Avtal för korttidsarbete'!R:R,MATCH(D708,'Avtal för korttidsarbete'!$G:$G,0)),TRUE)</f>
        <v>1</v>
      </c>
      <c r="CY708" s="165" t="str">
        <f>IF(CX708,"-",INDEX('Avtal för korttidsarbete'!$D:$D,MATCH(D708,'Avtal för korttidsarbete'!$G:$G,0)))</f>
        <v>-</v>
      </c>
      <c r="CZ708" s="131" t="b">
        <f>IFERROR(G708&gt;INDEX(Uppsägningar!E:E,MATCH(C708,Uppsägningar!C:C,0)),FALSE)</f>
        <v>0</v>
      </c>
    </row>
    <row r="709" spans="1:104" s="30" customFormat="1" x14ac:dyDescent="0.25">
      <c r="A709" s="19">
        <v>694</v>
      </c>
      <c r="B709" s="20"/>
      <c r="C709" s="189"/>
      <c r="D709" s="69"/>
      <c r="E709" s="171">
        <f>IFERROR(INDEX(Admin!$C$7:$C$10,MATCH(CY709,TblNivåValTExt,0)),0)</f>
        <v>0</v>
      </c>
      <c r="F709" s="1"/>
      <c r="G709" s="1"/>
      <c r="H709" s="90"/>
      <c r="I709" s="91"/>
      <c r="J709" s="91"/>
      <c r="K709" s="91"/>
      <c r="L709" s="91"/>
      <c r="M709" s="91"/>
      <c r="N709" s="91"/>
      <c r="O709" s="91"/>
      <c r="P709" s="91"/>
      <c r="Q709" s="91"/>
      <c r="R709" s="91"/>
      <c r="S709" s="91"/>
      <c r="T709" s="91"/>
      <c r="U709" s="91"/>
      <c r="V709" s="91"/>
      <c r="W709" s="225">
        <f t="shared" si="738"/>
        <v>0</v>
      </c>
      <c r="X709" s="134" t="str">
        <f t="shared" si="785"/>
        <v/>
      </c>
      <c r="Y709" s="92" t="b">
        <f t="shared" si="739"/>
        <v>0</v>
      </c>
      <c r="Z709" s="92" t="str">
        <f t="shared" si="786"/>
        <v/>
      </c>
      <c r="AA709" s="92" t="b">
        <f t="shared" si="787"/>
        <v>0</v>
      </c>
      <c r="AB709" s="92" t="str">
        <f t="shared" si="788"/>
        <v/>
      </c>
      <c r="AC709" s="13" t="b">
        <f t="shared" si="740"/>
        <v>0</v>
      </c>
      <c r="AD709" s="92" t="str">
        <f t="shared" si="789"/>
        <v/>
      </c>
      <c r="AE709" s="13" t="b">
        <f t="shared" si="790"/>
        <v>0</v>
      </c>
      <c r="AF709" s="92" t="str">
        <f t="shared" si="791"/>
        <v/>
      </c>
      <c r="AG709" s="13" t="b">
        <f t="shared" si="741"/>
        <v>0</v>
      </c>
      <c r="AH709" s="92" t="str">
        <f t="shared" si="792"/>
        <v/>
      </c>
      <c r="AI709" s="35" t="b">
        <f t="shared" si="742"/>
        <v>0</v>
      </c>
      <c r="AJ709" s="92" t="str">
        <f t="shared" si="793"/>
        <v/>
      </c>
      <c r="AK709" s="35" t="b">
        <f t="shared" si="743"/>
        <v>0</v>
      </c>
      <c r="AL709" s="92" t="str">
        <f t="shared" si="744"/>
        <v/>
      </c>
      <c r="AM709" s="35" t="b">
        <f t="shared" si="745"/>
        <v>0</v>
      </c>
      <c r="AN709" s="92" t="str">
        <f t="shared" si="746"/>
        <v/>
      </c>
      <c r="AO709" s="13" t="b">
        <f t="shared" si="747"/>
        <v>0</v>
      </c>
      <c r="AP709" s="92" t="str">
        <f t="shared" si="748"/>
        <v/>
      </c>
      <c r="AQ709" s="14">
        <f t="shared" si="749"/>
        <v>0</v>
      </c>
      <c r="AR709" s="14">
        <f t="shared" si="750"/>
        <v>0</v>
      </c>
      <c r="AS709" s="16">
        <f t="shared" si="807"/>
        <v>0</v>
      </c>
      <c r="AT709" s="16">
        <f t="shared" si="807"/>
        <v>0</v>
      </c>
      <c r="AU709" s="16">
        <f t="shared" si="807"/>
        <v>0</v>
      </c>
      <c r="AV709" s="16">
        <f t="shared" si="807"/>
        <v>0</v>
      </c>
      <c r="AW709" s="16">
        <f t="shared" si="807"/>
        <v>0</v>
      </c>
      <c r="AX709" s="16">
        <f t="shared" si="807"/>
        <v>0</v>
      </c>
      <c r="AY709" s="16">
        <f t="shared" si="807"/>
        <v>0</v>
      </c>
      <c r="AZ709" s="16"/>
      <c r="BA709" s="16"/>
      <c r="BB709" s="93">
        <f t="shared" si="794"/>
        <v>0</v>
      </c>
      <c r="BC709" s="93">
        <f t="shared" si="795"/>
        <v>0</v>
      </c>
      <c r="BD709" s="93">
        <f t="shared" si="796"/>
        <v>0</v>
      </c>
      <c r="BE709" s="158">
        <f t="shared" si="797"/>
        <v>0</v>
      </c>
      <c r="BF709" s="159">
        <f t="shared" si="798"/>
        <v>0</v>
      </c>
      <c r="BG709" s="159">
        <f t="shared" si="752"/>
        <v>0</v>
      </c>
      <c r="BH709" s="159">
        <f t="shared" si="753"/>
        <v>0</v>
      </c>
      <c r="BI709" s="159">
        <f t="shared" si="754"/>
        <v>0</v>
      </c>
      <c r="BJ709" s="159">
        <f t="shared" si="755"/>
        <v>0</v>
      </c>
      <c r="BK709" s="159">
        <f t="shared" si="756"/>
        <v>0</v>
      </c>
      <c r="BL709" s="159">
        <f t="shared" si="757"/>
        <v>0</v>
      </c>
      <c r="BM709" s="159">
        <f t="shared" si="808"/>
        <v>0</v>
      </c>
      <c r="BN709" s="159">
        <f t="shared" si="808"/>
        <v>0</v>
      </c>
      <c r="BO709" s="205" t="b">
        <f t="shared" si="758"/>
        <v>0</v>
      </c>
      <c r="BP709" s="214">
        <f t="shared" si="759"/>
        <v>0</v>
      </c>
      <c r="BQ709" s="160">
        <f t="shared" si="760"/>
        <v>0</v>
      </c>
      <c r="BR709" s="160">
        <f t="shared" si="761"/>
        <v>0</v>
      </c>
      <c r="BS709" s="160">
        <f t="shared" si="762"/>
        <v>0</v>
      </c>
      <c r="BT709" s="160">
        <f t="shared" si="763"/>
        <v>0</v>
      </c>
      <c r="BU709" s="160">
        <f t="shared" si="764"/>
        <v>0</v>
      </c>
      <c r="BV709" s="215">
        <f t="shared" si="765"/>
        <v>0</v>
      </c>
      <c r="BW709" s="217">
        <f t="shared" si="766"/>
        <v>0</v>
      </c>
      <c r="BX709" s="206">
        <f t="shared" si="767"/>
        <v>0</v>
      </c>
      <c r="BY709" s="206">
        <f t="shared" si="768"/>
        <v>0</v>
      </c>
      <c r="BZ709" s="206">
        <f t="shared" si="769"/>
        <v>0</v>
      </c>
      <c r="CA709" s="206">
        <f t="shared" si="770"/>
        <v>0</v>
      </c>
      <c r="CB709" s="206">
        <f t="shared" si="771"/>
        <v>0</v>
      </c>
      <c r="CC709" s="218">
        <f t="shared" si="772"/>
        <v>0</v>
      </c>
      <c r="CD709" s="216" t="e">
        <f t="shared" si="773"/>
        <v>#VALUE!</v>
      </c>
      <c r="CE709" s="94" t="e">
        <f t="shared" si="774"/>
        <v>#VALUE!</v>
      </c>
      <c r="CF709" s="94" t="e">
        <f t="shared" si="775"/>
        <v>#VALUE!</v>
      </c>
      <c r="CG709" s="95" t="e">
        <f t="shared" si="776"/>
        <v>#VALUE!</v>
      </c>
      <c r="CH709" s="95" t="e">
        <f t="shared" si="799"/>
        <v>#VALUE!</v>
      </c>
      <c r="CI709" s="95" t="b">
        <f t="shared" si="802"/>
        <v>0</v>
      </c>
      <c r="CJ709" s="76" t="str">
        <f t="shared" si="777"/>
        <v/>
      </c>
      <c r="CK709" s="94" t="e" cm="1">
        <f t="array" aca="1" ref="CK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CL709" s="94" t="str">
        <f t="shared" si="778"/>
        <v/>
      </c>
      <c r="CM709" s="96" t="b">
        <f t="shared" si="779"/>
        <v>0</v>
      </c>
      <c r="CN709" s="130" t="b">
        <f>IFERROR(MATCH(D709,'Avtal för korttidsarbete'!$G$13:$G$1012,0),TRUE)</f>
        <v>1</v>
      </c>
      <c r="CO709" s="130" t="b">
        <f t="shared" si="780"/>
        <v>0</v>
      </c>
      <c r="CP709" s="131" t="str" cm="1">
        <f t="array" ref="CP709">IF(CN709=TRUE,"x",INDEX('Avtal för korttidsarbete'!$E$13:$E$1012,$CN709))</f>
        <v>x</v>
      </c>
      <c r="CQ709" s="131" t="str" cm="1">
        <f t="array" ref="CQ709">IF(CN709=TRUE,"x",INDEX('Avtal för korttidsarbete'!$F$13:$F$1012,$CN709))</f>
        <v>x</v>
      </c>
      <c r="CR709" s="130" t="b">
        <f t="shared" si="781"/>
        <v>0</v>
      </c>
      <c r="CS709" s="165">
        <f t="shared" si="800"/>
        <v>0</v>
      </c>
      <c r="CT709" s="165">
        <f t="shared" si="801"/>
        <v>0</v>
      </c>
      <c r="CU709" s="130" t="b">
        <f t="shared" si="782"/>
        <v>0</v>
      </c>
      <c r="CV709" s="131">
        <f t="shared" si="783"/>
        <v>0</v>
      </c>
      <c r="CW709" s="165">
        <f t="shared" si="784"/>
        <v>0</v>
      </c>
      <c r="CX709" s="186" t="b">
        <f>IFERROR(INDEX('Avtal för korttidsarbete'!R:R,MATCH(D709,'Avtal för korttidsarbete'!$G:$G,0)),TRUE)</f>
        <v>1</v>
      </c>
      <c r="CY709" s="165" t="str">
        <f>IF(CX709,"-",INDEX('Avtal för korttidsarbete'!$D:$D,MATCH(D709,'Avtal för korttidsarbete'!$G:$G,0)))</f>
        <v>-</v>
      </c>
      <c r="CZ709" s="131" t="b">
        <f>IFERROR(G709&gt;INDEX(Uppsägningar!E:E,MATCH(C709,Uppsägningar!C:C,0)),FALSE)</f>
        <v>0</v>
      </c>
    </row>
    <row r="710" spans="1:104" s="30" customFormat="1" x14ac:dyDescent="0.25">
      <c r="A710" s="19">
        <v>695</v>
      </c>
      <c r="B710" s="20"/>
      <c r="C710" s="189"/>
      <c r="D710" s="69"/>
      <c r="E710" s="171">
        <f>IFERROR(INDEX(Admin!$C$7:$C$10,MATCH(CY710,TblNivåValTExt,0)),0)</f>
        <v>0</v>
      </c>
      <c r="F710" s="1"/>
      <c r="G710" s="1"/>
      <c r="H710" s="90"/>
      <c r="I710" s="91"/>
      <c r="J710" s="91"/>
      <c r="K710" s="91"/>
      <c r="L710" s="91"/>
      <c r="M710" s="91"/>
      <c r="N710" s="91"/>
      <c r="O710" s="91"/>
      <c r="P710" s="91"/>
      <c r="Q710" s="91"/>
      <c r="R710" s="91"/>
      <c r="S710" s="91"/>
      <c r="T710" s="91"/>
      <c r="U710" s="91"/>
      <c r="V710" s="91"/>
      <c r="W710" s="225">
        <f t="shared" si="738"/>
        <v>0</v>
      </c>
      <c r="X710" s="134" t="str">
        <f t="shared" si="785"/>
        <v/>
      </c>
      <c r="Y710" s="92" t="b">
        <f t="shared" si="739"/>
        <v>0</v>
      </c>
      <c r="Z710" s="92" t="str">
        <f t="shared" si="786"/>
        <v/>
      </c>
      <c r="AA710" s="92" t="b">
        <f t="shared" si="787"/>
        <v>0</v>
      </c>
      <c r="AB710" s="92" t="str">
        <f t="shared" si="788"/>
        <v/>
      </c>
      <c r="AC710" s="13" t="b">
        <f t="shared" si="740"/>
        <v>0</v>
      </c>
      <c r="AD710" s="92" t="str">
        <f t="shared" si="789"/>
        <v/>
      </c>
      <c r="AE710" s="13" t="b">
        <f t="shared" si="790"/>
        <v>0</v>
      </c>
      <c r="AF710" s="92" t="str">
        <f t="shared" si="791"/>
        <v/>
      </c>
      <c r="AG710" s="13" t="b">
        <f t="shared" si="741"/>
        <v>0</v>
      </c>
      <c r="AH710" s="92" t="str">
        <f t="shared" si="792"/>
        <v/>
      </c>
      <c r="AI710" s="35" t="b">
        <f t="shared" si="742"/>
        <v>0</v>
      </c>
      <c r="AJ710" s="92" t="str">
        <f t="shared" si="793"/>
        <v/>
      </c>
      <c r="AK710" s="35" t="b">
        <f t="shared" si="743"/>
        <v>0</v>
      </c>
      <c r="AL710" s="92" t="str">
        <f t="shared" si="744"/>
        <v/>
      </c>
      <c r="AM710" s="35" t="b">
        <f t="shared" si="745"/>
        <v>0</v>
      </c>
      <c r="AN710" s="92" t="str">
        <f t="shared" si="746"/>
        <v/>
      </c>
      <c r="AO710" s="13" t="b">
        <f t="shared" si="747"/>
        <v>0</v>
      </c>
      <c r="AP710" s="92" t="str">
        <f t="shared" si="748"/>
        <v/>
      </c>
      <c r="AQ710" s="14">
        <f t="shared" si="749"/>
        <v>0</v>
      </c>
      <c r="AR710" s="14">
        <f t="shared" si="750"/>
        <v>0</v>
      </c>
      <c r="AS710" s="16">
        <f t="shared" si="807"/>
        <v>0</v>
      </c>
      <c r="AT710" s="16">
        <f t="shared" si="807"/>
        <v>0</v>
      </c>
      <c r="AU710" s="16">
        <f t="shared" si="807"/>
        <v>0</v>
      </c>
      <c r="AV710" s="16">
        <f t="shared" si="807"/>
        <v>0</v>
      </c>
      <c r="AW710" s="16">
        <f t="shared" si="807"/>
        <v>0</v>
      </c>
      <c r="AX710" s="16">
        <f t="shared" si="807"/>
        <v>0</v>
      </c>
      <c r="AY710" s="16">
        <f t="shared" si="807"/>
        <v>0</v>
      </c>
      <c r="AZ710" s="16"/>
      <c r="BA710" s="16"/>
      <c r="BB710" s="93">
        <f t="shared" si="794"/>
        <v>0</v>
      </c>
      <c r="BC710" s="93">
        <f t="shared" si="795"/>
        <v>0</v>
      </c>
      <c r="BD710" s="93">
        <f t="shared" si="796"/>
        <v>0</v>
      </c>
      <c r="BE710" s="158">
        <f t="shared" si="797"/>
        <v>0</v>
      </c>
      <c r="BF710" s="159">
        <f t="shared" si="798"/>
        <v>0</v>
      </c>
      <c r="BG710" s="159">
        <f t="shared" si="752"/>
        <v>0</v>
      </c>
      <c r="BH710" s="159">
        <f t="shared" si="753"/>
        <v>0</v>
      </c>
      <c r="BI710" s="159">
        <f t="shared" si="754"/>
        <v>0</v>
      </c>
      <c r="BJ710" s="159">
        <f t="shared" si="755"/>
        <v>0</v>
      </c>
      <c r="BK710" s="159">
        <f t="shared" si="756"/>
        <v>0</v>
      </c>
      <c r="BL710" s="159">
        <f t="shared" si="757"/>
        <v>0</v>
      </c>
      <c r="BM710" s="159">
        <f t="shared" si="808"/>
        <v>0</v>
      </c>
      <c r="BN710" s="159">
        <f t="shared" si="808"/>
        <v>0</v>
      </c>
      <c r="BO710" s="205" t="b">
        <f t="shared" si="758"/>
        <v>0</v>
      </c>
      <c r="BP710" s="214">
        <f t="shared" si="759"/>
        <v>0</v>
      </c>
      <c r="BQ710" s="160">
        <f t="shared" si="760"/>
        <v>0</v>
      </c>
      <c r="BR710" s="160">
        <f t="shared" si="761"/>
        <v>0</v>
      </c>
      <c r="BS710" s="160">
        <f t="shared" si="762"/>
        <v>0</v>
      </c>
      <c r="BT710" s="160">
        <f t="shared" si="763"/>
        <v>0</v>
      </c>
      <c r="BU710" s="160">
        <f t="shared" si="764"/>
        <v>0</v>
      </c>
      <c r="BV710" s="215">
        <f t="shared" si="765"/>
        <v>0</v>
      </c>
      <c r="BW710" s="217">
        <f t="shared" si="766"/>
        <v>0</v>
      </c>
      <c r="BX710" s="206">
        <f t="shared" si="767"/>
        <v>0</v>
      </c>
      <c r="BY710" s="206">
        <f t="shared" si="768"/>
        <v>0</v>
      </c>
      <c r="BZ710" s="206">
        <f t="shared" si="769"/>
        <v>0</v>
      </c>
      <c r="CA710" s="206">
        <f t="shared" si="770"/>
        <v>0</v>
      </c>
      <c r="CB710" s="206">
        <f t="shared" si="771"/>
        <v>0</v>
      </c>
      <c r="CC710" s="218">
        <f t="shared" si="772"/>
        <v>0</v>
      </c>
      <c r="CD710" s="216" t="e">
        <f t="shared" si="773"/>
        <v>#VALUE!</v>
      </c>
      <c r="CE710" s="94" t="e">
        <f t="shared" si="774"/>
        <v>#VALUE!</v>
      </c>
      <c r="CF710" s="94" t="e">
        <f t="shared" si="775"/>
        <v>#VALUE!</v>
      </c>
      <c r="CG710" s="95" t="e">
        <f t="shared" si="776"/>
        <v>#VALUE!</v>
      </c>
      <c r="CH710" s="95" t="e">
        <f t="shared" si="799"/>
        <v>#VALUE!</v>
      </c>
      <c r="CI710" s="95" t="b">
        <f t="shared" si="802"/>
        <v>0</v>
      </c>
      <c r="CJ710" s="76" t="str">
        <f t="shared" si="777"/>
        <v/>
      </c>
      <c r="CK710" s="94" t="e" cm="1">
        <f t="array" aca="1" ref="CK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CL710" s="94" t="str">
        <f t="shared" si="778"/>
        <v/>
      </c>
      <c r="CM710" s="96" t="b">
        <f t="shared" si="779"/>
        <v>0</v>
      </c>
      <c r="CN710" s="130" t="b">
        <f>IFERROR(MATCH(D710,'Avtal för korttidsarbete'!$G$13:$G$1012,0),TRUE)</f>
        <v>1</v>
      </c>
      <c r="CO710" s="130" t="b">
        <f t="shared" si="780"/>
        <v>0</v>
      </c>
      <c r="CP710" s="131" t="str" cm="1">
        <f t="array" ref="CP710">IF(CN710=TRUE,"x",INDEX('Avtal för korttidsarbete'!$E$13:$E$1012,$CN710))</f>
        <v>x</v>
      </c>
      <c r="CQ710" s="131" t="str" cm="1">
        <f t="array" ref="CQ710">IF(CN710=TRUE,"x",INDEX('Avtal för korttidsarbete'!$F$13:$F$1012,$CN710))</f>
        <v>x</v>
      </c>
      <c r="CR710" s="130" t="b">
        <f t="shared" si="781"/>
        <v>0</v>
      </c>
      <c r="CS710" s="165">
        <f t="shared" si="800"/>
        <v>0</v>
      </c>
      <c r="CT710" s="165">
        <f t="shared" si="801"/>
        <v>0</v>
      </c>
      <c r="CU710" s="130" t="b">
        <f t="shared" si="782"/>
        <v>0</v>
      </c>
      <c r="CV710" s="131">
        <f t="shared" si="783"/>
        <v>0</v>
      </c>
      <c r="CW710" s="165">
        <f t="shared" si="784"/>
        <v>0</v>
      </c>
      <c r="CX710" s="186" t="b">
        <f>IFERROR(INDEX('Avtal för korttidsarbete'!R:R,MATCH(D710,'Avtal för korttidsarbete'!$G:$G,0)),TRUE)</f>
        <v>1</v>
      </c>
      <c r="CY710" s="165" t="str">
        <f>IF(CX710,"-",INDEX('Avtal för korttidsarbete'!$D:$D,MATCH(D710,'Avtal för korttidsarbete'!$G:$G,0)))</f>
        <v>-</v>
      </c>
      <c r="CZ710" s="131" t="b">
        <f>IFERROR(G710&gt;INDEX(Uppsägningar!E:E,MATCH(C710,Uppsägningar!C:C,0)),FALSE)</f>
        <v>0</v>
      </c>
    </row>
    <row r="711" spans="1:104" s="30" customFormat="1" x14ac:dyDescent="0.25">
      <c r="A711" s="19">
        <v>696</v>
      </c>
      <c r="B711" s="20"/>
      <c r="C711" s="189"/>
      <c r="D711" s="69"/>
      <c r="E711" s="171">
        <f>IFERROR(INDEX(Admin!$C$7:$C$10,MATCH(CY711,TblNivåValTExt,0)),0)</f>
        <v>0</v>
      </c>
      <c r="F711" s="1"/>
      <c r="G711" s="1"/>
      <c r="H711" s="90"/>
      <c r="I711" s="91"/>
      <c r="J711" s="91"/>
      <c r="K711" s="91"/>
      <c r="L711" s="91"/>
      <c r="M711" s="91"/>
      <c r="N711" s="91"/>
      <c r="O711" s="91"/>
      <c r="P711" s="91"/>
      <c r="Q711" s="91"/>
      <c r="R711" s="91"/>
      <c r="S711" s="91"/>
      <c r="T711" s="91"/>
      <c r="U711" s="91"/>
      <c r="V711" s="91"/>
      <c r="W711" s="225">
        <f t="shared" si="738"/>
        <v>0</v>
      </c>
      <c r="X711" s="134" t="str">
        <f t="shared" si="785"/>
        <v/>
      </c>
      <c r="Y711" s="92" t="b">
        <f t="shared" si="739"/>
        <v>0</v>
      </c>
      <c r="Z711" s="92" t="str">
        <f t="shared" si="786"/>
        <v/>
      </c>
      <c r="AA711" s="92" t="b">
        <f t="shared" si="787"/>
        <v>0</v>
      </c>
      <c r="AB711" s="92" t="str">
        <f t="shared" si="788"/>
        <v/>
      </c>
      <c r="AC711" s="13" t="b">
        <f t="shared" si="740"/>
        <v>0</v>
      </c>
      <c r="AD711" s="92" t="str">
        <f t="shared" si="789"/>
        <v/>
      </c>
      <c r="AE711" s="13" t="b">
        <f t="shared" si="790"/>
        <v>0</v>
      </c>
      <c r="AF711" s="92" t="str">
        <f t="shared" si="791"/>
        <v/>
      </c>
      <c r="AG711" s="13" t="b">
        <f t="shared" si="741"/>
        <v>0</v>
      </c>
      <c r="AH711" s="92" t="str">
        <f t="shared" si="792"/>
        <v/>
      </c>
      <c r="AI711" s="35" t="b">
        <f t="shared" si="742"/>
        <v>0</v>
      </c>
      <c r="AJ711" s="92" t="str">
        <f t="shared" si="793"/>
        <v/>
      </c>
      <c r="AK711" s="35" t="b">
        <f t="shared" si="743"/>
        <v>0</v>
      </c>
      <c r="AL711" s="92" t="str">
        <f t="shared" si="744"/>
        <v/>
      </c>
      <c r="AM711" s="35" t="b">
        <f t="shared" si="745"/>
        <v>0</v>
      </c>
      <c r="AN711" s="92" t="str">
        <f t="shared" si="746"/>
        <v/>
      </c>
      <c r="AO711" s="13" t="b">
        <f t="shared" si="747"/>
        <v>0</v>
      </c>
      <c r="AP711" s="92" t="str">
        <f t="shared" si="748"/>
        <v/>
      </c>
      <c r="AQ711" s="14">
        <f t="shared" si="749"/>
        <v>0</v>
      </c>
      <c r="AR711" s="14">
        <f t="shared" si="750"/>
        <v>0</v>
      </c>
      <c r="AS711" s="16">
        <f t="shared" si="807"/>
        <v>0</v>
      </c>
      <c r="AT711" s="16">
        <f t="shared" si="807"/>
        <v>0</v>
      </c>
      <c r="AU711" s="16">
        <f t="shared" si="807"/>
        <v>0</v>
      </c>
      <c r="AV711" s="16">
        <f t="shared" si="807"/>
        <v>0</v>
      </c>
      <c r="AW711" s="16">
        <f t="shared" si="807"/>
        <v>0</v>
      </c>
      <c r="AX711" s="16">
        <f t="shared" si="807"/>
        <v>0</v>
      </c>
      <c r="AY711" s="16">
        <f t="shared" si="807"/>
        <v>0</v>
      </c>
      <c r="AZ711" s="16"/>
      <c r="BA711" s="16"/>
      <c r="BB711" s="93">
        <f t="shared" si="794"/>
        <v>0</v>
      </c>
      <c r="BC711" s="93">
        <f t="shared" si="795"/>
        <v>0</v>
      </c>
      <c r="BD711" s="93">
        <f t="shared" si="796"/>
        <v>0</v>
      </c>
      <c r="BE711" s="158">
        <f t="shared" si="797"/>
        <v>0</v>
      </c>
      <c r="BF711" s="159">
        <f t="shared" si="798"/>
        <v>0</v>
      </c>
      <c r="BG711" s="159">
        <f t="shared" si="752"/>
        <v>0</v>
      </c>
      <c r="BH711" s="159">
        <f t="shared" si="753"/>
        <v>0</v>
      </c>
      <c r="BI711" s="159">
        <f t="shared" si="754"/>
        <v>0</v>
      </c>
      <c r="BJ711" s="159">
        <f t="shared" si="755"/>
        <v>0</v>
      </c>
      <c r="BK711" s="159">
        <f t="shared" si="756"/>
        <v>0</v>
      </c>
      <c r="BL711" s="159">
        <f t="shared" si="757"/>
        <v>0</v>
      </c>
      <c r="BM711" s="159">
        <f t="shared" si="808"/>
        <v>0</v>
      </c>
      <c r="BN711" s="159">
        <f t="shared" si="808"/>
        <v>0</v>
      </c>
      <c r="BO711" s="205" t="b">
        <f t="shared" si="758"/>
        <v>0</v>
      </c>
      <c r="BP711" s="214">
        <f t="shared" si="759"/>
        <v>0</v>
      </c>
      <c r="BQ711" s="160">
        <f t="shared" si="760"/>
        <v>0</v>
      </c>
      <c r="BR711" s="160">
        <f t="shared" si="761"/>
        <v>0</v>
      </c>
      <c r="BS711" s="160">
        <f t="shared" si="762"/>
        <v>0</v>
      </c>
      <c r="BT711" s="160">
        <f t="shared" si="763"/>
        <v>0</v>
      </c>
      <c r="BU711" s="160">
        <f t="shared" si="764"/>
        <v>0</v>
      </c>
      <c r="BV711" s="215">
        <f t="shared" si="765"/>
        <v>0</v>
      </c>
      <c r="BW711" s="217">
        <f t="shared" si="766"/>
        <v>0</v>
      </c>
      <c r="BX711" s="206">
        <f t="shared" si="767"/>
        <v>0</v>
      </c>
      <c r="BY711" s="206">
        <f t="shared" si="768"/>
        <v>0</v>
      </c>
      <c r="BZ711" s="206">
        <f t="shared" si="769"/>
        <v>0</v>
      </c>
      <c r="CA711" s="206">
        <f t="shared" si="770"/>
        <v>0</v>
      </c>
      <c r="CB711" s="206">
        <f t="shared" si="771"/>
        <v>0</v>
      </c>
      <c r="CC711" s="218">
        <f t="shared" si="772"/>
        <v>0</v>
      </c>
      <c r="CD711" s="216" t="e">
        <f t="shared" si="773"/>
        <v>#VALUE!</v>
      </c>
      <c r="CE711" s="94" t="e">
        <f t="shared" si="774"/>
        <v>#VALUE!</v>
      </c>
      <c r="CF711" s="94" t="e">
        <f t="shared" si="775"/>
        <v>#VALUE!</v>
      </c>
      <c r="CG711" s="95" t="e">
        <f t="shared" si="776"/>
        <v>#VALUE!</v>
      </c>
      <c r="CH711" s="95" t="e">
        <f t="shared" si="799"/>
        <v>#VALUE!</v>
      </c>
      <c r="CI711" s="95" t="b">
        <f t="shared" si="802"/>
        <v>0</v>
      </c>
      <c r="CJ711" s="76" t="str">
        <f t="shared" si="777"/>
        <v/>
      </c>
      <c r="CK711" s="94" t="e" cm="1">
        <f t="array" aca="1" ref="CK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CL711" s="94" t="str">
        <f t="shared" si="778"/>
        <v/>
      </c>
      <c r="CM711" s="96" t="b">
        <f t="shared" si="779"/>
        <v>0</v>
      </c>
      <c r="CN711" s="130" t="b">
        <f>IFERROR(MATCH(D711,'Avtal för korttidsarbete'!$G$13:$G$1012,0),TRUE)</f>
        <v>1</v>
      </c>
      <c r="CO711" s="130" t="b">
        <f t="shared" si="780"/>
        <v>0</v>
      </c>
      <c r="CP711" s="131" t="str" cm="1">
        <f t="array" ref="CP711">IF(CN711=TRUE,"x",INDEX('Avtal för korttidsarbete'!$E$13:$E$1012,$CN711))</f>
        <v>x</v>
      </c>
      <c r="CQ711" s="131" t="str" cm="1">
        <f t="array" ref="CQ711">IF(CN711=TRUE,"x",INDEX('Avtal för korttidsarbete'!$F$13:$F$1012,$CN711))</f>
        <v>x</v>
      </c>
      <c r="CR711" s="130" t="b">
        <f t="shared" si="781"/>
        <v>0</v>
      </c>
      <c r="CS711" s="165">
        <f t="shared" si="800"/>
        <v>0</v>
      </c>
      <c r="CT711" s="165">
        <f t="shared" si="801"/>
        <v>0</v>
      </c>
      <c r="CU711" s="130" t="b">
        <f t="shared" si="782"/>
        <v>0</v>
      </c>
      <c r="CV711" s="131">
        <f t="shared" si="783"/>
        <v>0</v>
      </c>
      <c r="CW711" s="165">
        <f t="shared" si="784"/>
        <v>0</v>
      </c>
      <c r="CX711" s="186" t="b">
        <f>IFERROR(INDEX('Avtal för korttidsarbete'!R:R,MATCH(D711,'Avtal för korttidsarbete'!$G:$G,0)),TRUE)</f>
        <v>1</v>
      </c>
      <c r="CY711" s="165" t="str">
        <f>IF(CX711,"-",INDEX('Avtal för korttidsarbete'!$D:$D,MATCH(D711,'Avtal för korttidsarbete'!$G:$G,0)))</f>
        <v>-</v>
      </c>
      <c r="CZ711" s="131" t="b">
        <f>IFERROR(G711&gt;INDEX(Uppsägningar!E:E,MATCH(C711,Uppsägningar!C:C,0)),FALSE)</f>
        <v>0</v>
      </c>
    </row>
    <row r="712" spans="1:104" s="30" customFormat="1" x14ac:dyDescent="0.25">
      <c r="A712" s="19">
        <v>697</v>
      </c>
      <c r="B712" s="20"/>
      <c r="C712" s="189"/>
      <c r="D712" s="69"/>
      <c r="E712" s="171">
        <f>IFERROR(INDEX(Admin!$C$7:$C$10,MATCH(CY712,TblNivåValTExt,0)),0)</f>
        <v>0</v>
      </c>
      <c r="F712" s="1"/>
      <c r="G712" s="1"/>
      <c r="H712" s="90"/>
      <c r="I712" s="91"/>
      <c r="J712" s="91"/>
      <c r="K712" s="91"/>
      <c r="L712" s="91"/>
      <c r="M712" s="91"/>
      <c r="N712" s="91"/>
      <c r="O712" s="91"/>
      <c r="P712" s="91"/>
      <c r="Q712" s="91"/>
      <c r="R712" s="91"/>
      <c r="S712" s="91"/>
      <c r="T712" s="91"/>
      <c r="U712" s="91"/>
      <c r="V712" s="91"/>
      <c r="W712" s="225">
        <f t="shared" si="738"/>
        <v>0</v>
      </c>
      <c r="X712" s="134" t="str">
        <f t="shared" si="785"/>
        <v/>
      </c>
      <c r="Y712" s="92" t="b">
        <f t="shared" si="739"/>
        <v>0</v>
      </c>
      <c r="Z712" s="92" t="str">
        <f t="shared" si="786"/>
        <v/>
      </c>
      <c r="AA712" s="92" t="b">
        <f t="shared" si="787"/>
        <v>0</v>
      </c>
      <c r="AB712" s="92" t="str">
        <f t="shared" si="788"/>
        <v/>
      </c>
      <c r="AC712" s="13" t="b">
        <f t="shared" si="740"/>
        <v>0</v>
      </c>
      <c r="AD712" s="92" t="str">
        <f t="shared" si="789"/>
        <v/>
      </c>
      <c r="AE712" s="13" t="b">
        <f t="shared" si="790"/>
        <v>0</v>
      </c>
      <c r="AF712" s="92" t="str">
        <f t="shared" si="791"/>
        <v/>
      </c>
      <c r="AG712" s="13" t="b">
        <f t="shared" si="741"/>
        <v>0</v>
      </c>
      <c r="AH712" s="92" t="str">
        <f t="shared" si="792"/>
        <v/>
      </c>
      <c r="AI712" s="35" t="b">
        <f t="shared" si="742"/>
        <v>0</v>
      </c>
      <c r="AJ712" s="92" t="str">
        <f t="shared" si="793"/>
        <v/>
      </c>
      <c r="AK712" s="35" t="b">
        <f t="shared" si="743"/>
        <v>0</v>
      </c>
      <c r="AL712" s="92" t="str">
        <f t="shared" si="744"/>
        <v/>
      </c>
      <c r="AM712" s="35" t="b">
        <f t="shared" si="745"/>
        <v>0</v>
      </c>
      <c r="AN712" s="92" t="str">
        <f t="shared" si="746"/>
        <v/>
      </c>
      <c r="AO712" s="13" t="b">
        <f t="shared" si="747"/>
        <v>0</v>
      </c>
      <c r="AP712" s="92" t="str">
        <f t="shared" si="748"/>
        <v/>
      </c>
      <c r="AQ712" s="14">
        <f t="shared" si="749"/>
        <v>0</v>
      </c>
      <c r="AR712" s="14">
        <f t="shared" si="750"/>
        <v>0</v>
      </c>
      <c r="AS712" s="16">
        <f t="shared" si="807"/>
        <v>0</v>
      </c>
      <c r="AT712" s="16">
        <f t="shared" si="807"/>
        <v>0</v>
      </c>
      <c r="AU712" s="16">
        <f t="shared" si="807"/>
        <v>0</v>
      </c>
      <c r="AV712" s="16">
        <f t="shared" si="807"/>
        <v>0</v>
      </c>
      <c r="AW712" s="16">
        <f t="shared" si="807"/>
        <v>0</v>
      </c>
      <c r="AX712" s="16">
        <f t="shared" si="807"/>
        <v>0</v>
      </c>
      <c r="AY712" s="16">
        <f t="shared" si="807"/>
        <v>0</v>
      </c>
      <c r="AZ712" s="16"/>
      <c r="BA712" s="16"/>
      <c r="BB712" s="93">
        <f t="shared" si="794"/>
        <v>0</v>
      </c>
      <c r="BC712" s="93">
        <f t="shared" si="795"/>
        <v>0</v>
      </c>
      <c r="BD712" s="93">
        <f t="shared" si="796"/>
        <v>0</v>
      </c>
      <c r="BE712" s="158">
        <f t="shared" si="797"/>
        <v>0</v>
      </c>
      <c r="BF712" s="159">
        <f t="shared" si="798"/>
        <v>0</v>
      </c>
      <c r="BG712" s="159">
        <f t="shared" si="752"/>
        <v>0</v>
      </c>
      <c r="BH712" s="159">
        <f t="shared" si="753"/>
        <v>0</v>
      </c>
      <c r="BI712" s="159">
        <f t="shared" si="754"/>
        <v>0</v>
      </c>
      <c r="BJ712" s="159">
        <f t="shared" si="755"/>
        <v>0</v>
      </c>
      <c r="BK712" s="159">
        <f t="shared" si="756"/>
        <v>0</v>
      </c>
      <c r="BL712" s="159">
        <f t="shared" si="757"/>
        <v>0</v>
      </c>
      <c r="BM712" s="159">
        <f t="shared" si="808"/>
        <v>0</v>
      </c>
      <c r="BN712" s="159">
        <f t="shared" si="808"/>
        <v>0</v>
      </c>
      <c r="BO712" s="205" t="b">
        <f t="shared" si="758"/>
        <v>0</v>
      </c>
      <c r="BP712" s="214">
        <f t="shared" si="759"/>
        <v>0</v>
      </c>
      <c r="BQ712" s="160">
        <f t="shared" si="760"/>
        <v>0</v>
      </c>
      <c r="BR712" s="160">
        <f t="shared" si="761"/>
        <v>0</v>
      </c>
      <c r="BS712" s="160">
        <f t="shared" si="762"/>
        <v>0</v>
      </c>
      <c r="BT712" s="160">
        <f t="shared" si="763"/>
        <v>0</v>
      </c>
      <c r="BU712" s="160">
        <f t="shared" si="764"/>
        <v>0</v>
      </c>
      <c r="BV712" s="215">
        <f t="shared" si="765"/>
        <v>0</v>
      </c>
      <c r="BW712" s="217">
        <f t="shared" si="766"/>
        <v>0</v>
      </c>
      <c r="BX712" s="206">
        <f t="shared" si="767"/>
        <v>0</v>
      </c>
      <c r="BY712" s="206">
        <f t="shared" si="768"/>
        <v>0</v>
      </c>
      <c r="BZ712" s="206">
        <f t="shared" si="769"/>
        <v>0</v>
      </c>
      <c r="CA712" s="206">
        <f t="shared" si="770"/>
        <v>0</v>
      </c>
      <c r="CB712" s="206">
        <f t="shared" si="771"/>
        <v>0</v>
      </c>
      <c r="CC712" s="218">
        <f t="shared" si="772"/>
        <v>0</v>
      </c>
      <c r="CD712" s="216" t="e">
        <f t="shared" si="773"/>
        <v>#VALUE!</v>
      </c>
      <c r="CE712" s="94" t="e">
        <f t="shared" si="774"/>
        <v>#VALUE!</v>
      </c>
      <c r="CF712" s="94" t="e">
        <f t="shared" si="775"/>
        <v>#VALUE!</v>
      </c>
      <c r="CG712" s="95" t="e">
        <f t="shared" si="776"/>
        <v>#VALUE!</v>
      </c>
      <c r="CH712" s="95" t="e">
        <f t="shared" si="799"/>
        <v>#VALUE!</v>
      </c>
      <c r="CI712" s="95" t="b">
        <f t="shared" si="802"/>
        <v>0</v>
      </c>
      <c r="CJ712" s="76" t="str">
        <f t="shared" si="777"/>
        <v/>
      </c>
      <c r="CK712" s="94" t="e" cm="1">
        <f t="array" aca="1" ref="CK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CL712" s="94" t="str">
        <f t="shared" si="778"/>
        <v/>
      </c>
      <c r="CM712" s="96" t="b">
        <f t="shared" si="779"/>
        <v>0</v>
      </c>
      <c r="CN712" s="130" t="b">
        <f>IFERROR(MATCH(D712,'Avtal för korttidsarbete'!$G$13:$G$1012,0),TRUE)</f>
        <v>1</v>
      </c>
      <c r="CO712" s="130" t="b">
        <f t="shared" si="780"/>
        <v>0</v>
      </c>
      <c r="CP712" s="131" t="str" cm="1">
        <f t="array" ref="CP712">IF(CN712=TRUE,"x",INDEX('Avtal för korttidsarbete'!$E$13:$E$1012,$CN712))</f>
        <v>x</v>
      </c>
      <c r="CQ712" s="131" t="str" cm="1">
        <f t="array" ref="CQ712">IF(CN712=TRUE,"x",INDEX('Avtal för korttidsarbete'!$F$13:$F$1012,$CN712))</f>
        <v>x</v>
      </c>
      <c r="CR712" s="130" t="b">
        <f t="shared" si="781"/>
        <v>0</v>
      </c>
      <c r="CS712" s="165">
        <f t="shared" si="800"/>
        <v>0</v>
      </c>
      <c r="CT712" s="165">
        <f t="shared" si="801"/>
        <v>0</v>
      </c>
      <c r="CU712" s="130" t="b">
        <f t="shared" si="782"/>
        <v>0</v>
      </c>
      <c r="CV712" s="131">
        <f t="shared" si="783"/>
        <v>0</v>
      </c>
      <c r="CW712" s="165">
        <f t="shared" si="784"/>
        <v>0</v>
      </c>
      <c r="CX712" s="186" t="b">
        <f>IFERROR(INDEX('Avtal för korttidsarbete'!R:R,MATCH(D712,'Avtal för korttidsarbete'!$G:$G,0)),TRUE)</f>
        <v>1</v>
      </c>
      <c r="CY712" s="165" t="str">
        <f>IF(CX712,"-",INDEX('Avtal för korttidsarbete'!$D:$D,MATCH(D712,'Avtal för korttidsarbete'!$G:$G,0)))</f>
        <v>-</v>
      </c>
      <c r="CZ712" s="131" t="b">
        <f>IFERROR(G712&gt;INDEX(Uppsägningar!E:E,MATCH(C712,Uppsägningar!C:C,0)),FALSE)</f>
        <v>0</v>
      </c>
    </row>
    <row r="713" spans="1:104" s="30" customFormat="1" x14ac:dyDescent="0.25">
      <c r="A713" s="19">
        <v>698</v>
      </c>
      <c r="B713" s="20"/>
      <c r="C713" s="189"/>
      <c r="D713" s="69"/>
      <c r="E713" s="171">
        <f>IFERROR(INDEX(Admin!$C$7:$C$10,MATCH(CY713,TblNivåValTExt,0)),0)</f>
        <v>0</v>
      </c>
      <c r="F713" s="1"/>
      <c r="G713" s="1"/>
      <c r="H713" s="90"/>
      <c r="I713" s="91"/>
      <c r="J713" s="91"/>
      <c r="K713" s="91"/>
      <c r="L713" s="91"/>
      <c r="M713" s="91"/>
      <c r="N713" s="91"/>
      <c r="O713" s="91"/>
      <c r="P713" s="91"/>
      <c r="Q713" s="91"/>
      <c r="R713" s="91"/>
      <c r="S713" s="91"/>
      <c r="T713" s="91"/>
      <c r="U713" s="91"/>
      <c r="V713" s="91"/>
      <c r="W713" s="225">
        <f t="shared" si="738"/>
        <v>0</v>
      </c>
      <c r="X713" s="134" t="str">
        <f t="shared" si="785"/>
        <v/>
      </c>
      <c r="Y713" s="92" t="b">
        <f t="shared" si="739"/>
        <v>0</v>
      </c>
      <c r="Z713" s="92" t="str">
        <f t="shared" si="786"/>
        <v/>
      </c>
      <c r="AA713" s="92" t="b">
        <f t="shared" si="787"/>
        <v>0</v>
      </c>
      <c r="AB713" s="92" t="str">
        <f t="shared" si="788"/>
        <v/>
      </c>
      <c r="AC713" s="13" t="b">
        <f t="shared" si="740"/>
        <v>0</v>
      </c>
      <c r="AD713" s="92" t="str">
        <f t="shared" si="789"/>
        <v/>
      </c>
      <c r="AE713" s="13" t="b">
        <f t="shared" si="790"/>
        <v>0</v>
      </c>
      <c r="AF713" s="92" t="str">
        <f t="shared" si="791"/>
        <v/>
      </c>
      <c r="AG713" s="13" t="b">
        <f t="shared" si="741"/>
        <v>0</v>
      </c>
      <c r="AH713" s="92" t="str">
        <f t="shared" si="792"/>
        <v/>
      </c>
      <c r="AI713" s="35" t="b">
        <f t="shared" si="742"/>
        <v>0</v>
      </c>
      <c r="AJ713" s="92" t="str">
        <f t="shared" si="793"/>
        <v/>
      </c>
      <c r="AK713" s="35" t="b">
        <f t="shared" si="743"/>
        <v>0</v>
      </c>
      <c r="AL713" s="92" t="str">
        <f t="shared" si="744"/>
        <v/>
      </c>
      <c r="AM713" s="35" t="b">
        <f t="shared" si="745"/>
        <v>0</v>
      </c>
      <c r="AN713" s="92" t="str">
        <f t="shared" si="746"/>
        <v/>
      </c>
      <c r="AO713" s="13" t="b">
        <f t="shared" si="747"/>
        <v>0</v>
      </c>
      <c r="AP713" s="92" t="str">
        <f t="shared" si="748"/>
        <v/>
      </c>
      <c r="AQ713" s="14">
        <f t="shared" si="749"/>
        <v>0</v>
      </c>
      <c r="AR713" s="14">
        <f t="shared" si="750"/>
        <v>0</v>
      </c>
      <c r="AS713" s="16">
        <f t="shared" si="807"/>
        <v>0</v>
      </c>
      <c r="AT713" s="16">
        <f t="shared" si="807"/>
        <v>0</v>
      </c>
      <c r="AU713" s="16">
        <f t="shared" si="807"/>
        <v>0</v>
      </c>
      <c r="AV713" s="16">
        <f t="shared" si="807"/>
        <v>0</v>
      </c>
      <c r="AW713" s="16">
        <f t="shared" si="807"/>
        <v>0</v>
      </c>
      <c r="AX713" s="16">
        <f t="shared" si="807"/>
        <v>0</v>
      </c>
      <c r="AY713" s="16">
        <f t="shared" si="807"/>
        <v>0</v>
      </c>
      <c r="AZ713" s="16"/>
      <c r="BA713" s="16"/>
      <c r="BB713" s="93">
        <f t="shared" si="794"/>
        <v>0</v>
      </c>
      <c r="BC713" s="93">
        <f t="shared" si="795"/>
        <v>0</v>
      </c>
      <c r="BD713" s="93">
        <f t="shared" si="796"/>
        <v>0</v>
      </c>
      <c r="BE713" s="158">
        <f t="shared" si="797"/>
        <v>0</v>
      </c>
      <c r="BF713" s="159">
        <f t="shared" si="798"/>
        <v>0</v>
      </c>
      <c r="BG713" s="159">
        <f t="shared" si="752"/>
        <v>0</v>
      </c>
      <c r="BH713" s="159">
        <f t="shared" si="753"/>
        <v>0</v>
      </c>
      <c r="BI713" s="159">
        <f t="shared" si="754"/>
        <v>0</v>
      </c>
      <c r="BJ713" s="159">
        <f t="shared" si="755"/>
        <v>0</v>
      </c>
      <c r="BK713" s="159">
        <f t="shared" si="756"/>
        <v>0</v>
      </c>
      <c r="BL713" s="159">
        <f t="shared" si="757"/>
        <v>0</v>
      </c>
      <c r="BM713" s="159">
        <f t="shared" si="808"/>
        <v>0</v>
      </c>
      <c r="BN713" s="159">
        <f t="shared" si="808"/>
        <v>0</v>
      </c>
      <c r="BO713" s="205" t="b">
        <f t="shared" si="758"/>
        <v>0</v>
      </c>
      <c r="BP713" s="214">
        <f t="shared" si="759"/>
        <v>0</v>
      </c>
      <c r="BQ713" s="160">
        <f t="shared" si="760"/>
        <v>0</v>
      </c>
      <c r="BR713" s="160">
        <f t="shared" si="761"/>
        <v>0</v>
      </c>
      <c r="BS713" s="160">
        <f t="shared" si="762"/>
        <v>0</v>
      </c>
      <c r="BT713" s="160">
        <f t="shared" si="763"/>
        <v>0</v>
      </c>
      <c r="BU713" s="160">
        <f t="shared" si="764"/>
        <v>0</v>
      </c>
      <c r="BV713" s="215">
        <f t="shared" si="765"/>
        <v>0</v>
      </c>
      <c r="BW713" s="217">
        <f t="shared" si="766"/>
        <v>0</v>
      </c>
      <c r="BX713" s="206">
        <f t="shared" si="767"/>
        <v>0</v>
      </c>
      <c r="BY713" s="206">
        <f t="shared" si="768"/>
        <v>0</v>
      </c>
      <c r="BZ713" s="206">
        <f t="shared" si="769"/>
        <v>0</v>
      </c>
      <c r="CA713" s="206">
        <f t="shared" si="770"/>
        <v>0</v>
      </c>
      <c r="CB713" s="206">
        <f t="shared" si="771"/>
        <v>0</v>
      </c>
      <c r="CC713" s="218">
        <f t="shared" si="772"/>
        <v>0</v>
      </c>
      <c r="CD713" s="216" t="e">
        <f t="shared" si="773"/>
        <v>#VALUE!</v>
      </c>
      <c r="CE713" s="94" t="e">
        <f t="shared" si="774"/>
        <v>#VALUE!</v>
      </c>
      <c r="CF713" s="94" t="e">
        <f t="shared" si="775"/>
        <v>#VALUE!</v>
      </c>
      <c r="CG713" s="95" t="e">
        <f t="shared" si="776"/>
        <v>#VALUE!</v>
      </c>
      <c r="CH713" s="95" t="e">
        <f t="shared" si="799"/>
        <v>#VALUE!</v>
      </c>
      <c r="CI713" s="95" t="b">
        <f t="shared" si="802"/>
        <v>0</v>
      </c>
      <c r="CJ713" s="76" t="str">
        <f t="shared" si="777"/>
        <v/>
      </c>
      <c r="CK713" s="94" t="e" cm="1">
        <f t="array" aca="1" ref="CK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CL713" s="94" t="str">
        <f t="shared" si="778"/>
        <v/>
      </c>
      <c r="CM713" s="96" t="b">
        <f t="shared" si="779"/>
        <v>0</v>
      </c>
      <c r="CN713" s="130" t="b">
        <f>IFERROR(MATCH(D713,'Avtal för korttidsarbete'!$G$13:$G$1012,0),TRUE)</f>
        <v>1</v>
      </c>
      <c r="CO713" s="130" t="b">
        <f t="shared" si="780"/>
        <v>0</v>
      </c>
      <c r="CP713" s="131" t="str" cm="1">
        <f t="array" ref="CP713">IF(CN713=TRUE,"x",INDEX('Avtal för korttidsarbete'!$E$13:$E$1012,$CN713))</f>
        <v>x</v>
      </c>
      <c r="CQ713" s="131" t="str" cm="1">
        <f t="array" ref="CQ713">IF(CN713=TRUE,"x",INDEX('Avtal för korttidsarbete'!$F$13:$F$1012,$CN713))</f>
        <v>x</v>
      </c>
      <c r="CR713" s="130" t="b">
        <f t="shared" si="781"/>
        <v>0</v>
      </c>
      <c r="CS713" s="165">
        <f t="shared" si="800"/>
        <v>0</v>
      </c>
      <c r="CT713" s="165">
        <f t="shared" si="801"/>
        <v>0</v>
      </c>
      <c r="CU713" s="130" t="b">
        <f t="shared" si="782"/>
        <v>0</v>
      </c>
      <c r="CV713" s="131">
        <f t="shared" si="783"/>
        <v>0</v>
      </c>
      <c r="CW713" s="165">
        <f t="shared" si="784"/>
        <v>0</v>
      </c>
      <c r="CX713" s="186" t="b">
        <f>IFERROR(INDEX('Avtal för korttidsarbete'!R:R,MATCH(D713,'Avtal för korttidsarbete'!$G:$G,0)),TRUE)</f>
        <v>1</v>
      </c>
      <c r="CY713" s="165" t="str">
        <f>IF(CX713,"-",INDEX('Avtal för korttidsarbete'!$D:$D,MATCH(D713,'Avtal för korttidsarbete'!$G:$G,0)))</f>
        <v>-</v>
      </c>
      <c r="CZ713" s="131" t="b">
        <f>IFERROR(G713&gt;INDEX(Uppsägningar!E:E,MATCH(C713,Uppsägningar!C:C,0)),FALSE)</f>
        <v>0</v>
      </c>
    </row>
    <row r="714" spans="1:104" s="30" customFormat="1" x14ac:dyDescent="0.25">
      <c r="A714" s="19">
        <v>699</v>
      </c>
      <c r="B714" s="20"/>
      <c r="C714" s="189"/>
      <c r="D714" s="69"/>
      <c r="E714" s="171">
        <f>IFERROR(INDEX(Admin!$C$7:$C$10,MATCH(CY714,TblNivåValTExt,0)),0)</f>
        <v>0</v>
      </c>
      <c r="F714" s="1"/>
      <c r="G714" s="1"/>
      <c r="H714" s="90"/>
      <c r="I714" s="91"/>
      <c r="J714" s="91"/>
      <c r="K714" s="91"/>
      <c r="L714" s="91"/>
      <c r="M714" s="91"/>
      <c r="N714" s="91"/>
      <c r="O714" s="91"/>
      <c r="P714" s="91"/>
      <c r="Q714" s="91"/>
      <c r="R714" s="91"/>
      <c r="S714" s="91"/>
      <c r="T714" s="91"/>
      <c r="U714" s="91"/>
      <c r="V714" s="91"/>
      <c r="W714" s="225">
        <f t="shared" si="738"/>
        <v>0</v>
      </c>
      <c r="X714" s="134" t="str">
        <f t="shared" si="785"/>
        <v/>
      </c>
      <c r="Y714" s="92" t="b">
        <f t="shared" si="739"/>
        <v>0</v>
      </c>
      <c r="Z714" s="92" t="str">
        <f t="shared" si="786"/>
        <v/>
      </c>
      <c r="AA714" s="92" t="b">
        <f t="shared" si="787"/>
        <v>0</v>
      </c>
      <c r="AB714" s="92" t="str">
        <f t="shared" si="788"/>
        <v/>
      </c>
      <c r="AC714" s="13" t="b">
        <f t="shared" si="740"/>
        <v>0</v>
      </c>
      <c r="AD714" s="92" t="str">
        <f t="shared" si="789"/>
        <v/>
      </c>
      <c r="AE714" s="13" t="b">
        <f t="shared" si="790"/>
        <v>0</v>
      </c>
      <c r="AF714" s="92" t="str">
        <f t="shared" si="791"/>
        <v/>
      </c>
      <c r="AG714" s="13" t="b">
        <f t="shared" si="741"/>
        <v>0</v>
      </c>
      <c r="AH714" s="92" t="str">
        <f t="shared" si="792"/>
        <v/>
      </c>
      <c r="AI714" s="35" t="b">
        <f t="shared" si="742"/>
        <v>0</v>
      </c>
      <c r="AJ714" s="92" t="str">
        <f t="shared" si="793"/>
        <v/>
      </c>
      <c r="AK714" s="35" t="b">
        <f t="shared" si="743"/>
        <v>0</v>
      </c>
      <c r="AL714" s="92" t="str">
        <f t="shared" si="744"/>
        <v/>
      </c>
      <c r="AM714" s="35" t="b">
        <f t="shared" si="745"/>
        <v>0</v>
      </c>
      <c r="AN714" s="92" t="str">
        <f t="shared" si="746"/>
        <v/>
      </c>
      <c r="AO714" s="13" t="b">
        <f t="shared" si="747"/>
        <v>0</v>
      </c>
      <c r="AP714" s="92" t="str">
        <f t="shared" si="748"/>
        <v/>
      </c>
      <c r="AQ714" s="14">
        <f t="shared" si="749"/>
        <v>0</v>
      </c>
      <c r="AR714" s="14">
        <f t="shared" si="750"/>
        <v>0</v>
      </c>
      <c r="AS714" s="16">
        <f t="shared" si="807"/>
        <v>0</v>
      </c>
      <c r="AT714" s="16">
        <f t="shared" si="807"/>
        <v>0</v>
      </c>
      <c r="AU714" s="16">
        <f t="shared" si="807"/>
        <v>0</v>
      </c>
      <c r="AV714" s="16">
        <f t="shared" si="807"/>
        <v>0</v>
      </c>
      <c r="AW714" s="16">
        <f t="shared" si="807"/>
        <v>0</v>
      </c>
      <c r="AX714" s="16">
        <f t="shared" si="807"/>
        <v>0</v>
      </c>
      <c r="AY714" s="16">
        <f t="shared" si="807"/>
        <v>0</v>
      </c>
      <c r="AZ714" s="16"/>
      <c r="BA714" s="16"/>
      <c r="BB714" s="93">
        <f t="shared" si="794"/>
        <v>0</v>
      </c>
      <c r="BC714" s="93">
        <f t="shared" si="795"/>
        <v>0</v>
      </c>
      <c r="BD714" s="93">
        <f t="shared" si="796"/>
        <v>0</v>
      </c>
      <c r="BE714" s="158">
        <f t="shared" si="797"/>
        <v>0</v>
      </c>
      <c r="BF714" s="159">
        <f t="shared" si="798"/>
        <v>0</v>
      </c>
      <c r="BG714" s="159">
        <f t="shared" si="752"/>
        <v>0</v>
      </c>
      <c r="BH714" s="159">
        <f t="shared" si="753"/>
        <v>0</v>
      </c>
      <c r="BI714" s="159">
        <f t="shared" si="754"/>
        <v>0</v>
      </c>
      <c r="BJ714" s="159">
        <f t="shared" si="755"/>
        <v>0</v>
      </c>
      <c r="BK714" s="159">
        <f t="shared" si="756"/>
        <v>0</v>
      </c>
      <c r="BL714" s="159">
        <f t="shared" si="757"/>
        <v>0</v>
      </c>
      <c r="BM714" s="159">
        <f t="shared" si="808"/>
        <v>0</v>
      </c>
      <c r="BN714" s="159">
        <f t="shared" si="808"/>
        <v>0</v>
      </c>
      <c r="BO714" s="205" t="b">
        <f t="shared" si="758"/>
        <v>0</v>
      </c>
      <c r="BP714" s="214">
        <f t="shared" si="759"/>
        <v>0</v>
      </c>
      <c r="BQ714" s="160">
        <f t="shared" si="760"/>
        <v>0</v>
      </c>
      <c r="BR714" s="160">
        <f t="shared" si="761"/>
        <v>0</v>
      </c>
      <c r="BS714" s="160">
        <f t="shared" si="762"/>
        <v>0</v>
      </c>
      <c r="BT714" s="160">
        <f t="shared" si="763"/>
        <v>0</v>
      </c>
      <c r="BU714" s="160">
        <f t="shared" si="764"/>
        <v>0</v>
      </c>
      <c r="BV714" s="215">
        <f t="shared" si="765"/>
        <v>0</v>
      </c>
      <c r="BW714" s="217">
        <f t="shared" si="766"/>
        <v>0</v>
      </c>
      <c r="BX714" s="206">
        <f t="shared" si="767"/>
        <v>0</v>
      </c>
      <c r="BY714" s="206">
        <f t="shared" si="768"/>
        <v>0</v>
      </c>
      <c r="BZ714" s="206">
        <f t="shared" si="769"/>
        <v>0</v>
      </c>
      <c r="CA714" s="206">
        <f t="shared" si="770"/>
        <v>0</v>
      </c>
      <c r="CB714" s="206">
        <f t="shared" si="771"/>
        <v>0</v>
      </c>
      <c r="CC714" s="218">
        <f t="shared" si="772"/>
        <v>0</v>
      </c>
      <c r="CD714" s="216" t="e">
        <f t="shared" si="773"/>
        <v>#VALUE!</v>
      </c>
      <c r="CE714" s="94" t="e">
        <f t="shared" si="774"/>
        <v>#VALUE!</v>
      </c>
      <c r="CF714" s="94" t="e">
        <f t="shared" si="775"/>
        <v>#VALUE!</v>
      </c>
      <c r="CG714" s="95" t="e">
        <f t="shared" si="776"/>
        <v>#VALUE!</v>
      </c>
      <c r="CH714" s="95" t="e">
        <f t="shared" si="799"/>
        <v>#VALUE!</v>
      </c>
      <c r="CI714" s="95" t="b">
        <f t="shared" si="802"/>
        <v>0</v>
      </c>
      <c r="CJ714" s="76" t="str">
        <f t="shared" si="777"/>
        <v/>
      </c>
      <c r="CK714" s="94" t="e" cm="1">
        <f t="array" aca="1" ref="CK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CL714" s="94" t="str">
        <f t="shared" si="778"/>
        <v/>
      </c>
      <c r="CM714" s="96" t="b">
        <f t="shared" si="779"/>
        <v>0</v>
      </c>
      <c r="CN714" s="130" t="b">
        <f>IFERROR(MATCH(D714,'Avtal för korttidsarbete'!$G$13:$G$1012,0),TRUE)</f>
        <v>1</v>
      </c>
      <c r="CO714" s="130" t="b">
        <f t="shared" si="780"/>
        <v>0</v>
      </c>
      <c r="CP714" s="131" t="str" cm="1">
        <f t="array" ref="CP714">IF(CN714=TRUE,"x",INDEX('Avtal för korttidsarbete'!$E$13:$E$1012,$CN714))</f>
        <v>x</v>
      </c>
      <c r="CQ714" s="131" t="str" cm="1">
        <f t="array" ref="CQ714">IF(CN714=TRUE,"x",INDEX('Avtal för korttidsarbete'!$F$13:$F$1012,$CN714))</f>
        <v>x</v>
      </c>
      <c r="CR714" s="130" t="b">
        <f t="shared" si="781"/>
        <v>0</v>
      </c>
      <c r="CS714" s="165">
        <f t="shared" si="800"/>
        <v>0</v>
      </c>
      <c r="CT714" s="165">
        <f t="shared" si="801"/>
        <v>0</v>
      </c>
      <c r="CU714" s="130" t="b">
        <f t="shared" si="782"/>
        <v>0</v>
      </c>
      <c r="CV714" s="131">
        <f t="shared" si="783"/>
        <v>0</v>
      </c>
      <c r="CW714" s="165">
        <f t="shared" si="784"/>
        <v>0</v>
      </c>
      <c r="CX714" s="186" t="b">
        <f>IFERROR(INDEX('Avtal för korttidsarbete'!R:R,MATCH(D714,'Avtal för korttidsarbete'!$G:$G,0)),TRUE)</f>
        <v>1</v>
      </c>
      <c r="CY714" s="165" t="str">
        <f>IF(CX714,"-",INDEX('Avtal för korttidsarbete'!$D:$D,MATCH(D714,'Avtal för korttidsarbete'!$G:$G,0)))</f>
        <v>-</v>
      </c>
      <c r="CZ714" s="131" t="b">
        <f>IFERROR(G714&gt;INDEX(Uppsägningar!E:E,MATCH(C714,Uppsägningar!C:C,0)),FALSE)</f>
        <v>0</v>
      </c>
    </row>
    <row r="715" spans="1:104" s="30" customFormat="1" x14ac:dyDescent="0.25">
      <c r="A715" s="19">
        <v>700</v>
      </c>
      <c r="B715" s="20"/>
      <c r="C715" s="189"/>
      <c r="D715" s="69"/>
      <c r="E715" s="171">
        <f>IFERROR(INDEX(Admin!$C$7:$C$10,MATCH(CY715,TblNivåValTExt,0)),0)</f>
        <v>0</v>
      </c>
      <c r="F715" s="1"/>
      <c r="G715" s="1"/>
      <c r="H715" s="90"/>
      <c r="I715" s="91"/>
      <c r="J715" s="91"/>
      <c r="K715" s="91"/>
      <c r="L715" s="91"/>
      <c r="M715" s="91"/>
      <c r="N715" s="91"/>
      <c r="O715" s="91"/>
      <c r="P715" s="91"/>
      <c r="Q715" s="91"/>
      <c r="R715" s="91"/>
      <c r="S715" s="91"/>
      <c r="T715" s="91"/>
      <c r="U715" s="91"/>
      <c r="V715" s="91"/>
      <c r="W715" s="225">
        <f t="shared" si="738"/>
        <v>0</v>
      </c>
      <c r="X715" s="134" t="str">
        <f t="shared" si="785"/>
        <v/>
      </c>
      <c r="Y715" s="92" t="b">
        <f t="shared" si="739"/>
        <v>0</v>
      </c>
      <c r="Z715" s="92" t="str">
        <f t="shared" si="786"/>
        <v/>
      </c>
      <c r="AA715" s="92" t="b">
        <f t="shared" si="787"/>
        <v>0</v>
      </c>
      <c r="AB715" s="92" t="str">
        <f t="shared" si="788"/>
        <v/>
      </c>
      <c r="AC715" s="13" t="b">
        <f t="shared" si="740"/>
        <v>0</v>
      </c>
      <c r="AD715" s="92" t="str">
        <f t="shared" si="789"/>
        <v/>
      </c>
      <c r="AE715" s="13" t="b">
        <f t="shared" si="790"/>
        <v>0</v>
      </c>
      <c r="AF715" s="92" t="str">
        <f t="shared" si="791"/>
        <v/>
      </c>
      <c r="AG715" s="13" t="b">
        <f t="shared" si="741"/>
        <v>0</v>
      </c>
      <c r="AH715" s="92" t="str">
        <f t="shared" si="792"/>
        <v/>
      </c>
      <c r="AI715" s="35" t="b">
        <f t="shared" si="742"/>
        <v>0</v>
      </c>
      <c r="AJ715" s="92" t="str">
        <f t="shared" si="793"/>
        <v/>
      </c>
      <c r="AK715" s="35" t="b">
        <f t="shared" si="743"/>
        <v>0</v>
      </c>
      <c r="AL715" s="92" t="str">
        <f t="shared" si="744"/>
        <v/>
      </c>
      <c r="AM715" s="35" t="b">
        <f t="shared" si="745"/>
        <v>0</v>
      </c>
      <c r="AN715" s="92" t="str">
        <f t="shared" si="746"/>
        <v/>
      </c>
      <c r="AO715" s="13" t="b">
        <f t="shared" si="747"/>
        <v>0</v>
      </c>
      <c r="AP715" s="92" t="str">
        <f t="shared" si="748"/>
        <v/>
      </c>
      <c r="AQ715" s="14">
        <f t="shared" si="749"/>
        <v>0</v>
      </c>
      <c r="AR715" s="14">
        <f t="shared" si="750"/>
        <v>0</v>
      </c>
      <c r="AS715" s="16">
        <f t="shared" si="807"/>
        <v>0</v>
      </c>
      <c r="AT715" s="16">
        <f t="shared" si="807"/>
        <v>0</v>
      </c>
      <c r="AU715" s="16">
        <f t="shared" si="807"/>
        <v>0</v>
      </c>
      <c r="AV715" s="16">
        <f t="shared" si="807"/>
        <v>0</v>
      </c>
      <c r="AW715" s="16">
        <f t="shared" si="807"/>
        <v>0</v>
      </c>
      <c r="AX715" s="16">
        <f t="shared" si="807"/>
        <v>0</v>
      </c>
      <c r="AY715" s="16">
        <f t="shared" si="807"/>
        <v>0</v>
      </c>
      <c r="AZ715" s="16"/>
      <c r="BA715" s="16"/>
      <c r="BB715" s="93">
        <f t="shared" si="794"/>
        <v>0</v>
      </c>
      <c r="BC715" s="93">
        <f t="shared" si="795"/>
        <v>0</v>
      </c>
      <c r="BD715" s="93">
        <f t="shared" si="796"/>
        <v>0</v>
      </c>
      <c r="BE715" s="158">
        <f t="shared" si="797"/>
        <v>0</v>
      </c>
      <c r="BF715" s="159">
        <f t="shared" si="798"/>
        <v>0</v>
      </c>
      <c r="BG715" s="159">
        <f t="shared" si="752"/>
        <v>0</v>
      </c>
      <c r="BH715" s="159">
        <f t="shared" si="753"/>
        <v>0</v>
      </c>
      <c r="BI715" s="159">
        <f t="shared" si="754"/>
        <v>0</v>
      </c>
      <c r="BJ715" s="159">
        <f t="shared" si="755"/>
        <v>0</v>
      </c>
      <c r="BK715" s="159">
        <f t="shared" si="756"/>
        <v>0</v>
      </c>
      <c r="BL715" s="159">
        <f t="shared" si="757"/>
        <v>0</v>
      </c>
      <c r="BM715" s="159">
        <f t="shared" si="808"/>
        <v>0</v>
      </c>
      <c r="BN715" s="159">
        <f t="shared" si="808"/>
        <v>0</v>
      </c>
      <c r="BO715" s="205" t="b">
        <f t="shared" si="758"/>
        <v>0</v>
      </c>
      <c r="BP715" s="214">
        <f t="shared" si="759"/>
        <v>0</v>
      </c>
      <c r="BQ715" s="160">
        <f t="shared" si="760"/>
        <v>0</v>
      </c>
      <c r="BR715" s="160">
        <f t="shared" si="761"/>
        <v>0</v>
      </c>
      <c r="BS715" s="160">
        <f t="shared" si="762"/>
        <v>0</v>
      </c>
      <c r="BT715" s="160">
        <f t="shared" si="763"/>
        <v>0</v>
      </c>
      <c r="BU715" s="160">
        <f t="shared" si="764"/>
        <v>0</v>
      </c>
      <c r="BV715" s="215">
        <f t="shared" si="765"/>
        <v>0</v>
      </c>
      <c r="BW715" s="217">
        <f t="shared" si="766"/>
        <v>0</v>
      </c>
      <c r="BX715" s="206">
        <f t="shared" si="767"/>
        <v>0</v>
      </c>
      <c r="BY715" s="206">
        <f t="shared" si="768"/>
        <v>0</v>
      </c>
      <c r="BZ715" s="206">
        <f t="shared" si="769"/>
        <v>0</v>
      </c>
      <c r="CA715" s="206">
        <f t="shared" si="770"/>
        <v>0</v>
      </c>
      <c r="CB715" s="206">
        <f t="shared" si="771"/>
        <v>0</v>
      </c>
      <c r="CC715" s="218">
        <f t="shared" si="772"/>
        <v>0</v>
      </c>
      <c r="CD715" s="216" t="e">
        <f t="shared" si="773"/>
        <v>#VALUE!</v>
      </c>
      <c r="CE715" s="94" t="e">
        <f t="shared" si="774"/>
        <v>#VALUE!</v>
      </c>
      <c r="CF715" s="94" t="e">
        <f t="shared" si="775"/>
        <v>#VALUE!</v>
      </c>
      <c r="CG715" s="95" t="e">
        <f t="shared" si="776"/>
        <v>#VALUE!</v>
      </c>
      <c r="CH715" s="95" t="e">
        <f t="shared" si="799"/>
        <v>#VALUE!</v>
      </c>
      <c r="CI715" s="95" t="b">
        <f t="shared" si="802"/>
        <v>0</v>
      </c>
      <c r="CJ715" s="76" t="str">
        <f t="shared" si="777"/>
        <v/>
      </c>
      <c r="CK715" s="94" t="e" cm="1">
        <f t="array" aca="1" ref="CK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CL715" s="94" t="str">
        <f t="shared" si="778"/>
        <v/>
      </c>
      <c r="CM715" s="96" t="b">
        <f t="shared" si="779"/>
        <v>0</v>
      </c>
      <c r="CN715" s="130" t="b">
        <f>IFERROR(MATCH(D715,'Avtal för korttidsarbete'!$G$13:$G$1012,0),TRUE)</f>
        <v>1</v>
      </c>
      <c r="CO715" s="130" t="b">
        <f t="shared" si="780"/>
        <v>0</v>
      </c>
      <c r="CP715" s="131" t="str" cm="1">
        <f t="array" ref="CP715">IF(CN715=TRUE,"x",INDEX('Avtal för korttidsarbete'!$E$13:$E$1012,$CN715))</f>
        <v>x</v>
      </c>
      <c r="CQ715" s="131" t="str" cm="1">
        <f t="array" ref="CQ715">IF(CN715=TRUE,"x",INDEX('Avtal för korttidsarbete'!$F$13:$F$1012,$CN715))</f>
        <v>x</v>
      </c>
      <c r="CR715" s="130" t="b">
        <f t="shared" si="781"/>
        <v>0</v>
      </c>
      <c r="CS715" s="165">
        <f t="shared" si="800"/>
        <v>0</v>
      </c>
      <c r="CT715" s="165">
        <f t="shared" si="801"/>
        <v>0</v>
      </c>
      <c r="CU715" s="130" t="b">
        <f t="shared" si="782"/>
        <v>0</v>
      </c>
      <c r="CV715" s="131">
        <f t="shared" si="783"/>
        <v>0</v>
      </c>
      <c r="CW715" s="165">
        <f t="shared" si="784"/>
        <v>0</v>
      </c>
      <c r="CX715" s="186" t="b">
        <f>IFERROR(INDEX('Avtal för korttidsarbete'!R:R,MATCH(D715,'Avtal för korttidsarbete'!$G:$G,0)),TRUE)</f>
        <v>1</v>
      </c>
      <c r="CY715" s="165" t="str">
        <f>IF(CX715,"-",INDEX('Avtal för korttidsarbete'!$D:$D,MATCH(D715,'Avtal för korttidsarbete'!$G:$G,0)))</f>
        <v>-</v>
      </c>
      <c r="CZ715" s="131" t="b">
        <f>IFERROR(G715&gt;INDEX(Uppsägningar!E:E,MATCH(C715,Uppsägningar!C:C,0)),FALSE)</f>
        <v>0</v>
      </c>
    </row>
    <row r="716" spans="1:104" s="30" customFormat="1" x14ac:dyDescent="0.25">
      <c r="A716" s="19">
        <v>701</v>
      </c>
      <c r="B716" s="20"/>
      <c r="C716" s="189"/>
      <c r="D716" s="69"/>
      <c r="E716" s="171">
        <f>IFERROR(INDEX(Admin!$C$7:$C$10,MATCH(CY716,TblNivåValTExt,0)),0)</f>
        <v>0</v>
      </c>
      <c r="F716" s="1"/>
      <c r="G716" s="1"/>
      <c r="H716" s="90"/>
      <c r="I716" s="91"/>
      <c r="J716" s="91"/>
      <c r="K716" s="91"/>
      <c r="L716" s="91"/>
      <c r="M716" s="91"/>
      <c r="N716" s="91"/>
      <c r="O716" s="91"/>
      <c r="P716" s="91"/>
      <c r="Q716" s="91"/>
      <c r="R716" s="91"/>
      <c r="S716" s="91"/>
      <c r="T716" s="91"/>
      <c r="U716" s="91"/>
      <c r="V716" s="91"/>
      <c r="W716" s="225">
        <f t="shared" si="738"/>
        <v>0</v>
      </c>
      <c r="X716" s="134" t="str">
        <f t="shared" si="785"/>
        <v/>
      </c>
      <c r="Y716" s="92" t="b">
        <f t="shared" si="739"/>
        <v>0</v>
      </c>
      <c r="Z716" s="92" t="str">
        <f t="shared" si="786"/>
        <v/>
      </c>
      <c r="AA716" s="92" t="b">
        <f t="shared" si="787"/>
        <v>0</v>
      </c>
      <c r="AB716" s="92" t="str">
        <f t="shared" si="788"/>
        <v/>
      </c>
      <c r="AC716" s="13" t="b">
        <f t="shared" si="740"/>
        <v>0</v>
      </c>
      <c r="AD716" s="92" t="str">
        <f t="shared" si="789"/>
        <v/>
      </c>
      <c r="AE716" s="13" t="b">
        <f t="shared" si="790"/>
        <v>0</v>
      </c>
      <c r="AF716" s="92" t="str">
        <f t="shared" si="791"/>
        <v/>
      </c>
      <c r="AG716" s="13" t="b">
        <f t="shared" si="741"/>
        <v>0</v>
      </c>
      <c r="AH716" s="92" t="str">
        <f t="shared" si="792"/>
        <v/>
      </c>
      <c r="AI716" s="35" t="b">
        <f t="shared" si="742"/>
        <v>0</v>
      </c>
      <c r="AJ716" s="92" t="str">
        <f t="shared" si="793"/>
        <v/>
      </c>
      <c r="AK716" s="35" t="b">
        <f t="shared" si="743"/>
        <v>0</v>
      </c>
      <c r="AL716" s="92" t="str">
        <f t="shared" si="744"/>
        <v/>
      </c>
      <c r="AM716" s="35" t="b">
        <f t="shared" si="745"/>
        <v>0</v>
      </c>
      <c r="AN716" s="92" t="str">
        <f t="shared" si="746"/>
        <v/>
      </c>
      <c r="AO716" s="13" t="b">
        <f t="shared" si="747"/>
        <v>0</v>
      </c>
      <c r="AP716" s="92" t="str">
        <f t="shared" si="748"/>
        <v/>
      </c>
      <c r="AQ716" s="14">
        <f t="shared" si="749"/>
        <v>0</v>
      </c>
      <c r="AR716" s="14">
        <f t="shared" si="750"/>
        <v>0</v>
      </c>
      <c r="AS716" s="16">
        <f t="shared" ref="AS716:AY725" si="809">IF(OR(AS$11=FALSE,$F716="",MIN($G716,AS$10,$AR716)-MAX($F716,AS$8,$AQ716)&lt;0),0,MIN($G716,AS$10,$AR716)-MAX($F716,AS$8,$AQ716)+1)</f>
        <v>0</v>
      </c>
      <c r="AT716" s="16">
        <f t="shared" si="809"/>
        <v>0</v>
      </c>
      <c r="AU716" s="16">
        <f t="shared" si="809"/>
        <v>0</v>
      </c>
      <c r="AV716" s="16">
        <f t="shared" si="809"/>
        <v>0</v>
      </c>
      <c r="AW716" s="16">
        <f t="shared" si="809"/>
        <v>0</v>
      </c>
      <c r="AX716" s="16">
        <f t="shared" si="809"/>
        <v>0</v>
      </c>
      <c r="AY716" s="16">
        <f t="shared" si="809"/>
        <v>0</v>
      </c>
      <c r="AZ716" s="16"/>
      <c r="BA716" s="16"/>
      <c r="BB716" s="93">
        <f t="shared" si="794"/>
        <v>0</v>
      </c>
      <c r="BC716" s="93">
        <f t="shared" si="795"/>
        <v>0</v>
      </c>
      <c r="BD716" s="93">
        <f t="shared" si="796"/>
        <v>0</v>
      </c>
      <c r="BE716" s="158">
        <f t="shared" si="797"/>
        <v>0</v>
      </c>
      <c r="BF716" s="159">
        <f t="shared" si="798"/>
        <v>0</v>
      </c>
      <c r="BG716" s="159">
        <f t="shared" si="752"/>
        <v>0</v>
      </c>
      <c r="BH716" s="159">
        <f t="shared" si="753"/>
        <v>0</v>
      </c>
      <c r="BI716" s="159">
        <f t="shared" si="754"/>
        <v>0</v>
      </c>
      <c r="BJ716" s="159">
        <f t="shared" si="755"/>
        <v>0</v>
      </c>
      <c r="BK716" s="159">
        <f t="shared" si="756"/>
        <v>0</v>
      </c>
      <c r="BL716" s="159">
        <f t="shared" si="757"/>
        <v>0</v>
      </c>
      <c r="BM716" s="159">
        <f t="shared" si="808"/>
        <v>0</v>
      </c>
      <c r="BN716" s="159">
        <f t="shared" si="808"/>
        <v>0</v>
      </c>
      <c r="BO716" s="205" t="b">
        <f t="shared" si="758"/>
        <v>0</v>
      </c>
      <c r="BP716" s="214">
        <f t="shared" si="759"/>
        <v>0</v>
      </c>
      <c r="BQ716" s="160">
        <f t="shared" si="760"/>
        <v>0</v>
      </c>
      <c r="BR716" s="160">
        <f t="shared" si="761"/>
        <v>0</v>
      </c>
      <c r="BS716" s="160">
        <f t="shared" si="762"/>
        <v>0</v>
      </c>
      <c r="BT716" s="160">
        <f t="shared" si="763"/>
        <v>0</v>
      </c>
      <c r="BU716" s="160">
        <f t="shared" si="764"/>
        <v>0</v>
      </c>
      <c r="BV716" s="215">
        <f t="shared" si="765"/>
        <v>0</v>
      </c>
      <c r="BW716" s="217">
        <f t="shared" si="766"/>
        <v>0</v>
      </c>
      <c r="BX716" s="206">
        <f t="shared" si="767"/>
        <v>0</v>
      </c>
      <c r="BY716" s="206">
        <f t="shared" si="768"/>
        <v>0</v>
      </c>
      <c r="BZ716" s="206">
        <f t="shared" si="769"/>
        <v>0</v>
      </c>
      <c r="CA716" s="206">
        <f t="shared" si="770"/>
        <v>0</v>
      </c>
      <c r="CB716" s="206">
        <f t="shared" si="771"/>
        <v>0</v>
      </c>
      <c r="CC716" s="218">
        <f t="shared" si="772"/>
        <v>0</v>
      </c>
      <c r="CD716" s="216" t="e">
        <f t="shared" si="773"/>
        <v>#VALUE!</v>
      </c>
      <c r="CE716" s="94" t="e">
        <f t="shared" si="774"/>
        <v>#VALUE!</v>
      </c>
      <c r="CF716" s="94" t="e">
        <f t="shared" si="775"/>
        <v>#VALUE!</v>
      </c>
      <c r="CG716" s="95" t="e">
        <f t="shared" si="776"/>
        <v>#VALUE!</v>
      </c>
      <c r="CH716" s="95" t="e">
        <f t="shared" si="799"/>
        <v>#VALUE!</v>
      </c>
      <c r="CI716" s="95" t="b">
        <f t="shared" si="802"/>
        <v>0</v>
      </c>
      <c r="CJ716" s="76" t="str">
        <f t="shared" si="777"/>
        <v/>
      </c>
      <c r="CK716" s="94" t="e" cm="1">
        <f t="array" aca="1" ref="CK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CL716" s="94" t="str">
        <f t="shared" si="778"/>
        <v/>
      </c>
      <c r="CM716" s="96" t="b">
        <f t="shared" si="779"/>
        <v>0</v>
      </c>
      <c r="CN716" s="130" t="b">
        <f>IFERROR(MATCH(D716,'Avtal för korttidsarbete'!$G$13:$G$1012,0),TRUE)</f>
        <v>1</v>
      </c>
      <c r="CO716" s="130" t="b">
        <f t="shared" si="780"/>
        <v>0</v>
      </c>
      <c r="CP716" s="131" t="str" cm="1">
        <f t="array" ref="CP716">IF(CN716=TRUE,"x",INDEX('Avtal för korttidsarbete'!$E$13:$E$1012,$CN716))</f>
        <v>x</v>
      </c>
      <c r="CQ716" s="131" t="str" cm="1">
        <f t="array" ref="CQ716">IF(CN716=TRUE,"x",INDEX('Avtal för korttidsarbete'!$F$13:$F$1012,$CN716))</f>
        <v>x</v>
      </c>
      <c r="CR716" s="130" t="b">
        <f t="shared" si="781"/>
        <v>0</v>
      </c>
      <c r="CS716" s="165">
        <f t="shared" si="800"/>
        <v>0</v>
      </c>
      <c r="CT716" s="165">
        <f t="shared" si="801"/>
        <v>0</v>
      </c>
      <c r="CU716" s="130" t="b">
        <f t="shared" si="782"/>
        <v>0</v>
      </c>
      <c r="CV716" s="131">
        <f t="shared" si="783"/>
        <v>0</v>
      </c>
      <c r="CW716" s="165">
        <f t="shared" si="784"/>
        <v>0</v>
      </c>
      <c r="CX716" s="186" t="b">
        <f>IFERROR(INDEX('Avtal för korttidsarbete'!R:R,MATCH(D716,'Avtal för korttidsarbete'!$G:$G,0)),TRUE)</f>
        <v>1</v>
      </c>
      <c r="CY716" s="165" t="str">
        <f>IF(CX716,"-",INDEX('Avtal för korttidsarbete'!$D:$D,MATCH(D716,'Avtal för korttidsarbete'!$G:$G,0)))</f>
        <v>-</v>
      </c>
      <c r="CZ716" s="131" t="b">
        <f>IFERROR(G716&gt;INDEX(Uppsägningar!E:E,MATCH(C716,Uppsägningar!C:C,0)),FALSE)</f>
        <v>0</v>
      </c>
    </row>
    <row r="717" spans="1:104" s="30" customFormat="1" x14ac:dyDescent="0.25">
      <c r="A717" s="19">
        <v>702</v>
      </c>
      <c r="B717" s="20"/>
      <c r="C717" s="189"/>
      <c r="D717" s="69"/>
      <c r="E717" s="171">
        <f>IFERROR(INDEX(Admin!$C$7:$C$10,MATCH(CY717,TblNivåValTExt,0)),0)</f>
        <v>0</v>
      </c>
      <c r="F717" s="1"/>
      <c r="G717" s="1"/>
      <c r="H717" s="90"/>
      <c r="I717" s="91"/>
      <c r="J717" s="91"/>
      <c r="K717" s="91"/>
      <c r="L717" s="91"/>
      <c r="M717" s="91"/>
      <c r="N717" s="91"/>
      <c r="O717" s="91"/>
      <c r="P717" s="91"/>
      <c r="Q717" s="91"/>
      <c r="R717" s="91"/>
      <c r="S717" s="91"/>
      <c r="T717" s="91"/>
      <c r="U717" s="91"/>
      <c r="V717" s="91"/>
      <c r="W717" s="225">
        <f t="shared" si="738"/>
        <v>0</v>
      </c>
      <c r="X717" s="134" t="str">
        <f t="shared" si="785"/>
        <v/>
      </c>
      <c r="Y717" s="92" t="b">
        <f t="shared" si="739"/>
        <v>0</v>
      </c>
      <c r="Z717" s="92" t="str">
        <f t="shared" si="786"/>
        <v/>
      </c>
      <c r="AA717" s="92" t="b">
        <f t="shared" si="787"/>
        <v>0</v>
      </c>
      <c r="AB717" s="92" t="str">
        <f t="shared" si="788"/>
        <v/>
      </c>
      <c r="AC717" s="13" t="b">
        <f t="shared" si="740"/>
        <v>0</v>
      </c>
      <c r="AD717" s="92" t="str">
        <f t="shared" si="789"/>
        <v/>
      </c>
      <c r="AE717" s="13" t="b">
        <f t="shared" si="790"/>
        <v>0</v>
      </c>
      <c r="AF717" s="92" t="str">
        <f t="shared" si="791"/>
        <v/>
      </c>
      <c r="AG717" s="13" t="b">
        <f t="shared" si="741"/>
        <v>0</v>
      </c>
      <c r="AH717" s="92" t="str">
        <f t="shared" si="792"/>
        <v/>
      </c>
      <c r="AI717" s="35" t="b">
        <f t="shared" si="742"/>
        <v>0</v>
      </c>
      <c r="AJ717" s="92" t="str">
        <f t="shared" si="793"/>
        <v/>
      </c>
      <c r="AK717" s="35" t="b">
        <f t="shared" si="743"/>
        <v>0</v>
      </c>
      <c r="AL717" s="92" t="str">
        <f t="shared" si="744"/>
        <v/>
      </c>
      <c r="AM717" s="35" t="b">
        <f t="shared" si="745"/>
        <v>0</v>
      </c>
      <c r="AN717" s="92" t="str">
        <f t="shared" si="746"/>
        <v/>
      </c>
      <c r="AO717" s="13" t="b">
        <f t="shared" si="747"/>
        <v>0</v>
      </c>
      <c r="AP717" s="92" t="str">
        <f t="shared" si="748"/>
        <v/>
      </c>
      <c r="AQ717" s="14">
        <f t="shared" si="749"/>
        <v>0</v>
      </c>
      <c r="AR717" s="14">
        <f t="shared" si="750"/>
        <v>0</v>
      </c>
      <c r="AS717" s="16">
        <f t="shared" si="809"/>
        <v>0</v>
      </c>
      <c r="AT717" s="16">
        <f t="shared" si="809"/>
        <v>0</v>
      </c>
      <c r="AU717" s="16">
        <f t="shared" si="809"/>
        <v>0</v>
      </c>
      <c r="AV717" s="16">
        <f t="shared" si="809"/>
        <v>0</v>
      </c>
      <c r="AW717" s="16">
        <f t="shared" si="809"/>
        <v>0</v>
      </c>
      <c r="AX717" s="16">
        <f t="shared" si="809"/>
        <v>0</v>
      </c>
      <c r="AY717" s="16">
        <f t="shared" si="809"/>
        <v>0</v>
      </c>
      <c r="AZ717" s="16"/>
      <c r="BA717" s="16"/>
      <c r="BB717" s="93">
        <f t="shared" si="794"/>
        <v>0</v>
      </c>
      <c r="BC717" s="93">
        <f t="shared" si="795"/>
        <v>0</v>
      </c>
      <c r="BD717" s="93">
        <f t="shared" si="796"/>
        <v>0</v>
      </c>
      <c r="BE717" s="158">
        <f t="shared" si="797"/>
        <v>0</v>
      </c>
      <c r="BF717" s="159">
        <f t="shared" si="798"/>
        <v>0</v>
      </c>
      <c r="BG717" s="159">
        <f t="shared" si="752"/>
        <v>0</v>
      </c>
      <c r="BH717" s="159">
        <f t="shared" si="753"/>
        <v>0</v>
      </c>
      <c r="BI717" s="159">
        <f t="shared" si="754"/>
        <v>0</v>
      </c>
      <c r="BJ717" s="159">
        <f t="shared" si="755"/>
        <v>0</v>
      </c>
      <c r="BK717" s="159">
        <f t="shared" si="756"/>
        <v>0</v>
      </c>
      <c r="BL717" s="159">
        <f t="shared" si="757"/>
        <v>0</v>
      </c>
      <c r="BM717" s="159">
        <f t="shared" si="808"/>
        <v>0</v>
      </c>
      <c r="BN717" s="159">
        <f t="shared" si="808"/>
        <v>0</v>
      </c>
      <c r="BO717" s="205" t="b">
        <f t="shared" si="758"/>
        <v>0</v>
      </c>
      <c r="BP717" s="214">
        <f t="shared" si="759"/>
        <v>0</v>
      </c>
      <c r="BQ717" s="160">
        <f t="shared" si="760"/>
        <v>0</v>
      </c>
      <c r="BR717" s="160">
        <f t="shared" si="761"/>
        <v>0</v>
      </c>
      <c r="BS717" s="160">
        <f t="shared" si="762"/>
        <v>0</v>
      </c>
      <c r="BT717" s="160">
        <f t="shared" si="763"/>
        <v>0</v>
      </c>
      <c r="BU717" s="160">
        <f t="shared" si="764"/>
        <v>0</v>
      </c>
      <c r="BV717" s="215">
        <f t="shared" si="765"/>
        <v>0</v>
      </c>
      <c r="BW717" s="217">
        <f t="shared" si="766"/>
        <v>0</v>
      </c>
      <c r="BX717" s="206">
        <f t="shared" si="767"/>
        <v>0</v>
      </c>
      <c r="BY717" s="206">
        <f t="shared" si="768"/>
        <v>0</v>
      </c>
      <c r="BZ717" s="206">
        <f t="shared" si="769"/>
        <v>0</v>
      </c>
      <c r="CA717" s="206">
        <f t="shared" si="770"/>
        <v>0</v>
      </c>
      <c r="CB717" s="206">
        <f t="shared" si="771"/>
        <v>0</v>
      </c>
      <c r="CC717" s="218">
        <f t="shared" si="772"/>
        <v>0</v>
      </c>
      <c r="CD717" s="216" t="e">
        <f t="shared" si="773"/>
        <v>#VALUE!</v>
      </c>
      <c r="CE717" s="94" t="e">
        <f t="shared" si="774"/>
        <v>#VALUE!</v>
      </c>
      <c r="CF717" s="94" t="e">
        <f t="shared" si="775"/>
        <v>#VALUE!</v>
      </c>
      <c r="CG717" s="95" t="e">
        <f t="shared" si="776"/>
        <v>#VALUE!</v>
      </c>
      <c r="CH717" s="95" t="e">
        <f t="shared" si="799"/>
        <v>#VALUE!</v>
      </c>
      <c r="CI717" s="95" t="b">
        <f t="shared" si="802"/>
        <v>0</v>
      </c>
      <c r="CJ717" s="76" t="str">
        <f t="shared" si="777"/>
        <v/>
      </c>
      <c r="CK717" s="94" t="e" cm="1">
        <f t="array" aca="1" ref="CK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CL717" s="94" t="str">
        <f t="shared" si="778"/>
        <v/>
      </c>
      <c r="CM717" s="96" t="b">
        <f t="shared" si="779"/>
        <v>0</v>
      </c>
      <c r="CN717" s="130" t="b">
        <f>IFERROR(MATCH(D717,'Avtal för korttidsarbete'!$G$13:$G$1012,0),TRUE)</f>
        <v>1</v>
      </c>
      <c r="CO717" s="130" t="b">
        <f t="shared" si="780"/>
        <v>0</v>
      </c>
      <c r="CP717" s="131" t="str" cm="1">
        <f t="array" ref="CP717">IF(CN717=TRUE,"x",INDEX('Avtal för korttidsarbete'!$E$13:$E$1012,$CN717))</f>
        <v>x</v>
      </c>
      <c r="CQ717" s="131" t="str" cm="1">
        <f t="array" ref="CQ717">IF(CN717=TRUE,"x",INDEX('Avtal för korttidsarbete'!$F$13:$F$1012,$CN717))</f>
        <v>x</v>
      </c>
      <c r="CR717" s="130" t="b">
        <f t="shared" si="781"/>
        <v>0</v>
      </c>
      <c r="CS717" s="165">
        <f t="shared" si="800"/>
        <v>0</v>
      </c>
      <c r="CT717" s="165">
        <f t="shared" si="801"/>
        <v>0</v>
      </c>
      <c r="CU717" s="130" t="b">
        <f t="shared" si="782"/>
        <v>0</v>
      </c>
      <c r="CV717" s="131">
        <f t="shared" si="783"/>
        <v>0</v>
      </c>
      <c r="CW717" s="165">
        <f t="shared" si="784"/>
        <v>0</v>
      </c>
      <c r="CX717" s="186" t="b">
        <f>IFERROR(INDEX('Avtal för korttidsarbete'!R:R,MATCH(D717,'Avtal för korttidsarbete'!$G:$G,0)),TRUE)</f>
        <v>1</v>
      </c>
      <c r="CY717" s="165" t="str">
        <f>IF(CX717,"-",INDEX('Avtal för korttidsarbete'!$D:$D,MATCH(D717,'Avtal för korttidsarbete'!$G:$G,0)))</f>
        <v>-</v>
      </c>
      <c r="CZ717" s="131" t="b">
        <f>IFERROR(G717&gt;INDEX(Uppsägningar!E:E,MATCH(C717,Uppsägningar!C:C,0)),FALSE)</f>
        <v>0</v>
      </c>
    </row>
    <row r="718" spans="1:104" s="30" customFormat="1" x14ac:dyDescent="0.25">
      <c r="A718" s="19">
        <v>703</v>
      </c>
      <c r="B718" s="20"/>
      <c r="C718" s="189"/>
      <c r="D718" s="69"/>
      <c r="E718" s="171">
        <f>IFERROR(INDEX(Admin!$C$7:$C$10,MATCH(CY718,TblNivåValTExt,0)),0)</f>
        <v>0</v>
      </c>
      <c r="F718" s="1"/>
      <c r="G718" s="1"/>
      <c r="H718" s="90"/>
      <c r="I718" s="91"/>
      <c r="J718" s="91"/>
      <c r="K718" s="91"/>
      <c r="L718" s="91"/>
      <c r="M718" s="91"/>
      <c r="N718" s="91"/>
      <c r="O718" s="91"/>
      <c r="P718" s="91"/>
      <c r="Q718" s="91"/>
      <c r="R718" s="91"/>
      <c r="S718" s="91"/>
      <c r="T718" s="91"/>
      <c r="U718" s="91"/>
      <c r="V718" s="91"/>
      <c r="W718" s="225">
        <f t="shared" si="738"/>
        <v>0</v>
      </c>
      <c r="X718" s="134" t="str">
        <f t="shared" si="785"/>
        <v/>
      </c>
      <c r="Y718" s="92" t="b">
        <f t="shared" si="739"/>
        <v>0</v>
      </c>
      <c r="Z718" s="92" t="str">
        <f t="shared" si="786"/>
        <v/>
      </c>
      <c r="AA718" s="92" t="b">
        <f t="shared" si="787"/>
        <v>0</v>
      </c>
      <c r="AB718" s="92" t="str">
        <f t="shared" si="788"/>
        <v/>
      </c>
      <c r="AC718" s="13" t="b">
        <f t="shared" si="740"/>
        <v>0</v>
      </c>
      <c r="AD718" s="92" t="str">
        <f t="shared" si="789"/>
        <v/>
      </c>
      <c r="AE718" s="13" t="b">
        <f t="shared" si="790"/>
        <v>0</v>
      </c>
      <c r="AF718" s="92" t="str">
        <f t="shared" si="791"/>
        <v/>
      </c>
      <c r="AG718" s="13" t="b">
        <f t="shared" si="741"/>
        <v>0</v>
      </c>
      <c r="AH718" s="92" t="str">
        <f t="shared" si="792"/>
        <v/>
      </c>
      <c r="AI718" s="35" t="b">
        <f t="shared" si="742"/>
        <v>0</v>
      </c>
      <c r="AJ718" s="92" t="str">
        <f t="shared" si="793"/>
        <v/>
      </c>
      <c r="AK718" s="35" t="b">
        <f t="shared" si="743"/>
        <v>0</v>
      </c>
      <c r="AL718" s="92" t="str">
        <f t="shared" si="744"/>
        <v/>
      </c>
      <c r="AM718" s="35" t="b">
        <f t="shared" si="745"/>
        <v>0</v>
      </c>
      <c r="AN718" s="92" t="str">
        <f t="shared" si="746"/>
        <v/>
      </c>
      <c r="AO718" s="13" t="b">
        <f t="shared" si="747"/>
        <v>0</v>
      </c>
      <c r="AP718" s="92" t="str">
        <f t="shared" si="748"/>
        <v/>
      </c>
      <c r="AQ718" s="14">
        <f t="shared" si="749"/>
        <v>0</v>
      </c>
      <c r="AR718" s="14">
        <f t="shared" si="750"/>
        <v>0</v>
      </c>
      <c r="AS718" s="16">
        <f t="shared" si="809"/>
        <v>0</v>
      </c>
      <c r="AT718" s="16">
        <f t="shared" si="809"/>
        <v>0</v>
      </c>
      <c r="AU718" s="16">
        <f t="shared" si="809"/>
        <v>0</v>
      </c>
      <c r="AV718" s="16">
        <f t="shared" si="809"/>
        <v>0</v>
      </c>
      <c r="AW718" s="16">
        <f t="shared" si="809"/>
        <v>0</v>
      </c>
      <c r="AX718" s="16">
        <f t="shared" si="809"/>
        <v>0</v>
      </c>
      <c r="AY718" s="16">
        <f t="shared" si="809"/>
        <v>0</v>
      </c>
      <c r="AZ718" s="16"/>
      <c r="BA718" s="16"/>
      <c r="BB718" s="93">
        <f t="shared" si="794"/>
        <v>0</v>
      </c>
      <c r="BC718" s="93">
        <f t="shared" si="795"/>
        <v>0</v>
      </c>
      <c r="BD718" s="93">
        <f t="shared" si="796"/>
        <v>0</v>
      </c>
      <c r="BE718" s="158">
        <f t="shared" si="797"/>
        <v>0</v>
      </c>
      <c r="BF718" s="159">
        <f t="shared" si="798"/>
        <v>0</v>
      </c>
      <c r="BG718" s="159">
        <f t="shared" si="752"/>
        <v>0</v>
      </c>
      <c r="BH718" s="159">
        <f t="shared" si="753"/>
        <v>0</v>
      </c>
      <c r="BI718" s="159">
        <f t="shared" si="754"/>
        <v>0</v>
      </c>
      <c r="BJ718" s="159">
        <f t="shared" si="755"/>
        <v>0</v>
      </c>
      <c r="BK718" s="159">
        <f t="shared" si="756"/>
        <v>0</v>
      </c>
      <c r="BL718" s="159">
        <f t="shared" si="757"/>
        <v>0</v>
      </c>
      <c r="BM718" s="159">
        <f t="shared" si="808"/>
        <v>0</v>
      </c>
      <c r="BN718" s="159">
        <f t="shared" si="808"/>
        <v>0</v>
      </c>
      <c r="BO718" s="205" t="b">
        <f t="shared" si="758"/>
        <v>0</v>
      </c>
      <c r="BP718" s="214">
        <f t="shared" si="759"/>
        <v>0</v>
      </c>
      <c r="BQ718" s="160">
        <f t="shared" si="760"/>
        <v>0</v>
      </c>
      <c r="BR718" s="160">
        <f t="shared" si="761"/>
        <v>0</v>
      </c>
      <c r="BS718" s="160">
        <f t="shared" si="762"/>
        <v>0</v>
      </c>
      <c r="BT718" s="160">
        <f t="shared" si="763"/>
        <v>0</v>
      </c>
      <c r="BU718" s="160">
        <f t="shared" si="764"/>
        <v>0</v>
      </c>
      <c r="BV718" s="215">
        <f t="shared" si="765"/>
        <v>0</v>
      </c>
      <c r="BW718" s="217">
        <f t="shared" si="766"/>
        <v>0</v>
      </c>
      <c r="BX718" s="206">
        <f t="shared" si="767"/>
        <v>0</v>
      </c>
      <c r="BY718" s="206">
        <f t="shared" si="768"/>
        <v>0</v>
      </c>
      <c r="BZ718" s="206">
        <f t="shared" si="769"/>
        <v>0</v>
      </c>
      <c r="CA718" s="206">
        <f t="shared" si="770"/>
        <v>0</v>
      </c>
      <c r="CB718" s="206">
        <f t="shared" si="771"/>
        <v>0</v>
      </c>
      <c r="CC718" s="218">
        <f t="shared" si="772"/>
        <v>0</v>
      </c>
      <c r="CD718" s="216" t="e">
        <f t="shared" si="773"/>
        <v>#VALUE!</v>
      </c>
      <c r="CE718" s="94" t="e">
        <f t="shared" si="774"/>
        <v>#VALUE!</v>
      </c>
      <c r="CF718" s="94" t="e">
        <f t="shared" si="775"/>
        <v>#VALUE!</v>
      </c>
      <c r="CG718" s="95" t="e">
        <f t="shared" si="776"/>
        <v>#VALUE!</v>
      </c>
      <c r="CH718" s="95" t="e">
        <f t="shared" si="799"/>
        <v>#VALUE!</v>
      </c>
      <c r="CI718" s="95" t="b">
        <f t="shared" si="802"/>
        <v>0</v>
      </c>
      <c r="CJ718" s="76" t="str">
        <f t="shared" si="777"/>
        <v/>
      </c>
      <c r="CK718" s="94" t="e" cm="1">
        <f t="array" aca="1" ref="CK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CL718" s="94" t="str">
        <f t="shared" si="778"/>
        <v/>
      </c>
      <c r="CM718" s="96" t="b">
        <f t="shared" si="779"/>
        <v>0</v>
      </c>
      <c r="CN718" s="130" t="b">
        <f>IFERROR(MATCH(D718,'Avtal för korttidsarbete'!$G$13:$G$1012,0),TRUE)</f>
        <v>1</v>
      </c>
      <c r="CO718" s="130" t="b">
        <f t="shared" si="780"/>
        <v>0</v>
      </c>
      <c r="CP718" s="131" t="str" cm="1">
        <f t="array" ref="CP718">IF(CN718=TRUE,"x",INDEX('Avtal för korttidsarbete'!$E$13:$E$1012,$CN718))</f>
        <v>x</v>
      </c>
      <c r="CQ718" s="131" t="str" cm="1">
        <f t="array" ref="CQ718">IF(CN718=TRUE,"x",INDEX('Avtal för korttidsarbete'!$F$13:$F$1012,$CN718))</f>
        <v>x</v>
      </c>
      <c r="CR718" s="130" t="b">
        <f t="shared" si="781"/>
        <v>0</v>
      </c>
      <c r="CS718" s="165">
        <f t="shared" si="800"/>
        <v>0</v>
      </c>
      <c r="CT718" s="165">
        <f t="shared" si="801"/>
        <v>0</v>
      </c>
      <c r="CU718" s="130" t="b">
        <f t="shared" si="782"/>
        <v>0</v>
      </c>
      <c r="CV718" s="131">
        <f t="shared" si="783"/>
        <v>0</v>
      </c>
      <c r="CW718" s="165">
        <f t="shared" si="784"/>
        <v>0</v>
      </c>
      <c r="CX718" s="186" t="b">
        <f>IFERROR(INDEX('Avtal för korttidsarbete'!R:R,MATCH(D718,'Avtal för korttidsarbete'!$G:$G,0)),TRUE)</f>
        <v>1</v>
      </c>
      <c r="CY718" s="165" t="str">
        <f>IF(CX718,"-",INDEX('Avtal för korttidsarbete'!$D:$D,MATCH(D718,'Avtal för korttidsarbete'!$G:$G,0)))</f>
        <v>-</v>
      </c>
      <c r="CZ718" s="131" t="b">
        <f>IFERROR(G718&gt;INDEX(Uppsägningar!E:E,MATCH(C718,Uppsägningar!C:C,0)),FALSE)</f>
        <v>0</v>
      </c>
    </row>
    <row r="719" spans="1:104" s="30" customFormat="1" x14ac:dyDescent="0.25">
      <c r="A719" s="19">
        <v>704</v>
      </c>
      <c r="B719" s="20"/>
      <c r="C719" s="189"/>
      <c r="D719" s="69"/>
      <c r="E719" s="171">
        <f>IFERROR(INDEX(Admin!$C$7:$C$10,MATCH(CY719,TblNivåValTExt,0)),0)</f>
        <v>0</v>
      </c>
      <c r="F719" s="1"/>
      <c r="G719" s="1"/>
      <c r="H719" s="90"/>
      <c r="I719" s="91"/>
      <c r="J719" s="91"/>
      <c r="K719" s="91"/>
      <c r="L719" s="91"/>
      <c r="M719" s="91"/>
      <c r="N719" s="91"/>
      <c r="O719" s="91"/>
      <c r="P719" s="91"/>
      <c r="Q719" s="91"/>
      <c r="R719" s="91"/>
      <c r="S719" s="91"/>
      <c r="T719" s="91"/>
      <c r="U719" s="91"/>
      <c r="V719" s="91"/>
      <c r="W719" s="225">
        <f t="shared" si="738"/>
        <v>0</v>
      </c>
      <c r="X719" s="134" t="str">
        <f t="shared" si="785"/>
        <v/>
      </c>
      <c r="Y719" s="92" t="b">
        <f t="shared" si="739"/>
        <v>0</v>
      </c>
      <c r="Z719" s="92" t="str">
        <f t="shared" si="786"/>
        <v/>
      </c>
      <c r="AA719" s="92" t="b">
        <f t="shared" si="787"/>
        <v>0</v>
      </c>
      <c r="AB719" s="92" t="str">
        <f t="shared" si="788"/>
        <v/>
      </c>
      <c r="AC719" s="13" t="b">
        <f t="shared" si="740"/>
        <v>0</v>
      </c>
      <c r="AD719" s="92" t="str">
        <f t="shared" si="789"/>
        <v/>
      </c>
      <c r="AE719" s="13" t="b">
        <f t="shared" si="790"/>
        <v>0</v>
      </c>
      <c r="AF719" s="92" t="str">
        <f t="shared" si="791"/>
        <v/>
      </c>
      <c r="AG719" s="13" t="b">
        <f t="shared" si="741"/>
        <v>0</v>
      </c>
      <c r="AH719" s="92" t="str">
        <f t="shared" si="792"/>
        <v/>
      </c>
      <c r="AI719" s="35" t="b">
        <f t="shared" si="742"/>
        <v>0</v>
      </c>
      <c r="AJ719" s="92" t="str">
        <f t="shared" si="793"/>
        <v/>
      </c>
      <c r="AK719" s="35" t="b">
        <f t="shared" si="743"/>
        <v>0</v>
      </c>
      <c r="AL719" s="92" t="str">
        <f t="shared" si="744"/>
        <v/>
      </c>
      <c r="AM719" s="35" t="b">
        <f t="shared" si="745"/>
        <v>0</v>
      </c>
      <c r="AN719" s="92" t="str">
        <f t="shared" si="746"/>
        <v/>
      </c>
      <c r="AO719" s="13" t="b">
        <f t="shared" si="747"/>
        <v>0</v>
      </c>
      <c r="AP719" s="92" t="str">
        <f t="shared" si="748"/>
        <v/>
      </c>
      <c r="AQ719" s="14">
        <f t="shared" si="749"/>
        <v>0</v>
      </c>
      <c r="AR719" s="14">
        <f t="shared" si="750"/>
        <v>0</v>
      </c>
      <c r="AS719" s="16">
        <f t="shared" si="809"/>
        <v>0</v>
      </c>
      <c r="AT719" s="16">
        <f t="shared" si="809"/>
        <v>0</v>
      </c>
      <c r="AU719" s="16">
        <f t="shared" si="809"/>
        <v>0</v>
      </c>
      <c r="AV719" s="16">
        <f t="shared" si="809"/>
        <v>0</v>
      </c>
      <c r="AW719" s="16">
        <f t="shared" si="809"/>
        <v>0</v>
      </c>
      <c r="AX719" s="16">
        <f t="shared" si="809"/>
        <v>0</v>
      </c>
      <c r="AY719" s="16">
        <f t="shared" si="809"/>
        <v>0</v>
      </c>
      <c r="AZ719" s="16"/>
      <c r="BA719" s="16"/>
      <c r="BB719" s="93">
        <f t="shared" si="794"/>
        <v>0</v>
      </c>
      <c r="BC719" s="93">
        <f t="shared" si="795"/>
        <v>0</v>
      </c>
      <c r="BD719" s="93">
        <f t="shared" si="796"/>
        <v>0</v>
      </c>
      <c r="BE719" s="158">
        <f t="shared" si="797"/>
        <v>0</v>
      </c>
      <c r="BF719" s="159">
        <f t="shared" si="798"/>
        <v>0</v>
      </c>
      <c r="BG719" s="159">
        <f t="shared" si="752"/>
        <v>0</v>
      </c>
      <c r="BH719" s="159">
        <f t="shared" si="753"/>
        <v>0</v>
      </c>
      <c r="BI719" s="159">
        <f t="shared" si="754"/>
        <v>0</v>
      </c>
      <c r="BJ719" s="159">
        <f t="shared" si="755"/>
        <v>0</v>
      </c>
      <c r="BK719" s="159">
        <f t="shared" si="756"/>
        <v>0</v>
      </c>
      <c r="BL719" s="159">
        <f t="shared" si="757"/>
        <v>0</v>
      </c>
      <c r="BM719" s="159">
        <f t="shared" ref="BM719:BN768" si="810">AZ719/BM$11*$AV719</f>
        <v>0</v>
      </c>
      <c r="BN719" s="159">
        <f t="shared" si="810"/>
        <v>0</v>
      </c>
      <c r="BO719" s="205" t="b">
        <f t="shared" si="758"/>
        <v>0</v>
      </c>
      <c r="BP719" s="214">
        <f t="shared" si="759"/>
        <v>0</v>
      </c>
      <c r="BQ719" s="160">
        <f t="shared" si="760"/>
        <v>0</v>
      </c>
      <c r="BR719" s="160">
        <f t="shared" si="761"/>
        <v>0</v>
      </c>
      <c r="BS719" s="160">
        <f t="shared" si="762"/>
        <v>0</v>
      </c>
      <c r="BT719" s="160">
        <f t="shared" si="763"/>
        <v>0</v>
      </c>
      <c r="BU719" s="160">
        <f t="shared" si="764"/>
        <v>0</v>
      </c>
      <c r="BV719" s="215">
        <f t="shared" si="765"/>
        <v>0</v>
      </c>
      <c r="BW719" s="217">
        <f t="shared" si="766"/>
        <v>0</v>
      </c>
      <c r="BX719" s="206">
        <f t="shared" si="767"/>
        <v>0</v>
      </c>
      <c r="BY719" s="206">
        <f t="shared" si="768"/>
        <v>0</v>
      </c>
      <c r="BZ719" s="206">
        <f t="shared" si="769"/>
        <v>0</v>
      </c>
      <c r="CA719" s="206">
        <f t="shared" si="770"/>
        <v>0</v>
      </c>
      <c r="CB719" s="206">
        <f t="shared" si="771"/>
        <v>0</v>
      </c>
      <c r="CC719" s="218">
        <f t="shared" si="772"/>
        <v>0</v>
      </c>
      <c r="CD719" s="216" t="e">
        <f t="shared" si="773"/>
        <v>#VALUE!</v>
      </c>
      <c r="CE719" s="94" t="e">
        <f t="shared" si="774"/>
        <v>#VALUE!</v>
      </c>
      <c r="CF719" s="94" t="e">
        <f t="shared" si="775"/>
        <v>#VALUE!</v>
      </c>
      <c r="CG719" s="95" t="e">
        <f t="shared" si="776"/>
        <v>#VALUE!</v>
      </c>
      <c r="CH719" s="95" t="e">
        <f t="shared" si="799"/>
        <v>#VALUE!</v>
      </c>
      <c r="CI719" s="95" t="b">
        <f t="shared" si="802"/>
        <v>0</v>
      </c>
      <c r="CJ719" s="76" t="str">
        <f t="shared" si="777"/>
        <v/>
      </c>
      <c r="CK719" s="94" t="e" cm="1">
        <f t="array" aca="1" ref="CK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CL719" s="94" t="str">
        <f t="shared" si="778"/>
        <v/>
      </c>
      <c r="CM719" s="96" t="b">
        <f t="shared" si="779"/>
        <v>0</v>
      </c>
      <c r="CN719" s="130" t="b">
        <f>IFERROR(MATCH(D719,'Avtal för korttidsarbete'!$G$13:$G$1012,0),TRUE)</f>
        <v>1</v>
      </c>
      <c r="CO719" s="130" t="b">
        <f t="shared" si="780"/>
        <v>0</v>
      </c>
      <c r="CP719" s="131" t="str" cm="1">
        <f t="array" ref="CP719">IF(CN719=TRUE,"x",INDEX('Avtal för korttidsarbete'!$E$13:$E$1012,$CN719))</f>
        <v>x</v>
      </c>
      <c r="CQ719" s="131" t="str" cm="1">
        <f t="array" ref="CQ719">IF(CN719=TRUE,"x",INDEX('Avtal för korttidsarbete'!$F$13:$F$1012,$CN719))</f>
        <v>x</v>
      </c>
      <c r="CR719" s="130" t="b">
        <f t="shared" si="781"/>
        <v>0</v>
      </c>
      <c r="CS719" s="165">
        <f t="shared" si="800"/>
        <v>0</v>
      </c>
      <c r="CT719" s="165">
        <f t="shared" si="801"/>
        <v>0</v>
      </c>
      <c r="CU719" s="130" t="b">
        <f t="shared" si="782"/>
        <v>0</v>
      </c>
      <c r="CV719" s="131">
        <f t="shared" si="783"/>
        <v>0</v>
      </c>
      <c r="CW719" s="165">
        <f t="shared" si="784"/>
        <v>0</v>
      </c>
      <c r="CX719" s="186" t="b">
        <f>IFERROR(INDEX('Avtal för korttidsarbete'!R:R,MATCH(D719,'Avtal för korttidsarbete'!$G:$G,0)),TRUE)</f>
        <v>1</v>
      </c>
      <c r="CY719" s="165" t="str">
        <f>IF(CX719,"-",INDEX('Avtal för korttidsarbete'!$D:$D,MATCH(D719,'Avtal för korttidsarbete'!$G:$G,0)))</f>
        <v>-</v>
      </c>
      <c r="CZ719" s="131" t="b">
        <f>IFERROR(G719&gt;INDEX(Uppsägningar!E:E,MATCH(C719,Uppsägningar!C:C,0)),FALSE)</f>
        <v>0</v>
      </c>
    </row>
    <row r="720" spans="1:104" s="30" customFormat="1" x14ac:dyDescent="0.25">
      <c r="A720" s="19">
        <v>705</v>
      </c>
      <c r="B720" s="20"/>
      <c r="C720" s="189"/>
      <c r="D720" s="69"/>
      <c r="E720" s="171">
        <f>IFERROR(INDEX(Admin!$C$7:$C$10,MATCH(CY720,TblNivåValTExt,0)),0)</f>
        <v>0</v>
      </c>
      <c r="F720" s="1"/>
      <c r="G720" s="1"/>
      <c r="H720" s="90"/>
      <c r="I720" s="91"/>
      <c r="J720" s="91"/>
      <c r="K720" s="91"/>
      <c r="L720" s="91"/>
      <c r="M720" s="91"/>
      <c r="N720" s="91"/>
      <c r="O720" s="91"/>
      <c r="P720" s="91"/>
      <c r="Q720" s="91"/>
      <c r="R720" s="91"/>
      <c r="S720" s="91"/>
      <c r="T720" s="91"/>
      <c r="U720" s="91"/>
      <c r="V720" s="91"/>
      <c r="W720" s="225">
        <f t="shared" ref="W720:W783" si="811">IF(BO720,"-",ROUNDUP(SUM(BW720:CC720),0))</f>
        <v>0</v>
      </c>
      <c r="X720" s="134" t="str">
        <f t="shared" si="785"/>
        <v/>
      </c>
      <c r="Y720" s="92" t="b">
        <f t="shared" ref="Y720:Y783" si="812">IF(G720=0,FALSE,G720&lt;F720)</f>
        <v>0</v>
      </c>
      <c r="Z720" s="92" t="str">
        <f t="shared" si="786"/>
        <v/>
      </c>
      <c r="AA720" s="92" t="b">
        <f t="shared" si="787"/>
        <v>0</v>
      </c>
      <c r="AB720" s="92" t="str">
        <f t="shared" si="788"/>
        <v/>
      </c>
      <c r="AC720" s="13" t="b">
        <f t="shared" ref="AC720:AC783" si="813">IF(F720=0,FALSE,CR720)</f>
        <v>0</v>
      </c>
      <c r="AD720" s="92" t="str">
        <f t="shared" si="789"/>
        <v/>
      </c>
      <c r="AE720" s="13" t="b">
        <f t="shared" si="790"/>
        <v>0</v>
      </c>
      <c r="AF720" s="92" t="str">
        <f t="shared" si="791"/>
        <v/>
      </c>
      <c r="AG720" s="13" t="b">
        <f t="shared" ref="AG720:AG783" si="814">CZ720</f>
        <v>0</v>
      </c>
      <c r="AH720" s="92" t="str">
        <f t="shared" si="792"/>
        <v/>
      </c>
      <c r="AI720" s="35" t="b">
        <f t="shared" ref="AI720:AI783" si="815">IF(OR(OR(P720&lt;0,Q720&lt;0,R720&lt;0,S720&lt;0,T720&lt;0,U720&lt;0,V720&lt;0),OR(P720&gt;AS720,Q720&gt;AT720,R720&gt;AU720,S720&gt;AV720,T720&gt;AW720,U720&gt;AX720,V720&gt;AY720)),TRUE,FALSE)</f>
        <v>0</v>
      </c>
      <c r="AJ720" s="92" t="str">
        <f t="shared" si="793"/>
        <v/>
      </c>
      <c r="AK720" s="35" t="b">
        <f t="shared" ref="AK720:AK783" si="816">CM720</f>
        <v>0</v>
      </c>
      <c r="AL720" s="92" t="str">
        <f t="shared" ref="AL720:AL783" si="817">IF(AK720,AL$13,"")</f>
        <v/>
      </c>
      <c r="AM720" s="35" t="b">
        <f t="shared" ref="AM720:AM783" si="818">IF(D720="",IF(AND(B720&lt;&gt;"",C720&lt;&gt;"",F720&lt;&gt;"",G720&lt;&gt;"",H720&lt;&gt;""),CO720,FALSE),CO720)</f>
        <v>0</v>
      </c>
      <c r="AN720" s="92" t="str">
        <f t="shared" ref="AN720:AN783" si="819">IF(AM720,AN$13,"")</f>
        <v/>
      </c>
      <c r="AO720" s="13" t="b">
        <f t="shared" ref="AO720:AO783" si="820">AND(AnsokDatum="",COUNTA(B720:D720,F720:H720)&gt;0)</f>
        <v>0</v>
      </c>
      <c r="AP720" s="92" t="str">
        <f t="shared" ref="AP720:AP783" si="821">IF(AO720,AP$13,"")</f>
        <v/>
      </c>
      <c r="AQ720" s="14">
        <f t="shared" ref="AQ720:AQ783" si="822">IF(F720=0,0,MAX(F720,CS720))</f>
        <v>0</v>
      </c>
      <c r="AR720" s="14">
        <f t="shared" ref="AR720:AR783" si="823">IF(G720=0,0,MIN(G720,CW720))</f>
        <v>0</v>
      </c>
      <c r="AS720" s="16">
        <f t="shared" si="809"/>
        <v>0</v>
      </c>
      <c r="AT720" s="16">
        <f t="shared" si="809"/>
        <v>0</v>
      </c>
      <c r="AU720" s="16">
        <f t="shared" si="809"/>
        <v>0</v>
      </c>
      <c r="AV720" s="16">
        <f t="shared" si="809"/>
        <v>0</v>
      </c>
      <c r="AW720" s="16">
        <f t="shared" si="809"/>
        <v>0</v>
      </c>
      <c r="AX720" s="16">
        <f t="shared" si="809"/>
        <v>0</v>
      </c>
      <c r="AY720" s="16">
        <f t="shared" si="809"/>
        <v>0</v>
      </c>
      <c r="AZ720" s="16"/>
      <c r="BA720" s="16"/>
      <c r="BB720" s="93">
        <f t="shared" si="794"/>
        <v>0</v>
      </c>
      <c r="BC720" s="93">
        <f t="shared" si="795"/>
        <v>0</v>
      </c>
      <c r="BD720" s="93">
        <f t="shared" si="796"/>
        <v>0</v>
      </c>
      <c r="BE720" s="158">
        <f t="shared" si="797"/>
        <v>0</v>
      </c>
      <c r="BF720" s="159">
        <f t="shared" si="798"/>
        <v>0</v>
      </c>
      <c r="BG720" s="159">
        <f t="shared" ref="BG720:BG783" si="824">AT720/BG$11*$BE720</f>
        <v>0</v>
      </c>
      <c r="BH720" s="159">
        <f t="shared" ref="BH720:BH783" si="825">AU720/BH$11*$BE720</f>
        <v>0</v>
      </c>
      <c r="BI720" s="159">
        <f t="shared" ref="BI720:BI783" si="826">AV720/BI$11*$BE720</f>
        <v>0</v>
      </c>
      <c r="BJ720" s="159">
        <f t="shared" ref="BJ720:BJ783" si="827">AW720/BJ$11*$BE720</f>
        <v>0</v>
      </c>
      <c r="BK720" s="159">
        <f t="shared" ref="BK720:BK783" si="828">AX720/BK$11*$BE720</f>
        <v>0</v>
      </c>
      <c r="BL720" s="159">
        <f t="shared" ref="BL720:BL783" si="829">AY720/BL$11*$BE720</f>
        <v>0</v>
      </c>
      <c r="BM720" s="159">
        <f t="shared" si="810"/>
        <v>0</v>
      </c>
      <c r="BN720" s="159">
        <f t="shared" si="810"/>
        <v>0</v>
      </c>
      <c r="BO720" s="205" t="b">
        <f t="shared" ref="BO720:BO783" si="830">OR(H720&lt;0,Y720,AA720,AC720,AG720,AI720,AK720,AM720,AO720)</f>
        <v>0</v>
      </c>
      <c r="BP720" s="214">
        <f t="shared" ref="BP720:BP783" si="831">IF(AS720&gt;0,MAX(AS720-I720-P720,0)/AS720,0)</f>
        <v>0</v>
      </c>
      <c r="BQ720" s="160">
        <f t="shared" ref="BQ720:BQ783" si="832">IF(AT720&gt;0,MAX(AT720-J720-Q720,0)/AT720,0)</f>
        <v>0</v>
      </c>
      <c r="BR720" s="160">
        <f t="shared" ref="BR720:BR783" si="833">IF(AU720&gt;0,MAX(AU720-K720-R720,0)/AU720,0)</f>
        <v>0</v>
      </c>
      <c r="BS720" s="160">
        <f t="shared" ref="BS720:BS783" si="834">IF(AV720&gt;0,MAX(AV720-L720-S720,0)/AV720,0)</f>
        <v>0</v>
      </c>
      <c r="BT720" s="160">
        <f t="shared" ref="BT720:BT783" si="835">IF(AW720&gt;0,MAX(AW720-M720-T720,0)/AW720,0)</f>
        <v>0</v>
      </c>
      <c r="BU720" s="160">
        <f t="shared" ref="BU720:BU783" si="836">IF(AX720&gt;0,MAX(AX720-N720-U720,0)/AX720,0)</f>
        <v>0</v>
      </c>
      <c r="BV720" s="215">
        <f t="shared" ref="BV720:BV783" si="837">IF(AY720&gt;0,MAX(AY720-O720-V720,0)/AY720,0)</f>
        <v>0</v>
      </c>
      <c r="BW720" s="217">
        <f t="shared" ref="BW720:BW783" si="838">BF720*BP720*BP$12*$E720%</f>
        <v>0</v>
      </c>
      <c r="BX720" s="206">
        <f t="shared" ref="BX720:BX783" si="839">BG720*BQ720*BQ$12*$E720%</f>
        <v>0</v>
      </c>
      <c r="BY720" s="206">
        <f t="shared" ref="BY720:BY783" si="840">BH720*BR720*BR$12*$E720%</f>
        <v>0</v>
      </c>
      <c r="BZ720" s="206">
        <f t="shared" ref="BZ720:BZ783" si="841">BI720*BS720*BS$12*$E720%</f>
        <v>0</v>
      </c>
      <c r="CA720" s="206">
        <f t="shared" ref="CA720:CA783" si="842">BJ720*BT720*BT$12*$E720%</f>
        <v>0</v>
      </c>
      <c r="CB720" s="206">
        <f t="shared" ref="CB720:CB783" si="843">BK720*BU720*BU$12*$E720%</f>
        <v>0</v>
      </c>
      <c r="CC720" s="218">
        <f t="shared" ref="CC720:CC783" si="844">BL720*BV720*BV$12*$E720%</f>
        <v>0</v>
      </c>
      <c r="CD720" s="216" t="e">
        <f t="shared" ref="CD720:CD783" si="845">VALUE(LEFT(C720,2))</f>
        <v>#VALUE!</v>
      </c>
      <c r="CE720" s="94" t="e">
        <f t="shared" ref="CE720:CE783" si="846">VALUE(MID(C720,3,2))</f>
        <v>#VALUE!</v>
      </c>
      <c r="CF720" s="94" t="e">
        <f t="shared" ref="CF720:CF783" si="847">TEXT(IF(VALUE(MID(C720,5,2))&gt;31,MID(C720,5,2)-60,VALUE(MID(C720,5,2))),"00")</f>
        <v>#VALUE!</v>
      </c>
      <c r="CG720" s="95" t="e">
        <f t="shared" ref="CG720:CG783" si="848">DATEVALUE(IF(VALUE(LEFT(C720,2))&lt;20,20,19)&amp;TEXT(CD720,"00")&amp;"/"&amp;CE720&amp;"/"&amp;CF720)</f>
        <v>#VALUE!</v>
      </c>
      <c r="CH720" s="95" t="e">
        <f t="shared" si="799"/>
        <v>#VALUE!</v>
      </c>
      <c r="CI720" s="95" t="b">
        <f t="shared" si="802"/>
        <v>0</v>
      </c>
      <c r="CJ720" s="76" t="str">
        <f t="shared" ref="CJ720:CJ783" si="849">RIGHT(C720,1)</f>
        <v/>
      </c>
      <c r="CK720" s="94" t="e" cm="1">
        <f t="array" aca="1" ref="CK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CL720" s="94" t="str">
        <f t="shared" ref="CL720:CL783" si="850">IF(C720="","",CK720=CJ720)</f>
        <v/>
      </c>
      <c r="CM720" s="96" t="b">
        <f t="shared" ref="CM720:CM783" si="851">IFERROR(NOT(IF(OR(C720&lt;&gt;"",H720&lt;&gt;""),AND(CI720,CL720),TRUE)),TRUE)</f>
        <v>0</v>
      </c>
      <c r="CN720" s="130" t="b">
        <f>IFERROR(MATCH(D720,'Avtal för korttidsarbete'!$G$13:$G$1012,0),TRUE)</f>
        <v>1</v>
      </c>
      <c r="CO720" s="130" t="b">
        <f t="shared" ref="CO720:CO783" si="852">IF(AND(B720&lt;&gt;"",CN720=TRUE),TRUE,FALSE)</f>
        <v>0</v>
      </c>
      <c r="CP720" s="131" t="str" cm="1">
        <f t="array" ref="CP720">IF(CN720=TRUE,"x",INDEX('Avtal för korttidsarbete'!$E$13:$E$1012,$CN720))</f>
        <v>x</v>
      </c>
      <c r="CQ720" s="131" t="str" cm="1">
        <f t="array" ref="CQ720">IF(CN720=TRUE,"x",INDEX('Avtal för korttidsarbete'!$F$13:$F$1012,$CN720))</f>
        <v>x</v>
      </c>
      <c r="CR720" s="130" t="b">
        <f t="shared" ref="CR720:CR783" si="853">IF(CN720=TRUE,FALSE,IF(OR(F720&lt;CP720,G720&gt;CQ720),TRUE,FALSE))</f>
        <v>0</v>
      </c>
      <c r="CS720" s="165">
        <f t="shared" si="800"/>
        <v>0</v>
      </c>
      <c r="CT720" s="165">
        <f t="shared" si="801"/>
        <v>0</v>
      </c>
      <c r="CU720" s="130" t="b">
        <f t="shared" ref="CU720:CU783" si="854">IFERROR(IF(OR(F720="",G720="",CN720=TRUE),FALSE,IF(OR(F720&lt;$CS$12,G720&gt;$CT$12),TRUE,FALSE)),TRUE)</f>
        <v>0</v>
      </c>
      <c r="CV720" s="131">
        <f t="shared" ref="CV720:CV783" si="855">MAX(CP720,$CS$12,F720)</f>
        <v>0</v>
      </c>
      <c r="CW720" s="165">
        <f t="shared" ref="CW720:CW783" si="856">MIN(CQ720,$CT$12)</f>
        <v>0</v>
      </c>
      <c r="CX720" s="186" t="b">
        <f>IFERROR(INDEX('Avtal för korttidsarbete'!R:R,MATCH(D720,'Avtal för korttidsarbete'!$G:$G,0)),TRUE)</f>
        <v>1</v>
      </c>
      <c r="CY720" s="165" t="str">
        <f>IF(CX720,"-",INDEX('Avtal för korttidsarbete'!$D:$D,MATCH(D720,'Avtal för korttidsarbete'!$G:$G,0)))</f>
        <v>-</v>
      </c>
      <c r="CZ720" s="131" t="b">
        <f>IFERROR(G720&gt;INDEX(Uppsägningar!E:E,MATCH(C720,Uppsägningar!C:C,0)),FALSE)</f>
        <v>0</v>
      </c>
    </row>
    <row r="721" spans="1:104" s="30" customFormat="1" x14ac:dyDescent="0.25">
      <c r="A721" s="19">
        <v>706</v>
      </c>
      <c r="B721" s="20"/>
      <c r="C721" s="189"/>
      <c r="D721" s="69"/>
      <c r="E721" s="171">
        <f>IFERROR(INDEX(Admin!$C$7:$C$10,MATCH(CY721,TblNivåValTExt,0)),0)</f>
        <v>0</v>
      </c>
      <c r="F721" s="1"/>
      <c r="G721" s="1"/>
      <c r="H721" s="90"/>
      <c r="I721" s="91"/>
      <c r="J721" s="91"/>
      <c r="K721" s="91"/>
      <c r="L721" s="91"/>
      <c r="M721" s="91"/>
      <c r="N721" s="91"/>
      <c r="O721" s="91"/>
      <c r="P721" s="91"/>
      <c r="Q721" s="91"/>
      <c r="R721" s="91"/>
      <c r="S721" s="91"/>
      <c r="T721" s="91"/>
      <c r="U721" s="91"/>
      <c r="V721" s="91"/>
      <c r="W721" s="225">
        <f t="shared" si="811"/>
        <v>0</v>
      </c>
      <c r="X721" s="134" t="str">
        <f t="shared" ref="X721:X784" si="857">IF(AP721="",IF(Z721="","",Z721&amp;". ")&amp;IF(AB721="","",AB721&amp;". ")&amp;IF(AD721="","",AD721&amp;". ")&amp;IF(AH721="","",AH721&amp;". ")&amp;IF(AJ721="","",AJ721&amp;". ")&amp;IF(AL721="","",AL721&amp;". ")&amp;IF(AN721="","",AN721&amp;". ")&amp;IF(AF721="","",AF721&amp;". "),AP721&amp;". ")</f>
        <v/>
      </c>
      <c r="Y721" s="92" t="b">
        <f t="shared" si="812"/>
        <v>0</v>
      </c>
      <c r="Z721" s="92" t="str">
        <f t="shared" ref="Z721:Z784" si="858">IF(Y721,Z$13,"")</f>
        <v/>
      </c>
      <c r="AA721" s="92" t="b">
        <f t="shared" ref="AA721:AA784" si="859">CU721</f>
        <v>0</v>
      </c>
      <c r="AB721" s="92" t="str">
        <f t="shared" ref="AB721:AB784" si="860">IF(AA721,AB$13,"")</f>
        <v/>
      </c>
      <c r="AC721" s="13" t="b">
        <f t="shared" si="813"/>
        <v>0</v>
      </c>
      <c r="AD721" s="92" t="str">
        <f t="shared" ref="AD721:AD784" si="861">IF(AC721,AD$13,"")</f>
        <v/>
      </c>
      <c r="AE721" s="13" t="b">
        <f t="shared" ref="AE721:AE784" si="862">AND(COUNTA(B721:D721,F721:V721)&gt;0,OR(B721="",C721="",D721="",F721="",G721="",H721=""))</f>
        <v>0</v>
      </c>
      <c r="AF721" s="92" t="str">
        <f t="shared" ref="AF721:AF784" si="863">IF(AE721,AF$13,"")</f>
        <v/>
      </c>
      <c r="AG721" s="13" t="b">
        <f t="shared" si="814"/>
        <v>0</v>
      </c>
      <c r="AH721" s="92" t="str">
        <f t="shared" ref="AH721:AH784" si="864">IF(AG721,AH$13,"")</f>
        <v/>
      </c>
      <c r="AI721" s="35" t="b">
        <f t="shared" si="815"/>
        <v>0</v>
      </c>
      <c r="AJ721" s="92" t="str">
        <f t="shared" ref="AJ721:AJ784" si="865">IF(AI721,AJ$13,"")</f>
        <v/>
      </c>
      <c r="AK721" s="35" t="b">
        <f t="shared" si="816"/>
        <v>0</v>
      </c>
      <c r="AL721" s="92" t="str">
        <f t="shared" si="817"/>
        <v/>
      </c>
      <c r="AM721" s="35" t="b">
        <f t="shared" si="818"/>
        <v>0</v>
      </c>
      <c r="AN721" s="92" t="str">
        <f t="shared" si="819"/>
        <v/>
      </c>
      <c r="AO721" s="13" t="b">
        <f t="shared" si="820"/>
        <v>0</v>
      </c>
      <c r="AP721" s="92" t="str">
        <f t="shared" si="821"/>
        <v/>
      </c>
      <c r="AQ721" s="14">
        <f t="shared" si="822"/>
        <v>0</v>
      </c>
      <c r="AR721" s="14">
        <f t="shared" si="823"/>
        <v>0</v>
      </c>
      <c r="AS721" s="16">
        <f t="shared" si="809"/>
        <v>0</v>
      </c>
      <c r="AT721" s="16">
        <f t="shared" si="809"/>
        <v>0</v>
      </c>
      <c r="AU721" s="16">
        <f t="shared" si="809"/>
        <v>0</v>
      </c>
      <c r="AV721" s="16">
        <f t="shared" si="809"/>
        <v>0</v>
      </c>
      <c r="AW721" s="16">
        <f t="shared" si="809"/>
        <v>0</v>
      </c>
      <c r="AX721" s="16">
        <f t="shared" si="809"/>
        <v>0</v>
      </c>
      <c r="AY721" s="16">
        <f t="shared" si="809"/>
        <v>0</v>
      </c>
      <c r="AZ721" s="16"/>
      <c r="BA721" s="16"/>
      <c r="BB721" s="93">
        <f t="shared" ref="BB721:BB784" si="866">IF(AS721&gt;0,AS721,0)</f>
        <v>0</v>
      </c>
      <c r="BC721" s="93">
        <f t="shared" ref="BC721:BC784" si="867">IF(SUM(AT721:AW721)&gt;0,SUM(AT721:AW721),0)</f>
        <v>0</v>
      </c>
      <c r="BD721" s="93">
        <f t="shared" ref="BD721:BD784" si="868">IF(SUM(AX721:AY721)&gt;0,SUM(AX721:AY721),0)</f>
        <v>0</v>
      </c>
      <c r="BE721" s="158">
        <f t="shared" ref="BE721:BE784" si="869">IF(OR(C721=0,H721=0,ISTEXT(H721)),0,MIN(H721,$BE$11))</f>
        <v>0</v>
      </c>
      <c r="BF721" s="159">
        <f t="shared" ref="BF721:BF784" si="870">AS721/BF$11*$BE721</f>
        <v>0</v>
      </c>
      <c r="BG721" s="159">
        <f t="shared" si="824"/>
        <v>0</v>
      </c>
      <c r="BH721" s="159">
        <f t="shared" si="825"/>
        <v>0</v>
      </c>
      <c r="BI721" s="159">
        <f t="shared" si="826"/>
        <v>0</v>
      </c>
      <c r="BJ721" s="159">
        <f t="shared" si="827"/>
        <v>0</v>
      </c>
      <c r="BK721" s="159">
        <f t="shared" si="828"/>
        <v>0</v>
      </c>
      <c r="BL721" s="159">
        <f t="shared" si="829"/>
        <v>0</v>
      </c>
      <c r="BM721" s="159">
        <f t="shared" si="810"/>
        <v>0</v>
      </c>
      <c r="BN721" s="159">
        <f t="shared" si="810"/>
        <v>0</v>
      </c>
      <c r="BO721" s="205" t="b">
        <f t="shared" si="830"/>
        <v>0</v>
      </c>
      <c r="BP721" s="214">
        <f t="shared" si="831"/>
        <v>0</v>
      </c>
      <c r="BQ721" s="160">
        <f t="shared" si="832"/>
        <v>0</v>
      </c>
      <c r="BR721" s="160">
        <f t="shared" si="833"/>
        <v>0</v>
      </c>
      <c r="BS721" s="160">
        <f t="shared" si="834"/>
        <v>0</v>
      </c>
      <c r="BT721" s="160">
        <f t="shared" si="835"/>
        <v>0</v>
      </c>
      <c r="BU721" s="160">
        <f t="shared" si="836"/>
        <v>0</v>
      </c>
      <c r="BV721" s="215">
        <f t="shared" si="837"/>
        <v>0</v>
      </c>
      <c r="BW721" s="217">
        <f t="shared" si="838"/>
        <v>0</v>
      </c>
      <c r="BX721" s="206">
        <f t="shared" si="839"/>
        <v>0</v>
      </c>
      <c r="BY721" s="206">
        <f t="shared" si="840"/>
        <v>0</v>
      </c>
      <c r="BZ721" s="206">
        <f t="shared" si="841"/>
        <v>0</v>
      </c>
      <c r="CA721" s="206">
        <f t="shared" si="842"/>
        <v>0</v>
      </c>
      <c r="CB721" s="206">
        <f t="shared" si="843"/>
        <v>0</v>
      </c>
      <c r="CC721" s="218">
        <f t="shared" si="844"/>
        <v>0</v>
      </c>
      <c r="CD721" s="216" t="e">
        <f t="shared" si="845"/>
        <v>#VALUE!</v>
      </c>
      <c r="CE721" s="94" t="e">
        <f t="shared" si="846"/>
        <v>#VALUE!</v>
      </c>
      <c r="CF721" s="94" t="e">
        <f t="shared" si="847"/>
        <v>#VALUE!</v>
      </c>
      <c r="CG721" s="95" t="e">
        <f t="shared" si="848"/>
        <v>#VALUE!</v>
      </c>
      <c r="CH721" s="95" t="e">
        <f t="shared" ref="CH721:CH784" si="871">DATE(CD721,CE721,CF721)</f>
        <v>#VALUE!</v>
      </c>
      <c r="CI721" s="95" t="b">
        <f t="shared" si="802"/>
        <v>0</v>
      </c>
      <c r="CJ721" s="76" t="str">
        <f t="shared" si="849"/>
        <v/>
      </c>
      <c r="CK721" s="94" t="e" cm="1">
        <f t="array" aca="1" ref="CK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CL721" s="94" t="str">
        <f t="shared" si="850"/>
        <v/>
      </c>
      <c r="CM721" s="96" t="b">
        <f t="shared" si="851"/>
        <v>0</v>
      </c>
      <c r="CN721" s="130" t="b">
        <f>IFERROR(MATCH(D721,'Avtal för korttidsarbete'!$G$13:$G$1012,0),TRUE)</f>
        <v>1</v>
      </c>
      <c r="CO721" s="130" t="b">
        <f t="shared" si="852"/>
        <v>0</v>
      </c>
      <c r="CP721" s="131" t="str" cm="1">
        <f t="array" ref="CP721">IF(CN721=TRUE,"x",INDEX('Avtal för korttidsarbete'!$E$13:$E$1012,$CN721))</f>
        <v>x</v>
      </c>
      <c r="CQ721" s="131" t="str" cm="1">
        <f t="array" ref="CQ721">IF(CN721=TRUE,"x",INDEX('Avtal för korttidsarbete'!$F$13:$F$1012,$CN721))</f>
        <v>x</v>
      </c>
      <c r="CR721" s="130" t="b">
        <f t="shared" si="853"/>
        <v>0</v>
      </c>
      <c r="CS721" s="165">
        <f t="shared" ref="CS721:CS784" si="872">IFERROR(MAX(CP721,$CS$12),CP721)</f>
        <v>0</v>
      </c>
      <c r="CT721" s="165">
        <f t="shared" ref="CT721:CT784" si="873">IFERROR(MIN(CQ721,$CT$12),CQ721)</f>
        <v>0</v>
      </c>
      <c r="CU721" s="130" t="b">
        <f t="shared" si="854"/>
        <v>0</v>
      </c>
      <c r="CV721" s="131">
        <f t="shared" si="855"/>
        <v>0</v>
      </c>
      <c r="CW721" s="165">
        <f t="shared" si="856"/>
        <v>0</v>
      </c>
      <c r="CX721" s="186" t="b">
        <f>IFERROR(INDEX('Avtal för korttidsarbete'!R:R,MATCH(D721,'Avtal för korttidsarbete'!$G:$G,0)),TRUE)</f>
        <v>1</v>
      </c>
      <c r="CY721" s="165" t="str">
        <f>IF(CX721,"-",INDEX('Avtal för korttidsarbete'!$D:$D,MATCH(D721,'Avtal för korttidsarbete'!$G:$G,0)))</f>
        <v>-</v>
      </c>
      <c r="CZ721" s="131" t="b">
        <f>IFERROR(G721&gt;INDEX(Uppsägningar!E:E,MATCH(C721,Uppsägningar!C:C,0)),FALSE)</f>
        <v>0</v>
      </c>
    </row>
    <row r="722" spans="1:104" s="30" customFormat="1" x14ac:dyDescent="0.25">
      <c r="A722" s="19">
        <v>707</v>
      </c>
      <c r="B722" s="20"/>
      <c r="C722" s="189"/>
      <c r="D722" s="69"/>
      <c r="E722" s="171">
        <f>IFERROR(INDEX(Admin!$C$7:$C$10,MATCH(CY722,TblNivåValTExt,0)),0)</f>
        <v>0</v>
      </c>
      <c r="F722" s="1"/>
      <c r="G722" s="1"/>
      <c r="H722" s="90"/>
      <c r="I722" s="91"/>
      <c r="J722" s="91"/>
      <c r="K722" s="91"/>
      <c r="L722" s="91"/>
      <c r="M722" s="91"/>
      <c r="N722" s="91"/>
      <c r="O722" s="91"/>
      <c r="P722" s="91"/>
      <c r="Q722" s="91"/>
      <c r="R722" s="91"/>
      <c r="S722" s="91"/>
      <c r="T722" s="91"/>
      <c r="U722" s="91"/>
      <c r="V722" s="91"/>
      <c r="W722" s="225">
        <f t="shared" si="811"/>
        <v>0</v>
      </c>
      <c r="X722" s="134" t="str">
        <f t="shared" si="857"/>
        <v/>
      </c>
      <c r="Y722" s="92" t="b">
        <f t="shared" si="812"/>
        <v>0</v>
      </c>
      <c r="Z722" s="92" t="str">
        <f t="shared" si="858"/>
        <v/>
      </c>
      <c r="AA722" s="92" t="b">
        <f t="shared" si="859"/>
        <v>0</v>
      </c>
      <c r="AB722" s="92" t="str">
        <f t="shared" si="860"/>
        <v/>
      </c>
      <c r="AC722" s="13" t="b">
        <f t="shared" si="813"/>
        <v>0</v>
      </c>
      <c r="AD722" s="92" t="str">
        <f t="shared" si="861"/>
        <v/>
      </c>
      <c r="AE722" s="13" t="b">
        <f t="shared" si="862"/>
        <v>0</v>
      </c>
      <c r="AF722" s="92" t="str">
        <f t="shared" si="863"/>
        <v/>
      </c>
      <c r="AG722" s="13" t="b">
        <f t="shared" si="814"/>
        <v>0</v>
      </c>
      <c r="AH722" s="92" t="str">
        <f t="shared" si="864"/>
        <v/>
      </c>
      <c r="AI722" s="35" t="b">
        <f t="shared" si="815"/>
        <v>0</v>
      </c>
      <c r="AJ722" s="92" t="str">
        <f t="shared" si="865"/>
        <v/>
      </c>
      <c r="AK722" s="35" t="b">
        <f t="shared" si="816"/>
        <v>0</v>
      </c>
      <c r="AL722" s="92" t="str">
        <f t="shared" si="817"/>
        <v/>
      </c>
      <c r="AM722" s="35" t="b">
        <f t="shared" si="818"/>
        <v>0</v>
      </c>
      <c r="AN722" s="92" t="str">
        <f t="shared" si="819"/>
        <v/>
      </c>
      <c r="AO722" s="13" t="b">
        <f t="shared" si="820"/>
        <v>0</v>
      </c>
      <c r="AP722" s="92" t="str">
        <f t="shared" si="821"/>
        <v/>
      </c>
      <c r="AQ722" s="14">
        <f t="shared" si="822"/>
        <v>0</v>
      </c>
      <c r="AR722" s="14">
        <f t="shared" si="823"/>
        <v>0</v>
      </c>
      <c r="AS722" s="16">
        <f t="shared" si="809"/>
        <v>0</v>
      </c>
      <c r="AT722" s="16">
        <f t="shared" si="809"/>
        <v>0</v>
      </c>
      <c r="AU722" s="16">
        <f t="shared" si="809"/>
        <v>0</v>
      </c>
      <c r="AV722" s="16">
        <f t="shared" si="809"/>
        <v>0</v>
      </c>
      <c r="AW722" s="16">
        <f t="shared" si="809"/>
        <v>0</v>
      </c>
      <c r="AX722" s="16">
        <f t="shared" si="809"/>
        <v>0</v>
      </c>
      <c r="AY722" s="16">
        <f t="shared" si="809"/>
        <v>0</v>
      </c>
      <c r="AZ722" s="16"/>
      <c r="BA722" s="16"/>
      <c r="BB722" s="93">
        <f t="shared" si="866"/>
        <v>0</v>
      </c>
      <c r="BC722" s="93">
        <f t="shared" si="867"/>
        <v>0</v>
      </c>
      <c r="BD722" s="93">
        <f t="shared" si="868"/>
        <v>0</v>
      </c>
      <c r="BE722" s="158">
        <f t="shared" si="869"/>
        <v>0</v>
      </c>
      <c r="BF722" s="159">
        <f t="shared" si="870"/>
        <v>0</v>
      </c>
      <c r="BG722" s="159">
        <f t="shared" si="824"/>
        <v>0</v>
      </c>
      <c r="BH722" s="159">
        <f t="shared" si="825"/>
        <v>0</v>
      </c>
      <c r="BI722" s="159">
        <f t="shared" si="826"/>
        <v>0</v>
      </c>
      <c r="BJ722" s="159">
        <f t="shared" si="827"/>
        <v>0</v>
      </c>
      <c r="BK722" s="159">
        <f t="shared" si="828"/>
        <v>0</v>
      </c>
      <c r="BL722" s="159">
        <f t="shared" si="829"/>
        <v>0</v>
      </c>
      <c r="BM722" s="159">
        <f t="shared" si="810"/>
        <v>0</v>
      </c>
      <c r="BN722" s="159">
        <f t="shared" si="810"/>
        <v>0</v>
      </c>
      <c r="BO722" s="205" t="b">
        <f t="shared" si="830"/>
        <v>0</v>
      </c>
      <c r="BP722" s="214">
        <f t="shared" si="831"/>
        <v>0</v>
      </c>
      <c r="BQ722" s="160">
        <f t="shared" si="832"/>
        <v>0</v>
      </c>
      <c r="BR722" s="160">
        <f t="shared" si="833"/>
        <v>0</v>
      </c>
      <c r="BS722" s="160">
        <f t="shared" si="834"/>
        <v>0</v>
      </c>
      <c r="BT722" s="160">
        <f t="shared" si="835"/>
        <v>0</v>
      </c>
      <c r="BU722" s="160">
        <f t="shared" si="836"/>
        <v>0</v>
      </c>
      <c r="BV722" s="215">
        <f t="shared" si="837"/>
        <v>0</v>
      </c>
      <c r="BW722" s="217">
        <f t="shared" si="838"/>
        <v>0</v>
      </c>
      <c r="BX722" s="206">
        <f t="shared" si="839"/>
        <v>0</v>
      </c>
      <c r="BY722" s="206">
        <f t="shared" si="840"/>
        <v>0</v>
      </c>
      <c r="BZ722" s="206">
        <f t="shared" si="841"/>
        <v>0</v>
      </c>
      <c r="CA722" s="206">
        <f t="shared" si="842"/>
        <v>0</v>
      </c>
      <c r="CB722" s="206">
        <f t="shared" si="843"/>
        <v>0</v>
      </c>
      <c r="CC722" s="218">
        <f t="shared" si="844"/>
        <v>0</v>
      </c>
      <c r="CD722" s="216" t="e">
        <f t="shared" si="845"/>
        <v>#VALUE!</v>
      </c>
      <c r="CE722" s="94" t="e">
        <f t="shared" si="846"/>
        <v>#VALUE!</v>
      </c>
      <c r="CF722" s="94" t="e">
        <f t="shared" si="847"/>
        <v>#VALUE!</v>
      </c>
      <c r="CG722" s="95" t="e">
        <f t="shared" si="848"/>
        <v>#VALUE!</v>
      </c>
      <c r="CH722" s="95" t="e">
        <f t="shared" si="871"/>
        <v>#VALUE!</v>
      </c>
      <c r="CI722" s="95" t="b">
        <f t="shared" ref="CI722:CI785" si="874">NOT(ISERR(AND(CE722&lt;13,VALUE(CF722)&lt;31,CG722=CH722)))</f>
        <v>0</v>
      </c>
      <c r="CJ722" s="76" t="str">
        <f t="shared" si="849"/>
        <v/>
      </c>
      <c r="CK722" s="94" t="e" cm="1">
        <f t="array" aca="1" ref="CK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CL722" s="94" t="str">
        <f t="shared" si="850"/>
        <v/>
      </c>
      <c r="CM722" s="96" t="b">
        <f t="shared" si="851"/>
        <v>0</v>
      </c>
      <c r="CN722" s="130" t="b">
        <f>IFERROR(MATCH(D722,'Avtal för korttidsarbete'!$G$13:$G$1012,0),TRUE)</f>
        <v>1</v>
      </c>
      <c r="CO722" s="130" t="b">
        <f t="shared" si="852"/>
        <v>0</v>
      </c>
      <c r="CP722" s="131" t="str" cm="1">
        <f t="array" ref="CP722">IF(CN722=TRUE,"x",INDEX('Avtal för korttidsarbete'!$E$13:$E$1012,$CN722))</f>
        <v>x</v>
      </c>
      <c r="CQ722" s="131" t="str" cm="1">
        <f t="array" ref="CQ722">IF(CN722=TRUE,"x",INDEX('Avtal för korttidsarbete'!$F$13:$F$1012,$CN722))</f>
        <v>x</v>
      </c>
      <c r="CR722" s="130" t="b">
        <f t="shared" si="853"/>
        <v>0</v>
      </c>
      <c r="CS722" s="165">
        <f t="shared" si="872"/>
        <v>0</v>
      </c>
      <c r="CT722" s="165">
        <f t="shared" si="873"/>
        <v>0</v>
      </c>
      <c r="CU722" s="130" t="b">
        <f t="shared" si="854"/>
        <v>0</v>
      </c>
      <c r="CV722" s="131">
        <f t="shared" si="855"/>
        <v>0</v>
      </c>
      <c r="CW722" s="165">
        <f t="shared" si="856"/>
        <v>0</v>
      </c>
      <c r="CX722" s="186" t="b">
        <f>IFERROR(INDEX('Avtal för korttidsarbete'!R:R,MATCH(D722,'Avtal för korttidsarbete'!$G:$G,0)),TRUE)</f>
        <v>1</v>
      </c>
      <c r="CY722" s="165" t="str">
        <f>IF(CX722,"-",INDEX('Avtal för korttidsarbete'!$D:$D,MATCH(D722,'Avtal för korttidsarbete'!$G:$G,0)))</f>
        <v>-</v>
      </c>
      <c r="CZ722" s="131" t="b">
        <f>IFERROR(G722&gt;INDEX(Uppsägningar!E:E,MATCH(C722,Uppsägningar!C:C,0)),FALSE)</f>
        <v>0</v>
      </c>
    </row>
    <row r="723" spans="1:104" s="30" customFormat="1" x14ac:dyDescent="0.25">
      <c r="A723" s="19">
        <v>708</v>
      </c>
      <c r="B723" s="20"/>
      <c r="C723" s="189"/>
      <c r="D723" s="69"/>
      <c r="E723" s="171">
        <f>IFERROR(INDEX(Admin!$C$7:$C$10,MATCH(CY723,TblNivåValTExt,0)),0)</f>
        <v>0</v>
      </c>
      <c r="F723" s="1"/>
      <c r="G723" s="1"/>
      <c r="H723" s="90"/>
      <c r="I723" s="91"/>
      <c r="J723" s="91"/>
      <c r="K723" s="91"/>
      <c r="L723" s="91"/>
      <c r="M723" s="91"/>
      <c r="N723" s="91"/>
      <c r="O723" s="91"/>
      <c r="P723" s="91"/>
      <c r="Q723" s="91"/>
      <c r="R723" s="91"/>
      <c r="S723" s="91"/>
      <c r="T723" s="91"/>
      <c r="U723" s="91"/>
      <c r="V723" s="91"/>
      <c r="W723" s="225">
        <f t="shared" si="811"/>
        <v>0</v>
      </c>
      <c r="X723" s="134" t="str">
        <f t="shared" si="857"/>
        <v/>
      </c>
      <c r="Y723" s="92" t="b">
        <f t="shared" si="812"/>
        <v>0</v>
      </c>
      <c r="Z723" s="92" t="str">
        <f t="shared" si="858"/>
        <v/>
      </c>
      <c r="AA723" s="92" t="b">
        <f t="shared" si="859"/>
        <v>0</v>
      </c>
      <c r="AB723" s="92" t="str">
        <f t="shared" si="860"/>
        <v/>
      </c>
      <c r="AC723" s="13" t="b">
        <f t="shared" si="813"/>
        <v>0</v>
      </c>
      <c r="AD723" s="92" t="str">
        <f t="shared" si="861"/>
        <v/>
      </c>
      <c r="AE723" s="13" t="b">
        <f t="shared" si="862"/>
        <v>0</v>
      </c>
      <c r="AF723" s="92" t="str">
        <f t="shared" si="863"/>
        <v/>
      </c>
      <c r="AG723" s="13" t="b">
        <f t="shared" si="814"/>
        <v>0</v>
      </c>
      <c r="AH723" s="92" t="str">
        <f t="shared" si="864"/>
        <v/>
      </c>
      <c r="AI723" s="35" t="b">
        <f t="shared" si="815"/>
        <v>0</v>
      </c>
      <c r="AJ723" s="92" t="str">
        <f t="shared" si="865"/>
        <v/>
      </c>
      <c r="AK723" s="35" t="b">
        <f t="shared" si="816"/>
        <v>0</v>
      </c>
      <c r="AL723" s="92" t="str">
        <f t="shared" si="817"/>
        <v/>
      </c>
      <c r="AM723" s="35" t="b">
        <f t="shared" si="818"/>
        <v>0</v>
      </c>
      <c r="AN723" s="92" t="str">
        <f t="shared" si="819"/>
        <v/>
      </c>
      <c r="AO723" s="13" t="b">
        <f t="shared" si="820"/>
        <v>0</v>
      </c>
      <c r="AP723" s="92" t="str">
        <f t="shared" si="821"/>
        <v/>
      </c>
      <c r="AQ723" s="14">
        <f t="shared" si="822"/>
        <v>0</v>
      </c>
      <c r="AR723" s="14">
        <f t="shared" si="823"/>
        <v>0</v>
      </c>
      <c r="AS723" s="16">
        <f t="shared" si="809"/>
        <v>0</v>
      </c>
      <c r="AT723" s="16">
        <f t="shared" si="809"/>
        <v>0</v>
      </c>
      <c r="AU723" s="16">
        <f t="shared" si="809"/>
        <v>0</v>
      </c>
      <c r="AV723" s="16">
        <f t="shared" si="809"/>
        <v>0</v>
      </c>
      <c r="AW723" s="16">
        <f t="shared" si="809"/>
        <v>0</v>
      </c>
      <c r="AX723" s="16">
        <f t="shared" si="809"/>
        <v>0</v>
      </c>
      <c r="AY723" s="16">
        <f t="shared" si="809"/>
        <v>0</v>
      </c>
      <c r="AZ723" s="16"/>
      <c r="BA723" s="16"/>
      <c r="BB723" s="93">
        <f t="shared" si="866"/>
        <v>0</v>
      </c>
      <c r="BC723" s="93">
        <f t="shared" si="867"/>
        <v>0</v>
      </c>
      <c r="BD723" s="93">
        <f t="shared" si="868"/>
        <v>0</v>
      </c>
      <c r="BE723" s="158">
        <f t="shared" si="869"/>
        <v>0</v>
      </c>
      <c r="BF723" s="159">
        <f t="shared" si="870"/>
        <v>0</v>
      </c>
      <c r="BG723" s="159">
        <f t="shared" si="824"/>
        <v>0</v>
      </c>
      <c r="BH723" s="159">
        <f t="shared" si="825"/>
        <v>0</v>
      </c>
      <c r="BI723" s="159">
        <f t="shared" si="826"/>
        <v>0</v>
      </c>
      <c r="BJ723" s="159">
        <f t="shared" si="827"/>
        <v>0</v>
      </c>
      <c r="BK723" s="159">
        <f t="shared" si="828"/>
        <v>0</v>
      </c>
      <c r="BL723" s="159">
        <f t="shared" si="829"/>
        <v>0</v>
      </c>
      <c r="BM723" s="159">
        <f t="shared" si="810"/>
        <v>0</v>
      </c>
      <c r="BN723" s="159">
        <f t="shared" si="810"/>
        <v>0</v>
      </c>
      <c r="BO723" s="205" t="b">
        <f t="shared" si="830"/>
        <v>0</v>
      </c>
      <c r="BP723" s="214">
        <f t="shared" si="831"/>
        <v>0</v>
      </c>
      <c r="BQ723" s="160">
        <f t="shared" si="832"/>
        <v>0</v>
      </c>
      <c r="BR723" s="160">
        <f t="shared" si="833"/>
        <v>0</v>
      </c>
      <c r="BS723" s="160">
        <f t="shared" si="834"/>
        <v>0</v>
      </c>
      <c r="BT723" s="160">
        <f t="shared" si="835"/>
        <v>0</v>
      </c>
      <c r="BU723" s="160">
        <f t="shared" si="836"/>
        <v>0</v>
      </c>
      <c r="BV723" s="215">
        <f t="shared" si="837"/>
        <v>0</v>
      </c>
      <c r="BW723" s="217">
        <f t="shared" si="838"/>
        <v>0</v>
      </c>
      <c r="BX723" s="206">
        <f t="shared" si="839"/>
        <v>0</v>
      </c>
      <c r="BY723" s="206">
        <f t="shared" si="840"/>
        <v>0</v>
      </c>
      <c r="BZ723" s="206">
        <f t="shared" si="841"/>
        <v>0</v>
      </c>
      <c r="CA723" s="206">
        <f t="shared" si="842"/>
        <v>0</v>
      </c>
      <c r="CB723" s="206">
        <f t="shared" si="843"/>
        <v>0</v>
      </c>
      <c r="CC723" s="218">
        <f t="shared" si="844"/>
        <v>0</v>
      </c>
      <c r="CD723" s="216" t="e">
        <f t="shared" si="845"/>
        <v>#VALUE!</v>
      </c>
      <c r="CE723" s="94" t="e">
        <f t="shared" si="846"/>
        <v>#VALUE!</v>
      </c>
      <c r="CF723" s="94" t="e">
        <f t="shared" si="847"/>
        <v>#VALUE!</v>
      </c>
      <c r="CG723" s="95" t="e">
        <f t="shared" si="848"/>
        <v>#VALUE!</v>
      </c>
      <c r="CH723" s="95" t="e">
        <f t="shared" si="871"/>
        <v>#VALUE!</v>
      </c>
      <c r="CI723" s="95" t="b">
        <f t="shared" si="874"/>
        <v>0</v>
      </c>
      <c r="CJ723" s="76" t="str">
        <f t="shared" si="849"/>
        <v/>
      </c>
      <c r="CK723" s="94" t="e" cm="1">
        <f t="array" aca="1" ref="CK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CL723" s="94" t="str">
        <f t="shared" si="850"/>
        <v/>
      </c>
      <c r="CM723" s="96" t="b">
        <f t="shared" si="851"/>
        <v>0</v>
      </c>
      <c r="CN723" s="130" t="b">
        <f>IFERROR(MATCH(D723,'Avtal för korttidsarbete'!$G$13:$G$1012,0),TRUE)</f>
        <v>1</v>
      </c>
      <c r="CO723" s="130" t="b">
        <f t="shared" si="852"/>
        <v>0</v>
      </c>
      <c r="CP723" s="131" t="str" cm="1">
        <f t="array" ref="CP723">IF(CN723=TRUE,"x",INDEX('Avtal för korttidsarbete'!$E$13:$E$1012,$CN723))</f>
        <v>x</v>
      </c>
      <c r="CQ723" s="131" t="str" cm="1">
        <f t="array" ref="CQ723">IF(CN723=TRUE,"x",INDEX('Avtal för korttidsarbete'!$F$13:$F$1012,$CN723))</f>
        <v>x</v>
      </c>
      <c r="CR723" s="130" t="b">
        <f t="shared" si="853"/>
        <v>0</v>
      </c>
      <c r="CS723" s="165">
        <f t="shared" si="872"/>
        <v>0</v>
      </c>
      <c r="CT723" s="165">
        <f t="shared" si="873"/>
        <v>0</v>
      </c>
      <c r="CU723" s="130" t="b">
        <f t="shared" si="854"/>
        <v>0</v>
      </c>
      <c r="CV723" s="131">
        <f t="shared" si="855"/>
        <v>0</v>
      </c>
      <c r="CW723" s="165">
        <f t="shared" si="856"/>
        <v>0</v>
      </c>
      <c r="CX723" s="186" t="b">
        <f>IFERROR(INDEX('Avtal för korttidsarbete'!R:R,MATCH(D723,'Avtal för korttidsarbete'!$G:$G,0)),TRUE)</f>
        <v>1</v>
      </c>
      <c r="CY723" s="165" t="str">
        <f>IF(CX723,"-",INDEX('Avtal för korttidsarbete'!$D:$D,MATCH(D723,'Avtal för korttidsarbete'!$G:$G,0)))</f>
        <v>-</v>
      </c>
      <c r="CZ723" s="131" t="b">
        <f>IFERROR(G723&gt;INDEX(Uppsägningar!E:E,MATCH(C723,Uppsägningar!C:C,0)),FALSE)</f>
        <v>0</v>
      </c>
    </row>
    <row r="724" spans="1:104" s="30" customFormat="1" x14ac:dyDescent="0.25">
      <c r="A724" s="19">
        <v>709</v>
      </c>
      <c r="B724" s="20"/>
      <c r="C724" s="189"/>
      <c r="D724" s="69"/>
      <c r="E724" s="171">
        <f>IFERROR(INDEX(Admin!$C$7:$C$10,MATCH(CY724,TblNivåValTExt,0)),0)</f>
        <v>0</v>
      </c>
      <c r="F724" s="1"/>
      <c r="G724" s="1"/>
      <c r="H724" s="90"/>
      <c r="I724" s="91"/>
      <c r="J724" s="91"/>
      <c r="K724" s="91"/>
      <c r="L724" s="91"/>
      <c r="M724" s="91"/>
      <c r="N724" s="91"/>
      <c r="O724" s="91"/>
      <c r="P724" s="91"/>
      <c r="Q724" s="91"/>
      <c r="R724" s="91"/>
      <c r="S724" s="91"/>
      <c r="T724" s="91"/>
      <c r="U724" s="91"/>
      <c r="V724" s="91"/>
      <c r="W724" s="225">
        <f t="shared" si="811"/>
        <v>0</v>
      </c>
      <c r="X724" s="134" t="str">
        <f t="shared" si="857"/>
        <v/>
      </c>
      <c r="Y724" s="92" t="b">
        <f t="shared" si="812"/>
        <v>0</v>
      </c>
      <c r="Z724" s="92" t="str">
        <f t="shared" si="858"/>
        <v/>
      </c>
      <c r="AA724" s="92" t="b">
        <f t="shared" si="859"/>
        <v>0</v>
      </c>
      <c r="AB724" s="92" t="str">
        <f t="shared" si="860"/>
        <v/>
      </c>
      <c r="AC724" s="13" t="b">
        <f t="shared" si="813"/>
        <v>0</v>
      </c>
      <c r="AD724" s="92" t="str">
        <f t="shared" si="861"/>
        <v/>
      </c>
      <c r="AE724" s="13" t="b">
        <f t="shared" si="862"/>
        <v>0</v>
      </c>
      <c r="AF724" s="92" t="str">
        <f t="shared" si="863"/>
        <v/>
      </c>
      <c r="AG724" s="13" t="b">
        <f t="shared" si="814"/>
        <v>0</v>
      </c>
      <c r="AH724" s="92" t="str">
        <f t="shared" si="864"/>
        <v/>
      </c>
      <c r="AI724" s="35" t="b">
        <f t="shared" si="815"/>
        <v>0</v>
      </c>
      <c r="AJ724" s="92" t="str">
        <f t="shared" si="865"/>
        <v/>
      </c>
      <c r="AK724" s="35" t="b">
        <f t="shared" si="816"/>
        <v>0</v>
      </c>
      <c r="AL724" s="92" t="str">
        <f t="shared" si="817"/>
        <v/>
      </c>
      <c r="AM724" s="35" t="b">
        <f t="shared" si="818"/>
        <v>0</v>
      </c>
      <c r="AN724" s="92" t="str">
        <f t="shared" si="819"/>
        <v/>
      </c>
      <c r="AO724" s="13" t="b">
        <f t="shared" si="820"/>
        <v>0</v>
      </c>
      <c r="AP724" s="92" t="str">
        <f t="shared" si="821"/>
        <v/>
      </c>
      <c r="AQ724" s="14">
        <f t="shared" si="822"/>
        <v>0</v>
      </c>
      <c r="AR724" s="14">
        <f t="shared" si="823"/>
        <v>0</v>
      </c>
      <c r="AS724" s="16">
        <f t="shared" si="809"/>
        <v>0</v>
      </c>
      <c r="AT724" s="16">
        <f t="shared" si="809"/>
        <v>0</v>
      </c>
      <c r="AU724" s="16">
        <f t="shared" si="809"/>
        <v>0</v>
      </c>
      <c r="AV724" s="16">
        <f t="shared" si="809"/>
        <v>0</v>
      </c>
      <c r="AW724" s="16">
        <f t="shared" si="809"/>
        <v>0</v>
      </c>
      <c r="AX724" s="16">
        <f t="shared" si="809"/>
        <v>0</v>
      </c>
      <c r="AY724" s="16">
        <f t="shared" si="809"/>
        <v>0</v>
      </c>
      <c r="AZ724" s="16"/>
      <c r="BA724" s="16"/>
      <c r="BB724" s="93">
        <f t="shared" si="866"/>
        <v>0</v>
      </c>
      <c r="BC724" s="93">
        <f t="shared" si="867"/>
        <v>0</v>
      </c>
      <c r="BD724" s="93">
        <f t="shared" si="868"/>
        <v>0</v>
      </c>
      <c r="BE724" s="158">
        <f t="shared" si="869"/>
        <v>0</v>
      </c>
      <c r="BF724" s="159">
        <f t="shared" si="870"/>
        <v>0</v>
      </c>
      <c r="BG724" s="159">
        <f t="shared" si="824"/>
        <v>0</v>
      </c>
      <c r="BH724" s="159">
        <f t="shared" si="825"/>
        <v>0</v>
      </c>
      <c r="BI724" s="159">
        <f t="shared" si="826"/>
        <v>0</v>
      </c>
      <c r="BJ724" s="159">
        <f t="shared" si="827"/>
        <v>0</v>
      </c>
      <c r="BK724" s="159">
        <f t="shared" si="828"/>
        <v>0</v>
      </c>
      <c r="BL724" s="159">
        <f t="shared" si="829"/>
        <v>0</v>
      </c>
      <c r="BM724" s="159">
        <f t="shared" si="810"/>
        <v>0</v>
      </c>
      <c r="BN724" s="159">
        <f t="shared" si="810"/>
        <v>0</v>
      </c>
      <c r="BO724" s="205" t="b">
        <f t="shared" si="830"/>
        <v>0</v>
      </c>
      <c r="BP724" s="214">
        <f t="shared" si="831"/>
        <v>0</v>
      </c>
      <c r="BQ724" s="160">
        <f t="shared" si="832"/>
        <v>0</v>
      </c>
      <c r="BR724" s="160">
        <f t="shared" si="833"/>
        <v>0</v>
      </c>
      <c r="BS724" s="160">
        <f t="shared" si="834"/>
        <v>0</v>
      </c>
      <c r="BT724" s="160">
        <f t="shared" si="835"/>
        <v>0</v>
      </c>
      <c r="BU724" s="160">
        <f t="shared" si="836"/>
        <v>0</v>
      </c>
      <c r="BV724" s="215">
        <f t="shared" si="837"/>
        <v>0</v>
      </c>
      <c r="BW724" s="217">
        <f t="shared" si="838"/>
        <v>0</v>
      </c>
      <c r="BX724" s="206">
        <f t="shared" si="839"/>
        <v>0</v>
      </c>
      <c r="BY724" s="206">
        <f t="shared" si="840"/>
        <v>0</v>
      </c>
      <c r="BZ724" s="206">
        <f t="shared" si="841"/>
        <v>0</v>
      </c>
      <c r="CA724" s="206">
        <f t="shared" si="842"/>
        <v>0</v>
      </c>
      <c r="CB724" s="206">
        <f t="shared" si="843"/>
        <v>0</v>
      </c>
      <c r="CC724" s="218">
        <f t="shared" si="844"/>
        <v>0</v>
      </c>
      <c r="CD724" s="216" t="e">
        <f t="shared" si="845"/>
        <v>#VALUE!</v>
      </c>
      <c r="CE724" s="94" t="e">
        <f t="shared" si="846"/>
        <v>#VALUE!</v>
      </c>
      <c r="CF724" s="94" t="e">
        <f t="shared" si="847"/>
        <v>#VALUE!</v>
      </c>
      <c r="CG724" s="95" t="e">
        <f t="shared" si="848"/>
        <v>#VALUE!</v>
      </c>
      <c r="CH724" s="95" t="e">
        <f t="shared" si="871"/>
        <v>#VALUE!</v>
      </c>
      <c r="CI724" s="95" t="b">
        <f t="shared" si="874"/>
        <v>0</v>
      </c>
      <c r="CJ724" s="76" t="str">
        <f t="shared" si="849"/>
        <v/>
      </c>
      <c r="CK724" s="94" t="e" cm="1">
        <f t="array" aca="1" ref="CK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CL724" s="94" t="str">
        <f t="shared" si="850"/>
        <v/>
      </c>
      <c r="CM724" s="96" t="b">
        <f t="shared" si="851"/>
        <v>0</v>
      </c>
      <c r="CN724" s="130" t="b">
        <f>IFERROR(MATCH(D724,'Avtal för korttidsarbete'!$G$13:$G$1012,0),TRUE)</f>
        <v>1</v>
      </c>
      <c r="CO724" s="130" t="b">
        <f t="shared" si="852"/>
        <v>0</v>
      </c>
      <c r="CP724" s="131" t="str" cm="1">
        <f t="array" ref="CP724">IF(CN724=TRUE,"x",INDEX('Avtal för korttidsarbete'!$E$13:$E$1012,$CN724))</f>
        <v>x</v>
      </c>
      <c r="CQ724" s="131" t="str" cm="1">
        <f t="array" ref="CQ724">IF(CN724=TRUE,"x",INDEX('Avtal för korttidsarbete'!$F$13:$F$1012,$CN724))</f>
        <v>x</v>
      </c>
      <c r="CR724" s="130" t="b">
        <f t="shared" si="853"/>
        <v>0</v>
      </c>
      <c r="CS724" s="165">
        <f t="shared" si="872"/>
        <v>0</v>
      </c>
      <c r="CT724" s="165">
        <f t="shared" si="873"/>
        <v>0</v>
      </c>
      <c r="CU724" s="130" t="b">
        <f t="shared" si="854"/>
        <v>0</v>
      </c>
      <c r="CV724" s="131">
        <f t="shared" si="855"/>
        <v>0</v>
      </c>
      <c r="CW724" s="165">
        <f t="shared" si="856"/>
        <v>0</v>
      </c>
      <c r="CX724" s="186" t="b">
        <f>IFERROR(INDEX('Avtal för korttidsarbete'!R:R,MATCH(D724,'Avtal för korttidsarbete'!$G:$G,0)),TRUE)</f>
        <v>1</v>
      </c>
      <c r="CY724" s="165" t="str">
        <f>IF(CX724,"-",INDEX('Avtal för korttidsarbete'!$D:$D,MATCH(D724,'Avtal för korttidsarbete'!$G:$G,0)))</f>
        <v>-</v>
      </c>
      <c r="CZ724" s="131" t="b">
        <f>IFERROR(G724&gt;INDEX(Uppsägningar!E:E,MATCH(C724,Uppsägningar!C:C,0)),FALSE)</f>
        <v>0</v>
      </c>
    </row>
    <row r="725" spans="1:104" s="30" customFormat="1" x14ac:dyDescent="0.25">
      <c r="A725" s="19">
        <v>710</v>
      </c>
      <c r="B725" s="20"/>
      <c r="C725" s="189"/>
      <c r="D725" s="69"/>
      <c r="E725" s="171">
        <f>IFERROR(INDEX(Admin!$C$7:$C$10,MATCH(CY725,TblNivåValTExt,0)),0)</f>
        <v>0</v>
      </c>
      <c r="F725" s="1"/>
      <c r="G725" s="1"/>
      <c r="H725" s="90"/>
      <c r="I725" s="91"/>
      <c r="J725" s="91"/>
      <c r="K725" s="91"/>
      <c r="L725" s="91"/>
      <c r="M725" s="91"/>
      <c r="N725" s="91"/>
      <c r="O725" s="91"/>
      <c r="P725" s="91"/>
      <c r="Q725" s="91"/>
      <c r="R725" s="91"/>
      <c r="S725" s="91"/>
      <c r="T725" s="91"/>
      <c r="U725" s="91"/>
      <c r="V725" s="91"/>
      <c r="W725" s="225">
        <f t="shared" si="811"/>
        <v>0</v>
      </c>
      <c r="X725" s="134" t="str">
        <f t="shared" si="857"/>
        <v/>
      </c>
      <c r="Y725" s="92" t="b">
        <f t="shared" si="812"/>
        <v>0</v>
      </c>
      <c r="Z725" s="92" t="str">
        <f t="shared" si="858"/>
        <v/>
      </c>
      <c r="AA725" s="92" t="b">
        <f t="shared" si="859"/>
        <v>0</v>
      </c>
      <c r="AB725" s="92" t="str">
        <f t="shared" si="860"/>
        <v/>
      </c>
      <c r="AC725" s="13" t="b">
        <f t="shared" si="813"/>
        <v>0</v>
      </c>
      <c r="AD725" s="92" t="str">
        <f t="shared" si="861"/>
        <v/>
      </c>
      <c r="AE725" s="13" t="b">
        <f t="shared" si="862"/>
        <v>0</v>
      </c>
      <c r="AF725" s="92" t="str">
        <f t="shared" si="863"/>
        <v/>
      </c>
      <c r="AG725" s="13" t="b">
        <f t="shared" si="814"/>
        <v>0</v>
      </c>
      <c r="AH725" s="92" t="str">
        <f t="shared" si="864"/>
        <v/>
      </c>
      <c r="AI725" s="35" t="b">
        <f t="shared" si="815"/>
        <v>0</v>
      </c>
      <c r="AJ725" s="92" t="str">
        <f t="shared" si="865"/>
        <v/>
      </c>
      <c r="AK725" s="35" t="b">
        <f t="shared" si="816"/>
        <v>0</v>
      </c>
      <c r="AL725" s="92" t="str">
        <f t="shared" si="817"/>
        <v/>
      </c>
      <c r="AM725" s="35" t="b">
        <f t="shared" si="818"/>
        <v>0</v>
      </c>
      <c r="AN725" s="92" t="str">
        <f t="shared" si="819"/>
        <v/>
      </c>
      <c r="AO725" s="13" t="b">
        <f t="shared" si="820"/>
        <v>0</v>
      </c>
      <c r="AP725" s="92" t="str">
        <f t="shared" si="821"/>
        <v/>
      </c>
      <c r="AQ725" s="14">
        <f t="shared" si="822"/>
        <v>0</v>
      </c>
      <c r="AR725" s="14">
        <f t="shared" si="823"/>
        <v>0</v>
      </c>
      <c r="AS725" s="16">
        <f t="shared" si="809"/>
        <v>0</v>
      </c>
      <c r="AT725" s="16">
        <f t="shared" si="809"/>
        <v>0</v>
      </c>
      <c r="AU725" s="16">
        <f t="shared" si="809"/>
        <v>0</v>
      </c>
      <c r="AV725" s="16">
        <f t="shared" si="809"/>
        <v>0</v>
      </c>
      <c r="AW725" s="16">
        <f t="shared" si="809"/>
        <v>0</v>
      </c>
      <c r="AX725" s="16">
        <f t="shared" si="809"/>
        <v>0</v>
      </c>
      <c r="AY725" s="16">
        <f t="shared" si="809"/>
        <v>0</v>
      </c>
      <c r="AZ725" s="16"/>
      <c r="BA725" s="16"/>
      <c r="BB725" s="93">
        <f t="shared" si="866"/>
        <v>0</v>
      </c>
      <c r="BC725" s="93">
        <f t="shared" si="867"/>
        <v>0</v>
      </c>
      <c r="BD725" s="93">
        <f t="shared" si="868"/>
        <v>0</v>
      </c>
      <c r="BE725" s="158">
        <f t="shared" si="869"/>
        <v>0</v>
      </c>
      <c r="BF725" s="159">
        <f t="shared" si="870"/>
        <v>0</v>
      </c>
      <c r="BG725" s="159">
        <f t="shared" si="824"/>
        <v>0</v>
      </c>
      <c r="BH725" s="159">
        <f t="shared" si="825"/>
        <v>0</v>
      </c>
      <c r="BI725" s="159">
        <f t="shared" si="826"/>
        <v>0</v>
      </c>
      <c r="BJ725" s="159">
        <f t="shared" si="827"/>
        <v>0</v>
      </c>
      <c r="BK725" s="159">
        <f t="shared" si="828"/>
        <v>0</v>
      </c>
      <c r="BL725" s="159">
        <f t="shared" si="829"/>
        <v>0</v>
      </c>
      <c r="BM725" s="159">
        <f t="shared" si="810"/>
        <v>0</v>
      </c>
      <c r="BN725" s="159">
        <f t="shared" si="810"/>
        <v>0</v>
      </c>
      <c r="BO725" s="205" t="b">
        <f t="shared" si="830"/>
        <v>0</v>
      </c>
      <c r="BP725" s="214">
        <f t="shared" si="831"/>
        <v>0</v>
      </c>
      <c r="BQ725" s="160">
        <f t="shared" si="832"/>
        <v>0</v>
      </c>
      <c r="BR725" s="160">
        <f t="shared" si="833"/>
        <v>0</v>
      </c>
      <c r="BS725" s="160">
        <f t="shared" si="834"/>
        <v>0</v>
      </c>
      <c r="BT725" s="160">
        <f t="shared" si="835"/>
        <v>0</v>
      </c>
      <c r="BU725" s="160">
        <f t="shared" si="836"/>
        <v>0</v>
      </c>
      <c r="BV725" s="215">
        <f t="shared" si="837"/>
        <v>0</v>
      </c>
      <c r="BW725" s="217">
        <f t="shared" si="838"/>
        <v>0</v>
      </c>
      <c r="BX725" s="206">
        <f t="shared" si="839"/>
        <v>0</v>
      </c>
      <c r="BY725" s="206">
        <f t="shared" si="840"/>
        <v>0</v>
      </c>
      <c r="BZ725" s="206">
        <f t="shared" si="841"/>
        <v>0</v>
      </c>
      <c r="CA725" s="206">
        <f t="shared" si="842"/>
        <v>0</v>
      </c>
      <c r="CB725" s="206">
        <f t="shared" si="843"/>
        <v>0</v>
      </c>
      <c r="CC725" s="218">
        <f t="shared" si="844"/>
        <v>0</v>
      </c>
      <c r="CD725" s="216" t="e">
        <f t="shared" si="845"/>
        <v>#VALUE!</v>
      </c>
      <c r="CE725" s="94" t="e">
        <f t="shared" si="846"/>
        <v>#VALUE!</v>
      </c>
      <c r="CF725" s="94" t="e">
        <f t="shared" si="847"/>
        <v>#VALUE!</v>
      </c>
      <c r="CG725" s="95" t="e">
        <f t="shared" si="848"/>
        <v>#VALUE!</v>
      </c>
      <c r="CH725" s="95" t="e">
        <f t="shared" si="871"/>
        <v>#VALUE!</v>
      </c>
      <c r="CI725" s="95" t="b">
        <f t="shared" si="874"/>
        <v>0</v>
      </c>
      <c r="CJ725" s="76" t="str">
        <f t="shared" si="849"/>
        <v/>
      </c>
      <c r="CK725" s="94" t="e" cm="1">
        <f t="array" aca="1" ref="CK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CL725" s="94" t="str">
        <f t="shared" si="850"/>
        <v/>
      </c>
      <c r="CM725" s="96" t="b">
        <f t="shared" si="851"/>
        <v>0</v>
      </c>
      <c r="CN725" s="130" t="b">
        <f>IFERROR(MATCH(D725,'Avtal för korttidsarbete'!$G$13:$G$1012,0),TRUE)</f>
        <v>1</v>
      </c>
      <c r="CO725" s="130" t="b">
        <f t="shared" si="852"/>
        <v>0</v>
      </c>
      <c r="CP725" s="131" t="str" cm="1">
        <f t="array" ref="CP725">IF(CN725=TRUE,"x",INDEX('Avtal för korttidsarbete'!$E$13:$E$1012,$CN725))</f>
        <v>x</v>
      </c>
      <c r="CQ725" s="131" t="str" cm="1">
        <f t="array" ref="CQ725">IF(CN725=TRUE,"x",INDEX('Avtal för korttidsarbete'!$F$13:$F$1012,$CN725))</f>
        <v>x</v>
      </c>
      <c r="CR725" s="130" t="b">
        <f t="shared" si="853"/>
        <v>0</v>
      </c>
      <c r="CS725" s="165">
        <f t="shared" si="872"/>
        <v>0</v>
      </c>
      <c r="CT725" s="165">
        <f t="shared" si="873"/>
        <v>0</v>
      </c>
      <c r="CU725" s="130" t="b">
        <f t="shared" si="854"/>
        <v>0</v>
      </c>
      <c r="CV725" s="131">
        <f t="shared" si="855"/>
        <v>0</v>
      </c>
      <c r="CW725" s="165">
        <f t="shared" si="856"/>
        <v>0</v>
      </c>
      <c r="CX725" s="186" t="b">
        <f>IFERROR(INDEX('Avtal för korttidsarbete'!R:R,MATCH(D725,'Avtal för korttidsarbete'!$G:$G,0)),TRUE)</f>
        <v>1</v>
      </c>
      <c r="CY725" s="165" t="str">
        <f>IF(CX725,"-",INDEX('Avtal för korttidsarbete'!$D:$D,MATCH(D725,'Avtal för korttidsarbete'!$G:$G,0)))</f>
        <v>-</v>
      </c>
      <c r="CZ725" s="131" t="b">
        <f>IFERROR(G725&gt;INDEX(Uppsägningar!E:E,MATCH(C725,Uppsägningar!C:C,0)),FALSE)</f>
        <v>0</v>
      </c>
    </row>
    <row r="726" spans="1:104" s="30" customFormat="1" x14ac:dyDescent="0.25">
      <c r="A726" s="19">
        <v>711</v>
      </c>
      <c r="B726" s="20"/>
      <c r="C726" s="189"/>
      <c r="D726" s="69"/>
      <c r="E726" s="171">
        <f>IFERROR(INDEX(Admin!$C$7:$C$10,MATCH(CY726,TblNivåValTExt,0)),0)</f>
        <v>0</v>
      </c>
      <c r="F726" s="1"/>
      <c r="G726" s="1"/>
      <c r="H726" s="90"/>
      <c r="I726" s="91"/>
      <c r="J726" s="91"/>
      <c r="K726" s="91"/>
      <c r="L726" s="91"/>
      <c r="M726" s="91"/>
      <c r="N726" s="91"/>
      <c r="O726" s="91"/>
      <c r="P726" s="91"/>
      <c r="Q726" s="91"/>
      <c r="R726" s="91"/>
      <c r="S726" s="91"/>
      <c r="T726" s="91"/>
      <c r="U726" s="91"/>
      <c r="V726" s="91"/>
      <c r="W726" s="225">
        <f t="shared" si="811"/>
        <v>0</v>
      </c>
      <c r="X726" s="134" t="str">
        <f t="shared" si="857"/>
        <v/>
      </c>
      <c r="Y726" s="92" t="b">
        <f t="shared" si="812"/>
        <v>0</v>
      </c>
      <c r="Z726" s="92" t="str">
        <f t="shared" si="858"/>
        <v/>
      </c>
      <c r="AA726" s="92" t="b">
        <f t="shared" si="859"/>
        <v>0</v>
      </c>
      <c r="AB726" s="92" t="str">
        <f t="shared" si="860"/>
        <v/>
      </c>
      <c r="AC726" s="13" t="b">
        <f t="shared" si="813"/>
        <v>0</v>
      </c>
      <c r="AD726" s="92" t="str">
        <f t="shared" si="861"/>
        <v/>
      </c>
      <c r="AE726" s="13" t="b">
        <f t="shared" si="862"/>
        <v>0</v>
      </c>
      <c r="AF726" s="92" t="str">
        <f t="shared" si="863"/>
        <v/>
      </c>
      <c r="AG726" s="13" t="b">
        <f t="shared" si="814"/>
        <v>0</v>
      </c>
      <c r="AH726" s="92" t="str">
        <f t="shared" si="864"/>
        <v/>
      </c>
      <c r="AI726" s="35" t="b">
        <f t="shared" si="815"/>
        <v>0</v>
      </c>
      <c r="AJ726" s="92" t="str">
        <f t="shared" si="865"/>
        <v/>
      </c>
      <c r="AK726" s="35" t="b">
        <f t="shared" si="816"/>
        <v>0</v>
      </c>
      <c r="AL726" s="92" t="str">
        <f t="shared" si="817"/>
        <v/>
      </c>
      <c r="AM726" s="35" t="b">
        <f t="shared" si="818"/>
        <v>0</v>
      </c>
      <c r="AN726" s="92" t="str">
        <f t="shared" si="819"/>
        <v/>
      </c>
      <c r="AO726" s="13" t="b">
        <f t="shared" si="820"/>
        <v>0</v>
      </c>
      <c r="AP726" s="92" t="str">
        <f t="shared" si="821"/>
        <v/>
      </c>
      <c r="AQ726" s="14">
        <f t="shared" si="822"/>
        <v>0</v>
      </c>
      <c r="AR726" s="14">
        <f t="shared" si="823"/>
        <v>0</v>
      </c>
      <c r="AS726" s="16">
        <f t="shared" ref="AS726:AY735" si="875">IF(OR(AS$11=FALSE,$F726="",MIN($G726,AS$10,$AR726)-MAX($F726,AS$8,$AQ726)&lt;0),0,MIN($G726,AS$10,$AR726)-MAX($F726,AS$8,$AQ726)+1)</f>
        <v>0</v>
      </c>
      <c r="AT726" s="16">
        <f t="shared" si="875"/>
        <v>0</v>
      </c>
      <c r="AU726" s="16">
        <f t="shared" si="875"/>
        <v>0</v>
      </c>
      <c r="AV726" s="16">
        <f t="shared" si="875"/>
        <v>0</v>
      </c>
      <c r="AW726" s="16">
        <f t="shared" si="875"/>
        <v>0</v>
      </c>
      <c r="AX726" s="16">
        <f t="shared" si="875"/>
        <v>0</v>
      </c>
      <c r="AY726" s="16">
        <f t="shared" si="875"/>
        <v>0</v>
      </c>
      <c r="AZ726" s="16"/>
      <c r="BA726" s="16"/>
      <c r="BB726" s="93">
        <f t="shared" si="866"/>
        <v>0</v>
      </c>
      <c r="BC726" s="93">
        <f t="shared" si="867"/>
        <v>0</v>
      </c>
      <c r="BD726" s="93">
        <f t="shared" si="868"/>
        <v>0</v>
      </c>
      <c r="BE726" s="158">
        <f t="shared" si="869"/>
        <v>0</v>
      </c>
      <c r="BF726" s="159">
        <f t="shared" si="870"/>
        <v>0</v>
      </c>
      <c r="BG726" s="159">
        <f t="shared" si="824"/>
        <v>0</v>
      </c>
      <c r="BH726" s="159">
        <f t="shared" si="825"/>
        <v>0</v>
      </c>
      <c r="BI726" s="159">
        <f t="shared" si="826"/>
        <v>0</v>
      </c>
      <c r="BJ726" s="159">
        <f t="shared" si="827"/>
        <v>0</v>
      </c>
      <c r="BK726" s="159">
        <f t="shared" si="828"/>
        <v>0</v>
      </c>
      <c r="BL726" s="159">
        <f t="shared" si="829"/>
        <v>0</v>
      </c>
      <c r="BM726" s="159">
        <f t="shared" si="810"/>
        <v>0</v>
      </c>
      <c r="BN726" s="159">
        <f t="shared" si="810"/>
        <v>0</v>
      </c>
      <c r="BO726" s="205" t="b">
        <f t="shared" si="830"/>
        <v>0</v>
      </c>
      <c r="BP726" s="214">
        <f t="shared" si="831"/>
        <v>0</v>
      </c>
      <c r="BQ726" s="160">
        <f t="shared" si="832"/>
        <v>0</v>
      </c>
      <c r="BR726" s="160">
        <f t="shared" si="833"/>
        <v>0</v>
      </c>
      <c r="BS726" s="160">
        <f t="shared" si="834"/>
        <v>0</v>
      </c>
      <c r="BT726" s="160">
        <f t="shared" si="835"/>
        <v>0</v>
      </c>
      <c r="BU726" s="160">
        <f t="shared" si="836"/>
        <v>0</v>
      </c>
      <c r="BV726" s="215">
        <f t="shared" si="837"/>
        <v>0</v>
      </c>
      <c r="BW726" s="217">
        <f t="shared" si="838"/>
        <v>0</v>
      </c>
      <c r="BX726" s="206">
        <f t="shared" si="839"/>
        <v>0</v>
      </c>
      <c r="BY726" s="206">
        <f t="shared" si="840"/>
        <v>0</v>
      </c>
      <c r="BZ726" s="206">
        <f t="shared" si="841"/>
        <v>0</v>
      </c>
      <c r="CA726" s="206">
        <f t="shared" si="842"/>
        <v>0</v>
      </c>
      <c r="CB726" s="206">
        <f t="shared" si="843"/>
        <v>0</v>
      </c>
      <c r="CC726" s="218">
        <f t="shared" si="844"/>
        <v>0</v>
      </c>
      <c r="CD726" s="216" t="e">
        <f t="shared" si="845"/>
        <v>#VALUE!</v>
      </c>
      <c r="CE726" s="94" t="e">
        <f t="shared" si="846"/>
        <v>#VALUE!</v>
      </c>
      <c r="CF726" s="94" t="e">
        <f t="shared" si="847"/>
        <v>#VALUE!</v>
      </c>
      <c r="CG726" s="95" t="e">
        <f t="shared" si="848"/>
        <v>#VALUE!</v>
      </c>
      <c r="CH726" s="95" t="e">
        <f t="shared" si="871"/>
        <v>#VALUE!</v>
      </c>
      <c r="CI726" s="95" t="b">
        <f t="shared" si="874"/>
        <v>0</v>
      </c>
      <c r="CJ726" s="76" t="str">
        <f t="shared" si="849"/>
        <v/>
      </c>
      <c r="CK726" s="94" t="e" cm="1">
        <f t="array" aca="1" ref="CK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CL726" s="94" t="str">
        <f t="shared" si="850"/>
        <v/>
      </c>
      <c r="CM726" s="96" t="b">
        <f t="shared" si="851"/>
        <v>0</v>
      </c>
      <c r="CN726" s="130" t="b">
        <f>IFERROR(MATCH(D726,'Avtal för korttidsarbete'!$G$13:$G$1012,0),TRUE)</f>
        <v>1</v>
      </c>
      <c r="CO726" s="130" t="b">
        <f t="shared" si="852"/>
        <v>0</v>
      </c>
      <c r="CP726" s="131" t="str" cm="1">
        <f t="array" ref="CP726">IF(CN726=TRUE,"x",INDEX('Avtal för korttidsarbete'!$E$13:$E$1012,$CN726))</f>
        <v>x</v>
      </c>
      <c r="CQ726" s="131" t="str" cm="1">
        <f t="array" ref="CQ726">IF(CN726=TRUE,"x",INDEX('Avtal för korttidsarbete'!$F$13:$F$1012,$CN726))</f>
        <v>x</v>
      </c>
      <c r="CR726" s="130" t="b">
        <f t="shared" si="853"/>
        <v>0</v>
      </c>
      <c r="CS726" s="165">
        <f t="shared" si="872"/>
        <v>0</v>
      </c>
      <c r="CT726" s="165">
        <f t="shared" si="873"/>
        <v>0</v>
      </c>
      <c r="CU726" s="130" t="b">
        <f t="shared" si="854"/>
        <v>0</v>
      </c>
      <c r="CV726" s="131">
        <f t="shared" si="855"/>
        <v>0</v>
      </c>
      <c r="CW726" s="165">
        <f t="shared" si="856"/>
        <v>0</v>
      </c>
      <c r="CX726" s="186" t="b">
        <f>IFERROR(INDEX('Avtal för korttidsarbete'!R:R,MATCH(D726,'Avtal för korttidsarbete'!$G:$G,0)),TRUE)</f>
        <v>1</v>
      </c>
      <c r="CY726" s="165" t="str">
        <f>IF(CX726,"-",INDEX('Avtal för korttidsarbete'!$D:$D,MATCH(D726,'Avtal för korttidsarbete'!$G:$G,0)))</f>
        <v>-</v>
      </c>
      <c r="CZ726" s="131" t="b">
        <f>IFERROR(G726&gt;INDEX(Uppsägningar!E:E,MATCH(C726,Uppsägningar!C:C,0)),FALSE)</f>
        <v>0</v>
      </c>
    </row>
    <row r="727" spans="1:104" s="30" customFormat="1" x14ac:dyDescent="0.25">
      <c r="A727" s="19">
        <v>712</v>
      </c>
      <c r="B727" s="20"/>
      <c r="C727" s="189"/>
      <c r="D727" s="69"/>
      <c r="E727" s="171">
        <f>IFERROR(INDEX(Admin!$C$7:$C$10,MATCH(CY727,TblNivåValTExt,0)),0)</f>
        <v>0</v>
      </c>
      <c r="F727" s="1"/>
      <c r="G727" s="1"/>
      <c r="H727" s="90"/>
      <c r="I727" s="91"/>
      <c r="J727" s="91"/>
      <c r="K727" s="91"/>
      <c r="L727" s="91"/>
      <c r="M727" s="91"/>
      <c r="N727" s="91"/>
      <c r="O727" s="91"/>
      <c r="P727" s="91"/>
      <c r="Q727" s="91"/>
      <c r="R727" s="91"/>
      <c r="S727" s="91"/>
      <c r="T727" s="91"/>
      <c r="U727" s="91"/>
      <c r="V727" s="91"/>
      <c r="W727" s="225">
        <f t="shared" si="811"/>
        <v>0</v>
      </c>
      <c r="X727" s="134" t="str">
        <f t="shared" si="857"/>
        <v/>
      </c>
      <c r="Y727" s="92" t="b">
        <f t="shared" si="812"/>
        <v>0</v>
      </c>
      <c r="Z727" s="92" t="str">
        <f t="shared" si="858"/>
        <v/>
      </c>
      <c r="AA727" s="92" t="b">
        <f t="shared" si="859"/>
        <v>0</v>
      </c>
      <c r="AB727" s="92" t="str">
        <f t="shared" si="860"/>
        <v/>
      </c>
      <c r="AC727" s="13" t="b">
        <f t="shared" si="813"/>
        <v>0</v>
      </c>
      <c r="AD727" s="92" t="str">
        <f t="shared" si="861"/>
        <v/>
      </c>
      <c r="AE727" s="13" t="b">
        <f t="shared" si="862"/>
        <v>0</v>
      </c>
      <c r="AF727" s="92" t="str">
        <f t="shared" si="863"/>
        <v/>
      </c>
      <c r="AG727" s="13" t="b">
        <f t="shared" si="814"/>
        <v>0</v>
      </c>
      <c r="AH727" s="92" t="str">
        <f t="shared" si="864"/>
        <v/>
      </c>
      <c r="AI727" s="35" t="b">
        <f t="shared" si="815"/>
        <v>0</v>
      </c>
      <c r="AJ727" s="92" t="str">
        <f t="shared" si="865"/>
        <v/>
      </c>
      <c r="AK727" s="35" t="b">
        <f t="shared" si="816"/>
        <v>0</v>
      </c>
      <c r="AL727" s="92" t="str">
        <f t="shared" si="817"/>
        <v/>
      </c>
      <c r="AM727" s="35" t="b">
        <f t="shared" si="818"/>
        <v>0</v>
      </c>
      <c r="AN727" s="92" t="str">
        <f t="shared" si="819"/>
        <v/>
      </c>
      <c r="AO727" s="13" t="b">
        <f t="shared" si="820"/>
        <v>0</v>
      </c>
      <c r="AP727" s="92" t="str">
        <f t="shared" si="821"/>
        <v/>
      </c>
      <c r="AQ727" s="14">
        <f t="shared" si="822"/>
        <v>0</v>
      </c>
      <c r="AR727" s="14">
        <f t="shared" si="823"/>
        <v>0</v>
      </c>
      <c r="AS727" s="16">
        <f t="shared" si="875"/>
        <v>0</v>
      </c>
      <c r="AT727" s="16">
        <f t="shared" si="875"/>
        <v>0</v>
      </c>
      <c r="AU727" s="16">
        <f t="shared" si="875"/>
        <v>0</v>
      </c>
      <c r="AV727" s="16">
        <f t="shared" si="875"/>
        <v>0</v>
      </c>
      <c r="AW727" s="16">
        <f t="shared" si="875"/>
        <v>0</v>
      </c>
      <c r="AX727" s="16">
        <f t="shared" si="875"/>
        <v>0</v>
      </c>
      <c r="AY727" s="16">
        <f t="shared" si="875"/>
        <v>0</v>
      </c>
      <c r="AZ727" s="16"/>
      <c r="BA727" s="16"/>
      <c r="BB727" s="93">
        <f t="shared" si="866"/>
        <v>0</v>
      </c>
      <c r="BC727" s="93">
        <f t="shared" si="867"/>
        <v>0</v>
      </c>
      <c r="BD727" s="93">
        <f t="shared" si="868"/>
        <v>0</v>
      </c>
      <c r="BE727" s="158">
        <f t="shared" si="869"/>
        <v>0</v>
      </c>
      <c r="BF727" s="159">
        <f t="shared" si="870"/>
        <v>0</v>
      </c>
      <c r="BG727" s="159">
        <f t="shared" si="824"/>
        <v>0</v>
      </c>
      <c r="BH727" s="159">
        <f t="shared" si="825"/>
        <v>0</v>
      </c>
      <c r="BI727" s="159">
        <f t="shared" si="826"/>
        <v>0</v>
      </c>
      <c r="BJ727" s="159">
        <f t="shared" si="827"/>
        <v>0</v>
      </c>
      <c r="BK727" s="159">
        <f t="shared" si="828"/>
        <v>0</v>
      </c>
      <c r="BL727" s="159">
        <f t="shared" si="829"/>
        <v>0</v>
      </c>
      <c r="BM727" s="159">
        <f t="shared" si="810"/>
        <v>0</v>
      </c>
      <c r="BN727" s="159">
        <f t="shared" si="810"/>
        <v>0</v>
      </c>
      <c r="BO727" s="205" t="b">
        <f t="shared" si="830"/>
        <v>0</v>
      </c>
      <c r="BP727" s="214">
        <f t="shared" si="831"/>
        <v>0</v>
      </c>
      <c r="BQ727" s="160">
        <f t="shared" si="832"/>
        <v>0</v>
      </c>
      <c r="BR727" s="160">
        <f t="shared" si="833"/>
        <v>0</v>
      </c>
      <c r="BS727" s="160">
        <f t="shared" si="834"/>
        <v>0</v>
      </c>
      <c r="BT727" s="160">
        <f t="shared" si="835"/>
        <v>0</v>
      </c>
      <c r="BU727" s="160">
        <f t="shared" si="836"/>
        <v>0</v>
      </c>
      <c r="BV727" s="215">
        <f t="shared" si="837"/>
        <v>0</v>
      </c>
      <c r="BW727" s="217">
        <f t="shared" si="838"/>
        <v>0</v>
      </c>
      <c r="BX727" s="206">
        <f t="shared" si="839"/>
        <v>0</v>
      </c>
      <c r="BY727" s="206">
        <f t="shared" si="840"/>
        <v>0</v>
      </c>
      <c r="BZ727" s="206">
        <f t="shared" si="841"/>
        <v>0</v>
      </c>
      <c r="CA727" s="206">
        <f t="shared" si="842"/>
        <v>0</v>
      </c>
      <c r="CB727" s="206">
        <f t="shared" si="843"/>
        <v>0</v>
      </c>
      <c r="CC727" s="218">
        <f t="shared" si="844"/>
        <v>0</v>
      </c>
      <c r="CD727" s="216" t="e">
        <f t="shared" si="845"/>
        <v>#VALUE!</v>
      </c>
      <c r="CE727" s="94" t="e">
        <f t="shared" si="846"/>
        <v>#VALUE!</v>
      </c>
      <c r="CF727" s="94" t="e">
        <f t="shared" si="847"/>
        <v>#VALUE!</v>
      </c>
      <c r="CG727" s="95" t="e">
        <f t="shared" si="848"/>
        <v>#VALUE!</v>
      </c>
      <c r="CH727" s="95" t="e">
        <f t="shared" si="871"/>
        <v>#VALUE!</v>
      </c>
      <c r="CI727" s="95" t="b">
        <f t="shared" si="874"/>
        <v>0</v>
      </c>
      <c r="CJ727" s="76" t="str">
        <f t="shared" si="849"/>
        <v/>
      </c>
      <c r="CK727" s="94" t="e" cm="1">
        <f t="array" aca="1" ref="CK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CL727" s="94" t="str">
        <f t="shared" si="850"/>
        <v/>
      </c>
      <c r="CM727" s="96" t="b">
        <f t="shared" si="851"/>
        <v>0</v>
      </c>
      <c r="CN727" s="130" t="b">
        <f>IFERROR(MATCH(D727,'Avtal för korttidsarbete'!$G$13:$G$1012,0),TRUE)</f>
        <v>1</v>
      </c>
      <c r="CO727" s="130" t="b">
        <f t="shared" si="852"/>
        <v>0</v>
      </c>
      <c r="CP727" s="131" t="str" cm="1">
        <f t="array" ref="CP727">IF(CN727=TRUE,"x",INDEX('Avtal för korttidsarbete'!$E$13:$E$1012,$CN727))</f>
        <v>x</v>
      </c>
      <c r="CQ727" s="131" t="str" cm="1">
        <f t="array" ref="CQ727">IF(CN727=TRUE,"x",INDEX('Avtal för korttidsarbete'!$F$13:$F$1012,$CN727))</f>
        <v>x</v>
      </c>
      <c r="CR727" s="130" t="b">
        <f t="shared" si="853"/>
        <v>0</v>
      </c>
      <c r="CS727" s="165">
        <f t="shared" si="872"/>
        <v>0</v>
      </c>
      <c r="CT727" s="165">
        <f t="shared" si="873"/>
        <v>0</v>
      </c>
      <c r="CU727" s="130" t="b">
        <f t="shared" si="854"/>
        <v>0</v>
      </c>
      <c r="CV727" s="131">
        <f t="shared" si="855"/>
        <v>0</v>
      </c>
      <c r="CW727" s="165">
        <f t="shared" si="856"/>
        <v>0</v>
      </c>
      <c r="CX727" s="186" t="b">
        <f>IFERROR(INDEX('Avtal för korttidsarbete'!R:R,MATCH(D727,'Avtal för korttidsarbete'!$G:$G,0)),TRUE)</f>
        <v>1</v>
      </c>
      <c r="CY727" s="165" t="str">
        <f>IF(CX727,"-",INDEX('Avtal för korttidsarbete'!$D:$D,MATCH(D727,'Avtal för korttidsarbete'!$G:$G,0)))</f>
        <v>-</v>
      </c>
      <c r="CZ727" s="131" t="b">
        <f>IFERROR(G727&gt;INDEX(Uppsägningar!E:E,MATCH(C727,Uppsägningar!C:C,0)),FALSE)</f>
        <v>0</v>
      </c>
    </row>
    <row r="728" spans="1:104" s="30" customFormat="1" x14ac:dyDescent="0.25">
      <c r="A728" s="19">
        <v>713</v>
      </c>
      <c r="B728" s="20"/>
      <c r="C728" s="189"/>
      <c r="D728" s="69"/>
      <c r="E728" s="171">
        <f>IFERROR(INDEX(Admin!$C$7:$C$10,MATCH(CY728,TblNivåValTExt,0)),0)</f>
        <v>0</v>
      </c>
      <c r="F728" s="1"/>
      <c r="G728" s="1"/>
      <c r="H728" s="90"/>
      <c r="I728" s="91"/>
      <c r="J728" s="91"/>
      <c r="K728" s="91"/>
      <c r="L728" s="91"/>
      <c r="M728" s="91"/>
      <c r="N728" s="91"/>
      <c r="O728" s="91"/>
      <c r="P728" s="91"/>
      <c r="Q728" s="91"/>
      <c r="R728" s="91"/>
      <c r="S728" s="91"/>
      <c r="T728" s="91"/>
      <c r="U728" s="91"/>
      <c r="V728" s="91"/>
      <c r="W728" s="225">
        <f t="shared" si="811"/>
        <v>0</v>
      </c>
      <c r="X728" s="134" t="str">
        <f t="shared" si="857"/>
        <v/>
      </c>
      <c r="Y728" s="92" t="b">
        <f t="shared" si="812"/>
        <v>0</v>
      </c>
      <c r="Z728" s="92" t="str">
        <f t="shared" si="858"/>
        <v/>
      </c>
      <c r="AA728" s="92" t="b">
        <f t="shared" si="859"/>
        <v>0</v>
      </c>
      <c r="AB728" s="92" t="str">
        <f t="shared" si="860"/>
        <v/>
      </c>
      <c r="AC728" s="13" t="b">
        <f t="shared" si="813"/>
        <v>0</v>
      </c>
      <c r="AD728" s="92" t="str">
        <f t="shared" si="861"/>
        <v/>
      </c>
      <c r="AE728" s="13" t="b">
        <f t="shared" si="862"/>
        <v>0</v>
      </c>
      <c r="AF728" s="92" t="str">
        <f t="shared" si="863"/>
        <v/>
      </c>
      <c r="AG728" s="13" t="b">
        <f t="shared" si="814"/>
        <v>0</v>
      </c>
      <c r="AH728" s="92" t="str">
        <f t="shared" si="864"/>
        <v/>
      </c>
      <c r="AI728" s="35" t="b">
        <f t="shared" si="815"/>
        <v>0</v>
      </c>
      <c r="AJ728" s="92" t="str">
        <f t="shared" si="865"/>
        <v/>
      </c>
      <c r="AK728" s="35" t="b">
        <f t="shared" si="816"/>
        <v>0</v>
      </c>
      <c r="AL728" s="92" t="str">
        <f t="shared" si="817"/>
        <v/>
      </c>
      <c r="AM728" s="35" t="b">
        <f t="shared" si="818"/>
        <v>0</v>
      </c>
      <c r="AN728" s="92" t="str">
        <f t="shared" si="819"/>
        <v/>
      </c>
      <c r="AO728" s="13" t="b">
        <f t="shared" si="820"/>
        <v>0</v>
      </c>
      <c r="AP728" s="92" t="str">
        <f t="shared" si="821"/>
        <v/>
      </c>
      <c r="AQ728" s="14">
        <f t="shared" si="822"/>
        <v>0</v>
      </c>
      <c r="AR728" s="14">
        <f t="shared" si="823"/>
        <v>0</v>
      </c>
      <c r="AS728" s="16">
        <f t="shared" si="875"/>
        <v>0</v>
      </c>
      <c r="AT728" s="16">
        <f t="shared" si="875"/>
        <v>0</v>
      </c>
      <c r="AU728" s="16">
        <f t="shared" si="875"/>
        <v>0</v>
      </c>
      <c r="AV728" s="16">
        <f t="shared" si="875"/>
        <v>0</v>
      </c>
      <c r="AW728" s="16">
        <f t="shared" si="875"/>
        <v>0</v>
      </c>
      <c r="AX728" s="16">
        <f t="shared" si="875"/>
        <v>0</v>
      </c>
      <c r="AY728" s="16">
        <f t="shared" si="875"/>
        <v>0</v>
      </c>
      <c r="AZ728" s="16"/>
      <c r="BA728" s="16"/>
      <c r="BB728" s="93">
        <f t="shared" si="866"/>
        <v>0</v>
      </c>
      <c r="BC728" s="93">
        <f t="shared" si="867"/>
        <v>0</v>
      </c>
      <c r="BD728" s="93">
        <f t="shared" si="868"/>
        <v>0</v>
      </c>
      <c r="BE728" s="158">
        <f t="shared" si="869"/>
        <v>0</v>
      </c>
      <c r="BF728" s="159">
        <f t="shared" si="870"/>
        <v>0</v>
      </c>
      <c r="BG728" s="159">
        <f t="shared" si="824"/>
        <v>0</v>
      </c>
      <c r="BH728" s="159">
        <f t="shared" si="825"/>
        <v>0</v>
      </c>
      <c r="BI728" s="159">
        <f t="shared" si="826"/>
        <v>0</v>
      </c>
      <c r="BJ728" s="159">
        <f t="shared" si="827"/>
        <v>0</v>
      </c>
      <c r="BK728" s="159">
        <f t="shared" si="828"/>
        <v>0</v>
      </c>
      <c r="BL728" s="159">
        <f t="shared" si="829"/>
        <v>0</v>
      </c>
      <c r="BM728" s="159">
        <f t="shared" si="810"/>
        <v>0</v>
      </c>
      <c r="BN728" s="159">
        <f t="shared" si="810"/>
        <v>0</v>
      </c>
      <c r="BO728" s="205" t="b">
        <f t="shared" si="830"/>
        <v>0</v>
      </c>
      <c r="BP728" s="214">
        <f t="shared" si="831"/>
        <v>0</v>
      </c>
      <c r="BQ728" s="160">
        <f t="shared" si="832"/>
        <v>0</v>
      </c>
      <c r="BR728" s="160">
        <f t="shared" si="833"/>
        <v>0</v>
      </c>
      <c r="BS728" s="160">
        <f t="shared" si="834"/>
        <v>0</v>
      </c>
      <c r="BT728" s="160">
        <f t="shared" si="835"/>
        <v>0</v>
      </c>
      <c r="BU728" s="160">
        <f t="shared" si="836"/>
        <v>0</v>
      </c>
      <c r="BV728" s="215">
        <f t="shared" si="837"/>
        <v>0</v>
      </c>
      <c r="BW728" s="217">
        <f t="shared" si="838"/>
        <v>0</v>
      </c>
      <c r="BX728" s="206">
        <f t="shared" si="839"/>
        <v>0</v>
      </c>
      <c r="BY728" s="206">
        <f t="shared" si="840"/>
        <v>0</v>
      </c>
      <c r="BZ728" s="206">
        <f t="shared" si="841"/>
        <v>0</v>
      </c>
      <c r="CA728" s="206">
        <f t="shared" si="842"/>
        <v>0</v>
      </c>
      <c r="CB728" s="206">
        <f t="shared" si="843"/>
        <v>0</v>
      </c>
      <c r="CC728" s="218">
        <f t="shared" si="844"/>
        <v>0</v>
      </c>
      <c r="CD728" s="216" t="e">
        <f t="shared" si="845"/>
        <v>#VALUE!</v>
      </c>
      <c r="CE728" s="94" t="e">
        <f t="shared" si="846"/>
        <v>#VALUE!</v>
      </c>
      <c r="CF728" s="94" t="e">
        <f t="shared" si="847"/>
        <v>#VALUE!</v>
      </c>
      <c r="CG728" s="95" t="e">
        <f t="shared" si="848"/>
        <v>#VALUE!</v>
      </c>
      <c r="CH728" s="95" t="e">
        <f t="shared" si="871"/>
        <v>#VALUE!</v>
      </c>
      <c r="CI728" s="95" t="b">
        <f t="shared" si="874"/>
        <v>0</v>
      </c>
      <c r="CJ728" s="76" t="str">
        <f t="shared" si="849"/>
        <v/>
      </c>
      <c r="CK728" s="94" t="e" cm="1">
        <f t="array" aca="1" ref="CK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CL728" s="94" t="str">
        <f t="shared" si="850"/>
        <v/>
      </c>
      <c r="CM728" s="96" t="b">
        <f t="shared" si="851"/>
        <v>0</v>
      </c>
      <c r="CN728" s="130" t="b">
        <f>IFERROR(MATCH(D728,'Avtal för korttidsarbete'!$G$13:$G$1012,0),TRUE)</f>
        <v>1</v>
      </c>
      <c r="CO728" s="130" t="b">
        <f t="shared" si="852"/>
        <v>0</v>
      </c>
      <c r="CP728" s="131" t="str" cm="1">
        <f t="array" ref="CP728">IF(CN728=TRUE,"x",INDEX('Avtal för korttidsarbete'!$E$13:$E$1012,$CN728))</f>
        <v>x</v>
      </c>
      <c r="CQ728" s="131" t="str" cm="1">
        <f t="array" ref="CQ728">IF(CN728=TRUE,"x",INDEX('Avtal för korttidsarbete'!$F$13:$F$1012,$CN728))</f>
        <v>x</v>
      </c>
      <c r="CR728" s="130" t="b">
        <f t="shared" si="853"/>
        <v>0</v>
      </c>
      <c r="CS728" s="165">
        <f t="shared" si="872"/>
        <v>0</v>
      </c>
      <c r="CT728" s="165">
        <f t="shared" si="873"/>
        <v>0</v>
      </c>
      <c r="CU728" s="130" t="b">
        <f t="shared" si="854"/>
        <v>0</v>
      </c>
      <c r="CV728" s="131">
        <f t="shared" si="855"/>
        <v>0</v>
      </c>
      <c r="CW728" s="165">
        <f t="shared" si="856"/>
        <v>0</v>
      </c>
      <c r="CX728" s="186" t="b">
        <f>IFERROR(INDEX('Avtal för korttidsarbete'!R:R,MATCH(D728,'Avtal för korttidsarbete'!$G:$G,0)),TRUE)</f>
        <v>1</v>
      </c>
      <c r="CY728" s="165" t="str">
        <f>IF(CX728,"-",INDEX('Avtal för korttidsarbete'!$D:$D,MATCH(D728,'Avtal för korttidsarbete'!$G:$G,0)))</f>
        <v>-</v>
      </c>
      <c r="CZ728" s="131" t="b">
        <f>IFERROR(G728&gt;INDEX(Uppsägningar!E:E,MATCH(C728,Uppsägningar!C:C,0)),FALSE)</f>
        <v>0</v>
      </c>
    </row>
    <row r="729" spans="1:104" s="30" customFormat="1" x14ac:dyDescent="0.25">
      <c r="A729" s="19">
        <v>714</v>
      </c>
      <c r="B729" s="20"/>
      <c r="C729" s="189"/>
      <c r="D729" s="69"/>
      <c r="E729" s="171">
        <f>IFERROR(INDEX(Admin!$C$7:$C$10,MATCH(CY729,TblNivåValTExt,0)),0)</f>
        <v>0</v>
      </c>
      <c r="F729" s="1"/>
      <c r="G729" s="1"/>
      <c r="H729" s="90"/>
      <c r="I729" s="91"/>
      <c r="J729" s="91"/>
      <c r="K729" s="91"/>
      <c r="L729" s="91"/>
      <c r="M729" s="91"/>
      <c r="N729" s="91"/>
      <c r="O729" s="91"/>
      <c r="P729" s="91"/>
      <c r="Q729" s="91"/>
      <c r="R729" s="91"/>
      <c r="S729" s="91"/>
      <c r="T729" s="91"/>
      <c r="U729" s="91"/>
      <c r="V729" s="91"/>
      <c r="W729" s="225">
        <f t="shared" si="811"/>
        <v>0</v>
      </c>
      <c r="X729" s="134" t="str">
        <f t="shared" si="857"/>
        <v/>
      </c>
      <c r="Y729" s="92" t="b">
        <f t="shared" si="812"/>
        <v>0</v>
      </c>
      <c r="Z729" s="92" t="str">
        <f t="shared" si="858"/>
        <v/>
      </c>
      <c r="AA729" s="92" t="b">
        <f t="shared" si="859"/>
        <v>0</v>
      </c>
      <c r="AB729" s="92" t="str">
        <f t="shared" si="860"/>
        <v/>
      </c>
      <c r="AC729" s="13" t="b">
        <f t="shared" si="813"/>
        <v>0</v>
      </c>
      <c r="AD729" s="92" t="str">
        <f t="shared" si="861"/>
        <v/>
      </c>
      <c r="AE729" s="13" t="b">
        <f t="shared" si="862"/>
        <v>0</v>
      </c>
      <c r="AF729" s="92" t="str">
        <f t="shared" si="863"/>
        <v/>
      </c>
      <c r="AG729" s="13" t="b">
        <f t="shared" si="814"/>
        <v>0</v>
      </c>
      <c r="AH729" s="92" t="str">
        <f t="shared" si="864"/>
        <v/>
      </c>
      <c r="AI729" s="35" t="b">
        <f t="shared" si="815"/>
        <v>0</v>
      </c>
      <c r="AJ729" s="92" t="str">
        <f t="shared" si="865"/>
        <v/>
      </c>
      <c r="AK729" s="35" t="b">
        <f t="shared" si="816"/>
        <v>0</v>
      </c>
      <c r="AL729" s="92" t="str">
        <f t="shared" si="817"/>
        <v/>
      </c>
      <c r="AM729" s="35" t="b">
        <f t="shared" si="818"/>
        <v>0</v>
      </c>
      <c r="AN729" s="92" t="str">
        <f t="shared" si="819"/>
        <v/>
      </c>
      <c r="AO729" s="13" t="b">
        <f t="shared" si="820"/>
        <v>0</v>
      </c>
      <c r="AP729" s="92" t="str">
        <f t="shared" si="821"/>
        <v/>
      </c>
      <c r="AQ729" s="14">
        <f t="shared" si="822"/>
        <v>0</v>
      </c>
      <c r="AR729" s="14">
        <f t="shared" si="823"/>
        <v>0</v>
      </c>
      <c r="AS729" s="16">
        <f t="shared" si="875"/>
        <v>0</v>
      </c>
      <c r="AT729" s="16">
        <f t="shared" si="875"/>
        <v>0</v>
      </c>
      <c r="AU729" s="16">
        <f t="shared" si="875"/>
        <v>0</v>
      </c>
      <c r="AV729" s="16">
        <f t="shared" si="875"/>
        <v>0</v>
      </c>
      <c r="AW729" s="16">
        <f t="shared" si="875"/>
        <v>0</v>
      </c>
      <c r="AX729" s="16">
        <f t="shared" si="875"/>
        <v>0</v>
      </c>
      <c r="AY729" s="16">
        <f t="shared" si="875"/>
        <v>0</v>
      </c>
      <c r="AZ729" s="16"/>
      <c r="BA729" s="16"/>
      <c r="BB729" s="93">
        <f t="shared" si="866"/>
        <v>0</v>
      </c>
      <c r="BC729" s="93">
        <f t="shared" si="867"/>
        <v>0</v>
      </c>
      <c r="BD729" s="93">
        <f t="shared" si="868"/>
        <v>0</v>
      </c>
      <c r="BE729" s="158">
        <f t="shared" si="869"/>
        <v>0</v>
      </c>
      <c r="BF729" s="159">
        <f t="shared" si="870"/>
        <v>0</v>
      </c>
      <c r="BG729" s="159">
        <f t="shared" si="824"/>
        <v>0</v>
      </c>
      <c r="BH729" s="159">
        <f t="shared" si="825"/>
        <v>0</v>
      </c>
      <c r="BI729" s="159">
        <f t="shared" si="826"/>
        <v>0</v>
      </c>
      <c r="BJ729" s="159">
        <f t="shared" si="827"/>
        <v>0</v>
      </c>
      <c r="BK729" s="159">
        <f t="shared" si="828"/>
        <v>0</v>
      </c>
      <c r="BL729" s="159">
        <f t="shared" si="829"/>
        <v>0</v>
      </c>
      <c r="BM729" s="159">
        <f t="shared" si="810"/>
        <v>0</v>
      </c>
      <c r="BN729" s="159">
        <f t="shared" si="810"/>
        <v>0</v>
      </c>
      <c r="BO729" s="205" t="b">
        <f t="shared" si="830"/>
        <v>0</v>
      </c>
      <c r="BP729" s="214">
        <f t="shared" si="831"/>
        <v>0</v>
      </c>
      <c r="BQ729" s="160">
        <f t="shared" si="832"/>
        <v>0</v>
      </c>
      <c r="BR729" s="160">
        <f t="shared" si="833"/>
        <v>0</v>
      </c>
      <c r="BS729" s="160">
        <f t="shared" si="834"/>
        <v>0</v>
      </c>
      <c r="BT729" s="160">
        <f t="shared" si="835"/>
        <v>0</v>
      </c>
      <c r="BU729" s="160">
        <f t="shared" si="836"/>
        <v>0</v>
      </c>
      <c r="BV729" s="215">
        <f t="shared" si="837"/>
        <v>0</v>
      </c>
      <c r="BW729" s="217">
        <f t="shared" si="838"/>
        <v>0</v>
      </c>
      <c r="BX729" s="206">
        <f t="shared" si="839"/>
        <v>0</v>
      </c>
      <c r="BY729" s="206">
        <f t="shared" si="840"/>
        <v>0</v>
      </c>
      <c r="BZ729" s="206">
        <f t="shared" si="841"/>
        <v>0</v>
      </c>
      <c r="CA729" s="206">
        <f t="shared" si="842"/>
        <v>0</v>
      </c>
      <c r="CB729" s="206">
        <f t="shared" si="843"/>
        <v>0</v>
      </c>
      <c r="CC729" s="218">
        <f t="shared" si="844"/>
        <v>0</v>
      </c>
      <c r="CD729" s="216" t="e">
        <f t="shared" si="845"/>
        <v>#VALUE!</v>
      </c>
      <c r="CE729" s="94" t="e">
        <f t="shared" si="846"/>
        <v>#VALUE!</v>
      </c>
      <c r="CF729" s="94" t="e">
        <f t="shared" si="847"/>
        <v>#VALUE!</v>
      </c>
      <c r="CG729" s="95" t="e">
        <f t="shared" si="848"/>
        <v>#VALUE!</v>
      </c>
      <c r="CH729" s="95" t="e">
        <f t="shared" si="871"/>
        <v>#VALUE!</v>
      </c>
      <c r="CI729" s="95" t="b">
        <f t="shared" si="874"/>
        <v>0</v>
      </c>
      <c r="CJ729" s="76" t="str">
        <f t="shared" si="849"/>
        <v/>
      </c>
      <c r="CK729" s="94" t="e" cm="1">
        <f t="array" aca="1" ref="CK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CL729" s="94" t="str">
        <f t="shared" si="850"/>
        <v/>
      </c>
      <c r="CM729" s="96" t="b">
        <f t="shared" si="851"/>
        <v>0</v>
      </c>
      <c r="CN729" s="130" t="b">
        <f>IFERROR(MATCH(D729,'Avtal för korttidsarbete'!$G$13:$G$1012,0),TRUE)</f>
        <v>1</v>
      </c>
      <c r="CO729" s="130" t="b">
        <f t="shared" si="852"/>
        <v>0</v>
      </c>
      <c r="CP729" s="131" t="str" cm="1">
        <f t="array" ref="CP729">IF(CN729=TRUE,"x",INDEX('Avtal för korttidsarbete'!$E$13:$E$1012,$CN729))</f>
        <v>x</v>
      </c>
      <c r="CQ729" s="131" t="str" cm="1">
        <f t="array" ref="CQ729">IF(CN729=TRUE,"x",INDEX('Avtal för korttidsarbete'!$F$13:$F$1012,$CN729))</f>
        <v>x</v>
      </c>
      <c r="CR729" s="130" t="b">
        <f t="shared" si="853"/>
        <v>0</v>
      </c>
      <c r="CS729" s="165">
        <f t="shared" si="872"/>
        <v>0</v>
      </c>
      <c r="CT729" s="165">
        <f t="shared" si="873"/>
        <v>0</v>
      </c>
      <c r="CU729" s="130" t="b">
        <f t="shared" si="854"/>
        <v>0</v>
      </c>
      <c r="CV729" s="131">
        <f t="shared" si="855"/>
        <v>0</v>
      </c>
      <c r="CW729" s="165">
        <f t="shared" si="856"/>
        <v>0</v>
      </c>
      <c r="CX729" s="186" t="b">
        <f>IFERROR(INDEX('Avtal för korttidsarbete'!R:R,MATCH(D729,'Avtal för korttidsarbete'!$G:$G,0)),TRUE)</f>
        <v>1</v>
      </c>
      <c r="CY729" s="165" t="str">
        <f>IF(CX729,"-",INDEX('Avtal för korttidsarbete'!$D:$D,MATCH(D729,'Avtal för korttidsarbete'!$G:$G,0)))</f>
        <v>-</v>
      </c>
      <c r="CZ729" s="131" t="b">
        <f>IFERROR(G729&gt;INDEX(Uppsägningar!E:E,MATCH(C729,Uppsägningar!C:C,0)),FALSE)</f>
        <v>0</v>
      </c>
    </row>
    <row r="730" spans="1:104" s="30" customFormat="1" x14ac:dyDescent="0.25">
      <c r="A730" s="19">
        <v>715</v>
      </c>
      <c r="B730" s="20"/>
      <c r="C730" s="189"/>
      <c r="D730" s="69"/>
      <c r="E730" s="171">
        <f>IFERROR(INDEX(Admin!$C$7:$C$10,MATCH(CY730,TblNivåValTExt,0)),0)</f>
        <v>0</v>
      </c>
      <c r="F730" s="1"/>
      <c r="G730" s="1"/>
      <c r="H730" s="90"/>
      <c r="I730" s="91"/>
      <c r="J730" s="91"/>
      <c r="K730" s="91"/>
      <c r="L730" s="91"/>
      <c r="M730" s="91"/>
      <c r="N730" s="91"/>
      <c r="O730" s="91"/>
      <c r="P730" s="91"/>
      <c r="Q730" s="91"/>
      <c r="R730" s="91"/>
      <c r="S730" s="91"/>
      <c r="T730" s="91"/>
      <c r="U730" s="91"/>
      <c r="V730" s="91"/>
      <c r="W730" s="225">
        <f t="shared" si="811"/>
        <v>0</v>
      </c>
      <c r="X730" s="134" t="str">
        <f t="shared" si="857"/>
        <v/>
      </c>
      <c r="Y730" s="92" t="b">
        <f t="shared" si="812"/>
        <v>0</v>
      </c>
      <c r="Z730" s="92" t="str">
        <f t="shared" si="858"/>
        <v/>
      </c>
      <c r="AA730" s="92" t="b">
        <f t="shared" si="859"/>
        <v>0</v>
      </c>
      <c r="AB730" s="92" t="str">
        <f t="shared" si="860"/>
        <v/>
      </c>
      <c r="AC730" s="13" t="b">
        <f t="shared" si="813"/>
        <v>0</v>
      </c>
      <c r="AD730" s="92" t="str">
        <f t="shared" si="861"/>
        <v/>
      </c>
      <c r="AE730" s="13" t="b">
        <f t="shared" si="862"/>
        <v>0</v>
      </c>
      <c r="AF730" s="92" t="str">
        <f t="shared" si="863"/>
        <v/>
      </c>
      <c r="AG730" s="13" t="b">
        <f t="shared" si="814"/>
        <v>0</v>
      </c>
      <c r="AH730" s="92" t="str">
        <f t="shared" si="864"/>
        <v/>
      </c>
      <c r="AI730" s="35" t="b">
        <f t="shared" si="815"/>
        <v>0</v>
      </c>
      <c r="AJ730" s="92" t="str">
        <f t="shared" si="865"/>
        <v/>
      </c>
      <c r="AK730" s="35" t="b">
        <f t="shared" si="816"/>
        <v>0</v>
      </c>
      <c r="AL730" s="92" t="str">
        <f t="shared" si="817"/>
        <v/>
      </c>
      <c r="AM730" s="35" t="b">
        <f t="shared" si="818"/>
        <v>0</v>
      </c>
      <c r="AN730" s="92" t="str">
        <f t="shared" si="819"/>
        <v/>
      </c>
      <c r="AO730" s="13" t="b">
        <f t="shared" si="820"/>
        <v>0</v>
      </c>
      <c r="AP730" s="92" t="str">
        <f t="shared" si="821"/>
        <v/>
      </c>
      <c r="AQ730" s="14">
        <f t="shared" si="822"/>
        <v>0</v>
      </c>
      <c r="AR730" s="14">
        <f t="shared" si="823"/>
        <v>0</v>
      </c>
      <c r="AS730" s="16">
        <f t="shared" si="875"/>
        <v>0</v>
      </c>
      <c r="AT730" s="16">
        <f t="shared" si="875"/>
        <v>0</v>
      </c>
      <c r="AU730" s="16">
        <f t="shared" si="875"/>
        <v>0</v>
      </c>
      <c r="AV730" s="16">
        <f t="shared" si="875"/>
        <v>0</v>
      </c>
      <c r="AW730" s="16">
        <f t="shared" si="875"/>
        <v>0</v>
      </c>
      <c r="AX730" s="16">
        <f t="shared" si="875"/>
        <v>0</v>
      </c>
      <c r="AY730" s="16">
        <f t="shared" si="875"/>
        <v>0</v>
      </c>
      <c r="AZ730" s="16"/>
      <c r="BA730" s="16"/>
      <c r="BB730" s="93">
        <f t="shared" si="866"/>
        <v>0</v>
      </c>
      <c r="BC730" s="93">
        <f t="shared" si="867"/>
        <v>0</v>
      </c>
      <c r="BD730" s="93">
        <f t="shared" si="868"/>
        <v>0</v>
      </c>
      <c r="BE730" s="158">
        <f t="shared" si="869"/>
        <v>0</v>
      </c>
      <c r="BF730" s="159">
        <f t="shared" si="870"/>
        <v>0</v>
      </c>
      <c r="BG730" s="159">
        <f t="shared" si="824"/>
        <v>0</v>
      </c>
      <c r="BH730" s="159">
        <f t="shared" si="825"/>
        <v>0</v>
      </c>
      <c r="BI730" s="159">
        <f t="shared" si="826"/>
        <v>0</v>
      </c>
      <c r="BJ730" s="159">
        <f t="shared" si="827"/>
        <v>0</v>
      </c>
      <c r="BK730" s="159">
        <f t="shared" si="828"/>
        <v>0</v>
      </c>
      <c r="BL730" s="159">
        <f t="shared" si="829"/>
        <v>0</v>
      </c>
      <c r="BM730" s="159">
        <f t="shared" si="810"/>
        <v>0</v>
      </c>
      <c r="BN730" s="159">
        <f t="shared" si="810"/>
        <v>0</v>
      </c>
      <c r="BO730" s="205" t="b">
        <f t="shared" si="830"/>
        <v>0</v>
      </c>
      <c r="BP730" s="214">
        <f t="shared" si="831"/>
        <v>0</v>
      </c>
      <c r="BQ730" s="160">
        <f t="shared" si="832"/>
        <v>0</v>
      </c>
      <c r="BR730" s="160">
        <f t="shared" si="833"/>
        <v>0</v>
      </c>
      <c r="BS730" s="160">
        <f t="shared" si="834"/>
        <v>0</v>
      </c>
      <c r="BT730" s="160">
        <f t="shared" si="835"/>
        <v>0</v>
      </c>
      <c r="BU730" s="160">
        <f t="shared" si="836"/>
        <v>0</v>
      </c>
      <c r="BV730" s="215">
        <f t="shared" si="837"/>
        <v>0</v>
      </c>
      <c r="BW730" s="217">
        <f t="shared" si="838"/>
        <v>0</v>
      </c>
      <c r="BX730" s="206">
        <f t="shared" si="839"/>
        <v>0</v>
      </c>
      <c r="BY730" s="206">
        <f t="shared" si="840"/>
        <v>0</v>
      </c>
      <c r="BZ730" s="206">
        <f t="shared" si="841"/>
        <v>0</v>
      </c>
      <c r="CA730" s="206">
        <f t="shared" si="842"/>
        <v>0</v>
      </c>
      <c r="CB730" s="206">
        <f t="shared" si="843"/>
        <v>0</v>
      </c>
      <c r="CC730" s="218">
        <f t="shared" si="844"/>
        <v>0</v>
      </c>
      <c r="CD730" s="216" t="e">
        <f t="shared" si="845"/>
        <v>#VALUE!</v>
      </c>
      <c r="CE730" s="94" t="e">
        <f t="shared" si="846"/>
        <v>#VALUE!</v>
      </c>
      <c r="CF730" s="94" t="e">
        <f t="shared" si="847"/>
        <v>#VALUE!</v>
      </c>
      <c r="CG730" s="95" t="e">
        <f t="shared" si="848"/>
        <v>#VALUE!</v>
      </c>
      <c r="CH730" s="95" t="e">
        <f t="shared" si="871"/>
        <v>#VALUE!</v>
      </c>
      <c r="CI730" s="95" t="b">
        <f t="shared" si="874"/>
        <v>0</v>
      </c>
      <c r="CJ730" s="76" t="str">
        <f t="shared" si="849"/>
        <v/>
      </c>
      <c r="CK730" s="94" t="e" cm="1">
        <f t="array" aca="1" ref="CK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CL730" s="94" t="str">
        <f t="shared" si="850"/>
        <v/>
      </c>
      <c r="CM730" s="96" t="b">
        <f t="shared" si="851"/>
        <v>0</v>
      </c>
      <c r="CN730" s="130" t="b">
        <f>IFERROR(MATCH(D730,'Avtal för korttidsarbete'!$G$13:$G$1012,0),TRUE)</f>
        <v>1</v>
      </c>
      <c r="CO730" s="130" t="b">
        <f t="shared" si="852"/>
        <v>0</v>
      </c>
      <c r="CP730" s="131" t="str" cm="1">
        <f t="array" ref="CP730">IF(CN730=TRUE,"x",INDEX('Avtal för korttidsarbete'!$E$13:$E$1012,$CN730))</f>
        <v>x</v>
      </c>
      <c r="CQ730" s="131" t="str" cm="1">
        <f t="array" ref="CQ730">IF(CN730=TRUE,"x",INDEX('Avtal för korttidsarbete'!$F$13:$F$1012,$CN730))</f>
        <v>x</v>
      </c>
      <c r="CR730" s="130" t="b">
        <f t="shared" si="853"/>
        <v>0</v>
      </c>
      <c r="CS730" s="165">
        <f t="shared" si="872"/>
        <v>0</v>
      </c>
      <c r="CT730" s="165">
        <f t="shared" si="873"/>
        <v>0</v>
      </c>
      <c r="CU730" s="130" t="b">
        <f t="shared" si="854"/>
        <v>0</v>
      </c>
      <c r="CV730" s="131">
        <f t="shared" si="855"/>
        <v>0</v>
      </c>
      <c r="CW730" s="165">
        <f t="shared" si="856"/>
        <v>0</v>
      </c>
      <c r="CX730" s="186" t="b">
        <f>IFERROR(INDEX('Avtal för korttidsarbete'!R:R,MATCH(D730,'Avtal för korttidsarbete'!$G:$G,0)),TRUE)</f>
        <v>1</v>
      </c>
      <c r="CY730" s="165" t="str">
        <f>IF(CX730,"-",INDEX('Avtal för korttidsarbete'!$D:$D,MATCH(D730,'Avtal för korttidsarbete'!$G:$G,0)))</f>
        <v>-</v>
      </c>
      <c r="CZ730" s="131" t="b">
        <f>IFERROR(G730&gt;INDEX(Uppsägningar!E:E,MATCH(C730,Uppsägningar!C:C,0)),FALSE)</f>
        <v>0</v>
      </c>
    </row>
    <row r="731" spans="1:104" s="30" customFormat="1" x14ac:dyDescent="0.25">
      <c r="A731" s="19">
        <v>716</v>
      </c>
      <c r="B731" s="20"/>
      <c r="C731" s="189"/>
      <c r="D731" s="69"/>
      <c r="E731" s="171">
        <f>IFERROR(INDEX(Admin!$C$7:$C$10,MATCH(CY731,TblNivåValTExt,0)),0)</f>
        <v>0</v>
      </c>
      <c r="F731" s="1"/>
      <c r="G731" s="1"/>
      <c r="H731" s="90"/>
      <c r="I731" s="91"/>
      <c r="J731" s="91"/>
      <c r="K731" s="91"/>
      <c r="L731" s="91"/>
      <c r="M731" s="91"/>
      <c r="N731" s="91"/>
      <c r="O731" s="91"/>
      <c r="P731" s="91"/>
      <c r="Q731" s="91"/>
      <c r="R731" s="91"/>
      <c r="S731" s="91"/>
      <c r="T731" s="91"/>
      <c r="U731" s="91"/>
      <c r="V731" s="91"/>
      <c r="W731" s="225">
        <f t="shared" si="811"/>
        <v>0</v>
      </c>
      <c r="X731" s="134" t="str">
        <f t="shared" si="857"/>
        <v/>
      </c>
      <c r="Y731" s="92" t="b">
        <f t="shared" si="812"/>
        <v>0</v>
      </c>
      <c r="Z731" s="92" t="str">
        <f t="shared" si="858"/>
        <v/>
      </c>
      <c r="AA731" s="92" t="b">
        <f t="shared" si="859"/>
        <v>0</v>
      </c>
      <c r="AB731" s="92" t="str">
        <f t="shared" si="860"/>
        <v/>
      </c>
      <c r="AC731" s="13" t="b">
        <f t="shared" si="813"/>
        <v>0</v>
      </c>
      <c r="AD731" s="92" t="str">
        <f t="shared" si="861"/>
        <v/>
      </c>
      <c r="AE731" s="13" t="b">
        <f t="shared" si="862"/>
        <v>0</v>
      </c>
      <c r="AF731" s="92" t="str">
        <f t="shared" si="863"/>
        <v/>
      </c>
      <c r="AG731" s="13" t="b">
        <f t="shared" si="814"/>
        <v>0</v>
      </c>
      <c r="AH731" s="92" t="str">
        <f t="shared" si="864"/>
        <v/>
      </c>
      <c r="AI731" s="35" t="b">
        <f t="shared" si="815"/>
        <v>0</v>
      </c>
      <c r="AJ731" s="92" t="str">
        <f t="shared" si="865"/>
        <v/>
      </c>
      <c r="AK731" s="35" t="b">
        <f t="shared" si="816"/>
        <v>0</v>
      </c>
      <c r="AL731" s="92" t="str">
        <f t="shared" si="817"/>
        <v/>
      </c>
      <c r="AM731" s="35" t="b">
        <f t="shared" si="818"/>
        <v>0</v>
      </c>
      <c r="AN731" s="92" t="str">
        <f t="shared" si="819"/>
        <v/>
      </c>
      <c r="AO731" s="13" t="b">
        <f t="shared" si="820"/>
        <v>0</v>
      </c>
      <c r="AP731" s="92" t="str">
        <f t="shared" si="821"/>
        <v/>
      </c>
      <c r="AQ731" s="14">
        <f t="shared" si="822"/>
        <v>0</v>
      </c>
      <c r="AR731" s="14">
        <f t="shared" si="823"/>
        <v>0</v>
      </c>
      <c r="AS731" s="16">
        <f t="shared" si="875"/>
        <v>0</v>
      </c>
      <c r="AT731" s="16">
        <f t="shared" si="875"/>
        <v>0</v>
      </c>
      <c r="AU731" s="16">
        <f t="shared" si="875"/>
        <v>0</v>
      </c>
      <c r="AV731" s="16">
        <f t="shared" si="875"/>
        <v>0</v>
      </c>
      <c r="AW731" s="16">
        <f t="shared" si="875"/>
        <v>0</v>
      </c>
      <c r="AX731" s="16">
        <f t="shared" si="875"/>
        <v>0</v>
      </c>
      <c r="AY731" s="16">
        <f t="shared" si="875"/>
        <v>0</v>
      </c>
      <c r="AZ731" s="16"/>
      <c r="BA731" s="16"/>
      <c r="BB731" s="93">
        <f t="shared" si="866"/>
        <v>0</v>
      </c>
      <c r="BC731" s="93">
        <f t="shared" si="867"/>
        <v>0</v>
      </c>
      <c r="BD731" s="93">
        <f t="shared" si="868"/>
        <v>0</v>
      </c>
      <c r="BE731" s="158">
        <f t="shared" si="869"/>
        <v>0</v>
      </c>
      <c r="BF731" s="159">
        <f t="shared" si="870"/>
        <v>0</v>
      </c>
      <c r="BG731" s="159">
        <f t="shared" si="824"/>
        <v>0</v>
      </c>
      <c r="BH731" s="159">
        <f t="shared" si="825"/>
        <v>0</v>
      </c>
      <c r="BI731" s="159">
        <f t="shared" si="826"/>
        <v>0</v>
      </c>
      <c r="BJ731" s="159">
        <f t="shared" si="827"/>
        <v>0</v>
      </c>
      <c r="BK731" s="159">
        <f t="shared" si="828"/>
        <v>0</v>
      </c>
      <c r="BL731" s="159">
        <f t="shared" si="829"/>
        <v>0</v>
      </c>
      <c r="BM731" s="159">
        <f t="shared" si="810"/>
        <v>0</v>
      </c>
      <c r="BN731" s="159">
        <f t="shared" si="810"/>
        <v>0</v>
      </c>
      <c r="BO731" s="205" t="b">
        <f t="shared" si="830"/>
        <v>0</v>
      </c>
      <c r="BP731" s="214">
        <f t="shared" si="831"/>
        <v>0</v>
      </c>
      <c r="BQ731" s="160">
        <f t="shared" si="832"/>
        <v>0</v>
      </c>
      <c r="BR731" s="160">
        <f t="shared" si="833"/>
        <v>0</v>
      </c>
      <c r="BS731" s="160">
        <f t="shared" si="834"/>
        <v>0</v>
      </c>
      <c r="BT731" s="160">
        <f t="shared" si="835"/>
        <v>0</v>
      </c>
      <c r="BU731" s="160">
        <f t="shared" si="836"/>
        <v>0</v>
      </c>
      <c r="BV731" s="215">
        <f t="shared" si="837"/>
        <v>0</v>
      </c>
      <c r="BW731" s="217">
        <f t="shared" si="838"/>
        <v>0</v>
      </c>
      <c r="BX731" s="206">
        <f t="shared" si="839"/>
        <v>0</v>
      </c>
      <c r="BY731" s="206">
        <f t="shared" si="840"/>
        <v>0</v>
      </c>
      <c r="BZ731" s="206">
        <f t="shared" si="841"/>
        <v>0</v>
      </c>
      <c r="CA731" s="206">
        <f t="shared" si="842"/>
        <v>0</v>
      </c>
      <c r="CB731" s="206">
        <f t="shared" si="843"/>
        <v>0</v>
      </c>
      <c r="CC731" s="218">
        <f t="shared" si="844"/>
        <v>0</v>
      </c>
      <c r="CD731" s="216" t="e">
        <f t="shared" si="845"/>
        <v>#VALUE!</v>
      </c>
      <c r="CE731" s="94" t="e">
        <f t="shared" si="846"/>
        <v>#VALUE!</v>
      </c>
      <c r="CF731" s="94" t="e">
        <f t="shared" si="847"/>
        <v>#VALUE!</v>
      </c>
      <c r="CG731" s="95" t="e">
        <f t="shared" si="848"/>
        <v>#VALUE!</v>
      </c>
      <c r="CH731" s="95" t="e">
        <f t="shared" si="871"/>
        <v>#VALUE!</v>
      </c>
      <c r="CI731" s="95" t="b">
        <f t="shared" si="874"/>
        <v>0</v>
      </c>
      <c r="CJ731" s="76" t="str">
        <f t="shared" si="849"/>
        <v/>
      </c>
      <c r="CK731" s="94" t="e" cm="1">
        <f t="array" aca="1" ref="CK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CL731" s="94" t="str">
        <f t="shared" si="850"/>
        <v/>
      </c>
      <c r="CM731" s="96" t="b">
        <f t="shared" si="851"/>
        <v>0</v>
      </c>
      <c r="CN731" s="130" t="b">
        <f>IFERROR(MATCH(D731,'Avtal för korttidsarbete'!$G$13:$G$1012,0),TRUE)</f>
        <v>1</v>
      </c>
      <c r="CO731" s="130" t="b">
        <f t="shared" si="852"/>
        <v>0</v>
      </c>
      <c r="CP731" s="131" t="str" cm="1">
        <f t="array" ref="CP731">IF(CN731=TRUE,"x",INDEX('Avtal för korttidsarbete'!$E$13:$E$1012,$CN731))</f>
        <v>x</v>
      </c>
      <c r="CQ731" s="131" t="str" cm="1">
        <f t="array" ref="CQ731">IF(CN731=TRUE,"x",INDEX('Avtal för korttidsarbete'!$F$13:$F$1012,$CN731))</f>
        <v>x</v>
      </c>
      <c r="CR731" s="130" t="b">
        <f t="shared" si="853"/>
        <v>0</v>
      </c>
      <c r="CS731" s="165">
        <f t="shared" si="872"/>
        <v>0</v>
      </c>
      <c r="CT731" s="165">
        <f t="shared" si="873"/>
        <v>0</v>
      </c>
      <c r="CU731" s="130" t="b">
        <f t="shared" si="854"/>
        <v>0</v>
      </c>
      <c r="CV731" s="131">
        <f t="shared" si="855"/>
        <v>0</v>
      </c>
      <c r="CW731" s="165">
        <f t="shared" si="856"/>
        <v>0</v>
      </c>
      <c r="CX731" s="186" t="b">
        <f>IFERROR(INDEX('Avtal för korttidsarbete'!R:R,MATCH(D731,'Avtal för korttidsarbete'!$G:$G,0)),TRUE)</f>
        <v>1</v>
      </c>
      <c r="CY731" s="165" t="str">
        <f>IF(CX731,"-",INDEX('Avtal för korttidsarbete'!$D:$D,MATCH(D731,'Avtal för korttidsarbete'!$G:$G,0)))</f>
        <v>-</v>
      </c>
      <c r="CZ731" s="131" t="b">
        <f>IFERROR(G731&gt;INDEX(Uppsägningar!E:E,MATCH(C731,Uppsägningar!C:C,0)),FALSE)</f>
        <v>0</v>
      </c>
    </row>
    <row r="732" spans="1:104" s="30" customFormat="1" x14ac:dyDescent="0.25">
      <c r="A732" s="19">
        <v>717</v>
      </c>
      <c r="B732" s="20"/>
      <c r="C732" s="189"/>
      <c r="D732" s="69"/>
      <c r="E732" s="171">
        <f>IFERROR(INDEX(Admin!$C$7:$C$10,MATCH(CY732,TblNivåValTExt,0)),0)</f>
        <v>0</v>
      </c>
      <c r="F732" s="1"/>
      <c r="G732" s="1"/>
      <c r="H732" s="90"/>
      <c r="I732" s="91"/>
      <c r="J732" s="91"/>
      <c r="K732" s="91"/>
      <c r="L732" s="91"/>
      <c r="M732" s="91"/>
      <c r="N732" s="91"/>
      <c r="O732" s="91"/>
      <c r="P732" s="91"/>
      <c r="Q732" s="91"/>
      <c r="R732" s="91"/>
      <c r="S732" s="91"/>
      <c r="T732" s="91"/>
      <c r="U732" s="91"/>
      <c r="V732" s="91"/>
      <c r="W732" s="225">
        <f t="shared" si="811"/>
        <v>0</v>
      </c>
      <c r="X732" s="134" t="str">
        <f t="shared" si="857"/>
        <v/>
      </c>
      <c r="Y732" s="92" t="b">
        <f t="shared" si="812"/>
        <v>0</v>
      </c>
      <c r="Z732" s="92" t="str">
        <f t="shared" si="858"/>
        <v/>
      </c>
      <c r="AA732" s="92" t="b">
        <f t="shared" si="859"/>
        <v>0</v>
      </c>
      <c r="AB732" s="92" t="str">
        <f t="shared" si="860"/>
        <v/>
      </c>
      <c r="AC732" s="13" t="b">
        <f t="shared" si="813"/>
        <v>0</v>
      </c>
      <c r="AD732" s="92" t="str">
        <f t="shared" si="861"/>
        <v/>
      </c>
      <c r="AE732" s="13" t="b">
        <f t="shared" si="862"/>
        <v>0</v>
      </c>
      <c r="AF732" s="92" t="str">
        <f t="shared" si="863"/>
        <v/>
      </c>
      <c r="AG732" s="13" t="b">
        <f t="shared" si="814"/>
        <v>0</v>
      </c>
      <c r="AH732" s="92" t="str">
        <f t="shared" si="864"/>
        <v/>
      </c>
      <c r="AI732" s="35" t="b">
        <f t="shared" si="815"/>
        <v>0</v>
      </c>
      <c r="AJ732" s="92" t="str">
        <f t="shared" si="865"/>
        <v/>
      </c>
      <c r="AK732" s="35" t="b">
        <f t="shared" si="816"/>
        <v>0</v>
      </c>
      <c r="AL732" s="92" t="str">
        <f t="shared" si="817"/>
        <v/>
      </c>
      <c r="AM732" s="35" t="b">
        <f t="shared" si="818"/>
        <v>0</v>
      </c>
      <c r="AN732" s="92" t="str">
        <f t="shared" si="819"/>
        <v/>
      </c>
      <c r="AO732" s="13" t="b">
        <f t="shared" si="820"/>
        <v>0</v>
      </c>
      <c r="AP732" s="92" t="str">
        <f t="shared" si="821"/>
        <v/>
      </c>
      <c r="AQ732" s="14">
        <f t="shared" si="822"/>
        <v>0</v>
      </c>
      <c r="AR732" s="14">
        <f t="shared" si="823"/>
        <v>0</v>
      </c>
      <c r="AS732" s="16">
        <f t="shared" si="875"/>
        <v>0</v>
      </c>
      <c r="AT732" s="16">
        <f t="shared" si="875"/>
        <v>0</v>
      </c>
      <c r="AU732" s="16">
        <f t="shared" si="875"/>
        <v>0</v>
      </c>
      <c r="AV732" s="16">
        <f t="shared" si="875"/>
        <v>0</v>
      </c>
      <c r="AW732" s="16">
        <f t="shared" si="875"/>
        <v>0</v>
      </c>
      <c r="AX732" s="16">
        <f t="shared" si="875"/>
        <v>0</v>
      </c>
      <c r="AY732" s="16">
        <f t="shared" si="875"/>
        <v>0</v>
      </c>
      <c r="AZ732" s="16"/>
      <c r="BA732" s="16"/>
      <c r="BB732" s="93">
        <f t="shared" si="866"/>
        <v>0</v>
      </c>
      <c r="BC732" s="93">
        <f t="shared" si="867"/>
        <v>0</v>
      </c>
      <c r="BD732" s="93">
        <f t="shared" si="868"/>
        <v>0</v>
      </c>
      <c r="BE732" s="158">
        <f t="shared" si="869"/>
        <v>0</v>
      </c>
      <c r="BF732" s="159">
        <f t="shared" si="870"/>
        <v>0</v>
      </c>
      <c r="BG732" s="159">
        <f t="shared" si="824"/>
        <v>0</v>
      </c>
      <c r="BH732" s="159">
        <f t="shared" si="825"/>
        <v>0</v>
      </c>
      <c r="BI732" s="159">
        <f t="shared" si="826"/>
        <v>0</v>
      </c>
      <c r="BJ732" s="159">
        <f t="shared" si="827"/>
        <v>0</v>
      </c>
      <c r="BK732" s="159">
        <f t="shared" si="828"/>
        <v>0</v>
      </c>
      <c r="BL732" s="159">
        <f t="shared" si="829"/>
        <v>0</v>
      </c>
      <c r="BM732" s="159">
        <f t="shared" si="810"/>
        <v>0</v>
      </c>
      <c r="BN732" s="159">
        <f t="shared" si="810"/>
        <v>0</v>
      </c>
      <c r="BO732" s="205" t="b">
        <f t="shared" si="830"/>
        <v>0</v>
      </c>
      <c r="BP732" s="214">
        <f t="shared" si="831"/>
        <v>0</v>
      </c>
      <c r="BQ732" s="160">
        <f t="shared" si="832"/>
        <v>0</v>
      </c>
      <c r="BR732" s="160">
        <f t="shared" si="833"/>
        <v>0</v>
      </c>
      <c r="BS732" s="160">
        <f t="shared" si="834"/>
        <v>0</v>
      </c>
      <c r="BT732" s="160">
        <f t="shared" si="835"/>
        <v>0</v>
      </c>
      <c r="BU732" s="160">
        <f t="shared" si="836"/>
        <v>0</v>
      </c>
      <c r="BV732" s="215">
        <f t="shared" si="837"/>
        <v>0</v>
      </c>
      <c r="BW732" s="217">
        <f t="shared" si="838"/>
        <v>0</v>
      </c>
      <c r="BX732" s="206">
        <f t="shared" si="839"/>
        <v>0</v>
      </c>
      <c r="BY732" s="206">
        <f t="shared" si="840"/>
        <v>0</v>
      </c>
      <c r="BZ732" s="206">
        <f t="shared" si="841"/>
        <v>0</v>
      </c>
      <c r="CA732" s="206">
        <f t="shared" si="842"/>
        <v>0</v>
      </c>
      <c r="CB732" s="206">
        <f t="shared" si="843"/>
        <v>0</v>
      </c>
      <c r="CC732" s="218">
        <f t="shared" si="844"/>
        <v>0</v>
      </c>
      <c r="CD732" s="216" t="e">
        <f t="shared" si="845"/>
        <v>#VALUE!</v>
      </c>
      <c r="CE732" s="94" t="e">
        <f t="shared" si="846"/>
        <v>#VALUE!</v>
      </c>
      <c r="CF732" s="94" t="e">
        <f t="shared" si="847"/>
        <v>#VALUE!</v>
      </c>
      <c r="CG732" s="95" t="e">
        <f t="shared" si="848"/>
        <v>#VALUE!</v>
      </c>
      <c r="CH732" s="95" t="e">
        <f t="shared" si="871"/>
        <v>#VALUE!</v>
      </c>
      <c r="CI732" s="95" t="b">
        <f t="shared" si="874"/>
        <v>0</v>
      </c>
      <c r="CJ732" s="76" t="str">
        <f t="shared" si="849"/>
        <v/>
      </c>
      <c r="CK732" s="94" t="e" cm="1">
        <f t="array" aca="1" ref="CK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CL732" s="94" t="str">
        <f t="shared" si="850"/>
        <v/>
      </c>
      <c r="CM732" s="96" t="b">
        <f t="shared" si="851"/>
        <v>0</v>
      </c>
      <c r="CN732" s="130" t="b">
        <f>IFERROR(MATCH(D732,'Avtal för korttidsarbete'!$G$13:$G$1012,0),TRUE)</f>
        <v>1</v>
      </c>
      <c r="CO732" s="130" t="b">
        <f t="shared" si="852"/>
        <v>0</v>
      </c>
      <c r="CP732" s="131" t="str" cm="1">
        <f t="array" ref="CP732">IF(CN732=TRUE,"x",INDEX('Avtal för korttidsarbete'!$E$13:$E$1012,$CN732))</f>
        <v>x</v>
      </c>
      <c r="CQ732" s="131" t="str" cm="1">
        <f t="array" ref="CQ732">IF(CN732=TRUE,"x",INDEX('Avtal för korttidsarbete'!$F$13:$F$1012,$CN732))</f>
        <v>x</v>
      </c>
      <c r="CR732" s="130" t="b">
        <f t="shared" si="853"/>
        <v>0</v>
      </c>
      <c r="CS732" s="165">
        <f t="shared" si="872"/>
        <v>0</v>
      </c>
      <c r="CT732" s="165">
        <f t="shared" si="873"/>
        <v>0</v>
      </c>
      <c r="CU732" s="130" t="b">
        <f t="shared" si="854"/>
        <v>0</v>
      </c>
      <c r="CV732" s="131">
        <f t="shared" si="855"/>
        <v>0</v>
      </c>
      <c r="CW732" s="165">
        <f t="shared" si="856"/>
        <v>0</v>
      </c>
      <c r="CX732" s="186" t="b">
        <f>IFERROR(INDEX('Avtal för korttidsarbete'!R:R,MATCH(D732,'Avtal för korttidsarbete'!$G:$G,0)),TRUE)</f>
        <v>1</v>
      </c>
      <c r="CY732" s="165" t="str">
        <f>IF(CX732,"-",INDEX('Avtal för korttidsarbete'!$D:$D,MATCH(D732,'Avtal för korttidsarbete'!$G:$G,0)))</f>
        <v>-</v>
      </c>
      <c r="CZ732" s="131" t="b">
        <f>IFERROR(G732&gt;INDEX(Uppsägningar!E:E,MATCH(C732,Uppsägningar!C:C,0)),FALSE)</f>
        <v>0</v>
      </c>
    </row>
    <row r="733" spans="1:104" s="30" customFormat="1" x14ac:dyDescent="0.25">
      <c r="A733" s="19">
        <v>718</v>
      </c>
      <c r="B733" s="20"/>
      <c r="C733" s="189"/>
      <c r="D733" s="69"/>
      <c r="E733" s="171">
        <f>IFERROR(INDEX(Admin!$C$7:$C$10,MATCH(CY733,TblNivåValTExt,0)),0)</f>
        <v>0</v>
      </c>
      <c r="F733" s="1"/>
      <c r="G733" s="1"/>
      <c r="H733" s="90"/>
      <c r="I733" s="91"/>
      <c r="J733" s="91"/>
      <c r="K733" s="91"/>
      <c r="L733" s="91"/>
      <c r="M733" s="91"/>
      <c r="N733" s="91"/>
      <c r="O733" s="91"/>
      <c r="P733" s="91"/>
      <c r="Q733" s="91"/>
      <c r="R733" s="91"/>
      <c r="S733" s="91"/>
      <c r="T733" s="91"/>
      <c r="U733" s="91"/>
      <c r="V733" s="91"/>
      <c r="W733" s="225">
        <f t="shared" si="811"/>
        <v>0</v>
      </c>
      <c r="X733" s="134" t="str">
        <f t="shared" si="857"/>
        <v/>
      </c>
      <c r="Y733" s="92" t="b">
        <f t="shared" si="812"/>
        <v>0</v>
      </c>
      <c r="Z733" s="92" t="str">
        <f t="shared" si="858"/>
        <v/>
      </c>
      <c r="AA733" s="92" t="b">
        <f t="shared" si="859"/>
        <v>0</v>
      </c>
      <c r="AB733" s="92" t="str">
        <f t="shared" si="860"/>
        <v/>
      </c>
      <c r="AC733" s="13" t="b">
        <f t="shared" si="813"/>
        <v>0</v>
      </c>
      <c r="AD733" s="92" t="str">
        <f t="shared" si="861"/>
        <v/>
      </c>
      <c r="AE733" s="13" t="b">
        <f t="shared" si="862"/>
        <v>0</v>
      </c>
      <c r="AF733" s="92" t="str">
        <f t="shared" si="863"/>
        <v/>
      </c>
      <c r="AG733" s="13" t="b">
        <f t="shared" si="814"/>
        <v>0</v>
      </c>
      <c r="AH733" s="92" t="str">
        <f t="shared" si="864"/>
        <v/>
      </c>
      <c r="AI733" s="35" t="b">
        <f t="shared" si="815"/>
        <v>0</v>
      </c>
      <c r="AJ733" s="92" t="str">
        <f t="shared" si="865"/>
        <v/>
      </c>
      <c r="AK733" s="35" t="b">
        <f t="shared" si="816"/>
        <v>0</v>
      </c>
      <c r="AL733" s="92" t="str">
        <f t="shared" si="817"/>
        <v/>
      </c>
      <c r="AM733" s="35" t="b">
        <f t="shared" si="818"/>
        <v>0</v>
      </c>
      <c r="AN733" s="92" t="str">
        <f t="shared" si="819"/>
        <v/>
      </c>
      <c r="AO733" s="13" t="b">
        <f t="shared" si="820"/>
        <v>0</v>
      </c>
      <c r="AP733" s="92" t="str">
        <f t="shared" si="821"/>
        <v/>
      </c>
      <c r="AQ733" s="14">
        <f t="shared" si="822"/>
        <v>0</v>
      </c>
      <c r="AR733" s="14">
        <f t="shared" si="823"/>
        <v>0</v>
      </c>
      <c r="AS733" s="16">
        <f t="shared" si="875"/>
        <v>0</v>
      </c>
      <c r="AT733" s="16">
        <f t="shared" si="875"/>
        <v>0</v>
      </c>
      <c r="AU733" s="16">
        <f t="shared" si="875"/>
        <v>0</v>
      </c>
      <c r="AV733" s="16">
        <f t="shared" si="875"/>
        <v>0</v>
      </c>
      <c r="AW733" s="16">
        <f t="shared" si="875"/>
        <v>0</v>
      </c>
      <c r="AX733" s="16">
        <f t="shared" si="875"/>
        <v>0</v>
      </c>
      <c r="AY733" s="16">
        <f t="shared" si="875"/>
        <v>0</v>
      </c>
      <c r="AZ733" s="16"/>
      <c r="BA733" s="16"/>
      <c r="BB733" s="93">
        <f t="shared" si="866"/>
        <v>0</v>
      </c>
      <c r="BC733" s="93">
        <f t="shared" si="867"/>
        <v>0</v>
      </c>
      <c r="BD733" s="93">
        <f t="shared" si="868"/>
        <v>0</v>
      </c>
      <c r="BE733" s="158">
        <f t="shared" si="869"/>
        <v>0</v>
      </c>
      <c r="BF733" s="159">
        <f t="shared" si="870"/>
        <v>0</v>
      </c>
      <c r="BG733" s="159">
        <f t="shared" si="824"/>
        <v>0</v>
      </c>
      <c r="BH733" s="159">
        <f t="shared" si="825"/>
        <v>0</v>
      </c>
      <c r="BI733" s="159">
        <f t="shared" si="826"/>
        <v>0</v>
      </c>
      <c r="BJ733" s="159">
        <f t="shared" si="827"/>
        <v>0</v>
      </c>
      <c r="BK733" s="159">
        <f t="shared" si="828"/>
        <v>0</v>
      </c>
      <c r="BL733" s="159">
        <f t="shared" si="829"/>
        <v>0</v>
      </c>
      <c r="BM733" s="159">
        <f t="shared" si="810"/>
        <v>0</v>
      </c>
      <c r="BN733" s="159">
        <f t="shared" si="810"/>
        <v>0</v>
      </c>
      <c r="BO733" s="205" t="b">
        <f t="shared" si="830"/>
        <v>0</v>
      </c>
      <c r="BP733" s="214">
        <f t="shared" si="831"/>
        <v>0</v>
      </c>
      <c r="BQ733" s="160">
        <f t="shared" si="832"/>
        <v>0</v>
      </c>
      <c r="BR733" s="160">
        <f t="shared" si="833"/>
        <v>0</v>
      </c>
      <c r="BS733" s="160">
        <f t="shared" si="834"/>
        <v>0</v>
      </c>
      <c r="BT733" s="160">
        <f t="shared" si="835"/>
        <v>0</v>
      </c>
      <c r="BU733" s="160">
        <f t="shared" si="836"/>
        <v>0</v>
      </c>
      <c r="BV733" s="215">
        <f t="shared" si="837"/>
        <v>0</v>
      </c>
      <c r="BW733" s="217">
        <f t="shared" si="838"/>
        <v>0</v>
      </c>
      <c r="BX733" s="206">
        <f t="shared" si="839"/>
        <v>0</v>
      </c>
      <c r="BY733" s="206">
        <f t="shared" si="840"/>
        <v>0</v>
      </c>
      <c r="BZ733" s="206">
        <f t="shared" si="841"/>
        <v>0</v>
      </c>
      <c r="CA733" s="206">
        <f t="shared" si="842"/>
        <v>0</v>
      </c>
      <c r="CB733" s="206">
        <f t="shared" si="843"/>
        <v>0</v>
      </c>
      <c r="CC733" s="218">
        <f t="shared" si="844"/>
        <v>0</v>
      </c>
      <c r="CD733" s="216" t="e">
        <f t="shared" si="845"/>
        <v>#VALUE!</v>
      </c>
      <c r="CE733" s="94" t="e">
        <f t="shared" si="846"/>
        <v>#VALUE!</v>
      </c>
      <c r="CF733" s="94" t="e">
        <f t="shared" si="847"/>
        <v>#VALUE!</v>
      </c>
      <c r="CG733" s="95" t="e">
        <f t="shared" si="848"/>
        <v>#VALUE!</v>
      </c>
      <c r="CH733" s="95" t="e">
        <f t="shared" si="871"/>
        <v>#VALUE!</v>
      </c>
      <c r="CI733" s="95" t="b">
        <f t="shared" si="874"/>
        <v>0</v>
      </c>
      <c r="CJ733" s="76" t="str">
        <f t="shared" si="849"/>
        <v/>
      </c>
      <c r="CK733" s="94" t="e" cm="1">
        <f t="array" aca="1" ref="CK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CL733" s="94" t="str">
        <f t="shared" si="850"/>
        <v/>
      </c>
      <c r="CM733" s="96" t="b">
        <f t="shared" si="851"/>
        <v>0</v>
      </c>
      <c r="CN733" s="130" t="b">
        <f>IFERROR(MATCH(D733,'Avtal för korttidsarbete'!$G$13:$G$1012,0),TRUE)</f>
        <v>1</v>
      </c>
      <c r="CO733" s="130" t="b">
        <f t="shared" si="852"/>
        <v>0</v>
      </c>
      <c r="CP733" s="131" t="str" cm="1">
        <f t="array" ref="CP733">IF(CN733=TRUE,"x",INDEX('Avtal för korttidsarbete'!$E$13:$E$1012,$CN733))</f>
        <v>x</v>
      </c>
      <c r="CQ733" s="131" t="str" cm="1">
        <f t="array" ref="CQ733">IF(CN733=TRUE,"x",INDEX('Avtal för korttidsarbete'!$F$13:$F$1012,$CN733))</f>
        <v>x</v>
      </c>
      <c r="CR733" s="130" t="b">
        <f t="shared" si="853"/>
        <v>0</v>
      </c>
      <c r="CS733" s="165">
        <f t="shared" si="872"/>
        <v>0</v>
      </c>
      <c r="CT733" s="165">
        <f t="shared" si="873"/>
        <v>0</v>
      </c>
      <c r="CU733" s="130" t="b">
        <f t="shared" si="854"/>
        <v>0</v>
      </c>
      <c r="CV733" s="131">
        <f t="shared" si="855"/>
        <v>0</v>
      </c>
      <c r="CW733" s="165">
        <f t="shared" si="856"/>
        <v>0</v>
      </c>
      <c r="CX733" s="186" t="b">
        <f>IFERROR(INDEX('Avtal för korttidsarbete'!R:R,MATCH(D733,'Avtal för korttidsarbete'!$G:$G,0)),TRUE)</f>
        <v>1</v>
      </c>
      <c r="CY733" s="165" t="str">
        <f>IF(CX733,"-",INDEX('Avtal för korttidsarbete'!$D:$D,MATCH(D733,'Avtal för korttidsarbete'!$G:$G,0)))</f>
        <v>-</v>
      </c>
      <c r="CZ733" s="131" t="b">
        <f>IFERROR(G733&gt;INDEX(Uppsägningar!E:E,MATCH(C733,Uppsägningar!C:C,0)),FALSE)</f>
        <v>0</v>
      </c>
    </row>
    <row r="734" spans="1:104" s="30" customFormat="1" x14ac:dyDescent="0.25">
      <c r="A734" s="19">
        <v>719</v>
      </c>
      <c r="B734" s="20"/>
      <c r="C734" s="189"/>
      <c r="D734" s="69"/>
      <c r="E734" s="171">
        <f>IFERROR(INDEX(Admin!$C$7:$C$10,MATCH(CY734,TblNivåValTExt,0)),0)</f>
        <v>0</v>
      </c>
      <c r="F734" s="1"/>
      <c r="G734" s="1"/>
      <c r="H734" s="90"/>
      <c r="I734" s="91"/>
      <c r="J734" s="91"/>
      <c r="K734" s="91"/>
      <c r="L734" s="91"/>
      <c r="M734" s="91"/>
      <c r="N734" s="91"/>
      <c r="O734" s="91"/>
      <c r="P734" s="91"/>
      <c r="Q734" s="91"/>
      <c r="R734" s="91"/>
      <c r="S734" s="91"/>
      <c r="T734" s="91"/>
      <c r="U734" s="91"/>
      <c r="V734" s="91"/>
      <c r="W734" s="225">
        <f t="shared" si="811"/>
        <v>0</v>
      </c>
      <c r="X734" s="134" t="str">
        <f t="shared" si="857"/>
        <v/>
      </c>
      <c r="Y734" s="92" t="b">
        <f t="shared" si="812"/>
        <v>0</v>
      </c>
      <c r="Z734" s="92" t="str">
        <f t="shared" si="858"/>
        <v/>
      </c>
      <c r="AA734" s="92" t="b">
        <f t="shared" si="859"/>
        <v>0</v>
      </c>
      <c r="AB734" s="92" t="str">
        <f t="shared" si="860"/>
        <v/>
      </c>
      <c r="AC734" s="13" t="b">
        <f t="shared" si="813"/>
        <v>0</v>
      </c>
      <c r="AD734" s="92" t="str">
        <f t="shared" si="861"/>
        <v/>
      </c>
      <c r="AE734" s="13" t="b">
        <f t="shared" si="862"/>
        <v>0</v>
      </c>
      <c r="AF734" s="92" t="str">
        <f t="shared" si="863"/>
        <v/>
      </c>
      <c r="AG734" s="13" t="b">
        <f t="shared" si="814"/>
        <v>0</v>
      </c>
      <c r="AH734" s="92" t="str">
        <f t="shared" si="864"/>
        <v/>
      </c>
      <c r="AI734" s="35" t="b">
        <f t="shared" si="815"/>
        <v>0</v>
      </c>
      <c r="AJ734" s="92" t="str">
        <f t="shared" si="865"/>
        <v/>
      </c>
      <c r="AK734" s="35" t="b">
        <f t="shared" si="816"/>
        <v>0</v>
      </c>
      <c r="AL734" s="92" t="str">
        <f t="shared" si="817"/>
        <v/>
      </c>
      <c r="AM734" s="35" t="b">
        <f t="shared" si="818"/>
        <v>0</v>
      </c>
      <c r="AN734" s="92" t="str">
        <f t="shared" si="819"/>
        <v/>
      </c>
      <c r="AO734" s="13" t="b">
        <f t="shared" si="820"/>
        <v>0</v>
      </c>
      <c r="AP734" s="92" t="str">
        <f t="shared" si="821"/>
        <v/>
      </c>
      <c r="AQ734" s="14">
        <f t="shared" si="822"/>
        <v>0</v>
      </c>
      <c r="AR734" s="14">
        <f t="shared" si="823"/>
        <v>0</v>
      </c>
      <c r="AS734" s="16">
        <f t="shared" si="875"/>
        <v>0</v>
      </c>
      <c r="AT734" s="16">
        <f t="shared" si="875"/>
        <v>0</v>
      </c>
      <c r="AU734" s="16">
        <f t="shared" si="875"/>
        <v>0</v>
      </c>
      <c r="AV734" s="16">
        <f t="shared" si="875"/>
        <v>0</v>
      </c>
      <c r="AW734" s="16">
        <f t="shared" si="875"/>
        <v>0</v>
      </c>
      <c r="AX734" s="16">
        <f t="shared" si="875"/>
        <v>0</v>
      </c>
      <c r="AY734" s="16">
        <f t="shared" si="875"/>
        <v>0</v>
      </c>
      <c r="AZ734" s="16"/>
      <c r="BA734" s="16"/>
      <c r="BB734" s="93">
        <f t="shared" si="866"/>
        <v>0</v>
      </c>
      <c r="BC734" s="93">
        <f t="shared" si="867"/>
        <v>0</v>
      </c>
      <c r="BD734" s="93">
        <f t="shared" si="868"/>
        <v>0</v>
      </c>
      <c r="BE734" s="158">
        <f t="shared" si="869"/>
        <v>0</v>
      </c>
      <c r="BF734" s="159">
        <f t="shared" si="870"/>
        <v>0</v>
      </c>
      <c r="BG734" s="159">
        <f t="shared" si="824"/>
        <v>0</v>
      </c>
      <c r="BH734" s="159">
        <f t="shared" si="825"/>
        <v>0</v>
      </c>
      <c r="BI734" s="159">
        <f t="shared" si="826"/>
        <v>0</v>
      </c>
      <c r="BJ734" s="159">
        <f t="shared" si="827"/>
        <v>0</v>
      </c>
      <c r="BK734" s="159">
        <f t="shared" si="828"/>
        <v>0</v>
      </c>
      <c r="BL734" s="159">
        <f t="shared" si="829"/>
        <v>0</v>
      </c>
      <c r="BM734" s="159">
        <f t="shared" si="810"/>
        <v>0</v>
      </c>
      <c r="BN734" s="159">
        <f t="shared" si="810"/>
        <v>0</v>
      </c>
      <c r="BO734" s="205" t="b">
        <f t="shared" si="830"/>
        <v>0</v>
      </c>
      <c r="BP734" s="214">
        <f t="shared" si="831"/>
        <v>0</v>
      </c>
      <c r="BQ734" s="160">
        <f t="shared" si="832"/>
        <v>0</v>
      </c>
      <c r="BR734" s="160">
        <f t="shared" si="833"/>
        <v>0</v>
      </c>
      <c r="BS734" s="160">
        <f t="shared" si="834"/>
        <v>0</v>
      </c>
      <c r="BT734" s="160">
        <f t="shared" si="835"/>
        <v>0</v>
      </c>
      <c r="BU734" s="160">
        <f t="shared" si="836"/>
        <v>0</v>
      </c>
      <c r="BV734" s="215">
        <f t="shared" si="837"/>
        <v>0</v>
      </c>
      <c r="BW734" s="217">
        <f t="shared" si="838"/>
        <v>0</v>
      </c>
      <c r="BX734" s="206">
        <f t="shared" si="839"/>
        <v>0</v>
      </c>
      <c r="BY734" s="206">
        <f t="shared" si="840"/>
        <v>0</v>
      </c>
      <c r="BZ734" s="206">
        <f t="shared" si="841"/>
        <v>0</v>
      </c>
      <c r="CA734" s="206">
        <f t="shared" si="842"/>
        <v>0</v>
      </c>
      <c r="CB734" s="206">
        <f t="shared" si="843"/>
        <v>0</v>
      </c>
      <c r="CC734" s="218">
        <f t="shared" si="844"/>
        <v>0</v>
      </c>
      <c r="CD734" s="216" t="e">
        <f t="shared" si="845"/>
        <v>#VALUE!</v>
      </c>
      <c r="CE734" s="94" t="e">
        <f t="shared" si="846"/>
        <v>#VALUE!</v>
      </c>
      <c r="CF734" s="94" t="e">
        <f t="shared" si="847"/>
        <v>#VALUE!</v>
      </c>
      <c r="CG734" s="95" t="e">
        <f t="shared" si="848"/>
        <v>#VALUE!</v>
      </c>
      <c r="CH734" s="95" t="e">
        <f t="shared" si="871"/>
        <v>#VALUE!</v>
      </c>
      <c r="CI734" s="95" t="b">
        <f t="shared" si="874"/>
        <v>0</v>
      </c>
      <c r="CJ734" s="76" t="str">
        <f t="shared" si="849"/>
        <v/>
      </c>
      <c r="CK734" s="94" t="e" cm="1">
        <f t="array" aca="1" ref="CK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CL734" s="94" t="str">
        <f t="shared" si="850"/>
        <v/>
      </c>
      <c r="CM734" s="96" t="b">
        <f t="shared" si="851"/>
        <v>0</v>
      </c>
      <c r="CN734" s="130" t="b">
        <f>IFERROR(MATCH(D734,'Avtal för korttidsarbete'!$G$13:$G$1012,0),TRUE)</f>
        <v>1</v>
      </c>
      <c r="CO734" s="130" t="b">
        <f t="shared" si="852"/>
        <v>0</v>
      </c>
      <c r="CP734" s="131" t="str" cm="1">
        <f t="array" ref="CP734">IF(CN734=TRUE,"x",INDEX('Avtal för korttidsarbete'!$E$13:$E$1012,$CN734))</f>
        <v>x</v>
      </c>
      <c r="CQ734" s="131" t="str" cm="1">
        <f t="array" ref="CQ734">IF(CN734=TRUE,"x",INDEX('Avtal för korttidsarbete'!$F$13:$F$1012,$CN734))</f>
        <v>x</v>
      </c>
      <c r="CR734" s="130" t="b">
        <f t="shared" si="853"/>
        <v>0</v>
      </c>
      <c r="CS734" s="165">
        <f t="shared" si="872"/>
        <v>0</v>
      </c>
      <c r="CT734" s="165">
        <f t="shared" si="873"/>
        <v>0</v>
      </c>
      <c r="CU734" s="130" t="b">
        <f t="shared" si="854"/>
        <v>0</v>
      </c>
      <c r="CV734" s="131">
        <f t="shared" si="855"/>
        <v>0</v>
      </c>
      <c r="CW734" s="165">
        <f t="shared" si="856"/>
        <v>0</v>
      </c>
      <c r="CX734" s="186" t="b">
        <f>IFERROR(INDEX('Avtal för korttidsarbete'!R:R,MATCH(D734,'Avtal för korttidsarbete'!$G:$G,0)),TRUE)</f>
        <v>1</v>
      </c>
      <c r="CY734" s="165" t="str">
        <f>IF(CX734,"-",INDEX('Avtal för korttidsarbete'!$D:$D,MATCH(D734,'Avtal för korttidsarbete'!$G:$G,0)))</f>
        <v>-</v>
      </c>
      <c r="CZ734" s="131" t="b">
        <f>IFERROR(G734&gt;INDEX(Uppsägningar!E:E,MATCH(C734,Uppsägningar!C:C,0)),FALSE)</f>
        <v>0</v>
      </c>
    </row>
    <row r="735" spans="1:104" s="30" customFormat="1" x14ac:dyDescent="0.25">
      <c r="A735" s="19">
        <v>720</v>
      </c>
      <c r="B735" s="20"/>
      <c r="C735" s="189"/>
      <c r="D735" s="69"/>
      <c r="E735" s="171">
        <f>IFERROR(INDEX(Admin!$C$7:$C$10,MATCH(CY735,TblNivåValTExt,0)),0)</f>
        <v>0</v>
      </c>
      <c r="F735" s="1"/>
      <c r="G735" s="1"/>
      <c r="H735" s="90"/>
      <c r="I735" s="91"/>
      <c r="J735" s="91"/>
      <c r="K735" s="91"/>
      <c r="L735" s="91"/>
      <c r="M735" s="91"/>
      <c r="N735" s="91"/>
      <c r="O735" s="91"/>
      <c r="P735" s="91"/>
      <c r="Q735" s="91"/>
      <c r="R735" s="91"/>
      <c r="S735" s="91"/>
      <c r="T735" s="91"/>
      <c r="U735" s="91"/>
      <c r="V735" s="91"/>
      <c r="W735" s="225">
        <f t="shared" si="811"/>
        <v>0</v>
      </c>
      <c r="X735" s="134" t="str">
        <f t="shared" si="857"/>
        <v/>
      </c>
      <c r="Y735" s="92" t="b">
        <f t="shared" si="812"/>
        <v>0</v>
      </c>
      <c r="Z735" s="92" t="str">
        <f t="shared" si="858"/>
        <v/>
      </c>
      <c r="AA735" s="92" t="b">
        <f t="shared" si="859"/>
        <v>0</v>
      </c>
      <c r="AB735" s="92" t="str">
        <f t="shared" si="860"/>
        <v/>
      </c>
      <c r="AC735" s="13" t="b">
        <f t="shared" si="813"/>
        <v>0</v>
      </c>
      <c r="AD735" s="92" t="str">
        <f t="shared" si="861"/>
        <v/>
      </c>
      <c r="AE735" s="13" t="b">
        <f t="shared" si="862"/>
        <v>0</v>
      </c>
      <c r="AF735" s="92" t="str">
        <f t="shared" si="863"/>
        <v/>
      </c>
      <c r="AG735" s="13" t="b">
        <f t="shared" si="814"/>
        <v>0</v>
      </c>
      <c r="AH735" s="92" t="str">
        <f t="shared" si="864"/>
        <v/>
      </c>
      <c r="AI735" s="35" t="b">
        <f t="shared" si="815"/>
        <v>0</v>
      </c>
      <c r="AJ735" s="92" t="str">
        <f t="shared" si="865"/>
        <v/>
      </c>
      <c r="AK735" s="35" t="b">
        <f t="shared" si="816"/>
        <v>0</v>
      </c>
      <c r="AL735" s="92" t="str">
        <f t="shared" si="817"/>
        <v/>
      </c>
      <c r="AM735" s="35" t="b">
        <f t="shared" si="818"/>
        <v>0</v>
      </c>
      <c r="AN735" s="92" t="str">
        <f t="shared" si="819"/>
        <v/>
      </c>
      <c r="AO735" s="13" t="b">
        <f t="shared" si="820"/>
        <v>0</v>
      </c>
      <c r="AP735" s="92" t="str">
        <f t="shared" si="821"/>
        <v/>
      </c>
      <c r="AQ735" s="14">
        <f t="shared" si="822"/>
        <v>0</v>
      </c>
      <c r="AR735" s="14">
        <f t="shared" si="823"/>
        <v>0</v>
      </c>
      <c r="AS735" s="16">
        <f t="shared" si="875"/>
        <v>0</v>
      </c>
      <c r="AT735" s="16">
        <f t="shared" si="875"/>
        <v>0</v>
      </c>
      <c r="AU735" s="16">
        <f t="shared" si="875"/>
        <v>0</v>
      </c>
      <c r="AV735" s="16">
        <f t="shared" si="875"/>
        <v>0</v>
      </c>
      <c r="AW735" s="16">
        <f t="shared" si="875"/>
        <v>0</v>
      </c>
      <c r="AX735" s="16">
        <f t="shared" si="875"/>
        <v>0</v>
      </c>
      <c r="AY735" s="16">
        <f t="shared" si="875"/>
        <v>0</v>
      </c>
      <c r="AZ735" s="16"/>
      <c r="BA735" s="16"/>
      <c r="BB735" s="93">
        <f t="shared" si="866"/>
        <v>0</v>
      </c>
      <c r="BC735" s="93">
        <f t="shared" si="867"/>
        <v>0</v>
      </c>
      <c r="BD735" s="93">
        <f t="shared" si="868"/>
        <v>0</v>
      </c>
      <c r="BE735" s="158">
        <f t="shared" si="869"/>
        <v>0</v>
      </c>
      <c r="BF735" s="159">
        <f t="shared" si="870"/>
        <v>0</v>
      </c>
      <c r="BG735" s="159">
        <f t="shared" si="824"/>
        <v>0</v>
      </c>
      <c r="BH735" s="159">
        <f t="shared" si="825"/>
        <v>0</v>
      </c>
      <c r="BI735" s="159">
        <f t="shared" si="826"/>
        <v>0</v>
      </c>
      <c r="BJ735" s="159">
        <f t="shared" si="827"/>
        <v>0</v>
      </c>
      <c r="BK735" s="159">
        <f t="shared" si="828"/>
        <v>0</v>
      </c>
      <c r="BL735" s="159">
        <f t="shared" si="829"/>
        <v>0</v>
      </c>
      <c r="BM735" s="159">
        <f t="shared" si="810"/>
        <v>0</v>
      </c>
      <c r="BN735" s="159">
        <f t="shared" si="810"/>
        <v>0</v>
      </c>
      <c r="BO735" s="205" t="b">
        <f t="shared" si="830"/>
        <v>0</v>
      </c>
      <c r="BP735" s="214">
        <f t="shared" si="831"/>
        <v>0</v>
      </c>
      <c r="BQ735" s="160">
        <f t="shared" si="832"/>
        <v>0</v>
      </c>
      <c r="BR735" s="160">
        <f t="shared" si="833"/>
        <v>0</v>
      </c>
      <c r="BS735" s="160">
        <f t="shared" si="834"/>
        <v>0</v>
      </c>
      <c r="BT735" s="160">
        <f t="shared" si="835"/>
        <v>0</v>
      </c>
      <c r="BU735" s="160">
        <f t="shared" si="836"/>
        <v>0</v>
      </c>
      <c r="BV735" s="215">
        <f t="shared" si="837"/>
        <v>0</v>
      </c>
      <c r="BW735" s="217">
        <f t="shared" si="838"/>
        <v>0</v>
      </c>
      <c r="BX735" s="206">
        <f t="shared" si="839"/>
        <v>0</v>
      </c>
      <c r="BY735" s="206">
        <f t="shared" si="840"/>
        <v>0</v>
      </c>
      <c r="BZ735" s="206">
        <f t="shared" si="841"/>
        <v>0</v>
      </c>
      <c r="CA735" s="206">
        <f t="shared" si="842"/>
        <v>0</v>
      </c>
      <c r="CB735" s="206">
        <f t="shared" si="843"/>
        <v>0</v>
      </c>
      <c r="CC735" s="218">
        <f t="shared" si="844"/>
        <v>0</v>
      </c>
      <c r="CD735" s="216" t="e">
        <f t="shared" si="845"/>
        <v>#VALUE!</v>
      </c>
      <c r="CE735" s="94" t="e">
        <f t="shared" si="846"/>
        <v>#VALUE!</v>
      </c>
      <c r="CF735" s="94" t="e">
        <f t="shared" si="847"/>
        <v>#VALUE!</v>
      </c>
      <c r="CG735" s="95" t="e">
        <f t="shared" si="848"/>
        <v>#VALUE!</v>
      </c>
      <c r="CH735" s="95" t="e">
        <f t="shared" si="871"/>
        <v>#VALUE!</v>
      </c>
      <c r="CI735" s="95" t="b">
        <f t="shared" si="874"/>
        <v>0</v>
      </c>
      <c r="CJ735" s="76" t="str">
        <f t="shared" si="849"/>
        <v/>
      </c>
      <c r="CK735" s="94" t="e" cm="1">
        <f t="array" aca="1" ref="CK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CL735" s="94" t="str">
        <f t="shared" si="850"/>
        <v/>
      </c>
      <c r="CM735" s="96" t="b">
        <f t="shared" si="851"/>
        <v>0</v>
      </c>
      <c r="CN735" s="130" t="b">
        <f>IFERROR(MATCH(D735,'Avtal för korttidsarbete'!$G$13:$G$1012,0),TRUE)</f>
        <v>1</v>
      </c>
      <c r="CO735" s="130" t="b">
        <f t="shared" si="852"/>
        <v>0</v>
      </c>
      <c r="CP735" s="131" t="str" cm="1">
        <f t="array" ref="CP735">IF(CN735=TRUE,"x",INDEX('Avtal för korttidsarbete'!$E$13:$E$1012,$CN735))</f>
        <v>x</v>
      </c>
      <c r="CQ735" s="131" t="str" cm="1">
        <f t="array" ref="CQ735">IF(CN735=TRUE,"x",INDEX('Avtal för korttidsarbete'!$F$13:$F$1012,$CN735))</f>
        <v>x</v>
      </c>
      <c r="CR735" s="130" t="b">
        <f t="shared" si="853"/>
        <v>0</v>
      </c>
      <c r="CS735" s="165">
        <f t="shared" si="872"/>
        <v>0</v>
      </c>
      <c r="CT735" s="165">
        <f t="shared" si="873"/>
        <v>0</v>
      </c>
      <c r="CU735" s="130" t="b">
        <f t="shared" si="854"/>
        <v>0</v>
      </c>
      <c r="CV735" s="131">
        <f t="shared" si="855"/>
        <v>0</v>
      </c>
      <c r="CW735" s="165">
        <f t="shared" si="856"/>
        <v>0</v>
      </c>
      <c r="CX735" s="186" t="b">
        <f>IFERROR(INDEX('Avtal för korttidsarbete'!R:R,MATCH(D735,'Avtal för korttidsarbete'!$G:$G,0)),TRUE)</f>
        <v>1</v>
      </c>
      <c r="CY735" s="165" t="str">
        <f>IF(CX735,"-",INDEX('Avtal för korttidsarbete'!$D:$D,MATCH(D735,'Avtal för korttidsarbete'!$G:$G,0)))</f>
        <v>-</v>
      </c>
      <c r="CZ735" s="131" t="b">
        <f>IFERROR(G735&gt;INDEX(Uppsägningar!E:E,MATCH(C735,Uppsägningar!C:C,0)),FALSE)</f>
        <v>0</v>
      </c>
    </row>
    <row r="736" spans="1:104" s="30" customFormat="1" x14ac:dyDescent="0.25">
      <c r="A736" s="19">
        <v>721</v>
      </c>
      <c r="B736" s="20"/>
      <c r="C736" s="189"/>
      <c r="D736" s="69"/>
      <c r="E736" s="171">
        <f>IFERROR(INDEX(Admin!$C$7:$C$10,MATCH(CY736,TblNivåValTExt,0)),0)</f>
        <v>0</v>
      </c>
      <c r="F736" s="1"/>
      <c r="G736" s="1"/>
      <c r="H736" s="90"/>
      <c r="I736" s="91"/>
      <c r="J736" s="91"/>
      <c r="K736" s="91"/>
      <c r="L736" s="91"/>
      <c r="M736" s="91"/>
      <c r="N736" s="91"/>
      <c r="O736" s="91"/>
      <c r="P736" s="91"/>
      <c r="Q736" s="91"/>
      <c r="R736" s="91"/>
      <c r="S736" s="91"/>
      <c r="T736" s="91"/>
      <c r="U736" s="91"/>
      <c r="V736" s="91"/>
      <c r="W736" s="225">
        <f t="shared" si="811"/>
        <v>0</v>
      </c>
      <c r="X736" s="134" t="str">
        <f t="shared" si="857"/>
        <v/>
      </c>
      <c r="Y736" s="92" t="b">
        <f t="shared" si="812"/>
        <v>0</v>
      </c>
      <c r="Z736" s="92" t="str">
        <f t="shared" si="858"/>
        <v/>
      </c>
      <c r="AA736" s="92" t="b">
        <f t="shared" si="859"/>
        <v>0</v>
      </c>
      <c r="AB736" s="92" t="str">
        <f t="shared" si="860"/>
        <v/>
      </c>
      <c r="AC736" s="13" t="b">
        <f t="shared" si="813"/>
        <v>0</v>
      </c>
      <c r="AD736" s="92" t="str">
        <f t="shared" si="861"/>
        <v/>
      </c>
      <c r="AE736" s="13" t="b">
        <f t="shared" si="862"/>
        <v>0</v>
      </c>
      <c r="AF736" s="92" t="str">
        <f t="shared" si="863"/>
        <v/>
      </c>
      <c r="AG736" s="13" t="b">
        <f t="shared" si="814"/>
        <v>0</v>
      </c>
      <c r="AH736" s="92" t="str">
        <f t="shared" si="864"/>
        <v/>
      </c>
      <c r="AI736" s="35" t="b">
        <f t="shared" si="815"/>
        <v>0</v>
      </c>
      <c r="AJ736" s="92" t="str">
        <f t="shared" si="865"/>
        <v/>
      </c>
      <c r="AK736" s="35" t="b">
        <f t="shared" si="816"/>
        <v>0</v>
      </c>
      <c r="AL736" s="92" t="str">
        <f t="shared" si="817"/>
        <v/>
      </c>
      <c r="AM736" s="35" t="b">
        <f t="shared" si="818"/>
        <v>0</v>
      </c>
      <c r="AN736" s="92" t="str">
        <f t="shared" si="819"/>
        <v/>
      </c>
      <c r="AO736" s="13" t="b">
        <f t="shared" si="820"/>
        <v>0</v>
      </c>
      <c r="AP736" s="92" t="str">
        <f t="shared" si="821"/>
        <v/>
      </c>
      <c r="AQ736" s="14">
        <f t="shared" si="822"/>
        <v>0</v>
      </c>
      <c r="AR736" s="14">
        <f t="shared" si="823"/>
        <v>0</v>
      </c>
      <c r="AS736" s="16">
        <f t="shared" ref="AS736:AY745" si="876">IF(OR(AS$11=FALSE,$F736="",MIN($G736,AS$10,$AR736)-MAX($F736,AS$8,$AQ736)&lt;0),0,MIN($G736,AS$10,$AR736)-MAX($F736,AS$8,$AQ736)+1)</f>
        <v>0</v>
      </c>
      <c r="AT736" s="16">
        <f t="shared" si="876"/>
        <v>0</v>
      </c>
      <c r="AU736" s="16">
        <f t="shared" si="876"/>
        <v>0</v>
      </c>
      <c r="AV736" s="16">
        <f t="shared" si="876"/>
        <v>0</v>
      </c>
      <c r="AW736" s="16">
        <f t="shared" si="876"/>
        <v>0</v>
      </c>
      <c r="AX736" s="16">
        <f t="shared" si="876"/>
        <v>0</v>
      </c>
      <c r="AY736" s="16">
        <f t="shared" si="876"/>
        <v>0</v>
      </c>
      <c r="AZ736" s="16"/>
      <c r="BA736" s="16"/>
      <c r="BB736" s="93">
        <f t="shared" si="866"/>
        <v>0</v>
      </c>
      <c r="BC736" s="93">
        <f t="shared" si="867"/>
        <v>0</v>
      </c>
      <c r="BD736" s="93">
        <f t="shared" si="868"/>
        <v>0</v>
      </c>
      <c r="BE736" s="158">
        <f t="shared" si="869"/>
        <v>0</v>
      </c>
      <c r="BF736" s="159">
        <f t="shared" si="870"/>
        <v>0</v>
      </c>
      <c r="BG736" s="159">
        <f t="shared" si="824"/>
        <v>0</v>
      </c>
      <c r="BH736" s="159">
        <f t="shared" si="825"/>
        <v>0</v>
      </c>
      <c r="BI736" s="159">
        <f t="shared" si="826"/>
        <v>0</v>
      </c>
      <c r="BJ736" s="159">
        <f t="shared" si="827"/>
        <v>0</v>
      </c>
      <c r="BK736" s="159">
        <f t="shared" si="828"/>
        <v>0</v>
      </c>
      <c r="BL736" s="159">
        <f t="shared" si="829"/>
        <v>0</v>
      </c>
      <c r="BM736" s="159">
        <f t="shared" si="810"/>
        <v>0</v>
      </c>
      <c r="BN736" s="159">
        <f t="shared" si="810"/>
        <v>0</v>
      </c>
      <c r="BO736" s="205" t="b">
        <f t="shared" si="830"/>
        <v>0</v>
      </c>
      <c r="BP736" s="214">
        <f t="shared" si="831"/>
        <v>0</v>
      </c>
      <c r="BQ736" s="160">
        <f t="shared" si="832"/>
        <v>0</v>
      </c>
      <c r="BR736" s="160">
        <f t="shared" si="833"/>
        <v>0</v>
      </c>
      <c r="BS736" s="160">
        <f t="shared" si="834"/>
        <v>0</v>
      </c>
      <c r="BT736" s="160">
        <f t="shared" si="835"/>
        <v>0</v>
      </c>
      <c r="BU736" s="160">
        <f t="shared" si="836"/>
        <v>0</v>
      </c>
      <c r="BV736" s="215">
        <f t="shared" si="837"/>
        <v>0</v>
      </c>
      <c r="BW736" s="217">
        <f t="shared" si="838"/>
        <v>0</v>
      </c>
      <c r="BX736" s="206">
        <f t="shared" si="839"/>
        <v>0</v>
      </c>
      <c r="BY736" s="206">
        <f t="shared" si="840"/>
        <v>0</v>
      </c>
      <c r="BZ736" s="206">
        <f t="shared" si="841"/>
        <v>0</v>
      </c>
      <c r="CA736" s="206">
        <f t="shared" si="842"/>
        <v>0</v>
      </c>
      <c r="CB736" s="206">
        <f t="shared" si="843"/>
        <v>0</v>
      </c>
      <c r="CC736" s="218">
        <f t="shared" si="844"/>
        <v>0</v>
      </c>
      <c r="CD736" s="216" t="e">
        <f t="shared" si="845"/>
        <v>#VALUE!</v>
      </c>
      <c r="CE736" s="94" t="e">
        <f t="shared" si="846"/>
        <v>#VALUE!</v>
      </c>
      <c r="CF736" s="94" t="e">
        <f t="shared" si="847"/>
        <v>#VALUE!</v>
      </c>
      <c r="CG736" s="95" t="e">
        <f t="shared" si="848"/>
        <v>#VALUE!</v>
      </c>
      <c r="CH736" s="95" t="e">
        <f t="shared" si="871"/>
        <v>#VALUE!</v>
      </c>
      <c r="CI736" s="95" t="b">
        <f t="shared" si="874"/>
        <v>0</v>
      </c>
      <c r="CJ736" s="76" t="str">
        <f t="shared" si="849"/>
        <v/>
      </c>
      <c r="CK736" s="94" t="e" cm="1">
        <f t="array" aca="1" ref="CK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CL736" s="94" t="str">
        <f t="shared" si="850"/>
        <v/>
      </c>
      <c r="CM736" s="96" t="b">
        <f t="shared" si="851"/>
        <v>0</v>
      </c>
      <c r="CN736" s="130" t="b">
        <f>IFERROR(MATCH(D736,'Avtal för korttidsarbete'!$G$13:$G$1012,0),TRUE)</f>
        <v>1</v>
      </c>
      <c r="CO736" s="130" t="b">
        <f t="shared" si="852"/>
        <v>0</v>
      </c>
      <c r="CP736" s="131" t="str" cm="1">
        <f t="array" ref="CP736">IF(CN736=TRUE,"x",INDEX('Avtal för korttidsarbete'!$E$13:$E$1012,$CN736))</f>
        <v>x</v>
      </c>
      <c r="CQ736" s="131" t="str" cm="1">
        <f t="array" ref="CQ736">IF(CN736=TRUE,"x",INDEX('Avtal för korttidsarbete'!$F$13:$F$1012,$CN736))</f>
        <v>x</v>
      </c>
      <c r="CR736" s="130" t="b">
        <f t="shared" si="853"/>
        <v>0</v>
      </c>
      <c r="CS736" s="165">
        <f t="shared" si="872"/>
        <v>0</v>
      </c>
      <c r="CT736" s="165">
        <f t="shared" si="873"/>
        <v>0</v>
      </c>
      <c r="CU736" s="130" t="b">
        <f t="shared" si="854"/>
        <v>0</v>
      </c>
      <c r="CV736" s="131">
        <f t="shared" si="855"/>
        <v>0</v>
      </c>
      <c r="CW736" s="165">
        <f t="shared" si="856"/>
        <v>0</v>
      </c>
      <c r="CX736" s="186" t="b">
        <f>IFERROR(INDEX('Avtal för korttidsarbete'!R:R,MATCH(D736,'Avtal för korttidsarbete'!$G:$G,0)),TRUE)</f>
        <v>1</v>
      </c>
      <c r="CY736" s="165" t="str">
        <f>IF(CX736,"-",INDEX('Avtal för korttidsarbete'!$D:$D,MATCH(D736,'Avtal för korttidsarbete'!$G:$G,0)))</f>
        <v>-</v>
      </c>
      <c r="CZ736" s="131" t="b">
        <f>IFERROR(G736&gt;INDEX(Uppsägningar!E:E,MATCH(C736,Uppsägningar!C:C,0)),FALSE)</f>
        <v>0</v>
      </c>
    </row>
    <row r="737" spans="1:104" s="30" customFormat="1" x14ac:dyDescent="0.25">
      <c r="A737" s="19">
        <v>722</v>
      </c>
      <c r="B737" s="20"/>
      <c r="C737" s="189"/>
      <c r="D737" s="69"/>
      <c r="E737" s="171">
        <f>IFERROR(INDEX(Admin!$C$7:$C$10,MATCH(CY737,TblNivåValTExt,0)),0)</f>
        <v>0</v>
      </c>
      <c r="F737" s="1"/>
      <c r="G737" s="1"/>
      <c r="H737" s="90"/>
      <c r="I737" s="91"/>
      <c r="J737" s="91"/>
      <c r="K737" s="91"/>
      <c r="L737" s="91"/>
      <c r="M737" s="91"/>
      <c r="N737" s="91"/>
      <c r="O737" s="91"/>
      <c r="P737" s="91"/>
      <c r="Q737" s="91"/>
      <c r="R737" s="91"/>
      <c r="S737" s="91"/>
      <c r="T737" s="91"/>
      <c r="U737" s="91"/>
      <c r="V737" s="91"/>
      <c r="W737" s="225">
        <f t="shared" si="811"/>
        <v>0</v>
      </c>
      <c r="X737" s="134" t="str">
        <f t="shared" si="857"/>
        <v/>
      </c>
      <c r="Y737" s="92" t="b">
        <f t="shared" si="812"/>
        <v>0</v>
      </c>
      <c r="Z737" s="92" t="str">
        <f t="shared" si="858"/>
        <v/>
      </c>
      <c r="AA737" s="92" t="b">
        <f t="shared" si="859"/>
        <v>0</v>
      </c>
      <c r="AB737" s="92" t="str">
        <f t="shared" si="860"/>
        <v/>
      </c>
      <c r="AC737" s="13" t="b">
        <f t="shared" si="813"/>
        <v>0</v>
      </c>
      <c r="AD737" s="92" t="str">
        <f t="shared" si="861"/>
        <v/>
      </c>
      <c r="AE737" s="13" t="b">
        <f t="shared" si="862"/>
        <v>0</v>
      </c>
      <c r="AF737" s="92" t="str">
        <f t="shared" si="863"/>
        <v/>
      </c>
      <c r="AG737" s="13" t="b">
        <f t="shared" si="814"/>
        <v>0</v>
      </c>
      <c r="AH737" s="92" t="str">
        <f t="shared" si="864"/>
        <v/>
      </c>
      <c r="AI737" s="35" t="b">
        <f t="shared" si="815"/>
        <v>0</v>
      </c>
      <c r="AJ737" s="92" t="str">
        <f t="shared" si="865"/>
        <v/>
      </c>
      <c r="AK737" s="35" t="b">
        <f t="shared" si="816"/>
        <v>0</v>
      </c>
      <c r="AL737" s="92" t="str">
        <f t="shared" si="817"/>
        <v/>
      </c>
      <c r="AM737" s="35" t="b">
        <f t="shared" si="818"/>
        <v>0</v>
      </c>
      <c r="AN737" s="92" t="str">
        <f t="shared" si="819"/>
        <v/>
      </c>
      <c r="AO737" s="13" t="b">
        <f t="shared" si="820"/>
        <v>0</v>
      </c>
      <c r="AP737" s="92" t="str">
        <f t="shared" si="821"/>
        <v/>
      </c>
      <c r="AQ737" s="14">
        <f t="shared" si="822"/>
        <v>0</v>
      </c>
      <c r="AR737" s="14">
        <f t="shared" si="823"/>
        <v>0</v>
      </c>
      <c r="AS737" s="16">
        <f t="shared" si="876"/>
        <v>0</v>
      </c>
      <c r="AT737" s="16">
        <f t="shared" si="876"/>
        <v>0</v>
      </c>
      <c r="AU737" s="16">
        <f t="shared" si="876"/>
        <v>0</v>
      </c>
      <c r="AV737" s="16">
        <f t="shared" si="876"/>
        <v>0</v>
      </c>
      <c r="AW737" s="16">
        <f t="shared" si="876"/>
        <v>0</v>
      </c>
      <c r="AX737" s="16">
        <f t="shared" si="876"/>
        <v>0</v>
      </c>
      <c r="AY737" s="16">
        <f t="shared" si="876"/>
        <v>0</v>
      </c>
      <c r="AZ737" s="16"/>
      <c r="BA737" s="16"/>
      <c r="BB737" s="93">
        <f t="shared" si="866"/>
        <v>0</v>
      </c>
      <c r="BC737" s="93">
        <f t="shared" si="867"/>
        <v>0</v>
      </c>
      <c r="BD737" s="93">
        <f t="shared" si="868"/>
        <v>0</v>
      </c>
      <c r="BE737" s="158">
        <f t="shared" si="869"/>
        <v>0</v>
      </c>
      <c r="BF737" s="159">
        <f t="shared" si="870"/>
        <v>0</v>
      </c>
      <c r="BG737" s="159">
        <f t="shared" si="824"/>
        <v>0</v>
      </c>
      <c r="BH737" s="159">
        <f t="shared" si="825"/>
        <v>0</v>
      </c>
      <c r="BI737" s="159">
        <f t="shared" si="826"/>
        <v>0</v>
      </c>
      <c r="BJ737" s="159">
        <f t="shared" si="827"/>
        <v>0</v>
      </c>
      <c r="BK737" s="159">
        <f t="shared" si="828"/>
        <v>0</v>
      </c>
      <c r="BL737" s="159">
        <f t="shared" si="829"/>
        <v>0</v>
      </c>
      <c r="BM737" s="159">
        <f t="shared" si="810"/>
        <v>0</v>
      </c>
      <c r="BN737" s="159">
        <f t="shared" si="810"/>
        <v>0</v>
      </c>
      <c r="BO737" s="205" t="b">
        <f t="shared" si="830"/>
        <v>0</v>
      </c>
      <c r="BP737" s="214">
        <f t="shared" si="831"/>
        <v>0</v>
      </c>
      <c r="BQ737" s="160">
        <f t="shared" si="832"/>
        <v>0</v>
      </c>
      <c r="BR737" s="160">
        <f t="shared" si="833"/>
        <v>0</v>
      </c>
      <c r="BS737" s="160">
        <f t="shared" si="834"/>
        <v>0</v>
      </c>
      <c r="BT737" s="160">
        <f t="shared" si="835"/>
        <v>0</v>
      </c>
      <c r="BU737" s="160">
        <f t="shared" si="836"/>
        <v>0</v>
      </c>
      <c r="BV737" s="215">
        <f t="shared" si="837"/>
        <v>0</v>
      </c>
      <c r="BW737" s="217">
        <f t="shared" si="838"/>
        <v>0</v>
      </c>
      <c r="BX737" s="206">
        <f t="shared" si="839"/>
        <v>0</v>
      </c>
      <c r="BY737" s="206">
        <f t="shared" si="840"/>
        <v>0</v>
      </c>
      <c r="BZ737" s="206">
        <f t="shared" si="841"/>
        <v>0</v>
      </c>
      <c r="CA737" s="206">
        <f t="shared" si="842"/>
        <v>0</v>
      </c>
      <c r="CB737" s="206">
        <f t="shared" si="843"/>
        <v>0</v>
      </c>
      <c r="CC737" s="218">
        <f t="shared" si="844"/>
        <v>0</v>
      </c>
      <c r="CD737" s="216" t="e">
        <f t="shared" si="845"/>
        <v>#VALUE!</v>
      </c>
      <c r="CE737" s="94" t="e">
        <f t="shared" si="846"/>
        <v>#VALUE!</v>
      </c>
      <c r="CF737" s="94" t="e">
        <f t="shared" si="847"/>
        <v>#VALUE!</v>
      </c>
      <c r="CG737" s="95" t="e">
        <f t="shared" si="848"/>
        <v>#VALUE!</v>
      </c>
      <c r="CH737" s="95" t="e">
        <f t="shared" si="871"/>
        <v>#VALUE!</v>
      </c>
      <c r="CI737" s="95" t="b">
        <f t="shared" si="874"/>
        <v>0</v>
      </c>
      <c r="CJ737" s="76" t="str">
        <f t="shared" si="849"/>
        <v/>
      </c>
      <c r="CK737" s="94" t="e" cm="1">
        <f t="array" aca="1" ref="CK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CL737" s="94" t="str">
        <f t="shared" si="850"/>
        <v/>
      </c>
      <c r="CM737" s="96" t="b">
        <f t="shared" si="851"/>
        <v>0</v>
      </c>
      <c r="CN737" s="130" t="b">
        <f>IFERROR(MATCH(D737,'Avtal för korttidsarbete'!$G$13:$G$1012,0),TRUE)</f>
        <v>1</v>
      </c>
      <c r="CO737" s="130" t="b">
        <f t="shared" si="852"/>
        <v>0</v>
      </c>
      <c r="CP737" s="131" t="str" cm="1">
        <f t="array" ref="CP737">IF(CN737=TRUE,"x",INDEX('Avtal för korttidsarbete'!$E$13:$E$1012,$CN737))</f>
        <v>x</v>
      </c>
      <c r="CQ737" s="131" t="str" cm="1">
        <f t="array" ref="CQ737">IF(CN737=TRUE,"x",INDEX('Avtal för korttidsarbete'!$F$13:$F$1012,$CN737))</f>
        <v>x</v>
      </c>
      <c r="CR737" s="130" t="b">
        <f t="shared" si="853"/>
        <v>0</v>
      </c>
      <c r="CS737" s="165">
        <f t="shared" si="872"/>
        <v>0</v>
      </c>
      <c r="CT737" s="165">
        <f t="shared" si="873"/>
        <v>0</v>
      </c>
      <c r="CU737" s="130" t="b">
        <f t="shared" si="854"/>
        <v>0</v>
      </c>
      <c r="CV737" s="131">
        <f t="shared" si="855"/>
        <v>0</v>
      </c>
      <c r="CW737" s="165">
        <f t="shared" si="856"/>
        <v>0</v>
      </c>
      <c r="CX737" s="186" t="b">
        <f>IFERROR(INDEX('Avtal för korttidsarbete'!R:R,MATCH(D737,'Avtal för korttidsarbete'!$G:$G,0)),TRUE)</f>
        <v>1</v>
      </c>
      <c r="CY737" s="165" t="str">
        <f>IF(CX737,"-",INDEX('Avtal för korttidsarbete'!$D:$D,MATCH(D737,'Avtal för korttidsarbete'!$G:$G,0)))</f>
        <v>-</v>
      </c>
      <c r="CZ737" s="131" t="b">
        <f>IFERROR(G737&gt;INDEX(Uppsägningar!E:E,MATCH(C737,Uppsägningar!C:C,0)),FALSE)</f>
        <v>0</v>
      </c>
    </row>
    <row r="738" spans="1:104" s="30" customFormat="1" x14ac:dyDescent="0.25">
      <c r="A738" s="19">
        <v>723</v>
      </c>
      <c r="B738" s="20"/>
      <c r="C738" s="189"/>
      <c r="D738" s="69"/>
      <c r="E738" s="171">
        <f>IFERROR(INDEX(Admin!$C$7:$C$10,MATCH(CY738,TblNivåValTExt,0)),0)</f>
        <v>0</v>
      </c>
      <c r="F738" s="1"/>
      <c r="G738" s="1"/>
      <c r="H738" s="90"/>
      <c r="I738" s="91"/>
      <c r="J738" s="91"/>
      <c r="K738" s="91"/>
      <c r="L738" s="91"/>
      <c r="M738" s="91"/>
      <c r="N738" s="91"/>
      <c r="O738" s="91"/>
      <c r="P738" s="91"/>
      <c r="Q738" s="91"/>
      <c r="R738" s="91"/>
      <c r="S738" s="91"/>
      <c r="T738" s="91"/>
      <c r="U738" s="91"/>
      <c r="V738" s="91"/>
      <c r="W738" s="225">
        <f t="shared" si="811"/>
        <v>0</v>
      </c>
      <c r="X738" s="134" t="str">
        <f t="shared" si="857"/>
        <v/>
      </c>
      <c r="Y738" s="92" t="b">
        <f t="shared" si="812"/>
        <v>0</v>
      </c>
      <c r="Z738" s="92" t="str">
        <f t="shared" si="858"/>
        <v/>
      </c>
      <c r="AA738" s="92" t="b">
        <f t="shared" si="859"/>
        <v>0</v>
      </c>
      <c r="AB738" s="92" t="str">
        <f t="shared" si="860"/>
        <v/>
      </c>
      <c r="AC738" s="13" t="b">
        <f t="shared" si="813"/>
        <v>0</v>
      </c>
      <c r="AD738" s="92" t="str">
        <f t="shared" si="861"/>
        <v/>
      </c>
      <c r="AE738" s="13" t="b">
        <f t="shared" si="862"/>
        <v>0</v>
      </c>
      <c r="AF738" s="92" t="str">
        <f t="shared" si="863"/>
        <v/>
      </c>
      <c r="AG738" s="13" t="b">
        <f t="shared" si="814"/>
        <v>0</v>
      </c>
      <c r="AH738" s="92" t="str">
        <f t="shared" si="864"/>
        <v/>
      </c>
      <c r="AI738" s="35" t="b">
        <f t="shared" si="815"/>
        <v>0</v>
      </c>
      <c r="AJ738" s="92" t="str">
        <f t="shared" si="865"/>
        <v/>
      </c>
      <c r="AK738" s="35" t="b">
        <f t="shared" si="816"/>
        <v>0</v>
      </c>
      <c r="AL738" s="92" t="str">
        <f t="shared" si="817"/>
        <v/>
      </c>
      <c r="AM738" s="35" t="b">
        <f t="shared" si="818"/>
        <v>0</v>
      </c>
      <c r="AN738" s="92" t="str">
        <f t="shared" si="819"/>
        <v/>
      </c>
      <c r="AO738" s="13" t="b">
        <f t="shared" si="820"/>
        <v>0</v>
      </c>
      <c r="AP738" s="92" t="str">
        <f t="shared" si="821"/>
        <v/>
      </c>
      <c r="AQ738" s="14">
        <f t="shared" si="822"/>
        <v>0</v>
      </c>
      <c r="AR738" s="14">
        <f t="shared" si="823"/>
        <v>0</v>
      </c>
      <c r="AS738" s="16">
        <f t="shared" si="876"/>
        <v>0</v>
      </c>
      <c r="AT738" s="16">
        <f t="shared" si="876"/>
        <v>0</v>
      </c>
      <c r="AU738" s="16">
        <f t="shared" si="876"/>
        <v>0</v>
      </c>
      <c r="AV738" s="16">
        <f t="shared" si="876"/>
        <v>0</v>
      </c>
      <c r="AW738" s="16">
        <f t="shared" si="876"/>
        <v>0</v>
      </c>
      <c r="AX738" s="16">
        <f t="shared" si="876"/>
        <v>0</v>
      </c>
      <c r="AY738" s="16">
        <f t="shared" si="876"/>
        <v>0</v>
      </c>
      <c r="AZ738" s="16"/>
      <c r="BA738" s="16"/>
      <c r="BB738" s="93">
        <f t="shared" si="866"/>
        <v>0</v>
      </c>
      <c r="BC738" s="93">
        <f t="shared" si="867"/>
        <v>0</v>
      </c>
      <c r="BD738" s="93">
        <f t="shared" si="868"/>
        <v>0</v>
      </c>
      <c r="BE738" s="158">
        <f t="shared" si="869"/>
        <v>0</v>
      </c>
      <c r="BF738" s="159">
        <f t="shared" si="870"/>
        <v>0</v>
      </c>
      <c r="BG738" s="159">
        <f t="shared" si="824"/>
        <v>0</v>
      </c>
      <c r="BH738" s="159">
        <f t="shared" si="825"/>
        <v>0</v>
      </c>
      <c r="BI738" s="159">
        <f t="shared" si="826"/>
        <v>0</v>
      </c>
      <c r="BJ738" s="159">
        <f t="shared" si="827"/>
        <v>0</v>
      </c>
      <c r="BK738" s="159">
        <f t="shared" si="828"/>
        <v>0</v>
      </c>
      <c r="BL738" s="159">
        <f t="shared" si="829"/>
        <v>0</v>
      </c>
      <c r="BM738" s="159">
        <f t="shared" si="810"/>
        <v>0</v>
      </c>
      <c r="BN738" s="159">
        <f t="shared" si="810"/>
        <v>0</v>
      </c>
      <c r="BO738" s="205" t="b">
        <f t="shared" si="830"/>
        <v>0</v>
      </c>
      <c r="BP738" s="214">
        <f t="shared" si="831"/>
        <v>0</v>
      </c>
      <c r="BQ738" s="160">
        <f t="shared" si="832"/>
        <v>0</v>
      </c>
      <c r="BR738" s="160">
        <f t="shared" si="833"/>
        <v>0</v>
      </c>
      <c r="BS738" s="160">
        <f t="shared" si="834"/>
        <v>0</v>
      </c>
      <c r="BT738" s="160">
        <f t="shared" si="835"/>
        <v>0</v>
      </c>
      <c r="BU738" s="160">
        <f t="shared" si="836"/>
        <v>0</v>
      </c>
      <c r="BV738" s="215">
        <f t="shared" si="837"/>
        <v>0</v>
      </c>
      <c r="BW738" s="217">
        <f t="shared" si="838"/>
        <v>0</v>
      </c>
      <c r="BX738" s="206">
        <f t="shared" si="839"/>
        <v>0</v>
      </c>
      <c r="BY738" s="206">
        <f t="shared" si="840"/>
        <v>0</v>
      </c>
      <c r="BZ738" s="206">
        <f t="shared" si="841"/>
        <v>0</v>
      </c>
      <c r="CA738" s="206">
        <f t="shared" si="842"/>
        <v>0</v>
      </c>
      <c r="CB738" s="206">
        <f t="shared" si="843"/>
        <v>0</v>
      </c>
      <c r="CC738" s="218">
        <f t="shared" si="844"/>
        <v>0</v>
      </c>
      <c r="CD738" s="216" t="e">
        <f t="shared" si="845"/>
        <v>#VALUE!</v>
      </c>
      <c r="CE738" s="94" t="e">
        <f t="shared" si="846"/>
        <v>#VALUE!</v>
      </c>
      <c r="CF738" s="94" t="e">
        <f t="shared" si="847"/>
        <v>#VALUE!</v>
      </c>
      <c r="CG738" s="95" t="e">
        <f t="shared" si="848"/>
        <v>#VALUE!</v>
      </c>
      <c r="CH738" s="95" t="e">
        <f t="shared" si="871"/>
        <v>#VALUE!</v>
      </c>
      <c r="CI738" s="95" t="b">
        <f t="shared" si="874"/>
        <v>0</v>
      </c>
      <c r="CJ738" s="76" t="str">
        <f t="shared" si="849"/>
        <v/>
      </c>
      <c r="CK738" s="94" t="e" cm="1">
        <f t="array" aca="1" ref="CK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CL738" s="94" t="str">
        <f t="shared" si="850"/>
        <v/>
      </c>
      <c r="CM738" s="96" t="b">
        <f t="shared" si="851"/>
        <v>0</v>
      </c>
      <c r="CN738" s="130" t="b">
        <f>IFERROR(MATCH(D738,'Avtal för korttidsarbete'!$G$13:$G$1012,0),TRUE)</f>
        <v>1</v>
      </c>
      <c r="CO738" s="130" t="b">
        <f t="shared" si="852"/>
        <v>0</v>
      </c>
      <c r="CP738" s="131" t="str" cm="1">
        <f t="array" ref="CP738">IF(CN738=TRUE,"x",INDEX('Avtal för korttidsarbete'!$E$13:$E$1012,$CN738))</f>
        <v>x</v>
      </c>
      <c r="CQ738" s="131" t="str" cm="1">
        <f t="array" ref="CQ738">IF(CN738=TRUE,"x",INDEX('Avtal för korttidsarbete'!$F$13:$F$1012,$CN738))</f>
        <v>x</v>
      </c>
      <c r="CR738" s="130" t="b">
        <f t="shared" si="853"/>
        <v>0</v>
      </c>
      <c r="CS738" s="165">
        <f t="shared" si="872"/>
        <v>0</v>
      </c>
      <c r="CT738" s="165">
        <f t="shared" si="873"/>
        <v>0</v>
      </c>
      <c r="CU738" s="130" t="b">
        <f t="shared" si="854"/>
        <v>0</v>
      </c>
      <c r="CV738" s="131">
        <f t="shared" si="855"/>
        <v>0</v>
      </c>
      <c r="CW738" s="165">
        <f t="shared" si="856"/>
        <v>0</v>
      </c>
      <c r="CX738" s="186" t="b">
        <f>IFERROR(INDEX('Avtal för korttidsarbete'!R:R,MATCH(D738,'Avtal för korttidsarbete'!$G:$G,0)),TRUE)</f>
        <v>1</v>
      </c>
      <c r="CY738" s="165" t="str">
        <f>IF(CX738,"-",INDEX('Avtal för korttidsarbete'!$D:$D,MATCH(D738,'Avtal för korttidsarbete'!$G:$G,0)))</f>
        <v>-</v>
      </c>
      <c r="CZ738" s="131" t="b">
        <f>IFERROR(G738&gt;INDEX(Uppsägningar!E:E,MATCH(C738,Uppsägningar!C:C,0)),FALSE)</f>
        <v>0</v>
      </c>
    </row>
    <row r="739" spans="1:104" s="30" customFormat="1" x14ac:dyDescent="0.25">
      <c r="A739" s="19">
        <v>724</v>
      </c>
      <c r="B739" s="20"/>
      <c r="C739" s="189"/>
      <c r="D739" s="69"/>
      <c r="E739" s="171">
        <f>IFERROR(INDEX(Admin!$C$7:$C$10,MATCH(CY739,TblNivåValTExt,0)),0)</f>
        <v>0</v>
      </c>
      <c r="F739" s="1"/>
      <c r="G739" s="1"/>
      <c r="H739" s="90"/>
      <c r="I739" s="91"/>
      <c r="J739" s="91"/>
      <c r="K739" s="91"/>
      <c r="L739" s="91"/>
      <c r="M739" s="91"/>
      <c r="N739" s="91"/>
      <c r="O739" s="91"/>
      <c r="P739" s="91"/>
      <c r="Q739" s="91"/>
      <c r="R739" s="91"/>
      <c r="S739" s="91"/>
      <c r="T739" s="91"/>
      <c r="U739" s="91"/>
      <c r="V739" s="91"/>
      <c r="W739" s="225">
        <f t="shared" si="811"/>
        <v>0</v>
      </c>
      <c r="X739" s="134" t="str">
        <f t="shared" si="857"/>
        <v/>
      </c>
      <c r="Y739" s="92" t="b">
        <f t="shared" si="812"/>
        <v>0</v>
      </c>
      <c r="Z739" s="92" t="str">
        <f t="shared" si="858"/>
        <v/>
      </c>
      <c r="AA739" s="92" t="b">
        <f t="shared" si="859"/>
        <v>0</v>
      </c>
      <c r="AB739" s="92" t="str">
        <f t="shared" si="860"/>
        <v/>
      </c>
      <c r="AC739" s="13" t="b">
        <f t="shared" si="813"/>
        <v>0</v>
      </c>
      <c r="AD739" s="92" t="str">
        <f t="shared" si="861"/>
        <v/>
      </c>
      <c r="AE739" s="13" t="b">
        <f t="shared" si="862"/>
        <v>0</v>
      </c>
      <c r="AF739" s="92" t="str">
        <f t="shared" si="863"/>
        <v/>
      </c>
      <c r="AG739" s="13" t="b">
        <f t="shared" si="814"/>
        <v>0</v>
      </c>
      <c r="AH739" s="92" t="str">
        <f t="shared" si="864"/>
        <v/>
      </c>
      <c r="AI739" s="35" t="b">
        <f t="shared" si="815"/>
        <v>0</v>
      </c>
      <c r="AJ739" s="92" t="str">
        <f t="shared" si="865"/>
        <v/>
      </c>
      <c r="AK739" s="35" t="b">
        <f t="shared" si="816"/>
        <v>0</v>
      </c>
      <c r="AL739" s="92" t="str">
        <f t="shared" si="817"/>
        <v/>
      </c>
      <c r="AM739" s="35" t="b">
        <f t="shared" si="818"/>
        <v>0</v>
      </c>
      <c r="AN739" s="92" t="str">
        <f t="shared" si="819"/>
        <v/>
      </c>
      <c r="AO739" s="13" t="b">
        <f t="shared" si="820"/>
        <v>0</v>
      </c>
      <c r="AP739" s="92" t="str">
        <f t="shared" si="821"/>
        <v/>
      </c>
      <c r="AQ739" s="14">
        <f t="shared" si="822"/>
        <v>0</v>
      </c>
      <c r="AR739" s="14">
        <f t="shared" si="823"/>
        <v>0</v>
      </c>
      <c r="AS739" s="16">
        <f t="shared" si="876"/>
        <v>0</v>
      </c>
      <c r="AT739" s="16">
        <f t="shared" si="876"/>
        <v>0</v>
      </c>
      <c r="AU739" s="16">
        <f t="shared" si="876"/>
        <v>0</v>
      </c>
      <c r="AV739" s="16">
        <f t="shared" si="876"/>
        <v>0</v>
      </c>
      <c r="AW739" s="16">
        <f t="shared" si="876"/>
        <v>0</v>
      </c>
      <c r="AX739" s="16">
        <f t="shared" si="876"/>
        <v>0</v>
      </c>
      <c r="AY739" s="16">
        <f t="shared" si="876"/>
        <v>0</v>
      </c>
      <c r="AZ739" s="16"/>
      <c r="BA739" s="16"/>
      <c r="BB739" s="93">
        <f t="shared" si="866"/>
        <v>0</v>
      </c>
      <c r="BC739" s="93">
        <f t="shared" si="867"/>
        <v>0</v>
      </c>
      <c r="BD739" s="93">
        <f t="shared" si="868"/>
        <v>0</v>
      </c>
      <c r="BE739" s="158">
        <f t="shared" si="869"/>
        <v>0</v>
      </c>
      <c r="BF739" s="159">
        <f t="shared" si="870"/>
        <v>0</v>
      </c>
      <c r="BG739" s="159">
        <f t="shared" si="824"/>
        <v>0</v>
      </c>
      <c r="BH739" s="159">
        <f t="shared" si="825"/>
        <v>0</v>
      </c>
      <c r="BI739" s="159">
        <f t="shared" si="826"/>
        <v>0</v>
      </c>
      <c r="BJ739" s="159">
        <f t="shared" si="827"/>
        <v>0</v>
      </c>
      <c r="BK739" s="159">
        <f t="shared" si="828"/>
        <v>0</v>
      </c>
      <c r="BL739" s="159">
        <f t="shared" si="829"/>
        <v>0</v>
      </c>
      <c r="BM739" s="159">
        <f t="shared" si="810"/>
        <v>0</v>
      </c>
      <c r="BN739" s="159">
        <f t="shared" si="810"/>
        <v>0</v>
      </c>
      <c r="BO739" s="205" t="b">
        <f t="shared" si="830"/>
        <v>0</v>
      </c>
      <c r="BP739" s="214">
        <f t="shared" si="831"/>
        <v>0</v>
      </c>
      <c r="BQ739" s="160">
        <f t="shared" si="832"/>
        <v>0</v>
      </c>
      <c r="BR739" s="160">
        <f t="shared" si="833"/>
        <v>0</v>
      </c>
      <c r="BS739" s="160">
        <f t="shared" si="834"/>
        <v>0</v>
      </c>
      <c r="BT739" s="160">
        <f t="shared" si="835"/>
        <v>0</v>
      </c>
      <c r="BU739" s="160">
        <f t="shared" si="836"/>
        <v>0</v>
      </c>
      <c r="BV739" s="215">
        <f t="shared" si="837"/>
        <v>0</v>
      </c>
      <c r="BW739" s="217">
        <f t="shared" si="838"/>
        <v>0</v>
      </c>
      <c r="BX739" s="206">
        <f t="shared" si="839"/>
        <v>0</v>
      </c>
      <c r="BY739" s="206">
        <f t="shared" si="840"/>
        <v>0</v>
      </c>
      <c r="BZ739" s="206">
        <f t="shared" si="841"/>
        <v>0</v>
      </c>
      <c r="CA739" s="206">
        <f t="shared" si="842"/>
        <v>0</v>
      </c>
      <c r="CB739" s="206">
        <f t="shared" si="843"/>
        <v>0</v>
      </c>
      <c r="CC739" s="218">
        <f t="shared" si="844"/>
        <v>0</v>
      </c>
      <c r="CD739" s="216" t="e">
        <f t="shared" si="845"/>
        <v>#VALUE!</v>
      </c>
      <c r="CE739" s="94" t="e">
        <f t="shared" si="846"/>
        <v>#VALUE!</v>
      </c>
      <c r="CF739" s="94" t="e">
        <f t="shared" si="847"/>
        <v>#VALUE!</v>
      </c>
      <c r="CG739" s="95" t="e">
        <f t="shared" si="848"/>
        <v>#VALUE!</v>
      </c>
      <c r="CH739" s="95" t="e">
        <f t="shared" si="871"/>
        <v>#VALUE!</v>
      </c>
      <c r="CI739" s="95" t="b">
        <f t="shared" si="874"/>
        <v>0</v>
      </c>
      <c r="CJ739" s="76" t="str">
        <f t="shared" si="849"/>
        <v/>
      </c>
      <c r="CK739" s="94" t="e" cm="1">
        <f t="array" aca="1" ref="CK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CL739" s="94" t="str">
        <f t="shared" si="850"/>
        <v/>
      </c>
      <c r="CM739" s="96" t="b">
        <f t="shared" si="851"/>
        <v>0</v>
      </c>
      <c r="CN739" s="130" t="b">
        <f>IFERROR(MATCH(D739,'Avtal för korttidsarbete'!$G$13:$G$1012,0),TRUE)</f>
        <v>1</v>
      </c>
      <c r="CO739" s="130" t="b">
        <f t="shared" si="852"/>
        <v>0</v>
      </c>
      <c r="CP739" s="131" t="str" cm="1">
        <f t="array" ref="CP739">IF(CN739=TRUE,"x",INDEX('Avtal för korttidsarbete'!$E$13:$E$1012,$CN739))</f>
        <v>x</v>
      </c>
      <c r="CQ739" s="131" t="str" cm="1">
        <f t="array" ref="CQ739">IF(CN739=TRUE,"x",INDEX('Avtal för korttidsarbete'!$F$13:$F$1012,$CN739))</f>
        <v>x</v>
      </c>
      <c r="CR739" s="130" t="b">
        <f t="shared" si="853"/>
        <v>0</v>
      </c>
      <c r="CS739" s="165">
        <f t="shared" si="872"/>
        <v>0</v>
      </c>
      <c r="CT739" s="165">
        <f t="shared" si="873"/>
        <v>0</v>
      </c>
      <c r="CU739" s="130" t="b">
        <f t="shared" si="854"/>
        <v>0</v>
      </c>
      <c r="CV739" s="131">
        <f t="shared" si="855"/>
        <v>0</v>
      </c>
      <c r="CW739" s="165">
        <f t="shared" si="856"/>
        <v>0</v>
      </c>
      <c r="CX739" s="186" t="b">
        <f>IFERROR(INDEX('Avtal för korttidsarbete'!R:R,MATCH(D739,'Avtal för korttidsarbete'!$G:$G,0)),TRUE)</f>
        <v>1</v>
      </c>
      <c r="CY739" s="165" t="str">
        <f>IF(CX739,"-",INDEX('Avtal för korttidsarbete'!$D:$D,MATCH(D739,'Avtal för korttidsarbete'!$G:$G,0)))</f>
        <v>-</v>
      </c>
      <c r="CZ739" s="131" t="b">
        <f>IFERROR(G739&gt;INDEX(Uppsägningar!E:E,MATCH(C739,Uppsägningar!C:C,0)),FALSE)</f>
        <v>0</v>
      </c>
    </row>
    <row r="740" spans="1:104" s="30" customFormat="1" x14ac:dyDescent="0.25">
      <c r="A740" s="19">
        <v>725</v>
      </c>
      <c r="B740" s="20"/>
      <c r="C740" s="189"/>
      <c r="D740" s="69"/>
      <c r="E740" s="171">
        <f>IFERROR(INDEX(Admin!$C$7:$C$10,MATCH(CY740,TblNivåValTExt,0)),0)</f>
        <v>0</v>
      </c>
      <c r="F740" s="1"/>
      <c r="G740" s="1"/>
      <c r="H740" s="90"/>
      <c r="I740" s="91"/>
      <c r="J740" s="91"/>
      <c r="K740" s="91"/>
      <c r="L740" s="91"/>
      <c r="M740" s="91"/>
      <c r="N740" s="91"/>
      <c r="O740" s="91"/>
      <c r="P740" s="91"/>
      <c r="Q740" s="91"/>
      <c r="R740" s="91"/>
      <c r="S740" s="91"/>
      <c r="T740" s="91"/>
      <c r="U740" s="91"/>
      <c r="V740" s="91"/>
      <c r="W740" s="225">
        <f t="shared" si="811"/>
        <v>0</v>
      </c>
      <c r="X740" s="134" t="str">
        <f t="shared" si="857"/>
        <v/>
      </c>
      <c r="Y740" s="92" t="b">
        <f t="shared" si="812"/>
        <v>0</v>
      </c>
      <c r="Z740" s="92" t="str">
        <f t="shared" si="858"/>
        <v/>
      </c>
      <c r="AA740" s="92" t="b">
        <f t="shared" si="859"/>
        <v>0</v>
      </c>
      <c r="AB740" s="92" t="str">
        <f t="shared" si="860"/>
        <v/>
      </c>
      <c r="AC740" s="13" t="b">
        <f t="shared" si="813"/>
        <v>0</v>
      </c>
      <c r="AD740" s="92" t="str">
        <f t="shared" si="861"/>
        <v/>
      </c>
      <c r="AE740" s="13" t="b">
        <f t="shared" si="862"/>
        <v>0</v>
      </c>
      <c r="AF740" s="92" t="str">
        <f t="shared" si="863"/>
        <v/>
      </c>
      <c r="AG740" s="13" t="b">
        <f t="shared" si="814"/>
        <v>0</v>
      </c>
      <c r="AH740" s="92" t="str">
        <f t="shared" si="864"/>
        <v/>
      </c>
      <c r="AI740" s="35" t="b">
        <f t="shared" si="815"/>
        <v>0</v>
      </c>
      <c r="AJ740" s="92" t="str">
        <f t="shared" si="865"/>
        <v/>
      </c>
      <c r="AK740" s="35" t="b">
        <f t="shared" si="816"/>
        <v>0</v>
      </c>
      <c r="AL740" s="92" t="str">
        <f t="shared" si="817"/>
        <v/>
      </c>
      <c r="AM740" s="35" t="b">
        <f t="shared" si="818"/>
        <v>0</v>
      </c>
      <c r="AN740" s="92" t="str">
        <f t="shared" si="819"/>
        <v/>
      </c>
      <c r="AO740" s="13" t="b">
        <f t="shared" si="820"/>
        <v>0</v>
      </c>
      <c r="AP740" s="92" t="str">
        <f t="shared" si="821"/>
        <v/>
      </c>
      <c r="AQ740" s="14">
        <f t="shared" si="822"/>
        <v>0</v>
      </c>
      <c r="AR740" s="14">
        <f t="shared" si="823"/>
        <v>0</v>
      </c>
      <c r="AS740" s="16">
        <f t="shared" si="876"/>
        <v>0</v>
      </c>
      <c r="AT740" s="16">
        <f t="shared" si="876"/>
        <v>0</v>
      </c>
      <c r="AU740" s="16">
        <f t="shared" si="876"/>
        <v>0</v>
      </c>
      <c r="AV740" s="16">
        <f t="shared" si="876"/>
        <v>0</v>
      </c>
      <c r="AW740" s="16">
        <f t="shared" si="876"/>
        <v>0</v>
      </c>
      <c r="AX740" s="16">
        <f t="shared" si="876"/>
        <v>0</v>
      </c>
      <c r="AY740" s="16">
        <f t="shared" si="876"/>
        <v>0</v>
      </c>
      <c r="AZ740" s="16"/>
      <c r="BA740" s="16"/>
      <c r="BB740" s="93">
        <f t="shared" si="866"/>
        <v>0</v>
      </c>
      <c r="BC740" s="93">
        <f t="shared" si="867"/>
        <v>0</v>
      </c>
      <c r="BD740" s="93">
        <f t="shared" si="868"/>
        <v>0</v>
      </c>
      <c r="BE740" s="158">
        <f t="shared" si="869"/>
        <v>0</v>
      </c>
      <c r="BF740" s="159">
        <f t="shared" si="870"/>
        <v>0</v>
      </c>
      <c r="BG740" s="159">
        <f t="shared" si="824"/>
        <v>0</v>
      </c>
      <c r="BH740" s="159">
        <f t="shared" si="825"/>
        <v>0</v>
      </c>
      <c r="BI740" s="159">
        <f t="shared" si="826"/>
        <v>0</v>
      </c>
      <c r="BJ740" s="159">
        <f t="shared" si="827"/>
        <v>0</v>
      </c>
      <c r="BK740" s="159">
        <f t="shared" si="828"/>
        <v>0</v>
      </c>
      <c r="BL740" s="159">
        <f t="shared" si="829"/>
        <v>0</v>
      </c>
      <c r="BM740" s="159">
        <f t="shared" si="810"/>
        <v>0</v>
      </c>
      <c r="BN740" s="159">
        <f t="shared" si="810"/>
        <v>0</v>
      </c>
      <c r="BO740" s="205" t="b">
        <f t="shared" si="830"/>
        <v>0</v>
      </c>
      <c r="BP740" s="214">
        <f t="shared" si="831"/>
        <v>0</v>
      </c>
      <c r="BQ740" s="160">
        <f t="shared" si="832"/>
        <v>0</v>
      </c>
      <c r="BR740" s="160">
        <f t="shared" si="833"/>
        <v>0</v>
      </c>
      <c r="BS740" s="160">
        <f t="shared" si="834"/>
        <v>0</v>
      </c>
      <c r="BT740" s="160">
        <f t="shared" si="835"/>
        <v>0</v>
      </c>
      <c r="BU740" s="160">
        <f t="shared" si="836"/>
        <v>0</v>
      </c>
      <c r="BV740" s="215">
        <f t="shared" si="837"/>
        <v>0</v>
      </c>
      <c r="BW740" s="217">
        <f t="shared" si="838"/>
        <v>0</v>
      </c>
      <c r="BX740" s="206">
        <f t="shared" si="839"/>
        <v>0</v>
      </c>
      <c r="BY740" s="206">
        <f t="shared" si="840"/>
        <v>0</v>
      </c>
      <c r="BZ740" s="206">
        <f t="shared" si="841"/>
        <v>0</v>
      </c>
      <c r="CA740" s="206">
        <f t="shared" si="842"/>
        <v>0</v>
      </c>
      <c r="CB740" s="206">
        <f t="shared" si="843"/>
        <v>0</v>
      </c>
      <c r="CC740" s="218">
        <f t="shared" si="844"/>
        <v>0</v>
      </c>
      <c r="CD740" s="216" t="e">
        <f t="shared" si="845"/>
        <v>#VALUE!</v>
      </c>
      <c r="CE740" s="94" t="e">
        <f t="shared" si="846"/>
        <v>#VALUE!</v>
      </c>
      <c r="CF740" s="94" t="e">
        <f t="shared" si="847"/>
        <v>#VALUE!</v>
      </c>
      <c r="CG740" s="95" t="e">
        <f t="shared" si="848"/>
        <v>#VALUE!</v>
      </c>
      <c r="CH740" s="95" t="e">
        <f t="shared" si="871"/>
        <v>#VALUE!</v>
      </c>
      <c r="CI740" s="95" t="b">
        <f t="shared" si="874"/>
        <v>0</v>
      </c>
      <c r="CJ740" s="76" t="str">
        <f t="shared" si="849"/>
        <v/>
      </c>
      <c r="CK740" s="94" t="e" cm="1">
        <f t="array" aca="1" ref="CK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CL740" s="94" t="str">
        <f t="shared" si="850"/>
        <v/>
      </c>
      <c r="CM740" s="96" t="b">
        <f t="shared" si="851"/>
        <v>0</v>
      </c>
      <c r="CN740" s="130" t="b">
        <f>IFERROR(MATCH(D740,'Avtal för korttidsarbete'!$G$13:$G$1012,0),TRUE)</f>
        <v>1</v>
      </c>
      <c r="CO740" s="130" t="b">
        <f t="shared" si="852"/>
        <v>0</v>
      </c>
      <c r="CP740" s="131" t="str" cm="1">
        <f t="array" ref="CP740">IF(CN740=TRUE,"x",INDEX('Avtal för korttidsarbete'!$E$13:$E$1012,$CN740))</f>
        <v>x</v>
      </c>
      <c r="CQ740" s="131" t="str" cm="1">
        <f t="array" ref="CQ740">IF(CN740=TRUE,"x",INDEX('Avtal för korttidsarbete'!$F$13:$F$1012,$CN740))</f>
        <v>x</v>
      </c>
      <c r="CR740" s="130" t="b">
        <f t="shared" si="853"/>
        <v>0</v>
      </c>
      <c r="CS740" s="165">
        <f t="shared" si="872"/>
        <v>0</v>
      </c>
      <c r="CT740" s="165">
        <f t="shared" si="873"/>
        <v>0</v>
      </c>
      <c r="CU740" s="130" t="b">
        <f t="shared" si="854"/>
        <v>0</v>
      </c>
      <c r="CV740" s="131">
        <f t="shared" si="855"/>
        <v>0</v>
      </c>
      <c r="CW740" s="165">
        <f t="shared" si="856"/>
        <v>0</v>
      </c>
      <c r="CX740" s="186" t="b">
        <f>IFERROR(INDEX('Avtal för korttidsarbete'!R:R,MATCH(D740,'Avtal för korttidsarbete'!$G:$G,0)),TRUE)</f>
        <v>1</v>
      </c>
      <c r="CY740" s="165" t="str">
        <f>IF(CX740,"-",INDEX('Avtal för korttidsarbete'!$D:$D,MATCH(D740,'Avtal för korttidsarbete'!$G:$G,0)))</f>
        <v>-</v>
      </c>
      <c r="CZ740" s="131" t="b">
        <f>IFERROR(G740&gt;INDEX(Uppsägningar!E:E,MATCH(C740,Uppsägningar!C:C,0)),FALSE)</f>
        <v>0</v>
      </c>
    </row>
    <row r="741" spans="1:104" s="30" customFormat="1" x14ac:dyDescent="0.25">
      <c r="A741" s="19">
        <v>726</v>
      </c>
      <c r="B741" s="20"/>
      <c r="C741" s="189"/>
      <c r="D741" s="69"/>
      <c r="E741" s="171">
        <f>IFERROR(INDEX(Admin!$C$7:$C$10,MATCH(CY741,TblNivåValTExt,0)),0)</f>
        <v>0</v>
      </c>
      <c r="F741" s="1"/>
      <c r="G741" s="1"/>
      <c r="H741" s="90"/>
      <c r="I741" s="91"/>
      <c r="J741" s="91"/>
      <c r="K741" s="91"/>
      <c r="L741" s="91"/>
      <c r="M741" s="91"/>
      <c r="N741" s="91"/>
      <c r="O741" s="91"/>
      <c r="P741" s="91"/>
      <c r="Q741" s="91"/>
      <c r="R741" s="91"/>
      <c r="S741" s="91"/>
      <c r="T741" s="91"/>
      <c r="U741" s="91"/>
      <c r="V741" s="91"/>
      <c r="W741" s="225">
        <f t="shared" si="811"/>
        <v>0</v>
      </c>
      <c r="X741" s="134" t="str">
        <f t="shared" si="857"/>
        <v/>
      </c>
      <c r="Y741" s="92" t="b">
        <f t="shared" si="812"/>
        <v>0</v>
      </c>
      <c r="Z741" s="92" t="str">
        <f t="shared" si="858"/>
        <v/>
      </c>
      <c r="AA741" s="92" t="b">
        <f t="shared" si="859"/>
        <v>0</v>
      </c>
      <c r="AB741" s="92" t="str">
        <f t="shared" si="860"/>
        <v/>
      </c>
      <c r="AC741" s="13" t="b">
        <f t="shared" si="813"/>
        <v>0</v>
      </c>
      <c r="AD741" s="92" t="str">
        <f t="shared" si="861"/>
        <v/>
      </c>
      <c r="AE741" s="13" t="b">
        <f t="shared" si="862"/>
        <v>0</v>
      </c>
      <c r="AF741" s="92" t="str">
        <f t="shared" si="863"/>
        <v/>
      </c>
      <c r="AG741" s="13" t="b">
        <f t="shared" si="814"/>
        <v>0</v>
      </c>
      <c r="AH741" s="92" t="str">
        <f t="shared" si="864"/>
        <v/>
      </c>
      <c r="AI741" s="35" t="b">
        <f t="shared" si="815"/>
        <v>0</v>
      </c>
      <c r="AJ741" s="92" t="str">
        <f t="shared" si="865"/>
        <v/>
      </c>
      <c r="AK741" s="35" t="b">
        <f t="shared" si="816"/>
        <v>0</v>
      </c>
      <c r="AL741" s="92" t="str">
        <f t="shared" si="817"/>
        <v/>
      </c>
      <c r="AM741" s="35" t="b">
        <f t="shared" si="818"/>
        <v>0</v>
      </c>
      <c r="AN741" s="92" t="str">
        <f t="shared" si="819"/>
        <v/>
      </c>
      <c r="AO741" s="13" t="b">
        <f t="shared" si="820"/>
        <v>0</v>
      </c>
      <c r="AP741" s="92" t="str">
        <f t="shared" si="821"/>
        <v/>
      </c>
      <c r="AQ741" s="14">
        <f t="shared" si="822"/>
        <v>0</v>
      </c>
      <c r="AR741" s="14">
        <f t="shared" si="823"/>
        <v>0</v>
      </c>
      <c r="AS741" s="16">
        <f t="shared" si="876"/>
        <v>0</v>
      </c>
      <c r="AT741" s="16">
        <f t="shared" si="876"/>
        <v>0</v>
      </c>
      <c r="AU741" s="16">
        <f t="shared" si="876"/>
        <v>0</v>
      </c>
      <c r="AV741" s="16">
        <f t="shared" si="876"/>
        <v>0</v>
      </c>
      <c r="AW741" s="16">
        <f t="shared" si="876"/>
        <v>0</v>
      </c>
      <c r="AX741" s="16">
        <f t="shared" si="876"/>
        <v>0</v>
      </c>
      <c r="AY741" s="16">
        <f t="shared" si="876"/>
        <v>0</v>
      </c>
      <c r="AZ741" s="16"/>
      <c r="BA741" s="16"/>
      <c r="BB741" s="93">
        <f t="shared" si="866"/>
        <v>0</v>
      </c>
      <c r="BC741" s="93">
        <f t="shared" si="867"/>
        <v>0</v>
      </c>
      <c r="BD741" s="93">
        <f t="shared" si="868"/>
        <v>0</v>
      </c>
      <c r="BE741" s="158">
        <f t="shared" si="869"/>
        <v>0</v>
      </c>
      <c r="BF741" s="159">
        <f t="shared" si="870"/>
        <v>0</v>
      </c>
      <c r="BG741" s="159">
        <f t="shared" si="824"/>
        <v>0</v>
      </c>
      <c r="BH741" s="159">
        <f t="shared" si="825"/>
        <v>0</v>
      </c>
      <c r="BI741" s="159">
        <f t="shared" si="826"/>
        <v>0</v>
      </c>
      <c r="BJ741" s="159">
        <f t="shared" si="827"/>
        <v>0</v>
      </c>
      <c r="BK741" s="159">
        <f t="shared" si="828"/>
        <v>0</v>
      </c>
      <c r="BL741" s="159">
        <f t="shared" si="829"/>
        <v>0</v>
      </c>
      <c r="BM741" s="159">
        <f t="shared" si="810"/>
        <v>0</v>
      </c>
      <c r="BN741" s="159">
        <f t="shared" si="810"/>
        <v>0</v>
      </c>
      <c r="BO741" s="205" t="b">
        <f t="shared" si="830"/>
        <v>0</v>
      </c>
      <c r="BP741" s="214">
        <f t="shared" si="831"/>
        <v>0</v>
      </c>
      <c r="BQ741" s="160">
        <f t="shared" si="832"/>
        <v>0</v>
      </c>
      <c r="BR741" s="160">
        <f t="shared" si="833"/>
        <v>0</v>
      </c>
      <c r="BS741" s="160">
        <f t="shared" si="834"/>
        <v>0</v>
      </c>
      <c r="BT741" s="160">
        <f t="shared" si="835"/>
        <v>0</v>
      </c>
      <c r="BU741" s="160">
        <f t="shared" si="836"/>
        <v>0</v>
      </c>
      <c r="BV741" s="215">
        <f t="shared" si="837"/>
        <v>0</v>
      </c>
      <c r="BW741" s="217">
        <f t="shared" si="838"/>
        <v>0</v>
      </c>
      <c r="BX741" s="206">
        <f t="shared" si="839"/>
        <v>0</v>
      </c>
      <c r="BY741" s="206">
        <f t="shared" si="840"/>
        <v>0</v>
      </c>
      <c r="BZ741" s="206">
        <f t="shared" si="841"/>
        <v>0</v>
      </c>
      <c r="CA741" s="206">
        <f t="shared" si="842"/>
        <v>0</v>
      </c>
      <c r="CB741" s="206">
        <f t="shared" si="843"/>
        <v>0</v>
      </c>
      <c r="CC741" s="218">
        <f t="shared" si="844"/>
        <v>0</v>
      </c>
      <c r="CD741" s="216" t="e">
        <f t="shared" si="845"/>
        <v>#VALUE!</v>
      </c>
      <c r="CE741" s="94" t="e">
        <f t="shared" si="846"/>
        <v>#VALUE!</v>
      </c>
      <c r="CF741" s="94" t="e">
        <f t="shared" si="847"/>
        <v>#VALUE!</v>
      </c>
      <c r="CG741" s="95" t="e">
        <f t="shared" si="848"/>
        <v>#VALUE!</v>
      </c>
      <c r="CH741" s="95" t="e">
        <f t="shared" si="871"/>
        <v>#VALUE!</v>
      </c>
      <c r="CI741" s="95" t="b">
        <f t="shared" si="874"/>
        <v>0</v>
      </c>
      <c r="CJ741" s="76" t="str">
        <f t="shared" si="849"/>
        <v/>
      </c>
      <c r="CK741" s="94" t="e" cm="1">
        <f t="array" aca="1" ref="CK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CL741" s="94" t="str">
        <f t="shared" si="850"/>
        <v/>
      </c>
      <c r="CM741" s="96" t="b">
        <f t="shared" si="851"/>
        <v>0</v>
      </c>
      <c r="CN741" s="130" t="b">
        <f>IFERROR(MATCH(D741,'Avtal för korttidsarbete'!$G$13:$G$1012,0),TRUE)</f>
        <v>1</v>
      </c>
      <c r="CO741" s="130" t="b">
        <f t="shared" si="852"/>
        <v>0</v>
      </c>
      <c r="CP741" s="131" t="str" cm="1">
        <f t="array" ref="CP741">IF(CN741=TRUE,"x",INDEX('Avtal för korttidsarbete'!$E$13:$E$1012,$CN741))</f>
        <v>x</v>
      </c>
      <c r="CQ741" s="131" t="str" cm="1">
        <f t="array" ref="CQ741">IF(CN741=TRUE,"x",INDEX('Avtal för korttidsarbete'!$F$13:$F$1012,$CN741))</f>
        <v>x</v>
      </c>
      <c r="CR741" s="130" t="b">
        <f t="shared" si="853"/>
        <v>0</v>
      </c>
      <c r="CS741" s="165">
        <f t="shared" si="872"/>
        <v>0</v>
      </c>
      <c r="CT741" s="165">
        <f t="shared" si="873"/>
        <v>0</v>
      </c>
      <c r="CU741" s="130" t="b">
        <f t="shared" si="854"/>
        <v>0</v>
      </c>
      <c r="CV741" s="131">
        <f t="shared" si="855"/>
        <v>0</v>
      </c>
      <c r="CW741" s="165">
        <f t="shared" si="856"/>
        <v>0</v>
      </c>
      <c r="CX741" s="186" t="b">
        <f>IFERROR(INDEX('Avtal för korttidsarbete'!R:R,MATCH(D741,'Avtal för korttidsarbete'!$G:$G,0)),TRUE)</f>
        <v>1</v>
      </c>
      <c r="CY741" s="165" t="str">
        <f>IF(CX741,"-",INDEX('Avtal för korttidsarbete'!$D:$D,MATCH(D741,'Avtal för korttidsarbete'!$G:$G,0)))</f>
        <v>-</v>
      </c>
      <c r="CZ741" s="131" t="b">
        <f>IFERROR(G741&gt;INDEX(Uppsägningar!E:E,MATCH(C741,Uppsägningar!C:C,0)),FALSE)</f>
        <v>0</v>
      </c>
    </row>
    <row r="742" spans="1:104" s="30" customFormat="1" x14ac:dyDescent="0.25">
      <c r="A742" s="19">
        <v>727</v>
      </c>
      <c r="B742" s="20"/>
      <c r="C742" s="189"/>
      <c r="D742" s="69"/>
      <c r="E742" s="171">
        <f>IFERROR(INDEX(Admin!$C$7:$C$10,MATCH(CY742,TblNivåValTExt,0)),0)</f>
        <v>0</v>
      </c>
      <c r="F742" s="1"/>
      <c r="G742" s="1"/>
      <c r="H742" s="90"/>
      <c r="I742" s="91"/>
      <c r="J742" s="91"/>
      <c r="K742" s="91"/>
      <c r="L742" s="91"/>
      <c r="M742" s="91"/>
      <c r="N742" s="91"/>
      <c r="O742" s="91"/>
      <c r="P742" s="91"/>
      <c r="Q742" s="91"/>
      <c r="R742" s="91"/>
      <c r="S742" s="91"/>
      <c r="T742" s="91"/>
      <c r="U742" s="91"/>
      <c r="V742" s="91"/>
      <c r="W742" s="225">
        <f t="shared" si="811"/>
        <v>0</v>
      </c>
      <c r="X742" s="134" t="str">
        <f t="shared" si="857"/>
        <v/>
      </c>
      <c r="Y742" s="92" t="b">
        <f t="shared" si="812"/>
        <v>0</v>
      </c>
      <c r="Z742" s="92" t="str">
        <f t="shared" si="858"/>
        <v/>
      </c>
      <c r="AA742" s="92" t="b">
        <f t="shared" si="859"/>
        <v>0</v>
      </c>
      <c r="AB742" s="92" t="str">
        <f t="shared" si="860"/>
        <v/>
      </c>
      <c r="AC742" s="13" t="b">
        <f t="shared" si="813"/>
        <v>0</v>
      </c>
      <c r="AD742" s="92" t="str">
        <f t="shared" si="861"/>
        <v/>
      </c>
      <c r="AE742" s="13" t="b">
        <f t="shared" si="862"/>
        <v>0</v>
      </c>
      <c r="AF742" s="92" t="str">
        <f t="shared" si="863"/>
        <v/>
      </c>
      <c r="AG742" s="13" t="b">
        <f t="shared" si="814"/>
        <v>0</v>
      </c>
      <c r="AH742" s="92" t="str">
        <f t="shared" si="864"/>
        <v/>
      </c>
      <c r="AI742" s="35" t="b">
        <f t="shared" si="815"/>
        <v>0</v>
      </c>
      <c r="AJ742" s="92" t="str">
        <f t="shared" si="865"/>
        <v/>
      </c>
      <c r="AK742" s="35" t="b">
        <f t="shared" si="816"/>
        <v>0</v>
      </c>
      <c r="AL742" s="92" t="str">
        <f t="shared" si="817"/>
        <v/>
      </c>
      <c r="AM742" s="35" t="b">
        <f t="shared" si="818"/>
        <v>0</v>
      </c>
      <c r="AN742" s="92" t="str">
        <f t="shared" si="819"/>
        <v/>
      </c>
      <c r="AO742" s="13" t="b">
        <f t="shared" si="820"/>
        <v>0</v>
      </c>
      <c r="AP742" s="92" t="str">
        <f t="shared" si="821"/>
        <v/>
      </c>
      <c r="AQ742" s="14">
        <f t="shared" si="822"/>
        <v>0</v>
      </c>
      <c r="AR742" s="14">
        <f t="shared" si="823"/>
        <v>0</v>
      </c>
      <c r="AS742" s="16">
        <f t="shared" si="876"/>
        <v>0</v>
      </c>
      <c r="AT742" s="16">
        <f t="shared" si="876"/>
        <v>0</v>
      </c>
      <c r="AU742" s="16">
        <f t="shared" si="876"/>
        <v>0</v>
      </c>
      <c r="AV742" s="16">
        <f t="shared" si="876"/>
        <v>0</v>
      </c>
      <c r="AW742" s="16">
        <f t="shared" si="876"/>
        <v>0</v>
      </c>
      <c r="AX742" s="16">
        <f t="shared" si="876"/>
        <v>0</v>
      </c>
      <c r="AY742" s="16">
        <f t="shared" si="876"/>
        <v>0</v>
      </c>
      <c r="AZ742" s="16"/>
      <c r="BA742" s="16"/>
      <c r="BB742" s="93">
        <f t="shared" si="866"/>
        <v>0</v>
      </c>
      <c r="BC742" s="93">
        <f t="shared" si="867"/>
        <v>0</v>
      </c>
      <c r="BD742" s="93">
        <f t="shared" si="868"/>
        <v>0</v>
      </c>
      <c r="BE742" s="158">
        <f t="shared" si="869"/>
        <v>0</v>
      </c>
      <c r="BF742" s="159">
        <f t="shared" si="870"/>
        <v>0</v>
      </c>
      <c r="BG742" s="159">
        <f t="shared" si="824"/>
        <v>0</v>
      </c>
      <c r="BH742" s="159">
        <f t="shared" si="825"/>
        <v>0</v>
      </c>
      <c r="BI742" s="159">
        <f t="shared" si="826"/>
        <v>0</v>
      </c>
      <c r="BJ742" s="159">
        <f t="shared" si="827"/>
        <v>0</v>
      </c>
      <c r="BK742" s="159">
        <f t="shared" si="828"/>
        <v>0</v>
      </c>
      <c r="BL742" s="159">
        <f t="shared" si="829"/>
        <v>0</v>
      </c>
      <c r="BM742" s="159">
        <f t="shared" si="810"/>
        <v>0</v>
      </c>
      <c r="BN742" s="159">
        <f t="shared" si="810"/>
        <v>0</v>
      </c>
      <c r="BO742" s="205" t="b">
        <f t="shared" si="830"/>
        <v>0</v>
      </c>
      <c r="BP742" s="214">
        <f t="shared" si="831"/>
        <v>0</v>
      </c>
      <c r="BQ742" s="160">
        <f t="shared" si="832"/>
        <v>0</v>
      </c>
      <c r="BR742" s="160">
        <f t="shared" si="833"/>
        <v>0</v>
      </c>
      <c r="BS742" s="160">
        <f t="shared" si="834"/>
        <v>0</v>
      </c>
      <c r="BT742" s="160">
        <f t="shared" si="835"/>
        <v>0</v>
      </c>
      <c r="BU742" s="160">
        <f t="shared" si="836"/>
        <v>0</v>
      </c>
      <c r="BV742" s="215">
        <f t="shared" si="837"/>
        <v>0</v>
      </c>
      <c r="BW742" s="217">
        <f t="shared" si="838"/>
        <v>0</v>
      </c>
      <c r="BX742" s="206">
        <f t="shared" si="839"/>
        <v>0</v>
      </c>
      <c r="BY742" s="206">
        <f t="shared" si="840"/>
        <v>0</v>
      </c>
      <c r="BZ742" s="206">
        <f t="shared" si="841"/>
        <v>0</v>
      </c>
      <c r="CA742" s="206">
        <f t="shared" si="842"/>
        <v>0</v>
      </c>
      <c r="CB742" s="206">
        <f t="shared" si="843"/>
        <v>0</v>
      </c>
      <c r="CC742" s="218">
        <f t="shared" si="844"/>
        <v>0</v>
      </c>
      <c r="CD742" s="216" t="e">
        <f t="shared" si="845"/>
        <v>#VALUE!</v>
      </c>
      <c r="CE742" s="94" t="e">
        <f t="shared" si="846"/>
        <v>#VALUE!</v>
      </c>
      <c r="CF742" s="94" t="e">
        <f t="shared" si="847"/>
        <v>#VALUE!</v>
      </c>
      <c r="CG742" s="95" t="e">
        <f t="shared" si="848"/>
        <v>#VALUE!</v>
      </c>
      <c r="CH742" s="95" t="e">
        <f t="shared" si="871"/>
        <v>#VALUE!</v>
      </c>
      <c r="CI742" s="95" t="b">
        <f t="shared" si="874"/>
        <v>0</v>
      </c>
      <c r="CJ742" s="76" t="str">
        <f t="shared" si="849"/>
        <v/>
      </c>
      <c r="CK742" s="94" t="e" cm="1">
        <f t="array" aca="1" ref="CK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CL742" s="94" t="str">
        <f t="shared" si="850"/>
        <v/>
      </c>
      <c r="CM742" s="96" t="b">
        <f t="shared" si="851"/>
        <v>0</v>
      </c>
      <c r="CN742" s="130" t="b">
        <f>IFERROR(MATCH(D742,'Avtal för korttidsarbete'!$G$13:$G$1012,0),TRUE)</f>
        <v>1</v>
      </c>
      <c r="CO742" s="130" t="b">
        <f t="shared" si="852"/>
        <v>0</v>
      </c>
      <c r="CP742" s="131" t="str" cm="1">
        <f t="array" ref="CP742">IF(CN742=TRUE,"x",INDEX('Avtal för korttidsarbete'!$E$13:$E$1012,$CN742))</f>
        <v>x</v>
      </c>
      <c r="CQ742" s="131" t="str" cm="1">
        <f t="array" ref="CQ742">IF(CN742=TRUE,"x",INDEX('Avtal för korttidsarbete'!$F$13:$F$1012,$CN742))</f>
        <v>x</v>
      </c>
      <c r="CR742" s="130" t="b">
        <f t="shared" si="853"/>
        <v>0</v>
      </c>
      <c r="CS742" s="165">
        <f t="shared" si="872"/>
        <v>0</v>
      </c>
      <c r="CT742" s="165">
        <f t="shared" si="873"/>
        <v>0</v>
      </c>
      <c r="CU742" s="130" t="b">
        <f t="shared" si="854"/>
        <v>0</v>
      </c>
      <c r="CV742" s="131">
        <f t="shared" si="855"/>
        <v>0</v>
      </c>
      <c r="CW742" s="165">
        <f t="shared" si="856"/>
        <v>0</v>
      </c>
      <c r="CX742" s="186" t="b">
        <f>IFERROR(INDEX('Avtal för korttidsarbete'!R:R,MATCH(D742,'Avtal för korttidsarbete'!$G:$G,0)),TRUE)</f>
        <v>1</v>
      </c>
      <c r="CY742" s="165" t="str">
        <f>IF(CX742,"-",INDEX('Avtal för korttidsarbete'!$D:$D,MATCH(D742,'Avtal för korttidsarbete'!$G:$G,0)))</f>
        <v>-</v>
      </c>
      <c r="CZ742" s="131" t="b">
        <f>IFERROR(G742&gt;INDEX(Uppsägningar!E:E,MATCH(C742,Uppsägningar!C:C,0)),FALSE)</f>
        <v>0</v>
      </c>
    </row>
    <row r="743" spans="1:104" s="30" customFormat="1" x14ac:dyDescent="0.25">
      <c r="A743" s="19">
        <v>728</v>
      </c>
      <c r="B743" s="20"/>
      <c r="C743" s="189"/>
      <c r="D743" s="69"/>
      <c r="E743" s="171">
        <f>IFERROR(INDEX(Admin!$C$7:$C$10,MATCH(CY743,TblNivåValTExt,0)),0)</f>
        <v>0</v>
      </c>
      <c r="F743" s="1"/>
      <c r="G743" s="1"/>
      <c r="H743" s="90"/>
      <c r="I743" s="91"/>
      <c r="J743" s="91"/>
      <c r="K743" s="91"/>
      <c r="L743" s="91"/>
      <c r="M743" s="91"/>
      <c r="N743" s="91"/>
      <c r="O743" s="91"/>
      <c r="P743" s="91"/>
      <c r="Q743" s="91"/>
      <c r="R743" s="91"/>
      <c r="S743" s="91"/>
      <c r="T743" s="91"/>
      <c r="U743" s="91"/>
      <c r="V743" s="91"/>
      <c r="W743" s="225">
        <f t="shared" si="811"/>
        <v>0</v>
      </c>
      <c r="X743" s="134" t="str">
        <f t="shared" si="857"/>
        <v/>
      </c>
      <c r="Y743" s="92" t="b">
        <f t="shared" si="812"/>
        <v>0</v>
      </c>
      <c r="Z743" s="92" t="str">
        <f t="shared" si="858"/>
        <v/>
      </c>
      <c r="AA743" s="92" t="b">
        <f t="shared" si="859"/>
        <v>0</v>
      </c>
      <c r="AB743" s="92" t="str">
        <f t="shared" si="860"/>
        <v/>
      </c>
      <c r="AC743" s="13" t="b">
        <f t="shared" si="813"/>
        <v>0</v>
      </c>
      <c r="AD743" s="92" t="str">
        <f t="shared" si="861"/>
        <v/>
      </c>
      <c r="AE743" s="13" t="b">
        <f t="shared" si="862"/>
        <v>0</v>
      </c>
      <c r="AF743" s="92" t="str">
        <f t="shared" si="863"/>
        <v/>
      </c>
      <c r="AG743" s="13" t="b">
        <f t="shared" si="814"/>
        <v>0</v>
      </c>
      <c r="AH743" s="92" t="str">
        <f t="shared" si="864"/>
        <v/>
      </c>
      <c r="AI743" s="35" t="b">
        <f t="shared" si="815"/>
        <v>0</v>
      </c>
      <c r="AJ743" s="92" t="str">
        <f t="shared" si="865"/>
        <v/>
      </c>
      <c r="AK743" s="35" t="b">
        <f t="shared" si="816"/>
        <v>0</v>
      </c>
      <c r="AL743" s="92" t="str">
        <f t="shared" si="817"/>
        <v/>
      </c>
      <c r="AM743" s="35" t="b">
        <f t="shared" si="818"/>
        <v>0</v>
      </c>
      <c r="AN743" s="92" t="str">
        <f t="shared" si="819"/>
        <v/>
      </c>
      <c r="AO743" s="13" t="b">
        <f t="shared" si="820"/>
        <v>0</v>
      </c>
      <c r="AP743" s="92" t="str">
        <f t="shared" si="821"/>
        <v/>
      </c>
      <c r="AQ743" s="14">
        <f t="shared" si="822"/>
        <v>0</v>
      </c>
      <c r="AR743" s="14">
        <f t="shared" si="823"/>
        <v>0</v>
      </c>
      <c r="AS743" s="16">
        <f t="shared" si="876"/>
        <v>0</v>
      </c>
      <c r="AT743" s="16">
        <f t="shared" si="876"/>
        <v>0</v>
      </c>
      <c r="AU743" s="16">
        <f t="shared" si="876"/>
        <v>0</v>
      </c>
      <c r="AV743" s="16">
        <f t="shared" si="876"/>
        <v>0</v>
      </c>
      <c r="AW743" s="16">
        <f t="shared" si="876"/>
        <v>0</v>
      </c>
      <c r="AX743" s="16">
        <f t="shared" si="876"/>
        <v>0</v>
      </c>
      <c r="AY743" s="16">
        <f t="shared" si="876"/>
        <v>0</v>
      </c>
      <c r="AZ743" s="16"/>
      <c r="BA743" s="16"/>
      <c r="BB743" s="93">
        <f t="shared" si="866"/>
        <v>0</v>
      </c>
      <c r="BC743" s="93">
        <f t="shared" si="867"/>
        <v>0</v>
      </c>
      <c r="BD743" s="93">
        <f t="shared" si="868"/>
        <v>0</v>
      </c>
      <c r="BE743" s="158">
        <f t="shared" si="869"/>
        <v>0</v>
      </c>
      <c r="BF743" s="159">
        <f t="shared" si="870"/>
        <v>0</v>
      </c>
      <c r="BG743" s="159">
        <f t="shared" si="824"/>
        <v>0</v>
      </c>
      <c r="BH743" s="159">
        <f t="shared" si="825"/>
        <v>0</v>
      </c>
      <c r="BI743" s="159">
        <f t="shared" si="826"/>
        <v>0</v>
      </c>
      <c r="BJ743" s="159">
        <f t="shared" si="827"/>
        <v>0</v>
      </c>
      <c r="BK743" s="159">
        <f t="shared" si="828"/>
        <v>0</v>
      </c>
      <c r="BL743" s="159">
        <f t="shared" si="829"/>
        <v>0</v>
      </c>
      <c r="BM743" s="159">
        <f t="shared" si="810"/>
        <v>0</v>
      </c>
      <c r="BN743" s="159">
        <f t="shared" si="810"/>
        <v>0</v>
      </c>
      <c r="BO743" s="205" t="b">
        <f t="shared" si="830"/>
        <v>0</v>
      </c>
      <c r="BP743" s="214">
        <f t="shared" si="831"/>
        <v>0</v>
      </c>
      <c r="BQ743" s="160">
        <f t="shared" si="832"/>
        <v>0</v>
      </c>
      <c r="BR743" s="160">
        <f t="shared" si="833"/>
        <v>0</v>
      </c>
      <c r="BS743" s="160">
        <f t="shared" si="834"/>
        <v>0</v>
      </c>
      <c r="BT743" s="160">
        <f t="shared" si="835"/>
        <v>0</v>
      </c>
      <c r="BU743" s="160">
        <f t="shared" si="836"/>
        <v>0</v>
      </c>
      <c r="BV743" s="215">
        <f t="shared" si="837"/>
        <v>0</v>
      </c>
      <c r="BW743" s="217">
        <f t="shared" si="838"/>
        <v>0</v>
      </c>
      <c r="BX743" s="206">
        <f t="shared" si="839"/>
        <v>0</v>
      </c>
      <c r="BY743" s="206">
        <f t="shared" si="840"/>
        <v>0</v>
      </c>
      <c r="BZ743" s="206">
        <f t="shared" si="841"/>
        <v>0</v>
      </c>
      <c r="CA743" s="206">
        <f t="shared" si="842"/>
        <v>0</v>
      </c>
      <c r="CB743" s="206">
        <f t="shared" si="843"/>
        <v>0</v>
      </c>
      <c r="CC743" s="218">
        <f t="shared" si="844"/>
        <v>0</v>
      </c>
      <c r="CD743" s="216" t="e">
        <f t="shared" si="845"/>
        <v>#VALUE!</v>
      </c>
      <c r="CE743" s="94" t="e">
        <f t="shared" si="846"/>
        <v>#VALUE!</v>
      </c>
      <c r="CF743" s="94" t="e">
        <f t="shared" si="847"/>
        <v>#VALUE!</v>
      </c>
      <c r="CG743" s="95" t="e">
        <f t="shared" si="848"/>
        <v>#VALUE!</v>
      </c>
      <c r="CH743" s="95" t="e">
        <f t="shared" si="871"/>
        <v>#VALUE!</v>
      </c>
      <c r="CI743" s="95" t="b">
        <f t="shared" si="874"/>
        <v>0</v>
      </c>
      <c r="CJ743" s="76" t="str">
        <f t="shared" si="849"/>
        <v/>
      </c>
      <c r="CK743" s="94" t="e" cm="1">
        <f t="array" aca="1" ref="CK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CL743" s="94" t="str">
        <f t="shared" si="850"/>
        <v/>
      </c>
      <c r="CM743" s="96" t="b">
        <f t="shared" si="851"/>
        <v>0</v>
      </c>
      <c r="CN743" s="130" t="b">
        <f>IFERROR(MATCH(D743,'Avtal för korttidsarbete'!$G$13:$G$1012,0),TRUE)</f>
        <v>1</v>
      </c>
      <c r="CO743" s="130" t="b">
        <f t="shared" si="852"/>
        <v>0</v>
      </c>
      <c r="CP743" s="131" t="str" cm="1">
        <f t="array" ref="CP743">IF(CN743=TRUE,"x",INDEX('Avtal för korttidsarbete'!$E$13:$E$1012,$CN743))</f>
        <v>x</v>
      </c>
      <c r="CQ743" s="131" t="str" cm="1">
        <f t="array" ref="CQ743">IF(CN743=TRUE,"x",INDEX('Avtal för korttidsarbete'!$F$13:$F$1012,$CN743))</f>
        <v>x</v>
      </c>
      <c r="CR743" s="130" t="b">
        <f t="shared" si="853"/>
        <v>0</v>
      </c>
      <c r="CS743" s="165">
        <f t="shared" si="872"/>
        <v>0</v>
      </c>
      <c r="CT743" s="165">
        <f t="shared" si="873"/>
        <v>0</v>
      </c>
      <c r="CU743" s="130" t="b">
        <f t="shared" si="854"/>
        <v>0</v>
      </c>
      <c r="CV743" s="131">
        <f t="shared" si="855"/>
        <v>0</v>
      </c>
      <c r="CW743" s="165">
        <f t="shared" si="856"/>
        <v>0</v>
      </c>
      <c r="CX743" s="186" t="b">
        <f>IFERROR(INDEX('Avtal för korttidsarbete'!R:R,MATCH(D743,'Avtal för korttidsarbete'!$G:$G,0)),TRUE)</f>
        <v>1</v>
      </c>
      <c r="CY743" s="165" t="str">
        <f>IF(CX743,"-",INDEX('Avtal för korttidsarbete'!$D:$D,MATCH(D743,'Avtal för korttidsarbete'!$G:$G,0)))</f>
        <v>-</v>
      </c>
      <c r="CZ743" s="131" t="b">
        <f>IFERROR(G743&gt;INDEX(Uppsägningar!E:E,MATCH(C743,Uppsägningar!C:C,0)),FALSE)</f>
        <v>0</v>
      </c>
    </row>
    <row r="744" spans="1:104" s="30" customFormat="1" x14ac:dyDescent="0.25">
      <c r="A744" s="19">
        <v>729</v>
      </c>
      <c r="B744" s="20"/>
      <c r="C744" s="189"/>
      <c r="D744" s="69"/>
      <c r="E744" s="171">
        <f>IFERROR(INDEX(Admin!$C$7:$C$10,MATCH(CY744,TblNivåValTExt,0)),0)</f>
        <v>0</v>
      </c>
      <c r="F744" s="1"/>
      <c r="G744" s="1"/>
      <c r="H744" s="90"/>
      <c r="I744" s="91"/>
      <c r="J744" s="91"/>
      <c r="K744" s="91"/>
      <c r="L744" s="91"/>
      <c r="M744" s="91"/>
      <c r="N744" s="91"/>
      <c r="O744" s="91"/>
      <c r="P744" s="91"/>
      <c r="Q744" s="91"/>
      <c r="R744" s="91"/>
      <c r="S744" s="91"/>
      <c r="T744" s="91"/>
      <c r="U744" s="91"/>
      <c r="V744" s="91"/>
      <c r="W744" s="225">
        <f t="shared" si="811"/>
        <v>0</v>
      </c>
      <c r="X744" s="134" t="str">
        <f t="shared" si="857"/>
        <v/>
      </c>
      <c r="Y744" s="92" t="b">
        <f t="shared" si="812"/>
        <v>0</v>
      </c>
      <c r="Z744" s="92" t="str">
        <f t="shared" si="858"/>
        <v/>
      </c>
      <c r="AA744" s="92" t="b">
        <f t="shared" si="859"/>
        <v>0</v>
      </c>
      <c r="AB744" s="92" t="str">
        <f t="shared" si="860"/>
        <v/>
      </c>
      <c r="AC744" s="13" t="b">
        <f t="shared" si="813"/>
        <v>0</v>
      </c>
      <c r="AD744" s="92" t="str">
        <f t="shared" si="861"/>
        <v/>
      </c>
      <c r="AE744" s="13" t="b">
        <f t="shared" si="862"/>
        <v>0</v>
      </c>
      <c r="AF744" s="92" t="str">
        <f t="shared" si="863"/>
        <v/>
      </c>
      <c r="AG744" s="13" t="b">
        <f t="shared" si="814"/>
        <v>0</v>
      </c>
      <c r="AH744" s="92" t="str">
        <f t="shared" si="864"/>
        <v/>
      </c>
      <c r="AI744" s="35" t="b">
        <f t="shared" si="815"/>
        <v>0</v>
      </c>
      <c r="AJ744" s="92" t="str">
        <f t="shared" si="865"/>
        <v/>
      </c>
      <c r="AK744" s="35" t="b">
        <f t="shared" si="816"/>
        <v>0</v>
      </c>
      <c r="AL744" s="92" t="str">
        <f t="shared" si="817"/>
        <v/>
      </c>
      <c r="AM744" s="35" t="b">
        <f t="shared" si="818"/>
        <v>0</v>
      </c>
      <c r="AN744" s="92" t="str">
        <f t="shared" si="819"/>
        <v/>
      </c>
      <c r="AO744" s="13" t="b">
        <f t="shared" si="820"/>
        <v>0</v>
      </c>
      <c r="AP744" s="92" t="str">
        <f t="shared" si="821"/>
        <v/>
      </c>
      <c r="AQ744" s="14">
        <f t="shared" si="822"/>
        <v>0</v>
      </c>
      <c r="AR744" s="14">
        <f t="shared" si="823"/>
        <v>0</v>
      </c>
      <c r="AS744" s="16">
        <f t="shared" si="876"/>
        <v>0</v>
      </c>
      <c r="AT744" s="16">
        <f t="shared" si="876"/>
        <v>0</v>
      </c>
      <c r="AU744" s="16">
        <f t="shared" si="876"/>
        <v>0</v>
      </c>
      <c r="AV744" s="16">
        <f t="shared" si="876"/>
        <v>0</v>
      </c>
      <c r="AW744" s="16">
        <f t="shared" si="876"/>
        <v>0</v>
      </c>
      <c r="AX744" s="16">
        <f t="shared" si="876"/>
        <v>0</v>
      </c>
      <c r="AY744" s="16">
        <f t="shared" si="876"/>
        <v>0</v>
      </c>
      <c r="AZ744" s="16"/>
      <c r="BA744" s="16"/>
      <c r="BB744" s="93">
        <f t="shared" si="866"/>
        <v>0</v>
      </c>
      <c r="BC744" s="93">
        <f t="shared" si="867"/>
        <v>0</v>
      </c>
      <c r="BD744" s="93">
        <f t="shared" si="868"/>
        <v>0</v>
      </c>
      <c r="BE744" s="158">
        <f t="shared" si="869"/>
        <v>0</v>
      </c>
      <c r="BF744" s="159">
        <f t="shared" si="870"/>
        <v>0</v>
      </c>
      <c r="BG744" s="159">
        <f t="shared" si="824"/>
        <v>0</v>
      </c>
      <c r="BH744" s="159">
        <f t="shared" si="825"/>
        <v>0</v>
      </c>
      <c r="BI744" s="159">
        <f t="shared" si="826"/>
        <v>0</v>
      </c>
      <c r="BJ744" s="159">
        <f t="shared" si="827"/>
        <v>0</v>
      </c>
      <c r="BK744" s="159">
        <f t="shared" si="828"/>
        <v>0</v>
      </c>
      <c r="BL744" s="159">
        <f t="shared" si="829"/>
        <v>0</v>
      </c>
      <c r="BM744" s="159">
        <f t="shared" si="810"/>
        <v>0</v>
      </c>
      <c r="BN744" s="159">
        <f t="shared" si="810"/>
        <v>0</v>
      </c>
      <c r="BO744" s="205" t="b">
        <f t="shared" si="830"/>
        <v>0</v>
      </c>
      <c r="BP744" s="214">
        <f t="shared" si="831"/>
        <v>0</v>
      </c>
      <c r="BQ744" s="160">
        <f t="shared" si="832"/>
        <v>0</v>
      </c>
      <c r="BR744" s="160">
        <f t="shared" si="833"/>
        <v>0</v>
      </c>
      <c r="BS744" s="160">
        <f t="shared" si="834"/>
        <v>0</v>
      </c>
      <c r="BT744" s="160">
        <f t="shared" si="835"/>
        <v>0</v>
      </c>
      <c r="BU744" s="160">
        <f t="shared" si="836"/>
        <v>0</v>
      </c>
      <c r="BV744" s="215">
        <f t="shared" si="837"/>
        <v>0</v>
      </c>
      <c r="BW744" s="217">
        <f t="shared" si="838"/>
        <v>0</v>
      </c>
      <c r="BX744" s="206">
        <f t="shared" si="839"/>
        <v>0</v>
      </c>
      <c r="BY744" s="206">
        <f t="shared" si="840"/>
        <v>0</v>
      </c>
      <c r="BZ744" s="206">
        <f t="shared" si="841"/>
        <v>0</v>
      </c>
      <c r="CA744" s="206">
        <f t="shared" si="842"/>
        <v>0</v>
      </c>
      <c r="CB744" s="206">
        <f t="shared" si="843"/>
        <v>0</v>
      </c>
      <c r="CC744" s="218">
        <f t="shared" si="844"/>
        <v>0</v>
      </c>
      <c r="CD744" s="216" t="e">
        <f t="shared" si="845"/>
        <v>#VALUE!</v>
      </c>
      <c r="CE744" s="94" t="e">
        <f t="shared" si="846"/>
        <v>#VALUE!</v>
      </c>
      <c r="CF744" s="94" t="e">
        <f t="shared" si="847"/>
        <v>#VALUE!</v>
      </c>
      <c r="CG744" s="95" t="e">
        <f t="shared" si="848"/>
        <v>#VALUE!</v>
      </c>
      <c r="CH744" s="95" t="e">
        <f t="shared" si="871"/>
        <v>#VALUE!</v>
      </c>
      <c r="CI744" s="95" t="b">
        <f t="shared" si="874"/>
        <v>0</v>
      </c>
      <c r="CJ744" s="76" t="str">
        <f t="shared" si="849"/>
        <v/>
      </c>
      <c r="CK744" s="94" t="e" cm="1">
        <f t="array" aca="1" ref="CK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CL744" s="94" t="str">
        <f t="shared" si="850"/>
        <v/>
      </c>
      <c r="CM744" s="96" t="b">
        <f t="shared" si="851"/>
        <v>0</v>
      </c>
      <c r="CN744" s="130" t="b">
        <f>IFERROR(MATCH(D744,'Avtal för korttidsarbete'!$G$13:$G$1012,0),TRUE)</f>
        <v>1</v>
      </c>
      <c r="CO744" s="130" t="b">
        <f t="shared" si="852"/>
        <v>0</v>
      </c>
      <c r="CP744" s="131" t="str" cm="1">
        <f t="array" ref="CP744">IF(CN744=TRUE,"x",INDEX('Avtal för korttidsarbete'!$E$13:$E$1012,$CN744))</f>
        <v>x</v>
      </c>
      <c r="CQ744" s="131" t="str" cm="1">
        <f t="array" ref="CQ744">IF(CN744=TRUE,"x",INDEX('Avtal för korttidsarbete'!$F$13:$F$1012,$CN744))</f>
        <v>x</v>
      </c>
      <c r="CR744" s="130" t="b">
        <f t="shared" si="853"/>
        <v>0</v>
      </c>
      <c r="CS744" s="165">
        <f t="shared" si="872"/>
        <v>0</v>
      </c>
      <c r="CT744" s="165">
        <f t="shared" si="873"/>
        <v>0</v>
      </c>
      <c r="CU744" s="130" t="b">
        <f t="shared" si="854"/>
        <v>0</v>
      </c>
      <c r="CV744" s="131">
        <f t="shared" si="855"/>
        <v>0</v>
      </c>
      <c r="CW744" s="165">
        <f t="shared" si="856"/>
        <v>0</v>
      </c>
      <c r="CX744" s="186" t="b">
        <f>IFERROR(INDEX('Avtal för korttidsarbete'!R:R,MATCH(D744,'Avtal för korttidsarbete'!$G:$G,0)),TRUE)</f>
        <v>1</v>
      </c>
      <c r="CY744" s="165" t="str">
        <f>IF(CX744,"-",INDEX('Avtal för korttidsarbete'!$D:$D,MATCH(D744,'Avtal för korttidsarbete'!$G:$G,0)))</f>
        <v>-</v>
      </c>
      <c r="CZ744" s="131" t="b">
        <f>IFERROR(G744&gt;INDEX(Uppsägningar!E:E,MATCH(C744,Uppsägningar!C:C,0)),FALSE)</f>
        <v>0</v>
      </c>
    </row>
    <row r="745" spans="1:104" s="30" customFormat="1" x14ac:dyDescent="0.25">
      <c r="A745" s="19">
        <v>730</v>
      </c>
      <c r="B745" s="20"/>
      <c r="C745" s="189"/>
      <c r="D745" s="69"/>
      <c r="E745" s="171">
        <f>IFERROR(INDEX(Admin!$C$7:$C$10,MATCH(CY745,TblNivåValTExt,0)),0)</f>
        <v>0</v>
      </c>
      <c r="F745" s="1"/>
      <c r="G745" s="1"/>
      <c r="H745" s="90"/>
      <c r="I745" s="91"/>
      <c r="J745" s="91"/>
      <c r="K745" s="91"/>
      <c r="L745" s="91"/>
      <c r="M745" s="91"/>
      <c r="N745" s="91"/>
      <c r="O745" s="91"/>
      <c r="P745" s="91"/>
      <c r="Q745" s="91"/>
      <c r="R745" s="91"/>
      <c r="S745" s="91"/>
      <c r="T745" s="91"/>
      <c r="U745" s="91"/>
      <c r="V745" s="91"/>
      <c r="W745" s="225">
        <f t="shared" si="811"/>
        <v>0</v>
      </c>
      <c r="X745" s="134" t="str">
        <f t="shared" si="857"/>
        <v/>
      </c>
      <c r="Y745" s="92" t="b">
        <f t="shared" si="812"/>
        <v>0</v>
      </c>
      <c r="Z745" s="92" t="str">
        <f t="shared" si="858"/>
        <v/>
      </c>
      <c r="AA745" s="92" t="b">
        <f t="shared" si="859"/>
        <v>0</v>
      </c>
      <c r="AB745" s="92" t="str">
        <f t="shared" si="860"/>
        <v/>
      </c>
      <c r="AC745" s="13" t="b">
        <f t="shared" si="813"/>
        <v>0</v>
      </c>
      <c r="AD745" s="92" t="str">
        <f t="shared" si="861"/>
        <v/>
      </c>
      <c r="AE745" s="13" t="b">
        <f t="shared" si="862"/>
        <v>0</v>
      </c>
      <c r="AF745" s="92" t="str">
        <f t="shared" si="863"/>
        <v/>
      </c>
      <c r="AG745" s="13" t="b">
        <f t="shared" si="814"/>
        <v>0</v>
      </c>
      <c r="AH745" s="92" t="str">
        <f t="shared" si="864"/>
        <v/>
      </c>
      <c r="AI745" s="35" t="b">
        <f t="shared" si="815"/>
        <v>0</v>
      </c>
      <c r="AJ745" s="92" t="str">
        <f t="shared" si="865"/>
        <v/>
      </c>
      <c r="AK745" s="35" t="b">
        <f t="shared" si="816"/>
        <v>0</v>
      </c>
      <c r="AL745" s="92" t="str">
        <f t="shared" si="817"/>
        <v/>
      </c>
      <c r="AM745" s="35" t="b">
        <f t="shared" si="818"/>
        <v>0</v>
      </c>
      <c r="AN745" s="92" t="str">
        <f t="shared" si="819"/>
        <v/>
      </c>
      <c r="AO745" s="13" t="b">
        <f t="shared" si="820"/>
        <v>0</v>
      </c>
      <c r="AP745" s="92" t="str">
        <f t="shared" si="821"/>
        <v/>
      </c>
      <c r="AQ745" s="14">
        <f t="shared" si="822"/>
        <v>0</v>
      </c>
      <c r="AR745" s="14">
        <f t="shared" si="823"/>
        <v>0</v>
      </c>
      <c r="AS745" s="16">
        <f t="shared" si="876"/>
        <v>0</v>
      </c>
      <c r="AT745" s="16">
        <f t="shared" si="876"/>
        <v>0</v>
      </c>
      <c r="AU745" s="16">
        <f t="shared" si="876"/>
        <v>0</v>
      </c>
      <c r="AV745" s="16">
        <f t="shared" si="876"/>
        <v>0</v>
      </c>
      <c r="AW745" s="16">
        <f t="shared" si="876"/>
        <v>0</v>
      </c>
      <c r="AX745" s="16">
        <f t="shared" si="876"/>
        <v>0</v>
      </c>
      <c r="AY745" s="16">
        <f t="shared" si="876"/>
        <v>0</v>
      </c>
      <c r="AZ745" s="16"/>
      <c r="BA745" s="16"/>
      <c r="BB745" s="93">
        <f t="shared" si="866"/>
        <v>0</v>
      </c>
      <c r="BC745" s="93">
        <f t="shared" si="867"/>
        <v>0</v>
      </c>
      <c r="BD745" s="93">
        <f t="shared" si="868"/>
        <v>0</v>
      </c>
      <c r="BE745" s="158">
        <f t="shared" si="869"/>
        <v>0</v>
      </c>
      <c r="BF745" s="159">
        <f t="shared" si="870"/>
        <v>0</v>
      </c>
      <c r="BG745" s="159">
        <f t="shared" si="824"/>
        <v>0</v>
      </c>
      <c r="BH745" s="159">
        <f t="shared" si="825"/>
        <v>0</v>
      </c>
      <c r="BI745" s="159">
        <f t="shared" si="826"/>
        <v>0</v>
      </c>
      <c r="BJ745" s="159">
        <f t="shared" si="827"/>
        <v>0</v>
      </c>
      <c r="BK745" s="159">
        <f t="shared" si="828"/>
        <v>0</v>
      </c>
      <c r="BL745" s="159">
        <f t="shared" si="829"/>
        <v>0</v>
      </c>
      <c r="BM745" s="159">
        <f t="shared" si="810"/>
        <v>0</v>
      </c>
      <c r="BN745" s="159">
        <f t="shared" si="810"/>
        <v>0</v>
      </c>
      <c r="BO745" s="205" t="b">
        <f t="shared" si="830"/>
        <v>0</v>
      </c>
      <c r="BP745" s="214">
        <f t="shared" si="831"/>
        <v>0</v>
      </c>
      <c r="BQ745" s="160">
        <f t="shared" si="832"/>
        <v>0</v>
      </c>
      <c r="BR745" s="160">
        <f t="shared" si="833"/>
        <v>0</v>
      </c>
      <c r="BS745" s="160">
        <f t="shared" si="834"/>
        <v>0</v>
      </c>
      <c r="BT745" s="160">
        <f t="shared" si="835"/>
        <v>0</v>
      </c>
      <c r="BU745" s="160">
        <f t="shared" si="836"/>
        <v>0</v>
      </c>
      <c r="BV745" s="215">
        <f t="shared" si="837"/>
        <v>0</v>
      </c>
      <c r="BW745" s="217">
        <f t="shared" si="838"/>
        <v>0</v>
      </c>
      <c r="BX745" s="206">
        <f t="shared" si="839"/>
        <v>0</v>
      </c>
      <c r="BY745" s="206">
        <f t="shared" si="840"/>
        <v>0</v>
      </c>
      <c r="BZ745" s="206">
        <f t="shared" si="841"/>
        <v>0</v>
      </c>
      <c r="CA745" s="206">
        <f t="shared" si="842"/>
        <v>0</v>
      </c>
      <c r="CB745" s="206">
        <f t="shared" si="843"/>
        <v>0</v>
      </c>
      <c r="CC745" s="218">
        <f t="shared" si="844"/>
        <v>0</v>
      </c>
      <c r="CD745" s="216" t="e">
        <f t="shared" si="845"/>
        <v>#VALUE!</v>
      </c>
      <c r="CE745" s="94" t="e">
        <f t="shared" si="846"/>
        <v>#VALUE!</v>
      </c>
      <c r="CF745" s="94" t="e">
        <f t="shared" si="847"/>
        <v>#VALUE!</v>
      </c>
      <c r="CG745" s="95" t="e">
        <f t="shared" si="848"/>
        <v>#VALUE!</v>
      </c>
      <c r="CH745" s="95" t="e">
        <f t="shared" si="871"/>
        <v>#VALUE!</v>
      </c>
      <c r="CI745" s="95" t="b">
        <f t="shared" si="874"/>
        <v>0</v>
      </c>
      <c r="CJ745" s="76" t="str">
        <f t="shared" si="849"/>
        <v/>
      </c>
      <c r="CK745" s="94" t="e" cm="1">
        <f t="array" aca="1" ref="CK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CL745" s="94" t="str">
        <f t="shared" si="850"/>
        <v/>
      </c>
      <c r="CM745" s="96" t="b">
        <f t="shared" si="851"/>
        <v>0</v>
      </c>
      <c r="CN745" s="130" t="b">
        <f>IFERROR(MATCH(D745,'Avtal för korttidsarbete'!$G$13:$G$1012,0),TRUE)</f>
        <v>1</v>
      </c>
      <c r="CO745" s="130" t="b">
        <f t="shared" si="852"/>
        <v>0</v>
      </c>
      <c r="CP745" s="131" t="str" cm="1">
        <f t="array" ref="CP745">IF(CN745=TRUE,"x",INDEX('Avtal för korttidsarbete'!$E$13:$E$1012,$CN745))</f>
        <v>x</v>
      </c>
      <c r="CQ745" s="131" t="str" cm="1">
        <f t="array" ref="CQ745">IF(CN745=TRUE,"x",INDEX('Avtal för korttidsarbete'!$F$13:$F$1012,$CN745))</f>
        <v>x</v>
      </c>
      <c r="CR745" s="130" t="b">
        <f t="shared" si="853"/>
        <v>0</v>
      </c>
      <c r="CS745" s="165">
        <f t="shared" si="872"/>
        <v>0</v>
      </c>
      <c r="CT745" s="165">
        <f t="shared" si="873"/>
        <v>0</v>
      </c>
      <c r="CU745" s="130" t="b">
        <f t="shared" si="854"/>
        <v>0</v>
      </c>
      <c r="CV745" s="131">
        <f t="shared" si="855"/>
        <v>0</v>
      </c>
      <c r="CW745" s="165">
        <f t="shared" si="856"/>
        <v>0</v>
      </c>
      <c r="CX745" s="186" t="b">
        <f>IFERROR(INDEX('Avtal för korttidsarbete'!R:R,MATCH(D745,'Avtal för korttidsarbete'!$G:$G,0)),TRUE)</f>
        <v>1</v>
      </c>
      <c r="CY745" s="165" t="str">
        <f>IF(CX745,"-",INDEX('Avtal för korttidsarbete'!$D:$D,MATCH(D745,'Avtal för korttidsarbete'!$G:$G,0)))</f>
        <v>-</v>
      </c>
      <c r="CZ745" s="131" t="b">
        <f>IFERROR(G745&gt;INDEX(Uppsägningar!E:E,MATCH(C745,Uppsägningar!C:C,0)),FALSE)</f>
        <v>0</v>
      </c>
    </row>
    <row r="746" spans="1:104" s="30" customFormat="1" x14ac:dyDescent="0.25">
      <c r="A746" s="19">
        <v>731</v>
      </c>
      <c r="B746" s="20"/>
      <c r="C746" s="189"/>
      <c r="D746" s="69"/>
      <c r="E746" s="171">
        <f>IFERROR(INDEX(Admin!$C$7:$C$10,MATCH(CY746,TblNivåValTExt,0)),0)</f>
        <v>0</v>
      </c>
      <c r="F746" s="1"/>
      <c r="G746" s="1"/>
      <c r="H746" s="90"/>
      <c r="I746" s="91"/>
      <c r="J746" s="91"/>
      <c r="K746" s="91"/>
      <c r="L746" s="91"/>
      <c r="M746" s="91"/>
      <c r="N746" s="91"/>
      <c r="O746" s="91"/>
      <c r="P746" s="91"/>
      <c r="Q746" s="91"/>
      <c r="R746" s="91"/>
      <c r="S746" s="91"/>
      <c r="T746" s="91"/>
      <c r="U746" s="91"/>
      <c r="V746" s="91"/>
      <c r="W746" s="225">
        <f t="shared" si="811"/>
        <v>0</v>
      </c>
      <c r="X746" s="134" t="str">
        <f t="shared" si="857"/>
        <v/>
      </c>
      <c r="Y746" s="92" t="b">
        <f t="shared" si="812"/>
        <v>0</v>
      </c>
      <c r="Z746" s="92" t="str">
        <f t="shared" si="858"/>
        <v/>
      </c>
      <c r="AA746" s="92" t="b">
        <f t="shared" si="859"/>
        <v>0</v>
      </c>
      <c r="AB746" s="92" t="str">
        <f t="shared" si="860"/>
        <v/>
      </c>
      <c r="AC746" s="13" t="b">
        <f t="shared" si="813"/>
        <v>0</v>
      </c>
      <c r="AD746" s="92" t="str">
        <f t="shared" si="861"/>
        <v/>
      </c>
      <c r="AE746" s="13" t="b">
        <f t="shared" si="862"/>
        <v>0</v>
      </c>
      <c r="AF746" s="92" t="str">
        <f t="shared" si="863"/>
        <v/>
      </c>
      <c r="AG746" s="13" t="b">
        <f t="shared" si="814"/>
        <v>0</v>
      </c>
      <c r="AH746" s="92" t="str">
        <f t="shared" si="864"/>
        <v/>
      </c>
      <c r="AI746" s="35" t="b">
        <f t="shared" si="815"/>
        <v>0</v>
      </c>
      <c r="AJ746" s="92" t="str">
        <f t="shared" si="865"/>
        <v/>
      </c>
      <c r="AK746" s="35" t="b">
        <f t="shared" si="816"/>
        <v>0</v>
      </c>
      <c r="AL746" s="92" t="str">
        <f t="shared" si="817"/>
        <v/>
      </c>
      <c r="AM746" s="35" t="b">
        <f t="shared" si="818"/>
        <v>0</v>
      </c>
      <c r="AN746" s="92" t="str">
        <f t="shared" si="819"/>
        <v/>
      </c>
      <c r="AO746" s="13" t="b">
        <f t="shared" si="820"/>
        <v>0</v>
      </c>
      <c r="AP746" s="92" t="str">
        <f t="shared" si="821"/>
        <v/>
      </c>
      <c r="AQ746" s="14">
        <f t="shared" si="822"/>
        <v>0</v>
      </c>
      <c r="AR746" s="14">
        <f t="shared" si="823"/>
        <v>0</v>
      </c>
      <c r="AS746" s="16">
        <f t="shared" ref="AS746:AY755" si="877">IF(OR(AS$11=FALSE,$F746="",MIN($G746,AS$10,$AR746)-MAX($F746,AS$8,$AQ746)&lt;0),0,MIN($G746,AS$10,$AR746)-MAX($F746,AS$8,$AQ746)+1)</f>
        <v>0</v>
      </c>
      <c r="AT746" s="16">
        <f t="shared" si="877"/>
        <v>0</v>
      </c>
      <c r="AU746" s="16">
        <f t="shared" si="877"/>
        <v>0</v>
      </c>
      <c r="AV746" s="16">
        <f t="shared" si="877"/>
        <v>0</v>
      </c>
      <c r="AW746" s="16">
        <f t="shared" si="877"/>
        <v>0</v>
      </c>
      <c r="AX746" s="16">
        <f t="shared" si="877"/>
        <v>0</v>
      </c>
      <c r="AY746" s="16">
        <f t="shared" si="877"/>
        <v>0</v>
      </c>
      <c r="AZ746" s="16"/>
      <c r="BA746" s="16"/>
      <c r="BB746" s="93">
        <f t="shared" si="866"/>
        <v>0</v>
      </c>
      <c r="BC746" s="93">
        <f t="shared" si="867"/>
        <v>0</v>
      </c>
      <c r="BD746" s="93">
        <f t="shared" si="868"/>
        <v>0</v>
      </c>
      <c r="BE746" s="158">
        <f t="shared" si="869"/>
        <v>0</v>
      </c>
      <c r="BF746" s="159">
        <f t="shared" si="870"/>
        <v>0</v>
      </c>
      <c r="BG746" s="159">
        <f t="shared" si="824"/>
        <v>0</v>
      </c>
      <c r="BH746" s="159">
        <f t="shared" si="825"/>
        <v>0</v>
      </c>
      <c r="BI746" s="159">
        <f t="shared" si="826"/>
        <v>0</v>
      </c>
      <c r="BJ746" s="159">
        <f t="shared" si="827"/>
        <v>0</v>
      </c>
      <c r="BK746" s="159">
        <f t="shared" si="828"/>
        <v>0</v>
      </c>
      <c r="BL746" s="159">
        <f t="shared" si="829"/>
        <v>0</v>
      </c>
      <c r="BM746" s="159">
        <f t="shared" si="810"/>
        <v>0</v>
      </c>
      <c r="BN746" s="159">
        <f t="shared" si="810"/>
        <v>0</v>
      </c>
      <c r="BO746" s="205" t="b">
        <f t="shared" si="830"/>
        <v>0</v>
      </c>
      <c r="BP746" s="214">
        <f t="shared" si="831"/>
        <v>0</v>
      </c>
      <c r="BQ746" s="160">
        <f t="shared" si="832"/>
        <v>0</v>
      </c>
      <c r="BR746" s="160">
        <f t="shared" si="833"/>
        <v>0</v>
      </c>
      <c r="BS746" s="160">
        <f t="shared" si="834"/>
        <v>0</v>
      </c>
      <c r="BT746" s="160">
        <f t="shared" si="835"/>
        <v>0</v>
      </c>
      <c r="BU746" s="160">
        <f t="shared" si="836"/>
        <v>0</v>
      </c>
      <c r="BV746" s="215">
        <f t="shared" si="837"/>
        <v>0</v>
      </c>
      <c r="BW746" s="217">
        <f t="shared" si="838"/>
        <v>0</v>
      </c>
      <c r="BX746" s="206">
        <f t="shared" si="839"/>
        <v>0</v>
      </c>
      <c r="BY746" s="206">
        <f t="shared" si="840"/>
        <v>0</v>
      </c>
      <c r="BZ746" s="206">
        <f t="shared" si="841"/>
        <v>0</v>
      </c>
      <c r="CA746" s="206">
        <f t="shared" si="842"/>
        <v>0</v>
      </c>
      <c r="CB746" s="206">
        <f t="shared" si="843"/>
        <v>0</v>
      </c>
      <c r="CC746" s="218">
        <f t="shared" si="844"/>
        <v>0</v>
      </c>
      <c r="CD746" s="216" t="e">
        <f t="shared" si="845"/>
        <v>#VALUE!</v>
      </c>
      <c r="CE746" s="94" t="e">
        <f t="shared" si="846"/>
        <v>#VALUE!</v>
      </c>
      <c r="CF746" s="94" t="e">
        <f t="shared" si="847"/>
        <v>#VALUE!</v>
      </c>
      <c r="CG746" s="95" t="e">
        <f t="shared" si="848"/>
        <v>#VALUE!</v>
      </c>
      <c r="CH746" s="95" t="e">
        <f t="shared" si="871"/>
        <v>#VALUE!</v>
      </c>
      <c r="CI746" s="95" t="b">
        <f t="shared" si="874"/>
        <v>0</v>
      </c>
      <c r="CJ746" s="76" t="str">
        <f t="shared" si="849"/>
        <v/>
      </c>
      <c r="CK746" s="94" t="e" cm="1">
        <f t="array" aca="1" ref="CK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CL746" s="94" t="str">
        <f t="shared" si="850"/>
        <v/>
      </c>
      <c r="CM746" s="96" t="b">
        <f t="shared" si="851"/>
        <v>0</v>
      </c>
      <c r="CN746" s="130" t="b">
        <f>IFERROR(MATCH(D746,'Avtal för korttidsarbete'!$G$13:$G$1012,0),TRUE)</f>
        <v>1</v>
      </c>
      <c r="CO746" s="130" t="b">
        <f t="shared" si="852"/>
        <v>0</v>
      </c>
      <c r="CP746" s="131" t="str" cm="1">
        <f t="array" ref="CP746">IF(CN746=TRUE,"x",INDEX('Avtal för korttidsarbete'!$E$13:$E$1012,$CN746))</f>
        <v>x</v>
      </c>
      <c r="CQ746" s="131" t="str" cm="1">
        <f t="array" ref="CQ746">IF(CN746=TRUE,"x",INDEX('Avtal för korttidsarbete'!$F$13:$F$1012,$CN746))</f>
        <v>x</v>
      </c>
      <c r="CR746" s="130" t="b">
        <f t="shared" si="853"/>
        <v>0</v>
      </c>
      <c r="CS746" s="165">
        <f t="shared" si="872"/>
        <v>0</v>
      </c>
      <c r="CT746" s="165">
        <f t="shared" si="873"/>
        <v>0</v>
      </c>
      <c r="CU746" s="130" t="b">
        <f t="shared" si="854"/>
        <v>0</v>
      </c>
      <c r="CV746" s="131">
        <f t="shared" si="855"/>
        <v>0</v>
      </c>
      <c r="CW746" s="165">
        <f t="shared" si="856"/>
        <v>0</v>
      </c>
      <c r="CX746" s="186" t="b">
        <f>IFERROR(INDEX('Avtal för korttidsarbete'!R:R,MATCH(D746,'Avtal för korttidsarbete'!$G:$G,0)),TRUE)</f>
        <v>1</v>
      </c>
      <c r="CY746" s="165" t="str">
        <f>IF(CX746,"-",INDEX('Avtal för korttidsarbete'!$D:$D,MATCH(D746,'Avtal för korttidsarbete'!$G:$G,0)))</f>
        <v>-</v>
      </c>
      <c r="CZ746" s="131" t="b">
        <f>IFERROR(G746&gt;INDEX(Uppsägningar!E:E,MATCH(C746,Uppsägningar!C:C,0)),FALSE)</f>
        <v>0</v>
      </c>
    </row>
    <row r="747" spans="1:104" s="30" customFormat="1" x14ac:dyDescent="0.25">
      <c r="A747" s="19">
        <v>732</v>
      </c>
      <c r="B747" s="20"/>
      <c r="C747" s="189"/>
      <c r="D747" s="69"/>
      <c r="E747" s="171">
        <f>IFERROR(INDEX(Admin!$C$7:$C$10,MATCH(CY747,TblNivåValTExt,0)),0)</f>
        <v>0</v>
      </c>
      <c r="F747" s="1"/>
      <c r="G747" s="1"/>
      <c r="H747" s="90"/>
      <c r="I747" s="91"/>
      <c r="J747" s="91"/>
      <c r="K747" s="91"/>
      <c r="L747" s="91"/>
      <c r="M747" s="91"/>
      <c r="N747" s="91"/>
      <c r="O747" s="91"/>
      <c r="P747" s="91"/>
      <c r="Q747" s="91"/>
      <c r="R747" s="91"/>
      <c r="S747" s="91"/>
      <c r="T747" s="91"/>
      <c r="U747" s="91"/>
      <c r="V747" s="91"/>
      <c r="W747" s="225">
        <f t="shared" si="811"/>
        <v>0</v>
      </c>
      <c r="X747" s="134" t="str">
        <f t="shared" si="857"/>
        <v/>
      </c>
      <c r="Y747" s="92" t="b">
        <f t="shared" si="812"/>
        <v>0</v>
      </c>
      <c r="Z747" s="92" t="str">
        <f t="shared" si="858"/>
        <v/>
      </c>
      <c r="AA747" s="92" t="b">
        <f t="shared" si="859"/>
        <v>0</v>
      </c>
      <c r="AB747" s="92" t="str">
        <f t="shared" si="860"/>
        <v/>
      </c>
      <c r="AC747" s="13" t="b">
        <f t="shared" si="813"/>
        <v>0</v>
      </c>
      <c r="AD747" s="92" t="str">
        <f t="shared" si="861"/>
        <v/>
      </c>
      <c r="AE747" s="13" t="b">
        <f t="shared" si="862"/>
        <v>0</v>
      </c>
      <c r="AF747" s="92" t="str">
        <f t="shared" si="863"/>
        <v/>
      </c>
      <c r="AG747" s="13" t="b">
        <f t="shared" si="814"/>
        <v>0</v>
      </c>
      <c r="AH747" s="92" t="str">
        <f t="shared" si="864"/>
        <v/>
      </c>
      <c r="AI747" s="35" t="b">
        <f t="shared" si="815"/>
        <v>0</v>
      </c>
      <c r="AJ747" s="92" t="str">
        <f t="shared" si="865"/>
        <v/>
      </c>
      <c r="AK747" s="35" t="b">
        <f t="shared" si="816"/>
        <v>0</v>
      </c>
      <c r="AL747" s="92" t="str">
        <f t="shared" si="817"/>
        <v/>
      </c>
      <c r="AM747" s="35" t="b">
        <f t="shared" si="818"/>
        <v>0</v>
      </c>
      <c r="AN747" s="92" t="str">
        <f t="shared" si="819"/>
        <v/>
      </c>
      <c r="AO747" s="13" t="b">
        <f t="shared" si="820"/>
        <v>0</v>
      </c>
      <c r="AP747" s="92" t="str">
        <f t="shared" si="821"/>
        <v/>
      </c>
      <c r="AQ747" s="14">
        <f t="shared" si="822"/>
        <v>0</v>
      </c>
      <c r="AR747" s="14">
        <f t="shared" si="823"/>
        <v>0</v>
      </c>
      <c r="AS747" s="16">
        <f t="shared" si="877"/>
        <v>0</v>
      </c>
      <c r="AT747" s="16">
        <f t="shared" si="877"/>
        <v>0</v>
      </c>
      <c r="AU747" s="16">
        <f t="shared" si="877"/>
        <v>0</v>
      </c>
      <c r="AV747" s="16">
        <f t="shared" si="877"/>
        <v>0</v>
      </c>
      <c r="AW747" s="16">
        <f t="shared" si="877"/>
        <v>0</v>
      </c>
      <c r="AX747" s="16">
        <f t="shared" si="877"/>
        <v>0</v>
      </c>
      <c r="AY747" s="16">
        <f t="shared" si="877"/>
        <v>0</v>
      </c>
      <c r="AZ747" s="16"/>
      <c r="BA747" s="16"/>
      <c r="BB747" s="93">
        <f t="shared" si="866"/>
        <v>0</v>
      </c>
      <c r="BC747" s="93">
        <f t="shared" si="867"/>
        <v>0</v>
      </c>
      <c r="BD747" s="93">
        <f t="shared" si="868"/>
        <v>0</v>
      </c>
      <c r="BE747" s="158">
        <f t="shared" si="869"/>
        <v>0</v>
      </c>
      <c r="BF747" s="159">
        <f t="shared" si="870"/>
        <v>0</v>
      </c>
      <c r="BG747" s="159">
        <f t="shared" si="824"/>
        <v>0</v>
      </c>
      <c r="BH747" s="159">
        <f t="shared" si="825"/>
        <v>0</v>
      </c>
      <c r="BI747" s="159">
        <f t="shared" si="826"/>
        <v>0</v>
      </c>
      <c r="BJ747" s="159">
        <f t="shared" si="827"/>
        <v>0</v>
      </c>
      <c r="BK747" s="159">
        <f t="shared" si="828"/>
        <v>0</v>
      </c>
      <c r="BL747" s="159">
        <f t="shared" si="829"/>
        <v>0</v>
      </c>
      <c r="BM747" s="159">
        <f t="shared" si="810"/>
        <v>0</v>
      </c>
      <c r="BN747" s="159">
        <f t="shared" si="810"/>
        <v>0</v>
      </c>
      <c r="BO747" s="205" t="b">
        <f t="shared" si="830"/>
        <v>0</v>
      </c>
      <c r="BP747" s="214">
        <f t="shared" si="831"/>
        <v>0</v>
      </c>
      <c r="BQ747" s="160">
        <f t="shared" si="832"/>
        <v>0</v>
      </c>
      <c r="BR747" s="160">
        <f t="shared" si="833"/>
        <v>0</v>
      </c>
      <c r="BS747" s="160">
        <f t="shared" si="834"/>
        <v>0</v>
      </c>
      <c r="BT747" s="160">
        <f t="shared" si="835"/>
        <v>0</v>
      </c>
      <c r="BU747" s="160">
        <f t="shared" si="836"/>
        <v>0</v>
      </c>
      <c r="BV747" s="215">
        <f t="shared" si="837"/>
        <v>0</v>
      </c>
      <c r="BW747" s="217">
        <f t="shared" si="838"/>
        <v>0</v>
      </c>
      <c r="BX747" s="206">
        <f t="shared" si="839"/>
        <v>0</v>
      </c>
      <c r="BY747" s="206">
        <f t="shared" si="840"/>
        <v>0</v>
      </c>
      <c r="BZ747" s="206">
        <f t="shared" si="841"/>
        <v>0</v>
      </c>
      <c r="CA747" s="206">
        <f t="shared" si="842"/>
        <v>0</v>
      </c>
      <c r="CB747" s="206">
        <f t="shared" si="843"/>
        <v>0</v>
      </c>
      <c r="CC747" s="218">
        <f t="shared" si="844"/>
        <v>0</v>
      </c>
      <c r="CD747" s="216" t="e">
        <f t="shared" si="845"/>
        <v>#VALUE!</v>
      </c>
      <c r="CE747" s="94" t="e">
        <f t="shared" si="846"/>
        <v>#VALUE!</v>
      </c>
      <c r="CF747" s="94" t="e">
        <f t="shared" si="847"/>
        <v>#VALUE!</v>
      </c>
      <c r="CG747" s="95" t="e">
        <f t="shared" si="848"/>
        <v>#VALUE!</v>
      </c>
      <c r="CH747" s="95" t="e">
        <f t="shared" si="871"/>
        <v>#VALUE!</v>
      </c>
      <c r="CI747" s="95" t="b">
        <f t="shared" si="874"/>
        <v>0</v>
      </c>
      <c r="CJ747" s="76" t="str">
        <f t="shared" si="849"/>
        <v/>
      </c>
      <c r="CK747" s="94" t="e" cm="1">
        <f t="array" aca="1" ref="CK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CL747" s="94" t="str">
        <f t="shared" si="850"/>
        <v/>
      </c>
      <c r="CM747" s="96" t="b">
        <f t="shared" si="851"/>
        <v>0</v>
      </c>
      <c r="CN747" s="130" t="b">
        <f>IFERROR(MATCH(D747,'Avtal för korttidsarbete'!$G$13:$G$1012,0),TRUE)</f>
        <v>1</v>
      </c>
      <c r="CO747" s="130" t="b">
        <f t="shared" si="852"/>
        <v>0</v>
      </c>
      <c r="CP747" s="131" t="str" cm="1">
        <f t="array" ref="CP747">IF(CN747=TRUE,"x",INDEX('Avtal för korttidsarbete'!$E$13:$E$1012,$CN747))</f>
        <v>x</v>
      </c>
      <c r="CQ747" s="131" t="str" cm="1">
        <f t="array" ref="CQ747">IF(CN747=TRUE,"x",INDEX('Avtal för korttidsarbete'!$F$13:$F$1012,$CN747))</f>
        <v>x</v>
      </c>
      <c r="CR747" s="130" t="b">
        <f t="shared" si="853"/>
        <v>0</v>
      </c>
      <c r="CS747" s="165">
        <f t="shared" si="872"/>
        <v>0</v>
      </c>
      <c r="CT747" s="165">
        <f t="shared" si="873"/>
        <v>0</v>
      </c>
      <c r="CU747" s="130" t="b">
        <f t="shared" si="854"/>
        <v>0</v>
      </c>
      <c r="CV747" s="131">
        <f t="shared" si="855"/>
        <v>0</v>
      </c>
      <c r="CW747" s="165">
        <f t="shared" si="856"/>
        <v>0</v>
      </c>
      <c r="CX747" s="186" t="b">
        <f>IFERROR(INDEX('Avtal för korttidsarbete'!R:R,MATCH(D747,'Avtal för korttidsarbete'!$G:$G,0)),TRUE)</f>
        <v>1</v>
      </c>
      <c r="CY747" s="165" t="str">
        <f>IF(CX747,"-",INDEX('Avtal för korttidsarbete'!$D:$D,MATCH(D747,'Avtal för korttidsarbete'!$G:$G,0)))</f>
        <v>-</v>
      </c>
      <c r="CZ747" s="131" t="b">
        <f>IFERROR(G747&gt;INDEX(Uppsägningar!E:E,MATCH(C747,Uppsägningar!C:C,0)),FALSE)</f>
        <v>0</v>
      </c>
    </row>
    <row r="748" spans="1:104" s="30" customFormat="1" x14ac:dyDescent="0.25">
      <c r="A748" s="19">
        <v>733</v>
      </c>
      <c r="B748" s="20"/>
      <c r="C748" s="189"/>
      <c r="D748" s="69"/>
      <c r="E748" s="171">
        <f>IFERROR(INDEX(Admin!$C$7:$C$10,MATCH(CY748,TblNivåValTExt,0)),0)</f>
        <v>0</v>
      </c>
      <c r="F748" s="1"/>
      <c r="G748" s="1"/>
      <c r="H748" s="90"/>
      <c r="I748" s="91"/>
      <c r="J748" s="91"/>
      <c r="K748" s="91"/>
      <c r="L748" s="91"/>
      <c r="M748" s="91"/>
      <c r="N748" s="91"/>
      <c r="O748" s="91"/>
      <c r="P748" s="91"/>
      <c r="Q748" s="91"/>
      <c r="R748" s="91"/>
      <c r="S748" s="91"/>
      <c r="T748" s="91"/>
      <c r="U748" s="91"/>
      <c r="V748" s="91"/>
      <c r="W748" s="225">
        <f t="shared" si="811"/>
        <v>0</v>
      </c>
      <c r="X748" s="134" t="str">
        <f t="shared" si="857"/>
        <v/>
      </c>
      <c r="Y748" s="92" t="b">
        <f t="shared" si="812"/>
        <v>0</v>
      </c>
      <c r="Z748" s="92" t="str">
        <f t="shared" si="858"/>
        <v/>
      </c>
      <c r="AA748" s="92" t="b">
        <f t="shared" si="859"/>
        <v>0</v>
      </c>
      <c r="AB748" s="92" t="str">
        <f t="shared" si="860"/>
        <v/>
      </c>
      <c r="AC748" s="13" t="b">
        <f t="shared" si="813"/>
        <v>0</v>
      </c>
      <c r="AD748" s="92" t="str">
        <f t="shared" si="861"/>
        <v/>
      </c>
      <c r="AE748" s="13" t="b">
        <f t="shared" si="862"/>
        <v>0</v>
      </c>
      <c r="AF748" s="92" t="str">
        <f t="shared" si="863"/>
        <v/>
      </c>
      <c r="AG748" s="13" t="b">
        <f t="shared" si="814"/>
        <v>0</v>
      </c>
      <c r="AH748" s="92" t="str">
        <f t="shared" si="864"/>
        <v/>
      </c>
      <c r="AI748" s="35" t="b">
        <f t="shared" si="815"/>
        <v>0</v>
      </c>
      <c r="AJ748" s="92" t="str">
        <f t="shared" si="865"/>
        <v/>
      </c>
      <c r="AK748" s="35" t="b">
        <f t="shared" si="816"/>
        <v>0</v>
      </c>
      <c r="AL748" s="92" t="str">
        <f t="shared" si="817"/>
        <v/>
      </c>
      <c r="AM748" s="35" t="b">
        <f t="shared" si="818"/>
        <v>0</v>
      </c>
      <c r="AN748" s="92" t="str">
        <f t="shared" si="819"/>
        <v/>
      </c>
      <c r="AO748" s="13" t="b">
        <f t="shared" si="820"/>
        <v>0</v>
      </c>
      <c r="AP748" s="92" t="str">
        <f t="shared" si="821"/>
        <v/>
      </c>
      <c r="AQ748" s="14">
        <f t="shared" si="822"/>
        <v>0</v>
      </c>
      <c r="AR748" s="14">
        <f t="shared" si="823"/>
        <v>0</v>
      </c>
      <c r="AS748" s="16">
        <f t="shared" si="877"/>
        <v>0</v>
      </c>
      <c r="AT748" s="16">
        <f t="shared" si="877"/>
        <v>0</v>
      </c>
      <c r="AU748" s="16">
        <f t="shared" si="877"/>
        <v>0</v>
      </c>
      <c r="AV748" s="16">
        <f t="shared" si="877"/>
        <v>0</v>
      </c>
      <c r="AW748" s="16">
        <f t="shared" si="877"/>
        <v>0</v>
      </c>
      <c r="AX748" s="16">
        <f t="shared" si="877"/>
        <v>0</v>
      </c>
      <c r="AY748" s="16">
        <f t="shared" si="877"/>
        <v>0</v>
      </c>
      <c r="AZ748" s="16"/>
      <c r="BA748" s="16"/>
      <c r="BB748" s="93">
        <f t="shared" si="866"/>
        <v>0</v>
      </c>
      <c r="BC748" s="93">
        <f t="shared" si="867"/>
        <v>0</v>
      </c>
      <c r="BD748" s="93">
        <f t="shared" si="868"/>
        <v>0</v>
      </c>
      <c r="BE748" s="158">
        <f t="shared" si="869"/>
        <v>0</v>
      </c>
      <c r="BF748" s="159">
        <f t="shared" si="870"/>
        <v>0</v>
      </c>
      <c r="BG748" s="159">
        <f t="shared" si="824"/>
        <v>0</v>
      </c>
      <c r="BH748" s="159">
        <f t="shared" si="825"/>
        <v>0</v>
      </c>
      <c r="BI748" s="159">
        <f t="shared" si="826"/>
        <v>0</v>
      </c>
      <c r="BJ748" s="159">
        <f t="shared" si="827"/>
        <v>0</v>
      </c>
      <c r="BK748" s="159">
        <f t="shared" si="828"/>
        <v>0</v>
      </c>
      <c r="BL748" s="159">
        <f t="shared" si="829"/>
        <v>0</v>
      </c>
      <c r="BM748" s="159">
        <f t="shared" si="810"/>
        <v>0</v>
      </c>
      <c r="BN748" s="159">
        <f t="shared" si="810"/>
        <v>0</v>
      </c>
      <c r="BO748" s="205" t="b">
        <f t="shared" si="830"/>
        <v>0</v>
      </c>
      <c r="BP748" s="214">
        <f t="shared" si="831"/>
        <v>0</v>
      </c>
      <c r="BQ748" s="160">
        <f t="shared" si="832"/>
        <v>0</v>
      </c>
      <c r="BR748" s="160">
        <f t="shared" si="833"/>
        <v>0</v>
      </c>
      <c r="BS748" s="160">
        <f t="shared" si="834"/>
        <v>0</v>
      </c>
      <c r="BT748" s="160">
        <f t="shared" si="835"/>
        <v>0</v>
      </c>
      <c r="BU748" s="160">
        <f t="shared" si="836"/>
        <v>0</v>
      </c>
      <c r="BV748" s="215">
        <f t="shared" si="837"/>
        <v>0</v>
      </c>
      <c r="BW748" s="217">
        <f t="shared" si="838"/>
        <v>0</v>
      </c>
      <c r="BX748" s="206">
        <f t="shared" si="839"/>
        <v>0</v>
      </c>
      <c r="BY748" s="206">
        <f t="shared" si="840"/>
        <v>0</v>
      </c>
      <c r="BZ748" s="206">
        <f t="shared" si="841"/>
        <v>0</v>
      </c>
      <c r="CA748" s="206">
        <f t="shared" si="842"/>
        <v>0</v>
      </c>
      <c r="CB748" s="206">
        <f t="shared" si="843"/>
        <v>0</v>
      </c>
      <c r="CC748" s="218">
        <f t="shared" si="844"/>
        <v>0</v>
      </c>
      <c r="CD748" s="216" t="e">
        <f t="shared" si="845"/>
        <v>#VALUE!</v>
      </c>
      <c r="CE748" s="94" t="e">
        <f t="shared" si="846"/>
        <v>#VALUE!</v>
      </c>
      <c r="CF748" s="94" t="e">
        <f t="shared" si="847"/>
        <v>#VALUE!</v>
      </c>
      <c r="CG748" s="95" t="e">
        <f t="shared" si="848"/>
        <v>#VALUE!</v>
      </c>
      <c r="CH748" s="95" t="e">
        <f t="shared" si="871"/>
        <v>#VALUE!</v>
      </c>
      <c r="CI748" s="95" t="b">
        <f t="shared" si="874"/>
        <v>0</v>
      </c>
      <c r="CJ748" s="76" t="str">
        <f t="shared" si="849"/>
        <v/>
      </c>
      <c r="CK748" s="94" t="e" cm="1">
        <f t="array" aca="1" ref="CK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CL748" s="94" t="str">
        <f t="shared" si="850"/>
        <v/>
      </c>
      <c r="CM748" s="96" t="b">
        <f t="shared" si="851"/>
        <v>0</v>
      </c>
      <c r="CN748" s="130" t="b">
        <f>IFERROR(MATCH(D748,'Avtal för korttidsarbete'!$G$13:$G$1012,0),TRUE)</f>
        <v>1</v>
      </c>
      <c r="CO748" s="130" t="b">
        <f t="shared" si="852"/>
        <v>0</v>
      </c>
      <c r="CP748" s="131" t="str" cm="1">
        <f t="array" ref="CP748">IF(CN748=TRUE,"x",INDEX('Avtal för korttidsarbete'!$E$13:$E$1012,$CN748))</f>
        <v>x</v>
      </c>
      <c r="CQ748" s="131" t="str" cm="1">
        <f t="array" ref="CQ748">IF(CN748=TRUE,"x",INDEX('Avtal för korttidsarbete'!$F$13:$F$1012,$CN748))</f>
        <v>x</v>
      </c>
      <c r="CR748" s="130" t="b">
        <f t="shared" si="853"/>
        <v>0</v>
      </c>
      <c r="CS748" s="165">
        <f t="shared" si="872"/>
        <v>0</v>
      </c>
      <c r="CT748" s="165">
        <f t="shared" si="873"/>
        <v>0</v>
      </c>
      <c r="CU748" s="130" t="b">
        <f t="shared" si="854"/>
        <v>0</v>
      </c>
      <c r="CV748" s="131">
        <f t="shared" si="855"/>
        <v>0</v>
      </c>
      <c r="CW748" s="165">
        <f t="shared" si="856"/>
        <v>0</v>
      </c>
      <c r="CX748" s="186" t="b">
        <f>IFERROR(INDEX('Avtal för korttidsarbete'!R:R,MATCH(D748,'Avtal för korttidsarbete'!$G:$G,0)),TRUE)</f>
        <v>1</v>
      </c>
      <c r="CY748" s="165" t="str">
        <f>IF(CX748,"-",INDEX('Avtal för korttidsarbete'!$D:$D,MATCH(D748,'Avtal för korttidsarbete'!$G:$G,0)))</f>
        <v>-</v>
      </c>
      <c r="CZ748" s="131" t="b">
        <f>IFERROR(G748&gt;INDEX(Uppsägningar!E:E,MATCH(C748,Uppsägningar!C:C,0)),FALSE)</f>
        <v>0</v>
      </c>
    </row>
    <row r="749" spans="1:104" s="30" customFormat="1" x14ac:dyDescent="0.25">
      <c r="A749" s="19">
        <v>734</v>
      </c>
      <c r="B749" s="20"/>
      <c r="C749" s="189"/>
      <c r="D749" s="69"/>
      <c r="E749" s="171">
        <f>IFERROR(INDEX(Admin!$C$7:$C$10,MATCH(CY749,TblNivåValTExt,0)),0)</f>
        <v>0</v>
      </c>
      <c r="F749" s="1"/>
      <c r="G749" s="1"/>
      <c r="H749" s="90"/>
      <c r="I749" s="91"/>
      <c r="J749" s="91"/>
      <c r="K749" s="91"/>
      <c r="L749" s="91"/>
      <c r="M749" s="91"/>
      <c r="N749" s="91"/>
      <c r="O749" s="91"/>
      <c r="P749" s="91"/>
      <c r="Q749" s="91"/>
      <c r="R749" s="91"/>
      <c r="S749" s="91"/>
      <c r="T749" s="91"/>
      <c r="U749" s="91"/>
      <c r="V749" s="91"/>
      <c r="W749" s="225">
        <f t="shared" si="811"/>
        <v>0</v>
      </c>
      <c r="X749" s="134" t="str">
        <f t="shared" si="857"/>
        <v/>
      </c>
      <c r="Y749" s="92" t="b">
        <f t="shared" si="812"/>
        <v>0</v>
      </c>
      <c r="Z749" s="92" t="str">
        <f t="shared" si="858"/>
        <v/>
      </c>
      <c r="AA749" s="92" t="b">
        <f t="shared" si="859"/>
        <v>0</v>
      </c>
      <c r="AB749" s="92" t="str">
        <f t="shared" si="860"/>
        <v/>
      </c>
      <c r="AC749" s="13" t="b">
        <f t="shared" si="813"/>
        <v>0</v>
      </c>
      <c r="AD749" s="92" t="str">
        <f t="shared" si="861"/>
        <v/>
      </c>
      <c r="AE749" s="13" t="b">
        <f t="shared" si="862"/>
        <v>0</v>
      </c>
      <c r="AF749" s="92" t="str">
        <f t="shared" si="863"/>
        <v/>
      </c>
      <c r="AG749" s="13" t="b">
        <f t="shared" si="814"/>
        <v>0</v>
      </c>
      <c r="AH749" s="92" t="str">
        <f t="shared" si="864"/>
        <v/>
      </c>
      <c r="AI749" s="35" t="b">
        <f t="shared" si="815"/>
        <v>0</v>
      </c>
      <c r="AJ749" s="92" t="str">
        <f t="shared" si="865"/>
        <v/>
      </c>
      <c r="AK749" s="35" t="b">
        <f t="shared" si="816"/>
        <v>0</v>
      </c>
      <c r="AL749" s="92" t="str">
        <f t="shared" si="817"/>
        <v/>
      </c>
      <c r="AM749" s="35" t="b">
        <f t="shared" si="818"/>
        <v>0</v>
      </c>
      <c r="AN749" s="92" t="str">
        <f t="shared" si="819"/>
        <v/>
      </c>
      <c r="AO749" s="13" t="b">
        <f t="shared" si="820"/>
        <v>0</v>
      </c>
      <c r="AP749" s="92" t="str">
        <f t="shared" si="821"/>
        <v/>
      </c>
      <c r="AQ749" s="14">
        <f t="shared" si="822"/>
        <v>0</v>
      </c>
      <c r="AR749" s="14">
        <f t="shared" si="823"/>
        <v>0</v>
      </c>
      <c r="AS749" s="16">
        <f t="shared" si="877"/>
        <v>0</v>
      </c>
      <c r="AT749" s="16">
        <f t="shared" si="877"/>
        <v>0</v>
      </c>
      <c r="AU749" s="16">
        <f t="shared" si="877"/>
        <v>0</v>
      </c>
      <c r="AV749" s="16">
        <f t="shared" si="877"/>
        <v>0</v>
      </c>
      <c r="AW749" s="16">
        <f t="shared" si="877"/>
        <v>0</v>
      </c>
      <c r="AX749" s="16">
        <f t="shared" si="877"/>
        <v>0</v>
      </c>
      <c r="AY749" s="16">
        <f t="shared" si="877"/>
        <v>0</v>
      </c>
      <c r="AZ749" s="16"/>
      <c r="BA749" s="16"/>
      <c r="BB749" s="93">
        <f t="shared" si="866"/>
        <v>0</v>
      </c>
      <c r="BC749" s="93">
        <f t="shared" si="867"/>
        <v>0</v>
      </c>
      <c r="BD749" s="93">
        <f t="shared" si="868"/>
        <v>0</v>
      </c>
      <c r="BE749" s="158">
        <f t="shared" si="869"/>
        <v>0</v>
      </c>
      <c r="BF749" s="159">
        <f t="shared" si="870"/>
        <v>0</v>
      </c>
      <c r="BG749" s="159">
        <f t="shared" si="824"/>
        <v>0</v>
      </c>
      <c r="BH749" s="159">
        <f t="shared" si="825"/>
        <v>0</v>
      </c>
      <c r="BI749" s="159">
        <f t="shared" si="826"/>
        <v>0</v>
      </c>
      <c r="BJ749" s="159">
        <f t="shared" si="827"/>
        <v>0</v>
      </c>
      <c r="BK749" s="159">
        <f t="shared" si="828"/>
        <v>0</v>
      </c>
      <c r="BL749" s="159">
        <f t="shared" si="829"/>
        <v>0</v>
      </c>
      <c r="BM749" s="159">
        <f t="shared" si="810"/>
        <v>0</v>
      </c>
      <c r="BN749" s="159">
        <f t="shared" si="810"/>
        <v>0</v>
      </c>
      <c r="BO749" s="205" t="b">
        <f t="shared" si="830"/>
        <v>0</v>
      </c>
      <c r="BP749" s="214">
        <f t="shared" si="831"/>
        <v>0</v>
      </c>
      <c r="BQ749" s="160">
        <f t="shared" si="832"/>
        <v>0</v>
      </c>
      <c r="BR749" s="160">
        <f t="shared" si="833"/>
        <v>0</v>
      </c>
      <c r="BS749" s="160">
        <f t="shared" si="834"/>
        <v>0</v>
      </c>
      <c r="BT749" s="160">
        <f t="shared" si="835"/>
        <v>0</v>
      </c>
      <c r="BU749" s="160">
        <f t="shared" si="836"/>
        <v>0</v>
      </c>
      <c r="BV749" s="215">
        <f t="shared" si="837"/>
        <v>0</v>
      </c>
      <c r="BW749" s="217">
        <f t="shared" si="838"/>
        <v>0</v>
      </c>
      <c r="BX749" s="206">
        <f t="shared" si="839"/>
        <v>0</v>
      </c>
      <c r="BY749" s="206">
        <f t="shared" si="840"/>
        <v>0</v>
      </c>
      <c r="BZ749" s="206">
        <f t="shared" si="841"/>
        <v>0</v>
      </c>
      <c r="CA749" s="206">
        <f t="shared" si="842"/>
        <v>0</v>
      </c>
      <c r="CB749" s="206">
        <f t="shared" si="843"/>
        <v>0</v>
      </c>
      <c r="CC749" s="218">
        <f t="shared" si="844"/>
        <v>0</v>
      </c>
      <c r="CD749" s="216" t="e">
        <f t="shared" si="845"/>
        <v>#VALUE!</v>
      </c>
      <c r="CE749" s="94" t="e">
        <f t="shared" si="846"/>
        <v>#VALUE!</v>
      </c>
      <c r="CF749" s="94" t="e">
        <f t="shared" si="847"/>
        <v>#VALUE!</v>
      </c>
      <c r="CG749" s="95" t="e">
        <f t="shared" si="848"/>
        <v>#VALUE!</v>
      </c>
      <c r="CH749" s="95" t="e">
        <f t="shared" si="871"/>
        <v>#VALUE!</v>
      </c>
      <c r="CI749" s="95" t="b">
        <f t="shared" si="874"/>
        <v>0</v>
      </c>
      <c r="CJ749" s="76" t="str">
        <f t="shared" si="849"/>
        <v/>
      </c>
      <c r="CK749" s="94" t="e" cm="1">
        <f t="array" aca="1" ref="CK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CL749" s="94" t="str">
        <f t="shared" si="850"/>
        <v/>
      </c>
      <c r="CM749" s="96" t="b">
        <f t="shared" si="851"/>
        <v>0</v>
      </c>
      <c r="CN749" s="130" t="b">
        <f>IFERROR(MATCH(D749,'Avtal för korttidsarbete'!$G$13:$G$1012,0),TRUE)</f>
        <v>1</v>
      </c>
      <c r="CO749" s="130" t="b">
        <f t="shared" si="852"/>
        <v>0</v>
      </c>
      <c r="CP749" s="131" t="str" cm="1">
        <f t="array" ref="CP749">IF(CN749=TRUE,"x",INDEX('Avtal för korttidsarbete'!$E$13:$E$1012,$CN749))</f>
        <v>x</v>
      </c>
      <c r="CQ749" s="131" t="str" cm="1">
        <f t="array" ref="CQ749">IF(CN749=TRUE,"x",INDEX('Avtal för korttidsarbete'!$F$13:$F$1012,$CN749))</f>
        <v>x</v>
      </c>
      <c r="CR749" s="130" t="b">
        <f t="shared" si="853"/>
        <v>0</v>
      </c>
      <c r="CS749" s="165">
        <f t="shared" si="872"/>
        <v>0</v>
      </c>
      <c r="CT749" s="165">
        <f t="shared" si="873"/>
        <v>0</v>
      </c>
      <c r="CU749" s="130" t="b">
        <f t="shared" si="854"/>
        <v>0</v>
      </c>
      <c r="CV749" s="131">
        <f t="shared" si="855"/>
        <v>0</v>
      </c>
      <c r="CW749" s="165">
        <f t="shared" si="856"/>
        <v>0</v>
      </c>
      <c r="CX749" s="186" t="b">
        <f>IFERROR(INDEX('Avtal för korttidsarbete'!R:R,MATCH(D749,'Avtal för korttidsarbete'!$G:$G,0)),TRUE)</f>
        <v>1</v>
      </c>
      <c r="CY749" s="165" t="str">
        <f>IF(CX749,"-",INDEX('Avtal för korttidsarbete'!$D:$D,MATCH(D749,'Avtal för korttidsarbete'!$G:$G,0)))</f>
        <v>-</v>
      </c>
      <c r="CZ749" s="131" t="b">
        <f>IFERROR(G749&gt;INDEX(Uppsägningar!E:E,MATCH(C749,Uppsägningar!C:C,0)),FALSE)</f>
        <v>0</v>
      </c>
    </row>
    <row r="750" spans="1:104" s="30" customFormat="1" x14ac:dyDescent="0.25">
      <c r="A750" s="19">
        <v>735</v>
      </c>
      <c r="B750" s="20"/>
      <c r="C750" s="189"/>
      <c r="D750" s="69"/>
      <c r="E750" s="171">
        <f>IFERROR(INDEX(Admin!$C$7:$C$10,MATCH(CY750,TblNivåValTExt,0)),0)</f>
        <v>0</v>
      </c>
      <c r="F750" s="1"/>
      <c r="G750" s="1"/>
      <c r="H750" s="90"/>
      <c r="I750" s="91"/>
      <c r="J750" s="91"/>
      <c r="K750" s="91"/>
      <c r="L750" s="91"/>
      <c r="M750" s="91"/>
      <c r="N750" s="91"/>
      <c r="O750" s="91"/>
      <c r="P750" s="91"/>
      <c r="Q750" s="91"/>
      <c r="R750" s="91"/>
      <c r="S750" s="91"/>
      <c r="T750" s="91"/>
      <c r="U750" s="91"/>
      <c r="V750" s="91"/>
      <c r="W750" s="225">
        <f t="shared" si="811"/>
        <v>0</v>
      </c>
      <c r="X750" s="134" t="str">
        <f t="shared" si="857"/>
        <v/>
      </c>
      <c r="Y750" s="92" t="b">
        <f t="shared" si="812"/>
        <v>0</v>
      </c>
      <c r="Z750" s="92" t="str">
        <f t="shared" si="858"/>
        <v/>
      </c>
      <c r="AA750" s="92" t="b">
        <f t="shared" si="859"/>
        <v>0</v>
      </c>
      <c r="AB750" s="92" t="str">
        <f t="shared" si="860"/>
        <v/>
      </c>
      <c r="AC750" s="13" t="b">
        <f t="shared" si="813"/>
        <v>0</v>
      </c>
      <c r="AD750" s="92" t="str">
        <f t="shared" si="861"/>
        <v/>
      </c>
      <c r="AE750" s="13" t="b">
        <f t="shared" si="862"/>
        <v>0</v>
      </c>
      <c r="AF750" s="92" t="str">
        <f t="shared" si="863"/>
        <v/>
      </c>
      <c r="AG750" s="13" t="b">
        <f t="shared" si="814"/>
        <v>0</v>
      </c>
      <c r="AH750" s="92" t="str">
        <f t="shared" si="864"/>
        <v/>
      </c>
      <c r="AI750" s="35" t="b">
        <f t="shared" si="815"/>
        <v>0</v>
      </c>
      <c r="AJ750" s="92" t="str">
        <f t="shared" si="865"/>
        <v/>
      </c>
      <c r="AK750" s="35" t="b">
        <f t="shared" si="816"/>
        <v>0</v>
      </c>
      <c r="AL750" s="92" t="str">
        <f t="shared" si="817"/>
        <v/>
      </c>
      <c r="AM750" s="35" t="b">
        <f t="shared" si="818"/>
        <v>0</v>
      </c>
      <c r="AN750" s="92" t="str">
        <f t="shared" si="819"/>
        <v/>
      </c>
      <c r="AO750" s="13" t="b">
        <f t="shared" si="820"/>
        <v>0</v>
      </c>
      <c r="AP750" s="92" t="str">
        <f t="shared" si="821"/>
        <v/>
      </c>
      <c r="AQ750" s="14">
        <f t="shared" si="822"/>
        <v>0</v>
      </c>
      <c r="AR750" s="14">
        <f t="shared" si="823"/>
        <v>0</v>
      </c>
      <c r="AS750" s="16">
        <f t="shared" si="877"/>
        <v>0</v>
      </c>
      <c r="AT750" s="16">
        <f t="shared" si="877"/>
        <v>0</v>
      </c>
      <c r="AU750" s="16">
        <f t="shared" si="877"/>
        <v>0</v>
      </c>
      <c r="AV750" s="16">
        <f t="shared" si="877"/>
        <v>0</v>
      </c>
      <c r="AW750" s="16">
        <f t="shared" si="877"/>
        <v>0</v>
      </c>
      <c r="AX750" s="16">
        <f t="shared" si="877"/>
        <v>0</v>
      </c>
      <c r="AY750" s="16">
        <f t="shared" si="877"/>
        <v>0</v>
      </c>
      <c r="AZ750" s="16"/>
      <c r="BA750" s="16"/>
      <c r="BB750" s="93">
        <f t="shared" si="866"/>
        <v>0</v>
      </c>
      <c r="BC750" s="93">
        <f t="shared" si="867"/>
        <v>0</v>
      </c>
      <c r="BD750" s="93">
        <f t="shared" si="868"/>
        <v>0</v>
      </c>
      <c r="BE750" s="158">
        <f t="shared" si="869"/>
        <v>0</v>
      </c>
      <c r="BF750" s="159">
        <f t="shared" si="870"/>
        <v>0</v>
      </c>
      <c r="BG750" s="159">
        <f t="shared" si="824"/>
        <v>0</v>
      </c>
      <c r="BH750" s="159">
        <f t="shared" si="825"/>
        <v>0</v>
      </c>
      <c r="BI750" s="159">
        <f t="shared" si="826"/>
        <v>0</v>
      </c>
      <c r="BJ750" s="159">
        <f t="shared" si="827"/>
        <v>0</v>
      </c>
      <c r="BK750" s="159">
        <f t="shared" si="828"/>
        <v>0</v>
      </c>
      <c r="BL750" s="159">
        <f t="shared" si="829"/>
        <v>0</v>
      </c>
      <c r="BM750" s="159">
        <f t="shared" si="810"/>
        <v>0</v>
      </c>
      <c r="BN750" s="159">
        <f t="shared" si="810"/>
        <v>0</v>
      </c>
      <c r="BO750" s="205" t="b">
        <f t="shared" si="830"/>
        <v>0</v>
      </c>
      <c r="BP750" s="214">
        <f t="shared" si="831"/>
        <v>0</v>
      </c>
      <c r="BQ750" s="160">
        <f t="shared" si="832"/>
        <v>0</v>
      </c>
      <c r="BR750" s="160">
        <f t="shared" si="833"/>
        <v>0</v>
      </c>
      <c r="BS750" s="160">
        <f t="shared" si="834"/>
        <v>0</v>
      </c>
      <c r="BT750" s="160">
        <f t="shared" si="835"/>
        <v>0</v>
      </c>
      <c r="BU750" s="160">
        <f t="shared" si="836"/>
        <v>0</v>
      </c>
      <c r="BV750" s="215">
        <f t="shared" si="837"/>
        <v>0</v>
      </c>
      <c r="BW750" s="217">
        <f t="shared" si="838"/>
        <v>0</v>
      </c>
      <c r="BX750" s="206">
        <f t="shared" si="839"/>
        <v>0</v>
      </c>
      <c r="BY750" s="206">
        <f t="shared" si="840"/>
        <v>0</v>
      </c>
      <c r="BZ750" s="206">
        <f t="shared" si="841"/>
        <v>0</v>
      </c>
      <c r="CA750" s="206">
        <f t="shared" si="842"/>
        <v>0</v>
      </c>
      <c r="CB750" s="206">
        <f t="shared" si="843"/>
        <v>0</v>
      </c>
      <c r="CC750" s="218">
        <f t="shared" si="844"/>
        <v>0</v>
      </c>
      <c r="CD750" s="216" t="e">
        <f t="shared" si="845"/>
        <v>#VALUE!</v>
      </c>
      <c r="CE750" s="94" t="e">
        <f t="shared" si="846"/>
        <v>#VALUE!</v>
      </c>
      <c r="CF750" s="94" t="e">
        <f t="shared" si="847"/>
        <v>#VALUE!</v>
      </c>
      <c r="CG750" s="95" t="e">
        <f t="shared" si="848"/>
        <v>#VALUE!</v>
      </c>
      <c r="CH750" s="95" t="e">
        <f t="shared" si="871"/>
        <v>#VALUE!</v>
      </c>
      <c r="CI750" s="95" t="b">
        <f t="shared" si="874"/>
        <v>0</v>
      </c>
      <c r="CJ750" s="76" t="str">
        <f t="shared" si="849"/>
        <v/>
      </c>
      <c r="CK750" s="94" t="e" cm="1">
        <f t="array" aca="1" ref="CK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CL750" s="94" t="str">
        <f t="shared" si="850"/>
        <v/>
      </c>
      <c r="CM750" s="96" t="b">
        <f t="shared" si="851"/>
        <v>0</v>
      </c>
      <c r="CN750" s="130" t="b">
        <f>IFERROR(MATCH(D750,'Avtal för korttidsarbete'!$G$13:$G$1012,0),TRUE)</f>
        <v>1</v>
      </c>
      <c r="CO750" s="130" t="b">
        <f t="shared" si="852"/>
        <v>0</v>
      </c>
      <c r="CP750" s="131" t="str" cm="1">
        <f t="array" ref="CP750">IF(CN750=TRUE,"x",INDEX('Avtal för korttidsarbete'!$E$13:$E$1012,$CN750))</f>
        <v>x</v>
      </c>
      <c r="CQ750" s="131" t="str" cm="1">
        <f t="array" ref="CQ750">IF(CN750=TRUE,"x",INDEX('Avtal för korttidsarbete'!$F$13:$F$1012,$CN750))</f>
        <v>x</v>
      </c>
      <c r="CR750" s="130" t="b">
        <f t="shared" si="853"/>
        <v>0</v>
      </c>
      <c r="CS750" s="165">
        <f t="shared" si="872"/>
        <v>0</v>
      </c>
      <c r="CT750" s="165">
        <f t="shared" si="873"/>
        <v>0</v>
      </c>
      <c r="CU750" s="130" t="b">
        <f t="shared" si="854"/>
        <v>0</v>
      </c>
      <c r="CV750" s="131">
        <f t="shared" si="855"/>
        <v>0</v>
      </c>
      <c r="CW750" s="165">
        <f t="shared" si="856"/>
        <v>0</v>
      </c>
      <c r="CX750" s="186" t="b">
        <f>IFERROR(INDEX('Avtal för korttidsarbete'!R:R,MATCH(D750,'Avtal för korttidsarbete'!$G:$G,0)),TRUE)</f>
        <v>1</v>
      </c>
      <c r="CY750" s="165" t="str">
        <f>IF(CX750,"-",INDEX('Avtal för korttidsarbete'!$D:$D,MATCH(D750,'Avtal för korttidsarbete'!$G:$G,0)))</f>
        <v>-</v>
      </c>
      <c r="CZ750" s="131" t="b">
        <f>IFERROR(G750&gt;INDEX(Uppsägningar!E:E,MATCH(C750,Uppsägningar!C:C,0)),FALSE)</f>
        <v>0</v>
      </c>
    </row>
    <row r="751" spans="1:104" s="30" customFormat="1" x14ac:dyDescent="0.25">
      <c r="A751" s="19">
        <v>736</v>
      </c>
      <c r="B751" s="20"/>
      <c r="C751" s="189"/>
      <c r="D751" s="69"/>
      <c r="E751" s="171">
        <f>IFERROR(INDEX(Admin!$C$7:$C$10,MATCH(CY751,TblNivåValTExt,0)),0)</f>
        <v>0</v>
      </c>
      <c r="F751" s="1"/>
      <c r="G751" s="1"/>
      <c r="H751" s="90"/>
      <c r="I751" s="91"/>
      <c r="J751" s="91"/>
      <c r="K751" s="91"/>
      <c r="L751" s="91"/>
      <c r="M751" s="91"/>
      <c r="N751" s="91"/>
      <c r="O751" s="91"/>
      <c r="P751" s="91"/>
      <c r="Q751" s="91"/>
      <c r="R751" s="91"/>
      <c r="S751" s="91"/>
      <c r="T751" s="91"/>
      <c r="U751" s="91"/>
      <c r="V751" s="91"/>
      <c r="W751" s="225">
        <f t="shared" si="811"/>
        <v>0</v>
      </c>
      <c r="X751" s="134" t="str">
        <f t="shared" si="857"/>
        <v/>
      </c>
      <c r="Y751" s="92" t="b">
        <f t="shared" si="812"/>
        <v>0</v>
      </c>
      <c r="Z751" s="92" t="str">
        <f t="shared" si="858"/>
        <v/>
      </c>
      <c r="AA751" s="92" t="b">
        <f t="shared" si="859"/>
        <v>0</v>
      </c>
      <c r="AB751" s="92" t="str">
        <f t="shared" si="860"/>
        <v/>
      </c>
      <c r="AC751" s="13" t="b">
        <f t="shared" si="813"/>
        <v>0</v>
      </c>
      <c r="AD751" s="92" t="str">
        <f t="shared" si="861"/>
        <v/>
      </c>
      <c r="AE751" s="13" t="b">
        <f t="shared" si="862"/>
        <v>0</v>
      </c>
      <c r="AF751" s="92" t="str">
        <f t="shared" si="863"/>
        <v/>
      </c>
      <c r="AG751" s="13" t="b">
        <f t="shared" si="814"/>
        <v>0</v>
      </c>
      <c r="AH751" s="92" t="str">
        <f t="shared" si="864"/>
        <v/>
      </c>
      <c r="AI751" s="35" t="b">
        <f t="shared" si="815"/>
        <v>0</v>
      </c>
      <c r="AJ751" s="92" t="str">
        <f t="shared" si="865"/>
        <v/>
      </c>
      <c r="AK751" s="35" t="b">
        <f t="shared" si="816"/>
        <v>0</v>
      </c>
      <c r="AL751" s="92" t="str">
        <f t="shared" si="817"/>
        <v/>
      </c>
      <c r="AM751" s="35" t="b">
        <f t="shared" si="818"/>
        <v>0</v>
      </c>
      <c r="AN751" s="92" t="str">
        <f t="shared" si="819"/>
        <v/>
      </c>
      <c r="AO751" s="13" t="b">
        <f t="shared" si="820"/>
        <v>0</v>
      </c>
      <c r="AP751" s="92" t="str">
        <f t="shared" si="821"/>
        <v/>
      </c>
      <c r="AQ751" s="14">
        <f t="shared" si="822"/>
        <v>0</v>
      </c>
      <c r="AR751" s="14">
        <f t="shared" si="823"/>
        <v>0</v>
      </c>
      <c r="AS751" s="16">
        <f t="shared" si="877"/>
        <v>0</v>
      </c>
      <c r="AT751" s="16">
        <f t="shared" si="877"/>
        <v>0</v>
      </c>
      <c r="AU751" s="16">
        <f t="shared" si="877"/>
        <v>0</v>
      </c>
      <c r="AV751" s="16">
        <f t="shared" si="877"/>
        <v>0</v>
      </c>
      <c r="AW751" s="16">
        <f t="shared" si="877"/>
        <v>0</v>
      </c>
      <c r="AX751" s="16">
        <f t="shared" si="877"/>
        <v>0</v>
      </c>
      <c r="AY751" s="16">
        <f t="shared" si="877"/>
        <v>0</v>
      </c>
      <c r="AZ751" s="16"/>
      <c r="BA751" s="16"/>
      <c r="BB751" s="93">
        <f t="shared" si="866"/>
        <v>0</v>
      </c>
      <c r="BC751" s="93">
        <f t="shared" si="867"/>
        <v>0</v>
      </c>
      <c r="BD751" s="93">
        <f t="shared" si="868"/>
        <v>0</v>
      </c>
      <c r="BE751" s="158">
        <f t="shared" si="869"/>
        <v>0</v>
      </c>
      <c r="BF751" s="159">
        <f t="shared" si="870"/>
        <v>0</v>
      </c>
      <c r="BG751" s="159">
        <f t="shared" si="824"/>
        <v>0</v>
      </c>
      <c r="BH751" s="159">
        <f t="shared" si="825"/>
        <v>0</v>
      </c>
      <c r="BI751" s="159">
        <f t="shared" si="826"/>
        <v>0</v>
      </c>
      <c r="BJ751" s="159">
        <f t="shared" si="827"/>
        <v>0</v>
      </c>
      <c r="BK751" s="159">
        <f t="shared" si="828"/>
        <v>0</v>
      </c>
      <c r="BL751" s="159">
        <f t="shared" si="829"/>
        <v>0</v>
      </c>
      <c r="BM751" s="159">
        <f t="shared" si="810"/>
        <v>0</v>
      </c>
      <c r="BN751" s="159">
        <f t="shared" si="810"/>
        <v>0</v>
      </c>
      <c r="BO751" s="205" t="b">
        <f t="shared" si="830"/>
        <v>0</v>
      </c>
      <c r="BP751" s="214">
        <f t="shared" si="831"/>
        <v>0</v>
      </c>
      <c r="BQ751" s="160">
        <f t="shared" si="832"/>
        <v>0</v>
      </c>
      <c r="BR751" s="160">
        <f t="shared" si="833"/>
        <v>0</v>
      </c>
      <c r="BS751" s="160">
        <f t="shared" si="834"/>
        <v>0</v>
      </c>
      <c r="BT751" s="160">
        <f t="shared" si="835"/>
        <v>0</v>
      </c>
      <c r="BU751" s="160">
        <f t="shared" si="836"/>
        <v>0</v>
      </c>
      <c r="BV751" s="215">
        <f t="shared" si="837"/>
        <v>0</v>
      </c>
      <c r="BW751" s="217">
        <f t="shared" si="838"/>
        <v>0</v>
      </c>
      <c r="BX751" s="206">
        <f t="shared" si="839"/>
        <v>0</v>
      </c>
      <c r="BY751" s="206">
        <f t="shared" si="840"/>
        <v>0</v>
      </c>
      <c r="BZ751" s="206">
        <f t="shared" si="841"/>
        <v>0</v>
      </c>
      <c r="CA751" s="206">
        <f t="shared" si="842"/>
        <v>0</v>
      </c>
      <c r="CB751" s="206">
        <f t="shared" si="843"/>
        <v>0</v>
      </c>
      <c r="CC751" s="218">
        <f t="shared" si="844"/>
        <v>0</v>
      </c>
      <c r="CD751" s="216" t="e">
        <f t="shared" si="845"/>
        <v>#VALUE!</v>
      </c>
      <c r="CE751" s="94" t="e">
        <f t="shared" si="846"/>
        <v>#VALUE!</v>
      </c>
      <c r="CF751" s="94" t="e">
        <f t="shared" si="847"/>
        <v>#VALUE!</v>
      </c>
      <c r="CG751" s="95" t="e">
        <f t="shared" si="848"/>
        <v>#VALUE!</v>
      </c>
      <c r="CH751" s="95" t="e">
        <f t="shared" si="871"/>
        <v>#VALUE!</v>
      </c>
      <c r="CI751" s="95" t="b">
        <f t="shared" si="874"/>
        <v>0</v>
      </c>
      <c r="CJ751" s="76" t="str">
        <f t="shared" si="849"/>
        <v/>
      </c>
      <c r="CK751" s="94" t="e" cm="1">
        <f t="array" aca="1" ref="CK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CL751" s="94" t="str">
        <f t="shared" si="850"/>
        <v/>
      </c>
      <c r="CM751" s="96" t="b">
        <f t="shared" si="851"/>
        <v>0</v>
      </c>
      <c r="CN751" s="130" t="b">
        <f>IFERROR(MATCH(D751,'Avtal för korttidsarbete'!$G$13:$G$1012,0),TRUE)</f>
        <v>1</v>
      </c>
      <c r="CO751" s="130" t="b">
        <f t="shared" si="852"/>
        <v>0</v>
      </c>
      <c r="CP751" s="131" t="str" cm="1">
        <f t="array" ref="CP751">IF(CN751=TRUE,"x",INDEX('Avtal för korttidsarbete'!$E$13:$E$1012,$CN751))</f>
        <v>x</v>
      </c>
      <c r="CQ751" s="131" t="str" cm="1">
        <f t="array" ref="CQ751">IF(CN751=TRUE,"x",INDEX('Avtal för korttidsarbete'!$F$13:$F$1012,$CN751))</f>
        <v>x</v>
      </c>
      <c r="CR751" s="130" t="b">
        <f t="shared" si="853"/>
        <v>0</v>
      </c>
      <c r="CS751" s="165">
        <f t="shared" si="872"/>
        <v>0</v>
      </c>
      <c r="CT751" s="165">
        <f t="shared" si="873"/>
        <v>0</v>
      </c>
      <c r="CU751" s="130" t="b">
        <f t="shared" si="854"/>
        <v>0</v>
      </c>
      <c r="CV751" s="131">
        <f t="shared" si="855"/>
        <v>0</v>
      </c>
      <c r="CW751" s="165">
        <f t="shared" si="856"/>
        <v>0</v>
      </c>
      <c r="CX751" s="186" t="b">
        <f>IFERROR(INDEX('Avtal för korttidsarbete'!R:R,MATCH(D751,'Avtal för korttidsarbete'!$G:$G,0)),TRUE)</f>
        <v>1</v>
      </c>
      <c r="CY751" s="165" t="str">
        <f>IF(CX751,"-",INDEX('Avtal för korttidsarbete'!$D:$D,MATCH(D751,'Avtal för korttidsarbete'!$G:$G,0)))</f>
        <v>-</v>
      </c>
      <c r="CZ751" s="131" t="b">
        <f>IFERROR(G751&gt;INDEX(Uppsägningar!E:E,MATCH(C751,Uppsägningar!C:C,0)),FALSE)</f>
        <v>0</v>
      </c>
    </row>
    <row r="752" spans="1:104" s="30" customFormat="1" x14ac:dyDescent="0.25">
      <c r="A752" s="19">
        <v>737</v>
      </c>
      <c r="B752" s="20"/>
      <c r="C752" s="189"/>
      <c r="D752" s="69"/>
      <c r="E752" s="171">
        <f>IFERROR(INDEX(Admin!$C$7:$C$10,MATCH(CY752,TblNivåValTExt,0)),0)</f>
        <v>0</v>
      </c>
      <c r="F752" s="1"/>
      <c r="G752" s="1"/>
      <c r="H752" s="90"/>
      <c r="I752" s="91"/>
      <c r="J752" s="91"/>
      <c r="K752" s="91"/>
      <c r="L752" s="91"/>
      <c r="M752" s="91"/>
      <c r="N752" s="91"/>
      <c r="O752" s="91"/>
      <c r="P752" s="91"/>
      <c r="Q752" s="91"/>
      <c r="R752" s="91"/>
      <c r="S752" s="91"/>
      <c r="T752" s="91"/>
      <c r="U752" s="91"/>
      <c r="V752" s="91"/>
      <c r="W752" s="225">
        <f t="shared" si="811"/>
        <v>0</v>
      </c>
      <c r="X752" s="134" t="str">
        <f t="shared" si="857"/>
        <v/>
      </c>
      <c r="Y752" s="92" t="b">
        <f t="shared" si="812"/>
        <v>0</v>
      </c>
      <c r="Z752" s="92" t="str">
        <f t="shared" si="858"/>
        <v/>
      </c>
      <c r="AA752" s="92" t="b">
        <f t="shared" si="859"/>
        <v>0</v>
      </c>
      <c r="AB752" s="92" t="str">
        <f t="shared" si="860"/>
        <v/>
      </c>
      <c r="AC752" s="13" t="b">
        <f t="shared" si="813"/>
        <v>0</v>
      </c>
      <c r="AD752" s="92" t="str">
        <f t="shared" si="861"/>
        <v/>
      </c>
      <c r="AE752" s="13" t="b">
        <f t="shared" si="862"/>
        <v>0</v>
      </c>
      <c r="AF752" s="92" t="str">
        <f t="shared" si="863"/>
        <v/>
      </c>
      <c r="AG752" s="13" t="b">
        <f t="shared" si="814"/>
        <v>0</v>
      </c>
      <c r="AH752" s="92" t="str">
        <f t="shared" si="864"/>
        <v/>
      </c>
      <c r="AI752" s="35" t="b">
        <f t="shared" si="815"/>
        <v>0</v>
      </c>
      <c r="AJ752" s="92" t="str">
        <f t="shared" si="865"/>
        <v/>
      </c>
      <c r="AK752" s="35" t="b">
        <f t="shared" si="816"/>
        <v>0</v>
      </c>
      <c r="AL752" s="92" t="str">
        <f t="shared" si="817"/>
        <v/>
      </c>
      <c r="AM752" s="35" t="b">
        <f t="shared" si="818"/>
        <v>0</v>
      </c>
      <c r="AN752" s="92" t="str">
        <f t="shared" si="819"/>
        <v/>
      </c>
      <c r="AO752" s="13" t="b">
        <f t="shared" si="820"/>
        <v>0</v>
      </c>
      <c r="AP752" s="92" t="str">
        <f t="shared" si="821"/>
        <v/>
      </c>
      <c r="AQ752" s="14">
        <f t="shared" si="822"/>
        <v>0</v>
      </c>
      <c r="AR752" s="14">
        <f t="shared" si="823"/>
        <v>0</v>
      </c>
      <c r="AS752" s="16">
        <f t="shared" si="877"/>
        <v>0</v>
      </c>
      <c r="AT752" s="16">
        <f t="shared" si="877"/>
        <v>0</v>
      </c>
      <c r="AU752" s="16">
        <f t="shared" si="877"/>
        <v>0</v>
      </c>
      <c r="AV752" s="16">
        <f t="shared" si="877"/>
        <v>0</v>
      </c>
      <c r="AW752" s="16">
        <f t="shared" si="877"/>
        <v>0</v>
      </c>
      <c r="AX752" s="16">
        <f t="shared" si="877"/>
        <v>0</v>
      </c>
      <c r="AY752" s="16">
        <f t="shared" si="877"/>
        <v>0</v>
      </c>
      <c r="AZ752" s="16"/>
      <c r="BA752" s="16"/>
      <c r="BB752" s="93">
        <f t="shared" si="866"/>
        <v>0</v>
      </c>
      <c r="BC752" s="93">
        <f t="shared" si="867"/>
        <v>0</v>
      </c>
      <c r="BD752" s="93">
        <f t="shared" si="868"/>
        <v>0</v>
      </c>
      <c r="BE752" s="158">
        <f t="shared" si="869"/>
        <v>0</v>
      </c>
      <c r="BF752" s="159">
        <f t="shared" si="870"/>
        <v>0</v>
      </c>
      <c r="BG752" s="159">
        <f t="shared" si="824"/>
        <v>0</v>
      </c>
      <c r="BH752" s="159">
        <f t="shared" si="825"/>
        <v>0</v>
      </c>
      <c r="BI752" s="159">
        <f t="shared" si="826"/>
        <v>0</v>
      </c>
      <c r="BJ752" s="159">
        <f t="shared" si="827"/>
        <v>0</v>
      </c>
      <c r="BK752" s="159">
        <f t="shared" si="828"/>
        <v>0</v>
      </c>
      <c r="BL752" s="159">
        <f t="shared" si="829"/>
        <v>0</v>
      </c>
      <c r="BM752" s="159">
        <f t="shared" si="810"/>
        <v>0</v>
      </c>
      <c r="BN752" s="159">
        <f t="shared" si="810"/>
        <v>0</v>
      </c>
      <c r="BO752" s="205" t="b">
        <f t="shared" si="830"/>
        <v>0</v>
      </c>
      <c r="BP752" s="214">
        <f t="shared" si="831"/>
        <v>0</v>
      </c>
      <c r="BQ752" s="160">
        <f t="shared" si="832"/>
        <v>0</v>
      </c>
      <c r="BR752" s="160">
        <f t="shared" si="833"/>
        <v>0</v>
      </c>
      <c r="BS752" s="160">
        <f t="shared" si="834"/>
        <v>0</v>
      </c>
      <c r="BT752" s="160">
        <f t="shared" si="835"/>
        <v>0</v>
      </c>
      <c r="BU752" s="160">
        <f t="shared" si="836"/>
        <v>0</v>
      </c>
      <c r="BV752" s="215">
        <f t="shared" si="837"/>
        <v>0</v>
      </c>
      <c r="BW752" s="217">
        <f t="shared" si="838"/>
        <v>0</v>
      </c>
      <c r="BX752" s="206">
        <f t="shared" si="839"/>
        <v>0</v>
      </c>
      <c r="BY752" s="206">
        <f t="shared" si="840"/>
        <v>0</v>
      </c>
      <c r="BZ752" s="206">
        <f t="shared" si="841"/>
        <v>0</v>
      </c>
      <c r="CA752" s="206">
        <f t="shared" si="842"/>
        <v>0</v>
      </c>
      <c r="CB752" s="206">
        <f t="shared" si="843"/>
        <v>0</v>
      </c>
      <c r="CC752" s="218">
        <f t="shared" si="844"/>
        <v>0</v>
      </c>
      <c r="CD752" s="216" t="e">
        <f t="shared" si="845"/>
        <v>#VALUE!</v>
      </c>
      <c r="CE752" s="94" t="e">
        <f t="shared" si="846"/>
        <v>#VALUE!</v>
      </c>
      <c r="CF752" s="94" t="e">
        <f t="shared" si="847"/>
        <v>#VALUE!</v>
      </c>
      <c r="CG752" s="95" t="e">
        <f t="shared" si="848"/>
        <v>#VALUE!</v>
      </c>
      <c r="CH752" s="95" t="e">
        <f t="shared" si="871"/>
        <v>#VALUE!</v>
      </c>
      <c r="CI752" s="95" t="b">
        <f t="shared" si="874"/>
        <v>0</v>
      </c>
      <c r="CJ752" s="76" t="str">
        <f t="shared" si="849"/>
        <v/>
      </c>
      <c r="CK752" s="94" t="e" cm="1">
        <f t="array" aca="1" ref="CK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CL752" s="94" t="str">
        <f t="shared" si="850"/>
        <v/>
      </c>
      <c r="CM752" s="96" t="b">
        <f t="shared" si="851"/>
        <v>0</v>
      </c>
      <c r="CN752" s="130" t="b">
        <f>IFERROR(MATCH(D752,'Avtal för korttidsarbete'!$G$13:$G$1012,0),TRUE)</f>
        <v>1</v>
      </c>
      <c r="CO752" s="130" t="b">
        <f t="shared" si="852"/>
        <v>0</v>
      </c>
      <c r="CP752" s="131" t="str" cm="1">
        <f t="array" ref="CP752">IF(CN752=TRUE,"x",INDEX('Avtal för korttidsarbete'!$E$13:$E$1012,$CN752))</f>
        <v>x</v>
      </c>
      <c r="CQ752" s="131" t="str" cm="1">
        <f t="array" ref="CQ752">IF(CN752=TRUE,"x",INDEX('Avtal för korttidsarbete'!$F$13:$F$1012,$CN752))</f>
        <v>x</v>
      </c>
      <c r="CR752" s="130" t="b">
        <f t="shared" si="853"/>
        <v>0</v>
      </c>
      <c r="CS752" s="165">
        <f t="shared" si="872"/>
        <v>0</v>
      </c>
      <c r="CT752" s="165">
        <f t="shared" si="873"/>
        <v>0</v>
      </c>
      <c r="CU752" s="130" t="b">
        <f t="shared" si="854"/>
        <v>0</v>
      </c>
      <c r="CV752" s="131">
        <f t="shared" si="855"/>
        <v>0</v>
      </c>
      <c r="CW752" s="165">
        <f t="shared" si="856"/>
        <v>0</v>
      </c>
      <c r="CX752" s="186" t="b">
        <f>IFERROR(INDEX('Avtal för korttidsarbete'!R:R,MATCH(D752,'Avtal för korttidsarbete'!$G:$G,0)),TRUE)</f>
        <v>1</v>
      </c>
      <c r="CY752" s="165" t="str">
        <f>IF(CX752,"-",INDEX('Avtal för korttidsarbete'!$D:$D,MATCH(D752,'Avtal för korttidsarbete'!$G:$G,0)))</f>
        <v>-</v>
      </c>
      <c r="CZ752" s="131" t="b">
        <f>IFERROR(G752&gt;INDEX(Uppsägningar!E:E,MATCH(C752,Uppsägningar!C:C,0)),FALSE)</f>
        <v>0</v>
      </c>
    </row>
    <row r="753" spans="1:104" s="30" customFormat="1" x14ac:dyDescent="0.25">
      <c r="A753" s="19">
        <v>738</v>
      </c>
      <c r="B753" s="20"/>
      <c r="C753" s="189"/>
      <c r="D753" s="69"/>
      <c r="E753" s="171">
        <f>IFERROR(INDEX(Admin!$C$7:$C$10,MATCH(CY753,TblNivåValTExt,0)),0)</f>
        <v>0</v>
      </c>
      <c r="F753" s="1"/>
      <c r="G753" s="1"/>
      <c r="H753" s="90"/>
      <c r="I753" s="91"/>
      <c r="J753" s="91"/>
      <c r="K753" s="91"/>
      <c r="L753" s="91"/>
      <c r="M753" s="91"/>
      <c r="N753" s="91"/>
      <c r="O753" s="91"/>
      <c r="P753" s="91"/>
      <c r="Q753" s="91"/>
      <c r="R753" s="91"/>
      <c r="S753" s="91"/>
      <c r="T753" s="91"/>
      <c r="U753" s="91"/>
      <c r="V753" s="91"/>
      <c r="W753" s="225">
        <f t="shared" si="811"/>
        <v>0</v>
      </c>
      <c r="X753" s="134" t="str">
        <f t="shared" si="857"/>
        <v/>
      </c>
      <c r="Y753" s="92" t="b">
        <f t="shared" si="812"/>
        <v>0</v>
      </c>
      <c r="Z753" s="92" t="str">
        <f t="shared" si="858"/>
        <v/>
      </c>
      <c r="AA753" s="92" t="b">
        <f t="shared" si="859"/>
        <v>0</v>
      </c>
      <c r="AB753" s="92" t="str">
        <f t="shared" si="860"/>
        <v/>
      </c>
      <c r="AC753" s="13" t="b">
        <f t="shared" si="813"/>
        <v>0</v>
      </c>
      <c r="AD753" s="92" t="str">
        <f t="shared" si="861"/>
        <v/>
      </c>
      <c r="AE753" s="13" t="b">
        <f t="shared" si="862"/>
        <v>0</v>
      </c>
      <c r="AF753" s="92" t="str">
        <f t="shared" si="863"/>
        <v/>
      </c>
      <c r="AG753" s="13" t="b">
        <f t="shared" si="814"/>
        <v>0</v>
      </c>
      <c r="AH753" s="92" t="str">
        <f t="shared" si="864"/>
        <v/>
      </c>
      <c r="AI753" s="35" t="b">
        <f t="shared" si="815"/>
        <v>0</v>
      </c>
      <c r="AJ753" s="92" t="str">
        <f t="shared" si="865"/>
        <v/>
      </c>
      <c r="AK753" s="35" t="b">
        <f t="shared" si="816"/>
        <v>0</v>
      </c>
      <c r="AL753" s="92" t="str">
        <f t="shared" si="817"/>
        <v/>
      </c>
      <c r="AM753" s="35" t="b">
        <f t="shared" si="818"/>
        <v>0</v>
      </c>
      <c r="AN753" s="92" t="str">
        <f t="shared" si="819"/>
        <v/>
      </c>
      <c r="AO753" s="13" t="b">
        <f t="shared" si="820"/>
        <v>0</v>
      </c>
      <c r="AP753" s="92" t="str">
        <f t="shared" si="821"/>
        <v/>
      </c>
      <c r="AQ753" s="14">
        <f t="shared" si="822"/>
        <v>0</v>
      </c>
      <c r="AR753" s="14">
        <f t="shared" si="823"/>
        <v>0</v>
      </c>
      <c r="AS753" s="16">
        <f t="shared" si="877"/>
        <v>0</v>
      </c>
      <c r="AT753" s="16">
        <f t="shared" si="877"/>
        <v>0</v>
      </c>
      <c r="AU753" s="16">
        <f t="shared" si="877"/>
        <v>0</v>
      </c>
      <c r="AV753" s="16">
        <f t="shared" si="877"/>
        <v>0</v>
      </c>
      <c r="AW753" s="16">
        <f t="shared" si="877"/>
        <v>0</v>
      </c>
      <c r="AX753" s="16">
        <f t="shared" si="877"/>
        <v>0</v>
      </c>
      <c r="AY753" s="16">
        <f t="shared" si="877"/>
        <v>0</v>
      </c>
      <c r="AZ753" s="16"/>
      <c r="BA753" s="16"/>
      <c r="BB753" s="93">
        <f t="shared" si="866"/>
        <v>0</v>
      </c>
      <c r="BC753" s="93">
        <f t="shared" si="867"/>
        <v>0</v>
      </c>
      <c r="BD753" s="93">
        <f t="shared" si="868"/>
        <v>0</v>
      </c>
      <c r="BE753" s="158">
        <f t="shared" si="869"/>
        <v>0</v>
      </c>
      <c r="BF753" s="159">
        <f t="shared" si="870"/>
        <v>0</v>
      </c>
      <c r="BG753" s="159">
        <f t="shared" si="824"/>
        <v>0</v>
      </c>
      <c r="BH753" s="159">
        <f t="shared" si="825"/>
        <v>0</v>
      </c>
      <c r="BI753" s="159">
        <f t="shared" si="826"/>
        <v>0</v>
      </c>
      <c r="BJ753" s="159">
        <f t="shared" si="827"/>
        <v>0</v>
      </c>
      <c r="BK753" s="159">
        <f t="shared" si="828"/>
        <v>0</v>
      </c>
      <c r="BL753" s="159">
        <f t="shared" si="829"/>
        <v>0</v>
      </c>
      <c r="BM753" s="159">
        <f t="shared" si="810"/>
        <v>0</v>
      </c>
      <c r="BN753" s="159">
        <f t="shared" si="810"/>
        <v>0</v>
      </c>
      <c r="BO753" s="205" t="b">
        <f t="shared" si="830"/>
        <v>0</v>
      </c>
      <c r="BP753" s="214">
        <f t="shared" si="831"/>
        <v>0</v>
      </c>
      <c r="BQ753" s="160">
        <f t="shared" si="832"/>
        <v>0</v>
      </c>
      <c r="BR753" s="160">
        <f t="shared" si="833"/>
        <v>0</v>
      </c>
      <c r="BS753" s="160">
        <f t="shared" si="834"/>
        <v>0</v>
      </c>
      <c r="BT753" s="160">
        <f t="shared" si="835"/>
        <v>0</v>
      </c>
      <c r="BU753" s="160">
        <f t="shared" si="836"/>
        <v>0</v>
      </c>
      <c r="BV753" s="215">
        <f t="shared" si="837"/>
        <v>0</v>
      </c>
      <c r="BW753" s="217">
        <f t="shared" si="838"/>
        <v>0</v>
      </c>
      <c r="BX753" s="206">
        <f t="shared" si="839"/>
        <v>0</v>
      </c>
      <c r="BY753" s="206">
        <f t="shared" si="840"/>
        <v>0</v>
      </c>
      <c r="BZ753" s="206">
        <f t="shared" si="841"/>
        <v>0</v>
      </c>
      <c r="CA753" s="206">
        <f t="shared" si="842"/>
        <v>0</v>
      </c>
      <c r="CB753" s="206">
        <f t="shared" si="843"/>
        <v>0</v>
      </c>
      <c r="CC753" s="218">
        <f t="shared" si="844"/>
        <v>0</v>
      </c>
      <c r="CD753" s="216" t="e">
        <f t="shared" si="845"/>
        <v>#VALUE!</v>
      </c>
      <c r="CE753" s="94" t="e">
        <f t="shared" si="846"/>
        <v>#VALUE!</v>
      </c>
      <c r="CF753" s="94" t="e">
        <f t="shared" si="847"/>
        <v>#VALUE!</v>
      </c>
      <c r="CG753" s="95" t="e">
        <f t="shared" si="848"/>
        <v>#VALUE!</v>
      </c>
      <c r="CH753" s="95" t="e">
        <f t="shared" si="871"/>
        <v>#VALUE!</v>
      </c>
      <c r="CI753" s="95" t="b">
        <f t="shared" si="874"/>
        <v>0</v>
      </c>
      <c r="CJ753" s="76" t="str">
        <f t="shared" si="849"/>
        <v/>
      </c>
      <c r="CK753" s="94" t="e" cm="1">
        <f t="array" aca="1" ref="CK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CL753" s="94" t="str">
        <f t="shared" si="850"/>
        <v/>
      </c>
      <c r="CM753" s="96" t="b">
        <f t="shared" si="851"/>
        <v>0</v>
      </c>
      <c r="CN753" s="130" t="b">
        <f>IFERROR(MATCH(D753,'Avtal för korttidsarbete'!$G$13:$G$1012,0),TRUE)</f>
        <v>1</v>
      </c>
      <c r="CO753" s="130" t="b">
        <f t="shared" si="852"/>
        <v>0</v>
      </c>
      <c r="CP753" s="131" t="str" cm="1">
        <f t="array" ref="CP753">IF(CN753=TRUE,"x",INDEX('Avtal för korttidsarbete'!$E$13:$E$1012,$CN753))</f>
        <v>x</v>
      </c>
      <c r="CQ753" s="131" t="str" cm="1">
        <f t="array" ref="CQ753">IF(CN753=TRUE,"x",INDEX('Avtal för korttidsarbete'!$F$13:$F$1012,$CN753))</f>
        <v>x</v>
      </c>
      <c r="CR753" s="130" t="b">
        <f t="shared" si="853"/>
        <v>0</v>
      </c>
      <c r="CS753" s="165">
        <f t="shared" si="872"/>
        <v>0</v>
      </c>
      <c r="CT753" s="165">
        <f t="shared" si="873"/>
        <v>0</v>
      </c>
      <c r="CU753" s="130" t="b">
        <f t="shared" si="854"/>
        <v>0</v>
      </c>
      <c r="CV753" s="131">
        <f t="shared" si="855"/>
        <v>0</v>
      </c>
      <c r="CW753" s="165">
        <f t="shared" si="856"/>
        <v>0</v>
      </c>
      <c r="CX753" s="186" t="b">
        <f>IFERROR(INDEX('Avtal för korttidsarbete'!R:R,MATCH(D753,'Avtal för korttidsarbete'!$G:$G,0)),TRUE)</f>
        <v>1</v>
      </c>
      <c r="CY753" s="165" t="str">
        <f>IF(CX753,"-",INDEX('Avtal för korttidsarbete'!$D:$D,MATCH(D753,'Avtal för korttidsarbete'!$G:$G,0)))</f>
        <v>-</v>
      </c>
      <c r="CZ753" s="131" t="b">
        <f>IFERROR(G753&gt;INDEX(Uppsägningar!E:E,MATCH(C753,Uppsägningar!C:C,0)),FALSE)</f>
        <v>0</v>
      </c>
    </row>
    <row r="754" spans="1:104" s="30" customFormat="1" x14ac:dyDescent="0.25">
      <c r="A754" s="19">
        <v>739</v>
      </c>
      <c r="B754" s="20"/>
      <c r="C754" s="189"/>
      <c r="D754" s="69"/>
      <c r="E754" s="171">
        <f>IFERROR(INDEX(Admin!$C$7:$C$10,MATCH(CY754,TblNivåValTExt,0)),0)</f>
        <v>0</v>
      </c>
      <c r="F754" s="1"/>
      <c r="G754" s="1"/>
      <c r="H754" s="90"/>
      <c r="I754" s="91"/>
      <c r="J754" s="91"/>
      <c r="K754" s="91"/>
      <c r="L754" s="91"/>
      <c r="M754" s="91"/>
      <c r="N754" s="91"/>
      <c r="O754" s="91"/>
      <c r="P754" s="91"/>
      <c r="Q754" s="91"/>
      <c r="R754" s="91"/>
      <c r="S754" s="91"/>
      <c r="T754" s="91"/>
      <c r="U754" s="91"/>
      <c r="V754" s="91"/>
      <c r="W754" s="225">
        <f t="shared" si="811"/>
        <v>0</v>
      </c>
      <c r="X754" s="134" t="str">
        <f t="shared" si="857"/>
        <v/>
      </c>
      <c r="Y754" s="92" t="b">
        <f t="shared" si="812"/>
        <v>0</v>
      </c>
      <c r="Z754" s="92" t="str">
        <f t="shared" si="858"/>
        <v/>
      </c>
      <c r="AA754" s="92" t="b">
        <f t="shared" si="859"/>
        <v>0</v>
      </c>
      <c r="AB754" s="92" t="str">
        <f t="shared" si="860"/>
        <v/>
      </c>
      <c r="AC754" s="13" t="b">
        <f t="shared" si="813"/>
        <v>0</v>
      </c>
      <c r="AD754" s="92" t="str">
        <f t="shared" si="861"/>
        <v/>
      </c>
      <c r="AE754" s="13" t="b">
        <f t="shared" si="862"/>
        <v>0</v>
      </c>
      <c r="AF754" s="92" t="str">
        <f t="shared" si="863"/>
        <v/>
      </c>
      <c r="AG754" s="13" t="b">
        <f t="shared" si="814"/>
        <v>0</v>
      </c>
      <c r="AH754" s="92" t="str">
        <f t="shared" si="864"/>
        <v/>
      </c>
      <c r="AI754" s="35" t="b">
        <f t="shared" si="815"/>
        <v>0</v>
      </c>
      <c r="AJ754" s="92" t="str">
        <f t="shared" si="865"/>
        <v/>
      </c>
      <c r="AK754" s="35" t="b">
        <f t="shared" si="816"/>
        <v>0</v>
      </c>
      <c r="AL754" s="92" t="str">
        <f t="shared" si="817"/>
        <v/>
      </c>
      <c r="AM754" s="35" t="b">
        <f t="shared" si="818"/>
        <v>0</v>
      </c>
      <c r="AN754" s="92" t="str">
        <f t="shared" si="819"/>
        <v/>
      </c>
      <c r="AO754" s="13" t="b">
        <f t="shared" si="820"/>
        <v>0</v>
      </c>
      <c r="AP754" s="92" t="str">
        <f t="shared" si="821"/>
        <v/>
      </c>
      <c r="AQ754" s="14">
        <f t="shared" si="822"/>
        <v>0</v>
      </c>
      <c r="AR754" s="14">
        <f t="shared" si="823"/>
        <v>0</v>
      </c>
      <c r="AS754" s="16">
        <f t="shared" si="877"/>
        <v>0</v>
      </c>
      <c r="AT754" s="16">
        <f t="shared" si="877"/>
        <v>0</v>
      </c>
      <c r="AU754" s="16">
        <f t="shared" si="877"/>
        <v>0</v>
      </c>
      <c r="AV754" s="16">
        <f t="shared" si="877"/>
        <v>0</v>
      </c>
      <c r="AW754" s="16">
        <f t="shared" si="877"/>
        <v>0</v>
      </c>
      <c r="AX754" s="16">
        <f t="shared" si="877"/>
        <v>0</v>
      </c>
      <c r="AY754" s="16">
        <f t="shared" si="877"/>
        <v>0</v>
      </c>
      <c r="AZ754" s="16"/>
      <c r="BA754" s="16"/>
      <c r="BB754" s="93">
        <f t="shared" si="866"/>
        <v>0</v>
      </c>
      <c r="BC754" s="93">
        <f t="shared" si="867"/>
        <v>0</v>
      </c>
      <c r="BD754" s="93">
        <f t="shared" si="868"/>
        <v>0</v>
      </c>
      <c r="BE754" s="158">
        <f t="shared" si="869"/>
        <v>0</v>
      </c>
      <c r="BF754" s="159">
        <f t="shared" si="870"/>
        <v>0</v>
      </c>
      <c r="BG754" s="159">
        <f t="shared" si="824"/>
        <v>0</v>
      </c>
      <c r="BH754" s="159">
        <f t="shared" si="825"/>
        <v>0</v>
      </c>
      <c r="BI754" s="159">
        <f t="shared" si="826"/>
        <v>0</v>
      </c>
      <c r="BJ754" s="159">
        <f t="shared" si="827"/>
        <v>0</v>
      </c>
      <c r="BK754" s="159">
        <f t="shared" si="828"/>
        <v>0</v>
      </c>
      <c r="BL754" s="159">
        <f t="shared" si="829"/>
        <v>0</v>
      </c>
      <c r="BM754" s="159">
        <f t="shared" si="810"/>
        <v>0</v>
      </c>
      <c r="BN754" s="159">
        <f t="shared" si="810"/>
        <v>0</v>
      </c>
      <c r="BO754" s="205" t="b">
        <f t="shared" si="830"/>
        <v>0</v>
      </c>
      <c r="BP754" s="214">
        <f t="shared" si="831"/>
        <v>0</v>
      </c>
      <c r="BQ754" s="160">
        <f t="shared" si="832"/>
        <v>0</v>
      </c>
      <c r="BR754" s="160">
        <f t="shared" si="833"/>
        <v>0</v>
      </c>
      <c r="BS754" s="160">
        <f t="shared" si="834"/>
        <v>0</v>
      </c>
      <c r="BT754" s="160">
        <f t="shared" si="835"/>
        <v>0</v>
      </c>
      <c r="BU754" s="160">
        <f t="shared" si="836"/>
        <v>0</v>
      </c>
      <c r="BV754" s="215">
        <f t="shared" si="837"/>
        <v>0</v>
      </c>
      <c r="BW754" s="217">
        <f t="shared" si="838"/>
        <v>0</v>
      </c>
      <c r="BX754" s="206">
        <f t="shared" si="839"/>
        <v>0</v>
      </c>
      <c r="BY754" s="206">
        <f t="shared" si="840"/>
        <v>0</v>
      </c>
      <c r="BZ754" s="206">
        <f t="shared" si="841"/>
        <v>0</v>
      </c>
      <c r="CA754" s="206">
        <f t="shared" si="842"/>
        <v>0</v>
      </c>
      <c r="CB754" s="206">
        <f t="shared" si="843"/>
        <v>0</v>
      </c>
      <c r="CC754" s="218">
        <f t="shared" si="844"/>
        <v>0</v>
      </c>
      <c r="CD754" s="216" t="e">
        <f t="shared" si="845"/>
        <v>#VALUE!</v>
      </c>
      <c r="CE754" s="94" t="e">
        <f t="shared" si="846"/>
        <v>#VALUE!</v>
      </c>
      <c r="CF754" s="94" t="e">
        <f t="shared" si="847"/>
        <v>#VALUE!</v>
      </c>
      <c r="CG754" s="95" t="e">
        <f t="shared" si="848"/>
        <v>#VALUE!</v>
      </c>
      <c r="CH754" s="95" t="e">
        <f t="shared" si="871"/>
        <v>#VALUE!</v>
      </c>
      <c r="CI754" s="95" t="b">
        <f t="shared" si="874"/>
        <v>0</v>
      </c>
      <c r="CJ754" s="76" t="str">
        <f t="shared" si="849"/>
        <v/>
      </c>
      <c r="CK754" s="94" t="e" cm="1">
        <f t="array" aca="1" ref="CK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CL754" s="94" t="str">
        <f t="shared" si="850"/>
        <v/>
      </c>
      <c r="CM754" s="96" t="b">
        <f t="shared" si="851"/>
        <v>0</v>
      </c>
      <c r="CN754" s="130" t="b">
        <f>IFERROR(MATCH(D754,'Avtal för korttidsarbete'!$G$13:$G$1012,0),TRUE)</f>
        <v>1</v>
      </c>
      <c r="CO754" s="130" t="b">
        <f t="shared" si="852"/>
        <v>0</v>
      </c>
      <c r="CP754" s="131" t="str" cm="1">
        <f t="array" ref="CP754">IF(CN754=TRUE,"x",INDEX('Avtal för korttidsarbete'!$E$13:$E$1012,$CN754))</f>
        <v>x</v>
      </c>
      <c r="CQ754" s="131" t="str" cm="1">
        <f t="array" ref="CQ754">IF(CN754=TRUE,"x",INDEX('Avtal för korttidsarbete'!$F$13:$F$1012,$CN754))</f>
        <v>x</v>
      </c>
      <c r="CR754" s="130" t="b">
        <f t="shared" si="853"/>
        <v>0</v>
      </c>
      <c r="CS754" s="165">
        <f t="shared" si="872"/>
        <v>0</v>
      </c>
      <c r="CT754" s="165">
        <f t="shared" si="873"/>
        <v>0</v>
      </c>
      <c r="CU754" s="130" t="b">
        <f t="shared" si="854"/>
        <v>0</v>
      </c>
      <c r="CV754" s="131">
        <f t="shared" si="855"/>
        <v>0</v>
      </c>
      <c r="CW754" s="165">
        <f t="shared" si="856"/>
        <v>0</v>
      </c>
      <c r="CX754" s="186" t="b">
        <f>IFERROR(INDEX('Avtal för korttidsarbete'!R:R,MATCH(D754,'Avtal för korttidsarbete'!$G:$G,0)),TRUE)</f>
        <v>1</v>
      </c>
      <c r="CY754" s="165" t="str">
        <f>IF(CX754,"-",INDEX('Avtal för korttidsarbete'!$D:$D,MATCH(D754,'Avtal för korttidsarbete'!$G:$G,0)))</f>
        <v>-</v>
      </c>
      <c r="CZ754" s="131" t="b">
        <f>IFERROR(G754&gt;INDEX(Uppsägningar!E:E,MATCH(C754,Uppsägningar!C:C,0)),FALSE)</f>
        <v>0</v>
      </c>
    </row>
    <row r="755" spans="1:104" s="30" customFormat="1" x14ac:dyDescent="0.25">
      <c r="A755" s="19">
        <v>740</v>
      </c>
      <c r="B755" s="20"/>
      <c r="C755" s="189"/>
      <c r="D755" s="69"/>
      <c r="E755" s="171">
        <f>IFERROR(INDEX(Admin!$C$7:$C$10,MATCH(CY755,TblNivåValTExt,0)),0)</f>
        <v>0</v>
      </c>
      <c r="F755" s="1"/>
      <c r="G755" s="1"/>
      <c r="H755" s="90"/>
      <c r="I755" s="91"/>
      <c r="J755" s="91"/>
      <c r="K755" s="91"/>
      <c r="L755" s="91"/>
      <c r="M755" s="91"/>
      <c r="N755" s="91"/>
      <c r="O755" s="91"/>
      <c r="P755" s="91"/>
      <c r="Q755" s="91"/>
      <c r="R755" s="91"/>
      <c r="S755" s="91"/>
      <c r="T755" s="91"/>
      <c r="U755" s="91"/>
      <c r="V755" s="91"/>
      <c r="W755" s="225">
        <f t="shared" si="811"/>
        <v>0</v>
      </c>
      <c r="X755" s="134" t="str">
        <f t="shared" si="857"/>
        <v/>
      </c>
      <c r="Y755" s="92" t="b">
        <f t="shared" si="812"/>
        <v>0</v>
      </c>
      <c r="Z755" s="92" t="str">
        <f t="shared" si="858"/>
        <v/>
      </c>
      <c r="AA755" s="92" t="b">
        <f t="shared" si="859"/>
        <v>0</v>
      </c>
      <c r="AB755" s="92" t="str">
        <f t="shared" si="860"/>
        <v/>
      </c>
      <c r="AC755" s="13" t="b">
        <f t="shared" si="813"/>
        <v>0</v>
      </c>
      <c r="AD755" s="92" t="str">
        <f t="shared" si="861"/>
        <v/>
      </c>
      <c r="AE755" s="13" t="b">
        <f t="shared" si="862"/>
        <v>0</v>
      </c>
      <c r="AF755" s="92" t="str">
        <f t="shared" si="863"/>
        <v/>
      </c>
      <c r="AG755" s="13" t="b">
        <f t="shared" si="814"/>
        <v>0</v>
      </c>
      <c r="AH755" s="92" t="str">
        <f t="shared" si="864"/>
        <v/>
      </c>
      <c r="AI755" s="35" t="b">
        <f t="shared" si="815"/>
        <v>0</v>
      </c>
      <c r="AJ755" s="92" t="str">
        <f t="shared" si="865"/>
        <v/>
      </c>
      <c r="AK755" s="35" t="b">
        <f t="shared" si="816"/>
        <v>0</v>
      </c>
      <c r="AL755" s="92" t="str">
        <f t="shared" si="817"/>
        <v/>
      </c>
      <c r="AM755" s="35" t="b">
        <f t="shared" si="818"/>
        <v>0</v>
      </c>
      <c r="AN755" s="92" t="str">
        <f t="shared" si="819"/>
        <v/>
      </c>
      <c r="AO755" s="13" t="b">
        <f t="shared" si="820"/>
        <v>0</v>
      </c>
      <c r="AP755" s="92" t="str">
        <f t="shared" si="821"/>
        <v/>
      </c>
      <c r="AQ755" s="14">
        <f t="shared" si="822"/>
        <v>0</v>
      </c>
      <c r="AR755" s="14">
        <f t="shared" si="823"/>
        <v>0</v>
      </c>
      <c r="AS755" s="16">
        <f t="shared" si="877"/>
        <v>0</v>
      </c>
      <c r="AT755" s="16">
        <f t="shared" si="877"/>
        <v>0</v>
      </c>
      <c r="AU755" s="16">
        <f t="shared" si="877"/>
        <v>0</v>
      </c>
      <c r="AV755" s="16">
        <f t="shared" si="877"/>
        <v>0</v>
      </c>
      <c r="AW755" s="16">
        <f t="shared" si="877"/>
        <v>0</v>
      </c>
      <c r="AX755" s="16">
        <f t="shared" si="877"/>
        <v>0</v>
      </c>
      <c r="AY755" s="16">
        <f t="shared" si="877"/>
        <v>0</v>
      </c>
      <c r="AZ755" s="16"/>
      <c r="BA755" s="16"/>
      <c r="BB755" s="93">
        <f t="shared" si="866"/>
        <v>0</v>
      </c>
      <c r="BC755" s="93">
        <f t="shared" si="867"/>
        <v>0</v>
      </c>
      <c r="BD755" s="93">
        <f t="shared" si="868"/>
        <v>0</v>
      </c>
      <c r="BE755" s="158">
        <f t="shared" si="869"/>
        <v>0</v>
      </c>
      <c r="BF755" s="159">
        <f t="shared" si="870"/>
        <v>0</v>
      </c>
      <c r="BG755" s="159">
        <f t="shared" si="824"/>
        <v>0</v>
      </c>
      <c r="BH755" s="159">
        <f t="shared" si="825"/>
        <v>0</v>
      </c>
      <c r="BI755" s="159">
        <f t="shared" si="826"/>
        <v>0</v>
      </c>
      <c r="BJ755" s="159">
        <f t="shared" si="827"/>
        <v>0</v>
      </c>
      <c r="BK755" s="159">
        <f t="shared" si="828"/>
        <v>0</v>
      </c>
      <c r="BL755" s="159">
        <f t="shared" si="829"/>
        <v>0</v>
      </c>
      <c r="BM755" s="159">
        <f t="shared" si="810"/>
        <v>0</v>
      </c>
      <c r="BN755" s="159">
        <f t="shared" si="810"/>
        <v>0</v>
      </c>
      <c r="BO755" s="205" t="b">
        <f t="shared" si="830"/>
        <v>0</v>
      </c>
      <c r="BP755" s="214">
        <f t="shared" si="831"/>
        <v>0</v>
      </c>
      <c r="BQ755" s="160">
        <f t="shared" si="832"/>
        <v>0</v>
      </c>
      <c r="BR755" s="160">
        <f t="shared" si="833"/>
        <v>0</v>
      </c>
      <c r="BS755" s="160">
        <f t="shared" si="834"/>
        <v>0</v>
      </c>
      <c r="BT755" s="160">
        <f t="shared" si="835"/>
        <v>0</v>
      </c>
      <c r="BU755" s="160">
        <f t="shared" si="836"/>
        <v>0</v>
      </c>
      <c r="BV755" s="215">
        <f t="shared" si="837"/>
        <v>0</v>
      </c>
      <c r="BW755" s="217">
        <f t="shared" si="838"/>
        <v>0</v>
      </c>
      <c r="BX755" s="206">
        <f t="shared" si="839"/>
        <v>0</v>
      </c>
      <c r="BY755" s="206">
        <f t="shared" si="840"/>
        <v>0</v>
      </c>
      <c r="BZ755" s="206">
        <f t="shared" si="841"/>
        <v>0</v>
      </c>
      <c r="CA755" s="206">
        <f t="shared" si="842"/>
        <v>0</v>
      </c>
      <c r="CB755" s="206">
        <f t="shared" si="843"/>
        <v>0</v>
      </c>
      <c r="CC755" s="218">
        <f t="shared" si="844"/>
        <v>0</v>
      </c>
      <c r="CD755" s="216" t="e">
        <f t="shared" si="845"/>
        <v>#VALUE!</v>
      </c>
      <c r="CE755" s="94" t="e">
        <f t="shared" si="846"/>
        <v>#VALUE!</v>
      </c>
      <c r="CF755" s="94" t="e">
        <f t="shared" si="847"/>
        <v>#VALUE!</v>
      </c>
      <c r="CG755" s="95" t="e">
        <f t="shared" si="848"/>
        <v>#VALUE!</v>
      </c>
      <c r="CH755" s="95" t="e">
        <f t="shared" si="871"/>
        <v>#VALUE!</v>
      </c>
      <c r="CI755" s="95" t="b">
        <f t="shared" si="874"/>
        <v>0</v>
      </c>
      <c r="CJ755" s="76" t="str">
        <f t="shared" si="849"/>
        <v/>
      </c>
      <c r="CK755" s="94" t="e" cm="1">
        <f t="array" aca="1" ref="CK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CL755" s="94" t="str">
        <f t="shared" si="850"/>
        <v/>
      </c>
      <c r="CM755" s="96" t="b">
        <f t="shared" si="851"/>
        <v>0</v>
      </c>
      <c r="CN755" s="130" t="b">
        <f>IFERROR(MATCH(D755,'Avtal för korttidsarbete'!$G$13:$G$1012,0),TRUE)</f>
        <v>1</v>
      </c>
      <c r="CO755" s="130" t="b">
        <f t="shared" si="852"/>
        <v>0</v>
      </c>
      <c r="CP755" s="131" t="str" cm="1">
        <f t="array" ref="CP755">IF(CN755=TRUE,"x",INDEX('Avtal för korttidsarbete'!$E$13:$E$1012,$CN755))</f>
        <v>x</v>
      </c>
      <c r="CQ755" s="131" t="str" cm="1">
        <f t="array" ref="CQ755">IF(CN755=TRUE,"x",INDEX('Avtal för korttidsarbete'!$F$13:$F$1012,$CN755))</f>
        <v>x</v>
      </c>
      <c r="CR755" s="130" t="b">
        <f t="shared" si="853"/>
        <v>0</v>
      </c>
      <c r="CS755" s="165">
        <f t="shared" si="872"/>
        <v>0</v>
      </c>
      <c r="CT755" s="165">
        <f t="shared" si="873"/>
        <v>0</v>
      </c>
      <c r="CU755" s="130" t="b">
        <f t="shared" si="854"/>
        <v>0</v>
      </c>
      <c r="CV755" s="131">
        <f t="shared" si="855"/>
        <v>0</v>
      </c>
      <c r="CW755" s="165">
        <f t="shared" si="856"/>
        <v>0</v>
      </c>
      <c r="CX755" s="186" t="b">
        <f>IFERROR(INDEX('Avtal för korttidsarbete'!R:R,MATCH(D755,'Avtal för korttidsarbete'!$G:$G,0)),TRUE)</f>
        <v>1</v>
      </c>
      <c r="CY755" s="165" t="str">
        <f>IF(CX755,"-",INDEX('Avtal för korttidsarbete'!$D:$D,MATCH(D755,'Avtal för korttidsarbete'!$G:$G,0)))</f>
        <v>-</v>
      </c>
      <c r="CZ755" s="131" t="b">
        <f>IFERROR(G755&gt;INDEX(Uppsägningar!E:E,MATCH(C755,Uppsägningar!C:C,0)),FALSE)</f>
        <v>0</v>
      </c>
    </row>
    <row r="756" spans="1:104" s="30" customFormat="1" x14ac:dyDescent="0.25">
      <c r="A756" s="19">
        <v>741</v>
      </c>
      <c r="B756" s="20"/>
      <c r="C756" s="189"/>
      <c r="D756" s="69"/>
      <c r="E756" s="171">
        <f>IFERROR(INDEX(Admin!$C$7:$C$10,MATCH(CY756,TblNivåValTExt,0)),0)</f>
        <v>0</v>
      </c>
      <c r="F756" s="1"/>
      <c r="G756" s="1"/>
      <c r="H756" s="90"/>
      <c r="I756" s="91"/>
      <c r="J756" s="91"/>
      <c r="K756" s="91"/>
      <c r="L756" s="91"/>
      <c r="M756" s="91"/>
      <c r="N756" s="91"/>
      <c r="O756" s="91"/>
      <c r="P756" s="91"/>
      <c r="Q756" s="91"/>
      <c r="R756" s="91"/>
      <c r="S756" s="91"/>
      <c r="T756" s="91"/>
      <c r="U756" s="91"/>
      <c r="V756" s="91"/>
      <c r="W756" s="225">
        <f t="shared" si="811"/>
        <v>0</v>
      </c>
      <c r="X756" s="134" t="str">
        <f t="shared" si="857"/>
        <v/>
      </c>
      <c r="Y756" s="92" t="b">
        <f t="shared" si="812"/>
        <v>0</v>
      </c>
      <c r="Z756" s="92" t="str">
        <f t="shared" si="858"/>
        <v/>
      </c>
      <c r="AA756" s="92" t="b">
        <f t="shared" si="859"/>
        <v>0</v>
      </c>
      <c r="AB756" s="92" t="str">
        <f t="shared" si="860"/>
        <v/>
      </c>
      <c r="AC756" s="13" t="b">
        <f t="shared" si="813"/>
        <v>0</v>
      </c>
      <c r="AD756" s="92" t="str">
        <f t="shared" si="861"/>
        <v/>
      </c>
      <c r="AE756" s="13" t="b">
        <f t="shared" si="862"/>
        <v>0</v>
      </c>
      <c r="AF756" s="92" t="str">
        <f t="shared" si="863"/>
        <v/>
      </c>
      <c r="AG756" s="13" t="b">
        <f t="shared" si="814"/>
        <v>0</v>
      </c>
      <c r="AH756" s="92" t="str">
        <f t="shared" si="864"/>
        <v/>
      </c>
      <c r="AI756" s="35" t="b">
        <f t="shared" si="815"/>
        <v>0</v>
      </c>
      <c r="AJ756" s="92" t="str">
        <f t="shared" si="865"/>
        <v/>
      </c>
      <c r="AK756" s="35" t="b">
        <f t="shared" si="816"/>
        <v>0</v>
      </c>
      <c r="AL756" s="92" t="str">
        <f t="shared" si="817"/>
        <v/>
      </c>
      <c r="AM756" s="35" t="b">
        <f t="shared" si="818"/>
        <v>0</v>
      </c>
      <c r="AN756" s="92" t="str">
        <f t="shared" si="819"/>
        <v/>
      </c>
      <c r="AO756" s="13" t="b">
        <f t="shared" si="820"/>
        <v>0</v>
      </c>
      <c r="AP756" s="92" t="str">
        <f t="shared" si="821"/>
        <v/>
      </c>
      <c r="AQ756" s="14">
        <f t="shared" si="822"/>
        <v>0</v>
      </c>
      <c r="AR756" s="14">
        <f t="shared" si="823"/>
        <v>0</v>
      </c>
      <c r="AS756" s="16">
        <f t="shared" ref="AS756:AY765" si="878">IF(OR(AS$11=FALSE,$F756="",MIN($G756,AS$10,$AR756)-MAX($F756,AS$8,$AQ756)&lt;0),0,MIN($G756,AS$10,$AR756)-MAX($F756,AS$8,$AQ756)+1)</f>
        <v>0</v>
      </c>
      <c r="AT756" s="16">
        <f t="shared" si="878"/>
        <v>0</v>
      </c>
      <c r="AU756" s="16">
        <f t="shared" si="878"/>
        <v>0</v>
      </c>
      <c r="AV756" s="16">
        <f t="shared" si="878"/>
        <v>0</v>
      </c>
      <c r="AW756" s="16">
        <f t="shared" si="878"/>
        <v>0</v>
      </c>
      <c r="AX756" s="16">
        <f t="shared" si="878"/>
        <v>0</v>
      </c>
      <c r="AY756" s="16">
        <f t="shared" si="878"/>
        <v>0</v>
      </c>
      <c r="AZ756" s="16"/>
      <c r="BA756" s="16"/>
      <c r="BB756" s="93">
        <f t="shared" si="866"/>
        <v>0</v>
      </c>
      <c r="BC756" s="93">
        <f t="shared" si="867"/>
        <v>0</v>
      </c>
      <c r="BD756" s="93">
        <f t="shared" si="868"/>
        <v>0</v>
      </c>
      <c r="BE756" s="158">
        <f t="shared" si="869"/>
        <v>0</v>
      </c>
      <c r="BF756" s="159">
        <f t="shared" si="870"/>
        <v>0</v>
      </c>
      <c r="BG756" s="159">
        <f t="shared" si="824"/>
        <v>0</v>
      </c>
      <c r="BH756" s="159">
        <f t="shared" si="825"/>
        <v>0</v>
      </c>
      <c r="BI756" s="159">
        <f t="shared" si="826"/>
        <v>0</v>
      </c>
      <c r="BJ756" s="159">
        <f t="shared" si="827"/>
        <v>0</v>
      </c>
      <c r="BK756" s="159">
        <f t="shared" si="828"/>
        <v>0</v>
      </c>
      <c r="BL756" s="159">
        <f t="shared" si="829"/>
        <v>0</v>
      </c>
      <c r="BM756" s="159">
        <f t="shared" si="810"/>
        <v>0</v>
      </c>
      <c r="BN756" s="159">
        <f t="shared" si="810"/>
        <v>0</v>
      </c>
      <c r="BO756" s="205" t="b">
        <f t="shared" si="830"/>
        <v>0</v>
      </c>
      <c r="BP756" s="214">
        <f t="shared" si="831"/>
        <v>0</v>
      </c>
      <c r="BQ756" s="160">
        <f t="shared" si="832"/>
        <v>0</v>
      </c>
      <c r="BR756" s="160">
        <f t="shared" si="833"/>
        <v>0</v>
      </c>
      <c r="BS756" s="160">
        <f t="shared" si="834"/>
        <v>0</v>
      </c>
      <c r="BT756" s="160">
        <f t="shared" si="835"/>
        <v>0</v>
      </c>
      <c r="BU756" s="160">
        <f t="shared" si="836"/>
        <v>0</v>
      </c>
      <c r="BV756" s="215">
        <f t="shared" si="837"/>
        <v>0</v>
      </c>
      <c r="BW756" s="217">
        <f t="shared" si="838"/>
        <v>0</v>
      </c>
      <c r="BX756" s="206">
        <f t="shared" si="839"/>
        <v>0</v>
      </c>
      <c r="BY756" s="206">
        <f t="shared" si="840"/>
        <v>0</v>
      </c>
      <c r="BZ756" s="206">
        <f t="shared" si="841"/>
        <v>0</v>
      </c>
      <c r="CA756" s="206">
        <f t="shared" si="842"/>
        <v>0</v>
      </c>
      <c r="CB756" s="206">
        <f t="shared" si="843"/>
        <v>0</v>
      </c>
      <c r="CC756" s="218">
        <f t="shared" si="844"/>
        <v>0</v>
      </c>
      <c r="CD756" s="216" t="e">
        <f t="shared" si="845"/>
        <v>#VALUE!</v>
      </c>
      <c r="CE756" s="94" t="e">
        <f t="shared" si="846"/>
        <v>#VALUE!</v>
      </c>
      <c r="CF756" s="94" t="e">
        <f t="shared" si="847"/>
        <v>#VALUE!</v>
      </c>
      <c r="CG756" s="95" t="e">
        <f t="shared" si="848"/>
        <v>#VALUE!</v>
      </c>
      <c r="CH756" s="95" t="e">
        <f t="shared" si="871"/>
        <v>#VALUE!</v>
      </c>
      <c r="CI756" s="95" t="b">
        <f t="shared" si="874"/>
        <v>0</v>
      </c>
      <c r="CJ756" s="76" t="str">
        <f t="shared" si="849"/>
        <v/>
      </c>
      <c r="CK756" s="94" t="e" cm="1">
        <f t="array" aca="1" ref="CK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CL756" s="94" t="str">
        <f t="shared" si="850"/>
        <v/>
      </c>
      <c r="CM756" s="96" t="b">
        <f t="shared" si="851"/>
        <v>0</v>
      </c>
      <c r="CN756" s="130" t="b">
        <f>IFERROR(MATCH(D756,'Avtal för korttidsarbete'!$G$13:$G$1012,0),TRUE)</f>
        <v>1</v>
      </c>
      <c r="CO756" s="130" t="b">
        <f t="shared" si="852"/>
        <v>0</v>
      </c>
      <c r="CP756" s="131" t="str" cm="1">
        <f t="array" ref="CP756">IF(CN756=TRUE,"x",INDEX('Avtal för korttidsarbete'!$E$13:$E$1012,$CN756))</f>
        <v>x</v>
      </c>
      <c r="CQ756" s="131" t="str" cm="1">
        <f t="array" ref="CQ756">IF(CN756=TRUE,"x",INDEX('Avtal för korttidsarbete'!$F$13:$F$1012,$CN756))</f>
        <v>x</v>
      </c>
      <c r="CR756" s="130" t="b">
        <f t="shared" si="853"/>
        <v>0</v>
      </c>
      <c r="CS756" s="165">
        <f t="shared" si="872"/>
        <v>0</v>
      </c>
      <c r="CT756" s="165">
        <f t="shared" si="873"/>
        <v>0</v>
      </c>
      <c r="CU756" s="130" t="b">
        <f t="shared" si="854"/>
        <v>0</v>
      </c>
      <c r="CV756" s="131">
        <f t="shared" si="855"/>
        <v>0</v>
      </c>
      <c r="CW756" s="165">
        <f t="shared" si="856"/>
        <v>0</v>
      </c>
      <c r="CX756" s="186" t="b">
        <f>IFERROR(INDEX('Avtal för korttidsarbete'!R:R,MATCH(D756,'Avtal för korttidsarbete'!$G:$G,0)),TRUE)</f>
        <v>1</v>
      </c>
      <c r="CY756" s="165" t="str">
        <f>IF(CX756,"-",INDEX('Avtal för korttidsarbete'!$D:$D,MATCH(D756,'Avtal för korttidsarbete'!$G:$G,0)))</f>
        <v>-</v>
      </c>
      <c r="CZ756" s="131" t="b">
        <f>IFERROR(G756&gt;INDEX(Uppsägningar!E:E,MATCH(C756,Uppsägningar!C:C,0)),FALSE)</f>
        <v>0</v>
      </c>
    </row>
    <row r="757" spans="1:104" s="30" customFormat="1" x14ac:dyDescent="0.25">
      <c r="A757" s="19">
        <v>742</v>
      </c>
      <c r="B757" s="20"/>
      <c r="C757" s="189"/>
      <c r="D757" s="69"/>
      <c r="E757" s="171">
        <f>IFERROR(INDEX(Admin!$C$7:$C$10,MATCH(CY757,TblNivåValTExt,0)),0)</f>
        <v>0</v>
      </c>
      <c r="F757" s="1"/>
      <c r="G757" s="1"/>
      <c r="H757" s="90"/>
      <c r="I757" s="91"/>
      <c r="J757" s="91"/>
      <c r="K757" s="91"/>
      <c r="L757" s="91"/>
      <c r="M757" s="91"/>
      <c r="N757" s="91"/>
      <c r="O757" s="91"/>
      <c r="P757" s="91"/>
      <c r="Q757" s="91"/>
      <c r="R757" s="91"/>
      <c r="S757" s="91"/>
      <c r="T757" s="91"/>
      <c r="U757" s="91"/>
      <c r="V757" s="91"/>
      <c r="W757" s="225">
        <f t="shared" si="811"/>
        <v>0</v>
      </c>
      <c r="X757" s="134" t="str">
        <f t="shared" si="857"/>
        <v/>
      </c>
      <c r="Y757" s="92" t="b">
        <f t="shared" si="812"/>
        <v>0</v>
      </c>
      <c r="Z757" s="92" t="str">
        <f t="shared" si="858"/>
        <v/>
      </c>
      <c r="AA757" s="92" t="b">
        <f t="shared" si="859"/>
        <v>0</v>
      </c>
      <c r="AB757" s="92" t="str">
        <f t="shared" si="860"/>
        <v/>
      </c>
      <c r="AC757" s="13" t="b">
        <f t="shared" si="813"/>
        <v>0</v>
      </c>
      <c r="AD757" s="92" t="str">
        <f t="shared" si="861"/>
        <v/>
      </c>
      <c r="AE757" s="13" t="b">
        <f t="shared" si="862"/>
        <v>0</v>
      </c>
      <c r="AF757" s="92" t="str">
        <f t="shared" si="863"/>
        <v/>
      </c>
      <c r="AG757" s="13" t="b">
        <f t="shared" si="814"/>
        <v>0</v>
      </c>
      <c r="AH757" s="92" t="str">
        <f t="shared" si="864"/>
        <v/>
      </c>
      <c r="AI757" s="35" t="b">
        <f t="shared" si="815"/>
        <v>0</v>
      </c>
      <c r="AJ757" s="92" t="str">
        <f t="shared" si="865"/>
        <v/>
      </c>
      <c r="AK757" s="35" t="b">
        <f t="shared" si="816"/>
        <v>0</v>
      </c>
      <c r="AL757" s="92" t="str">
        <f t="shared" si="817"/>
        <v/>
      </c>
      <c r="AM757" s="35" t="b">
        <f t="shared" si="818"/>
        <v>0</v>
      </c>
      <c r="AN757" s="92" t="str">
        <f t="shared" si="819"/>
        <v/>
      </c>
      <c r="AO757" s="13" t="b">
        <f t="shared" si="820"/>
        <v>0</v>
      </c>
      <c r="AP757" s="92" t="str">
        <f t="shared" si="821"/>
        <v/>
      </c>
      <c r="AQ757" s="14">
        <f t="shared" si="822"/>
        <v>0</v>
      </c>
      <c r="AR757" s="14">
        <f t="shared" si="823"/>
        <v>0</v>
      </c>
      <c r="AS757" s="16">
        <f t="shared" si="878"/>
        <v>0</v>
      </c>
      <c r="AT757" s="16">
        <f t="shared" si="878"/>
        <v>0</v>
      </c>
      <c r="AU757" s="16">
        <f t="shared" si="878"/>
        <v>0</v>
      </c>
      <c r="AV757" s="16">
        <f t="shared" si="878"/>
        <v>0</v>
      </c>
      <c r="AW757" s="16">
        <f t="shared" si="878"/>
        <v>0</v>
      </c>
      <c r="AX757" s="16">
        <f t="shared" si="878"/>
        <v>0</v>
      </c>
      <c r="AY757" s="16">
        <f t="shared" si="878"/>
        <v>0</v>
      </c>
      <c r="AZ757" s="16"/>
      <c r="BA757" s="16"/>
      <c r="BB757" s="93">
        <f t="shared" si="866"/>
        <v>0</v>
      </c>
      <c r="BC757" s="93">
        <f t="shared" si="867"/>
        <v>0</v>
      </c>
      <c r="BD757" s="93">
        <f t="shared" si="868"/>
        <v>0</v>
      </c>
      <c r="BE757" s="158">
        <f t="shared" si="869"/>
        <v>0</v>
      </c>
      <c r="BF757" s="159">
        <f t="shared" si="870"/>
        <v>0</v>
      </c>
      <c r="BG757" s="159">
        <f t="shared" si="824"/>
        <v>0</v>
      </c>
      <c r="BH757" s="159">
        <f t="shared" si="825"/>
        <v>0</v>
      </c>
      <c r="BI757" s="159">
        <f t="shared" si="826"/>
        <v>0</v>
      </c>
      <c r="BJ757" s="159">
        <f t="shared" si="827"/>
        <v>0</v>
      </c>
      <c r="BK757" s="159">
        <f t="shared" si="828"/>
        <v>0</v>
      </c>
      <c r="BL757" s="159">
        <f t="shared" si="829"/>
        <v>0</v>
      </c>
      <c r="BM757" s="159">
        <f t="shared" si="810"/>
        <v>0</v>
      </c>
      <c r="BN757" s="159">
        <f t="shared" si="810"/>
        <v>0</v>
      </c>
      <c r="BO757" s="205" t="b">
        <f t="shared" si="830"/>
        <v>0</v>
      </c>
      <c r="BP757" s="214">
        <f t="shared" si="831"/>
        <v>0</v>
      </c>
      <c r="BQ757" s="160">
        <f t="shared" si="832"/>
        <v>0</v>
      </c>
      <c r="BR757" s="160">
        <f t="shared" si="833"/>
        <v>0</v>
      </c>
      <c r="BS757" s="160">
        <f t="shared" si="834"/>
        <v>0</v>
      </c>
      <c r="BT757" s="160">
        <f t="shared" si="835"/>
        <v>0</v>
      </c>
      <c r="BU757" s="160">
        <f t="shared" si="836"/>
        <v>0</v>
      </c>
      <c r="BV757" s="215">
        <f t="shared" si="837"/>
        <v>0</v>
      </c>
      <c r="BW757" s="217">
        <f t="shared" si="838"/>
        <v>0</v>
      </c>
      <c r="BX757" s="206">
        <f t="shared" si="839"/>
        <v>0</v>
      </c>
      <c r="BY757" s="206">
        <f t="shared" si="840"/>
        <v>0</v>
      </c>
      <c r="BZ757" s="206">
        <f t="shared" si="841"/>
        <v>0</v>
      </c>
      <c r="CA757" s="206">
        <f t="shared" si="842"/>
        <v>0</v>
      </c>
      <c r="CB757" s="206">
        <f t="shared" si="843"/>
        <v>0</v>
      </c>
      <c r="CC757" s="218">
        <f t="shared" si="844"/>
        <v>0</v>
      </c>
      <c r="CD757" s="216" t="e">
        <f t="shared" si="845"/>
        <v>#VALUE!</v>
      </c>
      <c r="CE757" s="94" t="e">
        <f t="shared" si="846"/>
        <v>#VALUE!</v>
      </c>
      <c r="CF757" s="94" t="e">
        <f t="shared" si="847"/>
        <v>#VALUE!</v>
      </c>
      <c r="CG757" s="95" t="e">
        <f t="shared" si="848"/>
        <v>#VALUE!</v>
      </c>
      <c r="CH757" s="95" t="e">
        <f t="shared" si="871"/>
        <v>#VALUE!</v>
      </c>
      <c r="CI757" s="95" t="b">
        <f t="shared" si="874"/>
        <v>0</v>
      </c>
      <c r="CJ757" s="76" t="str">
        <f t="shared" si="849"/>
        <v/>
      </c>
      <c r="CK757" s="94" t="e" cm="1">
        <f t="array" aca="1" ref="CK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CL757" s="94" t="str">
        <f t="shared" si="850"/>
        <v/>
      </c>
      <c r="CM757" s="96" t="b">
        <f t="shared" si="851"/>
        <v>0</v>
      </c>
      <c r="CN757" s="130" t="b">
        <f>IFERROR(MATCH(D757,'Avtal för korttidsarbete'!$G$13:$G$1012,0),TRUE)</f>
        <v>1</v>
      </c>
      <c r="CO757" s="130" t="b">
        <f t="shared" si="852"/>
        <v>0</v>
      </c>
      <c r="CP757" s="131" t="str" cm="1">
        <f t="array" ref="CP757">IF(CN757=TRUE,"x",INDEX('Avtal för korttidsarbete'!$E$13:$E$1012,$CN757))</f>
        <v>x</v>
      </c>
      <c r="CQ757" s="131" t="str" cm="1">
        <f t="array" ref="CQ757">IF(CN757=TRUE,"x",INDEX('Avtal för korttidsarbete'!$F$13:$F$1012,$CN757))</f>
        <v>x</v>
      </c>
      <c r="CR757" s="130" t="b">
        <f t="shared" si="853"/>
        <v>0</v>
      </c>
      <c r="CS757" s="165">
        <f t="shared" si="872"/>
        <v>0</v>
      </c>
      <c r="CT757" s="165">
        <f t="shared" si="873"/>
        <v>0</v>
      </c>
      <c r="CU757" s="130" t="b">
        <f t="shared" si="854"/>
        <v>0</v>
      </c>
      <c r="CV757" s="131">
        <f t="shared" si="855"/>
        <v>0</v>
      </c>
      <c r="CW757" s="165">
        <f t="shared" si="856"/>
        <v>0</v>
      </c>
      <c r="CX757" s="186" t="b">
        <f>IFERROR(INDEX('Avtal för korttidsarbete'!R:R,MATCH(D757,'Avtal för korttidsarbete'!$G:$G,0)),TRUE)</f>
        <v>1</v>
      </c>
      <c r="CY757" s="165" t="str">
        <f>IF(CX757,"-",INDEX('Avtal för korttidsarbete'!$D:$D,MATCH(D757,'Avtal för korttidsarbete'!$G:$G,0)))</f>
        <v>-</v>
      </c>
      <c r="CZ757" s="131" t="b">
        <f>IFERROR(G757&gt;INDEX(Uppsägningar!E:E,MATCH(C757,Uppsägningar!C:C,0)),FALSE)</f>
        <v>0</v>
      </c>
    </row>
    <row r="758" spans="1:104" s="30" customFormat="1" x14ac:dyDescent="0.25">
      <c r="A758" s="19">
        <v>743</v>
      </c>
      <c r="B758" s="20"/>
      <c r="C758" s="189"/>
      <c r="D758" s="69"/>
      <c r="E758" s="171">
        <f>IFERROR(INDEX(Admin!$C$7:$C$10,MATCH(CY758,TblNivåValTExt,0)),0)</f>
        <v>0</v>
      </c>
      <c r="F758" s="1"/>
      <c r="G758" s="1"/>
      <c r="H758" s="90"/>
      <c r="I758" s="91"/>
      <c r="J758" s="91"/>
      <c r="K758" s="91"/>
      <c r="L758" s="91"/>
      <c r="M758" s="91"/>
      <c r="N758" s="91"/>
      <c r="O758" s="91"/>
      <c r="P758" s="91"/>
      <c r="Q758" s="91"/>
      <c r="R758" s="91"/>
      <c r="S758" s="91"/>
      <c r="T758" s="91"/>
      <c r="U758" s="91"/>
      <c r="V758" s="91"/>
      <c r="W758" s="225">
        <f t="shared" si="811"/>
        <v>0</v>
      </c>
      <c r="X758" s="134" t="str">
        <f t="shared" si="857"/>
        <v/>
      </c>
      <c r="Y758" s="92" t="b">
        <f t="shared" si="812"/>
        <v>0</v>
      </c>
      <c r="Z758" s="92" t="str">
        <f t="shared" si="858"/>
        <v/>
      </c>
      <c r="AA758" s="92" t="b">
        <f t="shared" si="859"/>
        <v>0</v>
      </c>
      <c r="AB758" s="92" t="str">
        <f t="shared" si="860"/>
        <v/>
      </c>
      <c r="AC758" s="13" t="b">
        <f t="shared" si="813"/>
        <v>0</v>
      </c>
      <c r="AD758" s="92" t="str">
        <f t="shared" si="861"/>
        <v/>
      </c>
      <c r="AE758" s="13" t="b">
        <f t="shared" si="862"/>
        <v>0</v>
      </c>
      <c r="AF758" s="92" t="str">
        <f t="shared" si="863"/>
        <v/>
      </c>
      <c r="AG758" s="13" t="b">
        <f t="shared" si="814"/>
        <v>0</v>
      </c>
      <c r="AH758" s="92" t="str">
        <f t="shared" si="864"/>
        <v/>
      </c>
      <c r="AI758" s="35" t="b">
        <f t="shared" si="815"/>
        <v>0</v>
      </c>
      <c r="AJ758" s="92" t="str">
        <f t="shared" si="865"/>
        <v/>
      </c>
      <c r="AK758" s="35" t="b">
        <f t="shared" si="816"/>
        <v>0</v>
      </c>
      <c r="AL758" s="92" t="str">
        <f t="shared" si="817"/>
        <v/>
      </c>
      <c r="AM758" s="35" t="b">
        <f t="shared" si="818"/>
        <v>0</v>
      </c>
      <c r="AN758" s="92" t="str">
        <f t="shared" si="819"/>
        <v/>
      </c>
      <c r="AO758" s="13" t="b">
        <f t="shared" si="820"/>
        <v>0</v>
      </c>
      <c r="AP758" s="92" t="str">
        <f t="shared" si="821"/>
        <v/>
      </c>
      <c r="AQ758" s="14">
        <f t="shared" si="822"/>
        <v>0</v>
      </c>
      <c r="AR758" s="14">
        <f t="shared" si="823"/>
        <v>0</v>
      </c>
      <c r="AS758" s="16">
        <f t="shared" si="878"/>
        <v>0</v>
      </c>
      <c r="AT758" s="16">
        <f t="shared" si="878"/>
        <v>0</v>
      </c>
      <c r="AU758" s="16">
        <f t="shared" si="878"/>
        <v>0</v>
      </c>
      <c r="AV758" s="16">
        <f t="shared" si="878"/>
        <v>0</v>
      </c>
      <c r="AW758" s="16">
        <f t="shared" si="878"/>
        <v>0</v>
      </c>
      <c r="AX758" s="16">
        <f t="shared" si="878"/>
        <v>0</v>
      </c>
      <c r="AY758" s="16">
        <f t="shared" si="878"/>
        <v>0</v>
      </c>
      <c r="AZ758" s="16"/>
      <c r="BA758" s="16"/>
      <c r="BB758" s="93">
        <f t="shared" si="866"/>
        <v>0</v>
      </c>
      <c r="BC758" s="93">
        <f t="shared" si="867"/>
        <v>0</v>
      </c>
      <c r="BD758" s="93">
        <f t="shared" si="868"/>
        <v>0</v>
      </c>
      <c r="BE758" s="158">
        <f t="shared" si="869"/>
        <v>0</v>
      </c>
      <c r="BF758" s="159">
        <f t="shared" si="870"/>
        <v>0</v>
      </c>
      <c r="BG758" s="159">
        <f t="shared" si="824"/>
        <v>0</v>
      </c>
      <c r="BH758" s="159">
        <f t="shared" si="825"/>
        <v>0</v>
      </c>
      <c r="BI758" s="159">
        <f t="shared" si="826"/>
        <v>0</v>
      </c>
      <c r="BJ758" s="159">
        <f t="shared" si="827"/>
        <v>0</v>
      </c>
      <c r="BK758" s="159">
        <f t="shared" si="828"/>
        <v>0</v>
      </c>
      <c r="BL758" s="159">
        <f t="shared" si="829"/>
        <v>0</v>
      </c>
      <c r="BM758" s="159">
        <f t="shared" si="810"/>
        <v>0</v>
      </c>
      <c r="BN758" s="159">
        <f t="shared" si="810"/>
        <v>0</v>
      </c>
      <c r="BO758" s="205" t="b">
        <f t="shared" si="830"/>
        <v>0</v>
      </c>
      <c r="BP758" s="214">
        <f t="shared" si="831"/>
        <v>0</v>
      </c>
      <c r="BQ758" s="160">
        <f t="shared" si="832"/>
        <v>0</v>
      </c>
      <c r="BR758" s="160">
        <f t="shared" si="833"/>
        <v>0</v>
      </c>
      <c r="BS758" s="160">
        <f t="shared" si="834"/>
        <v>0</v>
      </c>
      <c r="BT758" s="160">
        <f t="shared" si="835"/>
        <v>0</v>
      </c>
      <c r="BU758" s="160">
        <f t="shared" si="836"/>
        <v>0</v>
      </c>
      <c r="BV758" s="215">
        <f t="shared" si="837"/>
        <v>0</v>
      </c>
      <c r="BW758" s="217">
        <f t="shared" si="838"/>
        <v>0</v>
      </c>
      <c r="BX758" s="206">
        <f t="shared" si="839"/>
        <v>0</v>
      </c>
      <c r="BY758" s="206">
        <f t="shared" si="840"/>
        <v>0</v>
      </c>
      <c r="BZ758" s="206">
        <f t="shared" si="841"/>
        <v>0</v>
      </c>
      <c r="CA758" s="206">
        <f t="shared" si="842"/>
        <v>0</v>
      </c>
      <c r="CB758" s="206">
        <f t="shared" si="843"/>
        <v>0</v>
      </c>
      <c r="CC758" s="218">
        <f t="shared" si="844"/>
        <v>0</v>
      </c>
      <c r="CD758" s="216" t="e">
        <f t="shared" si="845"/>
        <v>#VALUE!</v>
      </c>
      <c r="CE758" s="94" t="e">
        <f t="shared" si="846"/>
        <v>#VALUE!</v>
      </c>
      <c r="CF758" s="94" t="e">
        <f t="shared" si="847"/>
        <v>#VALUE!</v>
      </c>
      <c r="CG758" s="95" t="e">
        <f t="shared" si="848"/>
        <v>#VALUE!</v>
      </c>
      <c r="CH758" s="95" t="e">
        <f t="shared" si="871"/>
        <v>#VALUE!</v>
      </c>
      <c r="CI758" s="95" t="b">
        <f t="shared" si="874"/>
        <v>0</v>
      </c>
      <c r="CJ758" s="76" t="str">
        <f t="shared" si="849"/>
        <v/>
      </c>
      <c r="CK758" s="94" t="e" cm="1">
        <f t="array" aca="1" ref="CK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CL758" s="94" t="str">
        <f t="shared" si="850"/>
        <v/>
      </c>
      <c r="CM758" s="96" t="b">
        <f t="shared" si="851"/>
        <v>0</v>
      </c>
      <c r="CN758" s="130" t="b">
        <f>IFERROR(MATCH(D758,'Avtal för korttidsarbete'!$G$13:$G$1012,0),TRUE)</f>
        <v>1</v>
      </c>
      <c r="CO758" s="130" t="b">
        <f t="shared" si="852"/>
        <v>0</v>
      </c>
      <c r="CP758" s="131" t="str" cm="1">
        <f t="array" ref="CP758">IF(CN758=TRUE,"x",INDEX('Avtal för korttidsarbete'!$E$13:$E$1012,$CN758))</f>
        <v>x</v>
      </c>
      <c r="CQ758" s="131" t="str" cm="1">
        <f t="array" ref="CQ758">IF(CN758=TRUE,"x",INDEX('Avtal för korttidsarbete'!$F$13:$F$1012,$CN758))</f>
        <v>x</v>
      </c>
      <c r="CR758" s="130" t="b">
        <f t="shared" si="853"/>
        <v>0</v>
      </c>
      <c r="CS758" s="165">
        <f t="shared" si="872"/>
        <v>0</v>
      </c>
      <c r="CT758" s="165">
        <f t="shared" si="873"/>
        <v>0</v>
      </c>
      <c r="CU758" s="130" t="b">
        <f t="shared" si="854"/>
        <v>0</v>
      </c>
      <c r="CV758" s="131">
        <f t="shared" si="855"/>
        <v>0</v>
      </c>
      <c r="CW758" s="165">
        <f t="shared" si="856"/>
        <v>0</v>
      </c>
      <c r="CX758" s="186" t="b">
        <f>IFERROR(INDEX('Avtal för korttidsarbete'!R:R,MATCH(D758,'Avtal för korttidsarbete'!$G:$G,0)),TRUE)</f>
        <v>1</v>
      </c>
      <c r="CY758" s="165" t="str">
        <f>IF(CX758,"-",INDEX('Avtal för korttidsarbete'!$D:$D,MATCH(D758,'Avtal för korttidsarbete'!$G:$G,0)))</f>
        <v>-</v>
      </c>
      <c r="CZ758" s="131" t="b">
        <f>IFERROR(G758&gt;INDEX(Uppsägningar!E:E,MATCH(C758,Uppsägningar!C:C,0)),FALSE)</f>
        <v>0</v>
      </c>
    </row>
    <row r="759" spans="1:104" s="30" customFormat="1" x14ac:dyDescent="0.25">
      <c r="A759" s="19">
        <v>744</v>
      </c>
      <c r="B759" s="20"/>
      <c r="C759" s="189"/>
      <c r="D759" s="69"/>
      <c r="E759" s="171">
        <f>IFERROR(INDEX(Admin!$C$7:$C$10,MATCH(CY759,TblNivåValTExt,0)),0)</f>
        <v>0</v>
      </c>
      <c r="F759" s="1"/>
      <c r="G759" s="1"/>
      <c r="H759" s="90"/>
      <c r="I759" s="91"/>
      <c r="J759" s="91"/>
      <c r="K759" s="91"/>
      <c r="L759" s="91"/>
      <c r="M759" s="91"/>
      <c r="N759" s="91"/>
      <c r="O759" s="91"/>
      <c r="P759" s="91"/>
      <c r="Q759" s="91"/>
      <c r="R759" s="91"/>
      <c r="S759" s="91"/>
      <c r="T759" s="91"/>
      <c r="U759" s="91"/>
      <c r="V759" s="91"/>
      <c r="W759" s="225">
        <f t="shared" si="811"/>
        <v>0</v>
      </c>
      <c r="X759" s="134" t="str">
        <f t="shared" si="857"/>
        <v/>
      </c>
      <c r="Y759" s="92" t="b">
        <f t="shared" si="812"/>
        <v>0</v>
      </c>
      <c r="Z759" s="92" t="str">
        <f t="shared" si="858"/>
        <v/>
      </c>
      <c r="AA759" s="92" t="b">
        <f t="shared" si="859"/>
        <v>0</v>
      </c>
      <c r="AB759" s="92" t="str">
        <f t="shared" si="860"/>
        <v/>
      </c>
      <c r="AC759" s="13" t="b">
        <f t="shared" si="813"/>
        <v>0</v>
      </c>
      <c r="AD759" s="92" t="str">
        <f t="shared" si="861"/>
        <v/>
      </c>
      <c r="AE759" s="13" t="b">
        <f t="shared" si="862"/>
        <v>0</v>
      </c>
      <c r="AF759" s="92" t="str">
        <f t="shared" si="863"/>
        <v/>
      </c>
      <c r="AG759" s="13" t="b">
        <f t="shared" si="814"/>
        <v>0</v>
      </c>
      <c r="AH759" s="92" t="str">
        <f t="shared" si="864"/>
        <v/>
      </c>
      <c r="AI759" s="35" t="b">
        <f t="shared" si="815"/>
        <v>0</v>
      </c>
      <c r="AJ759" s="92" t="str">
        <f t="shared" si="865"/>
        <v/>
      </c>
      <c r="AK759" s="35" t="b">
        <f t="shared" si="816"/>
        <v>0</v>
      </c>
      <c r="AL759" s="92" t="str">
        <f t="shared" si="817"/>
        <v/>
      </c>
      <c r="AM759" s="35" t="b">
        <f t="shared" si="818"/>
        <v>0</v>
      </c>
      <c r="AN759" s="92" t="str">
        <f t="shared" si="819"/>
        <v/>
      </c>
      <c r="AO759" s="13" t="b">
        <f t="shared" si="820"/>
        <v>0</v>
      </c>
      <c r="AP759" s="92" t="str">
        <f t="shared" si="821"/>
        <v/>
      </c>
      <c r="AQ759" s="14">
        <f t="shared" si="822"/>
        <v>0</v>
      </c>
      <c r="AR759" s="14">
        <f t="shared" si="823"/>
        <v>0</v>
      </c>
      <c r="AS759" s="16">
        <f t="shared" si="878"/>
        <v>0</v>
      </c>
      <c r="AT759" s="16">
        <f t="shared" si="878"/>
        <v>0</v>
      </c>
      <c r="AU759" s="16">
        <f t="shared" si="878"/>
        <v>0</v>
      </c>
      <c r="AV759" s="16">
        <f t="shared" si="878"/>
        <v>0</v>
      </c>
      <c r="AW759" s="16">
        <f t="shared" si="878"/>
        <v>0</v>
      </c>
      <c r="AX759" s="16">
        <f t="shared" si="878"/>
        <v>0</v>
      </c>
      <c r="AY759" s="16">
        <f t="shared" si="878"/>
        <v>0</v>
      </c>
      <c r="AZ759" s="16"/>
      <c r="BA759" s="16"/>
      <c r="BB759" s="93">
        <f t="shared" si="866"/>
        <v>0</v>
      </c>
      <c r="BC759" s="93">
        <f t="shared" si="867"/>
        <v>0</v>
      </c>
      <c r="BD759" s="93">
        <f t="shared" si="868"/>
        <v>0</v>
      </c>
      <c r="BE759" s="158">
        <f t="shared" si="869"/>
        <v>0</v>
      </c>
      <c r="BF759" s="159">
        <f t="shared" si="870"/>
        <v>0</v>
      </c>
      <c r="BG759" s="159">
        <f t="shared" si="824"/>
        <v>0</v>
      </c>
      <c r="BH759" s="159">
        <f t="shared" si="825"/>
        <v>0</v>
      </c>
      <c r="BI759" s="159">
        <f t="shared" si="826"/>
        <v>0</v>
      </c>
      <c r="BJ759" s="159">
        <f t="shared" si="827"/>
        <v>0</v>
      </c>
      <c r="BK759" s="159">
        <f t="shared" si="828"/>
        <v>0</v>
      </c>
      <c r="BL759" s="159">
        <f t="shared" si="829"/>
        <v>0</v>
      </c>
      <c r="BM759" s="159">
        <f t="shared" si="810"/>
        <v>0</v>
      </c>
      <c r="BN759" s="159">
        <f t="shared" si="810"/>
        <v>0</v>
      </c>
      <c r="BO759" s="205" t="b">
        <f t="shared" si="830"/>
        <v>0</v>
      </c>
      <c r="BP759" s="214">
        <f t="shared" si="831"/>
        <v>0</v>
      </c>
      <c r="BQ759" s="160">
        <f t="shared" si="832"/>
        <v>0</v>
      </c>
      <c r="BR759" s="160">
        <f t="shared" si="833"/>
        <v>0</v>
      </c>
      <c r="BS759" s="160">
        <f t="shared" si="834"/>
        <v>0</v>
      </c>
      <c r="BT759" s="160">
        <f t="shared" si="835"/>
        <v>0</v>
      </c>
      <c r="BU759" s="160">
        <f t="shared" si="836"/>
        <v>0</v>
      </c>
      <c r="BV759" s="215">
        <f t="shared" si="837"/>
        <v>0</v>
      </c>
      <c r="BW759" s="217">
        <f t="shared" si="838"/>
        <v>0</v>
      </c>
      <c r="BX759" s="206">
        <f t="shared" si="839"/>
        <v>0</v>
      </c>
      <c r="BY759" s="206">
        <f t="shared" si="840"/>
        <v>0</v>
      </c>
      <c r="BZ759" s="206">
        <f t="shared" si="841"/>
        <v>0</v>
      </c>
      <c r="CA759" s="206">
        <f t="shared" si="842"/>
        <v>0</v>
      </c>
      <c r="CB759" s="206">
        <f t="shared" si="843"/>
        <v>0</v>
      </c>
      <c r="CC759" s="218">
        <f t="shared" si="844"/>
        <v>0</v>
      </c>
      <c r="CD759" s="216" t="e">
        <f t="shared" si="845"/>
        <v>#VALUE!</v>
      </c>
      <c r="CE759" s="94" t="e">
        <f t="shared" si="846"/>
        <v>#VALUE!</v>
      </c>
      <c r="CF759" s="94" t="e">
        <f t="shared" si="847"/>
        <v>#VALUE!</v>
      </c>
      <c r="CG759" s="95" t="e">
        <f t="shared" si="848"/>
        <v>#VALUE!</v>
      </c>
      <c r="CH759" s="95" t="e">
        <f t="shared" si="871"/>
        <v>#VALUE!</v>
      </c>
      <c r="CI759" s="95" t="b">
        <f t="shared" si="874"/>
        <v>0</v>
      </c>
      <c r="CJ759" s="76" t="str">
        <f t="shared" si="849"/>
        <v/>
      </c>
      <c r="CK759" s="94" t="e" cm="1">
        <f t="array" aca="1" ref="CK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CL759" s="94" t="str">
        <f t="shared" si="850"/>
        <v/>
      </c>
      <c r="CM759" s="96" t="b">
        <f t="shared" si="851"/>
        <v>0</v>
      </c>
      <c r="CN759" s="130" t="b">
        <f>IFERROR(MATCH(D759,'Avtal för korttidsarbete'!$G$13:$G$1012,0),TRUE)</f>
        <v>1</v>
      </c>
      <c r="CO759" s="130" t="b">
        <f t="shared" si="852"/>
        <v>0</v>
      </c>
      <c r="CP759" s="131" t="str" cm="1">
        <f t="array" ref="CP759">IF(CN759=TRUE,"x",INDEX('Avtal för korttidsarbete'!$E$13:$E$1012,$CN759))</f>
        <v>x</v>
      </c>
      <c r="CQ759" s="131" t="str" cm="1">
        <f t="array" ref="CQ759">IF(CN759=TRUE,"x",INDEX('Avtal för korttidsarbete'!$F$13:$F$1012,$CN759))</f>
        <v>x</v>
      </c>
      <c r="CR759" s="130" t="b">
        <f t="shared" si="853"/>
        <v>0</v>
      </c>
      <c r="CS759" s="165">
        <f t="shared" si="872"/>
        <v>0</v>
      </c>
      <c r="CT759" s="165">
        <f t="shared" si="873"/>
        <v>0</v>
      </c>
      <c r="CU759" s="130" t="b">
        <f t="shared" si="854"/>
        <v>0</v>
      </c>
      <c r="CV759" s="131">
        <f t="shared" si="855"/>
        <v>0</v>
      </c>
      <c r="CW759" s="165">
        <f t="shared" si="856"/>
        <v>0</v>
      </c>
      <c r="CX759" s="186" t="b">
        <f>IFERROR(INDEX('Avtal för korttidsarbete'!R:R,MATCH(D759,'Avtal för korttidsarbete'!$G:$G,0)),TRUE)</f>
        <v>1</v>
      </c>
      <c r="CY759" s="165" t="str">
        <f>IF(CX759,"-",INDEX('Avtal för korttidsarbete'!$D:$D,MATCH(D759,'Avtal för korttidsarbete'!$G:$G,0)))</f>
        <v>-</v>
      </c>
      <c r="CZ759" s="131" t="b">
        <f>IFERROR(G759&gt;INDEX(Uppsägningar!E:E,MATCH(C759,Uppsägningar!C:C,0)),FALSE)</f>
        <v>0</v>
      </c>
    </row>
    <row r="760" spans="1:104" s="30" customFormat="1" x14ac:dyDescent="0.25">
      <c r="A760" s="19">
        <v>745</v>
      </c>
      <c r="B760" s="20"/>
      <c r="C760" s="189"/>
      <c r="D760" s="69"/>
      <c r="E760" s="171">
        <f>IFERROR(INDEX(Admin!$C$7:$C$10,MATCH(CY760,TblNivåValTExt,0)),0)</f>
        <v>0</v>
      </c>
      <c r="F760" s="1"/>
      <c r="G760" s="1"/>
      <c r="H760" s="90"/>
      <c r="I760" s="91"/>
      <c r="J760" s="91"/>
      <c r="K760" s="91"/>
      <c r="L760" s="91"/>
      <c r="M760" s="91"/>
      <c r="N760" s="91"/>
      <c r="O760" s="91"/>
      <c r="P760" s="91"/>
      <c r="Q760" s="91"/>
      <c r="R760" s="91"/>
      <c r="S760" s="91"/>
      <c r="T760" s="91"/>
      <c r="U760" s="91"/>
      <c r="V760" s="91"/>
      <c r="W760" s="225">
        <f t="shared" si="811"/>
        <v>0</v>
      </c>
      <c r="X760" s="134" t="str">
        <f t="shared" si="857"/>
        <v/>
      </c>
      <c r="Y760" s="92" t="b">
        <f t="shared" si="812"/>
        <v>0</v>
      </c>
      <c r="Z760" s="92" t="str">
        <f t="shared" si="858"/>
        <v/>
      </c>
      <c r="AA760" s="92" t="b">
        <f t="shared" si="859"/>
        <v>0</v>
      </c>
      <c r="AB760" s="92" t="str">
        <f t="shared" si="860"/>
        <v/>
      </c>
      <c r="AC760" s="13" t="b">
        <f t="shared" si="813"/>
        <v>0</v>
      </c>
      <c r="AD760" s="92" t="str">
        <f t="shared" si="861"/>
        <v/>
      </c>
      <c r="AE760" s="13" t="b">
        <f t="shared" si="862"/>
        <v>0</v>
      </c>
      <c r="AF760" s="92" t="str">
        <f t="shared" si="863"/>
        <v/>
      </c>
      <c r="AG760" s="13" t="b">
        <f t="shared" si="814"/>
        <v>0</v>
      </c>
      <c r="AH760" s="92" t="str">
        <f t="shared" si="864"/>
        <v/>
      </c>
      <c r="AI760" s="35" t="b">
        <f t="shared" si="815"/>
        <v>0</v>
      </c>
      <c r="AJ760" s="92" t="str">
        <f t="shared" si="865"/>
        <v/>
      </c>
      <c r="AK760" s="35" t="b">
        <f t="shared" si="816"/>
        <v>0</v>
      </c>
      <c r="AL760" s="92" t="str">
        <f t="shared" si="817"/>
        <v/>
      </c>
      <c r="AM760" s="35" t="b">
        <f t="shared" si="818"/>
        <v>0</v>
      </c>
      <c r="AN760" s="92" t="str">
        <f t="shared" si="819"/>
        <v/>
      </c>
      <c r="AO760" s="13" t="b">
        <f t="shared" si="820"/>
        <v>0</v>
      </c>
      <c r="AP760" s="92" t="str">
        <f t="shared" si="821"/>
        <v/>
      </c>
      <c r="AQ760" s="14">
        <f t="shared" si="822"/>
        <v>0</v>
      </c>
      <c r="AR760" s="14">
        <f t="shared" si="823"/>
        <v>0</v>
      </c>
      <c r="AS760" s="16">
        <f t="shared" si="878"/>
        <v>0</v>
      </c>
      <c r="AT760" s="16">
        <f t="shared" si="878"/>
        <v>0</v>
      </c>
      <c r="AU760" s="16">
        <f t="shared" si="878"/>
        <v>0</v>
      </c>
      <c r="AV760" s="16">
        <f t="shared" si="878"/>
        <v>0</v>
      </c>
      <c r="AW760" s="16">
        <f t="shared" si="878"/>
        <v>0</v>
      </c>
      <c r="AX760" s="16">
        <f t="shared" si="878"/>
        <v>0</v>
      </c>
      <c r="AY760" s="16">
        <f t="shared" si="878"/>
        <v>0</v>
      </c>
      <c r="AZ760" s="16"/>
      <c r="BA760" s="16"/>
      <c r="BB760" s="93">
        <f t="shared" si="866"/>
        <v>0</v>
      </c>
      <c r="BC760" s="93">
        <f t="shared" si="867"/>
        <v>0</v>
      </c>
      <c r="BD760" s="93">
        <f t="shared" si="868"/>
        <v>0</v>
      </c>
      <c r="BE760" s="158">
        <f t="shared" si="869"/>
        <v>0</v>
      </c>
      <c r="BF760" s="159">
        <f t="shared" si="870"/>
        <v>0</v>
      </c>
      <c r="BG760" s="159">
        <f t="shared" si="824"/>
        <v>0</v>
      </c>
      <c r="BH760" s="159">
        <f t="shared" si="825"/>
        <v>0</v>
      </c>
      <c r="BI760" s="159">
        <f t="shared" si="826"/>
        <v>0</v>
      </c>
      <c r="BJ760" s="159">
        <f t="shared" si="827"/>
        <v>0</v>
      </c>
      <c r="BK760" s="159">
        <f t="shared" si="828"/>
        <v>0</v>
      </c>
      <c r="BL760" s="159">
        <f t="shared" si="829"/>
        <v>0</v>
      </c>
      <c r="BM760" s="159">
        <f t="shared" si="810"/>
        <v>0</v>
      </c>
      <c r="BN760" s="159">
        <f t="shared" si="810"/>
        <v>0</v>
      </c>
      <c r="BO760" s="205" t="b">
        <f t="shared" si="830"/>
        <v>0</v>
      </c>
      <c r="BP760" s="214">
        <f t="shared" si="831"/>
        <v>0</v>
      </c>
      <c r="BQ760" s="160">
        <f t="shared" si="832"/>
        <v>0</v>
      </c>
      <c r="BR760" s="160">
        <f t="shared" si="833"/>
        <v>0</v>
      </c>
      <c r="BS760" s="160">
        <f t="shared" si="834"/>
        <v>0</v>
      </c>
      <c r="BT760" s="160">
        <f t="shared" si="835"/>
        <v>0</v>
      </c>
      <c r="BU760" s="160">
        <f t="shared" si="836"/>
        <v>0</v>
      </c>
      <c r="BV760" s="215">
        <f t="shared" si="837"/>
        <v>0</v>
      </c>
      <c r="BW760" s="217">
        <f t="shared" si="838"/>
        <v>0</v>
      </c>
      <c r="BX760" s="206">
        <f t="shared" si="839"/>
        <v>0</v>
      </c>
      <c r="BY760" s="206">
        <f t="shared" si="840"/>
        <v>0</v>
      </c>
      <c r="BZ760" s="206">
        <f t="shared" si="841"/>
        <v>0</v>
      </c>
      <c r="CA760" s="206">
        <f t="shared" si="842"/>
        <v>0</v>
      </c>
      <c r="CB760" s="206">
        <f t="shared" si="843"/>
        <v>0</v>
      </c>
      <c r="CC760" s="218">
        <f t="shared" si="844"/>
        <v>0</v>
      </c>
      <c r="CD760" s="216" t="e">
        <f t="shared" si="845"/>
        <v>#VALUE!</v>
      </c>
      <c r="CE760" s="94" t="e">
        <f t="shared" si="846"/>
        <v>#VALUE!</v>
      </c>
      <c r="CF760" s="94" t="e">
        <f t="shared" si="847"/>
        <v>#VALUE!</v>
      </c>
      <c r="CG760" s="95" t="e">
        <f t="shared" si="848"/>
        <v>#VALUE!</v>
      </c>
      <c r="CH760" s="95" t="e">
        <f t="shared" si="871"/>
        <v>#VALUE!</v>
      </c>
      <c r="CI760" s="95" t="b">
        <f t="shared" si="874"/>
        <v>0</v>
      </c>
      <c r="CJ760" s="76" t="str">
        <f t="shared" si="849"/>
        <v/>
      </c>
      <c r="CK760" s="94" t="e" cm="1">
        <f t="array" aca="1" ref="CK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CL760" s="94" t="str">
        <f t="shared" si="850"/>
        <v/>
      </c>
      <c r="CM760" s="96" t="b">
        <f t="shared" si="851"/>
        <v>0</v>
      </c>
      <c r="CN760" s="130" t="b">
        <f>IFERROR(MATCH(D760,'Avtal för korttidsarbete'!$G$13:$G$1012,0),TRUE)</f>
        <v>1</v>
      </c>
      <c r="CO760" s="130" t="b">
        <f t="shared" si="852"/>
        <v>0</v>
      </c>
      <c r="CP760" s="131" t="str" cm="1">
        <f t="array" ref="CP760">IF(CN760=TRUE,"x",INDEX('Avtal för korttidsarbete'!$E$13:$E$1012,$CN760))</f>
        <v>x</v>
      </c>
      <c r="CQ760" s="131" t="str" cm="1">
        <f t="array" ref="CQ760">IF(CN760=TRUE,"x",INDEX('Avtal för korttidsarbete'!$F$13:$F$1012,$CN760))</f>
        <v>x</v>
      </c>
      <c r="CR760" s="130" t="b">
        <f t="shared" si="853"/>
        <v>0</v>
      </c>
      <c r="CS760" s="165">
        <f t="shared" si="872"/>
        <v>0</v>
      </c>
      <c r="CT760" s="165">
        <f t="shared" si="873"/>
        <v>0</v>
      </c>
      <c r="CU760" s="130" t="b">
        <f t="shared" si="854"/>
        <v>0</v>
      </c>
      <c r="CV760" s="131">
        <f t="shared" si="855"/>
        <v>0</v>
      </c>
      <c r="CW760" s="165">
        <f t="shared" si="856"/>
        <v>0</v>
      </c>
      <c r="CX760" s="186" t="b">
        <f>IFERROR(INDEX('Avtal för korttidsarbete'!R:R,MATCH(D760,'Avtal för korttidsarbete'!$G:$G,0)),TRUE)</f>
        <v>1</v>
      </c>
      <c r="CY760" s="165" t="str">
        <f>IF(CX760,"-",INDEX('Avtal för korttidsarbete'!$D:$D,MATCH(D760,'Avtal för korttidsarbete'!$G:$G,0)))</f>
        <v>-</v>
      </c>
      <c r="CZ760" s="131" t="b">
        <f>IFERROR(G760&gt;INDEX(Uppsägningar!E:E,MATCH(C760,Uppsägningar!C:C,0)),FALSE)</f>
        <v>0</v>
      </c>
    </row>
    <row r="761" spans="1:104" s="30" customFormat="1" x14ac:dyDescent="0.25">
      <c r="A761" s="19">
        <v>746</v>
      </c>
      <c r="B761" s="20"/>
      <c r="C761" s="189"/>
      <c r="D761" s="69"/>
      <c r="E761" s="171">
        <f>IFERROR(INDEX(Admin!$C$7:$C$10,MATCH(CY761,TblNivåValTExt,0)),0)</f>
        <v>0</v>
      </c>
      <c r="F761" s="1"/>
      <c r="G761" s="1"/>
      <c r="H761" s="90"/>
      <c r="I761" s="91"/>
      <c r="J761" s="91"/>
      <c r="K761" s="91"/>
      <c r="L761" s="91"/>
      <c r="M761" s="91"/>
      <c r="N761" s="91"/>
      <c r="O761" s="91"/>
      <c r="P761" s="91"/>
      <c r="Q761" s="91"/>
      <c r="R761" s="91"/>
      <c r="S761" s="91"/>
      <c r="T761" s="91"/>
      <c r="U761" s="91"/>
      <c r="V761" s="91"/>
      <c r="W761" s="225">
        <f t="shared" si="811"/>
        <v>0</v>
      </c>
      <c r="X761" s="134" t="str">
        <f t="shared" si="857"/>
        <v/>
      </c>
      <c r="Y761" s="92" t="b">
        <f t="shared" si="812"/>
        <v>0</v>
      </c>
      <c r="Z761" s="92" t="str">
        <f t="shared" si="858"/>
        <v/>
      </c>
      <c r="AA761" s="92" t="b">
        <f t="shared" si="859"/>
        <v>0</v>
      </c>
      <c r="AB761" s="92" t="str">
        <f t="shared" si="860"/>
        <v/>
      </c>
      <c r="AC761" s="13" t="b">
        <f t="shared" si="813"/>
        <v>0</v>
      </c>
      <c r="AD761" s="92" t="str">
        <f t="shared" si="861"/>
        <v/>
      </c>
      <c r="AE761" s="13" t="b">
        <f t="shared" si="862"/>
        <v>0</v>
      </c>
      <c r="AF761" s="92" t="str">
        <f t="shared" si="863"/>
        <v/>
      </c>
      <c r="AG761" s="13" t="b">
        <f t="shared" si="814"/>
        <v>0</v>
      </c>
      <c r="AH761" s="92" t="str">
        <f t="shared" si="864"/>
        <v/>
      </c>
      <c r="AI761" s="35" t="b">
        <f t="shared" si="815"/>
        <v>0</v>
      </c>
      <c r="AJ761" s="92" t="str">
        <f t="shared" si="865"/>
        <v/>
      </c>
      <c r="AK761" s="35" t="b">
        <f t="shared" si="816"/>
        <v>0</v>
      </c>
      <c r="AL761" s="92" t="str">
        <f t="shared" si="817"/>
        <v/>
      </c>
      <c r="AM761" s="35" t="b">
        <f t="shared" si="818"/>
        <v>0</v>
      </c>
      <c r="AN761" s="92" t="str">
        <f t="shared" si="819"/>
        <v/>
      </c>
      <c r="AO761" s="13" t="b">
        <f t="shared" si="820"/>
        <v>0</v>
      </c>
      <c r="AP761" s="92" t="str">
        <f t="shared" si="821"/>
        <v/>
      </c>
      <c r="AQ761" s="14">
        <f t="shared" si="822"/>
        <v>0</v>
      </c>
      <c r="AR761" s="14">
        <f t="shared" si="823"/>
        <v>0</v>
      </c>
      <c r="AS761" s="16">
        <f t="shared" si="878"/>
        <v>0</v>
      </c>
      <c r="AT761" s="16">
        <f t="shared" si="878"/>
        <v>0</v>
      </c>
      <c r="AU761" s="16">
        <f t="shared" si="878"/>
        <v>0</v>
      </c>
      <c r="AV761" s="16">
        <f t="shared" si="878"/>
        <v>0</v>
      </c>
      <c r="AW761" s="16">
        <f t="shared" si="878"/>
        <v>0</v>
      </c>
      <c r="AX761" s="16">
        <f t="shared" si="878"/>
        <v>0</v>
      </c>
      <c r="AY761" s="16">
        <f t="shared" si="878"/>
        <v>0</v>
      </c>
      <c r="AZ761" s="16"/>
      <c r="BA761" s="16"/>
      <c r="BB761" s="93">
        <f t="shared" si="866"/>
        <v>0</v>
      </c>
      <c r="BC761" s="93">
        <f t="shared" si="867"/>
        <v>0</v>
      </c>
      <c r="BD761" s="93">
        <f t="shared" si="868"/>
        <v>0</v>
      </c>
      <c r="BE761" s="158">
        <f t="shared" si="869"/>
        <v>0</v>
      </c>
      <c r="BF761" s="159">
        <f t="shared" si="870"/>
        <v>0</v>
      </c>
      <c r="BG761" s="159">
        <f t="shared" si="824"/>
        <v>0</v>
      </c>
      <c r="BH761" s="159">
        <f t="shared" si="825"/>
        <v>0</v>
      </c>
      <c r="BI761" s="159">
        <f t="shared" si="826"/>
        <v>0</v>
      </c>
      <c r="BJ761" s="159">
        <f t="shared" si="827"/>
        <v>0</v>
      </c>
      <c r="BK761" s="159">
        <f t="shared" si="828"/>
        <v>0</v>
      </c>
      <c r="BL761" s="159">
        <f t="shared" si="829"/>
        <v>0</v>
      </c>
      <c r="BM761" s="159">
        <f t="shared" si="810"/>
        <v>0</v>
      </c>
      <c r="BN761" s="159">
        <f t="shared" si="810"/>
        <v>0</v>
      </c>
      <c r="BO761" s="205" t="b">
        <f t="shared" si="830"/>
        <v>0</v>
      </c>
      <c r="BP761" s="214">
        <f t="shared" si="831"/>
        <v>0</v>
      </c>
      <c r="BQ761" s="160">
        <f t="shared" si="832"/>
        <v>0</v>
      </c>
      <c r="BR761" s="160">
        <f t="shared" si="833"/>
        <v>0</v>
      </c>
      <c r="BS761" s="160">
        <f t="shared" si="834"/>
        <v>0</v>
      </c>
      <c r="BT761" s="160">
        <f t="shared" si="835"/>
        <v>0</v>
      </c>
      <c r="BU761" s="160">
        <f t="shared" si="836"/>
        <v>0</v>
      </c>
      <c r="BV761" s="215">
        <f t="shared" si="837"/>
        <v>0</v>
      </c>
      <c r="BW761" s="217">
        <f t="shared" si="838"/>
        <v>0</v>
      </c>
      <c r="BX761" s="206">
        <f t="shared" si="839"/>
        <v>0</v>
      </c>
      <c r="BY761" s="206">
        <f t="shared" si="840"/>
        <v>0</v>
      </c>
      <c r="BZ761" s="206">
        <f t="shared" si="841"/>
        <v>0</v>
      </c>
      <c r="CA761" s="206">
        <f t="shared" si="842"/>
        <v>0</v>
      </c>
      <c r="CB761" s="206">
        <f t="shared" si="843"/>
        <v>0</v>
      </c>
      <c r="CC761" s="218">
        <f t="shared" si="844"/>
        <v>0</v>
      </c>
      <c r="CD761" s="216" t="e">
        <f t="shared" si="845"/>
        <v>#VALUE!</v>
      </c>
      <c r="CE761" s="94" t="e">
        <f t="shared" si="846"/>
        <v>#VALUE!</v>
      </c>
      <c r="CF761" s="94" t="e">
        <f t="shared" si="847"/>
        <v>#VALUE!</v>
      </c>
      <c r="CG761" s="95" t="e">
        <f t="shared" si="848"/>
        <v>#VALUE!</v>
      </c>
      <c r="CH761" s="95" t="e">
        <f t="shared" si="871"/>
        <v>#VALUE!</v>
      </c>
      <c r="CI761" s="95" t="b">
        <f t="shared" si="874"/>
        <v>0</v>
      </c>
      <c r="CJ761" s="76" t="str">
        <f t="shared" si="849"/>
        <v/>
      </c>
      <c r="CK761" s="94" t="e" cm="1">
        <f t="array" aca="1" ref="CK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CL761" s="94" t="str">
        <f t="shared" si="850"/>
        <v/>
      </c>
      <c r="CM761" s="96" t="b">
        <f t="shared" si="851"/>
        <v>0</v>
      </c>
      <c r="CN761" s="130" t="b">
        <f>IFERROR(MATCH(D761,'Avtal för korttidsarbete'!$G$13:$G$1012,0),TRUE)</f>
        <v>1</v>
      </c>
      <c r="CO761" s="130" t="b">
        <f t="shared" si="852"/>
        <v>0</v>
      </c>
      <c r="CP761" s="131" t="str" cm="1">
        <f t="array" ref="CP761">IF(CN761=TRUE,"x",INDEX('Avtal för korttidsarbete'!$E$13:$E$1012,$CN761))</f>
        <v>x</v>
      </c>
      <c r="CQ761" s="131" t="str" cm="1">
        <f t="array" ref="CQ761">IF(CN761=TRUE,"x",INDEX('Avtal för korttidsarbete'!$F$13:$F$1012,$CN761))</f>
        <v>x</v>
      </c>
      <c r="CR761" s="130" t="b">
        <f t="shared" si="853"/>
        <v>0</v>
      </c>
      <c r="CS761" s="165">
        <f t="shared" si="872"/>
        <v>0</v>
      </c>
      <c r="CT761" s="165">
        <f t="shared" si="873"/>
        <v>0</v>
      </c>
      <c r="CU761" s="130" t="b">
        <f t="shared" si="854"/>
        <v>0</v>
      </c>
      <c r="CV761" s="131">
        <f t="shared" si="855"/>
        <v>0</v>
      </c>
      <c r="CW761" s="165">
        <f t="shared" si="856"/>
        <v>0</v>
      </c>
      <c r="CX761" s="186" t="b">
        <f>IFERROR(INDEX('Avtal för korttidsarbete'!R:R,MATCH(D761,'Avtal för korttidsarbete'!$G:$G,0)),TRUE)</f>
        <v>1</v>
      </c>
      <c r="CY761" s="165" t="str">
        <f>IF(CX761,"-",INDEX('Avtal för korttidsarbete'!$D:$D,MATCH(D761,'Avtal för korttidsarbete'!$G:$G,0)))</f>
        <v>-</v>
      </c>
      <c r="CZ761" s="131" t="b">
        <f>IFERROR(G761&gt;INDEX(Uppsägningar!E:E,MATCH(C761,Uppsägningar!C:C,0)),FALSE)</f>
        <v>0</v>
      </c>
    </row>
    <row r="762" spans="1:104" s="30" customFormat="1" x14ac:dyDescent="0.25">
      <c r="A762" s="19">
        <v>747</v>
      </c>
      <c r="B762" s="20"/>
      <c r="C762" s="189"/>
      <c r="D762" s="69"/>
      <c r="E762" s="171">
        <f>IFERROR(INDEX(Admin!$C$7:$C$10,MATCH(CY762,TblNivåValTExt,0)),0)</f>
        <v>0</v>
      </c>
      <c r="F762" s="1"/>
      <c r="G762" s="1"/>
      <c r="H762" s="90"/>
      <c r="I762" s="91"/>
      <c r="J762" s="91"/>
      <c r="K762" s="91"/>
      <c r="L762" s="91"/>
      <c r="M762" s="91"/>
      <c r="N762" s="91"/>
      <c r="O762" s="91"/>
      <c r="P762" s="91"/>
      <c r="Q762" s="91"/>
      <c r="R762" s="91"/>
      <c r="S762" s="91"/>
      <c r="T762" s="91"/>
      <c r="U762" s="91"/>
      <c r="V762" s="91"/>
      <c r="W762" s="225">
        <f t="shared" si="811"/>
        <v>0</v>
      </c>
      <c r="X762" s="134" t="str">
        <f t="shared" si="857"/>
        <v/>
      </c>
      <c r="Y762" s="92" t="b">
        <f t="shared" si="812"/>
        <v>0</v>
      </c>
      <c r="Z762" s="92" t="str">
        <f t="shared" si="858"/>
        <v/>
      </c>
      <c r="AA762" s="92" t="b">
        <f t="shared" si="859"/>
        <v>0</v>
      </c>
      <c r="AB762" s="92" t="str">
        <f t="shared" si="860"/>
        <v/>
      </c>
      <c r="AC762" s="13" t="b">
        <f t="shared" si="813"/>
        <v>0</v>
      </c>
      <c r="AD762" s="92" t="str">
        <f t="shared" si="861"/>
        <v/>
      </c>
      <c r="AE762" s="13" t="b">
        <f t="shared" si="862"/>
        <v>0</v>
      </c>
      <c r="AF762" s="92" t="str">
        <f t="shared" si="863"/>
        <v/>
      </c>
      <c r="AG762" s="13" t="b">
        <f t="shared" si="814"/>
        <v>0</v>
      </c>
      <c r="AH762" s="92" t="str">
        <f t="shared" si="864"/>
        <v/>
      </c>
      <c r="AI762" s="35" t="b">
        <f t="shared" si="815"/>
        <v>0</v>
      </c>
      <c r="AJ762" s="92" t="str">
        <f t="shared" si="865"/>
        <v/>
      </c>
      <c r="AK762" s="35" t="b">
        <f t="shared" si="816"/>
        <v>0</v>
      </c>
      <c r="AL762" s="92" t="str">
        <f t="shared" si="817"/>
        <v/>
      </c>
      <c r="AM762" s="35" t="b">
        <f t="shared" si="818"/>
        <v>0</v>
      </c>
      <c r="AN762" s="92" t="str">
        <f t="shared" si="819"/>
        <v/>
      </c>
      <c r="AO762" s="13" t="b">
        <f t="shared" si="820"/>
        <v>0</v>
      </c>
      <c r="AP762" s="92" t="str">
        <f t="shared" si="821"/>
        <v/>
      </c>
      <c r="AQ762" s="14">
        <f t="shared" si="822"/>
        <v>0</v>
      </c>
      <c r="AR762" s="14">
        <f t="shared" si="823"/>
        <v>0</v>
      </c>
      <c r="AS762" s="16">
        <f t="shared" si="878"/>
        <v>0</v>
      </c>
      <c r="AT762" s="16">
        <f t="shared" si="878"/>
        <v>0</v>
      </c>
      <c r="AU762" s="16">
        <f t="shared" si="878"/>
        <v>0</v>
      </c>
      <c r="AV762" s="16">
        <f t="shared" si="878"/>
        <v>0</v>
      </c>
      <c r="AW762" s="16">
        <f t="shared" si="878"/>
        <v>0</v>
      </c>
      <c r="AX762" s="16">
        <f t="shared" si="878"/>
        <v>0</v>
      </c>
      <c r="AY762" s="16">
        <f t="shared" si="878"/>
        <v>0</v>
      </c>
      <c r="AZ762" s="16"/>
      <c r="BA762" s="16"/>
      <c r="BB762" s="93">
        <f t="shared" si="866"/>
        <v>0</v>
      </c>
      <c r="BC762" s="93">
        <f t="shared" si="867"/>
        <v>0</v>
      </c>
      <c r="BD762" s="93">
        <f t="shared" si="868"/>
        <v>0</v>
      </c>
      <c r="BE762" s="158">
        <f t="shared" si="869"/>
        <v>0</v>
      </c>
      <c r="BF762" s="159">
        <f t="shared" si="870"/>
        <v>0</v>
      </c>
      <c r="BG762" s="159">
        <f t="shared" si="824"/>
        <v>0</v>
      </c>
      <c r="BH762" s="159">
        <f t="shared" si="825"/>
        <v>0</v>
      </c>
      <c r="BI762" s="159">
        <f t="shared" si="826"/>
        <v>0</v>
      </c>
      <c r="BJ762" s="159">
        <f t="shared" si="827"/>
        <v>0</v>
      </c>
      <c r="BK762" s="159">
        <f t="shared" si="828"/>
        <v>0</v>
      </c>
      <c r="BL762" s="159">
        <f t="shared" si="829"/>
        <v>0</v>
      </c>
      <c r="BM762" s="159">
        <f t="shared" si="810"/>
        <v>0</v>
      </c>
      <c r="BN762" s="159">
        <f t="shared" si="810"/>
        <v>0</v>
      </c>
      <c r="BO762" s="205" t="b">
        <f t="shared" si="830"/>
        <v>0</v>
      </c>
      <c r="BP762" s="214">
        <f t="shared" si="831"/>
        <v>0</v>
      </c>
      <c r="BQ762" s="160">
        <f t="shared" si="832"/>
        <v>0</v>
      </c>
      <c r="BR762" s="160">
        <f t="shared" si="833"/>
        <v>0</v>
      </c>
      <c r="BS762" s="160">
        <f t="shared" si="834"/>
        <v>0</v>
      </c>
      <c r="BT762" s="160">
        <f t="shared" si="835"/>
        <v>0</v>
      </c>
      <c r="BU762" s="160">
        <f t="shared" si="836"/>
        <v>0</v>
      </c>
      <c r="BV762" s="215">
        <f t="shared" si="837"/>
        <v>0</v>
      </c>
      <c r="BW762" s="217">
        <f t="shared" si="838"/>
        <v>0</v>
      </c>
      <c r="BX762" s="206">
        <f t="shared" si="839"/>
        <v>0</v>
      </c>
      <c r="BY762" s="206">
        <f t="shared" si="840"/>
        <v>0</v>
      </c>
      <c r="BZ762" s="206">
        <f t="shared" si="841"/>
        <v>0</v>
      </c>
      <c r="CA762" s="206">
        <f t="shared" si="842"/>
        <v>0</v>
      </c>
      <c r="CB762" s="206">
        <f t="shared" si="843"/>
        <v>0</v>
      </c>
      <c r="CC762" s="218">
        <f t="shared" si="844"/>
        <v>0</v>
      </c>
      <c r="CD762" s="216" t="e">
        <f t="shared" si="845"/>
        <v>#VALUE!</v>
      </c>
      <c r="CE762" s="94" t="e">
        <f t="shared" si="846"/>
        <v>#VALUE!</v>
      </c>
      <c r="CF762" s="94" t="e">
        <f t="shared" si="847"/>
        <v>#VALUE!</v>
      </c>
      <c r="CG762" s="95" t="e">
        <f t="shared" si="848"/>
        <v>#VALUE!</v>
      </c>
      <c r="CH762" s="95" t="e">
        <f t="shared" si="871"/>
        <v>#VALUE!</v>
      </c>
      <c r="CI762" s="95" t="b">
        <f t="shared" si="874"/>
        <v>0</v>
      </c>
      <c r="CJ762" s="76" t="str">
        <f t="shared" si="849"/>
        <v/>
      </c>
      <c r="CK762" s="94" t="e" cm="1">
        <f t="array" aca="1" ref="CK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CL762" s="94" t="str">
        <f t="shared" si="850"/>
        <v/>
      </c>
      <c r="CM762" s="96" t="b">
        <f t="shared" si="851"/>
        <v>0</v>
      </c>
      <c r="CN762" s="130" t="b">
        <f>IFERROR(MATCH(D762,'Avtal för korttidsarbete'!$G$13:$G$1012,0),TRUE)</f>
        <v>1</v>
      </c>
      <c r="CO762" s="130" t="b">
        <f t="shared" si="852"/>
        <v>0</v>
      </c>
      <c r="CP762" s="131" t="str" cm="1">
        <f t="array" ref="CP762">IF(CN762=TRUE,"x",INDEX('Avtal för korttidsarbete'!$E$13:$E$1012,$CN762))</f>
        <v>x</v>
      </c>
      <c r="CQ762" s="131" t="str" cm="1">
        <f t="array" ref="CQ762">IF(CN762=TRUE,"x",INDEX('Avtal för korttidsarbete'!$F$13:$F$1012,$CN762))</f>
        <v>x</v>
      </c>
      <c r="CR762" s="130" t="b">
        <f t="shared" si="853"/>
        <v>0</v>
      </c>
      <c r="CS762" s="165">
        <f t="shared" si="872"/>
        <v>0</v>
      </c>
      <c r="CT762" s="165">
        <f t="shared" si="873"/>
        <v>0</v>
      </c>
      <c r="CU762" s="130" t="b">
        <f t="shared" si="854"/>
        <v>0</v>
      </c>
      <c r="CV762" s="131">
        <f t="shared" si="855"/>
        <v>0</v>
      </c>
      <c r="CW762" s="165">
        <f t="shared" si="856"/>
        <v>0</v>
      </c>
      <c r="CX762" s="186" t="b">
        <f>IFERROR(INDEX('Avtal för korttidsarbete'!R:R,MATCH(D762,'Avtal för korttidsarbete'!$G:$G,0)),TRUE)</f>
        <v>1</v>
      </c>
      <c r="CY762" s="165" t="str">
        <f>IF(CX762,"-",INDEX('Avtal för korttidsarbete'!$D:$D,MATCH(D762,'Avtal för korttidsarbete'!$G:$G,0)))</f>
        <v>-</v>
      </c>
      <c r="CZ762" s="131" t="b">
        <f>IFERROR(G762&gt;INDEX(Uppsägningar!E:E,MATCH(C762,Uppsägningar!C:C,0)),FALSE)</f>
        <v>0</v>
      </c>
    </row>
    <row r="763" spans="1:104" s="30" customFormat="1" x14ac:dyDescent="0.25">
      <c r="A763" s="19">
        <v>748</v>
      </c>
      <c r="B763" s="20"/>
      <c r="C763" s="189"/>
      <c r="D763" s="69"/>
      <c r="E763" s="171">
        <f>IFERROR(INDEX(Admin!$C$7:$C$10,MATCH(CY763,TblNivåValTExt,0)),0)</f>
        <v>0</v>
      </c>
      <c r="F763" s="1"/>
      <c r="G763" s="1"/>
      <c r="H763" s="90"/>
      <c r="I763" s="91"/>
      <c r="J763" s="91"/>
      <c r="K763" s="91"/>
      <c r="L763" s="91"/>
      <c r="M763" s="91"/>
      <c r="N763" s="91"/>
      <c r="O763" s="91"/>
      <c r="P763" s="91"/>
      <c r="Q763" s="91"/>
      <c r="R763" s="91"/>
      <c r="S763" s="91"/>
      <c r="T763" s="91"/>
      <c r="U763" s="91"/>
      <c r="V763" s="91"/>
      <c r="W763" s="225">
        <f t="shared" si="811"/>
        <v>0</v>
      </c>
      <c r="X763" s="134" t="str">
        <f t="shared" si="857"/>
        <v/>
      </c>
      <c r="Y763" s="92" t="b">
        <f t="shared" si="812"/>
        <v>0</v>
      </c>
      <c r="Z763" s="92" t="str">
        <f t="shared" si="858"/>
        <v/>
      </c>
      <c r="AA763" s="92" t="b">
        <f t="shared" si="859"/>
        <v>0</v>
      </c>
      <c r="AB763" s="92" t="str">
        <f t="shared" si="860"/>
        <v/>
      </c>
      <c r="AC763" s="13" t="b">
        <f t="shared" si="813"/>
        <v>0</v>
      </c>
      <c r="AD763" s="92" t="str">
        <f t="shared" si="861"/>
        <v/>
      </c>
      <c r="AE763" s="13" t="b">
        <f t="shared" si="862"/>
        <v>0</v>
      </c>
      <c r="AF763" s="92" t="str">
        <f t="shared" si="863"/>
        <v/>
      </c>
      <c r="AG763" s="13" t="b">
        <f t="shared" si="814"/>
        <v>0</v>
      </c>
      <c r="AH763" s="92" t="str">
        <f t="shared" si="864"/>
        <v/>
      </c>
      <c r="AI763" s="35" t="b">
        <f t="shared" si="815"/>
        <v>0</v>
      </c>
      <c r="AJ763" s="92" t="str">
        <f t="shared" si="865"/>
        <v/>
      </c>
      <c r="AK763" s="35" t="b">
        <f t="shared" si="816"/>
        <v>0</v>
      </c>
      <c r="AL763" s="92" t="str">
        <f t="shared" si="817"/>
        <v/>
      </c>
      <c r="AM763" s="35" t="b">
        <f t="shared" si="818"/>
        <v>0</v>
      </c>
      <c r="AN763" s="92" t="str">
        <f t="shared" si="819"/>
        <v/>
      </c>
      <c r="AO763" s="13" t="b">
        <f t="shared" si="820"/>
        <v>0</v>
      </c>
      <c r="AP763" s="92" t="str">
        <f t="shared" si="821"/>
        <v/>
      </c>
      <c r="AQ763" s="14">
        <f t="shared" si="822"/>
        <v>0</v>
      </c>
      <c r="AR763" s="14">
        <f t="shared" si="823"/>
        <v>0</v>
      </c>
      <c r="AS763" s="16">
        <f t="shared" si="878"/>
        <v>0</v>
      </c>
      <c r="AT763" s="16">
        <f t="shared" si="878"/>
        <v>0</v>
      </c>
      <c r="AU763" s="16">
        <f t="shared" si="878"/>
        <v>0</v>
      </c>
      <c r="AV763" s="16">
        <f t="shared" si="878"/>
        <v>0</v>
      </c>
      <c r="AW763" s="16">
        <f t="shared" si="878"/>
        <v>0</v>
      </c>
      <c r="AX763" s="16">
        <f t="shared" si="878"/>
        <v>0</v>
      </c>
      <c r="AY763" s="16">
        <f t="shared" si="878"/>
        <v>0</v>
      </c>
      <c r="AZ763" s="16"/>
      <c r="BA763" s="16"/>
      <c r="BB763" s="93">
        <f t="shared" si="866"/>
        <v>0</v>
      </c>
      <c r="BC763" s="93">
        <f t="shared" si="867"/>
        <v>0</v>
      </c>
      <c r="BD763" s="93">
        <f t="shared" si="868"/>
        <v>0</v>
      </c>
      <c r="BE763" s="158">
        <f t="shared" si="869"/>
        <v>0</v>
      </c>
      <c r="BF763" s="159">
        <f t="shared" si="870"/>
        <v>0</v>
      </c>
      <c r="BG763" s="159">
        <f t="shared" si="824"/>
        <v>0</v>
      </c>
      <c r="BH763" s="159">
        <f t="shared" si="825"/>
        <v>0</v>
      </c>
      <c r="BI763" s="159">
        <f t="shared" si="826"/>
        <v>0</v>
      </c>
      <c r="BJ763" s="159">
        <f t="shared" si="827"/>
        <v>0</v>
      </c>
      <c r="BK763" s="159">
        <f t="shared" si="828"/>
        <v>0</v>
      </c>
      <c r="BL763" s="159">
        <f t="shared" si="829"/>
        <v>0</v>
      </c>
      <c r="BM763" s="159">
        <f t="shared" si="810"/>
        <v>0</v>
      </c>
      <c r="BN763" s="159">
        <f t="shared" si="810"/>
        <v>0</v>
      </c>
      <c r="BO763" s="205" t="b">
        <f t="shared" si="830"/>
        <v>0</v>
      </c>
      <c r="BP763" s="214">
        <f t="shared" si="831"/>
        <v>0</v>
      </c>
      <c r="BQ763" s="160">
        <f t="shared" si="832"/>
        <v>0</v>
      </c>
      <c r="BR763" s="160">
        <f t="shared" si="833"/>
        <v>0</v>
      </c>
      <c r="BS763" s="160">
        <f t="shared" si="834"/>
        <v>0</v>
      </c>
      <c r="BT763" s="160">
        <f t="shared" si="835"/>
        <v>0</v>
      </c>
      <c r="BU763" s="160">
        <f t="shared" si="836"/>
        <v>0</v>
      </c>
      <c r="BV763" s="215">
        <f t="shared" si="837"/>
        <v>0</v>
      </c>
      <c r="BW763" s="217">
        <f t="shared" si="838"/>
        <v>0</v>
      </c>
      <c r="BX763" s="206">
        <f t="shared" si="839"/>
        <v>0</v>
      </c>
      <c r="BY763" s="206">
        <f t="shared" si="840"/>
        <v>0</v>
      </c>
      <c r="BZ763" s="206">
        <f t="shared" si="841"/>
        <v>0</v>
      </c>
      <c r="CA763" s="206">
        <f t="shared" si="842"/>
        <v>0</v>
      </c>
      <c r="CB763" s="206">
        <f t="shared" si="843"/>
        <v>0</v>
      </c>
      <c r="CC763" s="218">
        <f t="shared" si="844"/>
        <v>0</v>
      </c>
      <c r="CD763" s="216" t="e">
        <f t="shared" si="845"/>
        <v>#VALUE!</v>
      </c>
      <c r="CE763" s="94" t="e">
        <f t="shared" si="846"/>
        <v>#VALUE!</v>
      </c>
      <c r="CF763" s="94" t="e">
        <f t="shared" si="847"/>
        <v>#VALUE!</v>
      </c>
      <c r="CG763" s="95" t="e">
        <f t="shared" si="848"/>
        <v>#VALUE!</v>
      </c>
      <c r="CH763" s="95" t="e">
        <f t="shared" si="871"/>
        <v>#VALUE!</v>
      </c>
      <c r="CI763" s="95" t="b">
        <f t="shared" si="874"/>
        <v>0</v>
      </c>
      <c r="CJ763" s="76" t="str">
        <f t="shared" si="849"/>
        <v/>
      </c>
      <c r="CK763" s="94" t="e" cm="1">
        <f t="array" aca="1" ref="CK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CL763" s="94" t="str">
        <f t="shared" si="850"/>
        <v/>
      </c>
      <c r="CM763" s="96" t="b">
        <f t="shared" si="851"/>
        <v>0</v>
      </c>
      <c r="CN763" s="130" t="b">
        <f>IFERROR(MATCH(D763,'Avtal för korttidsarbete'!$G$13:$G$1012,0),TRUE)</f>
        <v>1</v>
      </c>
      <c r="CO763" s="130" t="b">
        <f t="shared" si="852"/>
        <v>0</v>
      </c>
      <c r="CP763" s="131" t="str" cm="1">
        <f t="array" ref="CP763">IF(CN763=TRUE,"x",INDEX('Avtal för korttidsarbete'!$E$13:$E$1012,$CN763))</f>
        <v>x</v>
      </c>
      <c r="CQ763" s="131" t="str" cm="1">
        <f t="array" ref="CQ763">IF(CN763=TRUE,"x",INDEX('Avtal för korttidsarbete'!$F$13:$F$1012,$CN763))</f>
        <v>x</v>
      </c>
      <c r="CR763" s="130" t="b">
        <f t="shared" si="853"/>
        <v>0</v>
      </c>
      <c r="CS763" s="165">
        <f t="shared" si="872"/>
        <v>0</v>
      </c>
      <c r="CT763" s="165">
        <f t="shared" si="873"/>
        <v>0</v>
      </c>
      <c r="CU763" s="130" t="b">
        <f t="shared" si="854"/>
        <v>0</v>
      </c>
      <c r="CV763" s="131">
        <f t="shared" si="855"/>
        <v>0</v>
      </c>
      <c r="CW763" s="165">
        <f t="shared" si="856"/>
        <v>0</v>
      </c>
      <c r="CX763" s="186" t="b">
        <f>IFERROR(INDEX('Avtal för korttidsarbete'!R:R,MATCH(D763,'Avtal för korttidsarbete'!$G:$G,0)),TRUE)</f>
        <v>1</v>
      </c>
      <c r="CY763" s="165" t="str">
        <f>IF(CX763,"-",INDEX('Avtal för korttidsarbete'!$D:$D,MATCH(D763,'Avtal för korttidsarbete'!$G:$G,0)))</f>
        <v>-</v>
      </c>
      <c r="CZ763" s="131" t="b">
        <f>IFERROR(G763&gt;INDEX(Uppsägningar!E:E,MATCH(C763,Uppsägningar!C:C,0)),FALSE)</f>
        <v>0</v>
      </c>
    </row>
    <row r="764" spans="1:104" s="30" customFormat="1" x14ac:dyDescent="0.25">
      <c r="A764" s="19">
        <v>749</v>
      </c>
      <c r="B764" s="20"/>
      <c r="C764" s="189"/>
      <c r="D764" s="69"/>
      <c r="E764" s="171">
        <f>IFERROR(INDEX(Admin!$C$7:$C$10,MATCH(CY764,TblNivåValTExt,0)),0)</f>
        <v>0</v>
      </c>
      <c r="F764" s="1"/>
      <c r="G764" s="1"/>
      <c r="H764" s="90"/>
      <c r="I764" s="91"/>
      <c r="J764" s="91"/>
      <c r="K764" s="91"/>
      <c r="L764" s="91"/>
      <c r="M764" s="91"/>
      <c r="N764" s="91"/>
      <c r="O764" s="91"/>
      <c r="P764" s="91"/>
      <c r="Q764" s="91"/>
      <c r="R764" s="91"/>
      <c r="S764" s="91"/>
      <c r="T764" s="91"/>
      <c r="U764" s="91"/>
      <c r="V764" s="91"/>
      <c r="W764" s="225">
        <f t="shared" si="811"/>
        <v>0</v>
      </c>
      <c r="X764" s="134" t="str">
        <f t="shared" si="857"/>
        <v/>
      </c>
      <c r="Y764" s="92" t="b">
        <f t="shared" si="812"/>
        <v>0</v>
      </c>
      <c r="Z764" s="92" t="str">
        <f t="shared" si="858"/>
        <v/>
      </c>
      <c r="AA764" s="92" t="b">
        <f t="shared" si="859"/>
        <v>0</v>
      </c>
      <c r="AB764" s="92" t="str">
        <f t="shared" si="860"/>
        <v/>
      </c>
      <c r="AC764" s="13" t="b">
        <f t="shared" si="813"/>
        <v>0</v>
      </c>
      <c r="AD764" s="92" t="str">
        <f t="shared" si="861"/>
        <v/>
      </c>
      <c r="AE764" s="13" t="b">
        <f t="shared" si="862"/>
        <v>0</v>
      </c>
      <c r="AF764" s="92" t="str">
        <f t="shared" si="863"/>
        <v/>
      </c>
      <c r="AG764" s="13" t="b">
        <f t="shared" si="814"/>
        <v>0</v>
      </c>
      <c r="AH764" s="92" t="str">
        <f t="shared" si="864"/>
        <v/>
      </c>
      <c r="AI764" s="35" t="b">
        <f t="shared" si="815"/>
        <v>0</v>
      </c>
      <c r="AJ764" s="92" t="str">
        <f t="shared" si="865"/>
        <v/>
      </c>
      <c r="AK764" s="35" t="b">
        <f t="shared" si="816"/>
        <v>0</v>
      </c>
      <c r="AL764" s="92" t="str">
        <f t="shared" si="817"/>
        <v/>
      </c>
      <c r="AM764" s="35" t="b">
        <f t="shared" si="818"/>
        <v>0</v>
      </c>
      <c r="AN764" s="92" t="str">
        <f t="shared" si="819"/>
        <v/>
      </c>
      <c r="AO764" s="13" t="b">
        <f t="shared" si="820"/>
        <v>0</v>
      </c>
      <c r="AP764" s="92" t="str">
        <f t="shared" si="821"/>
        <v/>
      </c>
      <c r="AQ764" s="14">
        <f t="shared" si="822"/>
        <v>0</v>
      </c>
      <c r="AR764" s="14">
        <f t="shared" si="823"/>
        <v>0</v>
      </c>
      <c r="AS764" s="16">
        <f t="shared" si="878"/>
        <v>0</v>
      </c>
      <c r="AT764" s="16">
        <f t="shared" si="878"/>
        <v>0</v>
      </c>
      <c r="AU764" s="16">
        <f t="shared" si="878"/>
        <v>0</v>
      </c>
      <c r="AV764" s="16">
        <f t="shared" si="878"/>
        <v>0</v>
      </c>
      <c r="AW764" s="16">
        <f t="shared" si="878"/>
        <v>0</v>
      </c>
      <c r="AX764" s="16">
        <f t="shared" si="878"/>
        <v>0</v>
      </c>
      <c r="AY764" s="16">
        <f t="shared" si="878"/>
        <v>0</v>
      </c>
      <c r="AZ764" s="16"/>
      <c r="BA764" s="16"/>
      <c r="BB764" s="93">
        <f t="shared" si="866"/>
        <v>0</v>
      </c>
      <c r="BC764" s="93">
        <f t="shared" si="867"/>
        <v>0</v>
      </c>
      <c r="BD764" s="93">
        <f t="shared" si="868"/>
        <v>0</v>
      </c>
      <c r="BE764" s="158">
        <f t="shared" si="869"/>
        <v>0</v>
      </c>
      <c r="BF764" s="159">
        <f t="shared" si="870"/>
        <v>0</v>
      </c>
      <c r="BG764" s="159">
        <f t="shared" si="824"/>
        <v>0</v>
      </c>
      <c r="BH764" s="159">
        <f t="shared" si="825"/>
        <v>0</v>
      </c>
      <c r="BI764" s="159">
        <f t="shared" si="826"/>
        <v>0</v>
      </c>
      <c r="BJ764" s="159">
        <f t="shared" si="827"/>
        <v>0</v>
      </c>
      <c r="BK764" s="159">
        <f t="shared" si="828"/>
        <v>0</v>
      </c>
      <c r="BL764" s="159">
        <f t="shared" si="829"/>
        <v>0</v>
      </c>
      <c r="BM764" s="159">
        <f t="shared" si="810"/>
        <v>0</v>
      </c>
      <c r="BN764" s="159">
        <f t="shared" si="810"/>
        <v>0</v>
      </c>
      <c r="BO764" s="205" t="b">
        <f t="shared" si="830"/>
        <v>0</v>
      </c>
      <c r="BP764" s="214">
        <f t="shared" si="831"/>
        <v>0</v>
      </c>
      <c r="BQ764" s="160">
        <f t="shared" si="832"/>
        <v>0</v>
      </c>
      <c r="BR764" s="160">
        <f t="shared" si="833"/>
        <v>0</v>
      </c>
      <c r="BS764" s="160">
        <f t="shared" si="834"/>
        <v>0</v>
      </c>
      <c r="BT764" s="160">
        <f t="shared" si="835"/>
        <v>0</v>
      </c>
      <c r="BU764" s="160">
        <f t="shared" si="836"/>
        <v>0</v>
      </c>
      <c r="BV764" s="215">
        <f t="shared" si="837"/>
        <v>0</v>
      </c>
      <c r="BW764" s="217">
        <f t="shared" si="838"/>
        <v>0</v>
      </c>
      <c r="BX764" s="206">
        <f t="shared" si="839"/>
        <v>0</v>
      </c>
      <c r="BY764" s="206">
        <f t="shared" si="840"/>
        <v>0</v>
      </c>
      <c r="BZ764" s="206">
        <f t="shared" si="841"/>
        <v>0</v>
      </c>
      <c r="CA764" s="206">
        <f t="shared" si="842"/>
        <v>0</v>
      </c>
      <c r="CB764" s="206">
        <f t="shared" si="843"/>
        <v>0</v>
      </c>
      <c r="CC764" s="218">
        <f t="shared" si="844"/>
        <v>0</v>
      </c>
      <c r="CD764" s="216" t="e">
        <f t="shared" si="845"/>
        <v>#VALUE!</v>
      </c>
      <c r="CE764" s="94" t="e">
        <f t="shared" si="846"/>
        <v>#VALUE!</v>
      </c>
      <c r="CF764" s="94" t="e">
        <f t="shared" si="847"/>
        <v>#VALUE!</v>
      </c>
      <c r="CG764" s="95" t="e">
        <f t="shared" si="848"/>
        <v>#VALUE!</v>
      </c>
      <c r="CH764" s="95" t="e">
        <f t="shared" si="871"/>
        <v>#VALUE!</v>
      </c>
      <c r="CI764" s="95" t="b">
        <f t="shared" si="874"/>
        <v>0</v>
      </c>
      <c r="CJ764" s="76" t="str">
        <f t="shared" si="849"/>
        <v/>
      </c>
      <c r="CK764" s="94" t="e" cm="1">
        <f t="array" aca="1" ref="CK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CL764" s="94" t="str">
        <f t="shared" si="850"/>
        <v/>
      </c>
      <c r="CM764" s="96" t="b">
        <f t="shared" si="851"/>
        <v>0</v>
      </c>
      <c r="CN764" s="130" t="b">
        <f>IFERROR(MATCH(D764,'Avtal för korttidsarbete'!$G$13:$G$1012,0),TRUE)</f>
        <v>1</v>
      </c>
      <c r="CO764" s="130" t="b">
        <f t="shared" si="852"/>
        <v>0</v>
      </c>
      <c r="CP764" s="131" t="str" cm="1">
        <f t="array" ref="CP764">IF(CN764=TRUE,"x",INDEX('Avtal för korttidsarbete'!$E$13:$E$1012,$CN764))</f>
        <v>x</v>
      </c>
      <c r="CQ764" s="131" t="str" cm="1">
        <f t="array" ref="CQ764">IF(CN764=TRUE,"x",INDEX('Avtal för korttidsarbete'!$F$13:$F$1012,$CN764))</f>
        <v>x</v>
      </c>
      <c r="CR764" s="130" t="b">
        <f t="shared" si="853"/>
        <v>0</v>
      </c>
      <c r="CS764" s="165">
        <f t="shared" si="872"/>
        <v>0</v>
      </c>
      <c r="CT764" s="165">
        <f t="shared" si="873"/>
        <v>0</v>
      </c>
      <c r="CU764" s="130" t="b">
        <f t="shared" si="854"/>
        <v>0</v>
      </c>
      <c r="CV764" s="131">
        <f t="shared" si="855"/>
        <v>0</v>
      </c>
      <c r="CW764" s="165">
        <f t="shared" si="856"/>
        <v>0</v>
      </c>
      <c r="CX764" s="186" t="b">
        <f>IFERROR(INDEX('Avtal för korttidsarbete'!R:R,MATCH(D764,'Avtal för korttidsarbete'!$G:$G,0)),TRUE)</f>
        <v>1</v>
      </c>
      <c r="CY764" s="165" t="str">
        <f>IF(CX764,"-",INDEX('Avtal för korttidsarbete'!$D:$D,MATCH(D764,'Avtal för korttidsarbete'!$G:$G,0)))</f>
        <v>-</v>
      </c>
      <c r="CZ764" s="131" t="b">
        <f>IFERROR(G764&gt;INDEX(Uppsägningar!E:E,MATCH(C764,Uppsägningar!C:C,0)),FALSE)</f>
        <v>0</v>
      </c>
    </row>
    <row r="765" spans="1:104" s="30" customFormat="1" x14ac:dyDescent="0.25">
      <c r="A765" s="19">
        <v>750</v>
      </c>
      <c r="B765" s="20"/>
      <c r="C765" s="189"/>
      <c r="D765" s="69"/>
      <c r="E765" s="171">
        <f>IFERROR(INDEX(Admin!$C$7:$C$10,MATCH(CY765,TblNivåValTExt,0)),0)</f>
        <v>0</v>
      </c>
      <c r="F765" s="1"/>
      <c r="G765" s="1"/>
      <c r="H765" s="90"/>
      <c r="I765" s="91"/>
      <c r="J765" s="91"/>
      <c r="K765" s="91"/>
      <c r="L765" s="91"/>
      <c r="M765" s="91"/>
      <c r="N765" s="91"/>
      <c r="O765" s="91"/>
      <c r="P765" s="91"/>
      <c r="Q765" s="91"/>
      <c r="R765" s="91"/>
      <c r="S765" s="91"/>
      <c r="T765" s="91"/>
      <c r="U765" s="91"/>
      <c r="V765" s="91"/>
      <c r="W765" s="225">
        <f t="shared" si="811"/>
        <v>0</v>
      </c>
      <c r="X765" s="134" t="str">
        <f t="shared" si="857"/>
        <v/>
      </c>
      <c r="Y765" s="92" t="b">
        <f t="shared" si="812"/>
        <v>0</v>
      </c>
      <c r="Z765" s="92" t="str">
        <f t="shared" si="858"/>
        <v/>
      </c>
      <c r="AA765" s="92" t="b">
        <f t="shared" si="859"/>
        <v>0</v>
      </c>
      <c r="AB765" s="92" t="str">
        <f t="shared" si="860"/>
        <v/>
      </c>
      <c r="AC765" s="13" t="b">
        <f t="shared" si="813"/>
        <v>0</v>
      </c>
      <c r="AD765" s="92" t="str">
        <f t="shared" si="861"/>
        <v/>
      </c>
      <c r="AE765" s="13" t="b">
        <f t="shared" si="862"/>
        <v>0</v>
      </c>
      <c r="AF765" s="92" t="str">
        <f t="shared" si="863"/>
        <v/>
      </c>
      <c r="AG765" s="13" t="b">
        <f t="shared" si="814"/>
        <v>0</v>
      </c>
      <c r="AH765" s="92" t="str">
        <f t="shared" si="864"/>
        <v/>
      </c>
      <c r="AI765" s="35" t="b">
        <f t="shared" si="815"/>
        <v>0</v>
      </c>
      <c r="AJ765" s="92" t="str">
        <f t="shared" si="865"/>
        <v/>
      </c>
      <c r="AK765" s="35" t="b">
        <f t="shared" si="816"/>
        <v>0</v>
      </c>
      <c r="AL765" s="92" t="str">
        <f t="shared" si="817"/>
        <v/>
      </c>
      <c r="AM765" s="35" t="b">
        <f t="shared" si="818"/>
        <v>0</v>
      </c>
      <c r="AN765" s="92" t="str">
        <f t="shared" si="819"/>
        <v/>
      </c>
      <c r="AO765" s="13" t="b">
        <f t="shared" si="820"/>
        <v>0</v>
      </c>
      <c r="AP765" s="92" t="str">
        <f t="shared" si="821"/>
        <v/>
      </c>
      <c r="AQ765" s="14">
        <f t="shared" si="822"/>
        <v>0</v>
      </c>
      <c r="AR765" s="14">
        <f t="shared" si="823"/>
        <v>0</v>
      </c>
      <c r="AS765" s="16">
        <f t="shared" si="878"/>
        <v>0</v>
      </c>
      <c r="AT765" s="16">
        <f t="shared" si="878"/>
        <v>0</v>
      </c>
      <c r="AU765" s="16">
        <f t="shared" si="878"/>
        <v>0</v>
      </c>
      <c r="AV765" s="16">
        <f t="shared" si="878"/>
        <v>0</v>
      </c>
      <c r="AW765" s="16">
        <f t="shared" si="878"/>
        <v>0</v>
      </c>
      <c r="AX765" s="16">
        <f t="shared" si="878"/>
        <v>0</v>
      </c>
      <c r="AY765" s="16">
        <f t="shared" si="878"/>
        <v>0</v>
      </c>
      <c r="AZ765" s="16"/>
      <c r="BA765" s="16"/>
      <c r="BB765" s="93">
        <f t="shared" si="866"/>
        <v>0</v>
      </c>
      <c r="BC765" s="93">
        <f t="shared" si="867"/>
        <v>0</v>
      </c>
      <c r="BD765" s="93">
        <f t="shared" si="868"/>
        <v>0</v>
      </c>
      <c r="BE765" s="158">
        <f t="shared" si="869"/>
        <v>0</v>
      </c>
      <c r="BF765" s="159">
        <f t="shared" si="870"/>
        <v>0</v>
      </c>
      <c r="BG765" s="159">
        <f t="shared" si="824"/>
        <v>0</v>
      </c>
      <c r="BH765" s="159">
        <f t="shared" si="825"/>
        <v>0</v>
      </c>
      <c r="BI765" s="159">
        <f t="shared" si="826"/>
        <v>0</v>
      </c>
      <c r="BJ765" s="159">
        <f t="shared" si="827"/>
        <v>0</v>
      </c>
      <c r="BK765" s="159">
        <f t="shared" si="828"/>
        <v>0</v>
      </c>
      <c r="BL765" s="159">
        <f t="shared" si="829"/>
        <v>0</v>
      </c>
      <c r="BM765" s="159">
        <f t="shared" si="810"/>
        <v>0</v>
      </c>
      <c r="BN765" s="159">
        <f t="shared" si="810"/>
        <v>0</v>
      </c>
      <c r="BO765" s="205" t="b">
        <f t="shared" si="830"/>
        <v>0</v>
      </c>
      <c r="BP765" s="214">
        <f t="shared" si="831"/>
        <v>0</v>
      </c>
      <c r="BQ765" s="160">
        <f t="shared" si="832"/>
        <v>0</v>
      </c>
      <c r="BR765" s="160">
        <f t="shared" si="833"/>
        <v>0</v>
      </c>
      <c r="BS765" s="160">
        <f t="shared" si="834"/>
        <v>0</v>
      </c>
      <c r="BT765" s="160">
        <f t="shared" si="835"/>
        <v>0</v>
      </c>
      <c r="BU765" s="160">
        <f t="shared" si="836"/>
        <v>0</v>
      </c>
      <c r="BV765" s="215">
        <f t="shared" si="837"/>
        <v>0</v>
      </c>
      <c r="BW765" s="217">
        <f t="shared" si="838"/>
        <v>0</v>
      </c>
      <c r="BX765" s="206">
        <f t="shared" si="839"/>
        <v>0</v>
      </c>
      <c r="BY765" s="206">
        <f t="shared" si="840"/>
        <v>0</v>
      </c>
      <c r="BZ765" s="206">
        <f t="shared" si="841"/>
        <v>0</v>
      </c>
      <c r="CA765" s="206">
        <f t="shared" si="842"/>
        <v>0</v>
      </c>
      <c r="CB765" s="206">
        <f t="shared" si="843"/>
        <v>0</v>
      </c>
      <c r="CC765" s="218">
        <f t="shared" si="844"/>
        <v>0</v>
      </c>
      <c r="CD765" s="216" t="e">
        <f t="shared" si="845"/>
        <v>#VALUE!</v>
      </c>
      <c r="CE765" s="94" t="e">
        <f t="shared" si="846"/>
        <v>#VALUE!</v>
      </c>
      <c r="CF765" s="94" t="e">
        <f t="shared" si="847"/>
        <v>#VALUE!</v>
      </c>
      <c r="CG765" s="95" t="e">
        <f t="shared" si="848"/>
        <v>#VALUE!</v>
      </c>
      <c r="CH765" s="95" t="e">
        <f t="shared" si="871"/>
        <v>#VALUE!</v>
      </c>
      <c r="CI765" s="95" t="b">
        <f t="shared" si="874"/>
        <v>0</v>
      </c>
      <c r="CJ765" s="76" t="str">
        <f t="shared" si="849"/>
        <v/>
      </c>
      <c r="CK765" s="94" t="e" cm="1">
        <f t="array" aca="1" ref="CK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CL765" s="94" t="str">
        <f t="shared" si="850"/>
        <v/>
      </c>
      <c r="CM765" s="96" t="b">
        <f t="shared" si="851"/>
        <v>0</v>
      </c>
      <c r="CN765" s="130" t="b">
        <f>IFERROR(MATCH(D765,'Avtal för korttidsarbete'!$G$13:$G$1012,0),TRUE)</f>
        <v>1</v>
      </c>
      <c r="CO765" s="130" t="b">
        <f t="shared" si="852"/>
        <v>0</v>
      </c>
      <c r="CP765" s="131" t="str" cm="1">
        <f t="array" ref="CP765">IF(CN765=TRUE,"x",INDEX('Avtal för korttidsarbete'!$E$13:$E$1012,$CN765))</f>
        <v>x</v>
      </c>
      <c r="CQ765" s="131" t="str" cm="1">
        <f t="array" ref="CQ765">IF(CN765=TRUE,"x",INDEX('Avtal för korttidsarbete'!$F$13:$F$1012,$CN765))</f>
        <v>x</v>
      </c>
      <c r="CR765" s="130" t="b">
        <f t="shared" si="853"/>
        <v>0</v>
      </c>
      <c r="CS765" s="165">
        <f t="shared" si="872"/>
        <v>0</v>
      </c>
      <c r="CT765" s="165">
        <f t="shared" si="873"/>
        <v>0</v>
      </c>
      <c r="CU765" s="130" t="b">
        <f t="shared" si="854"/>
        <v>0</v>
      </c>
      <c r="CV765" s="131">
        <f t="shared" si="855"/>
        <v>0</v>
      </c>
      <c r="CW765" s="165">
        <f t="shared" si="856"/>
        <v>0</v>
      </c>
      <c r="CX765" s="186" t="b">
        <f>IFERROR(INDEX('Avtal för korttidsarbete'!R:R,MATCH(D765,'Avtal för korttidsarbete'!$G:$G,0)),TRUE)</f>
        <v>1</v>
      </c>
      <c r="CY765" s="165" t="str">
        <f>IF(CX765,"-",INDEX('Avtal för korttidsarbete'!$D:$D,MATCH(D765,'Avtal för korttidsarbete'!$G:$G,0)))</f>
        <v>-</v>
      </c>
      <c r="CZ765" s="131" t="b">
        <f>IFERROR(G765&gt;INDEX(Uppsägningar!E:E,MATCH(C765,Uppsägningar!C:C,0)),FALSE)</f>
        <v>0</v>
      </c>
    </row>
    <row r="766" spans="1:104" s="30" customFormat="1" x14ac:dyDescent="0.25">
      <c r="A766" s="19">
        <v>751</v>
      </c>
      <c r="B766" s="20"/>
      <c r="C766" s="189"/>
      <c r="D766" s="69"/>
      <c r="E766" s="171">
        <f>IFERROR(INDEX(Admin!$C$7:$C$10,MATCH(CY766,TblNivåValTExt,0)),0)</f>
        <v>0</v>
      </c>
      <c r="F766" s="1"/>
      <c r="G766" s="1"/>
      <c r="H766" s="90"/>
      <c r="I766" s="91"/>
      <c r="J766" s="91"/>
      <c r="K766" s="91"/>
      <c r="L766" s="91"/>
      <c r="M766" s="91"/>
      <c r="N766" s="91"/>
      <c r="O766" s="91"/>
      <c r="P766" s="91"/>
      <c r="Q766" s="91"/>
      <c r="R766" s="91"/>
      <c r="S766" s="91"/>
      <c r="T766" s="91"/>
      <c r="U766" s="91"/>
      <c r="V766" s="91"/>
      <c r="W766" s="225">
        <f t="shared" si="811"/>
        <v>0</v>
      </c>
      <c r="X766" s="134" t="str">
        <f t="shared" si="857"/>
        <v/>
      </c>
      <c r="Y766" s="92" t="b">
        <f t="shared" si="812"/>
        <v>0</v>
      </c>
      <c r="Z766" s="92" t="str">
        <f t="shared" si="858"/>
        <v/>
      </c>
      <c r="AA766" s="92" t="b">
        <f t="shared" si="859"/>
        <v>0</v>
      </c>
      <c r="AB766" s="92" t="str">
        <f t="shared" si="860"/>
        <v/>
      </c>
      <c r="AC766" s="13" t="b">
        <f t="shared" si="813"/>
        <v>0</v>
      </c>
      <c r="AD766" s="92" t="str">
        <f t="shared" si="861"/>
        <v/>
      </c>
      <c r="AE766" s="13" t="b">
        <f t="shared" si="862"/>
        <v>0</v>
      </c>
      <c r="AF766" s="92" t="str">
        <f t="shared" si="863"/>
        <v/>
      </c>
      <c r="AG766" s="13" t="b">
        <f t="shared" si="814"/>
        <v>0</v>
      </c>
      <c r="AH766" s="92" t="str">
        <f t="shared" si="864"/>
        <v/>
      </c>
      <c r="AI766" s="35" t="b">
        <f t="shared" si="815"/>
        <v>0</v>
      </c>
      <c r="AJ766" s="92" t="str">
        <f t="shared" si="865"/>
        <v/>
      </c>
      <c r="AK766" s="35" t="b">
        <f t="shared" si="816"/>
        <v>0</v>
      </c>
      <c r="AL766" s="92" t="str">
        <f t="shared" si="817"/>
        <v/>
      </c>
      <c r="AM766" s="35" t="b">
        <f t="shared" si="818"/>
        <v>0</v>
      </c>
      <c r="AN766" s="92" t="str">
        <f t="shared" si="819"/>
        <v/>
      </c>
      <c r="AO766" s="13" t="b">
        <f t="shared" si="820"/>
        <v>0</v>
      </c>
      <c r="AP766" s="92" t="str">
        <f t="shared" si="821"/>
        <v/>
      </c>
      <c r="AQ766" s="14">
        <f t="shared" si="822"/>
        <v>0</v>
      </c>
      <c r="AR766" s="14">
        <f t="shared" si="823"/>
        <v>0</v>
      </c>
      <c r="AS766" s="16">
        <f t="shared" ref="AS766:AY775" si="879">IF(OR(AS$11=FALSE,$F766="",MIN($G766,AS$10,$AR766)-MAX($F766,AS$8,$AQ766)&lt;0),0,MIN($G766,AS$10,$AR766)-MAX($F766,AS$8,$AQ766)+1)</f>
        <v>0</v>
      </c>
      <c r="AT766" s="16">
        <f t="shared" si="879"/>
        <v>0</v>
      </c>
      <c r="AU766" s="16">
        <f t="shared" si="879"/>
        <v>0</v>
      </c>
      <c r="AV766" s="16">
        <f t="shared" si="879"/>
        <v>0</v>
      </c>
      <c r="AW766" s="16">
        <f t="shared" si="879"/>
        <v>0</v>
      </c>
      <c r="AX766" s="16">
        <f t="shared" si="879"/>
        <v>0</v>
      </c>
      <c r="AY766" s="16">
        <f t="shared" si="879"/>
        <v>0</v>
      </c>
      <c r="AZ766" s="16"/>
      <c r="BA766" s="16"/>
      <c r="BB766" s="93">
        <f t="shared" si="866"/>
        <v>0</v>
      </c>
      <c r="BC766" s="93">
        <f t="shared" si="867"/>
        <v>0</v>
      </c>
      <c r="BD766" s="93">
        <f t="shared" si="868"/>
        <v>0</v>
      </c>
      <c r="BE766" s="158">
        <f t="shared" si="869"/>
        <v>0</v>
      </c>
      <c r="BF766" s="159">
        <f t="shared" si="870"/>
        <v>0</v>
      </c>
      <c r="BG766" s="159">
        <f t="shared" si="824"/>
        <v>0</v>
      </c>
      <c r="BH766" s="159">
        <f t="shared" si="825"/>
        <v>0</v>
      </c>
      <c r="BI766" s="159">
        <f t="shared" si="826"/>
        <v>0</v>
      </c>
      <c r="BJ766" s="159">
        <f t="shared" si="827"/>
        <v>0</v>
      </c>
      <c r="BK766" s="159">
        <f t="shared" si="828"/>
        <v>0</v>
      </c>
      <c r="BL766" s="159">
        <f t="shared" si="829"/>
        <v>0</v>
      </c>
      <c r="BM766" s="159">
        <f t="shared" si="810"/>
        <v>0</v>
      </c>
      <c r="BN766" s="159">
        <f t="shared" si="810"/>
        <v>0</v>
      </c>
      <c r="BO766" s="205" t="b">
        <f t="shared" si="830"/>
        <v>0</v>
      </c>
      <c r="BP766" s="214">
        <f t="shared" si="831"/>
        <v>0</v>
      </c>
      <c r="BQ766" s="160">
        <f t="shared" si="832"/>
        <v>0</v>
      </c>
      <c r="BR766" s="160">
        <f t="shared" si="833"/>
        <v>0</v>
      </c>
      <c r="BS766" s="160">
        <f t="shared" si="834"/>
        <v>0</v>
      </c>
      <c r="BT766" s="160">
        <f t="shared" si="835"/>
        <v>0</v>
      </c>
      <c r="BU766" s="160">
        <f t="shared" si="836"/>
        <v>0</v>
      </c>
      <c r="BV766" s="215">
        <f t="shared" si="837"/>
        <v>0</v>
      </c>
      <c r="BW766" s="217">
        <f t="shared" si="838"/>
        <v>0</v>
      </c>
      <c r="BX766" s="206">
        <f t="shared" si="839"/>
        <v>0</v>
      </c>
      <c r="BY766" s="206">
        <f t="shared" si="840"/>
        <v>0</v>
      </c>
      <c r="BZ766" s="206">
        <f t="shared" si="841"/>
        <v>0</v>
      </c>
      <c r="CA766" s="206">
        <f t="shared" si="842"/>
        <v>0</v>
      </c>
      <c r="CB766" s="206">
        <f t="shared" si="843"/>
        <v>0</v>
      </c>
      <c r="CC766" s="218">
        <f t="shared" si="844"/>
        <v>0</v>
      </c>
      <c r="CD766" s="216" t="e">
        <f t="shared" si="845"/>
        <v>#VALUE!</v>
      </c>
      <c r="CE766" s="94" t="e">
        <f t="shared" si="846"/>
        <v>#VALUE!</v>
      </c>
      <c r="CF766" s="94" t="e">
        <f t="shared" si="847"/>
        <v>#VALUE!</v>
      </c>
      <c r="CG766" s="95" t="e">
        <f t="shared" si="848"/>
        <v>#VALUE!</v>
      </c>
      <c r="CH766" s="95" t="e">
        <f t="shared" si="871"/>
        <v>#VALUE!</v>
      </c>
      <c r="CI766" s="95" t="b">
        <f t="shared" si="874"/>
        <v>0</v>
      </c>
      <c r="CJ766" s="76" t="str">
        <f t="shared" si="849"/>
        <v/>
      </c>
      <c r="CK766" s="94" t="e" cm="1">
        <f t="array" aca="1" ref="CK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CL766" s="94" t="str">
        <f t="shared" si="850"/>
        <v/>
      </c>
      <c r="CM766" s="96" t="b">
        <f t="shared" si="851"/>
        <v>0</v>
      </c>
      <c r="CN766" s="130" t="b">
        <f>IFERROR(MATCH(D766,'Avtal för korttidsarbete'!$G$13:$G$1012,0),TRUE)</f>
        <v>1</v>
      </c>
      <c r="CO766" s="130" t="b">
        <f t="shared" si="852"/>
        <v>0</v>
      </c>
      <c r="CP766" s="131" t="str" cm="1">
        <f t="array" ref="CP766">IF(CN766=TRUE,"x",INDEX('Avtal för korttidsarbete'!$E$13:$E$1012,$CN766))</f>
        <v>x</v>
      </c>
      <c r="CQ766" s="131" t="str" cm="1">
        <f t="array" ref="CQ766">IF(CN766=TRUE,"x",INDEX('Avtal för korttidsarbete'!$F$13:$F$1012,$CN766))</f>
        <v>x</v>
      </c>
      <c r="CR766" s="130" t="b">
        <f t="shared" si="853"/>
        <v>0</v>
      </c>
      <c r="CS766" s="165">
        <f t="shared" si="872"/>
        <v>0</v>
      </c>
      <c r="CT766" s="165">
        <f t="shared" si="873"/>
        <v>0</v>
      </c>
      <c r="CU766" s="130" t="b">
        <f t="shared" si="854"/>
        <v>0</v>
      </c>
      <c r="CV766" s="131">
        <f t="shared" si="855"/>
        <v>0</v>
      </c>
      <c r="CW766" s="165">
        <f t="shared" si="856"/>
        <v>0</v>
      </c>
      <c r="CX766" s="186" t="b">
        <f>IFERROR(INDEX('Avtal för korttidsarbete'!R:R,MATCH(D766,'Avtal för korttidsarbete'!$G:$G,0)),TRUE)</f>
        <v>1</v>
      </c>
      <c r="CY766" s="165" t="str">
        <f>IF(CX766,"-",INDEX('Avtal för korttidsarbete'!$D:$D,MATCH(D766,'Avtal för korttidsarbete'!$G:$G,0)))</f>
        <v>-</v>
      </c>
      <c r="CZ766" s="131" t="b">
        <f>IFERROR(G766&gt;INDEX(Uppsägningar!E:E,MATCH(C766,Uppsägningar!C:C,0)),FALSE)</f>
        <v>0</v>
      </c>
    </row>
    <row r="767" spans="1:104" s="30" customFormat="1" x14ac:dyDescent="0.25">
      <c r="A767" s="19">
        <v>752</v>
      </c>
      <c r="B767" s="20"/>
      <c r="C767" s="189"/>
      <c r="D767" s="69"/>
      <c r="E767" s="171">
        <f>IFERROR(INDEX(Admin!$C$7:$C$10,MATCH(CY767,TblNivåValTExt,0)),0)</f>
        <v>0</v>
      </c>
      <c r="F767" s="1"/>
      <c r="G767" s="1"/>
      <c r="H767" s="90"/>
      <c r="I767" s="91"/>
      <c r="J767" s="91"/>
      <c r="K767" s="91"/>
      <c r="L767" s="91"/>
      <c r="M767" s="91"/>
      <c r="N767" s="91"/>
      <c r="O767" s="91"/>
      <c r="P767" s="91"/>
      <c r="Q767" s="91"/>
      <c r="R767" s="91"/>
      <c r="S767" s="91"/>
      <c r="T767" s="91"/>
      <c r="U767" s="91"/>
      <c r="V767" s="91"/>
      <c r="W767" s="225">
        <f t="shared" si="811"/>
        <v>0</v>
      </c>
      <c r="X767" s="134" t="str">
        <f t="shared" si="857"/>
        <v/>
      </c>
      <c r="Y767" s="92" t="b">
        <f t="shared" si="812"/>
        <v>0</v>
      </c>
      <c r="Z767" s="92" t="str">
        <f t="shared" si="858"/>
        <v/>
      </c>
      <c r="AA767" s="92" t="b">
        <f t="shared" si="859"/>
        <v>0</v>
      </c>
      <c r="AB767" s="92" t="str">
        <f t="shared" si="860"/>
        <v/>
      </c>
      <c r="AC767" s="13" t="b">
        <f t="shared" si="813"/>
        <v>0</v>
      </c>
      <c r="AD767" s="92" t="str">
        <f t="shared" si="861"/>
        <v/>
      </c>
      <c r="AE767" s="13" t="b">
        <f t="shared" si="862"/>
        <v>0</v>
      </c>
      <c r="AF767" s="92" t="str">
        <f t="shared" si="863"/>
        <v/>
      </c>
      <c r="AG767" s="13" t="b">
        <f t="shared" si="814"/>
        <v>0</v>
      </c>
      <c r="AH767" s="92" t="str">
        <f t="shared" si="864"/>
        <v/>
      </c>
      <c r="AI767" s="35" t="b">
        <f t="shared" si="815"/>
        <v>0</v>
      </c>
      <c r="AJ767" s="92" t="str">
        <f t="shared" si="865"/>
        <v/>
      </c>
      <c r="AK767" s="35" t="b">
        <f t="shared" si="816"/>
        <v>0</v>
      </c>
      <c r="AL767" s="92" t="str">
        <f t="shared" si="817"/>
        <v/>
      </c>
      <c r="AM767" s="35" t="b">
        <f t="shared" si="818"/>
        <v>0</v>
      </c>
      <c r="AN767" s="92" t="str">
        <f t="shared" si="819"/>
        <v/>
      </c>
      <c r="AO767" s="13" t="b">
        <f t="shared" si="820"/>
        <v>0</v>
      </c>
      <c r="AP767" s="92" t="str">
        <f t="shared" si="821"/>
        <v/>
      </c>
      <c r="AQ767" s="14">
        <f t="shared" si="822"/>
        <v>0</v>
      </c>
      <c r="AR767" s="14">
        <f t="shared" si="823"/>
        <v>0</v>
      </c>
      <c r="AS767" s="16">
        <f t="shared" si="879"/>
        <v>0</v>
      </c>
      <c r="AT767" s="16">
        <f t="shared" si="879"/>
        <v>0</v>
      </c>
      <c r="AU767" s="16">
        <f t="shared" si="879"/>
        <v>0</v>
      </c>
      <c r="AV767" s="16">
        <f t="shared" si="879"/>
        <v>0</v>
      </c>
      <c r="AW767" s="16">
        <f t="shared" si="879"/>
        <v>0</v>
      </c>
      <c r="AX767" s="16">
        <f t="shared" si="879"/>
        <v>0</v>
      </c>
      <c r="AY767" s="16">
        <f t="shared" si="879"/>
        <v>0</v>
      </c>
      <c r="AZ767" s="16"/>
      <c r="BA767" s="16"/>
      <c r="BB767" s="93">
        <f t="shared" si="866"/>
        <v>0</v>
      </c>
      <c r="BC767" s="93">
        <f t="shared" si="867"/>
        <v>0</v>
      </c>
      <c r="BD767" s="93">
        <f t="shared" si="868"/>
        <v>0</v>
      </c>
      <c r="BE767" s="158">
        <f t="shared" si="869"/>
        <v>0</v>
      </c>
      <c r="BF767" s="159">
        <f t="shared" si="870"/>
        <v>0</v>
      </c>
      <c r="BG767" s="159">
        <f t="shared" si="824"/>
        <v>0</v>
      </c>
      <c r="BH767" s="159">
        <f t="shared" si="825"/>
        <v>0</v>
      </c>
      <c r="BI767" s="159">
        <f t="shared" si="826"/>
        <v>0</v>
      </c>
      <c r="BJ767" s="159">
        <f t="shared" si="827"/>
        <v>0</v>
      </c>
      <c r="BK767" s="159">
        <f t="shared" si="828"/>
        <v>0</v>
      </c>
      <c r="BL767" s="159">
        <f t="shared" si="829"/>
        <v>0</v>
      </c>
      <c r="BM767" s="159">
        <f t="shared" si="810"/>
        <v>0</v>
      </c>
      <c r="BN767" s="159">
        <f t="shared" si="810"/>
        <v>0</v>
      </c>
      <c r="BO767" s="205" t="b">
        <f t="shared" si="830"/>
        <v>0</v>
      </c>
      <c r="BP767" s="214">
        <f t="shared" si="831"/>
        <v>0</v>
      </c>
      <c r="BQ767" s="160">
        <f t="shared" si="832"/>
        <v>0</v>
      </c>
      <c r="BR767" s="160">
        <f t="shared" si="833"/>
        <v>0</v>
      </c>
      <c r="BS767" s="160">
        <f t="shared" si="834"/>
        <v>0</v>
      </c>
      <c r="BT767" s="160">
        <f t="shared" si="835"/>
        <v>0</v>
      </c>
      <c r="BU767" s="160">
        <f t="shared" si="836"/>
        <v>0</v>
      </c>
      <c r="BV767" s="215">
        <f t="shared" si="837"/>
        <v>0</v>
      </c>
      <c r="BW767" s="217">
        <f t="shared" si="838"/>
        <v>0</v>
      </c>
      <c r="BX767" s="206">
        <f t="shared" si="839"/>
        <v>0</v>
      </c>
      <c r="BY767" s="206">
        <f t="shared" si="840"/>
        <v>0</v>
      </c>
      <c r="BZ767" s="206">
        <f t="shared" si="841"/>
        <v>0</v>
      </c>
      <c r="CA767" s="206">
        <f t="shared" si="842"/>
        <v>0</v>
      </c>
      <c r="CB767" s="206">
        <f t="shared" si="843"/>
        <v>0</v>
      </c>
      <c r="CC767" s="218">
        <f t="shared" si="844"/>
        <v>0</v>
      </c>
      <c r="CD767" s="216" t="e">
        <f t="shared" si="845"/>
        <v>#VALUE!</v>
      </c>
      <c r="CE767" s="94" t="e">
        <f t="shared" si="846"/>
        <v>#VALUE!</v>
      </c>
      <c r="CF767" s="94" t="e">
        <f t="shared" si="847"/>
        <v>#VALUE!</v>
      </c>
      <c r="CG767" s="95" t="e">
        <f t="shared" si="848"/>
        <v>#VALUE!</v>
      </c>
      <c r="CH767" s="95" t="e">
        <f t="shared" si="871"/>
        <v>#VALUE!</v>
      </c>
      <c r="CI767" s="95" t="b">
        <f t="shared" si="874"/>
        <v>0</v>
      </c>
      <c r="CJ767" s="76" t="str">
        <f t="shared" si="849"/>
        <v/>
      </c>
      <c r="CK767" s="94" t="e" cm="1">
        <f t="array" aca="1" ref="CK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CL767" s="94" t="str">
        <f t="shared" si="850"/>
        <v/>
      </c>
      <c r="CM767" s="96" t="b">
        <f t="shared" si="851"/>
        <v>0</v>
      </c>
      <c r="CN767" s="130" t="b">
        <f>IFERROR(MATCH(D767,'Avtal för korttidsarbete'!$G$13:$G$1012,0),TRUE)</f>
        <v>1</v>
      </c>
      <c r="CO767" s="130" t="b">
        <f t="shared" si="852"/>
        <v>0</v>
      </c>
      <c r="CP767" s="131" t="str" cm="1">
        <f t="array" ref="CP767">IF(CN767=TRUE,"x",INDEX('Avtal för korttidsarbete'!$E$13:$E$1012,$CN767))</f>
        <v>x</v>
      </c>
      <c r="CQ767" s="131" t="str" cm="1">
        <f t="array" ref="CQ767">IF(CN767=TRUE,"x",INDEX('Avtal för korttidsarbete'!$F$13:$F$1012,$CN767))</f>
        <v>x</v>
      </c>
      <c r="CR767" s="130" t="b">
        <f t="shared" si="853"/>
        <v>0</v>
      </c>
      <c r="CS767" s="165">
        <f t="shared" si="872"/>
        <v>0</v>
      </c>
      <c r="CT767" s="165">
        <f t="shared" si="873"/>
        <v>0</v>
      </c>
      <c r="CU767" s="130" t="b">
        <f t="shared" si="854"/>
        <v>0</v>
      </c>
      <c r="CV767" s="131">
        <f t="shared" si="855"/>
        <v>0</v>
      </c>
      <c r="CW767" s="165">
        <f t="shared" si="856"/>
        <v>0</v>
      </c>
      <c r="CX767" s="186" t="b">
        <f>IFERROR(INDEX('Avtal för korttidsarbete'!R:R,MATCH(D767,'Avtal för korttidsarbete'!$G:$G,0)),TRUE)</f>
        <v>1</v>
      </c>
      <c r="CY767" s="165" t="str">
        <f>IF(CX767,"-",INDEX('Avtal för korttidsarbete'!$D:$D,MATCH(D767,'Avtal för korttidsarbete'!$G:$G,0)))</f>
        <v>-</v>
      </c>
      <c r="CZ767" s="131" t="b">
        <f>IFERROR(G767&gt;INDEX(Uppsägningar!E:E,MATCH(C767,Uppsägningar!C:C,0)),FALSE)</f>
        <v>0</v>
      </c>
    </row>
    <row r="768" spans="1:104" s="30" customFormat="1" x14ac:dyDescent="0.25">
      <c r="A768" s="19">
        <v>753</v>
      </c>
      <c r="B768" s="20"/>
      <c r="C768" s="189"/>
      <c r="D768" s="69"/>
      <c r="E768" s="171">
        <f>IFERROR(INDEX(Admin!$C$7:$C$10,MATCH(CY768,TblNivåValTExt,0)),0)</f>
        <v>0</v>
      </c>
      <c r="F768" s="1"/>
      <c r="G768" s="1"/>
      <c r="H768" s="90"/>
      <c r="I768" s="91"/>
      <c r="J768" s="91"/>
      <c r="K768" s="91"/>
      <c r="L768" s="91"/>
      <c r="M768" s="91"/>
      <c r="N768" s="91"/>
      <c r="O768" s="91"/>
      <c r="P768" s="91"/>
      <c r="Q768" s="91"/>
      <c r="R768" s="91"/>
      <c r="S768" s="91"/>
      <c r="T768" s="91"/>
      <c r="U768" s="91"/>
      <c r="V768" s="91"/>
      <c r="W768" s="225">
        <f t="shared" si="811"/>
        <v>0</v>
      </c>
      <c r="X768" s="134" t="str">
        <f t="shared" si="857"/>
        <v/>
      </c>
      <c r="Y768" s="92" t="b">
        <f t="shared" si="812"/>
        <v>0</v>
      </c>
      <c r="Z768" s="92" t="str">
        <f t="shared" si="858"/>
        <v/>
      </c>
      <c r="AA768" s="92" t="b">
        <f t="shared" si="859"/>
        <v>0</v>
      </c>
      <c r="AB768" s="92" t="str">
        <f t="shared" si="860"/>
        <v/>
      </c>
      <c r="AC768" s="13" t="b">
        <f t="shared" si="813"/>
        <v>0</v>
      </c>
      <c r="AD768" s="92" t="str">
        <f t="shared" si="861"/>
        <v/>
      </c>
      <c r="AE768" s="13" t="b">
        <f t="shared" si="862"/>
        <v>0</v>
      </c>
      <c r="AF768" s="92" t="str">
        <f t="shared" si="863"/>
        <v/>
      </c>
      <c r="AG768" s="13" t="b">
        <f t="shared" si="814"/>
        <v>0</v>
      </c>
      <c r="AH768" s="92" t="str">
        <f t="shared" si="864"/>
        <v/>
      </c>
      <c r="AI768" s="35" t="b">
        <f t="shared" si="815"/>
        <v>0</v>
      </c>
      <c r="AJ768" s="92" t="str">
        <f t="shared" si="865"/>
        <v/>
      </c>
      <c r="AK768" s="35" t="b">
        <f t="shared" si="816"/>
        <v>0</v>
      </c>
      <c r="AL768" s="92" t="str">
        <f t="shared" si="817"/>
        <v/>
      </c>
      <c r="AM768" s="35" t="b">
        <f t="shared" si="818"/>
        <v>0</v>
      </c>
      <c r="AN768" s="92" t="str">
        <f t="shared" si="819"/>
        <v/>
      </c>
      <c r="AO768" s="13" t="b">
        <f t="shared" si="820"/>
        <v>0</v>
      </c>
      <c r="AP768" s="92" t="str">
        <f t="shared" si="821"/>
        <v/>
      </c>
      <c r="AQ768" s="14">
        <f t="shared" si="822"/>
        <v>0</v>
      </c>
      <c r="AR768" s="14">
        <f t="shared" si="823"/>
        <v>0</v>
      </c>
      <c r="AS768" s="16">
        <f t="shared" si="879"/>
        <v>0</v>
      </c>
      <c r="AT768" s="16">
        <f t="shared" si="879"/>
        <v>0</v>
      </c>
      <c r="AU768" s="16">
        <f t="shared" si="879"/>
        <v>0</v>
      </c>
      <c r="AV768" s="16">
        <f t="shared" si="879"/>
        <v>0</v>
      </c>
      <c r="AW768" s="16">
        <f t="shared" si="879"/>
        <v>0</v>
      </c>
      <c r="AX768" s="16">
        <f t="shared" si="879"/>
        <v>0</v>
      </c>
      <c r="AY768" s="16">
        <f t="shared" si="879"/>
        <v>0</v>
      </c>
      <c r="AZ768" s="16"/>
      <c r="BA768" s="16"/>
      <c r="BB768" s="93">
        <f t="shared" si="866"/>
        <v>0</v>
      </c>
      <c r="BC768" s="93">
        <f t="shared" si="867"/>
        <v>0</v>
      </c>
      <c r="BD768" s="93">
        <f t="shared" si="868"/>
        <v>0</v>
      </c>
      <c r="BE768" s="158">
        <f t="shared" si="869"/>
        <v>0</v>
      </c>
      <c r="BF768" s="159">
        <f t="shared" si="870"/>
        <v>0</v>
      </c>
      <c r="BG768" s="159">
        <f t="shared" si="824"/>
        <v>0</v>
      </c>
      <c r="BH768" s="159">
        <f t="shared" si="825"/>
        <v>0</v>
      </c>
      <c r="BI768" s="159">
        <f t="shared" si="826"/>
        <v>0</v>
      </c>
      <c r="BJ768" s="159">
        <f t="shared" si="827"/>
        <v>0</v>
      </c>
      <c r="BK768" s="159">
        <f t="shared" si="828"/>
        <v>0</v>
      </c>
      <c r="BL768" s="159">
        <f t="shared" si="829"/>
        <v>0</v>
      </c>
      <c r="BM768" s="159">
        <f t="shared" si="810"/>
        <v>0</v>
      </c>
      <c r="BN768" s="159">
        <f t="shared" si="810"/>
        <v>0</v>
      </c>
      <c r="BO768" s="205" t="b">
        <f t="shared" si="830"/>
        <v>0</v>
      </c>
      <c r="BP768" s="214">
        <f t="shared" si="831"/>
        <v>0</v>
      </c>
      <c r="BQ768" s="160">
        <f t="shared" si="832"/>
        <v>0</v>
      </c>
      <c r="BR768" s="160">
        <f t="shared" si="833"/>
        <v>0</v>
      </c>
      <c r="BS768" s="160">
        <f t="shared" si="834"/>
        <v>0</v>
      </c>
      <c r="BT768" s="160">
        <f t="shared" si="835"/>
        <v>0</v>
      </c>
      <c r="BU768" s="160">
        <f t="shared" si="836"/>
        <v>0</v>
      </c>
      <c r="BV768" s="215">
        <f t="shared" si="837"/>
        <v>0</v>
      </c>
      <c r="BW768" s="217">
        <f t="shared" si="838"/>
        <v>0</v>
      </c>
      <c r="BX768" s="206">
        <f t="shared" si="839"/>
        <v>0</v>
      </c>
      <c r="BY768" s="206">
        <f t="shared" si="840"/>
        <v>0</v>
      </c>
      <c r="BZ768" s="206">
        <f t="shared" si="841"/>
        <v>0</v>
      </c>
      <c r="CA768" s="206">
        <f t="shared" si="842"/>
        <v>0</v>
      </c>
      <c r="CB768" s="206">
        <f t="shared" si="843"/>
        <v>0</v>
      </c>
      <c r="CC768" s="218">
        <f t="shared" si="844"/>
        <v>0</v>
      </c>
      <c r="CD768" s="216" t="e">
        <f t="shared" si="845"/>
        <v>#VALUE!</v>
      </c>
      <c r="CE768" s="94" t="e">
        <f t="shared" si="846"/>
        <v>#VALUE!</v>
      </c>
      <c r="CF768" s="94" t="e">
        <f t="shared" si="847"/>
        <v>#VALUE!</v>
      </c>
      <c r="CG768" s="95" t="e">
        <f t="shared" si="848"/>
        <v>#VALUE!</v>
      </c>
      <c r="CH768" s="95" t="e">
        <f t="shared" si="871"/>
        <v>#VALUE!</v>
      </c>
      <c r="CI768" s="95" t="b">
        <f t="shared" si="874"/>
        <v>0</v>
      </c>
      <c r="CJ768" s="76" t="str">
        <f t="shared" si="849"/>
        <v/>
      </c>
      <c r="CK768" s="94" t="e" cm="1">
        <f t="array" aca="1" ref="CK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CL768" s="94" t="str">
        <f t="shared" si="850"/>
        <v/>
      </c>
      <c r="CM768" s="96" t="b">
        <f t="shared" si="851"/>
        <v>0</v>
      </c>
      <c r="CN768" s="130" t="b">
        <f>IFERROR(MATCH(D768,'Avtal för korttidsarbete'!$G$13:$G$1012,0),TRUE)</f>
        <v>1</v>
      </c>
      <c r="CO768" s="130" t="b">
        <f t="shared" si="852"/>
        <v>0</v>
      </c>
      <c r="CP768" s="131" t="str" cm="1">
        <f t="array" ref="CP768">IF(CN768=TRUE,"x",INDEX('Avtal för korttidsarbete'!$E$13:$E$1012,$CN768))</f>
        <v>x</v>
      </c>
      <c r="CQ768" s="131" t="str" cm="1">
        <f t="array" ref="CQ768">IF(CN768=TRUE,"x",INDEX('Avtal för korttidsarbete'!$F$13:$F$1012,$CN768))</f>
        <v>x</v>
      </c>
      <c r="CR768" s="130" t="b">
        <f t="shared" si="853"/>
        <v>0</v>
      </c>
      <c r="CS768" s="165">
        <f t="shared" si="872"/>
        <v>0</v>
      </c>
      <c r="CT768" s="165">
        <f t="shared" si="873"/>
        <v>0</v>
      </c>
      <c r="CU768" s="130" t="b">
        <f t="shared" si="854"/>
        <v>0</v>
      </c>
      <c r="CV768" s="131">
        <f t="shared" si="855"/>
        <v>0</v>
      </c>
      <c r="CW768" s="165">
        <f t="shared" si="856"/>
        <v>0</v>
      </c>
      <c r="CX768" s="186" t="b">
        <f>IFERROR(INDEX('Avtal för korttidsarbete'!R:R,MATCH(D768,'Avtal för korttidsarbete'!$G:$G,0)),TRUE)</f>
        <v>1</v>
      </c>
      <c r="CY768" s="165" t="str">
        <f>IF(CX768,"-",INDEX('Avtal för korttidsarbete'!$D:$D,MATCH(D768,'Avtal för korttidsarbete'!$G:$G,0)))</f>
        <v>-</v>
      </c>
      <c r="CZ768" s="131" t="b">
        <f>IFERROR(G768&gt;INDEX(Uppsägningar!E:E,MATCH(C768,Uppsägningar!C:C,0)),FALSE)</f>
        <v>0</v>
      </c>
    </row>
    <row r="769" spans="1:104" s="30" customFormat="1" x14ac:dyDescent="0.25">
      <c r="A769" s="19">
        <v>754</v>
      </c>
      <c r="B769" s="20"/>
      <c r="C769" s="189"/>
      <c r="D769" s="69"/>
      <c r="E769" s="171">
        <f>IFERROR(INDEX(Admin!$C$7:$C$10,MATCH(CY769,TblNivåValTExt,0)),0)</f>
        <v>0</v>
      </c>
      <c r="F769" s="1"/>
      <c r="G769" s="1"/>
      <c r="H769" s="90"/>
      <c r="I769" s="91"/>
      <c r="J769" s="91"/>
      <c r="K769" s="91"/>
      <c r="L769" s="91"/>
      <c r="M769" s="91"/>
      <c r="N769" s="91"/>
      <c r="O769" s="91"/>
      <c r="P769" s="91"/>
      <c r="Q769" s="91"/>
      <c r="R769" s="91"/>
      <c r="S769" s="91"/>
      <c r="T769" s="91"/>
      <c r="U769" s="91"/>
      <c r="V769" s="91"/>
      <c r="W769" s="225">
        <f t="shared" si="811"/>
        <v>0</v>
      </c>
      <c r="X769" s="134" t="str">
        <f t="shared" si="857"/>
        <v/>
      </c>
      <c r="Y769" s="92" t="b">
        <f t="shared" si="812"/>
        <v>0</v>
      </c>
      <c r="Z769" s="92" t="str">
        <f t="shared" si="858"/>
        <v/>
      </c>
      <c r="AA769" s="92" t="b">
        <f t="shared" si="859"/>
        <v>0</v>
      </c>
      <c r="AB769" s="92" t="str">
        <f t="shared" si="860"/>
        <v/>
      </c>
      <c r="AC769" s="13" t="b">
        <f t="shared" si="813"/>
        <v>0</v>
      </c>
      <c r="AD769" s="92" t="str">
        <f t="shared" si="861"/>
        <v/>
      </c>
      <c r="AE769" s="13" t="b">
        <f t="shared" si="862"/>
        <v>0</v>
      </c>
      <c r="AF769" s="92" t="str">
        <f t="shared" si="863"/>
        <v/>
      </c>
      <c r="AG769" s="13" t="b">
        <f t="shared" si="814"/>
        <v>0</v>
      </c>
      <c r="AH769" s="92" t="str">
        <f t="shared" si="864"/>
        <v/>
      </c>
      <c r="AI769" s="35" t="b">
        <f t="shared" si="815"/>
        <v>0</v>
      </c>
      <c r="AJ769" s="92" t="str">
        <f t="shared" si="865"/>
        <v/>
      </c>
      <c r="AK769" s="35" t="b">
        <f t="shared" si="816"/>
        <v>0</v>
      </c>
      <c r="AL769" s="92" t="str">
        <f t="shared" si="817"/>
        <v/>
      </c>
      <c r="AM769" s="35" t="b">
        <f t="shared" si="818"/>
        <v>0</v>
      </c>
      <c r="AN769" s="92" t="str">
        <f t="shared" si="819"/>
        <v/>
      </c>
      <c r="AO769" s="13" t="b">
        <f t="shared" si="820"/>
        <v>0</v>
      </c>
      <c r="AP769" s="92" t="str">
        <f t="shared" si="821"/>
        <v/>
      </c>
      <c r="AQ769" s="14">
        <f t="shared" si="822"/>
        <v>0</v>
      </c>
      <c r="AR769" s="14">
        <f t="shared" si="823"/>
        <v>0</v>
      </c>
      <c r="AS769" s="16">
        <f t="shared" si="879"/>
        <v>0</v>
      </c>
      <c r="AT769" s="16">
        <f t="shared" si="879"/>
        <v>0</v>
      </c>
      <c r="AU769" s="16">
        <f t="shared" si="879"/>
        <v>0</v>
      </c>
      <c r="AV769" s="16">
        <f t="shared" si="879"/>
        <v>0</v>
      </c>
      <c r="AW769" s="16">
        <f t="shared" si="879"/>
        <v>0</v>
      </c>
      <c r="AX769" s="16">
        <f t="shared" si="879"/>
        <v>0</v>
      </c>
      <c r="AY769" s="16">
        <f t="shared" si="879"/>
        <v>0</v>
      </c>
      <c r="AZ769" s="16"/>
      <c r="BA769" s="16"/>
      <c r="BB769" s="93">
        <f t="shared" si="866"/>
        <v>0</v>
      </c>
      <c r="BC769" s="93">
        <f t="shared" si="867"/>
        <v>0</v>
      </c>
      <c r="BD769" s="93">
        <f t="shared" si="868"/>
        <v>0</v>
      </c>
      <c r="BE769" s="158">
        <f t="shared" si="869"/>
        <v>0</v>
      </c>
      <c r="BF769" s="159">
        <f t="shared" si="870"/>
        <v>0</v>
      </c>
      <c r="BG769" s="159">
        <f t="shared" si="824"/>
        <v>0</v>
      </c>
      <c r="BH769" s="159">
        <f t="shared" si="825"/>
        <v>0</v>
      </c>
      <c r="BI769" s="159">
        <f t="shared" si="826"/>
        <v>0</v>
      </c>
      <c r="BJ769" s="159">
        <f t="shared" si="827"/>
        <v>0</v>
      </c>
      <c r="BK769" s="159">
        <f t="shared" si="828"/>
        <v>0</v>
      </c>
      <c r="BL769" s="159">
        <f t="shared" si="829"/>
        <v>0</v>
      </c>
      <c r="BM769" s="159">
        <f t="shared" ref="BM769:BN782" si="880">AZ769/BM$11*$AV769</f>
        <v>0</v>
      </c>
      <c r="BN769" s="159">
        <f t="shared" si="880"/>
        <v>0</v>
      </c>
      <c r="BO769" s="205" t="b">
        <f t="shared" si="830"/>
        <v>0</v>
      </c>
      <c r="BP769" s="214">
        <f t="shared" si="831"/>
        <v>0</v>
      </c>
      <c r="BQ769" s="160">
        <f t="shared" si="832"/>
        <v>0</v>
      </c>
      <c r="BR769" s="160">
        <f t="shared" si="833"/>
        <v>0</v>
      </c>
      <c r="BS769" s="160">
        <f t="shared" si="834"/>
        <v>0</v>
      </c>
      <c r="BT769" s="160">
        <f t="shared" si="835"/>
        <v>0</v>
      </c>
      <c r="BU769" s="160">
        <f t="shared" si="836"/>
        <v>0</v>
      </c>
      <c r="BV769" s="215">
        <f t="shared" si="837"/>
        <v>0</v>
      </c>
      <c r="BW769" s="217">
        <f t="shared" si="838"/>
        <v>0</v>
      </c>
      <c r="BX769" s="206">
        <f t="shared" si="839"/>
        <v>0</v>
      </c>
      <c r="BY769" s="206">
        <f t="shared" si="840"/>
        <v>0</v>
      </c>
      <c r="BZ769" s="206">
        <f t="shared" si="841"/>
        <v>0</v>
      </c>
      <c r="CA769" s="206">
        <f t="shared" si="842"/>
        <v>0</v>
      </c>
      <c r="CB769" s="206">
        <f t="shared" si="843"/>
        <v>0</v>
      </c>
      <c r="CC769" s="218">
        <f t="shared" si="844"/>
        <v>0</v>
      </c>
      <c r="CD769" s="216" t="e">
        <f t="shared" si="845"/>
        <v>#VALUE!</v>
      </c>
      <c r="CE769" s="94" t="e">
        <f t="shared" si="846"/>
        <v>#VALUE!</v>
      </c>
      <c r="CF769" s="94" t="e">
        <f t="shared" si="847"/>
        <v>#VALUE!</v>
      </c>
      <c r="CG769" s="95" t="e">
        <f t="shared" si="848"/>
        <v>#VALUE!</v>
      </c>
      <c r="CH769" s="95" t="e">
        <f t="shared" si="871"/>
        <v>#VALUE!</v>
      </c>
      <c r="CI769" s="95" t="b">
        <f t="shared" si="874"/>
        <v>0</v>
      </c>
      <c r="CJ769" s="76" t="str">
        <f t="shared" si="849"/>
        <v/>
      </c>
      <c r="CK769" s="94" t="e" cm="1">
        <f t="array" aca="1" ref="CK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CL769" s="94" t="str">
        <f t="shared" si="850"/>
        <v/>
      </c>
      <c r="CM769" s="96" t="b">
        <f t="shared" si="851"/>
        <v>0</v>
      </c>
      <c r="CN769" s="130" t="b">
        <f>IFERROR(MATCH(D769,'Avtal för korttidsarbete'!$G$13:$G$1012,0),TRUE)</f>
        <v>1</v>
      </c>
      <c r="CO769" s="130" t="b">
        <f t="shared" si="852"/>
        <v>0</v>
      </c>
      <c r="CP769" s="131" t="str" cm="1">
        <f t="array" ref="CP769">IF(CN769=TRUE,"x",INDEX('Avtal för korttidsarbete'!$E$13:$E$1012,$CN769))</f>
        <v>x</v>
      </c>
      <c r="CQ769" s="131" t="str" cm="1">
        <f t="array" ref="CQ769">IF(CN769=TRUE,"x",INDEX('Avtal för korttidsarbete'!$F$13:$F$1012,$CN769))</f>
        <v>x</v>
      </c>
      <c r="CR769" s="130" t="b">
        <f t="shared" si="853"/>
        <v>0</v>
      </c>
      <c r="CS769" s="165">
        <f t="shared" si="872"/>
        <v>0</v>
      </c>
      <c r="CT769" s="165">
        <f t="shared" si="873"/>
        <v>0</v>
      </c>
      <c r="CU769" s="130" t="b">
        <f t="shared" si="854"/>
        <v>0</v>
      </c>
      <c r="CV769" s="131">
        <f t="shared" si="855"/>
        <v>0</v>
      </c>
      <c r="CW769" s="165">
        <f t="shared" si="856"/>
        <v>0</v>
      </c>
      <c r="CX769" s="186" t="b">
        <f>IFERROR(INDEX('Avtal för korttidsarbete'!R:R,MATCH(D769,'Avtal för korttidsarbete'!$G:$G,0)),TRUE)</f>
        <v>1</v>
      </c>
      <c r="CY769" s="165" t="str">
        <f>IF(CX769,"-",INDEX('Avtal för korttidsarbete'!$D:$D,MATCH(D769,'Avtal för korttidsarbete'!$G:$G,0)))</f>
        <v>-</v>
      </c>
      <c r="CZ769" s="131" t="b">
        <f>IFERROR(G769&gt;INDEX(Uppsägningar!E:E,MATCH(C769,Uppsägningar!C:C,0)),FALSE)</f>
        <v>0</v>
      </c>
    </row>
    <row r="770" spans="1:104" s="30" customFormat="1" x14ac:dyDescent="0.25">
      <c r="A770" s="19">
        <v>755</v>
      </c>
      <c r="B770" s="20"/>
      <c r="C770" s="189"/>
      <c r="D770" s="69"/>
      <c r="E770" s="171">
        <f>IFERROR(INDEX(Admin!$C$7:$C$10,MATCH(CY770,TblNivåValTExt,0)),0)</f>
        <v>0</v>
      </c>
      <c r="F770" s="1"/>
      <c r="G770" s="1"/>
      <c r="H770" s="90"/>
      <c r="I770" s="91"/>
      <c r="J770" s="91"/>
      <c r="K770" s="91"/>
      <c r="L770" s="91"/>
      <c r="M770" s="91"/>
      <c r="N770" s="91"/>
      <c r="O770" s="91"/>
      <c r="P770" s="91"/>
      <c r="Q770" s="91"/>
      <c r="R770" s="91"/>
      <c r="S770" s="91"/>
      <c r="T770" s="91"/>
      <c r="U770" s="91"/>
      <c r="V770" s="91"/>
      <c r="W770" s="225">
        <f t="shared" si="811"/>
        <v>0</v>
      </c>
      <c r="X770" s="134" t="str">
        <f t="shared" si="857"/>
        <v/>
      </c>
      <c r="Y770" s="92" t="b">
        <f t="shared" si="812"/>
        <v>0</v>
      </c>
      <c r="Z770" s="92" t="str">
        <f t="shared" si="858"/>
        <v/>
      </c>
      <c r="AA770" s="92" t="b">
        <f t="shared" si="859"/>
        <v>0</v>
      </c>
      <c r="AB770" s="92" t="str">
        <f t="shared" si="860"/>
        <v/>
      </c>
      <c r="AC770" s="13" t="b">
        <f t="shared" si="813"/>
        <v>0</v>
      </c>
      <c r="AD770" s="92" t="str">
        <f t="shared" si="861"/>
        <v/>
      </c>
      <c r="AE770" s="13" t="b">
        <f t="shared" si="862"/>
        <v>0</v>
      </c>
      <c r="AF770" s="92" t="str">
        <f t="shared" si="863"/>
        <v/>
      </c>
      <c r="AG770" s="13" t="b">
        <f t="shared" si="814"/>
        <v>0</v>
      </c>
      <c r="AH770" s="92" t="str">
        <f t="shared" si="864"/>
        <v/>
      </c>
      <c r="AI770" s="35" t="b">
        <f t="shared" si="815"/>
        <v>0</v>
      </c>
      <c r="AJ770" s="92" t="str">
        <f t="shared" si="865"/>
        <v/>
      </c>
      <c r="AK770" s="35" t="b">
        <f t="shared" si="816"/>
        <v>0</v>
      </c>
      <c r="AL770" s="92" t="str">
        <f t="shared" si="817"/>
        <v/>
      </c>
      <c r="AM770" s="35" t="b">
        <f t="shared" si="818"/>
        <v>0</v>
      </c>
      <c r="AN770" s="92" t="str">
        <f t="shared" si="819"/>
        <v/>
      </c>
      <c r="AO770" s="13" t="b">
        <f t="shared" si="820"/>
        <v>0</v>
      </c>
      <c r="AP770" s="92" t="str">
        <f t="shared" si="821"/>
        <v/>
      </c>
      <c r="AQ770" s="14">
        <f t="shared" si="822"/>
        <v>0</v>
      </c>
      <c r="AR770" s="14">
        <f t="shared" si="823"/>
        <v>0</v>
      </c>
      <c r="AS770" s="16">
        <f t="shared" si="879"/>
        <v>0</v>
      </c>
      <c r="AT770" s="16">
        <f t="shared" si="879"/>
        <v>0</v>
      </c>
      <c r="AU770" s="16">
        <f t="shared" si="879"/>
        <v>0</v>
      </c>
      <c r="AV770" s="16">
        <f t="shared" si="879"/>
        <v>0</v>
      </c>
      <c r="AW770" s="16">
        <f t="shared" si="879"/>
        <v>0</v>
      </c>
      <c r="AX770" s="16">
        <f t="shared" si="879"/>
        <v>0</v>
      </c>
      <c r="AY770" s="16">
        <f t="shared" si="879"/>
        <v>0</v>
      </c>
      <c r="AZ770" s="16"/>
      <c r="BA770" s="16"/>
      <c r="BB770" s="93">
        <f t="shared" si="866"/>
        <v>0</v>
      </c>
      <c r="BC770" s="93">
        <f t="shared" si="867"/>
        <v>0</v>
      </c>
      <c r="BD770" s="93">
        <f t="shared" si="868"/>
        <v>0</v>
      </c>
      <c r="BE770" s="158">
        <f t="shared" si="869"/>
        <v>0</v>
      </c>
      <c r="BF770" s="159">
        <f t="shared" si="870"/>
        <v>0</v>
      </c>
      <c r="BG770" s="159">
        <f t="shared" si="824"/>
        <v>0</v>
      </c>
      <c r="BH770" s="159">
        <f t="shared" si="825"/>
        <v>0</v>
      </c>
      <c r="BI770" s="159">
        <f t="shared" si="826"/>
        <v>0</v>
      </c>
      <c r="BJ770" s="159">
        <f t="shared" si="827"/>
        <v>0</v>
      </c>
      <c r="BK770" s="159">
        <f t="shared" si="828"/>
        <v>0</v>
      </c>
      <c r="BL770" s="159">
        <f t="shared" si="829"/>
        <v>0</v>
      </c>
      <c r="BM770" s="159">
        <f t="shared" ref="BM770:BM775" si="881">AZ770/BM$11*$AV770</f>
        <v>0</v>
      </c>
      <c r="BN770" s="159">
        <f t="shared" si="880"/>
        <v>0</v>
      </c>
      <c r="BO770" s="205" t="b">
        <f t="shared" si="830"/>
        <v>0</v>
      </c>
      <c r="BP770" s="214">
        <f t="shared" si="831"/>
        <v>0</v>
      </c>
      <c r="BQ770" s="160">
        <f t="shared" si="832"/>
        <v>0</v>
      </c>
      <c r="BR770" s="160">
        <f t="shared" si="833"/>
        <v>0</v>
      </c>
      <c r="BS770" s="160">
        <f t="shared" si="834"/>
        <v>0</v>
      </c>
      <c r="BT770" s="160">
        <f t="shared" si="835"/>
        <v>0</v>
      </c>
      <c r="BU770" s="160">
        <f t="shared" si="836"/>
        <v>0</v>
      </c>
      <c r="BV770" s="215">
        <f t="shared" si="837"/>
        <v>0</v>
      </c>
      <c r="BW770" s="217">
        <f t="shared" si="838"/>
        <v>0</v>
      </c>
      <c r="BX770" s="206">
        <f t="shared" si="839"/>
        <v>0</v>
      </c>
      <c r="BY770" s="206">
        <f t="shared" si="840"/>
        <v>0</v>
      </c>
      <c r="BZ770" s="206">
        <f t="shared" si="841"/>
        <v>0</v>
      </c>
      <c r="CA770" s="206">
        <f t="shared" si="842"/>
        <v>0</v>
      </c>
      <c r="CB770" s="206">
        <f t="shared" si="843"/>
        <v>0</v>
      </c>
      <c r="CC770" s="218">
        <f t="shared" si="844"/>
        <v>0</v>
      </c>
      <c r="CD770" s="216" t="e">
        <f t="shared" si="845"/>
        <v>#VALUE!</v>
      </c>
      <c r="CE770" s="94" t="e">
        <f t="shared" si="846"/>
        <v>#VALUE!</v>
      </c>
      <c r="CF770" s="94" t="e">
        <f t="shared" si="847"/>
        <v>#VALUE!</v>
      </c>
      <c r="CG770" s="95" t="e">
        <f t="shared" si="848"/>
        <v>#VALUE!</v>
      </c>
      <c r="CH770" s="95" t="e">
        <f t="shared" si="871"/>
        <v>#VALUE!</v>
      </c>
      <c r="CI770" s="95" t="b">
        <f t="shared" si="874"/>
        <v>0</v>
      </c>
      <c r="CJ770" s="76" t="str">
        <f t="shared" si="849"/>
        <v/>
      </c>
      <c r="CK770" s="94" t="e" cm="1">
        <f t="array" aca="1" ref="CK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CL770" s="94" t="str">
        <f t="shared" si="850"/>
        <v/>
      </c>
      <c r="CM770" s="96" t="b">
        <f t="shared" si="851"/>
        <v>0</v>
      </c>
      <c r="CN770" s="130" t="b">
        <f>IFERROR(MATCH(D770,'Avtal för korttidsarbete'!$G$13:$G$1012,0),TRUE)</f>
        <v>1</v>
      </c>
      <c r="CO770" s="130" t="b">
        <f t="shared" si="852"/>
        <v>0</v>
      </c>
      <c r="CP770" s="131" t="str" cm="1">
        <f t="array" ref="CP770">IF(CN770=TRUE,"x",INDEX('Avtal för korttidsarbete'!$E$13:$E$1012,$CN770))</f>
        <v>x</v>
      </c>
      <c r="CQ770" s="131" t="str" cm="1">
        <f t="array" ref="CQ770">IF(CN770=TRUE,"x",INDEX('Avtal för korttidsarbete'!$F$13:$F$1012,$CN770))</f>
        <v>x</v>
      </c>
      <c r="CR770" s="130" t="b">
        <f t="shared" si="853"/>
        <v>0</v>
      </c>
      <c r="CS770" s="165">
        <f t="shared" si="872"/>
        <v>0</v>
      </c>
      <c r="CT770" s="165">
        <f t="shared" si="873"/>
        <v>0</v>
      </c>
      <c r="CU770" s="130" t="b">
        <f t="shared" si="854"/>
        <v>0</v>
      </c>
      <c r="CV770" s="131">
        <f t="shared" si="855"/>
        <v>0</v>
      </c>
      <c r="CW770" s="165">
        <f t="shared" si="856"/>
        <v>0</v>
      </c>
      <c r="CX770" s="186" t="b">
        <f>IFERROR(INDEX('Avtal för korttidsarbete'!R:R,MATCH(D770,'Avtal för korttidsarbete'!$G:$G,0)),TRUE)</f>
        <v>1</v>
      </c>
      <c r="CY770" s="165" t="str">
        <f>IF(CX770,"-",INDEX('Avtal för korttidsarbete'!$D:$D,MATCH(D770,'Avtal för korttidsarbete'!$G:$G,0)))</f>
        <v>-</v>
      </c>
      <c r="CZ770" s="131" t="b">
        <f>IFERROR(G770&gt;INDEX(Uppsägningar!E:E,MATCH(C770,Uppsägningar!C:C,0)),FALSE)</f>
        <v>0</v>
      </c>
    </row>
    <row r="771" spans="1:104" s="30" customFormat="1" x14ac:dyDescent="0.25">
      <c r="A771" s="19">
        <v>756</v>
      </c>
      <c r="B771" s="20"/>
      <c r="C771" s="189"/>
      <c r="D771" s="69"/>
      <c r="E771" s="171">
        <f>IFERROR(INDEX(Admin!$C$7:$C$10,MATCH(CY771,TblNivåValTExt,0)),0)</f>
        <v>0</v>
      </c>
      <c r="F771" s="1"/>
      <c r="G771" s="1"/>
      <c r="H771" s="90"/>
      <c r="I771" s="91"/>
      <c r="J771" s="91"/>
      <c r="K771" s="91"/>
      <c r="L771" s="91"/>
      <c r="M771" s="91"/>
      <c r="N771" s="91"/>
      <c r="O771" s="91"/>
      <c r="P771" s="91"/>
      <c r="Q771" s="91"/>
      <c r="R771" s="91"/>
      <c r="S771" s="91"/>
      <c r="T771" s="91"/>
      <c r="U771" s="91"/>
      <c r="V771" s="91"/>
      <c r="W771" s="225">
        <f t="shared" si="811"/>
        <v>0</v>
      </c>
      <c r="X771" s="134" t="str">
        <f t="shared" si="857"/>
        <v/>
      </c>
      <c r="Y771" s="92" t="b">
        <f t="shared" si="812"/>
        <v>0</v>
      </c>
      <c r="Z771" s="92" t="str">
        <f t="shared" si="858"/>
        <v/>
      </c>
      <c r="AA771" s="92" t="b">
        <f t="shared" si="859"/>
        <v>0</v>
      </c>
      <c r="AB771" s="92" t="str">
        <f t="shared" si="860"/>
        <v/>
      </c>
      <c r="AC771" s="13" t="b">
        <f t="shared" si="813"/>
        <v>0</v>
      </c>
      <c r="AD771" s="92" t="str">
        <f t="shared" si="861"/>
        <v/>
      </c>
      <c r="AE771" s="13" t="b">
        <f t="shared" si="862"/>
        <v>0</v>
      </c>
      <c r="AF771" s="92" t="str">
        <f t="shared" si="863"/>
        <v/>
      </c>
      <c r="AG771" s="13" t="b">
        <f t="shared" si="814"/>
        <v>0</v>
      </c>
      <c r="AH771" s="92" t="str">
        <f t="shared" si="864"/>
        <v/>
      </c>
      <c r="AI771" s="35" t="b">
        <f t="shared" si="815"/>
        <v>0</v>
      </c>
      <c r="AJ771" s="92" t="str">
        <f t="shared" si="865"/>
        <v/>
      </c>
      <c r="AK771" s="35" t="b">
        <f t="shared" si="816"/>
        <v>0</v>
      </c>
      <c r="AL771" s="92" t="str">
        <f t="shared" si="817"/>
        <v/>
      </c>
      <c r="AM771" s="35" t="b">
        <f t="shared" si="818"/>
        <v>0</v>
      </c>
      <c r="AN771" s="92" t="str">
        <f t="shared" si="819"/>
        <v/>
      </c>
      <c r="AO771" s="13" t="b">
        <f t="shared" si="820"/>
        <v>0</v>
      </c>
      <c r="AP771" s="92" t="str">
        <f t="shared" si="821"/>
        <v/>
      </c>
      <c r="AQ771" s="14">
        <f t="shared" si="822"/>
        <v>0</v>
      </c>
      <c r="AR771" s="14">
        <f t="shared" si="823"/>
        <v>0</v>
      </c>
      <c r="AS771" s="16">
        <f t="shared" si="879"/>
        <v>0</v>
      </c>
      <c r="AT771" s="16">
        <f t="shared" si="879"/>
        <v>0</v>
      </c>
      <c r="AU771" s="16">
        <f t="shared" si="879"/>
        <v>0</v>
      </c>
      <c r="AV771" s="16">
        <f t="shared" si="879"/>
        <v>0</v>
      </c>
      <c r="AW771" s="16">
        <f t="shared" si="879"/>
        <v>0</v>
      </c>
      <c r="AX771" s="16">
        <f t="shared" si="879"/>
        <v>0</v>
      </c>
      <c r="AY771" s="16">
        <f t="shared" si="879"/>
        <v>0</v>
      </c>
      <c r="AZ771" s="16"/>
      <c r="BA771" s="16"/>
      <c r="BB771" s="93">
        <f t="shared" si="866"/>
        <v>0</v>
      </c>
      <c r="BC771" s="93">
        <f t="shared" si="867"/>
        <v>0</v>
      </c>
      <c r="BD771" s="93">
        <f t="shared" si="868"/>
        <v>0</v>
      </c>
      <c r="BE771" s="158">
        <f t="shared" si="869"/>
        <v>0</v>
      </c>
      <c r="BF771" s="159">
        <f t="shared" si="870"/>
        <v>0</v>
      </c>
      <c r="BG771" s="159">
        <f t="shared" si="824"/>
        <v>0</v>
      </c>
      <c r="BH771" s="159">
        <f t="shared" si="825"/>
        <v>0</v>
      </c>
      <c r="BI771" s="159">
        <f t="shared" si="826"/>
        <v>0</v>
      </c>
      <c r="BJ771" s="159">
        <f t="shared" si="827"/>
        <v>0</v>
      </c>
      <c r="BK771" s="159">
        <f t="shared" si="828"/>
        <v>0</v>
      </c>
      <c r="BL771" s="159">
        <f t="shared" si="829"/>
        <v>0</v>
      </c>
      <c r="BM771" s="159">
        <f t="shared" si="881"/>
        <v>0</v>
      </c>
      <c r="BN771" s="159">
        <f t="shared" si="880"/>
        <v>0</v>
      </c>
      <c r="BO771" s="205" t="b">
        <f t="shared" si="830"/>
        <v>0</v>
      </c>
      <c r="BP771" s="214">
        <f t="shared" si="831"/>
        <v>0</v>
      </c>
      <c r="BQ771" s="160">
        <f t="shared" si="832"/>
        <v>0</v>
      </c>
      <c r="BR771" s="160">
        <f t="shared" si="833"/>
        <v>0</v>
      </c>
      <c r="BS771" s="160">
        <f t="shared" si="834"/>
        <v>0</v>
      </c>
      <c r="BT771" s="160">
        <f t="shared" si="835"/>
        <v>0</v>
      </c>
      <c r="BU771" s="160">
        <f t="shared" si="836"/>
        <v>0</v>
      </c>
      <c r="BV771" s="215">
        <f t="shared" si="837"/>
        <v>0</v>
      </c>
      <c r="BW771" s="217">
        <f t="shared" si="838"/>
        <v>0</v>
      </c>
      <c r="BX771" s="206">
        <f t="shared" si="839"/>
        <v>0</v>
      </c>
      <c r="BY771" s="206">
        <f t="shared" si="840"/>
        <v>0</v>
      </c>
      <c r="BZ771" s="206">
        <f t="shared" si="841"/>
        <v>0</v>
      </c>
      <c r="CA771" s="206">
        <f t="shared" si="842"/>
        <v>0</v>
      </c>
      <c r="CB771" s="206">
        <f t="shared" si="843"/>
        <v>0</v>
      </c>
      <c r="CC771" s="218">
        <f t="shared" si="844"/>
        <v>0</v>
      </c>
      <c r="CD771" s="216" t="e">
        <f t="shared" si="845"/>
        <v>#VALUE!</v>
      </c>
      <c r="CE771" s="94" t="e">
        <f t="shared" si="846"/>
        <v>#VALUE!</v>
      </c>
      <c r="CF771" s="94" t="e">
        <f t="shared" si="847"/>
        <v>#VALUE!</v>
      </c>
      <c r="CG771" s="95" t="e">
        <f t="shared" si="848"/>
        <v>#VALUE!</v>
      </c>
      <c r="CH771" s="95" t="e">
        <f t="shared" si="871"/>
        <v>#VALUE!</v>
      </c>
      <c r="CI771" s="95" t="b">
        <f t="shared" si="874"/>
        <v>0</v>
      </c>
      <c r="CJ771" s="76" t="str">
        <f t="shared" si="849"/>
        <v/>
      </c>
      <c r="CK771" s="94" t="e" cm="1">
        <f t="array" aca="1" ref="CK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CL771" s="94" t="str">
        <f t="shared" si="850"/>
        <v/>
      </c>
      <c r="CM771" s="96" t="b">
        <f t="shared" si="851"/>
        <v>0</v>
      </c>
      <c r="CN771" s="130" t="b">
        <f>IFERROR(MATCH(D771,'Avtal för korttidsarbete'!$G$13:$G$1012,0),TRUE)</f>
        <v>1</v>
      </c>
      <c r="CO771" s="130" t="b">
        <f t="shared" si="852"/>
        <v>0</v>
      </c>
      <c r="CP771" s="131" t="str" cm="1">
        <f t="array" ref="CP771">IF(CN771=TRUE,"x",INDEX('Avtal för korttidsarbete'!$E$13:$E$1012,$CN771))</f>
        <v>x</v>
      </c>
      <c r="CQ771" s="131" t="str" cm="1">
        <f t="array" ref="CQ771">IF(CN771=TRUE,"x",INDEX('Avtal för korttidsarbete'!$F$13:$F$1012,$CN771))</f>
        <v>x</v>
      </c>
      <c r="CR771" s="130" t="b">
        <f t="shared" si="853"/>
        <v>0</v>
      </c>
      <c r="CS771" s="165">
        <f t="shared" si="872"/>
        <v>0</v>
      </c>
      <c r="CT771" s="165">
        <f t="shared" si="873"/>
        <v>0</v>
      </c>
      <c r="CU771" s="130" t="b">
        <f t="shared" si="854"/>
        <v>0</v>
      </c>
      <c r="CV771" s="131">
        <f t="shared" si="855"/>
        <v>0</v>
      </c>
      <c r="CW771" s="165">
        <f t="shared" si="856"/>
        <v>0</v>
      </c>
      <c r="CX771" s="186" t="b">
        <f>IFERROR(INDEX('Avtal för korttidsarbete'!R:R,MATCH(D771,'Avtal för korttidsarbete'!$G:$G,0)),TRUE)</f>
        <v>1</v>
      </c>
      <c r="CY771" s="165" t="str">
        <f>IF(CX771,"-",INDEX('Avtal för korttidsarbete'!$D:$D,MATCH(D771,'Avtal för korttidsarbete'!$G:$G,0)))</f>
        <v>-</v>
      </c>
      <c r="CZ771" s="131" t="b">
        <f>IFERROR(G771&gt;INDEX(Uppsägningar!E:E,MATCH(C771,Uppsägningar!C:C,0)),FALSE)</f>
        <v>0</v>
      </c>
    </row>
    <row r="772" spans="1:104" s="30" customFormat="1" x14ac:dyDescent="0.25">
      <c r="A772" s="19">
        <v>757</v>
      </c>
      <c r="B772" s="20"/>
      <c r="C772" s="189"/>
      <c r="D772" s="69"/>
      <c r="E772" s="171">
        <f>IFERROR(INDEX(Admin!$C$7:$C$10,MATCH(CY772,TblNivåValTExt,0)),0)</f>
        <v>0</v>
      </c>
      <c r="F772" s="1"/>
      <c r="G772" s="1"/>
      <c r="H772" s="90"/>
      <c r="I772" s="91"/>
      <c r="J772" s="91"/>
      <c r="K772" s="91"/>
      <c r="L772" s="91"/>
      <c r="M772" s="91"/>
      <c r="N772" s="91"/>
      <c r="O772" s="91"/>
      <c r="P772" s="91"/>
      <c r="Q772" s="91"/>
      <c r="R772" s="91"/>
      <c r="S772" s="91"/>
      <c r="T772" s="91"/>
      <c r="U772" s="91"/>
      <c r="V772" s="91"/>
      <c r="W772" s="225">
        <f t="shared" si="811"/>
        <v>0</v>
      </c>
      <c r="X772" s="134" t="str">
        <f t="shared" si="857"/>
        <v/>
      </c>
      <c r="Y772" s="92" t="b">
        <f t="shared" si="812"/>
        <v>0</v>
      </c>
      <c r="Z772" s="92" t="str">
        <f t="shared" si="858"/>
        <v/>
      </c>
      <c r="AA772" s="92" t="b">
        <f t="shared" si="859"/>
        <v>0</v>
      </c>
      <c r="AB772" s="92" t="str">
        <f t="shared" si="860"/>
        <v/>
      </c>
      <c r="AC772" s="13" t="b">
        <f t="shared" si="813"/>
        <v>0</v>
      </c>
      <c r="AD772" s="92" t="str">
        <f t="shared" si="861"/>
        <v/>
      </c>
      <c r="AE772" s="13" t="b">
        <f t="shared" si="862"/>
        <v>0</v>
      </c>
      <c r="AF772" s="92" t="str">
        <f t="shared" si="863"/>
        <v/>
      </c>
      <c r="AG772" s="13" t="b">
        <f t="shared" si="814"/>
        <v>0</v>
      </c>
      <c r="AH772" s="92" t="str">
        <f t="shared" si="864"/>
        <v/>
      </c>
      <c r="AI772" s="35" t="b">
        <f t="shared" si="815"/>
        <v>0</v>
      </c>
      <c r="AJ772" s="92" t="str">
        <f t="shared" si="865"/>
        <v/>
      </c>
      <c r="AK772" s="35" t="b">
        <f t="shared" si="816"/>
        <v>0</v>
      </c>
      <c r="AL772" s="92" t="str">
        <f t="shared" si="817"/>
        <v/>
      </c>
      <c r="AM772" s="35" t="b">
        <f t="shared" si="818"/>
        <v>0</v>
      </c>
      <c r="AN772" s="92" t="str">
        <f t="shared" si="819"/>
        <v/>
      </c>
      <c r="AO772" s="13" t="b">
        <f t="shared" si="820"/>
        <v>0</v>
      </c>
      <c r="AP772" s="92" t="str">
        <f t="shared" si="821"/>
        <v/>
      </c>
      <c r="AQ772" s="14">
        <f t="shared" si="822"/>
        <v>0</v>
      </c>
      <c r="AR772" s="14">
        <f t="shared" si="823"/>
        <v>0</v>
      </c>
      <c r="AS772" s="16">
        <f t="shared" si="879"/>
        <v>0</v>
      </c>
      <c r="AT772" s="16">
        <f t="shared" si="879"/>
        <v>0</v>
      </c>
      <c r="AU772" s="16">
        <f t="shared" si="879"/>
        <v>0</v>
      </c>
      <c r="AV772" s="16">
        <f t="shared" si="879"/>
        <v>0</v>
      </c>
      <c r="AW772" s="16">
        <f t="shared" si="879"/>
        <v>0</v>
      </c>
      <c r="AX772" s="16">
        <f t="shared" si="879"/>
        <v>0</v>
      </c>
      <c r="AY772" s="16">
        <f t="shared" si="879"/>
        <v>0</v>
      </c>
      <c r="AZ772" s="16"/>
      <c r="BA772" s="16"/>
      <c r="BB772" s="93">
        <f t="shared" si="866"/>
        <v>0</v>
      </c>
      <c r="BC772" s="93">
        <f t="shared" si="867"/>
        <v>0</v>
      </c>
      <c r="BD772" s="93">
        <f t="shared" si="868"/>
        <v>0</v>
      </c>
      <c r="BE772" s="158">
        <f t="shared" si="869"/>
        <v>0</v>
      </c>
      <c r="BF772" s="159">
        <f t="shared" si="870"/>
        <v>0</v>
      </c>
      <c r="BG772" s="159">
        <f t="shared" si="824"/>
        <v>0</v>
      </c>
      <c r="BH772" s="159">
        <f t="shared" si="825"/>
        <v>0</v>
      </c>
      <c r="BI772" s="159">
        <f t="shared" si="826"/>
        <v>0</v>
      </c>
      <c r="BJ772" s="159">
        <f t="shared" si="827"/>
        <v>0</v>
      </c>
      <c r="BK772" s="159">
        <f t="shared" si="828"/>
        <v>0</v>
      </c>
      <c r="BL772" s="159">
        <f t="shared" si="829"/>
        <v>0</v>
      </c>
      <c r="BM772" s="159">
        <f t="shared" si="881"/>
        <v>0</v>
      </c>
      <c r="BN772" s="159">
        <f t="shared" si="880"/>
        <v>0</v>
      </c>
      <c r="BO772" s="205" t="b">
        <f t="shared" si="830"/>
        <v>0</v>
      </c>
      <c r="BP772" s="214">
        <f t="shared" si="831"/>
        <v>0</v>
      </c>
      <c r="BQ772" s="160">
        <f t="shared" si="832"/>
        <v>0</v>
      </c>
      <c r="BR772" s="160">
        <f t="shared" si="833"/>
        <v>0</v>
      </c>
      <c r="BS772" s="160">
        <f t="shared" si="834"/>
        <v>0</v>
      </c>
      <c r="BT772" s="160">
        <f t="shared" si="835"/>
        <v>0</v>
      </c>
      <c r="BU772" s="160">
        <f t="shared" si="836"/>
        <v>0</v>
      </c>
      <c r="BV772" s="215">
        <f t="shared" si="837"/>
        <v>0</v>
      </c>
      <c r="BW772" s="217">
        <f t="shared" si="838"/>
        <v>0</v>
      </c>
      <c r="BX772" s="206">
        <f t="shared" si="839"/>
        <v>0</v>
      </c>
      <c r="BY772" s="206">
        <f t="shared" si="840"/>
        <v>0</v>
      </c>
      <c r="BZ772" s="206">
        <f t="shared" si="841"/>
        <v>0</v>
      </c>
      <c r="CA772" s="206">
        <f t="shared" si="842"/>
        <v>0</v>
      </c>
      <c r="CB772" s="206">
        <f t="shared" si="843"/>
        <v>0</v>
      </c>
      <c r="CC772" s="218">
        <f t="shared" si="844"/>
        <v>0</v>
      </c>
      <c r="CD772" s="216" t="e">
        <f t="shared" si="845"/>
        <v>#VALUE!</v>
      </c>
      <c r="CE772" s="94" t="e">
        <f t="shared" si="846"/>
        <v>#VALUE!</v>
      </c>
      <c r="CF772" s="94" t="e">
        <f t="shared" si="847"/>
        <v>#VALUE!</v>
      </c>
      <c r="CG772" s="95" t="e">
        <f t="shared" si="848"/>
        <v>#VALUE!</v>
      </c>
      <c r="CH772" s="95" t="e">
        <f t="shared" si="871"/>
        <v>#VALUE!</v>
      </c>
      <c r="CI772" s="95" t="b">
        <f t="shared" si="874"/>
        <v>0</v>
      </c>
      <c r="CJ772" s="76" t="str">
        <f t="shared" si="849"/>
        <v/>
      </c>
      <c r="CK772" s="94" t="e" cm="1">
        <f t="array" aca="1" ref="CK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CL772" s="94" t="str">
        <f t="shared" si="850"/>
        <v/>
      </c>
      <c r="CM772" s="96" t="b">
        <f t="shared" si="851"/>
        <v>0</v>
      </c>
      <c r="CN772" s="130" t="b">
        <f>IFERROR(MATCH(D772,'Avtal för korttidsarbete'!$G$13:$G$1012,0),TRUE)</f>
        <v>1</v>
      </c>
      <c r="CO772" s="130" t="b">
        <f t="shared" si="852"/>
        <v>0</v>
      </c>
      <c r="CP772" s="131" t="str" cm="1">
        <f t="array" ref="CP772">IF(CN772=TRUE,"x",INDEX('Avtal för korttidsarbete'!$E$13:$E$1012,$CN772))</f>
        <v>x</v>
      </c>
      <c r="CQ772" s="131" t="str" cm="1">
        <f t="array" ref="CQ772">IF(CN772=TRUE,"x",INDEX('Avtal för korttidsarbete'!$F$13:$F$1012,$CN772))</f>
        <v>x</v>
      </c>
      <c r="CR772" s="130" t="b">
        <f t="shared" si="853"/>
        <v>0</v>
      </c>
      <c r="CS772" s="165">
        <f t="shared" si="872"/>
        <v>0</v>
      </c>
      <c r="CT772" s="165">
        <f t="shared" si="873"/>
        <v>0</v>
      </c>
      <c r="CU772" s="130" t="b">
        <f t="shared" si="854"/>
        <v>0</v>
      </c>
      <c r="CV772" s="131">
        <f t="shared" si="855"/>
        <v>0</v>
      </c>
      <c r="CW772" s="165">
        <f t="shared" si="856"/>
        <v>0</v>
      </c>
      <c r="CX772" s="186" t="b">
        <f>IFERROR(INDEX('Avtal för korttidsarbete'!R:R,MATCH(D772,'Avtal för korttidsarbete'!$G:$G,0)),TRUE)</f>
        <v>1</v>
      </c>
      <c r="CY772" s="165" t="str">
        <f>IF(CX772,"-",INDEX('Avtal för korttidsarbete'!$D:$D,MATCH(D772,'Avtal för korttidsarbete'!$G:$G,0)))</f>
        <v>-</v>
      </c>
      <c r="CZ772" s="131" t="b">
        <f>IFERROR(G772&gt;INDEX(Uppsägningar!E:E,MATCH(C772,Uppsägningar!C:C,0)),FALSE)</f>
        <v>0</v>
      </c>
    </row>
    <row r="773" spans="1:104" s="30" customFormat="1" x14ac:dyDescent="0.25">
      <c r="A773" s="19">
        <v>758</v>
      </c>
      <c r="B773" s="20"/>
      <c r="C773" s="189"/>
      <c r="D773" s="69"/>
      <c r="E773" s="171">
        <f>IFERROR(INDEX(Admin!$C$7:$C$10,MATCH(CY773,TblNivåValTExt,0)),0)</f>
        <v>0</v>
      </c>
      <c r="F773" s="1"/>
      <c r="G773" s="1"/>
      <c r="H773" s="90"/>
      <c r="I773" s="91"/>
      <c r="J773" s="91"/>
      <c r="K773" s="91"/>
      <c r="L773" s="91"/>
      <c r="M773" s="91"/>
      <c r="N773" s="91"/>
      <c r="O773" s="91"/>
      <c r="P773" s="91"/>
      <c r="Q773" s="91"/>
      <c r="R773" s="91"/>
      <c r="S773" s="91"/>
      <c r="T773" s="91"/>
      <c r="U773" s="91"/>
      <c r="V773" s="91"/>
      <c r="W773" s="225">
        <f t="shared" si="811"/>
        <v>0</v>
      </c>
      <c r="X773" s="134" t="str">
        <f t="shared" si="857"/>
        <v/>
      </c>
      <c r="Y773" s="92" t="b">
        <f t="shared" si="812"/>
        <v>0</v>
      </c>
      <c r="Z773" s="92" t="str">
        <f t="shared" si="858"/>
        <v/>
      </c>
      <c r="AA773" s="92" t="b">
        <f t="shared" si="859"/>
        <v>0</v>
      </c>
      <c r="AB773" s="92" t="str">
        <f t="shared" si="860"/>
        <v/>
      </c>
      <c r="AC773" s="13" t="b">
        <f t="shared" si="813"/>
        <v>0</v>
      </c>
      <c r="AD773" s="92" t="str">
        <f t="shared" si="861"/>
        <v/>
      </c>
      <c r="AE773" s="13" t="b">
        <f t="shared" si="862"/>
        <v>0</v>
      </c>
      <c r="AF773" s="92" t="str">
        <f t="shared" si="863"/>
        <v/>
      </c>
      <c r="AG773" s="13" t="b">
        <f t="shared" si="814"/>
        <v>0</v>
      </c>
      <c r="AH773" s="92" t="str">
        <f t="shared" si="864"/>
        <v/>
      </c>
      <c r="AI773" s="35" t="b">
        <f t="shared" si="815"/>
        <v>0</v>
      </c>
      <c r="AJ773" s="92" t="str">
        <f t="shared" si="865"/>
        <v/>
      </c>
      <c r="AK773" s="35" t="b">
        <f t="shared" si="816"/>
        <v>0</v>
      </c>
      <c r="AL773" s="92" t="str">
        <f t="shared" si="817"/>
        <v/>
      </c>
      <c r="AM773" s="35" t="b">
        <f t="shared" si="818"/>
        <v>0</v>
      </c>
      <c r="AN773" s="92" t="str">
        <f t="shared" si="819"/>
        <v/>
      </c>
      <c r="AO773" s="13" t="b">
        <f t="shared" si="820"/>
        <v>0</v>
      </c>
      <c r="AP773" s="92" t="str">
        <f t="shared" si="821"/>
        <v/>
      </c>
      <c r="AQ773" s="14">
        <f t="shared" si="822"/>
        <v>0</v>
      </c>
      <c r="AR773" s="14">
        <f t="shared" si="823"/>
        <v>0</v>
      </c>
      <c r="AS773" s="16">
        <f t="shared" si="879"/>
        <v>0</v>
      </c>
      <c r="AT773" s="16">
        <f t="shared" si="879"/>
        <v>0</v>
      </c>
      <c r="AU773" s="16">
        <f t="shared" si="879"/>
        <v>0</v>
      </c>
      <c r="AV773" s="16">
        <f t="shared" si="879"/>
        <v>0</v>
      </c>
      <c r="AW773" s="16">
        <f t="shared" si="879"/>
        <v>0</v>
      </c>
      <c r="AX773" s="16">
        <f t="shared" si="879"/>
        <v>0</v>
      </c>
      <c r="AY773" s="16">
        <f t="shared" si="879"/>
        <v>0</v>
      </c>
      <c r="AZ773" s="16"/>
      <c r="BA773" s="16"/>
      <c r="BB773" s="93">
        <f t="shared" si="866"/>
        <v>0</v>
      </c>
      <c r="BC773" s="93">
        <f t="shared" si="867"/>
        <v>0</v>
      </c>
      <c r="BD773" s="93">
        <f t="shared" si="868"/>
        <v>0</v>
      </c>
      <c r="BE773" s="158">
        <f t="shared" si="869"/>
        <v>0</v>
      </c>
      <c r="BF773" s="159">
        <f t="shared" si="870"/>
        <v>0</v>
      </c>
      <c r="BG773" s="159">
        <f t="shared" si="824"/>
        <v>0</v>
      </c>
      <c r="BH773" s="159">
        <f t="shared" si="825"/>
        <v>0</v>
      </c>
      <c r="BI773" s="159">
        <f t="shared" si="826"/>
        <v>0</v>
      </c>
      <c r="BJ773" s="159">
        <f t="shared" si="827"/>
        <v>0</v>
      </c>
      <c r="BK773" s="159">
        <f t="shared" si="828"/>
        <v>0</v>
      </c>
      <c r="BL773" s="159">
        <f t="shared" si="829"/>
        <v>0</v>
      </c>
      <c r="BM773" s="159">
        <f t="shared" si="881"/>
        <v>0</v>
      </c>
      <c r="BN773" s="159">
        <f t="shared" si="880"/>
        <v>0</v>
      </c>
      <c r="BO773" s="205" t="b">
        <f t="shared" si="830"/>
        <v>0</v>
      </c>
      <c r="BP773" s="214">
        <f t="shared" si="831"/>
        <v>0</v>
      </c>
      <c r="BQ773" s="160">
        <f t="shared" si="832"/>
        <v>0</v>
      </c>
      <c r="BR773" s="160">
        <f t="shared" si="833"/>
        <v>0</v>
      </c>
      <c r="BS773" s="160">
        <f t="shared" si="834"/>
        <v>0</v>
      </c>
      <c r="BT773" s="160">
        <f t="shared" si="835"/>
        <v>0</v>
      </c>
      <c r="BU773" s="160">
        <f t="shared" si="836"/>
        <v>0</v>
      </c>
      <c r="BV773" s="215">
        <f t="shared" si="837"/>
        <v>0</v>
      </c>
      <c r="BW773" s="217">
        <f t="shared" si="838"/>
        <v>0</v>
      </c>
      <c r="BX773" s="206">
        <f t="shared" si="839"/>
        <v>0</v>
      </c>
      <c r="BY773" s="206">
        <f t="shared" si="840"/>
        <v>0</v>
      </c>
      <c r="BZ773" s="206">
        <f t="shared" si="841"/>
        <v>0</v>
      </c>
      <c r="CA773" s="206">
        <f t="shared" si="842"/>
        <v>0</v>
      </c>
      <c r="CB773" s="206">
        <f t="shared" si="843"/>
        <v>0</v>
      </c>
      <c r="CC773" s="218">
        <f t="shared" si="844"/>
        <v>0</v>
      </c>
      <c r="CD773" s="216" t="e">
        <f t="shared" si="845"/>
        <v>#VALUE!</v>
      </c>
      <c r="CE773" s="94" t="e">
        <f t="shared" si="846"/>
        <v>#VALUE!</v>
      </c>
      <c r="CF773" s="94" t="e">
        <f t="shared" si="847"/>
        <v>#VALUE!</v>
      </c>
      <c r="CG773" s="95" t="e">
        <f t="shared" si="848"/>
        <v>#VALUE!</v>
      </c>
      <c r="CH773" s="95" t="e">
        <f t="shared" si="871"/>
        <v>#VALUE!</v>
      </c>
      <c r="CI773" s="95" t="b">
        <f t="shared" si="874"/>
        <v>0</v>
      </c>
      <c r="CJ773" s="76" t="str">
        <f t="shared" si="849"/>
        <v/>
      </c>
      <c r="CK773" s="94" t="e" cm="1">
        <f t="array" aca="1" ref="CK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CL773" s="94" t="str">
        <f t="shared" si="850"/>
        <v/>
      </c>
      <c r="CM773" s="96" t="b">
        <f t="shared" si="851"/>
        <v>0</v>
      </c>
      <c r="CN773" s="130" t="b">
        <f>IFERROR(MATCH(D773,'Avtal för korttidsarbete'!$G$13:$G$1012,0),TRUE)</f>
        <v>1</v>
      </c>
      <c r="CO773" s="130" t="b">
        <f t="shared" si="852"/>
        <v>0</v>
      </c>
      <c r="CP773" s="131" t="str" cm="1">
        <f t="array" ref="CP773">IF(CN773=TRUE,"x",INDEX('Avtal för korttidsarbete'!$E$13:$E$1012,$CN773))</f>
        <v>x</v>
      </c>
      <c r="CQ773" s="131" t="str" cm="1">
        <f t="array" ref="CQ773">IF(CN773=TRUE,"x",INDEX('Avtal för korttidsarbete'!$F$13:$F$1012,$CN773))</f>
        <v>x</v>
      </c>
      <c r="CR773" s="130" t="b">
        <f t="shared" si="853"/>
        <v>0</v>
      </c>
      <c r="CS773" s="165">
        <f t="shared" si="872"/>
        <v>0</v>
      </c>
      <c r="CT773" s="165">
        <f t="shared" si="873"/>
        <v>0</v>
      </c>
      <c r="CU773" s="130" t="b">
        <f t="shared" si="854"/>
        <v>0</v>
      </c>
      <c r="CV773" s="131">
        <f t="shared" si="855"/>
        <v>0</v>
      </c>
      <c r="CW773" s="165">
        <f t="shared" si="856"/>
        <v>0</v>
      </c>
      <c r="CX773" s="186" t="b">
        <f>IFERROR(INDEX('Avtal för korttidsarbete'!R:R,MATCH(D773,'Avtal för korttidsarbete'!$G:$G,0)),TRUE)</f>
        <v>1</v>
      </c>
      <c r="CY773" s="165" t="str">
        <f>IF(CX773,"-",INDEX('Avtal för korttidsarbete'!$D:$D,MATCH(D773,'Avtal för korttidsarbete'!$G:$G,0)))</f>
        <v>-</v>
      </c>
      <c r="CZ773" s="131" t="b">
        <f>IFERROR(G773&gt;INDEX(Uppsägningar!E:E,MATCH(C773,Uppsägningar!C:C,0)),FALSE)</f>
        <v>0</v>
      </c>
    </row>
    <row r="774" spans="1:104" s="30" customFormat="1" x14ac:dyDescent="0.25">
      <c r="A774" s="19">
        <v>759</v>
      </c>
      <c r="B774" s="20"/>
      <c r="C774" s="189"/>
      <c r="D774" s="69"/>
      <c r="E774" s="171">
        <f>IFERROR(INDEX(Admin!$C$7:$C$10,MATCH(CY774,TblNivåValTExt,0)),0)</f>
        <v>0</v>
      </c>
      <c r="F774" s="1"/>
      <c r="G774" s="1"/>
      <c r="H774" s="90"/>
      <c r="I774" s="91"/>
      <c r="J774" s="91"/>
      <c r="K774" s="91"/>
      <c r="L774" s="91"/>
      <c r="M774" s="91"/>
      <c r="N774" s="91"/>
      <c r="O774" s="91"/>
      <c r="P774" s="91"/>
      <c r="Q774" s="91"/>
      <c r="R774" s="91"/>
      <c r="S774" s="91"/>
      <c r="T774" s="91"/>
      <c r="U774" s="91"/>
      <c r="V774" s="91"/>
      <c r="W774" s="225">
        <f t="shared" si="811"/>
        <v>0</v>
      </c>
      <c r="X774" s="134" t="str">
        <f t="shared" si="857"/>
        <v/>
      </c>
      <c r="Y774" s="92" t="b">
        <f t="shared" si="812"/>
        <v>0</v>
      </c>
      <c r="Z774" s="92" t="str">
        <f t="shared" si="858"/>
        <v/>
      </c>
      <c r="AA774" s="92" t="b">
        <f t="shared" si="859"/>
        <v>0</v>
      </c>
      <c r="AB774" s="92" t="str">
        <f t="shared" si="860"/>
        <v/>
      </c>
      <c r="AC774" s="13" t="b">
        <f t="shared" si="813"/>
        <v>0</v>
      </c>
      <c r="AD774" s="92" t="str">
        <f t="shared" si="861"/>
        <v/>
      </c>
      <c r="AE774" s="13" t="b">
        <f t="shared" si="862"/>
        <v>0</v>
      </c>
      <c r="AF774" s="92" t="str">
        <f t="shared" si="863"/>
        <v/>
      </c>
      <c r="AG774" s="13" t="b">
        <f t="shared" si="814"/>
        <v>0</v>
      </c>
      <c r="AH774" s="92" t="str">
        <f t="shared" si="864"/>
        <v/>
      </c>
      <c r="AI774" s="35" t="b">
        <f t="shared" si="815"/>
        <v>0</v>
      </c>
      <c r="AJ774" s="92" t="str">
        <f t="shared" si="865"/>
        <v/>
      </c>
      <c r="AK774" s="35" t="b">
        <f t="shared" si="816"/>
        <v>0</v>
      </c>
      <c r="AL774" s="92" t="str">
        <f t="shared" si="817"/>
        <v/>
      </c>
      <c r="AM774" s="35" t="b">
        <f t="shared" si="818"/>
        <v>0</v>
      </c>
      <c r="AN774" s="92" t="str">
        <f t="shared" si="819"/>
        <v/>
      </c>
      <c r="AO774" s="13" t="b">
        <f t="shared" si="820"/>
        <v>0</v>
      </c>
      <c r="AP774" s="92" t="str">
        <f t="shared" si="821"/>
        <v/>
      </c>
      <c r="AQ774" s="14">
        <f t="shared" si="822"/>
        <v>0</v>
      </c>
      <c r="AR774" s="14">
        <f t="shared" si="823"/>
        <v>0</v>
      </c>
      <c r="AS774" s="16">
        <f t="shared" si="879"/>
        <v>0</v>
      </c>
      <c r="AT774" s="16">
        <f t="shared" si="879"/>
        <v>0</v>
      </c>
      <c r="AU774" s="16">
        <f t="shared" si="879"/>
        <v>0</v>
      </c>
      <c r="AV774" s="16">
        <f t="shared" si="879"/>
        <v>0</v>
      </c>
      <c r="AW774" s="16">
        <f t="shared" si="879"/>
        <v>0</v>
      </c>
      <c r="AX774" s="16">
        <f t="shared" si="879"/>
        <v>0</v>
      </c>
      <c r="AY774" s="16">
        <f t="shared" si="879"/>
        <v>0</v>
      </c>
      <c r="AZ774" s="16"/>
      <c r="BA774" s="16"/>
      <c r="BB774" s="93">
        <f t="shared" si="866"/>
        <v>0</v>
      </c>
      <c r="BC774" s="93">
        <f t="shared" si="867"/>
        <v>0</v>
      </c>
      <c r="BD774" s="93">
        <f t="shared" si="868"/>
        <v>0</v>
      </c>
      <c r="BE774" s="158">
        <f t="shared" si="869"/>
        <v>0</v>
      </c>
      <c r="BF774" s="159">
        <f t="shared" si="870"/>
        <v>0</v>
      </c>
      <c r="BG774" s="159">
        <f t="shared" si="824"/>
        <v>0</v>
      </c>
      <c r="BH774" s="159">
        <f t="shared" si="825"/>
        <v>0</v>
      </c>
      <c r="BI774" s="159">
        <f t="shared" si="826"/>
        <v>0</v>
      </c>
      <c r="BJ774" s="159">
        <f t="shared" si="827"/>
        <v>0</v>
      </c>
      <c r="BK774" s="159">
        <f t="shared" si="828"/>
        <v>0</v>
      </c>
      <c r="BL774" s="159">
        <f t="shared" si="829"/>
        <v>0</v>
      </c>
      <c r="BM774" s="159">
        <f t="shared" si="881"/>
        <v>0</v>
      </c>
      <c r="BN774" s="159">
        <f t="shared" si="880"/>
        <v>0</v>
      </c>
      <c r="BO774" s="205" t="b">
        <f t="shared" si="830"/>
        <v>0</v>
      </c>
      <c r="BP774" s="214">
        <f t="shared" si="831"/>
        <v>0</v>
      </c>
      <c r="BQ774" s="160">
        <f t="shared" si="832"/>
        <v>0</v>
      </c>
      <c r="BR774" s="160">
        <f t="shared" si="833"/>
        <v>0</v>
      </c>
      <c r="BS774" s="160">
        <f t="shared" si="834"/>
        <v>0</v>
      </c>
      <c r="BT774" s="160">
        <f t="shared" si="835"/>
        <v>0</v>
      </c>
      <c r="BU774" s="160">
        <f t="shared" si="836"/>
        <v>0</v>
      </c>
      <c r="BV774" s="215">
        <f t="shared" si="837"/>
        <v>0</v>
      </c>
      <c r="BW774" s="217">
        <f t="shared" si="838"/>
        <v>0</v>
      </c>
      <c r="BX774" s="206">
        <f t="shared" si="839"/>
        <v>0</v>
      </c>
      <c r="BY774" s="206">
        <f t="shared" si="840"/>
        <v>0</v>
      </c>
      <c r="BZ774" s="206">
        <f t="shared" si="841"/>
        <v>0</v>
      </c>
      <c r="CA774" s="206">
        <f t="shared" si="842"/>
        <v>0</v>
      </c>
      <c r="CB774" s="206">
        <f t="shared" si="843"/>
        <v>0</v>
      </c>
      <c r="CC774" s="218">
        <f t="shared" si="844"/>
        <v>0</v>
      </c>
      <c r="CD774" s="216" t="e">
        <f t="shared" si="845"/>
        <v>#VALUE!</v>
      </c>
      <c r="CE774" s="94" t="e">
        <f t="shared" si="846"/>
        <v>#VALUE!</v>
      </c>
      <c r="CF774" s="94" t="e">
        <f t="shared" si="847"/>
        <v>#VALUE!</v>
      </c>
      <c r="CG774" s="95" t="e">
        <f t="shared" si="848"/>
        <v>#VALUE!</v>
      </c>
      <c r="CH774" s="95" t="e">
        <f t="shared" si="871"/>
        <v>#VALUE!</v>
      </c>
      <c r="CI774" s="95" t="b">
        <f t="shared" si="874"/>
        <v>0</v>
      </c>
      <c r="CJ774" s="76" t="str">
        <f t="shared" si="849"/>
        <v/>
      </c>
      <c r="CK774" s="94" t="e" cm="1">
        <f t="array" aca="1" ref="CK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CL774" s="94" t="str">
        <f t="shared" si="850"/>
        <v/>
      </c>
      <c r="CM774" s="96" t="b">
        <f t="shared" si="851"/>
        <v>0</v>
      </c>
      <c r="CN774" s="130" t="b">
        <f>IFERROR(MATCH(D774,'Avtal för korttidsarbete'!$G$13:$G$1012,0),TRUE)</f>
        <v>1</v>
      </c>
      <c r="CO774" s="130" t="b">
        <f t="shared" si="852"/>
        <v>0</v>
      </c>
      <c r="CP774" s="131" t="str" cm="1">
        <f t="array" ref="CP774">IF(CN774=TRUE,"x",INDEX('Avtal för korttidsarbete'!$E$13:$E$1012,$CN774))</f>
        <v>x</v>
      </c>
      <c r="CQ774" s="131" t="str" cm="1">
        <f t="array" ref="CQ774">IF(CN774=TRUE,"x",INDEX('Avtal för korttidsarbete'!$F$13:$F$1012,$CN774))</f>
        <v>x</v>
      </c>
      <c r="CR774" s="130" t="b">
        <f t="shared" si="853"/>
        <v>0</v>
      </c>
      <c r="CS774" s="165">
        <f t="shared" si="872"/>
        <v>0</v>
      </c>
      <c r="CT774" s="165">
        <f t="shared" si="873"/>
        <v>0</v>
      </c>
      <c r="CU774" s="130" t="b">
        <f t="shared" si="854"/>
        <v>0</v>
      </c>
      <c r="CV774" s="131">
        <f t="shared" si="855"/>
        <v>0</v>
      </c>
      <c r="CW774" s="165">
        <f t="shared" si="856"/>
        <v>0</v>
      </c>
      <c r="CX774" s="186" t="b">
        <f>IFERROR(INDEX('Avtal för korttidsarbete'!R:R,MATCH(D774,'Avtal för korttidsarbete'!$G:$G,0)),TRUE)</f>
        <v>1</v>
      </c>
      <c r="CY774" s="165" t="str">
        <f>IF(CX774,"-",INDEX('Avtal för korttidsarbete'!$D:$D,MATCH(D774,'Avtal för korttidsarbete'!$G:$G,0)))</f>
        <v>-</v>
      </c>
      <c r="CZ774" s="131" t="b">
        <f>IFERROR(G774&gt;INDEX(Uppsägningar!E:E,MATCH(C774,Uppsägningar!C:C,0)),FALSE)</f>
        <v>0</v>
      </c>
    </row>
    <row r="775" spans="1:104" s="30" customFormat="1" x14ac:dyDescent="0.25">
      <c r="A775" s="19">
        <v>760</v>
      </c>
      <c r="B775" s="20"/>
      <c r="C775" s="189"/>
      <c r="D775" s="69"/>
      <c r="E775" s="171">
        <f>IFERROR(INDEX(Admin!$C$7:$C$10,MATCH(CY775,TblNivåValTExt,0)),0)</f>
        <v>0</v>
      </c>
      <c r="F775" s="1"/>
      <c r="G775" s="1"/>
      <c r="H775" s="90"/>
      <c r="I775" s="91"/>
      <c r="J775" s="91"/>
      <c r="K775" s="91"/>
      <c r="L775" s="91"/>
      <c r="M775" s="91"/>
      <c r="N775" s="91"/>
      <c r="O775" s="91"/>
      <c r="P775" s="91"/>
      <c r="Q775" s="91"/>
      <c r="R775" s="91"/>
      <c r="S775" s="91"/>
      <c r="T775" s="91"/>
      <c r="U775" s="91"/>
      <c r="V775" s="91"/>
      <c r="W775" s="225">
        <f t="shared" si="811"/>
        <v>0</v>
      </c>
      <c r="X775" s="134" t="str">
        <f t="shared" si="857"/>
        <v/>
      </c>
      <c r="Y775" s="92" t="b">
        <f t="shared" si="812"/>
        <v>0</v>
      </c>
      <c r="Z775" s="92" t="str">
        <f t="shared" si="858"/>
        <v/>
      </c>
      <c r="AA775" s="92" t="b">
        <f t="shared" si="859"/>
        <v>0</v>
      </c>
      <c r="AB775" s="92" t="str">
        <f t="shared" si="860"/>
        <v/>
      </c>
      <c r="AC775" s="13" t="b">
        <f t="shared" si="813"/>
        <v>0</v>
      </c>
      <c r="AD775" s="92" t="str">
        <f t="shared" si="861"/>
        <v/>
      </c>
      <c r="AE775" s="13" t="b">
        <f t="shared" si="862"/>
        <v>0</v>
      </c>
      <c r="AF775" s="92" t="str">
        <f t="shared" si="863"/>
        <v/>
      </c>
      <c r="AG775" s="13" t="b">
        <f t="shared" si="814"/>
        <v>0</v>
      </c>
      <c r="AH775" s="92" t="str">
        <f t="shared" si="864"/>
        <v/>
      </c>
      <c r="AI775" s="35" t="b">
        <f t="shared" si="815"/>
        <v>0</v>
      </c>
      <c r="AJ775" s="92" t="str">
        <f t="shared" si="865"/>
        <v/>
      </c>
      <c r="AK775" s="35" t="b">
        <f t="shared" si="816"/>
        <v>0</v>
      </c>
      <c r="AL775" s="92" t="str">
        <f t="shared" si="817"/>
        <v/>
      </c>
      <c r="AM775" s="35" t="b">
        <f t="shared" si="818"/>
        <v>0</v>
      </c>
      <c r="AN775" s="92" t="str">
        <f t="shared" si="819"/>
        <v/>
      </c>
      <c r="AO775" s="13" t="b">
        <f t="shared" si="820"/>
        <v>0</v>
      </c>
      <c r="AP775" s="92" t="str">
        <f t="shared" si="821"/>
        <v/>
      </c>
      <c r="AQ775" s="14">
        <f t="shared" si="822"/>
        <v>0</v>
      </c>
      <c r="AR775" s="14">
        <f t="shared" si="823"/>
        <v>0</v>
      </c>
      <c r="AS775" s="16">
        <f t="shared" si="879"/>
        <v>0</v>
      </c>
      <c r="AT775" s="16">
        <f t="shared" si="879"/>
        <v>0</v>
      </c>
      <c r="AU775" s="16">
        <f t="shared" si="879"/>
        <v>0</v>
      </c>
      <c r="AV775" s="16">
        <f t="shared" si="879"/>
        <v>0</v>
      </c>
      <c r="AW775" s="16">
        <f t="shared" si="879"/>
        <v>0</v>
      </c>
      <c r="AX775" s="16">
        <f t="shared" si="879"/>
        <v>0</v>
      </c>
      <c r="AY775" s="16">
        <f t="shared" si="879"/>
        <v>0</v>
      </c>
      <c r="AZ775" s="16"/>
      <c r="BA775" s="16"/>
      <c r="BB775" s="93">
        <f t="shared" si="866"/>
        <v>0</v>
      </c>
      <c r="BC775" s="93">
        <f t="shared" si="867"/>
        <v>0</v>
      </c>
      <c r="BD775" s="93">
        <f t="shared" si="868"/>
        <v>0</v>
      </c>
      <c r="BE775" s="158">
        <f t="shared" si="869"/>
        <v>0</v>
      </c>
      <c r="BF775" s="159">
        <f t="shared" si="870"/>
        <v>0</v>
      </c>
      <c r="BG775" s="159">
        <f t="shared" si="824"/>
        <v>0</v>
      </c>
      <c r="BH775" s="159">
        <f t="shared" si="825"/>
        <v>0</v>
      </c>
      <c r="BI775" s="159">
        <f t="shared" si="826"/>
        <v>0</v>
      </c>
      <c r="BJ775" s="159">
        <f t="shared" si="827"/>
        <v>0</v>
      </c>
      <c r="BK775" s="159">
        <f t="shared" si="828"/>
        <v>0</v>
      </c>
      <c r="BL775" s="159">
        <f t="shared" si="829"/>
        <v>0</v>
      </c>
      <c r="BM775" s="159">
        <f t="shared" si="881"/>
        <v>0</v>
      </c>
      <c r="BN775" s="159">
        <f t="shared" si="880"/>
        <v>0</v>
      </c>
      <c r="BO775" s="205" t="b">
        <f t="shared" si="830"/>
        <v>0</v>
      </c>
      <c r="BP775" s="214">
        <f t="shared" si="831"/>
        <v>0</v>
      </c>
      <c r="BQ775" s="160">
        <f t="shared" si="832"/>
        <v>0</v>
      </c>
      <c r="BR775" s="160">
        <f t="shared" si="833"/>
        <v>0</v>
      </c>
      <c r="BS775" s="160">
        <f t="shared" si="834"/>
        <v>0</v>
      </c>
      <c r="BT775" s="160">
        <f t="shared" si="835"/>
        <v>0</v>
      </c>
      <c r="BU775" s="160">
        <f t="shared" si="836"/>
        <v>0</v>
      </c>
      <c r="BV775" s="215">
        <f t="shared" si="837"/>
        <v>0</v>
      </c>
      <c r="BW775" s="217">
        <f t="shared" si="838"/>
        <v>0</v>
      </c>
      <c r="BX775" s="206">
        <f t="shared" si="839"/>
        <v>0</v>
      </c>
      <c r="BY775" s="206">
        <f t="shared" si="840"/>
        <v>0</v>
      </c>
      <c r="BZ775" s="206">
        <f t="shared" si="841"/>
        <v>0</v>
      </c>
      <c r="CA775" s="206">
        <f t="shared" si="842"/>
        <v>0</v>
      </c>
      <c r="CB775" s="206">
        <f t="shared" si="843"/>
        <v>0</v>
      </c>
      <c r="CC775" s="218">
        <f t="shared" si="844"/>
        <v>0</v>
      </c>
      <c r="CD775" s="216" t="e">
        <f t="shared" si="845"/>
        <v>#VALUE!</v>
      </c>
      <c r="CE775" s="94" t="e">
        <f t="shared" si="846"/>
        <v>#VALUE!</v>
      </c>
      <c r="CF775" s="94" t="e">
        <f t="shared" si="847"/>
        <v>#VALUE!</v>
      </c>
      <c r="CG775" s="95" t="e">
        <f t="shared" si="848"/>
        <v>#VALUE!</v>
      </c>
      <c r="CH775" s="95" t="e">
        <f t="shared" si="871"/>
        <v>#VALUE!</v>
      </c>
      <c r="CI775" s="95" t="b">
        <f t="shared" si="874"/>
        <v>0</v>
      </c>
      <c r="CJ775" s="76" t="str">
        <f t="shared" si="849"/>
        <v/>
      </c>
      <c r="CK775" s="94" t="e" cm="1">
        <f t="array" aca="1" ref="CK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CL775" s="94" t="str">
        <f t="shared" si="850"/>
        <v/>
      </c>
      <c r="CM775" s="96" t="b">
        <f t="shared" si="851"/>
        <v>0</v>
      </c>
      <c r="CN775" s="130" t="b">
        <f>IFERROR(MATCH(D775,'Avtal för korttidsarbete'!$G$13:$G$1012,0),TRUE)</f>
        <v>1</v>
      </c>
      <c r="CO775" s="130" t="b">
        <f t="shared" si="852"/>
        <v>0</v>
      </c>
      <c r="CP775" s="131" t="str" cm="1">
        <f t="array" ref="CP775">IF(CN775=TRUE,"x",INDEX('Avtal för korttidsarbete'!$E$13:$E$1012,$CN775))</f>
        <v>x</v>
      </c>
      <c r="CQ775" s="131" t="str" cm="1">
        <f t="array" ref="CQ775">IF(CN775=TRUE,"x",INDEX('Avtal för korttidsarbete'!$F$13:$F$1012,$CN775))</f>
        <v>x</v>
      </c>
      <c r="CR775" s="130" t="b">
        <f t="shared" si="853"/>
        <v>0</v>
      </c>
      <c r="CS775" s="165">
        <f t="shared" si="872"/>
        <v>0</v>
      </c>
      <c r="CT775" s="165">
        <f t="shared" si="873"/>
        <v>0</v>
      </c>
      <c r="CU775" s="130" t="b">
        <f t="shared" si="854"/>
        <v>0</v>
      </c>
      <c r="CV775" s="131">
        <f t="shared" si="855"/>
        <v>0</v>
      </c>
      <c r="CW775" s="165">
        <f t="shared" si="856"/>
        <v>0</v>
      </c>
      <c r="CX775" s="186" t="b">
        <f>IFERROR(INDEX('Avtal för korttidsarbete'!R:R,MATCH(D775,'Avtal för korttidsarbete'!$G:$G,0)),TRUE)</f>
        <v>1</v>
      </c>
      <c r="CY775" s="165" t="str">
        <f>IF(CX775,"-",INDEX('Avtal för korttidsarbete'!$D:$D,MATCH(D775,'Avtal för korttidsarbete'!$G:$G,0)))</f>
        <v>-</v>
      </c>
      <c r="CZ775" s="131" t="b">
        <f>IFERROR(G775&gt;INDEX(Uppsägningar!E:E,MATCH(C775,Uppsägningar!C:C,0)),FALSE)</f>
        <v>0</v>
      </c>
    </row>
    <row r="776" spans="1:104" s="30" customFormat="1" x14ac:dyDescent="0.25">
      <c r="A776" s="19">
        <v>761</v>
      </c>
      <c r="B776" s="20"/>
      <c r="C776" s="189"/>
      <c r="D776" s="69"/>
      <c r="E776" s="171">
        <f>IFERROR(INDEX(Admin!$C$7:$C$10,MATCH(CY776,TblNivåValTExt,0)),0)</f>
        <v>0</v>
      </c>
      <c r="F776" s="1"/>
      <c r="G776" s="1"/>
      <c r="H776" s="90"/>
      <c r="I776" s="91"/>
      <c r="J776" s="91"/>
      <c r="K776" s="91"/>
      <c r="L776" s="91"/>
      <c r="M776" s="91"/>
      <c r="N776" s="91"/>
      <c r="O776" s="91"/>
      <c r="P776" s="91"/>
      <c r="Q776" s="91"/>
      <c r="R776" s="91"/>
      <c r="S776" s="91"/>
      <c r="T776" s="91"/>
      <c r="U776" s="91"/>
      <c r="V776" s="91"/>
      <c r="W776" s="225">
        <f t="shared" si="811"/>
        <v>0</v>
      </c>
      <c r="X776" s="134" t="str">
        <f t="shared" si="857"/>
        <v/>
      </c>
      <c r="Y776" s="92" t="b">
        <f t="shared" si="812"/>
        <v>0</v>
      </c>
      <c r="Z776" s="92" t="str">
        <f t="shared" si="858"/>
        <v/>
      </c>
      <c r="AA776" s="92" t="b">
        <f t="shared" si="859"/>
        <v>0</v>
      </c>
      <c r="AB776" s="92" t="str">
        <f t="shared" si="860"/>
        <v/>
      </c>
      <c r="AC776" s="13" t="b">
        <f t="shared" si="813"/>
        <v>0</v>
      </c>
      <c r="AD776" s="92" t="str">
        <f t="shared" si="861"/>
        <v/>
      </c>
      <c r="AE776" s="13" t="b">
        <f t="shared" si="862"/>
        <v>0</v>
      </c>
      <c r="AF776" s="92" t="str">
        <f t="shared" si="863"/>
        <v/>
      </c>
      <c r="AG776" s="13" t="b">
        <f t="shared" si="814"/>
        <v>0</v>
      </c>
      <c r="AH776" s="92" t="str">
        <f t="shared" si="864"/>
        <v/>
      </c>
      <c r="AI776" s="35" t="b">
        <f t="shared" si="815"/>
        <v>0</v>
      </c>
      <c r="AJ776" s="92" t="str">
        <f t="shared" si="865"/>
        <v/>
      </c>
      <c r="AK776" s="35" t="b">
        <f t="shared" si="816"/>
        <v>0</v>
      </c>
      <c r="AL776" s="92" t="str">
        <f t="shared" si="817"/>
        <v/>
      </c>
      <c r="AM776" s="35" t="b">
        <f t="shared" si="818"/>
        <v>0</v>
      </c>
      <c r="AN776" s="92" t="str">
        <f t="shared" si="819"/>
        <v/>
      </c>
      <c r="AO776" s="13" t="b">
        <f t="shared" si="820"/>
        <v>0</v>
      </c>
      <c r="AP776" s="92" t="str">
        <f t="shared" si="821"/>
        <v/>
      </c>
      <c r="AQ776" s="14">
        <f t="shared" si="822"/>
        <v>0</v>
      </c>
      <c r="AR776" s="14">
        <f t="shared" si="823"/>
        <v>0</v>
      </c>
      <c r="AS776" s="16">
        <f t="shared" ref="AS776:AY785" si="882">IF(OR(AS$11=FALSE,$F776="",MIN($G776,AS$10,$AR776)-MAX($F776,AS$8,$AQ776)&lt;0),0,MIN($G776,AS$10,$AR776)-MAX($F776,AS$8,$AQ776)+1)</f>
        <v>0</v>
      </c>
      <c r="AT776" s="16">
        <f t="shared" si="882"/>
        <v>0</v>
      </c>
      <c r="AU776" s="16">
        <f t="shared" si="882"/>
        <v>0</v>
      </c>
      <c r="AV776" s="16">
        <f t="shared" si="882"/>
        <v>0</v>
      </c>
      <c r="AW776" s="16">
        <f t="shared" si="882"/>
        <v>0</v>
      </c>
      <c r="AX776" s="16">
        <f t="shared" si="882"/>
        <v>0</v>
      </c>
      <c r="AY776" s="16">
        <f t="shared" si="882"/>
        <v>0</v>
      </c>
      <c r="AZ776" s="16"/>
      <c r="BA776" s="16"/>
      <c r="BB776" s="93">
        <f t="shared" si="866"/>
        <v>0</v>
      </c>
      <c r="BC776" s="93">
        <f t="shared" si="867"/>
        <v>0</v>
      </c>
      <c r="BD776" s="93">
        <f t="shared" si="868"/>
        <v>0</v>
      </c>
      <c r="BE776" s="158">
        <f t="shared" si="869"/>
        <v>0</v>
      </c>
      <c r="BF776" s="159">
        <f t="shared" si="870"/>
        <v>0</v>
      </c>
      <c r="BG776" s="159">
        <f t="shared" si="824"/>
        <v>0</v>
      </c>
      <c r="BH776" s="159">
        <f t="shared" si="825"/>
        <v>0</v>
      </c>
      <c r="BI776" s="159">
        <f t="shared" si="826"/>
        <v>0</v>
      </c>
      <c r="BJ776" s="159">
        <f t="shared" si="827"/>
        <v>0</v>
      </c>
      <c r="BK776" s="159">
        <f t="shared" si="828"/>
        <v>0</v>
      </c>
      <c r="BL776" s="159">
        <f t="shared" si="829"/>
        <v>0</v>
      </c>
      <c r="BM776" s="159">
        <f t="shared" ref="BM776" si="883">AZ776/BM$11*$AV776</f>
        <v>0</v>
      </c>
      <c r="BN776" s="159">
        <f t="shared" si="880"/>
        <v>0</v>
      </c>
      <c r="BO776" s="205" t="b">
        <f t="shared" si="830"/>
        <v>0</v>
      </c>
      <c r="BP776" s="214">
        <f t="shared" si="831"/>
        <v>0</v>
      </c>
      <c r="BQ776" s="160">
        <f t="shared" si="832"/>
        <v>0</v>
      </c>
      <c r="BR776" s="160">
        <f t="shared" si="833"/>
        <v>0</v>
      </c>
      <c r="BS776" s="160">
        <f t="shared" si="834"/>
        <v>0</v>
      </c>
      <c r="BT776" s="160">
        <f t="shared" si="835"/>
        <v>0</v>
      </c>
      <c r="BU776" s="160">
        <f t="shared" si="836"/>
        <v>0</v>
      </c>
      <c r="BV776" s="215">
        <f t="shared" si="837"/>
        <v>0</v>
      </c>
      <c r="BW776" s="217">
        <f t="shared" si="838"/>
        <v>0</v>
      </c>
      <c r="BX776" s="206">
        <f t="shared" si="839"/>
        <v>0</v>
      </c>
      <c r="BY776" s="206">
        <f t="shared" si="840"/>
        <v>0</v>
      </c>
      <c r="BZ776" s="206">
        <f t="shared" si="841"/>
        <v>0</v>
      </c>
      <c r="CA776" s="206">
        <f t="shared" si="842"/>
        <v>0</v>
      </c>
      <c r="CB776" s="206">
        <f t="shared" si="843"/>
        <v>0</v>
      </c>
      <c r="CC776" s="218">
        <f t="shared" si="844"/>
        <v>0</v>
      </c>
      <c r="CD776" s="216" t="e">
        <f t="shared" si="845"/>
        <v>#VALUE!</v>
      </c>
      <c r="CE776" s="94" t="e">
        <f t="shared" si="846"/>
        <v>#VALUE!</v>
      </c>
      <c r="CF776" s="94" t="e">
        <f t="shared" si="847"/>
        <v>#VALUE!</v>
      </c>
      <c r="CG776" s="95" t="e">
        <f t="shared" si="848"/>
        <v>#VALUE!</v>
      </c>
      <c r="CH776" s="95" t="e">
        <f t="shared" si="871"/>
        <v>#VALUE!</v>
      </c>
      <c r="CI776" s="95" t="b">
        <f t="shared" si="874"/>
        <v>0</v>
      </c>
      <c r="CJ776" s="76" t="str">
        <f t="shared" si="849"/>
        <v/>
      </c>
      <c r="CK776" s="94" t="e" cm="1">
        <f t="array" aca="1" ref="CK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CL776" s="94" t="str">
        <f t="shared" si="850"/>
        <v/>
      </c>
      <c r="CM776" s="96" t="b">
        <f t="shared" si="851"/>
        <v>0</v>
      </c>
      <c r="CN776" s="130" t="b">
        <f>IFERROR(MATCH(D776,'Avtal för korttidsarbete'!$G$13:$G$1012,0),TRUE)</f>
        <v>1</v>
      </c>
      <c r="CO776" s="130" t="b">
        <f t="shared" si="852"/>
        <v>0</v>
      </c>
      <c r="CP776" s="131" t="str" cm="1">
        <f t="array" ref="CP776">IF(CN776=TRUE,"x",INDEX('Avtal för korttidsarbete'!$E$13:$E$1012,$CN776))</f>
        <v>x</v>
      </c>
      <c r="CQ776" s="131" t="str" cm="1">
        <f t="array" ref="CQ776">IF(CN776=TRUE,"x",INDEX('Avtal för korttidsarbete'!$F$13:$F$1012,$CN776))</f>
        <v>x</v>
      </c>
      <c r="CR776" s="130" t="b">
        <f t="shared" si="853"/>
        <v>0</v>
      </c>
      <c r="CS776" s="165">
        <f t="shared" si="872"/>
        <v>0</v>
      </c>
      <c r="CT776" s="165">
        <f t="shared" si="873"/>
        <v>0</v>
      </c>
      <c r="CU776" s="130" t="b">
        <f t="shared" si="854"/>
        <v>0</v>
      </c>
      <c r="CV776" s="131">
        <f t="shared" si="855"/>
        <v>0</v>
      </c>
      <c r="CW776" s="165">
        <f t="shared" si="856"/>
        <v>0</v>
      </c>
      <c r="CX776" s="186" t="b">
        <f>IFERROR(INDEX('Avtal för korttidsarbete'!R:R,MATCH(D776,'Avtal för korttidsarbete'!$G:$G,0)),TRUE)</f>
        <v>1</v>
      </c>
      <c r="CY776" s="165" t="str">
        <f>IF(CX776,"-",INDEX('Avtal för korttidsarbete'!$D:$D,MATCH(D776,'Avtal för korttidsarbete'!$G:$G,0)))</f>
        <v>-</v>
      </c>
      <c r="CZ776" s="131" t="b">
        <f>IFERROR(G776&gt;INDEX(Uppsägningar!E:E,MATCH(C776,Uppsägningar!C:C,0)),FALSE)</f>
        <v>0</v>
      </c>
    </row>
    <row r="777" spans="1:104" s="30" customFormat="1" x14ac:dyDescent="0.25">
      <c r="A777" s="19">
        <v>762</v>
      </c>
      <c r="B777" s="20"/>
      <c r="C777" s="189"/>
      <c r="D777" s="69"/>
      <c r="E777" s="171">
        <f>IFERROR(INDEX(Admin!$C$7:$C$10,MATCH(CY777,TblNivåValTExt,0)),0)</f>
        <v>0</v>
      </c>
      <c r="F777" s="1"/>
      <c r="G777" s="1"/>
      <c r="H777" s="90"/>
      <c r="I777" s="91"/>
      <c r="J777" s="91"/>
      <c r="K777" s="91"/>
      <c r="L777" s="91"/>
      <c r="M777" s="91"/>
      <c r="N777" s="91"/>
      <c r="O777" s="91"/>
      <c r="P777" s="91"/>
      <c r="Q777" s="91"/>
      <c r="R777" s="91"/>
      <c r="S777" s="91"/>
      <c r="T777" s="91"/>
      <c r="U777" s="91"/>
      <c r="V777" s="91"/>
      <c r="W777" s="225">
        <f t="shared" si="811"/>
        <v>0</v>
      </c>
      <c r="X777" s="134" t="str">
        <f t="shared" si="857"/>
        <v/>
      </c>
      <c r="Y777" s="92" t="b">
        <f t="shared" si="812"/>
        <v>0</v>
      </c>
      <c r="Z777" s="92" t="str">
        <f t="shared" si="858"/>
        <v/>
      </c>
      <c r="AA777" s="92" t="b">
        <f t="shared" si="859"/>
        <v>0</v>
      </c>
      <c r="AB777" s="92" t="str">
        <f t="shared" si="860"/>
        <v/>
      </c>
      <c r="AC777" s="13" t="b">
        <f t="shared" si="813"/>
        <v>0</v>
      </c>
      <c r="AD777" s="92" t="str">
        <f t="shared" si="861"/>
        <v/>
      </c>
      <c r="AE777" s="13" t="b">
        <f t="shared" si="862"/>
        <v>0</v>
      </c>
      <c r="AF777" s="92" t="str">
        <f t="shared" si="863"/>
        <v/>
      </c>
      <c r="AG777" s="13" t="b">
        <f t="shared" si="814"/>
        <v>0</v>
      </c>
      <c r="AH777" s="92" t="str">
        <f t="shared" si="864"/>
        <v/>
      </c>
      <c r="AI777" s="35" t="b">
        <f t="shared" si="815"/>
        <v>0</v>
      </c>
      <c r="AJ777" s="92" t="str">
        <f t="shared" si="865"/>
        <v/>
      </c>
      <c r="AK777" s="35" t="b">
        <f t="shared" si="816"/>
        <v>0</v>
      </c>
      <c r="AL777" s="92" t="str">
        <f t="shared" si="817"/>
        <v/>
      </c>
      <c r="AM777" s="35" t="b">
        <f t="shared" si="818"/>
        <v>0</v>
      </c>
      <c r="AN777" s="92" t="str">
        <f t="shared" si="819"/>
        <v/>
      </c>
      <c r="AO777" s="13" t="b">
        <f t="shared" si="820"/>
        <v>0</v>
      </c>
      <c r="AP777" s="92" t="str">
        <f t="shared" si="821"/>
        <v/>
      </c>
      <c r="AQ777" s="14">
        <f t="shared" si="822"/>
        <v>0</v>
      </c>
      <c r="AR777" s="14">
        <f t="shared" si="823"/>
        <v>0</v>
      </c>
      <c r="AS777" s="16">
        <f t="shared" si="882"/>
        <v>0</v>
      </c>
      <c r="AT777" s="16">
        <f t="shared" si="882"/>
        <v>0</v>
      </c>
      <c r="AU777" s="16">
        <f t="shared" si="882"/>
        <v>0</v>
      </c>
      <c r="AV777" s="16">
        <f t="shared" si="882"/>
        <v>0</v>
      </c>
      <c r="AW777" s="16">
        <f t="shared" si="882"/>
        <v>0</v>
      </c>
      <c r="AX777" s="16">
        <f t="shared" si="882"/>
        <v>0</v>
      </c>
      <c r="AY777" s="16">
        <f t="shared" si="882"/>
        <v>0</v>
      </c>
      <c r="AZ777" s="16"/>
      <c r="BA777" s="16"/>
      <c r="BB777" s="93">
        <f t="shared" si="866"/>
        <v>0</v>
      </c>
      <c r="BC777" s="93">
        <f t="shared" si="867"/>
        <v>0</v>
      </c>
      <c r="BD777" s="93">
        <f t="shared" si="868"/>
        <v>0</v>
      </c>
      <c r="BE777" s="158">
        <f t="shared" si="869"/>
        <v>0</v>
      </c>
      <c r="BF777" s="159">
        <f t="shared" si="870"/>
        <v>0</v>
      </c>
      <c r="BG777" s="159">
        <f t="shared" si="824"/>
        <v>0</v>
      </c>
      <c r="BH777" s="159">
        <f t="shared" si="825"/>
        <v>0</v>
      </c>
      <c r="BI777" s="159">
        <f t="shared" si="826"/>
        <v>0</v>
      </c>
      <c r="BJ777" s="159">
        <f t="shared" si="827"/>
        <v>0</v>
      </c>
      <c r="BK777" s="159">
        <f t="shared" si="828"/>
        <v>0</v>
      </c>
      <c r="BL777" s="159">
        <f t="shared" si="829"/>
        <v>0</v>
      </c>
      <c r="BM777" s="159">
        <f t="shared" ref="BM777:BN805" si="884">AZ777/BM$11*$AV777</f>
        <v>0</v>
      </c>
      <c r="BN777" s="159">
        <f t="shared" si="880"/>
        <v>0</v>
      </c>
      <c r="BO777" s="205" t="b">
        <f t="shared" si="830"/>
        <v>0</v>
      </c>
      <c r="BP777" s="214">
        <f t="shared" si="831"/>
        <v>0</v>
      </c>
      <c r="BQ777" s="160">
        <f t="shared" si="832"/>
        <v>0</v>
      </c>
      <c r="BR777" s="160">
        <f t="shared" si="833"/>
        <v>0</v>
      </c>
      <c r="BS777" s="160">
        <f t="shared" si="834"/>
        <v>0</v>
      </c>
      <c r="BT777" s="160">
        <f t="shared" si="835"/>
        <v>0</v>
      </c>
      <c r="BU777" s="160">
        <f t="shared" si="836"/>
        <v>0</v>
      </c>
      <c r="BV777" s="215">
        <f t="shared" si="837"/>
        <v>0</v>
      </c>
      <c r="BW777" s="217">
        <f t="shared" si="838"/>
        <v>0</v>
      </c>
      <c r="BX777" s="206">
        <f t="shared" si="839"/>
        <v>0</v>
      </c>
      <c r="BY777" s="206">
        <f t="shared" si="840"/>
        <v>0</v>
      </c>
      <c r="BZ777" s="206">
        <f t="shared" si="841"/>
        <v>0</v>
      </c>
      <c r="CA777" s="206">
        <f t="shared" si="842"/>
        <v>0</v>
      </c>
      <c r="CB777" s="206">
        <f t="shared" si="843"/>
        <v>0</v>
      </c>
      <c r="CC777" s="218">
        <f t="shared" si="844"/>
        <v>0</v>
      </c>
      <c r="CD777" s="216" t="e">
        <f t="shared" si="845"/>
        <v>#VALUE!</v>
      </c>
      <c r="CE777" s="94" t="e">
        <f t="shared" si="846"/>
        <v>#VALUE!</v>
      </c>
      <c r="CF777" s="94" t="e">
        <f t="shared" si="847"/>
        <v>#VALUE!</v>
      </c>
      <c r="CG777" s="95" t="e">
        <f t="shared" si="848"/>
        <v>#VALUE!</v>
      </c>
      <c r="CH777" s="95" t="e">
        <f t="shared" si="871"/>
        <v>#VALUE!</v>
      </c>
      <c r="CI777" s="95" t="b">
        <f t="shared" si="874"/>
        <v>0</v>
      </c>
      <c r="CJ777" s="76" t="str">
        <f t="shared" si="849"/>
        <v/>
      </c>
      <c r="CK777" s="94" t="e" cm="1">
        <f t="array" aca="1" ref="CK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CL777" s="94" t="str">
        <f t="shared" si="850"/>
        <v/>
      </c>
      <c r="CM777" s="96" t="b">
        <f t="shared" si="851"/>
        <v>0</v>
      </c>
      <c r="CN777" s="130" t="b">
        <f>IFERROR(MATCH(D777,'Avtal för korttidsarbete'!$G$13:$G$1012,0),TRUE)</f>
        <v>1</v>
      </c>
      <c r="CO777" s="130" t="b">
        <f t="shared" si="852"/>
        <v>0</v>
      </c>
      <c r="CP777" s="131" t="str" cm="1">
        <f t="array" ref="CP777">IF(CN777=TRUE,"x",INDEX('Avtal för korttidsarbete'!$E$13:$E$1012,$CN777))</f>
        <v>x</v>
      </c>
      <c r="CQ777" s="131" t="str" cm="1">
        <f t="array" ref="CQ777">IF(CN777=TRUE,"x",INDEX('Avtal för korttidsarbete'!$F$13:$F$1012,$CN777))</f>
        <v>x</v>
      </c>
      <c r="CR777" s="130" t="b">
        <f t="shared" si="853"/>
        <v>0</v>
      </c>
      <c r="CS777" s="165">
        <f t="shared" si="872"/>
        <v>0</v>
      </c>
      <c r="CT777" s="165">
        <f t="shared" si="873"/>
        <v>0</v>
      </c>
      <c r="CU777" s="130" t="b">
        <f t="shared" si="854"/>
        <v>0</v>
      </c>
      <c r="CV777" s="131">
        <f t="shared" si="855"/>
        <v>0</v>
      </c>
      <c r="CW777" s="165">
        <f t="shared" si="856"/>
        <v>0</v>
      </c>
      <c r="CX777" s="186" t="b">
        <f>IFERROR(INDEX('Avtal för korttidsarbete'!R:R,MATCH(D777,'Avtal för korttidsarbete'!$G:$G,0)),TRUE)</f>
        <v>1</v>
      </c>
      <c r="CY777" s="165" t="str">
        <f>IF(CX777,"-",INDEX('Avtal för korttidsarbete'!$D:$D,MATCH(D777,'Avtal för korttidsarbete'!$G:$G,0)))</f>
        <v>-</v>
      </c>
      <c r="CZ777" s="131" t="b">
        <f>IFERROR(G777&gt;INDEX(Uppsägningar!E:E,MATCH(C777,Uppsägningar!C:C,0)),FALSE)</f>
        <v>0</v>
      </c>
    </row>
    <row r="778" spans="1:104" s="30" customFormat="1" x14ac:dyDescent="0.25">
      <c r="A778" s="19">
        <v>763</v>
      </c>
      <c r="B778" s="20"/>
      <c r="C778" s="189"/>
      <c r="D778" s="69"/>
      <c r="E778" s="171">
        <f>IFERROR(INDEX(Admin!$C$7:$C$10,MATCH(CY778,TblNivåValTExt,0)),0)</f>
        <v>0</v>
      </c>
      <c r="F778" s="1"/>
      <c r="G778" s="1"/>
      <c r="H778" s="90"/>
      <c r="I778" s="91"/>
      <c r="J778" s="91"/>
      <c r="K778" s="91"/>
      <c r="L778" s="91"/>
      <c r="M778" s="91"/>
      <c r="N778" s="91"/>
      <c r="O778" s="91"/>
      <c r="P778" s="91"/>
      <c r="Q778" s="91"/>
      <c r="R778" s="91"/>
      <c r="S778" s="91"/>
      <c r="T778" s="91"/>
      <c r="U778" s="91"/>
      <c r="V778" s="91"/>
      <c r="W778" s="225">
        <f t="shared" si="811"/>
        <v>0</v>
      </c>
      <c r="X778" s="134" t="str">
        <f t="shared" si="857"/>
        <v/>
      </c>
      <c r="Y778" s="92" t="b">
        <f t="shared" si="812"/>
        <v>0</v>
      </c>
      <c r="Z778" s="92" t="str">
        <f t="shared" si="858"/>
        <v/>
      </c>
      <c r="AA778" s="92" t="b">
        <f t="shared" si="859"/>
        <v>0</v>
      </c>
      <c r="AB778" s="92" t="str">
        <f t="shared" si="860"/>
        <v/>
      </c>
      <c r="AC778" s="13" t="b">
        <f t="shared" si="813"/>
        <v>0</v>
      </c>
      <c r="AD778" s="92" t="str">
        <f t="shared" si="861"/>
        <v/>
      </c>
      <c r="AE778" s="13" t="b">
        <f t="shared" si="862"/>
        <v>0</v>
      </c>
      <c r="AF778" s="92" t="str">
        <f t="shared" si="863"/>
        <v/>
      </c>
      <c r="AG778" s="13" t="b">
        <f t="shared" si="814"/>
        <v>0</v>
      </c>
      <c r="AH778" s="92" t="str">
        <f t="shared" si="864"/>
        <v/>
      </c>
      <c r="AI778" s="35" t="b">
        <f t="shared" si="815"/>
        <v>0</v>
      </c>
      <c r="AJ778" s="92" t="str">
        <f t="shared" si="865"/>
        <v/>
      </c>
      <c r="AK778" s="35" t="b">
        <f t="shared" si="816"/>
        <v>0</v>
      </c>
      <c r="AL778" s="92" t="str">
        <f t="shared" si="817"/>
        <v/>
      </c>
      <c r="AM778" s="35" t="b">
        <f t="shared" si="818"/>
        <v>0</v>
      </c>
      <c r="AN778" s="92" t="str">
        <f t="shared" si="819"/>
        <v/>
      </c>
      <c r="AO778" s="13" t="b">
        <f t="shared" si="820"/>
        <v>0</v>
      </c>
      <c r="AP778" s="92" t="str">
        <f t="shared" si="821"/>
        <v/>
      </c>
      <c r="AQ778" s="14">
        <f t="shared" si="822"/>
        <v>0</v>
      </c>
      <c r="AR778" s="14">
        <f t="shared" si="823"/>
        <v>0</v>
      </c>
      <c r="AS778" s="16">
        <f t="shared" si="882"/>
        <v>0</v>
      </c>
      <c r="AT778" s="16">
        <f t="shared" si="882"/>
        <v>0</v>
      </c>
      <c r="AU778" s="16">
        <f t="shared" si="882"/>
        <v>0</v>
      </c>
      <c r="AV778" s="16">
        <f t="shared" si="882"/>
        <v>0</v>
      </c>
      <c r="AW778" s="16">
        <f t="shared" si="882"/>
        <v>0</v>
      </c>
      <c r="AX778" s="16">
        <f t="shared" si="882"/>
        <v>0</v>
      </c>
      <c r="AY778" s="16">
        <f t="shared" si="882"/>
        <v>0</v>
      </c>
      <c r="AZ778" s="16"/>
      <c r="BA778" s="16"/>
      <c r="BB778" s="93">
        <f t="shared" si="866"/>
        <v>0</v>
      </c>
      <c r="BC778" s="93">
        <f t="shared" si="867"/>
        <v>0</v>
      </c>
      <c r="BD778" s="93">
        <f t="shared" si="868"/>
        <v>0</v>
      </c>
      <c r="BE778" s="158">
        <f t="shared" si="869"/>
        <v>0</v>
      </c>
      <c r="BF778" s="159">
        <f t="shared" si="870"/>
        <v>0</v>
      </c>
      <c r="BG778" s="159">
        <f t="shared" si="824"/>
        <v>0</v>
      </c>
      <c r="BH778" s="159">
        <f t="shared" si="825"/>
        <v>0</v>
      </c>
      <c r="BI778" s="159">
        <f t="shared" si="826"/>
        <v>0</v>
      </c>
      <c r="BJ778" s="159">
        <f t="shared" si="827"/>
        <v>0</v>
      </c>
      <c r="BK778" s="159">
        <f t="shared" si="828"/>
        <v>0</v>
      </c>
      <c r="BL778" s="159">
        <f t="shared" si="829"/>
        <v>0</v>
      </c>
      <c r="BM778" s="159">
        <f t="shared" si="884"/>
        <v>0</v>
      </c>
      <c r="BN778" s="159">
        <f t="shared" si="880"/>
        <v>0</v>
      </c>
      <c r="BO778" s="205" t="b">
        <f t="shared" si="830"/>
        <v>0</v>
      </c>
      <c r="BP778" s="214">
        <f t="shared" si="831"/>
        <v>0</v>
      </c>
      <c r="BQ778" s="160">
        <f t="shared" si="832"/>
        <v>0</v>
      </c>
      <c r="BR778" s="160">
        <f t="shared" si="833"/>
        <v>0</v>
      </c>
      <c r="BS778" s="160">
        <f t="shared" si="834"/>
        <v>0</v>
      </c>
      <c r="BT778" s="160">
        <f t="shared" si="835"/>
        <v>0</v>
      </c>
      <c r="BU778" s="160">
        <f t="shared" si="836"/>
        <v>0</v>
      </c>
      <c r="BV778" s="215">
        <f t="shared" si="837"/>
        <v>0</v>
      </c>
      <c r="BW778" s="217">
        <f t="shared" si="838"/>
        <v>0</v>
      </c>
      <c r="BX778" s="206">
        <f t="shared" si="839"/>
        <v>0</v>
      </c>
      <c r="BY778" s="206">
        <f t="shared" si="840"/>
        <v>0</v>
      </c>
      <c r="BZ778" s="206">
        <f t="shared" si="841"/>
        <v>0</v>
      </c>
      <c r="CA778" s="206">
        <f t="shared" si="842"/>
        <v>0</v>
      </c>
      <c r="CB778" s="206">
        <f t="shared" si="843"/>
        <v>0</v>
      </c>
      <c r="CC778" s="218">
        <f t="shared" si="844"/>
        <v>0</v>
      </c>
      <c r="CD778" s="216" t="e">
        <f t="shared" si="845"/>
        <v>#VALUE!</v>
      </c>
      <c r="CE778" s="94" t="e">
        <f t="shared" si="846"/>
        <v>#VALUE!</v>
      </c>
      <c r="CF778" s="94" t="e">
        <f t="shared" si="847"/>
        <v>#VALUE!</v>
      </c>
      <c r="CG778" s="95" t="e">
        <f t="shared" si="848"/>
        <v>#VALUE!</v>
      </c>
      <c r="CH778" s="95" t="e">
        <f t="shared" si="871"/>
        <v>#VALUE!</v>
      </c>
      <c r="CI778" s="95" t="b">
        <f t="shared" si="874"/>
        <v>0</v>
      </c>
      <c r="CJ778" s="76" t="str">
        <f t="shared" si="849"/>
        <v/>
      </c>
      <c r="CK778" s="94" t="e" cm="1">
        <f t="array" aca="1" ref="CK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CL778" s="94" t="str">
        <f t="shared" si="850"/>
        <v/>
      </c>
      <c r="CM778" s="96" t="b">
        <f t="shared" si="851"/>
        <v>0</v>
      </c>
      <c r="CN778" s="130" t="b">
        <f>IFERROR(MATCH(D778,'Avtal för korttidsarbete'!$G$13:$G$1012,0),TRUE)</f>
        <v>1</v>
      </c>
      <c r="CO778" s="130" t="b">
        <f t="shared" si="852"/>
        <v>0</v>
      </c>
      <c r="CP778" s="131" t="str" cm="1">
        <f t="array" ref="CP778">IF(CN778=TRUE,"x",INDEX('Avtal för korttidsarbete'!$E$13:$E$1012,$CN778))</f>
        <v>x</v>
      </c>
      <c r="CQ778" s="131" t="str" cm="1">
        <f t="array" ref="CQ778">IF(CN778=TRUE,"x",INDEX('Avtal för korttidsarbete'!$F$13:$F$1012,$CN778))</f>
        <v>x</v>
      </c>
      <c r="CR778" s="130" t="b">
        <f t="shared" si="853"/>
        <v>0</v>
      </c>
      <c r="CS778" s="165">
        <f t="shared" si="872"/>
        <v>0</v>
      </c>
      <c r="CT778" s="165">
        <f t="shared" si="873"/>
        <v>0</v>
      </c>
      <c r="CU778" s="130" t="b">
        <f t="shared" si="854"/>
        <v>0</v>
      </c>
      <c r="CV778" s="131">
        <f t="shared" si="855"/>
        <v>0</v>
      </c>
      <c r="CW778" s="165">
        <f t="shared" si="856"/>
        <v>0</v>
      </c>
      <c r="CX778" s="186" t="b">
        <f>IFERROR(INDEX('Avtal för korttidsarbete'!R:R,MATCH(D778,'Avtal för korttidsarbete'!$G:$G,0)),TRUE)</f>
        <v>1</v>
      </c>
      <c r="CY778" s="165" t="str">
        <f>IF(CX778,"-",INDEX('Avtal för korttidsarbete'!$D:$D,MATCH(D778,'Avtal för korttidsarbete'!$G:$G,0)))</f>
        <v>-</v>
      </c>
      <c r="CZ778" s="131" t="b">
        <f>IFERROR(G778&gt;INDEX(Uppsägningar!E:E,MATCH(C778,Uppsägningar!C:C,0)),FALSE)</f>
        <v>0</v>
      </c>
    </row>
    <row r="779" spans="1:104" s="30" customFormat="1" x14ac:dyDescent="0.25">
      <c r="A779" s="19">
        <v>764</v>
      </c>
      <c r="B779" s="20"/>
      <c r="C779" s="189"/>
      <c r="D779" s="69"/>
      <c r="E779" s="171">
        <f>IFERROR(INDEX(Admin!$C$7:$C$10,MATCH(CY779,TblNivåValTExt,0)),0)</f>
        <v>0</v>
      </c>
      <c r="F779" s="1"/>
      <c r="G779" s="1"/>
      <c r="H779" s="90"/>
      <c r="I779" s="91"/>
      <c r="J779" s="91"/>
      <c r="K779" s="91"/>
      <c r="L779" s="91"/>
      <c r="M779" s="91"/>
      <c r="N779" s="91"/>
      <c r="O779" s="91"/>
      <c r="P779" s="91"/>
      <c r="Q779" s="91"/>
      <c r="R779" s="91"/>
      <c r="S779" s="91"/>
      <c r="T779" s="91"/>
      <c r="U779" s="91"/>
      <c r="V779" s="91"/>
      <c r="W779" s="225">
        <f t="shared" si="811"/>
        <v>0</v>
      </c>
      <c r="X779" s="134" t="str">
        <f t="shared" si="857"/>
        <v/>
      </c>
      <c r="Y779" s="92" t="b">
        <f t="shared" si="812"/>
        <v>0</v>
      </c>
      <c r="Z779" s="92" t="str">
        <f t="shared" si="858"/>
        <v/>
      </c>
      <c r="AA779" s="92" t="b">
        <f t="shared" si="859"/>
        <v>0</v>
      </c>
      <c r="AB779" s="92" t="str">
        <f t="shared" si="860"/>
        <v/>
      </c>
      <c r="AC779" s="13" t="b">
        <f t="shared" si="813"/>
        <v>0</v>
      </c>
      <c r="AD779" s="92" t="str">
        <f t="shared" si="861"/>
        <v/>
      </c>
      <c r="AE779" s="13" t="b">
        <f t="shared" si="862"/>
        <v>0</v>
      </c>
      <c r="AF779" s="92" t="str">
        <f t="shared" si="863"/>
        <v/>
      </c>
      <c r="AG779" s="13" t="b">
        <f t="shared" si="814"/>
        <v>0</v>
      </c>
      <c r="AH779" s="92" t="str">
        <f t="shared" si="864"/>
        <v/>
      </c>
      <c r="AI779" s="35" t="b">
        <f t="shared" si="815"/>
        <v>0</v>
      </c>
      <c r="AJ779" s="92" t="str">
        <f t="shared" si="865"/>
        <v/>
      </c>
      <c r="AK779" s="35" t="b">
        <f t="shared" si="816"/>
        <v>0</v>
      </c>
      <c r="AL779" s="92" t="str">
        <f t="shared" si="817"/>
        <v/>
      </c>
      <c r="AM779" s="35" t="b">
        <f t="shared" si="818"/>
        <v>0</v>
      </c>
      <c r="AN779" s="92" t="str">
        <f t="shared" si="819"/>
        <v/>
      </c>
      <c r="AO779" s="13" t="b">
        <f t="shared" si="820"/>
        <v>0</v>
      </c>
      <c r="AP779" s="92" t="str">
        <f t="shared" si="821"/>
        <v/>
      </c>
      <c r="AQ779" s="14">
        <f t="shared" si="822"/>
        <v>0</v>
      </c>
      <c r="AR779" s="14">
        <f t="shared" si="823"/>
        <v>0</v>
      </c>
      <c r="AS779" s="16">
        <f t="shared" si="882"/>
        <v>0</v>
      </c>
      <c r="AT779" s="16">
        <f t="shared" si="882"/>
        <v>0</v>
      </c>
      <c r="AU779" s="16">
        <f t="shared" si="882"/>
        <v>0</v>
      </c>
      <c r="AV779" s="16">
        <f t="shared" si="882"/>
        <v>0</v>
      </c>
      <c r="AW779" s="16">
        <f t="shared" si="882"/>
        <v>0</v>
      </c>
      <c r="AX779" s="16">
        <f t="shared" si="882"/>
        <v>0</v>
      </c>
      <c r="AY779" s="16">
        <f t="shared" si="882"/>
        <v>0</v>
      </c>
      <c r="AZ779" s="16"/>
      <c r="BA779" s="16"/>
      <c r="BB779" s="93">
        <f t="shared" si="866"/>
        <v>0</v>
      </c>
      <c r="BC779" s="93">
        <f t="shared" si="867"/>
        <v>0</v>
      </c>
      <c r="BD779" s="93">
        <f t="shared" si="868"/>
        <v>0</v>
      </c>
      <c r="BE779" s="158">
        <f t="shared" si="869"/>
        <v>0</v>
      </c>
      <c r="BF779" s="159">
        <f t="shared" si="870"/>
        <v>0</v>
      </c>
      <c r="BG779" s="159">
        <f t="shared" si="824"/>
        <v>0</v>
      </c>
      <c r="BH779" s="159">
        <f t="shared" si="825"/>
        <v>0</v>
      </c>
      <c r="BI779" s="159">
        <f t="shared" si="826"/>
        <v>0</v>
      </c>
      <c r="BJ779" s="159">
        <f t="shared" si="827"/>
        <v>0</v>
      </c>
      <c r="BK779" s="159">
        <f t="shared" si="828"/>
        <v>0</v>
      </c>
      <c r="BL779" s="159">
        <f t="shared" si="829"/>
        <v>0</v>
      </c>
      <c r="BM779" s="159">
        <f t="shared" si="884"/>
        <v>0</v>
      </c>
      <c r="BN779" s="159">
        <f t="shared" si="880"/>
        <v>0</v>
      </c>
      <c r="BO779" s="205" t="b">
        <f t="shared" si="830"/>
        <v>0</v>
      </c>
      <c r="BP779" s="214">
        <f t="shared" si="831"/>
        <v>0</v>
      </c>
      <c r="BQ779" s="160">
        <f t="shared" si="832"/>
        <v>0</v>
      </c>
      <c r="BR779" s="160">
        <f t="shared" si="833"/>
        <v>0</v>
      </c>
      <c r="BS779" s="160">
        <f t="shared" si="834"/>
        <v>0</v>
      </c>
      <c r="BT779" s="160">
        <f t="shared" si="835"/>
        <v>0</v>
      </c>
      <c r="BU779" s="160">
        <f t="shared" si="836"/>
        <v>0</v>
      </c>
      <c r="BV779" s="215">
        <f t="shared" si="837"/>
        <v>0</v>
      </c>
      <c r="BW779" s="217">
        <f t="shared" si="838"/>
        <v>0</v>
      </c>
      <c r="BX779" s="206">
        <f t="shared" si="839"/>
        <v>0</v>
      </c>
      <c r="BY779" s="206">
        <f t="shared" si="840"/>
        <v>0</v>
      </c>
      <c r="BZ779" s="206">
        <f t="shared" si="841"/>
        <v>0</v>
      </c>
      <c r="CA779" s="206">
        <f t="shared" si="842"/>
        <v>0</v>
      </c>
      <c r="CB779" s="206">
        <f t="shared" si="843"/>
        <v>0</v>
      </c>
      <c r="CC779" s="218">
        <f t="shared" si="844"/>
        <v>0</v>
      </c>
      <c r="CD779" s="216" t="e">
        <f t="shared" si="845"/>
        <v>#VALUE!</v>
      </c>
      <c r="CE779" s="94" t="e">
        <f t="shared" si="846"/>
        <v>#VALUE!</v>
      </c>
      <c r="CF779" s="94" t="e">
        <f t="shared" si="847"/>
        <v>#VALUE!</v>
      </c>
      <c r="CG779" s="95" t="e">
        <f t="shared" si="848"/>
        <v>#VALUE!</v>
      </c>
      <c r="CH779" s="95" t="e">
        <f t="shared" si="871"/>
        <v>#VALUE!</v>
      </c>
      <c r="CI779" s="95" t="b">
        <f t="shared" si="874"/>
        <v>0</v>
      </c>
      <c r="CJ779" s="76" t="str">
        <f t="shared" si="849"/>
        <v/>
      </c>
      <c r="CK779" s="94" t="e" cm="1">
        <f t="array" aca="1" ref="CK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CL779" s="94" t="str">
        <f t="shared" si="850"/>
        <v/>
      </c>
      <c r="CM779" s="96" t="b">
        <f t="shared" si="851"/>
        <v>0</v>
      </c>
      <c r="CN779" s="130" t="b">
        <f>IFERROR(MATCH(D779,'Avtal för korttidsarbete'!$G$13:$G$1012,0),TRUE)</f>
        <v>1</v>
      </c>
      <c r="CO779" s="130" t="b">
        <f t="shared" si="852"/>
        <v>0</v>
      </c>
      <c r="CP779" s="131" t="str" cm="1">
        <f t="array" ref="CP779">IF(CN779=TRUE,"x",INDEX('Avtal för korttidsarbete'!$E$13:$E$1012,$CN779))</f>
        <v>x</v>
      </c>
      <c r="CQ779" s="131" t="str" cm="1">
        <f t="array" ref="CQ779">IF(CN779=TRUE,"x",INDEX('Avtal för korttidsarbete'!$F$13:$F$1012,$CN779))</f>
        <v>x</v>
      </c>
      <c r="CR779" s="130" t="b">
        <f t="shared" si="853"/>
        <v>0</v>
      </c>
      <c r="CS779" s="165">
        <f t="shared" si="872"/>
        <v>0</v>
      </c>
      <c r="CT779" s="165">
        <f t="shared" si="873"/>
        <v>0</v>
      </c>
      <c r="CU779" s="130" t="b">
        <f t="shared" si="854"/>
        <v>0</v>
      </c>
      <c r="CV779" s="131">
        <f t="shared" si="855"/>
        <v>0</v>
      </c>
      <c r="CW779" s="165">
        <f t="shared" si="856"/>
        <v>0</v>
      </c>
      <c r="CX779" s="186" t="b">
        <f>IFERROR(INDEX('Avtal för korttidsarbete'!R:R,MATCH(D779,'Avtal för korttidsarbete'!$G:$G,0)),TRUE)</f>
        <v>1</v>
      </c>
      <c r="CY779" s="165" t="str">
        <f>IF(CX779,"-",INDEX('Avtal för korttidsarbete'!$D:$D,MATCH(D779,'Avtal för korttidsarbete'!$G:$G,0)))</f>
        <v>-</v>
      </c>
      <c r="CZ779" s="131" t="b">
        <f>IFERROR(G779&gt;INDEX(Uppsägningar!E:E,MATCH(C779,Uppsägningar!C:C,0)),FALSE)</f>
        <v>0</v>
      </c>
    </row>
    <row r="780" spans="1:104" s="30" customFormat="1" x14ac:dyDescent="0.25">
      <c r="A780" s="19">
        <v>765</v>
      </c>
      <c r="B780" s="20"/>
      <c r="C780" s="189"/>
      <c r="D780" s="69"/>
      <c r="E780" s="171">
        <f>IFERROR(INDEX(Admin!$C$7:$C$10,MATCH(CY780,TblNivåValTExt,0)),0)</f>
        <v>0</v>
      </c>
      <c r="F780" s="1"/>
      <c r="G780" s="1"/>
      <c r="H780" s="90"/>
      <c r="I780" s="91"/>
      <c r="J780" s="91"/>
      <c r="K780" s="91"/>
      <c r="L780" s="91"/>
      <c r="M780" s="91"/>
      <c r="N780" s="91"/>
      <c r="O780" s="91"/>
      <c r="P780" s="91"/>
      <c r="Q780" s="91"/>
      <c r="R780" s="91"/>
      <c r="S780" s="91"/>
      <c r="T780" s="91"/>
      <c r="U780" s="91"/>
      <c r="V780" s="91"/>
      <c r="W780" s="225">
        <f t="shared" si="811"/>
        <v>0</v>
      </c>
      <c r="X780" s="134" t="str">
        <f t="shared" si="857"/>
        <v/>
      </c>
      <c r="Y780" s="92" t="b">
        <f t="shared" si="812"/>
        <v>0</v>
      </c>
      <c r="Z780" s="92" t="str">
        <f t="shared" si="858"/>
        <v/>
      </c>
      <c r="AA780" s="92" t="b">
        <f t="shared" si="859"/>
        <v>0</v>
      </c>
      <c r="AB780" s="92" t="str">
        <f t="shared" si="860"/>
        <v/>
      </c>
      <c r="AC780" s="13" t="b">
        <f t="shared" si="813"/>
        <v>0</v>
      </c>
      <c r="AD780" s="92" t="str">
        <f t="shared" si="861"/>
        <v/>
      </c>
      <c r="AE780" s="13" t="b">
        <f t="shared" si="862"/>
        <v>0</v>
      </c>
      <c r="AF780" s="92" t="str">
        <f t="shared" si="863"/>
        <v/>
      </c>
      <c r="AG780" s="13" t="b">
        <f t="shared" si="814"/>
        <v>0</v>
      </c>
      <c r="AH780" s="92" t="str">
        <f t="shared" si="864"/>
        <v/>
      </c>
      <c r="AI780" s="35" t="b">
        <f t="shared" si="815"/>
        <v>0</v>
      </c>
      <c r="AJ780" s="92" t="str">
        <f t="shared" si="865"/>
        <v/>
      </c>
      <c r="AK780" s="35" t="b">
        <f t="shared" si="816"/>
        <v>0</v>
      </c>
      <c r="AL780" s="92" t="str">
        <f t="shared" si="817"/>
        <v/>
      </c>
      <c r="AM780" s="35" t="b">
        <f t="shared" si="818"/>
        <v>0</v>
      </c>
      <c r="AN780" s="92" t="str">
        <f t="shared" si="819"/>
        <v/>
      </c>
      <c r="AO780" s="13" t="b">
        <f t="shared" si="820"/>
        <v>0</v>
      </c>
      <c r="AP780" s="92" t="str">
        <f t="shared" si="821"/>
        <v/>
      </c>
      <c r="AQ780" s="14">
        <f t="shared" si="822"/>
        <v>0</v>
      </c>
      <c r="AR780" s="14">
        <f t="shared" si="823"/>
        <v>0</v>
      </c>
      <c r="AS780" s="16">
        <f t="shared" si="882"/>
        <v>0</v>
      </c>
      <c r="AT780" s="16">
        <f t="shared" si="882"/>
        <v>0</v>
      </c>
      <c r="AU780" s="16">
        <f t="shared" si="882"/>
        <v>0</v>
      </c>
      <c r="AV780" s="16">
        <f t="shared" si="882"/>
        <v>0</v>
      </c>
      <c r="AW780" s="16">
        <f t="shared" si="882"/>
        <v>0</v>
      </c>
      <c r="AX780" s="16">
        <f t="shared" si="882"/>
        <v>0</v>
      </c>
      <c r="AY780" s="16">
        <f t="shared" si="882"/>
        <v>0</v>
      </c>
      <c r="AZ780" s="16"/>
      <c r="BA780" s="16"/>
      <c r="BB780" s="93">
        <f t="shared" si="866"/>
        <v>0</v>
      </c>
      <c r="BC780" s="93">
        <f t="shared" si="867"/>
        <v>0</v>
      </c>
      <c r="BD780" s="93">
        <f t="shared" si="868"/>
        <v>0</v>
      </c>
      <c r="BE780" s="158">
        <f t="shared" si="869"/>
        <v>0</v>
      </c>
      <c r="BF780" s="159">
        <f t="shared" si="870"/>
        <v>0</v>
      </c>
      <c r="BG780" s="159">
        <f t="shared" si="824"/>
        <v>0</v>
      </c>
      <c r="BH780" s="159">
        <f t="shared" si="825"/>
        <v>0</v>
      </c>
      <c r="BI780" s="159">
        <f t="shared" si="826"/>
        <v>0</v>
      </c>
      <c r="BJ780" s="159">
        <f t="shared" si="827"/>
        <v>0</v>
      </c>
      <c r="BK780" s="159">
        <f t="shared" si="828"/>
        <v>0</v>
      </c>
      <c r="BL780" s="159">
        <f t="shared" si="829"/>
        <v>0</v>
      </c>
      <c r="BM780" s="159">
        <f t="shared" si="884"/>
        <v>0</v>
      </c>
      <c r="BN780" s="159">
        <f t="shared" si="880"/>
        <v>0</v>
      </c>
      <c r="BO780" s="205" t="b">
        <f t="shared" si="830"/>
        <v>0</v>
      </c>
      <c r="BP780" s="214">
        <f t="shared" si="831"/>
        <v>0</v>
      </c>
      <c r="BQ780" s="160">
        <f t="shared" si="832"/>
        <v>0</v>
      </c>
      <c r="BR780" s="160">
        <f t="shared" si="833"/>
        <v>0</v>
      </c>
      <c r="BS780" s="160">
        <f t="shared" si="834"/>
        <v>0</v>
      </c>
      <c r="BT780" s="160">
        <f t="shared" si="835"/>
        <v>0</v>
      </c>
      <c r="BU780" s="160">
        <f t="shared" si="836"/>
        <v>0</v>
      </c>
      <c r="BV780" s="215">
        <f t="shared" si="837"/>
        <v>0</v>
      </c>
      <c r="BW780" s="217">
        <f t="shared" si="838"/>
        <v>0</v>
      </c>
      <c r="BX780" s="206">
        <f t="shared" si="839"/>
        <v>0</v>
      </c>
      <c r="BY780" s="206">
        <f t="shared" si="840"/>
        <v>0</v>
      </c>
      <c r="BZ780" s="206">
        <f t="shared" si="841"/>
        <v>0</v>
      </c>
      <c r="CA780" s="206">
        <f t="shared" si="842"/>
        <v>0</v>
      </c>
      <c r="CB780" s="206">
        <f t="shared" si="843"/>
        <v>0</v>
      </c>
      <c r="CC780" s="218">
        <f t="shared" si="844"/>
        <v>0</v>
      </c>
      <c r="CD780" s="216" t="e">
        <f t="shared" si="845"/>
        <v>#VALUE!</v>
      </c>
      <c r="CE780" s="94" t="e">
        <f t="shared" si="846"/>
        <v>#VALUE!</v>
      </c>
      <c r="CF780" s="94" t="e">
        <f t="shared" si="847"/>
        <v>#VALUE!</v>
      </c>
      <c r="CG780" s="95" t="e">
        <f t="shared" si="848"/>
        <v>#VALUE!</v>
      </c>
      <c r="CH780" s="95" t="e">
        <f t="shared" si="871"/>
        <v>#VALUE!</v>
      </c>
      <c r="CI780" s="95" t="b">
        <f t="shared" si="874"/>
        <v>0</v>
      </c>
      <c r="CJ780" s="76" t="str">
        <f t="shared" si="849"/>
        <v/>
      </c>
      <c r="CK780" s="94" t="e" cm="1">
        <f t="array" aca="1" ref="CK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CL780" s="94" t="str">
        <f t="shared" si="850"/>
        <v/>
      </c>
      <c r="CM780" s="96" t="b">
        <f t="shared" si="851"/>
        <v>0</v>
      </c>
      <c r="CN780" s="130" t="b">
        <f>IFERROR(MATCH(D780,'Avtal för korttidsarbete'!$G$13:$G$1012,0),TRUE)</f>
        <v>1</v>
      </c>
      <c r="CO780" s="130" t="b">
        <f t="shared" si="852"/>
        <v>0</v>
      </c>
      <c r="CP780" s="131" t="str" cm="1">
        <f t="array" ref="CP780">IF(CN780=TRUE,"x",INDEX('Avtal för korttidsarbete'!$E$13:$E$1012,$CN780))</f>
        <v>x</v>
      </c>
      <c r="CQ780" s="131" t="str" cm="1">
        <f t="array" ref="CQ780">IF(CN780=TRUE,"x",INDEX('Avtal för korttidsarbete'!$F$13:$F$1012,$CN780))</f>
        <v>x</v>
      </c>
      <c r="CR780" s="130" t="b">
        <f t="shared" si="853"/>
        <v>0</v>
      </c>
      <c r="CS780" s="165">
        <f t="shared" si="872"/>
        <v>0</v>
      </c>
      <c r="CT780" s="165">
        <f t="shared" si="873"/>
        <v>0</v>
      </c>
      <c r="CU780" s="130" t="b">
        <f t="shared" si="854"/>
        <v>0</v>
      </c>
      <c r="CV780" s="131">
        <f t="shared" si="855"/>
        <v>0</v>
      </c>
      <c r="CW780" s="165">
        <f t="shared" si="856"/>
        <v>0</v>
      </c>
      <c r="CX780" s="186" t="b">
        <f>IFERROR(INDEX('Avtal för korttidsarbete'!R:R,MATCH(D780,'Avtal för korttidsarbete'!$G:$G,0)),TRUE)</f>
        <v>1</v>
      </c>
      <c r="CY780" s="165" t="str">
        <f>IF(CX780,"-",INDEX('Avtal för korttidsarbete'!$D:$D,MATCH(D780,'Avtal för korttidsarbete'!$G:$G,0)))</f>
        <v>-</v>
      </c>
      <c r="CZ780" s="131" t="b">
        <f>IFERROR(G780&gt;INDEX(Uppsägningar!E:E,MATCH(C780,Uppsägningar!C:C,0)),FALSE)</f>
        <v>0</v>
      </c>
    </row>
    <row r="781" spans="1:104" s="30" customFormat="1" x14ac:dyDescent="0.25">
      <c r="A781" s="19">
        <v>766</v>
      </c>
      <c r="B781" s="20"/>
      <c r="C781" s="189"/>
      <c r="D781" s="69"/>
      <c r="E781" s="171">
        <f>IFERROR(INDEX(Admin!$C$7:$C$10,MATCH(CY781,TblNivåValTExt,0)),0)</f>
        <v>0</v>
      </c>
      <c r="F781" s="1"/>
      <c r="G781" s="1"/>
      <c r="H781" s="90"/>
      <c r="I781" s="91"/>
      <c r="J781" s="91"/>
      <c r="K781" s="91"/>
      <c r="L781" s="91"/>
      <c r="M781" s="91"/>
      <c r="N781" s="91"/>
      <c r="O781" s="91"/>
      <c r="P781" s="91"/>
      <c r="Q781" s="91"/>
      <c r="R781" s="91"/>
      <c r="S781" s="91"/>
      <c r="T781" s="91"/>
      <c r="U781" s="91"/>
      <c r="V781" s="91"/>
      <c r="W781" s="225">
        <f t="shared" si="811"/>
        <v>0</v>
      </c>
      <c r="X781" s="134" t="str">
        <f t="shared" si="857"/>
        <v/>
      </c>
      <c r="Y781" s="92" t="b">
        <f t="shared" si="812"/>
        <v>0</v>
      </c>
      <c r="Z781" s="92" t="str">
        <f t="shared" si="858"/>
        <v/>
      </c>
      <c r="AA781" s="92" t="b">
        <f t="shared" si="859"/>
        <v>0</v>
      </c>
      <c r="AB781" s="92" t="str">
        <f t="shared" si="860"/>
        <v/>
      </c>
      <c r="AC781" s="13" t="b">
        <f t="shared" si="813"/>
        <v>0</v>
      </c>
      <c r="AD781" s="92" t="str">
        <f t="shared" si="861"/>
        <v/>
      </c>
      <c r="AE781" s="13" t="b">
        <f t="shared" si="862"/>
        <v>0</v>
      </c>
      <c r="AF781" s="92" t="str">
        <f t="shared" si="863"/>
        <v/>
      </c>
      <c r="AG781" s="13" t="b">
        <f t="shared" si="814"/>
        <v>0</v>
      </c>
      <c r="AH781" s="92" t="str">
        <f t="shared" si="864"/>
        <v/>
      </c>
      <c r="AI781" s="35" t="b">
        <f t="shared" si="815"/>
        <v>0</v>
      </c>
      <c r="AJ781" s="92" t="str">
        <f t="shared" si="865"/>
        <v/>
      </c>
      <c r="AK781" s="35" t="b">
        <f t="shared" si="816"/>
        <v>0</v>
      </c>
      <c r="AL781" s="92" t="str">
        <f t="shared" si="817"/>
        <v/>
      </c>
      <c r="AM781" s="35" t="b">
        <f t="shared" si="818"/>
        <v>0</v>
      </c>
      <c r="AN781" s="92" t="str">
        <f t="shared" si="819"/>
        <v/>
      </c>
      <c r="AO781" s="13" t="b">
        <f t="shared" si="820"/>
        <v>0</v>
      </c>
      <c r="AP781" s="92" t="str">
        <f t="shared" si="821"/>
        <v/>
      </c>
      <c r="AQ781" s="14">
        <f t="shared" si="822"/>
        <v>0</v>
      </c>
      <c r="AR781" s="14">
        <f t="shared" si="823"/>
        <v>0</v>
      </c>
      <c r="AS781" s="16">
        <f t="shared" si="882"/>
        <v>0</v>
      </c>
      <c r="AT781" s="16">
        <f t="shared" si="882"/>
        <v>0</v>
      </c>
      <c r="AU781" s="16">
        <f t="shared" si="882"/>
        <v>0</v>
      </c>
      <c r="AV781" s="16">
        <f t="shared" si="882"/>
        <v>0</v>
      </c>
      <c r="AW781" s="16">
        <f t="shared" si="882"/>
        <v>0</v>
      </c>
      <c r="AX781" s="16">
        <f t="shared" si="882"/>
        <v>0</v>
      </c>
      <c r="AY781" s="16">
        <f t="shared" si="882"/>
        <v>0</v>
      </c>
      <c r="AZ781" s="16"/>
      <c r="BA781" s="16"/>
      <c r="BB781" s="93">
        <f t="shared" si="866"/>
        <v>0</v>
      </c>
      <c r="BC781" s="93">
        <f t="shared" si="867"/>
        <v>0</v>
      </c>
      <c r="BD781" s="93">
        <f t="shared" si="868"/>
        <v>0</v>
      </c>
      <c r="BE781" s="158">
        <f t="shared" si="869"/>
        <v>0</v>
      </c>
      <c r="BF781" s="159">
        <f t="shared" si="870"/>
        <v>0</v>
      </c>
      <c r="BG781" s="159">
        <f t="shared" si="824"/>
        <v>0</v>
      </c>
      <c r="BH781" s="159">
        <f t="shared" si="825"/>
        <v>0</v>
      </c>
      <c r="BI781" s="159">
        <f t="shared" si="826"/>
        <v>0</v>
      </c>
      <c r="BJ781" s="159">
        <f t="shared" si="827"/>
        <v>0</v>
      </c>
      <c r="BK781" s="159">
        <f t="shared" si="828"/>
        <v>0</v>
      </c>
      <c r="BL781" s="159">
        <f t="shared" si="829"/>
        <v>0</v>
      </c>
      <c r="BM781" s="159">
        <f t="shared" si="884"/>
        <v>0</v>
      </c>
      <c r="BN781" s="159">
        <f t="shared" si="880"/>
        <v>0</v>
      </c>
      <c r="BO781" s="205" t="b">
        <f t="shared" si="830"/>
        <v>0</v>
      </c>
      <c r="BP781" s="214">
        <f t="shared" si="831"/>
        <v>0</v>
      </c>
      <c r="BQ781" s="160">
        <f t="shared" si="832"/>
        <v>0</v>
      </c>
      <c r="BR781" s="160">
        <f t="shared" si="833"/>
        <v>0</v>
      </c>
      <c r="BS781" s="160">
        <f t="shared" si="834"/>
        <v>0</v>
      </c>
      <c r="BT781" s="160">
        <f t="shared" si="835"/>
        <v>0</v>
      </c>
      <c r="BU781" s="160">
        <f t="shared" si="836"/>
        <v>0</v>
      </c>
      <c r="BV781" s="215">
        <f t="shared" si="837"/>
        <v>0</v>
      </c>
      <c r="BW781" s="217">
        <f t="shared" si="838"/>
        <v>0</v>
      </c>
      <c r="BX781" s="206">
        <f t="shared" si="839"/>
        <v>0</v>
      </c>
      <c r="BY781" s="206">
        <f t="shared" si="840"/>
        <v>0</v>
      </c>
      <c r="BZ781" s="206">
        <f t="shared" si="841"/>
        <v>0</v>
      </c>
      <c r="CA781" s="206">
        <f t="shared" si="842"/>
        <v>0</v>
      </c>
      <c r="CB781" s="206">
        <f t="shared" si="843"/>
        <v>0</v>
      </c>
      <c r="CC781" s="218">
        <f t="shared" si="844"/>
        <v>0</v>
      </c>
      <c r="CD781" s="216" t="e">
        <f t="shared" si="845"/>
        <v>#VALUE!</v>
      </c>
      <c r="CE781" s="94" t="e">
        <f t="shared" si="846"/>
        <v>#VALUE!</v>
      </c>
      <c r="CF781" s="94" t="e">
        <f t="shared" si="847"/>
        <v>#VALUE!</v>
      </c>
      <c r="CG781" s="95" t="e">
        <f t="shared" si="848"/>
        <v>#VALUE!</v>
      </c>
      <c r="CH781" s="95" t="e">
        <f t="shared" si="871"/>
        <v>#VALUE!</v>
      </c>
      <c r="CI781" s="95" t="b">
        <f t="shared" si="874"/>
        <v>0</v>
      </c>
      <c r="CJ781" s="76" t="str">
        <f t="shared" si="849"/>
        <v/>
      </c>
      <c r="CK781" s="94" t="e" cm="1">
        <f t="array" aca="1" ref="CK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CL781" s="94" t="str">
        <f t="shared" si="850"/>
        <v/>
      </c>
      <c r="CM781" s="96" t="b">
        <f t="shared" si="851"/>
        <v>0</v>
      </c>
      <c r="CN781" s="130" t="b">
        <f>IFERROR(MATCH(D781,'Avtal för korttidsarbete'!$G$13:$G$1012,0),TRUE)</f>
        <v>1</v>
      </c>
      <c r="CO781" s="130" t="b">
        <f t="shared" si="852"/>
        <v>0</v>
      </c>
      <c r="CP781" s="131" t="str" cm="1">
        <f t="array" ref="CP781">IF(CN781=TRUE,"x",INDEX('Avtal för korttidsarbete'!$E$13:$E$1012,$CN781))</f>
        <v>x</v>
      </c>
      <c r="CQ781" s="131" t="str" cm="1">
        <f t="array" ref="CQ781">IF(CN781=TRUE,"x",INDEX('Avtal för korttidsarbete'!$F$13:$F$1012,$CN781))</f>
        <v>x</v>
      </c>
      <c r="CR781" s="130" t="b">
        <f t="shared" si="853"/>
        <v>0</v>
      </c>
      <c r="CS781" s="165">
        <f t="shared" si="872"/>
        <v>0</v>
      </c>
      <c r="CT781" s="165">
        <f t="shared" si="873"/>
        <v>0</v>
      </c>
      <c r="CU781" s="130" t="b">
        <f t="shared" si="854"/>
        <v>0</v>
      </c>
      <c r="CV781" s="131">
        <f t="shared" si="855"/>
        <v>0</v>
      </c>
      <c r="CW781" s="165">
        <f t="shared" si="856"/>
        <v>0</v>
      </c>
      <c r="CX781" s="186" t="b">
        <f>IFERROR(INDEX('Avtal för korttidsarbete'!R:R,MATCH(D781,'Avtal för korttidsarbete'!$G:$G,0)),TRUE)</f>
        <v>1</v>
      </c>
      <c r="CY781" s="165" t="str">
        <f>IF(CX781,"-",INDEX('Avtal för korttidsarbete'!$D:$D,MATCH(D781,'Avtal för korttidsarbete'!$G:$G,0)))</f>
        <v>-</v>
      </c>
      <c r="CZ781" s="131" t="b">
        <f>IFERROR(G781&gt;INDEX(Uppsägningar!E:E,MATCH(C781,Uppsägningar!C:C,0)),FALSE)</f>
        <v>0</v>
      </c>
    </row>
    <row r="782" spans="1:104" s="30" customFormat="1" x14ac:dyDescent="0.25">
      <c r="A782" s="19">
        <v>767</v>
      </c>
      <c r="B782" s="20"/>
      <c r="C782" s="189"/>
      <c r="D782" s="69"/>
      <c r="E782" s="171">
        <f>IFERROR(INDEX(Admin!$C$7:$C$10,MATCH(CY782,TblNivåValTExt,0)),0)</f>
        <v>0</v>
      </c>
      <c r="F782" s="1"/>
      <c r="G782" s="1"/>
      <c r="H782" s="90"/>
      <c r="I782" s="91"/>
      <c r="J782" s="91"/>
      <c r="K782" s="91"/>
      <c r="L782" s="91"/>
      <c r="M782" s="91"/>
      <c r="N782" s="91"/>
      <c r="O782" s="91"/>
      <c r="P782" s="91"/>
      <c r="Q782" s="91"/>
      <c r="R782" s="91"/>
      <c r="S782" s="91"/>
      <c r="T782" s="91"/>
      <c r="U782" s="91"/>
      <c r="V782" s="91"/>
      <c r="W782" s="225">
        <f t="shared" si="811"/>
        <v>0</v>
      </c>
      <c r="X782" s="134" t="str">
        <f t="shared" si="857"/>
        <v/>
      </c>
      <c r="Y782" s="92" t="b">
        <f t="shared" si="812"/>
        <v>0</v>
      </c>
      <c r="Z782" s="92" t="str">
        <f t="shared" si="858"/>
        <v/>
      </c>
      <c r="AA782" s="92" t="b">
        <f t="shared" si="859"/>
        <v>0</v>
      </c>
      <c r="AB782" s="92" t="str">
        <f t="shared" si="860"/>
        <v/>
      </c>
      <c r="AC782" s="13" t="b">
        <f t="shared" si="813"/>
        <v>0</v>
      </c>
      <c r="AD782" s="92" t="str">
        <f t="shared" si="861"/>
        <v/>
      </c>
      <c r="AE782" s="13" t="b">
        <f t="shared" si="862"/>
        <v>0</v>
      </c>
      <c r="AF782" s="92" t="str">
        <f t="shared" si="863"/>
        <v/>
      </c>
      <c r="AG782" s="13" t="b">
        <f t="shared" si="814"/>
        <v>0</v>
      </c>
      <c r="AH782" s="92" t="str">
        <f t="shared" si="864"/>
        <v/>
      </c>
      <c r="AI782" s="35" t="b">
        <f t="shared" si="815"/>
        <v>0</v>
      </c>
      <c r="AJ782" s="92" t="str">
        <f t="shared" si="865"/>
        <v/>
      </c>
      <c r="AK782" s="35" t="b">
        <f t="shared" si="816"/>
        <v>0</v>
      </c>
      <c r="AL782" s="92" t="str">
        <f t="shared" si="817"/>
        <v/>
      </c>
      <c r="AM782" s="35" t="b">
        <f t="shared" si="818"/>
        <v>0</v>
      </c>
      <c r="AN782" s="92" t="str">
        <f t="shared" si="819"/>
        <v/>
      </c>
      <c r="AO782" s="13" t="b">
        <f t="shared" si="820"/>
        <v>0</v>
      </c>
      <c r="AP782" s="92" t="str">
        <f t="shared" si="821"/>
        <v/>
      </c>
      <c r="AQ782" s="14">
        <f t="shared" si="822"/>
        <v>0</v>
      </c>
      <c r="AR782" s="14">
        <f t="shared" si="823"/>
        <v>0</v>
      </c>
      <c r="AS782" s="16">
        <f t="shared" si="882"/>
        <v>0</v>
      </c>
      <c r="AT782" s="16">
        <f t="shared" si="882"/>
        <v>0</v>
      </c>
      <c r="AU782" s="16">
        <f t="shared" si="882"/>
        <v>0</v>
      </c>
      <c r="AV782" s="16">
        <f t="shared" si="882"/>
        <v>0</v>
      </c>
      <c r="AW782" s="16">
        <f t="shared" si="882"/>
        <v>0</v>
      </c>
      <c r="AX782" s="16">
        <f t="shared" si="882"/>
        <v>0</v>
      </c>
      <c r="AY782" s="16">
        <f t="shared" si="882"/>
        <v>0</v>
      </c>
      <c r="AZ782" s="16"/>
      <c r="BA782" s="16"/>
      <c r="BB782" s="93">
        <f t="shared" si="866"/>
        <v>0</v>
      </c>
      <c r="BC782" s="93">
        <f t="shared" si="867"/>
        <v>0</v>
      </c>
      <c r="BD782" s="93">
        <f t="shared" si="868"/>
        <v>0</v>
      </c>
      <c r="BE782" s="158">
        <f t="shared" si="869"/>
        <v>0</v>
      </c>
      <c r="BF782" s="159">
        <f t="shared" si="870"/>
        <v>0</v>
      </c>
      <c r="BG782" s="159">
        <f t="shared" si="824"/>
        <v>0</v>
      </c>
      <c r="BH782" s="159">
        <f t="shared" si="825"/>
        <v>0</v>
      </c>
      <c r="BI782" s="159">
        <f t="shared" si="826"/>
        <v>0</v>
      </c>
      <c r="BJ782" s="159">
        <f t="shared" si="827"/>
        <v>0</v>
      </c>
      <c r="BK782" s="159">
        <f t="shared" si="828"/>
        <v>0</v>
      </c>
      <c r="BL782" s="159">
        <f t="shared" si="829"/>
        <v>0</v>
      </c>
      <c r="BM782" s="159">
        <f t="shared" si="884"/>
        <v>0</v>
      </c>
      <c r="BN782" s="159">
        <f t="shared" si="880"/>
        <v>0</v>
      </c>
      <c r="BO782" s="205" t="b">
        <f t="shared" si="830"/>
        <v>0</v>
      </c>
      <c r="BP782" s="214">
        <f t="shared" si="831"/>
        <v>0</v>
      </c>
      <c r="BQ782" s="160">
        <f t="shared" si="832"/>
        <v>0</v>
      </c>
      <c r="BR782" s="160">
        <f t="shared" si="833"/>
        <v>0</v>
      </c>
      <c r="BS782" s="160">
        <f t="shared" si="834"/>
        <v>0</v>
      </c>
      <c r="BT782" s="160">
        <f t="shared" si="835"/>
        <v>0</v>
      </c>
      <c r="BU782" s="160">
        <f t="shared" si="836"/>
        <v>0</v>
      </c>
      <c r="BV782" s="215">
        <f t="shared" si="837"/>
        <v>0</v>
      </c>
      <c r="BW782" s="217">
        <f t="shared" si="838"/>
        <v>0</v>
      </c>
      <c r="BX782" s="206">
        <f t="shared" si="839"/>
        <v>0</v>
      </c>
      <c r="BY782" s="206">
        <f t="shared" si="840"/>
        <v>0</v>
      </c>
      <c r="BZ782" s="206">
        <f t="shared" si="841"/>
        <v>0</v>
      </c>
      <c r="CA782" s="206">
        <f t="shared" si="842"/>
        <v>0</v>
      </c>
      <c r="CB782" s="206">
        <f t="shared" si="843"/>
        <v>0</v>
      </c>
      <c r="CC782" s="218">
        <f t="shared" si="844"/>
        <v>0</v>
      </c>
      <c r="CD782" s="216" t="e">
        <f t="shared" si="845"/>
        <v>#VALUE!</v>
      </c>
      <c r="CE782" s="94" t="e">
        <f t="shared" si="846"/>
        <v>#VALUE!</v>
      </c>
      <c r="CF782" s="94" t="e">
        <f t="shared" si="847"/>
        <v>#VALUE!</v>
      </c>
      <c r="CG782" s="95" t="e">
        <f t="shared" si="848"/>
        <v>#VALUE!</v>
      </c>
      <c r="CH782" s="95" t="e">
        <f t="shared" si="871"/>
        <v>#VALUE!</v>
      </c>
      <c r="CI782" s="95" t="b">
        <f t="shared" si="874"/>
        <v>0</v>
      </c>
      <c r="CJ782" s="76" t="str">
        <f t="shared" si="849"/>
        <v/>
      </c>
      <c r="CK782" s="94" t="e" cm="1">
        <f t="array" aca="1" ref="CK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CL782" s="94" t="str">
        <f t="shared" si="850"/>
        <v/>
      </c>
      <c r="CM782" s="96" t="b">
        <f t="shared" si="851"/>
        <v>0</v>
      </c>
      <c r="CN782" s="130" t="b">
        <f>IFERROR(MATCH(D782,'Avtal för korttidsarbete'!$G$13:$G$1012,0),TRUE)</f>
        <v>1</v>
      </c>
      <c r="CO782" s="130" t="b">
        <f t="shared" si="852"/>
        <v>0</v>
      </c>
      <c r="CP782" s="131" t="str" cm="1">
        <f t="array" ref="CP782">IF(CN782=TRUE,"x",INDEX('Avtal för korttidsarbete'!$E$13:$E$1012,$CN782))</f>
        <v>x</v>
      </c>
      <c r="CQ782" s="131" t="str" cm="1">
        <f t="array" ref="CQ782">IF(CN782=TRUE,"x",INDEX('Avtal för korttidsarbete'!$F$13:$F$1012,$CN782))</f>
        <v>x</v>
      </c>
      <c r="CR782" s="130" t="b">
        <f t="shared" si="853"/>
        <v>0</v>
      </c>
      <c r="CS782" s="165">
        <f t="shared" si="872"/>
        <v>0</v>
      </c>
      <c r="CT782" s="165">
        <f t="shared" si="873"/>
        <v>0</v>
      </c>
      <c r="CU782" s="130" t="b">
        <f t="shared" si="854"/>
        <v>0</v>
      </c>
      <c r="CV782" s="131">
        <f t="shared" si="855"/>
        <v>0</v>
      </c>
      <c r="CW782" s="165">
        <f t="shared" si="856"/>
        <v>0</v>
      </c>
      <c r="CX782" s="186" t="b">
        <f>IFERROR(INDEX('Avtal för korttidsarbete'!R:R,MATCH(D782,'Avtal för korttidsarbete'!$G:$G,0)),TRUE)</f>
        <v>1</v>
      </c>
      <c r="CY782" s="165" t="str">
        <f>IF(CX782,"-",INDEX('Avtal för korttidsarbete'!$D:$D,MATCH(D782,'Avtal för korttidsarbete'!$G:$G,0)))</f>
        <v>-</v>
      </c>
      <c r="CZ782" s="131" t="b">
        <f>IFERROR(G782&gt;INDEX(Uppsägningar!E:E,MATCH(C782,Uppsägningar!C:C,0)),FALSE)</f>
        <v>0</v>
      </c>
    </row>
    <row r="783" spans="1:104" s="30" customFormat="1" x14ac:dyDescent="0.25">
      <c r="A783" s="19">
        <v>768</v>
      </c>
      <c r="B783" s="20"/>
      <c r="C783" s="189"/>
      <c r="D783" s="69"/>
      <c r="E783" s="171">
        <f>IFERROR(INDEX(Admin!$C$7:$C$10,MATCH(CY783,TblNivåValTExt,0)),0)</f>
        <v>0</v>
      </c>
      <c r="F783" s="1"/>
      <c r="G783" s="1"/>
      <c r="H783" s="90"/>
      <c r="I783" s="91"/>
      <c r="J783" s="91"/>
      <c r="K783" s="91"/>
      <c r="L783" s="91"/>
      <c r="M783" s="91"/>
      <c r="N783" s="91"/>
      <c r="O783" s="91"/>
      <c r="P783" s="91"/>
      <c r="Q783" s="91"/>
      <c r="R783" s="91"/>
      <c r="S783" s="91"/>
      <c r="T783" s="91"/>
      <c r="U783" s="91"/>
      <c r="V783" s="91"/>
      <c r="W783" s="225">
        <f t="shared" si="811"/>
        <v>0</v>
      </c>
      <c r="X783" s="134" t="str">
        <f t="shared" si="857"/>
        <v/>
      </c>
      <c r="Y783" s="92" t="b">
        <f t="shared" si="812"/>
        <v>0</v>
      </c>
      <c r="Z783" s="92" t="str">
        <f t="shared" si="858"/>
        <v/>
      </c>
      <c r="AA783" s="92" t="b">
        <f t="shared" si="859"/>
        <v>0</v>
      </c>
      <c r="AB783" s="92" t="str">
        <f t="shared" si="860"/>
        <v/>
      </c>
      <c r="AC783" s="13" t="b">
        <f t="shared" si="813"/>
        <v>0</v>
      </c>
      <c r="AD783" s="92" t="str">
        <f t="shared" si="861"/>
        <v/>
      </c>
      <c r="AE783" s="13" t="b">
        <f t="shared" si="862"/>
        <v>0</v>
      </c>
      <c r="AF783" s="92" t="str">
        <f t="shared" si="863"/>
        <v/>
      </c>
      <c r="AG783" s="13" t="b">
        <f t="shared" si="814"/>
        <v>0</v>
      </c>
      <c r="AH783" s="92" t="str">
        <f t="shared" si="864"/>
        <v/>
      </c>
      <c r="AI783" s="35" t="b">
        <f t="shared" si="815"/>
        <v>0</v>
      </c>
      <c r="AJ783" s="92" t="str">
        <f t="shared" si="865"/>
        <v/>
      </c>
      <c r="AK783" s="35" t="b">
        <f t="shared" si="816"/>
        <v>0</v>
      </c>
      <c r="AL783" s="92" t="str">
        <f t="shared" si="817"/>
        <v/>
      </c>
      <c r="AM783" s="35" t="b">
        <f t="shared" si="818"/>
        <v>0</v>
      </c>
      <c r="AN783" s="92" t="str">
        <f t="shared" si="819"/>
        <v/>
      </c>
      <c r="AO783" s="13" t="b">
        <f t="shared" si="820"/>
        <v>0</v>
      </c>
      <c r="AP783" s="92" t="str">
        <f t="shared" si="821"/>
        <v/>
      </c>
      <c r="AQ783" s="14">
        <f t="shared" si="822"/>
        <v>0</v>
      </c>
      <c r="AR783" s="14">
        <f t="shared" si="823"/>
        <v>0</v>
      </c>
      <c r="AS783" s="16">
        <f t="shared" si="882"/>
        <v>0</v>
      </c>
      <c r="AT783" s="16">
        <f t="shared" si="882"/>
        <v>0</v>
      </c>
      <c r="AU783" s="16">
        <f t="shared" si="882"/>
        <v>0</v>
      </c>
      <c r="AV783" s="16">
        <f t="shared" si="882"/>
        <v>0</v>
      </c>
      <c r="AW783" s="16">
        <f t="shared" si="882"/>
        <v>0</v>
      </c>
      <c r="AX783" s="16">
        <f t="shared" si="882"/>
        <v>0</v>
      </c>
      <c r="AY783" s="16">
        <f t="shared" si="882"/>
        <v>0</v>
      </c>
      <c r="AZ783" s="16"/>
      <c r="BA783" s="16"/>
      <c r="BB783" s="93">
        <f t="shared" si="866"/>
        <v>0</v>
      </c>
      <c r="BC783" s="93">
        <f t="shared" si="867"/>
        <v>0</v>
      </c>
      <c r="BD783" s="93">
        <f t="shared" si="868"/>
        <v>0</v>
      </c>
      <c r="BE783" s="158">
        <f t="shared" si="869"/>
        <v>0</v>
      </c>
      <c r="BF783" s="159">
        <f t="shared" si="870"/>
        <v>0</v>
      </c>
      <c r="BG783" s="159">
        <f t="shared" si="824"/>
        <v>0</v>
      </c>
      <c r="BH783" s="159">
        <f t="shared" si="825"/>
        <v>0</v>
      </c>
      <c r="BI783" s="159">
        <f t="shared" si="826"/>
        <v>0</v>
      </c>
      <c r="BJ783" s="159">
        <f t="shared" si="827"/>
        <v>0</v>
      </c>
      <c r="BK783" s="159">
        <f t="shared" si="828"/>
        <v>0</v>
      </c>
      <c r="BL783" s="159">
        <f t="shared" si="829"/>
        <v>0</v>
      </c>
      <c r="BM783" s="159">
        <f t="shared" si="884"/>
        <v>0</v>
      </c>
      <c r="BN783" s="159">
        <f t="shared" si="884"/>
        <v>0</v>
      </c>
      <c r="BO783" s="205" t="b">
        <f t="shared" si="830"/>
        <v>0</v>
      </c>
      <c r="BP783" s="214">
        <f t="shared" si="831"/>
        <v>0</v>
      </c>
      <c r="BQ783" s="160">
        <f t="shared" si="832"/>
        <v>0</v>
      </c>
      <c r="BR783" s="160">
        <f t="shared" si="833"/>
        <v>0</v>
      </c>
      <c r="BS783" s="160">
        <f t="shared" si="834"/>
        <v>0</v>
      </c>
      <c r="BT783" s="160">
        <f t="shared" si="835"/>
        <v>0</v>
      </c>
      <c r="BU783" s="160">
        <f t="shared" si="836"/>
        <v>0</v>
      </c>
      <c r="BV783" s="215">
        <f t="shared" si="837"/>
        <v>0</v>
      </c>
      <c r="BW783" s="217">
        <f t="shared" si="838"/>
        <v>0</v>
      </c>
      <c r="BX783" s="206">
        <f t="shared" si="839"/>
        <v>0</v>
      </c>
      <c r="BY783" s="206">
        <f t="shared" si="840"/>
        <v>0</v>
      </c>
      <c r="BZ783" s="206">
        <f t="shared" si="841"/>
        <v>0</v>
      </c>
      <c r="CA783" s="206">
        <f t="shared" si="842"/>
        <v>0</v>
      </c>
      <c r="CB783" s="206">
        <f t="shared" si="843"/>
        <v>0</v>
      </c>
      <c r="CC783" s="218">
        <f t="shared" si="844"/>
        <v>0</v>
      </c>
      <c r="CD783" s="216" t="e">
        <f t="shared" si="845"/>
        <v>#VALUE!</v>
      </c>
      <c r="CE783" s="94" t="e">
        <f t="shared" si="846"/>
        <v>#VALUE!</v>
      </c>
      <c r="CF783" s="94" t="e">
        <f t="shared" si="847"/>
        <v>#VALUE!</v>
      </c>
      <c r="CG783" s="95" t="e">
        <f t="shared" si="848"/>
        <v>#VALUE!</v>
      </c>
      <c r="CH783" s="95" t="e">
        <f t="shared" si="871"/>
        <v>#VALUE!</v>
      </c>
      <c r="CI783" s="95" t="b">
        <f t="shared" si="874"/>
        <v>0</v>
      </c>
      <c r="CJ783" s="76" t="str">
        <f t="shared" si="849"/>
        <v/>
      </c>
      <c r="CK783" s="94" t="e" cm="1">
        <f t="array" aca="1" ref="CK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CL783" s="94" t="str">
        <f t="shared" si="850"/>
        <v/>
      </c>
      <c r="CM783" s="96" t="b">
        <f t="shared" si="851"/>
        <v>0</v>
      </c>
      <c r="CN783" s="130" t="b">
        <f>IFERROR(MATCH(D783,'Avtal för korttidsarbete'!$G$13:$G$1012,0),TRUE)</f>
        <v>1</v>
      </c>
      <c r="CO783" s="130" t="b">
        <f t="shared" si="852"/>
        <v>0</v>
      </c>
      <c r="CP783" s="131" t="str" cm="1">
        <f t="array" ref="CP783">IF(CN783=TRUE,"x",INDEX('Avtal för korttidsarbete'!$E$13:$E$1012,$CN783))</f>
        <v>x</v>
      </c>
      <c r="CQ783" s="131" t="str" cm="1">
        <f t="array" ref="CQ783">IF(CN783=TRUE,"x",INDEX('Avtal för korttidsarbete'!$F$13:$F$1012,$CN783))</f>
        <v>x</v>
      </c>
      <c r="CR783" s="130" t="b">
        <f t="shared" si="853"/>
        <v>0</v>
      </c>
      <c r="CS783" s="165">
        <f t="shared" si="872"/>
        <v>0</v>
      </c>
      <c r="CT783" s="165">
        <f t="shared" si="873"/>
        <v>0</v>
      </c>
      <c r="CU783" s="130" t="b">
        <f t="shared" si="854"/>
        <v>0</v>
      </c>
      <c r="CV783" s="131">
        <f t="shared" si="855"/>
        <v>0</v>
      </c>
      <c r="CW783" s="165">
        <f t="shared" si="856"/>
        <v>0</v>
      </c>
      <c r="CX783" s="186" t="b">
        <f>IFERROR(INDEX('Avtal för korttidsarbete'!R:R,MATCH(D783,'Avtal för korttidsarbete'!$G:$G,0)),TRUE)</f>
        <v>1</v>
      </c>
      <c r="CY783" s="165" t="str">
        <f>IF(CX783,"-",INDEX('Avtal för korttidsarbete'!$D:$D,MATCH(D783,'Avtal för korttidsarbete'!$G:$G,0)))</f>
        <v>-</v>
      </c>
      <c r="CZ783" s="131" t="b">
        <f>IFERROR(G783&gt;INDEX(Uppsägningar!E:E,MATCH(C783,Uppsägningar!C:C,0)),FALSE)</f>
        <v>0</v>
      </c>
    </row>
    <row r="784" spans="1:104" s="30" customFormat="1" x14ac:dyDescent="0.25">
      <c r="A784" s="19">
        <v>769</v>
      </c>
      <c r="B784" s="20"/>
      <c r="C784" s="189"/>
      <c r="D784" s="69"/>
      <c r="E784" s="171">
        <f>IFERROR(INDEX(Admin!$C$7:$C$10,MATCH(CY784,TblNivåValTExt,0)),0)</f>
        <v>0</v>
      </c>
      <c r="F784" s="1"/>
      <c r="G784" s="1"/>
      <c r="H784" s="90"/>
      <c r="I784" s="91"/>
      <c r="J784" s="91"/>
      <c r="K784" s="91"/>
      <c r="L784" s="91"/>
      <c r="M784" s="91"/>
      <c r="N784" s="91"/>
      <c r="O784" s="91"/>
      <c r="P784" s="91"/>
      <c r="Q784" s="91"/>
      <c r="R784" s="91"/>
      <c r="S784" s="91"/>
      <c r="T784" s="91"/>
      <c r="U784" s="91"/>
      <c r="V784" s="91"/>
      <c r="W784" s="225">
        <f t="shared" ref="W784:W847" si="885">IF(BO784,"-",ROUNDUP(SUM(BW784:CC784),0))</f>
        <v>0</v>
      </c>
      <c r="X784" s="134" t="str">
        <f t="shared" si="857"/>
        <v/>
      </c>
      <c r="Y784" s="92" t="b">
        <f t="shared" ref="Y784:Y847" si="886">IF(G784=0,FALSE,G784&lt;F784)</f>
        <v>0</v>
      </c>
      <c r="Z784" s="92" t="str">
        <f t="shared" si="858"/>
        <v/>
      </c>
      <c r="AA784" s="92" t="b">
        <f t="shared" si="859"/>
        <v>0</v>
      </c>
      <c r="AB784" s="92" t="str">
        <f t="shared" si="860"/>
        <v/>
      </c>
      <c r="AC784" s="13" t="b">
        <f t="shared" ref="AC784:AC847" si="887">IF(F784=0,FALSE,CR784)</f>
        <v>0</v>
      </c>
      <c r="AD784" s="92" t="str">
        <f t="shared" si="861"/>
        <v/>
      </c>
      <c r="AE784" s="13" t="b">
        <f t="shared" si="862"/>
        <v>0</v>
      </c>
      <c r="AF784" s="92" t="str">
        <f t="shared" si="863"/>
        <v/>
      </c>
      <c r="AG784" s="13" t="b">
        <f t="shared" ref="AG784:AG847" si="888">CZ784</f>
        <v>0</v>
      </c>
      <c r="AH784" s="92" t="str">
        <f t="shared" si="864"/>
        <v/>
      </c>
      <c r="AI784" s="35" t="b">
        <f t="shared" ref="AI784:AI847" si="889">IF(OR(OR(P784&lt;0,Q784&lt;0,R784&lt;0,S784&lt;0,T784&lt;0,U784&lt;0,V784&lt;0),OR(P784&gt;AS784,Q784&gt;AT784,R784&gt;AU784,S784&gt;AV784,T784&gt;AW784,U784&gt;AX784,V784&gt;AY784)),TRUE,FALSE)</f>
        <v>0</v>
      </c>
      <c r="AJ784" s="92" t="str">
        <f t="shared" si="865"/>
        <v/>
      </c>
      <c r="AK784" s="35" t="b">
        <f t="shared" ref="AK784:AK847" si="890">CM784</f>
        <v>0</v>
      </c>
      <c r="AL784" s="92" t="str">
        <f t="shared" ref="AL784:AL847" si="891">IF(AK784,AL$13,"")</f>
        <v/>
      </c>
      <c r="AM784" s="35" t="b">
        <f t="shared" ref="AM784:AM847" si="892">IF(D784="",IF(AND(B784&lt;&gt;"",C784&lt;&gt;"",F784&lt;&gt;"",G784&lt;&gt;"",H784&lt;&gt;""),CO784,FALSE),CO784)</f>
        <v>0</v>
      </c>
      <c r="AN784" s="92" t="str">
        <f t="shared" ref="AN784:AN847" si="893">IF(AM784,AN$13,"")</f>
        <v/>
      </c>
      <c r="AO784" s="13" t="b">
        <f t="shared" ref="AO784:AO847" si="894">AND(AnsokDatum="",COUNTA(B784:D784,F784:H784)&gt;0)</f>
        <v>0</v>
      </c>
      <c r="AP784" s="92" t="str">
        <f t="shared" ref="AP784:AP847" si="895">IF(AO784,AP$13,"")</f>
        <v/>
      </c>
      <c r="AQ784" s="14">
        <f t="shared" ref="AQ784:AQ847" si="896">IF(F784=0,0,MAX(F784,CS784))</f>
        <v>0</v>
      </c>
      <c r="AR784" s="14">
        <f t="shared" ref="AR784:AR847" si="897">IF(G784=0,0,MIN(G784,CW784))</f>
        <v>0</v>
      </c>
      <c r="AS784" s="16">
        <f t="shared" si="882"/>
        <v>0</v>
      </c>
      <c r="AT784" s="16">
        <f t="shared" si="882"/>
        <v>0</v>
      </c>
      <c r="AU784" s="16">
        <f t="shared" si="882"/>
        <v>0</v>
      </c>
      <c r="AV784" s="16">
        <f t="shared" si="882"/>
        <v>0</v>
      </c>
      <c r="AW784" s="16">
        <f t="shared" si="882"/>
        <v>0</v>
      </c>
      <c r="AX784" s="16">
        <f t="shared" si="882"/>
        <v>0</v>
      </c>
      <c r="AY784" s="16">
        <f t="shared" si="882"/>
        <v>0</v>
      </c>
      <c r="AZ784" s="16"/>
      <c r="BA784" s="16"/>
      <c r="BB784" s="93">
        <f t="shared" si="866"/>
        <v>0</v>
      </c>
      <c r="BC784" s="93">
        <f t="shared" si="867"/>
        <v>0</v>
      </c>
      <c r="BD784" s="93">
        <f t="shared" si="868"/>
        <v>0</v>
      </c>
      <c r="BE784" s="158">
        <f t="shared" si="869"/>
        <v>0</v>
      </c>
      <c r="BF784" s="159">
        <f t="shared" si="870"/>
        <v>0</v>
      </c>
      <c r="BG784" s="159">
        <f t="shared" ref="BG784:BG847" si="898">AT784/BG$11*$BE784</f>
        <v>0</v>
      </c>
      <c r="BH784" s="159">
        <f t="shared" ref="BH784:BH847" si="899">AU784/BH$11*$BE784</f>
        <v>0</v>
      </c>
      <c r="BI784" s="159">
        <f t="shared" ref="BI784:BI847" si="900">AV784/BI$11*$BE784</f>
        <v>0</v>
      </c>
      <c r="BJ784" s="159">
        <f t="shared" ref="BJ784:BJ847" si="901">AW784/BJ$11*$BE784</f>
        <v>0</v>
      </c>
      <c r="BK784" s="159">
        <f t="shared" ref="BK784:BK847" si="902">AX784/BK$11*$BE784</f>
        <v>0</v>
      </c>
      <c r="BL784" s="159">
        <f t="shared" ref="BL784:BL847" si="903">AY784/BL$11*$BE784</f>
        <v>0</v>
      </c>
      <c r="BM784" s="159">
        <f t="shared" si="884"/>
        <v>0</v>
      </c>
      <c r="BN784" s="159">
        <f t="shared" si="884"/>
        <v>0</v>
      </c>
      <c r="BO784" s="205" t="b">
        <f t="shared" ref="BO784:BO847" si="904">OR(H784&lt;0,Y784,AA784,AC784,AG784,AI784,AK784,AM784,AO784)</f>
        <v>0</v>
      </c>
      <c r="BP784" s="214">
        <f t="shared" ref="BP784:BP847" si="905">IF(AS784&gt;0,MAX(AS784-I784-P784,0)/AS784,0)</f>
        <v>0</v>
      </c>
      <c r="BQ784" s="160">
        <f t="shared" ref="BQ784:BQ847" si="906">IF(AT784&gt;0,MAX(AT784-J784-Q784,0)/AT784,0)</f>
        <v>0</v>
      </c>
      <c r="BR784" s="160">
        <f t="shared" ref="BR784:BR847" si="907">IF(AU784&gt;0,MAX(AU784-K784-R784,0)/AU784,0)</f>
        <v>0</v>
      </c>
      <c r="BS784" s="160">
        <f t="shared" ref="BS784:BS847" si="908">IF(AV784&gt;0,MAX(AV784-L784-S784,0)/AV784,0)</f>
        <v>0</v>
      </c>
      <c r="BT784" s="160">
        <f t="shared" ref="BT784:BT847" si="909">IF(AW784&gt;0,MAX(AW784-M784-T784,0)/AW784,0)</f>
        <v>0</v>
      </c>
      <c r="BU784" s="160">
        <f t="shared" ref="BU784:BU847" si="910">IF(AX784&gt;0,MAX(AX784-N784-U784,0)/AX784,0)</f>
        <v>0</v>
      </c>
      <c r="BV784" s="215">
        <f t="shared" ref="BV784:BV847" si="911">IF(AY784&gt;0,MAX(AY784-O784-V784,0)/AY784,0)</f>
        <v>0</v>
      </c>
      <c r="BW784" s="217">
        <f t="shared" ref="BW784:BW847" si="912">BF784*BP784*BP$12*$E784%</f>
        <v>0</v>
      </c>
      <c r="BX784" s="206">
        <f t="shared" ref="BX784:BX847" si="913">BG784*BQ784*BQ$12*$E784%</f>
        <v>0</v>
      </c>
      <c r="BY784" s="206">
        <f t="shared" ref="BY784:BY847" si="914">BH784*BR784*BR$12*$E784%</f>
        <v>0</v>
      </c>
      <c r="BZ784" s="206">
        <f t="shared" ref="BZ784:BZ847" si="915">BI784*BS784*BS$12*$E784%</f>
        <v>0</v>
      </c>
      <c r="CA784" s="206">
        <f t="shared" ref="CA784:CA847" si="916">BJ784*BT784*BT$12*$E784%</f>
        <v>0</v>
      </c>
      <c r="CB784" s="206">
        <f t="shared" ref="CB784:CB847" si="917">BK784*BU784*BU$12*$E784%</f>
        <v>0</v>
      </c>
      <c r="CC784" s="218">
        <f t="shared" ref="CC784:CC847" si="918">BL784*BV784*BV$12*$E784%</f>
        <v>0</v>
      </c>
      <c r="CD784" s="216" t="e">
        <f t="shared" ref="CD784:CD847" si="919">VALUE(LEFT(C784,2))</f>
        <v>#VALUE!</v>
      </c>
      <c r="CE784" s="94" t="e">
        <f t="shared" ref="CE784:CE847" si="920">VALUE(MID(C784,3,2))</f>
        <v>#VALUE!</v>
      </c>
      <c r="CF784" s="94" t="e">
        <f t="shared" ref="CF784:CF847" si="921">TEXT(IF(VALUE(MID(C784,5,2))&gt;31,MID(C784,5,2)-60,VALUE(MID(C784,5,2))),"00")</f>
        <v>#VALUE!</v>
      </c>
      <c r="CG784" s="95" t="e">
        <f t="shared" ref="CG784:CG847" si="922">DATEVALUE(IF(VALUE(LEFT(C784,2))&lt;20,20,19)&amp;TEXT(CD784,"00")&amp;"/"&amp;CE784&amp;"/"&amp;CF784)</f>
        <v>#VALUE!</v>
      </c>
      <c r="CH784" s="95" t="e">
        <f t="shared" si="871"/>
        <v>#VALUE!</v>
      </c>
      <c r="CI784" s="95" t="b">
        <f t="shared" si="874"/>
        <v>0</v>
      </c>
      <c r="CJ784" s="76" t="str">
        <f t="shared" ref="CJ784:CJ847" si="923">RIGHT(C784,1)</f>
        <v/>
      </c>
      <c r="CK784" s="94" t="e" cm="1">
        <f t="array" aca="1" ref="CK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CL784" s="94" t="str">
        <f t="shared" ref="CL784:CL847" si="924">IF(C784="","",CK784=CJ784)</f>
        <v/>
      </c>
      <c r="CM784" s="96" t="b">
        <f t="shared" ref="CM784:CM847" si="925">IFERROR(NOT(IF(OR(C784&lt;&gt;"",H784&lt;&gt;""),AND(CI784,CL784),TRUE)),TRUE)</f>
        <v>0</v>
      </c>
      <c r="CN784" s="130" t="b">
        <f>IFERROR(MATCH(D784,'Avtal för korttidsarbete'!$G$13:$G$1012,0),TRUE)</f>
        <v>1</v>
      </c>
      <c r="CO784" s="130" t="b">
        <f t="shared" ref="CO784:CO847" si="926">IF(AND(B784&lt;&gt;"",CN784=TRUE),TRUE,FALSE)</f>
        <v>0</v>
      </c>
      <c r="CP784" s="131" t="str" cm="1">
        <f t="array" ref="CP784">IF(CN784=TRUE,"x",INDEX('Avtal för korttidsarbete'!$E$13:$E$1012,$CN784))</f>
        <v>x</v>
      </c>
      <c r="CQ784" s="131" t="str" cm="1">
        <f t="array" ref="CQ784">IF(CN784=TRUE,"x",INDEX('Avtal för korttidsarbete'!$F$13:$F$1012,$CN784))</f>
        <v>x</v>
      </c>
      <c r="CR784" s="130" t="b">
        <f t="shared" ref="CR784:CR847" si="927">IF(CN784=TRUE,FALSE,IF(OR(F784&lt;CP784,G784&gt;CQ784),TRUE,FALSE))</f>
        <v>0</v>
      </c>
      <c r="CS784" s="165">
        <f t="shared" si="872"/>
        <v>0</v>
      </c>
      <c r="CT784" s="165">
        <f t="shared" si="873"/>
        <v>0</v>
      </c>
      <c r="CU784" s="130" t="b">
        <f t="shared" ref="CU784:CU847" si="928">IFERROR(IF(OR(F784="",G784="",CN784=TRUE),FALSE,IF(OR(F784&lt;$CS$12,G784&gt;$CT$12),TRUE,FALSE)),TRUE)</f>
        <v>0</v>
      </c>
      <c r="CV784" s="131">
        <f t="shared" ref="CV784:CV847" si="929">MAX(CP784,$CS$12,F784)</f>
        <v>0</v>
      </c>
      <c r="CW784" s="165">
        <f t="shared" ref="CW784:CW847" si="930">MIN(CQ784,$CT$12)</f>
        <v>0</v>
      </c>
      <c r="CX784" s="186" t="b">
        <f>IFERROR(INDEX('Avtal för korttidsarbete'!R:R,MATCH(D784,'Avtal för korttidsarbete'!$G:$G,0)),TRUE)</f>
        <v>1</v>
      </c>
      <c r="CY784" s="165" t="str">
        <f>IF(CX784,"-",INDEX('Avtal för korttidsarbete'!$D:$D,MATCH(D784,'Avtal för korttidsarbete'!$G:$G,0)))</f>
        <v>-</v>
      </c>
      <c r="CZ784" s="131" t="b">
        <f>IFERROR(G784&gt;INDEX(Uppsägningar!E:E,MATCH(C784,Uppsägningar!C:C,0)),FALSE)</f>
        <v>0</v>
      </c>
    </row>
    <row r="785" spans="1:104" s="30" customFormat="1" x14ac:dyDescent="0.25">
      <c r="A785" s="19">
        <v>770</v>
      </c>
      <c r="B785" s="20"/>
      <c r="C785" s="189"/>
      <c r="D785" s="69"/>
      <c r="E785" s="171">
        <f>IFERROR(INDEX(Admin!$C$7:$C$10,MATCH(CY785,TblNivåValTExt,0)),0)</f>
        <v>0</v>
      </c>
      <c r="F785" s="1"/>
      <c r="G785" s="1"/>
      <c r="H785" s="90"/>
      <c r="I785" s="91"/>
      <c r="J785" s="91"/>
      <c r="K785" s="91"/>
      <c r="L785" s="91"/>
      <c r="M785" s="91"/>
      <c r="N785" s="91"/>
      <c r="O785" s="91"/>
      <c r="P785" s="91"/>
      <c r="Q785" s="91"/>
      <c r="R785" s="91"/>
      <c r="S785" s="91"/>
      <c r="T785" s="91"/>
      <c r="U785" s="91"/>
      <c r="V785" s="91"/>
      <c r="W785" s="225">
        <f t="shared" si="885"/>
        <v>0</v>
      </c>
      <c r="X785" s="134" t="str">
        <f t="shared" ref="X785:X848" si="931">IF(AP785="",IF(Z785="","",Z785&amp;". ")&amp;IF(AB785="","",AB785&amp;". ")&amp;IF(AD785="","",AD785&amp;". ")&amp;IF(AH785="","",AH785&amp;". ")&amp;IF(AJ785="","",AJ785&amp;". ")&amp;IF(AL785="","",AL785&amp;". ")&amp;IF(AN785="","",AN785&amp;". ")&amp;IF(AF785="","",AF785&amp;". "),AP785&amp;". ")</f>
        <v/>
      </c>
      <c r="Y785" s="92" t="b">
        <f t="shared" si="886"/>
        <v>0</v>
      </c>
      <c r="Z785" s="92" t="str">
        <f t="shared" ref="Z785:Z848" si="932">IF(Y785,Z$13,"")</f>
        <v/>
      </c>
      <c r="AA785" s="92" t="b">
        <f t="shared" ref="AA785:AA848" si="933">CU785</f>
        <v>0</v>
      </c>
      <c r="AB785" s="92" t="str">
        <f t="shared" ref="AB785:AB848" si="934">IF(AA785,AB$13,"")</f>
        <v/>
      </c>
      <c r="AC785" s="13" t="b">
        <f t="shared" si="887"/>
        <v>0</v>
      </c>
      <c r="AD785" s="92" t="str">
        <f t="shared" ref="AD785:AD848" si="935">IF(AC785,AD$13,"")</f>
        <v/>
      </c>
      <c r="AE785" s="13" t="b">
        <f t="shared" ref="AE785:AE848" si="936">AND(COUNTA(B785:D785,F785:V785)&gt;0,OR(B785="",C785="",D785="",F785="",G785="",H785=""))</f>
        <v>0</v>
      </c>
      <c r="AF785" s="92" t="str">
        <f t="shared" ref="AF785:AF848" si="937">IF(AE785,AF$13,"")</f>
        <v/>
      </c>
      <c r="AG785" s="13" t="b">
        <f t="shared" si="888"/>
        <v>0</v>
      </c>
      <c r="AH785" s="92" t="str">
        <f t="shared" ref="AH785:AH848" si="938">IF(AG785,AH$13,"")</f>
        <v/>
      </c>
      <c r="AI785" s="35" t="b">
        <f t="shared" si="889"/>
        <v>0</v>
      </c>
      <c r="AJ785" s="92" t="str">
        <f t="shared" ref="AJ785:AJ848" si="939">IF(AI785,AJ$13,"")</f>
        <v/>
      </c>
      <c r="AK785" s="35" t="b">
        <f t="shared" si="890"/>
        <v>0</v>
      </c>
      <c r="AL785" s="92" t="str">
        <f t="shared" si="891"/>
        <v/>
      </c>
      <c r="AM785" s="35" t="b">
        <f t="shared" si="892"/>
        <v>0</v>
      </c>
      <c r="AN785" s="92" t="str">
        <f t="shared" si="893"/>
        <v/>
      </c>
      <c r="AO785" s="13" t="b">
        <f t="shared" si="894"/>
        <v>0</v>
      </c>
      <c r="AP785" s="92" t="str">
        <f t="shared" si="895"/>
        <v/>
      </c>
      <c r="AQ785" s="14">
        <f t="shared" si="896"/>
        <v>0</v>
      </c>
      <c r="AR785" s="14">
        <f t="shared" si="897"/>
        <v>0</v>
      </c>
      <c r="AS785" s="16">
        <f t="shared" si="882"/>
        <v>0</v>
      </c>
      <c r="AT785" s="16">
        <f t="shared" si="882"/>
        <v>0</v>
      </c>
      <c r="AU785" s="16">
        <f t="shared" si="882"/>
        <v>0</v>
      </c>
      <c r="AV785" s="16">
        <f t="shared" si="882"/>
        <v>0</v>
      </c>
      <c r="AW785" s="16">
        <f t="shared" si="882"/>
        <v>0</v>
      </c>
      <c r="AX785" s="16">
        <f t="shared" si="882"/>
        <v>0</v>
      </c>
      <c r="AY785" s="16">
        <f t="shared" si="882"/>
        <v>0</v>
      </c>
      <c r="AZ785" s="16"/>
      <c r="BA785" s="16"/>
      <c r="BB785" s="93">
        <f t="shared" ref="BB785:BB848" si="940">IF(AS785&gt;0,AS785,0)</f>
        <v>0</v>
      </c>
      <c r="BC785" s="93">
        <f t="shared" ref="BC785:BC848" si="941">IF(SUM(AT785:AW785)&gt;0,SUM(AT785:AW785),0)</f>
        <v>0</v>
      </c>
      <c r="BD785" s="93">
        <f t="shared" ref="BD785:BD848" si="942">IF(SUM(AX785:AY785)&gt;0,SUM(AX785:AY785),0)</f>
        <v>0</v>
      </c>
      <c r="BE785" s="158">
        <f t="shared" ref="BE785:BE848" si="943">IF(OR(C785=0,H785=0,ISTEXT(H785)),0,MIN(H785,$BE$11))</f>
        <v>0</v>
      </c>
      <c r="BF785" s="159">
        <f t="shared" ref="BF785:BF848" si="944">AS785/BF$11*$BE785</f>
        <v>0</v>
      </c>
      <c r="BG785" s="159">
        <f t="shared" si="898"/>
        <v>0</v>
      </c>
      <c r="BH785" s="159">
        <f t="shared" si="899"/>
        <v>0</v>
      </c>
      <c r="BI785" s="159">
        <f t="shared" si="900"/>
        <v>0</v>
      </c>
      <c r="BJ785" s="159">
        <f t="shared" si="901"/>
        <v>0</v>
      </c>
      <c r="BK785" s="159">
        <f t="shared" si="902"/>
        <v>0</v>
      </c>
      <c r="BL785" s="159">
        <f t="shared" si="903"/>
        <v>0</v>
      </c>
      <c r="BM785" s="159">
        <f t="shared" si="884"/>
        <v>0</v>
      </c>
      <c r="BN785" s="159">
        <f t="shared" si="884"/>
        <v>0</v>
      </c>
      <c r="BO785" s="205" t="b">
        <f t="shared" si="904"/>
        <v>0</v>
      </c>
      <c r="BP785" s="214">
        <f t="shared" si="905"/>
        <v>0</v>
      </c>
      <c r="BQ785" s="160">
        <f t="shared" si="906"/>
        <v>0</v>
      </c>
      <c r="BR785" s="160">
        <f t="shared" si="907"/>
        <v>0</v>
      </c>
      <c r="BS785" s="160">
        <f t="shared" si="908"/>
        <v>0</v>
      </c>
      <c r="BT785" s="160">
        <f t="shared" si="909"/>
        <v>0</v>
      </c>
      <c r="BU785" s="160">
        <f t="shared" si="910"/>
        <v>0</v>
      </c>
      <c r="BV785" s="215">
        <f t="shared" si="911"/>
        <v>0</v>
      </c>
      <c r="BW785" s="217">
        <f t="shared" si="912"/>
        <v>0</v>
      </c>
      <c r="BX785" s="206">
        <f t="shared" si="913"/>
        <v>0</v>
      </c>
      <c r="BY785" s="206">
        <f t="shared" si="914"/>
        <v>0</v>
      </c>
      <c r="BZ785" s="206">
        <f t="shared" si="915"/>
        <v>0</v>
      </c>
      <c r="CA785" s="206">
        <f t="shared" si="916"/>
        <v>0</v>
      </c>
      <c r="CB785" s="206">
        <f t="shared" si="917"/>
        <v>0</v>
      </c>
      <c r="CC785" s="218">
        <f t="shared" si="918"/>
        <v>0</v>
      </c>
      <c r="CD785" s="216" t="e">
        <f t="shared" si="919"/>
        <v>#VALUE!</v>
      </c>
      <c r="CE785" s="94" t="e">
        <f t="shared" si="920"/>
        <v>#VALUE!</v>
      </c>
      <c r="CF785" s="94" t="e">
        <f t="shared" si="921"/>
        <v>#VALUE!</v>
      </c>
      <c r="CG785" s="95" t="e">
        <f t="shared" si="922"/>
        <v>#VALUE!</v>
      </c>
      <c r="CH785" s="95" t="e">
        <f t="shared" ref="CH785:CH848" si="945">DATE(CD785,CE785,CF785)</f>
        <v>#VALUE!</v>
      </c>
      <c r="CI785" s="95" t="b">
        <f t="shared" si="874"/>
        <v>0</v>
      </c>
      <c r="CJ785" s="76" t="str">
        <f t="shared" si="923"/>
        <v/>
      </c>
      <c r="CK785" s="94" t="e" cm="1">
        <f t="array" aca="1" ref="CK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CL785" s="94" t="str">
        <f t="shared" si="924"/>
        <v/>
      </c>
      <c r="CM785" s="96" t="b">
        <f t="shared" si="925"/>
        <v>0</v>
      </c>
      <c r="CN785" s="130" t="b">
        <f>IFERROR(MATCH(D785,'Avtal för korttidsarbete'!$G$13:$G$1012,0),TRUE)</f>
        <v>1</v>
      </c>
      <c r="CO785" s="130" t="b">
        <f t="shared" si="926"/>
        <v>0</v>
      </c>
      <c r="CP785" s="131" t="str" cm="1">
        <f t="array" ref="CP785">IF(CN785=TRUE,"x",INDEX('Avtal för korttidsarbete'!$E$13:$E$1012,$CN785))</f>
        <v>x</v>
      </c>
      <c r="CQ785" s="131" t="str" cm="1">
        <f t="array" ref="CQ785">IF(CN785=TRUE,"x",INDEX('Avtal för korttidsarbete'!$F$13:$F$1012,$CN785))</f>
        <v>x</v>
      </c>
      <c r="CR785" s="130" t="b">
        <f t="shared" si="927"/>
        <v>0</v>
      </c>
      <c r="CS785" s="165">
        <f t="shared" ref="CS785:CS848" si="946">IFERROR(MAX(CP785,$CS$12),CP785)</f>
        <v>0</v>
      </c>
      <c r="CT785" s="165">
        <f t="shared" ref="CT785:CT848" si="947">IFERROR(MIN(CQ785,$CT$12),CQ785)</f>
        <v>0</v>
      </c>
      <c r="CU785" s="130" t="b">
        <f t="shared" si="928"/>
        <v>0</v>
      </c>
      <c r="CV785" s="131">
        <f t="shared" si="929"/>
        <v>0</v>
      </c>
      <c r="CW785" s="165">
        <f t="shared" si="930"/>
        <v>0</v>
      </c>
      <c r="CX785" s="186" t="b">
        <f>IFERROR(INDEX('Avtal för korttidsarbete'!R:R,MATCH(D785,'Avtal för korttidsarbete'!$G:$G,0)),TRUE)</f>
        <v>1</v>
      </c>
      <c r="CY785" s="165" t="str">
        <f>IF(CX785,"-",INDEX('Avtal för korttidsarbete'!$D:$D,MATCH(D785,'Avtal för korttidsarbete'!$G:$G,0)))</f>
        <v>-</v>
      </c>
      <c r="CZ785" s="131" t="b">
        <f>IFERROR(G785&gt;INDEX(Uppsägningar!E:E,MATCH(C785,Uppsägningar!C:C,0)),FALSE)</f>
        <v>0</v>
      </c>
    </row>
    <row r="786" spans="1:104" s="30" customFormat="1" x14ac:dyDescent="0.25">
      <c r="A786" s="19">
        <v>771</v>
      </c>
      <c r="B786" s="20"/>
      <c r="C786" s="189"/>
      <c r="D786" s="69"/>
      <c r="E786" s="171">
        <f>IFERROR(INDEX(Admin!$C$7:$C$10,MATCH(CY786,TblNivåValTExt,0)),0)</f>
        <v>0</v>
      </c>
      <c r="F786" s="1"/>
      <c r="G786" s="1"/>
      <c r="H786" s="90"/>
      <c r="I786" s="91"/>
      <c r="J786" s="91"/>
      <c r="K786" s="91"/>
      <c r="L786" s="91"/>
      <c r="M786" s="91"/>
      <c r="N786" s="91"/>
      <c r="O786" s="91"/>
      <c r="P786" s="91"/>
      <c r="Q786" s="91"/>
      <c r="R786" s="91"/>
      <c r="S786" s="91"/>
      <c r="T786" s="91"/>
      <c r="U786" s="91"/>
      <c r="V786" s="91"/>
      <c r="W786" s="225">
        <f t="shared" si="885"/>
        <v>0</v>
      </c>
      <c r="X786" s="134" t="str">
        <f t="shared" si="931"/>
        <v/>
      </c>
      <c r="Y786" s="92" t="b">
        <f t="shared" si="886"/>
        <v>0</v>
      </c>
      <c r="Z786" s="92" t="str">
        <f t="shared" si="932"/>
        <v/>
      </c>
      <c r="AA786" s="92" t="b">
        <f t="shared" si="933"/>
        <v>0</v>
      </c>
      <c r="AB786" s="92" t="str">
        <f t="shared" si="934"/>
        <v/>
      </c>
      <c r="AC786" s="13" t="b">
        <f t="shared" si="887"/>
        <v>0</v>
      </c>
      <c r="AD786" s="92" t="str">
        <f t="shared" si="935"/>
        <v/>
      </c>
      <c r="AE786" s="13" t="b">
        <f t="shared" si="936"/>
        <v>0</v>
      </c>
      <c r="AF786" s="92" t="str">
        <f t="shared" si="937"/>
        <v/>
      </c>
      <c r="AG786" s="13" t="b">
        <f t="shared" si="888"/>
        <v>0</v>
      </c>
      <c r="AH786" s="92" t="str">
        <f t="shared" si="938"/>
        <v/>
      </c>
      <c r="AI786" s="35" t="b">
        <f t="shared" si="889"/>
        <v>0</v>
      </c>
      <c r="AJ786" s="92" t="str">
        <f t="shared" si="939"/>
        <v/>
      </c>
      <c r="AK786" s="35" t="b">
        <f t="shared" si="890"/>
        <v>0</v>
      </c>
      <c r="AL786" s="92" t="str">
        <f t="shared" si="891"/>
        <v/>
      </c>
      <c r="AM786" s="35" t="b">
        <f t="shared" si="892"/>
        <v>0</v>
      </c>
      <c r="AN786" s="92" t="str">
        <f t="shared" si="893"/>
        <v/>
      </c>
      <c r="AO786" s="13" t="b">
        <f t="shared" si="894"/>
        <v>0</v>
      </c>
      <c r="AP786" s="92" t="str">
        <f t="shared" si="895"/>
        <v/>
      </c>
      <c r="AQ786" s="14">
        <f t="shared" si="896"/>
        <v>0</v>
      </c>
      <c r="AR786" s="14">
        <f t="shared" si="897"/>
        <v>0</v>
      </c>
      <c r="AS786" s="16">
        <f t="shared" ref="AS786:AY795" si="948">IF(OR(AS$11=FALSE,$F786="",MIN($G786,AS$10,$AR786)-MAX($F786,AS$8,$AQ786)&lt;0),0,MIN($G786,AS$10,$AR786)-MAX($F786,AS$8,$AQ786)+1)</f>
        <v>0</v>
      </c>
      <c r="AT786" s="16">
        <f t="shared" si="948"/>
        <v>0</v>
      </c>
      <c r="AU786" s="16">
        <f t="shared" si="948"/>
        <v>0</v>
      </c>
      <c r="AV786" s="16">
        <f t="shared" si="948"/>
        <v>0</v>
      </c>
      <c r="AW786" s="16">
        <f t="shared" si="948"/>
        <v>0</v>
      </c>
      <c r="AX786" s="16">
        <f t="shared" si="948"/>
        <v>0</v>
      </c>
      <c r="AY786" s="16">
        <f t="shared" si="948"/>
        <v>0</v>
      </c>
      <c r="AZ786" s="16"/>
      <c r="BA786" s="16"/>
      <c r="BB786" s="93">
        <f t="shared" si="940"/>
        <v>0</v>
      </c>
      <c r="BC786" s="93">
        <f t="shared" si="941"/>
        <v>0</v>
      </c>
      <c r="BD786" s="93">
        <f t="shared" si="942"/>
        <v>0</v>
      </c>
      <c r="BE786" s="158">
        <f t="shared" si="943"/>
        <v>0</v>
      </c>
      <c r="BF786" s="159">
        <f t="shared" si="944"/>
        <v>0</v>
      </c>
      <c r="BG786" s="159">
        <f t="shared" si="898"/>
        <v>0</v>
      </c>
      <c r="BH786" s="159">
        <f t="shared" si="899"/>
        <v>0</v>
      </c>
      <c r="BI786" s="159">
        <f t="shared" si="900"/>
        <v>0</v>
      </c>
      <c r="BJ786" s="159">
        <f t="shared" si="901"/>
        <v>0</v>
      </c>
      <c r="BK786" s="159">
        <f t="shared" si="902"/>
        <v>0</v>
      </c>
      <c r="BL786" s="159">
        <f t="shared" si="903"/>
        <v>0</v>
      </c>
      <c r="BM786" s="159">
        <f t="shared" si="884"/>
        <v>0</v>
      </c>
      <c r="BN786" s="159">
        <f t="shared" si="884"/>
        <v>0</v>
      </c>
      <c r="BO786" s="205" t="b">
        <f t="shared" si="904"/>
        <v>0</v>
      </c>
      <c r="BP786" s="214">
        <f t="shared" si="905"/>
        <v>0</v>
      </c>
      <c r="BQ786" s="160">
        <f t="shared" si="906"/>
        <v>0</v>
      </c>
      <c r="BR786" s="160">
        <f t="shared" si="907"/>
        <v>0</v>
      </c>
      <c r="BS786" s="160">
        <f t="shared" si="908"/>
        <v>0</v>
      </c>
      <c r="BT786" s="160">
        <f t="shared" si="909"/>
        <v>0</v>
      </c>
      <c r="BU786" s="160">
        <f t="shared" si="910"/>
        <v>0</v>
      </c>
      <c r="BV786" s="215">
        <f t="shared" si="911"/>
        <v>0</v>
      </c>
      <c r="BW786" s="217">
        <f t="shared" si="912"/>
        <v>0</v>
      </c>
      <c r="BX786" s="206">
        <f t="shared" si="913"/>
        <v>0</v>
      </c>
      <c r="BY786" s="206">
        <f t="shared" si="914"/>
        <v>0</v>
      </c>
      <c r="BZ786" s="206">
        <f t="shared" si="915"/>
        <v>0</v>
      </c>
      <c r="CA786" s="206">
        <f t="shared" si="916"/>
        <v>0</v>
      </c>
      <c r="CB786" s="206">
        <f t="shared" si="917"/>
        <v>0</v>
      </c>
      <c r="CC786" s="218">
        <f t="shared" si="918"/>
        <v>0</v>
      </c>
      <c r="CD786" s="216" t="e">
        <f t="shared" si="919"/>
        <v>#VALUE!</v>
      </c>
      <c r="CE786" s="94" t="e">
        <f t="shared" si="920"/>
        <v>#VALUE!</v>
      </c>
      <c r="CF786" s="94" t="e">
        <f t="shared" si="921"/>
        <v>#VALUE!</v>
      </c>
      <c r="CG786" s="95" t="e">
        <f t="shared" si="922"/>
        <v>#VALUE!</v>
      </c>
      <c r="CH786" s="95" t="e">
        <f t="shared" si="945"/>
        <v>#VALUE!</v>
      </c>
      <c r="CI786" s="95" t="b">
        <f t="shared" ref="CI786:CI849" si="949">NOT(ISERR(AND(CE786&lt;13,VALUE(CF786)&lt;31,CG786=CH786)))</f>
        <v>0</v>
      </c>
      <c r="CJ786" s="76" t="str">
        <f t="shared" si="923"/>
        <v/>
      </c>
      <c r="CK786" s="94" t="e" cm="1">
        <f t="array" aca="1" ref="CK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CL786" s="94" t="str">
        <f t="shared" si="924"/>
        <v/>
      </c>
      <c r="CM786" s="96" t="b">
        <f t="shared" si="925"/>
        <v>0</v>
      </c>
      <c r="CN786" s="130" t="b">
        <f>IFERROR(MATCH(D786,'Avtal för korttidsarbete'!$G$13:$G$1012,0),TRUE)</f>
        <v>1</v>
      </c>
      <c r="CO786" s="130" t="b">
        <f t="shared" si="926"/>
        <v>0</v>
      </c>
      <c r="CP786" s="131" t="str" cm="1">
        <f t="array" ref="CP786">IF(CN786=TRUE,"x",INDEX('Avtal för korttidsarbete'!$E$13:$E$1012,$CN786))</f>
        <v>x</v>
      </c>
      <c r="CQ786" s="131" t="str" cm="1">
        <f t="array" ref="CQ786">IF(CN786=TRUE,"x",INDEX('Avtal för korttidsarbete'!$F$13:$F$1012,$CN786))</f>
        <v>x</v>
      </c>
      <c r="CR786" s="130" t="b">
        <f t="shared" si="927"/>
        <v>0</v>
      </c>
      <c r="CS786" s="165">
        <f t="shared" si="946"/>
        <v>0</v>
      </c>
      <c r="CT786" s="165">
        <f t="shared" si="947"/>
        <v>0</v>
      </c>
      <c r="CU786" s="130" t="b">
        <f t="shared" si="928"/>
        <v>0</v>
      </c>
      <c r="CV786" s="131">
        <f t="shared" si="929"/>
        <v>0</v>
      </c>
      <c r="CW786" s="165">
        <f t="shared" si="930"/>
        <v>0</v>
      </c>
      <c r="CX786" s="186" t="b">
        <f>IFERROR(INDEX('Avtal för korttidsarbete'!R:R,MATCH(D786,'Avtal för korttidsarbete'!$G:$G,0)),TRUE)</f>
        <v>1</v>
      </c>
      <c r="CY786" s="165" t="str">
        <f>IF(CX786,"-",INDEX('Avtal för korttidsarbete'!$D:$D,MATCH(D786,'Avtal för korttidsarbete'!$G:$G,0)))</f>
        <v>-</v>
      </c>
      <c r="CZ786" s="131" t="b">
        <f>IFERROR(G786&gt;INDEX(Uppsägningar!E:E,MATCH(C786,Uppsägningar!C:C,0)),FALSE)</f>
        <v>0</v>
      </c>
    </row>
    <row r="787" spans="1:104" s="30" customFormat="1" x14ac:dyDescent="0.25">
      <c r="A787" s="19">
        <v>772</v>
      </c>
      <c r="B787" s="20"/>
      <c r="C787" s="189"/>
      <c r="D787" s="69"/>
      <c r="E787" s="171">
        <f>IFERROR(INDEX(Admin!$C$7:$C$10,MATCH(CY787,TblNivåValTExt,0)),0)</f>
        <v>0</v>
      </c>
      <c r="F787" s="1"/>
      <c r="G787" s="1"/>
      <c r="H787" s="90"/>
      <c r="I787" s="91"/>
      <c r="J787" s="91"/>
      <c r="K787" s="91"/>
      <c r="L787" s="91"/>
      <c r="M787" s="91"/>
      <c r="N787" s="91"/>
      <c r="O787" s="91"/>
      <c r="P787" s="91"/>
      <c r="Q787" s="91"/>
      <c r="R787" s="91"/>
      <c r="S787" s="91"/>
      <c r="T787" s="91"/>
      <c r="U787" s="91"/>
      <c r="V787" s="91"/>
      <c r="W787" s="225">
        <f t="shared" si="885"/>
        <v>0</v>
      </c>
      <c r="X787" s="134" t="str">
        <f t="shared" si="931"/>
        <v/>
      </c>
      <c r="Y787" s="92" t="b">
        <f t="shared" si="886"/>
        <v>0</v>
      </c>
      <c r="Z787" s="92" t="str">
        <f t="shared" si="932"/>
        <v/>
      </c>
      <c r="AA787" s="92" t="b">
        <f t="shared" si="933"/>
        <v>0</v>
      </c>
      <c r="AB787" s="92" t="str">
        <f t="shared" si="934"/>
        <v/>
      </c>
      <c r="AC787" s="13" t="b">
        <f t="shared" si="887"/>
        <v>0</v>
      </c>
      <c r="AD787" s="92" t="str">
        <f t="shared" si="935"/>
        <v/>
      </c>
      <c r="AE787" s="13" t="b">
        <f t="shared" si="936"/>
        <v>0</v>
      </c>
      <c r="AF787" s="92" t="str">
        <f t="shared" si="937"/>
        <v/>
      </c>
      <c r="AG787" s="13" t="b">
        <f t="shared" si="888"/>
        <v>0</v>
      </c>
      <c r="AH787" s="92" t="str">
        <f t="shared" si="938"/>
        <v/>
      </c>
      <c r="AI787" s="35" t="b">
        <f t="shared" si="889"/>
        <v>0</v>
      </c>
      <c r="AJ787" s="92" t="str">
        <f t="shared" si="939"/>
        <v/>
      </c>
      <c r="AK787" s="35" t="b">
        <f t="shared" si="890"/>
        <v>0</v>
      </c>
      <c r="AL787" s="92" t="str">
        <f t="shared" si="891"/>
        <v/>
      </c>
      <c r="AM787" s="35" t="b">
        <f t="shared" si="892"/>
        <v>0</v>
      </c>
      <c r="AN787" s="92" t="str">
        <f t="shared" si="893"/>
        <v/>
      </c>
      <c r="AO787" s="13" t="b">
        <f t="shared" si="894"/>
        <v>0</v>
      </c>
      <c r="AP787" s="92" t="str">
        <f t="shared" si="895"/>
        <v/>
      </c>
      <c r="AQ787" s="14">
        <f t="shared" si="896"/>
        <v>0</v>
      </c>
      <c r="AR787" s="14">
        <f t="shared" si="897"/>
        <v>0</v>
      </c>
      <c r="AS787" s="16">
        <f t="shared" si="948"/>
        <v>0</v>
      </c>
      <c r="AT787" s="16">
        <f t="shared" si="948"/>
        <v>0</v>
      </c>
      <c r="AU787" s="16">
        <f t="shared" si="948"/>
        <v>0</v>
      </c>
      <c r="AV787" s="16">
        <f t="shared" si="948"/>
        <v>0</v>
      </c>
      <c r="AW787" s="16">
        <f t="shared" si="948"/>
        <v>0</v>
      </c>
      <c r="AX787" s="16">
        <f t="shared" si="948"/>
        <v>0</v>
      </c>
      <c r="AY787" s="16">
        <f t="shared" si="948"/>
        <v>0</v>
      </c>
      <c r="AZ787" s="16"/>
      <c r="BA787" s="16"/>
      <c r="BB787" s="93">
        <f t="shared" si="940"/>
        <v>0</v>
      </c>
      <c r="BC787" s="93">
        <f t="shared" si="941"/>
        <v>0</v>
      </c>
      <c r="BD787" s="93">
        <f t="shared" si="942"/>
        <v>0</v>
      </c>
      <c r="BE787" s="158">
        <f t="shared" si="943"/>
        <v>0</v>
      </c>
      <c r="BF787" s="159">
        <f t="shared" si="944"/>
        <v>0</v>
      </c>
      <c r="BG787" s="159">
        <f t="shared" si="898"/>
        <v>0</v>
      </c>
      <c r="BH787" s="159">
        <f t="shared" si="899"/>
        <v>0</v>
      </c>
      <c r="BI787" s="159">
        <f t="shared" si="900"/>
        <v>0</v>
      </c>
      <c r="BJ787" s="159">
        <f t="shared" si="901"/>
        <v>0</v>
      </c>
      <c r="BK787" s="159">
        <f t="shared" si="902"/>
        <v>0</v>
      </c>
      <c r="BL787" s="159">
        <f t="shared" si="903"/>
        <v>0</v>
      </c>
      <c r="BM787" s="159">
        <f t="shared" si="884"/>
        <v>0</v>
      </c>
      <c r="BN787" s="159">
        <f t="shared" si="884"/>
        <v>0</v>
      </c>
      <c r="BO787" s="205" t="b">
        <f t="shared" si="904"/>
        <v>0</v>
      </c>
      <c r="BP787" s="214">
        <f t="shared" si="905"/>
        <v>0</v>
      </c>
      <c r="BQ787" s="160">
        <f t="shared" si="906"/>
        <v>0</v>
      </c>
      <c r="BR787" s="160">
        <f t="shared" si="907"/>
        <v>0</v>
      </c>
      <c r="BS787" s="160">
        <f t="shared" si="908"/>
        <v>0</v>
      </c>
      <c r="BT787" s="160">
        <f t="shared" si="909"/>
        <v>0</v>
      </c>
      <c r="BU787" s="160">
        <f t="shared" si="910"/>
        <v>0</v>
      </c>
      <c r="BV787" s="215">
        <f t="shared" si="911"/>
        <v>0</v>
      </c>
      <c r="BW787" s="217">
        <f t="shared" si="912"/>
        <v>0</v>
      </c>
      <c r="BX787" s="206">
        <f t="shared" si="913"/>
        <v>0</v>
      </c>
      <c r="BY787" s="206">
        <f t="shared" si="914"/>
        <v>0</v>
      </c>
      <c r="BZ787" s="206">
        <f t="shared" si="915"/>
        <v>0</v>
      </c>
      <c r="CA787" s="206">
        <f t="shared" si="916"/>
        <v>0</v>
      </c>
      <c r="CB787" s="206">
        <f t="shared" si="917"/>
        <v>0</v>
      </c>
      <c r="CC787" s="218">
        <f t="shared" si="918"/>
        <v>0</v>
      </c>
      <c r="CD787" s="216" t="e">
        <f t="shared" si="919"/>
        <v>#VALUE!</v>
      </c>
      <c r="CE787" s="94" t="e">
        <f t="shared" si="920"/>
        <v>#VALUE!</v>
      </c>
      <c r="CF787" s="94" t="e">
        <f t="shared" si="921"/>
        <v>#VALUE!</v>
      </c>
      <c r="CG787" s="95" t="e">
        <f t="shared" si="922"/>
        <v>#VALUE!</v>
      </c>
      <c r="CH787" s="95" t="e">
        <f t="shared" si="945"/>
        <v>#VALUE!</v>
      </c>
      <c r="CI787" s="95" t="b">
        <f t="shared" si="949"/>
        <v>0</v>
      </c>
      <c r="CJ787" s="76" t="str">
        <f t="shared" si="923"/>
        <v/>
      </c>
      <c r="CK787" s="94" t="e" cm="1">
        <f t="array" aca="1" ref="CK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CL787" s="94" t="str">
        <f t="shared" si="924"/>
        <v/>
      </c>
      <c r="CM787" s="96" t="b">
        <f t="shared" si="925"/>
        <v>0</v>
      </c>
      <c r="CN787" s="130" t="b">
        <f>IFERROR(MATCH(D787,'Avtal för korttidsarbete'!$G$13:$G$1012,0),TRUE)</f>
        <v>1</v>
      </c>
      <c r="CO787" s="130" t="b">
        <f t="shared" si="926"/>
        <v>0</v>
      </c>
      <c r="CP787" s="131" t="str" cm="1">
        <f t="array" ref="CP787">IF(CN787=TRUE,"x",INDEX('Avtal för korttidsarbete'!$E$13:$E$1012,$CN787))</f>
        <v>x</v>
      </c>
      <c r="CQ787" s="131" t="str" cm="1">
        <f t="array" ref="CQ787">IF(CN787=TRUE,"x",INDEX('Avtal för korttidsarbete'!$F$13:$F$1012,$CN787))</f>
        <v>x</v>
      </c>
      <c r="CR787" s="130" t="b">
        <f t="shared" si="927"/>
        <v>0</v>
      </c>
      <c r="CS787" s="165">
        <f t="shared" si="946"/>
        <v>0</v>
      </c>
      <c r="CT787" s="165">
        <f t="shared" si="947"/>
        <v>0</v>
      </c>
      <c r="CU787" s="130" t="b">
        <f t="shared" si="928"/>
        <v>0</v>
      </c>
      <c r="CV787" s="131">
        <f t="shared" si="929"/>
        <v>0</v>
      </c>
      <c r="CW787" s="165">
        <f t="shared" si="930"/>
        <v>0</v>
      </c>
      <c r="CX787" s="186" t="b">
        <f>IFERROR(INDEX('Avtal för korttidsarbete'!R:R,MATCH(D787,'Avtal för korttidsarbete'!$G:$G,0)),TRUE)</f>
        <v>1</v>
      </c>
      <c r="CY787" s="165" t="str">
        <f>IF(CX787,"-",INDEX('Avtal för korttidsarbete'!$D:$D,MATCH(D787,'Avtal för korttidsarbete'!$G:$G,0)))</f>
        <v>-</v>
      </c>
      <c r="CZ787" s="131" t="b">
        <f>IFERROR(G787&gt;INDEX(Uppsägningar!E:E,MATCH(C787,Uppsägningar!C:C,0)),FALSE)</f>
        <v>0</v>
      </c>
    </row>
    <row r="788" spans="1:104" s="30" customFormat="1" x14ac:dyDescent="0.25">
      <c r="A788" s="19">
        <v>773</v>
      </c>
      <c r="B788" s="20"/>
      <c r="C788" s="189"/>
      <c r="D788" s="69"/>
      <c r="E788" s="171">
        <f>IFERROR(INDEX(Admin!$C$7:$C$10,MATCH(CY788,TblNivåValTExt,0)),0)</f>
        <v>0</v>
      </c>
      <c r="F788" s="1"/>
      <c r="G788" s="1"/>
      <c r="H788" s="90"/>
      <c r="I788" s="91"/>
      <c r="J788" s="91"/>
      <c r="K788" s="91"/>
      <c r="L788" s="91"/>
      <c r="M788" s="91"/>
      <c r="N788" s="91"/>
      <c r="O788" s="91"/>
      <c r="P788" s="91"/>
      <c r="Q788" s="91"/>
      <c r="R788" s="91"/>
      <c r="S788" s="91"/>
      <c r="T788" s="91"/>
      <c r="U788" s="91"/>
      <c r="V788" s="91"/>
      <c r="W788" s="225">
        <f t="shared" si="885"/>
        <v>0</v>
      </c>
      <c r="X788" s="134" t="str">
        <f t="shared" si="931"/>
        <v/>
      </c>
      <c r="Y788" s="92" t="b">
        <f t="shared" si="886"/>
        <v>0</v>
      </c>
      <c r="Z788" s="92" t="str">
        <f t="shared" si="932"/>
        <v/>
      </c>
      <c r="AA788" s="92" t="b">
        <f t="shared" si="933"/>
        <v>0</v>
      </c>
      <c r="AB788" s="92" t="str">
        <f t="shared" si="934"/>
        <v/>
      </c>
      <c r="AC788" s="13" t="b">
        <f t="shared" si="887"/>
        <v>0</v>
      </c>
      <c r="AD788" s="92" t="str">
        <f t="shared" si="935"/>
        <v/>
      </c>
      <c r="AE788" s="13" t="b">
        <f t="shared" si="936"/>
        <v>0</v>
      </c>
      <c r="AF788" s="92" t="str">
        <f t="shared" si="937"/>
        <v/>
      </c>
      <c r="AG788" s="13" t="b">
        <f t="shared" si="888"/>
        <v>0</v>
      </c>
      <c r="AH788" s="92" t="str">
        <f t="shared" si="938"/>
        <v/>
      </c>
      <c r="AI788" s="35" t="b">
        <f t="shared" si="889"/>
        <v>0</v>
      </c>
      <c r="AJ788" s="92" t="str">
        <f t="shared" si="939"/>
        <v/>
      </c>
      <c r="AK788" s="35" t="b">
        <f t="shared" si="890"/>
        <v>0</v>
      </c>
      <c r="AL788" s="92" t="str">
        <f t="shared" si="891"/>
        <v/>
      </c>
      <c r="AM788" s="35" t="b">
        <f t="shared" si="892"/>
        <v>0</v>
      </c>
      <c r="AN788" s="92" t="str">
        <f t="shared" si="893"/>
        <v/>
      </c>
      <c r="AO788" s="13" t="b">
        <f t="shared" si="894"/>
        <v>0</v>
      </c>
      <c r="AP788" s="92" t="str">
        <f t="shared" si="895"/>
        <v/>
      </c>
      <c r="AQ788" s="14">
        <f t="shared" si="896"/>
        <v>0</v>
      </c>
      <c r="AR788" s="14">
        <f t="shared" si="897"/>
        <v>0</v>
      </c>
      <c r="AS788" s="16">
        <f t="shared" si="948"/>
        <v>0</v>
      </c>
      <c r="AT788" s="16">
        <f t="shared" si="948"/>
        <v>0</v>
      </c>
      <c r="AU788" s="16">
        <f t="shared" si="948"/>
        <v>0</v>
      </c>
      <c r="AV788" s="16">
        <f t="shared" si="948"/>
        <v>0</v>
      </c>
      <c r="AW788" s="16">
        <f t="shared" si="948"/>
        <v>0</v>
      </c>
      <c r="AX788" s="16">
        <f t="shared" si="948"/>
        <v>0</v>
      </c>
      <c r="AY788" s="16">
        <f t="shared" si="948"/>
        <v>0</v>
      </c>
      <c r="AZ788" s="16"/>
      <c r="BA788" s="16"/>
      <c r="BB788" s="93">
        <f t="shared" si="940"/>
        <v>0</v>
      </c>
      <c r="BC788" s="93">
        <f t="shared" si="941"/>
        <v>0</v>
      </c>
      <c r="BD788" s="93">
        <f t="shared" si="942"/>
        <v>0</v>
      </c>
      <c r="BE788" s="158">
        <f t="shared" si="943"/>
        <v>0</v>
      </c>
      <c r="BF788" s="159">
        <f t="shared" si="944"/>
        <v>0</v>
      </c>
      <c r="BG788" s="159">
        <f t="shared" si="898"/>
        <v>0</v>
      </c>
      <c r="BH788" s="159">
        <f t="shared" si="899"/>
        <v>0</v>
      </c>
      <c r="BI788" s="159">
        <f t="shared" si="900"/>
        <v>0</v>
      </c>
      <c r="BJ788" s="159">
        <f t="shared" si="901"/>
        <v>0</v>
      </c>
      <c r="BK788" s="159">
        <f t="shared" si="902"/>
        <v>0</v>
      </c>
      <c r="BL788" s="159">
        <f t="shared" si="903"/>
        <v>0</v>
      </c>
      <c r="BM788" s="159">
        <f t="shared" si="884"/>
        <v>0</v>
      </c>
      <c r="BN788" s="159">
        <f t="shared" si="884"/>
        <v>0</v>
      </c>
      <c r="BO788" s="205" t="b">
        <f t="shared" si="904"/>
        <v>0</v>
      </c>
      <c r="BP788" s="214">
        <f t="shared" si="905"/>
        <v>0</v>
      </c>
      <c r="BQ788" s="160">
        <f t="shared" si="906"/>
        <v>0</v>
      </c>
      <c r="BR788" s="160">
        <f t="shared" si="907"/>
        <v>0</v>
      </c>
      <c r="BS788" s="160">
        <f t="shared" si="908"/>
        <v>0</v>
      </c>
      <c r="BT788" s="160">
        <f t="shared" si="909"/>
        <v>0</v>
      </c>
      <c r="BU788" s="160">
        <f t="shared" si="910"/>
        <v>0</v>
      </c>
      <c r="BV788" s="215">
        <f t="shared" si="911"/>
        <v>0</v>
      </c>
      <c r="BW788" s="217">
        <f t="shared" si="912"/>
        <v>0</v>
      </c>
      <c r="BX788" s="206">
        <f t="shared" si="913"/>
        <v>0</v>
      </c>
      <c r="BY788" s="206">
        <f t="shared" si="914"/>
        <v>0</v>
      </c>
      <c r="BZ788" s="206">
        <f t="shared" si="915"/>
        <v>0</v>
      </c>
      <c r="CA788" s="206">
        <f t="shared" si="916"/>
        <v>0</v>
      </c>
      <c r="CB788" s="206">
        <f t="shared" si="917"/>
        <v>0</v>
      </c>
      <c r="CC788" s="218">
        <f t="shared" si="918"/>
        <v>0</v>
      </c>
      <c r="CD788" s="216" t="e">
        <f t="shared" si="919"/>
        <v>#VALUE!</v>
      </c>
      <c r="CE788" s="94" t="e">
        <f t="shared" si="920"/>
        <v>#VALUE!</v>
      </c>
      <c r="CF788" s="94" t="e">
        <f t="shared" si="921"/>
        <v>#VALUE!</v>
      </c>
      <c r="CG788" s="95" t="e">
        <f t="shared" si="922"/>
        <v>#VALUE!</v>
      </c>
      <c r="CH788" s="95" t="e">
        <f t="shared" si="945"/>
        <v>#VALUE!</v>
      </c>
      <c r="CI788" s="95" t="b">
        <f t="shared" si="949"/>
        <v>0</v>
      </c>
      <c r="CJ788" s="76" t="str">
        <f t="shared" si="923"/>
        <v/>
      </c>
      <c r="CK788" s="94" t="e" cm="1">
        <f t="array" aca="1" ref="CK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CL788" s="94" t="str">
        <f t="shared" si="924"/>
        <v/>
      </c>
      <c r="CM788" s="96" t="b">
        <f t="shared" si="925"/>
        <v>0</v>
      </c>
      <c r="CN788" s="130" t="b">
        <f>IFERROR(MATCH(D788,'Avtal för korttidsarbete'!$G$13:$G$1012,0),TRUE)</f>
        <v>1</v>
      </c>
      <c r="CO788" s="130" t="b">
        <f t="shared" si="926"/>
        <v>0</v>
      </c>
      <c r="CP788" s="131" t="str" cm="1">
        <f t="array" ref="CP788">IF(CN788=TRUE,"x",INDEX('Avtal för korttidsarbete'!$E$13:$E$1012,$CN788))</f>
        <v>x</v>
      </c>
      <c r="CQ788" s="131" t="str" cm="1">
        <f t="array" ref="CQ788">IF(CN788=TRUE,"x",INDEX('Avtal för korttidsarbete'!$F$13:$F$1012,$CN788))</f>
        <v>x</v>
      </c>
      <c r="CR788" s="130" t="b">
        <f t="shared" si="927"/>
        <v>0</v>
      </c>
      <c r="CS788" s="165">
        <f t="shared" si="946"/>
        <v>0</v>
      </c>
      <c r="CT788" s="165">
        <f t="shared" si="947"/>
        <v>0</v>
      </c>
      <c r="CU788" s="130" t="b">
        <f t="shared" si="928"/>
        <v>0</v>
      </c>
      <c r="CV788" s="131">
        <f t="shared" si="929"/>
        <v>0</v>
      </c>
      <c r="CW788" s="165">
        <f t="shared" si="930"/>
        <v>0</v>
      </c>
      <c r="CX788" s="186" t="b">
        <f>IFERROR(INDEX('Avtal för korttidsarbete'!R:R,MATCH(D788,'Avtal för korttidsarbete'!$G:$G,0)),TRUE)</f>
        <v>1</v>
      </c>
      <c r="CY788" s="165" t="str">
        <f>IF(CX788,"-",INDEX('Avtal för korttidsarbete'!$D:$D,MATCH(D788,'Avtal för korttidsarbete'!$G:$G,0)))</f>
        <v>-</v>
      </c>
      <c r="CZ788" s="131" t="b">
        <f>IFERROR(G788&gt;INDEX(Uppsägningar!E:E,MATCH(C788,Uppsägningar!C:C,0)),FALSE)</f>
        <v>0</v>
      </c>
    </row>
    <row r="789" spans="1:104" s="30" customFormat="1" x14ac:dyDescent="0.25">
      <c r="A789" s="19">
        <v>774</v>
      </c>
      <c r="B789" s="20"/>
      <c r="C789" s="189"/>
      <c r="D789" s="69"/>
      <c r="E789" s="171">
        <f>IFERROR(INDEX(Admin!$C$7:$C$10,MATCH(CY789,TblNivåValTExt,0)),0)</f>
        <v>0</v>
      </c>
      <c r="F789" s="1"/>
      <c r="G789" s="1"/>
      <c r="H789" s="90"/>
      <c r="I789" s="91"/>
      <c r="J789" s="91"/>
      <c r="K789" s="91"/>
      <c r="L789" s="91"/>
      <c r="M789" s="91"/>
      <c r="N789" s="91"/>
      <c r="O789" s="91"/>
      <c r="P789" s="91"/>
      <c r="Q789" s="91"/>
      <c r="R789" s="91"/>
      <c r="S789" s="91"/>
      <c r="T789" s="91"/>
      <c r="U789" s="91"/>
      <c r="V789" s="91"/>
      <c r="W789" s="225">
        <f t="shared" si="885"/>
        <v>0</v>
      </c>
      <c r="X789" s="134" t="str">
        <f t="shared" si="931"/>
        <v/>
      </c>
      <c r="Y789" s="92" t="b">
        <f t="shared" si="886"/>
        <v>0</v>
      </c>
      <c r="Z789" s="92" t="str">
        <f t="shared" si="932"/>
        <v/>
      </c>
      <c r="AA789" s="92" t="b">
        <f t="shared" si="933"/>
        <v>0</v>
      </c>
      <c r="AB789" s="92" t="str">
        <f t="shared" si="934"/>
        <v/>
      </c>
      <c r="AC789" s="13" t="b">
        <f t="shared" si="887"/>
        <v>0</v>
      </c>
      <c r="AD789" s="92" t="str">
        <f t="shared" si="935"/>
        <v/>
      </c>
      <c r="AE789" s="13" t="b">
        <f t="shared" si="936"/>
        <v>0</v>
      </c>
      <c r="AF789" s="92" t="str">
        <f t="shared" si="937"/>
        <v/>
      </c>
      <c r="AG789" s="13" t="b">
        <f t="shared" si="888"/>
        <v>0</v>
      </c>
      <c r="AH789" s="92" t="str">
        <f t="shared" si="938"/>
        <v/>
      </c>
      <c r="AI789" s="35" t="b">
        <f t="shared" si="889"/>
        <v>0</v>
      </c>
      <c r="AJ789" s="92" t="str">
        <f t="shared" si="939"/>
        <v/>
      </c>
      <c r="AK789" s="35" t="b">
        <f t="shared" si="890"/>
        <v>0</v>
      </c>
      <c r="AL789" s="92" t="str">
        <f t="shared" si="891"/>
        <v/>
      </c>
      <c r="AM789" s="35" t="b">
        <f t="shared" si="892"/>
        <v>0</v>
      </c>
      <c r="AN789" s="92" t="str">
        <f t="shared" si="893"/>
        <v/>
      </c>
      <c r="AO789" s="13" t="b">
        <f t="shared" si="894"/>
        <v>0</v>
      </c>
      <c r="AP789" s="92" t="str">
        <f t="shared" si="895"/>
        <v/>
      </c>
      <c r="AQ789" s="14">
        <f t="shared" si="896"/>
        <v>0</v>
      </c>
      <c r="AR789" s="14">
        <f t="shared" si="897"/>
        <v>0</v>
      </c>
      <c r="AS789" s="16">
        <f t="shared" si="948"/>
        <v>0</v>
      </c>
      <c r="AT789" s="16">
        <f t="shared" si="948"/>
        <v>0</v>
      </c>
      <c r="AU789" s="16">
        <f t="shared" si="948"/>
        <v>0</v>
      </c>
      <c r="AV789" s="16">
        <f t="shared" si="948"/>
        <v>0</v>
      </c>
      <c r="AW789" s="16">
        <f t="shared" si="948"/>
        <v>0</v>
      </c>
      <c r="AX789" s="16">
        <f t="shared" si="948"/>
        <v>0</v>
      </c>
      <c r="AY789" s="16">
        <f t="shared" si="948"/>
        <v>0</v>
      </c>
      <c r="AZ789" s="16"/>
      <c r="BA789" s="16"/>
      <c r="BB789" s="93">
        <f t="shared" si="940"/>
        <v>0</v>
      </c>
      <c r="BC789" s="93">
        <f t="shared" si="941"/>
        <v>0</v>
      </c>
      <c r="BD789" s="93">
        <f t="shared" si="942"/>
        <v>0</v>
      </c>
      <c r="BE789" s="158">
        <f t="shared" si="943"/>
        <v>0</v>
      </c>
      <c r="BF789" s="159">
        <f t="shared" si="944"/>
        <v>0</v>
      </c>
      <c r="BG789" s="159">
        <f t="shared" si="898"/>
        <v>0</v>
      </c>
      <c r="BH789" s="159">
        <f t="shared" si="899"/>
        <v>0</v>
      </c>
      <c r="BI789" s="159">
        <f t="shared" si="900"/>
        <v>0</v>
      </c>
      <c r="BJ789" s="159">
        <f t="shared" si="901"/>
        <v>0</v>
      </c>
      <c r="BK789" s="159">
        <f t="shared" si="902"/>
        <v>0</v>
      </c>
      <c r="BL789" s="159">
        <f t="shared" si="903"/>
        <v>0</v>
      </c>
      <c r="BM789" s="159">
        <f t="shared" si="884"/>
        <v>0</v>
      </c>
      <c r="BN789" s="159">
        <f t="shared" si="884"/>
        <v>0</v>
      </c>
      <c r="BO789" s="205" t="b">
        <f t="shared" si="904"/>
        <v>0</v>
      </c>
      <c r="BP789" s="214">
        <f t="shared" si="905"/>
        <v>0</v>
      </c>
      <c r="BQ789" s="160">
        <f t="shared" si="906"/>
        <v>0</v>
      </c>
      <c r="BR789" s="160">
        <f t="shared" si="907"/>
        <v>0</v>
      </c>
      <c r="BS789" s="160">
        <f t="shared" si="908"/>
        <v>0</v>
      </c>
      <c r="BT789" s="160">
        <f t="shared" si="909"/>
        <v>0</v>
      </c>
      <c r="BU789" s="160">
        <f t="shared" si="910"/>
        <v>0</v>
      </c>
      <c r="BV789" s="215">
        <f t="shared" si="911"/>
        <v>0</v>
      </c>
      <c r="BW789" s="217">
        <f t="shared" si="912"/>
        <v>0</v>
      </c>
      <c r="BX789" s="206">
        <f t="shared" si="913"/>
        <v>0</v>
      </c>
      <c r="BY789" s="206">
        <f t="shared" si="914"/>
        <v>0</v>
      </c>
      <c r="BZ789" s="206">
        <f t="shared" si="915"/>
        <v>0</v>
      </c>
      <c r="CA789" s="206">
        <f t="shared" si="916"/>
        <v>0</v>
      </c>
      <c r="CB789" s="206">
        <f t="shared" si="917"/>
        <v>0</v>
      </c>
      <c r="CC789" s="218">
        <f t="shared" si="918"/>
        <v>0</v>
      </c>
      <c r="CD789" s="216" t="e">
        <f t="shared" si="919"/>
        <v>#VALUE!</v>
      </c>
      <c r="CE789" s="94" t="e">
        <f t="shared" si="920"/>
        <v>#VALUE!</v>
      </c>
      <c r="CF789" s="94" t="e">
        <f t="shared" si="921"/>
        <v>#VALUE!</v>
      </c>
      <c r="CG789" s="95" t="e">
        <f t="shared" si="922"/>
        <v>#VALUE!</v>
      </c>
      <c r="CH789" s="95" t="e">
        <f t="shared" si="945"/>
        <v>#VALUE!</v>
      </c>
      <c r="CI789" s="95" t="b">
        <f t="shared" si="949"/>
        <v>0</v>
      </c>
      <c r="CJ789" s="76" t="str">
        <f t="shared" si="923"/>
        <v/>
      </c>
      <c r="CK789" s="94" t="e" cm="1">
        <f t="array" aca="1" ref="CK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CL789" s="94" t="str">
        <f t="shared" si="924"/>
        <v/>
      </c>
      <c r="CM789" s="96" t="b">
        <f t="shared" si="925"/>
        <v>0</v>
      </c>
      <c r="CN789" s="130" t="b">
        <f>IFERROR(MATCH(D789,'Avtal för korttidsarbete'!$G$13:$G$1012,0),TRUE)</f>
        <v>1</v>
      </c>
      <c r="CO789" s="130" t="b">
        <f t="shared" si="926"/>
        <v>0</v>
      </c>
      <c r="CP789" s="131" t="str" cm="1">
        <f t="array" ref="CP789">IF(CN789=TRUE,"x",INDEX('Avtal för korttidsarbete'!$E$13:$E$1012,$CN789))</f>
        <v>x</v>
      </c>
      <c r="CQ789" s="131" t="str" cm="1">
        <f t="array" ref="CQ789">IF(CN789=TRUE,"x",INDEX('Avtal för korttidsarbete'!$F$13:$F$1012,$CN789))</f>
        <v>x</v>
      </c>
      <c r="CR789" s="130" t="b">
        <f t="shared" si="927"/>
        <v>0</v>
      </c>
      <c r="CS789" s="165">
        <f t="shared" si="946"/>
        <v>0</v>
      </c>
      <c r="CT789" s="165">
        <f t="shared" si="947"/>
        <v>0</v>
      </c>
      <c r="CU789" s="130" t="b">
        <f t="shared" si="928"/>
        <v>0</v>
      </c>
      <c r="CV789" s="131">
        <f t="shared" si="929"/>
        <v>0</v>
      </c>
      <c r="CW789" s="165">
        <f t="shared" si="930"/>
        <v>0</v>
      </c>
      <c r="CX789" s="186" t="b">
        <f>IFERROR(INDEX('Avtal för korttidsarbete'!R:R,MATCH(D789,'Avtal för korttidsarbete'!$G:$G,0)),TRUE)</f>
        <v>1</v>
      </c>
      <c r="CY789" s="165" t="str">
        <f>IF(CX789,"-",INDEX('Avtal för korttidsarbete'!$D:$D,MATCH(D789,'Avtal för korttidsarbete'!$G:$G,0)))</f>
        <v>-</v>
      </c>
      <c r="CZ789" s="131" t="b">
        <f>IFERROR(G789&gt;INDEX(Uppsägningar!E:E,MATCH(C789,Uppsägningar!C:C,0)),FALSE)</f>
        <v>0</v>
      </c>
    </row>
    <row r="790" spans="1:104" s="30" customFormat="1" x14ac:dyDescent="0.25">
      <c r="A790" s="19">
        <v>775</v>
      </c>
      <c r="B790" s="20"/>
      <c r="C790" s="189"/>
      <c r="D790" s="69"/>
      <c r="E790" s="171">
        <f>IFERROR(INDEX(Admin!$C$7:$C$10,MATCH(CY790,TblNivåValTExt,0)),0)</f>
        <v>0</v>
      </c>
      <c r="F790" s="1"/>
      <c r="G790" s="1"/>
      <c r="H790" s="90"/>
      <c r="I790" s="91"/>
      <c r="J790" s="91"/>
      <c r="K790" s="91"/>
      <c r="L790" s="91"/>
      <c r="M790" s="91"/>
      <c r="N790" s="91"/>
      <c r="O790" s="91"/>
      <c r="P790" s="91"/>
      <c r="Q790" s="91"/>
      <c r="R790" s="91"/>
      <c r="S790" s="91"/>
      <c r="T790" s="91"/>
      <c r="U790" s="91"/>
      <c r="V790" s="91"/>
      <c r="W790" s="225">
        <f t="shared" si="885"/>
        <v>0</v>
      </c>
      <c r="X790" s="134" t="str">
        <f t="shared" si="931"/>
        <v/>
      </c>
      <c r="Y790" s="92" t="b">
        <f t="shared" si="886"/>
        <v>0</v>
      </c>
      <c r="Z790" s="92" t="str">
        <f t="shared" si="932"/>
        <v/>
      </c>
      <c r="AA790" s="92" t="b">
        <f t="shared" si="933"/>
        <v>0</v>
      </c>
      <c r="AB790" s="92" t="str">
        <f t="shared" si="934"/>
        <v/>
      </c>
      <c r="AC790" s="13" t="b">
        <f t="shared" si="887"/>
        <v>0</v>
      </c>
      <c r="AD790" s="92" t="str">
        <f t="shared" si="935"/>
        <v/>
      </c>
      <c r="AE790" s="13" t="b">
        <f t="shared" si="936"/>
        <v>0</v>
      </c>
      <c r="AF790" s="92" t="str">
        <f t="shared" si="937"/>
        <v/>
      </c>
      <c r="AG790" s="13" t="b">
        <f t="shared" si="888"/>
        <v>0</v>
      </c>
      <c r="AH790" s="92" t="str">
        <f t="shared" si="938"/>
        <v/>
      </c>
      <c r="AI790" s="35" t="b">
        <f t="shared" si="889"/>
        <v>0</v>
      </c>
      <c r="AJ790" s="92" t="str">
        <f t="shared" si="939"/>
        <v/>
      </c>
      <c r="AK790" s="35" t="b">
        <f t="shared" si="890"/>
        <v>0</v>
      </c>
      <c r="AL790" s="92" t="str">
        <f t="shared" si="891"/>
        <v/>
      </c>
      <c r="AM790" s="35" t="b">
        <f t="shared" si="892"/>
        <v>0</v>
      </c>
      <c r="AN790" s="92" t="str">
        <f t="shared" si="893"/>
        <v/>
      </c>
      <c r="AO790" s="13" t="b">
        <f t="shared" si="894"/>
        <v>0</v>
      </c>
      <c r="AP790" s="92" t="str">
        <f t="shared" si="895"/>
        <v/>
      </c>
      <c r="AQ790" s="14">
        <f t="shared" si="896"/>
        <v>0</v>
      </c>
      <c r="AR790" s="14">
        <f t="shared" si="897"/>
        <v>0</v>
      </c>
      <c r="AS790" s="16">
        <f t="shared" si="948"/>
        <v>0</v>
      </c>
      <c r="AT790" s="16">
        <f t="shared" si="948"/>
        <v>0</v>
      </c>
      <c r="AU790" s="16">
        <f t="shared" si="948"/>
        <v>0</v>
      </c>
      <c r="AV790" s="16">
        <f t="shared" si="948"/>
        <v>0</v>
      </c>
      <c r="AW790" s="16">
        <f t="shared" si="948"/>
        <v>0</v>
      </c>
      <c r="AX790" s="16">
        <f t="shared" si="948"/>
        <v>0</v>
      </c>
      <c r="AY790" s="16">
        <f t="shared" si="948"/>
        <v>0</v>
      </c>
      <c r="AZ790" s="16"/>
      <c r="BA790" s="16"/>
      <c r="BB790" s="93">
        <f t="shared" si="940"/>
        <v>0</v>
      </c>
      <c r="BC790" s="93">
        <f t="shared" si="941"/>
        <v>0</v>
      </c>
      <c r="BD790" s="93">
        <f t="shared" si="942"/>
        <v>0</v>
      </c>
      <c r="BE790" s="158">
        <f t="shared" si="943"/>
        <v>0</v>
      </c>
      <c r="BF790" s="159">
        <f t="shared" si="944"/>
        <v>0</v>
      </c>
      <c r="BG790" s="159">
        <f t="shared" si="898"/>
        <v>0</v>
      </c>
      <c r="BH790" s="159">
        <f t="shared" si="899"/>
        <v>0</v>
      </c>
      <c r="BI790" s="159">
        <f t="shared" si="900"/>
        <v>0</v>
      </c>
      <c r="BJ790" s="159">
        <f t="shared" si="901"/>
        <v>0</v>
      </c>
      <c r="BK790" s="159">
        <f t="shared" si="902"/>
        <v>0</v>
      </c>
      <c r="BL790" s="159">
        <f t="shared" si="903"/>
        <v>0</v>
      </c>
      <c r="BM790" s="159">
        <f t="shared" si="884"/>
        <v>0</v>
      </c>
      <c r="BN790" s="159">
        <f t="shared" si="884"/>
        <v>0</v>
      </c>
      <c r="BO790" s="205" t="b">
        <f t="shared" si="904"/>
        <v>0</v>
      </c>
      <c r="BP790" s="214">
        <f t="shared" si="905"/>
        <v>0</v>
      </c>
      <c r="BQ790" s="160">
        <f t="shared" si="906"/>
        <v>0</v>
      </c>
      <c r="BR790" s="160">
        <f t="shared" si="907"/>
        <v>0</v>
      </c>
      <c r="BS790" s="160">
        <f t="shared" si="908"/>
        <v>0</v>
      </c>
      <c r="BT790" s="160">
        <f t="shared" si="909"/>
        <v>0</v>
      </c>
      <c r="BU790" s="160">
        <f t="shared" si="910"/>
        <v>0</v>
      </c>
      <c r="BV790" s="215">
        <f t="shared" si="911"/>
        <v>0</v>
      </c>
      <c r="BW790" s="217">
        <f t="shared" si="912"/>
        <v>0</v>
      </c>
      <c r="BX790" s="206">
        <f t="shared" si="913"/>
        <v>0</v>
      </c>
      <c r="BY790" s="206">
        <f t="shared" si="914"/>
        <v>0</v>
      </c>
      <c r="BZ790" s="206">
        <f t="shared" si="915"/>
        <v>0</v>
      </c>
      <c r="CA790" s="206">
        <f t="shared" si="916"/>
        <v>0</v>
      </c>
      <c r="CB790" s="206">
        <f t="shared" si="917"/>
        <v>0</v>
      </c>
      <c r="CC790" s="218">
        <f t="shared" si="918"/>
        <v>0</v>
      </c>
      <c r="CD790" s="216" t="e">
        <f t="shared" si="919"/>
        <v>#VALUE!</v>
      </c>
      <c r="CE790" s="94" t="e">
        <f t="shared" si="920"/>
        <v>#VALUE!</v>
      </c>
      <c r="CF790" s="94" t="e">
        <f t="shared" si="921"/>
        <v>#VALUE!</v>
      </c>
      <c r="CG790" s="95" t="e">
        <f t="shared" si="922"/>
        <v>#VALUE!</v>
      </c>
      <c r="CH790" s="95" t="e">
        <f t="shared" si="945"/>
        <v>#VALUE!</v>
      </c>
      <c r="CI790" s="95" t="b">
        <f t="shared" si="949"/>
        <v>0</v>
      </c>
      <c r="CJ790" s="76" t="str">
        <f t="shared" si="923"/>
        <v/>
      </c>
      <c r="CK790" s="94" t="e" cm="1">
        <f t="array" aca="1" ref="CK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CL790" s="94" t="str">
        <f t="shared" si="924"/>
        <v/>
      </c>
      <c r="CM790" s="96" t="b">
        <f t="shared" si="925"/>
        <v>0</v>
      </c>
      <c r="CN790" s="130" t="b">
        <f>IFERROR(MATCH(D790,'Avtal för korttidsarbete'!$G$13:$G$1012,0),TRUE)</f>
        <v>1</v>
      </c>
      <c r="CO790" s="130" t="b">
        <f t="shared" si="926"/>
        <v>0</v>
      </c>
      <c r="CP790" s="131" t="str" cm="1">
        <f t="array" ref="CP790">IF(CN790=TRUE,"x",INDEX('Avtal för korttidsarbete'!$E$13:$E$1012,$CN790))</f>
        <v>x</v>
      </c>
      <c r="CQ790" s="131" t="str" cm="1">
        <f t="array" ref="CQ790">IF(CN790=TRUE,"x",INDEX('Avtal för korttidsarbete'!$F$13:$F$1012,$CN790))</f>
        <v>x</v>
      </c>
      <c r="CR790" s="130" t="b">
        <f t="shared" si="927"/>
        <v>0</v>
      </c>
      <c r="CS790" s="165">
        <f t="shared" si="946"/>
        <v>0</v>
      </c>
      <c r="CT790" s="165">
        <f t="shared" si="947"/>
        <v>0</v>
      </c>
      <c r="CU790" s="130" t="b">
        <f t="shared" si="928"/>
        <v>0</v>
      </c>
      <c r="CV790" s="131">
        <f t="shared" si="929"/>
        <v>0</v>
      </c>
      <c r="CW790" s="165">
        <f t="shared" si="930"/>
        <v>0</v>
      </c>
      <c r="CX790" s="186" t="b">
        <f>IFERROR(INDEX('Avtal för korttidsarbete'!R:R,MATCH(D790,'Avtal för korttidsarbete'!$G:$G,0)),TRUE)</f>
        <v>1</v>
      </c>
      <c r="CY790" s="165" t="str">
        <f>IF(CX790,"-",INDEX('Avtal för korttidsarbete'!$D:$D,MATCH(D790,'Avtal för korttidsarbete'!$G:$G,0)))</f>
        <v>-</v>
      </c>
      <c r="CZ790" s="131" t="b">
        <f>IFERROR(G790&gt;INDEX(Uppsägningar!E:E,MATCH(C790,Uppsägningar!C:C,0)),FALSE)</f>
        <v>0</v>
      </c>
    </row>
    <row r="791" spans="1:104" s="30" customFormat="1" x14ac:dyDescent="0.25">
      <c r="A791" s="19">
        <v>776</v>
      </c>
      <c r="B791" s="20"/>
      <c r="C791" s="189"/>
      <c r="D791" s="69"/>
      <c r="E791" s="171">
        <f>IFERROR(INDEX(Admin!$C$7:$C$10,MATCH(CY791,TblNivåValTExt,0)),0)</f>
        <v>0</v>
      </c>
      <c r="F791" s="1"/>
      <c r="G791" s="1"/>
      <c r="H791" s="90"/>
      <c r="I791" s="91"/>
      <c r="J791" s="91"/>
      <c r="K791" s="91"/>
      <c r="L791" s="91"/>
      <c r="M791" s="91"/>
      <c r="N791" s="91"/>
      <c r="O791" s="91"/>
      <c r="P791" s="91"/>
      <c r="Q791" s="91"/>
      <c r="R791" s="91"/>
      <c r="S791" s="91"/>
      <c r="T791" s="91"/>
      <c r="U791" s="91"/>
      <c r="V791" s="91"/>
      <c r="W791" s="225">
        <f t="shared" si="885"/>
        <v>0</v>
      </c>
      <c r="X791" s="134" t="str">
        <f t="shared" si="931"/>
        <v/>
      </c>
      <c r="Y791" s="92" t="b">
        <f t="shared" si="886"/>
        <v>0</v>
      </c>
      <c r="Z791" s="92" t="str">
        <f t="shared" si="932"/>
        <v/>
      </c>
      <c r="AA791" s="92" t="b">
        <f t="shared" si="933"/>
        <v>0</v>
      </c>
      <c r="AB791" s="92" t="str">
        <f t="shared" si="934"/>
        <v/>
      </c>
      <c r="AC791" s="13" t="b">
        <f t="shared" si="887"/>
        <v>0</v>
      </c>
      <c r="AD791" s="92" t="str">
        <f t="shared" si="935"/>
        <v/>
      </c>
      <c r="AE791" s="13" t="b">
        <f t="shared" si="936"/>
        <v>0</v>
      </c>
      <c r="AF791" s="92" t="str">
        <f t="shared" si="937"/>
        <v/>
      </c>
      <c r="AG791" s="13" t="b">
        <f t="shared" si="888"/>
        <v>0</v>
      </c>
      <c r="AH791" s="92" t="str">
        <f t="shared" si="938"/>
        <v/>
      </c>
      <c r="AI791" s="35" t="b">
        <f t="shared" si="889"/>
        <v>0</v>
      </c>
      <c r="AJ791" s="92" t="str">
        <f t="shared" si="939"/>
        <v/>
      </c>
      <c r="AK791" s="35" t="b">
        <f t="shared" si="890"/>
        <v>0</v>
      </c>
      <c r="AL791" s="92" t="str">
        <f t="shared" si="891"/>
        <v/>
      </c>
      <c r="AM791" s="35" t="b">
        <f t="shared" si="892"/>
        <v>0</v>
      </c>
      <c r="AN791" s="92" t="str">
        <f t="shared" si="893"/>
        <v/>
      </c>
      <c r="AO791" s="13" t="b">
        <f t="shared" si="894"/>
        <v>0</v>
      </c>
      <c r="AP791" s="92" t="str">
        <f t="shared" si="895"/>
        <v/>
      </c>
      <c r="AQ791" s="14">
        <f t="shared" si="896"/>
        <v>0</v>
      </c>
      <c r="AR791" s="14">
        <f t="shared" si="897"/>
        <v>0</v>
      </c>
      <c r="AS791" s="16">
        <f t="shared" si="948"/>
        <v>0</v>
      </c>
      <c r="AT791" s="16">
        <f t="shared" si="948"/>
        <v>0</v>
      </c>
      <c r="AU791" s="16">
        <f t="shared" si="948"/>
        <v>0</v>
      </c>
      <c r="AV791" s="16">
        <f t="shared" si="948"/>
        <v>0</v>
      </c>
      <c r="AW791" s="16">
        <f t="shared" si="948"/>
        <v>0</v>
      </c>
      <c r="AX791" s="16">
        <f t="shared" si="948"/>
        <v>0</v>
      </c>
      <c r="AY791" s="16">
        <f t="shared" si="948"/>
        <v>0</v>
      </c>
      <c r="AZ791" s="16"/>
      <c r="BA791" s="16"/>
      <c r="BB791" s="93">
        <f t="shared" si="940"/>
        <v>0</v>
      </c>
      <c r="BC791" s="93">
        <f t="shared" si="941"/>
        <v>0</v>
      </c>
      <c r="BD791" s="93">
        <f t="shared" si="942"/>
        <v>0</v>
      </c>
      <c r="BE791" s="158">
        <f t="shared" si="943"/>
        <v>0</v>
      </c>
      <c r="BF791" s="159">
        <f t="shared" si="944"/>
        <v>0</v>
      </c>
      <c r="BG791" s="159">
        <f t="shared" si="898"/>
        <v>0</v>
      </c>
      <c r="BH791" s="159">
        <f t="shared" si="899"/>
        <v>0</v>
      </c>
      <c r="BI791" s="159">
        <f t="shared" si="900"/>
        <v>0</v>
      </c>
      <c r="BJ791" s="159">
        <f t="shared" si="901"/>
        <v>0</v>
      </c>
      <c r="BK791" s="159">
        <f t="shared" si="902"/>
        <v>0</v>
      </c>
      <c r="BL791" s="159">
        <f t="shared" si="903"/>
        <v>0</v>
      </c>
      <c r="BM791" s="159">
        <f t="shared" si="884"/>
        <v>0</v>
      </c>
      <c r="BN791" s="159">
        <f t="shared" si="884"/>
        <v>0</v>
      </c>
      <c r="BO791" s="205" t="b">
        <f t="shared" si="904"/>
        <v>0</v>
      </c>
      <c r="BP791" s="214">
        <f t="shared" si="905"/>
        <v>0</v>
      </c>
      <c r="BQ791" s="160">
        <f t="shared" si="906"/>
        <v>0</v>
      </c>
      <c r="BR791" s="160">
        <f t="shared" si="907"/>
        <v>0</v>
      </c>
      <c r="BS791" s="160">
        <f t="shared" si="908"/>
        <v>0</v>
      </c>
      <c r="BT791" s="160">
        <f t="shared" si="909"/>
        <v>0</v>
      </c>
      <c r="BU791" s="160">
        <f t="shared" si="910"/>
        <v>0</v>
      </c>
      <c r="BV791" s="215">
        <f t="shared" si="911"/>
        <v>0</v>
      </c>
      <c r="BW791" s="217">
        <f t="shared" si="912"/>
        <v>0</v>
      </c>
      <c r="BX791" s="206">
        <f t="shared" si="913"/>
        <v>0</v>
      </c>
      <c r="BY791" s="206">
        <f t="shared" si="914"/>
        <v>0</v>
      </c>
      <c r="BZ791" s="206">
        <f t="shared" si="915"/>
        <v>0</v>
      </c>
      <c r="CA791" s="206">
        <f t="shared" si="916"/>
        <v>0</v>
      </c>
      <c r="CB791" s="206">
        <f t="shared" si="917"/>
        <v>0</v>
      </c>
      <c r="CC791" s="218">
        <f t="shared" si="918"/>
        <v>0</v>
      </c>
      <c r="CD791" s="216" t="e">
        <f t="shared" si="919"/>
        <v>#VALUE!</v>
      </c>
      <c r="CE791" s="94" t="e">
        <f t="shared" si="920"/>
        <v>#VALUE!</v>
      </c>
      <c r="CF791" s="94" t="e">
        <f t="shared" si="921"/>
        <v>#VALUE!</v>
      </c>
      <c r="CG791" s="95" t="e">
        <f t="shared" si="922"/>
        <v>#VALUE!</v>
      </c>
      <c r="CH791" s="95" t="e">
        <f t="shared" si="945"/>
        <v>#VALUE!</v>
      </c>
      <c r="CI791" s="95" t="b">
        <f t="shared" si="949"/>
        <v>0</v>
      </c>
      <c r="CJ791" s="76" t="str">
        <f t="shared" si="923"/>
        <v/>
      </c>
      <c r="CK791" s="94" t="e" cm="1">
        <f t="array" aca="1" ref="CK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CL791" s="94" t="str">
        <f t="shared" si="924"/>
        <v/>
      </c>
      <c r="CM791" s="96" t="b">
        <f t="shared" si="925"/>
        <v>0</v>
      </c>
      <c r="CN791" s="130" t="b">
        <f>IFERROR(MATCH(D791,'Avtal för korttidsarbete'!$G$13:$G$1012,0),TRUE)</f>
        <v>1</v>
      </c>
      <c r="CO791" s="130" t="b">
        <f t="shared" si="926"/>
        <v>0</v>
      </c>
      <c r="CP791" s="131" t="str" cm="1">
        <f t="array" ref="CP791">IF(CN791=TRUE,"x",INDEX('Avtal för korttidsarbete'!$E$13:$E$1012,$CN791))</f>
        <v>x</v>
      </c>
      <c r="CQ791" s="131" t="str" cm="1">
        <f t="array" ref="CQ791">IF(CN791=TRUE,"x",INDEX('Avtal för korttidsarbete'!$F$13:$F$1012,$CN791))</f>
        <v>x</v>
      </c>
      <c r="CR791" s="130" t="b">
        <f t="shared" si="927"/>
        <v>0</v>
      </c>
      <c r="CS791" s="165">
        <f t="shared" si="946"/>
        <v>0</v>
      </c>
      <c r="CT791" s="165">
        <f t="shared" si="947"/>
        <v>0</v>
      </c>
      <c r="CU791" s="130" t="b">
        <f t="shared" si="928"/>
        <v>0</v>
      </c>
      <c r="CV791" s="131">
        <f t="shared" si="929"/>
        <v>0</v>
      </c>
      <c r="CW791" s="165">
        <f t="shared" si="930"/>
        <v>0</v>
      </c>
      <c r="CX791" s="186" t="b">
        <f>IFERROR(INDEX('Avtal för korttidsarbete'!R:R,MATCH(D791,'Avtal för korttidsarbete'!$G:$G,0)),TRUE)</f>
        <v>1</v>
      </c>
      <c r="CY791" s="165" t="str">
        <f>IF(CX791,"-",INDEX('Avtal för korttidsarbete'!$D:$D,MATCH(D791,'Avtal för korttidsarbete'!$G:$G,0)))</f>
        <v>-</v>
      </c>
      <c r="CZ791" s="131" t="b">
        <f>IFERROR(G791&gt;INDEX(Uppsägningar!E:E,MATCH(C791,Uppsägningar!C:C,0)),FALSE)</f>
        <v>0</v>
      </c>
    </row>
    <row r="792" spans="1:104" s="30" customFormat="1" x14ac:dyDescent="0.25">
      <c r="A792" s="19">
        <v>777</v>
      </c>
      <c r="B792" s="20"/>
      <c r="C792" s="189"/>
      <c r="D792" s="69"/>
      <c r="E792" s="171">
        <f>IFERROR(INDEX(Admin!$C$7:$C$10,MATCH(CY792,TblNivåValTExt,0)),0)</f>
        <v>0</v>
      </c>
      <c r="F792" s="1"/>
      <c r="G792" s="1"/>
      <c r="H792" s="90"/>
      <c r="I792" s="91"/>
      <c r="J792" s="91"/>
      <c r="K792" s="91"/>
      <c r="L792" s="91"/>
      <c r="M792" s="91"/>
      <c r="N792" s="91"/>
      <c r="O792" s="91"/>
      <c r="P792" s="91"/>
      <c r="Q792" s="91"/>
      <c r="R792" s="91"/>
      <c r="S792" s="91"/>
      <c r="T792" s="91"/>
      <c r="U792" s="91"/>
      <c r="V792" s="91"/>
      <c r="W792" s="225">
        <f t="shared" si="885"/>
        <v>0</v>
      </c>
      <c r="X792" s="134" t="str">
        <f t="shared" si="931"/>
        <v/>
      </c>
      <c r="Y792" s="92" t="b">
        <f t="shared" si="886"/>
        <v>0</v>
      </c>
      <c r="Z792" s="92" t="str">
        <f t="shared" si="932"/>
        <v/>
      </c>
      <c r="AA792" s="92" t="b">
        <f t="shared" si="933"/>
        <v>0</v>
      </c>
      <c r="AB792" s="92" t="str">
        <f t="shared" si="934"/>
        <v/>
      </c>
      <c r="AC792" s="13" t="b">
        <f t="shared" si="887"/>
        <v>0</v>
      </c>
      <c r="AD792" s="92" t="str">
        <f t="shared" si="935"/>
        <v/>
      </c>
      <c r="AE792" s="13" t="b">
        <f t="shared" si="936"/>
        <v>0</v>
      </c>
      <c r="AF792" s="92" t="str">
        <f t="shared" si="937"/>
        <v/>
      </c>
      <c r="AG792" s="13" t="b">
        <f t="shared" si="888"/>
        <v>0</v>
      </c>
      <c r="AH792" s="92" t="str">
        <f t="shared" si="938"/>
        <v/>
      </c>
      <c r="AI792" s="35" t="b">
        <f t="shared" si="889"/>
        <v>0</v>
      </c>
      <c r="AJ792" s="92" t="str">
        <f t="shared" si="939"/>
        <v/>
      </c>
      <c r="AK792" s="35" t="b">
        <f t="shared" si="890"/>
        <v>0</v>
      </c>
      <c r="AL792" s="92" t="str">
        <f t="shared" si="891"/>
        <v/>
      </c>
      <c r="AM792" s="35" t="b">
        <f t="shared" si="892"/>
        <v>0</v>
      </c>
      <c r="AN792" s="92" t="str">
        <f t="shared" si="893"/>
        <v/>
      </c>
      <c r="AO792" s="13" t="b">
        <f t="shared" si="894"/>
        <v>0</v>
      </c>
      <c r="AP792" s="92" t="str">
        <f t="shared" si="895"/>
        <v/>
      </c>
      <c r="AQ792" s="14">
        <f t="shared" si="896"/>
        <v>0</v>
      </c>
      <c r="AR792" s="14">
        <f t="shared" si="897"/>
        <v>0</v>
      </c>
      <c r="AS792" s="16">
        <f t="shared" si="948"/>
        <v>0</v>
      </c>
      <c r="AT792" s="16">
        <f t="shared" si="948"/>
        <v>0</v>
      </c>
      <c r="AU792" s="16">
        <f t="shared" si="948"/>
        <v>0</v>
      </c>
      <c r="AV792" s="16">
        <f t="shared" si="948"/>
        <v>0</v>
      </c>
      <c r="AW792" s="16">
        <f t="shared" si="948"/>
        <v>0</v>
      </c>
      <c r="AX792" s="16">
        <f t="shared" si="948"/>
        <v>0</v>
      </c>
      <c r="AY792" s="16">
        <f t="shared" si="948"/>
        <v>0</v>
      </c>
      <c r="AZ792" s="16"/>
      <c r="BA792" s="16"/>
      <c r="BB792" s="93">
        <f t="shared" si="940"/>
        <v>0</v>
      </c>
      <c r="BC792" s="93">
        <f t="shared" si="941"/>
        <v>0</v>
      </c>
      <c r="BD792" s="93">
        <f t="shared" si="942"/>
        <v>0</v>
      </c>
      <c r="BE792" s="158">
        <f t="shared" si="943"/>
        <v>0</v>
      </c>
      <c r="BF792" s="159">
        <f t="shared" si="944"/>
        <v>0</v>
      </c>
      <c r="BG792" s="159">
        <f t="shared" si="898"/>
        <v>0</v>
      </c>
      <c r="BH792" s="159">
        <f t="shared" si="899"/>
        <v>0</v>
      </c>
      <c r="BI792" s="159">
        <f t="shared" si="900"/>
        <v>0</v>
      </c>
      <c r="BJ792" s="159">
        <f t="shared" si="901"/>
        <v>0</v>
      </c>
      <c r="BK792" s="159">
        <f t="shared" si="902"/>
        <v>0</v>
      </c>
      <c r="BL792" s="159">
        <f t="shared" si="903"/>
        <v>0</v>
      </c>
      <c r="BM792" s="159">
        <f t="shared" si="884"/>
        <v>0</v>
      </c>
      <c r="BN792" s="159">
        <f t="shared" si="884"/>
        <v>0</v>
      </c>
      <c r="BO792" s="205" t="b">
        <f t="shared" si="904"/>
        <v>0</v>
      </c>
      <c r="BP792" s="214">
        <f t="shared" si="905"/>
        <v>0</v>
      </c>
      <c r="BQ792" s="160">
        <f t="shared" si="906"/>
        <v>0</v>
      </c>
      <c r="BR792" s="160">
        <f t="shared" si="907"/>
        <v>0</v>
      </c>
      <c r="BS792" s="160">
        <f t="shared" si="908"/>
        <v>0</v>
      </c>
      <c r="BT792" s="160">
        <f t="shared" si="909"/>
        <v>0</v>
      </c>
      <c r="BU792" s="160">
        <f t="shared" si="910"/>
        <v>0</v>
      </c>
      <c r="BV792" s="215">
        <f t="shared" si="911"/>
        <v>0</v>
      </c>
      <c r="BW792" s="217">
        <f t="shared" si="912"/>
        <v>0</v>
      </c>
      <c r="BX792" s="206">
        <f t="shared" si="913"/>
        <v>0</v>
      </c>
      <c r="BY792" s="206">
        <f t="shared" si="914"/>
        <v>0</v>
      </c>
      <c r="BZ792" s="206">
        <f t="shared" si="915"/>
        <v>0</v>
      </c>
      <c r="CA792" s="206">
        <f t="shared" si="916"/>
        <v>0</v>
      </c>
      <c r="CB792" s="206">
        <f t="shared" si="917"/>
        <v>0</v>
      </c>
      <c r="CC792" s="218">
        <f t="shared" si="918"/>
        <v>0</v>
      </c>
      <c r="CD792" s="216" t="e">
        <f t="shared" si="919"/>
        <v>#VALUE!</v>
      </c>
      <c r="CE792" s="94" t="e">
        <f t="shared" si="920"/>
        <v>#VALUE!</v>
      </c>
      <c r="CF792" s="94" t="e">
        <f t="shared" si="921"/>
        <v>#VALUE!</v>
      </c>
      <c r="CG792" s="95" t="e">
        <f t="shared" si="922"/>
        <v>#VALUE!</v>
      </c>
      <c r="CH792" s="95" t="e">
        <f t="shared" si="945"/>
        <v>#VALUE!</v>
      </c>
      <c r="CI792" s="95" t="b">
        <f t="shared" si="949"/>
        <v>0</v>
      </c>
      <c r="CJ792" s="76" t="str">
        <f t="shared" si="923"/>
        <v/>
      </c>
      <c r="CK792" s="94" t="e" cm="1">
        <f t="array" aca="1" ref="CK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CL792" s="94" t="str">
        <f t="shared" si="924"/>
        <v/>
      </c>
      <c r="CM792" s="96" t="b">
        <f t="shared" si="925"/>
        <v>0</v>
      </c>
      <c r="CN792" s="130" t="b">
        <f>IFERROR(MATCH(D792,'Avtal för korttidsarbete'!$G$13:$G$1012,0),TRUE)</f>
        <v>1</v>
      </c>
      <c r="CO792" s="130" t="b">
        <f t="shared" si="926"/>
        <v>0</v>
      </c>
      <c r="CP792" s="131" t="str" cm="1">
        <f t="array" ref="CP792">IF(CN792=TRUE,"x",INDEX('Avtal för korttidsarbete'!$E$13:$E$1012,$CN792))</f>
        <v>x</v>
      </c>
      <c r="CQ792" s="131" t="str" cm="1">
        <f t="array" ref="CQ792">IF(CN792=TRUE,"x",INDEX('Avtal för korttidsarbete'!$F$13:$F$1012,$CN792))</f>
        <v>x</v>
      </c>
      <c r="CR792" s="130" t="b">
        <f t="shared" si="927"/>
        <v>0</v>
      </c>
      <c r="CS792" s="165">
        <f t="shared" si="946"/>
        <v>0</v>
      </c>
      <c r="CT792" s="165">
        <f t="shared" si="947"/>
        <v>0</v>
      </c>
      <c r="CU792" s="130" t="b">
        <f t="shared" si="928"/>
        <v>0</v>
      </c>
      <c r="CV792" s="131">
        <f t="shared" si="929"/>
        <v>0</v>
      </c>
      <c r="CW792" s="165">
        <f t="shared" si="930"/>
        <v>0</v>
      </c>
      <c r="CX792" s="186" t="b">
        <f>IFERROR(INDEX('Avtal för korttidsarbete'!R:R,MATCH(D792,'Avtal för korttidsarbete'!$G:$G,0)),TRUE)</f>
        <v>1</v>
      </c>
      <c r="CY792" s="165" t="str">
        <f>IF(CX792,"-",INDEX('Avtal för korttidsarbete'!$D:$D,MATCH(D792,'Avtal för korttidsarbete'!$G:$G,0)))</f>
        <v>-</v>
      </c>
      <c r="CZ792" s="131" t="b">
        <f>IFERROR(G792&gt;INDEX(Uppsägningar!E:E,MATCH(C792,Uppsägningar!C:C,0)),FALSE)</f>
        <v>0</v>
      </c>
    </row>
    <row r="793" spans="1:104" s="30" customFormat="1" x14ac:dyDescent="0.25">
      <c r="A793" s="19">
        <v>778</v>
      </c>
      <c r="B793" s="20"/>
      <c r="C793" s="189"/>
      <c r="D793" s="69"/>
      <c r="E793" s="171">
        <f>IFERROR(INDEX(Admin!$C$7:$C$10,MATCH(CY793,TblNivåValTExt,0)),0)</f>
        <v>0</v>
      </c>
      <c r="F793" s="1"/>
      <c r="G793" s="1"/>
      <c r="H793" s="90"/>
      <c r="I793" s="91"/>
      <c r="J793" s="91"/>
      <c r="K793" s="91"/>
      <c r="L793" s="91"/>
      <c r="M793" s="91"/>
      <c r="N793" s="91"/>
      <c r="O793" s="91"/>
      <c r="P793" s="91"/>
      <c r="Q793" s="91"/>
      <c r="R793" s="91"/>
      <c r="S793" s="91"/>
      <c r="T793" s="91"/>
      <c r="U793" s="91"/>
      <c r="V793" s="91"/>
      <c r="W793" s="225">
        <f t="shared" si="885"/>
        <v>0</v>
      </c>
      <c r="X793" s="134" t="str">
        <f t="shared" si="931"/>
        <v/>
      </c>
      <c r="Y793" s="92" t="b">
        <f t="shared" si="886"/>
        <v>0</v>
      </c>
      <c r="Z793" s="92" t="str">
        <f t="shared" si="932"/>
        <v/>
      </c>
      <c r="AA793" s="92" t="b">
        <f t="shared" si="933"/>
        <v>0</v>
      </c>
      <c r="AB793" s="92" t="str">
        <f t="shared" si="934"/>
        <v/>
      </c>
      <c r="AC793" s="13" t="b">
        <f t="shared" si="887"/>
        <v>0</v>
      </c>
      <c r="AD793" s="92" t="str">
        <f t="shared" si="935"/>
        <v/>
      </c>
      <c r="AE793" s="13" t="b">
        <f t="shared" si="936"/>
        <v>0</v>
      </c>
      <c r="AF793" s="92" t="str">
        <f t="shared" si="937"/>
        <v/>
      </c>
      <c r="AG793" s="13" t="b">
        <f t="shared" si="888"/>
        <v>0</v>
      </c>
      <c r="AH793" s="92" t="str">
        <f t="shared" si="938"/>
        <v/>
      </c>
      <c r="AI793" s="35" t="b">
        <f t="shared" si="889"/>
        <v>0</v>
      </c>
      <c r="AJ793" s="92" t="str">
        <f t="shared" si="939"/>
        <v/>
      </c>
      <c r="AK793" s="35" t="b">
        <f t="shared" si="890"/>
        <v>0</v>
      </c>
      <c r="AL793" s="92" t="str">
        <f t="shared" si="891"/>
        <v/>
      </c>
      <c r="AM793" s="35" t="b">
        <f t="shared" si="892"/>
        <v>0</v>
      </c>
      <c r="AN793" s="92" t="str">
        <f t="shared" si="893"/>
        <v/>
      </c>
      <c r="AO793" s="13" t="b">
        <f t="shared" si="894"/>
        <v>0</v>
      </c>
      <c r="AP793" s="92" t="str">
        <f t="shared" si="895"/>
        <v/>
      </c>
      <c r="AQ793" s="14">
        <f t="shared" si="896"/>
        <v>0</v>
      </c>
      <c r="AR793" s="14">
        <f t="shared" si="897"/>
        <v>0</v>
      </c>
      <c r="AS793" s="16">
        <f t="shared" si="948"/>
        <v>0</v>
      </c>
      <c r="AT793" s="16">
        <f t="shared" si="948"/>
        <v>0</v>
      </c>
      <c r="AU793" s="16">
        <f t="shared" si="948"/>
        <v>0</v>
      </c>
      <c r="AV793" s="16">
        <f t="shared" si="948"/>
        <v>0</v>
      </c>
      <c r="AW793" s="16">
        <f t="shared" si="948"/>
        <v>0</v>
      </c>
      <c r="AX793" s="16">
        <f t="shared" si="948"/>
        <v>0</v>
      </c>
      <c r="AY793" s="16">
        <f t="shared" si="948"/>
        <v>0</v>
      </c>
      <c r="AZ793" s="16"/>
      <c r="BA793" s="16"/>
      <c r="BB793" s="93">
        <f t="shared" si="940"/>
        <v>0</v>
      </c>
      <c r="BC793" s="93">
        <f t="shared" si="941"/>
        <v>0</v>
      </c>
      <c r="BD793" s="93">
        <f t="shared" si="942"/>
        <v>0</v>
      </c>
      <c r="BE793" s="158">
        <f t="shared" si="943"/>
        <v>0</v>
      </c>
      <c r="BF793" s="159">
        <f t="shared" si="944"/>
        <v>0</v>
      </c>
      <c r="BG793" s="159">
        <f t="shared" si="898"/>
        <v>0</v>
      </c>
      <c r="BH793" s="159">
        <f t="shared" si="899"/>
        <v>0</v>
      </c>
      <c r="BI793" s="159">
        <f t="shared" si="900"/>
        <v>0</v>
      </c>
      <c r="BJ793" s="159">
        <f t="shared" si="901"/>
        <v>0</v>
      </c>
      <c r="BK793" s="159">
        <f t="shared" si="902"/>
        <v>0</v>
      </c>
      <c r="BL793" s="159">
        <f t="shared" si="903"/>
        <v>0</v>
      </c>
      <c r="BM793" s="159">
        <f t="shared" si="884"/>
        <v>0</v>
      </c>
      <c r="BN793" s="159">
        <f t="shared" si="884"/>
        <v>0</v>
      </c>
      <c r="BO793" s="205" t="b">
        <f t="shared" si="904"/>
        <v>0</v>
      </c>
      <c r="BP793" s="214">
        <f t="shared" si="905"/>
        <v>0</v>
      </c>
      <c r="BQ793" s="160">
        <f t="shared" si="906"/>
        <v>0</v>
      </c>
      <c r="BR793" s="160">
        <f t="shared" si="907"/>
        <v>0</v>
      </c>
      <c r="BS793" s="160">
        <f t="shared" si="908"/>
        <v>0</v>
      </c>
      <c r="BT793" s="160">
        <f t="shared" si="909"/>
        <v>0</v>
      </c>
      <c r="BU793" s="160">
        <f t="shared" si="910"/>
        <v>0</v>
      </c>
      <c r="BV793" s="215">
        <f t="shared" si="911"/>
        <v>0</v>
      </c>
      <c r="BW793" s="217">
        <f t="shared" si="912"/>
        <v>0</v>
      </c>
      <c r="BX793" s="206">
        <f t="shared" si="913"/>
        <v>0</v>
      </c>
      <c r="BY793" s="206">
        <f t="shared" si="914"/>
        <v>0</v>
      </c>
      <c r="BZ793" s="206">
        <f t="shared" si="915"/>
        <v>0</v>
      </c>
      <c r="CA793" s="206">
        <f t="shared" si="916"/>
        <v>0</v>
      </c>
      <c r="CB793" s="206">
        <f t="shared" si="917"/>
        <v>0</v>
      </c>
      <c r="CC793" s="218">
        <f t="shared" si="918"/>
        <v>0</v>
      </c>
      <c r="CD793" s="216" t="e">
        <f t="shared" si="919"/>
        <v>#VALUE!</v>
      </c>
      <c r="CE793" s="94" t="e">
        <f t="shared" si="920"/>
        <v>#VALUE!</v>
      </c>
      <c r="CF793" s="94" t="e">
        <f t="shared" si="921"/>
        <v>#VALUE!</v>
      </c>
      <c r="CG793" s="95" t="e">
        <f t="shared" si="922"/>
        <v>#VALUE!</v>
      </c>
      <c r="CH793" s="95" t="e">
        <f t="shared" si="945"/>
        <v>#VALUE!</v>
      </c>
      <c r="CI793" s="95" t="b">
        <f t="shared" si="949"/>
        <v>0</v>
      </c>
      <c r="CJ793" s="76" t="str">
        <f t="shared" si="923"/>
        <v/>
      </c>
      <c r="CK793" s="94" t="e" cm="1">
        <f t="array" aca="1" ref="CK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CL793" s="94" t="str">
        <f t="shared" si="924"/>
        <v/>
      </c>
      <c r="CM793" s="96" t="b">
        <f t="shared" si="925"/>
        <v>0</v>
      </c>
      <c r="CN793" s="130" t="b">
        <f>IFERROR(MATCH(D793,'Avtal för korttidsarbete'!$G$13:$G$1012,0),TRUE)</f>
        <v>1</v>
      </c>
      <c r="CO793" s="130" t="b">
        <f t="shared" si="926"/>
        <v>0</v>
      </c>
      <c r="CP793" s="131" t="str" cm="1">
        <f t="array" ref="CP793">IF(CN793=TRUE,"x",INDEX('Avtal för korttidsarbete'!$E$13:$E$1012,$CN793))</f>
        <v>x</v>
      </c>
      <c r="CQ793" s="131" t="str" cm="1">
        <f t="array" ref="CQ793">IF(CN793=TRUE,"x",INDEX('Avtal för korttidsarbete'!$F$13:$F$1012,$CN793))</f>
        <v>x</v>
      </c>
      <c r="CR793" s="130" t="b">
        <f t="shared" si="927"/>
        <v>0</v>
      </c>
      <c r="CS793" s="165">
        <f t="shared" si="946"/>
        <v>0</v>
      </c>
      <c r="CT793" s="165">
        <f t="shared" si="947"/>
        <v>0</v>
      </c>
      <c r="CU793" s="130" t="b">
        <f t="shared" si="928"/>
        <v>0</v>
      </c>
      <c r="CV793" s="131">
        <f t="shared" si="929"/>
        <v>0</v>
      </c>
      <c r="CW793" s="165">
        <f t="shared" si="930"/>
        <v>0</v>
      </c>
      <c r="CX793" s="186" t="b">
        <f>IFERROR(INDEX('Avtal för korttidsarbete'!R:R,MATCH(D793,'Avtal för korttidsarbete'!$G:$G,0)),TRUE)</f>
        <v>1</v>
      </c>
      <c r="CY793" s="165" t="str">
        <f>IF(CX793,"-",INDEX('Avtal för korttidsarbete'!$D:$D,MATCH(D793,'Avtal för korttidsarbete'!$G:$G,0)))</f>
        <v>-</v>
      </c>
      <c r="CZ793" s="131" t="b">
        <f>IFERROR(G793&gt;INDEX(Uppsägningar!E:E,MATCH(C793,Uppsägningar!C:C,0)),FALSE)</f>
        <v>0</v>
      </c>
    </row>
    <row r="794" spans="1:104" s="30" customFormat="1" x14ac:dyDescent="0.25">
      <c r="A794" s="19">
        <v>779</v>
      </c>
      <c r="B794" s="20"/>
      <c r="C794" s="189"/>
      <c r="D794" s="69"/>
      <c r="E794" s="171">
        <f>IFERROR(INDEX(Admin!$C$7:$C$10,MATCH(CY794,TblNivåValTExt,0)),0)</f>
        <v>0</v>
      </c>
      <c r="F794" s="1"/>
      <c r="G794" s="1"/>
      <c r="H794" s="90"/>
      <c r="I794" s="91"/>
      <c r="J794" s="91"/>
      <c r="K794" s="91"/>
      <c r="L794" s="91"/>
      <c r="M794" s="91"/>
      <c r="N794" s="91"/>
      <c r="O794" s="91"/>
      <c r="P794" s="91"/>
      <c r="Q794" s="91"/>
      <c r="R794" s="91"/>
      <c r="S794" s="91"/>
      <c r="T794" s="91"/>
      <c r="U794" s="91"/>
      <c r="V794" s="91"/>
      <c r="W794" s="225">
        <f t="shared" si="885"/>
        <v>0</v>
      </c>
      <c r="X794" s="134" t="str">
        <f t="shared" si="931"/>
        <v/>
      </c>
      <c r="Y794" s="92" t="b">
        <f t="shared" si="886"/>
        <v>0</v>
      </c>
      <c r="Z794" s="92" t="str">
        <f t="shared" si="932"/>
        <v/>
      </c>
      <c r="AA794" s="92" t="b">
        <f t="shared" si="933"/>
        <v>0</v>
      </c>
      <c r="AB794" s="92" t="str">
        <f t="shared" si="934"/>
        <v/>
      </c>
      <c r="AC794" s="13" t="b">
        <f t="shared" si="887"/>
        <v>0</v>
      </c>
      <c r="AD794" s="92" t="str">
        <f t="shared" si="935"/>
        <v/>
      </c>
      <c r="AE794" s="13" t="b">
        <f t="shared" si="936"/>
        <v>0</v>
      </c>
      <c r="AF794" s="92" t="str">
        <f t="shared" si="937"/>
        <v/>
      </c>
      <c r="AG794" s="13" t="b">
        <f t="shared" si="888"/>
        <v>0</v>
      </c>
      <c r="AH794" s="92" t="str">
        <f t="shared" si="938"/>
        <v/>
      </c>
      <c r="AI794" s="35" t="b">
        <f t="shared" si="889"/>
        <v>0</v>
      </c>
      <c r="AJ794" s="92" t="str">
        <f t="shared" si="939"/>
        <v/>
      </c>
      <c r="AK794" s="35" t="b">
        <f t="shared" si="890"/>
        <v>0</v>
      </c>
      <c r="AL794" s="92" t="str">
        <f t="shared" si="891"/>
        <v/>
      </c>
      <c r="AM794" s="35" t="b">
        <f t="shared" si="892"/>
        <v>0</v>
      </c>
      <c r="AN794" s="92" t="str">
        <f t="shared" si="893"/>
        <v/>
      </c>
      <c r="AO794" s="13" t="b">
        <f t="shared" si="894"/>
        <v>0</v>
      </c>
      <c r="AP794" s="92" t="str">
        <f t="shared" si="895"/>
        <v/>
      </c>
      <c r="AQ794" s="14">
        <f t="shared" si="896"/>
        <v>0</v>
      </c>
      <c r="AR794" s="14">
        <f t="shared" si="897"/>
        <v>0</v>
      </c>
      <c r="AS794" s="16">
        <f t="shared" si="948"/>
        <v>0</v>
      </c>
      <c r="AT794" s="16">
        <f t="shared" si="948"/>
        <v>0</v>
      </c>
      <c r="AU794" s="16">
        <f t="shared" si="948"/>
        <v>0</v>
      </c>
      <c r="AV794" s="16">
        <f t="shared" si="948"/>
        <v>0</v>
      </c>
      <c r="AW794" s="16">
        <f t="shared" si="948"/>
        <v>0</v>
      </c>
      <c r="AX794" s="16">
        <f t="shared" si="948"/>
        <v>0</v>
      </c>
      <c r="AY794" s="16">
        <f t="shared" si="948"/>
        <v>0</v>
      </c>
      <c r="AZ794" s="16"/>
      <c r="BA794" s="16"/>
      <c r="BB794" s="93">
        <f t="shared" si="940"/>
        <v>0</v>
      </c>
      <c r="BC794" s="93">
        <f t="shared" si="941"/>
        <v>0</v>
      </c>
      <c r="BD794" s="93">
        <f t="shared" si="942"/>
        <v>0</v>
      </c>
      <c r="BE794" s="158">
        <f t="shared" si="943"/>
        <v>0</v>
      </c>
      <c r="BF794" s="159">
        <f t="shared" si="944"/>
        <v>0</v>
      </c>
      <c r="BG794" s="159">
        <f t="shared" si="898"/>
        <v>0</v>
      </c>
      <c r="BH794" s="159">
        <f t="shared" si="899"/>
        <v>0</v>
      </c>
      <c r="BI794" s="159">
        <f t="shared" si="900"/>
        <v>0</v>
      </c>
      <c r="BJ794" s="159">
        <f t="shared" si="901"/>
        <v>0</v>
      </c>
      <c r="BK794" s="159">
        <f t="shared" si="902"/>
        <v>0</v>
      </c>
      <c r="BL794" s="159">
        <f t="shared" si="903"/>
        <v>0</v>
      </c>
      <c r="BM794" s="159">
        <f t="shared" si="884"/>
        <v>0</v>
      </c>
      <c r="BN794" s="159">
        <f t="shared" si="884"/>
        <v>0</v>
      </c>
      <c r="BO794" s="205" t="b">
        <f t="shared" si="904"/>
        <v>0</v>
      </c>
      <c r="BP794" s="214">
        <f t="shared" si="905"/>
        <v>0</v>
      </c>
      <c r="BQ794" s="160">
        <f t="shared" si="906"/>
        <v>0</v>
      </c>
      <c r="BR794" s="160">
        <f t="shared" si="907"/>
        <v>0</v>
      </c>
      <c r="BS794" s="160">
        <f t="shared" si="908"/>
        <v>0</v>
      </c>
      <c r="BT794" s="160">
        <f t="shared" si="909"/>
        <v>0</v>
      </c>
      <c r="BU794" s="160">
        <f t="shared" si="910"/>
        <v>0</v>
      </c>
      <c r="BV794" s="215">
        <f t="shared" si="911"/>
        <v>0</v>
      </c>
      <c r="BW794" s="217">
        <f t="shared" si="912"/>
        <v>0</v>
      </c>
      <c r="BX794" s="206">
        <f t="shared" si="913"/>
        <v>0</v>
      </c>
      <c r="BY794" s="206">
        <f t="shared" si="914"/>
        <v>0</v>
      </c>
      <c r="BZ794" s="206">
        <f t="shared" si="915"/>
        <v>0</v>
      </c>
      <c r="CA794" s="206">
        <f t="shared" si="916"/>
        <v>0</v>
      </c>
      <c r="CB794" s="206">
        <f t="shared" si="917"/>
        <v>0</v>
      </c>
      <c r="CC794" s="218">
        <f t="shared" si="918"/>
        <v>0</v>
      </c>
      <c r="CD794" s="216" t="e">
        <f t="shared" si="919"/>
        <v>#VALUE!</v>
      </c>
      <c r="CE794" s="94" t="e">
        <f t="shared" si="920"/>
        <v>#VALUE!</v>
      </c>
      <c r="CF794" s="94" t="e">
        <f t="shared" si="921"/>
        <v>#VALUE!</v>
      </c>
      <c r="CG794" s="95" t="e">
        <f t="shared" si="922"/>
        <v>#VALUE!</v>
      </c>
      <c r="CH794" s="95" t="e">
        <f t="shared" si="945"/>
        <v>#VALUE!</v>
      </c>
      <c r="CI794" s="95" t="b">
        <f t="shared" si="949"/>
        <v>0</v>
      </c>
      <c r="CJ794" s="76" t="str">
        <f t="shared" si="923"/>
        <v/>
      </c>
      <c r="CK794" s="94" t="e" cm="1">
        <f t="array" aca="1" ref="CK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CL794" s="94" t="str">
        <f t="shared" si="924"/>
        <v/>
      </c>
      <c r="CM794" s="96" t="b">
        <f t="shared" si="925"/>
        <v>0</v>
      </c>
      <c r="CN794" s="130" t="b">
        <f>IFERROR(MATCH(D794,'Avtal för korttidsarbete'!$G$13:$G$1012,0),TRUE)</f>
        <v>1</v>
      </c>
      <c r="CO794" s="130" t="b">
        <f t="shared" si="926"/>
        <v>0</v>
      </c>
      <c r="CP794" s="131" t="str" cm="1">
        <f t="array" ref="CP794">IF(CN794=TRUE,"x",INDEX('Avtal för korttidsarbete'!$E$13:$E$1012,$CN794))</f>
        <v>x</v>
      </c>
      <c r="CQ794" s="131" t="str" cm="1">
        <f t="array" ref="CQ794">IF(CN794=TRUE,"x",INDEX('Avtal för korttidsarbete'!$F$13:$F$1012,$CN794))</f>
        <v>x</v>
      </c>
      <c r="CR794" s="130" t="b">
        <f t="shared" si="927"/>
        <v>0</v>
      </c>
      <c r="CS794" s="165">
        <f t="shared" si="946"/>
        <v>0</v>
      </c>
      <c r="CT794" s="165">
        <f t="shared" si="947"/>
        <v>0</v>
      </c>
      <c r="CU794" s="130" t="b">
        <f t="shared" si="928"/>
        <v>0</v>
      </c>
      <c r="CV794" s="131">
        <f t="shared" si="929"/>
        <v>0</v>
      </c>
      <c r="CW794" s="165">
        <f t="shared" si="930"/>
        <v>0</v>
      </c>
      <c r="CX794" s="186" t="b">
        <f>IFERROR(INDEX('Avtal för korttidsarbete'!R:R,MATCH(D794,'Avtal för korttidsarbete'!$G:$G,0)),TRUE)</f>
        <v>1</v>
      </c>
      <c r="CY794" s="165" t="str">
        <f>IF(CX794,"-",INDEX('Avtal för korttidsarbete'!$D:$D,MATCH(D794,'Avtal för korttidsarbete'!$G:$G,0)))</f>
        <v>-</v>
      </c>
      <c r="CZ794" s="131" t="b">
        <f>IFERROR(G794&gt;INDEX(Uppsägningar!E:E,MATCH(C794,Uppsägningar!C:C,0)),FALSE)</f>
        <v>0</v>
      </c>
    </row>
    <row r="795" spans="1:104" s="30" customFormat="1" x14ac:dyDescent="0.25">
      <c r="A795" s="19">
        <v>780</v>
      </c>
      <c r="B795" s="20"/>
      <c r="C795" s="189"/>
      <c r="D795" s="69"/>
      <c r="E795" s="171">
        <f>IFERROR(INDEX(Admin!$C$7:$C$10,MATCH(CY795,TblNivåValTExt,0)),0)</f>
        <v>0</v>
      </c>
      <c r="F795" s="1"/>
      <c r="G795" s="1"/>
      <c r="H795" s="90"/>
      <c r="I795" s="91"/>
      <c r="J795" s="91"/>
      <c r="K795" s="91"/>
      <c r="L795" s="91"/>
      <c r="M795" s="91"/>
      <c r="N795" s="91"/>
      <c r="O795" s="91"/>
      <c r="P795" s="91"/>
      <c r="Q795" s="91"/>
      <c r="R795" s="91"/>
      <c r="S795" s="91"/>
      <c r="T795" s="91"/>
      <c r="U795" s="91"/>
      <c r="V795" s="91"/>
      <c r="W795" s="225">
        <f t="shared" si="885"/>
        <v>0</v>
      </c>
      <c r="X795" s="134" t="str">
        <f t="shared" si="931"/>
        <v/>
      </c>
      <c r="Y795" s="92" t="b">
        <f t="shared" si="886"/>
        <v>0</v>
      </c>
      <c r="Z795" s="92" t="str">
        <f t="shared" si="932"/>
        <v/>
      </c>
      <c r="AA795" s="92" t="b">
        <f t="shared" si="933"/>
        <v>0</v>
      </c>
      <c r="AB795" s="92" t="str">
        <f t="shared" si="934"/>
        <v/>
      </c>
      <c r="AC795" s="13" t="b">
        <f t="shared" si="887"/>
        <v>0</v>
      </c>
      <c r="AD795" s="92" t="str">
        <f t="shared" si="935"/>
        <v/>
      </c>
      <c r="AE795" s="13" t="b">
        <f t="shared" si="936"/>
        <v>0</v>
      </c>
      <c r="AF795" s="92" t="str">
        <f t="shared" si="937"/>
        <v/>
      </c>
      <c r="AG795" s="13" t="b">
        <f t="shared" si="888"/>
        <v>0</v>
      </c>
      <c r="AH795" s="92" t="str">
        <f t="shared" si="938"/>
        <v/>
      </c>
      <c r="AI795" s="35" t="b">
        <f t="shared" si="889"/>
        <v>0</v>
      </c>
      <c r="AJ795" s="92" t="str">
        <f t="shared" si="939"/>
        <v/>
      </c>
      <c r="AK795" s="35" t="b">
        <f t="shared" si="890"/>
        <v>0</v>
      </c>
      <c r="AL795" s="92" t="str">
        <f t="shared" si="891"/>
        <v/>
      </c>
      <c r="AM795" s="35" t="b">
        <f t="shared" si="892"/>
        <v>0</v>
      </c>
      <c r="AN795" s="92" t="str">
        <f t="shared" si="893"/>
        <v/>
      </c>
      <c r="AO795" s="13" t="b">
        <f t="shared" si="894"/>
        <v>0</v>
      </c>
      <c r="AP795" s="92" t="str">
        <f t="shared" si="895"/>
        <v/>
      </c>
      <c r="AQ795" s="14">
        <f t="shared" si="896"/>
        <v>0</v>
      </c>
      <c r="AR795" s="14">
        <f t="shared" si="897"/>
        <v>0</v>
      </c>
      <c r="AS795" s="16">
        <f t="shared" si="948"/>
        <v>0</v>
      </c>
      <c r="AT795" s="16">
        <f t="shared" si="948"/>
        <v>0</v>
      </c>
      <c r="AU795" s="16">
        <f t="shared" si="948"/>
        <v>0</v>
      </c>
      <c r="AV795" s="16">
        <f t="shared" si="948"/>
        <v>0</v>
      </c>
      <c r="AW795" s="16">
        <f t="shared" si="948"/>
        <v>0</v>
      </c>
      <c r="AX795" s="16">
        <f t="shared" si="948"/>
        <v>0</v>
      </c>
      <c r="AY795" s="16">
        <f t="shared" si="948"/>
        <v>0</v>
      </c>
      <c r="AZ795" s="16"/>
      <c r="BA795" s="16"/>
      <c r="BB795" s="93">
        <f t="shared" si="940"/>
        <v>0</v>
      </c>
      <c r="BC795" s="93">
        <f t="shared" si="941"/>
        <v>0</v>
      </c>
      <c r="BD795" s="93">
        <f t="shared" si="942"/>
        <v>0</v>
      </c>
      <c r="BE795" s="158">
        <f t="shared" si="943"/>
        <v>0</v>
      </c>
      <c r="BF795" s="159">
        <f t="shared" si="944"/>
        <v>0</v>
      </c>
      <c r="BG795" s="159">
        <f t="shared" si="898"/>
        <v>0</v>
      </c>
      <c r="BH795" s="159">
        <f t="shared" si="899"/>
        <v>0</v>
      </c>
      <c r="BI795" s="159">
        <f t="shared" si="900"/>
        <v>0</v>
      </c>
      <c r="BJ795" s="159">
        <f t="shared" si="901"/>
        <v>0</v>
      </c>
      <c r="BK795" s="159">
        <f t="shared" si="902"/>
        <v>0</v>
      </c>
      <c r="BL795" s="159">
        <f t="shared" si="903"/>
        <v>0</v>
      </c>
      <c r="BM795" s="159">
        <f t="shared" si="884"/>
        <v>0</v>
      </c>
      <c r="BN795" s="159">
        <f t="shared" si="884"/>
        <v>0</v>
      </c>
      <c r="BO795" s="205" t="b">
        <f t="shared" si="904"/>
        <v>0</v>
      </c>
      <c r="BP795" s="214">
        <f t="shared" si="905"/>
        <v>0</v>
      </c>
      <c r="BQ795" s="160">
        <f t="shared" si="906"/>
        <v>0</v>
      </c>
      <c r="BR795" s="160">
        <f t="shared" si="907"/>
        <v>0</v>
      </c>
      <c r="BS795" s="160">
        <f t="shared" si="908"/>
        <v>0</v>
      </c>
      <c r="BT795" s="160">
        <f t="shared" si="909"/>
        <v>0</v>
      </c>
      <c r="BU795" s="160">
        <f t="shared" si="910"/>
        <v>0</v>
      </c>
      <c r="BV795" s="215">
        <f t="shared" si="911"/>
        <v>0</v>
      </c>
      <c r="BW795" s="217">
        <f t="shared" si="912"/>
        <v>0</v>
      </c>
      <c r="BX795" s="206">
        <f t="shared" si="913"/>
        <v>0</v>
      </c>
      <c r="BY795" s="206">
        <f t="shared" si="914"/>
        <v>0</v>
      </c>
      <c r="BZ795" s="206">
        <f t="shared" si="915"/>
        <v>0</v>
      </c>
      <c r="CA795" s="206">
        <f t="shared" si="916"/>
        <v>0</v>
      </c>
      <c r="CB795" s="206">
        <f t="shared" si="917"/>
        <v>0</v>
      </c>
      <c r="CC795" s="218">
        <f t="shared" si="918"/>
        <v>0</v>
      </c>
      <c r="CD795" s="216" t="e">
        <f t="shared" si="919"/>
        <v>#VALUE!</v>
      </c>
      <c r="CE795" s="94" t="e">
        <f t="shared" si="920"/>
        <v>#VALUE!</v>
      </c>
      <c r="CF795" s="94" t="e">
        <f t="shared" si="921"/>
        <v>#VALUE!</v>
      </c>
      <c r="CG795" s="95" t="e">
        <f t="shared" si="922"/>
        <v>#VALUE!</v>
      </c>
      <c r="CH795" s="95" t="e">
        <f t="shared" si="945"/>
        <v>#VALUE!</v>
      </c>
      <c r="CI795" s="95" t="b">
        <f t="shared" si="949"/>
        <v>0</v>
      </c>
      <c r="CJ795" s="76" t="str">
        <f t="shared" si="923"/>
        <v/>
      </c>
      <c r="CK795" s="94" t="e" cm="1">
        <f t="array" aca="1" ref="CK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CL795" s="94" t="str">
        <f t="shared" si="924"/>
        <v/>
      </c>
      <c r="CM795" s="96" t="b">
        <f t="shared" si="925"/>
        <v>0</v>
      </c>
      <c r="CN795" s="130" t="b">
        <f>IFERROR(MATCH(D795,'Avtal för korttidsarbete'!$G$13:$G$1012,0),TRUE)</f>
        <v>1</v>
      </c>
      <c r="CO795" s="130" t="b">
        <f t="shared" si="926"/>
        <v>0</v>
      </c>
      <c r="CP795" s="131" t="str" cm="1">
        <f t="array" ref="CP795">IF(CN795=TRUE,"x",INDEX('Avtal för korttidsarbete'!$E$13:$E$1012,$CN795))</f>
        <v>x</v>
      </c>
      <c r="CQ795" s="131" t="str" cm="1">
        <f t="array" ref="CQ795">IF(CN795=TRUE,"x",INDEX('Avtal för korttidsarbete'!$F$13:$F$1012,$CN795))</f>
        <v>x</v>
      </c>
      <c r="CR795" s="130" t="b">
        <f t="shared" si="927"/>
        <v>0</v>
      </c>
      <c r="CS795" s="165">
        <f t="shared" si="946"/>
        <v>0</v>
      </c>
      <c r="CT795" s="165">
        <f t="shared" si="947"/>
        <v>0</v>
      </c>
      <c r="CU795" s="130" t="b">
        <f t="shared" si="928"/>
        <v>0</v>
      </c>
      <c r="CV795" s="131">
        <f t="shared" si="929"/>
        <v>0</v>
      </c>
      <c r="CW795" s="165">
        <f t="shared" si="930"/>
        <v>0</v>
      </c>
      <c r="CX795" s="186" t="b">
        <f>IFERROR(INDEX('Avtal för korttidsarbete'!R:R,MATCH(D795,'Avtal för korttidsarbete'!$G:$G,0)),TRUE)</f>
        <v>1</v>
      </c>
      <c r="CY795" s="165" t="str">
        <f>IF(CX795,"-",INDEX('Avtal för korttidsarbete'!$D:$D,MATCH(D795,'Avtal för korttidsarbete'!$G:$G,0)))</f>
        <v>-</v>
      </c>
      <c r="CZ795" s="131" t="b">
        <f>IFERROR(G795&gt;INDEX(Uppsägningar!E:E,MATCH(C795,Uppsägningar!C:C,0)),FALSE)</f>
        <v>0</v>
      </c>
    </row>
    <row r="796" spans="1:104" s="30" customFormat="1" x14ac:dyDescent="0.25">
      <c r="A796" s="19">
        <v>781</v>
      </c>
      <c r="B796" s="20"/>
      <c r="C796" s="189"/>
      <c r="D796" s="69"/>
      <c r="E796" s="171">
        <f>IFERROR(INDEX(Admin!$C$7:$C$10,MATCH(CY796,TblNivåValTExt,0)),0)</f>
        <v>0</v>
      </c>
      <c r="F796" s="1"/>
      <c r="G796" s="1"/>
      <c r="H796" s="90"/>
      <c r="I796" s="91"/>
      <c r="J796" s="91"/>
      <c r="K796" s="91"/>
      <c r="L796" s="91"/>
      <c r="M796" s="91"/>
      <c r="N796" s="91"/>
      <c r="O796" s="91"/>
      <c r="P796" s="91"/>
      <c r="Q796" s="91"/>
      <c r="R796" s="91"/>
      <c r="S796" s="91"/>
      <c r="T796" s="91"/>
      <c r="U796" s="91"/>
      <c r="V796" s="91"/>
      <c r="W796" s="225">
        <f t="shared" si="885"/>
        <v>0</v>
      </c>
      <c r="X796" s="134" t="str">
        <f t="shared" si="931"/>
        <v/>
      </c>
      <c r="Y796" s="92" t="b">
        <f t="shared" si="886"/>
        <v>0</v>
      </c>
      <c r="Z796" s="92" t="str">
        <f t="shared" si="932"/>
        <v/>
      </c>
      <c r="AA796" s="92" t="b">
        <f t="shared" si="933"/>
        <v>0</v>
      </c>
      <c r="AB796" s="92" t="str">
        <f t="shared" si="934"/>
        <v/>
      </c>
      <c r="AC796" s="13" t="b">
        <f t="shared" si="887"/>
        <v>0</v>
      </c>
      <c r="AD796" s="92" t="str">
        <f t="shared" si="935"/>
        <v/>
      </c>
      <c r="AE796" s="13" t="b">
        <f t="shared" si="936"/>
        <v>0</v>
      </c>
      <c r="AF796" s="92" t="str">
        <f t="shared" si="937"/>
        <v/>
      </c>
      <c r="AG796" s="13" t="b">
        <f t="shared" si="888"/>
        <v>0</v>
      </c>
      <c r="AH796" s="92" t="str">
        <f t="shared" si="938"/>
        <v/>
      </c>
      <c r="AI796" s="35" t="b">
        <f t="shared" si="889"/>
        <v>0</v>
      </c>
      <c r="AJ796" s="92" t="str">
        <f t="shared" si="939"/>
        <v/>
      </c>
      <c r="AK796" s="35" t="b">
        <f t="shared" si="890"/>
        <v>0</v>
      </c>
      <c r="AL796" s="92" t="str">
        <f t="shared" si="891"/>
        <v/>
      </c>
      <c r="AM796" s="35" t="b">
        <f t="shared" si="892"/>
        <v>0</v>
      </c>
      <c r="AN796" s="92" t="str">
        <f t="shared" si="893"/>
        <v/>
      </c>
      <c r="AO796" s="13" t="b">
        <f t="shared" si="894"/>
        <v>0</v>
      </c>
      <c r="AP796" s="92" t="str">
        <f t="shared" si="895"/>
        <v/>
      </c>
      <c r="AQ796" s="14">
        <f t="shared" si="896"/>
        <v>0</v>
      </c>
      <c r="AR796" s="14">
        <f t="shared" si="897"/>
        <v>0</v>
      </c>
      <c r="AS796" s="16">
        <f t="shared" ref="AS796:AY805" si="950">IF(OR(AS$11=FALSE,$F796="",MIN($G796,AS$10,$AR796)-MAX($F796,AS$8,$AQ796)&lt;0),0,MIN($G796,AS$10,$AR796)-MAX($F796,AS$8,$AQ796)+1)</f>
        <v>0</v>
      </c>
      <c r="AT796" s="16">
        <f t="shared" si="950"/>
        <v>0</v>
      </c>
      <c r="AU796" s="16">
        <f t="shared" si="950"/>
        <v>0</v>
      </c>
      <c r="AV796" s="16">
        <f t="shared" si="950"/>
        <v>0</v>
      </c>
      <c r="AW796" s="16">
        <f t="shared" si="950"/>
        <v>0</v>
      </c>
      <c r="AX796" s="16">
        <f t="shared" si="950"/>
        <v>0</v>
      </c>
      <c r="AY796" s="16">
        <f t="shared" si="950"/>
        <v>0</v>
      </c>
      <c r="AZ796" s="16"/>
      <c r="BA796" s="16"/>
      <c r="BB796" s="93">
        <f t="shared" si="940"/>
        <v>0</v>
      </c>
      <c r="BC796" s="93">
        <f t="shared" si="941"/>
        <v>0</v>
      </c>
      <c r="BD796" s="93">
        <f t="shared" si="942"/>
        <v>0</v>
      </c>
      <c r="BE796" s="158">
        <f t="shared" si="943"/>
        <v>0</v>
      </c>
      <c r="BF796" s="159">
        <f t="shared" si="944"/>
        <v>0</v>
      </c>
      <c r="BG796" s="159">
        <f t="shared" si="898"/>
        <v>0</v>
      </c>
      <c r="BH796" s="159">
        <f t="shared" si="899"/>
        <v>0</v>
      </c>
      <c r="BI796" s="159">
        <f t="shared" si="900"/>
        <v>0</v>
      </c>
      <c r="BJ796" s="159">
        <f t="shared" si="901"/>
        <v>0</v>
      </c>
      <c r="BK796" s="159">
        <f t="shared" si="902"/>
        <v>0</v>
      </c>
      <c r="BL796" s="159">
        <f t="shared" si="903"/>
        <v>0</v>
      </c>
      <c r="BM796" s="159">
        <f t="shared" si="884"/>
        <v>0</v>
      </c>
      <c r="BN796" s="159">
        <f t="shared" si="884"/>
        <v>0</v>
      </c>
      <c r="BO796" s="205" t="b">
        <f t="shared" si="904"/>
        <v>0</v>
      </c>
      <c r="BP796" s="214">
        <f t="shared" si="905"/>
        <v>0</v>
      </c>
      <c r="BQ796" s="160">
        <f t="shared" si="906"/>
        <v>0</v>
      </c>
      <c r="BR796" s="160">
        <f t="shared" si="907"/>
        <v>0</v>
      </c>
      <c r="BS796" s="160">
        <f t="shared" si="908"/>
        <v>0</v>
      </c>
      <c r="BT796" s="160">
        <f t="shared" si="909"/>
        <v>0</v>
      </c>
      <c r="BU796" s="160">
        <f t="shared" si="910"/>
        <v>0</v>
      </c>
      <c r="BV796" s="215">
        <f t="shared" si="911"/>
        <v>0</v>
      </c>
      <c r="BW796" s="217">
        <f t="shared" si="912"/>
        <v>0</v>
      </c>
      <c r="BX796" s="206">
        <f t="shared" si="913"/>
        <v>0</v>
      </c>
      <c r="BY796" s="206">
        <f t="shared" si="914"/>
        <v>0</v>
      </c>
      <c r="BZ796" s="206">
        <f t="shared" si="915"/>
        <v>0</v>
      </c>
      <c r="CA796" s="206">
        <f t="shared" si="916"/>
        <v>0</v>
      </c>
      <c r="CB796" s="206">
        <f t="shared" si="917"/>
        <v>0</v>
      </c>
      <c r="CC796" s="218">
        <f t="shared" si="918"/>
        <v>0</v>
      </c>
      <c r="CD796" s="216" t="e">
        <f t="shared" si="919"/>
        <v>#VALUE!</v>
      </c>
      <c r="CE796" s="94" t="e">
        <f t="shared" si="920"/>
        <v>#VALUE!</v>
      </c>
      <c r="CF796" s="94" t="e">
        <f t="shared" si="921"/>
        <v>#VALUE!</v>
      </c>
      <c r="CG796" s="95" t="e">
        <f t="shared" si="922"/>
        <v>#VALUE!</v>
      </c>
      <c r="CH796" s="95" t="e">
        <f t="shared" si="945"/>
        <v>#VALUE!</v>
      </c>
      <c r="CI796" s="95" t="b">
        <f t="shared" si="949"/>
        <v>0</v>
      </c>
      <c r="CJ796" s="76" t="str">
        <f t="shared" si="923"/>
        <v/>
      </c>
      <c r="CK796" s="94" t="e" cm="1">
        <f t="array" aca="1" ref="CK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CL796" s="94" t="str">
        <f t="shared" si="924"/>
        <v/>
      </c>
      <c r="CM796" s="96" t="b">
        <f t="shared" si="925"/>
        <v>0</v>
      </c>
      <c r="CN796" s="130" t="b">
        <f>IFERROR(MATCH(D796,'Avtal för korttidsarbete'!$G$13:$G$1012,0),TRUE)</f>
        <v>1</v>
      </c>
      <c r="CO796" s="130" t="b">
        <f t="shared" si="926"/>
        <v>0</v>
      </c>
      <c r="CP796" s="131" t="str" cm="1">
        <f t="array" ref="CP796">IF(CN796=TRUE,"x",INDEX('Avtal för korttidsarbete'!$E$13:$E$1012,$CN796))</f>
        <v>x</v>
      </c>
      <c r="CQ796" s="131" t="str" cm="1">
        <f t="array" ref="CQ796">IF(CN796=TRUE,"x",INDEX('Avtal för korttidsarbete'!$F$13:$F$1012,$CN796))</f>
        <v>x</v>
      </c>
      <c r="CR796" s="130" t="b">
        <f t="shared" si="927"/>
        <v>0</v>
      </c>
      <c r="CS796" s="165">
        <f t="shared" si="946"/>
        <v>0</v>
      </c>
      <c r="CT796" s="165">
        <f t="shared" si="947"/>
        <v>0</v>
      </c>
      <c r="CU796" s="130" t="b">
        <f t="shared" si="928"/>
        <v>0</v>
      </c>
      <c r="CV796" s="131">
        <f t="shared" si="929"/>
        <v>0</v>
      </c>
      <c r="CW796" s="165">
        <f t="shared" si="930"/>
        <v>0</v>
      </c>
      <c r="CX796" s="186" t="b">
        <f>IFERROR(INDEX('Avtal för korttidsarbete'!R:R,MATCH(D796,'Avtal för korttidsarbete'!$G:$G,0)),TRUE)</f>
        <v>1</v>
      </c>
      <c r="CY796" s="165" t="str">
        <f>IF(CX796,"-",INDEX('Avtal för korttidsarbete'!$D:$D,MATCH(D796,'Avtal för korttidsarbete'!$G:$G,0)))</f>
        <v>-</v>
      </c>
      <c r="CZ796" s="131" t="b">
        <f>IFERROR(G796&gt;INDEX(Uppsägningar!E:E,MATCH(C796,Uppsägningar!C:C,0)),FALSE)</f>
        <v>0</v>
      </c>
    </row>
    <row r="797" spans="1:104" s="30" customFormat="1" x14ac:dyDescent="0.25">
      <c r="A797" s="19">
        <v>782</v>
      </c>
      <c r="B797" s="20"/>
      <c r="C797" s="189"/>
      <c r="D797" s="69"/>
      <c r="E797" s="171">
        <f>IFERROR(INDEX(Admin!$C$7:$C$10,MATCH(CY797,TblNivåValTExt,0)),0)</f>
        <v>0</v>
      </c>
      <c r="F797" s="1"/>
      <c r="G797" s="1"/>
      <c r="H797" s="90"/>
      <c r="I797" s="91"/>
      <c r="J797" s="91"/>
      <c r="K797" s="91"/>
      <c r="L797" s="91"/>
      <c r="M797" s="91"/>
      <c r="N797" s="91"/>
      <c r="O797" s="91"/>
      <c r="P797" s="91"/>
      <c r="Q797" s="91"/>
      <c r="R797" s="91"/>
      <c r="S797" s="91"/>
      <c r="T797" s="91"/>
      <c r="U797" s="91"/>
      <c r="V797" s="91"/>
      <c r="W797" s="225">
        <f t="shared" si="885"/>
        <v>0</v>
      </c>
      <c r="X797" s="134" t="str">
        <f t="shared" si="931"/>
        <v/>
      </c>
      <c r="Y797" s="92" t="b">
        <f t="shared" si="886"/>
        <v>0</v>
      </c>
      <c r="Z797" s="92" t="str">
        <f t="shared" si="932"/>
        <v/>
      </c>
      <c r="AA797" s="92" t="b">
        <f t="shared" si="933"/>
        <v>0</v>
      </c>
      <c r="AB797" s="92" t="str">
        <f t="shared" si="934"/>
        <v/>
      </c>
      <c r="AC797" s="13" t="b">
        <f t="shared" si="887"/>
        <v>0</v>
      </c>
      <c r="AD797" s="92" t="str">
        <f t="shared" si="935"/>
        <v/>
      </c>
      <c r="AE797" s="13" t="b">
        <f t="shared" si="936"/>
        <v>0</v>
      </c>
      <c r="AF797" s="92" t="str">
        <f t="shared" si="937"/>
        <v/>
      </c>
      <c r="AG797" s="13" t="b">
        <f t="shared" si="888"/>
        <v>0</v>
      </c>
      <c r="AH797" s="92" t="str">
        <f t="shared" si="938"/>
        <v/>
      </c>
      <c r="AI797" s="35" t="b">
        <f t="shared" si="889"/>
        <v>0</v>
      </c>
      <c r="AJ797" s="92" t="str">
        <f t="shared" si="939"/>
        <v/>
      </c>
      <c r="AK797" s="35" t="b">
        <f t="shared" si="890"/>
        <v>0</v>
      </c>
      <c r="AL797" s="92" t="str">
        <f t="shared" si="891"/>
        <v/>
      </c>
      <c r="AM797" s="35" t="b">
        <f t="shared" si="892"/>
        <v>0</v>
      </c>
      <c r="AN797" s="92" t="str">
        <f t="shared" si="893"/>
        <v/>
      </c>
      <c r="AO797" s="13" t="b">
        <f t="shared" si="894"/>
        <v>0</v>
      </c>
      <c r="AP797" s="92" t="str">
        <f t="shared" si="895"/>
        <v/>
      </c>
      <c r="AQ797" s="14">
        <f t="shared" si="896"/>
        <v>0</v>
      </c>
      <c r="AR797" s="14">
        <f t="shared" si="897"/>
        <v>0</v>
      </c>
      <c r="AS797" s="16">
        <f t="shared" si="950"/>
        <v>0</v>
      </c>
      <c r="AT797" s="16">
        <f t="shared" si="950"/>
        <v>0</v>
      </c>
      <c r="AU797" s="16">
        <f t="shared" si="950"/>
        <v>0</v>
      </c>
      <c r="AV797" s="16">
        <f t="shared" si="950"/>
        <v>0</v>
      </c>
      <c r="AW797" s="16">
        <f t="shared" si="950"/>
        <v>0</v>
      </c>
      <c r="AX797" s="16">
        <f t="shared" si="950"/>
        <v>0</v>
      </c>
      <c r="AY797" s="16">
        <f t="shared" si="950"/>
        <v>0</v>
      </c>
      <c r="AZ797" s="16"/>
      <c r="BA797" s="16"/>
      <c r="BB797" s="93">
        <f t="shared" si="940"/>
        <v>0</v>
      </c>
      <c r="BC797" s="93">
        <f t="shared" si="941"/>
        <v>0</v>
      </c>
      <c r="BD797" s="93">
        <f t="shared" si="942"/>
        <v>0</v>
      </c>
      <c r="BE797" s="158">
        <f t="shared" si="943"/>
        <v>0</v>
      </c>
      <c r="BF797" s="159">
        <f t="shared" si="944"/>
        <v>0</v>
      </c>
      <c r="BG797" s="159">
        <f t="shared" si="898"/>
        <v>0</v>
      </c>
      <c r="BH797" s="159">
        <f t="shared" si="899"/>
        <v>0</v>
      </c>
      <c r="BI797" s="159">
        <f t="shared" si="900"/>
        <v>0</v>
      </c>
      <c r="BJ797" s="159">
        <f t="shared" si="901"/>
        <v>0</v>
      </c>
      <c r="BK797" s="159">
        <f t="shared" si="902"/>
        <v>0</v>
      </c>
      <c r="BL797" s="159">
        <f t="shared" si="903"/>
        <v>0</v>
      </c>
      <c r="BM797" s="159">
        <f t="shared" si="884"/>
        <v>0</v>
      </c>
      <c r="BN797" s="159">
        <f t="shared" si="884"/>
        <v>0</v>
      </c>
      <c r="BO797" s="205" t="b">
        <f t="shared" si="904"/>
        <v>0</v>
      </c>
      <c r="BP797" s="214">
        <f t="shared" si="905"/>
        <v>0</v>
      </c>
      <c r="BQ797" s="160">
        <f t="shared" si="906"/>
        <v>0</v>
      </c>
      <c r="BR797" s="160">
        <f t="shared" si="907"/>
        <v>0</v>
      </c>
      <c r="BS797" s="160">
        <f t="shared" si="908"/>
        <v>0</v>
      </c>
      <c r="BT797" s="160">
        <f t="shared" si="909"/>
        <v>0</v>
      </c>
      <c r="BU797" s="160">
        <f t="shared" si="910"/>
        <v>0</v>
      </c>
      <c r="BV797" s="215">
        <f t="shared" si="911"/>
        <v>0</v>
      </c>
      <c r="BW797" s="217">
        <f t="shared" si="912"/>
        <v>0</v>
      </c>
      <c r="BX797" s="206">
        <f t="shared" si="913"/>
        <v>0</v>
      </c>
      <c r="BY797" s="206">
        <f t="shared" si="914"/>
        <v>0</v>
      </c>
      <c r="BZ797" s="206">
        <f t="shared" si="915"/>
        <v>0</v>
      </c>
      <c r="CA797" s="206">
        <f t="shared" si="916"/>
        <v>0</v>
      </c>
      <c r="CB797" s="206">
        <f t="shared" si="917"/>
        <v>0</v>
      </c>
      <c r="CC797" s="218">
        <f t="shared" si="918"/>
        <v>0</v>
      </c>
      <c r="CD797" s="216" t="e">
        <f t="shared" si="919"/>
        <v>#VALUE!</v>
      </c>
      <c r="CE797" s="94" t="e">
        <f t="shared" si="920"/>
        <v>#VALUE!</v>
      </c>
      <c r="CF797" s="94" t="e">
        <f t="shared" si="921"/>
        <v>#VALUE!</v>
      </c>
      <c r="CG797" s="95" t="e">
        <f t="shared" si="922"/>
        <v>#VALUE!</v>
      </c>
      <c r="CH797" s="95" t="e">
        <f t="shared" si="945"/>
        <v>#VALUE!</v>
      </c>
      <c r="CI797" s="95" t="b">
        <f t="shared" si="949"/>
        <v>0</v>
      </c>
      <c r="CJ797" s="76" t="str">
        <f t="shared" si="923"/>
        <v/>
      </c>
      <c r="CK797" s="94" t="e" cm="1">
        <f t="array" aca="1" ref="CK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CL797" s="94" t="str">
        <f t="shared" si="924"/>
        <v/>
      </c>
      <c r="CM797" s="96" t="b">
        <f t="shared" si="925"/>
        <v>0</v>
      </c>
      <c r="CN797" s="130" t="b">
        <f>IFERROR(MATCH(D797,'Avtal för korttidsarbete'!$G$13:$G$1012,0),TRUE)</f>
        <v>1</v>
      </c>
      <c r="CO797" s="130" t="b">
        <f t="shared" si="926"/>
        <v>0</v>
      </c>
      <c r="CP797" s="131" t="str" cm="1">
        <f t="array" ref="CP797">IF(CN797=TRUE,"x",INDEX('Avtal för korttidsarbete'!$E$13:$E$1012,$CN797))</f>
        <v>x</v>
      </c>
      <c r="CQ797" s="131" t="str" cm="1">
        <f t="array" ref="CQ797">IF(CN797=TRUE,"x",INDEX('Avtal för korttidsarbete'!$F$13:$F$1012,$CN797))</f>
        <v>x</v>
      </c>
      <c r="CR797" s="130" t="b">
        <f t="shared" si="927"/>
        <v>0</v>
      </c>
      <c r="CS797" s="165">
        <f t="shared" si="946"/>
        <v>0</v>
      </c>
      <c r="CT797" s="165">
        <f t="shared" si="947"/>
        <v>0</v>
      </c>
      <c r="CU797" s="130" t="b">
        <f t="shared" si="928"/>
        <v>0</v>
      </c>
      <c r="CV797" s="131">
        <f t="shared" si="929"/>
        <v>0</v>
      </c>
      <c r="CW797" s="165">
        <f t="shared" si="930"/>
        <v>0</v>
      </c>
      <c r="CX797" s="186" t="b">
        <f>IFERROR(INDEX('Avtal för korttidsarbete'!R:R,MATCH(D797,'Avtal för korttidsarbete'!$G:$G,0)),TRUE)</f>
        <v>1</v>
      </c>
      <c r="CY797" s="165" t="str">
        <f>IF(CX797,"-",INDEX('Avtal för korttidsarbete'!$D:$D,MATCH(D797,'Avtal för korttidsarbete'!$G:$G,0)))</f>
        <v>-</v>
      </c>
      <c r="CZ797" s="131" t="b">
        <f>IFERROR(G797&gt;INDEX(Uppsägningar!E:E,MATCH(C797,Uppsägningar!C:C,0)),FALSE)</f>
        <v>0</v>
      </c>
    </row>
    <row r="798" spans="1:104" s="30" customFormat="1" x14ac:dyDescent="0.25">
      <c r="A798" s="19">
        <v>783</v>
      </c>
      <c r="B798" s="20"/>
      <c r="C798" s="189"/>
      <c r="D798" s="69"/>
      <c r="E798" s="171">
        <f>IFERROR(INDEX(Admin!$C$7:$C$10,MATCH(CY798,TblNivåValTExt,0)),0)</f>
        <v>0</v>
      </c>
      <c r="F798" s="1"/>
      <c r="G798" s="1"/>
      <c r="H798" s="90"/>
      <c r="I798" s="91"/>
      <c r="J798" s="91"/>
      <c r="K798" s="91"/>
      <c r="L798" s="91"/>
      <c r="M798" s="91"/>
      <c r="N798" s="91"/>
      <c r="O798" s="91"/>
      <c r="P798" s="91"/>
      <c r="Q798" s="91"/>
      <c r="R798" s="91"/>
      <c r="S798" s="91"/>
      <c r="T798" s="91"/>
      <c r="U798" s="91"/>
      <c r="V798" s="91"/>
      <c r="W798" s="225">
        <f t="shared" si="885"/>
        <v>0</v>
      </c>
      <c r="X798" s="134" t="str">
        <f t="shared" si="931"/>
        <v/>
      </c>
      <c r="Y798" s="92" t="b">
        <f t="shared" si="886"/>
        <v>0</v>
      </c>
      <c r="Z798" s="92" t="str">
        <f t="shared" si="932"/>
        <v/>
      </c>
      <c r="AA798" s="92" t="b">
        <f t="shared" si="933"/>
        <v>0</v>
      </c>
      <c r="AB798" s="92" t="str">
        <f t="shared" si="934"/>
        <v/>
      </c>
      <c r="AC798" s="13" t="b">
        <f t="shared" si="887"/>
        <v>0</v>
      </c>
      <c r="AD798" s="92" t="str">
        <f t="shared" si="935"/>
        <v/>
      </c>
      <c r="AE798" s="13" t="b">
        <f t="shared" si="936"/>
        <v>0</v>
      </c>
      <c r="AF798" s="92" t="str">
        <f t="shared" si="937"/>
        <v/>
      </c>
      <c r="AG798" s="13" t="b">
        <f t="shared" si="888"/>
        <v>0</v>
      </c>
      <c r="AH798" s="92" t="str">
        <f t="shared" si="938"/>
        <v/>
      </c>
      <c r="AI798" s="35" t="b">
        <f t="shared" si="889"/>
        <v>0</v>
      </c>
      <c r="AJ798" s="92" t="str">
        <f t="shared" si="939"/>
        <v/>
      </c>
      <c r="AK798" s="35" t="b">
        <f t="shared" si="890"/>
        <v>0</v>
      </c>
      <c r="AL798" s="92" t="str">
        <f t="shared" si="891"/>
        <v/>
      </c>
      <c r="AM798" s="35" t="b">
        <f t="shared" si="892"/>
        <v>0</v>
      </c>
      <c r="AN798" s="92" t="str">
        <f t="shared" si="893"/>
        <v/>
      </c>
      <c r="AO798" s="13" t="b">
        <f t="shared" si="894"/>
        <v>0</v>
      </c>
      <c r="AP798" s="92" t="str">
        <f t="shared" si="895"/>
        <v/>
      </c>
      <c r="AQ798" s="14">
        <f t="shared" si="896"/>
        <v>0</v>
      </c>
      <c r="AR798" s="14">
        <f t="shared" si="897"/>
        <v>0</v>
      </c>
      <c r="AS798" s="16">
        <f t="shared" si="950"/>
        <v>0</v>
      </c>
      <c r="AT798" s="16">
        <f t="shared" si="950"/>
        <v>0</v>
      </c>
      <c r="AU798" s="16">
        <f t="shared" si="950"/>
        <v>0</v>
      </c>
      <c r="AV798" s="16">
        <f t="shared" si="950"/>
        <v>0</v>
      </c>
      <c r="AW798" s="16">
        <f t="shared" si="950"/>
        <v>0</v>
      </c>
      <c r="AX798" s="16">
        <f t="shared" si="950"/>
        <v>0</v>
      </c>
      <c r="AY798" s="16">
        <f t="shared" si="950"/>
        <v>0</v>
      </c>
      <c r="AZ798" s="16"/>
      <c r="BA798" s="16"/>
      <c r="BB798" s="93">
        <f t="shared" si="940"/>
        <v>0</v>
      </c>
      <c r="BC798" s="93">
        <f t="shared" si="941"/>
        <v>0</v>
      </c>
      <c r="BD798" s="93">
        <f t="shared" si="942"/>
        <v>0</v>
      </c>
      <c r="BE798" s="158">
        <f t="shared" si="943"/>
        <v>0</v>
      </c>
      <c r="BF798" s="159">
        <f t="shared" si="944"/>
        <v>0</v>
      </c>
      <c r="BG798" s="159">
        <f t="shared" si="898"/>
        <v>0</v>
      </c>
      <c r="BH798" s="159">
        <f t="shared" si="899"/>
        <v>0</v>
      </c>
      <c r="BI798" s="159">
        <f t="shared" si="900"/>
        <v>0</v>
      </c>
      <c r="BJ798" s="159">
        <f t="shared" si="901"/>
        <v>0</v>
      </c>
      <c r="BK798" s="159">
        <f t="shared" si="902"/>
        <v>0</v>
      </c>
      <c r="BL798" s="159">
        <f t="shared" si="903"/>
        <v>0</v>
      </c>
      <c r="BM798" s="159">
        <f t="shared" si="884"/>
        <v>0</v>
      </c>
      <c r="BN798" s="159">
        <f t="shared" si="884"/>
        <v>0</v>
      </c>
      <c r="BO798" s="205" t="b">
        <f t="shared" si="904"/>
        <v>0</v>
      </c>
      <c r="BP798" s="214">
        <f t="shared" si="905"/>
        <v>0</v>
      </c>
      <c r="BQ798" s="160">
        <f t="shared" si="906"/>
        <v>0</v>
      </c>
      <c r="BR798" s="160">
        <f t="shared" si="907"/>
        <v>0</v>
      </c>
      <c r="BS798" s="160">
        <f t="shared" si="908"/>
        <v>0</v>
      </c>
      <c r="BT798" s="160">
        <f t="shared" si="909"/>
        <v>0</v>
      </c>
      <c r="BU798" s="160">
        <f t="shared" si="910"/>
        <v>0</v>
      </c>
      <c r="BV798" s="215">
        <f t="shared" si="911"/>
        <v>0</v>
      </c>
      <c r="BW798" s="217">
        <f t="shared" si="912"/>
        <v>0</v>
      </c>
      <c r="BX798" s="206">
        <f t="shared" si="913"/>
        <v>0</v>
      </c>
      <c r="BY798" s="206">
        <f t="shared" si="914"/>
        <v>0</v>
      </c>
      <c r="BZ798" s="206">
        <f t="shared" si="915"/>
        <v>0</v>
      </c>
      <c r="CA798" s="206">
        <f t="shared" si="916"/>
        <v>0</v>
      </c>
      <c r="CB798" s="206">
        <f t="shared" si="917"/>
        <v>0</v>
      </c>
      <c r="CC798" s="218">
        <f t="shared" si="918"/>
        <v>0</v>
      </c>
      <c r="CD798" s="216" t="e">
        <f t="shared" si="919"/>
        <v>#VALUE!</v>
      </c>
      <c r="CE798" s="94" t="e">
        <f t="shared" si="920"/>
        <v>#VALUE!</v>
      </c>
      <c r="CF798" s="94" t="e">
        <f t="shared" si="921"/>
        <v>#VALUE!</v>
      </c>
      <c r="CG798" s="95" t="e">
        <f t="shared" si="922"/>
        <v>#VALUE!</v>
      </c>
      <c r="CH798" s="95" t="e">
        <f t="shared" si="945"/>
        <v>#VALUE!</v>
      </c>
      <c r="CI798" s="95" t="b">
        <f t="shared" si="949"/>
        <v>0</v>
      </c>
      <c r="CJ798" s="76" t="str">
        <f t="shared" si="923"/>
        <v/>
      </c>
      <c r="CK798" s="94" t="e" cm="1">
        <f t="array" aca="1" ref="CK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CL798" s="94" t="str">
        <f t="shared" si="924"/>
        <v/>
      </c>
      <c r="CM798" s="96" t="b">
        <f t="shared" si="925"/>
        <v>0</v>
      </c>
      <c r="CN798" s="130" t="b">
        <f>IFERROR(MATCH(D798,'Avtal för korttidsarbete'!$G$13:$G$1012,0),TRUE)</f>
        <v>1</v>
      </c>
      <c r="CO798" s="130" t="b">
        <f t="shared" si="926"/>
        <v>0</v>
      </c>
      <c r="CP798" s="131" t="str" cm="1">
        <f t="array" ref="CP798">IF(CN798=TRUE,"x",INDEX('Avtal för korttidsarbete'!$E$13:$E$1012,$CN798))</f>
        <v>x</v>
      </c>
      <c r="CQ798" s="131" t="str" cm="1">
        <f t="array" ref="CQ798">IF(CN798=TRUE,"x",INDEX('Avtal för korttidsarbete'!$F$13:$F$1012,$CN798))</f>
        <v>x</v>
      </c>
      <c r="CR798" s="130" t="b">
        <f t="shared" si="927"/>
        <v>0</v>
      </c>
      <c r="CS798" s="165">
        <f t="shared" si="946"/>
        <v>0</v>
      </c>
      <c r="CT798" s="165">
        <f t="shared" si="947"/>
        <v>0</v>
      </c>
      <c r="CU798" s="130" t="b">
        <f t="shared" si="928"/>
        <v>0</v>
      </c>
      <c r="CV798" s="131">
        <f t="shared" si="929"/>
        <v>0</v>
      </c>
      <c r="CW798" s="165">
        <f t="shared" si="930"/>
        <v>0</v>
      </c>
      <c r="CX798" s="186" t="b">
        <f>IFERROR(INDEX('Avtal för korttidsarbete'!R:R,MATCH(D798,'Avtal för korttidsarbete'!$G:$G,0)),TRUE)</f>
        <v>1</v>
      </c>
      <c r="CY798" s="165" t="str">
        <f>IF(CX798,"-",INDEX('Avtal för korttidsarbete'!$D:$D,MATCH(D798,'Avtal för korttidsarbete'!$G:$G,0)))</f>
        <v>-</v>
      </c>
      <c r="CZ798" s="131" t="b">
        <f>IFERROR(G798&gt;INDEX(Uppsägningar!E:E,MATCH(C798,Uppsägningar!C:C,0)),FALSE)</f>
        <v>0</v>
      </c>
    </row>
    <row r="799" spans="1:104" s="30" customFormat="1" x14ac:dyDescent="0.25">
      <c r="A799" s="19">
        <v>784</v>
      </c>
      <c r="B799" s="20"/>
      <c r="C799" s="189"/>
      <c r="D799" s="69"/>
      <c r="E799" s="171">
        <f>IFERROR(INDEX(Admin!$C$7:$C$10,MATCH(CY799,TblNivåValTExt,0)),0)</f>
        <v>0</v>
      </c>
      <c r="F799" s="1"/>
      <c r="G799" s="1"/>
      <c r="H799" s="90"/>
      <c r="I799" s="91"/>
      <c r="J799" s="91"/>
      <c r="K799" s="91"/>
      <c r="L799" s="91"/>
      <c r="M799" s="91"/>
      <c r="N799" s="91"/>
      <c r="O799" s="91"/>
      <c r="P799" s="91"/>
      <c r="Q799" s="91"/>
      <c r="R799" s="91"/>
      <c r="S799" s="91"/>
      <c r="T799" s="91"/>
      <c r="U799" s="91"/>
      <c r="V799" s="91"/>
      <c r="W799" s="225">
        <f t="shared" si="885"/>
        <v>0</v>
      </c>
      <c r="X799" s="134" t="str">
        <f t="shared" si="931"/>
        <v/>
      </c>
      <c r="Y799" s="92" t="b">
        <f t="shared" si="886"/>
        <v>0</v>
      </c>
      <c r="Z799" s="92" t="str">
        <f t="shared" si="932"/>
        <v/>
      </c>
      <c r="AA799" s="92" t="b">
        <f t="shared" si="933"/>
        <v>0</v>
      </c>
      <c r="AB799" s="92" t="str">
        <f t="shared" si="934"/>
        <v/>
      </c>
      <c r="AC799" s="13" t="b">
        <f t="shared" si="887"/>
        <v>0</v>
      </c>
      <c r="AD799" s="92" t="str">
        <f t="shared" si="935"/>
        <v/>
      </c>
      <c r="AE799" s="13" t="b">
        <f t="shared" si="936"/>
        <v>0</v>
      </c>
      <c r="AF799" s="92" t="str">
        <f t="shared" si="937"/>
        <v/>
      </c>
      <c r="AG799" s="13" t="b">
        <f t="shared" si="888"/>
        <v>0</v>
      </c>
      <c r="AH799" s="92" t="str">
        <f t="shared" si="938"/>
        <v/>
      </c>
      <c r="AI799" s="35" t="b">
        <f t="shared" si="889"/>
        <v>0</v>
      </c>
      <c r="AJ799" s="92" t="str">
        <f t="shared" si="939"/>
        <v/>
      </c>
      <c r="AK799" s="35" t="b">
        <f t="shared" si="890"/>
        <v>0</v>
      </c>
      <c r="AL799" s="92" t="str">
        <f t="shared" si="891"/>
        <v/>
      </c>
      <c r="AM799" s="35" t="b">
        <f t="shared" si="892"/>
        <v>0</v>
      </c>
      <c r="AN799" s="92" t="str">
        <f t="shared" si="893"/>
        <v/>
      </c>
      <c r="AO799" s="13" t="b">
        <f t="shared" si="894"/>
        <v>0</v>
      </c>
      <c r="AP799" s="92" t="str">
        <f t="shared" si="895"/>
        <v/>
      </c>
      <c r="AQ799" s="14">
        <f t="shared" si="896"/>
        <v>0</v>
      </c>
      <c r="AR799" s="14">
        <f t="shared" si="897"/>
        <v>0</v>
      </c>
      <c r="AS799" s="16">
        <f t="shared" si="950"/>
        <v>0</v>
      </c>
      <c r="AT799" s="16">
        <f t="shared" si="950"/>
        <v>0</v>
      </c>
      <c r="AU799" s="16">
        <f t="shared" si="950"/>
        <v>0</v>
      </c>
      <c r="AV799" s="16">
        <f t="shared" si="950"/>
        <v>0</v>
      </c>
      <c r="AW799" s="16">
        <f t="shared" si="950"/>
        <v>0</v>
      </c>
      <c r="AX799" s="16">
        <f t="shared" si="950"/>
        <v>0</v>
      </c>
      <c r="AY799" s="16">
        <f t="shared" si="950"/>
        <v>0</v>
      </c>
      <c r="AZ799" s="16"/>
      <c r="BA799" s="16"/>
      <c r="BB799" s="93">
        <f t="shared" si="940"/>
        <v>0</v>
      </c>
      <c r="BC799" s="93">
        <f t="shared" si="941"/>
        <v>0</v>
      </c>
      <c r="BD799" s="93">
        <f t="shared" si="942"/>
        <v>0</v>
      </c>
      <c r="BE799" s="158">
        <f t="shared" si="943"/>
        <v>0</v>
      </c>
      <c r="BF799" s="159">
        <f t="shared" si="944"/>
        <v>0</v>
      </c>
      <c r="BG799" s="159">
        <f t="shared" si="898"/>
        <v>0</v>
      </c>
      <c r="BH799" s="159">
        <f t="shared" si="899"/>
        <v>0</v>
      </c>
      <c r="BI799" s="159">
        <f t="shared" si="900"/>
        <v>0</v>
      </c>
      <c r="BJ799" s="159">
        <f t="shared" si="901"/>
        <v>0</v>
      </c>
      <c r="BK799" s="159">
        <f t="shared" si="902"/>
        <v>0</v>
      </c>
      <c r="BL799" s="159">
        <f t="shared" si="903"/>
        <v>0</v>
      </c>
      <c r="BM799" s="159">
        <f t="shared" si="884"/>
        <v>0</v>
      </c>
      <c r="BN799" s="159">
        <f t="shared" si="884"/>
        <v>0</v>
      </c>
      <c r="BO799" s="205" t="b">
        <f t="shared" si="904"/>
        <v>0</v>
      </c>
      <c r="BP799" s="214">
        <f t="shared" si="905"/>
        <v>0</v>
      </c>
      <c r="BQ799" s="160">
        <f t="shared" si="906"/>
        <v>0</v>
      </c>
      <c r="BR799" s="160">
        <f t="shared" si="907"/>
        <v>0</v>
      </c>
      <c r="BS799" s="160">
        <f t="shared" si="908"/>
        <v>0</v>
      </c>
      <c r="BT799" s="160">
        <f t="shared" si="909"/>
        <v>0</v>
      </c>
      <c r="BU799" s="160">
        <f t="shared" si="910"/>
        <v>0</v>
      </c>
      <c r="BV799" s="215">
        <f t="shared" si="911"/>
        <v>0</v>
      </c>
      <c r="BW799" s="217">
        <f t="shared" si="912"/>
        <v>0</v>
      </c>
      <c r="BX799" s="206">
        <f t="shared" si="913"/>
        <v>0</v>
      </c>
      <c r="BY799" s="206">
        <f t="shared" si="914"/>
        <v>0</v>
      </c>
      <c r="BZ799" s="206">
        <f t="shared" si="915"/>
        <v>0</v>
      </c>
      <c r="CA799" s="206">
        <f t="shared" si="916"/>
        <v>0</v>
      </c>
      <c r="CB799" s="206">
        <f t="shared" si="917"/>
        <v>0</v>
      </c>
      <c r="CC799" s="218">
        <f t="shared" si="918"/>
        <v>0</v>
      </c>
      <c r="CD799" s="216" t="e">
        <f t="shared" si="919"/>
        <v>#VALUE!</v>
      </c>
      <c r="CE799" s="94" t="e">
        <f t="shared" si="920"/>
        <v>#VALUE!</v>
      </c>
      <c r="CF799" s="94" t="e">
        <f t="shared" si="921"/>
        <v>#VALUE!</v>
      </c>
      <c r="CG799" s="95" t="e">
        <f t="shared" si="922"/>
        <v>#VALUE!</v>
      </c>
      <c r="CH799" s="95" t="e">
        <f t="shared" si="945"/>
        <v>#VALUE!</v>
      </c>
      <c r="CI799" s="95" t="b">
        <f t="shared" si="949"/>
        <v>0</v>
      </c>
      <c r="CJ799" s="76" t="str">
        <f t="shared" si="923"/>
        <v/>
      </c>
      <c r="CK799" s="94" t="e" cm="1">
        <f t="array" aca="1" ref="CK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CL799" s="94" t="str">
        <f t="shared" si="924"/>
        <v/>
      </c>
      <c r="CM799" s="96" t="b">
        <f t="shared" si="925"/>
        <v>0</v>
      </c>
      <c r="CN799" s="130" t="b">
        <f>IFERROR(MATCH(D799,'Avtal för korttidsarbete'!$G$13:$G$1012,0),TRUE)</f>
        <v>1</v>
      </c>
      <c r="CO799" s="130" t="b">
        <f t="shared" si="926"/>
        <v>0</v>
      </c>
      <c r="CP799" s="131" t="str" cm="1">
        <f t="array" ref="CP799">IF(CN799=TRUE,"x",INDEX('Avtal för korttidsarbete'!$E$13:$E$1012,$CN799))</f>
        <v>x</v>
      </c>
      <c r="CQ799" s="131" t="str" cm="1">
        <f t="array" ref="CQ799">IF(CN799=TRUE,"x",INDEX('Avtal för korttidsarbete'!$F$13:$F$1012,$CN799))</f>
        <v>x</v>
      </c>
      <c r="CR799" s="130" t="b">
        <f t="shared" si="927"/>
        <v>0</v>
      </c>
      <c r="CS799" s="165">
        <f t="shared" si="946"/>
        <v>0</v>
      </c>
      <c r="CT799" s="165">
        <f t="shared" si="947"/>
        <v>0</v>
      </c>
      <c r="CU799" s="130" t="b">
        <f t="shared" si="928"/>
        <v>0</v>
      </c>
      <c r="CV799" s="131">
        <f t="shared" si="929"/>
        <v>0</v>
      </c>
      <c r="CW799" s="165">
        <f t="shared" si="930"/>
        <v>0</v>
      </c>
      <c r="CX799" s="186" t="b">
        <f>IFERROR(INDEX('Avtal för korttidsarbete'!R:R,MATCH(D799,'Avtal för korttidsarbete'!$G:$G,0)),TRUE)</f>
        <v>1</v>
      </c>
      <c r="CY799" s="165" t="str">
        <f>IF(CX799,"-",INDEX('Avtal för korttidsarbete'!$D:$D,MATCH(D799,'Avtal för korttidsarbete'!$G:$G,0)))</f>
        <v>-</v>
      </c>
      <c r="CZ799" s="131" t="b">
        <f>IFERROR(G799&gt;INDEX(Uppsägningar!E:E,MATCH(C799,Uppsägningar!C:C,0)),FALSE)</f>
        <v>0</v>
      </c>
    </row>
    <row r="800" spans="1:104" s="30" customFormat="1" x14ac:dyDescent="0.25">
      <c r="A800" s="19">
        <v>785</v>
      </c>
      <c r="B800" s="20"/>
      <c r="C800" s="189"/>
      <c r="D800" s="69"/>
      <c r="E800" s="171">
        <f>IFERROR(INDEX(Admin!$C$7:$C$10,MATCH(CY800,TblNivåValTExt,0)),0)</f>
        <v>0</v>
      </c>
      <c r="F800" s="1"/>
      <c r="G800" s="1"/>
      <c r="H800" s="90"/>
      <c r="I800" s="91"/>
      <c r="J800" s="91"/>
      <c r="K800" s="91"/>
      <c r="L800" s="91"/>
      <c r="M800" s="91"/>
      <c r="N800" s="91"/>
      <c r="O800" s="91"/>
      <c r="P800" s="91"/>
      <c r="Q800" s="91"/>
      <c r="R800" s="91"/>
      <c r="S800" s="91"/>
      <c r="T800" s="91"/>
      <c r="U800" s="91"/>
      <c r="V800" s="91"/>
      <c r="W800" s="225">
        <f t="shared" si="885"/>
        <v>0</v>
      </c>
      <c r="X800" s="134" t="str">
        <f t="shared" si="931"/>
        <v/>
      </c>
      <c r="Y800" s="92" t="b">
        <f t="shared" si="886"/>
        <v>0</v>
      </c>
      <c r="Z800" s="92" t="str">
        <f t="shared" si="932"/>
        <v/>
      </c>
      <c r="AA800" s="92" t="b">
        <f t="shared" si="933"/>
        <v>0</v>
      </c>
      <c r="AB800" s="92" t="str">
        <f t="shared" si="934"/>
        <v/>
      </c>
      <c r="AC800" s="13" t="b">
        <f t="shared" si="887"/>
        <v>0</v>
      </c>
      <c r="AD800" s="92" t="str">
        <f t="shared" si="935"/>
        <v/>
      </c>
      <c r="AE800" s="13" t="b">
        <f t="shared" si="936"/>
        <v>0</v>
      </c>
      <c r="AF800" s="92" t="str">
        <f t="shared" si="937"/>
        <v/>
      </c>
      <c r="AG800" s="13" t="b">
        <f t="shared" si="888"/>
        <v>0</v>
      </c>
      <c r="AH800" s="92" t="str">
        <f t="shared" si="938"/>
        <v/>
      </c>
      <c r="AI800" s="35" t="b">
        <f t="shared" si="889"/>
        <v>0</v>
      </c>
      <c r="AJ800" s="92" t="str">
        <f t="shared" si="939"/>
        <v/>
      </c>
      <c r="AK800" s="35" t="b">
        <f t="shared" si="890"/>
        <v>0</v>
      </c>
      <c r="AL800" s="92" t="str">
        <f t="shared" si="891"/>
        <v/>
      </c>
      <c r="AM800" s="35" t="b">
        <f t="shared" si="892"/>
        <v>0</v>
      </c>
      <c r="AN800" s="92" t="str">
        <f t="shared" si="893"/>
        <v/>
      </c>
      <c r="AO800" s="13" t="b">
        <f t="shared" si="894"/>
        <v>0</v>
      </c>
      <c r="AP800" s="92" t="str">
        <f t="shared" si="895"/>
        <v/>
      </c>
      <c r="AQ800" s="14">
        <f t="shared" si="896"/>
        <v>0</v>
      </c>
      <c r="AR800" s="14">
        <f t="shared" si="897"/>
        <v>0</v>
      </c>
      <c r="AS800" s="16">
        <f t="shared" si="950"/>
        <v>0</v>
      </c>
      <c r="AT800" s="16">
        <f t="shared" si="950"/>
        <v>0</v>
      </c>
      <c r="AU800" s="16">
        <f t="shared" si="950"/>
        <v>0</v>
      </c>
      <c r="AV800" s="16">
        <f t="shared" si="950"/>
        <v>0</v>
      </c>
      <c r="AW800" s="16">
        <f t="shared" si="950"/>
        <v>0</v>
      </c>
      <c r="AX800" s="16">
        <f t="shared" si="950"/>
        <v>0</v>
      </c>
      <c r="AY800" s="16">
        <f t="shared" si="950"/>
        <v>0</v>
      </c>
      <c r="AZ800" s="16"/>
      <c r="BA800" s="16"/>
      <c r="BB800" s="93">
        <f t="shared" si="940"/>
        <v>0</v>
      </c>
      <c r="BC800" s="93">
        <f t="shared" si="941"/>
        <v>0</v>
      </c>
      <c r="BD800" s="93">
        <f t="shared" si="942"/>
        <v>0</v>
      </c>
      <c r="BE800" s="158">
        <f t="shared" si="943"/>
        <v>0</v>
      </c>
      <c r="BF800" s="159">
        <f t="shared" si="944"/>
        <v>0</v>
      </c>
      <c r="BG800" s="159">
        <f t="shared" si="898"/>
        <v>0</v>
      </c>
      <c r="BH800" s="159">
        <f t="shared" si="899"/>
        <v>0</v>
      </c>
      <c r="BI800" s="159">
        <f t="shared" si="900"/>
        <v>0</v>
      </c>
      <c r="BJ800" s="159">
        <f t="shared" si="901"/>
        <v>0</v>
      </c>
      <c r="BK800" s="159">
        <f t="shared" si="902"/>
        <v>0</v>
      </c>
      <c r="BL800" s="159">
        <f t="shared" si="903"/>
        <v>0</v>
      </c>
      <c r="BM800" s="159">
        <f t="shared" si="884"/>
        <v>0</v>
      </c>
      <c r="BN800" s="159">
        <f t="shared" si="884"/>
        <v>0</v>
      </c>
      <c r="BO800" s="205" t="b">
        <f t="shared" si="904"/>
        <v>0</v>
      </c>
      <c r="BP800" s="214">
        <f t="shared" si="905"/>
        <v>0</v>
      </c>
      <c r="BQ800" s="160">
        <f t="shared" si="906"/>
        <v>0</v>
      </c>
      <c r="BR800" s="160">
        <f t="shared" si="907"/>
        <v>0</v>
      </c>
      <c r="BS800" s="160">
        <f t="shared" si="908"/>
        <v>0</v>
      </c>
      <c r="BT800" s="160">
        <f t="shared" si="909"/>
        <v>0</v>
      </c>
      <c r="BU800" s="160">
        <f t="shared" si="910"/>
        <v>0</v>
      </c>
      <c r="BV800" s="215">
        <f t="shared" si="911"/>
        <v>0</v>
      </c>
      <c r="BW800" s="217">
        <f t="shared" si="912"/>
        <v>0</v>
      </c>
      <c r="BX800" s="206">
        <f t="shared" si="913"/>
        <v>0</v>
      </c>
      <c r="BY800" s="206">
        <f t="shared" si="914"/>
        <v>0</v>
      </c>
      <c r="BZ800" s="206">
        <f t="shared" si="915"/>
        <v>0</v>
      </c>
      <c r="CA800" s="206">
        <f t="shared" si="916"/>
        <v>0</v>
      </c>
      <c r="CB800" s="206">
        <f t="shared" si="917"/>
        <v>0</v>
      </c>
      <c r="CC800" s="218">
        <f t="shared" si="918"/>
        <v>0</v>
      </c>
      <c r="CD800" s="216" t="e">
        <f t="shared" si="919"/>
        <v>#VALUE!</v>
      </c>
      <c r="CE800" s="94" t="e">
        <f t="shared" si="920"/>
        <v>#VALUE!</v>
      </c>
      <c r="CF800" s="94" t="e">
        <f t="shared" si="921"/>
        <v>#VALUE!</v>
      </c>
      <c r="CG800" s="95" t="e">
        <f t="shared" si="922"/>
        <v>#VALUE!</v>
      </c>
      <c r="CH800" s="95" t="e">
        <f t="shared" si="945"/>
        <v>#VALUE!</v>
      </c>
      <c r="CI800" s="95" t="b">
        <f t="shared" si="949"/>
        <v>0</v>
      </c>
      <c r="CJ800" s="76" t="str">
        <f t="shared" si="923"/>
        <v/>
      </c>
      <c r="CK800" s="94" t="e" cm="1">
        <f t="array" aca="1" ref="CK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CL800" s="94" t="str">
        <f t="shared" si="924"/>
        <v/>
      </c>
      <c r="CM800" s="96" t="b">
        <f t="shared" si="925"/>
        <v>0</v>
      </c>
      <c r="CN800" s="130" t="b">
        <f>IFERROR(MATCH(D800,'Avtal för korttidsarbete'!$G$13:$G$1012,0),TRUE)</f>
        <v>1</v>
      </c>
      <c r="CO800" s="130" t="b">
        <f t="shared" si="926"/>
        <v>0</v>
      </c>
      <c r="CP800" s="131" t="str" cm="1">
        <f t="array" ref="CP800">IF(CN800=TRUE,"x",INDEX('Avtal för korttidsarbete'!$E$13:$E$1012,$CN800))</f>
        <v>x</v>
      </c>
      <c r="CQ800" s="131" t="str" cm="1">
        <f t="array" ref="CQ800">IF(CN800=TRUE,"x",INDEX('Avtal för korttidsarbete'!$F$13:$F$1012,$CN800))</f>
        <v>x</v>
      </c>
      <c r="CR800" s="130" t="b">
        <f t="shared" si="927"/>
        <v>0</v>
      </c>
      <c r="CS800" s="165">
        <f t="shared" si="946"/>
        <v>0</v>
      </c>
      <c r="CT800" s="165">
        <f t="shared" si="947"/>
        <v>0</v>
      </c>
      <c r="CU800" s="130" t="b">
        <f t="shared" si="928"/>
        <v>0</v>
      </c>
      <c r="CV800" s="131">
        <f t="shared" si="929"/>
        <v>0</v>
      </c>
      <c r="CW800" s="165">
        <f t="shared" si="930"/>
        <v>0</v>
      </c>
      <c r="CX800" s="186" t="b">
        <f>IFERROR(INDEX('Avtal för korttidsarbete'!R:R,MATCH(D800,'Avtal för korttidsarbete'!$G:$G,0)),TRUE)</f>
        <v>1</v>
      </c>
      <c r="CY800" s="165" t="str">
        <f>IF(CX800,"-",INDEX('Avtal för korttidsarbete'!$D:$D,MATCH(D800,'Avtal för korttidsarbete'!$G:$G,0)))</f>
        <v>-</v>
      </c>
      <c r="CZ800" s="131" t="b">
        <f>IFERROR(G800&gt;INDEX(Uppsägningar!E:E,MATCH(C800,Uppsägningar!C:C,0)),FALSE)</f>
        <v>0</v>
      </c>
    </row>
    <row r="801" spans="1:104" s="30" customFormat="1" x14ac:dyDescent="0.25">
      <c r="A801" s="19">
        <v>786</v>
      </c>
      <c r="B801" s="20"/>
      <c r="C801" s="189"/>
      <c r="D801" s="69"/>
      <c r="E801" s="171">
        <f>IFERROR(INDEX(Admin!$C$7:$C$10,MATCH(CY801,TblNivåValTExt,0)),0)</f>
        <v>0</v>
      </c>
      <c r="F801" s="1"/>
      <c r="G801" s="1"/>
      <c r="H801" s="90"/>
      <c r="I801" s="91"/>
      <c r="J801" s="91"/>
      <c r="K801" s="91"/>
      <c r="L801" s="91"/>
      <c r="M801" s="91"/>
      <c r="N801" s="91"/>
      <c r="O801" s="91"/>
      <c r="P801" s="91"/>
      <c r="Q801" s="91"/>
      <c r="R801" s="91"/>
      <c r="S801" s="91"/>
      <c r="T801" s="91"/>
      <c r="U801" s="91"/>
      <c r="V801" s="91"/>
      <c r="W801" s="225">
        <f t="shared" si="885"/>
        <v>0</v>
      </c>
      <c r="X801" s="134" t="str">
        <f t="shared" si="931"/>
        <v/>
      </c>
      <c r="Y801" s="92" t="b">
        <f t="shared" si="886"/>
        <v>0</v>
      </c>
      <c r="Z801" s="92" t="str">
        <f t="shared" si="932"/>
        <v/>
      </c>
      <c r="AA801" s="92" t="b">
        <f t="shared" si="933"/>
        <v>0</v>
      </c>
      <c r="AB801" s="92" t="str">
        <f t="shared" si="934"/>
        <v/>
      </c>
      <c r="AC801" s="13" t="b">
        <f t="shared" si="887"/>
        <v>0</v>
      </c>
      <c r="AD801" s="92" t="str">
        <f t="shared" si="935"/>
        <v/>
      </c>
      <c r="AE801" s="13" t="b">
        <f t="shared" si="936"/>
        <v>0</v>
      </c>
      <c r="AF801" s="92" t="str">
        <f t="shared" si="937"/>
        <v/>
      </c>
      <c r="AG801" s="13" t="b">
        <f t="shared" si="888"/>
        <v>0</v>
      </c>
      <c r="AH801" s="92" t="str">
        <f t="shared" si="938"/>
        <v/>
      </c>
      <c r="AI801" s="35" t="b">
        <f t="shared" si="889"/>
        <v>0</v>
      </c>
      <c r="AJ801" s="92" t="str">
        <f t="shared" si="939"/>
        <v/>
      </c>
      <c r="AK801" s="35" t="b">
        <f t="shared" si="890"/>
        <v>0</v>
      </c>
      <c r="AL801" s="92" t="str">
        <f t="shared" si="891"/>
        <v/>
      </c>
      <c r="AM801" s="35" t="b">
        <f t="shared" si="892"/>
        <v>0</v>
      </c>
      <c r="AN801" s="92" t="str">
        <f t="shared" si="893"/>
        <v/>
      </c>
      <c r="AO801" s="13" t="b">
        <f t="shared" si="894"/>
        <v>0</v>
      </c>
      <c r="AP801" s="92" t="str">
        <f t="shared" si="895"/>
        <v/>
      </c>
      <c r="AQ801" s="14">
        <f t="shared" si="896"/>
        <v>0</v>
      </c>
      <c r="AR801" s="14">
        <f t="shared" si="897"/>
        <v>0</v>
      </c>
      <c r="AS801" s="16">
        <f t="shared" si="950"/>
        <v>0</v>
      </c>
      <c r="AT801" s="16">
        <f t="shared" si="950"/>
        <v>0</v>
      </c>
      <c r="AU801" s="16">
        <f t="shared" si="950"/>
        <v>0</v>
      </c>
      <c r="AV801" s="16">
        <f t="shared" si="950"/>
        <v>0</v>
      </c>
      <c r="AW801" s="16">
        <f t="shared" si="950"/>
        <v>0</v>
      </c>
      <c r="AX801" s="16">
        <f t="shared" si="950"/>
        <v>0</v>
      </c>
      <c r="AY801" s="16">
        <f t="shared" si="950"/>
        <v>0</v>
      </c>
      <c r="AZ801" s="16"/>
      <c r="BA801" s="16"/>
      <c r="BB801" s="93">
        <f t="shared" si="940"/>
        <v>0</v>
      </c>
      <c r="BC801" s="93">
        <f t="shared" si="941"/>
        <v>0</v>
      </c>
      <c r="BD801" s="93">
        <f t="shared" si="942"/>
        <v>0</v>
      </c>
      <c r="BE801" s="158">
        <f t="shared" si="943"/>
        <v>0</v>
      </c>
      <c r="BF801" s="159">
        <f t="shared" si="944"/>
        <v>0</v>
      </c>
      <c r="BG801" s="159">
        <f t="shared" si="898"/>
        <v>0</v>
      </c>
      <c r="BH801" s="159">
        <f t="shared" si="899"/>
        <v>0</v>
      </c>
      <c r="BI801" s="159">
        <f t="shared" si="900"/>
        <v>0</v>
      </c>
      <c r="BJ801" s="159">
        <f t="shared" si="901"/>
        <v>0</v>
      </c>
      <c r="BK801" s="159">
        <f t="shared" si="902"/>
        <v>0</v>
      </c>
      <c r="BL801" s="159">
        <f t="shared" si="903"/>
        <v>0</v>
      </c>
      <c r="BM801" s="159">
        <f t="shared" si="884"/>
        <v>0</v>
      </c>
      <c r="BN801" s="159">
        <f t="shared" si="884"/>
        <v>0</v>
      </c>
      <c r="BO801" s="205" t="b">
        <f t="shared" si="904"/>
        <v>0</v>
      </c>
      <c r="BP801" s="214">
        <f t="shared" si="905"/>
        <v>0</v>
      </c>
      <c r="BQ801" s="160">
        <f t="shared" si="906"/>
        <v>0</v>
      </c>
      <c r="BR801" s="160">
        <f t="shared" si="907"/>
        <v>0</v>
      </c>
      <c r="BS801" s="160">
        <f t="shared" si="908"/>
        <v>0</v>
      </c>
      <c r="BT801" s="160">
        <f t="shared" si="909"/>
        <v>0</v>
      </c>
      <c r="BU801" s="160">
        <f t="shared" si="910"/>
        <v>0</v>
      </c>
      <c r="BV801" s="215">
        <f t="shared" si="911"/>
        <v>0</v>
      </c>
      <c r="BW801" s="217">
        <f t="shared" si="912"/>
        <v>0</v>
      </c>
      <c r="BX801" s="206">
        <f t="shared" si="913"/>
        <v>0</v>
      </c>
      <c r="BY801" s="206">
        <f t="shared" si="914"/>
        <v>0</v>
      </c>
      <c r="BZ801" s="206">
        <f t="shared" si="915"/>
        <v>0</v>
      </c>
      <c r="CA801" s="206">
        <f t="shared" si="916"/>
        <v>0</v>
      </c>
      <c r="CB801" s="206">
        <f t="shared" si="917"/>
        <v>0</v>
      </c>
      <c r="CC801" s="218">
        <f t="shared" si="918"/>
        <v>0</v>
      </c>
      <c r="CD801" s="216" t="e">
        <f t="shared" si="919"/>
        <v>#VALUE!</v>
      </c>
      <c r="CE801" s="94" t="e">
        <f t="shared" si="920"/>
        <v>#VALUE!</v>
      </c>
      <c r="CF801" s="94" t="e">
        <f t="shared" si="921"/>
        <v>#VALUE!</v>
      </c>
      <c r="CG801" s="95" t="e">
        <f t="shared" si="922"/>
        <v>#VALUE!</v>
      </c>
      <c r="CH801" s="95" t="e">
        <f t="shared" si="945"/>
        <v>#VALUE!</v>
      </c>
      <c r="CI801" s="95" t="b">
        <f t="shared" si="949"/>
        <v>0</v>
      </c>
      <c r="CJ801" s="76" t="str">
        <f t="shared" si="923"/>
        <v/>
      </c>
      <c r="CK801" s="94" t="e" cm="1">
        <f t="array" aca="1" ref="CK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CL801" s="94" t="str">
        <f t="shared" si="924"/>
        <v/>
      </c>
      <c r="CM801" s="96" t="b">
        <f t="shared" si="925"/>
        <v>0</v>
      </c>
      <c r="CN801" s="130" t="b">
        <f>IFERROR(MATCH(D801,'Avtal för korttidsarbete'!$G$13:$G$1012,0),TRUE)</f>
        <v>1</v>
      </c>
      <c r="CO801" s="130" t="b">
        <f t="shared" si="926"/>
        <v>0</v>
      </c>
      <c r="CP801" s="131" t="str" cm="1">
        <f t="array" ref="CP801">IF(CN801=TRUE,"x",INDEX('Avtal för korttidsarbete'!$E$13:$E$1012,$CN801))</f>
        <v>x</v>
      </c>
      <c r="CQ801" s="131" t="str" cm="1">
        <f t="array" ref="CQ801">IF(CN801=TRUE,"x",INDEX('Avtal för korttidsarbete'!$F$13:$F$1012,$CN801))</f>
        <v>x</v>
      </c>
      <c r="CR801" s="130" t="b">
        <f t="shared" si="927"/>
        <v>0</v>
      </c>
      <c r="CS801" s="165">
        <f t="shared" si="946"/>
        <v>0</v>
      </c>
      <c r="CT801" s="165">
        <f t="shared" si="947"/>
        <v>0</v>
      </c>
      <c r="CU801" s="130" t="b">
        <f t="shared" si="928"/>
        <v>0</v>
      </c>
      <c r="CV801" s="131">
        <f t="shared" si="929"/>
        <v>0</v>
      </c>
      <c r="CW801" s="165">
        <f t="shared" si="930"/>
        <v>0</v>
      </c>
      <c r="CX801" s="186" t="b">
        <f>IFERROR(INDEX('Avtal för korttidsarbete'!R:R,MATCH(D801,'Avtal för korttidsarbete'!$G:$G,0)),TRUE)</f>
        <v>1</v>
      </c>
      <c r="CY801" s="165" t="str">
        <f>IF(CX801,"-",INDEX('Avtal för korttidsarbete'!$D:$D,MATCH(D801,'Avtal för korttidsarbete'!$G:$G,0)))</f>
        <v>-</v>
      </c>
      <c r="CZ801" s="131" t="b">
        <f>IFERROR(G801&gt;INDEX(Uppsägningar!E:E,MATCH(C801,Uppsägningar!C:C,0)),FALSE)</f>
        <v>0</v>
      </c>
    </row>
    <row r="802" spans="1:104" s="30" customFormat="1" x14ac:dyDescent="0.25">
      <c r="A802" s="19">
        <v>787</v>
      </c>
      <c r="B802" s="20"/>
      <c r="C802" s="189"/>
      <c r="D802" s="69"/>
      <c r="E802" s="171">
        <f>IFERROR(INDEX(Admin!$C$7:$C$10,MATCH(CY802,TblNivåValTExt,0)),0)</f>
        <v>0</v>
      </c>
      <c r="F802" s="1"/>
      <c r="G802" s="1"/>
      <c r="H802" s="90"/>
      <c r="I802" s="91"/>
      <c r="J802" s="91"/>
      <c r="K802" s="91"/>
      <c r="L802" s="91"/>
      <c r="M802" s="91"/>
      <c r="N802" s="91"/>
      <c r="O802" s="91"/>
      <c r="P802" s="91"/>
      <c r="Q802" s="91"/>
      <c r="R802" s="91"/>
      <c r="S802" s="91"/>
      <c r="T802" s="91"/>
      <c r="U802" s="91"/>
      <c r="V802" s="91"/>
      <c r="W802" s="225">
        <f t="shared" si="885"/>
        <v>0</v>
      </c>
      <c r="X802" s="134" t="str">
        <f t="shared" si="931"/>
        <v/>
      </c>
      <c r="Y802" s="92" t="b">
        <f t="shared" si="886"/>
        <v>0</v>
      </c>
      <c r="Z802" s="92" t="str">
        <f t="shared" si="932"/>
        <v/>
      </c>
      <c r="AA802" s="92" t="b">
        <f t="shared" si="933"/>
        <v>0</v>
      </c>
      <c r="AB802" s="92" t="str">
        <f t="shared" si="934"/>
        <v/>
      </c>
      <c r="AC802" s="13" t="b">
        <f t="shared" si="887"/>
        <v>0</v>
      </c>
      <c r="AD802" s="92" t="str">
        <f t="shared" si="935"/>
        <v/>
      </c>
      <c r="AE802" s="13" t="b">
        <f t="shared" si="936"/>
        <v>0</v>
      </c>
      <c r="AF802" s="92" t="str">
        <f t="shared" si="937"/>
        <v/>
      </c>
      <c r="AG802" s="13" t="b">
        <f t="shared" si="888"/>
        <v>0</v>
      </c>
      <c r="AH802" s="92" t="str">
        <f t="shared" si="938"/>
        <v/>
      </c>
      <c r="AI802" s="35" t="b">
        <f t="shared" si="889"/>
        <v>0</v>
      </c>
      <c r="AJ802" s="92" t="str">
        <f t="shared" si="939"/>
        <v/>
      </c>
      <c r="AK802" s="35" t="b">
        <f t="shared" si="890"/>
        <v>0</v>
      </c>
      <c r="AL802" s="92" t="str">
        <f t="shared" si="891"/>
        <v/>
      </c>
      <c r="AM802" s="35" t="b">
        <f t="shared" si="892"/>
        <v>0</v>
      </c>
      <c r="AN802" s="92" t="str">
        <f t="shared" si="893"/>
        <v/>
      </c>
      <c r="AO802" s="13" t="b">
        <f t="shared" si="894"/>
        <v>0</v>
      </c>
      <c r="AP802" s="92" t="str">
        <f t="shared" si="895"/>
        <v/>
      </c>
      <c r="AQ802" s="14">
        <f t="shared" si="896"/>
        <v>0</v>
      </c>
      <c r="AR802" s="14">
        <f t="shared" si="897"/>
        <v>0</v>
      </c>
      <c r="AS802" s="16">
        <f t="shared" si="950"/>
        <v>0</v>
      </c>
      <c r="AT802" s="16">
        <f t="shared" si="950"/>
        <v>0</v>
      </c>
      <c r="AU802" s="16">
        <f t="shared" si="950"/>
        <v>0</v>
      </c>
      <c r="AV802" s="16">
        <f t="shared" si="950"/>
        <v>0</v>
      </c>
      <c r="AW802" s="16">
        <f t="shared" si="950"/>
        <v>0</v>
      </c>
      <c r="AX802" s="16">
        <f t="shared" si="950"/>
        <v>0</v>
      </c>
      <c r="AY802" s="16">
        <f t="shared" si="950"/>
        <v>0</v>
      </c>
      <c r="AZ802" s="16"/>
      <c r="BA802" s="16"/>
      <c r="BB802" s="93">
        <f t="shared" si="940"/>
        <v>0</v>
      </c>
      <c r="BC802" s="93">
        <f t="shared" si="941"/>
        <v>0</v>
      </c>
      <c r="BD802" s="93">
        <f t="shared" si="942"/>
        <v>0</v>
      </c>
      <c r="BE802" s="158">
        <f t="shared" si="943"/>
        <v>0</v>
      </c>
      <c r="BF802" s="159">
        <f t="shared" si="944"/>
        <v>0</v>
      </c>
      <c r="BG802" s="159">
        <f t="shared" si="898"/>
        <v>0</v>
      </c>
      <c r="BH802" s="159">
        <f t="shared" si="899"/>
        <v>0</v>
      </c>
      <c r="BI802" s="159">
        <f t="shared" si="900"/>
        <v>0</v>
      </c>
      <c r="BJ802" s="159">
        <f t="shared" si="901"/>
        <v>0</v>
      </c>
      <c r="BK802" s="159">
        <f t="shared" si="902"/>
        <v>0</v>
      </c>
      <c r="BL802" s="159">
        <f t="shared" si="903"/>
        <v>0</v>
      </c>
      <c r="BM802" s="159">
        <f t="shared" si="884"/>
        <v>0</v>
      </c>
      <c r="BN802" s="159">
        <f t="shared" si="884"/>
        <v>0</v>
      </c>
      <c r="BO802" s="205" t="b">
        <f t="shared" si="904"/>
        <v>0</v>
      </c>
      <c r="BP802" s="214">
        <f t="shared" si="905"/>
        <v>0</v>
      </c>
      <c r="BQ802" s="160">
        <f t="shared" si="906"/>
        <v>0</v>
      </c>
      <c r="BR802" s="160">
        <f t="shared" si="907"/>
        <v>0</v>
      </c>
      <c r="BS802" s="160">
        <f t="shared" si="908"/>
        <v>0</v>
      </c>
      <c r="BT802" s="160">
        <f t="shared" si="909"/>
        <v>0</v>
      </c>
      <c r="BU802" s="160">
        <f t="shared" si="910"/>
        <v>0</v>
      </c>
      <c r="BV802" s="215">
        <f t="shared" si="911"/>
        <v>0</v>
      </c>
      <c r="BW802" s="217">
        <f t="shared" si="912"/>
        <v>0</v>
      </c>
      <c r="BX802" s="206">
        <f t="shared" si="913"/>
        <v>0</v>
      </c>
      <c r="BY802" s="206">
        <f t="shared" si="914"/>
        <v>0</v>
      </c>
      <c r="BZ802" s="206">
        <f t="shared" si="915"/>
        <v>0</v>
      </c>
      <c r="CA802" s="206">
        <f t="shared" si="916"/>
        <v>0</v>
      </c>
      <c r="CB802" s="206">
        <f t="shared" si="917"/>
        <v>0</v>
      </c>
      <c r="CC802" s="218">
        <f t="shared" si="918"/>
        <v>0</v>
      </c>
      <c r="CD802" s="216" t="e">
        <f t="shared" si="919"/>
        <v>#VALUE!</v>
      </c>
      <c r="CE802" s="94" t="e">
        <f t="shared" si="920"/>
        <v>#VALUE!</v>
      </c>
      <c r="CF802" s="94" t="e">
        <f t="shared" si="921"/>
        <v>#VALUE!</v>
      </c>
      <c r="CG802" s="95" t="e">
        <f t="shared" si="922"/>
        <v>#VALUE!</v>
      </c>
      <c r="CH802" s="95" t="e">
        <f t="shared" si="945"/>
        <v>#VALUE!</v>
      </c>
      <c r="CI802" s="95" t="b">
        <f t="shared" si="949"/>
        <v>0</v>
      </c>
      <c r="CJ802" s="76" t="str">
        <f t="shared" si="923"/>
        <v/>
      </c>
      <c r="CK802" s="94" t="e" cm="1">
        <f t="array" aca="1" ref="CK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CL802" s="94" t="str">
        <f t="shared" si="924"/>
        <v/>
      </c>
      <c r="CM802" s="96" t="b">
        <f t="shared" si="925"/>
        <v>0</v>
      </c>
      <c r="CN802" s="130" t="b">
        <f>IFERROR(MATCH(D802,'Avtal för korttidsarbete'!$G$13:$G$1012,0),TRUE)</f>
        <v>1</v>
      </c>
      <c r="CO802" s="130" t="b">
        <f t="shared" si="926"/>
        <v>0</v>
      </c>
      <c r="CP802" s="131" t="str" cm="1">
        <f t="array" ref="CP802">IF(CN802=TRUE,"x",INDEX('Avtal för korttidsarbete'!$E$13:$E$1012,$CN802))</f>
        <v>x</v>
      </c>
      <c r="CQ802" s="131" t="str" cm="1">
        <f t="array" ref="CQ802">IF(CN802=TRUE,"x",INDEX('Avtal för korttidsarbete'!$F$13:$F$1012,$CN802))</f>
        <v>x</v>
      </c>
      <c r="CR802" s="130" t="b">
        <f t="shared" si="927"/>
        <v>0</v>
      </c>
      <c r="CS802" s="165">
        <f t="shared" si="946"/>
        <v>0</v>
      </c>
      <c r="CT802" s="165">
        <f t="shared" si="947"/>
        <v>0</v>
      </c>
      <c r="CU802" s="130" t="b">
        <f t="shared" si="928"/>
        <v>0</v>
      </c>
      <c r="CV802" s="131">
        <f t="shared" si="929"/>
        <v>0</v>
      </c>
      <c r="CW802" s="165">
        <f t="shared" si="930"/>
        <v>0</v>
      </c>
      <c r="CX802" s="186" t="b">
        <f>IFERROR(INDEX('Avtal för korttidsarbete'!R:R,MATCH(D802,'Avtal för korttidsarbete'!$G:$G,0)),TRUE)</f>
        <v>1</v>
      </c>
      <c r="CY802" s="165" t="str">
        <f>IF(CX802,"-",INDEX('Avtal för korttidsarbete'!$D:$D,MATCH(D802,'Avtal för korttidsarbete'!$G:$G,0)))</f>
        <v>-</v>
      </c>
      <c r="CZ802" s="131" t="b">
        <f>IFERROR(G802&gt;INDEX(Uppsägningar!E:E,MATCH(C802,Uppsägningar!C:C,0)),FALSE)</f>
        <v>0</v>
      </c>
    </row>
    <row r="803" spans="1:104" s="30" customFormat="1" x14ac:dyDescent="0.25">
      <c r="A803" s="19">
        <v>788</v>
      </c>
      <c r="B803" s="20"/>
      <c r="C803" s="189"/>
      <c r="D803" s="69"/>
      <c r="E803" s="171">
        <f>IFERROR(INDEX(Admin!$C$7:$C$10,MATCH(CY803,TblNivåValTExt,0)),0)</f>
        <v>0</v>
      </c>
      <c r="F803" s="1"/>
      <c r="G803" s="1"/>
      <c r="H803" s="90"/>
      <c r="I803" s="91"/>
      <c r="J803" s="91"/>
      <c r="K803" s="91"/>
      <c r="L803" s="91"/>
      <c r="M803" s="91"/>
      <c r="N803" s="91"/>
      <c r="O803" s="91"/>
      <c r="P803" s="91"/>
      <c r="Q803" s="91"/>
      <c r="R803" s="91"/>
      <c r="S803" s="91"/>
      <c r="T803" s="91"/>
      <c r="U803" s="91"/>
      <c r="V803" s="91"/>
      <c r="W803" s="225">
        <f t="shared" si="885"/>
        <v>0</v>
      </c>
      <c r="X803" s="134" t="str">
        <f t="shared" si="931"/>
        <v/>
      </c>
      <c r="Y803" s="92" t="b">
        <f t="shared" si="886"/>
        <v>0</v>
      </c>
      <c r="Z803" s="92" t="str">
        <f t="shared" si="932"/>
        <v/>
      </c>
      <c r="AA803" s="92" t="b">
        <f t="shared" si="933"/>
        <v>0</v>
      </c>
      <c r="AB803" s="92" t="str">
        <f t="shared" si="934"/>
        <v/>
      </c>
      <c r="AC803" s="13" t="b">
        <f t="shared" si="887"/>
        <v>0</v>
      </c>
      <c r="AD803" s="92" t="str">
        <f t="shared" si="935"/>
        <v/>
      </c>
      <c r="AE803" s="13" t="b">
        <f t="shared" si="936"/>
        <v>0</v>
      </c>
      <c r="AF803" s="92" t="str">
        <f t="shared" si="937"/>
        <v/>
      </c>
      <c r="AG803" s="13" t="b">
        <f t="shared" si="888"/>
        <v>0</v>
      </c>
      <c r="AH803" s="92" t="str">
        <f t="shared" si="938"/>
        <v/>
      </c>
      <c r="AI803" s="35" t="b">
        <f t="shared" si="889"/>
        <v>0</v>
      </c>
      <c r="AJ803" s="92" t="str">
        <f t="shared" si="939"/>
        <v/>
      </c>
      <c r="AK803" s="35" t="b">
        <f t="shared" si="890"/>
        <v>0</v>
      </c>
      <c r="AL803" s="92" t="str">
        <f t="shared" si="891"/>
        <v/>
      </c>
      <c r="AM803" s="35" t="b">
        <f t="shared" si="892"/>
        <v>0</v>
      </c>
      <c r="AN803" s="92" t="str">
        <f t="shared" si="893"/>
        <v/>
      </c>
      <c r="AO803" s="13" t="b">
        <f t="shared" si="894"/>
        <v>0</v>
      </c>
      <c r="AP803" s="92" t="str">
        <f t="shared" si="895"/>
        <v/>
      </c>
      <c r="AQ803" s="14">
        <f t="shared" si="896"/>
        <v>0</v>
      </c>
      <c r="AR803" s="14">
        <f t="shared" si="897"/>
        <v>0</v>
      </c>
      <c r="AS803" s="16">
        <f t="shared" si="950"/>
        <v>0</v>
      </c>
      <c r="AT803" s="16">
        <f t="shared" si="950"/>
        <v>0</v>
      </c>
      <c r="AU803" s="16">
        <f t="shared" si="950"/>
        <v>0</v>
      </c>
      <c r="AV803" s="16">
        <f t="shared" si="950"/>
        <v>0</v>
      </c>
      <c r="AW803" s="16">
        <f t="shared" si="950"/>
        <v>0</v>
      </c>
      <c r="AX803" s="16">
        <f t="shared" si="950"/>
        <v>0</v>
      </c>
      <c r="AY803" s="16">
        <f t="shared" si="950"/>
        <v>0</v>
      </c>
      <c r="AZ803" s="16"/>
      <c r="BA803" s="16"/>
      <c r="BB803" s="93">
        <f t="shared" si="940"/>
        <v>0</v>
      </c>
      <c r="BC803" s="93">
        <f t="shared" si="941"/>
        <v>0</v>
      </c>
      <c r="BD803" s="93">
        <f t="shared" si="942"/>
        <v>0</v>
      </c>
      <c r="BE803" s="158">
        <f t="shared" si="943"/>
        <v>0</v>
      </c>
      <c r="BF803" s="159">
        <f t="shared" si="944"/>
        <v>0</v>
      </c>
      <c r="BG803" s="159">
        <f t="shared" si="898"/>
        <v>0</v>
      </c>
      <c r="BH803" s="159">
        <f t="shared" si="899"/>
        <v>0</v>
      </c>
      <c r="BI803" s="159">
        <f t="shared" si="900"/>
        <v>0</v>
      </c>
      <c r="BJ803" s="159">
        <f t="shared" si="901"/>
        <v>0</v>
      </c>
      <c r="BK803" s="159">
        <f t="shared" si="902"/>
        <v>0</v>
      </c>
      <c r="BL803" s="159">
        <f t="shared" si="903"/>
        <v>0</v>
      </c>
      <c r="BM803" s="159">
        <f t="shared" si="884"/>
        <v>0</v>
      </c>
      <c r="BN803" s="159">
        <f t="shared" si="884"/>
        <v>0</v>
      </c>
      <c r="BO803" s="205" t="b">
        <f t="shared" si="904"/>
        <v>0</v>
      </c>
      <c r="BP803" s="214">
        <f t="shared" si="905"/>
        <v>0</v>
      </c>
      <c r="BQ803" s="160">
        <f t="shared" si="906"/>
        <v>0</v>
      </c>
      <c r="BR803" s="160">
        <f t="shared" si="907"/>
        <v>0</v>
      </c>
      <c r="BS803" s="160">
        <f t="shared" si="908"/>
        <v>0</v>
      </c>
      <c r="BT803" s="160">
        <f t="shared" si="909"/>
        <v>0</v>
      </c>
      <c r="BU803" s="160">
        <f t="shared" si="910"/>
        <v>0</v>
      </c>
      <c r="BV803" s="215">
        <f t="shared" si="911"/>
        <v>0</v>
      </c>
      <c r="BW803" s="217">
        <f t="shared" si="912"/>
        <v>0</v>
      </c>
      <c r="BX803" s="206">
        <f t="shared" si="913"/>
        <v>0</v>
      </c>
      <c r="BY803" s="206">
        <f t="shared" si="914"/>
        <v>0</v>
      </c>
      <c r="BZ803" s="206">
        <f t="shared" si="915"/>
        <v>0</v>
      </c>
      <c r="CA803" s="206">
        <f t="shared" si="916"/>
        <v>0</v>
      </c>
      <c r="CB803" s="206">
        <f t="shared" si="917"/>
        <v>0</v>
      </c>
      <c r="CC803" s="218">
        <f t="shared" si="918"/>
        <v>0</v>
      </c>
      <c r="CD803" s="216" t="e">
        <f t="shared" si="919"/>
        <v>#VALUE!</v>
      </c>
      <c r="CE803" s="94" t="e">
        <f t="shared" si="920"/>
        <v>#VALUE!</v>
      </c>
      <c r="CF803" s="94" t="e">
        <f t="shared" si="921"/>
        <v>#VALUE!</v>
      </c>
      <c r="CG803" s="95" t="e">
        <f t="shared" si="922"/>
        <v>#VALUE!</v>
      </c>
      <c r="CH803" s="95" t="e">
        <f t="shared" si="945"/>
        <v>#VALUE!</v>
      </c>
      <c r="CI803" s="95" t="b">
        <f t="shared" si="949"/>
        <v>0</v>
      </c>
      <c r="CJ803" s="76" t="str">
        <f t="shared" si="923"/>
        <v/>
      </c>
      <c r="CK803" s="94" t="e" cm="1">
        <f t="array" aca="1" ref="CK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CL803" s="94" t="str">
        <f t="shared" si="924"/>
        <v/>
      </c>
      <c r="CM803" s="96" t="b">
        <f t="shared" si="925"/>
        <v>0</v>
      </c>
      <c r="CN803" s="130" t="b">
        <f>IFERROR(MATCH(D803,'Avtal för korttidsarbete'!$G$13:$G$1012,0),TRUE)</f>
        <v>1</v>
      </c>
      <c r="CO803" s="130" t="b">
        <f t="shared" si="926"/>
        <v>0</v>
      </c>
      <c r="CP803" s="131" t="str" cm="1">
        <f t="array" ref="CP803">IF(CN803=TRUE,"x",INDEX('Avtal för korttidsarbete'!$E$13:$E$1012,$CN803))</f>
        <v>x</v>
      </c>
      <c r="CQ803" s="131" t="str" cm="1">
        <f t="array" ref="CQ803">IF(CN803=TRUE,"x",INDEX('Avtal för korttidsarbete'!$F$13:$F$1012,$CN803))</f>
        <v>x</v>
      </c>
      <c r="CR803" s="130" t="b">
        <f t="shared" si="927"/>
        <v>0</v>
      </c>
      <c r="CS803" s="165">
        <f t="shared" si="946"/>
        <v>0</v>
      </c>
      <c r="CT803" s="165">
        <f t="shared" si="947"/>
        <v>0</v>
      </c>
      <c r="CU803" s="130" t="b">
        <f t="shared" si="928"/>
        <v>0</v>
      </c>
      <c r="CV803" s="131">
        <f t="shared" si="929"/>
        <v>0</v>
      </c>
      <c r="CW803" s="165">
        <f t="shared" si="930"/>
        <v>0</v>
      </c>
      <c r="CX803" s="186" t="b">
        <f>IFERROR(INDEX('Avtal för korttidsarbete'!R:R,MATCH(D803,'Avtal för korttidsarbete'!$G:$G,0)),TRUE)</f>
        <v>1</v>
      </c>
      <c r="CY803" s="165" t="str">
        <f>IF(CX803,"-",INDEX('Avtal för korttidsarbete'!$D:$D,MATCH(D803,'Avtal för korttidsarbete'!$G:$G,0)))</f>
        <v>-</v>
      </c>
      <c r="CZ803" s="131" t="b">
        <f>IFERROR(G803&gt;INDEX(Uppsägningar!E:E,MATCH(C803,Uppsägningar!C:C,0)),FALSE)</f>
        <v>0</v>
      </c>
    </row>
    <row r="804" spans="1:104" s="30" customFormat="1" x14ac:dyDescent="0.25">
      <c r="A804" s="19">
        <v>789</v>
      </c>
      <c r="B804" s="20"/>
      <c r="C804" s="189"/>
      <c r="D804" s="69"/>
      <c r="E804" s="171">
        <f>IFERROR(INDEX(Admin!$C$7:$C$10,MATCH(CY804,TblNivåValTExt,0)),0)</f>
        <v>0</v>
      </c>
      <c r="F804" s="1"/>
      <c r="G804" s="1"/>
      <c r="H804" s="90"/>
      <c r="I804" s="91"/>
      <c r="J804" s="91"/>
      <c r="K804" s="91"/>
      <c r="L804" s="91"/>
      <c r="M804" s="91"/>
      <c r="N804" s="91"/>
      <c r="O804" s="91"/>
      <c r="P804" s="91"/>
      <c r="Q804" s="91"/>
      <c r="R804" s="91"/>
      <c r="S804" s="91"/>
      <c r="T804" s="91"/>
      <c r="U804" s="91"/>
      <c r="V804" s="91"/>
      <c r="W804" s="225">
        <f t="shared" si="885"/>
        <v>0</v>
      </c>
      <c r="X804" s="134" t="str">
        <f t="shared" si="931"/>
        <v/>
      </c>
      <c r="Y804" s="92" t="b">
        <f t="shared" si="886"/>
        <v>0</v>
      </c>
      <c r="Z804" s="92" t="str">
        <f t="shared" si="932"/>
        <v/>
      </c>
      <c r="AA804" s="92" t="b">
        <f t="shared" si="933"/>
        <v>0</v>
      </c>
      <c r="AB804" s="92" t="str">
        <f t="shared" si="934"/>
        <v/>
      </c>
      <c r="AC804" s="13" t="b">
        <f t="shared" si="887"/>
        <v>0</v>
      </c>
      <c r="AD804" s="92" t="str">
        <f t="shared" si="935"/>
        <v/>
      </c>
      <c r="AE804" s="13" t="b">
        <f t="shared" si="936"/>
        <v>0</v>
      </c>
      <c r="AF804" s="92" t="str">
        <f t="shared" si="937"/>
        <v/>
      </c>
      <c r="AG804" s="13" t="b">
        <f t="shared" si="888"/>
        <v>0</v>
      </c>
      <c r="AH804" s="92" t="str">
        <f t="shared" si="938"/>
        <v/>
      </c>
      <c r="AI804" s="35" t="b">
        <f t="shared" si="889"/>
        <v>0</v>
      </c>
      <c r="AJ804" s="92" t="str">
        <f t="shared" si="939"/>
        <v/>
      </c>
      <c r="AK804" s="35" t="b">
        <f t="shared" si="890"/>
        <v>0</v>
      </c>
      <c r="AL804" s="92" t="str">
        <f t="shared" si="891"/>
        <v/>
      </c>
      <c r="AM804" s="35" t="b">
        <f t="shared" si="892"/>
        <v>0</v>
      </c>
      <c r="AN804" s="92" t="str">
        <f t="shared" si="893"/>
        <v/>
      </c>
      <c r="AO804" s="13" t="b">
        <f t="shared" si="894"/>
        <v>0</v>
      </c>
      <c r="AP804" s="92" t="str">
        <f t="shared" si="895"/>
        <v/>
      </c>
      <c r="AQ804" s="14">
        <f t="shared" si="896"/>
        <v>0</v>
      </c>
      <c r="AR804" s="14">
        <f t="shared" si="897"/>
        <v>0</v>
      </c>
      <c r="AS804" s="16">
        <f t="shared" si="950"/>
        <v>0</v>
      </c>
      <c r="AT804" s="16">
        <f t="shared" si="950"/>
        <v>0</v>
      </c>
      <c r="AU804" s="16">
        <f t="shared" si="950"/>
        <v>0</v>
      </c>
      <c r="AV804" s="16">
        <f t="shared" si="950"/>
        <v>0</v>
      </c>
      <c r="AW804" s="16">
        <f t="shared" si="950"/>
        <v>0</v>
      </c>
      <c r="AX804" s="16">
        <f t="shared" si="950"/>
        <v>0</v>
      </c>
      <c r="AY804" s="16">
        <f t="shared" si="950"/>
        <v>0</v>
      </c>
      <c r="AZ804" s="16"/>
      <c r="BA804" s="16"/>
      <c r="BB804" s="93">
        <f t="shared" si="940"/>
        <v>0</v>
      </c>
      <c r="BC804" s="93">
        <f t="shared" si="941"/>
        <v>0</v>
      </c>
      <c r="BD804" s="93">
        <f t="shared" si="942"/>
        <v>0</v>
      </c>
      <c r="BE804" s="158">
        <f t="shared" si="943"/>
        <v>0</v>
      </c>
      <c r="BF804" s="159">
        <f t="shared" si="944"/>
        <v>0</v>
      </c>
      <c r="BG804" s="159">
        <f t="shared" si="898"/>
        <v>0</v>
      </c>
      <c r="BH804" s="159">
        <f t="shared" si="899"/>
        <v>0</v>
      </c>
      <c r="BI804" s="159">
        <f t="shared" si="900"/>
        <v>0</v>
      </c>
      <c r="BJ804" s="159">
        <f t="shared" si="901"/>
        <v>0</v>
      </c>
      <c r="BK804" s="159">
        <f t="shared" si="902"/>
        <v>0</v>
      </c>
      <c r="BL804" s="159">
        <f t="shared" si="903"/>
        <v>0</v>
      </c>
      <c r="BM804" s="159">
        <f t="shared" si="884"/>
        <v>0</v>
      </c>
      <c r="BN804" s="159">
        <f t="shared" si="884"/>
        <v>0</v>
      </c>
      <c r="BO804" s="205" t="b">
        <f t="shared" si="904"/>
        <v>0</v>
      </c>
      <c r="BP804" s="214">
        <f t="shared" si="905"/>
        <v>0</v>
      </c>
      <c r="BQ804" s="160">
        <f t="shared" si="906"/>
        <v>0</v>
      </c>
      <c r="BR804" s="160">
        <f t="shared" si="907"/>
        <v>0</v>
      </c>
      <c r="BS804" s="160">
        <f t="shared" si="908"/>
        <v>0</v>
      </c>
      <c r="BT804" s="160">
        <f t="shared" si="909"/>
        <v>0</v>
      </c>
      <c r="BU804" s="160">
        <f t="shared" si="910"/>
        <v>0</v>
      </c>
      <c r="BV804" s="215">
        <f t="shared" si="911"/>
        <v>0</v>
      </c>
      <c r="BW804" s="217">
        <f t="shared" si="912"/>
        <v>0</v>
      </c>
      <c r="BX804" s="206">
        <f t="shared" si="913"/>
        <v>0</v>
      </c>
      <c r="BY804" s="206">
        <f t="shared" si="914"/>
        <v>0</v>
      </c>
      <c r="BZ804" s="206">
        <f t="shared" si="915"/>
        <v>0</v>
      </c>
      <c r="CA804" s="206">
        <f t="shared" si="916"/>
        <v>0</v>
      </c>
      <c r="CB804" s="206">
        <f t="shared" si="917"/>
        <v>0</v>
      </c>
      <c r="CC804" s="218">
        <f t="shared" si="918"/>
        <v>0</v>
      </c>
      <c r="CD804" s="216" t="e">
        <f t="shared" si="919"/>
        <v>#VALUE!</v>
      </c>
      <c r="CE804" s="94" t="e">
        <f t="shared" si="920"/>
        <v>#VALUE!</v>
      </c>
      <c r="CF804" s="94" t="e">
        <f t="shared" si="921"/>
        <v>#VALUE!</v>
      </c>
      <c r="CG804" s="95" t="e">
        <f t="shared" si="922"/>
        <v>#VALUE!</v>
      </c>
      <c r="CH804" s="95" t="e">
        <f t="shared" si="945"/>
        <v>#VALUE!</v>
      </c>
      <c r="CI804" s="95" t="b">
        <f t="shared" si="949"/>
        <v>0</v>
      </c>
      <c r="CJ804" s="76" t="str">
        <f t="shared" si="923"/>
        <v/>
      </c>
      <c r="CK804" s="94" t="e" cm="1">
        <f t="array" aca="1" ref="CK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CL804" s="94" t="str">
        <f t="shared" si="924"/>
        <v/>
      </c>
      <c r="CM804" s="96" t="b">
        <f t="shared" si="925"/>
        <v>0</v>
      </c>
      <c r="CN804" s="130" t="b">
        <f>IFERROR(MATCH(D804,'Avtal för korttidsarbete'!$G$13:$G$1012,0),TRUE)</f>
        <v>1</v>
      </c>
      <c r="CO804" s="130" t="b">
        <f t="shared" si="926"/>
        <v>0</v>
      </c>
      <c r="CP804" s="131" t="str" cm="1">
        <f t="array" ref="CP804">IF(CN804=TRUE,"x",INDEX('Avtal för korttidsarbete'!$E$13:$E$1012,$CN804))</f>
        <v>x</v>
      </c>
      <c r="CQ804" s="131" t="str" cm="1">
        <f t="array" ref="CQ804">IF(CN804=TRUE,"x",INDEX('Avtal för korttidsarbete'!$F$13:$F$1012,$CN804))</f>
        <v>x</v>
      </c>
      <c r="CR804" s="130" t="b">
        <f t="shared" si="927"/>
        <v>0</v>
      </c>
      <c r="CS804" s="165">
        <f t="shared" si="946"/>
        <v>0</v>
      </c>
      <c r="CT804" s="165">
        <f t="shared" si="947"/>
        <v>0</v>
      </c>
      <c r="CU804" s="130" t="b">
        <f t="shared" si="928"/>
        <v>0</v>
      </c>
      <c r="CV804" s="131">
        <f t="shared" si="929"/>
        <v>0</v>
      </c>
      <c r="CW804" s="165">
        <f t="shared" si="930"/>
        <v>0</v>
      </c>
      <c r="CX804" s="186" t="b">
        <f>IFERROR(INDEX('Avtal för korttidsarbete'!R:R,MATCH(D804,'Avtal för korttidsarbete'!$G:$G,0)),TRUE)</f>
        <v>1</v>
      </c>
      <c r="CY804" s="165" t="str">
        <f>IF(CX804,"-",INDEX('Avtal för korttidsarbete'!$D:$D,MATCH(D804,'Avtal för korttidsarbete'!$G:$G,0)))</f>
        <v>-</v>
      </c>
      <c r="CZ804" s="131" t="b">
        <f>IFERROR(G804&gt;INDEX(Uppsägningar!E:E,MATCH(C804,Uppsägningar!C:C,0)),FALSE)</f>
        <v>0</v>
      </c>
    </row>
    <row r="805" spans="1:104" s="30" customFormat="1" x14ac:dyDescent="0.25">
      <c r="A805" s="19">
        <v>790</v>
      </c>
      <c r="B805" s="20"/>
      <c r="C805" s="189"/>
      <c r="D805" s="69"/>
      <c r="E805" s="171">
        <f>IFERROR(INDEX(Admin!$C$7:$C$10,MATCH(CY805,TblNivåValTExt,0)),0)</f>
        <v>0</v>
      </c>
      <c r="F805" s="1"/>
      <c r="G805" s="1"/>
      <c r="H805" s="90"/>
      <c r="I805" s="91"/>
      <c r="J805" s="91"/>
      <c r="K805" s="91"/>
      <c r="L805" s="91"/>
      <c r="M805" s="91"/>
      <c r="N805" s="91"/>
      <c r="O805" s="91"/>
      <c r="P805" s="91"/>
      <c r="Q805" s="91"/>
      <c r="R805" s="91"/>
      <c r="S805" s="91"/>
      <c r="T805" s="91"/>
      <c r="U805" s="91"/>
      <c r="V805" s="91"/>
      <c r="W805" s="225">
        <f t="shared" si="885"/>
        <v>0</v>
      </c>
      <c r="X805" s="134" t="str">
        <f t="shared" si="931"/>
        <v/>
      </c>
      <c r="Y805" s="92" t="b">
        <f t="shared" si="886"/>
        <v>0</v>
      </c>
      <c r="Z805" s="92" t="str">
        <f t="shared" si="932"/>
        <v/>
      </c>
      <c r="AA805" s="92" t="b">
        <f t="shared" si="933"/>
        <v>0</v>
      </c>
      <c r="AB805" s="92" t="str">
        <f t="shared" si="934"/>
        <v/>
      </c>
      <c r="AC805" s="13" t="b">
        <f t="shared" si="887"/>
        <v>0</v>
      </c>
      <c r="AD805" s="92" t="str">
        <f t="shared" si="935"/>
        <v/>
      </c>
      <c r="AE805" s="13" t="b">
        <f t="shared" si="936"/>
        <v>0</v>
      </c>
      <c r="AF805" s="92" t="str">
        <f t="shared" si="937"/>
        <v/>
      </c>
      <c r="AG805" s="13" t="b">
        <f t="shared" si="888"/>
        <v>0</v>
      </c>
      <c r="AH805" s="92" t="str">
        <f t="shared" si="938"/>
        <v/>
      </c>
      <c r="AI805" s="35" t="b">
        <f t="shared" si="889"/>
        <v>0</v>
      </c>
      <c r="AJ805" s="92" t="str">
        <f t="shared" si="939"/>
        <v/>
      </c>
      <c r="AK805" s="35" t="b">
        <f t="shared" si="890"/>
        <v>0</v>
      </c>
      <c r="AL805" s="92" t="str">
        <f t="shared" si="891"/>
        <v/>
      </c>
      <c r="AM805" s="35" t="b">
        <f t="shared" si="892"/>
        <v>0</v>
      </c>
      <c r="AN805" s="92" t="str">
        <f t="shared" si="893"/>
        <v/>
      </c>
      <c r="AO805" s="13" t="b">
        <f t="shared" si="894"/>
        <v>0</v>
      </c>
      <c r="AP805" s="92" t="str">
        <f t="shared" si="895"/>
        <v/>
      </c>
      <c r="AQ805" s="14">
        <f t="shared" si="896"/>
        <v>0</v>
      </c>
      <c r="AR805" s="14">
        <f t="shared" si="897"/>
        <v>0</v>
      </c>
      <c r="AS805" s="16">
        <f t="shared" si="950"/>
        <v>0</v>
      </c>
      <c r="AT805" s="16">
        <f t="shared" si="950"/>
        <v>0</v>
      </c>
      <c r="AU805" s="16">
        <f t="shared" si="950"/>
        <v>0</v>
      </c>
      <c r="AV805" s="16">
        <f t="shared" si="950"/>
        <v>0</v>
      </c>
      <c r="AW805" s="16">
        <f t="shared" si="950"/>
        <v>0</v>
      </c>
      <c r="AX805" s="16">
        <f t="shared" si="950"/>
        <v>0</v>
      </c>
      <c r="AY805" s="16">
        <f t="shared" si="950"/>
        <v>0</v>
      </c>
      <c r="AZ805" s="16"/>
      <c r="BA805" s="16"/>
      <c r="BB805" s="93">
        <f t="shared" si="940"/>
        <v>0</v>
      </c>
      <c r="BC805" s="93">
        <f t="shared" si="941"/>
        <v>0</v>
      </c>
      <c r="BD805" s="93">
        <f t="shared" si="942"/>
        <v>0</v>
      </c>
      <c r="BE805" s="158">
        <f t="shared" si="943"/>
        <v>0</v>
      </c>
      <c r="BF805" s="159">
        <f t="shared" si="944"/>
        <v>0</v>
      </c>
      <c r="BG805" s="159">
        <f t="shared" si="898"/>
        <v>0</v>
      </c>
      <c r="BH805" s="159">
        <f t="shared" si="899"/>
        <v>0</v>
      </c>
      <c r="BI805" s="159">
        <f t="shared" si="900"/>
        <v>0</v>
      </c>
      <c r="BJ805" s="159">
        <f t="shared" si="901"/>
        <v>0</v>
      </c>
      <c r="BK805" s="159">
        <f t="shared" si="902"/>
        <v>0</v>
      </c>
      <c r="BL805" s="159">
        <f t="shared" si="903"/>
        <v>0</v>
      </c>
      <c r="BM805" s="159">
        <f t="shared" si="884"/>
        <v>0</v>
      </c>
      <c r="BN805" s="159">
        <f t="shared" si="884"/>
        <v>0</v>
      </c>
      <c r="BO805" s="205" t="b">
        <f t="shared" si="904"/>
        <v>0</v>
      </c>
      <c r="BP805" s="214">
        <f t="shared" si="905"/>
        <v>0</v>
      </c>
      <c r="BQ805" s="160">
        <f t="shared" si="906"/>
        <v>0</v>
      </c>
      <c r="BR805" s="160">
        <f t="shared" si="907"/>
        <v>0</v>
      </c>
      <c r="BS805" s="160">
        <f t="shared" si="908"/>
        <v>0</v>
      </c>
      <c r="BT805" s="160">
        <f t="shared" si="909"/>
        <v>0</v>
      </c>
      <c r="BU805" s="160">
        <f t="shared" si="910"/>
        <v>0</v>
      </c>
      <c r="BV805" s="215">
        <f t="shared" si="911"/>
        <v>0</v>
      </c>
      <c r="BW805" s="217">
        <f t="shared" si="912"/>
        <v>0</v>
      </c>
      <c r="BX805" s="206">
        <f t="shared" si="913"/>
        <v>0</v>
      </c>
      <c r="BY805" s="206">
        <f t="shared" si="914"/>
        <v>0</v>
      </c>
      <c r="BZ805" s="206">
        <f t="shared" si="915"/>
        <v>0</v>
      </c>
      <c r="CA805" s="206">
        <f t="shared" si="916"/>
        <v>0</v>
      </c>
      <c r="CB805" s="206">
        <f t="shared" si="917"/>
        <v>0</v>
      </c>
      <c r="CC805" s="218">
        <f t="shared" si="918"/>
        <v>0</v>
      </c>
      <c r="CD805" s="216" t="e">
        <f t="shared" si="919"/>
        <v>#VALUE!</v>
      </c>
      <c r="CE805" s="94" t="e">
        <f t="shared" si="920"/>
        <v>#VALUE!</v>
      </c>
      <c r="CF805" s="94" t="e">
        <f t="shared" si="921"/>
        <v>#VALUE!</v>
      </c>
      <c r="CG805" s="95" t="e">
        <f t="shared" si="922"/>
        <v>#VALUE!</v>
      </c>
      <c r="CH805" s="95" t="e">
        <f t="shared" si="945"/>
        <v>#VALUE!</v>
      </c>
      <c r="CI805" s="95" t="b">
        <f t="shared" si="949"/>
        <v>0</v>
      </c>
      <c r="CJ805" s="76" t="str">
        <f t="shared" si="923"/>
        <v/>
      </c>
      <c r="CK805" s="94" t="e" cm="1">
        <f t="array" aca="1" ref="CK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CL805" s="94" t="str">
        <f t="shared" si="924"/>
        <v/>
      </c>
      <c r="CM805" s="96" t="b">
        <f t="shared" si="925"/>
        <v>0</v>
      </c>
      <c r="CN805" s="130" t="b">
        <f>IFERROR(MATCH(D805,'Avtal för korttidsarbete'!$G$13:$G$1012,0),TRUE)</f>
        <v>1</v>
      </c>
      <c r="CO805" s="130" t="b">
        <f t="shared" si="926"/>
        <v>0</v>
      </c>
      <c r="CP805" s="131" t="str" cm="1">
        <f t="array" ref="CP805">IF(CN805=TRUE,"x",INDEX('Avtal för korttidsarbete'!$E$13:$E$1012,$CN805))</f>
        <v>x</v>
      </c>
      <c r="CQ805" s="131" t="str" cm="1">
        <f t="array" ref="CQ805">IF(CN805=TRUE,"x",INDEX('Avtal för korttidsarbete'!$F$13:$F$1012,$CN805))</f>
        <v>x</v>
      </c>
      <c r="CR805" s="130" t="b">
        <f t="shared" si="927"/>
        <v>0</v>
      </c>
      <c r="CS805" s="165">
        <f t="shared" si="946"/>
        <v>0</v>
      </c>
      <c r="CT805" s="165">
        <f t="shared" si="947"/>
        <v>0</v>
      </c>
      <c r="CU805" s="130" t="b">
        <f t="shared" si="928"/>
        <v>0</v>
      </c>
      <c r="CV805" s="131">
        <f t="shared" si="929"/>
        <v>0</v>
      </c>
      <c r="CW805" s="165">
        <f t="shared" si="930"/>
        <v>0</v>
      </c>
      <c r="CX805" s="186" t="b">
        <f>IFERROR(INDEX('Avtal för korttidsarbete'!R:R,MATCH(D805,'Avtal för korttidsarbete'!$G:$G,0)),TRUE)</f>
        <v>1</v>
      </c>
      <c r="CY805" s="165" t="str">
        <f>IF(CX805,"-",INDEX('Avtal för korttidsarbete'!$D:$D,MATCH(D805,'Avtal för korttidsarbete'!$G:$G,0)))</f>
        <v>-</v>
      </c>
      <c r="CZ805" s="131" t="b">
        <f>IFERROR(G805&gt;INDEX(Uppsägningar!E:E,MATCH(C805,Uppsägningar!C:C,0)),FALSE)</f>
        <v>0</v>
      </c>
    </row>
    <row r="806" spans="1:104" s="30" customFormat="1" x14ac:dyDescent="0.25">
      <c r="A806" s="19">
        <v>791</v>
      </c>
      <c r="B806" s="20"/>
      <c r="C806" s="189"/>
      <c r="D806" s="69"/>
      <c r="E806" s="171">
        <f>IFERROR(INDEX(Admin!$C$7:$C$10,MATCH(CY806,TblNivåValTExt,0)),0)</f>
        <v>0</v>
      </c>
      <c r="F806" s="1"/>
      <c r="G806" s="1"/>
      <c r="H806" s="90"/>
      <c r="I806" s="91"/>
      <c r="J806" s="91"/>
      <c r="K806" s="91"/>
      <c r="L806" s="91"/>
      <c r="M806" s="91"/>
      <c r="N806" s="91"/>
      <c r="O806" s="91"/>
      <c r="P806" s="91"/>
      <c r="Q806" s="91"/>
      <c r="R806" s="91"/>
      <c r="S806" s="91"/>
      <c r="T806" s="91"/>
      <c r="U806" s="91"/>
      <c r="V806" s="91"/>
      <c r="W806" s="225">
        <f t="shared" si="885"/>
        <v>0</v>
      </c>
      <c r="X806" s="134" t="str">
        <f t="shared" si="931"/>
        <v/>
      </c>
      <c r="Y806" s="92" t="b">
        <f t="shared" si="886"/>
        <v>0</v>
      </c>
      <c r="Z806" s="92" t="str">
        <f t="shared" si="932"/>
        <v/>
      </c>
      <c r="AA806" s="92" t="b">
        <f t="shared" si="933"/>
        <v>0</v>
      </c>
      <c r="AB806" s="92" t="str">
        <f t="shared" si="934"/>
        <v/>
      </c>
      <c r="AC806" s="13" t="b">
        <f t="shared" si="887"/>
        <v>0</v>
      </c>
      <c r="AD806" s="92" t="str">
        <f t="shared" si="935"/>
        <v/>
      </c>
      <c r="AE806" s="13" t="b">
        <f t="shared" si="936"/>
        <v>0</v>
      </c>
      <c r="AF806" s="92" t="str">
        <f t="shared" si="937"/>
        <v/>
      </c>
      <c r="AG806" s="13" t="b">
        <f t="shared" si="888"/>
        <v>0</v>
      </c>
      <c r="AH806" s="92" t="str">
        <f t="shared" si="938"/>
        <v/>
      </c>
      <c r="AI806" s="35" t="b">
        <f t="shared" si="889"/>
        <v>0</v>
      </c>
      <c r="AJ806" s="92" t="str">
        <f t="shared" si="939"/>
        <v/>
      </c>
      <c r="AK806" s="35" t="b">
        <f t="shared" si="890"/>
        <v>0</v>
      </c>
      <c r="AL806" s="92" t="str">
        <f t="shared" si="891"/>
        <v/>
      </c>
      <c r="AM806" s="35" t="b">
        <f t="shared" si="892"/>
        <v>0</v>
      </c>
      <c r="AN806" s="92" t="str">
        <f t="shared" si="893"/>
        <v/>
      </c>
      <c r="AO806" s="13" t="b">
        <f t="shared" si="894"/>
        <v>0</v>
      </c>
      <c r="AP806" s="92" t="str">
        <f t="shared" si="895"/>
        <v/>
      </c>
      <c r="AQ806" s="14">
        <f t="shared" si="896"/>
        <v>0</v>
      </c>
      <c r="AR806" s="14">
        <f t="shared" si="897"/>
        <v>0</v>
      </c>
      <c r="AS806" s="16">
        <f t="shared" ref="AS806:AY815" si="951">IF(OR(AS$11=FALSE,$F806="",MIN($G806,AS$10,$AR806)-MAX($F806,AS$8,$AQ806)&lt;0),0,MIN($G806,AS$10,$AR806)-MAX($F806,AS$8,$AQ806)+1)</f>
        <v>0</v>
      </c>
      <c r="AT806" s="16">
        <f t="shared" si="951"/>
        <v>0</v>
      </c>
      <c r="AU806" s="16">
        <f t="shared" si="951"/>
        <v>0</v>
      </c>
      <c r="AV806" s="16">
        <f t="shared" si="951"/>
        <v>0</v>
      </c>
      <c r="AW806" s="16">
        <f t="shared" si="951"/>
        <v>0</v>
      </c>
      <c r="AX806" s="16">
        <f t="shared" si="951"/>
        <v>0</v>
      </c>
      <c r="AY806" s="16">
        <f t="shared" si="951"/>
        <v>0</v>
      </c>
      <c r="AZ806" s="16"/>
      <c r="BA806" s="16"/>
      <c r="BB806" s="93">
        <f t="shared" si="940"/>
        <v>0</v>
      </c>
      <c r="BC806" s="93">
        <f t="shared" si="941"/>
        <v>0</v>
      </c>
      <c r="BD806" s="93">
        <f t="shared" si="942"/>
        <v>0</v>
      </c>
      <c r="BE806" s="158">
        <f t="shared" si="943"/>
        <v>0</v>
      </c>
      <c r="BF806" s="159">
        <f t="shared" si="944"/>
        <v>0</v>
      </c>
      <c r="BG806" s="159">
        <f t="shared" si="898"/>
        <v>0</v>
      </c>
      <c r="BH806" s="159">
        <f t="shared" si="899"/>
        <v>0</v>
      </c>
      <c r="BI806" s="159">
        <f t="shared" si="900"/>
        <v>0</v>
      </c>
      <c r="BJ806" s="159">
        <f t="shared" si="901"/>
        <v>0</v>
      </c>
      <c r="BK806" s="159">
        <f t="shared" si="902"/>
        <v>0</v>
      </c>
      <c r="BL806" s="159">
        <f t="shared" si="903"/>
        <v>0</v>
      </c>
      <c r="BM806" s="159">
        <f t="shared" ref="BM806:BN833" si="952">AZ806/BM$11*$AV806</f>
        <v>0</v>
      </c>
      <c r="BN806" s="159">
        <f t="shared" si="952"/>
        <v>0</v>
      </c>
      <c r="BO806" s="205" t="b">
        <f t="shared" si="904"/>
        <v>0</v>
      </c>
      <c r="BP806" s="214">
        <f t="shared" si="905"/>
        <v>0</v>
      </c>
      <c r="BQ806" s="160">
        <f t="shared" si="906"/>
        <v>0</v>
      </c>
      <c r="BR806" s="160">
        <f t="shared" si="907"/>
        <v>0</v>
      </c>
      <c r="BS806" s="160">
        <f t="shared" si="908"/>
        <v>0</v>
      </c>
      <c r="BT806" s="160">
        <f t="shared" si="909"/>
        <v>0</v>
      </c>
      <c r="BU806" s="160">
        <f t="shared" si="910"/>
        <v>0</v>
      </c>
      <c r="BV806" s="215">
        <f t="shared" si="911"/>
        <v>0</v>
      </c>
      <c r="BW806" s="217">
        <f t="shared" si="912"/>
        <v>0</v>
      </c>
      <c r="BX806" s="206">
        <f t="shared" si="913"/>
        <v>0</v>
      </c>
      <c r="BY806" s="206">
        <f t="shared" si="914"/>
        <v>0</v>
      </c>
      <c r="BZ806" s="206">
        <f t="shared" si="915"/>
        <v>0</v>
      </c>
      <c r="CA806" s="206">
        <f t="shared" si="916"/>
        <v>0</v>
      </c>
      <c r="CB806" s="206">
        <f t="shared" si="917"/>
        <v>0</v>
      </c>
      <c r="CC806" s="218">
        <f t="shared" si="918"/>
        <v>0</v>
      </c>
      <c r="CD806" s="216" t="e">
        <f t="shared" si="919"/>
        <v>#VALUE!</v>
      </c>
      <c r="CE806" s="94" t="e">
        <f t="shared" si="920"/>
        <v>#VALUE!</v>
      </c>
      <c r="CF806" s="94" t="e">
        <f t="shared" si="921"/>
        <v>#VALUE!</v>
      </c>
      <c r="CG806" s="95" t="e">
        <f t="shared" si="922"/>
        <v>#VALUE!</v>
      </c>
      <c r="CH806" s="95" t="e">
        <f t="shared" si="945"/>
        <v>#VALUE!</v>
      </c>
      <c r="CI806" s="95" t="b">
        <f t="shared" si="949"/>
        <v>0</v>
      </c>
      <c r="CJ806" s="76" t="str">
        <f t="shared" si="923"/>
        <v/>
      </c>
      <c r="CK806" s="94" t="e" cm="1">
        <f t="array" aca="1" ref="CK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CL806" s="94" t="str">
        <f t="shared" si="924"/>
        <v/>
      </c>
      <c r="CM806" s="96" t="b">
        <f t="shared" si="925"/>
        <v>0</v>
      </c>
      <c r="CN806" s="130" t="b">
        <f>IFERROR(MATCH(D806,'Avtal för korttidsarbete'!$G$13:$G$1012,0),TRUE)</f>
        <v>1</v>
      </c>
      <c r="CO806" s="130" t="b">
        <f t="shared" si="926"/>
        <v>0</v>
      </c>
      <c r="CP806" s="131" t="str" cm="1">
        <f t="array" ref="CP806">IF(CN806=TRUE,"x",INDEX('Avtal för korttidsarbete'!$E$13:$E$1012,$CN806))</f>
        <v>x</v>
      </c>
      <c r="CQ806" s="131" t="str" cm="1">
        <f t="array" ref="CQ806">IF(CN806=TRUE,"x",INDEX('Avtal för korttidsarbete'!$F$13:$F$1012,$CN806))</f>
        <v>x</v>
      </c>
      <c r="CR806" s="130" t="b">
        <f t="shared" si="927"/>
        <v>0</v>
      </c>
      <c r="CS806" s="165">
        <f t="shared" si="946"/>
        <v>0</v>
      </c>
      <c r="CT806" s="165">
        <f t="shared" si="947"/>
        <v>0</v>
      </c>
      <c r="CU806" s="130" t="b">
        <f t="shared" si="928"/>
        <v>0</v>
      </c>
      <c r="CV806" s="131">
        <f t="shared" si="929"/>
        <v>0</v>
      </c>
      <c r="CW806" s="165">
        <f t="shared" si="930"/>
        <v>0</v>
      </c>
      <c r="CX806" s="186" t="b">
        <f>IFERROR(INDEX('Avtal för korttidsarbete'!R:R,MATCH(D806,'Avtal för korttidsarbete'!$G:$G,0)),TRUE)</f>
        <v>1</v>
      </c>
      <c r="CY806" s="165" t="str">
        <f>IF(CX806,"-",INDEX('Avtal för korttidsarbete'!$D:$D,MATCH(D806,'Avtal för korttidsarbete'!$G:$G,0)))</f>
        <v>-</v>
      </c>
      <c r="CZ806" s="131" t="b">
        <f>IFERROR(G806&gt;INDEX(Uppsägningar!E:E,MATCH(C806,Uppsägningar!C:C,0)),FALSE)</f>
        <v>0</v>
      </c>
    </row>
    <row r="807" spans="1:104" s="30" customFormat="1" x14ac:dyDescent="0.25">
      <c r="A807" s="19">
        <v>792</v>
      </c>
      <c r="B807" s="20"/>
      <c r="C807" s="189"/>
      <c r="D807" s="69"/>
      <c r="E807" s="171">
        <f>IFERROR(INDEX(Admin!$C$7:$C$10,MATCH(CY807,TblNivåValTExt,0)),0)</f>
        <v>0</v>
      </c>
      <c r="F807" s="1"/>
      <c r="G807" s="1"/>
      <c r="H807" s="90"/>
      <c r="I807" s="91"/>
      <c r="J807" s="91"/>
      <c r="K807" s="91"/>
      <c r="L807" s="91"/>
      <c r="M807" s="91"/>
      <c r="N807" s="91"/>
      <c r="O807" s="91"/>
      <c r="P807" s="91"/>
      <c r="Q807" s="91"/>
      <c r="R807" s="91"/>
      <c r="S807" s="91"/>
      <c r="T807" s="91"/>
      <c r="U807" s="91"/>
      <c r="V807" s="91"/>
      <c r="W807" s="225">
        <f t="shared" si="885"/>
        <v>0</v>
      </c>
      <c r="X807" s="134" t="str">
        <f t="shared" si="931"/>
        <v/>
      </c>
      <c r="Y807" s="92" t="b">
        <f t="shared" si="886"/>
        <v>0</v>
      </c>
      <c r="Z807" s="92" t="str">
        <f t="shared" si="932"/>
        <v/>
      </c>
      <c r="AA807" s="92" t="b">
        <f t="shared" si="933"/>
        <v>0</v>
      </c>
      <c r="AB807" s="92" t="str">
        <f t="shared" si="934"/>
        <v/>
      </c>
      <c r="AC807" s="13" t="b">
        <f t="shared" si="887"/>
        <v>0</v>
      </c>
      <c r="AD807" s="92" t="str">
        <f t="shared" si="935"/>
        <v/>
      </c>
      <c r="AE807" s="13" t="b">
        <f t="shared" si="936"/>
        <v>0</v>
      </c>
      <c r="AF807" s="92" t="str">
        <f t="shared" si="937"/>
        <v/>
      </c>
      <c r="AG807" s="13" t="b">
        <f t="shared" si="888"/>
        <v>0</v>
      </c>
      <c r="AH807" s="92" t="str">
        <f t="shared" si="938"/>
        <v/>
      </c>
      <c r="AI807" s="35" t="b">
        <f t="shared" si="889"/>
        <v>0</v>
      </c>
      <c r="AJ807" s="92" t="str">
        <f t="shared" si="939"/>
        <v/>
      </c>
      <c r="AK807" s="35" t="b">
        <f t="shared" si="890"/>
        <v>0</v>
      </c>
      <c r="AL807" s="92" t="str">
        <f t="shared" si="891"/>
        <v/>
      </c>
      <c r="AM807" s="35" t="b">
        <f t="shared" si="892"/>
        <v>0</v>
      </c>
      <c r="AN807" s="92" t="str">
        <f t="shared" si="893"/>
        <v/>
      </c>
      <c r="AO807" s="13" t="b">
        <f t="shared" si="894"/>
        <v>0</v>
      </c>
      <c r="AP807" s="92" t="str">
        <f t="shared" si="895"/>
        <v/>
      </c>
      <c r="AQ807" s="14">
        <f t="shared" si="896"/>
        <v>0</v>
      </c>
      <c r="AR807" s="14">
        <f t="shared" si="897"/>
        <v>0</v>
      </c>
      <c r="AS807" s="16">
        <f t="shared" si="951"/>
        <v>0</v>
      </c>
      <c r="AT807" s="16">
        <f t="shared" si="951"/>
        <v>0</v>
      </c>
      <c r="AU807" s="16">
        <f t="shared" si="951"/>
        <v>0</v>
      </c>
      <c r="AV807" s="16">
        <f t="shared" si="951"/>
        <v>0</v>
      </c>
      <c r="AW807" s="16">
        <f t="shared" si="951"/>
        <v>0</v>
      </c>
      <c r="AX807" s="16">
        <f t="shared" si="951"/>
        <v>0</v>
      </c>
      <c r="AY807" s="16">
        <f t="shared" si="951"/>
        <v>0</v>
      </c>
      <c r="AZ807" s="16"/>
      <c r="BA807" s="16"/>
      <c r="BB807" s="93">
        <f t="shared" si="940"/>
        <v>0</v>
      </c>
      <c r="BC807" s="93">
        <f t="shared" si="941"/>
        <v>0</v>
      </c>
      <c r="BD807" s="93">
        <f t="shared" si="942"/>
        <v>0</v>
      </c>
      <c r="BE807" s="158">
        <f t="shared" si="943"/>
        <v>0</v>
      </c>
      <c r="BF807" s="159">
        <f t="shared" si="944"/>
        <v>0</v>
      </c>
      <c r="BG807" s="159">
        <f t="shared" si="898"/>
        <v>0</v>
      </c>
      <c r="BH807" s="159">
        <f t="shared" si="899"/>
        <v>0</v>
      </c>
      <c r="BI807" s="159">
        <f t="shared" si="900"/>
        <v>0</v>
      </c>
      <c r="BJ807" s="159">
        <f t="shared" si="901"/>
        <v>0</v>
      </c>
      <c r="BK807" s="159">
        <f t="shared" si="902"/>
        <v>0</v>
      </c>
      <c r="BL807" s="159">
        <f t="shared" si="903"/>
        <v>0</v>
      </c>
      <c r="BM807" s="159">
        <f t="shared" si="952"/>
        <v>0</v>
      </c>
      <c r="BN807" s="159">
        <f t="shared" si="952"/>
        <v>0</v>
      </c>
      <c r="BO807" s="205" t="b">
        <f t="shared" si="904"/>
        <v>0</v>
      </c>
      <c r="BP807" s="214">
        <f t="shared" si="905"/>
        <v>0</v>
      </c>
      <c r="BQ807" s="160">
        <f t="shared" si="906"/>
        <v>0</v>
      </c>
      <c r="BR807" s="160">
        <f t="shared" si="907"/>
        <v>0</v>
      </c>
      <c r="BS807" s="160">
        <f t="shared" si="908"/>
        <v>0</v>
      </c>
      <c r="BT807" s="160">
        <f t="shared" si="909"/>
        <v>0</v>
      </c>
      <c r="BU807" s="160">
        <f t="shared" si="910"/>
        <v>0</v>
      </c>
      <c r="BV807" s="215">
        <f t="shared" si="911"/>
        <v>0</v>
      </c>
      <c r="BW807" s="217">
        <f t="shared" si="912"/>
        <v>0</v>
      </c>
      <c r="BX807" s="206">
        <f t="shared" si="913"/>
        <v>0</v>
      </c>
      <c r="BY807" s="206">
        <f t="shared" si="914"/>
        <v>0</v>
      </c>
      <c r="BZ807" s="206">
        <f t="shared" si="915"/>
        <v>0</v>
      </c>
      <c r="CA807" s="206">
        <f t="shared" si="916"/>
        <v>0</v>
      </c>
      <c r="CB807" s="206">
        <f t="shared" si="917"/>
        <v>0</v>
      </c>
      <c r="CC807" s="218">
        <f t="shared" si="918"/>
        <v>0</v>
      </c>
      <c r="CD807" s="216" t="e">
        <f t="shared" si="919"/>
        <v>#VALUE!</v>
      </c>
      <c r="CE807" s="94" t="e">
        <f t="shared" si="920"/>
        <v>#VALUE!</v>
      </c>
      <c r="CF807" s="94" t="e">
        <f t="shared" si="921"/>
        <v>#VALUE!</v>
      </c>
      <c r="CG807" s="95" t="e">
        <f t="shared" si="922"/>
        <v>#VALUE!</v>
      </c>
      <c r="CH807" s="95" t="e">
        <f t="shared" si="945"/>
        <v>#VALUE!</v>
      </c>
      <c r="CI807" s="95" t="b">
        <f t="shared" si="949"/>
        <v>0</v>
      </c>
      <c r="CJ807" s="76" t="str">
        <f t="shared" si="923"/>
        <v/>
      </c>
      <c r="CK807" s="94" t="e" cm="1">
        <f t="array" aca="1" ref="CK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CL807" s="94" t="str">
        <f t="shared" si="924"/>
        <v/>
      </c>
      <c r="CM807" s="96" t="b">
        <f t="shared" si="925"/>
        <v>0</v>
      </c>
      <c r="CN807" s="130" t="b">
        <f>IFERROR(MATCH(D807,'Avtal för korttidsarbete'!$G$13:$G$1012,0),TRUE)</f>
        <v>1</v>
      </c>
      <c r="CO807" s="130" t="b">
        <f t="shared" si="926"/>
        <v>0</v>
      </c>
      <c r="CP807" s="131" t="str" cm="1">
        <f t="array" ref="CP807">IF(CN807=TRUE,"x",INDEX('Avtal för korttidsarbete'!$E$13:$E$1012,$CN807))</f>
        <v>x</v>
      </c>
      <c r="CQ807" s="131" t="str" cm="1">
        <f t="array" ref="CQ807">IF(CN807=TRUE,"x",INDEX('Avtal för korttidsarbete'!$F$13:$F$1012,$CN807))</f>
        <v>x</v>
      </c>
      <c r="CR807" s="130" t="b">
        <f t="shared" si="927"/>
        <v>0</v>
      </c>
      <c r="CS807" s="165">
        <f t="shared" si="946"/>
        <v>0</v>
      </c>
      <c r="CT807" s="165">
        <f t="shared" si="947"/>
        <v>0</v>
      </c>
      <c r="CU807" s="130" t="b">
        <f t="shared" si="928"/>
        <v>0</v>
      </c>
      <c r="CV807" s="131">
        <f t="shared" si="929"/>
        <v>0</v>
      </c>
      <c r="CW807" s="165">
        <f t="shared" si="930"/>
        <v>0</v>
      </c>
      <c r="CX807" s="186" t="b">
        <f>IFERROR(INDEX('Avtal för korttidsarbete'!R:R,MATCH(D807,'Avtal för korttidsarbete'!$G:$G,0)),TRUE)</f>
        <v>1</v>
      </c>
      <c r="CY807" s="165" t="str">
        <f>IF(CX807,"-",INDEX('Avtal för korttidsarbete'!$D:$D,MATCH(D807,'Avtal för korttidsarbete'!$G:$G,0)))</f>
        <v>-</v>
      </c>
      <c r="CZ807" s="131" t="b">
        <f>IFERROR(G807&gt;INDEX(Uppsägningar!E:E,MATCH(C807,Uppsägningar!C:C,0)),FALSE)</f>
        <v>0</v>
      </c>
    </row>
    <row r="808" spans="1:104" s="30" customFormat="1" x14ac:dyDescent="0.25">
      <c r="A808" s="19">
        <v>793</v>
      </c>
      <c r="B808" s="20"/>
      <c r="C808" s="189"/>
      <c r="D808" s="69"/>
      <c r="E808" s="171">
        <f>IFERROR(INDEX(Admin!$C$7:$C$10,MATCH(CY808,TblNivåValTExt,0)),0)</f>
        <v>0</v>
      </c>
      <c r="F808" s="1"/>
      <c r="G808" s="1"/>
      <c r="H808" s="90"/>
      <c r="I808" s="91"/>
      <c r="J808" s="91"/>
      <c r="K808" s="91"/>
      <c r="L808" s="91"/>
      <c r="M808" s="91"/>
      <c r="N808" s="91"/>
      <c r="O808" s="91"/>
      <c r="P808" s="91"/>
      <c r="Q808" s="91"/>
      <c r="R808" s="91"/>
      <c r="S808" s="91"/>
      <c r="T808" s="91"/>
      <c r="U808" s="91"/>
      <c r="V808" s="91"/>
      <c r="W808" s="225">
        <f t="shared" si="885"/>
        <v>0</v>
      </c>
      <c r="X808" s="134" t="str">
        <f t="shared" si="931"/>
        <v/>
      </c>
      <c r="Y808" s="92" t="b">
        <f t="shared" si="886"/>
        <v>0</v>
      </c>
      <c r="Z808" s="92" t="str">
        <f t="shared" si="932"/>
        <v/>
      </c>
      <c r="AA808" s="92" t="b">
        <f t="shared" si="933"/>
        <v>0</v>
      </c>
      <c r="AB808" s="92" t="str">
        <f t="shared" si="934"/>
        <v/>
      </c>
      <c r="AC808" s="13" t="b">
        <f t="shared" si="887"/>
        <v>0</v>
      </c>
      <c r="AD808" s="92" t="str">
        <f t="shared" si="935"/>
        <v/>
      </c>
      <c r="AE808" s="13" t="b">
        <f t="shared" si="936"/>
        <v>0</v>
      </c>
      <c r="AF808" s="92" t="str">
        <f t="shared" si="937"/>
        <v/>
      </c>
      <c r="AG808" s="13" t="b">
        <f t="shared" si="888"/>
        <v>0</v>
      </c>
      <c r="AH808" s="92" t="str">
        <f t="shared" si="938"/>
        <v/>
      </c>
      <c r="AI808" s="35" t="b">
        <f t="shared" si="889"/>
        <v>0</v>
      </c>
      <c r="AJ808" s="92" t="str">
        <f t="shared" si="939"/>
        <v/>
      </c>
      <c r="AK808" s="35" t="b">
        <f t="shared" si="890"/>
        <v>0</v>
      </c>
      <c r="AL808" s="92" t="str">
        <f t="shared" si="891"/>
        <v/>
      </c>
      <c r="AM808" s="35" t="b">
        <f t="shared" si="892"/>
        <v>0</v>
      </c>
      <c r="AN808" s="92" t="str">
        <f t="shared" si="893"/>
        <v/>
      </c>
      <c r="AO808" s="13" t="b">
        <f t="shared" si="894"/>
        <v>0</v>
      </c>
      <c r="AP808" s="92" t="str">
        <f t="shared" si="895"/>
        <v/>
      </c>
      <c r="AQ808" s="14">
        <f t="shared" si="896"/>
        <v>0</v>
      </c>
      <c r="AR808" s="14">
        <f t="shared" si="897"/>
        <v>0</v>
      </c>
      <c r="AS808" s="16">
        <f t="shared" si="951"/>
        <v>0</v>
      </c>
      <c r="AT808" s="16">
        <f t="shared" si="951"/>
        <v>0</v>
      </c>
      <c r="AU808" s="16">
        <f t="shared" si="951"/>
        <v>0</v>
      </c>
      <c r="AV808" s="16">
        <f t="shared" si="951"/>
        <v>0</v>
      </c>
      <c r="AW808" s="16">
        <f t="shared" si="951"/>
        <v>0</v>
      </c>
      <c r="AX808" s="16">
        <f t="shared" si="951"/>
        <v>0</v>
      </c>
      <c r="AY808" s="16">
        <f t="shared" si="951"/>
        <v>0</v>
      </c>
      <c r="AZ808" s="16"/>
      <c r="BA808" s="16"/>
      <c r="BB808" s="93">
        <f t="shared" si="940"/>
        <v>0</v>
      </c>
      <c r="BC808" s="93">
        <f t="shared" si="941"/>
        <v>0</v>
      </c>
      <c r="BD808" s="93">
        <f t="shared" si="942"/>
        <v>0</v>
      </c>
      <c r="BE808" s="158">
        <f t="shared" si="943"/>
        <v>0</v>
      </c>
      <c r="BF808" s="159">
        <f t="shared" si="944"/>
        <v>0</v>
      </c>
      <c r="BG808" s="159">
        <f t="shared" si="898"/>
        <v>0</v>
      </c>
      <c r="BH808" s="159">
        <f t="shared" si="899"/>
        <v>0</v>
      </c>
      <c r="BI808" s="159">
        <f t="shared" si="900"/>
        <v>0</v>
      </c>
      <c r="BJ808" s="159">
        <f t="shared" si="901"/>
        <v>0</v>
      </c>
      <c r="BK808" s="159">
        <f t="shared" si="902"/>
        <v>0</v>
      </c>
      <c r="BL808" s="159">
        <f t="shared" si="903"/>
        <v>0</v>
      </c>
      <c r="BM808" s="159">
        <f t="shared" si="952"/>
        <v>0</v>
      </c>
      <c r="BN808" s="159">
        <f t="shared" si="952"/>
        <v>0</v>
      </c>
      <c r="BO808" s="205" t="b">
        <f t="shared" si="904"/>
        <v>0</v>
      </c>
      <c r="BP808" s="214">
        <f t="shared" si="905"/>
        <v>0</v>
      </c>
      <c r="BQ808" s="160">
        <f t="shared" si="906"/>
        <v>0</v>
      </c>
      <c r="BR808" s="160">
        <f t="shared" si="907"/>
        <v>0</v>
      </c>
      <c r="BS808" s="160">
        <f t="shared" si="908"/>
        <v>0</v>
      </c>
      <c r="BT808" s="160">
        <f t="shared" si="909"/>
        <v>0</v>
      </c>
      <c r="BU808" s="160">
        <f t="shared" si="910"/>
        <v>0</v>
      </c>
      <c r="BV808" s="215">
        <f t="shared" si="911"/>
        <v>0</v>
      </c>
      <c r="BW808" s="217">
        <f t="shared" si="912"/>
        <v>0</v>
      </c>
      <c r="BX808" s="206">
        <f t="shared" si="913"/>
        <v>0</v>
      </c>
      <c r="BY808" s="206">
        <f t="shared" si="914"/>
        <v>0</v>
      </c>
      <c r="BZ808" s="206">
        <f t="shared" si="915"/>
        <v>0</v>
      </c>
      <c r="CA808" s="206">
        <f t="shared" si="916"/>
        <v>0</v>
      </c>
      <c r="CB808" s="206">
        <f t="shared" si="917"/>
        <v>0</v>
      </c>
      <c r="CC808" s="218">
        <f t="shared" si="918"/>
        <v>0</v>
      </c>
      <c r="CD808" s="216" t="e">
        <f t="shared" si="919"/>
        <v>#VALUE!</v>
      </c>
      <c r="CE808" s="94" t="e">
        <f t="shared" si="920"/>
        <v>#VALUE!</v>
      </c>
      <c r="CF808" s="94" t="e">
        <f t="shared" si="921"/>
        <v>#VALUE!</v>
      </c>
      <c r="CG808" s="95" t="e">
        <f t="shared" si="922"/>
        <v>#VALUE!</v>
      </c>
      <c r="CH808" s="95" t="e">
        <f t="shared" si="945"/>
        <v>#VALUE!</v>
      </c>
      <c r="CI808" s="95" t="b">
        <f t="shared" si="949"/>
        <v>0</v>
      </c>
      <c r="CJ808" s="76" t="str">
        <f t="shared" si="923"/>
        <v/>
      </c>
      <c r="CK808" s="94" t="e" cm="1">
        <f t="array" aca="1" ref="CK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CL808" s="94" t="str">
        <f t="shared" si="924"/>
        <v/>
      </c>
      <c r="CM808" s="96" t="b">
        <f t="shared" si="925"/>
        <v>0</v>
      </c>
      <c r="CN808" s="130" t="b">
        <f>IFERROR(MATCH(D808,'Avtal för korttidsarbete'!$G$13:$G$1012,0),TRUE)</f>
        <v>1</v>
      </c>
      <c r="CO808" s="130" t="b">
        <f t="shared" si="926"/>
        <v>0</v>
      </c>
      <c r="CP808" s="131" t="str" cm="1">
        <f t="array" ref="CP808">IF(CN808=TRUE,"x",INDEX('Avtal för korttidsarbete'!$E$13:$E$1012,$CN808))</f>
        <v>x</v>
      </c>
      <c r="CQ808" s="131" t="str" cm="1">
        <f t="array" ref="CQ808">IF(CN808=TRUE,"x",INDEX('Avtal för korttidsarbete'!$F$13:$F$1012,$CN808))</f>
        <v>x</v>
      </c>
      <c r="CR808" s="130" t="b">
        <f t="shared" si="927"/>
        <v>0</v>
      </c>
      <c r="CS808" s="165">
        <f t="shared" si="946"/>
        <v>0</v>
      </c>
      <c r="CT808" s="165">
        <f t="shared" si="947"/>
        <v>0</v>
      </c>
      <c r="CU808" s="130" t="b">
        <f t="shared" si="928"/>
        <v>0</v>
      </c>
      <c r="CV808" s="131">
        <f t="shared" si="929"/>
        <v>0</v>
      </c>
      <c r="CW808" s="165">
        <f t="shared" si="930"/>
        <v>0</v>
      </c>
      <c r="CX808" s="186" t="b">
        <f>IFERROR(INDEX('Avtal för korttidsarbete'!R:R,MATCH(D808,'Avtal för korttidsarbete'!$G:$G,0)),TRUE)</f>
        <v>1</v>
      </c>
      <c r="CY808" s="165" t="str">
        <f>IF(CX808,"-",INDEX('Avtal för korttidsarbete'!$D:$D,MATCH(D808,'Avtal för korttidsarbete'!$G:$G,0)))</f>
        <v>-</v>
      </c>
      <c r="CZ808" s="131" t="b">
        <f>IFERROR(G808&gt;INDEX(Uppsägningar!E:E,MATCH(C808,Uppsägningar!C:C,0)),FALSE)</f>
        <v>0</v>
      </c>
    </row>
    <row r="809" spans="1:104" s="30" customFormat="1" x14ac:dyDescent="0.25">
      <c r="A809" s="19">
        <v>794</v>
      </c>
      <c r="B809" s="20"/>
      <c r="C809" s="189"/>
      <c r="D809" s="69"/>
      <c r="E809" s="171">
        <f>IFERROR(INDEX(Admin!$C$7:$C$10,MATCH(CY809,TblNivåValTExt,0)),0)</f>
        <v>0</v>
      </c>
      <c r="F809" s="1"/>
      <c r="G809" s="1"/>
      <c r="H809" s="90"/>
      <c r="I809" s="91"/>
      <c r="J809" s="91"/>
      <c r="K809" s="91"/>
      <c r="L809" s="91"/>
      <c r="M809" s="91"/>
      <c r="N809" s="91"/>
      <c r="O809" s="91"/>
      <c r="P809" s="91"/>
      <c r="Q809" s="91"/>
      <c r="R809" s="91"/>
      <c r="S809" s="91"/>
      <c r="T809" s="91"/>
      <c r="U809" s="91"/>
      <c r="V809" s="91"/>
      <c r="W809" s="225">
        <f t="shared" si="885"/>
        <v>0</v>
      </c>
      <c r="X809" s="134" t="str">
        <f t="shared" si="931"/>
        <v/>
      </c>
      <c r="Y809" s="92" t="b">
        <f t="shared" si="886"/>
        <v>0</v>
      </c>
      <c r="Z809" s="92" t="str">
        <f t="shared" si="932"/>
        <v/>
      </c>
      <c r="AA809" s="92" t="b">
        <f t="shared" si="933"/>
        <v>0</v>
      </c>
      <c r="AB809" s="92" t="str">
        <f t="shared" si="934"/>
        <v/>
      </c>
      <c r="AC809" s="13" t="b">
        <f t="shared" si="887"/>
        <v>0</v>
      </c>
      <c r="AD809" s="92" t="str">
        <f t="shared" si="935"/>
        <v/>
      </c>
      <c r="AE809" s="13" t="b">
        <f t="shared" si="936"/>
        <v>0</v>
      </c>
      <c r="AF809" s="92" t="str">
        <f t="shared" si="937"/>
        <v/>
      </c>
      <c r="AG809" s="13" t="b">
        <f t="shared" si="888"/>
        <v>0</v>
      </c>
      <c r="AH809" s="92" t="str">
        <f t="shared" si="938"/>
        <v/>
      </c>
      <c r="AI809" s="35" t="b">
        <f t="shared" si="889"/>
        <v>0</v>
      </c>
      <c r="AJ809" s="92" t="str">
        <f t="shared" si="939"/>
        <v/>
      </c>
      <c r="AK809" s="35" t="b">
        <f t="shared" si="890"/>
        <v>0</v>
      </c>
      <c r="AL809" s="92" t="str">
        <f t="shared" si="891"/>
        <v/>
      </c>
      <c r="AM809" s="35" t="b">
        <f t="shared" si="892"/>
        <v>0</v>
      </c>
      <c r="AN809" s="92" t="str">
        <f t="shared" si="893"/>
        <v/>
      </c>
      <c r="AO809" s="13" t="b">
        <f t="shared" si="894"/>
        <v>0</v>
      </c>
      <c r="AP809" s="92" t="str">
        <f t="shared" si="895"/>
        <v/>
      </c>
      <c r="AQ809" s="14">
        <f t="shared" si="896"/>
        <v>0</v>
      </c>
      <c r="AR809" s="14">
        <f t="shared" si="897"/>
        <v>0</v>
      </c>
      <c r="AS809" s="16">
        <f t="shared" si="951"/>
        <v>0</v>
      </c>
      <c r="AT809" s="16">
        <f t="shared" si="951"/>
        <v>0</v>
      </c>
      <c r="AU809" s="16">
        <f t="shared" si="951"/>
        <v>0</v>
      </c>
      <c r="AV809" s="16">
        <f t="shared" si="951"/>
        <v>0</v>
      </c>
      <c r="AW809" s="16">
        <f t="shared" si="951"/>
        <v>0</v>
      </c>
      <c r="AX809" s="16">
        <f t="shared" si="951"/>
        <v>0</v>
      </c>
      <c r="AY809" s="16">
        <f t="shared" si="951"/>
        <v>0</v>
      </c>
      <c r="AZ809" s="16"/>
      <c r="BA809" s="16"/>
      <c r="BB809" s="93">
        <f t="shared" si="940"/>
        <v>0</v>
      </c>
      <c r="BC809" s="93">
        <f t="shared" si="941"/>
        <v>0</v>
      </c>
      <c r="BD809" s="93">
        <f t="shared" si="942"/>
        <v>0</v>
      </c>
      <c r="BE809" s="158">
        <f t="shared" si="943"/>
        <v>0</v>
      </c>
      <c r="BF809" s="159">
        <f t="shared" si="944"/>
        <v>0</v>
      </c>
      <c r="BG809" s="159">
        <f t="shared" si="898"/>
        <v>0</v>
      </c>
      <c r="BH809" s="159">
        <f t="shared" si="899"/>
        <v>0</v>
      </c>
      <c r="BI809" s="159">
        <f t="shared" si="900"/>
        <v>0</v>
      </c>
      <c r="BJ809" s="159">
        <f t="shared" si="901"/>
        <v>0</v>
      </c>
      <c r="BK809" s="159">
        <f t="shared" si="902"/>
        <v>0</v>
      </c>
      <c r="BL809" s="159">
        <f t="shared" si="903"/>
        <v>0</v>
      </c>
      <c r="BM809" s="159">
        <f t="shared" si="952"/>
        <v>0</v>
      </c>
      <c r="BN809" s="159">
        <f t="shared" si="952"/>
        <v>0</v>
      </c>
      <c r="BO809" s="205" t="b">
        <f t="shared" si="904"/>
        <v>0</v>
      </c>
      <c r="BP809" s="214">
        <f t="shared" si="905"/>
        <v>0</v>
      </c>
      <c r="BQ809" s="160">
        <f t="shared" si="906"/>
        <v>0</v>
      </c>
      <c r="BR809" s="160">
        <f t="shared" si="907"/>
        <v>0</v>
      </c>
      <c r="BS809" s="160">
        <f t="shared" si="908"/>
        <v>0</v>
      </c>
      <c r="BT809" s="160">
        <f t="shared" si="909"/>
        <v>0</v>
      </c>
      <c r="BU809" s="160">
        <f t="shared" si="910"/>
        <v>0</v>
      </c>
      <c r="BV809" s="215">
        <f t="shared" si="911"/>
        <v>0</v>
      </c>
      <c r="BW809" s="217">
        <f t="shared" si="912"/>
        <v>0</v>
      </c>
      <c r="BX809" s="206">
        <f t="shared" si="913"/>
        <v>0</v>
      </c>
      <c r="BY809" s="206">
        <f t="shared" si="914"/>
        <v>0</v>
      </c>
      <c r="BZ809" s="206">
        <f t="shared" si="915"/>
        <v>0</v>
      </c>
      <c r="CA809" s="206">
        <f t="shared" si="916"/>
        <v>0</v>
      </c>
      <c r="CB809" s="206">
        <f t="shared" si="917"/>
        <v>0</v>
      </c>
      <c r="CC809" s="218">
        <f t="shared" si="918"/>
        <v>0</v>
      </c>
      <c r="CD809" s="216" t="e">
        <f t="shared" si="919"/>
        <v>#VALUE!</v>
      </c>
      <c r="CE809" s="94" t="e">
        <f t="shared" si="920"/>
        <v>#VALUE!</v>
      </c>
      <c r="CF809" s="94" t="e">
        <f t="shared" si="921"/>
        <v>#VALUE!</v>
      </c>
      <c r="CG809" s="95" t="e">
        <f t="shared" si="922"/>
        <v>#VALUE!</v>
      </c>
      <c r="CH809" s="95" t="e">
        <f t="shared" si="945"/>
        <v>#VALUE!</v>
      </c>
      <c r="CI809" s="95" t="b">
        <f t="shared" si="949"/>
        <v>0</v>
      </c>
      <c r="CJ809" s="76" t="str">
        <f t="shared" si="923"/>
        <v/>
      </c>
      <c r="CK809" s="94" t="e" cm="1">
        <f t="array" aca="1" ref="CK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CL809" s="94" t="str">
        <f t="shared" si="924"/>
        <v/>
      </c>
      <c r="CM809" s="96" t="b">
        <f t="shared" si="925"/>
        <v>0</v>
      </c>
      <c r="CN809" s="130" t="b">
        <f>IFERROR(MATCH(D809,'Avtal för korttidsarbete'!$G$13:$G$1012,0),TRUE)</f>
        <v>1</v>
      </c>
      <c r="CO809" s="130" t="b">
        <f t="shared" si="926"/>
        <v>0</v>
      </c>
      <c r="CP809" s="131" t="str" cm="1">
        <f t="array" ref="CP809">IF(CN809=TRUE,"x",INDEX('Avtal för korttidsarbete'!$E$13:$E$1012,$CN809))</f>
        <v>x</v>
      </c>
      <c r="CQ809" s="131" t="str" cm="1">
        <f t="array" ref="CQ809">IF(CN809=TRUE,"x",INDEX('Avtal för korttidsarbete'!$F$13:$F$1012,$CN809))</f>
        <v>x</v>
      </c>
      <c r="CR809" s="130" t="b">
        <f t="shared" si="927"/>
        <v>0</v>
      </c>
      <c r="CS809" s="165">
        <f t="shared" si="946"/>
        <v>0</v>
      </c>
      <c r="CT809" s="165">
        <f t="shared" si="947"/>
        <v>0</v>
      </c>
      <c r="CU809" s="130" t="b">
        <f t="shared" si="928"/>
        <v>0</v>
      </c>
      <c r="CV809" s="131">
        <f t="shared" si="929"/>
        <v>0</v>
      </c>
      <c r="CW809" s="165">
        <f t="shared" si="930"/>
        <v>0</v>
      </c>
      <c r="CX809" s="186" t="b">
        <f>IFERROR(INDEX('Avtal för korttidsarbete'!R:R,MATCH(D809,'Avtal för korttidsarbete'!$G:$G,0)),TRUE)</f>
        <v>1</v>
      </c>
      <c r="CY809" s="165" t="str">
        <f>IF(CX809,"-",INDEX('Avtal för korttidsarbete'!$D:$D,MATCH(D809,'Avtal för korttidsarbete'!$G:$G,0)))</f>
        <v>-</v>
      </c>
      <c r="CZ809" s="131" t="b">
        <f>IFERROR(G809&gt;INDEX(Uppsägningar!E:E,MATCH(C809,Uppsägningar!C:C,0)),FALSE)</f>
        <v>0</v>
      </c>
    </row>
    <row r="810" spans="1:104" s="30" customFormat="1" x14ac:dyDescent="0.25">
      <c r="A810" s="19">
        <v>795</v>
      </c>
      <c r="B810" s="20"/>
      <c r="C810" s="189"/>
      <c r="D810" s="69"/>
      <c r="E810" s="171">
        <f>IFERROR(INDEX(Admin!$C$7:$C$10,MATCH(CY810,TblNivåValTExt,0)),0)</f>
        <v>0</v>
      </c>
      <c r="F810" s="1"/>
      <c r="G810" s="1"/>
      <c r="H810" s="90"/>
      <c r="I810" s="91"/>
      <c r="J810" s="91"/>
      <c r="K810" s="91"/>
      <c r="L810" s="91"/>
      <c r="M810" s="91"/>
      <c r="N810" s="91"/>
      <c r="O810" s="91"/>
      <c r="P810" s="91"/>
      <c r="Q810" s="91"/>
      <c r="R810" s="91"/>
      <c r="S810" s="91"/>
      <c r="T810" s="91"/>
      <c r="U810" s="91"/>
      <c r="V810" s="91"/>
      <c r="W810" s="225">
        <f t="shared" si="885"/>
        <v>0</v>
      </c>
      <c r="X810" s="134" t="str">
        <f t="shared" si="931"/>
        <v/>
      </c>
      <c r="Y810" s="92" t="b">
        <f t="shared" si="886"/>
        <v>0</v>
      </c>
      <c r="Z810" s="92" t="str">
        <f t="shared" si="932"/>
        <v/>
      </c>
      <c r="AA810" s="92" t="b">
        <f t="shared" si="933"/>
        <v>0</v>
      </c>
      <c r="AB810" s="92" t="str">
        <f t="shared" si="934"/>
        <v/>
      </c>
      <c r="AC810" s="13" t="b">
        <f t="shared" si="887"/>
        <v>0</v>
      </c>
      <c r="AD810" s="92" t="str">
        <f t="shared" si="935"/>
        <v/>
      </c>
      <c r="AE810" s="13" t="b">
        <f t="shared" si="936"/>
        <v>0</v>
      </c>
      <c r="AF810" s="92" t="str">
        <f t="shared" si="937"/>
        <v/>
      </c>
      <c r="AG810" s="13" t="b">
        <f t="shared" si="888"/>
        <v>0</v>
      </c>
      <c r="AH810" s="92" t="str">
        <f t="shared" si="938"/>
        <v/>
      </c>
      <c r="AI810" s="35" t="b">
        <f t="shared" si="889"/>
        <v>0</v>
      </c>
      <c r="AJ810" s="92" t="str">
        <f t="shared" si="939"/>
        <v/>
      </c>
      <c r="AK810" s="35" t="b">
        <f t="shared" si="890"/>
        <v>0</v>
      </c>
      <c r="AL810" s="92" t="str">
        <f t="shared" si="891"/>
        <v/>
      </c>
      <c r="AM810" s="35" t="b">
        <f t="shared" si="892"/>
        <v>0</v>
      </c>
      <c r="AN810" s="92" t="str">
        <f t="shared" si="893"/>
        <v/>
      </c>
      <c r="AO810" s="13" t="b">
        <f t="shared" si="894"/>
        <v>0</v>
      </c>
      <c r="AP810" s="92" t="str">
        <f t="shared" si="895"/>
        <v/>
      </c>
      <c r="AQ810" s="14">
        <f t="shared" si="896"/>
        <v>0</v>
      </c>
      <c r="AR810" s="14">
        <f t="shared" si="897"/>
        <v>0</v>
      </c>
      <c r="AS810" s="16">
        <f t="shared" si="951"/>
        <v>0</v>
      </c>
      <c r="AT810" s="16">
        <f t="shared" si="951"/>
        <v>0</v>
      </c>
      <c r="AU810" s="16">
        <f t="shared" si="951"/>
        <v>0</v>
      </c>
      <c r="AV810" s="16">
        <f t="shared" si="951"/>
        <v>0</v>
      </c>
      <c r="AW810" s="16">
        <f t="shared" si="951"/>
        <v>0</v>
      </c>
      <c r="AX810" s="16">
        <f t="shared" si="951"/>
        <v>0</v>
      </c>
      <c r="AY810" s="16">
        <f t="shared" si="951"/>
        <v>0</v>
      </c>
      <c r="AZ810" s="16"/>
      <c r="BA810" s="16"/>
      <c r="BB810" s="93">
        <f t="shared" si="940"/>
        <v>0</v>
      </c>
      <c r="BC810" s="93">
        <f t="shared" si="941"/>
        <v>0</v>
      </c>
      <c r="BD810" s="93">
        <f t="shared" si="942"/>
        <v>0</v>
      </c>
      <c r="BE810" s="158">
        <f t="shared" si="943"/>
        <v>0</v>
      </c>
      <c r="BF810" s="159">
        <f t="shared" si="944"/>
        <v>0</v>
      </c>
      <c r="BG810" s="159">
        <f t="shared" si="898"/>
        <v>0</v>
      </c>
      <c r="BH810" s="159">
        <f t="shared" si="899"/>
        <v>0</v>
      </c>
      <c r="BI810" s="159">
        <f t="shared" si="900"/>
        <v>0</v>
      </c>
      <c r="BJ810" s="159">
        <f t="shared" si="901"/>
        <v>0</v>
      </c>
      <c r="BK810" s="159">
        <f t="shared" si="902"/>
        <v>0</v>
      </c>
      <c r="BL810" s="159">
        <f t="shared" si="903"/>
        <v>0</v>
      </c>
      <c r="BM810" s="159">
        <f t="shared" si="952"/>
        <v>0</v>
      </c>
      <c r="BN810" s="159">
        <f t="shared" si="952"/>
        <v>0</v>
      </c>
      <c r="BO810" s="205" t="b">
        <f t="shared" si="904"/>
        <v>0</v>
      </c>
      <c r="BP810" s="214">
        <f t="shared" si="905"/>
        <v>0</v>
      </c>
      <c r="BQ810" s="160">
        <f t="shared" si="906"/>
        <v>0</v>
      </c>
      <c r="BR810" s="160">
        <f t="shared" si="907"/>
        <v>0</v>
      </c>
      <c r="BS810" s="160">
        <f t="shared" si="908"/>
        <v>0</v>
      </c>
      <c r="BT810" s="160">
        <f t="shared" si="909"/>
        <v>0</v>
      </c>
      <c r="BU810" s="160">
        <f t="shared" si="910"/>
        <v>0</v>
      </c>
      <c r="BV810" s="215">
        <f t="shared" si="911"/>
        <v>0</v>
      </c>
      <c r="BW810" s="217">
        <f t="shared" si="912"/>
        <v>0</v>
      </c>
      <c r="BX810" s="206">
        <f t="shared" si="913"/>
        <v>0</v>
      </c>
      <c r="BY810" s="206">
        <f t="shared" si="914"/>
        <v>0</v>
      </c>
      <c r="BZ810" s="206">
        <f t="shared" si="915"/>
        <v>0</v>
      </c>
      <c r="CA810" s="206">
        <f t="shared" si="916"/>
        <v>0</v>
      </c>
      <c r="CB810" s="206">
        <f t="shared" si="917"/>
        <v>0</v>
      </c>
      <c r="CC810" s="218">
        <f t="shared" si="918"/>
        <v>0</v>
      </c>
      <c r="CD810" s="216" t="e">
        <f t="shared" si="919"/>
        <v>#VALUE!</v>
      </c>
      <c r="CE810" s="94" t="e">
        <f t="shared" si="920"/>
        <v>#VALUE!</v>
      </c>
      <c r="CF810" s="94" t="e">
        <f t="shared" si="921"/>
        <v>#VALUE!</v>
      </c>
      <c r="CG810" s="95" t="e">
        <f t="shared" si="922"/>
        <v>#VALUE!</v>
      </c>
      <c r="CH810" s="95" t="e">
        <f t="shared" si="945"/>
        <v>#VALUE!</v>
      </c>
      <c r="CI810" s="95" t="b">
        <f t="shared" si="949"/>
        <v>0</v>
      </c>
      <c r="CJ810" s="76" t="str">
        <f t="shared" si="923"/>
        <v/>
      </c>
      <c r="CK810" s="94" t="e" cm="1">
        <f t="array" aca="1" ref="CK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CL810" s="94" t="str">
        <f t="shared" si="924"/>
        <v/>
      </c>
      <c r="CM810" s="96" t="b">
        <f t="shared" si="925"/>
        <v>0</v>
      </c>
      <c r="CN810" s="130" t="b">
        <f>IFERROR(MATCH(D810,'Avtal för korttidsarbete'!$G$13:$G$1012,0),TRUE)</f>
        <v>1</v>
      </c>
      <c r="CO810" s="130" t="b">
        <f t="shared" si="926"/>
        <v>0</v>
      </c>
      <c r="CP810" s="131" t="str" cm="1">
        <f t="array" ref="CP810">IF(CN810=TRUE,"x",INDEX('Avtal för korttidsarbete'!$E$13:$E$1012,$CN810))</f>
        <v>x</v>
      </c>
      <c r="CQ810" s="131" t="str" cm="1">
        <f t="array" ref="CQ810">IF(CN810=TRUE,"x",INDEX('Avtal för korttidsarbete'!$F$13:$F$1012,$CN810))</f>
        <v>x</v>
      </c>
      <c r="CR810" s="130" t="b">
        <f t="shared" si="927"/>
        <v>0</v>
      </c>
      <c r="CS810" s="165">
        <f t="shared" si="946"/>
        <v>0</v>
      </c>
      <c r="CT810" s="165">
        <f t="shared" si="947"/>
        <v>0</v>
      </c>
      <c r="CU810" s="130" t="b">
        <f t="shared" si="928"/>
        <v>0</v>
      </c>
      <c r="CV810" s="131">
        <f t="shared" si="929"/>
        <v>0</v>
      </c>
      <c r="CW810" s="165">
        <f t="shared" si="930"/>
        <v>0</v>
      </c>
      <c r="CX810" s="186" t="b">
        <f>IFERROR(INDEX('Avtal för korttidsarbete'!R:R,MATCH(D810,'Avtal för korttidsarbete'!$G:$G,0)),TRUE)</f>
        <v>1</v>
      </c>
      <c r="CY810" s="165" t="str">
        <f>IF(CX810,"-",INDEX('Avtal för korttidsarbete'!$D:$D,MATCH(D810,'Avtal för korttidsarbete'!$G:$G,0)))</f>
        <v>-</v>
      </c>
      <c r="CZ810" s="131" t="b">
        <f>IFERROR(G810&gt;INDEX(Uppsägningar!E:E,MATCH(C810,Uppsägningar!C:C,0)),FALSE)</f>
        <v>0</v>
      </c>
    </row>
    <row r="811" spans="1:104" s="30" customFormat="1" x14ac:dyDescent="0.25">
      <c r="A811" s="19">
        <v>796</v>
      </c>
      <c r="B811" s="20"/>
      <c r="C811" s="189"/>
      <c r="D811" s="69"/>
      <c r="E811" s="171">
        <f>IFERROR(INDEX(Admin!$C$7:$C$10,MATCH(CY811,TblNivåValTExt,0)),0)</f>
        <v>0</v>
      </c>
      <c r="F811" s="1"/>
      <c r="G811" s="1"/>
      <c r="H811" s="90"/>
      <c r="I811" s="91"/>
      <c r="J811" s="91"/>
      <c r="K811" s="91"/>
      <c r="L811" s="91"/>
      <c r="M811" s="91"/>
      <c r="N811" s="91"/>
      <c r="O811" s="91"/>
      <c r="P811" s="91"/>
      <c r="Q811" s="91"/>
      <c r="R811" s="91"/>
      <c r="S811" s="91"/>
      <c r="T811" s="91"/>
      <c r="U811" s="91"/>
      <c r="V811" s="91"/>
      <c r="W811" s="225">
        <f t="shared" si="885"/>
        <v>0</v>
      </c>
      <c r="X811" s="134" t="str">
        <f t="shared" si="931"/>
        <v/>
      </c>
      <c r="Y811" s="92" t="b">
        <f t="shared" si="886"/>
        <v>0</v>
      </c>
      <c r="Z811" s="92" t="str">
        <f t="shared" si="932"/>
        <v/>
      </c>
      <c r="AA811" s="92" t="b">
        <f t="shared" si="933"/>
        <v>0</v>
      </c>
      <c r="AB811" s="92" t="str">
        <f t="shared" si="934"/>
        <v/>
      </c>
      <c r="AC811" s="13" t="b">
        <f t="shared" si="887"/>
        <v>0</v>
      </c>
      <c r="AD811" s="92" t="str">
        <f t="shared" si="935"/>
        <v/>
      </c>
      <c r="AE811" s="13" t="b">
        <f t="shared" si="936"/>
        <v>0</v>
      </c>
      <c r="AF811" s="92" t="str">
        <f t="shared" si="937"/>
        <v/>
      </c>
      <c r="AG811" s="13" t="b">
        <f t="shared" si="888"/>
        <v>0</v>
      </c>
      <c r="AH811" s="92" t="str">
        <f t="shared" si="938"/>
        <v/>
      </c>
      <c r="AI811" s="35" t="b">
        <f t="shared" si="889"/>
        <v>0</v>
      </c>
      <c r="AJ811" s="92" t="str">
        <f t="shared" si="939"/>
        <v/>
      </c>
      <c r="AK811" s="35" t="b">
        <f t="shared" si="890"/>
        <v>0</v>
      </c>
      <c r="AL811" s="92" t="str">
        <f t="shared" si="891"/>
        <v/>
      </c>
      <c r="AM811" s="35" t="b">
        <f t="shared" si="892"/>
        <v>0</v>
      </c>
      <c r="AN811" s="92" t="str">
        <f t="shared" si="893"/>
        <v/>
      </c>
      <c r="AO811" s="13" t="b">
        <f t="shared" si="894"/>
        <v>0</v>
      </c>
      <c r="AP811" s="92" t="str">
        <f t="shared" si="895"/>
        <v/>
      </c>
      <c r="AQ811" s="14">
        <f t="shared" si="896"/>
        <v>0</v>
      </c>
      <c r="AR811" s="14">
        <f t="shared" si="897"/>
        <v>0</v>
      </c>
      <c r="AS811" s="16">
        <f t="shared" si="951"/>
        <v>0</v>
      </c>
      <c r="AT811" s="16">
        <f t="shared" si="951"/>
        <v>0</v>
      </c>
      <c r="AU811" s="16">
        <f t="shared" si="951"/>
        <v>0</v>
      </c>
      <c r="AV811" s="16">
        <f t="shared" si="951"/>
        <v>0</v>
      </c>
      <c r="AW811" s="16">
        <f t="shared" si="951"/>
        <v>0</v>
      </c>
      <c r="AX811" s="16">
        <f t="shared" si="951"/>
        <v>0</v>
      </c>
      <c r="AY811" s="16">
        <f t="shared" si="951"/>
        <v>0</v>
      </c>
      <c r="AZ811" s="16"/>
      <c r="BA811" s="16"/>
      <c r="BB811" s="93">
        <f t="shared" si="940"/>
        <v>0</v>
      </c>
      <c r="BC811" s="93">
        <f t="shared" si="941"/>
        <v>0</v>
      </c>
      <c r="BD811" s="93">
        <f t="shared" si="942"/>
        <v>0</v>
      </c>
      <c r="BE811" s="158">
        <f t="shared" si="943"/>
        <v>0</v>
      </c>
      <c r="BF811" s="159">
        <f t="shared" si="944"/>
        <v>0</v>
      </c>
      <c r="BG811" s="159">
        <f t="shared" si="898"/>
        <v>0</v>
      </c>
      <c r="BH811" s="159">
        <f t="shared" si="899"/>
        <v>0</v>
      </c>
      <c r="BI811" s="159">
        <f t="shared" si="900"/>
        <v>0</v>
      </c>
      <c r="BJ811" s="159">
        <f t="shared" si="901"/>
        <v>0</v>
      </c>
      <c r="BK811" s="159">
        <f t="shared" si="902"/>
        <v>0</v>
      </c>
      <c r="BL811" s="159">
        <f t="shared" si="903"/>
        <v>0</v>
      </c>
      <c r="BM811" s="159">
        <f t="shared" si="952"/>
        <v>0</v>
      </c>
      <c r="BN811" s="159">
        <f t="shared" si="952"/>
        <v>0</v>
      </c>
      <c r="BO811" s="205" t="b">
        <f t="shared" si="904"/>
        <v>0</v>
      </c>
      <c r="BP811" s="214">
        <f t="shared" si="905"/>
        <v>0</v>
      </c>
      <c r="BQ811" s="160">
        <f t="shared" si="906"/>
        <v>0</v>
      </c>
      <c r="BR811" s="160">
        <f t="shared" si="907"/>
        <v>0</v>
      </c>
      <c r="BS811" s="160">
        <f t="shared" si="908"/>
        <v>0</v>
      </c>
      <c r="BT811" s="160">
        <f t="shared" si="909"/>
        <v>0</v>
      </c>
      <c r="BU811" s="160">
        <f t="shared" si="910"/>
        <v>0</v>
      </c>
      <c r="BV811" s="215">
        <f t="shared" si="911"/>
        <v>0</v>
      </c>
      <c r="BW811" s="217">
        <f t="shared" si="912"/>
        <v>0</v>
      </c>
      <c r="BX811" s="206">
        <f t="shared" si="913"/>
        <v>0</v>
      </c>
      <c r="BY811" s="206">
        <f t="shared" si="914"/>
        <v>0</v>
      </c>
      <c r="BZ811" s="206">
        <f t="shared" si="915"/>
        <v>0</v>
      </c>
      <c r="CA811" s="206">
        <f t="shared" si="916"/>
        <v>0</v>
      </c>
      <c r="CB811" s="206">
        <f t="shared" si="917"/>
        <v>0</v>
      </c>
      <c r="CC811" s="218">
        <f t="shared" si="918"/>
        <v>0</v>
      </c>
      <c r="CD811" s="216" t="e">
        <f t="shared" si="919"/>
        <v>#VALUE!</v>
      </c>
      <c r="CE811" s="94" t="e">
        <f t="shared" si="920"/>
        <v>#VALUE!</v>
      </c>
      <c r="CF811" s="94" t="e">
        <f t="shared" si="921"/>
        <v>#VALUE!</v>
      </c>
      <c r="CG811" s="95" t="e">
        <f t="shared" si="922"/>
        <v>#VALUE!</v>
      </c>
      <c r="CH811" s="95" t="e">
        <f t="shared" si="945"/>
        <v>#VALUE!</v>
      </c>
      <c r="CI811" s="95" t="b">
        <f t="shared" si="949"/>
        <v>0</v>
      </c>
      <c r="CJ811" s="76" t="str">
        <f t="shared" si="923"/>
        <v/>
      </c>
      <c r="CK811" s="94" t="e" cm="1">
        <f t="array" aca="1" ref="CK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CL811" s="94" t="str">
        <f t="shared" si="924"/>
        <v/>
      </c>
      <c r="CM811" s="96" t="b">
        <f t="shared" si="925"/>
        <v>0</v>
      </c>
      <c r="CN811" s="130" t="b">
        <f>IFERROR(MATCH(D811,'Avtal för korttidsarbete'!$G$13:$G$1012,0),TRUE)</f>
        <v>1</v>
      </c>
      <c r="CO811" s="130" t="b">
        <f t="shared" si="926"/>
        <v>0</v>
      </c>
      <c r="CP811" s="131" t="str" cm="1">
        <f t="array" ref="CP811">IF(CN811=TRUE,"x",INDEX('Avtal för korttidsarbete'!$E$13:$E$1012,$CN811))</f>
        <v>x</v>
      </c>
      <c r="CQ811" s="131" t="str" cm="1">
        <f t="array" ref="CQ811">IF(CN811=TRUE,"x",INDEX('Avtal för korttidsarbete'!$F$13:$F$1012,$CN811))</f>
        <v>x</v>
      </c>
      <c r="CR811" s="130" t="b">
        <f t="shared" si="927"/>
        <v>0</v>
      </c>
      <c r="CS811" s="165">
        <f t="shared" si="946"/>
        <v>0</v>
      </c>
      <c r="CT811" s="165">
        <f t="shared" si="947"/>
        <v>0</v>
      </c>
      <c r="CU811" s="130" t="b">
        <f t="shared" si="928"/>
        <v>0</v>
      </c>
      <c r="CV811" s="131">
        <f t="shared" si="929"/>
        <v>0</v>
      </c>
      <c r="CW811" s="165">
        <f t="shared" si="930"/>
        <v>0</v>
      </c>
      <c r="CX811" s="186" t="b">
        <f>IFERROR(INDEX('Avtal för korttidsarbete'!R:R,MATCH(D811,'Avtal för korttidsarbete'!$G:$G,0)),TRUE)</f>
        <v>1</v>
      </c>
      <c r="CY811" s="165" t="str">
        <f>IF(CX811,"-",INDEX('Avtal för korttidsarbete'!$D:$D,MATCH(D811,'Avtal för korttidsarbete'!$G:$G,0)))</f>
        <v>-</v>
      </c>
      <c r="CZ811" s="131" t="b">
        <f>IFERROR(G811&gt;INDEX(Uppsägningar!E:E,MATCH(C811,Uppsägningar!C:C,0)),FALSE)</f>
        <v>0</v>
      </c>
    </row>
    <row r="812" spans="1:104" s="30" customFormat="1" x14ac:dyDescent="0.25">
      <c r="A812" s="19">
        <v>797</v>
      </c>
      <c r="B812" s="20"/>
      <c r="C812" s="189"/>
      <c r="D812" s="69"/>
      <c r="E812" s="171">
        <f>IFERROR(INDEX(Admin!$C$7:$C$10,MATCH(CY812,TblNivåValTExt,0)),0)</f>
        <v>0</v>
      </c>
      <c r="F812" s="1"/>
      <c r="G812" s="1"/>
      <c r="H812" s="90"/>
      <c r="I812" s="91"/>
      <c r="J812" s="91"/>
      <c r="K812" s="91"/>
      <c r="L812" s="91"/>
      <c r="M812" s="91"/>
      <c r="N812" s="91"/>
      <c r="O812" s="91"/>
      <c r="P812" s="91"/>
      <c r="Q812" s="91"/>
      <c r="R812" s="91"/>
      <c r="S812" s="91"/>
      <c r="T812" s="91"/>
      <c r="U812" s="91"/>
      <c r="V812" s="91"/>
      <c r="W812" s="225">
        <f t="shared" si="885"/>
        <v>0</v>
      </c>
      <c r="X812" s="134" t="str">
        <f t="shared" si="931"/>
        <v/>
      </c>
      <c r="Y812" s="92" t="b">
        <f t="shared" si="886"/>
        <v>0</v>
      </c>
      <c r="Z812" s="92" t="str">
        <f t="shared" si="932"/>
        <v/>
      </c>
      <c r="AA812" s="92" t="b">
        <f t="shared" si="933"/>
        <v>0</v>
      </c>
      <c r="AB812" s="92" t="str">
        <f t="shared" si="934"/>
        <v/>
      </c>
      <c r="AC812" s="13" t="b">
        <f t="shared" si="887"/>
        <v>0</v>
      </c>
      <c r="AD812" s="92" t="str">
        <f t="shared" si="935"/>
        <v/>
      </c>
      <c r="AE812" s="13" t="b">
        <f t="shared" si="936"/>
        <v>0</v>
      </c>
      <c r="AF812" s="92" t="str">
        <f t="shared" si="937"/>
        <v/>
      </c>
      <c r="AG812" s="13" t="b">
        <f t="shared" si="888"/>
        <v>0</v>
      </c>
      <c r="AH812" s="92" t="str">
        <f t="shared" si="938"/>
        <v/>
      </c>
      <c r="AI812" s="35" t="b">
        <f t="shared" si="889"/>
        <v>0</v>
      </c>
      <c r="AJ812" s="92" t="str">
        <f t="shared" si="939"/>
        <v/>
      </c>
      <c r="AK812" s="35" t="b">
        <f t="shared" si="890"/>
        <v>0</v>
      </c>
      <c r="AL812" s="92" t="str">
        <f t="shared" si="891"/>
        <v/>
      </c>
      <c r="AM812" s="35" t="b">
        <f t="shared" si="892"/>
        <v>0</v>
      </c>
      <c r="AN812" s="92" t="str">
        <f t="shared" si="893"/>
        <v/>
      </c>
      <c r="AO812" s="13" t="b">
        <f t="shared" si="894"/>
        <v>0</v>
      </c>
      <c r="AP812" s="92" t="str">
        <f t="shared" si="895"/>
        <v/>
      </c>
      <c r="AQ812" s="14">
        <f t="shared" si="896"/>
        <v>0</v>
      </c>
      <c r="AR812" s="14">
        <f t="shared" si="897"/>
        <v>0</v>
      </c>
      <c r="AS812" s="16">
        <f t="shared" si="951"/>
        <v>0</v>
      </c>
      <c r="AT812" s="16">
        <f t="shared" si="951"/>
        <v>0</v>
      </c>
      <c r="AU812" s="16">
        <f t="shared" si="951"/>
        <v>0</v>
      </c>
      <c r="AV812" s="16">
        <f t="shared" si="951"/>
        <v>0</v>
      </c>
      <c r="AW812" s="16">
        <f t="shared" si="951"/>
        <v>0</v>
      </c>
      <c r="AX812" s="16">
        <f t="shared" si="951"/>
        <v>0</v>
      </c>
      <c r="AY812" s="16">
        <f t="shared" si="951"/>
        <v>0</v>
      </c>
      <c r="AZ812" s="16"/>
      <c r="BA812" s="16"/>
      <c r="BB812" s="93">
        <f t="shared" si="940"/>
        <v>0</v>
      </c>
      <c r="BC812" s="93">
        <f t="shared" si="941"/>
        <v>0</v>
      </c>
      <c r="BD812" s="93">
        <f t="shared" si="942"/>
        <v>0</v>
      </c>
      <c r="BE812" s="158">
        <f t="shared" si="943"/>
        <v>0</v>
      </c>
      <c r="BF812" s="159">
        <f t="shared" si="944"/>
        <v>0</v>
      </c>
      <c r="BG812" s="159">
        <f t="shared" si="898"/>
        <v>0</v>
      </c>
      <c r="BH812" s="159">
        <f t="shared" si="899"/>
        <v>0</v>
      </c>
      <c r="BI812" s="159">
        <f t="shared" si="900"/>
        <v>0</v>
      </c>
      <c r="BJ812" s="159">
        <f t="shared" si="901"/>
        <v>0</v>
      </c>
      <c r="BK812" s="159">
        <f t="shared" si="902"/>
        <v>0</v>
      </c>
      <c r="BL812" s="159">
        <f t="shared" si="903"/>
        <v>0</v>
      </c>
      <c r="BM812" s="159">
        <f t="shared" si="952"/>
        <v>0</v>
      </c>
      <c r="BN812" s="159">
        <f t="shared" si="952"/>
        <v>0</v>
      </c>
      <c r="BO812" s="205" t="b">
        <f t="shared" si="904"/>
        <v>0</v>
      </c>
      <c r="BP812" s="214">
        <f t="shared" si="905"/>
        <v>0</v>
      </c>
      <c r="BQ812" s="160">
        <f t="shared" si="906"/>
        <v>0</v>
      </c>
      <c r="BR812" s="160">
        <f t="shared" si="907"/>
        <v>0</v>
      </c>
      <c r="BS812" s="160">
        <f t="shared" si="908"/>
        <v>0</v>
      </c>
      <c r="BT812" s="160">
        <f t="shared" si="909"/>
        <v>0</v>
      </c>
      <c r="BU812" s="160">
        <f t="shared" si="910"/>
        <v>0</v>
      </c>
      <c r="BV812" s="215">
        <f t="shared" si="911"/>
        <v>0</v>
      </c>
      <c r="BW812" s="217">
        <f t="shared" si="912"/>
        <v>0</v>
      </c>
      <c r="BX812" s="206">
        <f t="shared" si="913"/>
        <v>0</v>
      </c>
      <c r="BY812" s="206">
        <f t="shared" si="914"/>
        <v>0</v>
      </c>
      <c r="BZ812" s="206">
        <f t="shared" si="915"/>
        <v>0</v>
      </c>
      <c r="CA812" s="206">
        <f t="shared" si="916"/>
        <v>0</v>
      </c>
      <c r="CB812" s="206">
        <f t="shared" si="917"/>
        <v>0</v>
      </c>
      <c r="CC812" s="218">
        <f t="shared" si="918"/>
        <v>0</v>
      </c>
      <c r="CD812" s="216" t="e">
        <f t="shared" si="919"/>
        <v>#VALUE!</v>
      </c>
      <c r="CE812" s="94" t="e">
        <f t="shared" si="920"/>
        <v>#VALUE!</v>
      </c>
      <c r="CF812" s="94" t="e">
        <f t="shared" si="921"/>
        <v>#VALUE!</v>
      </c>
      <c r="CG812" s="95" t="e">
        <f t="shared" si="922"/>
        <v>#VALUE!</v>
      </c>
      <c r="CH812" s="95" t="e">
        <f t="shared" si="945"/>
        <v>#VALUE!</v>
      </c>
      <c r="CI812" s="95" t="b">
        <f t="shared" si="949"/>
        <v>0</v>
      </c>
      <c r="CJ812" s="76" t="str">
        <f t="shared" si="923"/>
        <v/>
      </c>
      <c r="CK812" s="94" t="e" cm="1">
        <f t="array" aca="1" ref="CK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CL812" s="94" t="str">
        <f t="shared" si="924"/>
        <v/>
      </c>
      <c r="CM812" s="96" t="b">
        <f t="shared" si="925"/>
        <v>0</v>
      </c>
      <c r="CN812" s="130" t="b">
        <f>IFERROR(MATCH(D812,'Avtal för korttidsarbete'!$G$13:$G$1012,0),TRUE)</f>
        <v>1</v>
      </c>
      <c r="CO812" s="130" t="b">
        <f t="shared" si="926"/>
        <v>0</v>
      </c>
      <c r="CP812" s="131" t="str" cm="1">
        <f t="array" ref="CP812">IF(CN812=TRUE,"x",INDEX('Avtal för korttidsarbete'!$E$13:$E$1012,$CN812))</f>
        <v>x</v>
      </c>
      <c r="CQ812" s="131" t="str" cm="1">
        <f t="array" ref="CQ812">IF(CN812=TRUE,"x",INDEX('Avtal för korttidsarbete'!$F$13:$F$1012,$CN812))</f>
        <v>x</v>
      </c>
      <c r="CR812" s="130" t="b">
        <f t="shared" si="927"/>
        <v>0</v>
      </c>
      <c r="CS812" s="165">
        <f t="shared" si="946"/>
        <v>0</v>
      </c>
      <c r="CT812" s="165">
        <f t="shared" si="947"/>
        <v>0</v>
      </c>
      <c r="CU812" s="130" t="b">
        <f t="shared" si="928"/>
        <v>0</v>
      </c>
      <c r="CV812" s="131">
        <f t="shared" si="929"/>
        <v>0</v>
      </c>
      <c r="CW812" s="165">
        <f t="shared" si="930"/>
        <v>0</v>
      </c>
      <c r="CX812" s="186" t="b">
        <f>IFERROR(INDEX('Avtal för korttidsarbete'!R:R,MATCH(D812,'Avtal för korttidsarbete'!$G:$G,0)),TRUE)</f>
        <v>1</v>
      </c>
      <c r="CY812" s="165" t="str">
        <f>IF(CX812,"-",INDEX('Avtal för korttidsarbete'!$D:$D,MATCH(D812,'Avtal för korttidsarbete'!$G:$G,0)))</f>
        <v>-</v>
      </c>
      <c r="CZ812" s="131" t="b">
        <f>IFERROR(G812&gt;INDEX(Uppsägningar!E:E,MATCH(C812,Uppsägningar!C:C,0)),FALSE)</f>
        <v>0</v>
      </c>
    </row>
    <row r="813" spans="1:104" s="30" customFormat="1" x14ac:dyDescent="0.25">
      <c r="A813" s="19">
        <v>798</v>
      </c>
      <c r="B813" s="20"/>
      <c r="C813" s="189"/>
      <c r="D813" s="69"/>
      <c r="E813" s="171">
        <f>IFERROR(INDEX(Admin!$C$7:$C$10,MATCH(CY813,TblNivåValTExt,0)),0)</f>
        <v>0</v>
      </c>
      <c r="F813" s="1"/>
      <c r="G813" s="1"/>
      <c r="H813" s="90"/>
      <c r="I813" s="91"/>
      <c r="J813" s="91"/>
      <c r="K813" s="91"/>
      <c r="L813" s="91"/>
      <c r="M813" s="91"/>
      <c r="N813" s="91"/>
      <c r="O813" s="91"/>
      <c r="P813" s="91"/>
      <c r="Q813" s="91"/>
      <c r="R813" s="91"/>
      <c r="S813" s="91"/>
      <c r="T813" s="91"/>
      <c r="U813" s="91"/>
      <c r="V813" s="91"/>
      <c r="W813" s="225">
        <f t="shared" si="885"/>
        <v>0</v>
      </c>
      <c r="X813" s="134" t="str">
        <f t="shared" si="931"/>
        <v/>
      </c>
      <c r="Y813" s="92" t="b">
        <f t="shared" si="886"/>
        <v>0</v>
      </c>
      <c r="Z813" s="92" t="str">
        <f t="shared" si="932"/>
        <v/>
      </c>
      <c r="AA813" s="92" t="b">
        <f t="shared" si="933"/>
        <v>0</v>
      </c>
      <c r="AB813" s="92" t="str">
        <f t="shared" si="934"/>
        <v/>
      </c>
      <c r="AC813" s="13" t="b">
        <f t="shared" si="887"/>
        <v>0</v>
      </c>
      <c r="AD813" s="92" t="str">
        <f t="shared" si="935"/>
        <v/>
      </c>
      <c r="AE813" s="13" t="b">
        <f t="shared" si="936"/>
        <v>0</v>
      </c>
      <c r="AF813" s="92" t="str">
        <f t="shared" si="937"/>
        <v/>
      </c>
      <c r="AG813" s="13" t="b">
        <f t="shared" si="888"/>
        <v>0</v>
      </c>
      <c r="AH813" s="92" t="str">
        <f t="shared" si="938"/>
        <v/>
      </c>
      <c r="AI813" s="35" t="b">
        <f t="shared" si="889"/>
        <v>0</v>
      </c>
      <c r="AJ813" s="92" t="str">
        <f t="shared" si="939"/>
        <v/>
      </c>
      <c r="AK813" s="35" t="b">
        <f t="shared" si="890"/>
        <v>0</v>
      </c>
      <c r="AL813" s="92" t="str">
        <f t="shared" si="891"/>
        <v/>
      </c>
      <c r="AM813" s="35" t="b">
        <f t="shared" si="892"/>
        <v>0</v>
      </c>
      <c r="AN813" s="92" t="str">
        <f t="shared" si="893"/>
        <v/>
      </c>
      <c r="AO813" s="13" t="b">
        <f t="shared" si="894"/>
        <v>0</v>
      </c>
      <c r="AP813" s="92" t="str">
        <f t="shared" si="895"/>
        <v/>
      </c>
      <c r="AQ813" s="14">
        <f t="shared" si="896"/>
        <v>0</v>
      </c>
      <c r="AR813" s="14">
        <f t="shared" si="897"/>
        <v>0</v>
      </c>
      <c r="AS813" s="16">
        <f t="shared" si="951"/>
        <v>0</v>
      </c>
      <c r="AT813" s="16">
        <f t="shared" si="951"/>
        <v>0</v>
      </c>
      <c r="AU813" s="16">
        <f t="shared" si="951"/>
        <v>0</v>
      </c>
      <c r="AV813" s="16">
        <f t="shared" si="951"/>
        <v>0</v>
      </c>
      <c r="AW813" s="16">
        <f t="shared" si="951"/>
        <v>0</v>
      </c>
      <c r="AX813" s="16">
        <f t="shared" si="951"/>
        <v>0</v>
      </c>
      <c r="AY813" s="16">
        <f t="shared" si="951"/>
        <v>0</v>
      </c>
      <c r="AZ813" s="16"/>
      <c r="BA813" s="16"/>
      <c r="BB813" s="93">
        <f t="shared" si="940"/>
        <v>0</v>
      </c>
      <c r="BC813" s="93">
        <f t="shared" si="941"/>
        <v>0</v>
      </c>
      <c r="BD813" s="93">
        <f t="shared" si="942"/>
        <v>0</v>
      </c>
      <c r="BE813" s="158">
        <f t="shared" si="943"/>
        <v>0</v>
      </c>
      <c r="BF813" s="159">
        <f t="shared" si="944"/>
        <v>0</v>
      </c>
      <c r="BG813" s="159">
        <f t="shared" si="898"/>
        <v>0</v>
      </c>
      <c r="BH813" s="159">
        <f t="shared" si="899"/>
        <v>0</v>
      </c>
      <c r="BI813" s="159">
        <f t="shared" si="900"/>
        <v>0</v>
      </c>
      <c r="BJ813" s="159">
        <f t="shared" si="901"/>
        <v>0</v>
      </c>
      <c r="BK813" s="159">
        <f t="shared" si="902"/>
        <v>0</v>
      </c>
      <c r="BL813" s="159">
        <f t="shared" si="903"/>
        <v>0</v>
      </c>
      <c r="BM813" s="159">
        <f t="shared" si="952"/>
        <v>0</v>
      </c>
      <c r="BN813" s="159">
        <f t="shared" si="952"/>
        <v>0</v>
      </c>
      <c r="BO813" s="205" t="b">
        <f t="shared" si="904"/>
        <v>0</v>
      </c>
      <c r="BP813" s="214">
        <f t="shared" si="905"/>
        <v>0</v>
      </c>
      <c r="BQ813" s="160">
        <f t="shared" si="906"/>
        <v>0</v>
      </c>
      <c r="BR813" s="160">
        <f t="shared" si="907"/>
        <v>0</v>
      </c>
      <c r="BS813" s="160">
        <f t="shared" si="908"/>
        <v>0</v>
      </c>
      <c r="BT813" s="160">
        <f t="shared" si="909"/>
        <v>0</v>
      </c>
      <c r="BU813" s="160">
        <f t="shared" si="910"/>
        <v>0</v>
      </c>
      <c r="BV813" s="215">
        <f t="shared" si="911"/>
        <v>0</v>
      </c>
      <c r="BW813" s="217">
        <f t="shared" si="912"/>
        <v>0</v>
      </c>
      <c r="BX813" s="206">
        <f t="shared" si="913"/>
        <v>0</v>
      </c>
      <c r="BY813" s="206">
        <f t="shared" si="914"/>
        <v>0</v>
      </c>
      <c r="BZ813" s="206">
        <f t="shared" si="915"/>
        <v>0</v>
      </c>
      <c r="CA813" s="206">
        <f t="shared" si="916"/>
        <v>0</v>
      </c>
      <c r="CB813" s="206">
        <f t="shared" si="917"/>
        <v>0</v>
      </c>
      <c r="CC813" s="218">
        <f t="shared" si="918"/>
        <v>0</v>
      </c>
      <c r="CD813" s="216" t="e">
        <f t="shared" si="919"/>
        <v>#VALUE!</v>
      </c>
      <c r="CE813" s="94" t="e">
        <f t="shared" si="920"/>
        <v>#VALUE!</v>
      </c>
      <c r="CF813" s="94" t="e">
        <f t="shared" si="921"/>
        <v>#VALUE!</v>
      </c>
      <c r="CG813" s="95" t="e">
        <f t="shared" si="922"/>
        <v>#VALUE!</v>
      </c>
      <c r="CH813" s="95" t="e">
        <f t="shared" si="945"/>
        <v>#VALUE!</v>
      </c>
      <c r="CI813" s="95" t="b">
        <f t="shared" si="949"/>
        <v>0</v>
      </c>
      <c r="CJ813" s="76" t="str">
        <f t="shared" si="923"/>
        <v/>
      </c>
      <c r="CK813" s="94" t="e" cm="1">
        <f t="array" aca="1" ref="CK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CL813" s="94" t="str">
        <f t="shared" si="924"/>
        <v/>
      </c>
      <c r="CM813" s="96" t="b">
        <f t="shared" si="925"/>
        <v>0</v>
      </c>
      <c r="CN813" s="130" t="b">
        <f>IFERROR(MATCH(D813,'Avtal för korttidsarbete'!$G$13:$G$1012,0),TRUE)</f>
        <v>1</v>
      </c>
      <c r="CO813" s="130" t="b">
        <f t="shared" si="926"/>
        <v>0</v>
      </c>
      <c r="CP813" s="131" t="str" cm="1">
        <f t="array" ref="CP813">IF(CN813=TRUE,"x",INDEX('Avtal för korttidsarbete'!$E$13:$E$1012,$CN813))</f>
        <v>x</v>
      </c>
      <c r="CQ813" s="131" t="str" cm="1">
        <f t="array" ref="CQ813">IF(CN813=TRUE,"x",INDEX('Avtal för korttidsarbete'!$F$13:$F$1012,$CN813))</f>
        <v>x</v>
      </c>
      <c r="CR813" s="130" t="b">
        <f t="shared" si="927"/>
        <v>0</v>
      </c>
      <c r="CS813" s="165">
        <f t="shared" si="946"/>
        <v>0</v>
      </c>
      <c r="CT813" s="165">
        <f t="shared" si="947"/>
        <v>0</v>
      </c>
      <c r="CU813" s="130" t="b">
        <f t="shared" si="928"/>
        <v>0</v>
      </c>
      <c r="CV813" s="131">
        <f t="shared" si="929"/>
        <v>0</v>
      </c>
      <c r="CW813" s="165">
        <f t="shared" si="930"/>
        <v>0</v>
      </c>
      <c r="CX813" s="186" t="b">
        <f>IFERROR(INDEX('Avtal för korttidsarbete'!R:R,MATCH(D813,'Avtal för korttidsarbete'!$G:$G,0)),TRUE)</f>
        <v>1</v>
      </c>
      <c r="CY813" s="165" t="str">
        <f>IF(CX813,"-",INDEX('Avtal för korttidsarbete'!$D:$D,MATCH(D813,'Avtal för korttidsarbete'!$G:$G,0)))</f>
        <v>-</v>
      </c>
      <c r="CZ813" s="131" t="b">
        <f>IFERROR(G813&gt;INDEX(Uppsägningar!E:E,MATCH(C813,Uppsägningar!C:C,0)),FALSE)</f>
        <v>0</v>
      </c>
    </row>
    <row r="814" spans="1:104" s="30" customFormat="1" x14ac:dyDescent="0.25">
      <c r="A814" s="19">
        <v>799</v>
      </c>
      <c r="B814" s="20"/>
      <c r="C814" s="189"/>
      <c r="D814" s="69"/>
      <c r="E814" s="171">
        <f>IFERROR(INDEX(Admin!$C$7:$C$10,MATCH(CY814,TblNivåValTExt,0)),0)</f>
        <v>0</v>
      </c>
      <c r="F814" s="1"/>
      <c r="G814" s="1"/>
      <c r="H814" s="90"/>
      <c r="I814" s="91"/>
      <c r="J814" s="91"/>
      <c r="K814" s="91"/>
      <c r="L814" s="91"/>
      <c r="M814" s="91"/>
      <c r="N814" s="91"/>
      <c r="O814" s="91"/>
      <c r="P814" s="91"/>
      <c r="Q814" s="91"/>
      <c r="R814" s="91"/>
      <c r="S814" s="91"/>
      <c r="T814" s="91"/>
      <c r="U814" s="91"/>
      <c r="V814" s="91"/>
      <c r="W814" s="225">
        <f t="shared" si="885"/>
        <v>0</v>
      </c>
      <c r="X814" s="134" t="str">
        <f t="shared" si="931"/>
        <v/>
      </c>
      <c r="Y814" s="92" t="b">
        <f t="shared" si="886"/>
        <v>0</v>
      </c>
      <c r="Z814" s="92" t="str">
        <f t="shared" si="932"/>
        <v/>
      </c>
      <c r="AA814" s="92" t="b">
        <f t="shared" si="933"/>
        <v>0</v>
      </c>
      <c r="AB814" s="92" t="str">
        <f t="shared" si="934"/>
        <v/>
      </c>
      <c r="AC814" s="13" t="b">
        <f t="shared" si="887"/>
        <v>0</v>
      </c>
      <c r="AD814" s="92" t="str">
        <f t="shared" si="935"/>
        <v/>
      </c>
      <c r="AE814" s="13" t="b">
        <f t="shared" si="936"/>
        <v>0</v>
      </c>
      <c r="AF814" s="92" t="str">
        <f t="shared" si="937"/>
        <v/>
      </c>
      <c r="AG814" s="13" t="b">
        <f t="shared" si="888"/>
        <v>0</v>
      </c>
      <c r="AH814" s="92" t="str">
        <f t="shared" si="938"/>
        <v/>
      </c>
      <c r="AI814" s="35" t="b">
        <f t="shared" si="889"/>
        <v>0</v>
      </c>
      <c r="AJ814" s="92" t="str">
        <f t="shared" si="939"/>
        <v/>
      </c>
      <c r="AK814" s="35" t="b">
        <f t="shared" si="890"/>
        <v>0</v>
      </c>
      <c r="AL814" s="92" t="str">
        <f t="shared" si="891"/>
        <v/>
      </c>
      <c r="AM814" s="35" t="b">
        <f t="shared" si="892"/>
        <v>0</v>
      </c>
      <c r="AN814" s="92" t="str">
        <f t="shared" si="893"/>
        <v/>
      </c>
      <c r="AO814" s="13" t="b">
        <f t="shared" si="894"/>
        <v>0</v>
      </c>
      <c r="AP814" s="92" t="str">
        <f t="shared" si="895"/>
        <v/>
      </c>
      <c r="AQ814" s="14">
        <f t="shared" si="896"/>
        <v>0</v>
      </c>
      <c r="AR814" s="14">
        <f t="shared" si="897"/>
        <v>0</v>
      </c>
      <c r="AS814" s="16">
        <f t="shared" si="951"/>
        <v>0</v>
      </c>
      <c r="AT814" s="16">
        <f t="shared" si="951"/>
        <v>0</v>
      </c>
      <c r="AU814" s="16">
        <f t="shared" si="951"/>
        <v>0</v>
      </c>
      <c r="AV814" s="16">
        <f t="shared" si="951"/>
        <v>0</v>
      </c>
      <c r="AW814" s="16">
        <f t="shared" si="951"/>
        <v>0</v>
      </c>
      <c r="AX814" s="16">
        <f t="shared" si="951"/>
        <v>0</v>
      </c>
      <c r="AY814" s="16">
        <f t="shared" si="951"/>
        <v>0</v>
      </c>
      <c r="AZ814" s="16"/>
      <c r="BA814" s="16"/>
      <c r="BB814" s="93">
        <f t="shared" si="940"/>
        <v>0</v>
      </c>
      <c r="BC814" s="93">
        <f t="shared" si="941"/>
        <v>0</v>
      </c>
      <c r="BD814" s="93">
        <f t="shared" si="942"/>
        <v>0</v>
      </c>
      <c r="BE814" s="158">
        <f t="shared" si="943"/>
        <v>0</v>
      </c>
      <c r="BF814" s="159">
        <f t="shared" si="944"/>
        <v>0</v>
      </c>
      <c r="BG814" s="159">
        <f t="shared" si="898"/>
        <v>0</v>
      </c>
      <c r="BH814" s="159">
        <f t="shared" si="899"/>
        <v>0</v>
      </c>
      <c r="BI814" s="159">
        <f t="shared" si="900"/>
        <v>0</v>
      </c>
      <c r="BJ814" s="159">
        <f t="shared" si="901"/>
        <v>0</v>
      </c>
      <c r="BK814" s="159">
        <f t="shared" si="902"/>
        <v>0</v>
      </c>
      <c r="BL814" s="159">
        <f t="shared" si="903"/>
        <v>0</v>
      </c>
      <c r="BM814" s="159">
        <f t="shared" si="952"/>
        <v>0</v>
      </c>
      <c r="BN814" s="159">
        <f t="shared" si="952"/>
        <v>0</v>
      </c>
      <c r="BO814" s="205" t="b">
        <f t="shared" si="904"/>
        <v>0</v>
      </c>
      <c r="BP814" s="214">
        <f t="shared" si="905"/>
        <v>0</v>
      </c>
      <c r="BQ814" s="160">
        <f t="shared" si="906"/>
        <v>0</v>
      </c>
      <c r="BR814" s="160">
        <f t="shared" si="907"/>
        <v>0</v>
      </c>
      <c r="BS814" s="160">
        <f t="shared" si="908"/>
        <v>0</v>
      </c>
      <c r="BT814" s="160">
        <f t="shared" si="909"/>
        <v>0</v>
      </c>
      <c r="BU814" s="160">
        <f t="shared" si="910"/>
        <v>0</v>
      </c>
      <c r="BV814" s="215">
        <f t="shared" si="911"/>
        <v>0</v>
      </c>
      <c r="BW814" s="217">
        <f t="shared" si="912"/>
        <v>0</v>
      </c>
      <c r="BX814" s="206">
        <f t="shared" si="913"/>
        <v>0</v>
      </c>
      <c r="BY814" s="206">
        <f t="shared" si="914"/>
        <v>0</v>
      </c>
      <c r="BZ814" s="206">
        <f t="shared" si="915"/>
        <v>0</v>
      </c>
      <c r="CA814" s="206">
        <f t="shared" si="916"/>
        <v>0</v>
      </c>
      <c r="CB814" s="206">
        <f t="shared" si="917"/>
        <v>0</v>
      </c>
      <c r="CC814" s="218">
        <f t="shared" si="918"/>
        <v>0</v>
      </c>
      <c r="CD814" s="216" t="e">
        <f t="shared" si="919"/>
        <v>#VALUE!</v>
      </c>
      <c r="CE814" s="94" t="e">
        <f t="shared" si="920"/>
        <v>#VALUE!</v>
      </c>
      <c r="CF814" s="94" t="e">
        <f t="shared" si="921"/>
        <v>#VALUE!</v>
      </c>
      <c r="CG814" s="95" t="e">
        <f t="shared" si="922"/>
        <v>#VALUE!</v>
      </c>
      <c r="CH814" s="95" t="e">
        <f t="shared" si="945"/>
        <v>#VALUE!</v>
      </c>
      <c r="CI814" s="95" t="b">
        <f t="shared" si="949"/>
        <v>0</v>
      </c>
      <c r="CJ814" s="76" t="str">
        <f t="shared" si="923"/>
        <v/>
      </c>
      <c r="CK814" s="94" t="e" cm="1">
        <f t="array" aca="1" ref="CK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CL814" s="94" t="str">
        <f t="shared" si="924"/>
        <v/>
      </c>
      <c r="CM814" s="96" t="b">
        <f t="shared" si="925"/>
        <v>0</v>
      </c>
      <c r="CN814" s="130" t="b">
        <f>IFERROR(MATCH(D814,'Avtal för korttidsarbete'!$G$13:$G$1012,0),TRUE)</f>
        <v>1</v>
      </c>
      <c r="CO814" s="130" t="b">
        <f t="shared" si="926"/>
        <v>0</v>
      </c>
      <c r="CP814" s="131" t="str" cm="1">
        <f t="array" ref="CP814">IF(CN814=TRUE,"x",INDEX('Avtal för korttidsarbete'!$E$13:$E$1012,$CN814))</f>
        <v>x</v>
      </c>
      <c r="CQ814" s="131" t="str" cm="1">
        <f t="array" ref="CQ814">IF(CN814=TRUE,"x",INDEX('Avtal för korttidsarbete'!$F$13:$F$1012,$CN814))</f>
        <v>x</v>
      </c>
      <c r="CR814" s="130" t="b">
        <f t="shared" si="927"/>
        <v>0</v>
      </c>
      <c r="CS814" s="165">
        <f t="shared" si="946"/>
        <v>0</v>
      </c>
      <c r="CT814" s="165">
        <f t="shared" si="947"/>
        <v>0</v>
      </c>
      <c r="CU814" s="130" t="b">
        <f t="shared" si="928"/>
        <v>0</v>
      </c>
      <c r="CV814" s="131">
        <f t="shared" si="929"/>
        <v>0</v>
      </c>
      <c r="CW814" s="165">
        <f t="shared" si="930"/>
        <v>0</v>
      </c>
      <c r="CX814" s="186" t="b">
        <f>IFERROR(INDEX('Avtal för korttidsarbete'!R:R,MATCH(D814,'Avtal för korttidsarbete'!$G:$G,0)),TRUE)</f>
        <v>1</v>
      </c>
      <c r="CY814" s="165" t="str">
        <f>IF(CX814,"-",INDEX('Avtal för korttidsarbete'!$D:$D,MATCH(D814,'Avtal för korttidsarbete'!$G:$G,0)))</f>
        <v>-</v>
      </c>
      <c r="CZ814" s="131" t="b">
        <f>IFERROR(G814&gt;INDEX(Uppsägningar!E:E,MATCH(C814,Uppsägningar!C:C,0)),FALSE)</f>
        <v>0</v>
      </c>
    </row>
    <row r="815" spans="1:104" s="30" customFormat="1" x14ac:dyDescent="0.25">
      <c r="A815" s="19">
        <v>800</v>
      </c>
      <c r="B815" s="20"/>
      <c r="C815" s="189"/>
      <c r="D815" s="69"/>
      <c r="E815" s="171">
        <f>IFERROR(INDEX(Admin!$C$7:$C$10,MATCH(CY815,TblNivåValTExt,0)),0)</f>
        <v>0</v>
      </c>
      <c r="F815" s="1"/>
      <c r="G815" s="1"/>
      <c r="H815" s="90"/>
      <c r="I815" s="91"/>
      <c r="J815" s="91"/>
      <c r="K815" s="91"/>
      <c r="L815" s="91"/>
      <c r="M815" s="91"/>
      <c r="N815" s="91"/>
      <c r="O815" s="91"/>
      <c r="P815" s="91"/>
      <c r="Q815" s="91"/>
      <c r="R815" s="91"/>
      <c r="S815" s="91"/>
      <c r="T815" s="91"/>
      <c r="U815" s="91"/>
      <c r="V815" s="91"/>
      <c r="W815" s="225">
        <f t="shared" si="885"/>
        <v>0</v>
      </c>
      <c r="X815" s="134" t="str">
        <f t="shared" si="931"/>
        <v/>
      </c>
      <c r="Y815" s="92" t="b">
        <f t="shared" si="886"/>
        <v>0</v>
      </c>
      <c r="Z815" s="92" t="str">
        <f t="shared" si="932"/>
        <v/>
      </c>
      <c r="AA815" s="92" t="b">
        <f t="shared" si="933"/>
        <v>0</v>
      </c>
      <c r="AB815" s="92" t="str">
        <f t="shared" si="934"/>
        <v/>
      </c>
      <c r="AC815" s="13" t="b">
        <f t="shared" si="887"/>
        <v>0</v>
      </c>
      <c r="AD815" s="92" t="str">
        <f t="shared" si="935"/>
        <v/>
      </c>
      <c r="AE815" s="13" t="b">
        <f t="shared" si="936"/>
        <v>0</v>
      </c>
      <c r="AF815" s="92" t="str">
        <f t="shared" si="937"/>
        <v/>
      </c>
      <c r="AG815" s="13" t="b">
        <f t="shared" si="888"/>
        <v>0</v>
      </c>
      <c r="AH815" s="92" t="str">
        <f t="shared" si="938"/>
        <v/>
      </c>
      <c r="AI815" s="35" t="b">
        <f t="shared" si="889"/>
        <v>0</v>
      </c>
      <c r="AJ815" s="92" t="str">
        <f t="shared" si="939"/>
        <v/>
      </c>
      <c r="AK815" s="35" t="b">
        <f t="shared" si="890"/>
        <v>0</v>
      </c>
      <c r="AL815" s="92" t="str">
        <f t="shared" si="891"/>
        <v/>
      </c>
      <c r="AM815" s="35" t="b">
        <f t="shared" si="892"/>
        <v>0</v>
      </c>
      <c r="AN815" s="92" t="str">
        <f t="shared" si="893"/>
        <v/>
      </c>
      <c r="AO815" s="13" t="b">
        <f t="shared" si="894"/>
        <v>0</v>
      </c>
      <c r="AP815" s="92" t="str">
        <f t="shared" si="895"/>
        <v/>
      </c>
      <c r="AQ815" s="14">
        <f t="shared" si="896"/>
        <v>0</v>
      </c>
      <c r="AR815" s="14">
        <f t="shared" si="897"/>
        <v>0</v>
      </c>
      <c r="AS815" s="16">
        <f t="shared" si="951"/>
        <v>0</v>
      </c>
      <c r="AT815" s="16">
        <f t="shared" si="951"/>
        <v>0</v>
      </c>
      <c r="AU815" s="16">
        <f t="shared" si="951"/>
        <v>0</v>
      </c>
      <c r="AV815" s="16">
        <f t="shared" si="951"/>
        <v>0</v>
      </c>
      <c r="AW815" s="16">
        <f t="shared" si="951"/>
        <v>0</v>
      </c>
      <c r="AX815" s="16">
        <f t="shared" si="951"/>
        <v>0</v>
      </c>
      <c r="AY815" s="16">
        <f t="shared" si="951"/>
        <v>0</v>
      </c>
      <c r="AZ815" s="16"/>
      <c r="BA815" s="16"/>
      <c r="BB815" s="93">
        <f t="shared" si="940"/>
        <v>0</v>
      </c>
      <c r="BC815" s="93">
        <f t="shared" si="941"/>
        <v>0</v>
      </c>
      <c r="BD815" s="93">
        <f t="shared" si="942"/>
        <v>0</v>
      </c>
      <c r="BE815" s="158">
        <f t="shared" si="943"/>
        <v>0</v>
      </c>
      <c r="BF815" s="159">
        <f t="shared" si="944"/>
        <v>0</v>
      </c>
      <c r="BG815" s="159">
        <f t="shared" si="898"/>
        <v>0</v>
      </c>
      <c r="BH815" s="159">
        <f t="shared" si="899"/>
        <v>0</v>
      </c>
      <c r="BI815" s="159">
        <f t="shared" si="900"/>
        <v>0</v>
      </c>
      <c r="BJ815" s="159">
        <f t="shared" si="901"/>
        <v>0</v>
      </c>
      <c r="BK815" s="159">
        <f t="shared" si="902"/>
        <v>0</v>
      </c>
      <c r="BL815" s="159">
        <f t="shared" si="903"/>
        <v>0</v>
      </c>
      <c r="BM815" s="159">
        <f t="shared" si="952"/>
        <v>0</v>
      </c>
      <c r="BN815" s="159">
        <f t="shared" si="952"/>
        <v>0</v>
      </c>
      <c r="BO815" s="205" t="b">
        <f t="shared" si="904"/>
        <v>0</v>
      </c>
      <c r="BP815" s="214">
        <f t="shared" si="905"/>
        <v>0</v>
      </c>
      <c r="BQ815" s="160">
        <f t="shared" si="906"/>
        <v>0</v>
      </c>
      <c r="BR815" s="160">
        <f t="shared" si="907"/>
        <v>0</v>
      </c>
      <c r="BS815" s="160">
        <f t="shared" si="908"/>
        <v>0</v>
      </c>
      <c r="BT815" s="160">
        <f t="shared" si="909"/>
        <v>0</v>
      </c>
      <c r="BU815" s="160">
        <f t="shared" si="910"/>
        <v>0</v>
      </c>
      <c r="BV815" s="215">
        <f t="shared" si="911"/>
        <v>0</v>
      </c>
      <c r="BW815" s="217">
        <f t="shared" si="912"/>
        <v>0</v>
      </c>
      <c r="BX815" s="206">
        <f t="shared" si="913"/>
        <v>0</v>
      </c>
      <c r="BY815" s="206">
        <f t="shared" si="914"/>
        <v>0</v>
      </c>
      <c r="BZ815" s="206">
        <f t="shared" si="915"/>
        <v>0</v>
      </c>
      <c r="CA815" s="206">
        <f t="shared" si="916"/>
        <v>0</v>
      </c>
      <c r="CB815" s="206">
        <f t="shared" si="917"/>
        <v>0</v>
      </c>
      <c r="CC815" s="218">
        <f t="shared" si="918"/>
        <v>0</v>
      </c>
      <c r="CD815" s="216" t="e">
        <f t="shared" si="919"/>
        <v>#VALUE!</v>
      </c>
      <c r="CE815" s="94" t="e">
        <f t="shared" si="920"/>
        <v>#VALUE!</v>
      </c>
      <c r="CF815" s="94" t="e">
        <f t="shared" si="921"/>
        <v>#VALUE!</v>
      </c>
      <c r="CG815" s="95" t="e">
        <f t="shared" si="922"/>
        <v>#VALUE!</v>
      </c>
      <c r="CH815" s="95" t="e">
        <f t="shared" si="945"/>
        <v>#VALUE!</v>
      </c>
      <c r="CI815" s="95" t="b">
        <f t="shared" si="949"/>
        <v>0</v>
      </c>
      <c r="CJ815" s="76" t="str">
        <f t="shared" si="923"/>
        <v/>
      </c>
      <c r="CK815" s="94" t="e" cm="1">
        <f t="array" aca="1" ref="CK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CL815" s="94" t="str">
        <f t="shared" si="924"/>
        <v/>
      </c>
      <c r="CM815" s="96" t="b">
        <f t="shared" si="925"/>
        <v>0</v>
      </c>
      <c r="CN815" s="130" t="b">
        <f>IFERROR(MATCH(D815,'Avtal för korttidsarbete'!$G$13:$G$1012,0),TRUE)</f>
        <v>1</v>
      </c>
      <c r="CO815" s="130" t="b">
        <f t="shared" si="926"/>
        <v>0</v>
      </c>
      <c r="CP815" s="131" t="str" cm="1">
        <f t="array" ref="CP815">IF(CN815=TRUE,"x",INDEX('Avtal för korttidsarbete'!$E$13:$E$1012,$CN815))</f>
        <v>x</v>
      </c>
      <c r="CQ815" s="131" t="str" cm="1">
        <f t="array" ref="CQ815">IF(CN815=TRUE,"x",INDEX('Avtal för korttidsarbete'!$F$13:$F$1012,$CN815))</f>
        <v>x</v>
      </c>
      <c r="CR815" s="130" t="b">
        <f t="shared" si="927"/>
        <v>0</v>
      </c>
      <c r="CS815" s="165">
        <f t="shared" si="946"/>
        <v>0</v>
      </c>
      <c r="CT815" s="165">
        <f t="shared" si="947"/>
        <v>0</v>
      </c>
      <c r="CU815" s="130" t="b">
        <f t="shared" si="928"/>
        <v>0</v>
      </c>
      <c r="CV815" s="131">
        <f t="shared" si="929"/>
        <v>0</v>
      </c>
      <c r="CW815" s="165">
        <f t="shared" si="930"/>
        <v>0</v>
      </c>
      <c r="CX815" s="186" t="b">
        <f>IFERROR(INDEX('Avtal för korttidsarbete'!R:R,MATCH(D815,'Avtal för korttidsarbete'!$G:$G,0)),TRUE)</f>
        <v>1</v>
      </c>
      <c r="CY815" s="165" t="str">
        <f>IF(CX815,"-",INDEX('Avtal för korttidsarbete'!$D:$D,MATCH(D815,'Avtal för korttidsarbete'!$G:$G,0)))</f>
        <v>-</v>
      </c>
      <c r="CZ815" s="131" t="b">
        <f>IFERROR(G815&gt;INDEX(Uppsägningar!E:E,MATCH(C815,Uppsägningar!C:C,0)),FALSE)</f>
        <v>0</v>
      </c>
    </row>
    <row r="816" spans="1:104" s="30" customFormat="1" x14ac:dyDescent="0.25">
      <c r="A816" s="19">
        <v>801</v>
      </c>
      <c r="B816" s="20"/>
      <c r="C816" s="189"/>
      <c r="D816" s="69"/>
      <c r="E816" s="171">
        <f>IFERROR(INDEX(Admin!$C$7:$C$10,MATCH(CY816,TblNivåValTExt,0)),0)</f>
        <v>0</v>
      </c>
      <c r="F816" s="1"/>
      <c r="G816" s="1"/>
      <c r="H816" s="90"/>
      <c r="I816" s="91"/>
      <c r="J816" s="91"/>
      <c r="K816" s="91"/>
      <c r="L816" s="91"/>
      <c r="M816" s="91"/>
      <c r="N816" s="91"/>
      <c r="O816" s="91"/>
      <c r="P816" s="91"/>
      <c r="Q816" s="91"/>
      <c r="R816" s="91"/>
      <c r="S816" s="91"/>
      <c r="T816" s="91"/>
      <c r="U816" s="91"/>
      <c r="V816" s="91"/>
      <c r="W816" s="225">
        <f t="shared" si="885"/>
        <v>0</v>
      </c>
      <c r="X816" s="134" t="str">
        <f t="shared" si="931"/>
        <v/>
      </c>
      <c r="Y816" s="92" t="b">
        <f t="shared" si="886"/>
        <v>0</v>
      </c>
      <c r="Z816" s="92" t="str">
        <f t="shared" si="932"/>
        <v/>
      </c>
      <c r="AA816" s="92" t="b">
        <f t="shared" si="933"/>
        <v>0</v>
      </c>
      <c r="AB816" s="92" t="str">
        <f t="shared" si="934"/>
        <v/>
      </c>
      <c r="AC816" s="13" t="b">
        <f t="shared" si="887"/>
        <v>0</v>
      </c>
      <c r="AD816" s="92" t="str">
        <f t="shared" si="935"/>
        <v/>
      </c>
      <c r="AE816" s="13" t="b">
        <f t="shared" si="936"/>
        <v>0</v>
      </c>
      <c r="AF816" s="92" t="str">
        <f t="shared" si="937"/>
        <v/>
      </c>
      <c r="AG816" s="13" t="b">
        <f t="shared" si="888"/>
        <v>0</v>
      </c>
      <c r="AH816" s="92" t="str">
        <f t="shared" si="938"/>
        <v/>
      </c>
      <c r="AI816" s="35" t="b">
        <f t="shared" si="889"/>
        <v>0</v>
      </c>
      <c r="AJ816" s="92" t="str">
        <f t="shared" si="939"/>
        <v/>
      </c>
      <c r="AK816" s="35" t="b">
        <f t="shared" si="890"/>
        <v>0</v>
      </c>
      <c r="AL816" s="92" t="str">
        <f t="shared" si="891"/>
        <v/>
      </c>
      <c r="AM816" s="35" t="b">
        <f t="shared" si="892"/>
        <v>0</v>
      </c>
      <c r="AN816" s="92" t="str">
        <f t="shared" si="893"/>
        <v/>
      </c>
      <c r="AO816" s="13" t="b">
        <f t="shared" si="894"/>
        <v>0</v>
      </c>
      <c r="AP816" s="92" t="str">
        <f t="shared" si="895"/>
        <v/>
      </c>
      <c r="AQ816" s="14">
        <f t="shared" si="896"/>
        <v>0</v>
      </c>
      <c r="AR816" s="14">
        <f t="shared" si="897"/>
        <v>0</v>
      </c>
      <c r="AS816" s="16">
        <f t="shared" ref="AS816:AY825" si="953">IF(OR(AS$11=FALSE,$F816="",MIN($G816,AS$10,$AR816)-MAX($F816,AS$8,$AQ816)&lt;0),0,MIN($G816,AS$10,$AR816)-MAX($F816,AS$8,$AQ816)+1)</f>
        <v>0</v>
      </c>
      <c r="AT816" s="16">
        <f t="shared" si="953"/>
        <v>0</v>
      </c>
      <c r="AU816" s="16">
        <f t="shared" si="953"/>
        <v>0</v>
      </c>
      <c r="AV816" s="16">
        <f t="shared" si="953"/>
        <v>0</v>
      </c>
      <c r="AW816" s="16">
        <f t="shared" si="953"/>
        <v>0</v>
      </c>
      <c r="AX816" s="16">
        <f t="shared" si="953"/>
        <v>0</v>
      </c>
      <c r="AY816" s="16">
        <f t="shared" si="953"/>
        <v>0</v>
      </c>
      <c r="AZ816" s="16"/>
      <c r="BA816" s="16"/>
      <c r="BB816" s="93">
        <f t="shared" si="940"/>
        <v>0</v>
      </c>
      <c r="BC816" s="93">
        <f t="shared" si="941"/>
        <v>0</v>
      </c>
      <c r="BD816" s="93">
        <f t="shared" si="942"/>
        <v>0</v>
      </c>
      <c r="BE816" s="158">
        <f t="shared" si="943"/>
        <v>0</v>
      </c>
      <c r="BF816" s="159">
        <f t="shared" si="944"/>
        <v>0</v>
      </c>
      <c r="BG816" s="159">
        <f t="shared" si="898"/>
        <v>0</v>
      </c>
      <c r="BH816" s="159">
        <f t="shared" si="899"/>
        <v>0</v>
      </c>
      <c r="BI816" s="159">
        <f t="shared" si="900"/>
        <v>0</v>
      </c>
      <c r="BJ816" s="159">
        <f t="shared" si="901"/>
        <v>0</v>
      </c>
      <c r="BK816" s="159">
        <f t="shared" si="902"/>
        <v>0</v>
      </c>
      <c r="BL816" s="159">
        <f t="shared" si="903"/>
        <v>0</v>
      </c>
      <c r="BM816" s="159">
        <f t="shared" si="952"/>
        <v>0</v>
      </c>
      <c r="BN816" s="159">
        <f t="shared" si="952"/>
        <v>0</v>
      </c>
      <c r="BO816" s="205" t="b">
        <f t="shared" si="904"/>
        <v>0</v>
      </c>
      <c r="BP816" s="214">
        <f t="shared" si="905"/>
        <v>0</v>
      </c>
      <c r="BQ816" s="160">
        <f t="shared" si="906"/>
        <v>0</v>
      </c>
      <c r="BR816" s="160">
        <f t="shared" si="907"/>
        <v>0</v>
      </c>
      <c r="BS816" s="160">
        <f t="shared" si="908"/>
        <v>0</v>
      </c>
      <c r="BT816" s="160">
        <f t="shared" si="909"/>
        <v>0</v>
      </c>
      <c r="BU816" s="160">
        <f t="shared" si="910"/>
        <v>0</v>
      </c>
      <c r="BV816" s="215">
        <f t="shared" si="911"/>
        <v>0</v>
      </c>
      <c r="BW816" s="217">
        <f t="shared" si="912"/>
        <v>0</v>
      </c>
      <c r="BX816" s="206">
        <f t="shared" si="913"/>
        <v>0</v>
      </c>
      <c r="BY816" s="206">
        <f t="shared" si="914"/>
        <v>0</v>
      </c>
      <c r="BZ816" s="206">
        <f t="shared" si="915"/>
        <v>0</v>
      </c>
      <c r="CA816" s="206">
        <f t="shared" si="916"/>
        <v>0</v>
      </c>
      <c r="CB816" s="206">
        <f t="shared" si="917"/>
        <v>0</v>
      </c>
      <c r="CC816" s="218">
        <f t="shared" si="918"/>
        <v>0</v>
      </c>
      <c r="CD816" s="216" t="e">
        <f t="shared" si="919"/>
        <v>#VALUE!</v>
      </c>
      <c r="CE816" s="94" t="e">
        <f t="shared" si="920"/>
        <v>#VALUE!</v>
      </c>
      <c r="CF816" s="94" t="e">
        <f t="shared" si="921"/>
        <v>#VALUE!</v>
      </c>
      <c r="CG816" s="95" t="e">
        <f t="shared" si="922"/>
        <v>#VALUE!</v>
      </c>
      <c r="CH816" s="95" t="e">
        <f t="shared" si="945"/>
        <v>#VALUE!</v>
      </c>
      <c r="CI816" s="95" t="b">
        <f t="shared" si="949"/>
        <v>0</v>
      </c>
      <c r="CJ816" s="76" t="str">
        <f t="shared" si="923"/>
        <v/>
      </c>
      <c r="CK816" s="94" t="e" cm="1">
        <f t="array" aca="1" ref="CK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CL816" s="94" t="str">
        <f t="shared" si="924"/>
        <v/>
      </c>
      <c r="CM816" s="96" t="b">
        <f t="shared" si="925"/>
        <v>0</v>
      </c>
      <c r="CN816" s="130" t="b">
        <f>IFERROR(MATCH(D816,'Avtal för korttidsarbete'!$G$13:$G$1012,0),TRUE)</f>
        <v>1</v>
      </c>
      <c r="CO816" s="130" t="b">
        <f t="shared" si="926"/>
        <v>0</v>
      </c>
      <c r="CP816" s="131" t="str" cm="1">
        <f t="array" ref="CP816">IF(CN816=TRUE,"x",INDEX('Avtal för korttidsarbete'!$E$13:$E$1012,$CN816))</f>
        <v>x</v>
      </c>
      <c r="CQ816" s="131" t="str" cm="1">
        <f t="array" ref="CQ816">IF(CN816=TRUE,"x",INDEX('Avtal för korttidsarbete'!$F$13:$F$1012,$CN816))</f>
        <v>x</v>
      </c>
      <c r="CR816" s="130" t="b">
        <f t="shared" si="927"/>
        <v>0</v>
      </c>
      <c r="CS816" s="165">
        <f t="shared" si="946"/>
        <v>0</v>
      </c>
      <c r="CT816" s="165">
        <f t="shared" si="947"/>
        <v>0</v>
      </c>
      <c r="CU816" s="130" t="b">
        <f t="shared" si="928"/>
        <v>0</v>
      </c>
      <c r="CV816" s="131">
        <f t="shared" si="929"/>
        <v>0</v>
      </c>
      <c r="CW816" s="165">
        <f t="shared" si="930"/>
        <v>0</v>
      </c>
      <c r="CX816" s="186" t="b">
        <f>IFERROR(INDEX('Avtal för korttidsarbete'!R:R,MATCH(D816,'Avtal för korttidsarbete'!$G:$G,0)),TRUE)</f>
        <v>1</v>
      </c>
      <c r="CY816" s="165" t="str">
        <f>IF(CX816,"-",INDEX('Avtal för korttidsarbete'!$D:$D,MATCH(D816,'Avtal för korttidsarbete'!$G:$G,0)))</f>
        <v>-</v>
      </c>
      <c r="CZ816" s="131" t="b">
        <f>IFERROR(G816&gt;INDEX(Uppsägningar!E:E,MATCH(C816,Uppsägningar!C:C,0)),FALSE)</f>
        <v>0</v>
      </c>
    </row>
    <row r="817" spans="1:104" s="30" customFormat="1" x14ac:dyDescent="0.25">
      <c r="A817" s="19">
        <v>802</v>
      </c>
      <c r="B817" s="20"/>
      <c r="C817" s="189"/>
      <c r="D817" s="69"/>
      <c r="E817" s="171">
        <f>IFERROR(INDEX(Admin!$C$7:$C$10,MATCH(CY817,TblNivåValTExt,0)),0)</f>
        <v>0</v>
      </c>
      <c r="F817" s="1"/>
      <c r="G817" s="1"/>
      <c r="H817" s="90"/>
      <c r="I817" s="91"/>
      <c r="J817" s="91"/>
      <c r="K817" s="91"/>
      <c r="L817" s="91"/>
      <c r="M817" s="91"/>
      <c r="N817" s="91"/>
      <c r="O817" s="91"/>
      <c r="P817" s="91"/>
      <c r="Q817" s="91"/>
      <c r="R817" s="91"/>
      <c r="S817" s="91"/>
      <c r="T817" s="91"/>
      <c r="U817" s="91"/>
      <c r="V817" s="91"/>
      <c r="W817" s="225">
        <f t="shared" si="885"/>
        <v>0</v>
      </c>
      <c r="X817" s="134" t="str">
        <f t="shared" si="931"/>
        <v/>
      </c>
      <c r="Y817" s="92" t="b">
        <f t="shared" si="886"/>
        <v>0</v>
      </c>
      <c r="Z817" s="92" t="str">
        <f t="shared" si="932"/>
        <v/>
      </c>
      <c r="AA817" s="92" t="b">
        <f t="shared" si="933"/>
        <v>0</v>
      </c>
      <c r="AB817" s="92" t="str">
        <f t="shared" si="934"/>
        <v/>
      </c>
      <c r="AC817" s="13" t="b">
        <f t="shared" si="887"/>
        <v>0</v>
      </c>
      <c r="AD817" s="92" t="str">
        <f t="shared" si="935"/>
        <v/>
      </c>
      <c r="AE817" s="13" t="b">
        <f t="shared" si="936"/>
        <v>0</v>
      </c>
      <c r="AF817" s="92" t="str">
        <f t="shared" si="937"/>
        <v/>
      </c>
      <c r="AG817" s="13" t="b">
        <f t="shared" si="888"/>
        <v>0</v>
      </c>
      <c r="AH817" s="92" t="str">
        <f t="shared" si="938"/>
        <v/>
      </c>
      <c r="AI817" s="35" t="b">
        <f t="shared" si="889"/>
        <v>0</v>
      </c>
      <c r="AJ817" s="92" t="str">
        <f t="shared" si="939"/>
        <v/>
      </c>
      <c r="AK817" s="35" t="b">
        <f t="shared" si="890"/>
        <v>0</v>
      </c>
      <c r="AL817" s="92" t="str">
        <f t="shared" si="891"/>
        <v/>
      </c>
      <c r="AM817" s="35" t="b">
        <f t="shared" si="892"/>
        <v>0</v>
      </c>
      <c r="AN817" s="92" t="str">
        <f t="shared" si="893"/>
        <v/>
      </c>
      <c r="AO817" s="13" t="b">
        <f t="shared" si="894"/>
        <v>0</v>
      </c>
      <c r="AP817" s="92" t="str">
        <f t="shared" si="895"/>
        <v/>
      </c>
      <c r="AQ817" s="14">
        <f t="shared" si="896"/>
        <v>0</v>
      </c>
      <c r="AR817" s="14">
        <f t="shared" si="897"/>
        <v>0</v>
      </c>
      <c r="AS817" s="16">
        <f t="shared" si="953"/>
        <v>0</v>
      </c>
      <c r="AT817" s="16">
        <f t="shared" si="953"/>
        <v>0</v>
      </c>
      <c r="AU817" s="16">
        <f t="shared" si="953"/>
        <v>0</v>
      </c>
      <c r="AV817" s="16">
        <f t="shared" si="953"/>
        <v>0</v>
      </c>
      <c r="AW817" s="16">
        <f t="shared" si="953"/>
        <v>0</v>
      </c>
      <c r="AX817" s="16">
        <f t="shared" si="953"/>
        <v>0</v>
      </c>
      <c r="AY817" s="16">
        <f t="shared" si="953"/>
        <v>0</v>
      </c>
      <c r="AZ817" s="16"/>
      <c r="BA817" s="16"/>
      <c r="BB817" s="93">
        <f t="shared" si="940"/>
        <v>0</v>
      </c>
      <c r="BC817" s="93">
        <f t="shared" si="941"/>
        <v>0</v>
      </c>
      <c r="BD817" s="93">
        <f t="shared" si="942"/>
        <v>0</v>
      </c>
      <c r="BE817" s="158">
        <f t="shared" si="943"/>
        <v>0</v>
      </c>
      <c r="BF817" s="159">
        <f t="shared" si="944"/>
        <v>0</v>
      </c>
      <c r="BG817" s="159">
        <f t="shared" si="898"/>
        <v>0</v>
      </c>
      <c r="BH817" s="159">
        <f t="shared" si="899"/>
        <v>0</v>
      </c>
      <c r="BI817" s="159">
        <f t="shared" si="900"/>
        <v>0</v>
      </c>
      <c r="BJ817" s="159">
        <f t="shared" si="901"/>
        <v>0</v>
      </c>
      <c r="BK817" s="159">
        <f t="shared" si="902"/>
        <v>0</v>
      </c>
      <c r="BL817" s="159">
        <f t="shared" si="903"/>
        <v>0</v>
      </c>
      <c r="BM817" s="159">
        <f t="shared" si="952"/>
        <v>0</v>
      </c>
      <c r="BN817" s="159">
        <f t="shared" si="952"/>
        <v>0</v>
      </c>
      <c r="BO817" s="205" t="b">
        <f t="shared" si="904"/>
        <v>0</v>
      </c>
      <c r="BP817" s="214">
        <f t="shared" si="905"/>
        <v>0</v>
      </c>
      <c r="BQ817" s="160">
        <f t="shared" si="906"/>
        <v>0</v>
      </c>
      <c r="BR817" s="160">
        <f t="shared" si="907"/>
        <v>0</v>
      </c>
      <c r="BS817" s="160">
        <f t="shared" si="908"/>
        <v>0</v>
      </c>
      <c r="BT817" s="160">
        <f t="shared" si="909"/>
        <v>0</v>
      </c>
      <c r="BU817" s="160">
        <f t="shared" si="910"/>
        <v>0</v>
      </c>
      <c r="BV817" s="215">
        <f t="shared" si="911"/>
        <v>0</v>
      </c>
      <c r="BW817" s="217">
        <f t="shared" si="912"/>
        <v>0</v>
      </c>
      <c r="BX817" s="206">
        <f t="shared" si="913"/>
        <v>0</v>
      </c>
      <c r="BY817" s="206">
        <f t="shared" si="914"/>
        <v>0</v>
      </c>
      <c r="BZ817" s="206">
        <f t="shared" si="915"/>
        <v>0</v>
      </c>
      <c r="CA817" s="206">
        <f t="shared" si="916"/>
        <v>0</v>
      </c>
      <c r="CB817" s="206">
        <f t="shared" si="917"/>
        <v>0</v>
      </c>
      <c r="CC817" s="218">
        <f t="shared" si="918"/>
        <v>0</v>
      </c>
      <c r="CD817" s="216" t="e">
        <f t="shared" si="919"/>
        <v>#VALUE!</v>
      </c>
      <c r="CE817" s="94" t="e">
        <f t="shared" si="920"/>
        <v>#VALUE!</v>
      </c>
      <c r="CF817" s="94" t="e">
        <f t="shared" si="921"/>
        <v>#VALUE!</v>
      </c>
      <c r="CG817" s="95" t="e">
        <f t="shared" si="922"/>
        <v>#VALUE!</v>
      </c>
      <c r="CH817" s="95" t="e">
        <f t="shared" si="945"/>
        <v>#VALUE!</v>
      </c>
      <c r="CI817" s="95" t="b">
        <f t="shared" si="949"/>
        <v>0</v>
      </c>
      <c r="CJ817" s="76" t="str">
        <f t="shared" si="923"/>
        <v/>
      </c>
      <c r="CK817" s="94" t="e" cm="1">
        <f t="array" aca="1" ref="CK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CL817" s="94" t="str">
        <f t="shared" si="924"/>
        <v/>
      </c>
      <c r="CM817" s="96" t="b">
        <f t="shared" si="925"/>
        <v>0</v>
      </c>
      <c r="CN817" s="130" t="b">
        <f>IFERROR(MATCH(D817,'Avtal för korttidsarbete'!$G$13:$G$1012,0),TRUE)</f>
        <v>1</v>
      </c>
      <c r="CO817" s="130" t="b">
        <f t="shared" si="926"/>
        <v>0</v>
      </c>
      <c r="CP817" s="131" t="str" cm="1">
        <f t="array" ref="CP817">IF(CN817=TRUE,"x",INDEX('Avtal för korttidsarbete'!$E$13:$E$1012,$CN817))</f>
        <v>x</v>
      </c>
      <c r="CQ817" s="131" t="str" cm="1">
        <f t="array" ref="CQ817">IF(CN817=TRUE,"x",INDEX('Avtal för korttidsarbete'!$F$13:$F$1012,$CN817))</f>
        <v>x</v>
      </c>
      <c r="CR817" s="130" t="b">
        <f t="shared" si="927"/>
        <v>0</v>
      </c>
      <c r="CS817" s="165">
        <f t="shared" si="946"/>
        <v>0</v>
      </c>
      <c r="CT817" s="165">
        <f t="shared" si="947"/>
        <v>0</v>
      </c>
      <c r="CU817" s="130" t="b">
        <f t="shared" si="928"/>
        <v>0</v>
      </c>
      <c r="CV817" s="131">
        <f t="shared" si="929"/>
        <v>0</v>
      </c>
      <c r="CW817" s="165">
        <f t="shared" si="930"/>
        <v>0</v>
      </c>
      <c r="CX817" s="186" t="b">
        <f>IFERROR(INDEX('Avtal för korttidsarbete'!R:R,MATCH(D817,'Avtal för korttidsarbete'!$G:$G,0)),TRUE)</f>
        <v>1</v>
      </c>
      <c r="CY817" s="165" t="str">
        <f>IF(CX817,"-",INDEX('Avtal för korttidsarbete'!$D:$D,MATCH(D817,'Avtal för korttidsarbete'!$G:$G,0)))</f>
        <v>-</v>
      </c>
      <c r="CZ817" s="131" t="b">
        <f>IFERROR(G817&gt;INDEX(Uppsägningar!E:E,MATCH(C817,Uppsägningar!C:C,0)),FALSE)</f>
        <v>0</v>
      </c>
    </row>
    <row r="818" spans="1:104" s="30" customFormat="1" x14ac:dyDescent="0.25">
      <c r="A818" s="19">
        <v>803</v>
      </c>
      <c r="B818" s="20"/>
      <c r="C818" s="189"/>
      <c r="D818" s="69"/>
      <c r="E818" s="171">
        <f>IFERROR(INDEX(Admin!$C$7:$C$10,MATCH(CY818,TblNivåValTExt,0)),0)</f>
        <v>0</v>
      </c>
      <c r="F818" s="1"/>
      <c r="G818" s="1"/>
      <c r="H818" s="90"/>
      <c r="I818" s="91"/>
      <c r="J818" s="91"/>
      <c r="K818" s="91"/>
      <c r="L818" s="91"/>
      <c r="M818" s="91"/>
      <c r="N818" s="91"/>
      <c r="O818" s="91"/>
      <c r="P818" s="91"/>
      <c r="Q818" s="91"/>
      <c r="R818" s="91"/>
      <c r="S818" s="91"/>
      <c r="T818" s="91"/>
      <c r="U818" s="91"/>
      <c r="V818" s="91"/>
      <c r="W818" s="225">
        <f t="shared" si="885"/>
        <v>0</v>
      </c>
      <c r="X818" s="134" t="str">
        <f t="shared" si="931"/>
        <v/>
      </c>
      <c r="Y818" s="92" t="b">
        <f t="shared" si="886"/>
        <v>0</v>
      </c>
      <c r="Z818" s="92" t="str">
        <f t="shared" si="932"/>
        <v/>
      </c>
      <c r="AA818" s="92" t="b">
        <f t="shared" si="933"/>
        <v>0</v>
      </c>
      <c r="AB818" s="92" t="str">
        <f t="shared" si="934"/>
        <v/>
      </c>
      <c r="AC818" s="13" t="b">
        <f t="shared" si="887"/>
        <v>0</v>
      </c>
      <c r="AD818" s="92" t="str">
        <f t="shared" si="935"/>
        <v/>
      </c>
      <c r="AE818" s="13" t="b">
        <f t="shared" si="936"/>
        <v>0</v>
      </c>
      <c r="AF818" s="92" t="str">
        <f t="shared" si="937"/>
        <v/>
      </c>
      <c r="AG818" s="13" t="b">
        <f t="shared" si="888"/>
        <v>0</v>
      </c>
      <c r="AH818" s="92" t="str">
        <f t="shared" si="938"/>
        <v/>
      </c>
      <c r="AI818" s="35" t="b">
        <f t="shared" si="889"/>
        <v>0</v>
      </c>
      <c r="AJ818" s="92" t="str">
        <f t="shared" si="939"/>
        <v/>
      </c>
      <c r="AK818" s="35" t="b">
        <f t="shared" si="890"/>
        <v>0</v>
      </c>
      <c r="AL818" s="92" t="str">
        <f t="shared" si="891"/>
        <v/>
      </c>
      <c r="AM818" s="35" t="b">
        <f t="shared" si="892"/>
        <v>0</v>
      </c>
      <c r="AN818" s="92" t="str">
        <f t="shared" si="893"/>
        <v/>
      </c>
      <c r="AO818" s="13" t="b">
        <f t="shared" si="894"/>
        <v>0</v>
      </c>
      <c r="AP818" s="92" t="str">
        <f t="shared" si="895"/>
        <v/>
      </c>
      <c r="AQ818" s="14">
        <f t="shared" si="896"/>
        <v>0</v>
      </c>
      <c r="AR818" s="14">
        <f t="shared" si="897"/>
        <v>0</v>
      </c>
      <c r="AS818" s="16">
        <f t="shared" si="953"/>
        <v>0</v>
      </c>
      <c r="AT818" s="16">
        <f t="shared" si="953"/>
        <v>0</v>
      </c>
      <c r="AU818" s="16">
        <f t="shared" si="953"/>
        <v>0</v>
      </c>
      <c r="AV818" s="16">
        <f t="shared" si="953"/>
        <v>0</v>
      </c>
      <c r="AW818" s="16">
        <f t="shared" si="953"/>
        <v>0</v>
      </c>
      <c r="AX818" s="16">
        <f t="shared" si="953"/>
        <v>0</v>
      </c>
      <c r="AY818" s="16">
        <f t="shared" si="953"/>
        <v>0</v>
      </c>
      <c r="AZ818" s="16"/>
      <c r="BA818" s="16"/>
      <c r="BB818" s="93">
        <f t="shared" si="940"/>
        <v>0</v>
      </c>
      <c r="BC818" s="93">
        <f t="shared" si="941"/>
        <v>0</v>
      </c>
      <c r="BD818" s="93">
        <f t="shared" si="942"/>
        <v>0</v>
      </c>
      <c r="BE818" s="158">
        <f t="shared" si="943"/>
        <v>0</v>
      </c>
      <c r="BF818" s="159">
        <f t="shared" si="944"/>
        <v>0</v>
      </c>
      <c r="BG818" s="159">
        <f t="shared" si="898"/>
        <v>0</v>
      </c>
      <c r="BH818" s="159">
        <f t="shared" si="899"/>
        <v>0</v>
      </c>
      <c r="BI818" s="159">
        <f t="shared" si="900"/>
        <v>0</v>
      </c>
      <c r="BJ818" s="159">
        <f t="shared" si="901"/>
        <v>0</v>
      </c>
      <c r="BK818" s="159">
        <f t="shared" si="902"/>
        <v>0</v>
      </c>
      <c r="BL818" s="159">
        <f t="shared" si="903"/>
        <v>0</v>
      </c>
      <c r="BM818" s="159">
        <f t="shared" si="952"/>
        <v>0</v>
      </c>
      <c r="BN818" s="159">
        <f t="shared" si="952"/>
        <v>0</v>
      </c>
      <c r="BO818" s="205" t="b">
        <f t="shared" si="904"/>
        <v>0</v>
      </c>
      <c r="BP818" s="214">
        <f t="shared" si="905"/>
        <v>0</v>
      </c>
      <c r="BQ818" s="160">
        <f t="shared" si="906"/>
        <v>0</v>
      </c>
      <c r="BR818" s="160">
        <f t="shared" si="907"/>
        <v>0</v>
      </c>
      <c r="BS818" s="160">
        <f t="shared" si="908"/>
        <v>0</v>
      </c>
      <c r="BT818" s="160">
        <f t="shared" si="909"/>
        <v>0</v>
      </c>
      <c r="BU818" s="160">
        <f t="shared" si="910"/>
        <v>0</v>
      </c>
      <c r="BV818" s="215">
        <f t="shared" si="911"/>
        <v>0</v>
      </c>
      <c r="BW818" s="217">
        <f t="shared" si="912"/>
        <v>0</v>
      </c>
      <c r="BX818" s="206">
        <f t="shared" si="913"/>
        <v>0</v>
      </c>
      <c r="BY818" s="206">
        <f t="shared" si="914"/>
        <v>0</v>
      </c>
      <c r="BZ818" s="206">
        <f t="shared" si="915"/>
        <v>0</v>
      </c>
      <c r="CA818" s="206">
        <f t="shared" si="916"/>
        <v>0</v>
      </c>
      <c r="CB818" s="206">
        <f t="shared" si="917"/>
        <v>0</v>
      </c>
      <c r="CC818" s="218">
        <f t="shared" si="918"/>
        <v>0</v>
      </c>
      <c r="CD818" s="216" t="e">
        <f t="shared" si="919"/>
        <v>#VALUE!</v>
      </c>
      <c r="CE818" s="94" t="e">
        <f t="shared" si="920"/>
        <v>#VALUE!</v>
      </c>
      <c r="CF818" s="94" t="e">
        <f t="shared" si="921"/>
        <v>#VALUE!</v>
      </c>
      <c r="CG818" s="95" t="e">
        <f t="shared" si="922"/>
        <v>#VALUE!</v>
      </c>
      <c r="CH818" s="95" t="e">
        <f t="shared" si="945"/>
        <v>#VALUE!</v>
      </c>
      <c r="CI818" s="95" t="b">
        <f t="shared" si="949"/>
        <v>0</v>
      </c>
      <c r="CJ818" s="76" t="str">
        <f t="shared" si="923"/>
        <v/>
      </c>
      <c r="CK818" s="94" t="e" cm="1">
        <f t="array" aca="1" ref="CK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CL818" s="94" t="str">
        <f t="shared" si="924"/>
        <v/>
      </c>
      <c r="CM818" s="96" t="b">
        <f t="shared" si="925"/>
        <v>0</v>
      </c>
      <c r="CN818" s="130" t="b">
        <f>IFERROR(MATCH(D818,'Avtal för korttidsarbete'!$G$13:$G$1012,0),TRUE)</f>
        <v>1</v>
      </c>
      <c r="CO818" s="130" t="b">
        <f t="shared" si="926"/>
        <v>0</v>
      </c>
      <c r="CP818" s="131" t="str" cm="1">
        <f t="array" ref="CP818">IF(CN818=TRUE,"x",INDEX('Avtal för korttidsarbete'!$E$13:$E$1012,$CN818))</f>
        <v>x</v>
      </c>
      <c r="CQ818" s="131" t="str" cm="1">
        <f t="array" ref="CQ818">IF(CN818=TRUE,"x",INDEX('Avtal för korttidsarbete'!$F$13:$F$1012,$CN818))</f>
        <v>x</v>
      </c>
      <c r="CR818" s="130" t="b">
        <f t="shared" si="927"/>
        <v>0</v>
      </c>
      <c r="CS818" s="165">
        <f t="shared" si="946"/>
        <v>0</v>
      </c>
      <c r="CT818" s="165">
        <f t="shared" si="947"/>
        <v>0</v>
      </c>
      <c r="CU818" s="130" t="b">
        <f t="shared" si="928"/>
        <v>0</v>
      </c>
      <c r="CV818" s="131">
        <f t="shared" si="929"/>
        <v>0</v>
      </c>
      <c r="CW818" s="165">
        <f t="shared" si="930"/>
        <v>0</v>
      </c>
      <c r="CX818" s="186" t="b">
        <f>IFERROR(INDEX('Avtal för korttidsarbete'!R:R,MATCH(D818,'Avtal för korttidsarbete'!$G:$G,0)),TRUE)</f>
        <v>1</v>
      </c>
      <c r="CY818" s="165" t="str">
        <f>IF(CX818,"-",INDEX('Avtal för korttidsarbete'!$D:$D,MATCH(D818,'Avtal för korttidsarbete'!$G:$G,0)))</f>
        <v>-</v>
      </c>
      <c r="CZ818" s="131" t="b">
        <f>IFERROR(G818&gt;INDEX(Uppsägningar!E:E,MATCH(C818,Uppsägningar!C:C,0)),FALSE)</f>
        <v>0</v>
      </c>
    </row>
    <row r="819" spans="1:104" s="30" customFormat="1" x14ac:dyDescent="0.25">
      <c r="A819" s="19">
        <v>804</v>
      </c>
      <c r="B819" s="20"/>
      <c r="C819" s="189"/>
      <c r="D819" s="69"/>
      <c r="E819" s="171">
        <f>IFERROR(INDEX(Admin!$C$7:$C$10,MATCH(CY819,TblNivåValTExt,0)),0)</f>
        <v>0</v>
      </c>
      <c r="F819" s="1"/>
      <c r="G819" s="1"/>
      <c r="H819" s="90"/>
      <c r="I819" s="91"/>
      <c r="J819" s="91"/>
      <c r="K819" s="91"/>
      <c r="L819" s="91"/>
      <c r="M819" s="91"/>
      <c r="N819" s="91"/>
      <c r="O819" s="91"/>
      <c r="P819" s="91"/>
      <c r="Q819" s="91"/>
      <c r="R819" s="91"/>
      <c r="S819" s="91"/>
      <c r="T819" s="91"/>
      <c r="U819" s="91"/>
      <c r="V819" s="91"/>
      <c r="W819" s="225">
        <f t="shared" si="885"/>
        <v>0</v>
      </c>
      <c r="X819" s="134" t="str">
        <f t="shared" si="931"/>
        <v/>
      </c>
      <c r="Y819" s="92" t="b">
        <f t="shared" si="886"/>
        <v>0</v>
      </c>
      <c r="Z819" s="92" t="str">
        <f t="shared" si="932"/>
        <v/>
      </c>
      <c r="AA819" s="92" t="b">
        <f t="shared" si="933"/>
        <v>0</v>
      </c>
      <c r="AB819" s="92" t="str">
        <f t="shared" si="934"/>
        <v/>
      </c>
      <c r="AC819" s="13" t="b">
        <f t="shared" si="887"/>
        <v>0</v>
      </c>
      <c r="AD819" s="92" t="str">
        <f t="shared" si="935"/>
        <v/>
      </c>
      <c r="AE819" s="13" t="b">
        <f t="shared" si="936"/>
        <v>0</v>
      </c>
      <c r="AF819" s="92" t="str">
        <f t="shared" si="937"/>
        <v/>
      </c>
      <c r="AG819" s="13" t="b">
        <f t="shared" si="888"/>
        <v>0</v>
      </c>
      <c r="AH819" s="92" t="str">
        <f t="shared" si="938"/>
        <v/>
      </c>
      <c r="AI819" s="35" t="b">
        <f t="shared" si="889"/>
        <v>0</v>
      </c>
      <c r="AJ819" s="92" t="str">
        <f t="shared" si="939"/>
        <v/>
      </c>
      <c r="AK819" s="35" t="b">
        <f t="shared" si="890"/>
        <v>0</v>
      </c>
      <c r="AL819" s="92" t="str">
        <f t="shared" si="891"/>
        <v/>
      </c>
      <c r="AM819" s="35" t="b">
        <f t="shared" si="892"/>
        <v>0</v>
      </c>
      <c r="AN819" s="92" t="str">
        <f t="shared" si="893"/>
        <v/>
      </c>
      <c r="AO819" s="13" t="b">
        <f t="shared" si="894"/>
        <v>0</v>
      </c>
      <c r="AP819" s="92" t="str">
        <f t="shared" si="895"/>
        <v/>
      </c>
      <c r="AQ819" s="14">
        <f t="shared" si="896"/>
        <v>0</v>
      </c>
      <c r="AR819" s="14">
        <f t="shared" si="897"/>
        <v>0</v>
      </c>
      <c r="AS819" s="16">
        <f t="shared" si="953"/>
        <v>0</v>
      </c>
      <c r="AT819" s="16">
        <f t="shared" si="953"/>
        <v>0</v>
      </c>
      <c r="AU819" s="16">
        <f t="shared" si="953"/>
        <v>0</v>
      </c>
      <c r="AV819" s="16">
        <f t="shared" si="953"/>
        <v>0</v>
      </c>
      <c r="AW819" s="16">
        <f t="shared" si="953"/>
        <v>0</v>
      </c>
      <c r="AX819" s="16">
        <f t="shared" si="953"/>
        <v>0</v>
      </c>
      <c r="AY819" s="16">
        <f t="shared" si="953"/>
        <v>0</v>
      </c>
      <c r="AZ819" s="16"/>
      <c r="BA819" s="16"/>
      <c r="BB819" s="93">
        <f t="shared" si="940"/>
        <v>0</v>
      </c>
      <c r="BC819" s="93">
        <f t="shared" si="941"/>
        <v>0</v>
      </c>
      <c r="BD819" s="93">
        <f t="shared" si="942"/>
        <v>0</v>
      </c>
      <c r="BE819" s="158">
        <f t="shared" si="943"/>
        <v>0</v>
      </c>
      <c r="BF819" s="159">
        <f t="shared" si="944"/>
        <v>0</v>
      </c>
      <c r="BG819" s="159">
        <f t="shared" si="898"/>
        <v>0</v>
      </c>
      <c r="BH819" s="159">
        <f t="shared" si="899"/>
        <v>0</v>
      </c>
      <c r="BI819" s="159">
        <f t="shared" si="900"/>
        <v>0</v>
      </c>
      <c r="BJ819" s="159">
        <f t="shared" si="901"/>
        <v>0</v>
      </c>
      <c r="BK819" s="159">
        <f t="shared" si="902"/>
        <v>0</v>
      </c>
      <c r="BL819" s="159">
        <f t="shared" si="903"/>
        <v>0</v>
      </c>
      <c r="BM819" s="159">
        <f t="shared" si="952"/>
        <v>0</v>
      </c>
      <c r="BN819" s="159">
        <f t="shared" si="952"/>
        <v>0</v>
      </c>
      <c r="BO819" s="205" t="b">
        <f t="shared" si="904"/>
        <v>0</v>
      </c>
      <c r="BP819" s="214">
        <f t="shared" si="905"/>
        <v>0</v>
      </c>
      <c r="BQ819" s="160">
        <f t="shared" si="906"/>
        <v>0</v>
      </c>
      <c r="BR819" s="160">
        <f t="shared" si="907"/>
        <v>0</v>
      </c>
      <c r="BS819" s="160">
        <f t="shared" si="908"/>
        <v>0</v>
      </c>
      <c r="BT819" s="160">
        <f t="shared" si="909"/>
        <v>0</v>
      </c>
      <c r="BU819" s="160">
        <f t="shared" si="910"/>
        <v>0</v>
      </c>
      <c r="BV819" s="215">
        <f t="shared" si="911"/>
        <v>0</v>
      </c>
      <c r="BW819" s="217">
        <f t="shared" si="912"/>
        <v>0</v>
      </c>
      <c r="BX819" s="206">
        <f t="shared" si="913"/>
        <v>0</v>
      </c>
      <c r="BY819" s="206">
        <f t="shared" si="914"/>
        <v>0</v>
      </c>
      <c r="BZ819" s="206">
        <f t="shared" si="915"/>
        <v>0</v>
      </c>
      <c r="CA819" s="206">
        <f t="shared" si="916"/>
        <v>0</v>
      </c>
      <c r="CB819" s="206">
        <f t="shared" si="917"/>
        <v>0</v>
      </c>
      <c r="CC819" s="218">
        <f t="shared" si="918"/>
        <v>0</v>
      </c>
      <c r="CD819" s="216" t="e">
        <f t="shared" si="919"/>
        <v>#VALUE!</v>
      </c>
      <c r="CE819" s="94" t="e">
        <f t="shared" si="920"/>
        <v>#VALUE!</v>
      </c>
      <c r="CF819" s="94" t="e">
        <f t="shared" si="921"/>
        <v>#VALUE!</v>
      </c>
      <c r="CG819" s="95" t="e">
        <f t="shared" si="922"/>
        <v>#VALUE!</v>
      </c>
      <c r="CH819" s="95" t="e">
        <f t="shared" si="945"/>
        <v>#VALUE!</v>
      </c>
      <c r="CI819" s="95" t="b">
        <f t="shared" si="949"/>
        <v>0</v>
      </c>
      <c r="CJ819" s="76" t="str">
        <f t="shared" si="923"/>
        <v/>
      </c>
      <c r="CK819" s="94" t="e" cm="1">
        <f t="array" aca="1" ref="CK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CL819" s="94" t="str">
        <f t="shared" si="924"/>
        <v/>
      </c>
      <c r="CM819" s="96" t="b">
        <f t="shared" si="925"/>
        <v>0</v>
      </c>
      <c r="CN819" s="130" t="b">
        <f>IFERROR(MATCH(D819,'Avtal för korttidsarbete'!$G$13:$G$1012,0),TRUE)</f>
        <v>1</v>
      </c>
      <c r="CO819" s="130" t="b">
        <f t="shared" si="926"/>
        <v>0</v>
      </c>
      <c r="CP819" s="131" t="str" cm="1">
        <f t="array" ref="CP819">IF(CN819=TRUE,"x",INDEX('Avtal för korttidsarbete'!$E$13:$E$1012,$CN819))</f>
        <v>x</v>
      </c>
      <c r="CQ819" s="131" t="str" cm="1">
        <f t="array" ref="CQ819">IF(CN819=TRUE,"x",INDEX('Avtal för korttidsarbete'!$F$13:$F$1012,$CN819))</f>
        <v>x</v>
      </c>
      <c r="CR819" s="130" t="b">
        <f t="shared" si="927"/>
        <v>0</v>
      </c>
      <c r="CS819" s="165">
        <f t="shared" si="946"/>
        <v>0</v>
      </c>
      <c r="CT819" s="165">
        <f t="shared" si="947"/>
        <v>0</v>
      </c>
      <c r="CU819" s="130" t="b">
        <f t="shared" si="928"/>
        <v>0</v>
      </c>
      <c r="CV819" s="131">
        <f t="shared" si="929"/>
        <v>0</v>
      </c>
      <c r="CW819" s="165">
        <f t="shared" si="930"/>
        <v>0</v>
      </c>
      <c r="CX819" s="186" t="b">
        <f>IFERROR(INDEX('Avtal för korttidsarbete'!R:R,MATCH(D819,'Avtal för korttidsarbete'!$G:$G,0)),TRUE)</f>
        <v>1</v>
      </c>
      <c r="CY819" s="165" t="str">
        <f>IF(CX819,"-",INDEX('Avtal för korttidsarbete'!$D:$D,MATCH(D819,'Avtal för korttidsarbete'!$G:$G,0)))</f>
        <v>-</v>
      </c>
      <c r="CZ819" s="131" t="b">
        <f>IFERROR(G819&gt;INDEX(Uppsägningar!E:E,MATCH(C819,Uppsägningar!C:C,0)),FALSE)</f>
        <v>0</v>
      </c>
    </row>
    <row r="820" spans="1:104" s="30" customFormat="1" x14ac:dyDescent="0.25">
      <c r="A820" s="19">
        <v>805</v>
      </c>
      <c r="B820" s="20"/>
      <c r="C820" s="189"/>
      <c r="D820" s="69"/>
      <c r="E820" s="171">
        <f>IFERROR(INDEX(Admin!$C$7:$C$10,MATCH(CY820,TblNivåValTExt,0)),0)</f>
        <v>0</v>
      </c>
      <c r="F820" s="1"/>
      <c r="G820" s="1"/>
      <c r="H820" s="90"/>
      <c r="I820" s="91"/>
      <c r="J820" s="91"/>
      <c r="K820" s="91"/>
      <c r="L820" s="91"/>
      <c r="M820" s="91"/>
      <c r="N820" s="91"/>
      <c r="O820" s="91"/>
      <c r="P820" s="91"/>
      <c r="Q820" s="91"/>
      <c r="R820" s="91"/>
      <c r="S820" s="91"/>
      <c r="T820" s="91"/>
      <c r="U820" s="91"/>
      <c r="V820" s="91"/>
      <c r="W820" s="225">
        <f t="shared" si="885"/>
        <v>0</v>
      </c>
      <c r="X820" s="134" t="str">
        <f t="shared" si="931"/>
        <v/>
      </c>
      <c r="Y820" s="92" t="b">
        <f t="shared" si="886"/>
        <v>0</v>
      </c>
      <c r="Z820" s="92" t="str">
        <f t="shared" si="932"/>
        <v/>
      </c>
      <c r="AA820" s="92" t="b">
        <f t="shared" si="933"/>
        <v>0</v>
      </c>
      <c r="AB820" s="92" t="str">
        <f t="shared" si="934"/>
        <v/>
      </c>
      <c r="AC820" s="13" t="b">
        <f t="shared" si="887"/>
        <v>0</v>
      </c>
      <c r="AD820" s="92" t="str">
        <f t="shared" si="935"/>
        <v/>
      </c>
      <c r="AE820" s="13" t="b">
        <f t="shared" si="936"/>
        <v>0</v>
      </c>
      <c r="AF820" s="92" t="str">
        <f t="shared" si="937"/>
        <v/>
      </c>
      <c r="AG820" s="13" t="b">
        <f t="shared" si="888"/>
        <v>0</v>
      </c>
      <c r="AH820" s="92" t="str">
        <f t="shared" si="938"/>
        <v/>
      </c>
      <c r="AI820" s="35" t="b">
        <f t="shared" si="889"/>
        <v>0</v>
      </c>
      <c r="AJ820" s="92" t="str">
        <f t="shared" si="939"/>
        <v/>
      </c>
      <c r="AK820" s="35" t="b">
        <f t="shared" si="890"/>
        <v>0</v>
      </c>
      <c r="AL820" s="92" t="str">
        <f t="shared" si="891"/>
        <v/>
      </c>
      <c r="AM820" s="35" t="b">
        <f t="shared" si="892"/>
        <v>0</v>
      </c>
      <c r="AN820" s="92" t="str">
        <f t="shared" si="893"/>
        <v/>
      </c>
      <c r="AO820" s="13" t="b">
        <f t="shared" si="894"/>
        <v>0</v>
      </c>
      <c r="AP820" s="92" t="str">
        <f t="shared" si="895"/>
        <v/>
      </c>
      <c r="AQ820" s="14">
        <f t="shared" si="896"/>
        <v>0</v>
      </c>
      <c r="AR820" s="14">
        <f t="shared" si="897"/>
        <v>0</v>
      </c>
      <c r="AS820" s="16">
        <f t="shared" si="953"/>
        <v>0</v>
      </c>
      <c r="AT820" s="16">
        <f t="shared" si="953"/>
        <v>0</v>
      </c>
      <c r="AU820" s="16">
        <f t="shared" si="953"/>
        <v>0</v>
      </c>
      <c r="AV820" s="16">
        <f t="shared" si="953"/>
        <v>0</v>
      </c>
      <c r="AW820" s="16">
        <f t="shared" si="953"/>
        <v>0</v>
      </c>
      <c r="AX820" s="16">
        <f t="shared" si="953"/>
        <v>0</v>
      </c>
      <c r="AY820" s="16">
        <f t="shared" si="953"/>
        <v>0</v>
      </c>
      <c r="AZ820" s="16"/>
      <c r="BA820" s="16"/>
      <c r="BB820" s="93">
        <f t="shared" si="940"/>
        <v>0</v>
      </c>
      <c r="BC820" s="93">
        <f t="shared" si="941"/>
        <v>0</v>
      </c>
      <c r="BD820" s="93">
        <f t="shared" si="942"/>
        <v>0</v>
      </c>
      <c r="BE820" s="158">
        <f t="shared" si="943"/>
        <v>0</v>
      </c>
      <c r="BF820" s="159">
        <f t="shared" si="944"/>
        <v>0</v>
      </c>
      <c r="BG820" s="159">
        <f t="shared" si="898"/>
        <v>0</v>
      </c>
      <c r="BH820" s="159">
        <f t="shared" si="899"/>
        <v>0</v>
      </c>
      <c r="BI820" s="159">
        <f t="shared" si="900"/>
        <v>0</v>
      </c>
      <c r="BJ820" s="159">
        <f t="shared" si="901"/>
        <v>0</v>
      </c>
      <c r="BK820" s="159">
        <f t="shared" si="902"/>
        <v>0</v>
      </c>
      <c r="BL820" s="159">
        <f t="shared" si="903"/>
        <v>0</v>
      </c>
      <c r="BM820" s="159">
        <f t="shared" si="952"/>
        <v>0</v>
      </c>
      <c r="BN820" s="159">
        <f t="shared" si="952"/>
        <v>0</v>
      </c>
      <c r="BO820" s="205" t="b">
        <f t="shared" si="904"/>
        <v>0</v>
      </c>
      <c r="BP820" s="214">
        <f t="shared" si="905"/>
        <v>0</v>
      </c>
      <c r="BQ820" s="160">
        <f t="shared" si="906"/>
        <v>0</v>
      </c>
      <c r="BR820" s="160">
        <f t="shared" si="907"/>
        <v>0</v>
      </c>
      <c r="BS820" s="160">
        <f t="shared" si="908"/>
        <v>0</v>
      </c>
      <c r="BT820" s="160">
        <f t="shared" si="909"/>
        <v>0</v>
      </c>
      <c r="BU820" s="160">
        <f t="shared" si="910"/>
        <v>0</v>
      </c>
      <c r="BV820" s="215">
        <f t="shared" si="911"/>
        <v>0</v>
      </c>
      <c r="BW820" s="217">
        <f t="shared" si="912"/>
        <v>0</v>
      </c>
      <c r="BX820" s="206">
        <f t="shared" si="913"/>
        <v>0</v>
      </c>
      <c r="BY820" s="206">
        <f t="shared" si="914"/>
        <v>0</v>
      </c>
      <c r="BZ820" s="206">
        <f t="shared" si="915"/>
        <v>0</v>
      </c>
      <c r="CA820" s="206">
        <f t="shared" si="916"/>
        <v>0</v>
      </c>
      <c r="CB820" s="206">
        <f t="shared" si="917"/>
        <v>0</v>
      </c>
      <c r="CC820" s="218">
        <f t="shared" si="918"/>
        <v>0</v>
      </c>
      <c r="CD820" s="216" t="e">
        <f t="shared" si="919"/>
        <v>#VALUE!</v>
      </c>
      <c r="CE820" s="94" t="e">
        <f t="shared" si="920"/>
        <v>#VALUE!</v>
      </c>
      <c r="CF820" s="94" t="e">
        <f t="shared" si="921"/>
        <v>#VALUE!</v>
      </c>
      <c r="CG820" s="95" t="e">
        <f t="shared" si="922"/>
        <v>#VALUE!</v>
      </c>
      <c r="CH820" s="95" t="e">
        <f t="shared" si="945"/>
        <v>#VALUE!</v>
      </c>
      <c r="CI820" s="95" t="b">
        <f t="shared" si="949"/>
        <v>0</v>
      </c>
      <c r="CJ820" s="76" t="str">
        <f t="shared" si="923"/>
        <v/>
      </c>
      <c r="CK820" s="94" t="e" cm="1">
        <f t="array" aca="1" ref="CK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CL820" s="94" t="str">
        <f t="shared" si="924"/>
        <v/>
      </c>
      <c r="CM820" s="96" t="b">
        <f t="shared" si="925"/>
        <v>0</v>
      </c>
      <c r="CN820" s="130" t="b">
        <f>IFERROR(MATCH(D820,'Avtal för korttidsarbete'!$G$13:$G$1012,0),TRUE)</f>
        <v>1</v>
      </c>
      <c r="CO820" s="130" t="b">
        <f t="shared" si="926"/>
        <v>0</v>
      </c>
      <c r="CP820" s="131" t="str" cm="1">
        <f t="array" ref="CP820">IF(CN820=TRUE,"x",INDEX('Avtal för korttidsarbete'!$E$13:$E$1012,$CN820))</f>
        <v>x</v>
      </c>
      <c r="CQ820" s="131" t="str" cm="1">
        <f t="array" ref="CQ820">IF(CN820=TRUE,"x",INDEX('Avtal för korttidsarbete'!$F$13:$F$1012,$CN820))</f>
        <v>x</v>
      </c>
      <c r="CR820" s="130" t="b">
        <f t="shared" si="927"/>
        <v>0</v>
      </c>
      <c r="CS820" s="165">
        <f t="shared" si="946"/>
        <v>0</v>
      </c>
      <c r="CT820" s="165">
        <f t="shared" si="947"/>
        <v>0</v>
      </c>
      <c r="CU820" s="130" t="b">
        <f t="shared" si="928"/>
        <v>0</v>
      </c>
      <c r="CV820" s="131">
        <f t="shared" si="929"/>
        <v>0</v>
      </c>
      <c r="CW820" s="165">
        <f t="shared" si="930"/>
        <v>0</v>
      </c>
      <c r="CX820" s="186" t="b">
        <f>IFERROR(INDEX('Avtal för korttidsarbete'!R:R,MATCH(D820,'Avtal för korttidsarbete'!$G:$G,0)),TRUE)</f>
        <v>1</v>
      </c>
      <c r="CY820" s="165" t="str">
        <f>IF(CX820,"-",INDEX('Avtal för korttidsarbete'!$D:$D,MATCH(D820,'Avtal för korttidsarbete'!$G:$G,0)))</f>
        <v>-</v>
      </c>
      <c r="CZ820" s="131" t="b">
        <f>IFERROR(G820&gt;INDEX(Uppsägningar!E:E,MATCH(C820,Uppsägningar!C:C,0)),FALSE)</f>
        <v>0</v>
      </c>
    </row>
    <row r="821" spans="1:104" s="30" customFormat="1" x14ac:dyDescent="0.25">
      <c r="A821" s="19">
        <v>806</v>
      </c>
      <c r="B821" s="20"/>
      <c r="C821" s="189"/>
      <c r="D821" s="69"/>
      <c r="E821" s="171">
        <f>IFERROR(INDEX(Admin!$C$7:$C$10,MATCH(CY821,TblNivåValTExt,0)),0)</f>
        <v>0</v>
      </c>
      <c r="F821" s="1"/>
      <c r="G821" s="1"/>
      <c r="H821" s="90"/>
      <c r="I821" s="91"/>
      <c r="J821" s="91"/>
      <c r="K821" s="91"/>
      <c r="L821" s="91"/>
      <c r="M821" s="91"/>
      <c r="N821" s="91"/>
      <c r="O821" s="91"/>
      <c r="P821" s="91"/>
      <c r="Q821" s="91"/>
      <c r="R821" s="91"/>
      <c r="S821" s="91"/>
      <c r="T821" s="91"/>
      <c r="U821" s="91"/>
      <c r="V821" s="91"/>
      <c r="W821" s="225">
        <f t="shared" si="885"/>
        <v>0</v>
      </c>
      <c r="X821" s="134" t="str">
        <f t="shared" si="931"/>
        <v/>
      </c>
      <c r="Y821" s="92" t="b">
        <f t="shared" si="886"/>
        <v>0</v>
      </c>
      <c r="Z821" s="92" t="str">
        <f t="shared" si="932"/>
        <v/>
      </c>
      <c r="AA821" s="92" t="b">
        <f t="shared" si="933"/>
        <v>0</v>
      </c>
      <c r="AB821" s="92" t="str">
        <f t="shared" si="934"/>
        <v/>
      </c>
      <c r="AC821" s="13" t="b">
        <f t="shared" si="887"/>
        <v>0</v>
      </c>
      <c r="AD821" s="92" t="str">
        <f t="shared" si="935"/>
        <v/>
      </c>
      <c r="AE821" s="13" t="b">
        <f t="shared" si="936"/>
        <v>0</v>
      </c>
      <c r="AF821" s="92" t="str">
        <f t="shared" si="937"/>
        <v/>
      </c>
      <c r="AG821" s="13" t="b">
        <f t="shared" si="888"/>
        <v>0</v>
      </c>
      <c r="AH821" s="92" t="str">
        <f t="shared" si="938"/>
        <v/>
      </c>
      <c r="AI821" s="35" t="b">
        <f t="shared" si="889"/>
        <v>0</v>
      </c>
      <c r="AJ821" s="92" t="str">
        <f t="shared" si="939"/>
        <v/>
      </c>
      <c r="AK821" s="35" t="b">
        <f t="shared" si="890"/>
        <v>0</v>
      </c>
      <c r="AL821" s="92" t="str">
        <f t="shared" si="891"/>
        <v/>
      </c>
      <c r="AM821" s="35" t="b">
        <f t="shared" si="892"/>
        <v>0</v>
      </c>
      <c r="AN821" s="92" t="str">
        <f t="shared" si="893"/>
        <v/>
      </c>
      <c r="AO821" s="13" t="b">
        <f t="shared" si="894"/>
        <v>0</v>
      </c>
      <c r="AP821" s="92" t="str">
        <f t="shared" si="895"/>
        <v/>
      </c>
      <c r="AQ821" s="14">
        <f t="shared" si="896"/>
        <v>0</v>
      </c>
      <c r="AR821" s="14">
        <f t="shared" si="897"/>
        <v>0</v>
      </c>
      <c r="AS821" s="16">
        <f t="shared" si="953"/>
        <v>0</v>
      </c>
      <c r="AT821" s="16">
        <f t="shared" si="953"/>
        <v>0</v>
      </c>
      <c r="AU821" s="16">
        <f t="shared" si="953"/>
        <v>0</v>
      </c>
      <c r="AV821" s="16">
        <f t="shared" si="953"/>
        <v>0</v>
      </c>
      <c r="AW821" s="16">
        <f t="shared" si="953"/>
        <v>0</v>
      </c>
      <c r="AX821" s="16">
        <f t="shared" si="953"/>
        <v>0</v>
      </c>
      <c r="AY821" s="16">
        <f t="shared" si="953"/>
        <v>0</v>
      </c>
      <c r="AZ821" s="16"/>
      <c r="BA821" s="16"/>
      <c r="BB821" s="93">
        <f t="shared" si="940"/>
        <v>0</v>
      </c>
      <c r="BC821" s="93">
        <f t="shared" si="941"/>
        <v>0</v>
      </c>
      <c r="BD821" s="93">
        <f t="shared" si="942"/>
        <v>0</v>
      </c>
      <c r="BE821" s="158">
        <f t="shared" si="943"/>
        <v>0</v>
      </c>
      <c r="BF821" s="159">
        <f t="shared" si="944"/>
        <v>0</v>
      </c>
      <c r="BG821" s="159">
        <f t="shared" si="898"/>
        <v>0</v>
      </c>
      <c r="BH821" s="159">
        <f t="shared" si="899"/>
        <v>0</v>
      </c>
      <c r="BI821" s="159">
        <f t="shared" si="900"/>
        <v>0</v>
      </c>
      <c r="BJ821" s="159">
        <f t="shared" si="901"/>
        <v>0</v>
      </c>
      <c r="BK821" s="159">
        <f t="shared" si="902"/>
        <v>0</v>
      </c>
      <c r="BL821" s="159">
        <f t="shared" si="903"/>
        <v>0</v>
      </c>
      <c r="BM821" s="159">
        <f t="shared" si="952"/>
        <v>0</v>
      </c>
      <c r="BN821" s="159">
        <f t="shared" si="952"/>
        <v>0</v>
      </c>
      <c r="BO821" s="205" t="b">
        <f t="shared" si="904"/>
        <v>0</v>
      </c>
      <c r="BP821" s="214">
        <f t="shared" si="905"/>
        <v>0</v>
      </c>
      <c r="BQ821" s="160">
        <f t="shared" si="906"/>
        <v>0</v>
      </c>
      <c r="BR821" s="160">
        <f t="shared" si="907"/>
        <v>0</v>
      </c>
      <c r="BS821" s="160">
        <f t="shared" si="908"/>
        <v>0</v>
      </c>
      <c r="BT821" s="160">
        <f t="shared" si="909"/>
        <v>0</v>
      </c>
      <c r="BU821" s="160">
        <f t="shared" si="910"/>
        <v>0</v>
      </c>
      <c r="BV821" s="215">
        <f t="shared" si="911"/>
        <v>0</v>
      </c>
      <c r="BW821" s="217">
        <f t="shared" si="912"/>
        <v>0</v>
      </c>
      <c r="BX821" s="206">
        <f t="shared" si="913"/>
        <v>0</v>
      </c>
      <c r="BY821" s="206">
        <f t="shared" si="914"/>
        <v>0</v>
      </c>
      <c r="BZ821" s="206">
        <f t="shared" si="915"/>
        <v>0</v>
      </c>
      <c r="CA821" s="206">
        <f t="shared" si="916"/>
        <v>0</v>
      </c>
      <c r="CB821" s="206">
        <f t="shared" si="917"/>
        <v>0</v>
      </c>
      <c r="CC821" s="218">
        <f t="shared" si="918"/>
        <v>0</v>
      </c>
      <c r="CD821" s="216" t="e">
        <f t="shared" si="919"/>
        <v>#VALUE!</v>
      </c>
      <c r="CE821" s="94" t="e">
        <f t="shared" si="920"/>
        <v>#VALUE!</v>
      </c>
      <c r="CF821" s="94" t="e">
        <f t="shared" si="921"/>
        <v>#VALUE!</v>
      </c>
      <c r="CG821" s="95" t="e">
        <f t="shared" si="922"/>
        <v>#VALUE!</v>
      </c>
      <c r="CH821" s="95" t="e">
        <f t="shared" si="945"/>
        <v>#VALUE!</v>
      </c>
      <c r="CI821" s="95" t="b">
        <f t="shared" si="949"/>
        <v>0</v>
      </c>
      <c r="CJ821" s="76" t="str">
        <f t="shared" si="923"/>
        <v/>
      </c>
      <c r="CK821" s="94" t="e" cm="1">
        <f t="array" aca="1" ref="CK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CL821" s="94" t="str">
        <f t="shared" si="924"/>
        <v/>
      </c>
      <c r="CM821" s="96" t="b">
        <f t="shared" si="925"/>
        <v>0</v>
      </c>
      <c r="CN821" s="130" t="b">
        <f>IFERROR(MATCH(D821,'Avtal för korttidsarbete'!$G$13:$G$1012,0),TRUE)</f>
        <v>1</v>
      </c>
      <c r="CO821" s="130" t="b">
        <f t="shared" si="926"/>
        <v>0</v>
      </c>
      <c r="CP821" s="131" t="str" cm="1">
        <f t="array" ref="CP821">IF(CN821=TRUE,"x",INDEX('Avtal för korttidsarbete'!$E$13:$E$1012,$CN821))</f>
        <v>x</v>
      </c>
      <c r="CQ821" s="131" t="str" cm="1">
        <f t="array" ref="CQ821">IF(CN821=TRUE,"x",INDEX('Avtal för korttidsarbete'!$F$13:$F$1012,$CN821))</f>
        <v>x</v>
      </c>
      <c r="CR821" s="130" t="b">
        <f t="shared" si="927"/>
        <v>0</v>
      </c>
      <c r="CS821" s="165">
        <f t="shared" si="946"/>
        <v>0</v>
      </c>
      <c r="CT821" s="165">
        <f t="shared" si="947"/>
        <v>0</v>
      </c>
      <c r="CU821" s="130" t="b">
        <f t="shared" si="928"/>
        <v>0</v>
      </c>
      <c r="CV821" s="131">
        <f t="shared" si="929"/>
        <v>0</v>
      </c>
      <c r="CW821" s="165">
        <f t="shared" si="930"/>
        <v>0</v>
      </c>
      <c r="CX821" s="186" t="b">
        <f>IFERROR(INDEX('Avtal för korttidsarbete'!R:R,MATCH(D821,'Avtal för korttidsarbete'!$G:$G,0)),TRUE)</f>
        <v>1</v>
      </c>
      <c r="CY821" s="165" t="str">
        <f>IF(CX821,"-",INDEX('Avtal för korttidsarbete'!$D:$D,MATCH(D821,'Avtal för korttidsarbete'!$G:$G,0)))</f>
        <v>-</v>
      </c>
      <c r="CZ821" s="131" t="b">
        <f>IFERROR(G821&gt;INDEX(Uppsägningar!E:E,MATCH(C821,Uppsägningar!C:C,0)),FALSE)</f>
        <v>0</v>
      </c>
    </row>
    <row r="822" spans="1:104" s="30" customFormat="1" x14ac:dyDescent="0.25">
      <c r="A822" s="19">
        <v>807</v>
      </c>
      <c r="B822" s="20"/>
      <c r="C822" s="189"/>
      <c r="D822" s="69"/>
      <c r="E822" s="171">
        <f>IFERROR(INDEX(Admin!$C$7:$C$10,MATCH(CY822,TblNivåValTExt,0)),0)</f>
        <v>0</v>
      </c>
      <c r="F822" s="1"/>
      <c r="G822" s="1"/>
      <c r="H822" s="90"/>
      <c r="I822" s="91"/>
      <c r="J822" s="91"/>
      <c r="K822" s="91"/>
      <c r="L822" s="91"/>
      <c r="M822" s="91"/>
      <c r="N822" s="91"/>
      <c r="O822" s="91"/>
      <c r="P822" s="91"/>
      <c r="Q822" s="91"/>
      <c r="R822" s="91"/>
      <c r="S822" s="91"/>
      <c r="T822" s="91"/>
      <c r="U822" s="91"/>
      <c r="V822" s="91"/>
      <c r="W822" s="225">
        <f t="shared" si="885"/>
        <v>0</v>
      </c>
      <c r="X822" s="134" t="str">
        <f t="shared" si="931"/>
        <v/>
      </c>
      <c r="Y822" s="92" t="b">
        <f t="shared" si="886"/>
        <v>0</v>
      </c>
      <c r="Z822" s="92" t="str">
        <f t="shared" si="932"/>
        <v/>
      </c>
      <c r="AA822" s="92" t="b">
        <f t="shared" si="933"/>
        <v>0</v>
      </c>
      <c r="AB822" s="92" t="str">
        <f t="shared" si="934"/>
        <v/>
      </c>
      <c r="AC822" s="13" t="b">
        <f t="shared" si="887"/>
        <v>0</v>
      </c>
      <c r="AD822" s="92" t="str">
        <f t="shared" si="935"/>
        <v/>
      </c>
      <c r="AE822" s="13" t="b">
        <f t="shared" si="936"/>
        <v>0</v>
      </c>
      <c r="AF822" s="92" t="str">
        <f t="shared" si="937"/>
        <v/>
      </c>
      <c r="AG822" s="13" t="b">
        <f t="shared" si="888"/>
        <v>0</v>
      </c>
      <c r="AH822" s="92" t="str">
        <f t="shared" si="938"/>
        <v/>
      </c>
      <c r="AI822" s="35" t="b">
        <f t="shared" si="889"/>
        <v>0</v>
      </c>
      <c r="AJ822" s="92" t="str">
        <f t="shared" si="939"/>
        <v/>
      </c>
      <c r="AK822" s="35" t="b">
        <f t="shared" si="890"/>
        <v>0</v>
      </c>
      <c r="AL822" s="92" t="str">
        <f t="shared" si="891"/>
        <v/>
      </c>
      <c r="AM822" s="35" t="b">
        <f t="shared" si="892"/>
        <v>0</v>
      </c>
      <c r="AN822" s="92" t="str">
        <f t="shared" si="893"/>
        <v/>
      </c>
      <c r="AO822" s="13" t="b">
        <f t="shared" si="894"/>
        <v>0</v>
      </c>
      <c r="AP822" s="92" t="str">
        <f t="shared" si="895"/>
        <v/>
      </c>
      <c r="AQ822" s="14">
        <f t="shared" si="896"/>
        <v>0</v>
      </c>
      <c r="AR822" s="14">
        <f t="shared" si="897"/>
        <v>0</v>
      </c>
      <c r="AS822" s="16">
        <f t="shared" si="953"/>
        <v>0</v>
      </c>
      <c r="AT822" s="16">
        <f t="shared" si="953"/>
        <v>0</v>
      </c>
      <c r="AU822" s="16">
        <f t="shared" si="953"/>
        <v>0</v>
      </c>
      <c r="AV822" s="16">
        <f t="shared" si="953"/>
        <v>0</v>
      </c>
      <c r="AW822" s="16">
        <f t="shared" si="953"/>
        <v>0</v>
      </c>
      <c r="AX822" s="16">
        <f t="shared" si="953"/>
        <v>0</v>
      </c>
      <c r="AY822" s="16">
        <f t="shared" si="953"/>
        <v>0</v>
      </c>
      <c r="AZ822" s="16"/>
      <c r="BA822" s="16"/>
      <c r="BB822" s="93">
        <f t="shared" si="940"/>
        <v>0</v>
      </c>
      <c r="BC822" s="93">
        <f t="shared" si="941"/>
        <v>0</v>
      </c>
      <c r="BD822" s="93">
        <f t="shared" si="942"/>
        <v>0</v>
      </c>
      <c r="BE822" s="158">
        <f t="shared" si="943"/>
        <v>0</v>
      </c>
      <c r="BF822" s="159">
        <f t="shared" si="944"/>
        <v>0</v>
      </c>
      <c r="BG822" s="159">
        <f t="shared" si="898"/>
        <v>0</v>
      </c>
      <c r="BH822" s="159">
        <f t="shared" si="899"/>
        <v>0</v>
      </c>
      <c r="BI822" s="159">
        <f t="shared" si="900"/>
        <v>0</v>
      </c>
      <c r="BJ822" s="159">
        <f t="shared" si="901"/>
        <v>0</v>
      </c>
      <c r="BK822" s="159">
        <f t="shared" si="902"/>
        <v>0</v>
      </c>
      <c r="BL822" s="159">
        <f t="shared" si="903"/>
        <v>0</v>
      </c>
      <c r="BM822" s="159">
        <f t="shared" si="952"/>
        <v>0</v>
      </c>
      <c r="BN822" s="159">
        <f t="shared" si="952"/>
        <v>0</v>
      </c>
      <c r="BO822" s="205" t="b">
        <f t="shared" si="904"/>
        <v>0</v>
      </c>
      <c r="BP822" s="214">
        <f t="shared" si="905"/>
        <v>0</v>
      </c>
      <c r="BQ822" s="160">
        <f t="shared" si="906"/>
        <v>0</v>
      </c>
      <c r="BR822" s="160">
        <f t="shared" si="907"/>
        <v>0</v>
      </c>
      <c r="BS822" s="160">
        <f t="shared" si="908"/>
        <v>0</v>
      </c>
      <c r="BT822" s="160">
        <f t="shared" si="909"/>
        <v>0</v>
      </c>
      <c r="BU822" s="160">
        <f t="shared" si="910"/>
        <v>0</v>
      </c>
      <c r="BV822" s="215">
        <f t="shared" si="911"/>
        <v>0</v>
      </c>
      <c r="BW822" s="217">
        <f t="shared" si="912"/>
        <v>0</v>
      </c>
      <c r="BX822" s="206">
        <f t="shared" si="913"/>
        <v>0</v>
      </c>
      <c r="BY822" s="206">
        <f t="shared" si="914"/>
        <v>0</v>
      </c>
      <c r="BZ822" s="206">
        <f t="shared" si="915"/>
        <v>0</v>
      </c>
      <c r="CA822" s="206">
        <f t="shared" si="916"/>
        <v>0</v>
      </c>
      <c r="CB822" s="206">
        <f t="shared" si="917"/>
        <v>0</v>
      </c>
      <c r="CC822" s="218">
        <f t="shared" si="918"/>
        <v>0</v>
      </c>
      <c r="CD822" s="216" t="e">
        <f t="shared" si="919"/>
        <v>#VALUE!</v>
      </c>
      <c r="CE822" s="94" t="e">
        <f t="shared" si="920"/>
        <v>#VALUE!</v>
      </c>
      <c r="CF822" s="94" t="e">
        <f t="shared" si="921"/>
        <v>#VALUE!</v>
      </c>
      <c r="CG822" s="95" t="e">
        <f t="shared" si="922"/>
        <v>#VALUE!</v>
      </c>
      <c r="CH822" s="95" t="e">
        <f t="shared" si="945"/>
        <v>#VALUE!</v>
      </c>
      <c r="CI822" s="95" t="b">
        <f t="shared" si="949"/>
        <v>0</v>
      </c>
      <c r="CJ822" s="76" t="str">
        <f t="shared" si="923"/>
        <v/>
      </c>
      <c r="CK822" s="94" t="e" cm="1">
        <f t="array" aca="1" ref="CK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CL822" s="94" t="str">
        <f t="shared" si="924"/>
        <v/>
      </c>
      <c r="CM822" s="96" t="b">
        <f t="shared" si="925"/>
        <v>0</v>
      </c>
      <c r="CN822" s="130" t="b">
        <f>IFERROR(MATCH(D822,'Avtal för korttidsarbete'!$G$13:$G$1012,0),TRUE)</f>
        <v>1</v>
      </c>
      <c r="CO822" s="130" t="b">
        <f t="shared" si="926"/>
        <v>0</v>
      </c>
      <c r="CP822" s="131" t="str" cm="1">
        <f t="array" ref="CP822">IF(CN822=TRUE,"x",INDEX('Avtal för korttidsarbete'!$E$13:$E$1012,$CN822))</f>
        <v>x</v>
      </c>
      <c r="CQ822" s="131" t="str" cm="1">
        <f t="array" ref="CQ822">IF(CN822=TRUE,"x",INDEX('Avtal för korttidsarbete'!$F$13:$F$1012,$CN822))</f>
        <v>x</v>
      </c>
      <c r="CR822" s="130" t="b">
        <f t="shared" si="927"/>
        <v>0</v>
      </c>
      <c r="CS822" s="165">
        <f t="shared" si="946"/>
        <v>0</v>
      </c>
      <c r="CT822" s="165">
        <f t="shared" si="947"/>
        <v>0</v>
      </c>
      <c r="CU822" s="130" t="b">
        <f t="shared" si="928"/>
        <v>0</v>
      </c>
      <c r="CV822" s="131">
        <f t="shared" si="929"/>
        <v>0</v>
      </c>
      <c r="CW822" s="165">
        <f t="shared" si="930"/>
        <v>0</v>
      </c>
      <c r="CX822" s="186" t="b">
        <f>IFERROR(INDEX('Avtal för korttidsarbete'!R:R,MATCH(D822,'Avtal för korttidsarbete'!$G:$G,0)),TRUE)</f>
        <v>1</v>
      </c>
      <c r="CY822" s="165" t="str">
        <f>IF(CX822,"-",INDEX('Avtal för korttidsarbete'!$D:$D,MATCH(D822,'Avtal för korttidsarbete'!$G:$G,0)))</f>
        <v>-</v>
      </c>
      <c r="CZ822" s="131" t="b">
        <f>IFERROR(G822&gt;INDEX(Uppsägningar!E:E,MATCH(C822,Uppsägningar!C:C,0)),FALSE)</f>
        <v>0</v>
      </c>
    </row>
    <row r="823" spans="1:104" s="30" customFormat="1" x14ac:dyDescent="0.25">
      <c r="A823" s="19">
        <v>808</v>
      </c>
      <c r="B823" s="20"/>
      <c r="C823" s="189"/>
      <c r="D823" s="69"/>
      <c r="E823" s="171">
        <f>IFERROR(INDEX(Admin!$C$7:$C$10,MATCH(CY823,TblNivåValTExt,0)),0)</f>
        <v>0</v>
      </c>
      <c r="F823" s="1"/>
      <c r="G823" s="1"/>
      <c r="H823" s="90"/>
      <c r="I823" s="91"/>
      <c r="J823" s="91"/>
      <c r="K823" s="91"/>
      <c r="L823" s="91"/>
      <c r="M823" s="91"/>
      <c r="N823" s="91"/>
      <c r="O823" s="91"/>
      <c r="P823" s="91"/>
      <c r="Q823" s="91"/>
      <c r="R823" s="91"/>
      <c r="S823" s="91"/>
      <c r="T823" s="91"/>
      <c r="U823" s="91"/>
      <c r="V823" s="91"/>
      <c r="W823" s="225">
        <f t="shared" si="885"/>
        <v>0</v>
      </c>
      <c r="X823" s="134" t="str">
        <f t="shared" si="931"/>
        <v/>
      </c>
      <c r="Y823" s="92" t="b">
        <f t="shared" si="886"/>
        <v>0</v>
      </c>
      <c r="Z823" s="92" t="str">
        <f t="shared" si="932"/>
        <v/>
      </c>
      <c r="AA823" s="92" t="b">
        <f t="shared" si="933"/>
        <v>0</v>
      </c>
      <c r="AB823" s="92" t="str">
        <f t="shared" si="934"/>
        <v/>
      </c>
      <c r="AC823" s="13" t="b">
        <f t="shared" si="887"/>
        <v>0</v>
      </c>
      <c r="AD823" s="92" t="str">
        <f t="shared" si="935"/>
        <v/>
      </c>
      <c r="AE823" s="13" t="b">
        <f t="shared" si="936"/>
        <v>0</v>
      </c>
      <c r="AF823" s="92" t="str">
        <f t="shared" si="937"/>
        <v/>
      </c>
      <c r="AG823" s="13" t="b">
        <f t="shared" si="888"/>
        <v>0</v>
      </c>
      <c r="AH823" s="92" t="str">
        <f t="shared" si="938"/>
        <v/>
      </c>
      <c r="AI823" s="35" t="b">
        <f t="shared" si="889"/>
        <v>0</v>
      </c>
      <c r="AJ823" s="92" t="str">
        <f t="shared" si="939"/>
        <v/>
      </c>
      <c r="AK823" s="35" t="b">
        <f t="shared" si="890"/>
        <v>0</v>
      </c>
      <c r="AL823" s="92" t="str">
        <f t="shared" si="891"/>
        <v/>
      </c>
      <c r="AM823" s="35" t="b">
        <f t="shared" si="892"/>
        <v>0</v>
      </c>
      <c r="AN823" s="92" t="str">
        <f t="shared" si="893"/>
        <v/>
      </c>
      <c r="AO823" s="13" t="b">
        <f t="shared" si="894"/>
        <v>0</v>
      </c>
      <c r="AP823" s="92" t="str">
        <f t="shared" si="895"/>
        <v/>
      </c>
      <c r="AQ823" s="14">
        <f t="shared" si="896"/>
        <v>0</v>
      </c>
      <c r="AR823" s="14">
        <f t="shared" si="897"/>
        <v>0</v>
      </c>
      <c r="AS823" s="16">
        <f t="shared" si="953"/>
        <v>0</v>
      </c>
      <c r="AT823" s="16">
        <f t="shared" si="953"/>
        <v>0</v>
      </c>
      <c r="AU823" s="16">
        <f t="shared" si="953"/>
        <v>0</v>
      </c>
      <c r="AV823" s="16">
        <f t="shared" si="953"/>
        <v>0</v>
      </c>
      <c r="AW823" s="16">
        <f t="shared" si="953"/>
        <v>0</v>
      </c>
      <c r="AX823" s="16">
        <f t="shared" si="953"/>
        <v>0</v>
      </c>
      <c r="AY823" s="16">
        <f t="shared" si="953"/>
        <v>0</v>
      </c>
      <c r="AZ823" s="16"/>
      <c r="BA823" s="16"/>
      <c r="BB823" s="93">
        <f t="shared" si="940"/>
        <v>0</v>
      </c>
      <c r="BC823" s="93">
        <f t="shared" si="941"/>
        <v>0</v>
      </c>
      <c r="BD823" s="93">
        <f t="shared" si="942"/>
        <v>0</v>
      </c>
      <c r="BE823" s="158">
        <f t="shared" si="943"/>
        <v>0</v>
      </c>
      <c r="BF823" s="159">
        <f t="shared" si="944"/>
        <v>0</v>
      </c>
      <c r="BG823" s="159">
        <f t="shared" si="898"/>
        <v>0</v>
      </c>
      <c r="BH823" s="159">
        <f t="shared" si="899"/>
        <v>0</v>
      </c>
      <c r="BI823" s="159">
        <f t="shared" si="900"/>
        <v>0</v>
      </c>
      <c r="BJ823" s="159">
        <f t="shared" si="901"/>
        <v>0</v>
      </c>
      <c r="BK823" s="159">
        <f t="shared" si="902"/>
        <v>0</v>
      </c>
      <c r="BL823" s="159">
        <f t="shared" si="903"/>
        <v>0</v>
      </c>
      <c r="BM823" s="159">
        <f t="shared" si="952"/>
        <v>0</v>
      </c>
      <c r="BN823" s="159">
        <f t="shared" si="952"/>
        <v>0</v>
      </c>
      <c r="BO823" s="205" t="b">
        <f t="shared" si="904"/>
        <v>0</v>
      </c>
      <c r="BP823" s="214">
        <f t="shared" si="905"/>
        <v>0</v>
      </c>
      <c r="BQ823" s="160">
        <f t="shared" si="906"/>
        <v>0</v>
      </c>
      <c r="BR823" s="160">
        <f t="shared" si="907"/>
        <v>0</v>
      </c>
      <c r="BS823" s="160">
        <f t="shared" si="908"/>
        <v>0</v>
      </c>
      <c r="BT823" s="160">
        <f t="shared" si="909"/>
        <v>0</v>
      </c>
      <c r="BU823" s="160">
        <f t="shared" si="910"/>
        <v>0</v>
      </c>
      <c r="BV823" s="215">
        <f t="shared" si="911"/>
        <v>0</v>
      </c>
      <c r="BW823" s="217">
        <f t="shared" si="912"/>
        <v>0</v>
      </c>
      <c r="BX823" s="206">
        <f t="shared" si="913"/>
        <v>0</v>
      </c>
      <c r="BY823" s="206">
        <f t="shared" si="914"/>
        <v>0</v>
      </c>
      <c r="BZ823" s="206">
        <f t="shared" si="915"/>
        <v>0</v>
      </c>
      <c r="CA823" s="206">
        <f t="shared" si="916"/>
        <v>0</v>
      </c>
      <c r="CB823" s="206">
        <f t="shared" si="917"/>
        <v>0</v>
      </c>
      <c r="CC823" s="218">
        <f t="shared" si="918"/>
        <v>0</v>
      </c>
      <c r="CD823" s="216" t="e">
        <f t="shared" si="919"/>
        <v>#VALUE!</v>
      </c>
      <c r="CE823" s="94" t="e">
        <f t="shared" si="920"/>
        <v>#VALUE!</v>
      </c>
      <c r="CF823" s="94" t="e">
        <f t="shared" si="921"/>
        <v>#VALUE!</v>
      </c>
      <c r="CG823" s="95" t="e">
        <f t="shared" si="922"/>
        <v>#VALUE!</v>
      </c>
      <c r="CH823" s="95" t="e">
        <f t="shared" si="945"/>
        <v>#VALUE!</v>
      </c>
      <c r="CI823" s="95" t="b">
        <f t="shared" si="949"/>
        <v>0</v>
      </c>
      <c r="CJ823" s="76" t="str">
        <f t="shared" si="923"/>
        <v/>
      </c>
      <c r="CK823" s="94" t="e" cm="1">
        <f t="array" aca="1" ref="CK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CL823" s="94" t="str">
        <f t="shared" si="924"/>
        <v/>
      </c>
      <c r="CM823" s="96" t="b">
        <f t="shared" si="925"/>
        <v>0</v>
      </c>
      <c r="CN823" s="130" t="b">
        <f>IFERROR(MATCH(D823,'Avtal för korttidsarbete'!$G$13:$G$1012,0),TRUE)</f>
        <v>1</v>
      </c>
      <c r="CO823" s="130" t="b">
        <f t="shared" si="926"/>
        <v>0</v>
      </c>
      <c r="CP823" s="131" t="str" cm="1">
        <f t="array" ref="CP823">IF(CN823=TRUE,"x",INDEX('Avtal för korttidsarbete'!$E$13:$E$1012,$CN823))</f>
        <v>x</v>
      </c>
      <c r="CQ823" s="131" t="str" cm="1">
        <f t="array" ref="CQ823">IF(CN823=TRUE,"x",INDEX('Avtal för korttidsarbete'!$F$13:$F$1012,$CN823))</f>
        <v>x</v>
      </c>
      <c r="CR823" s="130" t="b">
        <f t="shared" si="927"/>
        <v>0</v>
      </c>
      <c r="CS823" s="165">
        <f t="shared" si="946"/>
        <v>0</v>
      </c>
      <c r="CT823" s="165">
        <f t="shared" si="947"/>
        <v>0</v>
      </c>
      <c r="CU823" s="130" t="b">
        <f t="shared" si="928"/>
        <v>0</v>
      </c>
      <c r="CV823" s="131">
        <f t="shared" si="929"/>
        <v>0</v>
      </c>
      <c r="CW823" s="165">
        <f t="shared" si="930"/>
        <v>0</v>
      </c>
      <c r="CX823" s="186" t="b">
        <f>IFERROR(INDEX('Avtal för korttidsarbete'!R:R,MATCH(D823,'Avtal för korttidsarbete'!$G:$G,0)),TRUE)</f>
        <v>1</v>
      </c>
      <c r="CY823" s="165" t="str">
        <f>IF(CX823,"-",INDEX('Avtal för korttidsarbete'!$D:$D,MATCH(D823,'Avtal för korttidsarbete'!$G:$G,0)))</f>
        <v>-</v>
      </c>
      <c r="CZ823" s="131" t="b">
        <f>IFERROR(G823&gt;INDEX(Uppsägningar!E:E,MATCH(C823,Uppsägningar!C:C,0)),FALSE)</f>
        <v>0</v>
      </c>
    </row>
    <row r="824" spans="1:104" s="30" customFormat="1" x14ac:dyDescent="0.25">
      <c r="A824" s="19">
        <v>809</v>
      </c>
      <c r="B824" s="20"/>
      <c r="C824" s="189"/>
      <c r="D824" s="69"/>
      <c r="E824" s="171">
        <f>IFERROR(INDEX(Admin!$C$7:$C$10,MATCH(CY824,TblNivåValTExt,0)),0)</f>
        <v>0</v>
      </c>
      <c r="F824" s="1"/>
      <c r="G824" s="1"/>
      <c r="H824" s="90"/>
      <c r="I824" s="91"/>
      <c r="J824" s="91"/>
      <c r="K824" s="91"/>
      <c r="L824" s="91"/>
      <c r="M824" s="91"/>
      <c r="N824" s="91"/>
      <c r="O824" s="91"/>
      <c r="P824" s="91"/>
      <c r="Q824" s="91"/>
      <c r="R824" s="91"/>
      <c r="S824" s="91"/>
      <c r="T824" s="91"/>
      <c r="U824" s="91"/>
      <c r="V824" s="91"/>
      <c r="W824" s="225">
        <f t="shared" si="885"/>
        <v>0</v>
      </c>
      <c r="X824" s="134" t="str">
        <f t="shared" si="931"/>
        <v/>
      </c>
      <c r="Y824" s="92" t="b">
        <f t="shared" si="886"/>
        <v>0</v>
      </c>
      <c r="Z824" s="92" t="str">
        <f t="shared" si="932"/>
        <v/>
      </c>
      <c r="AA824" s="92" t="b">
        <f t="shared" si="933"/>
        <v>0</v>
      </c>
      <c r="AB824" s="92" t="str">
        <f t="shared" si="934"/>
        <v/>
      </c>
      <c r="AC824" s="13" t="b">
        <f t="shared" si="887"/>
        <v>0</v>
      </c>
      <c r="AD824" s="92" t="str">
        <f t="shared" si="935"/>
        <v/>
      </c>
      <c r="AE824" s="13" t="b">
        <f t="shared" si="936"/>
        <v>0</v>
      </c>
      <c r="AF824" s="92" t="str">
        <f t="shared" si="937"/>
        <v/>
      </c>
      <c r="AG824" s="13" t="b">
        <f t="shared" si="888"/>
        <v>0</v>
      </c>
      <c r="AH824" s="92" t="str">
        <f t="shared" si="938"/>
        <v/>
      </c>
      <c r="AI824" s="35" t="b">
        <f t="shared" si="889"/>
        <v>0</v>
      </c>
      <c r="AJ824" s="92" t="str">
        <f t="shared" si="939"/>
        <v/>
      </c>
      <c r="AK824" s="35" t="b">
        <f t="shared" si="890"/>
        <v>0</v>
      </c>
      <c r="AL824" s="92" t="str">
        <f t="shared" si="891"/>
        <v/>
      </c>
      <c r="AM824" s="35" t="b">
        <f t="shared" si="892"/>
        <v>0</v>
      </c>
      <c r="AN824" s="92" t="str">
        <f t="shared" si="893"/>
        <v/>
      </c>
      <c r="AO824" s="13" t="b">
        <f t="shared" si="894"/>
        <v>0</v>
      </c>
      <c r="AP824" s="92" t="str">
        <f t="shared" si="895"/>
        <v/>
      </c>
      <c r="AQ824" s="14">
        <f t="shared" si="896"/>
        <v>0</v>
      </c>
      <c r="AR824" s="14">
        <f t="shared" si="897"/>
        <v>0</v>
      </c>
      <c r="AS824" s="16">
        <f t="shared" si="953"/>
        <v>0</v>
      </c>
      <c r="AT824" s="16">
        <f t="shared" si="953"/>
        <v>0</v>
      </c>
      <c r="AU824" s="16">
        <f t="shared" si="953"/>
        <v>0</v>
      </c>
      <c r="AV824" s="16">
        <f t="shared" si="953"/>
        <v>0</v>
      </c>
      <c r="AW824" s="16">
        <f t="shared" si="953"/>
        <v>0</v>
      </c>
      <c r="AX824" s="16">
        <f t="shared" si="953"/>
        <v>0</v>
      </c>
      <c r="AY824" s="16">
        <f t="shared" si="953"/>
        <v>0</v>
      </c>
      <c r="AZ824" s="16"/>
      <c r="BA824" s="16"/>
      <c r="BB824" s="93">
        <f t="shared" si="940"/>
        <v>0</v>
      </c>
      <c r="BC824" s="93">
        <f t="shared" si="941"/>
        <v>0</v>
      </c>
      <c r="BD824" s="93">
        <f t="shared" si="942"/>
        <v>0</v>
      </c>
      <c r="BE824" s="158">
        <f t="shared" si="943"/>
        <v>0</v>
      </c>
      <c r="BF824" s="159">
        <f t="shared" si="944"/>
        <v>0</v>
      </c>
      <c r="BG824" s="159">
        <f t="shared" si="898"/>
        <v>0</v>
      </c>
      <c r="BH824" s="159">
        <f t="shared" si="899"/>
        <v>0</v>
      </c>
      <c r="BI824" s="159">
        <f t="shared" si="900"/>
        <v>0</v>
      </c>
      <c r="BJ824" s="159">
        <f t="shared" si="901"/>
        <v>0</v>
      </c>
      <c r="BK824" s="159">
        <f t="shared" si="902"/>
        <v>0</v>
      </c>
      <c r="BL824" s="159">
        <f t="shared" si="903"/>
        <v>0</v>
      </c>
      <c r="BM824" s="159">
        <f t="shared" si="952"/>
        <v>0</v>
      </c>
      <c r="BN824" s="159">
        <f t="shared" si="952"/>
        <v>0</v>
      </c>
      <c r="BO824" s="205" t="b">
        <f t="shared" si="904"/>
        <v>0</v>
      </c>
      <c r="BP824" s="214">
        <f t="shared" si="905"/>
        <v>0</v>
      </c>
      <c r="BQ824" s="160">
        <f t="shared" si="906"/>
        <v>0</v>
      </c>
      <c r="BR824" s="160">
        <f t="shared" si="907"/>
        <v>0</v>
      </c>
      <c r="BS824" s="160">
        <f t="shared" si="908"/>
        <v>0</v>
      </c>
      <c r="BT824" s="160">
        <f t="shared" si="909"/>
        <v>0</v>
      </c>
      <c r="BU824" s="160">
        <f t="shared" si="910"/>
        <v>0</v>
      </c>
      <c r="BV824" s="215">
        <f t="shared" si="911"/>
        <v>0</v>
      </c>
      <c r="BW824" s="217">
        <f t="shared" si="912"/>
        <v>0</v>
      </c>
      <c r="BX824" s="206">
        <f t="shared" si="913"/>
        <v>0</v>
      </c>
      <c r="BY824" s="206">
        <f t="shared" si="914"/>
        <v>0</v>
      </c>
      <c r="BZ824" s="206">
        <f t="shared" si="915"/>
        <v>0</v>
      </c>
      <c r="CA824" s="206">
        <f t="shared" si="916"/>
        <v>0</v>
      </c>
      <c r="CB824" s="206">
        <f t="shared" si="917"/>
        <v>0</v>
      </c>
      <c r="CC824" s="218">
        <f t="shared" si="918"/>
        <v>0</v>
      </c>
      <c r="CD824" s="216" t="e">
        <f t="shared" si="919"/>
        <v>#VALUE!</v>
      </c>
      <c r="CE824" s="94" t="e">
        <f t="shared" si="920"/>
        <v>#VALUE!</v>
      </c>
      <c r="CF824" s="94" t="e">
        <f t="shared" si="921"/>
        <v>#VALUE!</v>
      </c>
      <c r="CG824" s="95" t="e">
        <f t="shared" si="922"/>
        <v>#VALUE!</v>
      </c>
      <c r="CH824" s="95" t="e">
        <f t="shared" si="945"/>
        <v>#VALUE!</v>
      </c>
      <c r="CI824" s="95" t="b">
        <f t="shared" si="949"/>
        <v>0</v>
      </c>
      <c r="CJ824" s="76" t="str">
        <f t="shared" si="923"/>
        <v/>
      </c>
      <c r="CK824" s="94" t="e" cm="1">
        <f t="array" aca="1" ref="CK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CL824" s="94" t="str">
        <f t="shared" si="924"/>
        <v/>
      </c>
      <c r="CM824" s="96" t="b">
        <f t="shared" si="925"/>
        <v>0</v>
      </c>
      <c r="CN824" s="130" t="b">
        <f>IFERROR(MATCH(D824,'Avtal för korttidsarbete'!$G$13:$G$1012,0),TRUE)</f>
        <v>1</v>
      </c>
      <c r="CO824" s="130" t="b">
        <f t="shared" si="926"/>
        <v>0</v>
      </c>
      <c r="CP824" s="131" t="str" cm="1">
        <f t="array" ref="CP824">IF(CN824=TRUE,"x",INDEX('Avtal för korttidsarbete'!$E$13:$E$1012,$CN824))</f>
        <v>x</v>
      </c>
      <c r="CQ824" s="131" t="str" cm="1">
        <f t="array" ref="CQ824">IF(CN824=TRUE,"x",INDEX('Avtal för korttidsarbete'!$F$13:$F$1012,$CN824))</f>
        <v>x</v>
      </c>
      <c r="CR824" s="130" t="b">
        <f t="shared" si="927"/>
        <v>0</v>
      </c>
      <c r="CS824" s="165">
        <f t="shared" si="946"/>
        <v>0</v>
      </c>
      <c r="CT824" s="165">
        <f t="shared" si="947"/>
        <v>0</v>
      </c>
      <c r="CU824" s="130" t="b">
        <f t="shared" si="928"/>
        <v>0</v>
      </c>
      <c r="CV824" s="131">
        <f t="shared" si="929"/>
        <v>0</v>
      </c>
      <c r="CW824" s="165">
        <f t="shared" si="930"/>
        <v>0</v>
      </c>
      <c r="CX824" s="186" t="b">
        <f>IFERROR(INDEX('Avtal för korttidsarbete'!R:R,MATCH(D824,'Avtal för korttidsarbete'!$G:$G,0)),TRUE)</f>
        <v>1</v>
      </c>
      <c r="CY824" s="165" t="str">
        <f>IF(CX824,"-",INDEX('Avtal för korttidsarbete'!$D:$D,MATCH(D824,'Avtal för korttidsarbete'!$G:$G,0)))</f>
        <v>-</v>
      </c>
      <c r="CZ824" s="131" t="b">
        <f>IFERROR(G824&gt;INDEX(Uppsägningar!E:E,MATCH(C824,Uppsägningar!C:C,0)),FALSE)</f>
        <v>0</v>
      </c>
    </row>
    <row r="825" spans="1:104" s="30" customFormat="1" x14ac:dyDescent="0.25">
      <c r="A825" s="19">
        <v>810</v>
      </c>
      <c r="B825" s="20"/>
      <c r="C825" s="189"/>
      <c r="D825" s="69"/>
      <c r="E825" s="171">
        <f>IFERROR(INDEX(Admin!$C$7:$C$10,MATCH(CY825,TblNivåValTExt,0)),0)</f>
        <v>0</v>
      </c>
      <c r="F825" s="1"/>
      <c r="G825" s="1"/>
      <c r="H825" s="90"/>
      <c r="I825" s="91"/>
      <c r="J825" s="91"/>
      <c r="K825" s="91"/>
      <c r="L825" s="91"/>
      <c r="M825" s="91"/>
      <c r="N825" s="91"/>
      <c r="O825" s="91"/>
      <c r="P825" s="91"/>
      <c r="Q825" s="91"/>
      <c r="R825" s="91"/>
      <c r="S825" s="91"/>
      <c r="T825" s="91"/>
      <c r="U825" s="91"/>
      <c r="V825" s="91"/>
      <c r="W825" s="225">
        <f t="shared" si="885"/>
        <v>0</v>
      </c>
      <c r="X825" s="134" t="str">
        <f t="shared" si="931"/>
        <v/>
      </c>
      <c r="Y825" s="92" t="b">
        <f t="shared" si="886"/>
        <v>0</v>
      </c>
      <c r="Z825" s="92" t="str">
        <f t="shared" si="932"/>
        <v/>
      </c>
      <c r="AA825" s="92" t="b">
        <f t="shared" si="933"/>
        <v>0</v>
      </c>
      <c r="AB825" s="92" t="str">
        <f t="shared" si="934"/>
        <v/>
      </c>
      <c r="AC825" s="13" t="b">
        <f t="shared" si="887"/>
        <v>0</v>
      </c>
      <c r="AD825" s="92" t="str">
        <f t="shared" si="935"/>
        <v/>
      </c>
      <c r="AE825" s="13" t="b">
        <f t="shared" si="936"/>
        <v>0</v>
      </c>
      <c r="AF825" s="92" t="str">
        <f t="shared" si="937"/>
        <v/>
      </c>
      <c r="AG825" s="13" t="b">
        <f t="shared" si="888"/>
        <v>0</v>
      </c>
      <c r="AH825" s="92" t="str">
        <f t="shared" si="938"/>
        <v/>
      </c>
      <c r="AI825" s="35" t="b">
        <f t="shared" si="889"/>
        <v>0</v>
      </c>
      <c r="AJ825" s="92" t="str">
        <f t="shared" si="939"/>
        <v/>
      </c>
      <c r="AK825" s="35" t="b">
        <f t="shared" si="890"/>
        <v>0</v>
      </c>
      <c r="AL825" s="92" t="str">
        <f t="shared" si="891"/>
        <v/>
      </c>
      <c r="AM825" s="35" t="b">
        <f t="shared" si="892"/>
        <v>0</v>
      </c>
      <c r="AN825" s="92" t="str">
        <f t="shared" si="893"/>
        <v/>
      </c>
      <c r="AO825" s="13" t="b">
        <f t="shared" si="894"/>
        <v>0</v>
      </c>
      <c r="AP825" s="92" t="str">
        <f t="shared" si="895"/>
        <v/>
      </c>
      <c r="AQ825" s="14">
        <f t="shared" si="896"/>
        <v>0</v>
      </c>
      <c r="AR825" s="14">
        <f t="shared" si="897"/>
        <v>0</v>
      </c>
      <c r="AS825" s="16">
        <f t="shared" si="953"/>
        <v>0</v>
      </c>
      <c r="AT825" s="16">
        <f t="shared" si="953"/>
        <v>0</v>
      </c>
      <c r="AU825" s="16">
        <f t="shared" si="953"/>
        <v>0</v>
      </c>
      <c r="AV825" s="16">
        <f t="shared" si="953"/>
        <v>0</v>
      </c>
      <c r="AW825" s="16">
        <f t="shared" si="953"/>
        <v>0</v>
      </c>
      <c r="AX825" s="16">
        <f t="shared" si="953"/>
        <v>0</v>
      </c>
      <c r="AY825" s="16">
        <f t="shared" si="953"/>
        <v>0</v>
      </c>
      <c r="AZ825" s="16"/>
      <c r="BA825" s="16"/>
      <c r="BB825" s="93">
        <f t="shared" si="940"/>
        <v>0</v>
      </c>
      <c r="BC825" s="93">
        <f t="shared" si="941"/>
        <v>0</v>
      </c>
      <c r="BD825" s="93">
        <f t="shared" si="942"/>
        <v>0</v>
      </c>
      <c r="BE825" s="158">
        <f t="shared" si="943"/>
        <v>0</v>
      </c>
      <c r="BF825" s="159">
        <f t="shared" si="944"/>
        <v>0</v>
      </c>
      <c r="BG825" s="159">
        <f t="shared" si="898"/>
        <v>0</v>
      </c>
      <c r="BH825" s="159">
        <f t="shared" si="899"/>
        <v>0</v>
      </c>
      <c r="BI825" s="159">
        <f t="shared" si="900"/>
        <v>0</v>
      </c>
      <c r="BJ825" s="159">
        <f t="shared" si="901"/>
        <v>0</v>
      </c>
      <c r="BK825" s="159">
        <f t="shared" si="902"/>
        <v>0</v>
      </c>
      <c r="BL825" s="159">
        <f t="shared" si="903"/>
        <v>0</v>
      </c>
      <c r="BM825" s="159">
        <f t="shared" si="952"/>
        <v>0</v>
      </c>
      <c r="BN825" s="159">
        <f t="shared" si="952"/>
        <v>0</v>
      </c>
      <c r="BO825" s="205" t="b">
        <f t="shared" si="904"/>
        <v>0</v>
      </c>
      <c r="BP825" s="214">
        <f t="shared" si="905"/>
        <v>0</v>
      </c>
      <c r="BQ825" s="160">
        <f t="shared" si="906"/>
        <v>0</v>
      </c>
      <c r="BR825" s="160">
        <f t="shared" si="907"/>
        <v>0</v>
      </c>
      <c r="BS825" s="160">
        <f t="shared" si="908"/>
        <v>0</v>
      </c>
      <c r="BT825" s="160">
        <f t="shared" si="909"/>
        <v>0</v>
      </c>
      <c r="BU825" s="160">
        <f t="shared" si="910"/>
        <v>0</v>
      </c>
      <c r="BV825" s="215">
        <f t="shared" si="911"/>
        <v>0</v>
      </c>
      <c r="BW825" s="217">
        <f t="shared" si="912"/>
        <v>0</v>
      </c>
      <c r="BX825" s="206">
        <f t="shared" si="913"/>
        <v>0</v>
      </c>
      <c r="BY825" s="206">
        <f t="shared" si="914"/>
        <v>0</v>
      </c>
      <c r="BZ825" s="206">
        <f t="shared" si="915"/>
        <v>0</v>
      </c>
      <c r="CA825" s="206">
        <f t="shared" si="916"/>
        <v>0</v>
      </c>
      <c r="CB825" s="206">
        <f t="shared" si="917"/>
        <v>0</v>
      </c>
      <c r="CC825" s="218">
        <f t="shared" si="918"/>
        <v>0</v>
      </c>
      <c r="CD825" s="216" t="e">
        <f t="shared" si="919"/>
        <v>#VALUE!</v>
      </c>
      <c r="CE825" s="94" t="e">
        <f t="shared" si="920"/>
        <v>#VALUE!</v>
      </c>
      <c r="CF825" s="94" t="e">
        <f t="shared" si="921"/>
        <v>#VALUE!</v>
      </c>
      <c r="CG825" s="95" t="e">
        <f t="shared" si="922"/>
        <v>#VALUE!</v>
      </c>
      <c r="CH825" s="95" t="e">
        <f t="shared" si="945"/>
        <v>#VALUE!</v>
      </c>
      <c r="CI825" s="95" t="b">
        <f t="shared" si="949"/>
        <v>0</v>
      </c>
      <c r="CJ825" s="76" t="str">
        <f t="shared" si="923"/>
        <v/>
      </c>
      <c r="CK825" s="94" t="e" cm="1">
        <f t="array" aca="1" ref="CK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CL825" s="94" t="str">
        <f t="shared" si="924"/>
        <v/>
      </c>
      <c r="CM825" s="96" t="b">
        <f t="shared" si="925"/>
        <v>0</v>
      </c>
      <c r="CN825" s="130" t="b">
        <f>IFERROR(MATCH(D825,'Avtal för korttidsarbete'!$G$13:$G$1012,0),TRUE)</f>
        <v>1</v>
      </c>
      <c r="CO825" s="130" t="b">
        <f t="shared" si="926"/>
        <v>0</v>
      </c>
      <c r="CP825" s="131" t="str" cm="1">
        <f t="array" ref="CP825">IF(CN825=TRUE,"x",INDEX('Avtal för korttidsarbete'!$E$13:$E$1012,$CN825))</f>
        <v>x</v>
      </c>
      <c r="CQ825" s="131" t="str" cm="1">
        <f t="array" ref="CQ825">IF(CN825=TRUE,"x",INDEX('Avtal för korttidsarbete'!$F$13:$F$1012,$CN825))</f>
        <v>x</v>
      </c>
      <c r="CR825" s="130" t="b">
        <f t="shared" si="927"/>
        <v>0</v>
      </c>
      <c r="CS825" s="165">
        <f t="shared" si="946"/>
        <v>0</v>
      </c>
      <c r="CT825" s="165">
        <f t="shared" si="947"/>
        <v>0</v>
      </c>
      <c r="CU825" s="130" t="b">
        <f t="shared" si="928"/>
        <v>0</v>
      </c>
      <c r="CV825" s="131">
        <f t="shared" si="929"/>
        <v>0</v>
      </c>
      <c r="CW825" s="165">
        <f t="shared" si="930"/>
        <v>0</v>
      </c>
      <c r="CX825" s="186" t="b">
        <f>IFERROR(INDEX('Avtal för korttidsarbete'!R:R,MATCH(D825,'Avtal för korttidsarbete'!$G:$G,0)),TRUE)</f>
        <v>1</v>
      </c>
      <c r="CY825" s="165" t="str">
        <f>IF(CX825,"-",INDEX('Avtal för korttidsarbete'!$D:$D,MATCH(D825,'Avtal för korttidsarbete'!$G:$G,0)))</f>
        <v>-</v>
      </c>
      <c r="CZ825" s="131" t="b">
        <f>IFERROR(G825&gt;INDEX(Uppsägningar!E:E,MATCH(C825,Uppsägningar!C:C,0)),FALSE)</f>
        <v>0</v>
      </c>
    </row>
    <row r="826" spans="1:104" s="30" customFormat="1" x14ac:dyDescent="0.25">
      <c r="A826" s="19">
        <v>811</v>
      </c>
      <c r="B826" s="20"/>
      <c r="C826" s="189"/>
      <c r="D826" s="69"/>
      <c r="E826" s="171">
        <f>IFERROR(INDEX(Admin!$C$7:$C$10,MATCH(CY826,TblNivåValTExt,0)),0)</f>
        <v>0</v>
      </c>
      <c r="F826" s="1"/>
      <c r="G826" s="1"/>
      <c r="H826" s="90"/>
      <c r="I826" s="91"/>
      <c r="J826" s="91"/>
      <c r="K826" s="91"/>
      <c r="L826" s="91"/>
      <c r="M826" s="91"/>
      <c r="N826" s="91"/>
      <c r="O826" s="91"/>
      <c r="P826" s="91"/>
      <c r="Q826" s="91"/>
      <c r="R826" s="91"/>
      <c r="S826" s="91"/>
      <c r="T826" s="91"/>
      <c r="U826" s="91"/>
      <c r="V826" s="91"/>
      <c r="W826" s="225">
        <f t="shared" si="885"/>
        <v>0</v>
      </c>
      <c r="X826" s="134" t="str">
        <f t="shared" si="931"/>
        <v/>
      </c>
      <c r="Y826" s="92" t="b">
        <f t="shared" si="886"/>
        <v>0</v>
      </c>
      <c r="Z826" s="92" t="str">
        <f t="shared" si="932"/>
        <v/>
      </c>
      <c r="AA826" s="92" t="b">
        <f t="shared" si="933"/>
        <v>0</v>
      </c>
      <c r="AB826" s="92" t="str">
        <f t="shared" si="934"/>
        <v/>
      </c>
      <c r="AC826" s="13" t="b">
        <f t="shared" si="887"/>
        <v>0</v>
      </c>
      <c r="AD826" s="92" t="str">
        <f t="shared" si="935"/>
        <v/>
      </c>
      <c r="AE826" s="13" t="b">
        <f t="shared" si="936"/>
        <v>0</v>
      </c>
      <c r="AF826" s="92" t="str">
        <f t="shared" si="937"/>
        <v/>
      </c>
      <c r="AG826" s="13" t="b">
        <f t="shared" si="888"/>
        <v>0</v>
      </c>
      <c r="AH826" s="92" t="str">
        <f t="shared" si="938"/>
        <v/>
      </c>
      <c r="AI826" s="35" t="b">
        <f t="shared" si="889"/>
        <v>0</v>
      </c>
      <c r="AJ826" s="92" t="str">
        <f t="shared" si="939"/>
        <v/>
      </c>
      <c r="AK826" s="35" t="b">
        <f t="shared" si="890"/>
        <v>0</v>
      </c>
      <c r="AL826" s="92" t="str">
        <f t="shared" si="891"/>
        <v/>
      </c>
      <c r="AM826" s="35" t="b">
        <f t="shared" si="892"/>
        <v>0</v>
      </c>
      <c r="AN826" s="92" t="str">
        <f t="shared" si="893"/>
        <v/>
      </c>
      <c r="AO826" s="13" t="b">
        <f t="shared" si="894"/>
        <v>0</v>
      </c>
      <c r="AP826" s="92" t="str">
        <f t="shared" si="895"/>
        <v/>
      </c>
      <c r="AQ826" s="14">
        <f t="shared" si="896"/>
        <v>0</v>
      </c>
      <c r="AR826" s="14">
        <f t="shared" si="897"/>
        <v>0</v>
      </c>
      <c r="AS826" s="16">
        <f t="shared" ref="AS826:AY835" si="954">IF(OR(AS$11=FALSE,$F826="",MIN($G826,AS$10,$AR826)-MAX($F826,AS$8,$AQ826)&lt;0),0,MIN($G826,AS$10,$AR826)-MAX($F826,AS$8,$AQ826)+1)</f>
        <v>0</v>
      </c>
      <c r="AT826" s="16">
        <f t="shared" si="954"/>
        <v>0</v>
      </c>
      <c r="AU826" s="16">
        <f t="shared" si="954"/>
        <v>0</v>
      </c>
      <c r="AV826" s="16">
        <f t="shared" si="954"/>
        <v>0</v>
      </c>
      <c r="AW826" s="16">
        <f t="shared" si="954"/>
        <v>0</v>
      </c>
      <c r="AX826" s="16">
        <f t="shared" si="954"/>
        <v>0</v>
      </c>
      <c r="AY826" s="16">
        <f t="shared" si="954"/>
        <v>0</v>
      </c>
      <c r="AZ826" s="16"/>
      <c r="BA826" s="16"/>
      <c r="BB826" s="93">
        <f t="shared" si="940"/>
        <v>0</v>
      </c>
      <c r="BC826" s="93">
        <f t="shared" si="941"/>
        <v>0</v>
      </c>
      <c r="BD826" s="93">
        <f t="shared" si="942"/>
        <v>0</v>
      </c>
      <c r="BE826" s="158">
        <f t="shared" si="943"/>
        <v>0</v>
      </c>
      <c r="BF826" s="159">
        <f t="shared" si="944"/>
        <v>0</v>
      </c>
      <c r="BG826" s="159">
        <f t="shared" si="898"/>
        <v>0</v>
      </c>
      <c r="BH826" s="159">
        <f t="shared" si="899"/>
        <v>0</v>
      </c>
      <c r="BI826" s="159">
        <f t="shared" si="900"/>
        <v>0</v>
      </c>
      <c r="BJ826" s="159">
        <f t="shared" si="901"/>
        <v>0</v>
      </c>
      <c r="BK826" s="159">
        <f t="shared" si="902"/>
        <v>0</v>
      </c>
      <c r="BL826" s="159">
        <f t="shared" si="903"/>
        <v>0</v>
      </c>
      <c r="BM826" s="159">
        <f t="shared" si="952"/>
        <v>0</v>
      </c>
      <c r="BN826" s="159">
        <f t="shared" si="952"/>
        <v>0</v>
      </c>
      <c r="BO826" s="205" t="b">
        <f t="shared" si="904"/>
        <v>0</v>
      </c>
      <c r="BP826" s="214">
        <f t="shared" si="905"/>
        <v>0</v>
      </c>
      <c r="BQ826" s="160">
        <f t="shared" si="906"/>
        <v>0</v>
      </c>
      <c r="BR826" s="160">
        <f t="shared" si="907"/>
        <v>0</v>
      </c>
      <c r="BS826" s="160">
        <f t="shared" si="908"/>
        <v>0</v>
      </c>
      <c r="BT826" s="160">
        <f t="shared" si="909"/>
        <v>0</v>
      </c>
      <c r="BU826" s="160">
        <f t="shared" si="910"/>
        <v>0</v>
      </c>
      <c r="BV826" s="215">
        <f t="shared" si="911"/>
        <v>0</v>
      </c>
      <c r="BW826" s="217">
        <f t="shared" si="912"/>
        <v>0</v>
      </c>
      <c r="BX826" s="206">
        <f t="shared" si="913"/>
        <v>0</v>
      </c>
      <c r="BY826" s="206">
        <f t="shared" si="914"/>
        <v>0</v>
      </c>
      <c r="BZ826" s="206">
        <f t="shared" si="915"/>
        <v>0</v>
      </c>
      <c r="CA826" s="206">
        <f t="shared" si="916"/>
        <v>0</v>
      </c>
      <c r="CB826" s="206">
        <f t="shared" si="917"/>
        <v>0</v>
      </c>
      <c r="CC826" s="218">
        <f t="shared" si="918"/>
        <v>0</v>
      </c>
      <c r="CD826" s="216" t="e">
        <f t="shared" si="919"/>
        <v>#VALUE!</v>
      </c>
      <c r="CE826" s="94" t="e">
        <f t="shared" si="920"/>
        <v>#VALUE!</v>
      </c>
      <c r="CF826" s="94" t="e">
        <f t="shared" si="921"/>
        <v>#VALUE!</v>
      </c>
      <c r="CG826" s="95" t="e">
        <f t="shared" si="922"/>
        <v>#VALUE!</v>
      </c>
      <c r="CH826" s="95" t="e">
        <f t="shared" si="945"/>
        <v>#VALUE!</v>
      </c>
      <c r="CI826" s="95" t="b">
        <f t="shared" si="949"/>
        <v>0</v>
      </c>
      <c r="CJ826" s="76" t="str">
        <f t="shared" si="923"/>
        <v/>
      </c>
      <c r="CK826" s="94" t="e" cm="1">
        <f t="array" aca="1" ref="CK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CL826" s="94" t="str">
        <f t="shared" si="924"/>
        <v/>
      </c>
      <c r="CM826" s="96" t="b">
        <f t="shared" si="925"/>
        <v>0</v>
      </c>
      <c r="CN826" s="130" t="b">
        <f>IFERROR(MATCH(D826,'Avtal för korttidsarbete'!$G$13:$G$1012,0),TRUE)</f>
        <v>1</v>
      </c>
      <c r="CO826" s="130" t="b">
        <f t="shared" si="926"/>
        <v>0</v>
      </c>
      <c r="CP826" s="131" t="str" cm="1">
        <f t="array" ref="CP826">IF(CN826=TRUE,"x",INDEX('Avtal för korttidsarbete'!$E$13:$E$1012,$CN826))</f>
        <v>x</v>
      </c>
      <c r="CQ826" s="131" t="str" cm="1">
        <f t="array" ref="CQ826">IF(CN826=TRUE,"x",INDEX('Avtal för korttidsarbete'!$F$13:$F$1012,$CN826))</f>
        <v>x</v>
      </c>
      <c r="CR826" s="130" t="b">
        <f t="shared" si="927"/>
        <v>0</v>
      </c>
      <c r="CS826" s="165">
        <f t="shared" si="946"/>
        <v>0</v>
      </c>
      <c r="CT826" s="165">
        <f t="shared" si="947"/>
        <v>0</v>
      </c>
      <c r="CU826" s="130" t="b">
        <f t="shared" si="928"/>
        <v>0</v>
      </c>
      <c r="CV826" s="131">
        <f t="shared" si="929"/>
        <v>0</v>
      </c>
      <c r="CW826" s="165">
        <f t="shared" si="930"/>
        <v>0</v>
      </c>
      <c r="CX826" s="186" t="b">
        <f>IFERROR(INDEX('Avtal för korttidsarbete'!R:R,MATCH(D826,'Avtal för korttidsarbete'!$G:$G,0)),TRUE)</f>
        <v>1</v>
      </c>
      <c r="CY826" s="165" t="str">
        <f>IF(CX826,"-",INDEX('Avtal för korttidsarbete'!$D:$D,MATCH(D826,'Avtal för korttidsarbete'!$G:$G,0)))</f>
        <v>-</v>
      </c>
      <c r="CZ826" s="131" t="b">
        <f>IFERROR(G826&gt;INDEX(Uppsägningar!E:E,MATCH(C826,Uppsägningar!C:C,0)),FALSE)</f>
        <v>0</v>
      </c>
    </row>
    <row r="827" spans="1:104" s="30" customFormat="1" x14ac:dyDescent="0.25">
      <c r="A827" s="19">
        <v>812</v>
      </c>
      <c r="B827" s="20"/>
      <c r="C827" s="189"/>
      <c r="D827" s="69"/>
      <c r="E827" s="171">
        <f>IFERROR(INDEX(Admin!$C$7:$C$10,MATCH(CY827,TblNivåValTExt,0)),0)</f>
        <v>0</v>
      </c>
      <c r="F827" s="1"/>
      <c r="G827" s="1"/>
      <c r="H827" s="90"/>
      <c r="I827" s="91"/>
      <c r="J827" s="91"/>
      <c r="K827" s="91"/>
      <c r="L827" s="91"/>
      <c r="M827" s="91"/>
      <c r="N827" s="91"/>
      <c r="O827" s="91"/>
      <c r="P827" s="91"/>
      <c r="Q827" s="91"/>
      <c r="R827" s="91"/>
      <c r="S827" s="91"/>
      <c r="T827" s="91"/>
      <c r="U827" s="91"/>
      <c r="V827" s="91"/>
      <c r="W827" s="225">
        <f t="shared" si="885"/>
        <v>0</v>
      </c>
      <c r="X827" s="134" t="str">
        <f t="shared" si="931"/>
        <v/>
      </c>
      <c r="Y827" s="92" t="b">
        <f t="shared" si="886"/>
        <v>0</v>
      </c>
      <c r="Z827" s="92" t="str">
        <f t="shared" si="932"/>
        <v/>
      </c>
      <c r="AA827" s="92" t="b">
        <f t="shared" si="933"/>
        <v>0</v>
      </c>
      <c r="AB827" s="92" t="str">
        <f t="shared" si="934"/>
        <v/>
      </c>
      <c r="AC827" s="13" t="b">
        <f t="shared" si="887"/>
        <v>0</v>
      </c>
      <c r="AD827" s="92" t="str">
        <f t="shared" si="935"/>
        <v/>
      </c>
      <c r="AE827" s="13" t="b">
        <f t="shared" si="936"/>
        <v>0</v>
      </c>
      <c r="AF827" s="92" t="str">
        <f t="shared" si="937"/>
        <v/>
      </c>
      <c r="AG827" s="13" t="b">
        <f t="shared" si="888"/>
        <v>0</v>
      </c>
      <c r="AH827" s="92" t="str">
        <f t="shared" si="938"/>
        <v/>
      </c>
      <c r="AI827" s="35" t="b">
        <f t="shared" si="889"/>
        <v>0</v>
      </c>
      <c r="AJ827" s="92" t="str">
        <f t="shared" si="939"/>
        <v/>
      </c>
      <c r="AK827" s="35" t="b">
        <f t="shared" si="890"/>
        <v>0</v>
      </c>
      <c r="AL827" s="92" t="str">
        <f t="shared" si="891"/>
        <v/>
      </c>
      <c r="AM827" s="35" t="b">
        <f t="shared" si="892"/>
        <v>0</v>
      </c>
      <c r="AN827" s="92" t="str">
        <f t="shared" si="893"/>
        <v/>
      </c>
      <c r="AO827" s="13" t="b">
        <f t="shared" si="894"/>
        <v>0</v>
      </c>
      <c r="AP827" s="92" t="str">
        <f t="shared" si="895"/>
        <v/>
      </c>
      <c r="AQ827" s="14">
        <f t="shared" si="896"/>
        <v>0</v>
      </c>
      <c r="AR827" s="14">
        <f t="shared" si="897"/>
        <v>0</v>
      </c>
      <c r="AS827" s="16">
        <f t="shared" si="954"/>
        <v>0</v>
      </c>
      <c r="AT827" s="16">
        <f t="shared" si="954"/>
        <v>0</v>
      </c>
      <c r="AU827" s="16">
        <f t="shared" si="954"/>
        <v>0</v>
      </c>
      <c r="AV827" s="16">
        <f t="shared" si="954"/>
        <v>0</v>
      </c>
      <c r="AW827" s="16">
        <f t="shared" si="954"/>
        <v>0</v>
      </c>
      <c r="AX827" s="16">
        <f t="shared" si="954"/>
        <v>0</v>
      </c>
      <c r="AY827" s="16">
        <f t="shared" si="954"/>
        <v>0</v>
      </c>
      <c r="AZ827" s="16"/>
      <c r="BA827" s="16"/>
      <c r="BB827" s="93">
        <f t="shared" si="940"/>
        <v>0</v>
      </c>
      <c r="BC827" s="93">
        <f t="shared" si="941"/>
        <v>0</v>
      </c>
      <c r="BD827" s="93">
        <f t="shared" si="942"/>
        <v>0</v>
      </c>
      <c r="BE827" s="158">
        <f t="shared" si="943"/>
        <v>0</v>
      </c>
      <c r="BF827" s="159">
        <f t="shared" si="944"/>
        <v>0</v>
      </c>
      <c r="BG827" s="159">
        <f t="shared" si="898"/>
        <v>0</v>
      </c>
      <c r="BH827" s="159">
        <f t="shared" si="899"/>
        <v>0</v>
      </c>
      <c r="BI827" s="159">
        <f t="shared" si="900"/>
        <v>0</v>
      </c>
      <c r="BJ827" s="159">
        <f t="shared" si="901"/>
        <v>0</v>
      </c>
      <c r="BK827" s="159">
        <f t="shared" si="902"/>
        <v>0</v>
      </c>
      <c r="BL827" s="159">
        <f t="shared" si="903"/>
        <v>0</v>
      </c>
      <c r="BM827" s="159">
        <f t="shared" si="952"/>
        <v>0</v>
      </c>
      <c r="BN827" s="159">
        <f t="shared" si="952"/>
        <v>0</v>
      </c>
      <c r="BO827" s="205" t="b">
        <f t="shared" si="904"/>
        <v>0</v>
      </c>
      <c r="BP827" s="214">
        <f t="shared" si="905"/>
        <v>0</v>
      </c>
      <c r="BQ827" s="160">
        <f t="shared" si="906"/>
        <v>0</v>
      </c>
      <c r="BR827" s="160">
        <f t="shared" si="907"/>
        <v>0</v>
      </c>
      <c r="BS827" s="160">
        <f t="shared" si="908"/>
        <v>0</v>
      </c>
      <c r="BT827" s="160">
        <f t="shared" si="909"/>
        <v>0</v>
      </c>
      <c r="BU827" s="160">
        <f t="shared" si="910"/>
        <v>0</v>
      </c>
      <c r="BV827" s="215">
        <f t="shared" si="911"/>
        <v>0</v>
      </c>
      <c r="BW827" s="217">
        <f t="shared" si="912"/>
        <v>0</v>
      </c>
      <c r="BX827" s="206">
        <f t="shared" si="913"/>
        <v>0</v>
      </c>
      <c r="BY827" s="206">
        <f t="shared" si="914"/>
        <v>0</v>
      </c>
      <c r="BZ827" s="206">
        <f t="shared" si="915"/>
        <v>0</v>
      </c>
      <c r="CA827" s="206">
        <f t="shared" si="916"/>
        <v>0</v>
      </c>
      <c r="CB827" s="206">
        <f t="shared" si="917"/>
        <v>0</v>
      </c>
      <c r="CC827" s="218">
        <f t="shared" si="918"/>
        <v>0</v>
      </c>
      <c r="CD827" s="216" t="e">
        <f t="shared" si="919"/>
        <v>#VALUE!</v>
      </c>
      <c r="CE827" s="94" t="e">
        <f t="shared" si="920"/>
        <v>#VALUE!</v>
      </c>
      <c r="CF827" s="94" t="e">
        <f t="shared" si="921"/>
        <v>#VALUE!</v>
      </c>
      <c r="CG827" s="95" t="e">
        <f t="shared" si="922"/>
        <v>#VALUE!</v>
      </c>
      <c r="CH827" s="95" t="e">
        <f t="shared" si="945"/>
        <v>#VALUE!</v>
      </c>
      <c r="CI827" s="95" t="b">
        <f t="shared" si="949"/>
        <v>0</v>
      </c>
      <c r="CJ827" s="76" t="str">
        <f t="shared" si="923"/>
        <v/>
      </c>
      <c r="CK827" s="94" t="e" cm="1">
        <f t="array" aca="1" ref="CK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CL827" s="94" t="str">
        <f t="shared" si="924"/>
        <v/>
      </c>
      <c r="CM827" s="96" t="b">
        <f t="shared" si="925"/>
        <v>0</v>
      </c>
      <c r="CN827" s="130" t="b">
        <f>IFERROR(MATCH(D827,'Avtal för korttidsarbete'!$G$13:$G$1012,0),TRUE)</f>
        <v>1</v>
      </c>
      <c r="CO827" s="130" t="b">
        <f t="shared" si="926"/>
        <v>0</v>
      </c>
      <c r="CP827" s="131" t="str" cm="1">
        <f t="array" ref="CP827">IF(CN827=TRUE,"x",INDEX('Avtal för korttidsarbete'!$E$13:$E$1012,$CN827))</f>
        <v>x</v>
      </c>
      <c r="CQ827" s="131" t="str" cm="1">
        <f t="array" ref="CQ827">IF(CN827=TRUE,"x",INDEX('Avtal för korttidsarbete'!$F$13:$F$1012,$CN827))</f>
        <v>x</v>
      </c>
      <c r="CR827" s="130" t="b">
        <f t="shared" si="927"/>
        <v>0</v>
      </c>
      <c r="CS827" s="165">
        <f t="shared" si="946"/>
        <v>0</v>
      </c>
      <c r="CT827" s="165">
        <f t="shared" si="947"/>
        <v>0</v>
      </c>
      <c r="CU827" s="130" t="b">
        <f t="shared" si="928"/>
        <v>0</v>
      </c>
      <c r="CV827" s="131">
        <f t="shared" si="929"/>
        <v>0</v>
      </c>
      <c r="CW827" s="165">
        <f t="shared" si="930"/>
        <v>0</v>
      </c>
      <c r="CX827" s="186" t="b">
        <f>IFERROR(INDEX('Avtal för korttidsarbete'!R:R,MATCH(D827,'Avtal för korttidsarbete'!$G:$G,0)),TRUE)</f>
        <v>1</v>
      </c>
      <c r="CY827" s="165" t="str">
        <f>IF(CX827,"-",INDEX('Avtal för korttidsarbete'!$D:$D,MATCH(D827,'Avtal för korttidsarbete'!$G:$G,0)))</f>
        <v>-</v>
      </c>
      <c r="CZ827" s="131" t="b">
        <f>IFERROR(G827&gt;INDEX(Uppsägningar!E:E,MATCH(C827,Uppsägningar!C:C,0)),FALSE)</f>
        <v>0</v>
      </c>
    </row>
    <row r="828" spans="1:104" s="30" customFormat="1" x14ac:dyDescent="0.25">
      <c r="A828" s="19">
        <v>813</v>
      </c>
      <c r="B828" s="20"/>
      <c r="C828" s="189"/>
      <c r="D828" s="69"/>
      <c r="E828" s="171">
        <f>IFERROR(INDEX(Admin!$C$7:$C$10,MATCH(CY828,TblNivåValTExt,0)),0)</f>
        <v>0</v>
      </c>
      <c r="F828" s="1"/>
      <c r="G828" s="1"/>
      <c r="H828" s="90"/>
      <c r="I828" s="91"/>
      <c r="J828" s="91"/>
      <c r="K828" s="91"/>
      <c r="L828" s="91"/>
      <c r="M828" s="91"/>
      <c r="N828" s="91"/>
      <c r="O828" s="91"/>
      <c r="P828" s="91"/>
      <c r="Q828" s="91"/>
      <c r="R828" s="91"/>
      <c r="S828" s="91"/>
      <c r="T828" s="91"/>
      <c r="U828" s="91"/>
      <c r="V828" s="91"/>
      <c r="W828" s="225">
        <f t="shared" si="885"/>
        <v>0</v>
      </c>
      <c r="X828" s="134" t="str">
        <f t="shared" si="931"/>
        <v/>
      </c>
      <c r="Y828" s="92" t="b">
        <f t="shared" si="886"/>
        <v>0</v>
      </c>
      <c r="Z828" s="92" t="str">
        <f t="shared" si="932"/>
        <v/>
      </c>
      <c r="AA828" s="92" t="b">
        <f t="shared" si="933"/>
        <v>0</v>
      </c>
      <c r="AB828" s="92" t="str">
        <f t="shared" si="934"/>
        <v/>
      </c>
      <c r="AC828" s="13" t="b">
        <f t="shared" si="887"/>
        <v>0</v>
      </c>
      <c r="AD828" s="92" t="str">
        <f t="shared" si="935"/>
        <v/>
      </c>
      <c r="AE828" s="13" t="b">
        <f t="shared" si="936"/>
        <v>0</v>
      </c>
      <c r="AF828" s="92" t="str">
        <f t="shared" si="937"/>
        <v/>
      </c>
      <c r="AG828" s="13" t="b">
        <f t="shared" si="888"/>
        <v>0</v>
      </c>
      <c r="AH828" s="92" t="str">
        <f t="shared" si="938"/>
        <v/>
      </c>
      <c r="AI828" s="35" t="b">
        <f t="shared" si="889"/>
        <v>0</v>
      </c>
      <c r="AJ828" s="92" t="str">
        <f t="shared" si="939"/>
        <v/>
      </c>
      <c r="AK828" s="35" t="b">
        <f t="shared" si="890"/>
        <v>0</v>
      </c>
      <c r="AL828" s="92" t="str">
        <f t="shared" si="891"/>
        <v/>
      </c>
      <c r="AM828" s="35" t="b">
        <f t="shared" si="892"/>
        <v>0</v>
      </c>
      <c r="AN828" s="92" t="str">
        <f t="shared" si="893"/>
        <v/>
      </c>
      <c r="AO828" s="13" t="b">
        <f t="shared" si="894"/>
        <v>0</v>
      </c>
      <c r="AP828" s="92" t="str">
        <f t="shared" si="895"/>
        <v/>
      </c>
      <c r="AQ828" s="14">
        <f t="shared" si="896"/>
        <v>0</v>
      </c>
      <c r="AR828" s="14">
        <f t="shared" si="897"/>
        <v>0</v>
      </c>
      <c r="AS828" s="16">
        <f t="shared" si="954"/>
        <v>0</v>
      </c>
      <c r="AT828" s="16">
        <f t="shared" si="954"/>
        <v>0</v>
      </c>
      <c r="AU828" s="16">
        <f t="shared" si="954"/>
        <v>0</v>
      </c>
      <c r="AV828" s="16">
        <f t="shared" si="954"/>
        <v>0</v>
      </c>
      <c r="AW828" s="16">
        <f t="shared" si="954"/>
        <v>0</v>
      </c>
      <c r="AX828" s="16">
        <f t="shared" si="954"/>
        <v>0</v>
      </c>
      <c r="AY828" s="16">
        <f t="shared" si="954"/>
        <v>0</v>
      </c>
      <c r="AZ828" s="16"/>
      <c r="BA828" s="16"/>
      <c r="BB828" s="93">
        <f t="shared" si="940"/>
        <v>0</v>
      </c>
      <c r="BC828" s="93">
        <f t="shared" si="941"/>
        <v>0</v>
      </c>
      <c r="BD828" s="93">
        <f t="shared" si="942"/>
        <v>0</v>
      </c>
      <c r="BE828" s="158">
        <f t="shared" si="943"/>
        <v>0</v>
      </c>
      <c r="BF828" s="159">
        <f t="shared" si="944"/>
        <v>0</v>
      </c>
      <c r="BG828" s="159">
        <f t="shared" si="898"/>
        <v>0</v>
      </c>
      <c r="BH828" s="159">
        <f t="shared" si="899"/>
        <v>0</v>
      </c>
      <c r="BI828" s="159">
        <f t="shared" si="900"/>
        <v>0</v>
      </c>
      <c r="BJ828" s="159">
        <f t="shared" si="901"/>
        <v>0</v>
      </c>
      <c r="BK828" s="159">
        <f t="shared" si="902"/>
        <v>0</v>
      </c>
      <c r="BL828" s="159">
        <f t="shared" si="903"/>
        <v>0</v>
      </c>
      <c r="BM828" s="159">
        <f t="shared" si="952"/>
        <v>0</v>
      </c>
      <c r="BN828" s="159">
        <f t="shared" si="952"/>
        <v>0</v>
      </c>
      <c r="BO828" s="205" t="b">
        <f t="shared" si="904"/>
        <v>0</v>
      </c>
      <c r="BP828" s="214">
        <f t="shared" si="905"/>
        <v>0</v>
      </c>
      <c r="BQ828" s="160">
        <f t="shared" si="906"/>
        <v>0</v>
      </c>
      <c r="BR828" s="160">
        <f t="shared" si="907"/>
        <v>0</v>
      </c>
      <c r="BS828" s="160">
        <f t="shared" si="908"/>
        <v>0</v>
      </c>
      <c r="BT828" s="160">
        <f t="shared" si="909"/>
        <v>0</v>
      </c>
      <c r="BU828" s="160">
        <f t="shared" si="910"/>
        <v>0</v>
      </c>
      <c r="BV828" s="215">
        <f t="shared" si="911"/>
        <v>0</v>
      </c>
      <c r="BW828" s="217">
        <f t="shared" si="912"/>
        <v>0</v>
      </c>
      <c r="BX828" s="206">
        <f t="shared" si="913"/>
        <v>0</v>
      </c>
      <c r="BY828" s="206">
        <f t="shared" si="914"/>
        <v>0</v>
      </c>
      <c r="BZ828" s="206">
        <f t="shared" si="915"/>
        <v>0</v>
      </c>
      <c r="CA828" s="206">
        <f t="shared" si="916"/>
        <v>0</v>
      </c>
      <c r="CB828" s="206">
        <f t="shared" si="917"/>
        <v>0</v>
      </c>
      <c r="CC828" s="218">
        <f t="shared" si="918"/>
        <v>0</v>
      </c>
      <c r="CD828" s="216" t="e">
        <f t="shared" si="919"/>
        <v>#VALUE!</v>
      </c>
      <c r="CE828" s="94" t="e">
        <f t="shared" si="920"/>
        <v>#VALUE!</v>
      </c>
      <c r="CF828" s="94" t="e">
        <f t="shared" si="921"/>
        <v>#VALUE!</v>
      </c>
      <c r="CG828" s="95" t="e">
        <f t="shared" si="922"/>
        <v>#VALUE!</v>
      </c>
      <c r="CH828" s="95" t="e">
        <f t="shared" si="945"/>
        <v>#VALUE!</v>
      </c>
      <c r="CI828" s="95" t="b">
        <f t="shared" si="949"/>
        <v>0</v>
      </c>
      <c r="CJ828" s="76" t="str">
        <f t="shared" si="923"/>
        <v/>
      </c>
      <c r="CK828" s="94" t="e" cm="1">
        <f t="array" aca="1" ref="CK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CL828" s="94" t="str">
        <f t="shared" si="924"/>
        <v/>
      </c>
      <c r="CM828" s="96" t="b">
        <f t="shared" si="925"/>
        <v>0</v>
      </c>
      <c r="CN828" s="130" t="b">
        <f>IFERROR(MATCH(D828,'Avtal för korttidsarbete'!$G$13:$G$1012,0),TRUE)</f>
        <v>1</v>
      </c>
      <c r="CO828" s="130" t="b">
        <f t="shared" si="926"/>
        <v>0</v>
      </c>
      <c r="CP828" s="131" t="str" cm="1">
        <f t="array" ref="CP828">IF(CN828=TRUE,"x",INDEX('Avtal för korttidsarbete'!$E$13:$E$1012,$CN828))</f>
        <v>x</v>
      </c>
      <c r="CQ828" s="131" t="str" cm="1">
        <f t="array" ref="CQ828">IF(CN828=TRUE,"x",INDEX('Avtal för korttidsarbete'!$F$13:$F$1012,$CN828))</f>
        <v>x</v>
      </c>
      <c r="CR828" s="130" t="b">
        <f t="shared" si="927"/>
        <v>0</v>
      </c>
      <c r="CS828" s="165">
        <f t="shared" si="946"/>
        <v>0</v>
      </c>
      <c r="CT828" s="165">
        <f t="shared" si="947"/>
        <v>0</v>
      </c>
      <c r="CU828" s="130" t="b">
        <f t="shared" si="928"/>
        <v>0</v>
      </c>
      <c r="CV828" s="131">
        <f t="shared" si="929"/>
        <v>0</v>
      </c>
      <c r="CW828" s="165">
        <f t="shared" si="930"/>
        <v>0</v>
      </c>
      <c r="CX828" s="186" t="b">
        <f>IFERROR(INDEX('Avtal för korttidsarbete'!R:R,MATCH(D828,'Avtal för korttidsarbete'!$G:$G,0)),TRUE)</f>
        <v>1</v>
      </c>
      <c r="CY828" s="165" t="str">
        <f>IF(CX828,"-",INDEX('Avtal för korttidsarbete'!$D:$D,MATCH(D828,'Avtal för korttidsarbete'!$G:$G,0)))</f>
        <v>-</v>
      </c>
      <c r="CZ828" s="131" t="b">
        <f>IFERROR(G828&gt;INDEX(Uppsägningar!E:E,MATCH(C828,Uppsägningar!C:C,0)),FALSE)</f>
        <v>0</v>
      </c>
    </row>
    <row r="829" spans="1:104" s="30" customFormat="1" x14ac:dyDescent="0.25">
      <c r="A829" s="19">
        <v>814</v>
      </c>
      <c r="B829" s="20"/>
      <c r="C829" s="189"/>
      <c r="D829" s="69"/>
      <c r="E829" s="171">
        <f>IFERROR(INDEX(Admin!$C$7:$C$10,MATCH(CY829,TblNivåValTExt,0)),0)</f>
        <v>0</v>
      </c>
      <c r="F829" s="1"/>
      <c r="G829" s="1"/>
      <c r="H829" s="90"/>
      <c r="I829" s="91"/>
      <c r="J829" s="91"/>
      <c r="K829" s="91"/>
      <c r="L829" s="91"/>
      <c r="M829" s="91"/>
      <c r="N829" s="91"/>
      <c r="O829" s="91"/>
      <c r="P829" s="91"/>
      <c r="Q829" s="91"/>
      <c r="R829" s="91"/>
      <c r="S829" s="91"/>
      <c r="T829" s="91"/>
      <c r="U829" s="91"/>
      <c r="V829" s="91"/>
      <c r="W829" s="225">
        <f t="shared" si="885"/>
        <v>0</v>
      </c>
      <c r="X829" s="134" t="str">
        <f t="shared" si="931"/>
        <v/>
      </c>
      <c r="Y829" s="92" t="b">
        <f t="shared" si="886"/>
        <v>0</v>
      </c>
      <c r="Z829" s="92" t="str">
        <f t="shared" si="932"/>
        <v/>
      </c>
      <c r="AA829" s="92" t="b">
        <f t="shared" si="933"/>
        <v>0</v>
      </c>
      <c r="AB829" s="92" t="str">
        <f t="shared" si="934"/>
        <v/>
      </c>
      <c r="AC829" s="13" t="b">
        <f t="shared" si="887"/>
        <v>0</v>
      </c>
      <c r="AD829" s="92" t="str">
        <f t="shared" si="935"/>
        <v/>
      </c>
      <c r="AE829" s="13" t="b">
        <f t="shared" si="936"/>
        <v>0</v>
      </c>
      <c r="AF829" s="92" t="str">
        <f t="shared" si="937"/>
        <v/>
      </c>
      <c r="AG829" s="13" t="b">
        <f t="shared" si="888"/>
        <v>0</v>
      </c>
      <c r="AH829" s="92" t="str">
        <f t="shared" si="938"/>
        <v/>
      </c>
      <c r="AI829" s="35" t="b">
        <f t="shared" si="889"/>
        <v>0</v>
      </c>
      <c r="AJ829" s="92" t="str">
        <f t="shared" si="939"/>
        <v/>
      </c>
      <c r="AK829" s="35" t="b">
        <f t="shared" si="890"/>
        <v>0</v>
      </c>
      <c r="AL829" s="92" t="str">
        <f t="shared" si="891"/>
        <v/>
      </c>
      <c r="AM829" s="35" t="b">
        <f t="shared" si="892"/>
        <v>0</v>
      </c>
      <c r="AN829" s="92" t="str">
        <f t="shared" si="893"/>
        <v/>
      </c>
      <c r="AO829" s="13" t="b">
        <f t="shared" si="894"/>
        <v>0</v>
      </c>
      <c r="AP829" s="92" t="str">
        <f t="shared" si="895"/>
        <v/>
      </c>
      <c r="AQ829" s="14">
        <f t="shared" si="896"/>
        <v>0</v>
      </c>
      <c r="AR829" s="14">
        <f t="shared" si="897"/>
        <v>0</v>
      </c>
      <c r="AS829" s="16">
        <f t="shared" si="954"/>
        <v>0</v>
      </c>
      <c r="AT829" s="16">
        <f t="shared" si="954"/>
        <v>0</v>
      </c>
      <c r="AU829" s="16">
        <f t="shared" si="954"/>
        <v>0</v>
      </c>
      <c r="AV829" s="16">
        <f t="shared" si="954"/>
        <v>0</v>
      </c>
      <c r="AW829" s="16">
        <f t="shared" si="954"/>
        <v>0</v>
      </c>
      <c r="AX829" s="16">
        <f t="shared" si="954"/>
        <v>0</v>
      </c>
      <c r="AY829" s="16">
        <f t="shared" si="954"/>
        <v>0</v>
      </c>
      <c r="AZ829" s="16"/>
      <c r="BA829" s="16"/>
      <c r="BB829" s="93">
        <f t="shared" si="940"/>
        <v>0</v>
      </c>
      <c r="BC829" s="93">
        <f t="shared" si="941"/>
        <v>0</v>
      </c>
      <c r="BD829" s="93">
        <f t="shared" si="942"/>
        <v>0</v>
      </c>
      <c r="BE829" s="158">
        <f t="shared" si="943"/>
        <v>0</v>
      </c>
      <c r="BF829" s="159">
        <f t="shared" si="944"/>
        <v>0</v>
      </c>
      <c r="BG829" s="159">
        <f t="shared" si="898"/>
        <v>0</v>
      </c>
      <c r="BH829" s="159">
        <f t="shared" si="899"/>
        <v>0</v>
      </c>
      <c r="BI829" s="159">
        <f t="shared" si="900"/>
        <v>0</v>
      </c>
      <c r="BJ829" s="159">
        <f t="shared" si="901"/>
        <v>0</v>
      </c>
      <c r="BK829" s="159">
        <f t="shared" si="902"/>
        <v>0</v>
      </c>
      <c r="BL829" s="159">
        <f t="shared" si="903"/>
        <v>0</v>
      </c>
      <c r="BM829" s="159">
        <f t="shared" si="952"/>
        <v>0</v>
      </c>
      <c r="BN829" s="159">
        <f t="shared" si="952"/>
        <v>0</v>
      </c>
      <c r="BO829" s="205" t="b">
        <f t="shared" si="904"/>
        <v>0</v>
      </c>
      <c r="BP829" s="214">
        <f t="shared" si="905"/>
        <v>0</v>
      </c>
      <c r="BQ829" s="160">
        <f t="shared" si="906"/>
        <v>0</v>
      </c>
      <c r="BR829" s="160">
        <f t="shared" si="907"/>
        <v>0</v>
      </c>
      <c r="BS829" s="160">
        <f t="shared" si="908"/>
        <v>0</v>
      </c>
      <c r="BT829" s="160">
        <f t="shared" si="909"/>
        <v>0</v>
      </c>
      <c r="BU829" s="160">
        <f t="shared" si="910"/>
        <v>0</v>
      </c>
      <c r="BV829" s="215">
        <f t="shared" si="911"/>
        <v>0</v>
      </c>
      <c r="BW829" s="217">
        <f t="shared" si="912"/>
        <v>0</v>
      </c>
      <c r="BX829" s="206">
        <f t="shared" si="913"/>
        <v>0</v>
      </c>
      <c r="BY829" s="206">
        <f t="shared" si="914"/>
        <v>0</v>
      </c>
      <c r="BZ829" s="206">
        <f t="shared" si="915"/>
        <v>0</v>
      </c>
      <c r="CA829" s="206">
        <f t="shared" si="916"/>
        <v>0</v>
      </c>
      <c r="CB829" s="206">
        <f t="shared" si="917"/>
        <v>0</v>
      </c>
      <c r="CC829" s="218">
        <f t="shared" si="918"/>
        <v>0</v>
      </c>
      <c r="CD829" s="216" t="e">
        <f t="shared" si="919"/>
        <v>#VALUE!</v>
      </c>
      <c r="CE829" s="94" t="e">
        <f t="shared" si="920"/>
        <v>#VALUE!</v>
      </c>
      <c r="CF829" s="94" t="e">
        <f t="shared" si="921"/>
        <v>#VALUE!</v>
      </c>
      <c r="CG829" s="95" t="e">
        <f t="shared" si="922"/>
        <v>#VALUE!</v>
      </c>
      <c r="CH829" s="95" t="e">
        <f t="shared" si="945"/>
        <v>#VALUE!</v>
      </c>
      <c r="CI829" s="95" t="b">
        <f t="shared" si="949"/>
        <v>0</v>
      </c>
      <c r="CJ829" s="76" t="str">
        <f t="shared" si="923"/>
        <v/>
      </c>
      <c r="CK829" s="94" t="e" cm="1">
        <f t="array" aca="1" ref="CK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CL829" s="94" t="str">
        <f t="shared" si="924"/>
        <v/>
      </c>
      <c r="CM829" s="96" t="b">
        <f t="shared" si="925"/>
        <v>0</v>
      </c>
      <c r="CN829" s="130" t="b">
        <f>IFERROR(MATCH(D829,'Avtal för korttidsarbete'!$G$13:$G$1012,0),TRUE)</f>
        <v>1</v>
      </c>
      <c r="CO829" s="130" t="b">
        <f t="shared" si="926"/>
        <v>0</v>
      </c>
      <c r="CP829" s="131" t="str" cm="1">
        <f t="array" ref="CP829">IF(CN829=TRUE,"x",INDEX('Avtal för korttidsarbete'!$E$13:$E$1012,$CN829))</f>
        <v>x</v>
      </c>
      <c r="CQ829" s="131" t="str" cm="1">
        <f t="array" ref="CQ829">IF(CN829=TRUE,"x",INDEX('Avtal för korttidsarbete'!$F$13:$F$1012,$CN829))</f>
        <v>x</v>
      </c>
      <c r="CR829" s="130" t="b">
        <f t="shared" si="927"/>
        <v>0</v>
      </c>
      <c r="CS829" s="165">
        <f t="shared" si="946"/>
        <v>0</v>
      </c>
      <c r="CT829" s="165">
        <f t="shared" si="947"/>
        <v>0</v>
      </c>
      <c r="CU829" s="130" t="b">
        <f t="shared" si="928"/>
        <v>0</v>
      </c>
      <c r="CV829" s="131">
        <f t="shared" si="929"/>
        <v>0</v>
      </c>
      <c r="CW829" s="165">
        <f t="shared" si="930"/>
        <v>0</v>
      </c>
      <c r="CX829" s="186" t="b">
        <f>IFERROR(INDEX('Avtal för korttidsarbete'!R:R,MATCH(D829,'Avtal för korttidsarbete'!$G:$G,0)),TRUE)</f>
        <v>1</v>
      </c>
      <c r="CY829" s="165" t="str">
        <f>IF(CX829,"-",INDEX('Avtal för korttidsarbete'!$D:$D,MATCH(D829,'Avtal för korttidsarbete'!$G:$G,0)))</f>
        <v>-</v>
      </c>
      <c r="CZ829" s="131" t="b">
        <f>IFERROR(G829&gt;INDEX(Uppsägningar!E:E,MATCH(C829,Uppsägningar!C:C,0)),FALSE)</f>
        <v>0</v>
      </c>
    </row>
    <row r="830" spans="1:104" s="30" customFormat="1" x14ac:dyDescent="0.25">
      <c r="A830" s="19">
        <v>815</v>
      </c>
      <c r="B830" s="20"/>
      <c r="C830" s="189"/>
      <c r="D830" s="69"/>
      <c r="E830" s="171">
        <f>IFERROR(INDEX(Admin!$C$7:$C$10,MATCH(CY830,TblNivåValTExt,0)),0)</f>
        <v>0</v>
      </c>
      <c r="F830" s="1"/>
      <c r="G830" s="1"/>
      <c r="H830" s="90"/>
      <c r="I830" s="91"/>
      <c r="J830" s="91"/>
      <c r="K830" s="91"/>
      <c r="L830" s="91"/>
      <c r="M830" s="91"/>
      <c r="N830" s="91"/>
      <c r="O830" s="91"/>
      <c r="P830" s="91"/>
      <c r="Q830" s="91"/>
      <c r="R830" s="91"/>
      <c r="S830" s="91"/>
      <c r="T830" s="91"/>
      <c r="U830" s="91"/>
      <c r="V830" s="91"/>
      <c r="W830" s="225">
        <f t="shared" si="885"/>
        <v>0</v>
      </c>
      <c r="X830" s="134" t="str">
        <f t="shared" si="931"/>
        <v/>
      </c>
      <c r="Y830" s="92" t="b">
        <f t="shared" si="886"/>
        <v>0</v>
      </c>
      <c r="Z830" s="92" t="str">
        <f t="shared" si="932"/>
        <v/>
      </c>
      <c r="AA830" s="92" t="b">
        <f t="shared" si="933"/>
        <v>0</v>
      </c>
      <c r="AB830" s="92" t="str">
        <f t="shared" si="934"/>
        <v/>
      </c>
      <c r="AC830" s="13" t="b">
        <f t="shared" si="887"/>
        <v>0</v>
      </c>
      <c r="AD830" s="92" t="str">
        <f t="shared" si="935"/>
        <v/>
      </c>
      <c r="AE830" s="13" t="b">
        <f t="shared" si="936"/>
        <v>0</v>
      </c>
      <c r="AF830" s="92" t="str">
        <f t="shared" si="937"/>
        <v/>
      </c>
      <c r="AG830" s="13" t="b">
        <f t="shared" si="888"/>
        <v>0</v>
      </c>
      <c r="AH830" s="92" t="str">
        <f t="shared" si="938"/>
        <v/>
      </c>
      <c r="AI830" s="35" t="b">
        <f t="shared" si="889"/>
        <v>0</v>
      </c>
      <c r="AJ830" s="92" t="str">
        <f t="shared" si="939"/>
        <v/>
      </c>
      <c r="AK830" s="35" t="b">
        <f t="shared" si="890"/>
        <v>0</v>
      </c>
      <c r="AL830" s="92" t="str">
        <f t="shared" si="891"/>
        <v/>
      </c>
      <c r="AM830" s="35" t="b">
        <f t="shared" si="892"/>
        <v>0</v>
      </c>
      <c r="AN830" s="92" t="str">
        <f t="shared" si="893"/>
        <v/>
      </c>
      <c r="AO830" s="13" t="b">
        <f t="shared" si="894"/>
        <v>0</v>
      </c>
      <c r="AP830" s="92" t="str">
        <f t="shared" si="895"/>
        <v/>
      </c>
      <c r="AQ830" s="14">
        <f t="shared" si="896"/>
        <v>0</v>
      </c>
      <c r="AR830" s="14">
        <f t="shared" si="897"/>
        <v>0</v>
      </c>
      <c r="AS830" s="16">
        <f t="shared" si="954"/>
        <v>0</v>
      </c>
      <c r="AT830" s="16">
        <f t="shared" si="954"/>
        <v>0</v>
      </c>
      <c r="AU830" s="16">
        <f t="shared" si="954"/>
        <v>0</v>
      </c>
      <c r="AV830" s="16">
        <f t="shared" si="954"/>
        <v>0</v>
      </c>
      <c r="AW830" s="16">
        <f t="shared" si="954"/>
        <v>0</v>
      </c>
      <c r="AX830" s="16">
        <f t="shared" si="954"/>
        <v>0</v>
      </c>
      <c r="AY830" s="16">
        <f t="shared" si="954"/>
        <v>0</v>
      </c>
      <c r="AZ830" s="16"/>
      <c r="BA830" s="16"/>
      <c r="BB830" s="93">
        <f t="shared" si="940"/>
        <v>0</v>
      </c>
      <c r="BC830" s="93">
        <f t="shared" si="941"/>
        <v>0</v>
      </c>
      <c r="BD830" s="93">
        <f t="shared" si="942"/>
        <v>0</v>
      </c>
      <c r="BE830" s="158">
        <f t="shared" si="943"/>
        <v>0</v>
      </c>
      <c r="BF830" s="159">
        <f t="shared" si="944"/>
        <v>0</v>
      </c>
      <c r="BG830" s="159">
        <f t="shared" si="898"/>
        <v>0</v>
      </c>
      <c r="BH830" s="159">
        <f t="shared" si="899"/>
        <v>0</v>
      </c>
      <c r="BI830" s="159">
        <f t="shared" si="900"/>
        <v>0</v>
      </c>
      <c r="BJ830" s="159">
        <f t="shared" si="901"/>
        <v>0</v>
      </c>
      <c r="BK830" s="159">
        <f t="shared" si="902"/>
        <v>0</v>
      </c>
      <c r="BL830" s="159">
        <f t="shared" si="903"/>
        <v>0</v>
      </c>
      <c r="BM830" s="159">
        <f t="shared" si="952"/>
        <v>0</v>
      </c>
      <c r="BN830" s="159">
        <f t="shared" si="952"/>
        <v>0</v>
      </c>
      <c r="BO830" s="205" t="b">
        <f t="shared" si="904"/>
        <v>0</v>
      </c>
      <c r="BP830" s="214">
        <f t="shared" si="905"/>
        <v>0</v>
      </c>
      <c r="BQ830" s="160">
        <f t="shared" si="906"/>
        <v>0</v>
      </c>
      <c r="BR830" s="160">
        <f t="shared" si="907"/>
        <v>0</v>
      </c>
      <c r="BS830" s="160">
        <f t="shared" si="908"/>
        <v>0</v>
      </c>
      <c r="BT830" s="160">
        <f t="shared" si="909"/>
        <v>0</v>
      </c>
      <c r="BU830" s="160">
        <f t="shared" si="910"/>
        <v>0</v>
      </c>
      <c r="BV830" s="215">
        <f t="shared" si="911"/>
        <v>0</v>
      </c>
      <c r="BW830" s="217">
        <f t="shared" si="912"/>
        <v>0</v>
      </c>
      <c r="BX830" s="206">
        <f t="shared" si="913"/>
        <v>0</v>
      </c>
      <c r="BY830" s="206">
        <f t="shared" si="914"/>
        <v>0</v>
      </c>
      <c r="BZ830" s="206">
        <f t="shared" si="915"/>
        <v>0</v>
      </c>
      <c r="CA830" s="206">
        <f t="shared" si="916"/>
        <v>0</v>
      </c>
      <c r="CB830" s="206">
        <f t="shared" si="917"/>
        <v>0</v>
      </c>
      <c r="CC830" s="218">
        <f t="shared" si="918"/>
        <v>0</v>
      </c>
      <c r="CD830" s="216" t="e">
        <f t="shared" si="919"/>
        <v>#VALUE!</v>
      </c>
      <c r="CE830" s="94" t="e">
        <f t="shared" si="920"/>
        <v>#VALUE!</v>
      </c>
      <c r="CF830" s="94" t="e">
        <f t="shared" si="921"/>
        <v>#VALUE!</v>
      </c>
      <c r="CG830" s="95" t="e">
        <f t="shared" si="922"/>
        <v>#VALUE!</v>
      </c>
      <c r="CH830" s="95" t="e">
        <f t="shared" si="945"/>
        <v>#VALUE!</v>
      </c>
      <c r="CI830" s="95" t="b">
        <f t="shared" si="949"/>
        <v>0</v>
      </c>
      <c r="CJ830" s="76" t="str">
        <f t="shared" si="923"/>
        <v/>
      </c>
      <c r="CK830" s="94" t="e" cm="1">
        <f t="array" aca="1" ref="CK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CL830" s="94" t="str">
        <f t="shared" si="924"/>
        <v/>
      </c>
      <c r="CM830" s="96" t="b">
        <f t="shared" si="925"/>
        <v>0</v>
      </c>
      <c r="CN830" s="130" t="b">
        <f>IFERROR(MATCH(D830,'Avtal för korttidsarbete'!$G$13:$G$1012,0),TRUE)</f>
        <v>1</v>
      </c>
      <c r="CO830" s="130" t="b">
        <f t="shared" si="926"/>
        <v>0</v>
      </c>
      <c r="CP830" s="131" t="str" cm="1">
        <f t="array" ref="CP830">IF(CN830=TRUE,"x",INDEX('Avtal för korttidsarbete'!$E$13:$E$1012,$CN830))</f>
        <v>x</v>
      </c>
      <c r="CQ830" s="131" t="str" cm="1">
        <f t="array" ref="CQ830">IF(CN830=TRUE,"x",INDEX('Avtal för korttidsarbete'!$F$13:$F$1012,$CN830))</f>
        <v>x</v>
      </c>
      <c r="CR830" s="130" t="b">
        <f t="shared" si="927"/>
        <v>0</v>
      </c>
      <c r="CS830" s="165">
        <f t="shared" si="946"/>
        <v>0</v>
      </c>
      <c r="CT830" s="165">
        <f t="shared" si="947"/>
        <v>0</v>
      </c>
      <c r="CU830" s="130" t="b">
        <f t="shared" si="928"/>
        <v>0</v>
      </c>
      <c r="CV830" s="131">
        <f t="shared" si="929"/>
        <v>0</v>
      </c>
      <c r="CW830" s="165">
        <f t="shared" si="930"/>
        <v>0</v>
      </c>
      <c r="CX830" s="186" t="b">
        <f>IFERROR(INDEX('Avtal för korttidsarbete'!R:R,MATCH(D830,'Avtal för korttidsarbete'!$G:$G,0)),TRUE)</f>
        <v>1</v>
      </c>
      <c r="CY830" s="165" t="str">
        <f>IF(CX830,"-",INDEX('Avtal för korttidsarbete'!$D:$D,MATCH(D830,'Avtal för korttidsarbete'!$G:$G,0)))</f>
        <v>-</v>
      </c>
      <c r="CZ830" s="131" t="b">
        <f>IFERROR(G830&gt;INDEX(Uppsägningar!E:E,MATCH(C830,Uppsägningar!C:C,0)),FALSE)</f>
        <v>0</v>
      </c>
    </row>
    <row r="831" spans="1:104" s="30" customFormat="1" x14ac:dyDescent="0.25">
      <c r="A831" s="19">
        <v>816</v>
      </c>
      <c r="B831" s="20"/>
      <c r="C831" s="189"/>
      <c r="D831" s="69"/>
      <c r="E831" s="171">
        <f>IFERROR(INDEX(Admin!$C$7:$C$10,MATCH(CY831,TblNivåValTExt,0)),0)</f>
        <v>0</v>
      </c>
      <c r="F831" s="1"/>
      <c r="G831" s="1"/>
      <c r="H831" s="90"/>
      <c r="I831" s="91"/>
      <c r="J831" s="91"/>
      <c r="K831" s="91"/>
      <c r="L831" s="91"/>
      <c r="M831" s="91"/>
      <c r="N831" s="91"/>
      <c r="O831" s="91"/>
      <c r="P831" s="91"/>
      <c r="Q831" s="91"/>
      <c r="R831" s="91"/>
      <c r="S831" s="91"/>
      <c r="T831" s="91"/>
      <c r="U831" s="91"/>
      <c r="V831" s="91"/>
      <c r="W831" s="225">
        <f t="shared" si="885"/>
        <v>0</v>
      </c>
      <c r="X831" s="134" t="str">
        <f t="shared" si="931"/>
        <v/>
      </c>
      <c r="Y831" s="92" t="b">
        <f t="shared" si="886"/>
        <v>0</v>
      </c>
      <c r="Z831" s="92" t="str">
        <f t="shared" si="932"/>
        <v/>
      </c>
      <c r="AA831" s="92" t="b">
        <f t="shared" si="933"/>
        <v>0</v>
      </c>
      <c r="AB831" s="92" t="str">
        <f t="shared" si="934"/>
        <v/>
      </c>
      <c r="AC831" s="13" t="b">
        <f t="shared" si="887"/>
        <v>0</v>
      </c>
      <c r="AD831" s="92" t="str">
        <f t="shared" si="935"/>
        <v/>
      </c>
      <c r="AE831" s="13" t="b">
        <f t="shared" si="936"/>
        <v>0</v>
      </c>
      <c r="AF831" s="92" t="str">
        <f t="shared" si="937"/>
        <v/>
      </c>
      <c r="AG831" s="13" t="b">
        <f t="shared" si="888"/>
        <v>0</v>
      </c>
      <c r="AH831" s="92" t="str">
        <f t="shared" si="938"/>
        <v/>
      </c>
      <c r="AI831" s="35" t="b">
        <f t="shared" si="889"/>
        <v>0</v>
      </c>
      <c r="AJ831" s="92" t="str">
        <f t="shared" si="939"/>
        <v/>
      </c>
      <c r="AK831" s="35" t="b">
        <f t="shared" si="890"/>
        <v>0</v>
      </c>
      <c r="AL831" s="92" t="str">
        <f t="shared" si="891"/>
        <v/>
      </c>
      <c r="AM831" s="35" t="b">
        <f t="shared" si="892"/>
        <v>0</v>
      </c>
      <c r="AN831" s="92" t="str">
        <f t="shared" si="893"/>
        <v/>
      </c>
      <c r="AO831" s="13" t="b">
        <f t="shared" si="894"/>
        <v>0</v>
      </c>
      <c r="AP831" s="92" t="str">
        <f t="shared" si="895"/>
        <v/>
      </c>
      <c r="AQ831" s="14">
        <f t="shared" si="896"/>
        <v>0</v>
      </c>
      <c r="AR831" s="14">
        <f t="shared" si="897"/>
        <v>0</v>
      </c>
      <c r="AS831" s="16">
        <f t="shared" si="954"/>
        <v>0</v>
      </c>
      <c r="AT831" s="16">
        <f t="shared" si="954"/>
        <v>0</v>
      </c>
      <c r="AU831" s="16">
        <f t="shared" si="954"/>
        <v>0</v>
      </c>
      <c r="AV831" s="16">
        <f t="shared" si="954"/>
        <v>0</v>
      </c>
      <c r="AW831" s="16">
        <f t="shared" si="954"/>
        <v>0</v>
      </c>
      <c r="AX831" s="16">
        <f t="shared" si="954"/>
        <v>0</v>
      </c>
      <c r="AY831" s="16">
        <f t="shared" si="954"/>
        <v>0</v>
      </c>
      <c r="AZ831" s="16"/>
      <c r="BA831" s="16"/>
      <c r="BB831" s="93">
        <f t="shared" si="940"/>
        <v>0</v>
      </c>
      <c r="BC831" s="93">
        <f t="shared" si="941"/>
        <v>0</v>
      </c>
      <c r="BD831" s="93">
        <f t="shared" si="942"/>
        <v>0</v>
      </c>
      <c r="BE831" s="158">
        <f t="shared" si="943"/>
        <v>0</v>
      </c>
      <c r="BF831" s="159">
        <f t="shared" si="944"/>
        <v>0</v>
      </c>
      <c r="BG831" s="159">
        <f t="shared" si="898"/>
        <v>0</v>
      </c>
      <c r="BH831" s="159">
        <f t="shared" si="899"/>
        <v>0</v>
      </c>
      <c r="BI831" s="159">
        <f t="shared" si="900"/>
        <v>0</v>
      </c>
      <c r="BJ831" s="159">
        <f t="shared" si="901"/>
        <v>0</v>
      </c>
      <c r="BK831" s="159">
        <f t="shared" si="902"/>
        <v>0</v>
      </c>
      <c r="BL831" s="159">
        <f t="shared" si="903"/>
        <v>0</v>
      </c>
      <c r="BM831" s="159">
        <f t="shared" si="952"/>
        <v>0</v>
      </c>
      <c r="BN831" s="159">
        <f t="shared" si="952"/>
        <v>0</v>
      </c>
      <c r="BO831" s="205" t="b">
        <f t="shared" si="904"/>
        <v>0</v>
      </c>
      <c r="BP831" s="214">
        <f t="shared" si="905"/>
        <v>0</v>
      </c>
      <c r="BQ831" s="160">
        <f t="shared" si="906"/>
        <v>0</v>
      </c>
      <c r="BR831" s="160">
        <f t="shared" si="907"/>
        <v>0</v>
      </c>
      <c r="BS831" s="160">
        <f t="shared" si="908"/>
        <v>0</v>
      </c>
      <c r="BT831" s="160">
        <f t="shared" si="909"/>
        <v>0</v>
      </c>
      <c r="BU831" s="160">
        <f t="shared" si="910"/>
        <v>0</v>
      </c>
      <c r="BV831" s="215">
        <f t="shared" si="911"/>
        <v>0</v>
      </c>
      <c r="BW831" s="217">
        <f t="shared" si="912"/>
        <v>0</v>
      </c>
      <c r="BX831" s="206">
        <f t="shared" si="913"/>
        <v>0</v>
      </c>
      <c r="BY831" s="206">
        <f t="shared" si="914"/>
        <v>0</v>
      </c>
      <c r="BZ831" s="206">
        <f t="shared" si="915"/>
        <v>0</v>
      </c>
      <c r="CA831" s="206">
        <f t="shared" si="916"/>
        <v>0</v>
      </c>
      <c r="CB831" s="206">
        <f t="shared" si="917"/>
        <v>0</v>
      </c>
      <c r="CC831" s="218">
        <f t="shared" si="918"/>
        <v>0</v>
      </c>
      <c r="CD831" s="216" t="e">
        <f t="shared" si="919"/>
        <v>#VALUE!</v>
      </c>
      <c r="CE831" s="94" t="e">
        <f t="shared" si="920"/>
        <v>#VALUE!</v>
      </c>
      <c r="CF831" s="94" t="e">
        <f t="shared" si="921"/>
        <v>#VALUE!</v>
      </c>
      <c r="CG831" s="95" t="e">
        <f t="shared" si="922"/>
        <v>#VALUE!</v>
      </c>
      <c r="CH831" s="95" t="e">
        <f t="shared" si="945"/>
        <v>#VALUE!</v>
      </c>
      <c r="CI831" s="95" t="b">
        <f t="shared" si="949"/>
        <v>0</v>
      </c>
      <c r="CJ831" s="76" t="str">
        <f t="shared" si="923"/>
        <v/>
      </c>
      <c r="CK831" s="94" t="e" cm="1">
        <f t="array" aca="1" ref="CK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CL831" s="94" t="str">
        <f t="shared" si="924"/>
        <v/>
      </c>
      <c r="CM831" s="96" t="b">
        <f t="shared" si="925"/>
        <v>0</v>
      </c>
      <c r="CN831" s="130" t="b">
        <f>IFERROR(MATCH(D831,'Avtal för korttidsarbete'!$G$13:$G$1012,0),TRUE)</f>
        <v>1</v>
      </c>
      <c r="CO831" s="130" t="b">
        <f t="shared" si="926"/>
        <v>0</v>
      </c>
      <c r="CP831" s="131" t="str" cm="1">
        <f t="array" ref="CP831">IF(CN831=TRUE,"x",INDEX('Avtal för korttidsarbete'!$E$13:$E$1012,$CN831))</f>
        <v>x</v>
      </c>
      <c r="CQ831" s="131" t="str" cm="1">
        <f t="array" ref="CQ831">IF(CN831=TRUE,"x",INDEX('Avtal för korttidsarbete'!$F$13:$F$1012,$CN831))</f>
        <v>x</v>
      </c>
      <c r="CR831" s="130" t="b">
        <f t="shared" si="927"/>
        <v>0</v>
      </c>
      <c r="CS831" s="165">
        <f t="shared" si="946"/>
        <v>0</v>
      </c>
      <c r="CT831" s="165">
        <f t="shared" si="947"/>
        <v>0</v>
      </c>
      <c r="CU831" s="130" t="b">
        <f t="shared" si="928"/>
        <v>0</v>
      </c>
      <c r="CV831" s="131">
        <f t="shared" si="929"/>
        <v>0</v>
      </c>
      <c r="CW831" s="165">
        <f t="shared" si="930"/>
        <v>0</v>
      </c>
      <c r="CX831" s="186" t="b">
        <f>IFERROR(INDEX('Avtal för korttidsarbete'!R:R,MATCH(D831,'Avtal för korttidsarbete'!$G:$G,0)),TRUE)</f>
        <v>1</v>
      </c>
      <c r="CY831" s="165" t="str">
        <f>IF(CX831,"-",INDEX('Avtal för korttidsarbete'!$D:$D,MATCH(D831,'Avtal för korttidsarbete'!$G:$G,0)))</f>
        <v>-</v>
      </c>
      <c r="CZ831" s="131" t="b">
        <f>IFERROR(G831&gt;INDEX(Uppsägningar!E:E,MATCH(C831,Uppsägningar!C:C,0)),FALSE)</f>
        <v>0</v>
      </c>
    </row>
    <row r="832" spans="1:104" s="30" customFormat="1" x14ac:dyDescent="0.25">
      <c r="A832" s="19">
        <v>817</v>
      </c>
      <c r="B832" s="20"/>
      <c r="C832" s="189"/>
      <c r="D832" s="69"/>
      <c r="E832" s="171">
        <f>IFERROR(INDEX(Admin!$C$7:$C$10,MATCH(CY832,TblNivåValTExt,0)),0)</f>
        <v>0</v>
      </c>
      <c r="F832" s="1"/>
      <c r="G832" s="1"/>
      <c r="H832" s="90"/>
      <c r="I832" s="91"/>
      <c r="J832" s="91"/>
      <c r="K832" s="91"/>
      <c r="L832" s="91"/>
      <c r="M832" s="91"/>
      <c r="N832" s="91"/>
      <c r="O832" s="91"/>
      <c r="P832" s="91"/>
      <c r="Q832" s="91"/>
      <c r="R832" s="91"/>
      <c r="S832" s="91"/>
      <c r="T832" s="91"/>
      <c r="U832" s="91"/>
      <c r="V832" s="91"/>
      <c r="W832" s="225">
        <f t="shared" si="885"/>
        <v>0</v>
      </c>
      <c r="X832" s="134" t="str">
        <f t="shared" si="931"/>
        <v/>
      </c>
      <c r="Y832" s="92" t="b">
        <f t="shared" si="886"/>
        <v>0</v>
      </c>
      <c r="Z832" s="92" t="str">
        <f t="shared" si="932"/>
        <v/>
      </c>
      <c r="AA832" s="92" t="b">
        <f t="shared" si="933"/>
        <v>0</v>
      </c>
      <c r="AB832" s="92" t="str">
        <f t="shared" si="934"/>
        <v/>
      </c>
      <c r="AC832" s="13" t="b">
        <f t="shared" si="887"/>
        <v>0</v>
      </c>
      <c r="AD832" s="92" t="str">
        <f t="shared" si="935"/>
        <v/>
      </c>
      <c r="AE832" s="13" t="b">
        <f t="shared" si="936"/>
        <v>0</v>
      </c>
      <c r="AF832" s="92" t="str">
        <f t="shared" si="937"/>
        <v/>
      </c>
      <c r="AG832" s="13" t="b">
        <f t="shared" si="888"/>
        <v>0</v>
      </c>
      <c r="AH832" s="92" t="str">
        <f t="shared" si="938"/>
        <v/>
      </c>
      <c r="AI832" s="35" t="b">
        <f t="shared" si="889"/>
        <v>0</v>
      </c>
      <c r="AJ832" s="92" t="str">
        <f t="shared" si="939"/>
        <v/>
      </c>
      <c r="AK832" s="35" t="b">
        <f t="shared" si="890"/>
        <v>0</v>
      </c>
      <c r="AL832" s="92" t="str">
        <f t="shared" si="891"/>
        <v/>
      </c>
      <c r="AM832" s="35" t="b">
        <f t="shared" si="892"/>
        <v>0</v>
      </c>
      <c r="AN832" s="92" t="str">
        <f t="shared" si="893"/>
        <v/>
      </c>
      <c r="AO832" s="13" t="b">
        <f t="shared" si="894"/>
        <v>0</v>
      </c>
      <c r="AP832" s="92" t="str">
        <f t="shared" si="895"/>
        <v/>
      </c>
      <c r="AQ832" s="14">
        <f t="shared" si="896"/>
        <v>0</v>
      </c>
      <c r="AR832" s="14">
        <f t="shared" si="897"/>
        <v>0</v>
      </c>
      <c r="AS832" s="16">
        <f t="shared" si="954"/>
        <v>0</v>
      </c>
      <c r="AT832" s="16">
        <f t="shared" si="954"/>
        <v>0</v>
      </c>
      <c r="AU832" s="16">
        <f t="shared" si="954"/>
        <v>0</v>
      </c>
      <c r="AV832" s="16">
        <f t="shared" si="954"/>
        <v>0</v>
      </c>
      <c r="AW832" s="16">
        <f t="shared" si="954"/>
        <v>0</v>
      </c>
      <c r="AX832" s="16">
        <f t="shared" si="954"/>
        <v>0</v>
      </c>
      <c r="AY832" s="16">
        <f t="shared" si="954"/>
        <v>0</v>
      </c>
      <c r="AZ832" s="16"/>
      <c r="BA832" s="16"/>
      <c r="BB832" s="93">
        <f t="shared" si="940"/>
        <v>0</v>
      </c>
      <c r="BC832" s="93">
        <f t="shared" si="941"/>
        <v>0</v>
      </c>
      <c r="BD832" s="93">
        <f t="shared" si="942"/>
        <v>0</v>
      </c>
      <c r="BE832" s="158">
        <f t="shared" si="943"/>
        <v>0</v>
      </c>
      <c r="BF832" s="159">
        <f t="shared" si="944"/>
        <v>0</v>
      </c>
      <c r="BG832" s="159">
        <f t="shared" si="898"/>
        <v>0</v>
      </c>
      <c r="BH832" s="159">
        <f t="shared" si="899"/>
        <v>0</v>
      </c>
      <c r="BI832" s="159">
        <f t="shared" si="900"/>
        <v>0</v>
      </c>
      <c r="BJ832" s="159">
        <f t="shared" si="901"/>
        <v>0</v>
      </c>
      <c r="BK832" s="159">
        <f t="shared" si="902"/>
        <v>0</v>
      </c>
      <c r="BL832" s="159">
        <f t="shared" si="903"/>
        <v>0</v>
      </c>
      <c r="BM832" s="159">
        <f t="shared" si="952"/>
        <v>0</v>
      </c>
      <c r="BN832" s="159">
        <f t="shared" si="952"/>
        <v>0</v>
      </c>
      <c r="BO832" s="205" t="b">
        <f t="shared" si="904"/>
        <v>0</v>
      </c>
      <c r="BP832" s="214">
        <f t="shared" si="905"/>
        <v>0</v>
      </c>
      <c r="BQ832" s="160">
        <f t="shared" si="906"/>
        <v>0</v>
      </c>
      <c r="BR832" s="160">
        <f t="shared" si="907"/>
        <v>0</v>
      </c>
      <c r="BS832" s="160">
        <f t="shared" si="908"/>
        <v>0</v>
      </c>
      <c r="BT832" s="160">
        <f t="shared" si="909"/>
        <v>0</v>
      </c>
      <c r="BU832" s="160">
        <f t="shared" si="910"/>
        <v>0</v>
      </c>
      <c r="BV832" s="215">
        <f t="shared" si="911"/>
        <v>0</v>
      </c>
      <c r="BW832" s="217">
        <f t="shared" si="912"/>
        <v>0</v>
      </c>
      <c r="BX832" s="206">
        <f t="shared" si="913"/>
        <v>0</v>
      </c>
      <c r="BY832" s="206">
        <f t="shared" si="914"/>
        <v>0</v>
      </c>
      <c r="BZ832" s="206">
        <f t="shared" si="915"/>
        <v>0</v>
      </c>
      <c r="CA832" s="206">
        <f t="shared" si="916"/>
        <v>0</v>
      </c>
      <c r="CB832" s="206">
        <f t="shared" si="917"/>
        <v>0</v>
      </c>
      <c r="CC832" s="218">
        <f t="shared" si="918"/>
        <v>0</v>
      </c>
      <c r="CD832" s="216" t="e">
        <f t="shared" si="919"/>
        <v>#VALUE!</v>
      </c>
      <c r="CE832" s="94" t="e">
        <f t="shared" si="920"/>
        <v>#VALUE!</v>
      </c>
      <c r="CF832" s="94" t="e">
        <f t="shared" si="921"/>
        <v>#VALUE!</v>
      </c>
      <c r="CG832" s="95" t="e">
        <f t="shared" si="922"/>
        <v>#VALUE!</v>
      </c>
      <c r="CH832" s="95" t="e">
        <f t="shared" si="945"/>
        <v>#VALUE!</v>
      </c>
      <c r="CI832" s="95" t="b">
        <f t="shared" si="949"/>
        <v>0</v>
      </c>
      <c r="CJ832" s="76" t="str">
        <f t="shared" si="923"/>
        <v/>
      </c>
      <c r="CK832" s="94" t="e" cm="1">
        <f t="array" aca="1" ref="CK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CL832" s="94" t="str">
        <f t="shared" si="924"/>
        <v/>
      </c>
      <c r="CM832" s="96" t="b">
        <f t="shared" si="925"/>
        <v>0</v>
      </c>
      <c r="CN832" s="130" t="b">
        <f>IFERROR(MATCH(D832,'Avtal för korttidsarbete'!$G$13:$G$1012,0),TRUE)</f>
        <v>1</v>
      </c>
      <c r="CO832" s="130" t="b">
        <f t="shared" si="926"/>
        <v>0</v>
      </c>
      <c r="CP832" s="131" t="str" cm="1">
        <f t="array" ref="CP832">IF(CN832=TRUE,"x",INDEX('Avtal för korttidsarbete'!$E$13:$E$1012,$CN832))</f>
        <v>x</v>
      </c>
      <c r="CQ832" s="131" t="str" cm="1">
        <f t="array" ref="CQ832">IF(CN832=TRUE,"x",INDEX('Avtal för korttidsarbete'!$F$13:$F$1012,$CN832))</f>
        <v>x</v>
      </c>
      <c r="CR832" s="130" t="b">
        <f t="shared" si="927"/>
        <v>0</v>
      </c>
      <c r="CS832" s="165">
        <f t="shared" si="946"/>
        <v>0</v>
      </c>
      <c r="CT832" s="165">
        <f t="shared" si="947"/>
        <v>0</v>
      </c>
      <c r="CU832" s="130" t="b">
        <f t="shared" si="928"/>
        <v>0</v>
      </c>
      <c r="CV832" s="131">
        <f t="shared" si="929"/>
        <v>0</v>
      </c>
      <c r="CW832" s="165">
        <f t="shared" si="930"/>
        <v>0</v>
      </c>
      <c r="CX832" s="186" t="b">
        <f>IFERROR(INDEX('Avtal för korttidsarbete'!R:R,MATCH(D832,'Avtal för korttidsarbete'!$G:$G,0)),TRUE)</f>
        <v>1</v>
      </c>
      <c r="CY832" s="165" t="str">
        <f>IF(CX832,"-",INDEX('Avtal för korttidsarbete'!$D:$D,MATCH(D832,'Avtal för korttidsarbete'!$G:$G,0)))</f>
        <v>-</v>
      </c>
      <c r="CZ832" s="131" t="b">
        <f>IFERROR(G832&gt;INDEX(Uppsägningar!E:E,MATCH(C832,Uppsägningar!C:C,0)),FALSE)</f>
        <v>0</v>
      </c>
    </row>
    <row r="833" spans="1:104" s="30" customFormat="1" x14ac:dyDescent="0.25">
      <c r="A833" s="19">
        <v>818</v>
      </c>
      <c r="B833" s="20"/>
      <c r="C833" s="189"/>
      <c r="D833" s="69"/>
      <c r="E833" s="171">
        <f>IFERROR(INDEX(Admin!$C$7:$C$10,MATCH(CY833,TblNivåValTExt,0)),0)</f>
        <v>0</v>
      </c>
      <c r="F833" s="1"/>
      <c r="G833" s="1"/>
      <c r="H833" s="90"/>
      <c r="I833" s="91"/>
      <c r="J833" s="91"/>
      <c r="K833" s="91"/>
      <c r="L833" s="91"/>
      <c r="M833" s="91"/>
      <c r="N833" s="91"/>
      <c r="O833" s="91"/>
      <c r="P833" s="91"/>
      <c r="Q833" s="91"/>
      <c r="R833" s="91"/>
      <c r="S833" s="91"/>
      <c r="T833" s="91"/>
      <c r="U833" s="91"/>
      <c r="V833" s="91"/>
      <c r="W833" s="225">
        <f t="shared" si="885"/>
        <v>0</v>
      </c>
      <c r="X833" s="134" t="str">
        <f t="shared" si="931"/>
        <v/>
      </c>
      <c r="Y833" s="92" t="b">
        <f t="shared" si="886"/>
        <v>0</v>
      </c>
      <c r="Z833" s="92" t="str">
        <f t="shared" si="932"/>
        <v/>
      </c>
      <c r="AA833" s="92" t="b">
        <f t="shared" si="933"/>
        <v>0</v>
      </c>
      <c r="AB833" s="92" t="str">
        <f t="shared" si="934"/>
        <v/>
      </c>
      <c r="AC833" s="13" t="b">
        <f t="shared" si="887"/>
        <v>0</v>
      </c>
      <c r="AD833" s="92" t="str">
        <f t="shared" si="935"/>
        <v/>
      </c>
      <c r="AE833" s="13" t="b">
        <f t="shared" si="936"/>
        <v>0</v>
      </c>
      <c r="AF833" s="92" t="str">
        <f t="shared" si="937"/>
        <v/>
      </c>
      <c r="AG833" s="13" t="b">
        <f t="shared" si="888"/>
        <v>0</v>
      </c>
      <c r="AH833" s="92" t="str">
        <f t="shared" si="938"/>
        <v/>
      </c>
      <c r="AI833" s="35" t="b">
        <f t="shared" si="889"/>
        <v>0</v>
      </c>
      <c r="AJ833" s="92" t="str">
        <f t="shared" si="939"/>
        <v/>
      </c>
      <c r="AK833" s="35" t="b">
        <f t="shared" si="890"/>
        <v>0</v>
      </c>
      <c r="AL833" s="92" t="str">
        <f t="shared" si="891"/>
        <v/>
      </c>
      <c r="AM833" s="35" t="b">
        <f t="shared" si="892"/>
        <v>0</v>
      </c>
      <c r="AN833" s="92" t="str">
        <f t="shared" si="893"/>
        <v/>
      </c>
      <c r="AO833" s="13" t="b">
        <f t="shared" si="894"/>
        <v>0</v>
      </c>
      <c r="AP833" s="92" t="str">
        <f t="shared" si="895"/>
        <v/>
      </c>
      <c r="AQ833" s="14">
        <f t="shared" si="896"/>
        <v>0</v>
      </c>
      <c r="AR833" s="14">
        <f t="shared" si="897"/>
        <v>0</v>
      </c>
      <c r="AS833" s="16">
        <f t="shared" si="954"/>
        <v>0</v>
      </c>
      <c r="AT833" s="16">
        <f t="shared" si="954"/>
        <v>0</v>
      </c>
      <c r="AU833" s="16">
        <f t="shared" si="954"/>
        <v>0</v>
      </c>
      <c r="AV833" s="16">
        <f t="shared" si="954"/>
        <v>0</v>
      </c>
      <c r="AW833" s="16">
        <f t="shared" si="954"/>
        <v>0</v>
      </c>
      <c r="AX833" s="16">
        <f t="shared" si="954"/>
        <v>0</v>
      </c>
      <c r="AY833" s="16">
        <f t="shared" si="954"/>
        <v>0</v>
      </c>
      <c r="AZ833" s="16"/>
      <c r="BA833" s="16"/>
      <c r="BB833" s="93">
        <f t="shared" si="940"/>
        <v>0</v>
      </c>
      <c r="BC833" s="93">
        <f t="shared" si="941"/>
        <v>0</v>
      </c>
      <c r="BD833" s="93">
        <f t="shared" si="942"/>
        <v>0</v>
      </c>
      <c r="BE833" s="158">
        <f t="shared" si="943"/>
        <v>0</v>
      </c>
      <c r="BF833" s="159">
        <f t="shared" si="944"/>
        <v>0</v>
      </c>
      <c r="BG833" s="159">
        <f t="shared" si="898"/>
        <v>0</v>
      </c>
      <c r="BH833" s="159">
        <f t="shared" si="899"/>
        <v>0</v>
      </c>
      <c r="BI833" s="159">
        <f t="shared" si="900"/>
        <v>0</v>
      </c>
      <c r="BJ833" s="159">
        <f t="shared" si="901"/>
        <v>0</v>
      </c>
      <c r="BK833" s="159">
        <f t="shared" si="902"/>
        <v>0</v>
      </c>
      <c r="BL833" s="159">
        <f t="shared" si="903"/>
        <v>0</v>
      </c>
      <c r="BM833" s="159">
        <f t="shared" si="952"/>
        <v>0</v>
      </c>
      <c r="BN833" s="159">
        <f t="shared" si="952"/>
        <v>0</v>
      </c>
      <c r="BO833" s="205" t="b">
        <f t="shared" si="904"/>
        <v>0</v>
      </c>
      <c r="BP833" s="214">
        <f t="shared" si="905"/>
        <v>0</v>
      </c>
      <c r="BQ833" s="160">
        <f t="shared" si="906"/>
        <v>0</v>
      </c>
      <c r="BR833" s="160">
        <f t="shared" si="907"/>
        <v>0</v>
      </c>
      <c r="BS833" s="160">
        <f t="shared" si="908"/>
        <v>0</v>
      </c>
      <c r="BT833" s="160">
        <f t="shared" si="909"/>
        <v>0</v>
      </c>
      <c r="BU833" s="160">
        <f t="shared" si="910"/>
        <v>0</v>
      </c>
      <c r="BV833" s="215">
        <f t="shared" si="911"/>
        <v>0</v>
      </c>
      <c r="BW833" s="217">
        <f t="shared" si="912"/>
        <v>0</v>
      </c>
      <c r="BX833" s="206">
        <f t="shared" si="913"/>
        <v>0</v>
      </c>
      <c r="BY833" s="206">
        <f t="shared" si="914"/>
        <v>0</v>
      </c>
      <c r="BZ833" s="206">
        <f t="shared" si="915"/>
        <v>0</v>
      </c>
      <c r="CA833" s="206">
        <f t="shared" si="916"/>
        <v>0</v>
      </c>
      <c r="CB833" s="206">
        <f t="shared" si="917"/>
        <v>0</v>
      </c>
      <c r="CC833" s="218">
        <f t="shared" si="918"/>
        <v>0</v>
      </c>
      <c r="CD833" s="216" t="e">
        <f t="shared" si="919"/>
        <v>#VALUE!</v>
      </c>
      <c r="CE833" s="94" t="e">
        <f t="shared" si="920"/>
        <v>#VALUE!</v>
      </c>
      <c r="CF833" s="94" t="e">
        <f t="shared" si="921"/>
        <v>#VALUE!</v>
      </c>
      <c r="CG833" s="95" t="e">
        <f t="shared" si="922"/>
        <v>#VALUE!</v>
      </c>
      <c r="CH833" s="95" t="e">
        <f t="shared" si="945"/>
        <v>#VALUE!</v>
      </c>
      <c r="CI833" s="95" t="b">
        <f t="shared" si="949"/>
        <v>0</v>
      </c>
      <c r="CJ833" s="76" t="str">
        <f t="shared" si="923"/>
        <v/>
      </c>
      <c r="CK833" s="94" t="e" cm="1">
        <f t="array" aca="1" ref="CK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CL833" s="94" t="str">
        <f t="shared" si="924"/>
        <v/>
      </c>
      <c r="CM833" s="96" t="b">
        <f t="shared" si="925"/>
        <v>0</v>
      </c>
      <c r="CN833" s="130" t="b">
        <f>IFERROR(MATCH(D833,'Avtal för korttidsarbete'!$G$13:$G$1012,0),TRUE)</f>
        <v>1</v>
      </c>
      <c r="CO833" s="130" t="b">
        <f t="shared" si="926"/>
        <v>0</v>
      </c>
      <c r="CP833" s="131" t="str" cm="1">
        <f t="array" ref="CP833">IF(CN833=TRUE,"x",INDEX('Avtal för korttidsarbete'!$E$13:$E$1012,$CN833))</f>
        <v>x</v>
      </c>
      <c r="CQ833" s="131" t="str" cm="1">
        <f t="array" ref="CQ833">IF(CN833=TRUE,"x",INDEX('Avtal för korttidsarbete'!$F$13:$F$1012,$CN833))</f>
        <v>x</v>
      </c>
      <c r="CR833" s="130" t="b">
        <f t="shared" si="927"/>
        <v>0</v>
      </c>
      <c r="CS833" s="165">
        <f t="shared" si="946"/>
        <v>0</v>
      </c>
      <c r="CT833" s="165">
        <f t="shared" si="947"/>
        <v>0</v>
      </c>
      <c r="CU833" s="130" t="b">
        <f t="shared" si="928"/>
        <v>0</v>
      </c>
      <c r="CV833" s="131">
        <f t="shared" si="929"/>
        <v>0</v>
      </c>
      <c r="CW833" s="165">
        <f t="shared" si="930"/>
        <v>0</v>
      </c>
      <c r="CX833" s="186" t="b">
        <f>IFERROR(INDEX('Avtal för korttidsarbete'!R:R,MATCH(D833,'Avtal för korttidsarbete'!$G:$G,0)),TRUE)</f>
        <v>1</v>
      </c>
      <c r="CY833" s="165" t="str">
        <f>IF(CX833,"-",INDEX('Avtal för korttidsarbete'!$D:$D,MATCH(D833,'Avtal för korttidsarbete'!$G:$G,0)))</f>
        <v>-</v>
      </c>
      <c r="CZ833" s="131" t="b">
        <f>IFERROR(G833&gt;INDEX(Uppsägningar!E:E,MATCH(C833,Uppsägningar!C:C,0)),FALSE)</f>
        <v>0</v>
      </c>
    </row>
    <row r="834" spans="1:104" s="30" customFormat="1" x14ac:dyDescent="0.25">
      <c r="A834" s="19">
        <v>819</v>
      </c>
      <c r="B834" s="20"/>
      <c r="C834" s="189"/>
      <c r="D834" s="69"/>
      <c r="E834" s="171">
        <f>IFERROR(INDEX(Admin!$C$7:$C$10,MATCH(CY834,TblNivåValTExt,0)),0)</f>
        <v>0</v>
      </c>
      <c r="F834" s="1"/>
      <c r="G834" s="1"/>
      <c r="H834" s="90"/>
      <c r="I834" s="91"/>
      <c r="J834" s="91"/>
      <c r="K834" s="91"/>
      <c r="L834" s="91"/>
      <c r="M834" s="91"/>
      <c r="N834" s="91"/>
      <c r="O834" s="91"/>
      <c r="P834" s="91"/>
      <c r="Q834" s="91"/>
      <c r="R834" s="91"/>
      <c r="S834" s="91"/>
      <c r="T834" s="91"/>
      <c r="U834" s="91"/>
      <c r="V834" s="91"/>
      <c r="W834" s="225">
        <f t="shared" si="885"/>
        <v>0</v>
      </c>
      <c r="X834" s="134" t="str">
        <f t="shared" si="931"/>
        <v/>
      </c>
      <c r="Y834" s="92" t="b">
        <f t="shared" si="886"/>
        <v>0</v>
      </c>
      <c r="Z834" s="92" t="str">
        <f t="shared" si="932"/>
        <v/>
      </c>
      <c r="AA834" s="92" t="b">
        <f t="shared" si="933"/>
        <v>0</v>
      </c>
      <c r="AB834" s="92" t="str">
        <f t="shared" si="934"/>
        <v/>
      </c>
      <c r="AC834" s="13" t="b">
        <f t="shared" si="887"/>
        <v>0</v>
      </c>
      <c r="AD834" s="92" t="str">
        <f t="shared" si="935"/>
        <v/>
      </c>
      <c r="AE834" s="13" t="b">
        <f t="shared" si="936"/>
        <v>0</v>
      </c>
      <c r="AF834" s="92" t="str">
        <f t="shared" si="937"/>
        <v/>
      </c>
      <c r="AG834" s="13" t="b">
        <f t="shared" si="888"/>
        <v>0</v>
      </c>
      <c r="AH834" s="92" t="str">
        <f t="shared" si="938"/>
        <v/>
      </c>
      <c r="AI834" s="35" t="b">
        <f t="shared" si="889"/>
        <v>0</v>
      </c>
      <c r="AJ834" s="92" t="str">
        <f t="shared" si="939"/>
        <v/>
      </c>
      <c r="AK834" s="35" t="b">
        <f t="shared" si="890"/>
        <v>0</v>
      </c>
      <c r="AL834" s="92" t="str">
        <f t="shared" si="891"/>
        <v/>
      </c>
      <c r="AM834" s="35" t="b">
        <f t="shared" si="892"/>
        <v>0</v>
      </c>
      <c r="AN834" s="92" t="str">
        <f t="shared" si="893"/>
        <v/>
      </c>
      <c r="AO834" s="13" t="b">
        <f t="shared" si="894"/>
        <v>0</v>
      </c>
      <c r="AP834" s="92" t="str">
        <f t="shared" si="895"/>
        <v/>
      </c>
      <c r="AQ834" s="14">
        <f t="shared" si="896"/>
        <v>0</v>
      </c>
      <c r="AR834" s="14">
        <f t="shared" si="897"/>
        <v>0</v>
      </c>
      <c r="AS834" s="16">
        <f t="shared" si="954"/>
        <v>0</v>
      </c>
      <c r="AT834" s="16">
        <f t="shared" si="954"/>
        <v>0</v>
      </c>
      <c r="AU834" s="16">
        <f t="shared" si="954"/>
        <v>0</v>
      </c>
      <c r="AV834" s="16">
        <f t="shared" si="954"/>
        <v>0</v>
      </c>
      <c r="AW834" s="16">
        <f t="shared" si="954"/>
        <v>0</v>
      </c>
      <c r="AX834" s="16">
        <f t="shared" si="954"/>
        <v>0</v>
      </c>
      <c r="AY834" s="16">
        <f t="shared" si="954"/>
        <v>0</v>
      </c>
      <c r="AZ834" s="16"/>
      <c r="BA834" s="16"/>
      <c r="BB834" s="93">
        <f t="shared" si="940"/>
        <v>0</v>
      </c>
      <c r="BC834" s="93">
        <f t="shared" si="941"/>
        <v>0</v>
      </c>
      <c r="BD834" s="93">
        <f t="shared" si="942"/>
        <v>0</v>
      </c>
      <c r="BE834" s="158">
        <f t="shared" si="943"/>
        <v>0</v>
      </c>
      <c r="BF834" s="159">
        <f t="shared" si="944"/>
        <v>0</v>
      </c>
      <c r="BG834" s="159">
        <f t="shared" si="898"/>
        <v>0</v>
      </c>
      <c r="BH834" s="159">
        <f t="shared" si="899"/>
        <v>0</v>
      </c>
      <c r="BI834" s="159">
        <f t="shared" si="900"/>
        <v>0</v>
      </c>
      <c r="BJ834" s="159">
        <f t="shared" si="901"/>
        <v>0</v>
      </c>
      <c r="BK834" s="159">
        <f t="shared" si="902"/>
        <v>0</v>
      </c>
      <c r="BL834" s="159">
        <f t="shared" si="903"/>
        <v>0</v>
      </c>
      <c r="BM834" s="159">
        <f t="shared" ref="BM834:BN845" si="955">AZ834/BM$11*$AV834</f>
        <v>0</v>
      </c>
      <c r="BN834" s="159">
        <f t="shared" si="955"/>
        <v>0</v>
      </c>
      <c r="BO834" s="205" t="b">
        <f t="shared" si="904"/>
        <v>0</v>
      </c>
      <c r="BP834" s="214">
        <f t="shared" si="905"/>
        <v>0</v>
      </c>
      <c r="BQ834" s="160">
        <f t="shared" si="906"/>
        <v>0</v>
      </c>
      <c r="BR834" s="160">
        <f t="shared" si="907"/>
        <v>0</v>
      </c>
      <c r="BS834" s="160">
        <f t="shared" si="908"/>
        <v>0</v>
      </c>
      <c r="BT834" s="160">
        <f t="shared" si="909"/>
        <v>0</v>
      </c>
      <c r="BU834" s="160">
        <f t="shared" si="910"/>
        <v>0</v>
      </c>
      <c r="BV834" s="215">
        <f t="shared" si="911"/>
        <v>0</v>
      </c>
      <c r="BW834" s="217">
        <f t="shared" si="912"/>
        <v>0</v>
      </c>
      <c r="BX834" s="206">
        <f t="shared" si="913"/>
        <v>0</v>
      </c>
      <c r="BY834" s="206">
        <f t="shared" si="914"/>
        <v>0</v>
      </c>
      <c r="BZ834" s="206">
        <f t="shared" si="915"/>
        <v>0</v>
      </c>
      <c r="CA834" s="206">
        <f t="shared" si="916"/>
        <v>0</v>
      </c>
      <c r="CB834" s="206">
        <f t="shared" si="917"/>
        <v>0</v>
      </c>
      <c r="CC834" s="218">
        <f t="shared" si="918"/>
        <v>0</v>
      </c>
      <c r="CD834" s="216" t="e">
        <f t="shared" si="919"/>
        <v>#VALUE!</v>
      </c>
      <c r="CE834" s="94" t="e">
        <f t="shared" si="920"/>
        <v>#VALUE!</v>
      </c>
      <c r="CF834" s="94" t="e">
        <f t="shared" si="921"/>
        <v>#VALUE!</v>
      </c>
      <c r="CG834" s="95" t="e">
        <f t="shared" si="922"/>
        <v>#VALUE!</v>
      </c>
      <c r="CH834" s="95" t="e">
        <f t="shared" si="945"/>
        <v>#VALUE!</v>
      </c>
      <c r="CI834" s="95" t="b">
        <f t="shared" si="949"/>
        <v>0</v>
      </c>
      <c r="CJ834" s="76" t="str">
        <f t="shared" si="923"/>
        <v/>
      </c>
      <c r="CK834" s="94" t="e" cm="1">
        <f t="array" aca="1" ref="CK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CL834" s="94" t="str">
        <f t="shared" si="924"/>
        <v/>
      </c>
      <c r="CM834" s="96" t="b">
        <f t="shared" si="925"/>
        <v>0</v>
      </c>
      <c r="CN834" s="130" t="b">
        <f>IFERROR(MATCH(D834,'Avtal för korttidsarbete'!$G$13:$G$1012,0),TRUE)</f>
        <v>1</v>
      </c>
      <c r="CO834" s="130" t="b">
        <f t="shared" si="926"/>
        <v>0</v>
      </c>
      <c r="CP834" s="131" t="str" cm="1">
        <f t="array" ref="CP834">IF(CN834=TRUE,"x",INDEX('Avtal för korttidsarbete'!$E$13:$E$1012,$CN834))</f>
        <v>x</v>
      </c>
      <c r="CQ834" s="131" t="str" cm="1">
        <f t="array" ref="CQ834">IF(CN834=TRUE,"x",INDEX('Avtal för korttidsarbete'!$F$13:$F$1012,$CN834))</f>
        <v>x</v>
      </c>
      <c r="CR834" s="130" t="b">
        <f t="shared" si="927"/>
        <v>0</v>
      </c>
      <c r="CS834" s="165">
        <f t="shared" si="946"/>
        <v>0</v>
      </c>
      <c r="CT834" s="165">
        <f t="shared" si="947"/>
        <v>0</v>
      </c>
      <c r="CU834" s="130" t="b">
        <f t="shared" si="928"/>
        <v>0</v>
      </c>
      <c r="CV834" s="131">
        <f t="shared" si="929"/>
        <v>0</v>
      </c>
      <c r="CW834" s="165">
        <f t="shared" si="930"/>
        <v>0</v>
      </c>
      <c r="CX834" s="186" t="b">
        <f>IFERROR(INDEX('Avtal för korttidsarbete'!R:R,MATCH(D834,'Avtal för korttidsarbete'!$G:$G,0)),TRUE)</f>
        <v>1</v>
      </c>
      <c r="CY834" s="165" t="str">
        <f>IF(CX834,"-",INDEX('Avtal för korttidsarbete'!$D:$D,MATCH(D834,'Avtal för korttidsarbete'!$G:$G,0)))</f>
        <v>-</v>
      </c>
      <c r="CZ834" s="131" t="b">
        <f>IFERROR(G834&gt;INDEX(Uppsägningar!E:E,MATCH(C834,Uppsägningar!C:C,0)),FALSE)</f>
        <v>0</v>
      </c>
    </row>
    <row r="835" spans="1:104" s="30" customFormat="1" x14ac:dyDescent="0.25">
      <c r="A835" s="19">
        <v>820</v>
      </c>
      <c r="B835" s="20"/>
      <c r="C835" s="189"/>
      <c r="D835" s="69"/>
      <c r="E835" s="171">
        <f>IFERROR(INDEX(Admin!$C$7:$C$10,MATCH(CY835,TblNivåValTExt,0)),0)</f>
        <v>0</v>
      </c>
      <c r="F835" s="1"/>
      <c r="G835" s="1"/>
      <c r="H835" s="90"/>
      <c r="I835" s="91"/>
      <c r="J835" s="91"/>
      <c r="K835" s="91"/>
      <c r="L835" s="91"/>
      <c r="M835" s="91"/>
      <c r="N835" s="91"/>
      <c r="O835" s="91"/>
      <c r="P835" s="91"/>
      <c r="Q835" s="91"/>
      <c r="R835" s="91"/>
      <c r="S835" s="91"/>
      <c r="T835" s="91"/>
      <c r="U835" s="91"/>
      <c r="V835" s="91"/>
      <c r="W835" s="225">
        <f t="shared" si="885"/>
        <v>0</v>
      </c>
      <c r="X835" s="134" t="str">
        <f t="shared" si="931"/>
        <v/>
      </c>
      <c r="Y835" s="92" t="b">
        <f t="shared" si="886"/>
        <v>0</v>
      </c>
      <c r="Z835" s="92" t="str">
        <f t="shared" si="932"/>
        <v/>
      </c>
      <c r="AA835" s="92" t="b">
        <f t="shared" si="933"/>
        <v>0</v>
      </c>
      <c r="AB835" s="92" t="str">
        <f t="shared" si="934"/>
        <v/>
      </c>
      <c r="AC835" s="13" t="b">
        <f t="shared" si="887"/>
        <v>0</v>
      </c>
      <c r="AD835" s="92" t="str">
        <f t="shared" si="935"/>
        <v/>
      </c>
      <c r="AE835" s="13" t="b">
        <f t="shared" si="936"/>
        <v>0</v>
      </c>
      <c r="AF835" s="92" t="str">
        <f t="shared" si="937"/>
        <v/>
      </c>
      <c r="AG835" s="13" t="b">
        <f t="shared" si="888"/>
        <v>0</v>
      </c>
      <c r="AH835" s="92" t="str">
        <f t="shared" si="938"/>
        <v/>
      </c>
      <c r="AI835" s="35" t="b">
        <f t="shared" si="889"/>
        <v>0</v>
      </c>
      <c r="AJ835" s="92" t="str">
        <f t="shared" si="939"/>
        <v/>
      </c>
      <c r="AK835" s="35" t="b">
        <f t="shared" si="890"/>
        <v>0</v>
      </c>
      <c r="AL835" s="92" t="str">
        <f t="shared" si="891"/>
        <v/>
      </c>
      <c r="AM835" s="35" t="b">
        <f t="shared" si="892"/>
        <v>0</v>
      </c>
      <c r="AN835" s="92" t="str">
        <f t="shared" si="893"/>
        <v/>
      </c>
      <c r="AO835" s="13" t="b">
        <f t="shared" si="894"/>
        <v>0</v>
      </c>
      <c r="AP835" s="92" t="str">
        <f t="shared" si="895"/>
        <v/>
      </c>
      <c r="AQ835" s="14">
        <f t="shared" si="896"/>
        <v>0</v>
      </c>
      <c r="AR835" s="14">
        <f t="shared" si="897"/>
        <v>0</v>
      </c>
      <c r="AS835" s="16">
        <f t="shared" si="954"/>
        <v>0</v>
      </c>
      <c r="AT835" s="16">
        <f t="shared" si="954"/>
        <v>0</v>
      </c>
      <c r="AU835" s="16">
        <f t="shared" si="954"/>
        <v>0</v>
      </c>
      <c r="AV835" s="16">
        <f t="shared" si="954"/>
        <v>0</v>
      </c>
      <c r="AW835" s="16">
        <f t="shared" si="954"/>
        <v>0</v>
      </c>
      <c r="AX835" s="16">
        <f t="shared" si="954"/>
        <v>0</v>
      </c>
      <c r="AY835" s="16">
        <f t="shared" si="954"/>
        <v>0</v>
      </c>
      <c r="AZ835" s="16"/>
      <c r="BA835" s="16"/>
      <c r="BB835" s="93">
        <f t="shared" si="940"/>
        <v>0</v>
      </c>
      <c r="BC835" s="93">
        <f t="shared" si="941"/>
        <v>0</v>
      </c>
      <c r="BD835" s="93">
        <f t="shared" si="942"/>
        <v>0</v>
      </c>
      <c r="BE835" s="158">
        <f t="shared" si="943"/>
        <v>0</v>
      </c>
      <c r="BF835" s="159">
        <f t="shared" si="944"/>
        <v>0</v>
      </c>
      <c r="BG835" s="159">
        <f t="shared" si="898"/>
        <v>0</v>
      </c>
      <c r="BH835" s="159">
        <f t="shared" si="899"/>
        <v>0</v>
      </c>
      <c r="BI835" s="159">
        <f t="shared" si="900"/>
        <v>0</v>
      </c>
      <c r="BJ835" s="159">
        <f t="shared" si="901"/>
        <v>0</v>
      </c>
      <c r="BK835" s="159">
        <f t="shared" si="902"/>
        <v>0</v>
      </c>
      <c r="BL835" s="159">
        <f t="shared" si="903"/>
        <v>0</v>
      </c>
      <c r="BM835" s="159">
        <f t="shared" si="955"/>
        <v>0</v>
      </c>
      <c r="BN835" s="159">
        <f t="shared" si="955"/>
        <v>0</v>
      </c>
      <c r="BO835" s="205" t="b">
        <f t="shared" si="904"/>
        <v>0</v>
      </c>
      <c r="BP835" s="214">
        <f t="shared" si="905"/>
        <v>0</v>
      </c>
      <c r="BQ835" s="160">
        <f t="shared" si="906"/>
        <v>0</v>
      </c>
      <c r="BR835" s="160">
        <f t="shared" si="907"/>
        <v>0</v>
      </c>
      <c r="BS835" s="160">
        <f t="shared" si="908"/>
        <v>0</v>
      </c>
      <c r="BT835" s="160">
        <f t="shared" si="909"/>
        <v>0</v>
      </c>
      <c r="BU835" s="160">
        <f t="shared" si="910"/>
        <v>0</v>
      </c>
      <c r="BV835" s="215">
        <f t="shared" si="911"/>
        <v>0</v>
      </c>
      <c r="BW835" s="217">
        <f t="shared" si="912"/>
        <v>0</v>
      </c>
      <c r="BX835" s="206">
        <f t="shared" si="913"/>
        <v>0</v>
      </c>
      <c r="BY835" s="206">
        <f t="shared" si="914"/>
        <v>0</v>
      </c>
      <c r="BZ835" s="206">
        <f t="shared" si="915"/>
        <v>0</v>
      </c>
      <c r="CA835" s="206">
        <f t="shared" si="916"/>
        <v>0</v>
      </c>
      <c r="CB835" s="206">
        <f t="shared" si="917"/>
        <v>0</v>
      </c>
      <c r="CC835" s="218">
        <f t="shared" si="918"/>
        <v>0</v>
      </c>
      <c r="CD835" s="216" t="e">
        <f t="shared" si="919"/>
        <v>#VALUE!</v>
      </c>
      <c r="CE835" s="94" t="e">
        <f t="shared" si="920"/>
        <v>#VALUE!</v>
      </c>
      <c r="CF835" s="94" t="e">
        <f t="shared" si="921"/>
        <v>#VALUE!</v>
      </c>
      <c r="CG835" s="95" t="e">
        <f t="shared" si="922"/>
        <v>#VALUE!</v>
      </c>
      <c r="CH835" s="95" t="e">
        <f t="shared" si="945"/>
        <v>#VALUE!</v>
      </c>
      <c r="CI835" s="95" t="b">
        <f t="shared" si="949"/>
        <v>0</v>
      </c>
      <c r="CJ835" s="76" t="str">
        <f t="shared" si="923"/>
        <v/>
      </c>
      <c r="CK835" s="94" t="e" cm="1">
        <f t="array" aca="1" ref="CK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CL835" s="94" t="str">
        <f t="shared" si="924"/>
        <v/>
      </c>
      <c r="CM835" s="96" t="b">
        <f t="shared" si="925"/>
        <v>0</v>
      </c>
      <c r="CN835" s="130" t="b">
        <f>IFERROR(MATCH(D835,'Avtal för korttidsarbete'!$G$13:$G$1012,0),TRUE)</f>
        <v>1</v>
      </c>
      <c r="CO835" s="130" t="b">
        <f t="shared" si="926"/>
        <v>0</v>
      </c>
      <c r="CP835" s="131" t="str" cm="1">
        <f t="array" ref="CP835">IF(CN835=TRUE,"x",INDEX('Avtal för korttidsarbete'!$E$13:$E$1012,$CN835))</f>
        <v>x</v>
      </c>
      <c r="CQ835" s="131" t="str" cm="1">
        <f t="array" ref="CQ835">IF(CN835=TRUE,"x",INDEX('Avtal för korttidsarbete'!$F$13:$F$1012,$CN835))</f>
        <v>x</v>
      </c>
      <c r="CR835" s="130" t="b">
        <f t="shared" si="927"/>
        <v>0</v>
      </c>
      <c r="CS835" s="165">
        <f t="shared" si="946"/>
        <v>0</v>
      </c>
      <c r="CT835" s="165">
        <f t="shared" si="947"/>
        <v>0</v>
      </c>
      <c r="CU835" s="130" t="b">
        <f t="shared" si="928"/>
        <v>0</v>
      </c>
      <c r="CV835" s="131">
        <f t="shared" si="929"/>
        <v>0</v>
      </c>
      <c r="CW835" s="165">
        <f t="shared" si="930"/>
        <v>0</v>
      </c>
      <c r="CX835" s="186" t="b">
        <f>IFERROR(INDEX('Avtal för korttidsarbete'!R:R,MATCH(D835,'Avtal för korttidsarbete'!$G:$G,0)),TRUE)</f>
        <v>1</v>
      </c>
      <c r="CY835" s="165" t="str">
        <f>IF(CX835,"-",INDEX('Avtal för korttidsarbete'!$D:$D,MATCH(D835,'Avtal för korttidsarbete'!$G:$G,0)))</f>
        <v>-</v>
      </c>
      <c r="CZ835" s="131" t="b">
        <f>IFERROR(G835&gt;INDEX(Uppsägningar!E:E,MATCH(C835,Uppsägningar!C:C,0)),FALSE)</f>
        <v>0</v>
      </c>
    </row>
    <row r="836" spans="1:104" s="30" customFormat="1" x14ac:dyDescent="0.25">
      <c r="A836" s="19">
        <v>821</v>
      </c>
      <c r="B836" s="20"/>
      <c r="C836" s="189"/>
      <c r="D836" s="69"/>
      <c r="E836" s="171">
        <f>IFERROR(INDEX(Admin!$C$7:$C$10,MATCH(CY836,TblNivåValTExt,0)),0)</f>
        <v>0</v>
      </c>
      <c r="F836" s="1"/>
      <c r="G836" s="1"/>
      <c r="H836" s="90"/>
      <c r="I836" s="91"/>
      <c r="J836" s="91"/>
      <c r="K836" s="91"/>
      <c r="L836" s="91"/>
      <c r="M836" s="91"/>
      <c r="N836" s="91"/>
      <c r="O836" s="91"/>
      <c r="P836" s="91"/>
      <c r="Q836" s="91"/>
      <c r="R836" s="91"/>
      <c r="S836" s="91"/>
      <c r="T836" s="91"/>
      <c r="U836" s="91"/>
      <c r="V836" s="91"/>
      <c r="W836" s="225">
        <f t="shared" si="885"/>
        <v>0</v>
      </c>
      <c r="X836" s="134" t="str">
        <f t="shared" si="931"/>
        <v/>
      </c>
      <c r="Y836" s="92" t="b">
        <f t="shared" si="886"/>
        <v>0</v>
      </c>
      <c r="Z836" s="92" t="str">
        <f t="shared" si="932"/>
        <v/>
      </c>
      <c r="AA836" s="92" t="b">
        <f t="shared" si="933"/>
        <v>0</v>
      </c>
      <c r="AB836" s="92" t="str">
        <f t="shared" si="934"/>
        <v/>
      </c>
      <c r="AC836" s="13" t="b">
        <f t="shared" si="887"/>
        <v>0</v>
      </c>
      <c r="AD836" s="92" t="str">
        <f t="shared" si="935"/>
        <v/>
      </c>
      <c r="AE836" s="13" t="b">
        <f t="shared" si="936"/>
        <v>0</v>
      </c>
      <c r="AF836" s="92" t="str">
        <f t="shared" si="937"/>
        <v/>
      </c>
      <c r="AG836" s="13" t="b">
        <f t="shared" si="888"/>
        <v>0</v>
      </c>
      <c r="AH836" s="92" t="str">
        <f t="shared" si="938"/>
        <v/>
      </c>
      <c r="AI836" s="35" t="b">
        <f t="shared" si="889"/>
        <v>0</v>
      </c>
      <c r="AJ836" s="92" t="str">
        <f t="shared" si="939"/>
        <v/>
      </c>
      <c r="AK836" s="35" t="b">
        <f t="shared" si="890"/>
        <v>0</v>
      </c>
      <c r="AL836" s="92" t="str">
        <f t="shared" si="891"/>
        <v/>
      </c>
      <c r="AM836" s="35" t="b">
        <f t="shared" si="892"/>
        <v>0</v>
      </c>
      <c r="AN836" s="92" t="str">
        <f t="shared" si="893"/>
        <v/>
      </c>
      <c r="AO836" s="13" t="b">
        <f t="shared" si="894"/>
        <v>0</v>
      </c>
      <c r="AP836" s="92" t="str">
        <f t="shared" si="895"/>
        <v/>
      </c>
      <c r="AQ836" s="14">
        <f t="shared" si="896"/>
        <v>0</v>
      </c>
      <c r="AR836" s="14">
        <f t="shared" si="897"/>
        <v>0</v>
      </c>
      <c r="AS836" s="16">
        <f t="shared" ref="AS836:AY845" si="956">IF(OR(AS$11=FALSE,$F836="",MIN($G836,AS$10,$AR836)-MAX($F836,AS$8,$AQ836)&lt;0),0,MIN($G836,AS$10,$AR836)-MAX($F836,AS$8,$AQ836)+1)</f>
        <v>0</v>
      </c>
      <c r="AT836" s="16">
        <f t="shared" si="956"/>
        <v>0</v>
      </c>
      <c r="AU836" s="16">
        <f t="shared" si="956"/>
        <v>0</v>
      </c>
      <c r="AV836" s="16">
        <f t="shared" si="956"/>
        <v>0</v>
      </c>
      <c r="AW836" s="16">
        <f t="shared" si="956"/>
        <v>0</v>
      </c>
      <c r="AX836" s="16">
        <f t="shared" si="956"/>
        <v>0</v>
      </c>
      <c r="AY836" s="16">
        <f t="shared" si="956"/>
        <v>0</v>
      </c>
      <c r="AZ836" s="16"/>
      <c r="BA836" s="16"/>
      <c r="BB836" s="93">
        <f t="shared" si="940"/>
        <v>0</v>
      </c>
      <c r="BC836" s="93">
        <f t="shared" si="941"/>
        <v>0</v>
      </c>
      <c r="BD836" s="93">
        <f t="shared" si="942"/>
        <v>0</v>
      </c>
      <c r="BE836" s="158">
        <f t="shared" si="943"/>
        <v>0</v>
      </c>
      <c r="BF836" s="159">
        <f t="shared" si="944"/>
        <v>0</v>
      </c>
      <c r="BG836" s="159">
        <f t="shared" si="898"/>
        <v>0</v>
      </c>
      <c r="BH836" s="159">
        <f t="shared" si="899"/>
        <v>0</v>
      </c>
      <c r="BI836" s="159">
        <f t="shared" si="900"/>
        <v>0</v>
      </c>
      <c r="BJ836" s="159">
        <f t="shared" si="901"/>
        <v>0</v>
      </c>
      <c r="BK836" s="159">
        <f t="shared" si="902"/>
        <v>0</v>
      </c>
      <c r="BL836" s="159">
        <f t="shared" si="903"/>
        <v>0</v>
      </c>
      <c r="BM836" s="159">
        <f t="shared" si="955"/>
        <v>0</v>
      </c>
      <c r="BN836" s="159">
        <f t="shared" si="955"/>
        <v>0</v>
      </c>
      <c r="BO836" s="205" t="b">
        <f t="shared" si="904"/>
        <v>0</v>
      </c>
      <c r="BP836" s="214">
        <f t="shared" si="905"/>
        <v>0</v>
      </c>
      <c r="BQ836" s="160">
        <f t="shared" si="906"/>
        <v>0</v>
      </c>
      <c r="BR836" s="160">
        <f t="shared" si="907"/>
        <v>0</v>
      </c>
      <c r="BS836" s="160">
        <f t="shared" si="908"/>
        <v>0</v>
      </c>
      <c r="BT836" s="160">
        <f t="shared" si="909"/>
        <v>0</v>
      </c>
      <c r="BU836" s="160">
        <f t="shared" si="910"/>
        <v>0</v>
      </c>
      <c r="BV836" s="215">
        <f t="shared" si="911"/>
        <v>0</v>
      </c>
      <c r="BW836" s="217">
        <f t="shared" si="912"/>
        <v>0</v>
      </c>
      <c r="BX836" s="206">
        <f t="shared" si="913"/>
        <v>0</v>
      </c>
      <c r="BY836" s="206">
        <f t="shared" si="914"/>
        <v>0</v>
      </c>
      <c r="BZ836" s="206">
        <f t="shared" si="915"/>
        <v>0</v>
      </c>
      <c r="CA836" s="206">
        <f t="shared" si="916"/>
        <v>0</v>
      </c>
      <c r="CB836" s="206">
        <f t="shared" si="917"/>
        <v>0</v>
      </c>
      <c r="CC836" s="218">
        <f t="shared" si="918"/>
        <v>0</v>
      </c>
      <c r="CD836" s="216" t="e">
        <f t="shared" si="919"/>
        <v>#VALUE!</v>
      </c>
      <c r="CE836" s="94" t="e">
        <f t="shared" si="920"/>
        <v>#VALUE!</v>
      </c>
      <c r="CF836" s="94" t="e">
        <f t="shared" si="921"/>
        <v>#VALUE!</v>
      </c>
      <c r="CG836" s="95" t="e">
        <f t="shared" si="922"/>
        <v>#VALUE!</v>
      </c>
      <c r="CH836" s="95" t="e">
        <f t="shared" si="945"/>
        <v>#VALUE!</v>
      </c>
      <c r="CI836" s="95" t="b">
        <f t="shared" si="949"/>
        <v>0</v>
      </c>
      <c r="CJ836" s="76" t="str">
        <f t="shared" si="923"/>
        <v/>
      </c>
      <c r="CK836" s="94" t="e" cm="1">
        <f t="array" aca="1" ref="CK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CL836" s="94" t="str">
        <f t="shared" si="924"/>
        <v/>
      </c>
      <c r="CM836" s="96" t="b">
        <f t="shared" si="925"/>
        <v>0</v>
      </c>
      <c r="CN836" s="130" t="b">
        <f>IFERROR(MATCH(D836,'Avtal för korttidsarbete'!$G$13:$G$1012,0),TRUE)</f>
        <v>1</v>
      </c>
      <c r="CO836" s="130" t="b">
        <f t="shared" si="926"/>
        <v>0</v>
      </c>
      <c r="CP836" s="131" t="str" cm="1">
        <f t="array" ref="CP836">IF(CN836=TRUE,"x",INDEX('Avtal för korttidsarbete'!$E$13:$E$1012,$CN836))</f>
        <v>x</v>
      </c>
      <c r="CQ836" s="131" t="str" cm="1">
        <f t="array" ref="CQ836">IF(CN836=TRUE,"x",INDEX('Avtal för korttidsarbete'!$F$13:$F$1012,$CN836))</f>
        <v>x</v>
      </c>
      <c r="CR836" s="130" t="b">
        <f t="shared" si="927"/>
        <v>0</v>
      </c>
      <c r="CS836" s="165">
        <f t="shared" si="946"/>
        <v>0</v>
      </c>
      <c r="CT836" s="165">
        <f t="shared" si="947"/>
        <v>0</v>
      </c>
      <c r="CU836" s="130" t="b">
        <f t="shared" si="928"/>
        <v>0</v>
      </c>
      <c r="CV836" s="131">
        <f t="shared" si="929"/>
        <v>0</v>
      </c>
      <c r="CW836" s="165">
        <f t="shared" si="930"/>
        <v>0</v>
      </c>
      <c r="CX836" s="186" t="b">
        <f>IFERROR(INDEX('Avtal för korttidsarbete'!R:R,MATCH(D836,'Avtal för korttidsarbete'!$G:$G,0)),TRUE)</f>
        <v>1</v>
      </c>
      <c r="CY836" s="165" t="str">
        <f>IF(CX836,"-",INDEX('Avtal för korttidsarbete'!$D:$D,MATCH(D836,'Avtal för korttidsarbete'!$G:$G,0)))</f>
        <v>-</v>
      </c>
      <c r="CZ836" s="131" t="b">
        <f>IFERROR(G836&gt;INDEX(Uppsägningar!E:E,MATCH(C836,Uppsägningar!C:C,0)),FALSE)</f>
        <v>0</v>
      </c>
    </row>
    <row r="837" spans="1:104" s="30" customFormat="1" x14ac:dyDescent="0.25">
      <c r="A837" s="19">
        <v>822</v>
      </c>
      <c r="B837" s="20"/>
      <c r="C837" s="189"/>
      <c r="D837" s="69"/>
      <c r="E837" s="171">
        <f>IFERROR(INDEX(Admin!$C$7:$C$10,MATCH(CY837,TblNivåValTExt,0)),0)</f>
        <v>0</v>
      </c>
      <c r="F837" s="1"/>
      <c r="G837" s="1"/>
      <c r="H837" s="90"/>
      <c r="I837" s="91"/>
      <c r="J837" s="91"/>
      <c r="K837" s="91"/>
      <c r="L837" s="91"/>
      <c r="M837" s="91"/>
      <c r="N837" s="91"/>
      <c r="O837" s="91"/>
      <c r="P837" s="91"/>
      <c r="Q837" s="91"/>
      <c r="R837" s="91"/>
      <c r="S837" s="91"/>
      <c r="T837" s="91"/>
      <c r="U837" s="91"/>
      <c r="V837" s="91"/>
      <c r="W837" s="225">
        <f t="shared" si="885"/>
        <v>0</v>
      </c>
      <c r="X837" s="134" t="str">
        <f t="shared" si="931"/>
        <v/>
      </c>
      <c r="Y837" s="92" t="b">
        <f t="shared" si="886"/>
        <v>0</v>
      </c>
      <c r="Z837" s="92" t="str">
        <f t="shared" si="932"/>
        <v/>
      </c>
      <c r="AA837" s="92" t="b">
        <f t="shared" si="933"/>
        <v>0</v>
      </c>
      <c r="AB837" s="92" t="str">
        <f t="shared" si="934"/>
        <v/>
      </c>
      <c r="AC837" s="13" t="b">
        <f t="shared" si="887"/>
        <v>0</v>
      </c>
      <c r="AD837" s="92" t="str">
        <f t="shared" si="935"/>
        <v/>
      </c>
      <c r="AE837" s="13" t="b">
        <f t="shared" si="936"/>
        <v>0</v>
      </c>
      <c r="AF837" s="92" t="str">
        <f t="shared" si="937"/>
        <v/>
      </c>
      <c r="AG837" s="13" t="b">
        <f t="shared" si="888"/>
        <v>0</v>
      </c>
      <c r="AH837" s="92" t="str">
        <f t="shared" si="938"/>
        <v/>
      </c>
      <c r="AI837" s="35" t="b">
        <f t="shared" si="889"/>
        <v>0</v>
      </c>
      <c r="AJ837" s="92" t="str">
        <f t="shared" si="939"/>
        <v/>
      </c>
      <c r="AK837" s="35" t="b">
        <f t="shared" si="890"/>
        <v>0</v>
      </c>
      <c r="AL837" s="92" t="str">
        <f t="shared" si="891"/>
        <v/>
      </c>
      <c r="AM837" s="35" t="b">
        <f t="shared" si="892"/>
        <v>0</v>
      </c>
      <c r="AN837" s="92" t="str">
        <f t="shared" si="893"/>
        <v/>
      </c>
      <c r="AO837" s="13" t="b">
        <f t="shared" si="894"/>
        <v>0</v>
      </c>
      <c r="AP837" s="92" t="str">
        <f t="shared" si="895"/>
        <v/>
      </c>
      <c r="AQ837" s="14">
        <f t="shared" si="896"/>
        <v>0</v>
      </c>
      <c r="AR837" s="14">
        <f t="shared" si="897"/>
        <v>0</v>
      </c>
      <c r="AS837" s="16">
        <f t="shared" si="956"/>
        <v>0</v>
      </c>
      <c r="AT837" s="16">
        <f t="shared" si="956"/>
        <v>0</v>
      </c>
      <c r="AU837" s="16">
        <f t="shared" si="956"/>
        <v>0</v>
      </c>
      <c r="AV837" s="16">
        <f t="shared" si="956"/>
        <v>0</v>
      </c>
      <c r="AW837" s="16">
        <f t="shared" si="956"/>
        <v>0</v>
      </c>
      <c r="AX837" s="16">
        <f t="shared" si="956"/>
        <v>0</v>
      </c>
      <c r="AY837" s="16">
        <f t="shared" si="956"/>
        <v>0</v>
      </c>
      <c r="AZ837" s="16"/>
      <c r="BA837" s="16"/>
      <c r="BB837" s="93">
        <f t="shared" si="940"/>
        <v>0</v>
      </c>
      <c r="BC837" s="93">
        <f t="shared" si="941"/>
        <v>0</v>
      </c>
      <c r="BD837" s="93">
        <f t="shared" si="942"/>
        <v>0</v>
      </c>
      <c r="BE837" s="158">
        <f t="shared" si="943"/>
        <v>0</v>
      </c>
      <c r="BF837" s="159">
        <f t="shared" si="944"/>
        <v>0</v>
      </c>
      <c r="BG837" s="159">
        <f t="shared" si="898"/>
        <v>0</v>
      </c>
      <c r="BH837" s="159">
        <f t="shared" si="899"/>
        <v>0</v>
      </c>
      <c r="BI837" s="159">
        <f t="shared" si="900"/>
        <v>0</v>
      </c>
      <c r="BJ837" s="159">
        <f t="shared" si="901"/>
        <v>0</v>
      </c>
      <c r="BK837" s="159">
        <f t="shared" si="902"/>
        <v>0</v>
      </c>
      <c r="BL837" s="159">
        <f t="shared" si="903"/>
        <v>0</v>
      </c>
      <c r="BM837" s="159">
        <f t="shared" si="955"/>
        <v>0</v>
      </c>
      <c r="BN837" s="159">
        <f t="shared" si="955"/>
        <v>0</v>
      </c>
      <c r="BO837" s="205" t="b">
        <f t="shared" si="904"/>
        <v>0</v>
      </c>
      <c r="BP837" s="214">
        <f t="shared" si="905"/>
        <v>0</v>
      </c>
      <c r="BQ837" s="160">
        <f t="shared" si="906"/>
        <v>0</v>
      </c>
      <c r="BR837" s="160">
        <f t="shared" si="907"/>
        <v>0</v>
      </c>
      <c r="BS837" s="160">
        <f t="shared" si="908"/>
        <v>0</v>
      </c>
      <c r="BT837" s="160">
        <f t="shared" si="909"/>
        <v>0</v>
      </c>
      <c r="BU837" s="160">
        <f t="shared" si="910"/>
        <v>0</v>
      </c>
      <c r="BV837" s="215">
        <f t="shared" si="911"/>
        <v>0</v>
      </c>
      <c r="BW837" s="217">
        <f t="shared" si="912"/>
        <v>0</v>
      </c>
      <c r="BX837" s="206">
        <f t="shared" si="913"/>
        <v>0</v>
      </c>
      <c r="BY837" s="206">
        <f t="shared" si="914"/>
        <v>0</v>
      </c>
      <c r="BZ837" s="206">
        <f t="shared" si="915"/>
        <v>0</v>
      </c>
      <c r="CA837" s="206">
        <f t="shared" si="916"/>
        <v>0</v>
      </c>
      <c r="CB837" s="206">
        <f t="shared" si="917"/>
        <v>0</v>
      </c>
      <c r="CC837" s="218">
        <f t="shared" si="918"/>
        <v>0</v>
      </c>
      <c r="CD837" s="216" t="e">
        <f t="shared" si="919"/>
        <v>#VALUE!</v>
      </c>
      <c r="CE837" s="94" t="e">
        <f t="shared" si="920"/>
        <v>#VALUE!</v>
      </c>
      <c r="CF837" s="94" t="e">
        <f t="shared" si="921"/>
        <v>#VALUE!</v>
      </c>
      <c r="CG837" s="95" t="e">
        <f t="shared" si="922"/>
        <v>#VALUE!</v>
      </c>
      <c r="CH837" s="95" t="e">
        <f t="shared" si="945"/>
        <v>#VALUE!</v>
      </c>
      <c r="CI837" s="95" t="b">
        <f t="shared" si="949"/>
        <v>0</v>
      </c>
      <c r="CJ837" s="76" t="str">
        <f t="shared" si="923"/>
        <v/>
      </c>
      <c r="CK837" s="94" t="e" cm="1">
        <f t="array" aca="1" ref="CK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CL837" s="94" t="str">
        <f t="shared" si="924"/>
        <v/>
      </c>
      <c r="CM837" s="96" t="b">
        <f t="shared" si="925"/>
        <v>0</v>
      </c>
      <c r="CN837" s="130" t="b">
        <f>IFERROR(MATCH(D837,'Avtal för korttidsarbete'!$G$13:$G$1012,0),TRUE)</f>
        <v>1</v>
      </c>
      <c r="CO837" s="130" t="b">
        <f t="shared" si="926"/>
        <v>0</v>
      </c>
      <c r="CP837" s="131" t="str" cm="1">
        <f t="array" ref="CP837">IF(CN837=TRUE,"x",INDEX('Avtal för korttidsarbete'!$E$13:$E$1012,$CN837))</f>
        <v>x</v>
      </c>
      <c r="CQ837" s="131" t="str" cm="1">
        <f t="array" ref="CQ837">IF(CN837=TRUE,"x",INDEX('Avtal för korttidsarbete'!$F$13:$F$1012,$CN837))</f>
        <v>x</v>
      </c>
      <c r="CR837" s="130" t="b">
        <f t="shared" si="927"/>
        <v>0</v>
      </c>
      <c r="CS837" s="165">
        <f t="shared" si="946"/>
        <v>0</v>
      </c>
      <c r="CT837" s="165">
        <f t="shared" si="947"/>
        <v>0</v>
      </c>
      <c r="CU837" s="130" t="b">
        <f t="shared" si="928"/>
        <v>0</v>
      </c>
      <c r="CV837" s="131">
        <f t="shared" si="929"/>
        <v>0</v>
      </c>
      <c r="CW837" s="165">
        <f t="shared" si="930"/>
        <v>0</v>
      </c>
      <c r="CX837" s="186" t="b">
        <f>IFERROR(INDEX('Avtal för korttidsarbete'!R:R,MATCH(D837,'Avtal för korttidsarbete'!$G:$G,0)),TRUE)</f>
        <v>1</v>
      </c>
      <c r="CY837" s="165" t="str">
        <f>IF(CX837,"-",INDEX('Avtal för korttidsarbete'!$D:$D,MATCH(D837,'Avtal för korttidsarbete'!$G:$G,0)))</f>
        <v>-</v>
      </c>
      <c r="CZ837" s="131" t="b">
        <f>IFERROR(G837&gt;INDEX(Uppsägningar!E:E,MATCH(C837,Uppsägningar!C:C,0)),FALSE)</f>
        <v>0</v>
      </c>
    </row>
    <row r="838" spans="1:104" s="30" customFormat="1" x14ac:dyDescent="0.25">
      <c r="A838" s="19">
        <v>823</v>
      </c>
      <c r="B838" s="20"/>
      <c r="C838" s="189"/>
      <c r="D838" s="69"/>
      <c r="E838" s="171">
        <f>IFERROR(INDEX(Admin!$C$7:$C$10,MATCH(CY838,TblNivåValTExt,0)),0)</f>
        <v>0</v>
      </c>
      <c r="F838" s="1"/>
      <c r="G838" s="1"/>
      <c r="H838" s="90"/>
      <c r="I838" s="91"/>
      <c r="J838" s="91"/>
      <c r="K838" s="91"/>
      <c r="L838" s="91"/>
      <c r="M838" s="91"/>
      <c r="N838" s="91"/>
      <c r="O838" s="91"/>
      <c r="P838" s="91"/>
      <c r="Q838" s="91"/>
      <c r="R838" s="91"/>
      <c r="S838" s="91"/>
      <c r="T838" s="91"/>
      <c r="U838" s="91"/>
      <c r="V838" s="91"/>
      <c r="W838" s="225">
        <f t="shared" si="885"/>
        <v>0</v>
      </c>
      <c r="X838" s="134" t="str">
        <f t="shared" si="931"/>
        <v/>
      </c>
      <c r="Y838" s="92" t="b">
        <f t="shared" si="886"/>
        <v>0</v>
      </c>
      <c r="Z838" s="92" t="str">
        <f t="shared" si="932"/>
        <v/>
      </c>
      <c r="AA838" s="92" t="b">
        <f t="shared" si="933"/>
        <v>0</v>
      </c>
      <c r="AB838" s="92" t="str">
        <f t="shared" si="934"/>
        <v/>
      </c>
      <c r="AC838" s="13" t="b">
        <f t="shared" si="887"/>
        <v>0</v>
      </c>
      <c r="AD838" s="92" t="str">
        <f t="shared" si="935"/>
        <v/>
      </c>
      <c r="AE838" s="13" t="b">
        <f t="shared" si="936"/>
        <v>0</v>
      </c>
      <c r="AF838" s="92" t="str">
        <f t="shared" si="937"/>
        <v/>
      </c>
      <c r="AG838" s="13" t="b">
        <f t="shared" si="888"/>
        <v>0</v>
      </c>
      <c r="AH838" s="92" t="str">
        <f t="shared" si="938"/>
        <v/>
      </c>
      <c r="AI838" s="35" t="b">
        <f t="shared" si="889"/>
        <v>0</v>
      </c>
      <c r="AJ838" s="92" t="str">
        <f t="shared" si="939"/>
        <v/>
      </c>
      <c r="AK838" s="35" t="b">
        <f t="shared" si="890"/>
        <v>0</v>
      </c>
      <c r="AL838" s="92" t="str">
        <f t="shared" si="891"/>
        <v/>
      </c>
      <c r="AM838" s="35" t="b">
        <f t="shared" si="892"/>
        <v>0</v>
      </c>
      <c r="AN838" s="92" t="str">
        <f t="shared" si="893"/>
        <v/>
      </c>
      <c r="AO838" s="13" t="b">
        <f t="shared" si="894"/>
        <v>0</v>
      </c>
      <c r="AP838" s="92" t="str">
        <f t="shared" si="895"/>
        <v/>
      </c>
      <c r="AQ838" s="14">
        <f t="shared" si="896"/>
        <v>0</v>
      </c>
      <c r="AR838" s="14">
        <f t="shared" si="897"/>
        <v>0</v>
      </c>
      <c r="AS838" s="16">
        <f t="shared" si="956"/>
        <v>0</v>
      </c>
      <c r="AT838" s="16">
        <f t="shared" si="956"/>
        <v>0</v>
      </c>
      <c r="AU838" s="16">
        <f t="shared" si="956"/>
        <v>0</v>
      </c>
      <c r="AV838" s="16">
        <f t="shared" si="956"/>
        <v>0</v>
      </c>
      <c r="AW838" s="16">
        <f t="shared" si="956"/>
        <v>0</v>
      </c>
      <c r="AX838" s="16">
        <f t="shared" si="956"/>
        <v>0</v>
      </c>
      <c r="AY838" s="16">
        <f t="shared" si="956"/>
        <v>0</v>
      </c>
      <c r="AZ838" s="16"/>
      <c r="BA838" s="16"/>
      <c r="BB838" s="93">
        <f t="shared" si="940"/>
        <v>0</v>
      </c>
      <c r="BC838" s="93">
        <f t="shared" si="941"/>
        <v>0</v>
      </c>
      <c r="BD838" s="93">
        <f t="shared" si="942"/>
        <v>0</v>
      </c>
      <c r="BE838" s="158">
        <f t="shared" si="943"/>
        <v>0</v>
      </c>
      <c r="BF838" s="159">
        <f t="shared" si="944"/>
        <v>0</v>
      </c>
      <c r="BG838" s="159">
        <f t="shared" si="898"/>
        <v>0</v>
      </c>
      <c r="BH838" s="159">
        <f t="shared" si="899"/>
        <v>0</v>
      </c>
      <c r="BI838" s="159">
        <f t="shared" si="900"/>
        <v>0</v>
      </c>
      <c r="BJ838" s="159">
        <f t="shared" si="901"/>
        <v>0</v>
      </c>
      <c r="BK838" s="159">
        <f t="shared" si="902"/>
        <v>0</v>
      </c>
      <c r="BL838" s="159">
        <f t="shared" si="903"/>
        <v>0</v>
      </c>
      <c r="BM838" s="159">
        <f t="shared" si="955"/>
        <v>0</v>
      </c>
      <c r="BN838" s="159">
        <f t="shared" si="955"/>
        <v>0</v>
      </c>
      <c r="BO838" s="205" t="b">
        <f t="shared" si="904"/>
        <v>0</v>
      </c>
      <c r="BP838" s="214">
        <f t="shared" si="905"/>
        <v>0</v>
      </c>
      <c r="BQ838" s="160">
        <f t="shared" si="906"/>
        <v>0</v>
      </c>
      <c r="BR838" s="160">
        <f t="shared" si="907"/>
        <v>0</v>
      </c>
      <c r="BS838" s="160">
        <f t="shared" si="908"/>
        <v>0</v>
      </c>
      <c r="BT838" s="160">
        <f t="shared" si="909"/>
        <v>0</v>
      </c>
      <c r="BU838" s="160">
        <f t="shared" si="910"/>
        <v>0</v>
      </c>
      <c r="BV838" s="215">
        <f t="shared" si="911"/>
        <v>0</v>
      </c>
      <c r="BW838" s="217">
        <f t="shared" si="912"/>
        <v>0</v>
      </c>
      <c r="BX838" s="206">
        <f t="shared" si="913"/>
        <v>0</v>
      </c>
      <c r="BY838" s="206">
        <f t="shared" si="914"/>
        <v>0</v>
      </c>
      <c r="BZ838" s="206">
        <f t="shared" si="915"/>
        <v>0</v>
      </c>
      <c r="CA838" s="206">
        <f t="shared" si="916"/>
        <v>0</v>
      </c>
      <c r="CB838" s="206">
        <f t="shared" si="917"/>
        <v>0</v>
      </c>
      <c r="CC838" s="218">
        <f t="shared" si="918"/>
        <v>0</v>
      </c>
      <c r="CD838" s="216" t="e">
        <f t="shared" si="919"/>
        <v>#VALUE!</v>
      </c>
      <c r="CE838" s="94" t="e">
        <f t="shared" si="920"/>
        <v>#VALUE!</v>
      </c>
      <c r="CF838" s="94" t="e">
        <f t="shared" si="921"/>
        <v>#VALUE!</v>
      </c>
      <c r="CG838" s="95" t="e">
        <f t="shared" si="922"/>
        <v>#VALUE!</v>
      </c>
      <c r="CH838" s="95" t="e">
        <f t="shared" si="945"/>
        <v>#VALUE!</v>
      </c>
      <c r="CI838" s="95" t="b">
        <f t="shared" si="949"/>
        <v>0</v>
      </c>
      <c r="CJ838" s="76" t="str">
        <f t="shared" si="923"/>
        <v/>
      </c>
      <c r="CK838" s="94" t="e" cm="1">
        <f t="array" aca="1" ref="CK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CL838" s="94" t="str">
        <f t="shared" si="924"/>
        <v/>
      </c>
      <c r="CM838" s="96" t="b">
        <f t="shared" si="925"/>
        <v>0</v>
      </c>
      <c r="CN838" s="130" t="b">
        <f>IFERROR(MATCH(D838,'Avtal för korttidsarbete'!$G$13:$G$1012,0),TRUE)</f>
        <v>1</v>
      </c>
      <c r="CO838" s="130" t="b">
        <f t="shared" si="926"/>
        <v>0</v>
      </c>
      <c r="CP838" s="131" t="str" cm="1">
        <f t="array" ref="CP838">IF(CN838=TRUE,"x",INDEX('Avtal för korttidsarbete'!$E$13:$E$1012,$CN838))</f>
        <v>x</v>
      </c>
      <c r="CQ838" s="131" t="str" cm="1">
        <f t="array" ref="CQ838">IF(CN838=TRUE,"x",INDEX('Avtal för korttidsarbete'!$F$13:$F$1012,$CN838))</f>
        <v>x</v>
      </c>
      <c r="CR838" s="130" t="b">
        <f t="shared" si="927"/>
        <v>0</v>
      </c>
      <c r="CS838" s="165">
        <f t="shared" si="946"/>
        <v>0</v>
      </c>
      <c r="CT838" s="165">
        <f t="shared" si="947"/>
        <v>0</v>
      </c>
      <c r="CU838" s="130" t="b">
        <f t="shared" si="928"/>
        <v>0</v>
      </c>
      <c r="CV838" s="131">
        <f t="shared" si="929"/>
        <v>0</v>
      </c>
      <c r="CW838" s="165">
        <f t="shared" si="930"/>
        <v>0</v>
      </c>
      <c r="CX838" s="186" t="b">
        <f>IFERROR(INDEX('Avtal för korttidsarbete'!R:R,MATCH(D838,'Avtal för korttidsarbete'!$G:$G,0)),TRUE)</f>
        <v>1</v>
      </c>
      <c r="CY838" s="165" t="str">
        <f>IF(CX838,"-",INDEX('Avtal för korttidsarbete'!$D:$D,MATCH(D838,'Avtal för korttidsarbete'!$G:$G,0)))</f>
        <v>-</v>
      </c>
      <c r="CZ838" s="131" t="b">
        <f>IFERROR(G838&gt;INDEX(Uppsägningar!E:E,MATCH(C838,Uppsägningar!C:C,0)),FALSE)</f>
        <v>0</v>
      </c>
    </row>
    <row r="839" spans="1:104" s="30" customFormat="1" x14ac:dyDescent="0.25">
      <c r="A839" s="19">
        <v>824</v>
      </c>
      <c r="B839" s="20"/>
      <c r="C839" s="189"/>
      <c r="D839" s="69"/>
      <c r="E839" s="171">
        <f>IFERROR(INDEX(Admin!$C$7:$C$10,MATCH(CY839,TblNivåValTExt,0)),0)</f>
        <v>0</v>
      </c>
      <c r="F839" s="1"/>
      <c r="G839" s="1"/>
      <c r="H839" s="90"/>
      <c r="I839" s="91"/>
      <c r="J839" s="91"/>
      <c r="K839" s="91"/>
      <c r="L839" s="91"/>
      <c r="M839" s="91"/>
      <c r="N839" s="91"/>
      <c r="O839" s="91"/>
      <c r="P839" s="91"/>
      <c r="Q839" s="91"/>
      <c r="R839" s="91"/>
      <c r="S839" s="91"/>
      <c r="T839" s="91"/>
      <c r="U839" s="91"/>
      <c r="V839" s="91"/>
      <c r="W839" s="225">
        <f t="shared" si="885"/>
        <v>0</v>
      </c>
      <c r="X839" s="134" t="str">
        <f t="shared" si="931"/>
        <v/>
      </c>
      <c r="Y839" s="92" t="b">
        <f t="shared" si="886"/>
        <v>0</v>
      </c>
      <c r="Z839" s="92" t="str">
        <f t="shared" si="932"/>
        <v/>
      </c>
      <c r="AA839" s="92" t="b">
        <f t="shared" si="933"/>
        <v>0</v>
      </c>
      <c r="AB839" s="92" t="str">
        <f t="shared" si="934"/>
        <v/>
      </c>
      <c r="AC839" s="13" t="b">
        <f t="shared" si="887"/>
        <v>0</v>
      </c>
      <c r="AD839" s="92" t="str">
        <f t="shared" si="935"/>
        <v/>
      </c>
      <c r="AE839" s="13" t="b">
        <f t="shared" si="936"/>
        <v>0</v>
      </c>
      <c r="AF839" s="92" t="str">
        <f t="shared" si="937"/>
        <v/>
      </c>
      <c r="AG839" s="13" t="b">
        <f t="shared" si="888"/>
        <v>0</v>
      </c>
      <c r="AH839" s="92" t="str">
        <f t="shared" si="938"/>
        <v/>
      </c>
      <c r="AI839" s="35" t="b">
        <f t="shared" si="889"/>
        <v>0</v>
      </c>
      <c r="AJ839" s="92" t="str">
        <f t="shared" si="939"/>
        <v/>
      </c>
      <c r="AK839" s="35" t="b">
        <f t="shared" si="890"/>
        <v>0</v>
      </c>
      <c r="AL839" s="92" t="str">
        <f t="shared" si="891"/>
        <v/>
      </c>
      <c r="AM839" s="35" t="b">
        <f t="shared" si="892"/>
        <v>0</v>
      </c>
      <c r="AN839" s="92" t="str">
        <f t="shared" si="893"/>
        <v/>
      </c>
      <c r="AO839" s="13" t="b">
        <f t="shared" si="894"/>
        <v>0</v>
      </c>
      <c r="AP839" s="92" t="str">
        <f t="shared" si="895"/>
        <v/>
      </c>
      <c r="AQ839" s="14">
        <f t="shared" si="896"/>
        <v>0</v>
      </c>
      <c r="AR839" s="14">
        <f t="shared" si="897"/>
        <v>0</v>
      </c>
      <c r="AS839" s="16">
        <f t="shared" si="956"/>
        <v>0</v>
      </c>
      <c r="AT839" s="16">
        <f t="shared" si="956"/>
        <v>0</v>
      </c>
      <c r="AU839" s="16">
        <f t="shared" si="956"/>
        <v>0</v>
      </c>
      <c r="AV839" s="16">
        <f t="shared" si="956"/>
        <v>0</v>
      </c>
      <c r="AW839" s="16">
        <f t="shared" si="956"/>
        <v>0</v>
      </c>
      <c r="AX839" s="16">
        <f t="shared" si="956"/>
        <v>0</v>
      </c>
      <c r="AY839" s="16">
        <f t="shared" si="956"/>
        <v>0</v>
      </c>
      <c r="AZ839" s="16"/>
      <c r="BA839" s="16"/>
      <c r="BB839" s="93">
        <f t="shared" si="940"/>
        <v>0</v>
      </c>
      <c r="BC839" s="93">
        <f t="shared" si="941"/>
        <v>0</v>
      </c>
      <c r="BD839" s="93">
        <f t="shared" si="942"/>
        <v>0</v>
      </c>
      <c r="BE839" s="158">
        <f t="shared" si="943"/>
        <v>0</v>
      </c>
      <c r="BF839" s="159">
        <f t="shared" si="944"/>
        <v>0</v>
      </c>
      <c r="BG839" s="159">
        <f t="shared" si="898"/>
        <v>0</v>
      </c>
      <c r="BH839" s="159">
        <f t="shared" si="899"/>
        <v>0</v>
      </c>
      <c r="BI839" s="159">
        <f t="shared" si="900"/>
        <v>0</v>
      </c>
      <c r="BJ839" s="159">
        <f t="shared" si="901"/>
        <v>0</v>
      </c>
      <c r="BK839" s="159">
        <f t="shared" si="902"/>
        <v>0</v>
      </c>
      <c r="BL839" s="159">
        <f t="shared" si="903"/>
        <v>0</v>
      </c>
      <c r="BM839" s="159">
        <f t="shared" si="955"/>
        <v>0</v>
      </c>
      <c r="BN839" s="159">
        <f t="shared" si="955"/>
        <v>0</v>
      </c>
      <c r="BO839" s="205" t="b">
        <f t="shared" si="904"/>
        <v>0</v>
      </c>
      <c r="BP839" s="214">
        <f t="shared" si="905"/>
        <v>0</v>
      </c>
      <c r="BQ839" s="160">
        <f t="shared" si="906"/>
        <v>0</v>
      </c>
      <c r="BR839" s="160">
        <f t="shared" si="907"/>
        <v>0</v>
      </c>
      <c r="BS839" s="160">
        <f t="shared" si="908"/>
        <v>0</v>
      </c>
      <c r="BT839" s="160">
        <f t="shared" si="909"/>
        <v>0</v>
      </c>
      <c r="BU839" s="160">
        <f t="shared" si="910"/>
        <v>0</v>
      </c>
      <c r="BV839" s="215">
        <f t="shared" si="911"/>
        <v>0</v>
      </c>
      <c r="BW839" s="217">
        <f t="shared" si="912"/>
        <v>0</v>
      </c>
      <c r="BX839" s="206">
        <f t="shared" si="913"/>
        <v>0</v>
      </c>
      <c r="BY839" s="206">
        <f t="shared" si="914"/>
        <v>0</v>
      </c>
      <c r="BZ839" s="206">
        <f t="shared" si="915"/>
        <v>0</v>
      </c>
      <c r="CA839" s="206">
        <f t="shared" si="916"/>
        <v>0</v>
      </c>
      <c r="CB839" s="206">
        <f t="shared" si="917"/>
        <v>0</v>
      </c>
      <c r="CC839" s="218">
        <f t="shared" si="918"/>
        <v>0</v>
      </c>
      <c r="CD839" s="216" t="e">
        <f t="shared" si="919"/>
        <v>#VALUE!</v>
      </c>
      <c r="CE839" s="94" t="e">
        <f t="shared" si="920"/>
        <v>#VALUE!</v>
      </c>
      <c r="CF839" s="94" t="e">
        <f t="shared" si="921"/>
        <v>#VALUE!</v>
      </c>
      <c r="CG839" s="95" t="e">
        <f t="shared" si="922"/>
        <v>#VALUE!</v>
      </c>
      <c r="CH839" s="95" t="e">
        <f t="shared" si="945"/>
        <v>#VALUE!</v>
      </c>
      <c r="CI839" s="95" t="b">
        <f t="shared" si="949"/>
        <v>0</v>
      </c>
      <c r="CJ839" s="76" t="str">
        <f t="shared" si="923"/>
        <v/>
      </c>
      <c r="CK839" s="94" t="e" cm="1">
        <f t="array" aca="1" ref="CK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CL839" s="94" t="str">
        <f t="shared" si="924"/>
        <v/>
      </c>
      <c r="CM839" s="96" t="b">
        <f t="shared" si="925"/>
        <v>0</v>
      </c>
      <c r="CN839" s="130" t="b">
        <f>IFERROR(MATCH(D839,'Avtal för korttidsarbete'!$G$13:$G$1012,0),TRUE)</f>
        <v>1</v>
      </c>
      <c r="CO839" s="130" t="b">
        <f t="shared" si="926"/>
        <v>0</v>
      </c>
      <c r="CP839" s="131" t="str" cm="1">
        <f t="array" ref="CP839">IF(CN839=TRUE,"x",INDEX('Avtal för korttidsarbete'!$E$13:$E$1012,$CN839))</f>
        <v>x</v>
      </c>
      <c r="CQ839" s="131" t="str" cm="1">
        <f t="array" ref="CQ839">IF(CN839=TRUE,"x",INDEX('Avtal för korttidsarbete'!$F$13:$F$1012,$CN839))</f>
        <v>x</v>
      </c>
      <c r="CR839" s="130" t="b">
        <f t="shared" si="927"/>
        <v>0</v>
      </c>
      <c r="CS839" s="165">
        <f t="shared" si="946"/>
        <v>0</v>
      </c>
      <c r="CT839" s="165">
        <f t="shared" si="947"/>
        <v>0</v>
      </c>
      <c r="CU839" s="130" t="b">
        <f t="shared" si="928"/>
        <v>0</v>
      </c>
      <c r="CV839" s="131">
        <f t="shared" si="929"/>
        <v>0</v>
      </c>
      <c r="CW839" s="165">
        <f t="shared" si="930"/>
        <v>0</v>
      </c>
      <c r="CX839" s="186" t="b">
        <f>IFERROR(INDEX('Avtal för korttidsarbete'!R:R,MATCH(D839,'Avtal för korttidsarbete'!$G:$G,0)),TRUE)</f>
        <v>1</v>
      </c>
      <c r="CY839" s="165" t="str">
        <f>IF(CX839,"-",INDEX('Avtal för korttidsarbete'!$D:$D,MATCH(D839,'Avtal för korttidsarbete'!$G:$G,0)))</f>
        <v>-</v>
      </c>
      <c r="CZ839" s="131" t="b">
        <f>IFERROR(G839&gt;INDEX(Uppsägningar!E:E,MATCH(C839,Uppsägningar!C:C,0)),FALSE)</f>
        <v>0</v>
      </c>
    </row>
    <row r="840" spans="1:104" s="30" customFormat="1" x14ac:dyDescent="0.25">
      <c r="A840" s="19">
        <v>825</v>
      </c>
      <c r="B840" s="20"/>
      <c r="C840" s="189"/>
      <c r="D840" s="69"/>
      <c r="E840" s="171">
        <f>IFERROR(INDEX(Admin!$C$7:$C$10,MATCH(CY840,TblNivåValTExt,0)),0)</f>
        <v>0</v>
      </c>
      <c r="F840" s="1"/>
      <c r="G840" s="1"/>
      <c r="H840" s="90"/>
      <c r="I840" s="91"/>
      <c r="J840" s="91"/>
      <c r="K840" s="91"/>
      <c r="L840" s="91"/>
      <c r="M840" s="91"/>
      <c r="N840" s="91"/>
      <c r="O840" s="91"/>
      <c r="P840" s="91"/>
      <c r="Q840" s="91"/>
      <c r="R840" s="91"/>
      <c r="S840" s="91"/>
      <c r="T840" s="91"/>
      <c r="U840" s="91"/>
      <c r="V840" s="91"/>
      <c r="W840" s="225">
        <f t="shared" si="885"/>
        <v>0</v>
      </c>
      <c r="X840" s="134" t="str">
        <f t="shared" si="931"/>
        <v/>
      </c>
      <c r="Y840" s="92" t="b">
        <f t="shared" si="886"/>
        <v>0</v>
      </c>
      <c r="Z840" s="92" t="str">
        <f t="shared" si="932"/>
        <v/>
      </c>
      <c r="AA840" s="92" t="b">
        <f t="shared" si="933"/>
        <v>0</v>
      </c>
      <c r="AB840" s="92" t="str">
        <f t="shared" si="934"/>
        <v/>
      </c>
      <c r="AC840" s="13" t="b">
        <f t="shared" si="887"/>
        <v>0</v>
      </c>
      <c r="AD840" s="92" t="str">
        <f t="shared" si="935"/>
        <v/>
      </c>
      <c r="AE840" s="13" t="b">
        <f t="shared" si="936"/>
        <v>0</v>
      </c>
      <c r="AF840" s="92" t="str">
        <f t="shared" si="937"/>
        <v/>
      </c>
      <c r="AG840" s="13" t="b">
        <f t="shared" si="888"/>
        <v>0</v>
      </c>
      <c r="AH840" s="92" t="str">
        <f t="shared" si="938"/>
        <v/>
      </c>
      <c r="AI840" s="35" t="b">
        <f t="shared" si="889"/>
        <v>0</v>
      </c>
      <c r="AJ840" s="92" t="str">
        <f t="shared" si="939"/>
        <v/>
      </c>
      <c r="AK840" s="35" t="b">
        <f t="shared" si="890"/>
        <v>0</v>
      </c>
      <c r="AL840" s="92" t="str">
        <f t="shared" si="891"/>
        <v/>
      </c>
      <c r="AM840" s="35" t="b">
        <f t="shared" si="892"/>
        <v>0</v>
      </c>
      <c r="AN840" s="92" t="str">
        <f t="shared" si="893"/>
        <v/>
      </c>
      <c r="AO840" s="13" t="b">
        <f t="shared" si="894"/>
        <v>0</v>
      </c>
      <c r="AP840" s="92" t="str">
        <f t="shared" si="895"/>
        <v/>
      </c>
      <c r="AQ840" s="14">
        <f t="shared" si="896"/>
        <v>0</v>
      </c>
      <c r="AR840" s="14">
        <f t="shared" si="897"/>
        <v>0</v>
      </c>
      <c r="AS840" s="16">
        <f t="shared" si="956"/>
        <v>0</v>
      </c>
      <c r="AT840" s="16">
        <f t="shared" si="956"/>
        <v>0</v>
      </c>
      <c r="AU840" s="16">
        <f t="shared" si="956"/>
        <v>0</v>
      </c>
      <c r="AV840" s="16">
        <f t="shared" si="956"/>
        <v>0</v>
      </c>
      <c r="AW840" s="16">
        <f t="shared" si="956"/>
        <v>0</v>
      </c>
      <c r="AX840" s="16">
        <f t="shared" si="956"/>
        <v>0</v>
      </c>
      <c r="AY840" s="16">
        <f t="shared" si="956"/>
        <v>0</v>
      </c>
      <c r="AZ840" s="16"/>
      <c r="BA840" s="16"/>
      <c r="BB840" s="93">
        <f t="shared" si="940"/>
        <v>0</v>
      </c>
      <c r="BC840" s="93">
        <f t="shared" si="941"/>
        <v>0</v>
      </c>
      <c r="BD840" s="93">
        <f t="shared" si="942"/>
        <v>0</v>
      </c>
      <c r="BE840" s="158">
        <f t="shared" si="943"/>
        <v>0</v>
      </c>
      <c r="BF840" s="159">
        <f t="shared" si="944"/>
        <v>0</v>
      </c>
      <c r="BG840" s="159">
        <f t="shared" si="898"/>
        <v>0</v>
      </c>
      <c r="BH840" s="159">
        <f t="shared" si="899"/>
        <v>0</v>
      </c>
      <c r="BI840" s="159">
        <f t="shared" si="900"/>
        <v>0</v>
      </c>
      <c r="BJ840" s="159">
        <f t="shared" si="901"/>
        <v>0</v>
      </c>
      <c r="BK840" s="159">
        <f t="shared" si="902"/>
        <v>0</v>
      </c>
      <c r="BL840" s="159">
        <f t="shared" si="903"/>
        <v>0</v>
      </c>
      <c r="BM840" s="159">
        <f t="shared" si="955"/>
        <v>0</v>
      </c>
      <c r="BN840" s="159">
        <f t="shared" si="955"/>
        <v>0</v>
      </c>
      <c r="BO840" s="205" t="b">
        <f t="shared" si="904"/>
        <v>0</v>
      </c>
      <c r="BP840" s="214">
        <f t="shared" si="905"/>
        <v>0</v>
      </c>
      <c r="BQ840" s="160">
        <f t="shared" si="906"/>
        <v>0</v>
      </c>
      <c r="BR840" s="160">
        <f t="shared" si="907"/>
        <v>0</v>
      </c>
      <c r="BS840" s="160">
        <f t="shared" si="908"/>
        <v>0</v>
      </c>
      <c r="BT840" s="160">
        <f t="shared" si="909"/>
        <v>0</v>
      </c>
      <c r="BU840" s="160">
        <f t="shared" si="910"/>
        <v>0</v>
      </c>
      <c r="BV840" s="215">
        <f t="shared" si="911"/>
        <v>0</v>
      </c>
      <c r="BW840" s="217">
        <f t="shared" si="912"/>
        <v>0</v>
      </c>
      <c r="BX840" s="206">
        <f t="shared" si="913"/>
        <v>0</v>
      </c>
      <c r="BY840" s="206">
        <f t="shared" si="914"/>
        <v>0</v>
      </c>
      <c r="BZ840" s="206">
        <f t="shared" si="915"/>
        <v>0</v>
      </c>
      <c r="CA840" s="206">
        <f t="shared" si="916"/>
        <v>0</v>
      </c>
      <c r="CB840" s="206">
        <f t="shared" si="917"/>
        <v>0</v>
      </c>
      <c r="CC840" s="218">
        <f t="shared" si="918"/>
        <v>0</v>
      </c>
      <c r="CD840" s="216" t="e">
        <f t="shared" si="919"/>
        <v>#VALUE!</v>
      </c>
      <c r="CE840" s="94" t="e">
        <f t="shared" si="920"/>
        <v>#VALUE!</v>
      </c>
      <c r="CF840" s="94" t="e">
        <f t="shared" si="921"/>
        <v>#VALUE!</v>
      </c>
      <c r="CG840" s="95" t="e">
        <f t="shared" si="922"/>
        <v>#VALUE!</v>
      </c>
      <c r="CH840" s="95" t="e">
        <f t="shared" si="945"/>
        <v>#VALUE!</v>
      </c>
      <c r="CI840" s="95" t="b">
        <f t="shared" si="949"/>
        <v>0</v>
      </c>
      <c r="CJ840" s="76" t="str">
        <f t="shared" si="923"/>
        <v/>
      </c>
      <c r="CK840" s="94" t="e" cm="1">
        <f t="array" aca="1" ref="CK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CL840" s="94" t="str">
        <f t="shared" si="924"/>
        <v/>
      </c>
      <c r="CM840" s="96" t="b">
        <f t="shared" si="925"/>
        <v>0</v>
      </c>
      <c r="CN840" s="130" t="b">
        <f>IFERROR(MATCH(D840,'Avtal för korttidsarbete'!$G$13:$G$1012,0),TRUE)</f>
        <v>1</v>
      </c>
      <c r="CO840" s="130" t="b">
        <f t="shared" si="926"/>
        <v>0</v>
      </c>
      <c r="CP840" s="131" t="str" cm="1">
        <f t="array" ref="CP840">IF(CN840=TRUE,"x",INDEX('Avtal för korttidsarbete'!$E$13:$E$1012,$CN840))</f>
        <v>x</v>
      </c>
      <c r="CQ840" s="131" t="str" cm="1">
        <f t="array" ref="CQ840">IF(CN840=TRUE,"x",INDEX('Avtal för korttidsarbete'!$F$13:$F$1012,$CN840))</f>
        <v>x</v>
      </c>
      <c r="CR840" s="130" t="b">
        <f t="shared" si="927"/>
        <v>0</v>
      </c>
      <c r="CS840" s="165">
        <f t="shared" si="946"/>
        <v>0</v>
      </c>
      <c r="CT840" s="165">
        <f t="shared" si="947"/>
        <v>0</v>
      </c>
      <c r="CU840" s="130" t="b">
        <f t="shared" si="928"/>
        <v>0</v>
      </c>
      <c r="CV840" s="131">
        <f t="shared" si="929"/>
        <v>0</v>
      </c>
      <c r="CW840" s="165">
        <f t="shared" si="930"/>
        <v>0</v>
      </c>
      <c r="CX840" s="186" t="b">
        <f>IFERROR(INDEX('Avtal för korttidsarbete'!R:R,MATCH(D840,'Avtal för korttidsarbete'!$G:$G,0)),TRUE)</f>
        <v>1</v>
      </c>
      <c r="CY840" s="165" t="str">
        <f>IF(CX840,"-",INDEX('Avtal för korttidsarbete'!$D:$D,MATCH(D840,'Avtal för korttidsarbete'!$G:$G,0)))</f>
        <v>-</v>
      </c>
      <c r="CZ840" s="131" t="b">
        <f>IFERROR(G840&gt;INDEX(Uppsägningar!E:E,MATCH(C840,Uppsägningar!C:C,0)),FALSE)</f>
        <v>0</v>
      </c>
    </row>
    <row r="841" spans="1:104" s="30" customFormat="1" x14ac:dyDescent="0.25">
      <c r="A841" s="19">
        <v>826</v>
      </c>
      <c r="B841" s="20"/>
      <c r="C841" s="189"/>
      <c r="D841" s="69"/>
      <c r="E841" s="171">
        <f>IFERROR(INDEX(Admin!$C$7:$C$10,MATCH(CY841,TblNivåValTExt,0)),0)</f>
        <v>0</v>
      </c>
      <c r="F841" s="1"/>
      <c r="G841" s="1"/>
      <c r="H841" s="90"/>
      <c r="I841" s="91"/>
      <c r="J841" s="91"/>
      <c r="K841" s="91"/>
      <c r="L841" s="91"/>
      <c r="M841" s="91"/>
      <c r="N841" s="91"/>
      <c r="O841" s="91"/>
      <c r="P841" s="91"/>
      <c r="Q841" s="91"/>
      <c r="R841" s="91"/>
      <c r="S841" s="91"/>
      <c r="T841" s="91"/>
      <c r="U841" s="91"/>
      <c r="V841" s="91"/>
      <c r="W841" s="225">
        <f t="shared" si="885"/>
        <v>0</v>
      </c>
      <c r="X841" s="134" t="str">
        <f t="shared" si="931"/>
        <v/>
      </c>
      <c r="Y841" s="92" t="b">
        <f t="shared" si="886"/>
        <v>0</v>
      </c>
      <c r="Z841" s="92" t="str">
        <f t="shared" si="932"/>
        <v/>
      </c>
      <c r="AA841" s="92" t="b">
        <f t="shared" si="933"/>
        <v>0</v>
      </c>
      <c r="AB841" s="92" t="str">
        <f t="shared" si="934"/>
        <v/>
      </c>
      <c r="AC841" s="13" t="b">
        <f t="shared" si="887"/>
        <v>0</v>
      </c>
      <c r="AD841" s="92" t="str">
        <f t="shared" si="935"/>
        <v/>
      </c>
      <c r="AE841" s="13" t="b">
        <f t="shared" si="936"/>
        <v>0</v>
      </c>
      <c r="AF841" s="92" t="str">
        <f t="shared" si="937"/>
        <v/>
      </c>
      <c r="AG841" s="13" t="b">
        <f t="shared" si="888"/>
        <v>0</v>
      </c>
      <c r="AH841" s="92" t="str">
        <f t="shared" si="938"/>
        <v/>
      </c>
      <c r="AI841" s="35" t="b">
        <f t="shared" si="889"/>
        <v>0</v>
      </c>
      <c r="AJ841" s="92" t="str">
        <f t="shared" si="939"/>
        <v/>
      </c>
      <c r="AK841" s="35" t="b">
        <f t="shared" si="890"/>
        <v>0</v>
      </c>
      <c r="AL841" s="92" t="str">
        <f t="shared" si="891"/>
        <v/>
      </c>
      <c r="AM841" s="35" t="b">
        <f t="shared" si="892"/>
        <v>0</v>
      </c>
      <c r="AN841" s="92" t="str">
        <f t="shared" si="893"/>
        <v/>
      </c>
      <c r="AO841" s="13" t="b">
        <f t="shared" si="894"/>
        <v>0</v>
      </c>
      <c r="AP841" s="92" t="str">
        <f t="shared" si="895"/>
        <v/>
      </c>
      <c r="AQ841" s="14">
        <f t="shared" si="896"/>
        <v>0</v>
      </c>
      <c r="AR841" s="14">
        <f t="shared" si="897"/>
        <v>0</v>
      </c>
      <c r="AS841" s="16">
        <f t="shared" si="956"/>
        <v>0</v>
      </c>
      <c r="AT841" s="16">
        <f t="shared" si="956"/>
        <v>0</v>
      </c>
      <c r="AU841" s="16">
        <f t="shared" si="956"/>
        <v>0</v>
      </c>
      <c r="AV841" s="16">
        <f t="shared" si="956"/>
        <v>0</v>
      </c>
      <c r="AW841" s="16">
        <f t="shared" si="956"/>
        <v>0</v>
      </c>
      <c r="AX841" s="16">
        <f t="shared" si="956"/>
        <v>0</v>
      </c>
      <c r="AY841" s="16">
        <f t="shared" si="956"/>
        <v>0</v>
      </c>
      <c r="AZ841" s="16"/>
      <c r="BA841" s="16"/>
      <c r="BB841" s="93">
        <f t="shared" si="940"/>
        <v>0</v>
      </c>
      <c r="BC841" s="93">
        <f t="shared" si="941"/>
        <v>0</v>
      </c>
      <c r="BD841" s="93">
        <f t="shared" si="942"/>
        <v>0</v>
      </c>
      <c r="BE841" s="158">
        <f t="shared" si="943"/>
        <v>0</v>
      </c>
      <c r="BF841" s="159">
        <f t="shared" si="944"/>
        <v>0</v>
      </c>
      <c r="BG841" s="159">
        <f t="shared" si="898"/>
        <v>0</v>
      </c>
      <c r="BH841" s="159">
        <f t="shared" si="899"/>
        <v>0</v>
      </c>
      <c r="BI841" s="159">
        <f t="shared" si="900"/>
        <v>0</v>
      </c>
      <c r="BJ841" s="159">
        <f t="shared" si="901"/>
        <v>0</v>
      </c>
      <c r="BK841" s="159">
        <f t="shared" si="902"/>
        <v>0</v>
      </c>
      <c r="BL841" s="159">
        <f t="shared" si="903"/>
        <v>0</v>
      </c>
      <c r="BM841" s="159">
        <f t="shared" si="955"/>
        <v>0</v>
      </c>
      <c r="BN841" s="159">
        <f t="shared" si="955"/>
        <v>0</v>
      </c>
      <c r="BO841" s="205" t="b">
        <f t="shared" si="904"/>
        <v>0</v>
      </c>
      <c r="BP841" s="214">
        <f t="shared" si="905"/>
        <v>0</v>
      </c>
      <c r="BQ841" s="160">
        <f t="shared" si="906"/>
        <v>0</v>
      </c>
      <c r="BR841" s="160">
        <f t="shared" si="907"/>
        <v>0</v>
      </c>
      <c r="BS841" s="160">
        <f t="shared" si="908"/>
        <v>0</v>
      </c>
      <c r="BT841" s="160">
        <f t="shared" si="909"/>
        <v>0</v>
      </c>
      <c r="BU841" s="160">
        <f t="shared" si="910"/>
        <v>0</v>
      </c>
      <c r="BV841" s="215">
        <f t="shared" si="911"/>
        <v>0</v>
      </c>
      <c r="BW841" s="217">
        <f t="shared" si="912"/>
        <v>0</v>
      </c>
      <c r="BX841" s="206">
        <f t="shared" si="913"/>
        <v>0</v>
      </c>
      <c r="BY841" s="206">
        <f t="shared" si="914"/>
        <v>0</v>
      </c>
      <c r="BZ841" s="206">
        <f t="shared" si="915"/>
        <v>0</v>
      </c>
      <c r="CA841" s="206">
        <f t="shared" si="916"/>
        <v>0</v>
      </c>
      <c r="CB841" s="206">
        <f t="shared" si="917"/>
        <v>0</v>
      </c>
      <c r="CC841" s="218">
        <f t="shared" si="918"/>
        <v>0</v>
      </c>
      <c r="CD841" s="216" t="e">
        <f t="shared" si="919"/>
        <v>#VALUE!</v>
      </c>
      <c r="CE841" s="94" t="e">
        <f t="shared" si="920"/>
        <v>#VALUE!</v>
      </c>
      <c r="CF841" s="94" t="e">
        <f t="shared" si="921"/>
        <v>#VALUE!</v>
      </c>
      <c r="CG841" s="95" t="e">
        <f t="shared" si="922"/>
        <v>#VALUE!</v>
      </c>
      <c r="CH841" s="95" t="e">
        <f t="shared" si="945"/>
        <v>#VALUE!</v>
      </c>
      <c r="CI841" s="95" t="b">
        <f t="shared" si="949"/>
        <v>0</v>
      </c>
      <c r="CJ841" s="76" t="str">
        <f t="shared" si="923"/>
        <v/>
      </c>
      <c r="CK841" s="94" t="e" cm="1">
        <f t="array" aca="1" ref="CK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CL841" s="94" t="str">
        <f t="shared" si="924"/>
        <v/>
      </c>
      <c r="CM841" s="96" t="b">
        <f t="shared" si="925"/>
        <v>0</v>
      </c>
      <c r="CN841" s="130" t="b">
        <f>IFERROR(MATCH(D841,'Avtal för korttidsarbete'!$G$13:$G$1012,0),TRUE)</f>
        <v>1</v>
      </c>
      <c r="CO841" s="130" t="b">
        <f t="shared" si="926"/>
        <v>0</v>
      </c>
      <c r="CP841" s="131" t="str" cm="1">
        <f t="array" ref="CP841">IF(CN841=TRUE,"x",INDEX('Avtal för korttidsarbete'!$E$13:$E$1012,$CN841))</f>
        <v>x</v>
      </c>
      <c r="CQ841" s="131" t="str" cm="1">
        <f t="array" ref="CQ841">IF(CN841=TRUE,"x",INDEX('Avtal för korttidsarbete'!$F$13:$F$1012,$CN841))</f>
        <v>x</v>
      </c>
      <c r="CR841" s="130" t="b">
        <f t="shared" si="927"/>
        <v>0</v>
      </c>
      <c r="CS841" s="165">
        <f t="shared" si="946"/>
        <v>0</v>
      </c>
      <c r="CT841" s="165">
        <f t="shared" si="947"/>
        <v>0</v>
      </c>
      <c r="CU841" s="130" t="b">
        <f t="shared" si="928"/>
        <v>0</v>
      </c>
      <c r="CV841" s="131">
        <f t="shared" si="929"/>
        <v>0</v>
      </c>
      <c r="CW841" s="165">
        <f t="shared" si="930"/>
        <v>0</v>
      </c>
      <c r="CX841" s="186" t="b">
        <f>IFERROR(INDEX('Avtal för korttidsarbete'!R:R,MATCH(D841,'Avtal för korttidsarbete'!$G:$G,0)),TRUE)</f>
        <v>1</v>
      </c>
      <c r="CY841" s="165" t="str">
        <f>IF(CX841,"-",INDEX('Avtal för korttidsarbete'!$D:$D,MATCH(D841,'Avtal för korttidsarbete'!$G:$G,0)))</f>
        <v>-</v>
      </c>
      <c r="CZ841" s="131" t="b">
        <f>IFERROR(G841&gt;INDEX(Uppsägningar!E:E,MATCH(C841,Uppsägningar!C:C,0)),FALSE)</f>
        <v>0</v>
      </c>
    </row>
    <row r="842" spans="1:104" s="30" customFormat="1" x14ac:dyDescent="0.25">
      <c r="A842" s="19">
        <v>827</v>
      </c>
      <c r="B842" s="20"/>
      <c r="C842" s="189"/>
      <c r="D842" s="69"/>
      <c r="E842" s="171">
        <f>IFERROR(INDEX(Admin!$C$7:$C$10,MATCH(CY842,TblNivåValTExt,0)),0)</f>
        <v>0</v>
      </c>
      <c r="F842" s="1"/>
      <c r="G842" s="1"/>
      <c r="H842" s="90"/>
      <c r="I842" s="91"/>
      <c r="J842" s="91"/>
      <c r="K842" s="91"/>
      <c r="L842" s="91"/>
      <c r="M842" s="91"/>
      <c r="N842" s="91"/>
      <c r="O842" s="91"/>
      <c r="P842" s="91"/>
      <c r="Q842" s="91"/>
      <c r="R842" s="91"/>
      <c r="S842" s="91"/>
      <c r="T842" s="91"/>
      <c r="U842" s="91"/>
      <c r="V842" s="91"/>
      <c r="W842" s="225">
        <f t="shared" si="885"/>
        <v>0</v>
      </c>
      <c r="X842" s="134" t="str">
        <f t="shared" si="931"/>
        <v/>
      </c>
      <c r="Y842" s="92" t="b">
        <f t="shared" si="886"/>
        <v>0</v>
      </c>
      <c r="Z842" s="92" t="str">
        <f t="shared" si="932"/>
        <v/>
      </c>
      <c r="AA842" s="92" t="b">
        <f t="shared" si="933"/>
        <v>0</v>
      </c>
      <c r="AB842" s="92" t="str">
        <f t="shared" si="934"/>
        <v/>
      </c>
      <c r="AC842" s="13" t="b">
        <f t="shared" si="887"/>
        <v>0</v>
      </c>
      <c r="AD842" s="92" t="str">
        <f t="shared" si="935"/>
        <v/>
      </c>
      <c r="AE842" s="13" t="b">
        <f t="shared" si="936"/>
        <v>0</v>
      </c>
      <c r="AF842" s="92" t="str">
        <f t="shared" si="937"/>
        <v/>
      </c>
      <c r="AG842" s="13" t="b">
        <f t="shared" si="888"/>
        <v>0</v>
      </c>
      <c r="AH842" s="92" t="str">
        <f t="shared" si="938"/>
        <v/>
      </c>
      <c r="AI842" s="35" t="b">
        <f t="shared" si="889"/>
        <v>0</v>
      </c>
      <c r="AJ842" s="92" t="str">
        <f t="shared" si="939"/>
        <v/>
      </c>
      <c r="AK842" s="35" t="b">
        <f t="shared" si="890"/>
        <v>0</v>
      </c>
      <c r="AL842" s="92" t="str">
        <f t="shared" si="891"/>
        <v/>
      </c>
      <c r="AM842" s="35" t="b">
        <f t="shared" si="892"/>
        <v>0</v>
      </c>
      <c r="AN842" s="92" t="str">
        <f t="shared" si="893"/>
        <v/>
      </c>
      <c r="AO842" s="13" t="b">
        <f t="shared" si="894"/>
        <v>0</v>
      </c>
      <c r="AP842" s="92" t="str">
        <f t="shared" si="895"/>
        <v/>
      </c>
      <c r="AQ842" s="14">
        <f t="shared" si="896"/>
        <v>0</v>
      </c>
      <c r="AR842" s="14">
        <f t="shared" si="897"/>
        <v>0</v>
      </c>
      <c r="AS842" s="16">
        <f t="shared" si="956"/>
        <v>0</v>
      </c>
      <c r="AT842" s="16">
        <f t="shared" si="956"/>
        <v>0</v>
      </c>
      <c r="AU842" s="16">
        <f t="shared" si="956"/>
        <v>0</v>
      </c>
      <c r="AV842" s="16">
        <f t="shared" si="956"/>
        <v>0</v>
      </c>
      <c r="AW842" s="16">
        <f t="shared" si="956"/>
        <v>0</v>
      </c>
      <c r="AX842" s="16">
        <f t="shared" si="956"/>
        <v>0</v>
      </c>
      <c r="AY842" s="16">
        <f t="shared" si="956"/>
        <v>0</v>
      </c>
      <c r="AZ842" s="16"/>
      <c r="BA842" s="16"/>
      <c r="BB842" s="93">
        <f t="shared" si="940"/>
        <v>0</v>
      </c>
      <c r="BC842" s="93">
        <f t="shared" si="941"/>
        <v>0</v>
      </c>
      <c r="BD842" s="93">
        <f t="shared" si="942"/>
        <v>0</v>
      </c>
      <c r="BE842" s="158">
        <f t="shared" si="943"/>
        <v>0</v>
      </c>
      <c r="BF842" s="159">
        <f t="shared" si="944"/>
        <v>0</v>
      </c>
      <c r="BG842" s="159">
        <f t="shared" si="898"/>
        <v>0</v>
      </c>
      <c r="BH842" s="159">
        <f t="shared" si="899"/>
        <v>0</v>
      </c>
      <c r="BI842" s="159">
        <f t="shared" si="900"/>
        <v>0</v>
      </c>
      <c r="BJ842" s="159">
        <f t="shared" si="901"/>
        <v>0</v>
      </c>
      <c r="BK842" s="159">
        <f t="shared" si="902"/>
        <v>0</v>
      </c>
      <c r="BL842" s="159">
        <f t="shared" si="903"/>
        <v>0</v>
      </c>
      <c r="BM842" s="159">
        <f t="shared" si="955"/>
        <v>0</v>
      </c>
      <c r="BN842" s="159">
        <f t="shared" si="955"/>
        <v>0</v>
      </c>
      <c r="BO842" s="205" t="b">
        <f t="shared" si="904"/>
        <v>0</v>
      </c>
      <c r="BP842" s="214">
        <f t="shared" si="905"/>
        <v>0</v>
      </c>
      <c r="BQ842" s="160">
        <f t="shared" si="906"/>
        <v>0</v>
      </c>
      <c r="BR842" s="160">
        <f t="shared" si="907"/>
        <v>0</v>
      </c>
      <c r="BS842" s="160">
        <f t="shared" si="908"/>
        <v>0</v>
      </c>
      <c r="BT842" s="160">
        <f t="shared" si="909"/>
        <v>0</v>
      </c>
      <c r="BU842" s="160">
        <f t="shared" si="910"/>
        <v>0</v>
      </c>
      <c r="BV842" s="215">
        <f t="shared" si="911"/>
        <v>0</v>
      </c>
      <c r="BW842" s="217">
        <f t="shared" si="912"/>
        <v>0</v>
      </c>
      <c r="BX842" s="206">
        <f t="shared" si="913"/>
        <v>0</v>
      </c>
      <c r="BY842" s="206">
        <f t="shared" si="914"/>
        <v>0</v>
      </c>
      <c r="BZ842" s="206">
        <f t="shared" si="915"/>
        <v>0</v>
      </c>
      <c r="CA842" s="206">
        <f t="shared" si="916"/>
        <v>0</v>
      </c>
      <c r="CB842" s="206">
        <f t="shared" si="917"/>
        <v>0</v>
      </c>
      <c r="CC842" s="218">
        <f t="shared" si="918"/>
        <v>0</v>
      </c>
      <c r="CD842" s="216" t="e">
        <f t="shared" si="919"/>
        <v>#VALUE!</v>
      </c>
      <c r="CE842" s="94" t="e">
        <f t="shared" si="920"/>
        <v>#VALUE!</v>
      </c>
      <c r="CF842" s="94" t="e">
        <f t="shared" si="921"/>
        <v>#VALUE!</v>
      </c>
      <c r="CG842" s="95" t="e">
        <f t="shared" si="922"/>
        <v>#VALUE!</v>
      </c>
      <c r="CH842" s="95" t="e">
        <f t="shared" si="945"/>
        <v>#VALUE!</v>
      </c>
      <c r="CI842" s="95" t="b">
        <f t="shared" si="949"/>
        <v>0</v>
      </c>
      <c r="CJ842" s="76" t="str">
        <f t="shared" si="923"/>
        <v/>
      </c>
      <c r="CK842" s="94" t="e" cm="1">
        <f t="array" aca="1" ref="CK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CL842" s="94" t="str">
        <f t="shared" si="924"/>
        <v/>
      </c>
      <c r="CM842" s="96" t="b">
        <f t="shared" si="925"/>
        <v>0</v>
      </c>
      <c r="CN842" s="130" t="b">
        <f>IFERROR(MATCH(D842,'Avtal för korttidsarbete'!$G$13:$G$1012,0),TRUE)</f>
        <v>1</v>
      </c>
      <c r="CO842" s="130" t="b">
        <f t="shared" si="926"/>
        <v>0</v>
      </c>
      <c r="CP842" s="131" t="str" cm="1">
        <f t="array" ref="CP842">IF(CN842=TRUE,"x",INDEX('Avtal för korttidsarbete'!$E$13:$E$1012,$CN842))</f>
        <v>x</v>
      </c>
      <c r="CQ842" s="131" t="str" cm="1">
        <f t="array" ref="CQ842">IF(CN842=TRUE,"x",INDEX('Avtal för korttidsarbete'!$F$13:$F$1012,$CN842))</f>
        <v>x</v>
      </c>
      <c r="CR842" s="130" t="b">
        <f t="shared" si="927"/>
        <v>0</v>
      </c>
      <c r="CS842" s="165">
        <f t="shared" si="946"/>
        <v>0</v>
      </c>
      <c r="CT842" s="165">
        <f t="shared" si="947"/>
        <v>0</v>
      </c>
      <c r="CU842" s="130" t="b">
        <f t="shared" si="928"/>
        <v>0</v>
      </c>
      <c r="CV842" s="131">
        <f t="shared" si="929"/>
        <v>0</v>
      </c>
      <c r="CW842" s="165">
        <f t="shared" si="930"/>
        <v>0</v>
      </c>
      <c r="CX842" s="186" t="b">
        <f>IFERROR(INDEX('Avtal för korttidsarbete'!R:R,MATCH(D842,'Avtal för korttidsarbete'!$G:$G,0)),TRUE)</f>
        <v>1</v>
      </c>
      <c r="CY842" s="165" t="str">
        <f>IF(CX842,"-",INDEX('Avtal för korttidsarbete'!$D:$D,MATCH(D842,'Avtal för korttidsarbete'!$G:$G,0)))</f>
        <v>-</v>
      </c>
      <c r="CZ842" s="131" t="b">
        <f>IFERROR(G842&gt;INDEX(Uppsägningar!E:E,MATCH(C842,Uppsägningar!C:C,0)),FALSE)</f>
        <v>0</v>
      </c>
    </row>
    <row r="843" spans="1:104" s="30" customFormat="1" x14ac:dyDescent="0.25">
      <c r="A843" s="19">
        <v>828</v>
      </c>
      <c r="B843" s="20"/>
      <c r="C843" s="189"/>
      <c r="D843" s="69"/>
      <c r="E843" s="171">
        <f>IFERROR(INDEX(Admin!$C$7:$C$10,MATCH(CY843,TblNivåValTExt,0)),0)</f>
        <v>0</v>
      </c>
      <c r="F843" s="1"/>
      <c r="G843" s="1"/>
      <c r="H843" s="90"/>
      <c r="I843" s="91"/>
      <c r="J843" s="91"/>
      <c r="K843" s="91"/>
      <c r="L843" s="91"/>
      <c r="M843" s="91"/>
      <c r="N843" s="91"/>
      <c r="O843" s="91"/>
      <c r="P843" s="91"/>
      <c r="Q843" s="91"/>
      <c r="R843" s="91"/>
      <c r="S843" s="91"/>
      <c r="T843" s="91"/>
      <c r="U843" s="91"/>
      <c r="V843" s="91"/>
      <c r="W843" s="225">
        <f t="shared" si="885"/>
        <v>0</v>
      </c>
      <c r="X843" s="134" t="str">
        <f t="shared" si="931"/>
        <v/>
      </c>
      <c r="Y843" s="92" t="b">
        <f t="shared" si="886"/>
        <v>0</v>
      </c>
      <c r="Z843" s="92" t="str">
        <f t="shared" si="932"/>
        <v/>
      </c>
      <c r="AA843" s="92" t="b">
        <f t="shared" si="933"/>
        <v>0</v>
      </c>
      <c r="AB843" s="92" t="str">
        <f t="shared" si="934"/>
        <v/>
      </c>
      <c r="AC843" s="13" t="b">
        <f t="shared" si="887"/>
        <v>0</v>
      </c>
      <c r="AD843" s="92" t="str">
        <f t="shared" si="935"/>
        <v/>
      </c>
      <c r="AE843" s="13" t="b">
        <f t="shared" si="936"/>
        <v>0</v>
      </c>
      <c r="AF843" s="92" t="str">
        <f t="shared" si="937"/>
        <v/>
      </c>
      <c r="AG843" s="13" t="b">
        <f t="shared" si="888"/>
        <v>0</v>
      </c>
      <c r="AH843" s="92" t="str">
        <f t="shared" si="938"/>
        <v/>
      </c>
      <c r="AI843" s="35" t="b">
        <f t="shared" si="889"/>
        <v>0</v>
      </c>
      <c r="AJ843" s="92" t="str">
        <f t="shared" si="939"/>
        <v/>
      </c>
      <c r="AK843" s="35" t="b">
        <f t="shared" si="890"/>
        <v>0</v>
      </c>
      <c r="AL843" s="92" t="str">
        <f t="shared" si="891"/>
        <v/>
      </c>
      <c r="AM843" s="35" t="b">
        <f t="shared" si="892"/>
        <v>0</v>
      </c>
      <c r="AN843" s="92" t="str">
        <f t="shared" si="893"/>
        <v/>
      </c>
      <c r="AO843" s="13" t="b">
        <f t="shared" si="894"/>
        <v>0</v>
      </c>
      <c r="AP843" s="92" t="str">
        <f t="shared" si="895"/>
        <v/>
      </c>
      <c r="AQ843" s="14">
        <f t="shared" si="896"/>
        <v>0</v>
      </c>
      <c r="AR843" s="14">
        <f t="shared" si="897"/>
        <v>0</v>
      </c>
      <c r="AS843" s="16">
        <f t="shared" si="956"/>
        <v>0</v>
      </c>
      <c r="AT843" s="16">
        <f t="shared" si="956"/>
        <v>0</v>
      </c>
      <c r="AU843" s="16">
        <f t="shared" si="956"/>
        <v>0</v>
      </c>
      <c r="AV843" s="16">
        <f t="shared" si="956"/>
        <v>0</v>
      </c>
      <c r="AW843" s="16">
        <f t="shared" si="956"/>
        <v>0</v>
      </c>
      <c r="AX843" s="16">
        <f t="shared" si="956"/>
        <v>0</v>
      </c>
      <c r="AY843" s="16">
        <f t="shared" si="956"/>
        <v>0</v>
      </c>
      <c r="AZ843" s="16"/>
      <c r="BA843" s="16"/>
      <c r="BB843" s="93">
        <f t="shared" si="940"/>
        <v>0</v>
      </c>
      <c r="BC843" s="93">
        <f t="shared" si="941"/>
        <v>0</v>
      </c>
      <c r="BD843" s="93">
        <f t="shared" si="942"/>
        <v>0</v>
      </c>
      <c r="BE843" s="158">
        <f t="shared" si="943"/>
        <v>0</v>
      </c>
      <c r="BF843" s="159">
        <f t="shared" si="944"/>
        <v>0</v>
      </c>
      <c r="BG843" s="159">
        <f t="shared" si="898"/>
        <v>0</v>
      </c>
      <c r="BH843" s="159">
        <f t="shared" si="899"/>
        <v>0</v>
      </c>
      <c r="BI843" s="159">
        <f t="shared" si="900"/>
        <v>0</v>
      </c>
      <c r="BJ843" s="159">
        <f t="shared" si="901"/>
        <v>0</v>
      </c>
      <c r="BK843" s="159">
        <f t="shared" si="902"/>
        <v>0</v>
      </c>
      <c r="BL843" s="159">
        <f t="shared" si="903"/>
        <v>0</v>
      </c>
      <c r="BM843" s="159">
        <f t="shared" si="955"/>
        <v>0</v>
      </c>
      <c r="BN843" s="159">
        <f t="shared" si="955"/>
        <v>0</v>
      </c>
      <c r="BO843" s="205" t="b">
        <f t="shared" si="904"/>
        <v>0</v>
      </c>
      <c r="BP843" s="214">
        <f t="shared" si="905"/>
        <v>0</v>
      </c>
      <c r="BQ843" s="160">
        <f t="shared" si="906"/>
        <v>0</v>
      </c>
      <c r="BR843" s="160">
        <f t="shared" si="907"/>
        <v>0</v>
      </c>
      <c r="BS843" s="160">
        <f t="shared" si="908"/>
        <v>0</v>
      </c>
      <c r="BT843" s="160">
        <f t="shared" si="909"/>
        <v>0</v>
      </c>
      <c r="BU843" s="160">
        <f t="shared" si="910"/>
        <v>0</v>
      </c>
      <c r="BV843" s="215">
        <f t="shared" si="911"/>
        <v>0</v>
      </c>
      <c r="BW843" s="217">
        <f t="shared" si="912"/>
        <v>0</v>
      </c>
      <c r="BX843" s="206">
        <f t="shared" si="913"/>
        <v>0</v>
      </c>
      <c r="BY843" s="206">
        <f t="shared" si="914"/>
        <v>0</v>
      </c>
      <c r="BZ843" s="206">
        <f t="shared" si="915"/>
        <v>0</v>
      </c>
      <c r="CA843" s="206">
        <f t="shared" si="916"/>
        <v>0</v>
      </c>
      <c r="CB843" s="206">
        <f t="shared" si="917"/>
        <v>0</v>
      </c>
      <c r="CC843" s="218">
        <f t="shared" si="918"/>
        <v>0</v>
      </c>
      <c r="CD843" s="216" t="e">
        <f t="shared" si="919"/>
        <v>#VALUE!</v>
      </c>
      <c r="CE843" s="94" t="e">
        <f t="shared" si="920"/>
        <v>#VALUE!</v>
      </c>
      <c r="CF843" s="94" t="e">
        <f t="shared" si="921"/>
        <v>#VALUE!</v>
      </c>
      <c r="CG843" s="95" t="e">
        <f t="shared" si="922"/>
        <v>#VALUE!</v>
      </c>
      <c r="CH843" s="95" t="e">
        <f t="shared" si="945"/>
        <v>#VALUE!</v>
      </c>
      <c r="CI843" s="95" t="b">
        <f t="shared" si="949"/>
        <v>0</v>
      </c>
      <c r="CJ843" s="76" t="str">
        <f t="shared" si="923"/>
        <v/>
      </c>
      <c r="CK843" s="94" t="e" cm="1">
        <f t="array" aca="1" ref="CK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CL843" s="94" t="str">
        <f t="shared" si="924"/>
        <v/>
      </c>
      <c r="CM843" s="96" t="b">
        <f t="shared" si="925"/>
        <v>0</v>
      </c>
      <c r="CN843" s="130" t="b">
        <f>IFERROR(MATCH(D843,'Avtal för korttidsarbete'!$G$13:$G$1012,0),TRUE)</f>
        <v>1</v>
      </c>
      <c r="CO843" s="130" t="b">
        <f t="shared" si="926"/>
        <v>0</v>
      </c>
      <c r="CP843" s="131" t="str" cm="1">
        <f t="array" ref="CP843">IF(CN843=TRUE,"x",INDEX('Avtal för korttidsarbete'!$E$13:$E$1012,$CN843))</f>
        <v>x</v>
      </c>
      <c r="CQ843" s="131" t="str" cm="1">
        <f t="array" ref="CQ843">IF(CN843=TRUE,"x",INDEX('Avtal för korttidsarbete'!$F$13:$F$1012,$CN843))</f>
        <v>x</v>
      </c>
      <c r="CR843" s="130" t="b">
        <f t="shared" si="927"/>
        <v>0</v>
      </c>
      <c r="CS843" s="165">
        <f t="shared" si="946"/>
        <v>0</v>
      </c>
      <c r="CT843" s="165">
        <f t="shared" si="947"/>
        <v>0</v>
      </c>
      <c r="CU843" s="130" t="b">
        <f t="shared" si="928"/>
        <v>0</v>
      </c>
      <c r="CV843" s="131">
        <f t="shared" si="929"/>
        <v>0</v>
      </c>
      <c r="CW843" s="165">
        <f t="shared" si="930"/>
        <v>0</v>
      </c>
      <c r="CX843" s="186" t="b">
        <f>IFERROR(INDEX('Avtal för korttidsarbete'!R:R,MATCH(D843,'Avtal för korttidsarbete'!$G:$G,0)),TRUE)</f>
        <v>1</v>
      </c>
      <c r="CY843" s="165" t="str">
        <f>IF(CX843,"-",INDEX('Avtal för korttidsarbete'!$D:$D,MATCH(D843,'Avtal för korttidsarbete'!$G:$G,0)))</f>
        <v>-</v>
      </c>
      <c r="CZ843" s="131" t="b">
        <f>IFERROR(G843&gt;INDEX(Uppsägningar!E:E,MATCH(C843,Uppsägningar!C:C,0)),FALSE)</f>
        <v>0</v>
      </c>
    </row>
    <row r="844" spans="1:104" s="30" customFormat="1" x14ac:dyDescent="0.25">
      <c r="A844" s="19">
        <v>829</v>
      </c>
      <c r="B844" s="20"/>
      <c r="C844" s="189"/>
      <c r="D844" s="69"/>
      <c r="E844" s="171">
        <f>IFERROR(INDEX(Admin!$C$7:$C$10,MATCH(CY844,TblNivåValTExt,0)),0)</f>
        <v>0</v>
      </c>
      <c r="F844" s="1"/>
      <c r="G844" s="1"/>
      <c r="H844" s="90"/>
      <c r="I844" s="91"/>
      <c r="J844" s="91"/>
      <c r="K844" s="91"/>
      <c r="L844" s="91"/>
      <c r="M844" s="91"/>
      <c r="N844" s="91"/>
      <c r="O844" s="91"/>
      <c r="P844" s="91"/>
      <c r="Q844" s="91"/>
      <c r="R844" s="91"/>
      <c r="S844" s="91"/>
      <c r="T844" s="91"/>
      <c r="U844" s="91"/>
      <c r="V844" s="91"/>
      <c r="W844" s="225">
        <f t="shared" si="885"/>
        <v>0</v>
      </c>
      <c r="X844" s="134" t="str">
        <f t="shared" si="931"/>
        <v/>
      </c>
      <c r="Y844" s="92" t="b">
        <f t="shared" si="886"/>
        <v>0</v>
      </c>
      <c r="Z844" s="92" t="str">
        <f t="shared" si="932"/>
        <v/>
      </c>
      <c r="AA844" s="92" t="b">
        <f t="shared" si="933"/>
        <v>0</v>
      </c>
      <c r="AB844" s="92" t="str">
        <f t="shared" si="934"/>
        <v/>
      </c>
      <c r="AC844" s="13" t="b">
        <f t="shared" si="887"/>
        <v>0</v>
      </c>
      <c r="AD844" s="92" t="str">
        <f t="shared" si="935"/>
        <v/>
      </c>
      <c r="AE844" s="13" t="b">
        <f t="shared" si="936"/>
        <v>0</v>
      </c>
      <c r="AF844" s="92" t="str">
        <f t="shared" si="937"/>
        <v/>
      </c>
      <c r="AG844" s="13" t="b">
        <f t="shared" si="888"/>
        <v>0</v>
      </c>
      <c r="AH844" s="92" t="str">
        <f t="shared" si="938"/>
        <v/>
      </c>
      <c r="AI844" s="35" t="b">
        <f t="shared" si="889"/>
        <v>0</v>
      </c>
      <c r="AJ844" s="92" t="str">
        <f t="shared" si="939"/>
        <v/>
      </c>
      <c r="AK844" s="35" t="b">
        <f t="shared" si="890"/>
        <v>0</v>
      </c>
      <c r="AL844" s="92" t="str">
        <f t="shared" si="891"/>
        <v/>
      </c>
      <c r="AM844" s="35" t="b">
        <f t="shared" si="892"/>
        <v>0</v>
      </c>
      <c r="AN844" s="92" t="str">
        <f t="shared" si="893"/>
        <v/>
      </c>
      <c r="AO844" s="13" t="b">
        <f t="shared" si="894"/>
        <v>0</v>
      </c>
      <c r="AP844" s="92" t="str">
        <f t="shared" si="895"/>
        <v/>
      </c>
      <c r="AQ844" s="14">
        <f t="shared" si="896"/>
        <v>0</v>
      </c>
      <c r="AR844" s="14">
        <f t="shared" si="897"/>
        <v>0</v>
      </c>
      <c r="AS844" s="16">
        <f t="shared" si="956"/>
        <v>0</v>
      </c>
      <c r="AT844" s="16">
        <f t="shared" si="956"/>
        <v>0</v>
      </c>
      <c r="AU844" s="16">
        <f t="shared" si="956"/>
        <v>0</v>
      </c>
      <c r="AV844" s="16">
        <f t="shared" si="956"/>
        <v>0</v>
      </c>
      <c r="AW844" s="16">
        <f t="shared" si="956"/>
        <v>0</v>
      </c>
      <c r="AX844" s="16">
        <f t="shared" si="956"/>
        <v>0</v>
      </c>
      <c r="AY844" s="16">
        <f t="shared" si="956"/>
        <v>0</v>
      </c>
      <c r="AZ844" s="16"/>
      <c r="BA844" s="16"/>
      <c r="BB844" s="93">
        <f t="shared" si="940"/>
        <v>0</v>
      </c>
      <c r="BC844" s="93">
        <f t="shared" si="941"/>
        <v>0</v>
      </c>
      <c r="BD844" s="93">
        <f t="shared" si="942"/>
        <v>0</v>
      </c>
      <c r="BE844" s="158">
        <f t="shared" si="943"/>
        <v>0</v>
      </c>
      <c r="BF844" s="159">
        <f t="shared" si="944"/>
        <v>0</v>
      </c>
      <c r="BG844" s="159">
        <f t="shared" si="898"/>
        <v>0</v>
      </c>
      <c r="BH844" s="159">
        <f t="shared" si="899"/>
        <v>0</v>
      </c>
      <c r="BI844" s="159">
        <f t="shared" si="900"/>
        <v>0</v>
      </c>
      <c r="BJ844" s="159">
        <f t="shared" si="901"/>
        <v>0</v>
      </c>
      <c r="BK844" s="159">
        <f t="shared" si="902"/>
        <v>0</v>
      </c>
      <c r="BL844" s="159">
        <f t="shared" si="903"/>
        <v>0</v>
      </c>
      <c r="BM844" s="159">
        <f t="shared" si="955"/>
        <v>0</v>
      </c>
      <c r="BN844" s="159">
        <f t="shared" si="955"/>
        <v>0</v>
      </c>
      <c r="BO844" s="205" t="b">
        <f t="shared" si="904"/>
        <v>0</v>
      </c>
      <c r="BP844" s="214">
        <f t="shared" si="905"/>
        <v>0</v>
      </c>
      <c r="BQ844" s="160">
        <f t="shared" si="906"/>
        <v>0</v>
      </c>
      <c r="BR844" s="160">
        <f t="shared" si="907"/>
        <v>0</v>
      </c>
      <c r="BS844" s="160">
        <f t="shared" si="908"/>
        <v>0</v>
      </c>
      <c r="BT844" s="160">
        <f t="shared" si="909"/>
        <v>0</v>
      </c>
      <c r="BU844" s="160">
        <f t="shared" si="910"/>
        <v>0</v>
      </c>
      <c r="BV844" s="215">
        <f t="shared" si="911"/>
        <v>0</v>
      </c>
      <c r="BW844" s="217">
        <f t="shared" si="912"/>
        <v>0</v>
      </c>
      <c r="BX844" s="206">
        <f t="shared" si="913"/>
        <v>0</v>
      </c>
      <c r="BY844" s="206">
        <f t="shared" si="914"/>
        <v>0</v>
      </c>
      <c r="BZ844" s="206">
        <f t="shared" si="915"/>
        <v>0</v>
      </c>
      <c r="CA844" s="206">
        <f t="shared" si="916"/>
        <v>0</v>
      </c>
      <c r="CB844" s="206">
        <f t="shared" si="917"/>
        <v>0</v>
      </c>
      <c r="CC844" s="218">
        <f t="shared" si="918"/>
        <v>0</v>
      </c>
      <c r="CD844" s="216" t="e">
        <f t="shared" si="919"/>
        <v>#VALUE!</v>
      </c>
      <c r="CE844" s="94" t="e">
        <f t="shared" si="920"/>
        <v>#VALUE!</v>
      </c>
      <c r="CF844" s="94" t="e">
        <f t="shared" si="921"/>
        <v>#VALUE!</v>
      </c>
      <c r="CG844" s="95" t="e">
        <f t="shared" si="922"/>
        <v>#VALUE!</v>
      </c>
      <c r="CH844" s="95" t="e">
        <f t="shared" si="945"/>
        <v>#VALUE!</v>
      </c>
      <c r="CI844" s="95" t="b">
        <f t="shared" si="949"/>
        <v>0</v>
      </c>
      <c r="CJ844" s="76" t="str">
        <f t="shared" si="923"/>
        <v/>
      </c>
      <c r="CK844" s="94" t="e" cm="1">
        <f t="array" aca="1" ref="CK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CL844" s="94" t="str">
        <f t="shared" si="924"/>
        <v/>
      </c>
      <c r="CM844" s="96" t="b">
        <f t="shared" si="925"/>
        <v>0</v>
      </c>
      <c r="CN844" s="130" t="b">
        <f>IFERROR(MATCH(D844,'Avtal för korttidsarbete'!$G$13:$G$1012,0),TRUE)</f>
        <v>1</v>
      </c>
      <c r="CO844" s="130" t="b">
        <f t="shared" si="926"/>
        <v>0</v>
      </c>
      <c r="CP844" s="131" t="str" cm="1">
        <f t="array" ref="CP844">IF(CN844=TRUE,"x",INDEX('Avtal för korttidsarbete'!$E$13:$E$1012,$CN844))</f>
        <v>x</v>
      </c>
      <c r="CQ844" s="131" t="str" cm="1">
        <f t="array" ref="CQ844">IF(CN844=TRUE,"x",INDEX('Avtal för korttidsarbete'!$F$13:$F$1012,$CN844))</f>
        <v>x</v>
      </c>
      <c r="CR844" s="130" t="b">
        <f t="shared" si="927"/>
        <v>0</v>
      </c>
      <c r="CS844" s="165">
        <f t="shared" si="946"/>
        <v>0</v>
      </c>
      <c r="CT844" s="165">
        <f t="shared" si="947"/>
        <v>0</v>
      </c>
      <c r="CU844" s="130" t="b">
        <f t="shared" si="928"/>
        <v>0</v>
      </c>
      <c r="CV844" s="131">
        <f t="shared" si="929"/>
        <v>0</v>
      </c>
      <c r="CW844" s="165">
        <f t="shared" si="930"/>
        <v>0</v>
      </c>
      <c r="CX844" s="186" t="b">
        <f>IFERROR(INDEX('Avtal för korttidsarbete'!R:R,MATCH(D844,'Avtal för korttidsarbete'!$G:$G,0)),TRUE)</f>
        <v>1</v>
      </c>
      <c r="CY844" s="165" t="str">
        <f>IF(CX844,"-",INDEX('Avtal för korttidsarbete'!$D:$D,MATCH(D844,'Avtal för korttidsarbete'!$G:$G,0)))</f>
        <v>-</v>
      </c>
      <c r="CZ844" s="131" t="b">
        <f>IFERROR(G844&gt;INDEX(Uppsägningar!E:E,MATCH(C844,Uppsägningar!C:C,0)),FALSE)</f>
        <v>0</v>
      </c>
    </row>
    <row r="845" spans="1:104" s="30" customFormat="1" x14ac:dyDescent="0.25">
      <c r="A845" s="19">
        <v>830</v>
      </c>
      <c r="B845" s="20"/>
      <c r="C845" s="189"/>
      <c r="D845" s="69"/>
      <c r="E845" s="171">
        <f>IFERROR(INDEX(Admin!$C$7:$C$10,MATCH(CY845,TblNivåValTExt,0)),0)</f>
        <v>0</v>
      </c>
      <c r="F845" s="1"/>
      <c r="G845" s="1"/>
      <c r="H845" s="90"/>
      <c r="I845" s="91"/>
      <c r="J845" s="91"/>
      <c r="K845" s="91"/>
      <c r="L845" s="91"/>
      <c r="M845" s="91"/>
      <c r="N845" s="91"/>
      <c r="O845" s="91"/>
      <c r="P845" s="91"/>
      <c r="Q845" s="91"/>
      <c r="R845" s="91"/>
      <c r="S845" s="91"/>
      <c r="T845" s="91"/>
      <c r="U845" s="91"/>
      <c r="V845" s="91"/>
      <c r="W845" s="225">
        <f t="shared" si="885"/>
        <v>0</v>
      </c>
      <c r="X845" s="134" t="str">
        <f t="shared" si="931"/>
        <v/>
      </c>
      <c r="Y845" s="92" t="b">
        <f t="shared" si="886"/>
        <v>0</v>
      </c>
      <c r="Z845" s="92" t="str">
        <f t="shared" si="932"/>
        <v/>
      </c>
      <c r="AA845" s="92" t="b">
        <f t="shared" si="933"/>
        <v>0</v>
      </c>
      <c r="AB845" s="92" t="str">
        <f t="shared" si="934"/>
        <v/>
      </c>
      <c r="AC845" s="13" t="b">
        <f t="shared" si="887"/>
        <v>0</v>
      </c>
      <c r="AD845" s="92" t="str">
        <f t="shared" si="935"/>
        <v/>
      </c>
      <c r="AE845" s="13" t="b">
        <f t="shared" si="936"/>
        <v>0</v>
      </c>
      <c r="AF845" s="92" t="str">
        <f t="shared" si="937"/>
        <v/>
      </c>
      <c r="AG845" s="13" t="b">
        <f t="shared" si="888"/>
        <v>0</v>
      </c>
      <c r="AH845" s="92" t="str">
        <f t="shared" si="938"/>
        <v/>
      </c>
      <c r="AI845" s="35" t="b">
        <f t="shared" si="889"/>
        <v>0</v>
      </c>
      <c r="AJ845" s="92" t="str">
        <f t="shared" si="939"/>
        <v/>
      </c>
      <c r="AK845" s="35" t="b">
        <f t="shared" si="890"/>
        <v>0</v>
      </c>
      <c r="AL845" s="92" t="str">
        <f t="shared" si="891"/>
        <v/>
      </c>
      <c r="AM845" s="35" t="b">
        <f t="shared" si="892"/>
        <v>0</v>
      </c>
      <c r="AN845" s="92" t="str">
        <f t="shared" si="893"/>
        <v/>
      </c>
      <c r="AO845" s="13" t="b">
        <f t="shared" si="894"/>
        <v>0</v>
      </c>
      <c r="AP845" s="92" t="str">
        <f t="shared" si="895"/>
        <v/>
      </c>
      <c r="AQ845" s="14">
        <f t="shared" si="896"/>
        <v>0</v>
      </c>
      <c r="AR845" s="14">
        <f t="shared" si="897"/>
        <v>0</v>
      </c>
      <c r="AS845" s="16">
        <f t="shared" si="956"/>
        <v>0</v>
      </c>
      <c r="AT845" s="16">
        <f t="shared" si="956"/>
        <v>0</v>
      </c>
      <c r="AU845" s="16">
        <f t="shared" si="956"/>
        <v>0</v>
      </c>
      <c r="AV845" s="16">
        <f t="shared" si="956"/>
        <v>0</v>
      </c>
      <c r="AW845" s="16">
        <f t="shared" si="956"/>
        <v>0</v>
      </c>
      <c r="AX845" s="16">
        <f t="shared" si="956"/>
        <v>0</v>
      </c>
      <c r="AY845" s="16">
        <f t="shared" si="956"/>
        <v>0</v>
      </c>
      <c r="AZ845" s="16"/>
      <c r="BA845" s="16"/>
      <c r="BB845" s="93">
        <f t="shared" si="940"/>
        <v>0</v>
      </c>
      <c r="BC845" s="93">
        <f t="shared" si="941"/>
        <v>0</v>
      </c>
      <c r="BD845" s="93">
        <f t="shared" si="942"/>
        <v>0</v>
      </c>
      <c r="BE845" s="158">
        <f t="shared" si="943"/>
        <v>0</v>
      </c>
      <c r="BF845" s="159">
        <f t="shared" si="944"/>
        <v>0</v>
      </c>
      <c r="BG845" s="159">
        <f t="shared" si="898"/>
        <v>0</v>
      </c>
      <c r="BH845" s="159">
        <f t="shared" si="899"/>
        <v>0</v>
      </c>
      <c r="BI845" s="159">
        <f t="shared" si="900"/>
        <v>0</v>
      </c>
      <c r="BJ845" s="159">
        <f t="shared" si="901"/>
        <v>0</v>
      </c>
      <c r="BK845" s="159">
        <f t="shared" si="902"/>
        <v>0</v>
      </c>
      <c r="BL845" s="159">
        <f t="shared" si="903"/>
        <v>0</v>
      </c>
      <c r="BM845" s="159">
        <f t="shared" si="955"/>
        <v>0</v>
      </c>
      <c r="BN845" s="159">
        <f t="shared" si="955"/>
        <v>0</v>
      </c>
      <c r="BO845" s="205" t="b">
        <f t="shared" si="904"/>
        <v>0</v>
      </c>
      <c r="BP845" s="214">
        <f t="shared" si="905"/>
        <v>0</v>
      </c>
      <c r="BQ845" s="160">
        <f t="shared" si="906"/>
        <v>0</v>
      </c>
      <c r="BR845" s="160">
        <f t="shared" si="907"/>
        <v>0</v>
      </c>
      <c r="BS845" s="160">
        <f t="shared" si="908"/>
        <v>0</v>
      </c>
      <c r="BT845" s="160">
        <f t="shared" si="909"/>
        <v>0</v>
      </c>
      <c r="BU845" s="160">
        <f t="shared" si="910"/>
        <v>0</v>
      </c>
      <c r="BV845" s="215">
        <f t="shared" si="911"/>
        <v>0</v>
      </c>
      <c r="BW845" s="217">
        <f t="shared" si="912"/>
        <v>0</v>
      </c>
      <c r="BX845" s="206">
        <f t="shared" si="913"/>
        <v>0</v>
      </c>
      <c r="BY845" s="206">
        <f t="shared" si="914"/>
        <v>0</v>
      </c>
      <c r="BZ845" s="206">
        <f t="shared" si="915"/>
        <v>0</v>
      </c>
      <c r="CA845" s="206">
        <f t="shared" si="916"/>
        <v>0</v>
      </c>
      <c r="CB845" s="206">
        <f t="shared" si="917"/>
        <v>0</v>
      </c>
      <c r="CC845" s="218">
        <f t="shared" si="918"/>
        <v>0</v>
      </c>
      <c r="CD845" s="216" t="e">
        <f t="shared" si="919"/>
        <v>#VALUE!</v>
      </c>
      <c r="CE845" s="94" t="e">
        <f t="shared" si="920"/>
        <v>#VALUE!</v>
      </c>
      <c r="CF845" s="94" t="e">
        <f t="shared" si="921"/>
        <v>#VALUE!</v>
      </c>
      <c r="CG845" s="95" t="e">
        <f t="shared" si="922"/>
        <v>#VALUE!</v>
      </c>
      <c r="CH845" s="95" t="e">
        <f t="shared" si="945"/>
        <v>#VALUE!</v>
      </c>
      <c r="CI845" s="95" t="b">
        <f t="shared" si="949"/>
        <v>0</v>
      </c>
      <c r="CJ845" s="76" t="str">
        <f t="shared" si="923"/>
        <v/>
      </c>
      <c r="CK845" s="94" t="e" cm="1">
        <f t="array" aca="1" ref="CK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CL845" s="94" t="str">
        <f t="shared" si="924"/>
        <v/>
      </c>
      <c r="CM845" s="96" t="b">
        <f t="shared" si="925"/>
        <v>0</v>
      </c>
      <c r="CN845" s="130" t="b">
        <f>IFERROR(MATCH(D845,'Avtal för korttidsarbete'!$G$13:$G$1012,0),TRUE)</f>
        <v>1</v>
      </c>
      <c r="CO845" s="130" t="b">
        <f t="shared" si="926"/>
        <v>0</v>
      </c>
      <c r="CP845" s="131" t="str" cm="1">
        <f t="array" ref="CP845">IF(CN845=TRUE,"x",INDEX('Avtal för korttidsarbete'!$E$13:$E$1012,$CN845))</f>
        <v>x</v>
      </c>
      <c r="CQ845" s="131" t="str" cm="1">
        <f t="array" ref="CQ845">IF(CN845=TRUE,"x",INDEX('Avtal för korttidsarbete'!$F$13:$F$1012,$CN845))</f>
        <v>x</v>
      </c>
      <c r="CR845" s="130" t="b">
        <f t="shared" si="927"/>
        <v>0</v>
      </c>
      <c r="CS845" s="165">
        <f t="shared" si="946"/>
        <v>0</v>
      </c>
      <c r="CT845" s="165">
        <f t="shared" si="947"/>
        <v>0</v>
      </c>
      <c r="CU845" s="130" t="b">
        <f t="shared" si="928"/>
        <v>0</v>
      </c>
      <c r="CV845" s="131">
        <f t="shared" si="929"/>
        <v>0</v>
      </c>
      <c r="CW845" s="165">
        <f t="shared" si="930"/>
        <v>0</v>
      </c>
      <c r="CX845" s="186" t="b">
        <f>IFERROR(INDEX('Avtal för korttidsarbete'!R:R,MATCH(D845,'Avtal för korttidsarbete'!$G:$G,0)),TRUE)</f>
        <v>1</v>
      </c>
      <c r="CY845" s="165" t="str">
        <f>IF(CX845,"-",INDEX('Avtal för korttidsarbete'!$D:$D,MATCH(D845,'Avtal för korttidsarbete'!$G:$G,0)))</f>
        <v>-</v>
      </c>
      <c r="CZ845" s="131" t="b">
        <f>IFERROR(G845&gt;INDEX(Uppsägningar!E:E,MATCH(C845,Uppsägningar!C:C,0)),FALSE)</f>
        <v>0</v>
      </c>
    </row>
    <row r="846" spans="1:104" s="30" customFormat="1" x14ac:dyDescent="0.25">
      <c r="A846" s="19">
        <v>831</v>
      </c>
      <c r="B846" s="20"/>
      <c r="C846" s="189"/>
      <c r="D846" s="69"/>
      <c r="E846" s="171">
        <f>IFERROR(INDEX(Admin!$C$7:$C$10,MATCH(CY846,TblNivåValTExt,0)),0)</f>
        <v>0</v>
      </c>
      <c r="F846" s="1"/>
      <c r="G846" s="1"/>
      <c r="H846" s="90"/>
      <c r="I846" s="91"/>
      <c r="J846" s="91"/>
      <c r="K846" s="91"/>
      <c r="L846" s="91"/>
      <c r="M846" s="91"/>
      <c r="N846" s="91"/>
      <c r="O846" s="91"/>
      <c r="P846" s="91"/>
      <c r="Q846" s="91"/>
      <c r="R846" s="91"/>
      <c r="S846" s="91"/>
      <c r="T846" s="91"/>
      <c r="U846" s="91"/>
      <c r="V846" s="91"/>
      <c r="W846" s="225">
        <f t="shared" si="885"/>
        <v>0</v>
      </c>
      <c r="X846" s="134" t="str">
        <f t="shared" si="931"/>
        <v/>
      </c>
      <c r="Y846" s="92" t="b">
        <f t="shared" si="886"/>
        <v>0</v>
      </c>
      <c r="Z846" s="92" t="str">
        <f t="shared" si="932"/>
        <v/>
      </c>
      <c r="AA846" s="92" t="b">
        <f t="shared" si="933"/>
        <v>0</v>
      </c>
      <c r="AB846" s="92" t="str">
        <f t="shared" si="934"/>
        <v/>
      </c>
      <c r="AC846" s="13" t="b">
        <f t="shared" si="887"/>
        <v>0</v>
      </c>
      <c r="AD846" s="92" t="str">
        <f t="shared" si="935"/>
        <v/>
      </c>
      <c r="AE846" s="13" t="b">
        <f t="shared" si="936"/>
        <v>0</v>
      </c>
      <c r="AF846" s="92" t="str">
        <f t="shared" si="937"/>
        <v/>
      </c>
      <c r="AG846" s="13" t="b">
        <f t="shared" si="888"/>
        <v>0</v>
      </c>
      <c r="AH846" s="92" t="str">
        <f t="shared" si="938"/>
        <v/>
      </c>
      <c r="AI846" s="35" t="b">
        <f t="shared" si="889"/>
        <v>0</v>
      </c>
      <c r="AJ846" s="92" t="str">
        <f t="shared" si="939"/>
        <v/>
      </c>
      <c r="AK846" s="35" t="b">
        <f t="shared" si="890"/>
        <v>0</v>
      </c>
      <c r="AL846" s="92" t="str">
        <f t="shared" si="891"/>
        <v/>
      </c>
      <c r="AM846" s="35" t="b">
        <f t="shared" si="892"/>
        <v>0</v>
      </c>
      <c r="AN846" s="92" t="str">
        <f t="shared" si="893"/>
        <v/>
      </c>
      <c r="AO846" s="13" t="b">
        <f t="shared" si="894"/>
        <v>0</v>
      </c>
      <c r="AP846" s="92" t="str">
        <f t="shared" si="895"/>
        <v/>
      </c>
      <c r="AQ846" s="14">
        <f t="shared" si="896"/>
        <v>0</v>
      </c>
      <c r="AR846" s="14">
        <f t="shared" si="897"/>
        <v>0</v>
      </c>
      <c r="AS846" s="16">
        <f t="shared" ref="AS846:AY855" si="957">IF(OR(AS$11=FALSE,$F846="",MIN($G846,AS$10,$AR846)-MAX($F846,AS$8,$AQ846)&lt;0),0,MIN($G846,AS$10,$AR846)-MAX($F846,AS$8,$AQ846)+1)</f>
        <v>0</v>
      </c>
      <c r="AT846" s="16">
        <f t="shared" si="957"/>
        <v>0</v>
      </c>
      <c r="AU846" s="16">
        <f t="shared" si="957"/>
        <v>0</v>
      </c>
      <c r="AV846" s="16">
        <f t="shared" si="957"/>
        <v>0</v>
      </c>
      <c r="AW846" s="16">
        <f t="shared" si="957"/>
        <v>0</v>
      </c>
      <c r="AX846" s="16">
        <f t="shared" si="957"/>
        <v>0</v>
      </c>
      <c r="AY846" s="16">
        <f t="shared" si="957"/>
        <v>0</v>
      </c>
      <c r="AZ846" s="16"/>
      <c r="BA846" s="16"/>
      <c r="BB846" s="93">
        <f t="shared" si="940"/>
        <v>0</v>
      </c>
      <c r="BC846" s="93">
        <f t="shared" si="941"/>
        <v>0</v>
      </c>
      <c r="BD846" s="93">
        <f t="shared" si="942"/>
        <v>0</v>
      </c>
      <c r="BE846" s="158">
        <f t="shared" si="943"/>
        <v>0</v>
      </c>
      <c r="BF846" s="159">
        <f t="shared" si="944"/>
        <v>0</v>
      </c>
      <c r="BG846" s="159">
        <f t="shared" si="898"/>
        <v>0</v>
      </c>
      <c r="BH846" s="159">
        <f t="shared" si="899"/>
        <v>0</v>
      </c>
      <c r="BI846" s="159">
        <f t="shared" si="900"/>
        <v>0</v>
      </c>
      <c r="BJ846" s="159">
        <f t="shared" si="901"/>
        <v>0</v>
      </c>
      <c r="BK846" s="159">
        <f t="shared" si="902"/>
        <v>0</v>
      </c>
      <c r="BL846" s="159">
        <f t="shared" si="903"/>
        <v>0</v>
      </c>
      <c r="BM846" s="159">
        <f t="shared" ref="BM846:BN869" si="958">AZ846/BM$11*$AV846</f>
        <v>0</v>
      </c>
      <c r="BN846" s="159">
        <f t="shared" si="958"/>
        <v>0</v>
      </c>
      <c r="BO846" s="205" t="b">
        <f t="shared" si="904"/>
        <v>0</v>
      </c>
      <c r="BP846" s="214">
        <f t="shared" si="905"/>
        <v>0</v>
      </c>
      <c r="BQ846" s="160">
        <f t="shared" si="906"/>
        <v>0</v>
      </c>
      <c r="BR846" s="160">
        <f t="shared" si="907"/>
        <v>0</v>
      </c>
      <c r="BS846" s="160">
        <f t="shared" si="908"/>
        <v>0</v>
      </c>
      <c r="BT846" s="160">
        <f t="shared" si="909"/>
        <v>0</v>
      </c>
      <c r="BU846" s="160">
        <f t="shared" si="910"/>
        <v>0</v>
      </c>
      <c r="BV846" s="215">
        <f t="shared" si="911"/>
        <v>0</v>
      </c>
      <c r="BW846" s="217">
        <f t="shared" si="912"/>
        <v>0</v>
      </c>
      <c r="BX846" s="206">
        <f t="shared" si="913"/>
        <v>0</v>
      </c>
      <c r="BY846" s="206">
        <f t="shared" si="914"/>
        <v>0</v>
      </c>
      <c r="BZ846" s="206">
        <f t="shared" si="915"/>
        <v>0</v>
      </c>
      <c r="CA846" s="206">
        <f t="shared" si="916"/>
        <v>0</v>
      </c>
      <c r="CB846" s="206">
        <f t="shared" si="917"/>
        <v>0</v>
      </c>
      <c r="CC846" s="218">
        <f t="shared" si="918"/>
        <v>0</v>
      </c>
      <c r="CD846" s="216" t="e">
        <f t="shared" si="919"/>
        <v>#VALUE!</v>
      </c>
      <c r="CE846" s="94" t="e">
        <f t="shared" si="920"/>
        <v>#VALUE!</v>
      </c>
      <c r="CF846" s="94" t="e">
        <f t="shared" si="921"/>
        <v>#VALUE!</v>
      </c>
      <c r="CG846" s="95" t="e">
        <f t="shared" si="922"/>
        <v>#VALUE!</v>
      </c>
      <c r="CH846" s="95" t="e">
        <f t="shared" si="945"/>
        <v>#VALUE!</v>
      </c>
      <c r="CI846" s="95" t="b">
        <f t="shared" si="949"/>
        <v>0</v>
      </c>
      <c r="CJ846" s="76" t="str">
        <f t="shared" si="923"/>
        <v/>
      </c>
      <c r="CK846" s="94" t="e" cm="1">
        <f t="array" aca="1" ref="CK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CL846" s="94" t="str">
        <f t="shared" si="924"/>
        <v/>
      </c>
      <c r="CM846" s="96" t="b">
        <f t="shared" si="925"/>
        <v>0</v>
      </c>
      <c r="CN846" s="130" t="b">
        <f>IFERROR(MATCH(D846,'Avtal för korttidsarbete'!$G$13:$G$1012,0),TRUE)</f>
        <v>1</v>
      </c>
      <c r="CO846" s="130" t="b">
        <f t="shared" si="926"/>
        <v>0</v>
      </c>
      <c r="CP846" s="131" t="str" cm="1">
        <f t="array" ref="CP846">IF(CN846=TRUE,"x",INDEX('Avtal för korttidsarbete'!$E$13:$E$1012,$CN846))</f>
        <v>x</v>
      </c>
      <c r="CQ846" s="131" t="str" cm="1">
        <f t="array" ref="CQ846">IF(CN846=TRUE,"x",INDEX('Avtal för korttidsarbete'!$F$13:$F$1012,$CN846))</f>
        <v>x</v>
      </c>
      <c r="CR846" s="130" t="b">
        <f t="shared" si="927"/>
        <v>0</v>
      </c>
      <c r="CS846" s="165">
        <f t="shared" si="946"/>
        <v>0</v>
      </c>
      <c r="CT846" s="165">
        <f t="shared" si="947"/>
        <v>0</v>
      </c>
      <c r="CU846" s="130" t="b">
        <f t="shared" si="928"/>
        <v>0</v>
      </c>
      <c r="CV846" s="131">
        <f t="shared" si="929"/>
        <v>0</v>
      </c>
      <c r="CW846" s="165">
        <f t="shared" si="930"/>
        <v>0</v>
      </c>
      <c r="CX846" s="186" t="b">
        <f>IFERROR(INDEX('Avtal för korttidsarbete'!R:R,MATCH(D846,'Avtal för korttidsarbete'!$G:$G,0)),TRUE)</f>
        <v>1</v>
      </c>
      <c r="CY846" s="165" t="str">
        <f>IF(CX846,"-",INDEX('Avtal för korttidsarbete'!$D:$D,MATCH(D846,'Avtal för korttidsarbete'!$G:$G,0)))</f>
        <v>-</v>
      </c>
      <c r="CZ846" s="131" t="b">
        <f>IFERROR(G846&gt;INDEX(Uppsägningar!E:E,MATCH(C846,Uppsägningar!C:C,0)),FALSE)</f>
        <v>0</v>
      </c>
    </row>
    <row r="847" spans="1:104" s="30" customFormat="1" x14ac:dyDescent="0.25">
      <c r="A847" s="19">
        <v>832</v>
      </c>
      <c r="B847" s="20"/>
      <c r="C847" s="189"/>
      <c r="D847" s="69"/>
      <c r="E847" s="171">
        <f>IFERROR(INDEX(Admin!$C$7:$C$10,MATCH(CY847,TblNivåValTExt,0)),0)</f>
        <v>0</v>
      </c>
      <c r="F847" s="1"/>
      <c r="G847" s="1"/>
      <c r="H847" s="90"/>
      <c r="I847" s="91"/>
      <c r="J847" s="91"/>
      <c r="K847" s="91"/>
      <c r="L847" s="91"/>
      <c r="M847" s="91"/>
      <c r="N847" s="91"/>
      <c r="O847" s="91"/>
      <c r="P847" s="91"/>
      <c r="Q847" s="91"/>
      <c r="R847" s="91"/>
      <c r="S847" s="91"/>
      <c r="T847" s="91"/>
      <c r="U847" s="91"/>
      <c r="V847" s="91"/>
      <c r="W847" s="225">
        <f t="shared" si="885"/>
        <v>0</v>
      </c>
      <c r="X847" s="134" t="str">
        <f t="shared" si="931"/>
        <v/>
      </c>
      <c r="Y847" s="92" t="b">
        <f t="shared" si="886"/>
        <v>0</v>
      </c>
      <c r="Z847" s="92" t="str">
        <f t="shared" si="932"/>
        <v/>
      </c>
      <c r="AA847" s="92" t="b">
        <f t="shared" si="933"/>
        <v>0</v>
      </c>
      <c r="AB847" s="92" t="str">
        <f t="shared" si="934"/>
        <v/>
      </c>
      <c r="AC847" s="13" t="b">
        <f t="shared" si="887"/>
        <v>0</v>
      </c>
      <c r="AD847" s="92" t="str">
        <f t="shared" si="935"/>
        <v/>
      </c>
      <c r="AE847" s="13" t="b">
        <f t="shared" si="936"/>
        <v>0</v>
      </c>
      <c r="AF847" s="92" t="str">
        <f t="shared" si="937"/>
        <v/>
      </c>
      <c r="AG847" s="13" t="b">
        <f t="shared" si="888"/>
        <v>0</v>
      </c>
      <c r="AH847" s="92" t="str">
        <f t="shared" si="938"/>
        <v/>
      </c>
      <c r="AI847" s="35" t="b">
        <f t="shared" si="889"/>
        <v>0</v>
      </c>
      <c r="AJ847" s="92" t="str">
        <f t="shared" si="939"/>
        <v/>
      </c>
      <c r="AK847" s="35" t="b">
        <f t="shared" si="890"/>
        <v>0</v>
      </c>
      <c r="AL847" s="92" t="str">
        <f t="shared" si="891"/>
        <v/>
      </c>
      <c r="AM847" s="35" t="b">
        <f t="shared" si="892"/>
        <v>0</v>
      </c>
      <c r="AN847" s="92" t="str">
        <f t="shared" si="893"/>
        <v/>
      </c>
      <c r="AO847" s="13" t="b">
        <f t="shared" si="894"/>
        <v>0</v>
      </c>
      <c r="AP847" s="92" t="str">
        <f t="shared" si="895"/>
        <v/>
      </c>
      <c r="AQ847" s="14">
        <f t="shared" si="896"/>
        <v>0</v>
      </c>
      <c r="AR847" s="14">
        <f t="shared" si="897"/>
        <v>0</v>
      </c>
      <c r="AS847" s="16">
        <f t="shared" si="957"/>
        <v>0</v>
      </c>
      <c r="AT847" s="16">
        <f t="shared" si="957"/>
        <v>0</v>
      </c>
      <c r="AU847" s="16">
        <f t="shared" si="957"/>
        <v>0</v>
      </c>
      <c r="AV847" s="16">
        <f t="shared" si="957"/>
        <v>0</v>
      </c>
      <c r="AW847" s="16">
        <f t="shared" si="957"/>
        <v>0</v>
      </c>
      <c r="AX847" s="16">
        <f t="shared" si="957"/>
        <v>0</v>
      </c>
      <c r="AY847" s="16">
        <f t="shared" si="957"/>
        <v>0</v>
      </c>
      <c r="AZ847" s="16"/>
      <c r="BA847" s="16"/>
      <c r="BB847" s="93">
        <f t="shared" si="940"/>
        <v>0</v>
      </c>
      <c r="BC847" s="93">
        <f t="shared" si="941"/>
        <v>0</v>
      </c>
      <c r="BD847" s="93">
        <f t="shared" si="942"/>
        <v>0</v>
      </c>
      <c r="BE847" s="158">
        <f t="shared" si="943"/>
        <v>0</v>
      </c>
      <c r="BF847" s="159">
        <f t="shared" si="944"/>
        <v>0</v>
      </c>
      <c r="BG847" s="159">
        <f t="shared" si="898"/>
        <v>0</v>
      </c>
      <c r="BH847" s="159">
        <f t="shared" si="899"/>
        <v>0</v>
      </c>
      <c r="BI847" s="159">
        <f t="shared" si="900"/>
        <v>0</v>
      </c>
      <c r="BJ847" s="159">
        <f t="shared" si="901"/>
        <v>0</v>
      </c>
      <c r="BK847" s="159">
        <f t="shared" si="902"/>
        <v>0</v>
      </c>
      <c r="BL847" s="159">
        <f t="shared" si="903"/>
        <v>0</v>
      </c>
      <c r="BM847" s="159">
        <f t="shared" si="958"/>
        <v>0</v>
      </c>
      <c r="BN847" s="159">
        <f t="shared" si="958"/>
        <v>0</v>
      </c>
      <c r="BO847" s="205" t="b">
        <f t="shared" si="904"/>
        <v>0</v>
      </c>
      <c r="BP847" s="214">
        <f t="shared" si="905"/>
        <v>0</v>
      </c>
      <c r="BQ847" s="160">
        <f t="shared" si="906"/>
        <v>0</v>
      </c>
      <c r="BR847" s="160">
        <f t="shared" si="907"/>
        <v>0</v>
      </c>
      <c r="BS847" s="160">
        <f t="shared" si="908"/>
        <v>0</v>
      </c>
      <c r="BT847" s="160">
        <f t="shared" si="909"/>
        <v>0</v>
      </c>
      <c r="BU847" s="160">
        <f t="shared" si="910"/>
        <v>0</v>
      </c>
      <c r="BV847" s="215">
        <f t="shared" si="911"/>
        <v>0</v>
      </c>
      <c r="BW847" s="217">
        <f t="shared" si="912"/>
        <v>0</v>
      </c>
      <c r="BX847" s="206">
        <f t="shared" si="913"/>
        <v>0</v>
      </c>
      <c r="BY847" s="206">
        <f t="shared" si="914"/>
        <v>0</v>
      </c>
      <c r="BZ847" s="206">
        <f t="shared" si="915"/>
        <v>0</v>
      </c>
      <c r="CA847" s="206">
        <f t="shared" si="916"/>
        <v>0</v>
      </c>
      <c r="CB847" s="206">
        <f t="shared" si="917"/>
        <v>0</v>
      </c>
      <c r="CC847" s="218">
        <f t="shared" si="918"/>
        <v>0</v>
      </c>
      <c r="CD847" s="216" t="e">
        <f t="shared" si="919"/>
        <v>#VALUE!</v>
      </c>
      <c r="CE847" s="94" t="e">
        <f t="shared" si="920"/>
        <v>#VALUE!</v>
      </c>
      <c r="CF847" s="94" t="e">
        <f t="shared" si="921"/>
        <v>#VALUE!</v>
      </c>
      <c r="CG847" s="95" t="e">
        <f t="shared" si="922"/>
        <v>#VALUE!</v>
      </c>
      <c r="CH847" s="95" t="e">
        <f t="shared" si="945"/>
        <v>#VALUE!</v>
      </c>
      <c r="CI847" s="95" t="b">
        <f t="shared" si="949"/>
        <v>0</v>
      </c>
      <c r="CJ847" s="76" t="str">
        <f t="shared" si="923"/>
        <v/>
      </c>
      <c r="CK847" s="94" t="e" cm="1">
        <f t="array" aca="1" ref="CK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CL847" s="94" t="str">
        <f t="shared" si="924"/>
        <v/>
      </c>
      <c r="CM847" s="96" t="b">
        <f t="shared" si="925"/>
        <v>0</v>
      </c>
      <c r="CN847" s="130" t="b">
        <f>IFERROR(MATCH(D847,'Avtal för korttidsarbete'!$G$13:$G$1012,0),TRUE)</f>
        <v>1</v>
      </c>
      <c r="CO847" s="130" t="b">
        <f t="shared" si="926"/>
        <v>0</v>
      </c>
      <c r="CP847" s="131" t="str" cm="1">
        <f t="array" ref="CP847">IF(CN847=TRUE,"x",INDEX('Avtal för korttidsarbete'!$E$13:$E$1012,$CN847))</f>
        <v>x</v>
      </c>
      <c r="CQ847" s="131" t="str" cm="1">
        <f t="array" ref="CQ847">IF(CN847=TRUE,"x",INDEX('Avtal för korttidsarbete'!$F$13:$F$1012,$CN847))</f>
        <v>x</v>
      </c>
      <c r="CR847" s="130" t="b">
        <f t="shared" si="927"/>
        <v>0</v>
      </c>
      <c r="CS847" s="165">
        <f t="shared" si="946"/>
        <v>0</v>
      </c>
      <c r="CT847" s="165">
        <f t="shared" si="947"/>
        <v>0</v>
      </c>
      <c r="CU847" s="130" t="b">
        <f t="shared" si="928"/>
        <v>0</v>
      </c>
      <c r="CV847" s="131">
        <f t="shared" si="929"/>
        <v>0</v>
      </c>
      <c r="CW847" s="165">
        <f t="shared" si="930"/>
        <v>0</v>
      </c>
      <c r="CX847" s="186" t="b">
        <f>IFERROR(INDEX('Avtal för korttidsarbete'!R:R,MATCH(D847,'Avtal för korttidsarbete'!$G:$G,0)),TRUE)</f>
        <v>1</v>
      </c>
      <c r="CY847" s="165" t="str">
        <f>IF(CX847,"-",INDEX('Avtal för korttidsarbete'!$D:$D,MATCH(D847,'Avtal för korttidsarbete'!$G:$G,0)))</f>
        <v>-</v>
      </c>
      <c r="CZ847" s="131" t="b">
        <f>IFERROR(G847&gt;INDEX(Uppsägningar!E:E,MATCH(C847,Uppsägningar!C:C,0)),FALSE)</f>
        <v>0</v>
      </c>
    </row>
    <row r="848" spans="1:104" s="30" customFormat="1" x14ac:dyDescent="0.25">
      <c r="A848" s="19">
        <v>833</v>
      </c>
      <c r="B848" s="20"/>
      <c r="C848" s="189"/>
      <c r="D848" s="69"/>
      <c r="E848" s="171">
        <f>IFERROR(INDEX(Admin!$C$7:$C$10,MATCH(CY848,TblNivåValTExt,0)),0)</f>
        <v>0</v>
      </c>
      <c r="F848" s="1"/>
      <c r="G848" s="1"/>
      <c r="H848" s="90"/>
      <c r="I848" s="91"/>
      <c r="J848" s="91"/>
      <c r="K848" s="91"/>
      <c r="L848" s="91"/>
      <c r="M848" s="91"/>
      <c r="N848" s="91"/>
      <c r="O848" s="91"/>
      <c r="P848" s="91"/>
      <c r="Q848" s="91"/>
      <c r="R848" s="91"/>
      <c r="S848" s="91"/>
      <c r="T848" s="91"/>
      <c r="U848" s="91"/>
      <c r="V848" s="91"/>
      <c r="W848" s="225">
        <f t="shared" ref="W848:W911" si="959">IF(BO848,"-",ROUNDUP(SUM(BW848:CC848),0))</f>
        <v>0</v>
      </c>
      <c r="X848" s="134" t="str">
        <f t="shared" si="931"/>
        <v/>
      </c>
      <c r="Y848" s="92" t="b">
        <f t="shared" ref="Y848:Y911" si="960">IF(G848=0,FALSE,G848&lt;F848)</f>
        <v>0</v>
      </c>
      <c r="Z848" s="92" t="str">
        <f t="shared" si="932"/>
        <v/>
      </c>
      <c r="AA848" s="92" t="b">
        <f t="shared" si="933"/>
        <v>0</v>
      </c>
      <c r="AB848" s="92" t="str">
        <f t="shared" si="934"/>
        <v/>
      </c>
      <c r="AC848" s="13" t="b">
        <f t="shared" ref="AC848:AC911" si="961">IF(F848=0,FALSE,CR848)</f>
        <v>0</v>
      </c>
      <c r="AD848" s="92" t="str">
        <f t="shared" si="935"/>
        <v/>
      </c>
      <c r="AE848" s="13" t="b">
        <f t="shared" si="936"/>
        <v>0</v>
      </c>
      <c r="AF848" s="92" t="str">
        <f t="shared" si="937"/>
        <v/>
      </c>
      <c r="AG848" s="13" t="b">
        <f t="shared" ref="AG848:AG911" si="962">CZ848</f>
        <v>0</v>
      </c>
      <c r="AH848" s="92" t="str">
        <f t="shared" si="938"/>
        <v/>
      </c>
      <c r="AI848" s="35" t="b">
        <f t="shared" ref="AI848:AI911" si="963">IF(OR(OR(P848&lt;0,Q848&lt;0,R848&lt;0,S848&lt;0,T848&lt;0,U848&lt;0,V848&lt;0),OR(P848&gt;AS848,Q848&gt;AT848,R848&gt;AU848,S848&gt;AV848,T848&gt;AW848,U848&gt;AX848,V848&gt;AY848)),TRUE,FALSE)</f>
        <v>0</v>
      </c>
      <c r="AJ848" s="92" t="str">
        <f t="shared" si="939"/>
        <v/>
      </c>
      <c r="AK848" s="35" t="b">
        <f t="shared" ref="AK848:AK911" si="964">CM848</f>
        <v>0</v>
      </c>
      <c r="AL848" s="92" t="str">
        <f t="shared" ref="AL848:AL911" si="965">IF(AK848,AL$13,"")</f>
        <v/>
      </c>
      <c r="AM848" s="35" t="b">
        <f t="shared" ref="AM848:AM911" si="966">IF(D848="",IF(AND(B848&lt;&gt;"",C848&lt;&gt;"",F848&lt;&gt;"",G848&lt;&gt;"",H848&lt;&gt;""),CO848,FALSE),CO848)</f>
        <v>0</v>
      </c>
      <c r="AN848" s="92" t="str">
        <f t="shared" ref="AN848:AN911" si="967">IF(AM848,AN$13,"")</f>
        <v/>
      </c>
      <c r="AO848" s="13" t="b">
        <f t="shared" ref="AO848:AO911" si="968">AND(AnsokDatum="",COUNTA(B848:D848,F848:H848)&gt;0)</f>
        <v>0</v>
      </c>
      <c r="AP848" s="92" t="str">
        <f t="shared" ref="AP848:AP911" si="969">IF(AO848,AP$13,"")</f>
        <v/>
      </c>
      <c r="AQ848" s="14">
        <f t="shared" ref="AQ848:AQ911" si="970">IF(F848=0,0,MAX(F848,CS848))</f>
        <v>0</v>
      </c>
      <c r="AR848" s="14">
        <f t="shared" ref="AR848:AR911" si="971">IF(G848=0,0,MIN(G848,CW848))</f>
        <v>0</v>
      </c>
      <c r="AS848" s="16">
        <f t="shared" si="957"/>
        <v>0</v>
      </c>
      <c r="AT848" s="16">
        <f t="shared" si="957"/>
        <v>0</v>
      </c>
      <c r="AU848" s="16">
        <f t="shared" si="957"/>
        <v>0</v>
      </c>
      <c r="AV848" s="16">
        <f t="shared" si="957"/>
        <v>0</v>
      </c>
      <c r="AW848" s="16">
        <f t="shared" si="957"/>
        <v>0</v>
      </c>
      <c r="AX848" s="16">
        <f t="shared" si="957"/>
        <v>0</v>
      </c>
      <c r="AY848" s="16">
        <f t="shared" si="957"/>
        <v>0</v>
      </c>
      <c r="AZ848" s="16"/>
      <c r="BA848" s="16"/>
      <c r="BB848" s="93">
        <f t="shared" si="940"/>
        <v>0</v>
      </c>
      <c r="BC848" s="93">
        <f t="shared" si="941"/>
        <v>0</v>
      </c>
      <c r="BD848" s="93">
        <f t="shared" si="942"/>
        <v>0</v>
      </c>
      <c r="BE848" s="158">
        <f t="shared" si="943"/>
        <v>0</v>
      </c>
      <c r="BF848" s="159">
        <f t="shared" si="944"/>
        <v>0</v>
      </c>
      <c r="BG848" s="159">
        <f t="shared" ref="BG848:BG911" si="972">AT848/BG$11*$BE848</f>
        <v>0</v>
      </c>
      <c r="BH848" s="159">
        <f t="shared" ref="BH848:BH911" si="973">AU848/BH$11*$BE848</f>
        <v>0</v>
      </c>
      <c r="BI848" s="159">
        <f t="shared" ref="BI848:BI911" si="974">AV848/BI$11*$BE848</f>
        <v>0</v>
      </c>
      <c r="BJ848" s="159">
        <f t="shared" ref="BJ848:BJ911" si="975">AW848/BJ$11*$BE848</f>
        <v>0</v>
      </c>
      <c r="BK848" s="159">
        <f t="shared" ref="BK848:BK911" si="976">AX848/BK$11*$BE848</f>
        <v>0</v>
      </c>
      <c r="BL848" s="159">
        <f t="shared" ref="BL848:BL911" si="977">AY848/BL$11*$BE848</f>
        <v>0</v>
      </c>
      <c r="BM848" s="159">
        <f t="shared" si="958"/>
        <v>0</v>
      </c>
      <c r="BN848" s="159">
        <f t="shared" si="958"/>
        <v>0</v>
      </c>
      <c r="BO848" s="205" t="b">
        <f t="shared" ref="BO848:BO911" si="978">OR(H848&lt;0,Y848,AA848,AC848,AG848,AI848,AK848,AM848,AO848)</f>
        <v>0</v>
      </c>
      <c r="BP848" s="214">
        <f t="shared" ref="BP848:BP911" si="979">IF(AS848&gt;0,MAX(AS848-I848-P848,0)/AS848,0)</f>
        <v>0</v>
      </c>
      <c r="BQ848" s="160">
        <f t="shared" ref="BQ848:BQ911" si="980">IF(AT848&gt;0,MAX(AT848-J848-Q848,0)/AT848,0)</f>
        <v>0</v>
      </c>
      <c r="BR848" s="160">
        <f t="shared" ref="BR848:BR911" si="981">IF(AU848&gt;0,MAX(AU848-K848-R848,0)/AU848,0)</f>
        <v>0</v>
      </c>
      <c r="BS848" s="160">
        <f t="shared" ref="BS848:BS911" si="982">IF(AV848&gt;0,MAX(AV848-L848-S848,0)/AV848,0)</f>
        <v>0</v>
      </c>
      <c r="BT848" s="160">
        <f t="shared" ref="BT848:BT911" si="983">IF(AW848&gt;0,MAX(AW848-M848-T848,0)/AW848,0)</f>
        <v>0</v>
      </c>
      <c r="BU848" s="160">
        <f t="shared" ref="BU848:BU911" si="984">IF(AX848&gt;0,MAX(AX848-N848-U848,0)/AX848,0)</f>
        <v>0</v>
      </c>
      <c r="BV848" s="215">
        <f t="shared" ref="BV848:BV911" si="985">IF(AY848&gt;0,MAX(AY848-O848-V848,0)/AY848,0)</f>
        <v>0</v>
      </c>
      <c r="BW848" s="217">
        <f t="shared" ref="BW848:BW911" si="986">BF848*BP848*BP$12*$E848%</f>
        <v>0</v>
      </c>
      <c r="BX848" s="206">
        <f t="shared" ref="BX848:BX911" si="987">BG848*BQ848*BQ$12*$E848%</f>
        <v>0</v>
      </c>
      <c r="BY848" s="206">
        <f t="shared" ref="BY848:BY911" si="988">BH848*BR848*BR$12*$E848%</f>
        <v>0</v>
      </c>
      <c r="BZ848" s="206">
        <f t="shared" ref="BZ848:BZ911" si="989">BI848*BS848*BS$12*$E848%</f>
        <v>0</v>
      </c>
      <c r="CA848" s="206">
        <f t="shared" ref="CA848:CA911" si="990">BJ848*BT848*BT$12*$E848%</f>
        <v>0</v>
      </c>
      <c r="CB848" s="206">
        <f t="shared" ref="CB848:CB911" si="991">BK848*BU848*BU$12*$E848%</f>
        <v>0</v>
      </c>
      <c r="CC848" s="218">
        <f t="shared" ref="CC848:CC911" si="992">BL848*BV848*BV$12*$E848%</f>
        <v>0</v>
      </c>
      <c r="CD848" s="216" t="e">
        <f t="shared" ref="CD848:CD911" si="993">VALUE(LEFT(C848,2))</f>
        <v>#VALUE!</v>
      </c>
      <c r="CE848" s="94" t="e">
        <f t="shared" ref="CE848:CE911" si="994">VALUE(MID(C848,3,2))</f>
        <v>#VALUE!</v>
      </c>
      <c r="CF848" s="94" t="e">
        <f t="shared" ref="CF848:CF911" si="995">TEXT(IF(VALUE(MID(C848,5,2))&gt;31,MID(C848,5,2)-60,VALUE(MID(C848,5,2))),"00")</f>
        <v>#VALUE!</v>
      </c>
      <c r="CG848" s="95" t="e">
        <f t="shared" ref="CG848:CG911" si="996">DATEVALUE(IF(VALUE(LEFT(C848,2))&lt;20,20,19)&amp;TEXT(CD848,"00")&amp;"/"&amp;CE848&amp;"/"&amp;CF848)</f>
        <v>#VALUE!</v>
      </c>
      <c r="CH848" s="95" t="e">
        <f t="shared" si="945"/>
        <v>#VALUE!</v>
      </c>
      <c r="CI848" s="95" t="b">
        <f t="shared" si="949"/>
        <v>0</v>
      </c>
      <c r="CJ848" s="76" t="str">
        <f t="shared" ref="CJ848:CJ911" si="997">RIGHT(C848,1)</f>
        <v/>
      </c>
      <c r="CK848" s="94" t="e" cm="1">
        <f t="array" aca="1" ref="CK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CL848" s="94" t="str">
        <f t="shared" ref="CL848:CL911" si="998">IF(C848="","",CK848=CJ848)</f>
        <v/>
      </c>
      <c r="CM848" s="96" t="b">
        <f t="shared" ref="CM848:CM911" si="999">IFERROR(NOT(IF(OR(C848&lt;&gt;"",H848&lt;&gt;""),AND(CI848,CL848),TRUE)),TRUE)</f>
        <v>0</v>
      </c>
      <c r="CN848" s="130" t="b">
        <f>IFERROR(MATCH(D848,'Avtal för korttidsarbete'!$G$13:$G$1012,0),TRUE)</f>
        <v>1</v>
      </c>
      <c r="CO848" s="130" t="b">
        <f t="shared" ref="CO848:CO911" si="1000">IF(AND(B848&lt;&gt;"",CN848=TRUE),TRUE,FALSE)</f>
        <v>0</v>
      </c>
      <c r="CP848" s="131" t="str" cm="1">
        <f t="array" ref="CP848">IF(CN848=TRUE,"x",INDEX('Avtal för korttidsarbete'!$E$13:$E$1012,$CN848))</f>
        <v>x</v>
      </c>
      <c r="CQ848" s="131" t="str" cm="1">
        <f t="array" ref="CQ848">IF(CN848=TRUE,"x",INDEX('Avtal för korttidsarbete'!$F$13:$F$1012,$CN848))</f>
        <v>x</v>
      </c>
      <c r="CR848" s="130" t="b">
        <f t="shared" ref="CR848:CR911" si="1001">IF(CN848=TRUE,FALSE,IF(OR(F848&lt;CP848,G848&gt;CQ848),TRUE,FALSE))</f>
        <v>0</v>
      </c>
      <c r="CS848" s="165">
        <f t="shared" si="946"/>
        <v>0</v>
      </c>
      <c r="CT848" s="165">
        <f t="shared" si="947"/>
        <v>0</v>
      </c>
      <c r="CU848" s="130" t="b">
        <f t="shared" ref="CU848:CU911" si="1002">IFERROR(IF(OR(F848="",G848="",CN848=TRUE),FALSE,IF(OR(F848&lt;$CS$12,G848&gt;$CT$12),TRUE,FALSE)),TRUE)</f>
        <v>0</v>
      </c>
      <c r="CV848" s="131">
        <f t="shared" ref="CV848:CV911" si="1003">MAX(CP848,$CS$12,F848)</f>
        <v>0</v>
      </c>
      <c r="CW848" s="165">
        <f t="shared" ref="CW848:CW911" si="1004">MIN(CQ848,$CT$12)</f>
        <v>0</v>
      </c>
      <c r="CX848" s="186" t="b">
        <f>IFERROR(INDEX('Avtal för korttidsarbete'!R:R,MATCH(D848,'Avtal för korttidsarbete'!$G:$G,0)),TRUE)</f>
        <v>1</v>
      </c>
      <c r="CY848" s="165" t="str">
        <f>IF(CX848,"-",INDEX('Avtal för korttidsarbete'!$D:$D,MATCH(D848,'Avtal för korttidsarbete'!$G:$G,0)))</f>
        <v>-</v>
      </c>
      <c r="CZ848" s="131" t="b">
        <f>IFERROR(G848&gt;INDEX(Uppsägningar!E:E,MATCH(C848,Uppsägningar!C:C,0)),FALSE)</f>
        <v>0</v>
      </c>
    </row>
    <row r="849" spans="1:104" s="30" customFormat="1" x14ac:dyDescent="0.25">
      <c r="A849" s="19">
        <v>834</v>
      </c>
      <c r="B849" s="20"/>
      <c r="C849" s="189"/>
      <c r="D849" s="69"/>
      <c r="E849" s="171">
        <f>IFERROR(INDEX(Admin!$C$7:$C$10,MATCH(CY849,TblNivåValTExt,0)),0)</f>
        <v>0</v>
      </c>
      <c r="F849" s="1"/>
      <c r="G849" s="1"/>
      <c r="H849" s="90"/>
      <c r="I849" s="91"/>
      <c r="J849" s="91"/>
      <c r="K849" s="91"/>
      <c r="L849" s="91"/>
      <c r="M849" s="91"/>
      <c r="N849" s="91"/>
      <c r="O849" s="91"/>
      <c r="P849" s="91"/>
      <c r="Q849" s="91"/>
      <c r="R849" s="91"/>
      <c r="S849" s="91"/>
      <c r="T849" s="91"/>
      <c r="U849" s="91"/>
      <c r="V849" s="91"/>
      <c r="W849" s="225">
        <f t="shared" si="959"/>
        <v>0</v>
      </c>
      <c r="X849" s="134" t="str">
        <f t="shared" ref="X849:X912" si="1005">IF(AP849="",IF(Z849="","",Z849&amp;". ")&amp;IF(AB849="","",AB849&amp;". ")&amp;IF(AD849="","",AD849&amp;". ")&amp;IF(AH849="","",AH849&amp;". ")&amp;IF(AJ849="","",AJ849&amp;". ")&amp;IF(AL849="","",AL849&amp;". ")&amp;IF(AN849="","",AN849&amp;". ")&amp;IF(AF849="","",AF849&amp;". "),AP849&amp;". ")</f>
        <v/>
      </c>
      <c r="Y849" s="92" t="b">
        <f t="shared" si="960"/>
        <v>0</v>
      </c>
      <c r="Z849" s="92" t="str">
        <f t="shared" ref="Z849:Z912" si="1006">IF(Y849,Z$13,"")</f>
        <v/>
      </c>
      <c r="AA849" s="92" t="b">
        <f t="shared" ref="AA849:AA912" si="1007">CU849</f>
        <v>0</v>
      </c>
      <c r="AB849" s="92" t="str">
        <f t="shared" ref="AB849:AB912" si="1008">IF(AA849,AB$13,"")</f>
        <v/>
      </c>
      <c r="AC849" s="13" t="b">
        <f t="shared" si="961"/>
        <v>0</v>
      </c>
      <c r="AD849" s="92" t="str">
        <f t="shared" ref="AD849:AD912" si="1009">IF(AC849,AD$13,"")</f>
        <v/>
      </c>
      <c r="AE849" s="13" t="b">
        <f t="shared" ref="AE849:AE912" si="1010">AND(COUNTA(B849:D849,F849:V849)&gt;0,OR(B849="",C849="",D849="",F849="",G849="",H849=""))</f>
        <v>0</v>
      </c>
      <c r="AF849" s="92" t="str">
        <f t="shared" ref="AF849:AF912" si="1011">IF(AE849,AF$13,"")</f>
        <v/>
      </c>
      <c r="AG849" s="13" t="b">
        <f t="shared" si="962"/>
        <v>0</v>
      </c>
      <c r="AH849" s="92" t="str">
        <f t="shared" ref="AH849:AH912" si="1012">IF(AG849,AH$13,"")</f>
        <v/>
      </c>
      <c r="AI849" s="35" t="b">
        <f t="shared" si="963"/>
        <v>0</v>
      </c>
      <c r="AJ849" s="92" t="str">
        <f t="shared" ref="AJ849:AJ912" si="1013">IF(AI849,AJ$13,"")</f>
        <v/>
      </c>
      <c r="AK849" s="35" t="b">
        <f t="shared" si="964"/>
        <v>0</v>
      </c>
      <c r="AL849" s="92" t="str">
        <f t="shared" si="965"/>
        <v/>
      </c>
      <c r="AM849" s="35" t="b">
        <f t="shared" si="966"/>
        <v>0</v>
      </c>
      <c r="AN849" s="92" t="str">
        <f t="shared" si="967"/>
        <v/>
      </c>
      <c r="AO849" s="13" t="b">
        <f t="shared" si="968"/>
        <v>0</v>
      </c>
      <c r="AP849" s="92" t="str">
        <f t="shared" si="969"/>
        <v/>
      </c>
      <c r="AQ849" s="14">
        <f t="shared" si="970"/>
        <v>0</v>
      </c>
      <c r="AR849" s="14">
        <f t="shared" si="971"/>
        <v>0</v>
      </c>
      <c r="AS849" s="16">
        <f t="shared" si="957"/>
        <v>0</v>
      </c>
      <c r="AT849" s="16">
        <f t="shared" si="957"/>
        <v>0</v>
      </c>
      <c r="AU849" s="16">
        <f t="shared" si="957"/>
        <v>0</v>
      </c>
      <c r="AV849" s="16">
        <f t="shared" si="957"/>
        <v>0</v>
      </c>
      <c r="AW849" s="16">
        <f t="shared" si="957"/>
        <v>0</v>
      </c>
      <c r="AX849" s="16">
        <f t="shared" si="957"/>
        <v>0</v>
      </c>
      <c r="AY849" s="16">
        <f t="shared" si="957"/>
        <v>0</v>
      </c>
      <c r="AZ849" s="16"/>
      <c r="BA849" s="16"/>
      <c r="BB849" s="93">
        <f t="shared" ref="BB849:BB912" si="1014">IF(AS849&gt;0,AS849,0)</f>
        <v>0</v>
      </c>
      <c r="BC849" s="93">
        <f t="shared" ref="BC849:BC912" si="1015">IF(SUM(AT849:AW849)&gt;0,SUM(AT849:AW849),0)</f>
        <v>0</v>
      </c>
      <c r="BD849" s="93">
        <f t="shared" ref="BD849:BD912" si="1016">IF(SUM(AX849:AY849)&gt;0,SUM(AX849:AY849),0)</f>
        <v>0</v>
      </c>
      <c r="BE849" s="158">
        <f t="shared" ref="BE849:BE912" si="1017">IF(OR(C849=0,H849=0,ISTEXT(H849)),0,MIN(H849,$BE$11))</f>
        <v>0</v>
      </c>
      <c r="BF849" s="159">
        <f t="shared" ref="BF849:BF912" si="1018">AS849/BF$11*$BE849</f>
        <v>0</v>
      </c>
      <c r="BG849" s="159">
        <f t="shared" si="972"/>
        <v>0</v>
      </c>
      <c r="BH849" s="159">
        <f t="shared" si="973"/>
        <v>0</v>
      </c>
      <c r="BI849" s="159">
        <f t="shared" si="974"/>
        <v>0</v>
      </c>
      <c r="BJ849" s="159">
        <f t="shared" si="975"/>
        <v>0</v>
      </c>
      <c r="BK849" s="159">
        <f t="shared" si="976"/>
        <v>0</v>
      </c>
      <c r="BL849" s="159">
        <f t="shared" si="977"/>
        <v>0</v>
      </c>
      <c r="BM849" s="159">
        <f t="shared" si="958"/>
        <v>0</v>
      </c>
      <c r="BN849" s="159">
        <f t="shared" si="958"/>
        <v>0</v>
      </c>
      <c r="BO849" s="205" t="b">
        <f t="shared" si="978"/>
        <v>0</v>
      </c>
      <c r="BP849" s="214">
        <f t="shared" si="979"/>
        <v>0</v>
      </c>
      <c r="BQ849" s="160">
        <f t="shared" si="980"/>
        <v>0</v>
      </c>
      <c r="BR849" s="160">
        <f t="shared" si="981"/>
        <v>0</v>
      </c>
      <c r="BS849" s="160">
        <f t="shared" si="982"/>
        <v>0</v>
      </c>
      <c r="BT849" s="160">
        <f t="shared" si="983"/>
        <v>0</v>
      </c>
      <c r="BU849" s="160">
        <f t="shared" si="984"/>
        <v>0</v>
      </c>
      <c r="BV849" s="215">
        <f t="shared" si="985"/>
        <v>0</v>
      </c>
      <c r="BW849" s="217">
        <f t="shared" si="986"/>
        <v>0</v>
      </c>
      <c r="BX849" s="206">
        <f t="shared" si="987"/>
        <v>0</v>
      </c>
      <c r="BY849" s="206">
        <f t="shared" si="988"/>
        <v>0</v>
      </c>
      <c r="BZ849" s="206">
        <f t="shared" si="989"/>
        <v>0</v>
      </c>
      <c r="CA849" s="206">
        <f t="shared" si="990"/>
        <v>0</v>
      </c>
      <c r="CB849" s="206">
        <f t="shared" si="991"/>
        <v>0</v>
      </c>
      <c r="CC849" s="218">
        <f t="shared" si="992"/>
        <v>0</v>
      </c>
      <c r="CD849" s="216" t="e">
        <f t="shared" si="993"/>
        <v>#VALUE!</v>
      </c>
      <c r="CE849" s="94" t="e">
        <f t="shared" si="994"/>
        <v>#VALUE!</v>
      </c>
      <c r="CF849" s="94" t="e">
        <f t="shared" si="995"/>
        <v>#VALUE!</v>
      </c>
      <c r="CG849" s="95" t="e">
        <f t="shared" si="996"/>
        <v>#VALUE!</v>
      </c>
      <c r="CH849" s="95" t="e">
        <f t="shared" ref="CH849:CH912" si="1019">DATE(CD849,CE849,CF849)</f>
        <v>#VALUE!</v>
      </c>
      <c r="CI849" s="95" t="b">
        <f t="shared" si="949"/>
        <v>0</v>
      </c>
      <c r="CJ849" s="76" t="str">
        <f t="shared" si="997"/>
        <v/>
      </c>
      <c r="CK849" s="94" t="e" cm="1">
        <f t="array" aca="1" ref="CK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CL849" s="94" t="str">
        <f t="shared" si="998"/>
        <v/>
      </c>
      <c r="CM849" s="96" t="b">
        <f t="shared" si="999"/>
        <v>0</v>
      </c>
      <c r="CN849" s="130" t="b">
        <f>IFERROR(MATCH(D849,'Avtal för korttidsarbete'!$G$13:$G$1012,0),TRUE)</f>
        <v>1</v>
      </c>
      <c r="CO849" s="130" t="b">
        <f t="shared" si="1000"/>
        <v>0</v>
      </c>
      <c r="CP849" s="131" t="str" cm="1">
        <f t="array" ref="CP849">IF(CN849=TRUE,"x",INDEX('Avtal för korttidsarbete'!$E$13:$E$1012,$CN849))</f>
        <v>x</v>
      </c>
      <c r="CQ849" s="131" t="str" cm="1">
        <f t="array" ref="CQ849">IF(CN849=TRUE,"x",INDEX('Avtal för korttidsarbete'!$F$13:$F$1012,$CN849))</f>
        <v>x</v>
      </c>
      <c r="CR849" s="130" t="b">
        <f t="shared" si="1001"/>
        <v>0</v>
      </c>
      <c r="CS849" s="165">
        <f t="shared" ref="CS849:CS912" si="1020">IFERROR(MAX(CP849,$CS$12),CP849)</f>
        <v>0</v>
      </c>
      <c r="CT849" s="165">
        <f t="shared" ref="CT849:CT912" si="1021">IFERROR(MIN(CQ849,$CT$12),CQ849)</f>
        <v>0</v>
      </c>
      <c r="CU849" s="130" t="b">
        <f t="shared" si="1002"/>
        <v>0</v>
      </c>
      <c r="CV849" s="131">
        <f t="shared" si="1003"/>
        <v>0</v>
      </c>
      <c r="CW849" s="165">
        <f t="shared" si="1004"/>
        <v>0</v>
      </c>
      <c r="CX849" s="186" t="b">
        <f>IFERROR(INDEX('Avtal för korttidsarbete'!R:R,MATCH(D849,'Avtal för korttidsarbete'!$G:$G,0)),TRUE)</f>
        <v>1</v>
      </c>
      <c r="CY849" s="165" t="str">
        <f>IF(CX849,"-",INDEX('Avtal för korttidsarbete'!$D:$D,MATCH(D849,'Avtal för korttidsarbete'!$G:$G,0)))</f>
        <v>-</v>
      </c>
      <c r="CZ849" s="131" t="b">
        <f>IFERROR(G849&gt;INDEX(Uppsägningar!E:E,MATCH(C849,Uppsägningar!C:C,0)),FALSE)</f>
        <v>0</v>
      </c>
    </row>
    <row r="850" spans="1:104" s="30" customFormat="1" x14ac:dyDescent="0.25">
      <c r="A850" s="19">
        <v>835</v>
      </c>
      <c r="B850" s="20"/>
      <c r="C850" s="189"/>
      <c r="D850" s="69"/>
      <c r="E850" s="171">
        <f>IFERROR(INDEX(Admin!$C$7:$C$10,MATCH(CY850,TblNivåValTExt,0)),0)</f>
        <v>0</v>
      </c>
      <c r="F850" s="1"/>
      <c r="G850" s="1"/>
      <c r="H850" s="90"/>
      <c r="I850" s="91"/>
      <c r="J850" s="91"/>
      <c r="K850" s="91"/>
      <c r="L850" s="91"/>
      <c r="M850" s="91"/>
      <c r="N850" s="91"/>
      <c r="O850" s="91"/>
      <c r="P850" s="91"/>
      <c r="Q850" s="91"/>
      <c r="R850" s="91"/>
      <c r="S850" s="91"/>
      <c r="T850" s="91"/>
      <c r="U850" s="91"/>
      <c r="V850" s="91"/>
      <c r="W850" s="225">
        <f t="shared" si="959"/>
        <v>0</v>
      </c>
      <c r="X850" s="134" t="str">
        <f t="shared" si="1005"/>
        <v/>
      </c>
      <c r="Y850" s="92" t="b">
        <f t="shared" si="960"/>
        <v>0</v>
      </c>
      <c r="Z850" s="92" t="str">
        <f t="shared" si="1006"/>
        <v/>
      </c>
      <c r="AA850" s="92" t="b">
        <f t="shared" si="1007"/>
        <v>0</v>
      </c>
      <c r="AB850" s="92" t="str">
        <f t="shared" si="1008"/>
        <v/>
      </c>
      <c r="AC850" s="13" t="b">
        <f t="shared" si="961"/>
        <v>0</v>
      </c>
      <c r="AD850" s="92" t="str">
        <f t="shared" si="1009"/>
        <v/>
      </c>
      <c r="AE850" s="13" t="b">
        <f t="shared" si="1010"/>
        <v>0</v>
      </c>
      <c r="AF850" s="92" t="str">
        <f t="shared" si="1011"/>
        <v/>
      </c>
      <c r="AG850" s="13" t="b">
        <f t="shared" si="962"/>
        <v>0</v>
      </c>
      <c r="AH850" s="92" t="str">
        <f t="shared" si="1012"/>
        <v/>
      </c>
      <c r="AI850" s="35" t="b">
        <f t="shared" si="963"/>
        <v>0</v>
      </c>
      <c r="AJ850" s="92" t="str">
        <f t="shared" si="1013"/>
        <v/>
      </c>
      <c r="AK850" s="35" t="b">
        <f t="shared" si="964"/>
        <v>0</v>
      </c>
      <c r="AL850" s="92" t="str">
        <f t="shared" si="965"/>
        <v/>
      </c>
      <c r="AM850" s="35" t="b">
        <f t="shared" si="966"/>
        <v>0</v>
      </c>
      <c r="AN850" s="92" t="str">
        <f t="shared" si="967"/>
        <v/>
      </c>
      <c r="AO850" s="13" t="b">
        <f t="shared" si="968"/>
        <v>0</v>
      </c>
      <c r="AP850" s="92" t="str">
        <f t="shared" si="969"/>
        <v/>
      </c>
      <c r="AQ850" s="14">
        <f t="shared" si="970"/>
        <v>0</v>
      </c>
      <c r="AR850" s="14">
        <f t="shared" si="971"/>
        <v>0</v>
      </c>
      <c r="AS850" s="16">
        <f t="shared" si="957"/>
        <v>0</v>
      </c>
      <c r="AT850" s="16">
        <f t="shared" si="957"/>
        <v>0</v>
      </c>
      <c r="AU850" s="16">
        <f t="shared" si="957"/>
        <v>0</v>
      </c>
      <c r="AV850" s="16">
        <f t="shared" si="957"/>
        <v>0</v>
      </c>
      <c r="AW850" s="16">
        <f t="shared" si="957"/>
        <v>0</v>
      </c>
      <c r="AX850" s="16">
        <f t="shared" si="957"/>
        <v>0</v>
      </c>
      <c r="AY850" s="16">
        <f t="shared" si="957"/>
        <v>0</v>
      </c>
      <c r="AZ850" s="16"/>
      <c r="BA850" s="16"/>
      <c r="BB850" s="93">
        <f t="shared" si="1014"/>
        <v>0</v>
      </c>
      <c r="BC850" s="93">
        <f t="shared" si="1015"/>
        <v>0</v>
      </c>
      <c r="BD850" s="93">
        <f t="shared" si="1016"/>
        <v>0</v>
      </c>
      <c r="BE850" s="158">
        <f t="shared" si="1017"/>
        <v>0</v>
      </c>
      <c r="BF850" s="159">
        <f t="shared" si="1018"/>
        <v>0</v>
      </c>
      <c r="BG850" s="159">
        <f t="shared" si="972"/>
        <v>0</v>
      </c>
      <c r="BH850" s="159">
        <f t="shared" si="973"/>
        <v>0</v>
      </c>
      <c r="BI850" s="159">
        <f t="shared" si="974"/>
        <v>0</v>
      </c>
      <c r="BJ850" s="159">
        <f t="shared" si="975"/>
        <v>0</v>
      </c>
      <c r="BK850" s="159">
        <f t="shared" si="976"/>
        <v>0</v>
      </c>
      <c r="BL850" s="159">
        <f t="shared" si="977"/>
        <v>0</v>
      </c>
      <c r="BM850" s="159">
        <f t="shared" si="958"/>
        <v>0</v>
      </c>
      <c r="BN850" s="159">
        <f t="shared" si="958"/>
        <v>0</v>
      </c>
      <c r="BO850" s="205" t="b">
        <f t="shared" si="978"/>
        <v>0</v>
      </c>
      <c r="BP850" s="214">
        <f t="shared" si="979"/>
        <v>0</v>
      </c>
      <c r="BQ850" s="160">
        <f t="shared" si="980"/>
        <v>0</v>
      </c>
      <c r="BR850" s="160">
        <f t="shared" si="981"/>
        <v>0</v>
      </c>
      <c r="BS850" s="160">
        <f t="shared" si="982"/>
        <v>0</v>
      </c>
      <c r="BT850" s="160">
        <f t="shared" si="983"/>
        <v>0</v>
      </c>
      <c r="BU850" s="160">
        <f t="shared" si="984"/>
        <v>0</v>
      </c>
      <c r="BV850" s="215">
        <f t="shared" si="985"/>
        <v>0</v>
      </c>
      <c r="BW850" s="217">
        <f t="shared" si="986"/>
        <v>0</v>
      </c>
      <c r="BX850" s="206">
        <f t="shared" si="987"/>
        <v>0</v>
      </c>
      <c r="BY850" s="206">
        <f t="shared" si="988"/>
        <v>0</v>
      </c>
      <c r="BZ850" s="206">
        <f t="shared" si="989"/>
        <v>0</v>
      </c>
      <c r="CA850" s="206">
        <f t="shared" si="990"/>
        <v>0</v>
      </c>
      <c r="CB850" s="206">
        <f t="shared" si="991"/>
        <v>0</v>
      </c>
      <c r="CC850" s="218">
        <f t="shared" si="992"/>
        <v>0</v>
      </c>
      <c r="CD850" s="216" t="e">
        <f t="shared" si="993"/>
        <v>#VALUE!</v>
      </c>
      <c r="CE850" s="94" t="e">
        <f t="shared" si="994"/>
        <v>#VALUE!</v>
      </c>
      <c r="CF850" s="94" t="e">
        <f t="shared" si="995"/>
        <v>#VALUE!</v>
      </c>
      <c r="CG850" s="95" t="e">
        <f t="shared" si="996"/>
        <v>#VALUE!</v>
      </c>
      <c r="CH850" s="95" t="e">
        <f t="shared" si="1019"/>
        <v>#VALUE!</v>
      </c>
      <c r="CI850" s="95" t="b">
        <f t="shared" ref="CI850:CI913" si="1022">NOT(ISERR(AND(CE850&lt;13,VALUE(CF850)&lt;31,CG850=CH850)))</f>
        <v>0</v>
      </c>
      <c r="CJ850" s="76" t="str">
        <f t="shared" si="997"/>
        <v/>
      </c>
      <c r="CK850" s="94" t="e" cm="1">
        <f t="array" aca="1" ref="CK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CL850" s="94" t="str">
        <f t="shared" si="998"/>
        <v/>
      </c>
      <c r="CM850" s="96" t="b">
        <f t="shared" si="999"/>
        <v>0</v>
      </c>
      <c r="CN850" s="130" t="b">
        <f>IFERROR(MATCH(D850,'Avtal för korttidsarbete'!$G$13:$G$1012,0),TRUE)</f>
        <v>1</v>
      </c>
      <c r="CO850" s="130" t="b">
        <f t="shared" si="1000"/>
        <v>0</v>
      </c>
      <c r="CP850" s="131" t="str" cm="1">
        <f t="array" ref="CP850">IF(CN850=TRUE,"x",INDEX('Avtal för korttidsarbete'!$E$13:$E$1012,$CN850))</f>
        <v>x</v>
      </c>
      <c r="CQ850" s="131" t="str" cm="1">
        <f t="array" ref="CQ850">IF(CN850=TRUE,"x",INDEX('Avtal för korttidsarbete'!$F$13:$F$1012,$CN850))</f>
        <v>x</v>
      </c>
      <c r="CR850" s="130" t="b">
        <f t="shared" si="1001"/>
        <v>0</v>
      </c>
      <c r="CS850" s="165">
        <f t="shared" si="1020"/>
        <v>0</v>
      </c>
      <c r="CT850" s="165">
        <f t="shared" si="1021"/>
        <v>0</v>
      </c>
      <c r="CU850" s="130" t="b">
        <f t="shared" si="1002"/>
        <v>0</v>
      </c>
      <c r="CV850" s="131">
        <f t="shared" si="1003"/>
        <v>0</v>
      </c>
      <c r="CW850" s="165">
        <f t="shared" si="1004"/>
        <v>0</v>
      </c>
      <c r="CX850" s="186" t="b">
        <f>IFERROR(INDEX('Avtal för korttidsarbete'!R:R,MATCH(D850,'Avtal för korttidsarbete'!$G:$G,0)),TRUE)</f>
        <v>1</v>
      </c>
      <c r="CY850" s="165" t="str">
        <f>IF(CX850,"-",INDEX('Avtal för korttidsarbete'!$D:$D,MATCH(D850,'Avtal för korttidsarbete'!$G:$G,0)))</f>
        <v>-</v>
      </c>
      <c r="CZ850" s="131" t="b">
        <f>IFERROR(G850&gt;INDEX(Uppsägningar!E:E,MATCH(C850,Uppsägningar!C:C,0)),FALSE)</f>
        <v>0</v>
      </c>
    </row>
    <row r="851" spans="1:104" s="30" customFormat="1" x14ac:dyDescent="0.25">
      <c r="A851" s="19">
        <v>836</v>
      </c>
      <c r="B851" s="20"/>
      <c r="C851" s="189"/>
      <c r="D851" s="69"/>
      <c r="E851" s="171">
        <f>IFERROR(INDEX(Admin!$C$7:$C$10,MATCH(CY851,TblNivåValTExt,0)),0)</f>
        <v>0</v>
      </c>
      <c r="F851" s="1"/>
      <c r="G851" s="1"/>
      <c r="H851" s="90"/>
      <c r="I851" s="91"/>
      <c r="J851" s="91"/>
      <c r="K851" s="91"/>
      <c r="L851" s="91"/>
      <c r="M851" s="91"/>
      <c r="N851" s="91"/>
      <c r="O851" s="91"/>
      <c r="P851" s="91"/>
      <c r="Q851" s="91"/>
      <c r="R851" s="91"/>
      <c r="S851" s="91"/>
      <c r="T851" s="91"/>
      <c r="U851" s="91"/>
      <c r="V851" s="91"/>
      <c r="W851" s="225">
        <f t="shared" si="959"/>
        <v>0</v>
      </c>
      <c r="X851" s="134" t="str">
        <f t="shared" si="1005"/>
        <v/>
      </c>
      <c r="Y851" s="92" t="b">
        <f t="shared" si="960"/>
        <v>0</v>
      </c>
      <c r="Z851" s="92" t="str">
        <f t="shared" si="1006"/>
        <v/>
      </c>
      <c r="AA851" s="92" t="b">
        <f t="shared" si="1007"/>
        <v>0</v>
      </c>
      <c r="AB851" s="92" t="str">
        <f t="shared" si="1008"/>
        <v/>
      </c>
      <c r="AC851" s="13" t="b">
        <f t="shared" si="961"/>
        <v>0</v>
      </c>
      <c r="AD851" s="92" t="str">
        <f t="shared" si="1009"/>
        <v/>
      </c>
      <c r="AE851" s="13" t="b">
        <f t="shared" si="1010"/>
        <v>0</v>
      </c>
      <c r="AF851" s="92" t="str">
        <f t="shared" si="1011"/>
        <v/>
      </c>
      <c r="AG851" s="13" t="b">
        <f t="shared" si="962"/>
        <v>0</v>
      </c>
      <c r="AH851" s="92" t="str">
        <f t="shared" si="1012"/>
        <v/>
      </c>
      <c r="AI851" s="35" t="b">
        <f t="shared" si="963"/>
        <v>0</v>
      </c>
      <c r="AJ851" s="92" t="str">
        <f t="shared" si="1013"/>
        <v/>
      </c>
      <c r="AK851" s="35" t="b">
        <f t="shared" si="964"/>
        <v>0</v>
      </c>
      <c r="AL851" s="92" t="str">
        <f t="shared" si="965"/>
        <v/>
      </c>
      <c r="AM851" s="35" t="b">
        <f t="shared" si="966"/>
        <v>0</v>
      </c>
      <c r="AN851" s="92" t="str">
        <f t="shared" si="967"/>
        <v/>
      </c>
      <c r="AO851" s="13" t="b">
        <f t="shared" si="968"/>
        <v>0</v>
      </c>
      <c r="AP851" s="92" t="str">
        <f t="shared" si="969"/>
        <v/>
      </c>
      <c r="AQ851" s="14">
        <f t="shared" si="970"/>
        <v>0</v>
      </c>
      <c r="AR851" s="14">
        <f t="shared" si="971"/>
        <v>0</v>
      </c>
      <c r="AS851" s="16">
        <f t="shared" si="957"/>
        <v>0</v>
      </c>
      <c r="AT851" s="16">
        <f t="shared" si="957"/>
        <v>0</v>
      </c>
      <c r="AU851" s="16">
        <f t="shared" si="957"/>
        <v>0</v>
      </c>
      <c r="AV851" s="16">
        <f t="shared" si="957"/>
        <v>0</v>
      </c>
      <c r="AW851" s="16">
        <f t="shared" si="957"/>
        <v>0</v>
      </c>
      <c r="AX851" s="16">
        <f t="shared" si="957"/>
        <v>0</v>
      </c>
      <c r="AY851" s="16">
        <f t="shared" si="957"/>
        <v>0</v>
      </c>
      <c r="AZ851" s="16"/>
      <c r="BA851" s="16"/>
      <c r="BB851" s="93">
        <f t="shared" si="1014"/>
        <v>0</v>
      </c>
      <c r="BC851" s="93">
        <f t="shared" si="1015"/>
        <v>0</v>
      </c>
      <c r="BD851" s="93">
        <f t="shared" si="1016"/>
        <v>0</v>
      </c>
      <c r="BE851" s="158">
        <f t="shared" si="1017"/>
        <v>0</v>
      </c>
      <c r="BF851" s="159">
        <f t="shared" si="1018"/>
        <v>0</v>
      </c>
      <c r="BG851" s="159">
        <f t="shared" si="972"/>
        <v>0</v>
      </c>
      <c r="BH851" s="159">
        <f t="shared" si="973"/>
        <v>0</v>
      </c>
      <c r="BI851" s="159">
        <f t="shared" si="974"/>
        <v>0</v>
      </c>
      <c r="BJ851" s="159">
        <f t="shared" si="975"/>
        <v>0</v>
      </c>
      <c r="BK851" s="159">
        <f t="shared" si="976"/>
        <v>0</v>
      </c>
      <c r="BL851" s="159">
        <f t="shared" si="977"/>
        <v>0</v>
      </c>
      <c r="BM851" s="159">
        <f t="shared" si="958"/>
        <v>0</v>
      </c>
      <c r="BN851" s="159">
        <f t="shared" si="958"/>
        <v>0</v>
      </c>
      <c r="BO851" s="205" t="b">
        <f t="shared" si="978"/>
        <v>0</v>
      </c>
      <c r="BP851" s="214">
        <f t="shared" si="979"/>
        <v>0</v>
      </c>
      <c r="BQ851" s="160">
        <f t="shared" si="980"/>
        <v>0</v>
      </c>
      <c r="BR851" s="160">
        <f t="shared" si="981"/>
        <v>0</v>
      </c>
      <c r="BS851" s="160">
        <f t="shared" si="982"/>
        <v>0</v>
      </c>
      <c r="BT851" s="160">
        <f t="shared" si="983"/>
        <v>0</v>
      </c>
      <c r="BU851" s="160">
        <f t="shared" si="984"/>
        <v>0</v>
      </c>
      <c r="BV851" s="215">
        <f t="shared" si="985"/>
        <v>0</v>
      </c>
      <c r="BW851" s="217">
        <f t="shared" si="986"/>
        <v>0</v>
      </c>
      <c r="BX851" s="206">
        <f t="shared" si="987"/>
        <v>0</v>
      </c>
      <c r="BY851" s="206">
        <f t="shared" si="988"/>
        <v>0</v>
      </c>
      <c r="BZ851" s="206">
        <f t="shared" si="989"/>
        <v>0</v>
      </c>
      <c r="CA851" s="206">
        <f t="shared" si="990"/>
        <v>0</v>
      </c>
      <c r="CB851" s="206">
        <f t="shared" si="991"/>
        <v>0</v>
      </c>
      <c r="CC851" s="218">
        <f t="shared" si="992"/>
        <v>0</v>
      </c>
      <c r="CD851" s="216" t="e">
        <f t="shared" si="993"/>
        <v>#VALUE!</v>
      </c>
      <c r="CE851" s="94" t="e">
        <f t="shared" si="994"/>
        <v>#VALUE!</v>
      </c>
      <c r="CF851" s="94" t="e">
        <f t="shared" si="995"/>
        <v>#VALUE!</v>
      </c>
      <c r="CG851" s="95" t="e">
        <f t="shared" si="996"/>
        <v>#VALUE!</v>
      </c>
      <c r="CH851" s="95" t="e">
        <f t="shared" si="1019"/>
        <v>#VALUE!</v>
      </c>
      <c r="CI851" s="95" t="b">
        <f t="shared" si="1022"/>
        <v>0</v>
      </c>
      <c r="CJ851" s="76" t="str">
        <f t="shared" si="997"/>
        <v/>
      </c>
      <c r="CK851" s="94" t="e" cm="1">
        <f t="array" aca="1" ref="CK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CL851" s="94" t="str">
        <f t="shared" si="998"/>
        <v/>
      </c>
      <c r="CM851" s="96" t="b">
        <f t="shared" si="999"/>
        <v>0</v>
      </c>
      <c r="CN851" s="130" t="b">
        <f>IFERROR(MATCH(D851,'Avtal för korttidsarbete'!$G$13:$G$1012,0),TRUE)</f>
        <v>1</v>
      </c>
      <c r="CO851" s="130" t="b">
        <f t="shared" si="1000"/>
        <v>0</v>
      </c>
      <c r="CP851" s="131" t="str" cm="1">
        <f t="array" ref="CP851">IF(CN851=TRUE,"x",INDEX('Avtal för korttidsarbete'!$E$13:$E$1012,$CN851))</f>
        <v>x</v>
      </c>
      <c r="CQ851" s="131" t="str" cm="1">
        <f t="array" ref="CQ851">IF(CN851=TRUE,"x",INDEX('Avtal för korttidsarbete'!$F$13:$F$1012,$CN851))</f>
        <v>x</v>
      </c>
      <c r="CR851" s="130" t="b">
        <f t="shared" si="1001"/>
        <v>0</v>
      </c>
      <c r="CS851" s="165">
        <f t="shared" si="1020"/>
        <v>0</v>
      </c>
      <c r="CT851" s="165">
        <f t="shared" si="1021"/>
        <v>0</v>
      </c>
      <c r="CU851" s="130" t="b">
        <f t="shared" si="1002"/>
        <v>0</v>
      </c>
      <c r="CV851" s="131">
        <f t="shared" si="1003"/>
        <v>0</v>
      </c>
      <c r="CW851" s="165">
        <f t="shared" si="1004"/>
        <v>0</v>
      </c>
      <c r="CX851" s="186" t="b">
        <f>IFERROR(INDEX('Avtal för korttidsarbete'!R:R,MATCH(D851,'Avtal för korttidsarbete'!$G:$G,0)),TRUE)</f>
        <v>1</v>
      </c>
      <c r="CY851" s="165" t="str">
        <f>IF(CX851,"-",INDEX('Avtal för korttidsarbete'!$D:$D,MATCH(D851,'Avtal för korttidsarbete'!$G:$G,0)))</f>
        <v>-</v>
      </c>
      <c r="CZ851" s="131" t="b">
        <f>IFERROR(G851&gt;INDEX(Uppsägningar!E:E,MATCH(C851,Uppsägningar!C:C,0)),FALSE)</f>
        <v>0</v>
      </c>
    </row>
    <row r="852" spans="1:104" s="30" customFormat="1" x14ac:dyDescent="0.25">
      <c r="A852" s="19">
        <v>837</v>
      </c>
      <c r="B852" s="20"/>
      <c r="C852" s="189"/>
      <c r="D852" s="69"/>
      <c r="E852" s="171">
        <f>IFERROR(INDEX(Admin!$C$7:$C$10,MATCH(CY852,TblNivåValTExt,0)),0)</f>
        <v>0</v>
      </c>
      <c r="F852" s="1"/>
      <c r="G852" s="1"/>
      <c r="H852" s="90"/>
      <c r="I852" s="91"/>
      <c r="J852" s="91"/>
      <c r="K852" s="91"/>
      <c r="L852" s="91"/>
      <c r="M852" s="91"/>
      <c r="N852" s="91"/>
      <c r="O852" s="91"/>
      <c r="P852" s="91"/>
      <c r="Q852" s="91"/>
      <c r="R852" s="91"/>
      <c r="S852" s="91"/>
      <c r="T852" s="91"/>
      <c r="U852" s="91"/>
      <c r="V852" s="91"/>
      <c r="W852" s="225">
        <f t="shared" si="959"/>
        <v>0</v>
      </c>
      <c r="X852" s="134" t="str">
        <f t="shared" si="1005"/>
        <v/>
      </c>
      <c r="Y852" s="92" t="b">
        <f t="shared" si="960"/>
        <v>0</v>
      </c>
      <c r="Z852" s="92" t="str">
        <f t="shared" si="1006"/>
        <v/>
      </c>
      <c r="AA852" s="92" t="b">
        <f t="shared" si="1007"/>
        <v>0</v>
      </c>
      <c r="AB852" s="92" t="str">
        <f t="shared" si="1008"/>
        <v/>
      </c>
      <c r="AC852" s="13" t="b">
        <f t="shared" si="961"/>
        <v>0</v>
      </c>
      <c r="AD852" s="92" t="str">
        <f t="shared" si="1009"/>
        <v/>
      </c>
      <c r="AE852" s="13" t="b">
        <f t="shared" si="1010"/>
        <v>0</v>
      </c>
      <c r="AF852" s="92" t="str">
        <f t="shared" si="1011"/>
        <v/>
      </c>
      <c r="AG852" s="13" t="b">
        <f t="shared" si="962"/>
        <v>0</v>
      </c>
      <c r="AH852" s="92" t="str">
        <f t="shared" si="1012"/>
        <v/>
      </c>
      <c r="AI852" s="35" t="b">
        <f t="shared" si="963"/>
        <v>0</v>
      </c>
      <c r="AJ852" s="92" t="str">
        <f t="shared" si="1013"/>
        <v/>
      </c>
      <c r="AK852" s="35" t="b">
        <f t="shared" si="964"/>
        <v>0</v>
      </c>
      <c r="AL852" s="92" t="str">
        <f t="shared" si="965"/>
        <v/>
      </c>
      <c r="AM852" s="35" t="b">
        <f t="shared" si="966"/>
        <v>0</v>
      </c>
      <c r="AN852" s="92" t="str">
        <f t="shared" si="967"/>
        <v/>
      </c>
      <c r="AO852" s="13" t="b">
        <f t="shared" si="968"/>
        <v>0</v>
      </c>
      <c r="AP852" s="92" t="str">
        <f t="shared" si="969"/>
        <v/>
      </c>
      <c r="AQ852" s="14">
        <f t="shared" si="970"/>
        <v>0</v>
      </c>
      <c r="AR852" s="14">
        <f t="shared" si="971"/>
        <v>0</v>
      </c>
      <c r="AS852" s="16">
        <f t="shared" si="957"/>
        <v>0</v>
      </c>
      <c r="AT852" s="16">
        <f t="shared" si="957"/>
        <v>0</v>
      </c>
      <c r="AU852" s="16">
        <f t="shared" si="957"/>
        <v>0</v>
      </c>
      <c r="AV852" s="16">
        <f t="shared" si="957"/>
        <v>0</v>
      </c>
      <c r="AW852" s="16">
        <f t="shared" si="957"/>
        <v>0</v>
      </c>
      <c r="AX852" s="16">
        <f t="shared" si="957"/>
        <v>0</v>
      </c>
      <c r="AY852" s="16">
        <f t="shared" si="957"/>
        <v>0</v>
      </c>
      <c r="AZ852" s="16"/>
      <c r="BA852" s="16"/>
      <c r="BB852" s="93">
        <f t="shared" si="1014"/>
        <v>0</v>
      </c>
      <c r="BC852" s="93">
        <f t="shared" si="1015"/>
        <v>0</v>
      </c>
      <c r="BD852" s="93">
        <f t="shared" si="1016"/>
        <v>0</v>
      </c>
      <c r="BE852" s="158">
        <f t="shared" si="1017"/>
        <v>0</v>
      </c>
      <c r="BF852" s="159">
        <f t="shared" si="1018"/>
        <v>0</v>
      </c>
      <c r="BG852" s="159">
        <f t="shared" si="972"/>
        <v>0</v>
      </c>
      <c r="BH852" s="159">
        <f t="shared" si="973"/>
        <v>0</v>
      </c>
      <c r="BI852" s="159">
        <f t="shared" si="974"/>
        <v>0</v>
      </c>
      <c r="BJ852" s="159">
        <f t="shared" si="975"/>
        <v>0</v>
      </c>
      <c r="BK852" s="159">
        <f t="shared" si="976"/>
        <v>0</v>
      </c>
      <c r="BL852" s="159">
        <f t="shared" si="977"/>
        <v>0</v>
      </c>
      <c r="BM852" s="159">
        <f t="shared" si="958"/>
        <v>0</v>
      </c>
      <c r="BN852" s="159">
        <f t="shared" si="958"/>
        <v>0</v>
      </c>
      <c r="BO852" s="205" t="b">
        <f t="shared" si="978"/>
        <v>0</v>
      </c>
      <c r="BP852" s="214">
        <f t="shared" si="979"/>
        <v>0</v>
      </c>
      <c r="BQ852" s="160">
        <f t="shared" si="980"/>
        <v>0</v>
      </c>
      <c r="BR852" s="160">
        <f t="shared" si="981"/>
        <v>0</v>
      </c>
      <c r="BS852" s="160">
        <f t="shared" si="982"/>
        <v>0</v>
      </c>
      <c r="BT852" s="160">
        <f t="shared" si="983"/>
        <v>0</v>
      </c>
      <c r="BU852" s="160">
        <f t="shared" si="984"/>
        <v>0</v>
      </c>
      <c r="BV852" s="215">
        <f t="shared" si="985"/>
        <v>0</v>
      </c>
      <c r="BW852" s="217">
        <f t="shared" si="986"/>
        <v>0</v>
      </c>
      <c r="BX852" s="206">
        <f t="shared" si="987"/>
        <v>0</v>
      </c>
      <c r="BY852" s="206">
        <f t="shared" si="988"/>
        <v>0</v>
      </c>
      <c r="BZ852" s="206">
        <f t="shared" si="989"/>
        <v>0</v>
      </c>
      <c r="CA852" s="206">
        <f t="shared" si="990"/>
        <v>0</v>
      </c>
      <c r="CB852" s="206">
        <f t="shared" si="991"/>
        <v>0</v>
      </c>
      <c r="CC852" s="218">
        <f t="shared" si="992"/>
        <v>0</v>
      </c>
      <c r="CD852" s="216" t="e">
        <f t="shared" si="993"/>
        <v>#VALUE!</v>
      </c>
      <c r="CE852" s="94" t="e">
        <f t="shared" si="994"/>
        <v>#VALUE!</v>
      </c>
      <c r="CF852" s="94" t="e">
        <f t="shared" si="995"/>
        <v>#VALUE!</v>
      </c>
      <c r="CG852" s="95" t="e">
        <f t="shared" si="996"/>
        <v>#VALUE!</v>
      </c>
      <c r="CH852" s="95" t="e">
        <f t="shared" si="1019"/>
        <v>#VALUE!</v>
      </c>
      <c r="CI852" s="95" t="b">
        <f t="shared" si="1022"/>
        <v>0</v>
      </c>
      <c r="CJ852" s="76" t="str">
        <f t="shared" si="997"/>
        <v/>
      </c>
      <c r="CK852" s="94" t="e" cm="1">
        <f t="array" aca="1" ref="CK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CL852" s="94" t="str">
        <f t="shared" si="998"/>
        <v/>
      </c>
      <c r="CM852" s="96" t="b">
        <f t="shared" si="999"/>
        <v>0</v>
      </c>
      <c r="CN852" s="130" t="b">
        <f>IFERROR(MATCH(D852,'Avtal för korttidsarbete'!$G$13:$G$1012,0),TRUE)</f>
        <v>1</v>
      </c>
      <c r="CO852" s="130" t="b">
        <f t="shared" si="1000"/>
        <v>0</v>
      </c>
      <c r="CP852" s="131" t="str" cm="1">
        <f t="array" ref="CP852">IF(CN852=TRUE,"x",INDEX('Avtal för korttidsarbete'!$E$13:$E$1012,$CN852))</f>
        <v>x</v>
      </c>
      <c r="CQ852" s="131" t="str" cm="1">
        <f t="array" ref="CQ852">IF(CN852=TRUE,"x",INDEX('Avtal för korttidsarbete'!$F$13:$F$1012,$CN852))</f>
        <v>x</v>
      </c>
      <c r="CR852" s="130" t="b">
        <f t="shared" si="1001"/>
        <v>0</v>
      </c>
      <c r="CS852" s="165">
        <f t="shared" si="1020"/>
        <v>0</v>
      </c>
      <c r="CT852" s="165">
        <f t="shared" si="1021"/>
        <v>0</v>
      </c>
      <c r="CU852" s="130" t="b">
        <f t="shared" si="1002"/>
        <v>0</v>
      </c>
      <c r="CV852" s="131">
        <f t="shared" si="1003"/>
        <v>0</v>
      </c>
      <c r="CW852" s="165">
        <f t="shared" si="1004"/>
        <v>0</v>
      </c>
      <c r="CX852" s="186" t="b">
        <f>IFERROR(INDEX('Avtal för korttidsarbete'!R:R,MATCH(D852,'Avtal för korttidsarbete'!$G:$G,0)),TRUE)</f>
        <v>1</v>
      </c>
      <c r="CY852" s="165" t="str">
        <f>IF(CX852,"-",INDEX('Avtal för korttidsarbete'!$D:$D,MATCH(D852,'Avtal för korttidsarbete'!$G:$G,0)))</f>
        <v>-</v>
      </c>
      <c r="CZ852" s="131" t="b">
        <f>IFERROR(G852&gt;INDEX(Uppsägningar!E:E,MATCH(C852,Uppsägningar!C:C,0)),FALSE)</f>
        <v>0</v>
      </c>
    </row>
    <row r="853" spans="1:104" s="30" customFormat="1" x14ac:dyDescent="0.25">
      <c r="A853" s="19">
        <v>838</v>
      </c>
      <c r="B853" s="20"/>
      <c r="C853" s="189"/>
      <c r="D853" s="69"/>
      <c r="E853" s="171">
        <f>IFERROR(INDEX(Admin!$C$7:$C$10,MATCH(CY853,TblNivåValTExt,0)),0)</f>
        <v>0</v>
      </c>
      <c r="F853" s="1"/>
      <c r="G853" s="1"/>
      <c r="H853" s="90"/>
      <c r="I853" s="91"/>
      <c r="J853" s="91"/>
      <c r="K853" s="91"/>
      <c r="L853" s="91"/>
      <c r="M853" s="91"/>
      <c r="N853" s="91"/>
      <c r="O853" s="91"/>
      <c r="P853" s="91"/>
      <c r="Q853" s="91"/>
      <c r="R853" s="91"/>
      <c r="S853" s="91"/>
      <c r="T853" s="91"/>
      <c r="U853" s="91"/>
      <c r="V853" s="91"/>
      <c r="W853" s="225">
        <f t="shared" si="959"/>
        <v>0</v>
      </c>
      <c r="X853" s="134" t="str">
        <f t="shared" si="1005"/>
        <v/>
      </c>
      <c r="Y853" s="92" t="b">
        <f t="shared" si="960"/>
        <v>0</v>
      </c>
      <c r="Z853" s="92" t="str">
        <f t="shared" si="1006"/>
        <v/>
      </c>
      <c r="AA853" s="92" t="b">
        <f t="shared" si="1007"/>
        <v>0</v>
      </c>
      <c r="AB853" s="92" t="str">
        <f t="shared" si="1008"/>
        <v/>
      </c>
      <c r="AC853" s="13" t="b">
        <f t="shared" si="961"/>
        <v>0</v>
      </c>
      <c r="AD853" s="92" t="str">
        <f t="shared" si="1009"/>
        <v/>
      </c>
      <c r="AE853" s="13" t="b">
        <f t="shared" si="1010"/>
        <v>0</v>
      </c>
      <c r="AF853" s="92" t="str">
        <f t="shared" si="1011"/>
        <v/>
      </c>
      <c r="AG853" s="13" t="b">
        <f t="shared" si="962"/>
        <v>0</v>
      </c>
      <c r="AH853" s="92" t="str">
        <f t="shared" si="1012"/>
        <v/>
      </c>
      <c r="AI853" s="35" t="b">
        <f t="shared" si="963"/>
        <v>0</v>
      </c>
      <c r="AJ853" s="92" t="str">
        <f t="shared" si="1013"/>
        <v/>
      </c>
      <c r="AK853" s="35" t="b">
        <f t="shared" si="964"/>
        <v>0</v>
      </c>
      <c r="AL853" s="92" t="str">
        <f t="shared" si="965"/>
        <v/>
      </c>
      <c r="AM853" s="35" t="b">
        <f t="shared" si="966"/>
        <v>0</v>
      </c>
      <c r="AN853" s="92" t="str">
        <f t="shared" si="967"/>
        <v/>
      </c>
      <c r="AO853" s="13" t="b">
        <f t="shared" si="968"/>
        <v>0</v>
      </c>
      <c r="AP853" s="92" t="str">
        <f t="shared" si="969"/>
        <v/>
      </c>
      <c r="AQ853" s="14">
        <f t="shared" si="970"/>
        <v>0</v>
      </c>
      <c r="AR853" s="14">
        <f t="shared" si="971"/>
        <v>0</v>
      </c>
      <c r="AS853" s="16">
        <f t="shared" si="957"/>
        <v>0</v>
      </c>
      <c r="AT853" s="16">
        <f t="shared" si="957"/>
        <v>0</v>
      </c>
      <c r="AU853" s="16">
        <f t="shared" si="957"/>
        <v>0</v>
      </c>
      <c r="AV853" s="16">
        <f t="shared" si="957"/>
        <v>0</v>
      </c>
      <c r="AW853" s="16">
        <f t="shared" si="957"/>
        <v>0</v>
      </c>
      <c r="AX853" s="16">
        <f t="shared" si="957"/>
        <v>0</v>
      </c>
      <c r="AY853" s="16">
        <f t="shared" si="957"/>
        <v>0</v>
      </c>
      <c r="AZ853" s="16"/>
      <c r="BA853" s="16"/>
      <c r="BB853" s="93">
        <f t="shared" si="1014"/>
        <v>0</v>
      </c>
      <c r="BC853" s="93">
        <f t="shared" si="1015"/>
        <v>0</v>
      </c>
      <c r="BD853" s="93">
        <f t="shared" si="1016"/>
        <v>0</v>
      </c>
      <c r="BE853" s="158">
        <f t="shared" si="1017"/>
        <v>0</v>
      </c>
      <c r="BF853" s="159">
        <f t="shared" si="1018"/>
        <v>0</v>
      </c>
      <c r="BG853" s="159">
        <f t="shared" si="972"/>
        <v>0</v>
      </c>
      <c r="BH853" s="159">
        <f t="shared" si="973"/>
        <v>0</v>
      </c>
      <c r="BI853" s="159">
        <f t="shared" si="974"/>
        <v>0</v>
      </c>
      <c r="BJ853" s="159">
        <f t="shared" si="975"/>
        <v>0</v>
      </c>
      <c r="BK853" s="159">
        <f t="shared" si="976"/>
        <v>0</v>
      </c>
      <c r="BL853" s="159">
        <f t="shared" si="977"/>
        <v>0</v>
      </c>
      <c r="BM853" s="159">
        <f t="shared" si="958"/>
        <v>0</v>
      </c>
      <c r="BN853" s="159">
        <f t="shared" si="958"/>
        <v>0</v>
      </c>
      <c r="BO853" s="205" t="b">
        <f t="shared" si="978"/>
        <v>0</v>
      </c>
      <c r="BP853" s="214">
        <f t="shared" si="979"/>
        <v>0</v>
      </c>
      <c r="BQ853" s="160">
        <f t="shared" si="980"/>
        <v>0</v>
      </c>
      <c r="BR853" s="160">
        <f t="shared" si="981"/>
        <v>0</v>
      </c>
      <c r="BS853" s="160">
        <f t="shared" si="982"/>
        <v>0</v>
      </c>
      <c r="BT853" s="160">
        <f t="shared" si="983"/>
        <v>0</v>
      </c>
      <c r="BU853" s="160">
        <f t="shared" si="984"/>
        <v>0</v>
      </c>
      <c r="BV853" s="215">
        <f t="shared" si="985"/>
        <v>0</v>
      </c>
      <c r="BW853" s="217">
        <f t="shared" si="986"/>
        <v>0</v>
      </c>
      <c r="BX853" s="206">
        <f t="shared" si="987"/>
        <v>0</v>
      </c>
      <c r="BY853" s="206">
        <f t="shared" si="988"/>
        <v>0</v>
      </c>
      <c r="BZ853" s="206">
        <f t="shared" si="989"/>
        <v>0</v>
      </c>
      <c r="CA853" s="206">
        <f t="shared" si="990"/>
        <v>0</v>
      </c>
      <c r="CB853" s="206">
        <f t="shared" si="991"/>
        <v>0</v>
      </c>
      <c r="CC853" s="218">
        <f t="shared" si="992"/>
        <v>0</v>
      </c>
      <c r="CD853" s="216" t="e">
        <f t="shared" si="993"/>
        <v>#VALUE!</v>
      </c>
      <c r="CE853" s="94" t="e">
        <f t="shared" si="994"/>
        <v>#VALUE!</v>
      </c>
      <c r="CF853" s="94" t="e">
        <f t="shared" si="995"/>
        <v>#VALUE!</v>
      </c>
      <c r="CG853" s="95" t="e">
        <f t="shared" si="996"/>
        <v>#VALUE!</v>
      </c>
      <c r="CH853" s="95" t="e">
        <f t="shared" si="1019"/>
        <v>#VALUE!</v>
      </c>
      <c r="CI853" s="95" t="b">
        <f t="shared" si="1022"/>
        <v>0</v>
      </c>
      <c r="CJ853" s="76" t="str">
        <f t="shared" si="997"/>
        <v/>
      </c>
      <c r="CK853" s="94" t="e" cm="1">
        <f t="array" aca="1" ref="CK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CL853" s="94" t="str">
        <f t="shared" si="998"/>
        <v/>
      </c>
      <c r="CM853" s="96" t="b">
        <f t="shared" si="999"/>
        <v>0</v>
      </c>
      <c r="CN853" s="130" t="b">
        <f>IFERROR(MATCH(D853,'Avtal för korttidsarbete'!$G$13:$G$1012,0),TRUE)</f>
        <v>1</v>
      </c>
      <c r="CO853" s="130" t="b">
        <f t="shared" si="1000"/>
        <v>0</v>
      </c>
      <c r="CP853" s="131" t="str" cm="1">
        <f t="array" ref="CP853">IF(CN853=TRUE,"x",INDEX('Avtal för korttidsarbete'!$E$13:$E$1012,$CN853))</f>
        <v>x</v>
      </c>
      <c r="CQ853" s="131" t="str" cm="1">
        <f t="array" ref="CQ853">IF(CN853=TRUE,"x",INDEX('Avtal för korttidsarbete'!$F$13:$F$1012,$CN853))</f>
        <v>x</v>
      </c>
      <c r="CR853" s="130" t="b">
        <f t="shared" si="1001"/>
        <v>0</v>
      </c>
      <c r="CS853" s="165">
        <f t="shared" si="1020"/>
        <v>0</v>
      </c>
      <c r="CT853" s="165">
        <f t="shared" si="1021"/>
        <v>0</v>
      </c>
      <c r="CU853" s="130" t="b">
        <f t="shared" si="1002"/>
        <v>0</v>
      </c>
      <c r="CV853" s="131">
        <f t="shared" si="1003"/>
        <v>0</v>
      </c>
      <c r="CW853" s="165">
        <f t="shared" si="1004"/>
        <v>0</v>
      </c>
      <c r="CX853" s="186" t="b">
        <f>IFERROR(INDEX('Avtal för korttidsarbete'!R:R,MATCH(D853,'Avtal för korttidsarbete'!$G:$G,0)),TRUE)</f>
        <v>1</v>
      </c>
      <c r="CY853" s="165" t="str">
        <f>IF(CX853,"-",INDEX('Avtal för korttidsarbete'!$D:$D,MATCH(D853,'Avtal för korttidsarbete'!$G:$G,0)))</f>
        <v>-</v>
      </c>
      <c r="CZ853" s="131" t="b">
        <f>IFERROR(G853&gt;INDEX(Uppsägningar!E:E,MATCH(C853,Uppsägningar!C:C,0)),FALSE)</f>
        <v>0</v>
      </c>
    </row>
    <row r="854" spans="1:104" s="30" customFormat="1" x14ac:dyDescent="0.25">
      <c r="A854" s="19">
        <v>839</v>
      </c>
      <c r="B854" s="20"/>
      <c r="C854" s="189"/>
      <c r="D854" s="69"/>
      <c r="E854" s="171">
        <f>IFERROR(INDEX(Admin!$C$7:$C$10,MATCH(CY854,TblNivåValTExt,0)),0)</f>
        <v>0</v>
      </c>
      <c r="F854" s="1"/>
      <c r="G854" s="1"/>
      <c r="H854" s="90"/>
      <c r="I854" s="91"/>
      <c r="J854" s="91"/>
      <c r="K854" s="91"/>
      <c r="L854" s="91"/>
      <c r="M854" s="91"/>
      <c r="N854" s="91"/>
      <c r="O854" s="91"/>
      <c r="P854" s="91"/>
      <c r="Q854" s="91"/>
      <c r="R854" s="91"/>
      <c r="S854" s="91"/>
      <c r="T854" s="91"/>
      <c r="U854" s="91"/>
      <c r="V854" s="91"/>
      <c r="W854" s="225">
        <f t="shared" si="959"/>
        <v>0</v>
      </c>
      <c r="X854" s="134" t="str">
        <f t="shared" si="1005"/>
        <v/>
      </c>
      <c r="Y854" s="92" t="b">
        <f t="shared" si="960"/>
        <v>0</v>
      </c>
      <c r="Z854" s="92" t="str">
        <f t="shared" si="1006"/>
        <v/>
      </c>
      <c r="AA854" s="92" t="b">
        <f t="shared" si="1007"/>
        <v>0</v>
      </c>
      <c r="AB854" s="92" t="str">
        <f t="shared" si="1008"/>
        <v/>
      </c>
      <c r="AC854" s="13" t="b">
        <f t="shared" si="961"/>
        <v>0</v>
      </c>
      <c r="AD854" s="92" t="str">
        <f t="shared" si="1009"/>
        <v/>
      </c>
      <c r="AE854" s="13" t="b">
        <f t="shared" si="1010"/>
        <v>0</v>
      </c>
      <c r="AF854" s="92" t="str">
        <f t="shared" si="1011"/>
        <v/>
      </c>
      <c r="AG854" s="13" t="b">
        <f t="shared" si="962"/>
        <v>0</v>
      </c>
      <c r="AH854" s="92" t="str">
        <f t="shared" si="1012"/>
        <v/>
      </c>
      <c r="AI854" s="35" t="b">
        <f t="shared" si="963"/>
        <v>0</v>
      </c>
      <c r="AJ854" s="92" t="str">
        <f t="shared" si="1013"/>
        <v/>
      </c>
      <c r="AK854" s="35" t="b">
        <f t="shared" si="964"/>
        <v>0</v>
      </c>
      <c r="AL854" s="92" t="str">
        <f t="shared" si="965"/>
        <v/>
      </c>
      <c r="AM854" s="35" t="b">
        <f t="shared" si="966"/>
        <v>0</v>
      </c>
      <c r="AN854" s="92" t="str">
        <f t="shared" si="967"/>
        <v/>
      </c>
      <c r="AO854" s="13" t="b">
        <f t="shared" si="968"/>
        <v>0</v>
      </c>
      <c r="AP854" s="92" t="str">
        <f t="shared" si="969"/>
        <v/>
      </c>
      <c r="AQ854" s="14">
        <f t="shared" si="970"/>
        <v>0</v>
      </c>
      <c r="AR854" s="14">
        <f t="shared" si="971"/>
        <v>0</v>
      </c>
      <c r="AS854" s="16">
        <f t="shared" si="957"/>
        <v>0</v>
      </c>
      <c r="AT854" s="16">
        <f t="shared" si="957"/>
        <v>0</v>
      </c>
      <c r="AU854" s="16">
        <f t="shared" si="957"/>
        <v>0</v>
      </c>
      <c r="AV854" s="16">
        <f t="shared" si="957"/>
        <v>0</v>
      </c>
      <c r="AW854" s="16">
        <f t="shared" si="957"/>
        <v>0</v>
      </c>
      <c r="AX854" s="16">
        <f t="shared" si="957"/>
        <v>0</v>
      </c>
      <c r="AY854" s="16">
        <f t="shared" si="957"/>
        <v>0</v>
      </c>
      <c r="AZ854" s="16"/>
      <c r="BA854" s="16"/>
      <c r="BB854" s="93">
        <f t="shared" si="1014"/>
        <v>0</v>
      </c>
      <c r="BC854" s="93">
        <f t="shared" si="1015"/>
        <v>0</v>
      </c>
      <c r="BD854" s="93">
        <f t="shared" si="1016"/>
        <v>0</v>
      </c>
      <c r="BE854" s="158">
        <f t="shared" si="1017"/>
        <v>0</v>
      </c>
      <c r="BF854" s="159">
        <f t="shared" si="1018"/>
        <v>0</v>
      </c>
      <c r="BG854" s="159">
        <f t="shared" si="972"/>
        <v>0</v>
      </c>
      <c r="BH854" s="159">
        <f t="shared" si="973"/>
        <v>0</v>
      </c>
      <c r="BI854" s="159">
        <f t="shared" si="974"/>
        <v>0</v>
      </c>
      <c r="BJ854" s="159">
        <f t="shared" si="975"/>
        <v>0</v>
      </c>
      <c r="BK854" s="159">
        <f t="shared" si="976"/>
        <v>0</v>
      </c>
      <c r="BL854" s="159">
        <f t="shared" si="977"/>
        <v>0</v>
      </c>
      <c r="BM854" s="159">
        <f t="shared" si="958"/>
        <v>0</v>
      </c>
      <c r="BN854" s="159">
        <f t="shared" si="958"/>
        <v>0</v>
      </c>
      <c r="BO854" s="205" t="b">
        <f t="shared" si="978"/>
        <v>0</v>
      </c>
      <c r="BP854" s="214">
        <f t="shared" si="979"/>
        <v>0</v>
      </c>
      <c r="BQ854" s="160">
        <f t="shared" si="980"/>
        <v>0</v>
      </c>
      <c r="BR854" s="160">
        <f t="shared" si="981"/>
        <v>0</v>
      </c>
      <c r="BS854" s="160">
        <f t="shared" si="982"/>
        <v>0</v>
      </c>
      <c r="BT854" s="160">
        <f t="shared" si="983"/>
        <v>0</v>
      </c>
      <c r="BU854" s="160">
        <f t="shared" si="984"/>
        <v>0</v>
      </c>
      <c r="BV854" s="215">
        <f t="shared" si="985"/>
        <v>0</v>
      </c>
      <c r="BW854" s="217">
        <f t="shared" si="986"/>
        <v>0</v>
      </c>
      <c r="BX854" s="206">
        <f t="shared" si="987"/>
        <v>0</v>
      </c>
      <c r="BY854" s="206">
        <f t="shared" si="988"/>
        <v>0</v>
      </c>
      <c r="BZ854" s="206">
        <f t="shared" si="989"/>
        <v>0</v>
      </c>
      <c r="CA854" s="206">
        <f t="shared" si="990"/>
        <v>0</v>
      </c>
      <c r="CB854" s="206">
        <f t="shared" si="991"/>
        <v>0</v>
      </c>
      <c r="CC854" s="218">
        <f t="shared" si="992"/>
        <v>0</v>
      </c>
      <c r="CD854" s="216" t="e">
        <f t="shared" si="993"/>
        <v>#VALUE!</v>
      </c>
      <c r="CE854" s="94" t="e">
        <f t="shared" si="994"/>
        <v>#VALUE!</v>
      </c>
      <c r="CF854" s="94" t="e">
        <f t="shared" si="995"/>
        <v>#VALUE!</v>
      </c>
      <c r="CG854" s="95" t="e">
        <f t="shared" si="996"/>
        <v>#VALUE!</v>
      </c>
      <c r="CH854" s="95" t="e">
        <f t="shared" si="1019"/>
        <v>#VALUE!</v>
      </c>
      <c r="CI854" s="95" t="b">
        <f t="shared" si="1022"/>
        <v>0</v>
      </c>
      <c r="CJ854" s="76" t="str">
        <f t="shared" si="997"/>
        <v/>
      </c>
      <c r="CK854" s="94" t="e" cm="1">
        <f t="array" aca="1" ref="CK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CL854" s="94" t="str">
        <f t="shared" si="998"/>
        <v/>
      </c>
      <c r="CM854" s="96" t="b">
        <f t="shared" si="999"/>
        <v>0</v>
      </c>
      <c r="CN854" s="130" t="b">
        <f>IFERROR(MATCH(D854,'Avtal för korttidsarbete'!$G$13:$G$1012,0),TRUE)</f>
        <v>1</v>
      </c>
      <c r="CO854" s="130" t="b">
        <f t="shared" si="1000"/>
        <v>0</v>
      </c>
      <c r="CP854" s="131" t="str" cm="1">
        <f t="array" ref="CP854">IF(CN854=TRUE,"x",INDEX('Avtal för korttidsarbete'!$E$13:$E$1012,$CN854))</f>
        <v>x</v>
      </c>
      <c r="CQ854" s="131" t="str" cm="1">
        <f t="array" ref="CQ854">IF(CN854=TRUE,"x",INDEX('Avtal för korttidsarbete'!$F$13:$F$1012,$CN854))</f>
        <v>x</v>
      </c>
      <c r="CR854" s="130" t="b">
        <f t="shared" si="1001"/>
        <v>0</v>
      </c>
      <c r="CS854" s="165">
        <f t="shared" si="1020"/>
        <v>0</v>
      </c>
      <c r="CT854" s="165">
        <f t="shared" si="1021"/>
        <v>0</v>
      </c>
      <c r="CU854" s="130" t="b">
        <f t="shared" si="1002"/>
        <v>0</v>
      </c>
      <c r="CV854" s="131">
        <f t="shared" si="1003"/>
        <v>0</v>
      </c>
      <c r="CW854" s="165">
        <f t="shared" si="1004"/>
        <v>0</v>
      </c>
      <c r="CX854" s="186" t="b">
        <f>IFERROR(INDEX('Avtal för korttidsarbete'!R:R,MATCH(D854,'Avtal för korttidsarbete'!$G:$G,0)),TRUE)</f>
        <v>1</v>
      </c>
      <c r="CY854" s="165" t="str">
        <f>IF(CX854,"-",INDEX('Avtal för korttidsarbete'!$D:$D,MATCH(D854,'Avtal för korttidsarbete'!$G:$G,0)))</f>
        <v>-</v>
      </c>
      <c r="CZ854" s="131" t="b">
        <f>IFERROR(G854&gt;INDEX(Uppsägningar!E:E,MATCH(C854,Uppsägningar!C:C,0)),FALSE)</f>
        <v>0</v>
      </c>
    </row>
    <row r="855" spans="1:104" s="30" customFormat="1" x14ac:dyDescent="0.25">
      <c r="A855" s="19">
        <v>840</v>
      </c>
      <c r="B855" s="20"/>
      <c r="C855" s="189"/>
      <c r="D855" s="69"/>
      <c r="E855" s="171">
        <f>IFERROR(INDEX(Admin!$C$7:$C$10,MATCH(CY855,TblNivåValTExt,0)),0)</f>
        <v>0</v>
      </c>
      <c r="F855" s="1"/>
      <c r="G855" s="1"/>
      <c r="H855" s="90"/>
      <c r="I855" s="91"/>
      <c r="J855" s="91"/>
      <c r="K855" s="91"/>
      <c r="L855" s="91"/>
      <c r="M855" s="91"/>
      <c r="N855" s="91"/>
      <c r="O855" s="91"/>
      <c r="P855" s="91"/>
      <c r="Q855" s="91"/>
      <c r="R855" s="91"/>
      <c r="S855" s="91"/>
      <c r="T855" s="91"/>
      <c r="U855" s="91"/>
      <c r="V855" s="91"/>
      <c r="W855" s="225">
        <f t="shared" si="959"/>
        <v>0</v>
      </c>
      <c r="X855" s="134" t="str">
        <f t="shared" si="1005"/>
        <v/>
      </c>
      <c r="Y855" s="92" t="b">
        <f t="shared" si="960"/>
        <v>0</v>
      </c>
      <c r="Z855" s="92" t="str">
        <f t="shared" si="1006"/>
        <v/>
      </c>
      <c r="AA855" s="92" t="b">
        <f t="shared" si="1007"/>
        <v>0</v>
      </c>
      <c r="AB855" s="92" t="str">
        <f t="shared" si="1008"/>
        <v/>
      </c>
      <c r="AC855" s="13" t="b">
        <f t="shared" si="961"/>
        <v>0</v>
      </c>
      <c r="AD855" s="92" t="str">
        <f t="shared" si="1009"/>
        <v/>
      </c>
      <c r="AE855" s="13" t="b">
        <f t="shared" si="1010"/>
        <v>0</v>
      </c>
      <c r="AF855" s="92" t="str">
        <f t="shared" si="1011"/>
        <v/>
      </c>
      <c r="AG855" s="13" t="b">
        <f t="shared" si="962"/>
        <v>0</v>
      </c>
      <c r="AH855" s="92" t="str">
        <f t="shared" si="1012"/>
        <v/>
      </c>
      <c r="AI855" s="35" t="b">
        <f t="shared" si="963"/>
        <v>0</v>
      </c>
      <c r="AJ855" s="92" t="str">
        <f t="shared" si="1013"/>
        <v/>
      </c>
      <c r="AK855" s="35" t="b">
        <f t="shared" si="964"/>
        <v>0</v>
      </c>
      <c r="AL855" s="92" t="str">
        <f t="shared" si="965"/>
        <v/>
      </c>
      <c r="AM855" s="35" t="b">
        <f t="shared" si="966"/>
        <v>0</v>
      </c>
      <c r="AN855" s="92" t="str">
        <f t="shared" si="967"/>
        <v/>
      </c>
      <c r="AO855" s="13" t="b">
        <f t="shared" si="968"/>
        <v>0</v>
      </c>
      <c r="AP855" s="92" t="str">
        <f t="shared" si="969"/>
        <v/>
      </c>
      <c r="AQ855" s="14">
        <f t="shared" si="970"/>
        <v>0</v>
      </c>
      <c r="AR855" s="14">
        <f t="shared" si="971"/>
        <v>0</v>
      </c>
      <c r="AS855" s="16">
        <f t="shared" si="957"/>
        <v>0</v>
      </c>
      <c r="AT855" s="16">
        <f t="shared" si="957"/>
        <v>0</v>
      </c>
      <c r="AU855" s="16">
        <f t="shared" si="957"/>
        <v>0</v>
      </c>
      <c r="AV855" s="16">
        <f t="shared" si="957"/>
        <v>0</v>
      </c>
      <c r="AW855" s="16">
        <f t="shared" si="957"/>
        <v>0</v>
      </c>
      <c r="AX855" s="16">
        <f t="shared" si="957"/>
        <v>0</v>
      </c>
      <c r="AY855" s="16">
        <f t="shared" si="957"/>
        <v>0</v>
      </c>
      <c r="AZ855" s="16"/>
      <c r="BA855" s="16"/>
      <c r="BB855" s="93">
        <f t="shared" si="1014"/>
        <v>0</v>
      </c>
      <c r="BC855" s="93">
        <f t="shared" si="1015"/>
        <v>0</v>
      </c>
      <c r="BD855" s="93">
        <f t="shared" si="1016"/>
        <v>0</v>
      </c>
      <c r="BE855" s="158">
        <f t="shared" si="1017"/>
        <v>0</v>
      </c>
      <c r="BF855" s="159">
        <f t="shared" si="1018"/>
        <v>0</v>
      </c>
      <c r="BG855" s="159">
        <f t="shared" si="972"/>
        <v>0</v>
      </c>
      <c r="BH855" s="159">
        <f t="shared" si="973"/>
        <v>0</v>
      </c>
      <c r="BI855" s="159">
        <f t="shared" si="974"/>
        <v>0</v>
      </c>
      <c r="BJ855" s="159">
        <f t="shared" si="975"/>
        <v>0</v>
      </c>
      <c r="BK855" s="159">
        <f t="shared" si="976"/>
        <v>0</v>
      </c>
      <c r="BL855" s="159">
        <f t="shared" si="977"/>
        <v>0</v>
      </c>
      <c r="BM855" s="159">
        <f t="shared" si="958"/>
        <v>0</v>
      </c>
      <c r="BN855" s="159">
        <f t="shared" si="958"/>
        <v>0</v>
      </c>
      <c r="BO855" s="205" t="b">
        <f t="shared" si="978"/>
        <v>0</v>
      </c>
      <c r="BP855" s="214">
        <f t="shared" si="979"/>
        <v>0</v>
      </c>
      <c r="BQ855" s="160">
        <f t="shared" si="980"/>
        <v>0</v>
      </c>
      <c r="BR855" s="160">
        <f t="shared" si="981"/>
        <v>0</v>
      </c>
      <c r="BS855" s="160">
        <f t="shared" si="982"/>
        <v>0</v>
      </c>
      <c r="BT855" s="160">
        <f t="shared" si="983"/>
        <v>0</v>
      </c>
      <c r="BU855" s="160">
        <f t="shared" si="984"/>
        <v>0</v>
      </c>
      <c r="BV855" s="215">
        <f t="shared" si="985"/>
        <v>0</v>
      </c>
      <c r="BW855" s="217">
        <f t="shared" si="986"/>
        <v>0</v>
      </c>
      <c r="BX855" s="206">
        <f t="shared" si="987"/>
        <v>0</v>
      </c>
      <c r="BY855" s="206">
        <f t="shared" si="988"/>
        <v>0</v>
      </c>
      <c r="BZ855" s="206">
        <f t="shared" si="989"/>
        <v>0</v>
      </c>
      <c r="CA855" s="206">
        <f t="shared" si="990"/>
        <v>0</v>
      </c>
      <c r="CB855" s="206">
        <f t="shared" si="991"/>
        <v>0</v>
      </c>
      <c r="CC855" s="218">
        <f t="shared" si="992"/>
        <v>0</v>
      </c>
      <c r="CD855" s="216" t="e">
        <f t="shared" si="993"/>
        <v>#VALUE!</v>
      </c>
      <c r="CE855" s="94" t="e">
        <f t="shared" si="994"/>
        <v>#VALUE!</v>
      </c>
      <c r="CF855" s="94" t="e">
        <f t="shared" si="995"/>
        <v>#VALUE!</v>
      </c>
      <c r="CG855" s="95" t="e">
        <f t="shared" si="996"/>
        <v>#VALUE!</v>
      </c>
      <c r="CH855" s="95" t="e">
        <f t="shared" si="1019"/>
        <v>#VALUE!</v>
      </c>
      <c r="CI855" s="95" t="b">
        <f t="shared" si="1022"/>
        <v>0</v>
      </c>
      <c r="CJ855" s="76" t="str">
        <f t="shared" si="997"/>
        <v/>
      </c>
      <c r="CK855" s="94" t="e" cm="1">
        <f t="array" aca="1" ref="CK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CL855" s="94" t="str">
        <f t="shared" si="998"/>
        <v/>
      </c>
      <c r="CM855" s="96" t="b">
        <f t="shared" si="999"/>
        <v>0</v>
      </c>
      <c r="CN855" s="130" t="b">
        <f>IFERROR(MATCH(D855,'Avtal för korttidsarbete'!$G$13:$G$1012,0),TRUE)</f>
        <v>1</v>
      </c>
      <c r="CO855" s="130" t="b">
        <f t="shared" si="1000"/>
        <v>0</v>
      </c>
      <c r="CP855" s="131" t="str" cm="1">
        <f t="array" ref="CP855">IF(CN855=TRUE,"x",INDEX('Avtal för korttidsarbete'!$E$13:$E$1012,$CN855))</f>
        <v>x</v>
      </c>
      <c r="CQ855" s="131" t="str" cm="1">
        <f t="array" ref="CQ855">IF(CN855=TRUE,"x",INDEX('Avtal för korttidsarbete'!$F$13:$F$1012,$CN855))</f>
        <v>x</v>
      </c>
      <c r="CR855" s="130" t="b">
        <f t="shared" si="1001"/>
        <v>0</v>
      </c>
      <c r="CS855" s="165">
        <f t="shared" si="1020"/>
        <v>0</v>
      </c>
      <c r="CT855" s="165">
        <f t="shared" si="1021"/>
        <v>0</v>
      </c>
      <c r="CU855" s="130" t="b">
        <f t="shared" si="1002"/>
        <v>0</v>
      </c>
      <c r="CV855" s="131">
        <f t="shared" si="1003"/>
        <v>0</v>
      </c>
      <c r="CW855" s="165">
        <f t="shared" si="1004"/>
        <v>0</v>
      </c>
      <c r="CX855" s="186" t="b">
        <f>IFERROR(INDEX('Avtal för korttidsarbete'!R:R,MATCH(D855,'Avtal för korttidsarbete'!$G:$G,0)),TRUE)</f>
        <v>1</v>
      </c>
      <c r="CY855" s="165" t="str">
        <f>IF(CX855,"-",INDEX('Avtal för korttidsarbete'!$D:$D,MATCH(D855,'Avtal för korttidsarbete'!$G:$G,0)))</f>
        <v>-</v>
      </c>
      <c r="CZ855" s="131" t="b">
        <f>IFERROR(G855&gt;INDEX(Uppsägningar!E:E,MATCH(C855,Uppsägningar!C:C,0)),FALSE)</f>
        <v>0</v>
      </c>
    </row>
    <row r="856" spans="1:104" s="30" customFormat="1" x14ac:dyDescent="0.25">
      <c r="A856" s="19">
        <v>841</v>
      </c>
      <c r="B856" s="20"/>
      <c r="C856" s="189"/>
      <c r="D856" s="69"/>
      <c r="E856" s="171">
        <f>IFERROR(INDEX(Admin!$C$7:$C$10,MATCH(CY856,TblNivåValTExt,0)),0)</f>
        <v>0</v>
      </c>
      <c r="F856" s="1"/>
      <c r="G856" s="1"/>
      <c r="H856" s="90"/>
      <c r="I856" s="91"/>
      <c r="J856" s="91"/>
      <c r="K856" s="91"/>
      <c r="L856" s="91"/>
      <c r="M856" s="91"/>
      <c r="N856" s="91"/>
      <c r="O856" s="91"/>
      <c r="P856" s="91"/>
      <c r="Q856" s="91"/>
      <c r="R856" s="91"/>
      <c r="S856" s="91"/>
      <c r="T856" s="91"/>
      <c r="U856" s="91"/>
      <c r="V856" s="91"/>
      <c r="W856" s="225">
        <f t="shared" si="959"/>
        <v>0</v>
      </c>
      <c r="X856" s="134" t="str">
        <f t="shared" si="1005"/>
        <v/>
      </c>
      <c r="Y856" s="92" t="b">
        <f t="shared" si="960"/>
        <v>0</v>
      </c>
      <c r="Z856" s="92" t="str">
        <f t="shared" si="1006"/>
        <v/>
      </c>
      <c r="AA856" s="92" t="b">
        <f t="shared" si="1007"/>
        <v>0</v>
      </c>
      <c r="AB856" s="92" t="str">
        <f t="shared" si="1008"/>
        <v/>
      </c>
      <c r="AC856" s="13" t="b">
        <f t="shared" si="961"/>
        <v>0</v>
      </c>
      <c r="AD856" s="92" t="str">
        <f t="shared" si="1009"/>
        <v/>
      </c>
      <c r="AE856" s="13" t="b">
        <f t="shared" si="1010"/>
        <v>0</v>
      </c>
      <c r="AF856" s="92" t="str">
        <f t="shared" si="1011"/>
        <v/>
      </c>
      <c r="AG856" s="13" t="b">
        <f t="shared" si="962"/>
        <v>0</v>
      </c>
      <c r="AH856" s="92" t="str">
        <f t="shared" si="1012"/>
        <v/>
      </c>
      <c r="AI856" s="35" t="b">
        <f t="shared" si="963"/>
        <v>0</v>
      </c>
      <c r="AJ856" s="92" t="str">
        <f t="shared" si="1013"/>
        <v/>
      </c>
      <c r="AK856" s="35" t="b">
        <f t="shared" si="964"/>
        <v>0</v>
      </c>
      <c r="AL856" s="92" t="str">
        <f t="shared" si="965"/>
        <v/>
      </c>
      <c r="AM856" s="35" t="b">
        <f t="shared" si="966"/>
        <v>0</v>
      </c>
      <c r="AN856" s="92" t="str">
        <f t="shared" si="967"/>
        <v/>
      </c>
      <c r="AO856" s="13" t="b">
        <f t="shared" si="968"/>
        <v>0</v>
      </c>
      <c r="AP856" s="92" t="str">
        <f t="shared" si="969"/>
        <v/>
      </c>
      <c r="AQ856" s="14">
        <f t="shared" si="970"/>
        <v>0</v>
      </c>
      <c r="AR856" s="14">
        <f t="shared" si="971"/>
        <v>0</v>
      </c>
      <c r="AS856" s="16">
        <f t="shared" ref="AS856:AY865" si="1023">IF(OR(AS$11=FALSE,$F856="",MIN($G856,AS$10,$AR856)-MAX($F856,AS$8,$AQ856)&lt;0),0,MIN($G856,AS$10,$AR856)-MAX($F856,AS$8,$AQ856)+1)</f>
        <v>0</v>
      </c>
      <c r="AT856" s="16">
        <f t="shared" si="1023"/>
        <v>0</v>
      </c>
      <c r="AU856" s="16">
        <f t="shared" si="1023"/>
        <v>0</v>
      </c>
      <c r="AV856" s="16">
        <f t="shared" si="1023"/>
        <v>0</v>
      </c>
      <c r="AW856" s="16">
        <f t="shared" si="1023"/>
        <v>0</v>
      </c>
      <c r="AX856" s="16">
        <f t="shared" si="1023"/>
        <v>0</v>
      </c>
      <c r="AY856" s="16">
        <f t="shared" si="1023"/>
        <v>0</v>
      </c>
      <c r="AZ856" s="16"/>
      <c r="BA856" s="16"/>
      <c r="BB856" s="93">
        <f t="shared" si="1014"/>
        <v>0</v>
      </c>
      <c r="BC856" s="93">
        <f t="shared" si="1015"/>
        <v>0</v>
      </c>
      <c r="BD856" s="93">
        <f t="shared" si="1016"/>
        <v>0</v>
      </c>
      <c r="BE856" s="158">
        <f t="shared" si="1017"/>
        <v>0</v>
      </c>
      <c r="BF856" s="159">
        <f t="shared" si="1018"/>
        <v>0</v>
      </c>
      <c r="BG856" s="159">
        <f t="shared" si="972"/>
        <v>0</v>
      </c>
      <c r="BH856" s="159">
        <f t="shared" si="973"/>
        <v>0</v>
      </c>
      <c r="BI856" s="159">
        <f t="shared" si="974"/>
        <v>0</v>
      </c>
      <c r="BJ856" s="159">
        <f t="shared" si="975"/>
        <v>0</v>
      </c>
      <c r="BK856" s="159">
        <f t="shared" si="976"/>
        <v>0</v>
      </c>
      <c r="BL856" s="159">
        <f t="shared" si="977"/>
        <v>0</v>
      </c>
      <c r="BM856" s="159">
        <f t="shared" si="958"/>
        <v>0</v>
      </c>
      <c r="BN856" s="159">
        <f t="shared" si="958"/>
        <v>0</v>
      </c>
      <c r="BO856" s="205" t="b">
        <f t="shared" si="978"/>
        <v>0</v>
      </c>
      <c r="BP856" s="214">
        <f t="shared" si="979"/>
        <v>0</v>
      </c>
      <c r="BQ856" s="160">
        <f t="shared" si="980"/>
        <v>0</v>
      </c>
      <c r="BR856" s="160">
        <f t="shared" si="981"/>
        <v>0</v>
      </c>
      <c r="BS856" s="160">
        <f t="shared" si="982"/>
        <v>0</v>
      </c>
      <c r="BT856" s="160">
        <f t="shared" si="983"/>
        <v>0</v>
      </c>
      <c r="BU856" s="160">
        <f t="shared" si="984"/>
        <v>0</v>
      </c>
      <c r="BV856" s="215">
        <f t="shared" si="985"/>
        <v>0</v>
      </c>
      <c r="BW856" s="217">
        <f t="shared" si="986"/>
        <v>0</v>
      </c>
      <c r="BX856" s="206">
        <f t="shared" si="987"/>
        <v>0</v>
      </c>
      <c r="BY856" s="206">
        <f t="shared" si="988"/>
        <v>0</v>
      </c>
      <c r="BZ856" s="206">
        <f t="shared" si="989"/>
        <v>0</v>
      </c>
      <c r="CA856" s="206">
        <f t="shared" si="990"/>
        <v>0</v>
      </c>
      <c r="CB856" s="206">
        <f t="shared" si="991"/>
        <v>0</v>
      </c>
      <c r="CC856" s="218">
        <f t="shared" si="992"/>
        <v>0</v>
      </c>
      <c r="CD856" s="216" t="e">
        <f t="shared" si="993"/>
        <v>#VALUE!</v>
      </c>
      <c r="CE856" s="94" t="e">
        <f t="shared" si="994"/>
        <v>#VALUE!</v>
      </c>
      <c r="CF856" s="94" t="e">
        <f t="shared" si="995"/>
        <v>#VALUE!</v>
      </c>
      <c r="CG856" s="95" t="e">
        <f t="shared" si="996"/>
        <v>#VALUE!</v>
      </c>
      <c r="CH856" s="95" t="e">
        <f t="shared" si="1019"/>
        <v>#VALUE!</v>
      </c>
      <c r="CI856" s="95" t="b">
        <f t="shared" si="1022"/>
        <v>0</v>
      </c>
      <c r="CJ856" s="76" t="str">
        <f t="shared" si="997"/>
        <v/>
      </c>
      <c r="CK856" s="94" t="e" cm="1">
        <f t="array" aca="1" ref="CK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CL856" s="94" t="str">
        <f t="shared" si="998"/>
        <v/>
      </c>
      <c r="CM856" s="96" t="b">
        <f t="shared" si="999"/>
        <v>0</v>
      </c>
      <c r="CN856" s="130" t="b">
        <f>IFERROR(MATCH(D856,'Avtal för korttidsarbete'!$G$13:$G$1012,0),TRUE)</f>
        <v>1</v>
      </c>
      <c r="CO856" s="130" t="b">
        <f t="shared" si="1000"/>
        <v>0</v>
      </c>
      <c r="CP856" s="131" t="str" cm="1">
        <f t="array" ref="CP856">IF(CN856=TRUE,"x",INDEX('Avtal för korttidsarbete'!$E$13:$E$1012,$CN856))</f>
        <v>x</v>
      </c>
      <c r="CQ856" s="131" t="str" cm="1">
        <f t="array" ref="CQ856">IF(CN856=TRUE,"x",INDEX('Avtal för korttidsarbete'!$F$13:$F$1012,$CN856))</f>
        <v>x</v>
      </c>
      <c r="CR856" s="130" t="b">
        <f t="shared" si="1001"/>
        <v>0</v>
      </c>
      <c r="CS856" s="165">
        <f t="shared" si="1020"/>
        <v>0</v>
      </c>
      <c r="CT856" s="165">
        <f t="shared" si="1021"/>
        <v>0</v>
      </c>
      <c r="CU856" s="130" t="b">
        <f t="shared" si="1002"/>
        <v>0</v>
      </c>
      <c r="CV856" s="131">
        <f t="shared" si="1003"/>
        <v>0</v>
      </c>
      <c r="CW856" s="165">
        <f t="shared" si="1004"/>
        <v>0</v>
      </c>
      <c r="CX856" s="186" t="b">
        <f>IFERROR(INDEX('Avtal för korttidsarbete'!R:R,MATCH(D856,'Avtal för korttidsarbete'!$G:$G,0)),TRUE)</f>
        <v>1</v>
      </c>
      <c r="CY856" s="165" t="str">
        <f>IF(CX856,"-",INDEX('Avtal för korttidsarbete'!$D:$D,MATCH(D856,'Avtal för korttidsarbete'!$G:$G,0)))</f>
        <v>-</v>
      </c>
      <c r="CZ856" s="131" t="b">
        <f>IFERROR(G856&gt;INDEX(Uppsägningar!E:E,MATCH(C856,Uppsägningar!C:C,0)),FALSE)</f>
        <v>0</v>
      </c>
    </row>
    <row r="857" spans="1:104" s="30" customFormat="1" x14ac:dyDescent="0.25">
      <c r="A857" s="19">
        <v>842</v>
      </c>
      <c r="B857" s="20"/>
      <c r="C857" s="189"/>
      <c r="D857" s="69"/>
      <c r="E857" s="171">
        <f>IFERROR(INDEX(Admin!$C$7:$C$10,MATCH(CY857,TblNivåValTExt,0)),0)</f>
        <v>0</v>
      </c>
      <c r="F857" s="1"/>
      <c r="G857" s="1"/>
      <c r="H857" s="90"/>
      <c r="I857" s="91"/>
      <c r="J857" s="91"/>
      <c r="K857" s="91"/>
      <c r="L857" s="91"/>
      <c r="M857" s="91"/>
      <c r="N857" s="91"/>
      <c r="O857" s="91"/>
      <c r="P857" s="91"/>
      <c r="Q857" s="91"/>
      <c r="R857" s="91"/>
      <c r="S857" s="91"/>
      <c r="T857" s="91"/>
      <c r="U857" s="91"/>
      <c r="V857" s="91"/>
      <c r="W857" s="225">
        <f t="shared" si="959"/>
        <v>0</v>
      </c>
      <c r="X857" s="134" t="str">
        <f t="shared" si="1005"/>
        <v/>
      </c>
      <c r="Y857" s="92" t="b">
        <f t="shared" si="960"/>
        <v>0</v>
      </c>
      <c r="Z857" s="92" t="str">
        <f t="shared" si="1006"/>
        <v/>
      </c>
      <c r="AA857" s="92" t="b">
        <f t="shared" si="1007"/>
        <v>0</v>
      </c>
      <c r="AB857" s="92" t="str">
        <f t="shared" si="1008"/>
        <v/>
      </c>
      <c r="AC857" s="13" t="b">
        <f t="shared" si="961"/>
        <v>0</v>
      </c>
      <c r="AD857" s="92" t="str">
        <f t="shared" si="1009"/>
        <v/>
      </c>
      <c r="AE857" s="13" t="b">
        <f t="shared" si="1010"/>
        <v>0</v>
      </c>
      <c r="AF857" s="92" t="str">
        <f t="shared" si="1011"/>
        <v/>
      </c>
      <c r="AG857" s="13" t="b">
        <f t="shared" si="962"/>
        <v>0</v>
      </c>
      <c r="AH857" s="92" t="str">
        <f t="shared" si="1012"/>
        <v/>
      </c>
      <c r="AI857" s="35" t="b">
        <f t="shared" si="963"/>
        <v>0</v>
      </c>
      <c r="AJ857" s="92" t="str">
        <f t="shared" si="1013"/>
        <v/>
      </c>
      <c r="AK857" s="35" t="b">
        <f t="shared" si="964"/>
        <v>0</v>
      </c>
      <c r="AL857" s="92" t="str">
        <f t="shared" si="965"/>
        <v/>
      </c>
      <c r="AM857" s="35" t="b">
        <f t="shared" si="966"/>
        <v>0</v>
      </c>
      <c r="AN857" s="92" t="str">
        <f t="shared" si="967"/>
        <v/>
      </c>
      <c r="AO857" s="13" t="b">
        <f t="shared" si="968"/>
        <v>0</v>
      </c>
      <c r="AP857" s="92" t="str">
        <f t="shared" si="969"/>
        <v/>
      </c>
      <c r="AQ857" s="14">
        <f t="shared" si="970"/>
        <v>0</v>
      </c>
      <c r="AR857" s="14">
        <f t="shared" si="971"/>
        <v>0</v>
      </c>
      <c r="AS857" s="16">
        <f t="shared" si="1023"/>
        <v>0</v>
      </c>
      <c r="AT857" s="16">
        <f t="shared" si="1023"/>
        <v>0</v>
      </c>
      <c r="AU857" s="16">
        <f t="shared" si="1023"/>
        <v>0</v>
      </c>
      <c r="AV857" s="16">
        <f t="shared" si="1023"/>
        <v>0</v>
      </c>
      <c r="AW857" s="16">
        <f t="shared" si="1023"/>
        <v>0</v>
      </c>
      <c r="AX857" s="16">
        <f t="shared" si="1023"/>
        <v>0</v>
      </c>
      <c r="AY857" s="16">
        <f t="shared" si="1023"/>
        <v>0</v>
      </c>
      <c r="AZ857" s="16"/>
      <c r="BA857" s="16"/>
      <c r="BB857" s="93">
        <f t="shared" si="1014"/>
        <v>0</v>
      </c>
      <c r="BC857" s="93">
        <f t="shared" si="1015"/>
        <v>0</v>
      </c>
      <c r="BD857" s="93">
        <f t="shared" si="1016"/>
        <v>0</v>
      </c>
      <c r="BE857" s="158">
        <f t="shared" si="1017"/>
        <v>0</v>
      </c>
      <c r="BF857" s="159">
        <f t="shared" si="1018"/>
        <v>0</v>
      </c>
      <c r="BG857" s="159">
        <f t="shared" si="972"/>
        <v>0</v>
      </c>
      <c r="BH857" s="159">
        <f t="shared" si="973"/>
        <v>0</v>
      </c>
      <c r="BI857" s="159">
        <f t="shared" si="974"/>
        <v>0</v>
      </c>
      <c r="BJ857" s="159">
        <f t="shared" si="975"/>
        <v>0</v>
      </c>
      <c r="BK857" s="159">
        <f t="shared" si="976"/>
        <v>0</v>
      </c>
      <c r="BL857" s="159">
        <f t="shared" si="977"/>
        <v>0</v>
      </c>
      <c r="BM857" s="159">
        <f t="shared" si="958"/>
        <v>0</v>
      </c>
      <c r="BN857" s="159">
        <f t="shared" si="958"/>
        <v>0</v>
      </c>
      <c r="BO857" s="205" t="b">
        <f t="shared" si="978"/>
        <v>0</v>
      </c>
      <c r="BP857" s="214">
        <f t="shared" si="979"/>
        <v>0</v>
      </c>
      <c r="BQ857" s="160">
        <f t="shared" si="980"/>
        <v>0</v>
      </c>
      <c r="BR857" s="160">
        <f t="shared" si="981"/>
        <v>0</v>
      </c>
      <c r="BS857" s="160">
        <f t="shared" si="982"/>
        <v>0</v>
      </c>
      <c r="BT857" s="160">
        <f t="shared" si="983"/>
        <v>0</v>
      </c>
      <c r="BU857" s="160">
        <f t="shared" si="984"/>
        <v>0</v>
      </c>
      <c r="BV857" s="215">
        <f t="shared" si="985"/>
        <v>0</v>
      </c>
      <c r="BW857" s="217">
        <f t="shared" si="986"/>
        <v>0</v>
      </c>
      <c r="BX857" s="206">
        <f t="shared" si="987"/>
        <v>0</v>
      </c>
      <c r="BY857" s="206">
        <f t="shared" si="988"/>
        <v>0</v>
      </c>
      <c r="BZ857" s="206">
        <f t="shared" si="989"/>
        <v>0</v>
      </c>
      <c r="CA857" s="206">
        <f t="shared" si="990"/>
        <v>0</v>
      </c>
      <c r="CB857" s="206">
        <f t="shared" si="991"/>
        <v>0</v>
      </c>
      <c r="CC857" s="218">
        <f t="shared" si="992"/>
        <v>0</v>
      </c>
      <c r="CD857" s="216" t="e">
        <f t="shared" si="993"/>
        <v>#VALUE!</v>
      </c>
      <c r="CE857" s="94" t="e">
        <f t="shared" si="994"/>
        <v>#VALUE!</v>
      </c>
      <c r="CF857" s="94" t="e">
        <f t="shared" si="995"/>
        <v>#VALUE!</v>
      </c>
      <c r="CG857" s="95" t="e">
        <f t="shared" si="996"/>
        <v>#VALUE!</v>
      </c>
      <c r="CH857" s="95" t="e">
        <f t="shared" si="1019"/>
        <v>#VALUE!</v>
      </c>
      <c r="CI857" s="95" t="b">
        <f t="shared" si="1022"/>
        <v>0</v>
      </c>
      <c r="CJ857" s="76" t="str">
        <f t="shared" si="997"/>
        <v/>
      </c>
      <c r="CK857" s="94" t="e" cm="1">
        <f t="array" aca="1" ref="CK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CL857" s="94" t="str">
        <f t="shared" si="998"/>
        <v/>
      </c>
      <c r="CM857" s="96" t="b">
        <f t="shared" si="999"/>
        <v>0</v>
      </c>
      <c r="CN857" s="130" t="b">
        <f>IFERROR(MATCH(D857,'Avtal för korttidsarbete'!$G$13:$G$1012,0),TRUE)</f>
        <v>1</v>
      </c>
      <c r="CO857" s="130" t="b">
        <f t="shared" si="1000"/>
        <v>0</v>
      </c>
      <c r="CP857" s="131" t="str" cm="1">
        <f t="array" ref="CP857">IF(CN857=TRUE,"x",INDEX('Avtal för korttidsarbete'!$E$13:$E$1012,$CN857))</f>
        <v>x</v>
      </c>
      <c r="CQ857" s="131" t="str" cm="1">
        <f t="array" ref="CQ857">IF(CN857=TRUE,"x",INDEX('Avtal för korttidsarbete'!$F$13:$F$1012,$CN857))</f>
        <v>x</v>
      </c>
      <c r="CR857" s="130" t="b">
        <f t="shared" si="1001"/>
        <v>0</v>
      </c>
      <c r="CS857" s="165">
        <f t="shared" si="1020"/>
        <v>0</v>
      </c>
      <c r="CT857" s="165">
        <f t="shared" si="1021"/>
        <v>0</v>
      </c>
      <c r="CU857" s="130" t="b">
        <f t="shared" si="1002"/>
        <v>0</v>
      </c>
      <c r="CV857" s="131">
        <f t="shared" si="1003"/>
        <v>0</v>
      </c>
      <c r="CW857" s="165">
        <f t="shared" si="1004"/>
        <v>0</v>
      </c>
      <c r="CX857" s="186" t="b">
        <f>IFERROR(INDEX('Avtal för korttidsarbete'!R:R,MATCH(D857,'Avtal för korttidsarbete'!$G:$G,0)),TRUE)</f>
        <v>1</v>
      </c>
      <c r="CY857" s="165" t="str">
        <f>IF(CX857,"-",INDEX('Avtal för korttidsarbete'!$D:$D,MATCH(D857,'Avtal för korttidsarbete'!$G:$G,0)))</f>
        <v>-</v>
      </c>
      <c r="CZ857" s="131" t="b">
        <f>IFERROR(G857&gt;INDEX(Uppsägningar!E:E,MATCH(C857,Uppsägningar!C:C,0)),FALSE)</f>
        <v>0</v>
      </c>
    </row>
    <row r="858" spans="1:104" s="30" customFormat="1" x14ac:dyDescent="0.25">
      <c r="A858" s="19">
        <v>843</v>
      </c>
      <c r="B858" s="20"/>
      <c r="C858" s="189"/>
      <c r="D858" s="69"/>
      <c r="E858" s="171">
        <f>IFERROR(INDEX(Admin!$C$7:$C$10,MATCH(CY858,TblNivåValTExt,0)),0)</f>
        <v>0</v>
      </c>
      <c r="F858" s="1"/>
      <c r="G858" s="1"/>
      <c r="H858" s="90"/>
      <c r="I858" s="91"/>
      <c r="J858" s="91"/>
      <c r="K858" s="91"/>
      <c r="L858" s="91"/>
      <c r="M858" s="91"/>
      <c r="N858" s="91"/>
      <c r="O858" s="91"/>
      <c r="P858" s="91"/>
      <c r="Q858" s="91"/>
      <c r="R858" s="91"/>
      <c r="S858" s="91"/>
      <c r="T858" s="91"/>
      <c r="U858" s="91"/>
      <c r="V858" s="91"/>
      <c r="W858" s="225">
        <f t="shared" si="959"/>
        <v>0</v>
      </c>
      <c r="X858" s="134" t="str">
        <f t="shared" si="1005"/>
        <v/>
      </c>
      <c r="Y858" s="92" t="b">
        <f t="shared" si="960"/>
        <v>0</v>
      </c>
      <c r="Z858" s="92" t="str">
        <f t="shared" si="1006"/>
        <v/>
      </c>
      <c r="AA858" s="92" t="b">
        <f t="shared" si="1007"/>
        <v>0</v>
      </c>
      <c r="AB858" s="92" t="str">
        <f t="shared" si="1008"/>
        <v/>
      </c>
      <c r="AC858" s="13" t="b">
        <f t="shared" si="961"/>
        <v>0</v>
      </c>
      <c r="AD858" s="92" t="str">
        <f t="shared" si="1009"/>
        <v/>
      </c>
      <c r="AE858" s="13" t="b">
        <f t="shared" si="1010"/>
        <v>0</v>
      </c>
      <c r="AF858" s="92" t="str">
        <f t="shared" si="1011"/>
        <v/>
      </c>
      <c r="AG858" s="13" t="b">
        <f t="shared" si="962"/>
        <v>0</v>
      </c>
      <c r="AH858" s="92" t="str">
        <f t="shared" si="1012"/>
        <v/>
      </c>
      <c r="AI858" s="35" t="b">
        <f t="shared" si="963"/>
        <v>0</v>
      </c>
      <c r="AJ858" s="92" t="str">
        <f t="shared" si="1013"/>
        <v/>
      </c>
      <c r="AK858" s="35" t="b">
        <f t="shared" si="964"/>
        <v>0</v>
      </c>
      <c r="AL858" s="92" t="str">
        <f t="shared" si="965"/>
        <v/>
      </c>
      <c r="AM858" s="35" t="b">
        <f t="shared" si="966"/>
        <v>0</v>
      </c>
      <c r="AN858" s="92" t="str">
        <f t="shared" si="967"/>
        <v/>
      </c>
      <c r="AO858" s="13" t="b">
        <f t="shared" si="968"/>
        <v>0</v>
      </c>
      <c r="AP858" s="92" t="str">
        <f t="shared" si="969"/>
        <v/>
      </c>
      <c r="AQ858" s="14">
        <f t="shared" si="970"/>
        <v>0</v>
      </c>
      <c r="AR858" s="14">
        <f t="shared" si="971"/>
        <v>0</v>
      </c>
      <c r="AS858" s="16">
        <f t="shared" si="1023"/>
        <v>0</v>
      </c>
      <c r="AT858" s="16">
        <f t="shared" si="1023"/>
        <v>0</v>
      </c>
      <c r="AU858" s="16">
        <f t="shared" si="1023"/>
        <v>0</v>
      </c>
      <c r="AV858" s="16">
        <f t="shared" si="1023"/>
        <v>0</v>
      </c>
      <c r="AW858" s="16">
        <f t="shared" si="1023"/>
        <v>0</v>
      </c>
      <c r="AX858" s="16">
        <f t="shared" si="1023"/>
        <v>0</v>
      </c>
      <c r="AY858" s="16">
        <f t="shared" si="1023"/>
        <v>0</v>
      </c>
      <c r="AZ858" s="16"/>
      <c r="BA858" s="16"/>
      <c r="BB858" s="93">
        <f t="shared" si="1014"/>
        <v>0</v>
      </c>
      <c r="BC858" s="93">
        <f t="shared" si="1015"/>
        <v>0</v>
      </c>
      <c r="BD858" s="93">
        <f t="shared" si="1016"/>
        <v>0</v>
      </c>
      <c r="BE858" s="158">
        <f t="shared" si="1017"/>
        <v>0</v>
      </c>
      <c r="BF858" s="159">
        <f t="shared" si="1018"/>
        <v>0</v>
      </c>
      <c r="BG858" s="159">
        <f t="shared" si="972"/>
        <v>0</v>
      </c>
      <c r="BH858" s="159">
        <f t="shared" si="973"/>
        <v>0</v>
      </c>
      <c r="BI858" s="159">
        <f t="shared" si="974"/>
        <v>0</v>
      </c>
      <c r="BJ858" s="159">
        <f t="shared" si="975"/>
        <v>0</v>
      </c>
      <c r="BK858" s="159">
        <f t="shared" si="976"/>
        <v>0</v>
      </c>
      <c r="BL858" s="159">
        <f t="shared" si="977"/>
        <v>0</v>
      </c>
      <c r="BM858" s="159">
        <f t="shared" si="958"/>
        <v>0</v>
      </c>
      <c r="BN858" s="159">
        <f t="shared" si="958"/>
        <v>0</v>
      </c>
      <c r="BO858" s="205" t="b">
        <f t="shared" si="978"/>
        <v>0</v>
      </c>
      <c r="BP858" s="214">
        <f t="shared" si="979"/>
        <v>0</v>
      </c>
      <c r="BQ858" s="160">
        <f t="shared" si="980"/>
        <v>0</v>
      </c>
      <c r="BR858" s="160">
        <f t="shared" si="981"/>
        <v>0</v>
      </c>
      <c r="BS858" s="160">
        <f t="shared" si="982"/>
        <v>0</v>
      </c>
      <c r="BT858" s="160">
        <f t="shared" si="983"/>
        <v>0</v>
      </c>
      <c r="BU858" s="160">
        <f t="shared" si="984"/>
        <v>0</v>
      </c>
      <c r="BV858" s="215">
        <f t="shared" si="985"/>
        <v>0</v>
      </c>
      <c r="BW858" s="217">
        <f t="shared" si="986"/>
        <v>0</v>
      </c>
      <c r="BX858" s="206">
        <f t="shared" si="987"/>
        <v>0</v>
      </c>
      <c r="BY858" s="206">
        <f t="shared" si="988"/>
        <v>0</v>
      </c>
      <c r="BZ858" s="206">
        <f t="shared" si="989"/>
        <v>0</v>
      </c>
      <c r="CA858" s="206">
        <f t="shared" si="990"/>
        <v>0</v>
      </c>
      <c r="CB858" s="206">
        <f t="shared" si="991"/>
        <v>0</v>
      </c>
      <c r="CC858" s="218">
        <f t="shared" si="992"/>
        <v>0</v>
      </c>
      <c r="CD858" s="216" t="e">
        <f t="shared" si="993"/>
        <v>#VALUE!</v>
      </c>
      <c r="CE858" s="94" t="e">
        <f t="shared" si="994"/>
        <v>#VALUE!</v>
      </c>
      <c r="CF858" s="94" t="e">
        <f t="shared" si="995"/>
        <v>#VALUE!</v>
      </c>
      <c r="CG858" s="95" t="e">
        <f t="shared" si="996"/>
        <v>#VALUE!</v>
      </c>
      <c r="CH858" s="95" t="e">
        <f t="shared" si="1019"/>
        <v>#VALUE!</v>
      </c>
      <c r="CI858" s="95" t="b">
        <f t="shared" si="1022"/>
        <v>0</v>
      </c>
      <c r="CJ858" s="76" t="str">
        <f t="shared" si="997"/>
        <v/>
      </c>
      <c r="CK858" s="94" t="e" cm="1">
        <f t="array" aca="1" ref="CK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CL858" s="94" t="str">
        <f t="shared" si="998"/>
        <v/>
      </c>
      <c r="CM858" s="96" t="b">
        <f t="shared" si="999"/>
        <v>0</v>
      </c>
      <c r="CN858" s="130" t="b">
        <f>IFERROR(MATCH(D858,'Avtal för korttidsarbete'!$G$13:$G$1012,0),TRUE)</f>
        <v>1</v>
      </c>
      <c r="CO858" s="130" t="b">
        <f t="shared" si="1000"/>
        <v>0</v>
      </c>
      <c r="CP858" s="131" t="str" cm="1">
        <f t="array" ref="CP858">IF(CN858=TRUE,"x",INDEX('Avtal för korttidsarbete'!$E$13:$E$1012,$CN858))</f>
        <v>x</v>
      </c>
      <c r="CQ858" s="131" t="str" cm="1">
        <f t="array" ref="CQ858">IF(CN858=TRUE,"x",INDEX('Avtal för korttidsarbete'!$F$13:$F$1012,$CN858))</f>
        <v>x</v>
      </c>
      <c r="CR858" s="130" t="b">
        <f t="shared" si="1001"/>
        <v>0</v>
      </c>
      <c r="CS858" s="165">
        <f t="shared" si="1020"/>
        <v>0</v>
      </c>
      <c r="CT858" s="165">
        <f t="shared" si="1021"/>
        <v>0</v>
      </c>
      <c r="CU858" s="130" t="b">
        <f t="shared" si="1002"/>
        <v>0</v>
      </c>
      <c r="CV858" s="131">
        <f t="shared" si="1003"/>
        <v>0</v>
      </c>
      <c r="CW858" s="165">
        <f t="shared" si="1004"/>
        <v>0</v>
      </c>
      <c r="CX858" s="186" t="b">
        <f>IFERROR(INDEX('Avtal för korttidsarbete'!R:R,MATCH(D858,'Avtal för korttidsarbete'!$G:$G,0)),TRUE)</f>
        <v>1</v>
      </c>
      <c r="CY858" s="165" t="str">
        <f>IF(CX858,"-",INDEX('Avtal för korttidsarbete'!$D:$D,MATCH(D858,'Avtal för korttidsarbete'!$G:$G,0)))</f>
        <v>-</v>
      </c>
      <c r="CZ858" s="131" t="b">
        <f>IFERROR(G858&gt;INDEX(Uppsägningar!E:E,MATCH(C858,Uppsägningar!C:C,0)),FALSE)</f>
        <v>0</v>
      </c>
    </row>
    <row r="859" spans="1:104" s="30" customFormat="1" x14ac:dyDescent="0.25">
      <c r="A859" s="19">
        <v>844</v>
      </c>
      <c r="B859" s="20"/>
      <c r="C859" s="189"/>
      <c r="D859" s="69"/>
      <c r="E859" s="171">
        <f>IFERROR(INDEX(Admin!$C$7:$C$10,MATCH(CY859,TblNivåValTExt,0)),0)</f>
        <v>0</v>
      </c>
      <c r="F859" s="1"/>
      <c r="G859" s="1"/>
      <c r="H859" s="90"/>
      <c r="I859" s="91"/>
      <c r="J859" s="91"/>
      <c r="K859" s="91"/>
      <c r="L859" s="91"/>
      <c r="M859" s="91"/>
      <c r="N859" s="91"/>
      <c r="O859" s="91"/>
      <c r="P859" s="91"/>
      <c r="Q859" s="91"/>
      <c r="R859" s="91"/>
      <c r="S859" s="91"/>
      <c r="T859" s="91"/>
      <c r="U859" s="91"/>
      <c r="V859" s="91"/>
      <c r="W859" s="225">
        <f t="shared" si="959"/>
        <v>0</v>
      </c>
      <c r="X859" s="134" t="str">
        <f t="shared" si="1005"/>
        <v/>
      </c>
      <c r="Y859" s="92" t="b">
        <f t="shared" si="960"/>
        <v>0</v>
      </c>
      <c r="Z859" s="92" t="str">
        <f t="shared" si="1006"/>
        <v/>
      </c>
      <c r="AA859" s="92" t="b">
        <f t="shared" si="1007"/>
        <v>0</v>
      </c>
      <c r="AB859" s="92" t="str">
        <f t="shared" si="1008"/>
        <v/>
      </c>
      <c r="AC859" s="13" t="b">
        <f t="shared" si="961"/>
        <v>0</v>
      </c>
      <c r="AD859" s="92" t="str">
        <f t="shared" si="1009"/>
        <v/>
      </c>
      <c r="AE859" s="13" t="b">
        <f t="shared" si="1010"/>
        <v>0</v>
      </c>
      <c r="AF859" s="92" t="str">
        <f t="shared" si="1011"/>
        <v/>
      </c>
      <c r="AG859" s="13" t="b">
        <f t="shared" si="962"/>
        <v>0</v>
      </c>
      <c r="AH859" s="92" t="str">
        <f t="shared" si="1012"/>
        <v/>
      </c>
      <c r="AI859" s="35" t="b">
        <f t="shared" si="963"/>
        <v>0</v>
      </c>
      <c r="AJ859" s="92" t="str">
        <f t="shared" si="1013"/>
        <v/>
      </c>
      <c r="AK859" s="35" t="b">
        <f t="shared" si="964"/>
        <v>0</v>
      </c>
      <c r="AL859" s="92" t="str">
        <f t="shared" si="965"/>
        <v/>
      </c>
      <c r="AM859" s="35" t="b">
        <f t="shared" si="966"/>
        <v>0</v>
      </c>
      <c r="AN859" s="92" t="str">
        <f t="shared" si="967"/>
        <v/>
      </c>
      <c r="AO859" s="13" t="b">
        <f t="shared" si="968"/>
        <v>0</v>
      </c>
      <c r="AP859" s="92" t="str">
        <f t="shared" si="969"/>
        <v/>
      </c>
      <c r="AQ859" s="14">
        <f t="shared" si="970"/>
        <v>0</v>
      </c>
      <c r="AR859" s="14">
        <f t="shared" si="971"/>
        <v>0</v>
      </c>
      <c r="AS859" s="16">
        <f t="shared" si="1023"/>
        <v>0</v>
      </c>
      <c r="AT859" s="16">
        <f t="shared" si="1023"/>
        <v>0</v>
      </c>
      <c r="AU859" s="16">
        <f t="shared" si="1023"/>
        <v>0</v>
      </c>
      <c r="AV859" s="16">
        <f t="shared" si="1023"/>
        <v>0</v>
      </c>
      <c r="AW859" s="16">
        <f t="shared" si="1023"/>
        <v>0</v>
      </c>
      <c r="AX859" s="16">
        <f t="shared" si="1023"/>
        <v>0</v>
      </c>
      <c r="AY859" s="16">
        <f t="shared" si="1023"/>
        <v>0</v>
      </c>
      <c r="AZ859" s="16"/>
      <c r="BA859" s="16"/>
      <c r="BB859" s="93">
        <f t="shared" si="1014"/>
        <v>0</v>
      </c>
      <c r="BC859" s="93">
        <f t="shared" si="1015"/>
        <v>0</v>
      </c>
      <c r="BD859" s="93">
        <f t="shared" si="1016"/>
        <v>0</v>
      </c>
      <c r="BE859" s="158">
        <f t="shared" si="1017"/>
        <v>0</v>
      </c>
      <c r="BF859" s="159">
        <f t="shared" si="1018"/>
        <v>0</v>
      </c>
      <c r="BG859" s="159">
        <f t="shared" si="972"/>
        <v>0</v>
      </c>
      <c r="BH859" s="159">
        <f t="shared" si="973"/>
        <v>0</v>
      </c>
      <c r="BI859" s="159">
        <f t="shared" si="974"/>
        <v>0</v>
      </c>
      <c r="BJ859" s="159">
        <f t="shared" si="975"/>
        <v>0</v>
      </c>
      <c r="BK859" s="159">
        <f t="shared" si="976"/>
        <v>0</v>
      </c>
      <c r="BL859" s="159">
        <f t="shared" si="977"/>
        <v>0</v>
      </c>
      <c r="BM859" s="159">
        <f t="shared" si="958"/>
        <v>0</v>
      </c>
      <c r="BN859" s="159">
        <f t="shared" si="958"/>
        <v>0</v>
      </c>
      <c r="BO859" s="205" t="b">
        <f t="shared" si="978"/>
        <v>0</v>
      </c>
      <c r="BP859" s="214">
        <f t="shared" si="979"/>
        <v>0</v>
      </c>
      <c r="BQ859" s="160">
        <f t="shared" si="980"/>
        <v>0</v>
      </c>
      <c r="BR859" s="160">
        <f t="shared" si="981"/>
        <v>0</v>
      </c>
      <c r="BS859" s="160">
        <f t="shared" si="982"/>
        <v>0</v>
      </c>
      <c r="BT859" s="160">
        <f t="shared" si="983"/>
        <v>0</v>
      </c>
      <c r="BU859" s="160">
        <f t="shared" si="984"/>
        <v>0</v>
      </c>
      <c r="BV859" s="215">
        <f t="shared" si="985"/>
        <v>0</v>
      </c>
      <c r="BW859" s="217">
        <f t="shared" si="986"/>
        <v>0</v>
      </c>
      <c r="BX859" s="206">
        <f t="shared" si="987"/>
        <v>0</v>
      </c>
      <c r="BY859" s="206">
        <f t="shared" si="988"/>
        <v>0</v>
      </c>
      <c r="BZ859" s="206">
        <f t="shared" si="989"/>
        <v>0</v>
      </c>
      <c r="CA859" s="206">
        <f t="shared" si="990"/>
        <v>0</v>
      </c>
      <c r="CB859" s="206">
        <f t="shared" si="991"/>
        <v>0</v>
      </c>
      <c r="CC859" s="218">
        <f t="shared" si="992"/>
        <v>0</v>
      </c>
      <c r="CD859" s="216" t="e">
        <f t="shared" si="993"/>
        <v>#VALUE!</v>
      </c>
      <c r="CE859" s="94" t="e">
        <f t="shared" si="994"/>
        <v>#VALUE!</v>
      </c>
      <c r="CF859" s="94" t="e">
        <f t="shared" si="995"/>
        <v>#VALUE!</v>
      </c>
      <c r="CG859" s="95" t="e">
        <f t="shared" si="996"/>
        <v>#VALUE!</v>
      </c>
      <c r="CH859" s="95" t="e">
        <f t="shared" si="1019"/>
        <v>#VALUE!</v>
      </c>
      <c r="CI859" s="95" t="b">
        <f t="shared" si="1022"/>
        <v>0</v>
      </c>
      <c r="CJ859" s="76" t="str">
        <f t="shared" si="997"/>
        <v/>
      </c>
      <c r="CK859" s="94" t="e" cm="1">
        <f t="array" aca="1" ref="CK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CL859" s="94" t="str">
        <f t="shared" si="998"/>
        <v/>
      </c>
      <c r="CM859" s="96" t="b">
        <f t="shared" si="999"/>
        <v>0</v>
      </c>
      <c r="CN859" s="130" t="b">
        <f>IFERROR(MATCH(D859,'Avtal för korttidsarbete'!$G$13:$G$1012,0),TRUE)</f>
        <v>1</v>
      </c>
      <c r="CO859" s="130" t="b">
        <f t="shared" si="1000"/>
        <v>0</v>
      </c>
      <c r="CP859" s="131" t="str" cm="1">
        <f t="array" ref="CP859">IF(CN859=TRUE,"x",INDEX('Avtal för korttidsarbete'!$E$13:$E$1012,$CN859))</f>
        <v>x</v>
      </c>
      <c r="CQ859" s="131" t="str" cm="1">
        <f t="array" ref="CQ859">IF(CN859=TRUE,"x",INDEX('Avtal för korttidsarbete'!$F$13:$F$1012,$CN859))</f>
        <v>x</v>
      </c>
      <c r="CR859" s="130" t="b">
        <f t="shared" si="1001"/>
        <v>0</v>
      </c>
      <c r="CS859" s="165">
        <f t="shared" si="1020"/>
        <v>0</v>
      </c>
      <c r="CT859" s="165">
        <f t="shared" si="1021"/>
        <v>0</v>
      </c>
      <c r="CU859" s="130" t="b">
        <f t="shared" si="1002"/>
        <v>0</v>
      </c>
      <c r="CV859" s="131">
        <f t="shared" si="1003"/>
        <v>0</v>
      </c>
      <c r="CW859" s="165">
        <f t="shared" si="1004"/>
        <v>0</v>
      </c>
      <c r="CX859" s="186" t="b">
        <f>IFERROR(INDEX('Avtal för korttidsarbete'!R:R,MATCH(D859,'Avtal för korttidsarbete'!$G:$G,0)),TRUE)</f>
        <v>1</v>
      </c>
      <c r="CY859" s="165" t="str">
        <f>IF(CX859,"-",INDEX('Avtal för korttidsarbete'!$D:$D,MATCH(D859,'Avtal för korttidsarbete'!$G:$G,0)))</f>
        <v>-</v>
      </c>
      <c r="CZ859" s="131" t="b">
        <f>IFERROR(G859&gt;INDEX(Uppsägningar!E:E,MATCH(C859,Uppsägningar!C:C,0)),FALSE)</f>
        <v>0</v>
      </c>
    </row>
    <row r="860" spans="1:104" s="30" customFormat="1" x14ac:dyDescent="0.25">
      <c r="A860" s="19">
        <v>845</v>
      </c>
      <c r="B860" s="20"/>
      <c r="C860" s="189"/>
      <c r="D860" s="69"/>
      <c r="E860" s="171">
        <f>IFERROR(INDEX(Admin!$C$7:$C$10,MATCH(CY860,TblNivåValTExt,0)),0)</f>
        <v>0</v>
      </c>
      <c r="F860" s="1"/>
      <c r="G860" s="1"/>
      <c r="H860" s="90"/>
      <c r="I860" s="91"/>
      <c r="J860" s="91"/>
      <c r="K860" s="91"/>
      <c r="L860" s="91"/>
      <c r="M860" s="91"/>
      <c r="N860" s="91"/>
      <c r="O860" s="91"/>
      <c r="P860" s="91"/>
      <c r="Q860" s="91"/>
      <c r="R860" s="91"/>
      <c r="S860" s="91"/>
      <c r="T860" s="91"/>
      <c r="U860" s="91"/>
      <c r="V860" s="91"/>
      <c r="W860" s="225">
        <f t="shared" si="959"/>
        <v>0</v>
      </c>
      <c r="X860" s="134" t="str">
        <f t="shared" si="1005"/>
        <v/>
      </c>
      <c r="Y860" s="92" t="b">
        <f t="shared" si="960"/>
        <v>0</v>
      </c>
      <c r="Z860" s="92" t="str">
        <f t="shared" si="1006"/>
        <v/>
      </c>
      <c r="AA860" s="92" t="b">
        <f t="shared" si="1007"/>
        <v>0</v>
      </c>
      <c r="AB860" s="92" t="str">
        <f t="shared" si="1008"/>
        <v/>
      </c>
      <c r="AC860" s="13" t="b">
        <f t="shared" si="961"/>
        <v>0</v>
      </c>
      <c r="AD860" s="92" t="str">
        <f t="shared" si="1009"/>
        <v/>
      </c>
      <c r="AE860" s="13" t="b">
        <f t="shared" si="1010"/>
        <v>0</v>
      </c>
      <c r="AF860" s="92" t="str">
        <f t="shared" si="1011"/>
        <v/>
      </c>
      <c r="AG860" s="13" t="b">
        <f t="shared" si="962"/>
        <v>0</v>
      </c>
      <c r="AH860" s="92" t="str">
        <f t="shared" si="1012"/>
        <v/>
      </c>
      <c r="AI860" s="35" t="b">
        <f t="shared" si="963"/>
        <v>0</v>
      </c>
      <c r="AJ860" s="92" t="str">
        <f t="shared" si="1013"/>
        <v/>
      </c>
      <c r="AK860" s="35" t="b">
        <f t="shared" si="964"/>
        <v>0</v>
      </c>
      <c r="AL860" s="92" t="str">
        <f t="shared" si="965"/>
        <v/>
      </c>
      <c r="AM860" s="35" t="b">
        <f t="shared" si="966"/>
        <v>0</v>
      </c>
      <c r="AN860" s="92" t="str">
        <f t="shared" si="967"/>
        <v/>
      </c>
      <c r="AO860" s="13" t="b">
        <f t="shared" si="968"/>
        <v>0</v>
      </c>
      <c r="AP860" s="92" t="str">
        <f t="shared" si="969"/>
        <v/>
      </c>
      <c r="AQ860" s="14">
        <f t="shared" si="970"/>
        <v>0</v>
      </c>
      <c r="AR860" s="14">
        <f t="shared" si="971"/>
        <v>0</v>
      </c>
      <c r="AS860" s="16">
        <f t="shared" si="1023"/>
        <v>0</v>
      </c>
      <c r="AT860" s="16">
        <f t="shared" si="1023"/>
        <v>0</v>
      </c>
      <c r="AU860" s="16">
        <f t="shared" si="1023"/>
        <v>0</v>
      </c>
      <c r="AV860" s="16">
        <f t="shared" si="1023"/>
        <v>0</v>
      </c>
      <c r="AW860" s="16">
        <f t="shared" si="1023"/>
        <v>0</v>
      </c>
      <c r="AX860" s="16">
        <f t="shared" si="1023"/>
        <v>0</v>
      </c>
      <c r="AY860" s="16">
        <f t="shared" si="1023"/>
        <v>0</v>
      </c>
      <c r="AZ860" s="16"/>
      <c r="BA860" s="16"/>
      <c r="BB860" s="93">
        <f t="shared" si="1014"/>
        <v>0</v>
      </c>
      <c r="BC860" s="93">
        <f t="shared" si="1015"/>
        <v>0</v>
      </c>
      <c r="BD860" s="93">
        <f t="shared" si="1016"/>
        <v>0</v>
      </c>
      <c r="BE860" s="158">
        <f t="shared" si="1017"/>
        <v>0</v>
      </c>
      <c r="BF860" s="159">
        <f t="shared" si="1018"/>
        <v>0</v>
      </c>
      <c r="BG860" s="159">
        <f t="shared" si="972"/>
        <v>0</v>
      </c>
      <c r="BH860" s="159">
        <f t="shared" si="973"/>
        <v>0</v>
      </c>
      <c r="BI860" s="159">
        <f t="shared" si="974"/>
        <v>0</v>
      </c>
      <c r="BJ860" s="159">
        <f t="shared" si="975"/>
        <v>0</v>
      </c>
      <c r="BK860" s="159">
        <f t="shared" si="976"/>
        <v>0</v>
      </c>
      <c r="BL860" s="159">
        <f t="shared" si="977"/>
        <v>0</v>
      </c>
      <c r="BM860" s="159">
        <f t="shared" si="958"/>
        <v>0</v>
      </c>
      <c r="BN860" s="159">
        <f t="shared" si="958"/>
        <v>0</v>
      </c>
      <c r="BO860" s="205" t="b">
        <f t="shared" si="978"/>
        <v>0</v>
      </c>
      <c r="BP860" s="214">
        <f t="shared" si="979"/>
        <v>0</v>
      </c>
      <c r="BQ860" s="160">
        <f t="shared" si="980"/>
        <v>0</v>
      </c>
      <c r="BR860" s="160">
        <f t="shared" si="981"/>
        <v>0</v>
      </c>
      <c r="BS860" s="160">
        <f t="shared" si="982"/>
        <v>0</v>
      </c>
      <c r="BT860" s="160">
        <f t="shared" si="983"/>
        <v>0</v>
      </c>
      <c r="BU860" s="160">
        <f t="shared" si="984"/>
        <v>0</v>
      </c>
      <c r="BV860" s="215">
        <f t="shared" si="985"/>
        <v>0</v>
      </c>
      <c r="BW860" s="217">
        <f t="shared" si="986"/>
        <v>0</v>
      </c>
      <c r="BX860" s="206">
        <f t="shared" si="987"/>
        <v>0</v>
      </c>
      <c r="BY860" s="206">
        <f t="shared" si="988"/>
        <v>0</v>
      </c>
      <c r="BZ860" s="206">
        <f t="shared" si="989"/>
        <v>0</v>
      </c>
      <c r="CA860" s="206">
        <f t="shared" si="990"/>
        <v>0</v>
      </c>
      <c r="CB860" s="206">
        <f t="shared" si="991"/>
        <v>0</v>
      </c>
      <c r="CC860" s="218">
        <f t="shared" si="992"/>
        <v>0</v>
      </c>
      <c r="CD860" s="216" t="e">
        <f t="shared" si="993"/>
        <v>#VALUE!</v>
      </c>
      <c r="CE860" s="94" t="e">
        <f t="shared" si="994"/>
        <v>#VALUE!</v>
      </c>
      <c r="CF860" s="94" t="e">
        <f t="shared" si="995"/>
        <v>#VALUE!</v>
      </c>
      <c r="CG860" s="95" t="e">
        <f t="shared" si="996"/>
        <v>#VALUE!</v>
      </c>
      <c r="CH860" s="95" t="e">
        <f t="shared" si="1019"/>
        <v>#VALUE!</v>
      </c>
      <c r="CI860" s="95" t="b">
        <f t="shared" si="1022"/>
        <v>0</v>
      </c>
      <c r="CJ860" s="76" t="str">
        <f t="shared" si="997"/>
        <v/>
      </c>
      <c r="CK860" s="94" t="e" cm="1">
        <f t="array" aca="1" ref="CK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CL860" s="94" t="str">
        <f t="shared" si="998"/>
        <v/>
      </c>
      <c r="CM860" s="96" t="b">
        <f t="shared" si="999"/>
        <v>0</v>
      </c>
      <c r="CN860" s="130" t="b">
        <f>IFERROR(MATCH(D860,'Avtal för korttidsarbete'!$G$13:$G$1012,0),TRUE)</f>
        <v>1</v>
      </c>
      <c r="CO860" s="130" t="b">
        <f t="shared" si="1000"/>
        <v>0</v>
      </c>
      <c r="CP860" s="131" t="str" cm="1">
        <f t="array" ref="CP860">IF(CN860=TRUE,"x",INDEX('Avtal för korttidsarbete'!$E$13:$E$1012,$CN860))</f>
        <v>x</v>
      </c>
      <c r="CQ860" s="131" t="str" cm="1">
        <f t="array" ref="CQ860">IF(CN860=TRUE,"x",INDEX('Avtal för korttidsarbete'!$F$13:$F$1012,$CN860))</f>
        <v>x</v>
      </c>
      <c r="CR860" s="130" t="b">
        <f t="shared" si="1001"/>
        <v>0</v>
      </c>
      <c r="CS860" s="165">
        <f t="shared" si="1020"/>
        <v>0</v>
      </c>
      <c r="CT860" s="165">
        <f t="shared" si="1021"/>
        <v>0</v>
      </c>
      <c r="CU860" s="130" t="b">
        <f t="shared" si="1002"/>
        <v>0</v>
      </c>
      <c r="CV860" s="131">
        <f t="shared" si="1003"/>
        <v>0</v>
      </c>
      <c r="CW860" s="165">
        <f t="shared" si="1004"/>
        <v>0</v>
      </c>
      <c r="CX860" s="186" t="b">
        <f>IFERROR(INDEX('Avtal för korttidsarbete'!R:R,MATCH(D860,'Avtal för korttidsarbete'!$G:$G,0)),TRUE)</f>
        <v>1</v>
      </c>
      <c r="CY860" s="165" t="str">
        <f>IF(CX860,"-",INDEX('Avtal för korttidsarbete'!$D:$D,MATCH(D860,'Avtal för korttidsarbete'!$G:$G,0)))</f>
        <v>-</v>
      </c>
      <c r="CZ860" s="131" t="b">
        <f>IFERROR(G860&gt;INDEX(Uppsägningar!E:E,MATCH(C860,Uppsägningar!C:C,0)),FALSE)</f>
        <v>0</v>
      </c>
    </row>
    <row r="861" spans="1:104" s="30" customFormat="1" x14ac:dyDescent="0.25">
      <c r="A861" s="19">
        <v>846</v>
      </c>
      <c r="B861" s="20"/>
      <c r="C861" s="189"/>
      <c r="D861" s="69"/>
      <c r="E861" s="171">
        <f>IFERROR(INDEX(Admin!$C$7:$C$10,MATCH(CY861,TblNivåValTExt,0)),0)</f>
        <v>0</v>
      </c>
      <c r="F861" s="1"/>
      <c r="G861" s="1"/>
      <c r="H861" s="90"/>
      <c r="I861" s="91"/>
      <c r="J861" s="91"/>
      <c r="K861" s="91"/>
      <c r="L861" s="91"/>
      <c r="M861" s="91"/>
      <c r="N861" s="91"/>
      <c r="O861" s="91"/>
      <c r="P861" s="91"/>
      <c r="Q861" s="91"/>
      <c r="R861" s="91"/>
      <c r="S861" s="91"/>
      <c r="T861" s="91"/>
      <c r="U861" s="91"/>
      <c r="V861" s="91"/>
      <c r="W861" s="225">
        <f t="shared" si="959"/>
        <v>0</v>
      </c>
      <c r="X861" s="134" t="str">
        <f t="shared" si="1005"/>
        <v/>
      </c>
      <c r="Y861" s="92" t="b">
        <f t="shared" si="960"/>
        <v>0</v>
      </c>
      <c r="Z861" s="92" t="str">
        <f t="shared" si="1006"/>
        <v/>
      </c>
      <c r="AA861" s="92" t="b">
        <f t="shared" si="1007"/>
        <v>0</v>
      </c>
      <c r="AB861" s="92" t="str">
        <f t="shared" si="1008"/>
        <v/>
      </c>
      <c r="AC861" s="13" t="b">
        <f t="shared" si="961"/>
        <v>0</v>
      </c>
      <c r="AD861" s="92" t="str">
        <f t="shared" si="1009"/>
        <v/>
      </c>
      <c r="AE861" s="13" t="b">
        <f t="shared" si="1010"/>
        <v>0</v>
      </c>
      <c r="AF861" s="92" t="str">
        <f t="shared" si="1011"/>
        <v/>
      </c>
      <c r="AG861" s="13" t="b">
        <f t="shared" si="962"/>
        <v>0</v>
      </c>
      <c r="AH861" s="92" t="str">
        <f t="shared" si="1012"/>
        <v/>
      </c>
      <c r="AI861" s="35" t="b">
        <f t="shared" si="963"/>
        <v>0</v>
      </c>
      <c r="AJ861" s="92" t="str">
        <f t="shared" si="1013"/>
        <v/>
      </c>
      <c r="AK861" s="35" t="b">
        <f t="shared" si="964"/>
        <v>0</v>
      </c>
      <c r="AL861" s="92" t="str">
        <f t="shared" si="965"/>
        <v/>
      </c>
      <c r="AM861" s="35" t="b">
        <f t="shared" si="966"/>
        <v>0</v>
      </c>
      <c r="AN861" s="92" t="str">
        <f t="shared" si="967"/>
        <v/>
      </c>
      <c r="AO861" s="13" t="b">
        <f t="shared" si="968"/>
        <v>0</v>
      </c>
      <c r="AP861" s="92" t="str">
        <f t="shared" si="969"/>
        <v/>
      </c>
      <c r="AQ861" s="14">
        <f t="shared" si="970"/>
        <v>0</v>
      </c>
      <c r="AR861" s="14">
        <f t="shared" si="971"/>
        <v>0</v>
      </c>
      <c r="AS861" s="16">
        <f t="shared" si="1023"/>
        <v>0</v>
      </c>
      <c r="AT861" s="16">
        <f t="shared" si="1023"/>
        <v>0</v>
      </c>
      <c r="AU861" s="16">
        <f t="shared" si="1023"/>
        <v>0</v>
      </c>
      <c r="AV861" s="16">
        <f t="shared" si="1023"/>
        <v>0</v>
      </c>
      <c r="AW861" s="16">
        <f t="shared" si="1023"/>
        <v>0</v>
      </c>
      <c r="AX861" s="16">
        <f t="shared" si="1023"/>
        <v>0</v>
      </c>
      <c r="AY861" s="16">
        <f t="shared" si="1023"/>
        <v>0</v>
      </c>
      <c r="AZ861" s="16"/>
      <c r="BA861" s="16"/>
      <c r="BB861" s="93">
        <f t="shared" si="1014"/>
        <v>0</v>
      </c>
      <c r="BC861" s="93">
        <f t="shared" si="1015"/>
        <v>0</v>
      </c>
      <c r="BD861" s="93">
        <f t="shared" si="1016"/>
        <v>0</v>
      </c>
      <c r="BE861" s="158">
        <f t="shared" si="1017"/>
        <v>0</v>
      </c>
      <c r="BF861" s="159">
        <f t="shared" si="1018"/>
        <v>0</v>
      </c>
      <c r="BG861" s="159">
        <f t="shared" si="972"/>
        <v>0</v>
      </c>
      <c r="BH861" s="159">
        <f t="shared" si="973"/>
        <v>0</v>
      </c>
      <c r="BI861" s="159">
        <f t="shared" si="974"/>
        <v>0</v>
      </c>
      <c r="BJ861" s="159">
        <f t="shared" si="975"/>
        <v>0</v>
      </c>
      <c r="BK861" s="159">
        <f t="shared" si="976"/>
        <v>0</v>
      </c>
      <c r="BL861" s="159">
        <f t="shared" si="977"/>
        <v>0</v>
      </c>
      <c r="BM861" s="159">
        <f t="shared" si="958"/>
        <v>0</v>
      </c>
      <c r="BN861" s="159">
        <f t="shared" si="958"/>
        <v>0</v>
      </c>
      <c r="BO861" s="205" t="b">
        <f t="shared" si="978"/>
        <v>0</v>
      </c>
      <c r="BP861" s="214">
        <f t="shared" si="979"/>
        <v>0</v>
      </c>
      <c r="BQ861" s="160">
        <f t="shared" si="980"/>
        <v>0</v>
      </c>
      <c r="BR861" s="160">
        <f t="shared" si="981"/>
        <v>0</v>
      </c>
      <c r="BS861" s="160">
        <f t="shared" si="982"/>
        <v>0</v>
      </c>
      <c r="BT861" s="160">
        <f t="shared" si="983"/>
        <v>0</v>
      </c>
      <c r="BU861" s="160">
        <f t="shared" si="984"/>
        <v>0</v>
      </c>
      <c r="BV861" s="215">
        <f t="shared" si="985"/>
        <v>0</v>
      </c>
      <c r="BW861" s="217">
        <f t="shared" si="986"/>
        <v>0</v>
      </c>
      <c r="BX861" s="206">
        <f t="shared" si="987"/>
        <v>0</v>
      </c>
      <c r="BY861" s="206">
        <f t="shared" si="988"/>
        <v>0</v>
      </c>
      <c r="BZ861" s="206">
        <f t="shared" si="989"/>
        <v>0</v>
      </c>
      <c r="CA861" s="206">
        <f t="shared" si="990"/>
        <v>0</v>
      </c>
      <c r="CB861" s="206">
        <f t="shared" si="991"/>
        <v>0</v>
      </c>
      <c r="CC861" s="218">
        <f t="shared" si="992"/>
        <v>0</v>
      </c>
      <c r="CD861" s="216" t="e">
        <f t="shared" si="993"/>
        <v>#VALUE!</v>
      </c>
      <c r="CE861" s="94" t="e">
        <f t="shared" si="994"/>
        <v>#VALUE!</v>
      </c>
      <c r="CF861" s="94" t="e">
        <f t="shared" si="995"/>
        <v>#VALUE!</v>
      </c>
      <c r="CG861" s="95" t="e">
        <f t="shared" si="996"/>
        <v>#VALUE!</v>
      </c>
      <c r="CH861" s="95" t="e">
        <f t="shared" si="1019"/>
        <v>#VALUE!</v>
      </c>
      <c r="CI861" s="95" t="b">
        <f t="shared" si="1022"/>
        <v>0</v>
      </c>
      <c r="CJ861" s="76" t="str">
        <f t="shared" si="997"/>
        <v/>
      </c>
      <c r="CK861" s="94" t="e" cm="1">
        <f t="array" aca="1" ref="CK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CL861" s="94" t="str">
        <f t="shared" si="998"/>
        <v/>
      </c>
      <c r="CM861" s="96" t="b">
        <f t="shared" si="999"/>
        <v>0</v>
      </c>
      <c r="CN861" s="130" t="b">
        <f>IFERROR(MATCH(D861,'Avtal för korttidsarbete'!$G$13:$G$1012,0),TRUE)</f>
        <v>1</v>
      </c>
      <c r="CO861" s="130" t="b">
        <f t="shared" si="1000"/>
        <v>0</v>
      </c>
      <c r="CP861" s="131" t="str" cm="1">
        <f t="array" ref="CP861">IF(CN861=TRUE,"x",INDEX('Avtal för korttidsarbete'!$E$13:$E$1012,$CN861))</f>
        <v>x</v>
      </c>
      <c r="CQ861" s="131" t="str" cm="1">
        <f t="array" ref="CQ861">IF(CN861=TRUE,"x",INDEX('Avtal för korttidsarbete'!$F$13:$F$1012,$CN861))</f>
        <v>x</v>
      </c>
      <c r="CR861" s="130" t="b">
        <f t="shared" si="1001"/>
        <v>0</v>
      </c>
      <c r="CS861" s="165">
        <f t="shared" si="1020"/>
        <v>0</v>
      </c>
      <c r="CT861" s="165">
        <f t="shared" si="1021"/>
        <v>0</v>
      </c>
      <c r="CU861" s="130" t="b">
        <f t="shared" si="1002"/>
        <v>0</v>
      </c>
      <c r="CV861" s="131">
        <f t="shared" si="1003"/>
        <v>0</v>
      </c>
      <c r="CW861" s="165">
        <f t="shared" si="1004"/>
        <v>0</v>
      </c>
      <c r="CX861" s="186" t="b">
        <f>IFERROR(INDEX('Avtal för korttidsarbete'!R:R,MATCH(D861,'Avtal för korttidsarbete'!$G:$G,0)),TRUE)</f>
        <v>1</v>
      </c>
      <c r="CY861" s="165" t="str">
        <f>IF(CX861,"-",INDEX('Avtal för korttidsarbete'!$D:$D,MATCH(D861,'Avtal för korttidsarbete'!$G:$G,0)))</f>
        <v>-</v>
      </c>
      <c r="CZ861" s="131" t="b">
        <f>IFERROR(G861&gt;INDEX(Uppsägningar!E:E,MATCH(C861,Uppsägningar!C:C,0)),FALSE)</f>
        <v>0</v>
      </c>
    </row>
    <row r="862" spans="1:104" s="30" customFormat="1" x14ac:dyDescent="0.25">
      <c r="A862" s="19">
        <v>847</v>
      </c>
      <c r="B862" s="20"/>
      <c r="C862" s="189"/>
      <c r="D862" s="69"/>
      <c r="E862" s="171">
        <f>IFERROR(INDEX(Admin!$C$7:$C$10,MATCH(CY862,TblNivåValTExt,0)),0)</f>
        <v>0</v>
      </c>
      <c r="F862" s="1"/>
      <c r="G862" s="1"/>
      <c r="H862" s="90"/>
      <c r="I862" s="91"/>
      <c r="J862" s="91"/>
      <c r="K862" s="91"/>
      <c r="L862" s="91"/>
      <c r="M862" s="91"/>
      <c r="N862" s="91"/>
      <c r="O862" s="91"/>
      <c r="P862" s="91"/>
      <c r="Q862" s="91"/>
      <c r="R862" s="91"/>
      <c r="S862" s="91"/>
      <c r="T862" s="91"/>
      <c r="U862" s="91"/>
      <c r="V862" s="91"/>
      <c r="W862" s="225">
        <f t="shared" si="959"/>
        <v>0</v>
      </c>
      <c r="X862" s="134" t="str">
        <f t="shared" si="1005"/>
        <v/>
      </c>
      <c r="Y862" s="92" t="b">
        <f t="shared" si="960"/>
        <v>0</v>
      </c>
      <c r="Z862" s="92" t="str">
        <f t="shared" si="1006"/>
        <v/>
      </c>
      <c r="AA862" s="92" t="b">
        <f t="shared" si="1007"/>
        <v>0</v>
      </c>
      <c r="AB862" s="92" t="str">
        <f t="shared" si="1008"/>
        <v/>
      </c>
      <c r="AC862" s="13" t="b">
        <f t="shared" si="961"/>
        <v>0</v>
      </c>
      <c r="AD862" s="92" t="str">
        <f t="shared" si="1009"/>
        <v/>
      </c>
      <c r="AE862" s="13" t="b">
        <f t="shared" si="1010"/>
        <v>0</v>
      </c>
      <c r="AF862" s="92" t="str">
        <f t="shared" si="1011"/>
        <v/>
      </c>
      <c r="AG862" s="13" t="b">
        <f t="shared" si="962"/>
        <v>0</v>
      </c>
      <c r="AH862" s="92" t="str">
        <f t="shared" si="1012"/>
        <v/>
      </c>
      <c r="AI862" s="35" t="b">
        <f t="shared" si="963"/>
        <v>0</v>
      </c>
      <c r="AJ862" s="92" t="str">
        <f t="shared" si="1013"/>
        <v/>
      </c>
      <c r="AK862" s="35" t="b">
        <f t="shared" si="964"/>
        <v>0</v>
      </c>
      <c r="AL862" s="92" t="str">
        <f t="shared" si="965"/>
        <v/>
      </c>
      <c r="AM862" s="35" t="b">
        <f t="shared" si="966"/>
        <v>0</v>
      </c>
      <c r="AN862" s="92" t="str">
        <f t="shared" si="967"/>
        <v/>
      </c>
      <c r="AO862" s="13" t="b">
        <f t="shared" si="968"/>
        <v>0</v>
      </c>
      <c r="AP862" s="92" t="str">
        <f t="shared" si="969"/>
        <v/>
      </c>
      <c r="AQ862" s="14">
        <f t="shared" si="970"/>
        <v>0</v>
      </c>
      <c r="AR862" s="14">
        <f t="shared" si="971"/>
        <v>0</v>
      </c>
      <c r="AS862" s="16">
        <f t="shared" si="1023"/>
        <v>0</v>
      </c>
      <c r="AT862" s="16">
        <f t="shared" si="1023"/>
        <v>0</v>
      </c>
      <c r="AU862" s="16">
        <f t="shared" si="1023"/>
        <v>0</v>
      </c>
      <c r="AV862" s="16">
        <f t="shared" si="1023"/>
        <v>0</v>
      </c>
      <c r="AW862" s="16">
        <f t="shared" si="1023"/>
        <v>0</v>
      </c>
      <c r="AX862" s="16">
        <f t="shared" si="1023"/>
        <v>0</v>
      </c>
      <c r="AY862" s="16">
        <f t="shared" si="1023"/>
        <v>0</v>
      </c>
      <c r="AZ862" s="16"/>
      <c r="BA862" s="16"/>
      <c r="BB862" s="93">
        <f t="shared" si="1014"/>
        <v>0</v>
      </c>
      <c r="BC862" s="93">
        <f t="shared" si="1015"/>
        <v>0</v>
      </c>
      <c r="BD862" s="93">
        <f t="shared" si="1016"/>
        <v>0</v>
      </c>
      <c r="BE862" s="158">
        <f t="shared" si="1017"/>
        <v>0</v>
      </c>
      <c r="BF862" s="159">
        <f t="shared" si="1018"/>
        <v>0</v>
      </c>
      <c r="BG862" s="159">
        <f t="shared" si="972"/>
        <v>0</v>
      </c>
      <c r="BH862" s="159">
        <f t="shared" si="973"/>
        <v>0</v>
      </c>
      <c r="BI862" s="159">
        <f t="shared" si="974"/>
        <v>0</v>
      </c>
      <c r="BJ862" s="159">
        <f t="shared" si="975"/>
        <v>0</v>
      </c>
      <c r="BK862" s="159">
        <f t="shared" si="976"/>
        <v>0</v>
      </c>
      <c r="BL862" s="159">
        <f t="shared" si="977"/>
        <v>0</v>
      </c>
      <c r="BM862" s="159">
        <f t="shared" si="958"/>
        <v>0</v>
      </c>
      <c r="BN862" s="159">
        <f t="shared" si="958"/>
        <v>0</v>
      </c>
      <c r="BO862" s="205" t="b">
        <f t="shared" si="978"/>
        <v>0</v>
      </c>
      <c r="BP862" s="214">
        <f t="shared" si="979"/>
        <v>0</v>
      </c>
      <c r="BQ862" s="160">
        <f t="shared" si="980"/>
        <v>0</v>
      </c>
      <c r="BR862" s="160">
        <f t="shared" si="981"/>
        <v>0</v>
      </c>
      <c r="BS862" s="160">
        <f t="shared" si="982"/>
        <v>0</v>
      </c>
      <c r="BT862" s="160">
        <f t="shared" si="983"/>
        <v>0</v>
      </c>
      <c r="BU862" s="160">
        <f t="shared" si="984"/>
        <v>0</v>
      </c>
      <c r="BV862" s="215">
        <f t="shared" si="985"/>
        <v>0</v>
      </c>
      <c r="BW862" s="217">
        <f t="shared" si="986"/>
        <v>0</v>
      </c>
      <c r="BX862" s="206">
        <f t="shared" si="987"/>
        <v>0</v>
      </c>
      <c r="BY862" s="206">
        <f t="shared" si="988"/>
        <v>0</v>
      </c>
      <c r="BZ862" s="206">
        <f t="shared" si="989"/>
        <v>0</v>
      </c>
      <c r="CA862" s="206">
        <f t="shared" si="990"/>
        <v>0</v>
      </c>
      <c r="CB862" s="206">
        <f t="shared" si="991"/>
        <v>0</v>
      </c>
      <c r="CC862" s="218">
        <f t="shared" si="992"/>
        <v>0</v>
      </c>
      <c r="CD862" s="216" t="e">
        <f t="shared" si="993"/>
        <v>#VALUE!</v>
      </c>
      <c r="CE862" s="94" t="e">
        <f t="shared" si="994"/>
        <v>#VALUE!</v>
      </c>
      <c r="CF862" s="94" t="e">
        <f t="shared" si="995"/>
        <v>#VALUE!</v>
      </c>
      <c r="CG862" s="95" t="e">
        <f t="shared" si="996"/>
        <v>#VALUE!</v>
      </c>
      <c r="CH862" s="95" t="e">
        <f t="shared" si="1019"/>
        <v>#VALUE!</v>
      </c>
      <c r="CI862" s="95" t="b">
        <f t="shared" si="1022"/>
        <v>0</v>
      </c>
      <c r="CJ862" s="76" t="str">
        <f t="shared" si="997"/>
        <v/>
      </c>
      <c r="CK862" s="94" t="e" cm="1">
        <f t="array" aca="1" ref="CK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CL862" s="94" t="str">
        <f t="shared" si="998"/>
        <v/>
      </c>
      <c r="CM862" s="96" t="b">
        <f t="shared" si="999"/>
        <v>0</v>
      </c>
      <c r="CN862" s="130" t="b">
        <f>IFERROR(MATCH(D862,'Avtal för korttidsarbete'!$G$13:$G$1012,0),TRUE)</f>
        <v>1</v>
      </c>
      <c r="CO862" s="130" t="b">
        <f t="shared" si="1000"/>
        <v>0</v>
      </c>
      <c r="CP862" s="131" t="str" cm="1">
        <f t="array" ref="CP862">IF(CN862=TRUE,"x",INDEX('Avtal för korttidsarbete'!$E$13:$E$1012,$CN862))</f>
        <v>x</v>
      </c>
      <c r="CQ862" s="131" t="str" cm="1">
        <f t="array" ref="CQ862">IF(CN862=TRUE,"x",INDEX('Avtal för korttidsarbete'!$F$13:$F$1012,$CN862))</f>
        <v>x</v>
      </c>
      <c r="CR862" s="130" t="b">
        <f t="shared" si="1001"/>
        <v>0</v>
      </c>
      <c r="CS862" s="165">
        <f t="shared" si="1020"/>
        <v>0</v>
      </c>
      <c r="CT862" s="165">
        <f t="shared" si="1021"/>
        <v>0</v>
      </c>
      <c r="CU862" s="130" t="b">
        <f t="shared" si="1002"/>
        <v>0</v>
      </c>
      <c r="CV862" s="131">
        <f t="shared" si="1003"/>
        <v>0</v>
      </c>
      <c r="CW862" s="165">
        <f t="shared" si="1004"/>
        <v>0</v>
      </c>
      <c r="CX862" s="186" t="b">
        <f>IFERROR(INDEX('Avtal för korttidsarbete'!R:R,MATCH(D862,'Avtal för korttidsarbete'!$G:$G,0)),TRUE)</f>
        <v>1</v>
      </c>
      <c r="CY862" s="165" t="str">
        <f>IF(CX862,"-",INDEX('Avtal för korttidsarbete'!$D:$D,MATCH(D862,'Avtal för korttidsarbete'!$G:$G,0)))</f>
        <v>-</v>
      </c>
      <c r="CZ862" s="131" t="b">
        <f>IFERROR(G862&gt;INDEX(Uppsägningar!E:E,MATCH(C862,Uppsägningar!C:C,0)),FALSE)</f>
        <v>0</v>
      </c>
    </row>
    <row r="863" spans="1:104" s="30" customFormat="1" x14ac:dyDescent="0.25">
      <c r="A863" s="19">
        <v>848</v>
      </c>
      <c r="B863" s="20"/>
      <c r="C863" s="189"/>
      <c r="D863" s="69"/>
      <c r="E863" s="171">
        <f>IFERROR(INDEX(Admin!$C$7:$C$10,MATCH(CY863,TblNivåValTExt,0)),0)</f>
        <v>0</v>
      </c>
      <c r="F863" s="1"/>
      <c r="G863" s="1"/>
      <c r="H863" s="90"/>
      <c r="I863" s="91"/>
      <c r="J863" s="91"/>
      <c r="K863" s="91"/>
      <c r="L863" s="91"/>
      <c r="M863" s="91"/>
      <c r="N863" s="91"/>
      <c r="O863" s="91"/>
      <c r="P863" s="91"/>
      <c r="Q863" s="91"/>
      <c r="R863" s="91"/>
      <c r="S863" s="91"/>
      <c r="T863" s="91"/>
      <c r="U863" s="91"/>
      <c r="V863" s="91"/>
      <c r="W863" s="225">
        <f t="shared" si="959"/>
        <v>0</v>
      </c>
      <c r="X863" s="134" t="str">
        <f t="shared" si="1005"/>
        <v/>
      </c>
      <c r="Y863" s="92" t="b">
        <f t="shared" si="960"/>
        <v>0</v>
      </c>
      <c r="Z863" s="92" t="str">
        <f t="shared" si="1006"/>
        <v/>
      </c>
      <c r="AA863" s="92" t="b">
        <f t="shared" si="1007"/>
        <v>0</v>
      </c>
      <c r="AB863" s="92" t="str">
        <f t="shared" si="1008"/>
        <v/>
      </c>
      <c r="AC863" s="13" t="b">
        <f t="shared" si="961"/>
        <v>0</v>
      </c>
      <c r="AD863" s="92" t="str">
        <f t="shared" si="1009"/>
        <v/>
      </c>
      <c r="AE863" s="13" t="b">
        <f t="shared" si="1010"/>
        <v>0</v>
      </c>
      <c r="AF863" s="92" t="str">
        <f t="shared" si="1011"/>
        <v/>
      </c>
      <c r="AG863" s="13" t="b">
        <f t="shared" si="962"/>
        <v>0</v>
      </c>
      <c r="AH863" s="92" t="str">
        <f t="shared" si="1012"/>
        <v/>
      </c>
      <c r="AI863" s="35" t="b">
        <f t="shared" si="963"/>
        <v>0</v>
      </c>
      <c r="AJ863" s="92" t="str">
        <f t="shared" si="1013"/>
        <v/>
      </c>
      <c r="AK863" s="35" t="b">
        <f t="shared" si="964"/>
        <v>0</v>
      </c>
      <c r="AL863" s="92" t="str">
        <f t="shared" si="965"/>
        <v/>
      </c>
      <c r="AM863" s="35" t="b">
        <f t="shared" si="966"/>
        <v>0</v>
      </c>
      <c r="AN863" s="92" t="str">
        <f t="shared" si="967"/>
        <v/>
      </c>
      <c r="AO863" s="13" t="b">
        <f t="shared" si="968"/>
        <v>0</v>
      </c>
      <c r="AP863" s="92" t="str">
        <f t="shared" si="969"/>
        <v/>
      </c>
      <c r="AQ863" s="14">
        <f t="shared" si="970"/>
        <v>0</v>
      </c>
      <c r="AR863" s="14">
        <f t="shared" si="971"/>
        <v>0</v>
      </c>
      <c r="AS863" s="16">
        <f t="shared" si="1023"/>
        <v>0</v>
      </c>
      <c r="AT863" s="16">
        <f t="shared" si="1023"/>
        <v>0</v>
      </c>
      <c r="AU863" s="16">
        <f t="shared" si="1023"/>
        <v>0</v>
      </c>
      <c r="AV863" s="16">
        <f t="shared" si="1023"/>
        <v>0</v>
      </c>
      <c r="AW863" s="16">
        <f t="shared" si="1023"/>
        <v>0</v>
      </c>
      <c r="AX863" s="16">
        <f t="shared" si="1023"/>
        <v>0</v>
      </c>
      <c r="AY863" s="16">
        <f t="shared" si="1023"/>
        <v>0</v>
      </c>
      <c r="AZ863" s="16"/>
      <c r="BA863" s="16"/>
      <c r="BB863" s="93">
        <f t="shared" si="1014"/>
        <v>0</v>
      </c>
      <c r="BC863" s="93">
        <f t="shared" si="1015"/>
        <v>0</v>
      </c>
      <c r="BD863" s="93">
        <f t="shared" si="1016"/>
        <v>0</v>
      </c>
      <c r="BE863" s="158">
        <f t="shared" si="1017"/>
        <v>0</v>
      </c>
      <c r="BF863" s="159">
        <f t="shared" si="1018"/>
        <v>0</v>
      </c>
      <c r="BG863" s="159">
        <f t="shared" si="972"/>
        <v>0</v>
      </c>
      <c r="BH863" s="159">
        <f t="shared" si="973"/>
        <v>0</v>
      </c>
      <c r="BI863" s="159">
        <f t="shared" si="974"/>
        <v>0</v>
      </c>
      <c r="BJ863" s="159">
        <f t="shared" si="975"/>
        <v>0</v>
      </c>
      <c r="BK863" s="159">
        <f t="shared" si="976"/>
        <v>0</v>
      </c>
      <c r="BL863" s="159">
        <f t="shared" si="977"/>
        <v>0</v>
      </c>
      <c r="BM863" s="159">
        <f t="shared" si="958"/>
        <v>0</v>
      </c>
      <c r="BN863" s="159">
        <f t="shared" si="958"/>
        <v>0</v>
      </c>
      <c r="BO863" s="205" t="b">
        <f t="shared" si="978"/>
        <v>0</v>
      </c>
      <c r="BP863" s="214">
        <f t="shared" si="979"/>
        <v>0</v>
      </c>
      <c r="BQ863" s="160">
        <f t="shared" si="980"/>
        <v>0</v>
      </c>
      <c r="BR863" s="160">
        <f t="shared" si="981"/>
        <v>0</v>
      </c>
      <c r="BS863" s="160">
        <f t="shared" si="982"/>
        <v>0</v>
      </c>
      <c r="BT863" s="160">
        <f t="shared" si="983"/>
        <v>0</v>
      </c>
      <c r="BU863" s="160">
        <f t="shared" si="984"/>
        <v>0</v>
      </c>
      <c r="BV863" s="215">
        <f t="shared" si="985"/>
        <v>0</v>
      </c>
      <c r="BW863" s="217">
        <f t="shared" si="986"/>
        <v>0</v>
      </c>
      <c r="BX863" s="206">
        <f t="shared" si="987"/>
        <v>0</v>
      </c>
      <c r="BY863" s="206">
        <f t="shared" si="988"/>
        <v>0</v>
      </c>
      <c r="BZ863" s="206">
        <f t="shared" si="989"/>
        <v>0</v>
      </c>
      <c r="CA863" s="206">
        <f t="shared" si="990"/>
        <v>0</v>
      </c>
      <c r="CB863" s="206">
        <f t="shared" si="991"/>
        <v>0</v>
      </c>
      <c r="CC863" s="218">
        <f t="shared" si="992"/>
        <v>0</v>
      </c>
      <c r="CD863" s="216" t="e">
        <f t="shared" si="993"/>
        <v>#VALUE!</v>
      </c>
      <c r="CE863" s="94" t="e">
        <f t="shared" si="994"/>
        <v>#VALUE!</v>
      </c>
      <c r="CF863" s="94" t="e">
        <f t="shared" si="995"/>
        <v>#VALUE!</v>
      </c>
      <c r="CG863" s="95" t="e">
        <f t="shared" si="996"/>
        <v>#VALUE!</v>
      </c>
      <c r="CH863" s="95" t="e">
        <f t="shared" si="1019"/>
        <v>#VALUE!</v>
      </c>
      <c r="CI863" s="95" t="b">
        <f t="shared" si="1022"/>
        <v>0</v>
      </c>
      <c r="CJ863" s="76" t="str">
        <f t="shared" si="997"/>
        <v/>
      </c>
      <c r="CK863" s="94" t="e" cm="1">
        <f t="array" aca="1" ref="CK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CL863" s="94" t="str">
        <f t="shared" si="998"/>
        <v/>
      </c>
      <c r="CM863" s="96" t="b">
        <f t="shared" si="999"/>
        <v>0</v>
      </c>
      <c r="CN863" s="130" t="b">
        <f>IFERROR(MATCH(D863,'Avtal för korttidsarbete'!$G$13:$G$1012,0),TRUE)</f>
        <v>1</v>
      </c>
      <c r="CO863" s="130" t="b">
        <f t="shared" si="1000"/>
        <v>0</v>
      </c>
      <c r="CP863" s="131" t="str" cm="1">
        <f t="array" ref="CP863">IF(CN863=TRUE,"x",INDEX('Avtal för korttidsarbete'!$E$13:$E$1012,$CN863))</f>
        <v>x</v>
      </c>
      <c r="CQ863" s="131" t="str" cm="1">
        <f t="array" ref="CQ863">IF(CN863=TRUE,"x",INDEX('Avtal för korttidsarbete'!$F$13:$F$1012,$CN863))</f>
        <v>x</v>
      </c>
      <c r="CR863" s="130" t="b">
        <f t="shared" si="1001"/>
        <v>0</v>
      </c>
      <c r="CS863" s="165">
        <f t="shared" si="1020"/>
        <v>0</v>
      </c>
      <c r="CT863" s="165">
        <f t="shared" si="1021"/>
        <v>0</v>
      </c>
      <c r="CU863" s="130" t="b">
        <f t="shared" si="1002"/>
        <v>0</v>
      </c>
      <c r="CV863" s="131">
        <f t="shared" si="1003"/>
        <v>0</v>
      </c>
      <c r="CW863" s="165">
        <f t="shared" si="1004"/>
        <v>0</v>
      </c>
      <c r="CX863" s="186" t="b">
        <f>IFERROR(INDEX('Avtal för korttidsarbete'!R:R,MATCH(D863,'Avtal för korttidsarbete'!$G:$G,0)),TRUE)</f>
        <v>1</v>
      </c>
      <c r="CY863" s="165" t="str">
        <f>IF(CX863,"-",INDEX('Avtal för korttidsarbete'!$D:$D,MATCH(D863,'Avtal för korttidsarbete'!$G:$G,0)))</f>
        <v>-</v>
      </c>
      <c r="CZ863" s="131" t="b">
        <f>IFERROR(G863&gt;INDEX(Uppsägningar!E:E,MATCH(C863,Uppsägningar!C:C,0)),FALSE)</f>
        <v>0</v>
      </c>
    </row>
    <row r="864" spans="1:104" s="30" customFormat="1" x14ac:dyDescent="0.25">
      <c r="A864" s="19">
        <v>849</v>
      </c>
      <c r="B864" s="20"/>
      <c r="C864" s="189"/>
      <c r="D864" s="69"/>
      <c r="E864" s="171">
        <f>IFERROR(INDEX(Admin!$C$7:$C$10,MATCH(CY864,TblNivåValTExt,0)),0)</f>
        <v>0</v>
      </c>
      <c r="F864" s="1"/>
      <c r="G864" s="1"/>
      <c r="H864" s="90"/>
      <c r="I864" s="91"/>
      <c r="J864" s="91"/>
      <c r="K864" s="91"/>
      <c r="L864" s="91"/>
      <c r="M864" s="91"/>
      <c r="N864" s="91"/>
      <c r="O864" s="91"/>
      <c r="P864" s="91"/>
      <c r="Q864" s="91"/>
      <c r="R864" s="91"/>
      <c r="S864" s="91"/>
      <c r="T864" s="91"/>
      <c r="U864" s="91"/>
      <c r="V864" s="91"/>
      <c r="W864" s="225">
        <f t="shared" si="959"/>
        <v>0</v>
      </c>
      <c r="X864" s="134" t="str">
        <f t="shared" si="1005"/>
        <v/>
      </c>
      <c r="Y864" s="92" t="b">
        <f t="shared" si="960"/>
        <v>0</v>
      </c>
      <c r="Z864" s="92" t="str">
        <f t="shared" si="1006"/>
        <v/>
      </c>
      <c r="AA864" s="92" t="b">
        <f t="shared" si="1007"/>
        <v>0</v>
      </c>
      <c r="AB864" s="92" t="str">
        <f t="shared" si="1008"/>
        <v/>
      </c>
      <c r="AC864" s="13" t="b">
        <f t="shared" si="961"/>
        <v>0</v>
      </c>
      <c r="AD864" s="92" t="str">
        <f t="shared" si="1009"/>
        <v/>
      </c>
      <c r="AE864" s="13" t="b">
        <f t="shared" si="1010"/>
        <v>0</v>
      </c>
      <c r="AF864" s="92" t="str">
        <f t="shared" si="1011"/>
        <v/>
      </c>
      <c r="AG864" s="13" t="b">
        <f t="shared" si="962"/>
        <v>0</v>
      </c>
      <c r="AH864" s="92" t="str">
        <f t="shared" si="1012"/>
        <v/>
      </c>
      <c r="AI864" s="35" t="b">
        <f t="shared" si="963"/>
        <v>0</v>
      </c>
      <c r="AJ864" s="92" t="str">
        <f t="shared" si="1013"/>
        <v/>
      </c>
      <c r="AK864" s="35" t="b">
        <f t="shared" si="964"/>
        <v>0</v>
      </c>
      <c r="AL864" s="92" t="str">
        <f t="shared" si="965"/>
        <v/>
      </c>
      <c r="AM864" s="35" t="b">
        <f t="shared" si="966"/>
        <v>0</v>
      </c>
      <c r="AN864" s="92" t="str">
        <f t="shared" si="967"/>
        <v/>
      </c>
      <c r="AO864" s="13" t="b">
        <f t="shared" si="968"/>
        <v>0</v>
      </c>
      <c r="AP864" s="92" t="str">
        <f t="shared" si="969"/>
        <v/>
      </c>
      <c r="AQ864" s="14">
        <f t="shared" si="970"/>
        <v>0</v>
      </c>
      <c r="AR864" s="14">
        <f t="shared" si="971"/>
        <v>0</v>
      </c>
      <c r="AS864" s="16">
        <f t="shared" si="1023"/>
        <v>0</v>
      </c>
      <c r="AT864" s="16">
        <f t="shared" si="1023"/>
        <v>0</v>
      </c>
      <c r="AU864" s="16">
        <f t="shared" si="1023"/>
        <v>0</v>
      </c>
      <c r="AV864" s="16">
        <f t="shared" si="1023"/>
        <v>0</v>
      </c>
      <c r="AW864" s="16">
        <f t="shared" si="1023"/>
        <v>0</v>
      </c>
      <c r="AX864" s="16">
        <f t="shared" si="1023"/>
        <v>0</v>
      </c>
      <c r="AY864" s="16">
        <f t="shared" si="1023"/>
        <v>0</v>
      </c>
      <c r="AZ864" s="16"/>
      <c r="BA864" s="16"/>
      <c r="BB864" s="93">
        <f t="shared" si="1014"/>
        <v>0</v>
      </c>
      <c r="BC864" s="93">
        <f t="shared" si="1015"/>
        <v>0</v>
      </c>
      <c r="BD864" s="93">
        <f t="shared" si="1016"/>
        <v>0</v>
      </c>
      <c r="BE864" s="158">
        <f t="shared" si="1017"/>
        <v>0</v>
      </c>
      <c r="BF864" s="159">
        <f t="shared" si="1018"/>
        <v>0</v>
      </c>
      <c r="BG864" s="159">
        <f t="shared" si="972"/>
        <v>0</v>
      </c>
      <c r="BH864" s="159">
        <f t="shared" si="973"/>
        <v>0</v>
      </c>
      <c r="BI864" s="159">
        <f t="shared" si="974"/>
        <v>0</v>
      </c>
      <c r="BJ864" s="159">
        <f t="shared" si="975"/>
        <v>0</v>
      </c>
      <c r="BK864" s="159">
        <f t="shared" si="976"/>
        <v>0</v>
      </c>
      <c r="BL864" s="159">
        <f t="shared" si="977"/>
        <v>0</v>
      </c>
      <c r="BM864" s="159">
        <f t="shared" si="958"/>
        <v>0</v>
      </c>
      <c r="BN864" s="159">
        <f t="shared" si="958"/>
        <v>0</v>
      </c>
      <c r="BO864" s="205" t="b">
        <f t="shared" si="978"/>
        <v>0</v>
      </c>
      <c r="BP864" s="214">
        <f t="shared" si="979"/>
        <v>0</v>
      </c>
      <c r="BQ864" s="160">
        <f t="shared" si="980"/>
        <v>0</v>
      </c>
      <c r="BR864" s="160">
        <f t="shared" si="981"/>
        <v>0</v>
      </c>
      <c r="BS864" s="160">
        <f t="shared" si="982"/>
        <v>0</v>
      </c>
      <c r="BT864" s="160">
        <f t="shared" si="983"/>
        <v>0</v>
      </c>
      <c r="BU864" s="160">
        <f t="shared" si="984"/>
        <v>0</v>
      </c>
      <c r="BV864" s="215">
        <f t="shared" si="985"/>
        <v>0</v>
      </c>
      <c r="BW864" s="217">
        <f t="shared" si="986"/>
        <v>0</v>
      </c>
      <c r="BX864" s="206">
        <f t="shared" si="987"/>
        <v>0</v>
      </c>
      <c r="BY864" s="206">
        <f t="shared" si="988"/>
        <v>0</v>
      </c>
      <c r="BZ864" s="206">
        <f t="shared" si="989"/>
        <v>0</v>
      </c>
      <c r="CA864" s="206">
        <f t="shared" si="990"/>
        <v>0</v>
      </c>
      <c r="CB864" s="206">
        <f t="shared" si="991"/>
        <v>0</v>
      </c>
      <c r="CC864" s="218">
        <f t="shared" si="992"/>
        <v>0</v>
      </c>
      <c r="CD864" s="216" t="e">
        <f t="shared" si="993"/>
        <v>#VALUE!</v>
      </c>
      <c r="CE864" s="94" t="e">
        <f t="shared" si="994"/>
        <v>#VALUE!</v>
      </c>
      <c r="CF864" s="94" t="e">
        <f t="shared" si="995"/>
        <v>#VALUE!</v>
      </c>
      <c r="CG864" s="95" t="e">
        <f t="shared" si="996"/>
        <v>#VALUE!</v>
      </c>
      <c r="CH864" s="95" t="e">
        <f t="shared" si="1019"/>
        <v>#VALUE!</v>
      </c>
      <c r="CI864" s="95" t="b">
        <f t="shared" si="1022"/>
        <v>0</v>
      </c>
      <c r="CJ864" s="76" t="str">
        <f t="shared" si="997"/>
        <v/>
      </c>
      <c r="CK864" s="94" t="e" cm="1">
        <f t="array" aca="1" ref="CK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CL864" s="94" t="str">
        <f t="shared" si="998"/>
        <v/>
      </c>
      <c r="CM864" s="96" t="b">
        <f t="shared" si="999"/>
        <v>0</v>
      </c>
      <c r="CN864" s="130" t="b">
        <f>IFERROR(MATCH(D864,'Avtal för korttidsarbete'!$G$13:$G$1012,0),TRUE)</f>
        <v>1</v>
      </c>
      <c r="CO864" s="130" t="b">
        <f t="shared" si="1000"/>
        <v>0</v>
      </c>
      <c r="CP864" s="131" t="str" cm="1">
        <f t="array" ref="CP864">IF(CN864=TRUE,"x",INDEX('Avtal för korttidsarbete'!$E$13:$E$1012,$CN864))</f>
        <v>x</v>
      </c>
      <c r="CQ864" s="131" t="str" cm="1">
        <f t="array" ref="CQ864">IF(CN864=TRUE,"x",INDEX('Avtal för korttidsarbete'!$F$13:$F$1012,$CN864))</f>
        <v>x</v>
      </c>
      <c r="CR864" s="130" t="b">
        <f t="shared" si="1001"/>
        <v>0</v>
      </c>
      <c r="CS864" s="165">
        <f t="shared" si="1020"/>
        <v>0</v>
      </c>
      <c r="CT864" s="165">
        <f t="shared" si="1021"/>
        <v>0</v>
      </c>
      <c r="CU864" s="130" t="b">
        <f t="shared" si="1002"/>
        <v>0</v>
      </c>
      <c r="CV864" s="131">
        <f t="shared" si="1003"/>
        <v>0</v>
      </c>
      <c r="CW864" s="165">
        <f t="shared" si="1004"/>
        <v>0</v>
      </c>
      <c r="CX864" s="186" t="b">
        <f>IFERROR(INDEX('Avtal för korttidsarbete'!R:R,MATCH(D864,'Avtal för korttidsarbete'!$G:$G,0)),TRUE)</f>
        <v>1</v>
      </c>
      <c r="CY864" s="165" t="str">
        <f>IF(CX864,"-",INDEX('Avtal för korttidsarbete'!$D:$D,MATCH(D864,'Avtal för korttidsarbete'!$G:$G,0)))</f>
        <v>-</v>
      </c>
      <c r="CZ864" s="131" t="b">
        <f>IFERROR(G864&gt;INDEX(Uppsägningar!E:E,MATCH(C864,Uppsägningar!C:C,0)),FALSE)</f>
        <v>0</v>
      </c>
    </row>
    <row r="865" spans="1:104" s="30" customFormat="1" x14ac:dyDescent="0.25">
      <c r="A865" s="19">
        <v>850</v>
      </c>
      <c r="B865" s="20"/>
      <c r="C865" s="189"/>
      <c r="D865" s="69"/>
      <c r="E865" s="171">
        <f>IFERROR(INDEX(Admin!$C$7:$C$10,MATCH(CY865,TblNivåValTExt,0)),0)</f>
        <v>0</v>
      </c>
      <c r="F865" s="1"/>
      <c r="G865" s="1"/>
      <c r="H865" s="90"/>
      <c r="I865" s="91"/>
      <c r="J865" s="91"/>
      <c r="K865" s="91"/>
      <c r="L865" s="91"/>
      <c r="M865" s="91"/>
      <c r="N865" s="91"/>
      <c r="O865" s="91"/>
      <c r="P865" s="91"/>
      <c r="Q865" s="91"/>
      <c r="R865" s="91"/>
      <c r="S865" s="91"/>
      <c r="T865" s="91"/>
      <c r="U865" s="91"/>
      <c r="V865" s="91"/>
      <c r="W865" s="225">
        <f t="shared" si="959"/>
        <v>0</v>
      </c>
      <c r="X865" s="134" t="str">
        <f t="shared" si="1005"/>
        <v/>
      </c>
      <c r="Y865" s="92" t="b">
        <f t="shared" si="960"/>
        <v>0</v>
      </c>
      <c r="Z865" s="92" t="str">
        <f t="shared" si="1006"/>
        <v/>
      </c>
      <c r="AA865" s="92" t="b">
        <f t="shared" si="1007"/>
        <v>0</v>
      </c>
      <c r="AB865" s="92" t="str">
        <f t="shared" si="1008"/>
        <v/>
      </c>
      <c r="AC865" s="13" t="b">
        <f t="shared" si="961"/>
        <v>0</v>
      </c>
      <c r="AD865" s="92" t="str">
        <f t="shared" si="1009"/>
        <v/>
      </c>
      <c r="AE865" s="13" t="b">
        <f t="shared" si="1010"/>
        <v>0</v>
      </c>
      <c r="AF865" s="92" t="str">
        <f t="shared" si="1011"/>
        <v/>
      </c>
      <c r="AG865" s="13" t="b">
        <f t="shared" si="962"/>
        <v>0</v>
      </c>
      <c r="AH865" s="92" t="str">
        <f t="shared" si="1012"/>
        <v/>
      </c>
      <c r="AI865" s="35" t="b">
        <f t="shared" si="963"/>
        <v>0</v>
      </c>
      <c r="AJ865" s="92" t="str">
        <f t="shared" si="1013"/>
        <v/>
      </c>
      <c r="AK865" s="35" t="b">
        <f t="shared" si="964"/>
        <v>0</v>
      </c>
      <c r="AL865" s="92" t="str">
        <f t="shared" si="965"/>
        <v/>
      </c>
      <c r="AM865" s="35" t="b">
        <f t="shared" si="966"/>
        <v>0</v>
      </c>
      <c r="AN865" s="92" t="str">
        <f t="shared" si="967"/>
        <v/>
      </c>
      <c r="AO865" s="13" t="b">
        <f t="shared" si="968"/>
        <v>0</v>
      </c>
      <c r="AP865" s="92" t="str">
        <f t="shared" si="969"/>
        <v/>
      </c>
      <c r="AQ865" s="14">
        <f t="shared" si="970"/>
        <v>0</v>
      </c>
      <c r="AR865" s="14">
        <f t="shared" si="971"/>
        <v>0</v>
      </c>
      <c r="AS865" s="16">
        <f t="shared" si="1023"/>
        <v>0</v>
      </c>
      <c r="AT865" s="16">
        <f t="shared" si="1023"/>
        <v>0</v>
      </c>
      <c r="AU865" s="16">
        <f t="shared" si="1023"/>
        <v>0</v>
      </c>
      <c r="AV865" s="16">
        <f t="shared" si="1023"/>
        <v>0</v>
      </c>
      <c r="AW865" s="16">
        <f t="shared" si="1023"/>
        <v>0</v>
      </c>
      <c r="AX865" s="16">
        <f t="shared" si="1023"/>
        <v>0</v>
      </c>
      <c r="AY865" s="16">
        <f t="shared" si="1023"/>
        <v>0</v>
      </c>
      <c r="AZ865" s="16"/>
      <c r="BA865" s="16"/>
      <c r="BB865" s="93">
        <f t="shared" si="1014"/>
        <v>0</v>
      </c>
      <c r="BC865" s="93">
        <f t="shared" si="1015"/>
        <v>0</v>
      </c>
      <c r="BD865" s="93">
        <f t="shared" si="1016"/>
        <v>0</v>
      </c>
      <c r="BE865" s="158">
        <f t="shared" si="1017"/>
        <v>0</v>
      </c>
      <c r="BF865" s="159">
        <f t="shared" si="1018"/>
        <v>0</v>
      </c>
      <c r="BG865" s="159">
        <f t="shared" si="972"/>
        <v>0</v>
      </c>
      <c r="BH865" s="159">
        <f t="shared" si="973"/>
        <v>0</v>
      </c>
      <c r="BI865" s="159">
        <f t="shared" si="974"/>
        <v>0</v>
      </c>
      <c r="BJ865" s="159">
        <f t="shared" si="975"/>
        <v>0</v>
      </c>
      <c r="BK865" s="159">
        <f t="shared" si="976"/>
        <v>0</v>
      </c>
      <c r="BL865" s="159">
        <f t="shared" si="977"/>
        <v>0</v>
      </c>
      <c r="BM865" s="159">
        <f t="shared" si="958"/>
        <v>0</v>
      </c>
      <c r="BN865" s="159">
        <f t="shared" si="958"/>
        <v>0</v>
      </c>
      <c r="BO865" s="205" t="b">
        <f t="shared" si="978"/>
        <v>0</v>
      </c>
      <c r="BP865" s="214">
        <f t="shared" si="979"/>
        <v>0</v>
      </c>
      <c r="BQ865" s="160">
        <f t="shared" si="980"/>
        <v>0</v>
      </c>
      <c r="BR865" s="160">
        <f t="shared" si="981"/>
        <v>0</v>
      </c>
      <c r="BS865" s="160">
        <f t="shared" si="982"/>
        <v>0</v>
      </c>
      <c r="BT865" s="160">
        <f t="shared" si="983"/>
        <v>0</v>
      </c>
      <c r="BU865" s="160">
        <f t="shared" si="984"/>
        <v>0</v>
      </c>
      <c r="BV865" s="215">
        <f t="shared" si="985"/>
        <v>0</v>
      </c>
      <c r="BW865" s="217">
        <f t="shared" si="986"/>
        <v>0</v>
      </c>
      <c r="BX865" s="206">
        <f t="shared" si="987"/>
        <v>0</v>
      </c>
      <c r="BY865" s="206">
        <f t="shared" si="988"/>
        <v>0</v>
      </c>
      <c r="BZ865" s="206">
        <f t="shared" si="989"/>
        <v>0</v>
      </c>
      <c r="CA865" s="206">
        <f t="shared" si="990"/>
        <v>0</v>
      </c>
      <c r="CB865" s="206">
        <f t="shared" si="991"/>
        <v>0</v>
      </c>
      <c r="CC865" s="218">
        <f t="shared" si="992"/>
        <v>0</v>
      </c>
      <c r="CD865" s="216" t="e">
        <f t="shared" si="993"/>
        <v>#VALUE!</v>
      </c>
      <c r="CE865" s="94" t="e">
        <f t="shared" si="994"/>
        <v>#VALUE!</v>
      </c>
      <c r="CF865" s="94" t="e">
        <f t="shared" si="995"/>
        <v>#VALUE!</v>
      </c>
      <c r="CG865" s="95" t="e">
        <f t="shared" si="996"/>
        <v>#VALUE!</v>
      </c>
      <c r="CH865" s="95" t="e">
        <f t="shared" si="1019"/>
        <v>#VALUE!</v>
      </c>
      <c r="CI865" s="95" t="b">
        <f t="shared" si="1022"/>
        <v>0</v>
      </c>
      <c r="CJ865" s="76" t="str">
        <f t="shared" si="997"/>
        <v/>
      </c>
      <c r="CK865" s="94" t="e" cm="1">
        <f t="array" aca="1" ref="CK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CL865" s="94" t="str">
        <f t="shared" si="998"/>
        <v/>
      </c>
      <c r="CM865" s="96" t="b">
        <f t="shared" si="999"/>
        <v>0</v>
      </c>
      <c r="CN865" s="130" t="b">
        <f>IFERROR(MATCH(D865,'Avtal för korttidsarbete'!$G$13:$G$1012,0),TRUE)</f>
        <v>1</v>
      </c>
      <c r="CO865" s="130" t="b">
        <f t="shared" si="1000"/>
        <v>0</v>
      </c>
      <c r="CP865" s="131" t="str" cm="1">
        <f t="array" ref="CP865">IF(CN865=TRUE,"x",INDEX('Avtal för korttidsarbete'!$E$13:$E$1012,$CN865))</f>
        <v>x</v>
      </c>
      <c r="CQ865" s="131" t="str" cm="1">
        <f t="array" ref="CQ865">IF(CN865=TRUE,"x",INDEX('Avtal för korttidsarbete'!$F$13:$F$1012,$CN865))</f>
        <v>x</v>
      </c>
      <c r="CR865" s="130" t="b">
        <f t="shared" si="1001"/>
        <v>0</v>
      </c>
      <c r="CS865" s="165">
        <f t="shared" si="1020"/>
        <v>0</v>
      </c>
      <c r="CT865" s="165">
        <f t="shared" si="1021"/>
        <v>0</v>
      </c>
      <c r="CU865" s="130" t="b">
        <f t="shared" si="1002"/>
        <v>0</v>
      </c>
      <c r="CV865" s="131">
        <f t="shared" si="1003"/>
        <v>0</v>
      </c>
      <c r="CW865" s="165">
        <f t="shared" si="1004"/>
        <v>0</v>
      </c>
      <c r="CX865" s="186" t="b">
        <f>IFERROR(INDEX('Avtal för korttidsarbete'!R:R,MATCH(D865,'Avtal för korttidsarbete'!$G:$G,0)),TRUE)</f>
        <v>1</v>
      </c>
      <c r="CY865" s="165" t="str">
        <f>IF(CX865,"-",INDEX('Avtal för korttidsarbete'!$D:$D,MATCH(D865,'Avtal för korttidsarbete'!$G:$G,0)))</f>
        <v>-</v>
      </c>
      <c r="CZ865" s="131" t="b">
        <f>IFERROR(G865&gt;INDEX(Uppsägningar!E:E,MATCH(C865,Uppsägningar!C:C,0)),FALSE)</f>
        <v>0</v>
      </c>
    </row>
    <row r="866" spans="1:104" s="30" customFormat="1" x14ac:dyDescent="0.25">
      <c r="A866" s="19">
        <v>851</v>
      </c>
      <c r="B866" s="20"/>
      <c r="C866" s="189"/>
      <c r="D866" s="69"/>
      <c r="E866" s="171">
        <f>IFERROR(INDEX(Admin!$C$7:$C$10,MATCH(CY866,TblNivåValTExt,0)),0)</f>
        <v>0</v>
      </c>
      <c r="F866" s="1"/>
      <c r="G866" s="1"/>
      <c r="H866" s="90"/>
      <c r="I866" s="91"/>
      <c r="J866" s="91"/>
      <c r="K866" s="91"/>
      <c r="L866" s="91"/>
      <c r="M866" s="91"/>
      <c r="N866" s="91"/>
      <c r="O866" s="91"/>
      <c r="P866" s="91"/>
      <c r="Q866" s="91"/>
      <c r="R866" s="91"/>
      <c r="S866" s="91"/>
      <c r="T866" s="91"/>
      <c r="U866" s="91"/>
      <c r="V866" s="91"/>
      <c r="W866" s="225">
        <f t="shared" si="959"/>
        <v>0</v>
      </c>
      <c r="X866" s="134" t="str">
        <f t="shared" si="1005"/>
        <v/>
      </c>
      <c r="Y866" s="92" t="b">
        <f t="shared" si="960"/>
        <v>0</v>
      </c>
      <c r="Z866" s="92" t="str">
        <f t="shared" si="1006"/>
        <v/>
      </c>
      <c r="AA866" s="92" t="b">
        <f t="shared" si="1007"/>
        <v>0</v>
      </c>
      <c r="AB866" s="92" t="str">
        <f t="shared" si="1008"/>
        <v/>
      </c>
      <c r="AC866" s="13" t="b">
        <f t="shared" si="961"/>
        <v>0</v>
      </c>
      <c r="AD866" s="92" t="str">
        <f t="shared" si="1009"/>
        <v/>
      </c>
      <c r="AE866" s="13" t="b">
        <f t="shared" si="1010"/>
        <v>0</v>
      </c>
      <c r="AF866" s="92" t="str">
        <f t="shared" si="1011"/>
        <v/>
      </c>
      <c r="AG866" s="13" t="b">
        <f t="shared" si="962"/>
        <v>0</v>
      </c>
      <c r="AH866" s="92" t="str">
        <f t="shared" si="1012"/>
        <v/>
      </c>
      <c r="AI866" s="35" t="b">
        <f t="shared" si="963"/>
        <v>0</v>
      </c>
      <c r="AJ866" s="92" t="str">
        <f t="shared" si="1013"/>
        <v/>
      </c>
      <c r="AK866" s="35" t="b">
        <f t="shared" si="964"/>
        <v>0</v>
      </c>
      <c r="AL866" s="92" t="str">
        <f t="shared" si="965"/>
        <v/>
      </c>
      <c r="AM866" s="35" t="b">
        <f t="shared" si="966"/>
        <v>0</v>
      </c>
      <c r="AN866" s="92" t="str">
        <f t="shared" si="967"/>
        <v/>
      </c>
      <c r="AO866" s="13" t="b">
        <f t="shared" si="968"/>
        <v>0</v>
      </c>
      <c r="AP866" s="92" t="str">
        <f t="shared" si="969"/>
        <v/>
      </c>
      <c r="AQ866" s="14">
        <f t="shared" si="970"/>
        <v>0</v>
      </c>
      <c r="AR866" s="14">
        <f t="shared" si="971"/>
        <v>0</v>
      </c>
      <c r="AS866" s="16">
        <f t="shared" ref="AS866:AY875" si="1024">IF(OR(AS$11=FALSE,$F866="",MIN($G866,AS$10,$AR866)-MAX($F866,AS$8,$AQ866)&lt;0),0,MIN($G866,AS$10,$AR866)-MAX($F866,AS$8,$AQ866)+1)</f>
        <v>0</v>
      </c>
      <c r="AT866" s="16">
        <f t="shared" si="1024"/>
        <v>0</v>
      </c>
      <c r="AU866" s="16">
        <f t="shared" si="1024"/>
        <v>0</v>
      </c>
      <c r="AV866" s="16">
        <f t="shared" si="1024"/>
        <v>0</v>
      </c>
      <c r="AW866" s="16">
        <f t="shared" si="1024"/>
        <v>0</v>
      </c>
      <c r="AX866" s="16">
        <f t="shared" si="1024"/>
        <v>0</v>
      </c>
      <c r="AY866" s="16">
        <f t="shared" si="1024"/>
        <v>0</v>
      </c>
      <c r="AZ866" s="16"/>
      <c r="BA866" s="16"/>
      <c r="BB866" s="93">
        <f t="shared" si="1014"/>
        <v>0</v>
      </c>
      <c r="BC866" s="93">
        <f t="shared" si="1015"/>
        <v>0</v>
      </c>
      <c r="BD866" s="93">
        <f t="shared" si="1016"/>
        <v>0</v>
      </c>
      <c r="BE866" s="158">
        <f t="shared" si="1017"/>
        <v>0</v>
      </c>
      <c r="BF866" s="159">
        <f t="shared" si="1018"/>
        <v>0</v>
      </c>
      <c r="BG866" s="159">
        <f t="shared" si="972"/>
        <v>0</v>
      </c>
      <c r="BH866" s="159">
        <f t="shared" si="973"/>
        <v>0</v>
      </c>
      <c r="BI866" s="159">
        <f t="shared" si="974"/>
        <v>0</v>
      </c>
      <c r="BJ866" s="159">
        <f t="shared" si="975"/>
        <v>0</v>
      </c>
      <c r="BK866" s="159">
        <f t="shared" si="976"/>
        <v>0</v>
      </c>
      <c r="BL866" s="159">
        <f t="shared" si="977"/>
        <v>0</v>
      </c>
      <c r="BM866" s="159">
        <f t="shared" si="958"/>
        <v>0</v>
      </c>
      <c r="BN866" s="159">
        <f t="shared" si="958"/>
        <v>0</v>
      </c>
      <c r="BO866" s="205" t="b">
        <f t="shared" si="978"/>
        <v>0</v>
      </c>
      <c r="BP866" s="214">
        <f t="shared" si="979"/>
        <v>0</v>
      </c>
      <c r="BQ866" s="160">
        <f t="shared" si="980"/>
        <v>0</v>
      </c>
      <c r="BR866" s="160">
        <f t="shared" si="981"/>
        <v>0</v>
      </c>
      <c r="BS866" s="160">
        <f t="shared" si="982"/>
        <v>0</v>
      </c>
      <c r="BT866" s="160">
        <f t="shared" si="983"/>
        <v>0</v>
      </c>
      <c r="BU866" s="160">
        <f t="shared" si="984"/>
        <v>0</v>
      </c>
      <c r="BV866" s="215">
        <f t="shared" si="985"/>
        <v>0</v>
      </c>
      <c r="BW866" s="217">
        <f t="shared" si="986"/>
        <v>0</v>
      </c>
      <c r="BX866" s="206">
        <f t="shared" si="987"/>
        <v>0</v>
      </c>
      <c r="BY866" s="206">
        <f t="shared" si="988"/>
        <v>0</v>
      </c>
      <c r="BZ866" s="206">
        <f t="shared" si="989"/>
        <v>0</v>
      </c>
      <c r="CA866" s="206">
        <f t="shared" si="990"/>
        <v>0</v>
      </c>
      <c r="CB866" s="206">
        <f t="shared" si="991"/>
        <v>0</v>
      </c>
      <c r="CC866" s="218">
        <f t="shared" si="992"/>
        <v>0</v>
      </c>
      <c r="CD866" s="216" t="e">
        <f t="shared" si="993"/>
        <v>#VALUE!</v>
      </c>
      <c r="CE866" s="94" t="e">
        <f t="shared" si="994"/>
        <v>#VALUE!</v>
      </c>
      <c r="CF866" s="94" t="e">
        <f t="shared" si="995"/>
        <v>#VALUE!</v>
      </c>
      <c r="CG866" s="95" t="e">
        <f t="shared" si="996"/>
        <v>#VALUE!</v>
      </c>
      <c r="CH866" s="95" t="e">
        <f t="shared" si="1019"/>
        <v>#VALUE!</v>
      </c>
      <c r="CI866" s="95" t="b">
        <f t="shared" si="1022"/>
        <v>0</v>
      </c>
      <c r="CJ866" s="76" t="str">
        <f t="shared" si="997"/>
        <v/>
      </c>
      <c r="CK866" s="94" t="e" cm="1">
        <f t="array" aca="1" ref="CK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CL866" s="94" t="str">
        <f t="shared" si="998"/>
        <v/>
      </c>
      <c r="CM866" s="96" t="b">
        <f t="shared" si="999"/>
        <v>0</v>
      </c>
      <c r="CN866" s="130" t="b">
        <f>IFERROR(MATCH(D866,'Avtal för korttidsarbete'!$G$13:$G$1012,0),TRUE)</f>
        <v>1</v>
      </c>
      <c r="CO866" s="130" t="b">
        <f t="shared" si="1000"/>
        <v>0</v>
      </c>
      <c r="CP866" s="131" t="str" cm="1">
        <f t="array" ref="CP866">IF(CN866=TRUE,"x",INDEX('Avtal för korttidsarbete'!$E$13:$E$1012,$CN866))</f>
        <v>x</v>
      </c>
      <c r="CQ866" s="131" t="str" cm="1">
        <f t="array" ref="CQ866">IF(CN866=TRUE,"x",INDEX('Avtal för korttidsarbete'!$F$13:$F$1012,$CN866))</f>
        <v>x</v>
      </c>
      <c r="CR866" s="130" t="b">
        <f t="shared" si="1001"/>
        <v>0</v>
      </c>
      <c r="CS866" s="165">
        <f t="shared" si="1020"/>
        <v>0</v>
      </c>
      <c r="CT866" s="165">
        <f t="shared" si="1021"/>
        <v>0</v>
      </c>
      <c r="CU866" s="130" t="b">
        <f t="shared" si="1002"/>
        <v>0</v>
      </c>
      <c r="CV866" s="131">
        <f t="shared" si="1003"/>
        <v>0</v>
      </c>
      <c r="CW866" s="165">
        <f t="shared" si="1004"/>
        <v>0</v>
      </c>
      <c r="CX866" s="186" t="b">
        <f>IFERROR(INDEX('Avtal för korttidsarbete'!R:R,MATCH(D866,'Avtal för korttidsarbete'!$G:$G,0)),TRUE)</f>
        <v>1</v>
      </c>
      <c r="CY866" s="165" t="str">
        <f>IF(CX866,"-",INDEX('Avtal för korttidsarbete'!$D:$D,MATCH(D866,'Avtal för korttidsarbete'!$G:$G,0)))</f>
        <v>-</v>
      </c>
      <c r="CZ866" s="131" t="b">
        <f>IFERROR(G866&gt;INDEX(Uppsägningar!E:E,MATCH(C866,Uppsägningar!C:C,0)),FALSE)</f>
        <v>0</v>
      </c>
    </row>
    <row r="867" spans="1:104" s="30" customFormat="1" x14ac:dyDescent="0.25">
      <c r="A867" s="19">
        <v>852</v>
      </c>
      <c r="B867" s="20"/>
      <c r="C867" s="189"/>
      <c r="D867" s="69"/>
      <c r="E867" s="171">
        <f>IFERROR(INDEX(Admin!$C$7:$C$10,MATCH(CY867,TblNivåValTExt,0)),0)</f>
        <v>0</v>
      </c>
      <c r="F867" s="1"/>
      <c r="G867" s="1"/>
      <c r="H867" s="90"/>
      <c r="I867" s="91"/>
      <c r="J867" s="91"/>
      <c r="K867" s="91"/>
      <c r="L867" s="91"/>
      <c r="M867" s="91"/>
      <c r="N867" s="91"/>
      <c r="O867" s="91"/>
      <c r="P867" s="91"/>
      <c r="Q867" s="91"/>
      <c r="R867" s="91"/>
      <c r="S867" s="91"/>
      <c r="T867" s="91"/>
      <c r="U867" s="91"/>
      <c r="V867" s="91"/>
      <c r="W867" s="225">
        <f t="shared" si="959"/>
        <v>0</v>
      </c>
      <c r="X867" s="134" t="str">
        <f t="shared" si="1005"/>
        <v/>
      </c>
      <c r="Y867" s="92" t="b">
        <f t="shared" si="960"/>
        <v>0</v>
      </c>
      <c r="Z867" s="92" t="str">
        <f t="shared" si="1006"/>
        <v/>
      </c>
      <c r="AA867" s="92" t="b">
        <f t="shared" si="1007"/>
        <v>0</v>
      </c>
      <c r="AB867" s="92" t="str">
        <f t="shared" si="1008"/>
        <v/>
      </c>
      <c r="AC867" s="13" t="b">
        <f t="shared" si="961"/>
        <v>0</v>
      </c>
      <c r="AD867" s="92" t="str">
        <f t="shared" si="1009"/>
        <v/>
      </c>
      <c r="AE867" s="13" t="b">
        <f t="shared" si="1010"/>
        <v>0</v>
      </c>
      <c r="AF867" s="92" t="str">
        <f t="shared" si="1011"/>
        <v/>
      </c>
      <c r="AG867" s="13" t="b">
        <f t="shared" si="962"/>
        <v>0</v>
      </c>
      <c r="AH867" s="92" t="str">
        <f t="shared" si="1012"/>
        <v/>
      </c>
      <c r="AI867" s="35" t="b">
        <f t="shared" si="963"/>
        <v>0</v>
      </c>
      <c r="AJ867" s="92" t="str">
        <f t="shared" si="1013"/>
        <v/>
      </c>
      <c r="AK867" s="35" t="b">
        <f t="shared" si="964"/>
        <v>0</v>
      </c>
      <c r="AL867" s="92" t="str">
        <f t="shared" si="965"/>
        <v/>
      </c>
      <c r="AM867" s="35" t="b">
        <f t="shared" si="966"/>
        <v>0</v>
      </c>
      <c r="AN867" s="92" t="str">
        <f t="shared" si="967"/>
        <v/>
      </c>
      <c r="AO867" s="13" t="b">
        <f t="shared" si="968"/>
        <v>0</v>
      </c>
      <c r="AP867" s="92" t="str">
        <f t="shared" si="969"/>
        <v/>
      </c>
      <c r="AQ867" s="14">
        <f t="shared" si="970"/>
        <v>0</v>
      </c>
      <c r="AR867" s="14">
        <f t="shared" si="971"/>
        <v>0</v>
      </c>
      <c r="AS867" s="16">
        <f t="shared" si="1024"/>
        <v>0</v>
      </c>
      <c r="AT867" s="16">
        <f t="shared" si="1024"/>
        <v>0</v>
      </c>
      <c r="AU867" s="16">
        <f t="shared" si="1024"/>
        <v>0</v>
      </c>
      <c r="AV867" s="16">
        <f t="shared" si="1024"/>
        <v>0</v>
      </c>
      <c r="AW867" s="16">
        <f t="shared" si="1024"/>
        <v>0</v>
      </c>
      <c r="AX867" s="16">
        <f t="shared" si="1024"/>
        <v>0</v>
      </c>
      <c r="AY867" s="16">
        <f t="shared" si="1024"/>
        <v>0</v>
      </c>
      <c r="AZ867" s="16"/>
      <c r="BA867" s="16"/>
      <c r="BB867" s="93">
        <f t="shared" si="1014"/>
        <v>0</v>
      </c>
      <c r="BC867" s="93">
        <f t="shared" si="1015"/>
        <v>0</v>
      </c>
      <c r="BD867" s="93">
        <f t="shared" si="1016"/>
        <v>0</v>
      </c>
      <c r="BE867" s="158">
        <f t="shared" si="1017"/>
        <v>0</v>
      </c>
      <c r="BF867" s="159">
        <f t="shared" si="1018"/>
        <v>0</v>
      </c>
      <c r="BG867" s="159">
        <f t="shared" si="972"/>
        <v>0</v>
      </c>
      <c r="BH867" s="159">
        <f t="shared" si="973"/>
        <v>0</v>
      </c>
      <c r="BI867" s="159">
        <f t="shared" si="974"/>
        <v>0</v>
      </c>
      <c r="BJ867" s="159">
        <f t="shared" si="975"/>
        <v>0</v>
      </c>
      <c r="BK867" s="159">
        <f t="shared" si="976"/>
        <v>0</v>
      </c>
      <c r="BL867" s="159">
        <f t="shared" si="977"/>
        <v>0</v>
      </c>
      <c r="BM867" s="159">
        <f t="shared" si="958"/>
        <v>0</v>
      </c>
      <c r="BN867" s="159">
        <f t="shared" si="958"/>
        <v>0</v>
      </c>
      <c r="BO867" s="205" t="b">
        <f t="shared" si="978"/>
        <v>0</v>
      </c>
      <c r="BP867" s="214">
        <f t="shared" si="979"/>
        <v>0</v>
      </c>
      <c r="BQ867" s="160">
        <f t="shared" si="980"/>
        <v>0</v>
      </c>
      <c r="BR867" s="160">
        <f t="shared" si="981"/>
        <v>0</v>
      </c>
      <c r="BS867" s="160">
        <f t="shared" si="982"/>
        <v>0</v>
      </c>
      <c r="BT867" s="160">
        <f t="shared" si="983"/>
        <v>0</v>
      </c>
      <c r="BU867" s="160">
        <f t="shared" si="984"/>
        <v>0</v>
      </c>
      <c r="BV867" s="215">
        <f t="shared" si="985"/>
        <v>0</v>
      </c>
      <c r="BW867" s="217">
        <f t="shared" si="986"/>
        <v>0</v>
      </c>
      <c r="BX867" s="206">
        <f t="shared" si="987"/>
        <v>0</v>
      </c>
      <c r="BY867" s="206">
        <f t="shared" si="988"/>
        <v>0</v>
      </c>
      <c r="BZ867" s="206">
        <f t="shared" si="989"/>
        <v>0</v>
      </c>
      <c r="CA867" s="206">
        <f t="shared" si="990"/>
        <v>0</v>
      </c>
      <c r="CB867" s="206">
        <f t="shared" si="991"/>
        <v>0</v>
      </c>
      <c r="CC867" s="218">
        <f t="shared" si="992"/>
        <v>0</v>
      </c>
      <c r="CD867" s="216" t="e">
        <f t="shared" si="993"/>
        <v>#VALUE!</v>
      </c>
      <c r="CE867" s="94" t="e">
        <f t="shared" si="994"/>
        <v>#VALUE!</v>
      </c>
      <c r="CF867" s="94" t="e">
        <f t="shared" si="995"/>
        <v>#VALUE!</v>
      </c>
      <c r="CG867" s="95" t="e">
        <f t="shared" si="996"/>
        <v>#VALUE!</v>
      </c>
      <c r="CH867" s="95" t="e">
        <f t="shared" si="1019"/>
        <v>#VALUE!</v>
      </c>
      <c r="CI867" s="95" t="b">
        <f t="shared" si="1022"/>
        <v>0</v>
      </c>
      <c r="CJ867" s="76" t="str">
        <f t="shared" si="997"/>
        <v/>
      </c>
      <c r="CK867" s="94" t="e" cm="1">
        <f t="array" aca="1" ref="CK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CL867" s="94" t="str">
        <f t="shared" si="998"/>
        <v/>
      </c>
      <c r="CM867" s="96" t="b">
        <f t="shared" si="999"/>
        <v>0</v>
      </c>
      <c r="CN867" s="130" t="b">
        <f>IFERROR(MATCH(D867,'Avtal för korttidsarbete'!$G$13:$G$1012,0),TRUE)</f>
        <v>1</v>
      </c>
      <c r="CO867" s="130" t="b">
        <f t="shared" si="1000"/>
        <v>0</v>
      </c>
      <c r="CP867" s="131" t="str" cm="1">
        <f t="array" ref="CP867">IF(CN867=TRUE,"x",INDEX('Avtal för korttidsarbete'!$E$13:$E$1012,$CN867))</f>
        <v>x</v>
      </c>
      <c r="CQ867" s="131" t="str" cm="1">
        <f t="array" ref="CQ867">IF(CN867=TRUE,"x",INDEX('Avtal för korttidsarbete'!$F$13:$F$1012,$CN867))</f>
        <v>x</v>
      </c>
      <c r="CR867" s="130" t="b">
        <f t="shared" si="1001"/>
        <v>0</v>
      </c>
      <c r="CS867" s="165">
        <f t="shared" si="1020"/>
        <v>0</v>
      </c>
      <c r="CT867" s="165">
        <f t="shared" si="1021"/>
        <v>0</v>
      </c>
      <c r="CU867" s="130" t="b">
        <f t="shared" si="1002"/>
        <v>0</v>
      </c>
      <c r="CV867" s="131">
        <f t="shared" si="1003"/>
        <v>0</v>
      </c>
      <c r="CW867" s="165">
        <f t="shared" si="1004"/>
        <v>0</v>
      </c>
      <c r="CX867" s="186" t="b">
        <f>IFERROR(INDEX('Avtal för korttidsarbete'!R:R,MATCH(D867,'Avtal för korttidsarbete'!$G:$G,0)),TRUE)</f>
        <v>1</v>
      </c>
      <c r="CY867" s="165" t="str">
        <f>IF(CX867,"-",INDEX('Avtal för korttidsarbete'!$D:$D,MATCH(D867,'Avtal för korttidsarbete'!$G:$G,0)))</f>
        <v>-</v>
      </c>
      <c r="CZ867" s="131" t="b">
        <f>IFERROR(G867&gt;INDEX(Uppsägningar!E:E,MATCH(C867,Uppsägningar!C:C,0)),FALSE)</f>
        <v>0</v>
      </c>
    </row>
    <row r="868" spans="1:104" s="30" customFormat="1" x14ac:dyDescent="0.25">
      <c r="A868" s="19">
        <v>853</v>
      </c>
      <c r="B868" s="20"/>
      <c r="C868" s="189"/>
      <c r="D868" s="69"/>
      <c r="E868" s="171">
        <f>IFERROR(INDEX(Admin!$C$7:$C$10,MATCH(CY868,TblNivåValTExt,0)),0)</f>
        <v>0</v>
      </c>
      <c r="F868" s="1"/>
      <c r="G868" s="1"/>
      <c r="H868" s="90"/>
      <c r="I868" s="91"/>
      <c r="J868" s="91"/>
      <c r="K868" s="91"/>
      <c r="L868" s="91"/>
      <c r="M868" s="91"/>
      <c r="N868" s="91"/>
      <c r="O868" s="91"/>
      <c r="P868" s="91"/>
      <c r="Q868" s="91"/>
      <c r="R868" s="91"/>
      <c r="S868" s="91"/>
      <c r="T868" s="91"/>
      <c r="U868" s="91"/>
      <c r="V868" s="91"/>
      <c r="W868" s="225">
        <f t="shared" si="959"/>
        <v>0</v>
      </c>
      <c r="X868" s="134" t="str">
        <f t="shared" si="1005"/>
        <v/>
      </c>
      <c r="Y868" s="92" t="b">
        <f t="shared" si="960"/>
        <v>0</v>
      </c>
      <c r="Z868" s="92" t="str">
        <f t="shared" si="1006"/>
        <v/>
      </c>
      <c r="AA868" s="92" t="b">
        <f t="shared" si="1007"/>
        <v>0</v>
      </c>
      <c r="AB868" s="92" t="str">
        <f t="shared" si="1008"/>
        <v/>
      </c>
      <c r="AC868" s="13" t="b">
        <f t="shared" si="961"/>
        <v>0</v>
      </c>
      <c r="AD868" s="92" t="str">
        <f t="shared" si="1009"/>
        <v/>
      </c>
      <c r="AE868" s="13" t="b">
        <f t="shared" si="1010"/>
        <v>0</v>
      </c>
      <c r="AF868" s="92" t="str">
        <f t="shared" si="1011"/>
        <v/>
      </c>
      <c r="AG868" s="13" t="b">
        <f t="shared" si="962"/>
        <v>0</v>
      </c>
      <c r="AH868" s="92" t="str">
        <f t="shared" si="1012"/>
        <v/>
      </c>
      <c r="AI868" s="35" t="b">
        <f t="shared" si="963"/>
        <v>0</v>
      </c>
      <c r="AJ868" s="92" t="str">
        <f t="shared" si="1013"/>
        <v/>
      </c>
      <c r="AK868" s="35" t="b">
        <f t="shared" si="964"/>
        <v>0</v>
      </c>
      <c r="AL868" s="92" t="str">
        <f t="shared" si="965"/>
        <v/>
      </c>
      <c r="AM868" s="35" t="b">
        <f t="shared" si="966"/>
        <v>0</v>
      </c>
      <c r="AN868" s="92" t="str">
        <f t="shared" si="967"/>
        <v/>
      </c>
      <c r="AO868" s="13" t="b">
        <f t="shared" si="968"/>
        <v>0</v>
      </c>
      <c r="AP868" s="92" t="str">
        <f t="shared" si="969"/>
        <v/>
      </c>
      <c r="AQ868" s="14">
        <f t="shared" si="970"/>
        <v>0</v>
      </c>
      <c r="AR868" s="14">
        <f t="shared" si="971"/>
        <v>0</v>
      </c>
      <c r="AS868" s="16">
        <f t="shared" si="1024"/>
        <v>0</v>
      </c>
      <c r="AT868" s="16">
        <f t="shared" si="1024"/>
        <v>0</v>
      </c>
      <c r="AU868" s="16">
        <f t="shared" si="1024"/>
        <v>0</v>
      </c>
      <c r="AV868" s="16">
        <f t="shared" si="1024"/>
        <v>0</v>
      </c>
      <c r="AW868" s="16">
        <f t="shared" si="1024"/>
        <v>0</v>
      </c>
      <c r="AX868" s="16">
        <f t="shared" si="1024"/>
        <v>0</v>
      </c>
      <c r="AY868" s="16">
        <f t="shared" si="1024"/>
        <v>0</v>
      </c>
      <c r="AZ868" s="16"/>
      <c r="BA868" s="16"/>
      <c r="BB868" s="93">
        <f t="shared" si="1014"/>
        <v>0</v>
      </c>
      <c r="BC868" s="93">
        <f t="shared" si="1015"/>
        <v>0</v>
      </c>
      <c r="BD868" s="93">
        <f t="shared" si="1016"/>
        <v>0</v>
      </c>
      <c r="BE868" s="158">
        <f t="shared" si="1017"/>
        <v>0</v>
      </c>
      <c r="BF868" s="159">
        <f t="shared" si="1018"/>
        <v>0</v>
      </c>
      <c r="BG868" s="159">
        <f t="shared" si="972"/>
        <v>0</v>
      </c>
      <c r="BH868" s="159">
        <f t="shared" si="973"/>
        <v>0</v>
      </c>
      <c r="BI868" s="159">
        <f t="shared" si="974"/>
        <v>0</v>
      </c>
      <c r="BJ868" s="159">
        <f t="shared" si="975"/>
        <v>0</v>
      </c>
      <c r="BK868" s="159">
        <f t="shared" si="976"/>
        <v>0</v>
      </c>
      <c r="BL868" s="159">
        <f t="shared" si="977"/>
        <v>0</v>
      </c>
      <c r="BM868" s="159">
        <f t="shared" si="958"/>
        <v>0</v>
      </c>
      <c r="BN868" s="159">
        <f t="shared" si="958"/>
        <v>0</v>
      </c>
      <c r="BO868" s="205" t="b">
        <f t="shared" si="978"/>
        <v>0</v>
      </c>
      <c r="BP868" s="214">
        <f t="shared" si="979"/>
        <v>0</v>
      </c>
      <c r="BQ868" s="160">
        <f t="shared" si="980"/>
        <v>0</v>
      </c>
      <c r="BR868" s="160">
        <f t="shared" si="981"/>
        <v>0</v>
      </c>
      <c r="BS868" s="160">
        <f t="shared" si="982"/>
        <v>0</v>
      </c>
      <c r="BT868" s="160">
        <f t="shared" si="983"/>
        <v>0</v>
      </c>
      <c r="BU868" s="160">
        <f t="shared" si="984"/>
        <v>0</v>
      </c>
      <c r="BV868" s="215">
        <f t="shared" si="985"/>
        <v>0</v>
      </c>
      <c r="BW868" s="217">
        <f t="shared" si="986"/>
        <v>0</v>
      </c>
      <c r="BX868" s="206">
        <f t="shared" si="987"/>
        <v>0</v>
      </c>
      <c r="BY868" s="206">
        <f t="shared" si="988"/>
        <v>0</v>
      </c>
      <c r="BZ868" s="206">
        <f t="shared" si="989"/>
        <v>0</v>
      </c>
      <c r="CA868" s="206">
        <f t="shared" si="990"/>
        <v>0</v>
      </c>
      <c r="CB868" s="206">
        <f t="shared" si="991"/>
        <v>0</v>
      </c>
      <c r="CC868" s="218">
        <f t="shared" si="992"/>
        <v>0</v>
      </c>
      <c r="CD868" s="216" t="e">
        <f t="shared" si="993"/>
        <v>#VALUE!</v>
      </c>
      <c r="CE868" s="94" t="e">
        <f t="shared" si="994"/>
        <v>#VALUE!</v>
      </c>
      <c r="CF868" s="94" t="e">
        <f t="shared" si="995"/>
        <v>#VALUE!</v>
      </c>
      <c r="CG868" s="95" t="e">
        <f t="shared" si="996"/>
        <v>#VALUE!</v>
      </c>
      <c r="CH868" s="95" t="e">
        <f t="shared" si="1019"/>
        <v>#VALUE!</v>
      </c>
      <c r="CI868" s="95" t="b">
        <f t="shared" si="1022"/>
        <v>0</v>
      </c>
      <c r="CJ868" s="76" t="str">
        <f t="shared" si="997"/>
        <v/>
      </c>
      <c r="CK868" s="94" t="e" cm="1">
        <f t="array" aca="1" ref="CK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CL868" s="94" t="str">
        <f t="shared" si="998"/>
        <v/>
      </c>
      <c r="CM868" s="96" t="b">
        <f t="shared" si="999"/>
        <v>0</v>
      </c>
      <c r="CN868" s="130" t="b">
        <f>IFERROR(MATCH(D868,'Avtal för korttidsarbete'!$G$13:$G$1012,0),TRUE)</f>
        <v>1</v>
      </c>
      <c r="CO868" s="130" t="b">
        <f t="shared" si="1000"/>
        <v>0</v>
      </c>
      <c r="CP868" s="131" t="str" cm="1">
        <f t="array" ref="CP868">IF(CN868=TRUE,"x",INDEX('Avtal för korttidsarbete'!$E$13:$E$1012,$CN868))</f>
        <v>x</v>
      </c>
      <c r="CQ868" s="131" t="str" cm="1">
        <f t="array" ref="CQ868">IF(CN868=TRUE,"x",INDEX('Avtal för korttidsarbete'!$F$13:$F$1012,$CN868))</f>
        <v>x</v>
      </c>
      <c r="CR868" s="130" t="b">
        <f t="shared" si="1001"/>
        <v>0</v>
      </c>
      <c r="CS868" s="165">
        <f t="shared" si="1020"/>
        <v>0</v>
      </c>
      <c r="CT868" s="165">
        <f t="shared" si="1021"/>
        <v>0</v>
      </c>
      <c r="CU868" s="130" t="b">
        <f t="shared" si="1002"/>
        <v>0</v>
      </c>
      <c r="CV868" s="131">
        <f t="shared" si="1003"/>
        <v>0</v>
      </c>
      <c r="CW868" s="165">
        <f t="shared" si="1004"/>
        <v>0</v>
      </c>
      <c r="CX868" s="186" t="b">
        <f>IFERROR(INDEX('Avtal för korttidsarbete'!R:R,MATCH(D868,'Avtal för korttidsarbete'!$G:$G,0)),TRUE)</f>
        <v>1</v>
      </c>
      <c r="CY868" s="165" t="str">
        <f>IF(CX868,"-",INDEX('Avtal för korttidsarbete'!$D:$D,MATCH(D868,'Avtal för korttidsarbete'!$G:$G,0)))</f>
        <v>-</v>
      </c>
      <c r="CZ868" s="131" t="b">
        <f>IFERROR(G868&gt;INDEX(Uppsägningar!E:E,MATCH(C868,Uppsägningar!C:C,0)),FALSE)</f>
        <v>0</v>
      </c>
    </row>
    <row r="869" spans="1:104" s="30" customFormat="1" x14ac:dyDescent="0.25">
      <c r="A869" s="19">
        <v>854</v>
      </c>
      <c r="B869" s="20"/>
      <c r="C869" s="189"/>
      <c r="D869" s="69"/>
      <c r="E869" s="171">
        <f>IFERROR(INDEX(Admin!$C$7:$C$10,MATCH(CY869,TblNivåValTExt,0)),0)</f>
        <v>0</v>
      </c>
      <c r="F869" s="1"/>
      <c r="G869" s="1"/>
      <c r="H869" s="90"/>
      <c r="I869" s="91"/>
      <c r="J869" s="91"/>
      <c r="K869" s="91"/>
      <c r="L869" s="91"/>
      <c r="M869" s="91"/>
      <c r="N869" s="91"/>
      <c r="O869" s="91"/>
      <c r="P869" s="91"/>
      <c r="Q869" s="91"/>
      <c r="R869" s="91"/>
      <c r="S869" s="91"/>
      <c r="T869" s="91"/>
      <c r="U869" s="91"/>
      <c r="V869" s="91"/>
      <c r="W869" s="225">
        <f t="shared" si="959"/>
        <v>0</v>
      </c>
      <c r="X869" s="134" t="str">
        <f t="shared" si="1005"/>
        <v/>
      </c>
      <c r="Y869" s="92" t="b">
        <f t="shared" si="960"/>
        <v>0</v>
      </c>
      <c r="Z869" s="92" t="str">
        <f t="shared" si="1006"/>
        <v/>
      </c>
      <c r="AA869" s="92" t="b">
        <f t="shared" si="1007"/>
        <v>0</v>
      </c>
      <c r="AB869" s="92" t="str">
        <f t="shared" si="1008"/>
        <v/>
      </c>
      <c r="AC869" s="13" t="b">
        <f t="shared" si="961"/>
        <v>0</v>
      </c>
      <c r="AD869" s="92" t="str">
        <f t="shared" si="1009"/>
        <v/>
      </c>
      <c r="AE869" s="13" t="b">
        <f t="shared" si="1010"/>
        <v>0</v>
      </c>
      <c r="AF869" s="92" t="str">
        <f t="shared" si="1011"/>
        <v/>
      </c>
      <c r="AG869" s="13" t="b">
        <f t="shared" si="962"/>
        <v>0</v>
      </c>
      <c r="AH869" s="92" t="str">
        <f t="shared" si="1012"/>
        <v/>
      </c>
      <c r="AI869" s="35" t="b">
        <f t="shared" si="963"/>
        <v>0</v>
      </c>
      <c r="AJ869" s="92" t="str">
        <f t="shared" si="1013"/>
        <v/>
      </c>
      <c r="AK869" s="35" t="b">
        <f t="shared" si="964"/>
        <v>0</v>
      </c>
      <c r="AL869" s="92" t="str">
        <f t="shared" si="965"/>
        <v/>
      </c>
      <c r="AM869" s="35" t="b">
        <f t="shared" si="966"/>
        <v>0</v>
      </c>
      <c r="AN869" s="92" t="str">
        <f t="shared" si="967"/>
        <v/>
      </c>
      <c r="AO869" s="13" t="b">
        <f t="shared" si="968"/>
        <v>0</v>
      </c>
      <c r="AP869" s="92" t="str">
        <f t="shared" si="969"/>
        <v/>
      </c>
      <c r="AQ869" s="14">
        <f t="shared" si="970"/>
        <v>0</v>
      </c>
      <c r="AR869" s="14">
        <f t="shared" si="971"/>
        <v>0</v>
      </c>
      <c r="AS869" s="16">
        <f t="shared" si="1024"/>
        <v>0</v>
      </c>
      <c r="AT869" s="16">
        <f t="shared" si="1024"/>
        <v>0</v>
      </c>
      <c r="AU869" s="16">
        <f t="shared" si="1024"/>
        <v>0</v>
      </c>
      <c r="AV869" s="16">
        <f t="shared" si="1024"/>
        <v>0</v>
      </c>
      <c r="AW869" s="16">
        <f t="shared" si="1024"/>
        <v>0</v>
      </c>
      <c r="AX869" s="16">
        <f t="shared" si="1024"/>
        <v>0</v>
      </c>
      <c r="AY869" s="16">
        <f t="shared" si="1024"/>
        <v>0</v>
      </c>
      <c r="AZ869" s="16"/>
      <c r="BA869" s="16"/>
      <c r="BB869" s="93">
        <f t="shared" si="1014"/>
        <v>0</v>
      </c>
      <c r="BC869" s="93">
        <f t="shared" si="1015"/>
        <v>0</v>
      </c>
      <c r="BD869" s="93">
        <f t="shared" si="1016"/>
        <v>0</v>
      </c>
      <c r="BE869" s="158">
        <f t="shared" si="1017"/>
        <v>0</v>
      </c>
      <c r="BF869" s="159">
        <f t="shared" si="1018"/>
        <v>0</v>
      </c>
      <c r="BG869" s="159">
        <f t="shared" si="972"/>
        <v>0</v>
      </c>
      <c r="BH869" s="159">
        <f t="shared" si="973"/>
        <v>0</v>
      </c>
      <c r="BI869" s="159">
        <f t="shared" si="974"/>
        <v>0</v>
      </c>
      <c r="BJ869" s="159">
        <f t="shared" si="975"/>
        <v>0</v>
      </c>
      <c r="BK869" s="159">
        <f t="shared" si="976"/>
        <v>0</v>
      </c>
      <c r="BL869" s="159">
        <f t="shared" si="977"/>
        <v>0</v>
      </c>
      <c r="BM869" s="159">
        <f t="shared" si="958"/>
        <v>0</v>
      </c>
      <c r="BN869" s="159">
        <f t="shared" si="958"/>
        <v>0</v>
      </c>
      <c r="BO869" s="205" t="b">
        <f t="shared" si="978"/>
        <v>0</v>
      </c>
      <c r="BP869" s="214">
        <f t="shared" si="979"/>
        <v>0</v>
      </c>
      <c r="BQ869" s="160">
        <f t="shared" si="980"/>
        <v>0</v>
      </c>
      <c r="BR869" s="160">
        <f t="shared" si="981"/>
        <v>0</v>
      </c>
      <c r="BS869" s="160">
        <f t="shared" si="982"/>
        <v>0</v>
      </c>
      <c r="BT869" s="160">
        <f t="shared" si="983"/>
        <v>0</v>
      </c>
      <c r="BU869" s="160">
        <f t="shared" si="984"/>
        <v>0</v>
      </c>
      <c r="BV869" s="215">
        <f t="shared" si="985"/>
        <v>0</v>
      </c>
      <c r="BW869" s="217">
        <f t="shared" si="986"/>
        <v>0</v>
      </c>
      <c r="BX869" s="206">
        <f t="shared" si="987"/>
        <v>0</v>
      </c>
      <c r="BY869" s="206">
        <f t="shared" si="988"/>
        <v>0</v>
      </c>
      <c r="BZ869" s="206">
        <f t="shared" si="989"/>
        <v>0</v>
      </c>
      <c r="CA869" s="206">
        <f t="shared" si="990"/>
        <v>0</v>
      </c>
      <c r="CB869" s="206">
        <f t="shared" si="991"/>
        <v>0</v>
      </c>
      <c r="CC869" s="218">
        <f t="shared" si="992"/>
        <v>0</v>
      </c>
      <c r="CD869" s="216" t="e">
        <f t="shared" si="993"/>
        <v>#VALUE!</v>
      </c>
      <c r="CE869" s="94" t="e">
        <f t="shared" si="994"/>
        <v>#VALUE!</v>
      </c>
      <c r="CF869" s="94" t="e">
        <f t="shared" si="995"/>
        <v>#VALUE!</v>
      </c>
      <c r="CG869" s="95" t="e">
        <f t="shared" si="996"/>
        <v>#VALUE!</v>
      </c>
      <c r="CH869" s="95" t="e">
        <f t="shared" si="1019"/>
        <v>#VALUE!</v>
      </c>
      <c r="CI869" s="95" t="b">
        <f t="shared" si="1022"/>
        <v>0</v>
      </c>
      <c r="CJ869" s="76" t="str">
        <f t="shared" si="997"/>
        <v/>
      </c>
      <c r="CK869" s="94" t="e" cm="1">
        <f t="array" aca="1" ref="CK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CL869" s="94" t="str">
        <f t="shared" si="998"/>
        <v/>
      </c>
      <c r="CM869" s="96" t="b">
        <f t="shared" si="999"/>
        <v>0</v>
      </c>
      <c r="CN869" s="130" t="b">
        <f>IFERROR(MATCH(D869,'Avtal för korttidsarbete'!$G$13:$G$1012,0),TRUE)</f>
        <v>1</v>
      </c>
      <c r="CO869" s="130" t="b">
        <f t="shared" si="1000"/>
        <v>0</v>
      </c>
      <c r="CP869" s="131" t="str" cm="1">
        <f t="array" ref="CP869">IF(CN869=TRUE,"x",INDEX('Avtal för korttidsarbete'!$E$13:$E$1012,$CN869))</f>
        <v>x</v>
      </c>
      <c r="CQ869" s="131" t="str" cm="1">
        <f t="array" ref="CQ869">IF(CN869=TRUE,"x",INDEX('Avtal för korttidsarbete'!$F$13:$F$1012,$CN869))</f>
        <v>x</v>
      </c>
      <c r="CR869" s="130" t="b">
        <f t="shared" si="1001"/>
        <v>0</v>
      </c>
      <c r="CS869" s="165">
        <f t="shared" si="1020"/>
        <v>0</v>
      </c>
      <c r="CT869" s="165">
        <f t="shared" si="1021"/>
        <v>0</v>
      </c>
      <c r="CU869" s="130" t="b">
        <f t="shared" si="1002"/>
        <v>0</v>
      </c>
      <c r="CV869" s="131">
        <f t="shared" si="1003"/>
        <v>0</v>
      </c>
      <c r="CW869" s="165">
        <f t="shared" si="1004"/>
        <v>0</v>
      </c>
      <c r="CX869" s="186" t="b">
        <f>IFERROR(INDEX('Avtal för korttidsarbete'!R:R,MATCH(D869,'Avtal för korttidsarbete'!$G:$G,0)),TRUE)</f>
        <v>1</v>
      </c>
      <c r="CY869" s="165" t="str">
        <f>IF(CX869,"-",INDEX('Avtal för korttidsarbete'!$D:$D,MATCH(D869,'Avtal för korttidsarbete'!$G:$G,0)))</f>
        <v>-</v>
      </c>
      <c r="CZ869" s="131" t="b">
        <f>IFERROR(G869&gt;INDEX(Uppsägningar!E:E,MATCH(C869,Uppsägningar!C:C,0)),FALSE)</f>
        <v>0</v>
      </c>
    </row>
    <row r="870" spans="1:104" s="30" customFormat="1" x14ac:dyDescent="0.25">
      <c r="A870" s="19">
        <v>855</v>
      </c>
      <c r="B870" s="20"/>
      <c r="C870" s="189"/>
      <c r="D870" s="69"/>
      <c r="E870" s="171">
        <f>IFERROR(INDEX(Admin!$C$7:$C$10,MATCH(CY870,TblNivåValTExt,0)),0)</f>
        <v>0</v>
      </c>
      <c r="F870" s="1"/>
      <c r="G870" s="1"/>
      <c r="H870" s="90"/>
      <c r="I870" s="91"/>
      <c r="J870" s="91"/>
      <c r="K870" s="91"/>
      <c r="L870" s="91"/>
      <c r="M870" s="91"/>
      <c r="N870" s="91"/>
      <c r="O870" s="91"/>
      <c r="P870" s="91"/>
      <c r="Q870" s="91"/>
      <c r="R870" s="91"/>
      <c r="S870" s="91"/>
      <c r="T870" s="91"/>
      <c r="U870" s="91"/>
      <c r="V870" s="91"/>
      <c r="W870" s="225">
        <f t="shared" si="959"/>
        <v>0</v>
      </c>
      <c r="X870" s="134" t="str">
        <f t="shared" si="1005"/>
        <v/>
      </c>
      <c r="Y870" s="92" t="b">
        <f t="shared" si="960"/>
        <v>0</v>
      </c>
      <c r="Z870" s="92" t="str">
        <f t="shared" si="1006"/>
        <v/>
      </c>
      <c r="AA870" s="92" t="b">
        <f t="shared" si="1007"/>
        <v>0</v>
      </c>
      <c r="AB870" s="92" t="str">
        <f t="shared" si="1008"/>
        <v/>
      </c>
      <c r="AC870" s="13" t="b">
        <f t="shared" si="961"/>
        <v>0</v>
      </c>
      <c r="AD870" s="92" t="str">
        <f t="shared" si="1009"/>
        <v/>
      </c>
      <c r="AE870" s="13" t="b">
        <f t="shared" si="1010"/>
        <v>0</v>
      </c>
      <c r="AF870" s="92" t="str">
        <f t="shared" si="1011"/>
        <v/>
      </c>
      <c r="AG870" s="13" t="b">
        <f t="shared" si="962"/>
        <v>0</v>
      </c>
      <c r="AH870" s="92" t="str">
        <f t="shared" si="1012"/>
        <v/>
      </c>
      <c r="AI870" s="35" t="b">
        <f t="shared" si="963"/>
        <v>0</v>
      </c>
      <c r="AJ870" s="92" t="str">
        <f t="shared" si="1013"/>
        <v/>
      </c>
      <c r="AK870" s="35" t="b">
        <f t="shared" si="964"/>
        <v>0</v>
      </c>
      <c r="AL870" s="92" t="str">
        <f t="shared" si="965"/>
        <v/>
      </c>
      <c r="AM870" s="35" t="b">
        <f t="shared" si="966"/>
        <v>0</v>
      </c>
      <c r="AN870" s="92" t="str">
        <f t="shared" si="967"/>
        <v/>
      </c>
      <c r="AO870" s="13" t="b">
        <f t="shared" si="968"/>
        <v>0</v>
      </c>
      <c r="AP870" s="92" t="str">
        <f t="shared" si="969"/>
        <v/>
      </c>
      <c r="AQ870" s="14">
        <f t="shared" si="970"/>
        <v>0</v>
      </c>
      <c r="AR870" s="14">
        <f t="shared" si="971"/>
        <v>0</v>
      </c>
      <c r="AS870" s="16">
        <f t="shared" si="1024"/>
        <v>0</v>
      </c>
      <c r="AT870" s="16">
        <f t="shared" si="1024"/>
        <v>0</v>
      </c>
      <c r="AU870" s="16">
        <f t="shared" si="1024"/>
        <v>0</v>
      </c>
      <c r="AV870" s="16">
        <f t="shared" si="1024"/>
        <v>0</v>
      </c>
      <c r="AW870" s="16">
        <f t="shared" si="1024"/>
        <v>0</v>
      </c>
      <c r="AX870" s="16">
        <f t="shared" si="1024"/>
        <v>0</v>
      </c>
      <c r="AY870" s="16">
        <f t="shared" si="1024"/>
        <v>0</v>
      </c>
      <c r="AZ870" s="16"/>
      <c r="BA870" s="16"/>
      <c r="BB870" s="93">
        <f t="shared" si="1014"/>
        <v>0</v>
      </c>
      <c r="BC870" s="93">
        <f t="shared" si="1015"/>
        <v>0</v>
      </c>
      <c r="BD870" s="93">
        <f t="shared" si="1016"/>
        <v>0</v>
      </c>
      <c r="BE870" s="158">
        <f t="shared" si="1017"/>
        <v>0</v>
      </c>
      <c r="BF870" s="159">
        <f t="shared" si="1018"/>
        <v>0</v>
      </c>
      <c r="BG870" s="159">
        <f t="shared" si="972"/>
        <v>0</v>
      </c>
      <c r="BH870" s="159">
        <f t="shared" si="973"/>
        <v>0</v>
      </c>
      <c r="BI870" s="159">
        <f t="shared" si="974"/>
        <v>0</v>
      </c>
      <c r="BJ870" s="159">
        <f t="shared" si="975"/>
        <v>0</v>
      </c>
      <c r="BK870" s="159">
        <f t="shared" si="976"/>
        <v>0</v>
      </c>
      <c r="BL870" s="159">
        <f t="shared" si="977"/>
        <v>0</v>
      </c>
      <c r="BM870" s="159">
        <f t="shared" ref="BM870:BN910" si="1025">AZ870/BM$11*$AV870</f>
        <v>0</v>
      </c>
      <c r="BN870" s="159">
        <f t="shared" si="1025"/>
        <v>0</v>
      </c>
      <c r="BO870" s="205" t="b">
        <f t="shared" si="978"/>
        <v>0</v>
      </c>
      <c r="BP870" s="214">
        <f t="shared" si="979"/>
        <v>0</v>
      </c>
      <c r="BQ870" s="160">
        <f t="shared" si="980"/>
        <v>0</v>
      </c>
      <c r="BR870" s="160">
        <f t="shared" si="981"/>
        <v>0</v>
      </c>
      <c r="BS870" s="160">
        <f t="shared" si="982"/>
        <v>0</v>
      </c>
      <c r="BT870" s="160">
        <f t="shared" si="983"/>
        <v>0</v>
      </c>
      <c r="BU870" s="160">
        <f t="shared" si="984"/>
        <v>0</v>
      </c>
      <c r="BV870" s="215">
        <f t="shared" si="985"/>
        <v>0</v>
      </c>
      <c r="BW870" s="217">
        <f t="shared" si="986"/>
        <v>0</v>
      </c>
      <c r="BX870" s="206">
        <f t="shared" si="987"/>
        <v>0</v>
      </c>
      <c r="BY870" s="206">
        <f t="shared" si="988"/>
        <v>0</v>
      </c>
      <c r="BZ870" s="206">
        <f t="shared" si="989"/>
        <v>0</v>
      </c>
      <c r="CA870" s="206">
        <f t="shared" si="990"/>
        <v>0</v>
      </c>
      <c r="CB870" s="206">
        <f t="shared" si="991"/>
        <v>0</v>
      </c>
      <c r="CC870" s="218">
        <f t="shared" si="992"/>
        <v>0</v>
      </c>
      <c r="CD870" s="216" t="e">
        <f t="shared" si="993"/>
        <v>#VALUE!</v>
      </c>
      <c r="CE870" s="94" t="e">
        <f t="shared" si="994"/>
        <v>#VALUE!</v>
      </c>
      <c r="CF870" s="94" t="e">
        <f t="shared" si="995"/>
        <v>#VALUE!</v>
      </c>
      <c r="CG870" s="95" t="e">
        <f t="shared" si="996"/>
        <v>#VALUE!</v>
      </c>
      <c r="CH870" s="95" t="e">
        <f t="shared" si="1019"/>
        <v>#VALUE!</v>
      </c>
      <c r="CI870" s="95" t="b">
        <f t="shared" si="1022"/>
        <v>0</v>
      </c>
      <c r="CJ870" s="76" t="str">
        <f t="shared" si="997"/>
        <v/>
      </c>
      <c r="CK870" s="94" t="e" cm="1">
        <f t="array" aca="1" ref="CK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CL870" s="94" t="str">
        <f t="shared" si="998"/>
        <v/>
      </c>
      <c r="CM870" s="96" t="b">
        <f t="shared" si="999"/>
        <v>0</v>
      </c>
      <c r="CN870" s="130" t="b">
        <f>IFERROR(MATCH(D870,'Avtal för korttidsarbete'!$G$13:$G$1012,0),TRUE)</f>
        <v>1</v>
      </c>
      <c r="CO870" s="130" t="b">
        <f t="shared" si="1000"/>
        <v>0</v>
      </c>
      <c r="CP870" s="131" t="str" cm="1">
        <f t="array" ref="CP870">IF(CN870=TRUE,"x",INDEX('Avtal för korttidsarbete'!$E$13:$E$1012,$CN870))</f>
        <v>x</v>
      </c>
      <c r="CQ870" s="131" t="str" cm="1">
        <f t="array" ref="CQ870">IF(CN870=TRUE,"x",INDEX('Avtal för korttidsarbete'!$F$13:$F$1012,$CN870))</f>
        <v>x</v>
      </c>
      <c r="CR870" s="130" t="b">
        <f t="shared" si="1001"/>
        <v>0</v>
      </c>
      <c r="CS870" s="165">
        <f t="shared" si="1020"/>
        <v>0</v>
      </c>
      <c r="CT870" s="165">
        <f t="shared" si="1021"/>
        <v>0</v>
      </c>
      <c r="CU870" s="130" t="b">
        <f t="shared" si="1002"/>
        <v>0</v>
      </c>
      <c r="CV870" s="131">
        <f t="shared" si="1003"/>
        <v>0</v>
      </c>
      <c r="CW870" s="165">
        <f t="shared" si="1004"/>
        <v>0</v>
      </c>
      <c r="CX870" s="186" t="b">
        <f>IFERROR(INDEX('Avtal för korttidsarbete'!R:R,MATCH(D870,'Avtal för korttidsarbete'!$G:$G,0)),TRUE)</f>
        <v>1</v>
      </c>
      <c r="CY870" s="165" t="str">
        <f>IF(CX870,"-",INDEX('Avtal för korttidsarbete'!$D:$D,MATCH(D870,'Avtal för korttidsarbete'!$G:$G,0)))</f>
        <v>-</v>
      </c>
      <c r="CZ870" s="131" t="b">
        <f>IFERROR(G870&gt;INDEX(Uppsägningar!E:E,MATCH(C870,Uppsägningar!C:C,0)),FALSE)</f>
        <v>0</v>
      </c>
    </row>
    <row r="871" spans="1:104" s="30" customFormat="1" x14ac:dyDescent="0.25">
      <c r="A871" s="19">
        <v>856</v>
      </c>
      <c r="B871" s="20"/>
      <c r="C871" s="189"/>
      <c r="D871" s="69"/>
      <c r="E871" s="171">
        <f>IFERROR(INDEX(Admin!$C$7:$C$10,MATCH(CY871,TblNivåValTExt,0)),0)</f>
        <v>0</v>
      </c>
      <c r="F871" s="1"/>
      <c r="G871" s="1"/>
      <c r="H871" s="90"/>
      <c r="I871" s="91"/>
      <c r="J871" s="91"/>
      <c r="K871" s="91"/>
      <c r="L871" s="91"/>
      <c r="M871" s="91"/>
      <c r="N871" s="91"/>
      <c r="O871" s="91"/>
      <c r="P871" s="91"/>
      <c r="Q871" s="91"/>
      <c r="R871" s="91"/>
      <c r="S871" s="91"/>
      <c r="T871" s="91"/>
      <c r="U871" s="91"/>
      <c r="V871" s="91"/>
      <c r="W871" s="225">
        <f t="shared" si="959"/>
        <v>0</v>
      </c>
      <c r="X871" s="134" t="str">
        <f t="shared" si="1005"/>
        <v/>
      </c>
      <c r="Y871" s="92" t="b">
        <f t="shared" si="960"/>
        <v>0</v>
      </c>
      <c r="Z871" s="92" t="str">
        <f t="shared" si="1006"/>
        <v/>
      </c>
      <c r="AA871" s="92" t="b">
        <f t="shared" si="1007"/>
        <v>0</v>
      </c>
      <c r="AB871" s="92" t="str">
        <f t="shared" si="1008"/>
        <v/>
      </c>
      <c r="AC871" s="13" t="b">
        <f t="shared" si="961"/>
        <v>0</v>
      </c>
      <c r="AD871" s="92" t="str">
        <f t="shared" si="1009"/>
        <v/>
      </c>
      <c r="AE871" s="13" t="b">
        <f t="shared" si="1010"/>
        <v>0</v>
      </c>
      <c r="AF871" s="92" t="str">
        <f t="shared" si="1011"/>
        <v/>
      </c>
      <c r="AG871" s="13" t="b">
        <f t="shared" si="962"/>
        <v>0</v>
      </c>
      <c r="AH871" s="92" t="str">
        <f t="shared" si="1012"/>
        <v/>
      </c>
      <c r="AI871" s="35" t="b">
        <f t="shared" si="963"/>
        <v>0</v>
      </c>
      <c r="AJ871" s="92" t="str">
        <f t="shared" si="1013"/>
        <v/>
      </c>
      <c r="AK871" s="35" t="b">
        <f t="shared" si="964"/>
        <v>0</v>
      </c>
      <c r="AL871" s="92" t="str">
        <f t="shared" si="965"/>
        <v/>
      </c>
      <c r="AM871" s="35" t="b">
        <f t="shared" si="966"/>
        <v>0</v>
      </c>
      <c r="AN871" s="92" t="str">
        <f t="shared" si="967"/>
        <v/>
      </c>
      <c r="AO871" s="13" t="b">
        <f t="shared" si="968"/>
        <v>0</v>
      </c>
      <c r="AP871" s="92" t="str">
        <f t="shared" si="969"/>
        <v/>
      </c>
      <c r="AQ871" s="14">
        <f t="shared" si="970"/>
        <v>0</v>
      </c>
      <c r="AR871" s="14">
        <f t="shared" si="971"/>
        <v>0</v>
      </c>
      <c r="AS871" s="16">
        <f t="shared" si="1024"/>
        <v>0</v>
      </c>
      <c r="AT871" s="16">
        <f t="shared" si="1024"/>
        <v>0</v>
      </c>
      <c r="AU871" s="16">
        <f t="shared" si="1024"/>
        <v>0</v>
      </c>
      <c r="AV871" s="16">
        <f t="shared" si="1024"/>
        <v>0</v>
      </c>
      <c r="AW871" s="16">
        <f t="shared" si="1024"/>
        <v>0</v>
      </c>
      <c r="AX871" s="16">
        <f t="shared" si="1024"/>
        <v>0</v>
      </c>
      <c r="AY871" s="16">
        <f t="shared" si="1024"/>
        <v>0</v>
      </c>
      <c r="AZ871" s="16"/>
      <c r="BA871" s="16"/>
      <c r="BB871" s="93">
        <f t="shared" si="1014"/>
        <v>0</v>
      </c>
      <c r="BC871" s="93">
        <f t="shared" si="1015"/>
        <v>0</v>
      </c>
      <c r="BD871" s="93">
        <f t="shared" si="1016"/>
        <v>0</v>
      </c>
      <c r="BE871" s="158">
        <f t="shared" si="1017"/>
        <v>0</v>
      </c>
      <c r="BF871" s="159">
        <f t="shared" si="1018"/>
        <v>0</v>
      </c>
      <c r="BG871" s="159">
        <f t="shared" si="972"/>
        <v>0</v>
      </c>
      <c r="BH871" s="159">
        <f t="shared" si="973"/>
        <v>0</v>
      </c>
      <c r="BI871" s="159">
        <f t="shared" si="974"/>
        <v>0</v>
      </c>
      <c r="BJ871" s="159">
        <f t="shared" si="975"/>
        <v>0</v>
      </c>
      <c r="BK871" s="159">
        <f t="shared" si="976"/>
        <v>0</v>
      </c>
      <c r="BL871" s="159">
        <f t="shared" si="977"/>
        <v>0</v>
      </c>
      <c r="BM871" s="159">
        <f t="shared" ref="BM871:BM901" si="1026">AZ871/BM$11*$AV871</f>
        <v>0</v>
      </c>
      <c r="BN871" s="159">
        <f t="shared" si="1025"/>
        <v>0</v>
      </c>
      <c r="BO871" s="205" t="b">
        <f t="shared" si="978"/>
        <v>0</v>
      </c>
      <c r="BP871" s="214">
        <f t="shared" si="979"/>
        <v>0</v>
      </c>
      <c r="BQ871" s="160">
        <f t="shared" si="980"/>
        <v>0</v>
      </c>
      <c r="BR871" s="160">
        <f t="shared" si="981"/>
        <v>0</v>
      </c>
      <c r="BS871" s="160">
        <f t="shared" si="982"/>
        <v>0</v>
      </c>
      <c r="BT871" s="160">
        <f t="shared" si="983"/>
        <v>0</v>
      </c>
      <c r="BU871" s="160">
        <f t="shared" si="984"/>
        <v>0</v>
      </c>
      <c r="BV871" s="215">
        <f t="shared" si="985"/>
        <v>0</v>
      </c>
      <c r="BW871" s="217">
        <f t="shared" si="986"/>
        <v>0</v>
      </c>
      <c r="BX871" s="206">
        <f t="shared" si="987"/>
        <v>0</v>
      </c>
      <c r="BY871" s="206">
        <f t="shared" si="988"/>
        <v>0</v>
      </c>
      <c r="BZ871" s="206">
        <f t="shared" si="989"/>
        <v>0</v>
      </c>
      <c r="CA871" s="206">
        <f t="shared" si="990"/>
        <v>0</v>
      </c>
      <c r="CB871" s="206">
        <f t="shared" si="991"/>
        <v>0</v>
      </c>
      <c r="CC871" s="218">
        <f t="shared" si="992"/>
        <v>0</v>
      </c>
      <c r="CD871" s="216" t="e">
        <f t="shared" si="993"/>
        <v>#VALUE!</v>
      </c>
      <c r="CE871" s="94" t="e">
        <f t="shared" si="994"/>
        <v>#VALUE!</v>
      </c>
      <c r="CF871" s="94" t="e">
        <f t="shared" si="995"/>
        <v>#VALUE!</v>
      </c>
      <c r="CG871" s="95" t="e">
        <f t="shared" si="996"/>
        <v>#VALUE!</v>
      </c>
      <c r="CH871" s="95" t="e">
        <f t="shared" si="1019"/>
        <v>#VALUE!</v>
      </c>
      <c r="CI871" s="95" t="b">
        <f t="shared" si="1022"/>
        <v>0</v>
      </c>
      <c r="CJ871" s="76" t="str">
        <f t="shared" si="997"/>
        <v/>
      </c>
      <c r="CK871" s="94" t="e" cm="1">
        <f t="array" aca="1" ref="CK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CL871" s="94" t="str">
        <f t="shared" si="998"/>
        <v/>
      </c>
      <c r="CM871" s="96" t="b">
        <f t="shared" si="999"/>
        <v>0</v>
      </c>
      <c r="CN871" s="130" t="b">
        <f>IFERROR(MATCH(D871,'Avtal för korttidsarbete'!$G$13:$G$1012,0),TRUE)</f>
        <v>1</v>
      </c>
      <c r="CO871" s="130" t="b">
        <f t="shared" si="1000"/>
        <v>0</v>
      </c>
      <c r="CP871" s="131" t="str" cm="1">
        <f t="array" ref="CP871">IF(CN871=TRUE,"x",INDEX('Avtal för korttidsarbete'!$E$13:$E$1012,$CN871))</f>
        <v>x</v>
      </c>
      <c r="CQ871" s="131" t="str" cm="1">
        <f t="array" ref="CQ871">IF(CN871=TRUE,"x",INDEX('Avtal för korttidsarbete'!$F$13:$F$1012,$CN871))</f>
        <v>x</v>
      </c>
      <c r="CR871" s="130" t="b">
        <f t="shared" si="1001"/>
        <v>0</v>
      </c>
      <c r="CS871" s="165">
        <f t="shared" si="1020"/>
        <v>0</v>
      </c>
      <c r="CT871" s="165">
        <f t="shared" si="1021"/>
        <v>0</v>
      </c>
      <c r="CU871" s="130" t="b">
        <f t="shared" si="1002"/>
        <v>0</v>
      </c>
      <c r="CV871" s="131">
        <f t="shared" si="1003"/>
        <v>0</v>
      </c>
      <c r="CW871" s="165">
        <f t="shared" si="1004"/>
        <v>0</v>
      </c>
      <c r="CX871" s="186" t="b">
        <f>IFERROR(INDEX('Avtal för korttidsarbete'!R:R,MATCH(D871,'Avtal för korttidsarbete'!$G:$G,0)),TRUE)</f>
        <v>1</v>
      </c>
      <c r="CY871" s="165" t="str">
        <f>IF(CX871,"-",INDEX('Avtal för korttidsarbete'!$D:$D,MATCH(D871,'Avtal för korttidsarbete'!$G:$G,0)))</f>
        <v>-</v>
      </c>
      <c r="CZ871" s="131" t="b">
        <f>IFERROR(G871&gt;INDEX(Uppsägningar!E:E,MATCH(C871,Uppsägningar!C:C,0)),FALSE)</f>
        <v>0</v>
      </c>
    </row>
    <row r="872" spans="1:104" s="30" customFormat="1" x14ac:dyDescent="0.25">
      <c r="A872" s="19">
        <v>857</v>
      </c>
      <c r="B872" s="20"/>
      <c r="C872" s="189"/>
      <c r="D872" s="69"/>
      <c r="E872" s="171">
        <f>IFERROR(INDEX(Admin!$C$7:$C$10,MATCH(CY872,TblNivåValTExt,0)),0)</f>
        <v>0</v>
      </c>
      <c r="F872" s="1"/>
      <c r="G872" s="1"/>
      <c r="H872" s="90"/>
      <c r="I872" s="91"/>
      <c r="J872" s="91"/>
      <c r="K872" s="91"/>
      <c r="L872" s="91"/>
      <c r="M872" s="91"/>
      <c r="N872" s="91"/>
      <c r="O872" s="91"/>
      <c r="P872" s="91"/>
      <c r="Q872" s="91"/>
      <c r="R872" s="91"/>
      <c r="S872" s="91"/>
      <c r="T872" s="91"/>
      <c r="U872" s="91"/>
      <c r="V872" s="91"/>
      <c r="W872" s="225">
        <f t="shared" si="959"/>
        <v>0</v>
      </c>
      <c r="X872" s="134" t="str">
        <f t="shared" si="1005"/>
        <v/>
      </c>
      <c r="Y872" s="92" t="b">
        <f t="shared" si="960"/>
        <v>0</v>
      </c>
      <c r="Z872" s="92" t="str">
        <f t="shared" si="1006"/>
        <v/>
      </c>
      <c r="AA872" s="92" t="b">
        <f t="shared" si="1007"/>
        <v>0</v>
      </c>
      <c r="AB872" s="92" t="str">
        <f t="shared" si="1008"/>
        <v/>
      </c>
      <c r="AC872" s="13" t="b">
        <f t="shared" si="961"/>
        <v>0</v>
      </c>
      <c r="AD872" s="92" t="str">
        <f t="shared" si="1009"/>
        <v/>
      </c>
      <c r="AE872" s="13" t="b">
        <f t="shared" si="1010"/>
        <v>0</v>
      </c>
      <c r="AF872" s="92" t="str">
        <f t="shared" si="1011"/>
        <v/>
      </c>
      <c r="AG872" s="13" t="b">
        <f t="shared" si="962"/>
        <v>0</v>
      </c>
      <c r="AH872" s="92" t="str">
        <f t="shared" si="1012"/>
        <v/>
      </c>
      <c r="AI872" s="35" t="b">
        <f t="shared" si="963"/>
        <v>0</v>
      </c>
      <c r="AJ872" s="92" t="str">
        <f t="shared" si="1013"/>
        <v/>
      </c>
      <c r="AK872" s="35" t="b">
        <f t="shared" si="964"/>
        <v>0</v>
      </c>
      <c r="AL872" s="92" t="str">
        <f t="shared" si="965"/>
        <v/>
      </c>
      <c r="AM872" s="35" t="b">
        <f t="shared" si="966"/>
        <v>0</v>
      </c>
      <c r="AN872" s="92" t="str">
        <f t="shared" si="967"/>
        <v/>
      </c>
      <c r="AO872" s="13" t="b">
        <f t="shared" si="968"/>
        <v>0</v>
      </c>
      <c r="AP872" s="92" t="str">
        <f t="shared" si="969"/>
        <v/>
      </c>
      <c r="AQ872" s="14">
        <f t="shared" si="970"/>
        <v>0</v>
      </c>
      <c r="AR872" s="14">
        <f t="shared" si="971"/>
        <v>0</v>
      </c>
      <c r="AS872" s="16">
        <f t="shared" si="1024"/>
        <v>0</v>
      </c>
      <c r="AT872" s="16">
        <f t="shared" si="1024"/>
        <v>0</v>
      </c>
      <c r="AU872" s="16">
        <f t="shared" si="1024"/>
        <v>0</v>
      </c>
      <c r="AV872" s="16">
        <f t="shared" si="1024"/>
        <v>0</v>
      </c>
      <c r="AW872" s="16">
        <f t="shared" si="1024"/>
        <v>0</v>
      </c>
      <c r="AX872" s="16">
        <f t="shared" si="1024"/>
        <v>0</v>
      </c>
      <c r="AY872" s="16">
        <f t="shared" si="1024"/>
        <v>0</v>
      </c>
      <c r="AZ872" s="16"/>
      <c r="BA872" s="16"/>
      <c r="BB872" s="93">
        <f t="shared" si="1014"/>
        <v>0</v>
      </c>
      <c r="BC872" s="93">
        <f t="shared" si="1015"/>
        <v>0</v>
      </c>
      <c r="BD872" s="93">
        <f t="shared" si="1016"/>
        <v>0</v>
      </c>
      <c r="BE872" s="158">
        <f t="shared" si="1017"/>
        <v>0</v>
      </c>
      <c r="BF872" s="159">
        <f t="shared" si="1018"/>
        <v>0</v>
      </c>
      <c r="BG872" s="159">
        <f t="shared" si="972"/>
        <v>0</v>
      </c>
      <c r="BH872" s="159">
        <f t="shared" si="973"/>
        <v>0</v>
      </c>
      <c r="BI872" s="159">
        <f t="shared" si="974"/>
        <v>0</v>
      </c>
      <c r="BJ872" s="159">
        <f t="shared" si="975"/>
        <v>0</v>
      </c>
      <c r="BK872" s="159">
        <f t="shared" si="976"/>
        <v>0</v>
      </c>
      <c r="BL872" s="159">
        <f t="shared" si="977"/>
        <v>0</v>
      </c>
      <c r="BM872" s="159">
        <f t="shared" si="1026"/>
        <v>0</v>
      </c>
      <c r="BN872" s="159">
        <f t="shared" si="1025"/>
        <v>0</v>
      </c>
      <c r="BO872" s="205" t="b">
        <f t="shared" si="978"/>
        <v>0</v>
      </c>
      <c r="BP872" s="214">
        <f t="shared" si="979"/>
        <v>0</v>
      </c>
      <c r="BQ872" s="160">
        <f t="shared" si="980"/>
        <v>0</v>
      </c>
      <c r="BR872" s="160">
        <f t="shared" si="981"/>
        <v>0</v>
      </c>
      <c r="BS872" s="160">
        <f t="shared" si="982"/>
        <v>0</v>
      </c>
      <c r="BT872" s="160">
        <f t="shared" si="983"/>
        <v>0</v>
      </c>
      <c r="BU872" s="160">
        <f t="shared" si="984"/>
        <v>0</v>
      </c>
      <c r="BV872" s="215">
        <f t="shared" si="985"/>
        <v>0</v>
      </c>
      <c r="BW872" s="217">
        <f t="shared" si="986"/>
        <v>0</v>
      </c>
      <c r="BX872" s="206">
        <f t="shared" si="987"/>
        <v>0</v>
      </c>
      <c r="BY872" s="206">
        <f t="shared" si="988"/>
        <v>0</v>
      </c>
      <c r="BZ872" s="206">
        <f t="shared" si="989"/>
        <v>0</v>
      </c>
      <c r="CA872" s="206">
        <f t="shared" si="990"/>
        <v>0</v>
      </c>
      <c r="CB872" s="206">
        <f t="shared" si="991"/>
        <v>0</v>
      </c>
      <c r="CC872" s="218">
        <f t="shared" si="992"/>
        <v>0</v>
      </c>
      <c r="CD872" s="216" t="e">
        <f t="shared" si="993"/>
        <v>#VALUE!</v>
      </c>
      <c r="CE872" s="94" t="e">
        <f t="shared" si="994"/>
        <v>#VALUE!</v>
      </c>
      <c r="CF872" s="94" t="e">
        <f t="shared" si="995"/>
        <v>#VALUE!</v>
      </c>
      <c r="CG872" s="95" t="e">
        <f t="shared" si="996"/>
        <v>#VALUE!</v>
      </c>
      <c r="CH872" s="95" t="e">
        <f t="shared" si="1019"/>
        <v>#VALUE!</v>
      </c>
      <c r="CI872" s="95" t="b">
        <f t="shared" si="1022"/>
        <v>0</v>
      </c>
      <c r="CJ872" s="76" t="str">
        <f t="shared" si="997"/>
        <v/>
      </c>
      <c r="CK872" s="94" t="e" cm="1">
        <f t="array" aca="1" ref="CK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CL872" s="94" t="str">
        <f t="shared" si="998"/>
        <v/>
      </c>
      <c r="CM872" s="96" t="b">
        <f t="shared" si="999"/>
        <v>0</v>
      </c>
      <c r="CN872" s="130" t="b">
        <f>IFERROR(MATCH(D872,'Avtal för korttidsarbete'!$G$13:$G$1012,0),TRUE)</f>
        <v>1</v>
      </c>
      <c r="CO872" s="130" t="b">
        <f t="shared" si="1000"/>
        <v>0</v>
      </c>
      <c r="CP872" s="131" t="str" cm="1">
        <f t="array" ref="CP872">IF(CN872=TRUE,"x",INDEX('Avtal för korttidsarbete'!$E$13:$E$1012,$CN872))</f>
        <v>x</v>
      </c>
      <c r="CQ872" s="131" t="str" cm="1">
        <f t="array" ref="CQ872">IF(CN872=TRUE,"x",INDEX('Avtal för korttidsarbete'!$F$13:$F$1012,$CN872))</f>
        <v>x</v>
      </c>
      <c r="CR872" s="130" t="b">
        <f t="shared" si="1001"/>
        <v>0</v>
      </c>
      <c r="CS872" s="165">
        <f t="shared" si="1020"/>
        <v>0</v>
      </c>
      <c r="CT872" s="165">
        <f t="shared" si="1021"/>
        <v>0</v>
      </c>
      <c r="CU872" s="130" t="b">
        <f t="shared" si="1002"/>
        <v>0</v>
      </c>
      <c r="CV872" s="131">
        <f t="shared" si="1003"/>
        <v>0</v>
      </c>
      <c r="CW872" s="165">
        <f t="shared" si="1004"/>
        <v>0</v>
      </c>
      <c r="CX872" s="186" t="b">
        <f>IFERROR(INDEX('Avtal för korttidsarbete'!R:R,MATCH(D872,'Avtal för korttidsarbete'!$G:$G,0)),TRUE)</f>
        <v>1</v>
      </c>
      <c r="CY872" s="165" t="str">
        <f>IF(CX872,"-",INDEX('Avtal för korttidsarbete'!$D:$D,MATCH(D872,'Avtal för korttidsarbete'!$G:$G,0)))</f>
        <v>-</v>
      </c>
      <c r="CZ872" s="131" t="b">
        <f>IFERROR(G872&gt;INDEX(Uppsägningar!E:E,MATCH(C872,Uppsägningar!C:C,0)),FALSE)</f>
        <v>0</v>
      </c>
    </row>
    <row r="873" spans="1:104" s="30" customFormat="1" x14ac:dyDescent="0.25">
      <c r="A873" s="19">
        <v>858</v>
      </c>
      <c r="B873" s="20"/>
      <c r="C873" s="189"/>
      <c r="D873" s="69"/>
      <c r="E873" s="171">
        <f>IFERROR(INDEX(Admin!$C$7:$C$10,MATCH(CY873,TblNivåValTExt,0)),0)</f>
        <v>0</v>
      </c>
      <c r="F873" s="1"/>
      <c r="G873" s="1"/>
      <c r="H873" s="90"/>
      <c r="I873" s="91"/>
      <c r="J873" s="91"/>
      <c r="K873" s="91"/>
      <c r="L873" s="91"/>
      <c r="M873" s="91"/>
      <c r="N873" s="91"/>
      <c r="O873" s="91"/>
      <c r="P873" s="91"/>
      <c r="Q873" s="91"/>
      <c r="R873" s="91"/>
      <c r="S873" s="91"/>
      <c r="T873" s="91"/>
      <c r="U873" s="91"/>
      <c r="V873" s="91"/>
      <c r="W873" s="225">
        <f t="shared" si="959"/>
        <v>0</v>
      </c>
      <c r="X873" s="134" t="str">
        <f t="shared" si="1005"/>
        <v/>
      </c>
      <c r="Y873" s="92" t="b">
        <f t="shared" si="960"/>
        <v>0</v>
      </c>
      <c r="Z873" s="92" t="str">
        <f t="shared" si="1006"/>
        <v/>
      </c>
      <c r="AA873" s="92" t="b">
        <f t="shared" si="1007"/>
        <v>0</v>
      </c>
      <c r="AB873" s="92" t="str">
        <f t="shared" si="1008"/>
        <v/>
      </c>
      <c r="AC873" s="13" t="b">
        <f t="shared" si="961"/>
        <v>0</v>
      </c>
      <c r="AD873" s="92" t="str">
        <f t="shared" si="1009"/>
        <v/>
      </c>
      <c r="AE873" s="13" t="b">
        <f t="shared" si="1010"/>
        <v>0</v>
      </c>
      <c r="AF873" s="92" t="str">
        <f t="shared" si="1011"/>
        <v/>
      </c>
      <c r="AG873" s="13" t="b">
        <f t="shared" si="962"/>
        <v>0</v>
      </c>
      <c r="AH873" s="92" t="str">
        <f t="shared" si="1012"/>
        <v/>
      </c>
      <c r="AI873" s="35" t="b">
        <f t="shared" si="963"/>
        <v>0</v>
      </c>
      <c r="AJ873" s="92" t="str">
        <f t="shared" si="1013"/>
        <v/>
      </c>
      <c r="AK873" s="35" t="b">
        <f t="shared" si="964"/>
        <v>0</v>
      </c>
      <c r="AL873" s="92" t="str">
        <f t="shared" si="965"/>
        <v/>
      </c>
      <c r="AM873" s="35" t="b">
        <f t="shared" si="966"/>
        <v>0</v>
      </c>
      <c r="AN873" s="92" t="str">
        <f t="shared" si="967"/>
        <v/>
      </c>
      <c r="AO873" s="13" t="b">
        <f t="shared" si="968"/>
        <v>0</v>
      </c>
      <c r="AP873" s="92" t="str">
        <f t="shared" si="969"/>
        <v/>
      </c>
      <c r="AQ873" s="14">
        <f t="shared" si="970"/>
        <v>0</v>
      </c>
      <c r="AR873" s="14">
        <f t="shared" si="971"/>
        <v>0</v>
      </c>
      <c r="AS873" s="16">
        <f t="shared" si="1024"/>
        <v>0</v>
      </c>
      <c r="AT873" s="16">
        <f t="shared" si="1024"/>
        <v>0</v>
      </c>
      <c r="AU873" s="16">
        <f t="shared" si="1024"/>
        <v>0</v>
      </c>
      <c r="AV873" s="16">
        <f t="shared" si="1024"/>
        <v>0</v>
      </c>
      <c r="AW873" s="16">
        <f t="shared" si="1024"/>
        <v>0</v>
      </c>
      <c r="AX873" s="16">
        <f t="shared" si="1024"/>
        <v>0</v>
      </c>
      <c r="AY873" s="16">
        <f t="shared" si="1024"/>
        <v>0</v>
      </c>
      <c r="AZ873" s="16"/>
      <c r="BA873" s="16"/>
      <c r="BB873" s="93">
        <f t="shared" si="1014"/>
        <v>0</v>
      </c>
      <c r="BC873" s="93">
        <f t="shared" si="1015"/>
        <v>0</v>
      </c>
      <c r="BD873" s="93">
        <f t="shared" si="1016"/>
        <v>0</v>
      </c>
      <c r="BE873" s="158">
        <f t="shared" si="1017"/>
        <v>0</v>
      </c>
      <c r="BF873" s="159">
        <f t="shared" si="1018"/>
        <v>0</v>
      </c>
      <c r="BG873" s="159">
        <f t="shared" si="972"/>
        <v>0</v>
      </c>
      <c r="BH873" s="159">
        <f t="shared" si="973"/>
        <v>0</v>
      </c>
      <c r="BI873" s="159">
        <f t="shared" si="974"/>
        <v>0</v>
      </c>
      <c r="BJ873" s="159">
        <f t="shared" si="975"/>
        <v>0</v>
      </c>
      <c r="BK873" s="159">
        <f t="shared" si="976"/>
        <v>0</v>
      </c>
      <c r="BL873" s="159">
        <f t="shared" si="977"/>
        <v>0</v>
      </c>
      <c r="BM873" s="159">
        <f t="shared" si="1026"/>
        <v>0</v>
      </c>
      <c r="BN873" s="159">
        <f t="shared" si="1025"/>
        <v>0</v>
      </c>
      <c r="BO873" s="205" t="b">
        <f t="shared" si="978"/>
        <v>0</v>
      </c>
      <c r="BP873" s="214">
        <f t="shared" si="979"/>
        <v>0</v>
      </c>
      <c r="BQ873" s="160">
        <f t="shared" si="980"/>
        <v>0</v>
      </c>
      <c r="BR873" s="160">
        <f t="shared" si="981"/>
        <v>0</v>
      </c>
      <c r="BS873" s="160">
        <f t="shared" si="982"/>
        <v>0</v>
      </c>
      <c r="BT873" s="160">
        <f t="shared" si="983"/>
        <v>0</v>
      </c>
      <c r="BU873" s="160">
        <f t="shared" si="984"/>
        <v>0</v>
      </c>
      <c r="BV873" s="215">
        <f t="shared" si="985"/>
        <v>0</v>
      </c>
      <c r="BW873" s="217">
        <f t="shared" si="986"/>
        <v>0</v>
      </c>
      <c r="BX873" s="206">
        <f t="shared" si="987"/>
        <v>0</v>
      </c>
      <c r="BY873" s="206">
        <f t="shared" si="988"/>
        <v>0</v>
      </c>
      <c r="BZ873" s="206">
        <f t="shared" si="989"/>
        <v>0</v>
      </c>
      <c r="CA873" s="206">
        <f t="shared" si="990"/>
        <v>0</v>
      </c>
      <c r="CB873" s="206">
        <f t="shared" si="991"/>
        <v>0</v>
      </c>
      <c r="CC873" s="218">
        <f t="shared" si="992"/>
        <v>0</v>
      </c>
      <c r="CD873" s="216" t="e">
        <f t="shared" si="993"/>
        <v>#VALUE!</v>
      </c>
      <c r="CE873" s="94" t="e">
        <f t="shared" si="994"/>
        <v>#VALUE!</v>
      </c>
      <c r="CF873" s="94" t="e">
        <f t="shared" si="995"/>
        <v>#VALUE!</v>
      </c>
      <c r="CG873" s="95" t="e">
        <f t="shared" si="996"/>
        <v>#VALUE!</v>
      </c>
      <c r="CH873" s="95" t="e">
        <f t="shared" si="1019"/>
        <v>#VALUE!</v>
      </c>
      <c r="CI873" s="95" t="b">
        <f t="shared" si="1022"/>
        <v>0</v>
      </c>
      <c r="CJ873" s="76" t="str">
        <f t="shared" si="997"/>
        <v/>
      </c>
      <c r="CK873" s="94" t="e" cm="1">
        <f t="array" aca="1" ref="CK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CL873" s="94" t="str">
        <f t="shared" si="998"/>
        <v/>
      </c>
      <c r="CM873" s="96" t="b">
        <f t="shared" si="999"/>
        <v>0</v>
      </c>
      <c r="CN873" s="130" t="b">
        <f>IFERROR(MATCH(D873,'Avtal för korttidsarbete'!$G$13:$G$1012,0),TRUE)</f>
        <v>1</v>
      </c>
      <c r="CO873" s="130" t="b">
        <f t="shared" si="1000"/>
        <v>0</v>
      </c>
      <c r="CP873" s="131" t="str" cm="1">
        <f t="array" ref="CP873">IF(CN873=TRUE,"x",INDEX('Avtal för korttidsarbete'!$E$13:$E$1012,$CN873))</f>
        <v>x</v>
      </c>
      <c r="CQ873" s="131" t="str" cm="1">
        <f t="array" ref="CQ873">IF(CN873=TRUE,"x",INDEX('Avtal för korttidsarbete'!$F$13:$F$1012,$CN873))</f>
        <v>x</v>
      </c>
      <c r="CR873" s="130" t="b">
        <f t="shared" si="1001"/>
        <v>0</v>
      </c>
      <c r="CS873" s="165">
        <f t="shared" si="1020"/>
        <v>0</v>
      </c>
      <c r="CT873" s="165">
        <f t="shared" si="1021"/>
        <v>0</v>
      </c>
      <c r="CU873" s="130" t="b">
        <f t="shared" si="1002"/>
        <v>0</v>
      </c>
      <c r="CV873" s="131">
        <f t="shared" si="1003"/>
        <v>0</v>
      </c>
      <c r="CW873" s="165">
        <f t="shared" si="1004"/>
        <v>0</v>
      </c>
      <c r="CX873" s="186" t="b">
        <f>IFERROR(INDEX('Avtal för korttidsarbete'!R:R,MATCH(D873,'Avtal för korttidsarbete'!$G:$G,0)),TRUE)</f>
        <v>1</v>
      </c>
      <c r="CY873" s="165" t="str">
        <f>IF(CX873,"-",INDEX('Avtal för korttidsarbete'!$D:$D,MATCH(D873,'Avtal för korttidsarbete'!$G:$G,0)))</f>
        <v>-</v>
      </c>
      <c r="CZ873" s="131" t="b">
        <f>IFERROR(G873&gt;INDEX(Uppsägningar!E:E,MATCH(C873,Uppsägningar!C:C,0)),FALSE)</f>
        <v>0</v>
      </c>
    </row>
    <row r="874" spans="1:104" s="30" customFormat="1" x14ac:dyDescent="0.25">
      <c r="A874" s="19">
        <v>859</v>
      </c>
      <c r="B874" s="20"/>
      <c r="C874" s="189"/>
      <c r="D874" s="69"/>
      <c r="E874" s="171">
        <f>IFERROR(INDEX(Admin!$C$7:$C$10,MATCH(CY874,TblNivåValTExt,0)),0)</f>
        <v>0</v>
      </c>
      <c r="F874" s="1"/>
      <c r="G874" s="1"/>
      <c r="H874" s="90"/>
      <c r="I874" s="91"/>
      <c r="J874" s="91"/>
      <c r="K874" s="91"/>
      <c r="L874" s="91"/>
      <c r="M874" s="91"/>
      <c r="N874" s="91"/>
      <c r="O874" s="91"/>
      <c r="P874" s="91"/>
      <c r="Q874" s="91"/>
      <c r="R874" s="91"/>
      <c r="S874" s="91"/>
      <c r="T874" s="91"/>
      <c r="U874" s="91"/>
      <c r="V874" s="91"/>
      <c r="W874" s="225">
        <f t="shared" si="959"/>
        <v>0</v>
      </c>
      <c r="X874" s="134" t="str">
        <f t="shared" si="1005"/>
        <v/>
      </c>
      <c r="Y874" s="92" t="b">
        <f t="shared" si="960"/>
        <v>0</v>
      </c>
      <c r="Z874" s="92" t="str">
        <f t="shared" si="1006"/>
        <v/>
      </c>
      <c r="AA874" s="92" t="b">
        <f t="shared" si="1007"/>
        <v>0</v>
      </c>
      <c r="AB874" s="92" t="str">
        <f t="shared" si="1008"/>
        <v/>
      </c>
      <c r="AC874" s="13" t="b">
        <f t="shared" si="961"/>
        <v>0</v>
      </c>
      <c r="AD874" s="92" t="str">
        <f t="shared" si="1009"/>
        <v/>
      </c>
      <c r="AE874" s="13" t="b">
        <f t="shared" si="1010"/>
        <v>0</v>
      </c>
      <c r="AF874" s="92" t="str">
        <f t="shared" si="1011"/>
        <v/>
      </c>
      <c r="AG874" s="13" t="b">
        <f t="shared" si="962"/>
        <v>0</v>
      </c>
      <c r="AH874" s="92" t="str">
        <f t="shared" si="1012"/>
        <v/>
      </c>
      <c r="AI874" s="35" t="b">
        <f t="shared" si="963"/>
        <v>0</v>
      </c>
      <c r="AJ874" s="92" t="str">
        <f t="shared" si="1013"/>
        <v/>
      </c>
      <c r="AK874" s="35" t="b">
        <f t="shared" si="964"/>
        <v>0</v>
      </c>
      <c r="AL874" s="92" t="str">
        <f t="shared" si="965"/>
        <v/>
      </c>
      <c r="AM874" s="35" t="b">
        <f t="shared" si="966"/>
        <v>0</v>
      </c>
      <c r="AN874" s="92" t="str">
        <f t="shared" si="967"/>
        <v/>
      </c>
      <c r="AO874" s="13" t="b">
        <f t="shared" si="968"/>
        <v>0</v>
      </c>
      <c r="AP874" s="92" t="str">
        <f t="shared" si="969"/>
        <v/>
      </c>
      <c r="AQ874" s="14">
        <f t="shared" si="970"/>
        <v>0</v>
      </c>
      <c r="AR874" s="14">
        <f t="shared" si="971"/>
        <v>0</v>
      </c>
      <c r="AS874" s="16">
        <f t="shared" si="1024"/>
        <v>0</v>
      </c>
      <c r="AT874" s="16">
        <f t="shared" si="1024"/>
        <v>0</v>
      </c>
      <c r="AU874" s="16">
        <f t="shared" si="1024"/>
        <v>0</v>
      </c>
      <c r="AV874" s="16">
        <f t="shared" si="1024"/>
        <v>0</v>
      </c>
      <c r="AW874" s="16">
        <f t="shared" si="1024"/>
        <v>0</v>
      </c>
      <c r="AX874" s="16">
        <f t="shared" si="1024"/>
        <v>0</v>
      </c>
      <c r="AY874" s="16">
        <f t="shared" si="1024"/>
        <v>0</v>
      </c>
      <c r="AZ874" s="16"/>
      <c r="BA874" s="16"/>
      <c r="BB874" s="93">
        <f t="shared" si="1014"/>
        <v>0</v>
      </c>
      <c r="BC874" s="93">
        <f t="shared" si="1015"/>
        <v>0</v>
      </c>
      <c r="BD874" s="93">
        <f t="shared" si="1016"/>
        <v>0</v>
      </c>
      <c r="BE874" s="158">
        <f t="shared" si="1017"/>
        <v>0</v>
      </c>
      <c r="BF874" s="159">
        <f t="shared" si="1018"/>
        <v>0</v>
      </c>
      <c r="BG874" s="159">
        <f t="shared" si="972"/>
        <v>0</v>
      </c>
      <c r="BH874" s="159">
        <f t="shared" si="973"/>
        <v>0</v>
      </c>
      <c r="BI874" s="159">
        <f t="shared" si="974"/>
        <v>0</v>
      </c>
      <c r="BJ874" s="159">
        <f t="shared" si="975"/>
        <v>0</v>
      </c>
      <c r="BK874" s="159">
        <f t="shared" si="976"/>
        <v>0</v>
      </c>
      <c r="BL874" s="159">
        <f t="shared" si="977"/>
        <v>0</v>
      </c>
      <c r="BM874" s="159">
        <f t="shared" si="1026"/>
        <v>0</v>
      </c>
      <c r="BN874" s="159">
        <f t="shared" si="1025"/>
        <v>0</v>
      </c>
      <c r="BO874" s="205" t="b">
        <f t="shared" si="978"/>
        <v>0</v>
      </c>
      <c r="BP874" s="214">
        <f t="shared" si="979"/>
        <v>0</v>
      </c>
      <c r="BQ874" s="160">
        <f t="shared" si="980"/>
        <v>0</v>
      </c>
      <c r="BR874" s="160">
        <f t="shared" si="981"/>
        <v>0</v>
      </c>
      <c r="BS874" s="160">
        <f t="shared" si="982"/>
        <v>0</v>
      </c>
      <c r="BT874" s="160">
        <f t="shared" si="983"/>
        <v>0</v>
      </c>
      <c r="BU874" s="160">
        <f t="shared" si="984"/>
        <v>0</v>
      </c>
      <c r="BV874" s="215">
        <f t="shared" si="985"/>
        <v>0</v>
      </c>
      <c r="BW874" s="217">
        <f t="shared" si="986"/>
        <v>0</v>
      </c>
      <c r="BX874" s="206">
        <f t="shared" si="987"/>
        <v>0</v>
      </c>
      <c r="BY874" s="206">
        <f t="shared" si="988"/>
        <v>0</v>
      </c>
      <c r="BZ874" s="206">
        <f t="shared" si="989"/>
        <v>0</v>
      </c>
      <c r="CA874" s="206">
        <f t="shared" si="990"/>
        <v>0</v>
      </c>
      <c r="CB874" s="206">
        <f t="shared" si="991"/>
        <v>0</v>
      </c>
      <c r="CC874" s="218">
        <f t="shared" si="992"/>
        <v>0</v>
      </c>
      <c r="CD874" s="216" t="e">
        <f t="shared" si="993"/>
        <v>#VALUE!</v>
      </c>
      <c r="CE874" s="94" t="e">
        <f t="shared" si="994"/>
        <v>#VALUE!</v>
      </c>
      <c r="CF874" s="94" t="e">
        <f t="shared" si="995"/>
        <v>#VALUE!</v>
      </c>
      <c r="CG874" s="95" t="e">
        <f t="shared" si="996"/>
        <v>#VALUE!</v>
      </c>
      <c r="CH874" s="95" t="e">
        <f t="shared" si="1019"/>
        <v>#VALUE!</v>
      </c>
      <c r="CI874" s="95" t="b">
        <f t="shared" si="1022"/>
        <v>0</v>
      </c>
      <c r="CJ874" s="76" t="str">
        <f t="shared" si="997"/>
        <v/>
      </c>
      <c r="CK874" s="94" t="e" cm="1">
        <f t="array" aca="1" ref="CK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CL874" s="94" t="str">
        <f t="shared" si="998"/>
        <v/>
      </c>
      <c r="CM874" s="96" t="b">
        <f t="shared" si="999"/>
        <v>0</v>
      </c>
      <c r="CN874" s="130" t="b">
        <f>IFERROR(MATCH(D874,'Avtal för korttidsarbete'!$G$13:$G$1012,0),TRUE)</f>
        <v>1</v>
      </c>
      <c r="CO874" s="130" t="b">
        <f t="shared" si="1000"/>
        <v>0</v>
      </c>
      <c r="CP874" s="131" t="str" cm="1">
        <f t="array" ref="CP874">IF(CN874=TRUE,"x",INDEX('Avtal för korttidsarbete'!$E$13:$E$1012,$CN874))</f>
        <v>x</v>
      </c>
      <c r="CQ874" s="131" t="str" cm="1">
        <f t="array" ref="CQ874">IF(CN874=TRUE,"x",INDEX('Avtal för korttidsarbete'!$F$13:$F$1012,$CN874))</f>
        <v>x</v>
      </c>
      <c r="CR874" s="130" t="b">
        <f t="shared" si="1001"/>
        <v>0</v>
      </c>
      <c r="CS874" s="165">
        <f t="shared" si="1020"/>
        <v>0</v>
      </c>
      <c r="CT874" s="165">
        <f t="shared" si="1021"/>
        <v>0</v>
      </c>
      <c r="CU874" s="130" t="b">
        <f t="shared" si="1002"/>
        <v>0</v>
      </c>
      <c r="CV874" s="131">
        <f t="shared" si="1003"/>
        <v>0</v>
      </c>
      <c r="CW874" s="165">
        <f t="shared" si="1004"/>
        <v>0</v>
      </c>
      <c r="CX874" s="186" t="b">
        <f>IFERROR(INDEX('Avtal för korttidsarbete'!R:R,MATCH(D874,'Avtal för korttidsarbete'!$G:$G,0)),TRUE)</f>
        <v>1</v>
      </c>
      <c r="CY874" s="165" t="str">
        <f>IF(CX874,"-",INDEX('Avtal för korttidsarbete'!$D:$D,MATCH(D874,'Avtal för korttidsarbete'!$G:$G,0)))</f>
        <v>-</v>
      </c>
      <c r="CZ874" s="131" t="b">
        <f>IFERROR(G874&gt;INDEX(Uppsägningar!E:E,MATCH(C874,Uppsägningar!C:C,0)),FALSE)</f>
        <v>0</v>
      </c>
    </row>
    <row r="875" spans="1:104" s="30" customFormat="1" x14ac:dyDescent="0.25">
      <c r="A875" s="19">
        <v>860</v>
      </c>
      <c r="B875" s="20"/>
      <c r="C875" s="189"/>
      <c r="D875" s="69"/>
      <c r="E875" s="171">
        <f>IFERROR(INDEX(Admin!$C$7:$C$10,MATCH(CY875,TblNivåValTExt,0)),0)</f>
        <v>0</v>
      </c>
      <c r="F875" s="1"/>
      <c r="G875" s="1"/>
      <c r="H875" s="90"/>
      <c r="I875" s="91"/>
      <c r="J875" s="91"/>
      <c r="K875" s="91"/>
      <c r="L875" s="91"/>
      <c r="M875" s="91"/>
      <c r="N875" s="91"/>
      <c r="O875" s="91"/>
      <c r="P875" s="91"/>
      <c r="Q875" s="91"/>
      <c r="R875" s="91"/>
      <c r="S875" s="91"/>
      <c r="T875" s="91"/>
      <c r="U875" s="91"/>
      <c r="V875" s="91"/>
      <c r="W875" s="225">
        <f t="shared" si="959"/>
        <v>0</v>
      </c>
      <c r="X875" s="134" t="str">
        <f t="shared" si="1005"/>
        <v/>
      </c>
      <c r="Y875" s="92" t="b">
        <f t="shared" si="960"/>
        <v>0</v>
      </c>
      <c r="Z875" s="92" t="str">
        <f t="shared" si="1006"/>
        <v/>
      </c>
      <c r="AA875" s="92" t="b">
        <f t="shared" si="1007"/>
        <v>0</v>
      </c>
      <c r="AB875" s="92" t="str">
        <f t="shared" si="1008"/>
        <v/>
      </c>
      <c r="AC875" s="13" t="b">
        <f t="shared" si="961"/>
        <v>0</v>
      </c>
      <c r="AD875" s="92" t="str">
        <f t="shared" si="1009"/>
        <v/>
      </c>
      <c r="AE875" s="13" t="b">
        <f t="shared" si="1010"/>
        <v>0</v>
      </c>
      <c r="AF875" s="92" t="str">
        <f t="shared" si="1011"/>
        <v/>
      </c>
      <c r="AG875" s="13" t="b">
        <f t="shared" si="962"/>
        <v>0</v>
      </c>
      <c r="AH875" s="92" t="str">
        <f t="shared" si="1012"/>
        <v/>
      </c>
      <c r="AI875" s="35" t="b">
        <f t="shared" si="963"/>
        <v>0</v>
      </c>
      <c r="AJ875" s="92" t="str">
        <f t="shared" si="1013"/>
        <v/>
      </c>
      <c r="AK875" s="35" t="b">
        <f t="shared" si="964"/>
        <v>0</v>
      </c>
      <c r="AL875" s="92" t="str">
        <f t="shared" si="965"/>
        <v/>
      </c>
      <c r="AM875" s="35" t="b">
        <f t="shared" si="966"/>
        <v>0</v>
      </c>
      <c r="AN875" s="92" t="str">
        <f t="shared" si="967"/>
        <v/>
      </c>
      <c r="AO875" s="13" t="b">
        <f t="shared" si="968"/>
        <v>0</v>
      </c>
      <c r="AP875" s="92" t="str">
        <f t="shared" si="969"/>
        <v/>
      </c>
      <c r="AQ875" s="14">
        <f t="shared" si="970"/>
        <v>0</v>
      </c>
      <c r="AR875" s="14">
        <f t="shared" si="971"/>
        <v>0</v>
      </c>
      <c r="AS875" s="16">
        <f t="shared" si="1024"/>
        <v>0</v>
      </c>
      <c r="AT875" s="16">
        <f t="shared" si="1024"/>
        <v>0</v>
      </c>
      <c r="AU875" s="16">
        <f t="shared" si="1024"/>
        <v>0</v>
      </c>
      <c r="AV875" s="16">
        <f t="shared" si="1024"/>
        <v>0</v>
      </c>
      <c r="AW875" s="16">
        <f t="shared" si="1024"/>
        <v>0</v>
      </c>
      <c r="AX875" s="16">
        <f t="shared" si="1024"/>
        <v>0</v>
      </c>
      <c r="AY875" s="16">
        <f t="shared" si="1024"/>
        <v>0</v>
      </c>
      <c r="AZ875" s="16"/>
      <c r="BA875" s="16"/>
      <c r="BB875" s="93">
        <f t="shared" si="1014"/>
        <v>0</v>
      </c>
      <c r="BC875" s="93">
        <f t="shared" si="1015"/>
        <v>0</v>
      </c>
      <c r="BD875" s="93">
        <f t="shared" si="1016"/>
        <v>0</v>
      </c>
      <c r="BE875" s="158">
        <f t="shared" si="1017"/>
        <v>0</v>
      </c>
      <c r="BF875" s="159">
        <f t="shared" si="1018"/>
        <v>0</v>
      </c>
      <c r="BG875" s="159">
        <f t="shared" si="972"/>
        <v>0</v>
      </c>
      <c r="BH875" s="159">
        <f t="shared" si="973"/>
        <v>0</v>
      </c>
      <c r="BI875" s="159">
        <f t="shared" si="974"/>
        <v>0</v>
      </c>
      <c r="BJ875" s="159">
        <f t="shared" si="975"/>
        <v>0</v>
      </c>
      <c r="BK875" s="159">
        <f t="shared" si="976"/>
        <v>0</v>
      </c>
      <c r="BL875" s="159">
        <f t="shared" si="977"/>
        <v>0</v>
      </c>
      <c r="BM875" s="159">
        <f t="shared" si="1026"/>
        <v>0</v>
      </c>
      <c r="BN875" s="159">
        <f t="shared" si="1025"/>
        <v>0</v>
      </c>
      <c r="BO875" s="205" t="b">
        <f t="shared" si="978"/>
        <v>0</v>
      </c>
      <c r="BP875" s="214">
        <f t="shared" si="979"/>
        <v>0</v>
      </c>
      <c r="BQ875" s="160">
        <f t="shared" si="980"/>
        <v>0</v>
      </c>
      <c r="BR875" s="160">
        <f t="shared" si="981"/>
        <v>0</v>
      </c>
      <c r="BS875" s="160">
        <f t="shared" si="982"/>
        <v>0</v>
      </c>
      <c r="BT875" s="160">
        <f t="shared" si="983"/>
        <v>0</v>
      </c>
      <c r="BU875" s="160">
        <f t="shared" si="984"/>
        <v>0</v>
      </c>
      <c r="BV875" s="215">
        <f t="shared" si="985"/>
        <v>0</v>
      </c>
      <c r="BW875" s="217">
        <f t="shared" si="986"/>
        <v>0</v>
      </c>
      <c r="BX875" s="206">
        <f t="shared" si="987"/>
        <v>0</v>
      </c>
      <c r="BY875" s="206">
        <f t="shared" si="988"/>
        <v>0</v>
      </c>
      <c r="BZ875" s="206">
        <f t="shared" si="989"/>
        <v>0</v>
      </c>
      <c r="CA875" s="206">
        <f t="shared" si="990"/>
        <v>0</v>
      </c>
      <c r="CB875" s="206">
        <f t="shared" si="991"/>
        <v>0</v>
      </c>
      <c r="CC875" s="218">
        <f t="shared" si="992"/>
        <v>0</v>
      </c>
      <c r="CD875" s="216" t="e">
        <f t="shared" si="993"/>
        <v>#VALUE!</v>
      </c>
      <c r="CE875" s="94" t="e">
        <f t="shared" si="994"/>
        <v>#VALUE!</v>
      </c>
      <c r="CF875" s="94" t="e">
        <f t="shared" si="995"/>
        <v>#VALUE!</v>
      </c>
      <c r="CG875" s="95" t="e">
        <f t="shared" si="996"/>
        <v>#VALUE!</v>
      </c>
      <c r="CH875" s="95" t="e">
        <f t="shared" si="1019"/>
        <v>#VALUE!</v>
      </c>
      <c r="CI875" s="95" t="b">
        <f t="shared" si="1022"/>
        <v>0</v>
      </c>
      <c r="CJ875" s="76" t="str">
        <f t="shared" si="997"/>
        <v/>
      </c>
      <c r="CK875" s="94" t="e" cm="1">
        <f t="array" aca="1" ref="CK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CL875" s="94" t="str">
        <f t="shared" si="998"/>
        <v/>
      </c>
      <c r="CM875" s="96" t="b">
        <f t="shared" si="999"/>
        <v>0</v>
      </c>
      <c r="CN875" s="130" t="b">
        <f>IFERROR(MATCH(D875,'Avtal för korttidsarbete'!$G$13:$G$1012,0),TRUE)</f>
        <v>1</v>
      </c>
      <c r="CO875" s="130" t="b">
        <f t="shared" si="1000"/>
        <v>0</v>
      </c>
      <c r="CP875" s="131" t="str" cm="1">
        <f t="array" ref="CP875">IF(CN875=TRUE,"x",INDEX('Avtal för korttidsarbete'!$E$13:$E$1012,$CN875))</f>
        <v>x</v>
      </c>
      <c r="CQ875" s="131" t="str" cm="1">
        <f t="array" ref="CQ875">IF(CN875=TRUE,"x",INDEX('Avtal för korttidsarbete'!$F$13:$F$1012,$CN875))</f>
        <v>x</v>
      </c>
      <c r="CR875" s="130" t="b">
        <f t="shared" si="1001"/>
        <v>0</v>
      </c>
      <c r="CS875" s="165">
        <f t="shared" si="1020"/>
        <v>0</v>
      </c>
      <c r="CT875" s="165">
        <f t="shared" si="1021"/>
        <v>0</v>
      </c>
      <c r="CU875" s="130" t="b">
        <f t="shared" si="1002"/>
        <v>0</v>
      </c>
      <c r="CV875" s="131">
        <f t="shared" si="1003"/>
        <v>0</v>
      </c>
      <c r="CW875" s="165">
        <f t="shared" si="1004"/>
        <v>0</v>
      </c>
      <c r="CX875" s="186" t="b">
        <f>IFERROR(INDEX('Avtal för korttidsarbete'!R:R,MATCH(D875,'Avtal för korttidsarbete'!$G:$G,0)),TRUE)</f>
        <v>1</v>
      </c>
      <c r="CY875" s="165" t="str">
        <f>IF(CX875,"-",INDEX('Avtal för korttidsarbete'!$D:$D,MATCH(D875,'Avtal för korttidsarbete'!$G:$G,0)))</f>
        <v>-</v>
      </c>
      <c r="CZ875" s="131" t="b">
        <f>IFERROR(G875&gt;INDEX(Uppsägningar!E:E,MATCH(C875,Uppsägningar!C:C,0)),FALSE)</f>
        <v>0</v>
      </c>
    </row>
    <row r="876" spans="1:104" s="30" customFormat="1" x14ac:dyDescent="0.25">
      <c r="A876" s="19">
        <v>861</v>
      </c>
      <c r="B876" s="20"/>
      <c r="C876" s="189"/>
      <c r="D876" s="69"/>
      <c r="E876" s="171">
        <f>IFERROR(INDEX(Admin!$C$7:$C$10,MATCH(CY876,TblNivåValTExt,0)),0)</f>
        <v>0</v>
      </c>
      <c r="F876" s="1"/>
      <c r="G876" s="1"/>
      <c r="H876" s="90"/>
      <c r="I876" s="91"/>
      <c r="J876" s="91"/>
      <c r="K876" s="91"/>
      <c r="L876" s="91"/>
      <c r="M876" s="91"/>
      <c r="N876" s="91"/>
      <c r="O876" s="91"/>
      <c r="P876" s="91"/>
      <c r="Q876" s="91"/>
      <c r="R876" s="91"/>
      <c r="S876" s="91"/>
      <c r="T876" s="91"/>
      <c r="U876" s="91"/>
      <c r="V876" s="91"/>
      <c r="W876" s="225">
        <f t="shared" si="959"/>
        <v>0</v>
      </c>
      <c r="X876" s="134" t="str">
        <f t="shared" si="1005"/>
        <v/>
      </c>
      <c r="Y876" s="92" t="b">
        <f t="shared" si="960"/>
        <v>0</v>
      </c>
      <c r="Z876" s="92" t="str">
        <f t="shared" si="1006"/>
        <v/>
      </c>
      <c r="AA876" s="92" t="b">
        <f t="shared" si="1007"/>
        <v>0</v>
      </c>
      <c r="AB876" s="92" t="str">
        <f t="shared" si="1008"/>
        <v/>
      </c>
      <c r="AC876" s="13" t="b">
        <f t="shared" si="961"/>
        <v>0</v>
      </c>
      <c r="AD876" s="92" t="str">
        <f t="shared" si="1009"/>
        <v/>
      </c>
      <c r="AE876" s="13" t="b">
        <f t="shared" si="1010"/>
        <v>0</v>
      </c>
      <c r="AF876" s="92" t="str">
        <f t="shared" si="1011"/>
        <v/>
      </c>
      <c r="AG876" s="13" t="b">
        <f t="shared" si="962"/>
        <v>0</v>
      </c>
      <c r="AH876" s="92" t="str">
        <f t="shared" si="1012"/>
        <v/>
      </c>
      <c r="AI876" s="35" t="b">
        <f t="shared" si="963"/>
        <v>0</v>
      </c>
      <c r="AJ876" s="92" t="str">
        <f t="shared" si="1013"/>
        <v/>
      </c>
      <c r="AK876" s="35" t="b">
        <f t="shared" si="964"/>
        <v>0</v>
      </c>
      <c r="AL876" s="92" t="str">
        <f t="shared" si="965"/>
        <v/>
      </c>
      <c r="AM876" s="35" t="b">
        <f t="shared" si="966"/>
        <v>0</v>
      </c>
      <c r="AN876" s="92" t="str">
        <f t="shared" si="967"/>
        <v/>
      </c>
      <c r="AO876" s="13" t="b">
        <f t="shared" si="968"/>
        <v>0</v>
      </c>
      <c r="AP876" s="92" t="str">
        <f t="shared" si="969"/>
        <v/>
      </c>
      <c r="AQ876" s="14">
        <f t="shared" si="970"/>
        <v>0</v>
      </c>
      <c r="AR876" s="14">
        <f t="shared" si="971"/>
        <v>0</v>
      </c>
      <c r="AS876" s="16">
        <f t="shared" ref="AS876:AY885" si="1027">IF(OR(AS$11=FALSE,$F876="",MIN($G876,AS$10,$AR876)-MAX($F876,AS$8,$AQ876)&lt;0),0,MIN($G876,AS$10,$AR876)-MAX($F876,AS$8,$AQ876)+1)</f>
        <v>0</v>
      </c>
      <c r="AT876" s="16">
        <f t="shared" si="1027"/>
        <v>0</v>
      </c>
      <c r="AU876" s="16">
        <f t="shared" si="1027"/>
        <v>0</v>
      </c>
      <c r="AV876" s="16">
        <f t="shared" si="1027"/>
        <v>0</v>
      </c>
      <c r="AW876" s="16">
        <f t="shared" si="1027"/>
        <v>0</v>
      </c>
      <c r="AX876" s="16">
        <f t="shared" si="1027"/>
        <v>0</v>
      </c>
      <c r="AY876" s="16">
        <f t="shared" si="1027"/>
        <v>0</v>
      </c>
      <c r="AZ876" s="16"/>
      <c r="BA876" s="16"/>
      <c r="BB876" s="93">
        <f t="shared" si="1014"/>
        <v>0</v>
      </c>
      <c r="BC876" s="93">
        <f t="shared" si="1015"/>
        <v>0</v>
      </c>
      <c r="BD876" s="93">
        <f t="shared" si="1016"/>
        <v>0</v>
      </c>
      <c r="BE876" s="158">
        <f t="shared" si="1017"/>
        <v>0</v>
      </c>
      <c r="BF876" s="159">
        <f t="shared" si="1018"/>
        <v>0</v>
      </c>
      <c r="BG876" s="159">
        <f t="shared" si="972"/>
        <v>0</v>
      </c>
      <c r="BH876" s="159">
        <f t="shared" si="973"/>
        <v>0</v>
      </c>
      <c r="BI876" s="159">
        <f t="shared" si="974"/>
        <v>0</v>
      </c>
      <c r="BJ876" s="159">
        <f t="shared" si="975"/>
        <v>0</v>
      </c>
      <c r="BK876" s="159">
        <f t="shared" si="976"/>
        <v>0</v>
      </c>
      <c r="BL876" s="159">
        <f t="shared" si="977"/>
        <v>0</v>
      </c>
      <c r="BM876" s="159">
        <f t="shared" si="1026"/>
        <v>0</v>
      </c>
      <c r="BN876" s="159">
        <f t="shared" si="1025"/>
        <v>0</v>
      </c>
      <c r="BO876" s="205" t="b">
        <f t="shared" si="978"/>
        <v>0</v>
      </c>
      <c r="BP876" s="214">
        <f t="shared" si="979"/>
        <v>0</v>
      </c>
      <c r="BQ876" s="160">
        <f t="shared" si="980"/>
        <v>0</v>
      </c>
      <c r="BR876" s="160">
        <f t="shared" si="981"/>
        <v>0</v>
      </c>
      <c r="BS876" s="160">
        <f t="shared" si="982"/>
        <v>0</v>
      </c>
      <c r="BT876" s="160">
        <f t="shared" si="983"/>
        <v>0</v>
      </c>
      <c r="BU876" s="160">
        <f t="shared" si="984"/>
        <v>0</v>
      </c>
      <c r="BV876" s="215">
        <f t="shared" si="985"/>
        <v>0</v>
      </c>
      <c r="BW876" s="217">
        <f t="shared" si="986"/>
        <v>0</v>
      </c>
      <c r="BX876" s="206">
        <f t="shared" si="987"/>
        <v>0</v>
      </c>
      <c r="BY876" s="206">
        <f t="shared" si="988"/>
        <v>0</v>
      </c>
      <c r="BZ876" s="206">
        <f t="shared" si="989"/>
        <v>0</v>
      </c>
      <c r="CA876" s="206">
        <f t="shared" si="990"/>
        <v>0</v>
      </c>
      <c r="CB876" s="206">
        <f t="shared" si="991"/>
        <v>0</v>
      </c>
      <c r="CC876" s="218">
        <f t="shared" si="992"/>
        <v>0</v>
      </c>
      <c r="CD876" s="216" t="e">
        <f t="shared" si="993"/>
        <v>#VALUE!</v>
      </c>
      <c r="CE876" s="94" t="e">
        <f t="shared" si="994"/>
        <v>#VALUE!</v>
      </c>
      <c r="CF876" s="94" t="e">
        <f t="shared" si="995"/>
        <v>#VALUE!</v>
      </c>
      <c r="CG876" s="95" t="e">
        <f t="shared" si="996"/>
        <v>#VALUE!</v>
      </c>
      <c r="CH876" s="95" t="e">
        <f t="shared" si="1019"/>
        <v>#VALUE!</v>
      </c>
      <c r="CI876" s="95" t="b">
        <f t="shared" si="1022"/>
        <v>0</v>
      </c>
      <c r="CJ876" s="76" t="str">
        <f t="shared" si="997"/>
        <v/>
      </c>
      <c r="CK876" s="94" t="e" cm="1">
        <f t="array" aca="1" ref="CK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CL876" s="94" t="str">
        <f t="shared" si="998"/>
        <v/>
      </c>
      <c r="CM876" s="96" t="b">
        <f t="shared" si="999"/>
        <v>0</v>
      </c>
      <c r="CN876" s="130" t="b">
        <f>IFERROR(MATCH(D876,'Avtal för korttidsarbete'!$G$13:$G$1012,0),TRUE)</f>
        <v>1</v>
      </c>
      <c r="CO876" s="130" t="b">
        <f t="shared" si="1000"/>
        <v>0</v>
      </c>
      <c r="CP876" s="131" t="str" cm="1">
        <f t="array" ref="CP876">IF(CN876=TRUE,"x",INDEX('Avtal för korttidsarbete'!$E$13:$E$1012,$CN876))</f>
        <v>x</v>
      </c>
      <c r="CQ876" s="131" t="str" cm="1">
        <f t="array" ref="CQ876">IF(CN876=TRUE,"x",INDEX('Avtal för korttidsarbete'!$F$13:$F$1012,$CN876))</f>
        <v>x</v>
      </c>
      <c r="CR876" s="130" t="b">
        <f t="shared" si="1001"/>
        <v>0</v>
      </c>
      <c r="CS876" s="165">
        <f t="shared" si="1020"/>
        <v>0</v>
      </c>
      <c r="CT876" s="165">
        <f t="shared" si="1021"/>
        <v>0</v>
      </c>
      <c r="CU876" s="130" t="b">
        <f t="shared" si="1002"/>
        <v>0</v>
      </c>
      <c r="CV876" s="131">
        <f t="shared" si="1003"/>
        <v>0</v>
      </c>
      <c r="CW876" s="165">
        <f t="shared" si="1004"/>
        <v>0</v>
      </c>
      <c r="CX876" s="186" t="b">
        <f>IFERROR(INDEX('Avtal för korttidsarbete'!R:R,MATCH(D876,'Avtal för korttidsarbete'!$G:$G,0)),TRUE)</f>
        <v>1</v>
      </c>
      <c r="CY876" s="165" t="str">
        <f>IF(CX876,"-",INDEX('Avtal för korttidsarbete'!$D:$D,MATCH(D876,'Avtal för korttidsarbete'!$G:$G,0)))</f>
        <v>-</v>
      </c>
      <c r="CZ876" s="131" t="b">
        <f>IFERROR(G876&gt;INDEX(Uppsägningar!E:E,MATCH(C876,Uppsägningar!C:C,0)),FALSE)</f>
        <v>0</v>
      </c>
    </row>
    <row r="877" spans="1:104" s="30" customFormat="1" x14ac:dyDescent="0.25">
      <c r="A877" s="19">
        <v>862</v>
      </c>
      <c r="B877" s="20"/>
      <c r="C877" s="189"/>
      <c r="D877" s="69"/>
      <c r="E877" s="171">
        <f>IFERROR(INDEX(Admin!$C$7:$C$10,MATCH(CY877,TblNivåValTExt,0)),0)</f>
        <v>0</v>
      </c>
      <c r="F877" s="1"/>
      <c r="G877" s="1"/>
      <c r="H877" s="90"/>
      <c r="I877" s="91"/>
      <c r="J877" s="91"/>
      <c r="K877" s="91"/>
      <c r="L877" s="91"/>
      <c r="M877" s="91"/>
      <c r="N877" s="91"/>
      <c r="O877" s="91"/>
      <c r="P877" s="91"/>
      <c r="Q877" s="91"/>
      <c r="R877" s="91"/>
      <c r="S877" s="91"/>
      <c r="T877" s="91"/>
      <c r="U877" s="91"/>
      <c r="V877" s="91"/>
      <c r="W877" s="225">
        <f t="shared" si="959"/>
        <v>0</v>
      </c>
      <c r="X877" s="134" t="str">
        <f t="shared" si="1005"/>
        <v/>
      </c>
      <c r="Y877" s="92" t="b">
        <f t="shared" si="960"/>
        <v>0</v>
      </c>
      <c r="Z877" s="92" t="str">
        <f t="shared" si="1006"/>
        <v/>
      </c>
      <c r="AA877" s="92" t="b">
        <f t="shared" si="1007"/>
        <v>0</v>
      </c>
      <c r="AB877" s="92" t="str">
        <f t="shared" si="1008"/>
        <v/>
      </c>
      <c r="AC877" s="13" t="b">
        <f t="shared" si="961"/>
        <v>0</v>
      </c>
      <c r="AD877" s="92" t="str">
        <f t="shared" si="1009"/>
        <v/>
      </c>
      <c r="AE877" s="13" t="b">
        <f t="shared" si="1010"/>
        <v>0</v>
      </c>
      <c r="AF877" s="92" t="str">
        <f t="shared" si="1011"/>
        <v/>
      </c>
      <c r="AG877" s="13" t="b">
        <f t="shared" si="962"/>
        <v>0</v>
      </c>
      <c r="AH877" s="92" t="str">
        <f t="shared" si="1012"/>
        <v/>
      </c>
      <c r="AI877" s="35" t="b">
        <f t="shared" si="963"/>
        <v>0</v>
      </c>
      <c r="AJ877" s="92" t="str">
        <f t="shared" si="1013"/>
        <v/>
      </c>
      <c r="AK877" s="35" t="b">
        <f t="shared" si="964"/>
        <v>0</v>
      </c>
      <c r="AL877" s="92" t="str">
        <f t="shared" si="965"/>
        <v/>
      </c>
      <c r="AM877" s="35" t="b">
        <f t="shared" si="966"/>
        <v>0</v>
      </c>
      <c r="AN877" s="92" t="str">
        <f t="shared" si="967"/>
        <v/>
      </c>
      <c r="AO877" s="13" t="b">
        <f t="shared" si="968"/>
        <v>0</v>
      </c>
      <c r="AP877" s="92" t="str">
        <f t="shared" si="969"/>
        <v/>
      </c>
      <c r="AQ877" s="14">
        <f t="shared" si="970"/>
        <v>0</v>
      </c>
      <c r="AR877" s="14">
        <f t="shared" si="971"/>
        <v>0</v>
      </c>
      <c r="AS877" s="16">
        <f t="shared" si="1027"/>
        <v>0</v>
      </c>
      <c r="AT877" s="16">
        <f t="shared" si="1027"/>
        <v>0</v>
      </c>
      <c r="AU877" s="16">
        <f t="shared" si="1027"/>
        <v>0</v>
      </c>
      <c r="AV877" s="16">
        <f t="shared" si="1027"/>
        <v>0</v>
      </c>
      <c r="AW877" s="16">
        <f t="shared" si="1027"/>
        <v>0</v>
      </c>
      <c r="AX877" s="16">
        <f t="shared" si="1027"/>
        <v>0</v>
      </c>
      <c r="AY877" s="16">
        <f t="shared" si="1027"/>
        <v>0</v>
      </c>
      <c r="AZ877" s="16"/>
      <c r="BA877" s="16"/>
      <c r="BB877" s="93">
        <f t="shared" si="1014"/>
        <v>0</v>
      </c>
      <c r="BC877" s="93">
        <f t="shared" si="1015"/>
        <v>0</v>
      </c>
      <c r="BD877" s="93">
        <f t="shared" si="1016"/>
        <v>0</v>
      </c>
      <c r="BE877" s="158">
        <f t="shared" si="1017"/>
        <v>0</v>
      </c>
      <c r="BF877" s="159">
        <f t="shared" si="1018"/>
        <v>0</v>
      </c>
      <c r="BG877" s="159">
        <f t="shared" si="972"/>
        <v>0</v>
      </c>
      <c r="BH877" s="159">
        <f t="shared" si="973"/>
        <v>0</v>
      </c>
      <c r="BI877" s="159">
        <f t="shared" si="974"/>
        <v>0</v>
      </c>
      <c r="BJ877" s="159">
        <f t="shared" si="975"/>
        <v>0</v>
      </c>
      <c r="BK877" s="159">
        <f t="shared" si="976"/>
        <v>0</v>
      </c>
      <c r="BL877" s="159">
        <f t="shared" si="977"/>
        <v>0</v>
      </c>
      <c r="BM877" s="159">
        <f t="shared" si="1026"/>
        <v>0</v>
      </c>
      <c r="BN877" s="159">
        <f t="shared" si="1025"/>
        <v>0</v>
      </c>
      <c r="BO877" s="205" t="b">
        <f t="shared" si="978"/>
        <v>0</v>
      </c>
      <c r="BP877" s="214">
        <f t="shared" si="979"/>
        <v>0</v>
      </c>
      <c r="BQ877" s="160">
        <f t="shared" si="980"/>
        <v>0</v>
      </c>
      <c r="BR877" s="160">
        <f t="shared" si="981"/>
        <v>0</v>
      </c>
      <c r="BS877" s="160">
        <f t="shared" si="982"/>
        <v>0</v>
      </c>
      <c r="BT877" s="160">
        <f t="shared" si="983"/>
        <v>0</v>
      </c>
      <c r="BU877" s="160">
        <f t="shared" si="984"/>
        <v>0</v>
      </c>
      <c r="BV877" s="215">
        <f t="shared" si="985"/>
        <v>0</v>
      </c>
      <c r="BW877" s="217">
        <f t="shared" si="986"/>
        <v>0</v>
      </c>
      <c r="BX877" s="206">
        <f t="shared" si="987"/>
        <v>0</v>
      </c>
      <c r="BY877" s="206">
        <f t="shared" si="988"/>
        <v>0</v>
      </c>
      <c r="BZ877" s="206">
        <f t="shared" si="989"/>
        <v>0</v>
      </c>
      <c r="CA877" s="206">
        <f t="shared" si="990"/>
        <v>0</v>
      </c>
      <c r="CB877" s="206">
        <f t="shared" si="991"/>
        <v>0</v>
      </c>
      <c r="CC877" s="218">
        <f t="shared" si="992"/>
        <v>0</v>
      </c>
      <c r="CD877" s="216" t="e">
        <f t="shared" si="993"/>
        <v>#VALUE!</v>
      </c>
      <c r="CE877" s="94" t="e">
        <f t="shared" si="994"/>
        <v>#VALUE!</v>
      </c>
      <c r="CF877" s="94" t="e">
        <f t="shared" si="995"/>
        <v>#VALUE!</v>
      </c>
      <c r="CG877" s="95" t="e">
        <f t="shared" si="996"/>
        <v>#VALUE!</v>
      </c>
      <c r="CH877" s="95" t="e">
        <f t="shared" si="1019"/>
        <v>#VALUE!</v>
      </c>
      <c r="CI877" s="95" t="b">
        <f t="shared" si="1022"/>
        <v>0</v>
      </c>
      <c r="CJ877" s="76" t="str">
        <f t="shared" si="997"/>
        <v/>
      </c>
      <c r="CK877" s="94" t="e" cm="1">
        <f t="array" aca="1" ref="CK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CL877" s="94" t="str">
        <f t="shared" si="998"/>
        <v/>
      </c>
      <c r="CM877" s="96" t="b">
        <f t="shared" si="999"/>
        <v>0</v>
      </c>
      <c r="CN877" s="130" t="b">
        <f>IFERROR(MATCH(D877,'Avtal för korttidsarbete'!$G$13:$G$1012,0),TRUE)</f>
        <v>1</v>
      </c>
      <c r="CO877" s="130" t="b">
        <f t="shared" si="1000"/>
        <v>0</v>
      </c>
      <c r="CP877" s="131" t="str" cm="1">
        <f t="array" ref="CP877">IF(CN877=TRUE,"x",INDEX('Avtal för korttidsarbete'!$E$13:$E$1012,$CN877))</f>
        <v>x</v>
      </c>
      <c r="CQ877" s="131" t="str" cm="1">
        <f t="array" ref="CQ877">IF(CN877=TRUE,"x",INDEX('Avtal för korttidsarbete'!$F$13:$F$1012,$CN877))</f>
        <v>x</v>
      </c>
      <c r="CR877" s="130" t="b">
        <f t="shared" si="1001"/>
        <v>0</v>
      </c>
      <c r="CS877" s="165">
        <f t="shared" si="1020"/>
        <v>0</v>
      </c>
      <c r="CT877" s="165">
        <f t="shared" si="1021"/>
        <v>0</v>
      </c>
      <c r="CU877" s="130" t="b">
        <f t="shared" si="1002"/>
        <v>0</v>
      </c>
      <c r="CV877" s="131">
        <f t="shared" si="1003"/>
        <v>0</v>
      </c>
      <c r="CW877" s="165">
        <f t="shared" si="1004"/>
        <v>0</v>
      </c>
      <c r="CX877" s="186" t="b">
        <f>IFERROR(INDEX('Avtal för korttidsarbete'!R:R,MATCH(D877,'Avtal för korttidsarbete'!$G:$G,0)),TRUE)</f>
        <v>1</v>
      </c>
      <c r="CY877" s="165" t="str">
        <f>IF(CX877,"-",INDEX('Avtal för korttidsarbete'!$D:$D,MATCH(D877,'Avtal för korttidsarbete'!$G:$G,0)))</f>
        <v>-</v>
      </c>
      <c r="CZ877" s="131" t="b">
        <f>IFERROR(G877&gt;INDEX(Uppsägningar!E:E,MATCH(C877,Uppsägningar!C:C,0)),FALSE)</f>
        <v>0</v>
      </c>
    </row>
    <row r="878" spans="1:104" s="30" customFormat="1" x14ac:dyDescent="0.25">
      <c r="A878" s="19">
        <v>863</v>
      </c>
      <c r="B878" s="20"/>
      <c r="C878" s="189"/>
      <c r="D878" s="69"/>
      <c r="E878" s="171">
        <f>IFERROR(INDEX(Admin!$C$7:$C$10,MATCH(CY878,TblNivåValTExt,0)),0)</f>
        <v>0</v>
      </c>
      <c r="F878" s="1"/>
      <c r="G878" s="1"/>
      <c r="H878" s="90"/>
      <c r="I878" s="91"/>
      <c r="J878" s="91"/>
      <c r="K878" s="91"/>
      <c r="L878" s="91"/>
      <c r="M878" s="91"/>
      <c r="N878" s="91"/>
      <c r="O878" s="91"/>
      <c r="P878" s="91"/>
      <c r="Q878" s="91"/>
      <c r="R878" s="91"/>
      <c r="S878" s="91"/>
      <c r="T878" s="91"/>
      <c r="U878" s="91"/>
      <c r="V878" s="91"/>
      <c r="W878" s="225">
        <f t="shared" si="959"/>
        <v>0</v>
      </c>
      <c r="X878" s="134" t="str">
        <f t="shared" si="1005"/>
        <v/>
      </c>
      <c r="Y878" s="92" t="b">
        <f t="shared" si="960"/>
        <v>0</v>
      </c>
      <c r="Z878" s="92" t="str">
        <f t="shared" si="1006"/>
        <v/>
      </c>
      <c r="AA878" s="92" t="b">
        <f t="shared" si="1007"/>
        <v>0</v>
      </c>
      <c r="AB878" s="92" t="str">
        <f t="shared" si="1008"/>
        <v/>
      </c>
      <c r="AC878" s="13" t="b">
        <f t="shared" si="961"/>
        <v>0</v>
      </c>
      <c r="AD878" s="92" t="str">
        <f t="shared" si="1009"/>
        <v/>
      </c>
      <c r="AE878" s="13" t="b">
        <f t="shared" si="1010"/>
        <v>0</v>
      </c>
      <c r="AF878" s="92" t="str">
        <f t="shared" si="1011"/>
        <v/>
      </c>
      <c r="AG878" s="13" t="b">
        <f t="shared" si="962"/>
        <v>0</v>
      </c>
      <c r="AH878" s="92" t="str">
        <f t="shared" si="1012"/>
        <v/>
      </c>
      <c r="AI878" s="35" t="b">
        <f t="shared" si="963"/>
        <v>0</v>
      </c>
      <c r="AJ878" s="92" t="str">
        <f t="shared" si="1013"/>
        <v/>
      </c>
      <c r="AK878" s="35" t="b">
        <f t="shared" si="964"/>
        <v>0</v>
      </c>
      <c r="AL878" s="92" t="str">
        <f t="shared" si="965"/>
        <v/>
      </c>
      <c r="AM878" s="35" t="b">
        <f t="shared" si="966"/>
        <v>0</v>
      </c>
      <c r="AN878" s="92" t="str">
        <f t="shared" si="967"/>
        <v/>
      </c>
      <c r="AO878" s="13" t="b">
        <f t="shared" si="968"/>
        <v>0</v>
      </c>
      <c r="AP878" s="92" t="str">
        <f t="shared" si="969"/>
        <v/>
      </c>
      <c r="AQ878" s="14">
        <f t="shared" si="970"/>
        <v>0</v>
      </c>
      <c r="AR878" s="14">
        <f t="shared" si="971"/>
        <v>0</v>
      </c>
      <c r="AS878" s="16">
        <f t="shared" si="1027"/>
        <v>0</v>
      </c>
      <c r="AT878" s="16">
        <f t="shared" si="1027"/>
        <v>0</v>
      </c>
      <c r="AU878" s="16">
        <f t="shared" si="1027"/>
        <v>0</v>
      </c>
      <c r="AV878" s="16">
        <f t="shared" si="1027"/>
        <v>0</v>
      </c>
      <c r="AW878" s="16">
        <f t="shared" si="1027"/>
        <v>0</v>
      </c>
      <c r="AX878" s="16">
        <f t="shared" si="1027"/>
        <v>0</v>
      </c>
      <c r="AY878" s="16">
        <f t="shared" si="1027"/>
        <v>0</v>
      </c>
      <c r="AZ878" s="16"/>
      <c r="BA878" s="16"/>
      <c r="BB878" s="93">
        <f t="shared" si="1014"/>
        <v>0</v>
      </c>
      <c r="BC878" s="93">
        <f t="shared" si="1015"/>
        <v>0</v>
      </c>
      <c r="BD878" s="93">
        <f t="shared" si="1016"/>
        <v>0</v>
      </c>
      <c r="BE878" s="158">
        <f t="shared" si="1017"/>
        <v>0</v>
      </c>
      <c r="BF878" s="159">
        <f t="shared" si="1018"/>
        <v>0</v>
      </c>
      <c r="BG878" s="159">
        <f t="shared" si="972"/>
        <v>0</v>
      </c>
      <c r="BH878" s="159">
        <f t="shared" si="973"/>
        <v>0</v>
      </c>
      <c r="BI878" s="159">
        <f t="shared" si="974"/>
        <v>0</v>
      </c>
      <c r="BJ878" s="159">
        <f t="shared" si="975"/>
        <v>0</v>
      </c>
      <c r="BK878" s="159">
        <f t="shared" si="976"/>
        <v>0</v>
      </c>
      <c r="BL878" s="159">
        <f t="shared" si="977"/>
        <v>0</v>
      </c>
      <c r="BM878" s="159">
        <f t="shared" si="1026"/>
        <v>0</v>
      </c>
      <c r="BN878" s="159">
        <f t="shared" si="1025"/>
        <v>0</v>
      </c>
      <c r="BO878" s="205" t="b">
        <f t="shared" si="978"/>
        <v>0</v>
      </c>
      <c r="BP878" s="214">
        <f t="shared" si="979"/>
        <v>0</v>
      </c>
      <c r="BQ878" s="160">
        <f t="shared" si="980"/>
        <v>0</v>
      </c>
      <c r="BR878" s="160">
        <f t="shared" si="981"/>
        <v>0</v>
      </c>
      <c r="BS878" s="160">
        <f t="shared" si="982"/>
        <v>0</v>
      </c>
      <c r="BT878" s="160">
        <f t="shared" si="983"/>
        <v>0</v>
      </c>
      <c r="BU878" s="160">
        <f t="shared" si="984"/>
        <v>0</v>
      </c>
      <c r="BV878" s="215">
        <f t="shared" si="985"/>
        <v>0</v>
      </c>
      <c r="BW878" s="217">
        <f t="shared" si="986"/>
        <v>0</v>
      </c>
      <c r="BX878" s="206">
        <f t="shared" si="987"/>
        <v>0</v>
      </c>
      <c r="BY878" s="206">
        <f t="shared" si="988"/>
        <v>0</v>
      </c>
      <c r="BZ878" s="206">
        <f t="shared" si="989"/>
        <v>0</v>
      </c>
      <c r="CA878" s="206">
        <f t="shared" si="990"/>
        <v>0</v>
      </c>
      <c r="CB878" s="206">
        <f t="shared" si="991"/>
        <v>0</v>
      </c>
      <c r="CC878" s="218">
        <f t="shared" si="992"/>
        <v>0</v>
      </c>
      <c r="CD878" s="216" t="e">
        <f t="shared" si="993"/>
        <v>#VALUE!</v>
      </c>
      <c r="CE878" s="94" t="e">
        <f t="shared" si="994"/>
        <v>#VALUE!</v>
      </c>
      <c r="CF878" s="94" t="e">
        <f t="shared" si="995"/>
        <v>#VALUE!</v>
      </c>
      <c r="CG878" s="95" t="e">
        <f t="shared" si="996"/>
        <v>#VALUE!</v>
      </c>
      <c r="CH878" s="95" t="e">
        <f t="shared" si="1019"/>
        <v>#VALUE!</v>
      </c>
      <c r="CI878" s="95" t="b">
        <f t="shared" si="1022"/>
        <v>0</v>
      </c>
      <c r="CJ878" s="76" t="str">
        <f t="shared" si="997"/>
        <v/>
      </c>
      <c r="CK878" s="94" t="e" cm="1">
        <f t="array" aca="1" ref="CK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CL878" s="94" t="str">
        <f t="shared" si="998"/>
        <v/>
      </c>
      <c r="CM878" s="96" t="b">
        <f t="shared" si="999"/>
        <v>0</v>
      </c>
      <c r="CN878" s="130" t="b">
        <f>IFERROR(MATCH(D878,'Avtal för korttidsarbete'!$G$13:$G$1012,0),TRUE)</f>
        <v>1</v>
      </c>
      <c r="CO878" s="130" t="b">
        <f t="shared" si="1000"/>
        <v>0</v>
      </c>
      <c r="CP878" s="131" t="str" cm="1">
        <f t="array" ref="CP878">IF(CN878=TRUE,"x",INDEX('Avtal för korttidsarbete'!$E$13:$E$1012,$CN878))</f>
        <v>x</v>
      </c>
      <c r="CQ878" s="131" t="str" cm="1">
        <f t="array" ref="CQ878">IF(CN878=TRUE,"x",INDEX('Avtal för korttidsarbete'!$F$13:$F$1012,$CN878))</f>
        <v>x</v>
      </c>
      <c r="CR878" s="130" t="b">
        <f t="shared" si="1001"/>
        <v>0</v>
      </c>
      <c r="CS878" s="165">
        <f t="shared" si="1020"/>
        <v>0</v>
      </c>
      <c r="CT878" s="165">
        <f t="shared" si="1021"/>
        <v>0</v>
      </c>
      <c r="CU878" s="130" t="b">
        <f t="shared" si="1002"/>
        <v>0</v>
      </c>
      <c r="CV878" s="131">
        <f t="shared" si="1003"/>
        <v>0</v>
      </c>
      <c r="CW878" s="165">
        <f t="shared" si="1004"/>
        <v>0</v>
      </c>
      <c r="CX878" s="186" t="b">
        <f>IFERROR(INDEX('Avtal för korttidsarbete'!R:R,MATCH(D878,'Avtal för korttidsarbete'!$G:$G,0)),TRUE)</f>
        <v>1</v>
      </c>
      <c r="CY878" s="165" t="str">
        <f>IF(CX878,"-",INDEX('Avtal för korttidsarbete'!$D:$D,MATCH(D878,'Avtal för korttidsarbete'!$G:$G,0)))</f>
        <v>-</v>
      </c>
      <c r="CZ878" s="131" t="b">
        <f>IFERROR(G878&gt;INDEX(Uppsägningar!E:E,MATCH(C878,Uppsägningar!C:C,0)),FALSE)</f>
        <v>0</v>
      </c>
    </row>
    <row r="879" spans="1:104" s="30" customFormat="1" x14ac:dyDescent="0.25">
      <c r="A879" s="19">
        <v>864</v>
      </c>
      <c r="B879" s="20"/>
      <c r="C879" s="189"/>
      <c r="D879" s="69"/>
      <c r="E879" s="171">
        <f>IFERROR(INDEX(Admin!$C$7:$C$10,MATCH(CY879,TblNivåValTExt,0)),0)</f>
        <v>0</v>
      </c>
      <c r="F879" s="1"/>
      <c r="G879" s="1"/>
      <c r="H879" s="90"/>
      <c r="I879" s="91"/>
      <c r="J879" s="91"/>
      <c r="K879" s="91"/>
      <c r="L879" s="91"/>
      <c r="M879" s="91"/>
      <c r="N879" s="91"/>
      <c r="O879" s="91"/>
      <c r="P879" s="91"/>
      <c r="Q879" s="91"/>
      <c r="R879" s="91"/>
      <c r="S879" s="91"/>
      <c r="T879" s="91"/>
      <c r="U879" s="91"/>
      <c r="V879" s="91"/>
      <c r="W879" s="225">
        <f t="shared" si="959"/>
        <v>0</v>
      </c>
      <c r="X879" s="134" t="str">
        <f t="shared" si="1005"/>
        <v/>
      </c>
      <c r="Y879" s="92" t="b">
        <f t="shared" si="960"/>
        <v>0</v>
      </c>
      <c r="Z879" s="92" t="str">
        <f t="shared" si="1006"/>
        <v/>
      </c>
      <c r="AA879" s="92" t="b">
        <f t="shared" si="1007"/>
        <v>0</v>
      </c>
      <c r="AB879" s="92" t="str">
        <f t="shared" si="1008"/>
        <v/>
      </c>
      <c r="AC879" s="13" t="b">
        <f t="shared" si="961"/>
        <v>0</v>
      </c>
      <c r="AD879" s="92" t="str">
        <f t="shared" si="1009"/>
        <v/>
      </c>
      <c r="AE879" s="13" t="b">
        <f t="shared" si="1010"/>
        <v>0</v>
      </c>
      <c r="AF879" s="92" t="str">
        <f t="shared" si="1011"/>
        <v/>
      </c>
      <c r="AG879" s="13" t="b">
        <f t="shared" si="962"/>
        <v>0</v>
      </c>
      <c r="AH879" s="92" t="str">
        <f t="shared" si="1012"/>
        <v/>
      </c>
      <c r="AI879" s="35" t="b">
        <f t="shared" si="963"/>
        <v>0</v>
      </c>
      <c r="AJ879" s="92" t="str">
        <f t="shared" si="1013"/>
        <v/>
      </c>
      <c r="AK879" s="35" t="b">
        <f t="shared" si="964"/>
        <v>0</v>
      </c>
      <c r="AL879" s="92" t="str">
        <f t="shared" si="965"/>
        <v/>
      </c>
      <c r="AM879" s="35" t="b">
        <f t="shared" si="966"/>
        <v>0</v>
      </c>
      <c r="AN879" s="92" t="str">
        <f t="shared" si="967"/>
        <v/>
      </c>
      <c r="AO879" s="13" t="b">
        <f t="shared" si="968"/>
        <v>0</v>
      </c>
      <c r="AP879" s="92" t="str">
        <f t="shared" si="969"/>
        <v/>
      </c>
      <c r="AQ879" s="14">
        <f t="shared" si="970"/>
        <v>0</v>
      </c>
      <c r="AR879" s="14">
        <f t="shared" si="971"/>
        <v>0</v>
      </c>
      <c r="AS879" s="16">
        <f t="shared" si="1027"/>
        <v>0</v>
      </c>
      <c r="AT879" s="16">
        <f t="shared" si="1027"/>
        <v>0</v>
      </c>
      <c r="AU879" s="16">
        <f t="shared" si="1027"/>
        <v>0</v>
      </c>
      <c r="AV879" s="16">
        <f t="shared" si="1027"/>
        <v>0</v>
      </c>
      <c r="AW879" s="16">
        <f t="shared" si="1027"/>
        <v>0</v>
      </c>
      <c r="AX879" s="16">
        <f t="shared" si="1027"/>
        <v>0</v>
      </c>
      <c r="AY879" s="16">
        <f t="shared" si="1027"/>
        <v>0</v>
      </c>
      <c r="AZ879" s="16"/>
      <c r="BA879" s="16"/>
      <c r="BB879" s="93">
        <f t="shared" si="1014"/>
        <v>0</v>
      </c>
      <c r="BC879" s="93">
        <f t="shared" si="1015"/>
        <v>0</v>
      </c>
      <c r="BD879" s="93">
        <f t="shared" si="1016"/>
        <v>0</v>
      </c>
      <c r="BE879" s="158">
        <f t="shared" si="1017"/>
        <v>0</v>
      </c>
      <c r="BF879" s="159">
        <f t="shared" si="1018"/>
        <v>0</v>
      </c>
      <c r="BG879" s="159">
        <f t="shared" si="972"/>
        <v>0</v>
      </c>
      <c r="BH879" s="159">
        <f t="shared" si="973"/>
        <v>0</v>
      </c>
      <c r="BI879" s="159">
        <f t="shared" si="974"/>
        <v>0</v>
      </c>
      <c r="BJ879" s="159">
        <f t="shared" si="975"/>
        <v>0</v>
      </c>
      <c r="BK879" s="159">
        <f t="shared" si="976"/>
        <v>0</v>
      </c>
      <c r="BL879" s="159">
        <f t="shared" si="977"/>
        <v>0</v>
      </c>
      <c r="BM879" s="159">
        <f t="shared" si="1026"/>
        <v>0</v>
      </c>
      <c r="BN879" s="159">
        <f t="shared" si="1025"/>
        <v>0</v>
      </c>
      <c r="BO879" s="205" t="b">
        <f t="shared" si="978"/>
        <v>0</v>
      </c>
      <c r="BP879" s="214">
        <f t="shared" si="979"/>
        <v>0</v>
      </c>
      <c r="BQ879" s="160">
        <f t="shared" si="980"/>
        <v>0</v>
      </c>
      <c r="BR879" s="160">
        <f t="shared" si="981"/>
        <v>0</v>
      </c>
      <c r="BS879" s="160">
        <f t="shared" si="982"/>
        <v>0</v>
      </c>
      <c r="BT879" s="160">
        <f t="shared" si="983"/>
        <v>0</v>
      </c>
      <c r="BU879" s="160">
        <f t="shared" si="984"/>
        <v>0</v>
      </c>
      <c r="BV879" s="215">
        <f t="shared" si="985"/>
        <v>0</v>
      </c>
      <c r="BW879" s="217">
        <f t="shared" si="986"/>
        <v>0</v>
      </c>
      <c r="BX879" s="206">
        <f t="shared" si="987"/>
        <v>0</v>
      </c>
      <c r="BY879" s="206">
        <f t="shared" si="988"/>
        <v>0</v>
      </c>
      <c r="BZ879" s="206">
        <f t="shared" si="989"/>
        <v>0</v>
      </c>
      <c r="CA879" s="206">
        <f t="shared" si="990"/>
        <v>0</v>
      </c>
      <c r="CB879" s="206">
        <f t="shared" si="991"/>
        <v>0</v>
      </c>
      <c r="CC879" s="218">
        <f t="shared" si="992"/>
        <v>0</v>
      </c>
      <c r="CD879" s="216" t="e">
        <f t="shared" si="993"/>
        <v>#VALUE!</v>
      </c>
      <c r="CE879" s="94" t="e">
        <f t="shared" si="994"/>
        <v>#VALUE!</v>
      </c>
      <c r="CF879" s="94" t="e">
        <f t="shared" si="995"/>
        <v>#VALUE!</v>
      </c>
      <c r="CG879" s="95" t="e">
        <f t="shared" si="996"/>
        <v>#VALUE!</v>
      </c>
      <c r="CH879" s="95" t="e">
        <f t="shared" si="1019"/>
        <v>#VALUE!</v>
      </c>
      <c r="CI879" s="95" t="b">
        <f t="shared" si="1022"/>
        <v>0</v>
      </c>
      <c r="CJ879" s="76" t="str">
        <f t="shared" si="997"/>
        <v/>
      </c>
      <c r="CK879" s="94" t="e" cm="1">
        <f t="array" aca="1" ref="CK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CL879" s="94" t="str">
        <f t="shared" si="998"/>
        <v/>
      </c>
      <c r="CM879" s="96" t="b">
        <f t="shared" si="999"/>
        <v>0</v>
      </c>
      <c r="CN879" s="130" t="b">
        <f>IFERROR(MATCH(D879,'Avtal för korttidsarbete'!$G$13:$G$1012,0),TRUE)</f>
        <v>1</v>
      </c>
      <c r="CO879" s="130" t="b">
        <f t="shared" si="1000"/>
        <v>0</v>
      </c>
      <c r="CP879" s="131" t="str" cm="1">
        <f t="array" ref="CP879">IF(CN879=TRUE,"x",INDEX('Avtal för korttidsarbete'!$E$13:$E$1012,$CN879))</f>
        <v>x</v>
      </c>
      <c r="CQ879" s="131" t="str" cm="1">
        <f t="array" ref="CQ879">IF(CN879=TRUE,"x",INDEX('Avtal för korttidsarbete'!$F$13:$F$1012,$CN879))</f>
        <v>x</v>
      </c>
      <c r="CR879" s="130" t="b">
        <f t="shared" si="1001"/>
        <v>0</v>
      </c>
      <c r="CS879" s="165">
        <f t="shared" si="1020"/>
        <v>0</v>
      </c>
      <c r="CT879" s="165">
        <f t="shared" si="1021"/>
        <v>0</v>
      </c>
      <c r="CU879" s="130" t="b">
        <f t="shared" si="1002"/>
        <v>0</v>
      </c>
      <c r="CV879" s="131">
        <f t="shared" si="1003"/>
        <v>0</v>
      </c>
      <c r="CW879" s="165">
        <f t="shared" si="1004"/>
        <v>0</v>
      </c>
      <c r="CX879" s="186" t="b">
        <f>IFERROR(INDEX('Avtal för korttidsarbete'!R:R,MATCH(D879,'Avtal för korttidsarbete'!$G:$G,0)),TRUE)</f>
        <v>1</v>
      </c>
      <c r="CY879" s="165" t="str">
        <f>IF(CX879,"-",INDEX('Avtal för korttidsarbete'!$D:$D,MATCH(D879,'Avtal för korttidsarbete'!$G:$G,0)))</f>
        <v>-</v>
      </c>
      <c r="CZ879" s="131" t="b">
        <f>IFERROR(G879&gt;INDEX(Uppsägningar!E:E,MATCH(C879,Uppsägningar!C:C,0)),FALSE)</f>
        <v>0</v>
      </c>
    </row>
    <row r="880" spans="1:104" s="30" customFormat="1" x14ac:dyDescent="0.25">
      <c r="A880" s="19">
        <v>865</v>
      </c>
      <c r="B880" s="20"/>
      <c r="C880" s="189"/>
      <c r="D880" s="69"/>
      <c r="E880" s="171">
        <f>IFERROR(INDEX(Admin!$C$7:$C$10,MATCH(CY880,TblNivåValTExt,0)),0)</f>
        <v>0</v>
      </c>
      <c r="F880" s="1"/>
      <c r="G880" s="1"/>
      <c r="H880" s="90"/>
      <c r="I880" s="91"/>
      <c r="J880" s="91"/>
      <c r="K880" s="91"/>
      <c r="L880" s="91"/>
      <c r="M880" s="91"/>
      <c r="N880" s="91"/>
      <c r="O880" s="91"/>
      <c r="P880" s="91"/>
      <c r="Q880" s="91"/>
      <c r="R880" s="91"/>
      <c r="S880" s="91"/>
      <c r="T880" s="91"/>
      <c r="U880" s="91"/>
      <c r="V880" s="91"/>
      <c r="W880" s="225">
        <f t="shared" si="959"/>
        <v>0</v>
      </c>
      <c r="X880" s="134" t="str">
        <f t="shared" si="1005"/>
        <v/>
      </c>
      <c r="Y880" s="92" t="b">
        <f t="shared" si="960"/>
        <v>0</v>
      </c>
      <c r="Z880" s="92" t="str">
        <f t="shared" si="1006"/>
        <v/>
      </c>
      <c r="AA880" s="92" t="b">
        <f t="shared" si="1007"/>
        <v>0</v>
      </c>
      <c r="AB880" s="92" t="str">
        <f t="shared" si="1008"/>
        <v/>
      </c>
      <c r="AC880" s="13" t="b">
        <f t="shared" si="961"/>
        <v>0</v>
      </c>
      <c r="AD880" s="92" t="str">
        <f t="shared" si="1009"/>
        <v/>
      </c>
      <c r="AE880" s="13" t="b">
        <f t="shared" si="1010"/>
        <v>0</v>
      </c>
      <c r="AF880" s="92" t="str">
        <f t="shared" si="1011"/>
        <v/>
      </c>
      <c r="AG880" s="13" t="b">
        <f t="shared" si="962"/>
        <v>0</v>
      </c>
      <c r="AH880" s="92" t="str">
        <f t="shared" si="1012"/>
        <v/>
      </c>
      <c r="AI880" s="35" t="b">
        <f t="shared" si="963"/>
        <v>0</v>
      </c>
      <c r="AJ880" s="92" t="str">
        <f t="shared" si="1013"/>
        <v/>
      </c>
      <c r="AK880" s="35" t="b">
        <f t="shared" si="964"/>
        <v>0</v>
      </c>
      <c r="AL880" s="92" t="str">
        <f t="shared" si="965"/>
        <v/>
      </c>
      <c r="AM880" s="35" t="b">
        <f t="shared" si="966"/>
        <v>0</v>
      </c>
      <c r="AN880" s="92" t="str">
        <f t="shared" si="967"/>
        <v/>
      </c>
      <c r="AO880" s="13" t="b">
        <f t="shared" si="968"/>
        <v>0</v>
      </c>
      <c r="AP880" s="92" t="str">
        <f t="shared" si="969"/>
        <v/>
      </c>
      <c r="AQ880" s="14">
        <f t="shared" si="970"/>
        <v>0</v>
      </c>
      <c r="AR880" s="14">
        <f t="shared" si="971"/>
        <v>0</v>
      </c>
      <c r="AS880" s="16">
        <f t="shared" si="1027"/>
        <v>0</v>
      </c>
      <c r="AT880" s="16">
        <f t="shared" si="1027"/>
        <v>0</v>
      </c>
      <c r="AU880" s="16">
        <f t="shared" si="1027"/>
        <v>0</v>
      </c>
      <c r="AV880" s="16">
        <f t="shared" si="1027"/>
        <v>0</v>
      </c>
      <c r="AW880" s="16">
        <f t="shared" si="1027"/>
        <v>0</v>
      </c>
      <c r="AX880" s="16">
        <f t="shared" si="1027"/>
        <v>0</v>
      </c>
      <c r="AY880" s="16">
        <f t="shared" si="1027"/>
        <v>0</v>
      </c>
      <c r="AZ880" s="16"/>
      <c r="BA880" s="16"/>
      <c r="BB880" s="93">
        <f t="shared" si="1014"/>
        <v>0</v>
      </c>
      <c r="BC880" s="93">
        <f t="shared" si="1015"/>
        <v>0</v>
      </c>
      <c r="BD880" s="93">
        <f t="shared" si="1016"/>
        <v>0</v>
      </c>
      <c r="BE880" s="158">
        <f t="shared" si="1017"/>
        <v>0</v>
      </c>
      <c r="BF880" s="159">
        <f t="shared" si="1018"/>
        <v>0</v>
      </c>
      <c r="BG880" s="159">
        <f t="shared" si="972"/>
        <v>0</v>
      </c>
      <c r="BH880" s="159">
        <f t="shared" si="973"/>
        <v>0</v>
      </c>
      <c r="BI880" s="159">
        <f t="shared" si="974"/>
        <v>0</v>
      </c>
      <c r="BJ880" s="159">
        <f t="shared" si="975"/>
        <v>0</v>
      </c>
      <c r="BK880" s="159">
        <f t="shared" si="976"/>
        <v>0</v>
      </c>
      <c r="BL880" s="159">
        <f t="shared" si="977"/>
        <v>0</v>
      </c>
      <c r="BM880" s="159">
        <f t="shared" si="1026"/>
        <v>0</v>
      </c>
      <c r="BN880" s="159">
        <f t="shared" si="1025"/>
        <v>0</v>
      </c>
      <c r="BO880" s="205" t="b">
        <f t="shared" si="978"/>
        <v>0</v>
      </c>
      <c r="BP880" s="214">
        <f t="shared" si="979"/>
        <v>0</v>
      </c>
      <c r="BQ880" s="160">
        <f t="shared" si="980"/>
        <v>0</v>
      </c>
      <c r="BR880" s="160">
        <f t="shared" si="981"/>
        <v>0</v>
      </c>
      <c r="BS880" s="160">
        <f t="shared" si="982"/>
        <v>0</v>
      </c>
      <c r="BT880" s="160">
        <f t="shared" si="983"/>
        <v>0</v>
      </c>
      <c r="BU880" s="160">
        <f t="shared" si="984"/>
        <v>0</v>
      </c>
      <c r="BV880" s="215">
        <f t="shared" si="985"/>
        <v>0</v>
      </c>
      <c r="BW880" s="217">
        <f t="shared" si="986"/>
        <v>0</v>
      </c>
      <c r="BX880" s="206">
        <f t="shared" si="987"/>
        <v>0</v>
      </c>
      <c r="BY880" s="206">
        <f t="shared" si="988"/>
        <v>0</v>
      </c>
      <c r="BZ880" s="206">
        <f t="shared" si="989"/>
        <v>0</v>
      </c>
      <c r="CA880" s="206">
        <f t="shared" si="990"/>
        <v>0</v>
      </c>
      <c r="CB880" s="206">
        <f t="shared" si="991"/>
        <v>0</v>
      </c>
      <c r="CC880" s="218">
        <f t="shared" si="992"/>
        <v>0</v>
      </c>
      <c r="CD880" s="216" t="e">
        <f t="shared" si="993"/>
        <v>#VALUE!</v>
      </c>
      <c r="CE880" s="94" t="e">
        <f t="shared" si="994"/>
        <v>#VALUE!</v>
      </c>
      <c r="CF880" s="94" t="e">
        <f t="shared" si="995"/>
        <v>#VALUE!</v>
      </c>
      <c r="CG880" s="95" t="e">
        <f t="shared" si="996"/>
        <v>#VALUE!</v>
      </c>
      <c r="CH880" s="95" t="e">
        <f t="shared" si="1019"/>
        <v>#VALUE!</v>
      </c>
      <c r="CI880" s="95" t="b">
        <f t="shared" si="1022"/>
        <v>0</v>
      </c>
      <c r="CJ880" s="76" t="str">
        <f t="shared" si="997"/>
        <v/>
      </c>
      <c r="CK880" s="94" t="e" cm="1">
        <f t="array" aca="1" ref="CK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CL880" s="94" t="str">
        <f t="shared" si="998"/>
        <v/>
      </c>
      <c r="CM880" s="96" t="b">
        <f t="shared" si="999"/>
        <v>0</v>
      </c>
      <c r="CN880" s="130" t="b">
        <f>IFERROR(MATCH(D880,'Avtal för korttidsarbete'!$G$13:$G$1012,0),TRUE)</f>
        <v>1</v>
      </c>
      <c r="CO880" s="130" t="b">
        <f t="shared" si="1000"/>
        <v>0</v>
      </c>
      <c r="CP880" s="131" t="str" cm="1">
        <f t="array" ref="CP880">IF(CN880=TRUE,"x",INDEX('Avtal för korttidsarbete'!$E$13:$E$1012,$CN880))</f>
        <v>x</v>
      </c>
      <c r="CQ880" s="131" t="str" cm="1">
        <f t="array" ref="CQ880">IF(CN880=TRUE,"x",INDEX('Avtal för korttidsarbete'!$F$13:$F$1012,$CN880))</f>
        <v>x</v>
      </c>
      <c r="CR880" s="130" t="b">
        <f t="shared" si="1001"/>
        <v>0</v>
      </c>
      <c r="CS880" s="165">
        <f t="shared" si="1020"/>
        <v>0</v>
      </c>
      <c r="CT880" s="165">
        <f t="shared" si="1021"/>
        <v>0</v>
      </c>
      <c r="CU880" s="130" t="b">
        <f t="shared" si="1002"/>
        <v>0</v>
      </c>
      <c r="CV880" s="131">
        <f t="shared" si="1003"/>
        <v>0</v>
      </c>
      <c r="CW880" s="165">
        <f t="shared" si="1004"/>
        <v>0</v>
      </c>
      <c r="CX880" s="186" t="b">
        <f>IFERROR(INDEX('Avtal för korttidsarbete'!R:R,MATCH(D880,'Avtal för korttidsarbete'!$G:$G,0)),TRUE)</f>
        <v>1</v>
      </c>
      <c r="CY880" s="165" t="str">
        <f>IF(CX880,"-",INDEX('Avtal för korttidsarbete'!$D:$D,MATCH(D880,'Avtal för korttidsarbete'!$G:$G,0)))</f>
        <v>-</v>
      </c>
      <c r="CZ880" s="131" t="b">
        <f>IFERROR(G880&gt;INDEX(Uppsägningar!E:E,MATCH(C880,Uppsägningar!C:C,0)),FALSE)</f>
        <v>0</v>
      </c>
    </row>
    <row r="881" spans="1:104" s="30" customFormat="1" x14ac:dyDescent="0.25">
      <c r="A881" s="19">
        <v>866</v>
      </c>
      <c r="B881" s="20"/>
      <c r="C881" s="189"/>
      <c r="D881" s="69"/>
      <c r="E881" s="171">
        <f>IFERROR(INDEX(Admin!$C$7:$C$10,MATCH(CY881,TblNivåValTExt,0)),0)</f>
        <v>0</v>
      </c>
      <c r="F881" s="1"/>
      <c r="G881" s="1"/>
      <c r="H881" s="90"/>
      <c r="I881" s="91"/>
      <c r="J881" s="91"/>
      <c r="K881" s="91"/>
      <c r="L881" s="91"/>
      <c r="M881" s="91"/>
      <c r="N881" s="91"/>
      <c r="O881" s="91"/>
      <c r="P881" s="91"/>
      <c r="Q881" s="91"/>
      <c r="R881" s="91"/>
      <c r="S881" s="91"/>
      <c r="T881" s="91"/>
      <c r="U881" s="91"/>
      <c r="V881" s="91"/>
      <c r="W881" s="225">
        <f t="shared" si="959"/>
        <v>0</v>
      </c>
      <c r="X881" s="134" t="str">
        <f t="shared" si="1005"/>
        <v/>
      </c>
      <c r="Y881" s="92" t="b">
        <f t="shared" si="960"/>
        <v>0</v>
      </c>
      <c r="Z881" s="92" t="str">
        <f t="shared" si="1006"/>
        <v/>
      </c>
      <c r="AA881" s="92" t="b">
        <f t="shared" si="1007"/>
        <v>0</v>
      </c>
      <c r="AB881" s="92" t="str">
        <f t="shared" si="1008"/>
        <v/>
      </c>
      <c r="AC881" s="13" t="b">
        <f t="shared" si="961"/>
        <v>0</v>
      </c>
      <c r="AD881" s="92" t="str">
        <f t="shared" si="1009"/>
        <v/>
      </c>
      <c r="AE881" s="13" t="b">
        <f t="shared" si="1010"/>
        <v>0</v>
      </c>
      <c r="AF881" s="92" t="str">
        <f t="shared" si="1011"/>
        <v/>
      </c>
      <c r="AG881" s="13" t="b">
        <f t="shared" si="962"/>
        <v>0</v>
      </c>
      <c r="AH881" s="92" t="str">
        <f t="shared" si="1012"/>
        <v/>
      </c>
      <c r="AI881" s="35" t="b">
        <f t="shared" si="963"/>
        <v>0</v>
      </c>
      <c r="AJ881" s="92" t="str">
        <f t="shared" si="1013"/>
        <v/>
      </c>
      <c r="AK881" s="35" t="b">
        <f t="shared" si="964"/>
        <v>0</v>
      </c>
      <c r="AL881" s="92" t="str">
        <f t="shared" si="965"/>
        <v/>
      </c>
      <c r="AM881" s="35" t="b">
        <f t="shared" si="966"/>
        <v>0</v>
      </c>
      <c r="AN881" s="92" t="str">
        <f t="shared" si="967"/>
        <v/>
      </c>
      <c r="AO881" s="13" t="b">
        <f t="shared" si="968"/>
        <v>0</v>
      </c>
      <c r="AP881" s="92" t="str">
        <f t="shared" si="969"/>
        <v/>
      </c>
      <c r="AQ881" s="14">
        <f t="shared" si="970"/>
        <v>0</v>
      </c>
      <c r="AR881" s="14">
        <f t="shared" si="971"/>
        <v>0</v>
      </c>
      <c r="AS881" s="16">
        <f t="shared" si="1027"/>
        <v>0</v>
      </c>
      <c r="AT881" s="16">
        <f t="shared" si="1027"/>
        <v>0</v>
      </c>
      <c r="AU881" s="16">
        <f t="shared" si="1027"/>
        <v>0</v>
      </c>
      <c r="AV881" s="16">
        <f t="shared" si="1027"/>
        <v>0</v>
      </c>
      <c r="AW881" s="16">
        <f t="shared" si="1027"/>
        <v>0</v>
      </c>
      <c r="AX881" s="16">
        <f t="shared" si="1027"/>
        <v>0</v>
      </c>
      <c r="AY881" s="16">
        <f t="shared" si="1027"/>
        <v>0</v>
      </c>
      <c r="AZ881" s="16"/>
      <c r="BA881" s="16"/>
      <c r="BB881" s="93">
        <f t="shared" si="1014"/>
        <v>0</v>
      </c>
      <c r="BC881" s="93">
        <f t="shared" si="1015"/>
        <v>0</v>
      </c>
      <c r="BD881" s="93">
        <f t="shared" si="1016"/>
        <v>0</v>
      </c>
      <c r="BE881" s="158">
        <f t="shared" si="1017"/>
        <v>0</v>
      </c>
      <c r="BF881" s="159">
        <f t="shared" si="1018"/>
        <v>0</v>
      </c>
      <c r="BG881" s="159">
        <f t="shared" si="972"/>
        <v>0</v>
      </c>
      <c r="BH881" s="159">
        <f t="shared" si="973"/>
        <v>0</v>
      </c>
      <c r="BI881" s="159">
        <f t="shared" si="974"/>
        <v>0</v>
      </c>
      <c r="BJ881" s="159">
        <f t="shared" si="975"/>
        <v>0</v>
      </c>
      <c r="BK881" s="159">
        <f t="shared" si="976"/>
        <v>0</v>
      </c>
      <c r="BL881" s="159">
        <f t="shared" si="977"/>
        <v>0</v>
      </c>
      <c r="BM881" s="159">
        <f t="shared" si="1026"/>
        <v>0</v>
      </c>
      <c r="BN881" s="159">
        <f t="shared" si="1025"/>
        <v>0</v>
      </c>
      <c r="BO881" s="205" t="b">
        <f t="shared" si="978"/>
        <v>0</v>
      </c>
      <c r="BP881" s="214">
        <f t="shared" si="979"/>
        <v>0</v>
      </c>
      <c r="BQ881" s="160">
        <f t="shared" si="980"/>
        <v>0</v>
      </c>
      <c r="BR881" s="160">
        <f t="shared" si="981"/>
        <v>0</v>
      </c>
      <c r="BS881" s="160">
        <f t="shared" si="982"/>
        <v>0</v>
      </c>
      <c r="BT881" s="160">
        <f t="shared" si="983"/>
        <v>0</v>
      </c>
      <c r="BU881" s="160">
        <f t="shared" si="984"/>
        <v>0</v>
      </c>
      <c r="BV881" s="215">
        <f t="shared" si="985"/>
        <v>0</v>
      </c>
      <c r="BW881" s="217">
        <f t="shared" si="986"/>
        <v>0</v>
      </c>
      <c r="BX881" s="206">
        <f t="shared" si="987"/>
        <v>0</v>
      </c>
      <c r="BY881" s="206">
        <f t="shared" si="988"/>
        <v>0</v>
      </c>
      <c r="BZ881" s="206">
        <f t="shared" si="989"/>
        <v>0</v>
      </c>
      <c r="CA881" s="206">
        <f t="shared" si="990"/>
        <v>0</v>
      </c>
      <c r="CB881" s="206">
        <f t="shared" si="991"/>
        <v>0</v>
      </c>
      <c r="CC881" s="218">
        <f t="shared" si="992"/>
        <v>0</v>
      </c>
      <c r="CD881" s="216" t="e">
        <f t="shared" si="993"/>
        <v>#VALUE!</v>
      </c>
      <c r="CE881" s="94" t="e">
        <f t="shared" si="994"/>
        <v>#VALUE!</v>
      </c>
      <c r="CF881" s="94" t="e">
        <f t="shared" si="995"/>
        <v>#VALUE!</v>
      </c>
      <c r="CG881" s="95" t="e">
        <f t="shared" si="996"/>
        <v>#VALUE!</v>
      </c>
      <c r="CH881" s="95" t="e">
        <f t="shared" si="1019"/>
        <v>#VALUE!</v>
      </c>
      <c r="CI881" s="95" t="b">
        <f t="shared" si="1022"/>
        <v>0</v>
      </c>
      <c r="CJ881" s="76" t="str">
        <f t="shared" si="997"/>
        <v/>
      </c>
      <c r="CK881" s="94" t="e" cm="1">
        <f t="array" aca="1" ref="CK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CL881" s="94" t="str">
        <f t="shared" si="998"/>
        <v/>
      </c>
      <c r="CM881" s="96" t="b">
        <f t="shared" si="999"/>
        <v>0</v>
      </c>
      <c r="CN881" s="130" t="b">
        <f>IFERROR(MATCH(D881,'Avtal för korttidsarbete'!$G$13:$G$1012,0),TRUE)</f>
        <v>1</v>
      </c>
      <c r="CO881" s="130" t="b">
        <f t="shared" si="1000"/>
        <v>0</v>
      </c>
      <c r="CP881" s="131" t="str" cm="1">
        <f t="array" ref="CP881">IF(CN881=TRUE,"x",INDEX('Avtal för korttidsarbete'!$E$13:$E$1012,$CN881))</f>
        <v>x</v>
      </c>
      <c r="CQ881" s="131" t="str" cm="1">
        <f t="array" ref="CQ881">IF(CN881=TRUE,"x",INDEX('Avtal för korttidsarbete'!$F$13:$F$1012,$CN881))</f>
        <v>x</v>
      </c>
      <c r="CR881" s="130" t="b">
        <f t="shared" si="1001"/>
        <v>0</v>
      </c>
      <c r="CS881" s="165">
        <f t="shared" si="1020"/>
        <v>0</v>
      </c>
      <c r="CT881" s="165">
        <f t="shared" si="1021"/>
        <v>0</v>
      </c>
      <c r="CU881" s="130" t="b">
        <f t="shared" si="1002"/>
        <v>0</v>
      </c>
      <c r="CV881" s="131">
        <f t="shared" si="1003"/>
        <v>0</v>
      </c>
      <c r="CW881" s="165">
        <f t="shared" si="1004"/>
        <v>0</v>
      </c>
      <c r="CX881" s="186" t="b">
        <f>IFERROR(INDEX('Avtal för korttidsarbete'!R:R,MATCH(D881,'Avtal för korttidsarbete'!$G:$G,0)),TRUE)</f>
        <v>1</v>
      </c>
      <c r="CY881" s="165" t="str">
        <f>IF(CX881,"-",INDEX('Avtal för korttidsarbete'!$D:$D,MATCH(D881,'Avtal för korttidsarbete'!$G:$G,0)))</f>
        <v>-</v>
      </c>
      <c r="CZ881" s="131" t="b">
        <f>IFERROR(G881&gt;INDEX(Uppsägningar!E:E,MATCH(C881,Uppsägningar!C:C,0)),FALSE)</f>
        <v>0</v>
      </c>
    </row>
    <row r="882" spans="1:104" s="30" customFormat="1" x14ac:dyDescent="0.25">
      <c r="A882" s="19">
        <v>867</v>
      </c>
      <c r="B882" s="20"/>
      <c r="C882" s="189"/>
      <c r="D882" s="69"/>
      <c r="E882" s="171">
        <f>IFERROR(INDEX(Admin!$C$7:$C$10,MATCH(CY882,TblNivåValTExt,0)),0)</f>
        <v>0</v>
      </c>
      <c r="F882" s="1"/>
      <c r="G882" s="1"/>
      <c r="H882" s="90"/>
      <c r="I882" s="91"/>
      <c r="J882" s="91"/>
      <c r="K882" s="91"/>
      <c r="L882" s="91"/>
      <c r="M882" s="91"/>
      <c r="N882" s="91"/>
      <c r="O882" s="91"/>
      <c r="P882" s="91"/>
      <c r="Q882" s="91"/>
      <c r="R882" s="91"/>
      <c r="S882" s="91"/>
      <c r="T882" s="91"/>
      <c r="U882" s="91"/>
      <c r="V882" s="91"/>
      <c r="W882" s="225">
        <f t="shared" si="959"/>
        <v>0</v>
      </c>
      <c r="X882" s="134" t="str">
        <f t="shared" si="1005"/>
        <v/>
      </c>
      <c r="Y882" s="92" t="b">
        <f t="shared" si="960"/>
        <v>0</v>
      </c>
      <c r="Z882" s="92" t="str">
        <f t="shared" si="1006"/>
        <v/>
      </c>
      <c r="AA882" s="92" t="b">
        <f t="shared" si="1007"/>
        <v>0</v>
      </c>
      <c r="AB882" s="92" t="str">
        <f t="shared" si="1008"/>
        <v/>
      </c>
      <c r="AC882" s="13" t="b">
        <f t="shared" si="961"/>
        <v>0</v>
      </c>
      <c r="AD882" s="92" t="str">
        <f t="shared" si="1009"/>
        <v/>
      </c>
      <c r="AE882" s="13" t="b">
        <f t="shared" si="1010"/>
        <v>0</v>
      </c>
      <c r="AF882" s="92" t="str">
        <f t="shared" si="1011"/>
        <v/>
      </c>
      <c r="AG882" s="13" t="b">
        <f t="shared" si="962"/>
        <v>0</v>
      </c>
      <c r="AH882" s="92" t="str">
        <f t="shared" si="1012"/>
        <v/>
      </c>
      <c r="AI882" s="35" t="b">
        <f t="shared" si="963"/>
        <v>0</v>
      </c>
      <c r="AJ882" s="92" t="str">
        <f t="shared" si="1013"/>
        <v/>
      </c>
      <c r="AK882" s="35" t="b">
        <f t="shared" si="964"/>
        <v>0</v>
      </c>
      <c r="AL882" s="92" t="str">
        <f t="shared" si="965"/>
        <v/>
      </c>
      <c r="AM882" s="35" t="b">
        <f t="shared" si="966"/>
        <v>0</v>
      </c>
      <c r="AN882" s="92" t="str">
        <f t="shared" si="967"/>
        <v/>
      </c>
      <c r="AO882" s="13" t="b">
        <f t="shared" si="968"/>
        <v>0</v>
      </c>
      <c r="AP882" s="92" t="str">
        <f t="shared" si="969"/>
        <v/>
      </c>
      <c r="AQ882" s="14">
        <f t="shared" si="970"/>
        <v>0</v>
      </c>
      <c r="AR882" s="14">
        <f t="shared" si="971"/>
        <v>0</v>
      </c>
      <c r="AS882" s="16">
        <f t="shared" si="1027"/>
        <v>0</v>
      </c>
      <c r="AT882" s="16">
        <f t="shared" si="1027"/>
        <v>0</v>
      </c>
      <c r="AU882" s="16">
        <f t="shared" si="1027"/>
        <v>0</v>
      </c>
      <c r="AV882" s="16">
        <f t="shared" si="1027"/>
        <v>0</v>
      </c>
      <c r="AW882" s="16">
        <f t="shared" si="1027"/>
        <v>0</v>
      </c>
      <c r="AX882" s="16">
        <f t="shared" si="1027"/>
        <v>0</v>
      </c>
      <c r="AY882" s="16">
        <f t="shared" si="1027"/>
        <v>0</v>
      </c>
      <c r="AZ882" s="16"/>
      <c r="BA882" s="16"/>
      <c r="BB882" s="93">
        <f t="shared" si="1014"/>
        <v>0</v>
      </c>
      <c r="BC882" s="93">
        <f t="shared" si="1015"/>
        <v>0</v>
      </c>
      <c r="BD882" s="93">
        <f t="shared" si="1016"/>
        <v>0</v>
      </c>
      <c r="BE882" s="158">
        <f t="shared" si="1017"/>
        <v>0</v>
      </c>
      <c r="BF882" s="159">
        <f t="shared" si="1018"/>
        <v>0</v>
      </c>
      <c r="BG882" s="159">
        <f t="shared" si="972"/>
        <v>0</v>
      </c>
      <c r="BH882" s="159">
        <f t="shared" si="973"/>
        <v>0</v>
      </c>
      <c r="BI882" s="159">
        <f t="shared" si="974"/>
        <v>0</v>
      </c>
      <c r="BJ882" s="159">
        <f t="shared" si="975"/>
        <v>0</v>
      </c>
      <c r="BK882" s="159">
        <f t="shared" si="976"/>
        <v>0</v>
      </c>
      <c r="BL882" s="159">
        <f t="shared" si="977"/>
        <v>0</v>
      </c>
      <c r="BM882" s="159">
        <f t="shared" si="1026"/>
        <v>0</v>
      </c>
      <c r="BN882" s="159">
        <f t="shared" si="1025"/>
        <v>0</v>
      </c>
      <c r="BO882" s="205" t="b">
        <f t="shared" si="978"/>
        <v>0</v>
      </c>
      <c r="BP882" s="214">
        <f t="shared" si="979"/>
        <v>0</v>
      </c>
      <c r="BQ882" s="160">
        <f t="shared" si="980"/>
        <v>0</v>
      </c>
      <c r="BR882" s="160">
        <f t="shared" si="981"/>
        <v>0</v>
      </c>
      <c r="BS882" s="160">
        <f t="shared" si="982"/>
        <v>0</v>
      </c>
      <c r="BT882" s="160">
        <f t="shared" si="983"/>
        <v>0</v>
      </c>
      <c r="BU882" s="160">
        <f t="shared" si="984"/>
        <v>0</v>
      </c>
      <c r="BV882" s="215">
        <f t="shared" si="985"/>
        <v>0</v>
      </c>
      <c r="BW882" s="217">
        <f t="shared" si="986"/>
        <v>0</v>
      </c>
      <c r="BX882" s="206">
        <f t="shared" si="987"/>
        <v>0</v>
      </c>
      <c r="BY882" s="206">
        <f t="shared" si="988"/>
        <v>0</v>
      </c>
      <c r="BZ882" s="206">
        <f t="shared" si="989"/>
        <v>0</v>
      </c>
      <c r="CA882" s="206">
        <f t="shared" si="990"/>
        <v>0</v>
      </c>
      <c r="CB882" s="206">
        <f t="shared" si="991"/>
        <v>0</v>
      </c>
      <c r="CC882" s="218">
        <f t="shared" si="992"/>
        <v>0</v>
      </c>
      <c r="CD882" s="216" t="e">
        <f t="shared" si="993"/>
        <v>#VALUE!</v>
      </c>
      <c r="CE882" s="94" t="e">
        <f t="shared" si="994"/>
        <v>#VALUE!</v>
      </c>
      <c r="CF882" s="94" t="e">
        <f t="shared" si="995"/>
        <v>#VALUE!</v>
      </c>
      <c r="CG882" s="95" t="e">
        <f t="shared" si="996"/>
        <v>#VALUE!</v>
      </c>
      <c r="CH882" s="95" t="e">
        <f t="shared" si="1019"/>
        <v>#VALUE!</v>
      </c>
      <c r="CI882" s="95" t="b">
        <f t="shared" si="1022"/>
        <v>0</v>
      </c>
      <c r="CJ882" s="76" t="str">
        <f t="shared" si="997"/>
        <v/>
      </c>
      <c r="CK882" s="94" t="e" cm="1">
        <f t="array" aca="1" ref="CK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CL882" s="94" t="str">
        <f t="shared" si="998"/>
        <v/>
      </c>
      <c r="CM882" s="96" t="b">
        <f t="shared" si="999"/>
        <v>0</v>
      </c>
      <c r="CN882" s="130" t="b">
        <f>IFERROR(MATCH(D882,'Avtal för korttidsarbete'!$G$13:$G$1012,0),TRUE)</f>
        <v>1</v>
      </c>
      <c r="CO882" s="130" t="b">
        <f t="shared" si="1000"/>
        <v>0</v>
      </c>
      <c r="CP882" s="131" t="str" cm="1">
        <f t="array" ref="CP882">IF(CN882=TRUE,"x",INDEX('Avtal för korttidsarbete'!$E$13:$E$1012,$CN882))</f>
        <v>x</v>
      </c>
      <c r="CQ882" s="131" t="str" cm="1">
        <f t="array" ref="CQ882">IF(CN882=TRUE,"x",INDEX('Avtal för korttidsarbete'!$F$13:$F$1012,$CN882))</f>
        <v>x</v>
      </c>
      <c r="CR882" s="130" t="b">
        <f t="shared" si="1001"/>
        <v>0</v>
      </c>
      <c r="CS882" s="165">
        <f t="shared" si="1020"/>
        <v>0</v>
      </c>
      <c r="CT882" s="165">
        <f t="shared" si="1021"/>
        <v>0</v>
      </c>
      <c r="CU882" s="130" t="b">
        <f t="shared" si="1002"/>
        <v>0</v>
      </c>
      <c r="CV882" s="131">
        <f t="shared" si="1003"/>
        <v>0</v>
      </c>
      <c r="CW882" s="165">
        <f t="shared" si="1004"/>
        <v>0</v>
      </c>
      <c r="CX882" s="186" t="b">
        <f>IFERROR(INDEX('Avtal för korttidsarbete'!R:R,MATCH(D882,'Avtal för korttidsarbete'!$G:$G,0)),TRUE)</f>
        <v>1</v>
      </c>
      <c r="CY882" s="165" t="str">
        <f>IF(CX882,"-",INDEX('Avtal för korttidsarbete'!$D:$D,MATCH(D882,'Avtal för korttidsarbete'!$G:$G,0)))</f>
        <v>-</v>
      </c>
      <c r="CZ882" s="131" t="b">
        <f>IFERROR(G882&gt;INDEX(Uppsägningar!E:E,MATCH(C882,Uppsägningar!C:C,0)),FALSE)</f>
        <v>0</v>
      </c>
    </row>
    <row r="883" spans="1:104" s="30" customFormat="1" x14ac:dyDescent="0.25">
      <c r="A883" s="19">
        <v>868</v>
      </c>
      <c r="B883" s="20"/>
      <c r="C883" s="189"/>
      <c r="D883" s="69"/>
      <c r="E883" s="171">
        <f>IFERROR(INDEX(Admin!$C$7:$C$10,MATCH(CY883,TblNivåValTExt,0)),0)</f>
        <v>0</v>
      </c>
      <c r="F883" s="1"/>
      <c r="G883" s="1"/>
      <c r="H883" s="90"/>
      <c r="I883" s="91"/>
      <c r="J883" s="91"/>
      <c r="K883" s="91"/>
      <c r="L883" s="91"/>
      <c r="M883" s="91"/>
      <c r="N883" s="91"/>
      <c r="O883" s="91"/>
      <c r="P883" s="91"/>
      <c r="Q883" s="91"/>
      <c r="R883" s="91"/>
      <c r="S883" s="91"/>
      <c r="T883" s="91"/>
      <c r="U883" s="91"/>
      <c r="V883" s="91"/>
      <c r="W883" s="225">
        <f t="shared" si="959"/>
        <v>0</v>
      </c>
      <c r="X883" s="134" t="str">
        <f t="shared" si="1005"/>
        <v/>
      </c>
      <c r="Y883" s="92" t="b">
        <f t="shared" si="960"/>
        <v>0</v>
      </c>
      <c r="Z883" s="92" t="str">
        <f t="shared" si="1006"/>
        <v/>
      </c>
      <c r="AA883" s="92" t="b">
        <f t="shared" si="1007"/>
        <v>0</v>
      </c>
      <c r="AB883" s="92" t="str">
        <f t="shared" si="1008"/>
        <v/>
      </c>
      <c r="AC883" s="13" t="b">
        <f t="shared" si="961"/>
        <v>0</v>
      </c>
      <c r="AD883" s="92" t="str">
        <f t="shared" si="1009"/>
        <v/>
      </c>
      <c r="AE883" s="13" t="b">
        <f t="shared" si="1010"/>
        <v>0</v>
      </c>
      <c r="AF883" s="92" t="str">
        <f t="shared" si="1011"/>
        <v/>
      </c>
      <c r="AG883" s="13" t="b">
        <f t="shared" si="962"/>
        <v>0</v>
      </c>
      <c r="AH883" s="92" t="str">
        <f t="shared" si="1012"/>
        <v/>
      </c>
      <c r="AI883" s="35" t="b">
        <f t="shared" si="963"/>
        <v>0</v>
      </c>
      <c r="AJ883" s="92" t="str">
        <f t="shared" si="1013"/>
        <v/>
      </c>
      <c r="AK883" s="35" t="b">
        <f t="shared" si="964"/>
        <v>0</v>
      </c>
      <c r="AL883" s="92" t="str">
        <f t="shared" si="965"/>
        <v/>
      </c>
      <c r="AM883" s="35" t="b">
        <f t="shared" si="966"/>
        <v>0</v>
      </c>
      <c r="AN883" s="92" t="str">
        <f t="shared" si="967"/>
        <v/>
      </c>
      <c r="AO883" s="13" t="b">
        <f t="shared" si="968"/>
        <v>0</v>
      </c>
      <c r="AP883" s="92" t="str">
        <f t="shared" si="969"/>
        <v/>
      </c>
      <c r="AQ883" s="14">
        <f t="shared" si="970"/>
        <v>0</v>
      </c>
      <c r="AR883" s="14">
        <f t="shared" si="971"/>
        <v>0</v>
      </c>
      <c r="AS883" s="16">
        <f t="shared" si="1027"/>
        <v>0</v>
      </c>
      <c r="AT883" s="16">
        <f t="shared" si="1027"/>
        <v>0</v>
      </c>
      <c r="AU883" s="16">
        <f t="shared" si="1027"/>
        <v>0</v>
      </c>
      <c r="AV883" s="16">
        <f t="shared" si="1027"/>
        <v>0</v>
      </c>
      <c r="AW883" s="16">
        <f t="shared" si="1027"/>
        <v>0</v>
      </c>
      <c r="AX883" s="16">
        <f t="shared" si="1027"/>
        <v>0</v>
      </c>
      <c r="AY883" s="16">
        <f t="shared" si="1027"/>
        <v>0</v>
      </c>
      <c r="AZ883" s="16"/>
      <c r="BA883" s="16"/>
      <c r="BB883" s="93">
        <f t="shared" si="1014"/>
        <v>0</v>
      </c>
      <c r="BC883" s="93">
        <f t="shared" si="1015"/>
        <v>0</v>
      </c>
      <c r="BD883" s="93">
        <f t="shared" si="1016"/>
        <v>0</v>
      </c>
      <c r="BE883" s="158">
        <f t="shared" si="1017"/>
        <v>0</v>
      </c>
      <c r="BF883" s="159">
        <f t="shared" si="1018"/>
        <v>0</v>
      </c>
      <c r="BG883" s="159">
        <f t="shared" si="972"/>
        <v>0</v>
      </c>
      <c r="BH883" s="159">
        <f t="shared" si="973"/>
        <v>0</v>
      </c>
      <c r="BI883" s="159">
        <f t="shared" si="974"/>
        <v>0</v>
      </c>
      <c r="BJ883" s="159">
        <f t="shared" si="975"/>
        <v>0</v>
      </c>
      <c r="BK883" s="159">
        <f t="shared" si="976"/>
        <v>0</v>
      </c>
      <c r="BL883" s="159">
        <f t="shared" si="977"/>
        <v>0</v>
      </c>
      <c r="BM883" s="159">
        <f t="shared" si="1026"/>
        <v>0</v>
      </c>
      <c r="BN883" s="159">
        <f t="shared" si="1025"/>
        <v>0</v>
      </c>
      <c r="BO883" s="205" t="b">
        <f t="shared" si="978"/>
        <v>0</v>
      </c>
      <c r="BP883" s="214">
        <f t="shared" si="979"/>
        <v>0</v>
      </c>
      <c r="BQ883" s="160">
        <f t="shared" si="980"/>
        <v>0</v>
      </c>
      <c r="BR883" s="160">
        <f t="shared" si="981"/>
        <v>0</v>
      </c>
      <c r="BS883" s="160">
        <f t="shared" si="982"/>
        <v>0</v>
      </c>
      <c r="BT883" s="160">
        <f t="shared" si="983"/>
        <v>0</v>
      </c>
      <c r="BU883" s="160">
        <f t="shared" si="984"/>
        <v>0</v>
      </c>
      <c r="BV883" s="215">
        <f t="shared" si="985"/>
        <v>0</v>
      </c>
      <c r="BW883" s="217">
        <f t="shared" si="986"/>
        <v>0</v>
      </c>
      <c r="BX883" s="206">
        <f t="shared" si="987"/>
        <v>0</v>
      </c>
      <c r="BY883" s="206">
        <f t="shared" si="988"/>
        <v>0</v>
      </c>
      <c r="BZ883" s="206">
        <f t="shared" si="989"/>
        <v>0</v>
      </c>
      <c r="CA883" s="206">
        <f t="shared" si="990"/>
        <v>0</v>
      </c>
      <c r="CB883" s="206">
        <f t="shared" si="991"/>
        <v>0</v>
      </c>
      <c r="CC883" s="218">
        <f t="shared" si="992"/>
        <v>0</v>
      </c>
      <c r="CD883" s="216" t="e">
        <f t="shared" si="993"/>
        <v>#VALUE!</v>
      </c>
      <c r="CE883" s="94" t="e">
        <f t="shared" si="994"/>
        <v>#VALUE!</v>
      </c>
      <c r="CF883" s="94" t="e">
        <f t="shared" si="995"/>
        <v>#VALUE!</v>
      </c>
      <c r="CG883" s="95" t="e">
        <f t="shared" si="996"/>
        <v>#VALUE!</v>
      </c>
      <c r="CH883" s="95" t="e">
        <f t="shared" si="1019"/>
        <v>#VALUE!</v>
      </c>
      <c r="CI883" s="95" t="b">
        <f t="shared" si="1022"/>
        <v>0</v>
      </c>
      <c r="CJ883" s="76" t="str">
        <f t="shared" si="997"/>
        <v/>
      </c>
      <c r="CK883" s="94" t="e" cm="1">
        <f t="array" aca="1" ref="CK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CL883" s="94" t="str">
        <f t="shared" si="998"/>
        <v/>
      </c>
      <c r="CM883" s="96" t="b">
        <f t="shared" si="999"/>
        <v>0</v>
      </c>
      <c r="CN883" s="130" t="b">
        <f>IFERROR(MATCH(D883,'Avtal för korttidsarbete'!$G$13:$G$1012,0),TRUE)</f>
        <v>1</v>
      </c>
      <c r="CO883" s="130" t="b">
        <f t="shared" si="1000"/>
        <v>0</v>
      </c>
      <c r="CP883" s="131" t="str" cm="1">
        <f t="array" ref="CP883">IF(CN883=TRUE,"x",INDEX('Avtal för korttidsarbete'!$E$13:$E$1012,$CN883))</f>
        <v>x</v>
      </c>
      <c r="CQ883" s="131" t="str" cm="1">
        <f t="array" ref="CQ883">IF(CN883=TRUE,"x",INDEX('Avtal för korttidsarbete'!$F$13:$F$1012,$CN883))</f>
        <v>x</v>
      </c>
      <c r="CR883" s="130" t="b">
        <f t="shared" si="1001"/>
        <v>0</v>
      </c>
      <c r="CS883" s="165">
        <f t="shared" si="1020"/>
        <v>0</v>
      </c>
      <c r="CT883" s="165">
        <f t="shared" si="1021"/>
        <v>0</v>
      </c>
      <c r="CU883" s="130" t="b">
        <f t="shared" si="1002"/>
        <v>0</v>
      </c>
      <c r="CV883" s="131">
        <f t="shared" si="1003"/>
        <v>0</v>
      </c>
      <c r="CW883" s="165">
        <f t="shared" si="1004"/>
        <v>0</v>
      </c>
      <c r="CX883" s="186" t="b">
        <f>IFERROR(INDEX('Avtal för korttidsarbete'!R:R,MATCH(D883,'Avtal för korttidsarbete'!$G:$G,0)),TRUE)</f>
        <v>1</v>
      </c>
      <c r="CY883" s="165" t="str">
        <f>IF(CX883,"-",INDEX('Avtal för korttidsarbete'!$D:$D,MATCH(D883,'Avtal för korttidsarbete'!$G:$G,0)))</f>
        <v>-</v>
      </c>
      <c r="CZ883" s="131" t="b">
        <f>IFERROR(G883&gt;INDEX(Uppsägningar!E:E,MATCH(C883,Uppsägningar!C:C,0)),FALSE)</f>
        <v>0</v>
      </c>
    </row>
    <row r="884" spans="1:104" s="30" customFormat="1" x14ac:dyDescent="0.25">
      <c r="A884" s="19">
        <v>869</v>
      </c>
      <c r="B884" s="20"/>
      <c r="C884" s="189"/>
      <c r="D884" s="69"/>
      <c r="E884" s="171">
        <f>IFERROR(INDEX(Admin!$C$7:$C$10,MATCH(CY884,TblNivåValTExt,0)),0)</f>
        <v>0</v>
      </c>
      <c r="F884" s="1"/>
      <c r="G884" s="1"/>
      <c r="H884" s="90"/>
      <c r="I884" s="91"/>
      <c r="J884" s="91"/>
      <c r="K884" s="91"/>
      <c r="L884" s="91"/>
      <c r="M884" s="91"/>
      <c r="N884" s="91"/>
      <c r="O884" s="91"/>
      <c r="P884" s="91"/>
      <c r="Q884" s="91"/>
      <c r="R884" s="91"/>
      <c r="S884" s="91"/>
      <c r="T884" s="91"/>
      <c r="U884" s="91"/>
      <c r="V884" s="91"/>
      <c r="W884" s="225">
        <f t="shared" si="959"/>
        <v>0</v>
      </c>
      <c r="X884" s="134" t="str">
        <f t="shared" si="1005"/>
        <v/>
      </c>
      <c r="Y884" s="92" t="b">
        <f t="shared" si="960"/>
        <v>0</v>
      </c>
      <c r="Z884" s="92" t="str">
        <f t="shared" si="1006"/>
        <v/>
      </c>
      <c r="AA884" s="92" t="b">
        <f t="shared" si="1007"/>
        <v>0</v>
      </c>
      <c r="AB884" s="92" t="str">
        <f t="shared" si="1008"/>
        <v/>
      </c>
      <c r="AC884" s="13" t="b">
        <f t="shared" si="961"/>
        <v>0</v>
      </c>
      <c r="AD884" s="92" t="str">
        <f t="shared" si="1009"/>
        <v/>
      </c>
      <c r="AE884" s="13" t="b">
        <f t="shared" si="1010"/>
        <v>0</v>
      </c>
      <c r="AF884" s="92" t="str">
        <f t="shared" si="1011"/>
        <v/>
      </c>
      <c r="AG884" s="13" t="b">
        <f t="shared" si="962"/>
        <v>0</v>
      </c>
      <c r="AH884" s="92" t="str">
        <f t="shared" si="1012"/>
        <v/>
      </c>
      <c r="AI884" s="35" t="b">
        <f t="shared" si="963"/>
        <v>0</v>
      </c>
      <c r="AJ884" s="92" t="str">
        <f t="shared" si="1013"/>
        <v/>
      </c>
      <c r="AK884" s="35" t="b">
        <f t="shared" si="964"/>
        <v>0</v>
      </c>
      <c r="AL884" s="92" t="str">
        <f t="shared" si="965"/>
        <v/>
      </c>
      <c r="AM884" s="35" t="b">
        <f t="shared" si="966"/>
        <v>0</v>
      </c>
      <c r="AN884" s="92" t="str">
        <f t="shared" si="967"/>
        <v/>
      </c>
      <c r="AO884" s="13" t="b">
        <f t="shared" si="968"/>
        <v>0</v>
      </c>
      <c r="AP884" s="92" t="str">
        <f t="shared" si="969"/>
        <v/>
      </c>
      <c r="AQ884" s="14">
        <f t="shared" si="970"/>
        <v>0</v>
      </c>
      <c r="AR884" s="14">
        <f t="shared" si="971"/>
        <v>0</v>
      </c>
      <c r="AS884" s="16">
        <f t="shared" si="1027"/>
        <v>0</v>
      </c>
      <c r="AT884" s="16">
        <f t="shared" si="1027"/>
        <v>0</v>
      </c>
      <c r="AU884" s="16">
        <f t="shared" si="1027"/>
        <v>0</v>
      </c>
      <c r="AV884" s="16">
        <f t="shared" si="1027"/>
        <v>0</v>
      </c>
      <c r="AW884" s="16">
        <f t="shared" si="1027"/>
        <v>0</v>
      </c>
      <c r="AX884" s="16">
        <f t="shared" si="1027"/>
        <v>0</v>
      </c>
      <c r="AY884" s="16">
        <f t="shared" si="1027"/>
        <v>0</v>
      </c>
      <c r="AZ884" s="16"/>
      <c r="BA884" s="16"/>
      <c r="BB884" s="93">
        <f t="shared" si="1014"/>
        <v>0</v>
      </c>
      <c r="BC884" s="93">
        <f t="shared" si="1015"/>
        <v>0</v>
      </c>
      <c r="BD884" s="93">
        <f t="shared" si="1016"/>
        <v>0</v>
      </c>
      <c r="BE884" s="158">
        <f t="shared" si="1017"/>
        <v>0</v>
      </c>
      <c r="BF884" s="159">
        <f t="shared" si="1018"/>
        <v>0</v>
      </c>
      <c r="BG884" s="159">
        <f t="shared" si="972"/>
        <v>0</v>
      </c>
      <c r="BH884" s="159">
        <f t="shared" si="973"/>
        <v>0</v>
      </c>
      <c r="BI884" s="159">
        <f t="shared" si="974"/>
        <v>0</v>
      </c>
      <c r="BJ884" s="159">
        <f t="shared" si="975"/>
        <v>0</v>
      </c>
      <c r="BK884" s="159">
        <f t="shared" si="976"/>
        <v>0</v>
      </c>
      <c r="BL884" s="159">
        <f t="shared" si="977"/>
        <v>0</v>
      </c>
      <c r="BM884" s="159">
        <f t="shared" si="1026"/>
        <v>0</v>
      </c>
      <c r="BN884" s="159">
        <f t="shared" si="1025"/>
        <v>0</v>
      </c>
      <c r="BO884" s="205" t="b">
        <f t="shared" si="978"/>
        <v>0</v>
      </c>
      <c r="BP884" s="214">
        <f t="shared" si="979"/>
        <v>0</v>
      </c>
      <c r="BQ884" s="160">
        <f t="shared" si="980"/>
        <v>0</v>
      </c>
      <c r="BR884" s="160">
        <f t="shared" si="981"/>
        <v>0</v>
      </c>
      <c r="BS884" s="160">
        <f t="shared" si="982"/>
        <v>0</v>
      </c>
      <c r="BT884" s="160">
        <f t="shared" si="983"/>
        <v>0</v>
      </c>
      <c r="BU884" s="160">
        <f t="shared" si="984"/>
        <v>0</v>
      </c>
      <c r="BV884" s="215">
        <f t="shared" si="985"/>
        <v>0</v>
      </c>
      <c r="BW884" s="217">
        <f t="shared" si="986"/>
        <v>0</v>
      </c>
      <c r="BX884" s="206">
        <f t="shared" si="987"/>
        <v>0</v>
      </c>
      <c r="BY884" s="206">
        <f t="shared" si="988"/>
        <v>0</v>
      </c>
      <c r="BZ884" s="206">
        <f t="shared" si="989"/>
        <v>0</v>
      </c>
      <c r="CA884" s="206">
        <f t="shared" si="990"/>
        <v>0</v>
      </c>
      <c r="CB884" s="206">
        <f t="shared" si="991"/>
        <v>0</v>
      </c>
      <c r="CC884" s="218">
        <f t="shared" si="992"/>
        <v>0</v>
      </c>
      <c r="CD884" s="216" t="e">
        <f t="shared" si="993"/>
        <v>#VALUE!</v>
      </c>
      <c r="CE884" s="94" t="e">
        <f t="shared" si="994"/>
        <v>#VALUE!</v>
      </c>
      <c r="CF884" s="94" t="e">
        <f t="shared" si="995"/>
        <v>#VALUE!</v>
      </c>
      <c r="CG884" s="95" t="e">
        <f t="shared" si="996"/>
        <v>#VALUE!</v>
      </c>
      <c r="CH884" s="95" t="e">
        <f t="shared" si="1019"/>
        <v>#VALUE!</v>
      </c>
      <c r="CI884" s="95" t="b">
        <f t="shared" si="1022"/>
        <v>0</v>
      </c>
      <c r="CJ884" s="76" t="str">
        <f t="shared" si="997"/>
        <v/>
      </c>
      <c r="CK884" s="94" t="e" cm="1">
        <f t="array" aca="1" ref="CK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CL884" s="94" t="str">
        <f t="shared" si="998"/>
        <v/>
      </c>
      <c r="CM884" s="96" t="b">
        <f t="shared" si="999"/>
        <v>0</v>
      </c>
      <c r="CN884" s="130" t="b">
        <f>IFERROR(MATCH(D884,'Avtal för korttidsarbete'!$G$13:$G$1012,0),TRUE)</f>
        <v>1</v>
      </c>
      <c r="CO884" s="130" t="b">
        <f t="shared" si="1000"/>
        <v>0</v>
      </c>
      <c r="CP884" s="131" t="str" cm="1">
        <f t="array" ref="CP884">IF(CN884=TRUE,"x",INDEX('Avtal för korttidsarbete'!$E$13:$E$1012,$CN884))</f>
        <v>x</v>
      </c>
      <c r="CQ884" s="131" t="str" cm="1">
        <f t="array" ref="CQ884">IF(CN884=TRUE,"x",INDEX('Avtal för korttidsarbete'!$F$13:$F$1012,$CN884))</f>
        <v>x</v>
      </c>
      <c r="CR884" s="130" t="b">
        <f t="shared" si="1001"/>
        <v>0</v>
      </c>
      <c r="CS884" s="165">
        <f t="shared" si="1020"/>
        <v>0</v>
      </c>
      <c r="CT884" s="165">
        <f t="shared" si="1021"/>
        <v>0</v>
      </c>
      <c r="CU884" s="130" t="b">
        <f t="shared" si="1002"/>
        <v>0</v>
      </c>
      <c r="CV884" s="131">
        <f t="shared" si="1003"/>
        <v>0</v>
      </c>
      <c r="CW884" s="165">
        <f t="shared" si="1004"/>
        <v>0</v>
      </c>
      <c r="CX884" s="186" t="b">
        <f>IFERROR(INDEX('Avtal för korttidsarbete'!R:R,MATCH(D884,'Avtal för korttidsarbete'!$G:$G,0)),TRUE)</f>
        <v>1</v>
      </c>
      <c r="CY884" s="165" t="str">
        <f>IF(CX884,"-",INDEX('Avtal för korttidsarbete'!$D:$D,MATCH(D884,'Avtal för korttidsarbete'!$G:$G,0)))</f>
        <v>-</v>
      </c>
      <c r="CZ884" s="131" t="b">
        <f>IFERROR(G884&gt;INDEX(Uppsägningar!E:E,MATCH(C884,Uppsägningar!C:C,0)),FALSE)</f>
        <v>0</v>
      </c>
    </row>
    <row r="885" spans="1:104" s="30" customFormat="1" x14ac:dyDescent="0.25">
      <c r="A885" s="19">
        <v>870</v>
      </c>
      <c r="B885" s="20"/>
      <c r="C885" s="189"/>
      <c r="D885" s="69"/>
      <c r="E885" s="171">
        <f>IFERROR(INDEX(Admin!$C$7:$C$10,MATCH(CY885,TblNivåValTExt,0)),0)</f>
        <v>0</v>
      </c>
      <c r="F885" s="1"/>
      <c r="G885" s="1"/>
      <c r="H885" s="90"/>
      <c r="I885" s="91"/>
      <c r="J885" s="91"/>
      <c r="K885" s="91"/>
      <c r="L885" s="91"/>
      <c r="M885" s="91"/>
      <c r="N885" s="91"/>
      <c r="O885" s="91"/>
      <c r="P885" s="91"/>
      <c r="Q885" s="91"/>
      <c r="R885" s="91"/>
      <c r="S885" s="91"/>
      <c r="T885" s="91"/>
      <c r="U885" s="91"/>
      <c r="V885" s="91"/>
      <c r="W885" s="225">
        <f t="shared" si="959"/>
        <v>0</v>
      </c>
      <c r="X885" s="134" t="str">
        <f t="shared" si="1005"/>
        <v/>
      </c>
      <c r="Y885" s="92" t="b">
        <f t="shared" si="960"/>
        <v>0</v>
      </c>
      <c r="Z885" s="92" t="str">
        <f t="shared" si="1006"/>
        <v/>
      </c>
      <c r="AA885" s="92" t="b">
        <f t="shared" si="1007"/>
        <v>0</v>
      </c>
      <c r="AB885" s="92" t="str">
        <f t="shared" si="1008"/>
        <v/>
      </c>
      <c r="AC885" s="13" t="b">
        <f t="shared" si="961"/>
        <v>0</v>
      </c>
      <c r="AD885" s="92" t="str">
        <f t="shared" si="1009"/>
        <v/>
      </c>
      <c r="AE885" s="13" t="b">
        <f t="shared" si="1010"/>
        <v>0</v>
      </c>
      <c r="AF885" s="92" t="str">
        <f t="shared" si="1011"/>
        <v/>
      </c>
      <c r="AG885" s="13" t="b">
        <f t="shared" si="962"/>
        <v>0</v>
      </c>
      <c r="AH885" s="92" t="str">
        <f t="shared" si="1012"/>
        <v/>
      </c>
      <c r="AI885" s="35" t="b">
        <f t="shared" si="963"/>
        <v>0</v>
      </c>
      <c r="AJ885" s="92" t="str">
        <f t="shared" si="1013"/>
        <v/>
      </c>
      <c r="AK885" s="35" t="b">
        <f t="shared" si="964"/>
        <v>0</v>
      </c>
      <c r="AL885" s="92" t="str">
        <f t="shared" si="965"/>
        <v/>
      </c>
      <c r="AM885" s="35" t="b">
        <f t="shared" si="966"/>
        <v>0</v>
      </c>
      <c r="AN885" s="92" t="str">
        <f t="shared" si="967"/>
        <v/>
      </c>
      <c r="AO885" s="13" t="b">
        <f t="shared" si="968"/>
        <v>0</v>
      </c>
      <c r="AP885" s="92" t="str">
        <f t="shared" si="969"/>
        <v/>
      </c>
      <c r="AQ885" s="14">
        <f t="shared" si="970"/>
        <v>0</v>
      </c>
      <c r="AR885" s="14">
        <f t="shared" si="971"/>
        <v>0</v>
      </c>
      <c r="AS885" s="16">
        <f t="shared" si="1027"/>
        <v>0</v>
      </c>
      <c r="AT885" s="16">
        <f t="shared" si="1027"/>
        <v>0</v>
      </c>
      <c r="AU885" s="16">
        <f t="shared" si="1027"/>
        <v>0</v>
      </c>
      <c r="AV885" s="16">
        <f t="shared" si="1027"/>
        <v>0</v>
      </c>
      <c r="AW885" s="16">
        <f t="shared" si="1027"/>
        <v>0</v>
      </c>
      <c r="AX885" s="16">
        <f t="shared" si="1027"/>
        <v>0</v>
      </c>
      <c r="AY885" s="16">
        <f t="shared" si="1027"/>
        <v>0</v>
      </c>
      <c r="AZ885" s="16"/>
      <c r="BA885" s="16"/>
      <c r="BB885" s="93">
        <f t="shared" si="1014"/>
        <v>0</v>
      </c>
      <c r="BC885" s="93">
        <f t="shared" si="1015"/>
        <v>0</v>
      </c>
      <c r="BD885" s="93">
        <f t="shared" si="1016"/>
        <v>0</v>
      </c>
      <c r="BE885" s="158">
        <f t="shared" si="1017"/>
        <v>0</v>
      </c>
      <c r="BF885" s="159">
        <f t="shared" si="1018"/>
        <v>0</v>
      </c>
      <c r="BG885" s="159">
        <f t="shared" si="972"/>
        <v>0</v>
      </c>
      <c r="BH885" s="159">
        <f t="shared" si="973"/>
        <v>0</v>
      </c>
      <c r="BI885" s="159">
        <f t="shared" si="974"/>
        <v>0</v>
      </c>
      <c r="BJ885" s="159">
        <f t="shared" si="975"/>
        <v>0</v>
      </c>
      <c r="BK885" s="159">
        <f t="shared" si="976"/>
        <v>0</v>
      </c>
      <c r="BL885" s="159">
        <f t="shared" si="977"/>
        <v>0</v>
      </c>
      <c r="BM885" s="159">
        <f t="shared" si="1026"/>
        <v>0</v>
      </c>
      <c r="BN885" s="159">
        <f t="shared" si="1025"/>
        <v>0</v>
      </c>
      <c r="BO885" s="205" t="b">
        <f t="shared" si="978"/>
        <v>0</v>
      </c>
      <c r="BP885" s="214">
        <f t="shared" si="979"/>
        <v>0</v>
      </c>
      <c r="BQ885" s="160">
        <f t="shared" si="980"/>
        <v>0</v>
      </c>
      <c r="BR885" s="160">
        <f t="shared" si="981"/>
        <v>0</v>
      </c>
      <c r="BS885" s="160">
        <f t="shared" si="982"/>
        <v>0</v>
      </c>
      <c r="BT885" s="160">
        <f t="shared" si="983"/>
        <v>0</v>
      </c>
      <c r="BU885" s="160">
        <f t="shared" si="984"/>
        <v>0</v>
      </c>
      <c r="BV885" s="215">
        <f t="shared" si="985"/>
        <v>0</v>
      </c>
      <c r="BW885" s="217">
        <f t="shared" si="986"/>
        <v>0</v>
      </c>
      <c r="BX885" s="206">
        <f t="shared" si="987"/>
        <v>0</v>
      </c>
      <c r="BY885" s="206">
        <f t="shared" si="988"/>
        <v>0</v>
      </c>
      <c r="BZ885" s="206">
        <f t="shared" si="989"/>
        <v>0</v>
      </c>
      <c r="CA885" s="206">
        <f t="shared" si="990"/>
        <v>0</v>
      </c>
      <c r="CB885" s="206">
        <f t="shared" si="991"/>
        <v>0</v>
      </c>
      <c r="CC885" s="218">
        <f t="shared" si="992"/>
        <v>0</v>
      </c>
      <c r="CD885" s="216" t="e">
        <f t="shared" si="993"/>
        <v>#VALUE!</v>
      </c>
      <c r="CE885" s="94" t="e">
        <f t="shared" si="994"/>
        <v>#VALUE!</v>
      </c>
      <c r="CF885" s="94" t="e">
        <f t="shared" si="995"/>
        <v>#VALUE!</v>
      </c>
      <c r="CG885" s="95" t="e">
        <f t="shared" si="996"/>
        <v>#VALUE!</v>
      </c>
      <c r="CH885" s="95" t="e">
        <f t="shared" si="1019"/>
        <v>#VALUE!</v>
      </c>
      <c r="CI885" s="95" t="b">
        <f t="shared" si="1022"/>
        <v>0</v>
      </c>
      <c r="CJ885" s="76" t="str">
        <f t="shared" si="997"/>
        <v/>
      </c>
      <c r="CK885" s="94" t="e" cm="1">
        <f t="array" aca="1" ref="CK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CL885" s="94" t="str">
        <f t="shared" si="998"/>
        <v/>
      </c>
      <c r="CM885" s="96" t="b">
        <f t="shared" si="999"/>
        <v>0</v>
      </c>
      <c r="CN885" s="130" t="b">
        <f>IFERROR(MATCH(D885,'Avtal för korttidsarbete'!$G$13:$G$1012,0),TRUE)</f>
        <v>1</v>
      </c>
      <c r="CO885" s="130" t="b">
        <f t="shared" si="1000"/>
        <v>0</v>
      </c>
      <c r="CP885" s="131" t="str" cm="1">
        <f t="array" ref="CP885">IF(CN885=TRUE,"x",INDEX('Avtal för korttidsarbete'!$E$13:$E$1012,$CN885))</f>
        <v>x</v>
      </c>
      <c r="CQ885" s="131" t="str" cm="1">
        <f t="array" ref="CQ885">IF(CN885=TRUE,"x",INDEX('Avtal för korttidsarbete'!$F$13:$F$1012,$CN885))</f>
        <v>x</v>
      </c>
      <c r="CR885" s="130" t="b">
        <f t="shared" si="1001"/>
        <v>0</v>
      </c>
      <c r="CS885" s="165">
        <f t="shared" si="1020"/>
        <v>0</v>
      </c>
      <c r="CT885" s="165">
        <f t="shared" si="1021"/>
        <v>0</v>
      </c>
      <c r="CU885" s="130" t="b">
        <f t="shared" si="1002"/>
        <v>0</v>
      </c>
      <c r="CV885" s="131">
        <f t="shared" si="1003"/>
        <v>0</v>
      </c>
      <c r="CW885" s="165">
        <f t="shared" si="1004"/>
        <v>0</v>
      </c>
      <c r="CX885" s="186" t="b">
        <f>IFERROR(INDEX('Avtal för korttidsarbete'!R:R,MATCH(D885,'Avtal för korttidsarbete'!$G:$G,0)),TRUE)</f>
        <v>1</v>
      </c>
      <c r="CY885" s="165" t="str">
        <f>IF(CX885,"-",INDEX('Avtal för korttidsarbete'!$D:$D,MATCH(D885,'Avtal för korttidsarbete'!$G:$G,0)))</f>
        <v>-</v>
      </c>
      <c r="CZ885" s="131" t="b">
        <f>IFERROR(G885&gt;INDEX(Uppsägningar!E:E,MATCH(C885,Uppsägningar!C:C,0)),FALSE)</f>
        <v>0</v>
      </c>
    </row>
    <row r="886" spans="1:104" s="30" customFormat="1" x14ac:dyDescent="0.25">
      <c r="A886" s="19">
        <v>871</v>
      </c>
      <c r="B886" s="20"/>
      <c r="C886" s="189"/>
      <c r="D886" s="69"/>
      <c r="E886" s="171">
        <f>IFERROR(INDEX(Admin!$C$7:$C$10,MATCH(CY886,TblNivåValTExt,0)),0)</f>
        <v>0</v>
      </c>
      <c r="F886" s="1"/>
      <c r="G886" s="1"/>
      <c r="H886" s="90"/>
      <c r="I886" s="91"/>
      <c r="J886" s="91"/>
      <c r="K886" s="91"/>
      <c r="L886" s="91"/>
      <c r="M886" s="91"/>
      <c r="N886" s="91"/>
      <c r="O886" s="91"/>
      <c r="P886" s="91"/>
      <c r="Q886" s="91"/>
      <c r="R886" s="91"/>
      <c r="S886" s="91"/>
      <c r="T886" s="91"/>
      <c r="U886" s="91"/>
      <c r="V886" s="91"/>
      <c r="W886" s="225">
        <f t="shared" si="959"/>
        <v>0</v>
      </c>
      <c r="X886" s="134" t="str">
        <f t="shared" si="1005"/>
        <v/>
      </c>
      <c r="Y886" s="92" t="b">
        <f t="shared" si="960"/>
        <v>0</v>
      </c>
      <c r="Z886" s="92" t="str">
        <f t="shared" si="1006"/>
        <v/>
      </c>
      <c r="AA886" s="92" t="b">
        <f t="shared" si="1007"/>
        <v>0</v>
      </c>
      <c r="AB886" s="92" t="str">
        <f t="shared" si="1008"/>
        <v/>
      </c>
      <c r="AC886" s="13" t="b">
        <f t="shared" si="961"/>
        <v>0</v>
      </c>
      <c r="AD886" s="92" t="str">
        <f t="shared" si="1009"/>
        <v/>
      </c>
      <c r="AE886" s="13" t="b">
        <f t="shared" si="1010"/>
        <v>0</v>
      </c>
      <c r="AF886" s="92" t="str">
        <f t="shared" si="1011"/>
        <v/>
      </c>
      <c r="AG886" s="13" t="b">
        <f t="shared" si="962"/>
        <v>0</v>
      </c>
      <c r="AH886" s="92" t="str">
        <f t="shared" si="1012"/>
        <v/>
      </c>
      <c r="AI886" s="35" t="b">
        <f t="shared" si="963"/>
        <v>0</v>
      </c>
      <c r="AJ886" s="92" t="str">
        <f t="shared" si="1013"/>
        <v/>
      </c>
      <c r="AK886" s="35" t="b">
        <f t="shared" si="964"/>
        <v>0</v>
      </c>
      <c r="AL886" s="92" t="str">
        <f t="shared" si="965"/>
        <v/>
      </c>
      <c r="AM886" s="35" t="b">
        <f t="shared" si="966"/>
        <v>0</v>
      </c>
      <c r="AN886" s="92" t="str">
        <f t="shared" si="967"/>
        <v/>
      </c>
      <c r="AO886" s="13" t="b">
        <f t="shared" si="968"/>
        <v>0</v>
      </c>
      <c r="AP886" s="92" t="str">
        <f t="shared" si="969"/>
        <v/>
      </c>
      <c r="AQ886" s="14">
        <f t="shared" si="970"/>
        <v>0</v>
      </c>
      <c r="AR886" s="14">
        <f t="shared" si="971"/>
        <v>0</v>
      </c>
      <c r="AS886" s="16">
        <f t="shared" ref="AS886:AY895" si="1028">IF(OR(AS$11=FALSE,$F886="",MIN($G886,AS$10,$AR886)-MAX($F886,AS$8,$AQ886)&lt;0),0,MIN($G886,AS$10,$AR886)-MAX($F886,AS$8,$AQ886)+1)</f>
        <v>0</v>
      </c>
      <c r="AT886" s="16">
        <f t="shared" si="1028"/>
        <v>0</v>
      </c>
      <c r="AU886" s="16">
        <f t="shared" si="1028"/>
        <v>0</v>
      </c>
      <c r="AV886" s="16">
        <f t="shared" si="1028"/>
        <v>0</v>
      </c>
      <c r="AW886" s="16">
        <f t="shared" si="1028"/>
        <v>0</v>
      </c>
      <c r="AX886" s="16">
        <f t="shared" si="1028"/>
        <v>0</v>
      </c>
      <c r="AY886" s="16">
        <f t="shared" si="1028"/>
        <v>0</v>
      </c>
      <c r="AZ886" s="16"/>
      <c r="BA886" s="16"/>
      <c r="BB886" s="93">
        <f t="shared" si="1014"/>
        <v>0</v>
      </c>
      <c r="BC886" s="93">
        <f t="shared" si="1015"/>
        <v>0</v>
      </c>
      <c r="BD886" s="93">
        <f t="shared" si="1016"/>
        <v>0</v>
      </c>
      <c r="BE886" s="158">
        <f t="shared" si="1017"/>
        <v>0</v>
      </c>
      <c r="BF886" s="159">
        <f t="shared" si="1018"/>
        <v>0</v>
      </c>
      <c r="BG886" s="159">
        <f t="shared" si="972"/>
        <v>0</v>
      </c>
      <c r="BH886" s="159">
        <f t="shared" si="973"/>
        <v>0</v>
      </c>
      <c r="BI886" s="159">
        <f t="shared" si="974"/>
        <v>0</v>
      </c>
      <c r="BJ886" s="159">
        <f t="shared" si="975"/>
        <v>0</v>
      </c>
      <c r="BK886" s="159">
        <f t="shared" si="976"/>
        <v>0</v>
      </c>
      <c r="BL886" s="159">
        <f t="shared" si="977"/>
        <v>0</v>
      </c>
      <c r="BM886" s="159">
        <f t="shared" si="1026"/>
        <v>0</v>
      </c>
      <c r="BN886" s="159">
        <f t="shared" si="1025"/>
        <v>0</v>
      </c>
      <c r="BO886" s="205" t="b">
        <f t="shared" si="978"/>
        <v>0</v>
      </c>
      <c r="BP886" s="214">
        <f t="shared" si="979"/>
        <v>0</v>
      </c>
      <c r="BQ886" s="160">
        <f t="shared" si="980"/>
        <v>0</v>
      </c>
      <c r="BR886" s="160">
        <f t="shared" si="981"/>
        <v>0</v>
      </c>
      <c r="BS886" s="160">
        <f t="shared" si="982"/>
        <v>0</v>
      </c>
      <c r="BT886" s="160">
        <f t="shared" si="983"/>
        <v>0</v>
      </c>
      <c r="BU886" s="160">
        <f t="shared" si="984"/>
        <v>0</v>
      </c>
      <c r="BV886" s="215">
        <f t="shared" si="985"/>
        <v>0</v>
      </c>
      <c r="BW886" s="217">
        <f t="shared" si="986"/>
        <v>0</v>
      </c>
      <c r="BX886" s="206">
        <f t="shared" si="987"/>
        <v>0</v>
      </c>
      <c r="BY886" s="206">
        <f t="shared" si="988"/>
        <v>0</v>
      </c>
      <c r="BZ886" s="206">
        <f t="shared" si="989"/>
        <v>0</v>
      </c>
      <c r="CA886" s="206">
        <f t="shared" si="990"/>
        <v>0</v>
      </c>
      <c r="CB886" s="206">
        <f t="shared" si="991"/>
        <v>0</v>
      </c>
      <c r="CC886" s="218">
        <f t="shared" si="992"/>
        <v>0</v>
      </c>
      <c r="CD886" s="216" t="e">
        <f t="shared" si="993"/>
        <v>#VALUE!</v>
      </c>
      <c r="CE886" s="94" t="e">
        <f t="shared" si="994"/>
        <v>#VALUE!</v>
      </c>
      <c r="CF886" s="94" t="e">
        <f t="shared" si="995"/>
        <v>#VALUE!</v>
      </c>
      <c r="CG886" s="95" t="e">
        <f t="shared" si="996"/>
        <v>#VALUE!</v>
      </c>
      <c r="CH886" s="95" t="e">
        <f t="shared" si="1019"/>
        <v>#VALUE!</v>
      </c>
      <c r="CI886" s="95" t="b">
        <f t="shared" si="1022"/>
        <v>0</v>
      </c>
      <c r="CJ886" s="76" t="str">
        <f t="shared" si="997"/>
        <v/>
      </c>
      <c r="CK886" s="94" t="e" cm="1">
        <f t="array" aca="1" ref="CK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CL886" s="94" t="str">
        <f t="shared" si="998"/>
        <v/>
      </c>
      <c r="CM886" s="96" t="b">
        <f t="shared" si="999"/>
        <v>0</v>
      </c>
      <c r="CN886" s="130" t="b">
        <f>IFERROR(MATCH(D886,'Avtal för korttidsarbete'!$G$13:$G$1012,0),TRUE)</f>
        <v>1</v>
      </c>
      <c r="CO886" s="130" t="b">
        <f t="shared" si="1000"/>
        <v>0</v>
      </c>
      <c r="CP886" s="131" t="str" cm="1">
        <f t="array" ref="CP886">IF(CN886=TRUE,"x",INDEX('Avtal för korttidsarbete'!$E$13:$E$1012,$CN886))</f>
        <v>x</v>
      </c>
      <c r="CQ886" s="131" t="str" cm="1">
        <f t="array" ref="CQ886">IF(CN886=TRUE,"x",INDEX('Avtal för korttidsarbete'!$F$13:$F$1012,$CN886))</f>
        <v>x</v>
      </c>
      <c r="CR886" s="130" t="b">
        <f t="shared" si="1001"/>
        <v>0</v>
      </c>
      <c r="CS886" s="165">
        <f t="shared" si="1020"/>
        <v>0</v>
      </c>
      <c r="CT886" s="165">
        <f t="shared" si="1021"/>
        <v>0</v>
      </c>
      <c r="CU886" s="130" t="b">
        <f t="shared" si="1002"/>
        <v>0</v>
      </c>
      <c r="CV886" s="131">
        <f t="shared" si="1003"/>
        <v>0</v>
      </c>
      <c r="CW886" s="165">
        <f t="shared" si="1004"/>
        <v>0</v>
      </c>
      <c r="CX886" s="186" t="b">
        <f>IFERROR(INDEX('Avtal för korttidsarbete'!R:R,MATCH(D886,'Avtal för korttidsarbete'!$G:$G,0)),TRUE)</f>
        <v>1</v>
      </c>
      <c r="CY886" s="165" t="str">
        <f>IF(CX886,"-",INDEX('Avtal för korttidsarbete'!$D:$D,MATCH(D886,'Avtal för korttidsarbete'!$G:$G,0)))</f>
        <v>-</v>
      </c>
      <c r="CZ886" s="131" t="b">
        <f>IFERROR(G886&gt;INDEX(Uppsägningar!E:E,MATCH(C886,Uppsägningar!C:C,0)),FALSE)</f>
        <v>0</v>
      </c>
    </row>
    <row r="887" spans="1:104" s="30" customFormat="1" x14ac:dyDescent="0.25">
      <c r="A887" s="19">
        <v>872</v>
      </c>
      <c r="B887" s="20"/>
      <c r="C887" s="189"/>
      <c r="D887" s="69"/>
      <c r="E887" s="171">
        <f>IFERROR(INDEX(Admin!$C$7:$C$10,MATCH(CY887,TblNivåValTExt,0)),0)</f>
        <v>0</v>
      </c>
      <c r="F887" s="1"/>
      <c r="G887" s="1"/>
      <c r="H887" s="90"/>
      <c r="I887" s="91"/>
      <c r="J887" s="91"/>
      <c r="K887" s="91"/>
      <c r="L887" s="91"/>
      <c r="M887" s="91"/>
      <c r="N887" s="91"/>
      <c r="O887" s="91"/>
      <c r="P887" s="91"/>
      <c r="Q887" s="91"/>
      <c r="R887" s="91"/>
      <c r="S887" s="91"/>
      <c r="T887" s="91"/>
      <c r="U887" s="91"/>
      <c r="V887" s="91"/>
      <c r="W887" s="225">
        <f t="shared" si="959"/>
        <v>0</v>
      </c>
      <c r="X887" s="134" t="str">
        <f t="shared" si="1005"/>
        <v/>
      </c>
      <c r="Y887" s="92" t="b">
        <f t="shared" si="960"/>
        <v>0</v>
      </c>
      <c r="Z887" s="92" t="str">
        <f t="shared" si="1006"/>
        <v/>
      </c>
      <c r="AA887" s="92" t="b">
        <f t="shared" si="1007"/>
        <v>0</v>
      </c>
      <c r="AB887" s="92" t="str">
        <f t="shared" si="1008"/>
        <v/>
      </c>
      <c r="AC887" s="13" t="b">
        <f t="shared" si="961"/>
        <v>0</v>
      </c>
      <c r="AD887" s="92" t="str">
        <f t="shared" si="1009"/>
        <v/>
      </c>
      <c r="AE887" s="13" t="b">
        <f t="shared" si="1010"/>
        <v>0</v>
      </c>
      <c r="AF887" s="92" t="str">
        <f t="shared" si="1011"/>
        <v/>
      </c>
      <c r="AG887" s="13" t="b">
        <f t="shared" si="962"/>
        <v>0</v>
      </c>
      <c r="AH887" s="92" t="str">
        <f t="shared" si="1012"/>
        <v/>
      </c>
      <c r="AI887" s="35" t="b">
        <f t="shared" si="963"/>
        <v>0</v>
      </c>
      <c r="AJ887" s="92" t="str">
        <f t="shared" si="1013"/>
        <v/>
      </c>
      <c r="AK887" s="35" t="b">
        <f t="shared" si="964"/>
        <v>0</v>
      </c>
      <c r="AL887" s="92" t="str">
        <f t="shared" si="965"/>
        <v/>
      </c>
      <c r="AM887" s="35" t="b">
        <f t="shared" si="966"/>
        <v>0</v>
      </c>
      <c r="AN887" s="92" t="str">
        <f t="shared" si="967"/>
        <v/>
      </c>
      <c r="AO887" s="13" t="b">
        <f t="shared" si="968"/>
        <v>0</v>
      </c>
      <c r="AP887" s="92" t="str">
        <f t="shared" si="969"/>
        <v/>
      </c>
      <c r="AQ887" s="14">
        <f t="shared" si="970"/>
        <v>0</v>
      </c>
      <c r="AR887" s="14">
        <f t="shared" si="971"/>
        <v>0</v>
      </c>
      <c r="AS887" s="16">
        <f t="shared" si="1028"/>
        <v>0</v>
      </c>
      <c r="AT887" s="16">
        <f t="shared" si="1028"/>
        <v>0</v>
      </c>
      <c r="AU887" s="16">
        <f t="shared" si="1028"/>
        <v>0</v>
      </c>
      <c r="AV887" s="16">
        <f t="shared" si="1028"/>
        <v>0</v>
      </c>
      <c r="AW887" s="16">
        <f t="shared" si="1028"/>
        <v>0</v>
      </c>
      <c r="AX887" s="16">
        <f t="shared" si="1028"/>
        <v>0</v>
      </c>
      <c r="AY887" s="16">
        <f t="shared" si="1028"/>
        <v>0</v>
      </c>
      <c r="AZ887" s="16"/>
      <c r="BA887" s="16"/>
      <c r="BB887" s="93">
        <f t="shared" si="1014"/>
        <v>0</v>
      </c>
      <c r="BC887" s="93">
        <f t="shared" si="1015"/>
        <v>0</v>
      </c>
      <c r="BD887" s="93">
        <f t="shared" si="1016"/>
        <v>0</v>
      </c>
      <c r="BE887" s="158">
        <f t="shared" si="1017"/>
        <v>0</v>
      </c>
      <c r="BF887" s="159">
        <f t="shared" si="1018"/>
        <v>0</v>
      </c>
      <c r="BG887" s="159">
        <f t="shared" si="972"/>
        <v>0</v>
      </c>
      <c r="BH887" s="159">
        <f t="shared" si="973"/>
        <v>0</v>
      </c>
      <c r="BI887" s="159">
        <f t="shared" si="974"/>
        <v>0</v>
      </c>
      <c r="BJ887" s="159">
        <f t="shared" si="975"/>
        <v>0</v>
      </c>
      <c r="BK887" s="159">
        <f t="shared" si="976"/>
        <v>0</v>
      </c>
      <c r="BL887" s="159">
        <f t="shared" si="977"/>
        <v>0</v>
      </c>
      <c r="BM887" s="159">
        <f t="shared" si="1026"/>
        <v>0</v>
      </c>
      <c r="BN887" s="159">
        <f t="shared" si="1025"/>
        <v>0</v>
      </c>
      <c r="BO887" s="205" t="b">
        <f t="shared" si="978"/>
        <v>0</v>
      </c>
      <c r="BP887" s="214">
        <f t="shared" si="979"/>
        <v>0</v>
      </c>
      <c r="BQ887" s="160">
        <f t="shared" si="980"/>
        <v>0</v>
      </c>
      <c r="BR887" s="160">
        <f t="shared" si="981"/>
        <v>0</v>
      </c>
      <c r="BS887" s="160">
        <f t="shared" si="982"/>
        <v>0</v>
      </c>
      <c r="BT887" s="160">
        <f t="shared" si="983"/>
        <v>0</v>
      </c>
      <c r="BU887" s="160">
        <f t="shared" si="984"/>
        <v>0</v>
      </c>
      <c r="BV887" s="215">
        <f t="shared" si="985"/>
        <v>0</v>
      </c>
      <c r="BW887" s="217">
        <f t="shared" si="986"/>
        <v>0</v>
      </c>
      <c r="BX887" s="206">
        <f t="shared" si="987"/>
        <v>0</v>
      </c>
      <c r="BY887" s="206">
        <f t="shared" si="988"/>
        <v>0</v>
      </c>
      <c r="BZ887" s="206">
        <f t="shared" si="989"/>
        <v>0</v>
      </c>
      <c r="CA887" s="206">
        <f t="shared" si="990"/>
        <v>0</v>
      </c>
      <c r="CB887" s="206">
        <f t="shared" si="991"/>
        <v>0</v>
      </c>
      <c r="CC887" s="218">
        <f t="shared" si="992"/>
        <v>0</v>
      </c>
      <c r="CD887" s="216" t="e">
        <f t="shared" si="993"/>
        <v>#VALUE!</v>
      </c>
      <c r="CE887" s="94" t="e">
        <f t="shared" si="994"/>
        <v>#VALUE!</v>
      </c>
      <c r="CF887" s="94" t="e">
        <f t="shared" si="995"/>
        <v>#VALUE!</v>
      </c>
      <c r="CG887" s="95" t="e">
        <f t="shared" si="996"/>
        <v>#VALUE!</v>
      </c>
      <c r="CH887" s="95" t="e">
        <f t="shared" si="1019"/>
        <v>#VALUE!</v>
      </c>
      <c r="CI887" s="95" t="b">
        <f t="shared" si="1022"/>
        <v>0</v>
      </c>
      <c r="CJ887" s="76" t="str">
        <f t="shared" si="997"/>
        <v/>
      </c>
      <c r="CK887" s="94" t="e" cm="1">
        <f t="array" aca="1" ref="CK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CL887" s="94" t="str">
        <f t="shared" si="998"/>
        <v/>
      </c>
      <c r="CM887" s="96" t="b">
        <f t="shared" si="999"/>
        <v>0</v>
      </c>
      <c r="CN887" s="130" t="b">
        <f>IFERROR(MATCH(D887,'Avtal för korttidsarbete'!$G$13:$G$1012,0),TRUE)</f>
        <v>1</v>
      </c>
      <c r="CO887" s="130" t="b">
        <f t="shared" si="1000"/>
        <v>0</v>
      </c>
      <c r="CP887" s="131" t="str" cm="1">
        <f t="array" ref="CP887">IF(CN887=TRUE,"x",INDEX('Avtal för korttidsarbete'!$E$13:$E$1012,$CN887))</f>
        <v>x</v>
      </c>
      <c r="CQ887" s="131" t="str" cm="1">
        <f t="array" ref="CQ887">IF(CN887=TRUE,"x",INDEX('Avtal för korttidsarbete'!$F$13:$F$1012,$CN887))</f>
        <v>x</v>
      </c>
      <c r="CR887" s="130" t="b">
        <f t="shared" si="1001"/>
        <v>0</v>
      </c>
      <c r="CS887" s="165">
        <f t="shared" si="1020"/>
        <v>0</v>
      </c>
      <c r="CT887" s="165">
        <f t="shared" si="1021"/>
        <v>0</v>
      </c>
      <c r="CU887" s="130" t="b">
        <f t="shared" si="1002"/>
        <v>0</v>
      </c>
      <c r="CV887" s="131">
        <f t="shared" si="1003"/>
        <v>0</v>
      </c>
      <c r="CW887" s="165">
        <f t="shared" si="1004"/>
        <v>0</v>
      </c>
      <c r="CX887" s="186" t="b">
        <f>IFERROR(INDEX('Avtal för korttidsarbete'!R:R,MATCH(D887,'Avtal för korttidsarbete'!$G:$G,0)),TRUE)</f>
        <v>1</v>
      </c>
      <c r="CY887" s="165" t="str">
        <f>IF(CX887,"-",INDEX('Avtal för korttidsarbete'!$D:$D,MATCH(D887,'Avtal för korttidsarbete'!$G:$G,0)))</f>
        <v>-</v>
      </c>
      <c r="CZ887" s="131" t="b">
        <f>IFERROR(G887&gt;INDEX(Uppsägningar!E:E,MATCH(C887,Uppsägningar!C:C,0)),FALSE)</f>
        <v>0</v>
      </c>
    </row>
    <row r="888" spans="1:104" s="30" customFormat="1" x14ac:dyDescent="0.25">
      <c r="A888" s="19">
        <v>873</v>
      </c>
      <c r="B888" s="20"/>
      <c r="C888" s="189"/>
      <c r="D888" s="69"/>
      <c r="E888" s="171">
        <f>IFERROR(INDEX(Admin!$C$7:$C$10,MATCH(CY888,TblNivåValTExt,0)),0)</f>
        <v>0</v>
      </c>
      <c r="F888" s="1"/>
      <c r="G888" s="1"/>
      <c r="H888" s="90"/>
      <c r="I888" s="91"/>
      <c r="J888" s="91"/>
      <c r="K888" s="91"/>
      <c r="L888" s="91"/>
      <c r="M888" s="91"/>
      <c r="N888" s="91"/>
      <c r="O888" s="91"/>
      <c r="P888" s="91"/>
      <c r="Q888" s="91"/>
      <c r="R888" s="91"/>
      <c r="S888" s="91"/>
      <c r="T888" s="91"/>
      <c r="U888" s="91"/>
      <c r="V888" s="91"/>
      <c r="W888" s="225">
        <f t="shared" si="959"/>
        <v>0</v>
      </c>
      <c r="X888" s="134" t="str">
        <f t="shared" si="1005"/>
        <v/>
      </c>
      <c r="Y888" s="92" t="b">
        <f t="shared" si="960"/>
        <v>0</v>
      </c>
      <c r="Z888" s="92" t="str">
        <f t="shared" si="1006"/>
        <v/>
      </c>
      <c r="AA888" s="92" t="b">
        <f t="shared" si="1007"/>
        <v>0</v>
      </c>
      <c r="AB888" s="92" t="str">
        <f t="shared" si="1008"/>
        <v/>
      </c>
      <c r="AC888" s="13" t="b">
        <f t="shared" si="961"/>
        <v>0</v>
      </c>
      <c r="AD888" s="92" t="str">
        <f t="shared" si="1009"/>
        <v/>
      </c>
      <c r="AE888" s="13" t="b">
        <f t="shared" si="1010"/>
        <v>0</v>
      </c>
      <c r="AF888" s="92" t="str">
        <f t="shared" si="1011"/>
        <v/>
      </c>
      <c r="AG888" s="13" t="b">
        <f t="shared" si="962"/>
        <v>0</v>
      </c>
      <c r="AH888" s="92" t="str">
        <f t="shared" si="1012"/>
        <v/>
      </c>
      <c r="AI888" s="35" t="b">
        <f t="shared" si="963"/>
        <v>0</v>
      </c>
      <c r="AJ888" s="92" t="str">
        <f t="shared" si="1013"/>
        <v/>
      </c>
      <c r="AK888" s="35" t="b">
        <f t="shared" si="964"/>
        <v>0</v>
      </c>
      <c r="AL888" s="92" t="str">
        <f t="shared" si="965"/>
        <v/>
      </c>
      <c r="AM888" s="35" t="b">
        <f t="shared" si="966"/>
        <v>0</v>
      </c>
      <c r="AN888" s="92" t="str">
        <f t="shared" si="967"/>
        <v/>
      </c>
      <c r="AO888" s="13" t="b">
        <f t="shared" si="968"/>
        <v>0</v>
      </c>
      <c r="AP888" s="92" t="str">
        <f t="shared" si="969"/>
        <v/>
      </c>
      <c r="AQ888" s="14">
        <f t="shared" si="970"/>
        <v>0</v>
      </c>
      <c r="AR888" s="14">
        <f t="shared" si="971"/>
        <v>0</v>
      </c>
      <c r="AS888" s="16">
        <f t="shared" si="1028"/>
        <v>0</v>
      </c>
      <c r="AT888" s="16">
        <f t="shared" si="1028"/>
        <v>0</v>
      </c>
      <c r="AU888" s="16">
        <f t="shared" si="1028"/>
        <v>0</v>
      </c>
      <c r="AV888" s="16">
        <f t="shared" si="1028"/>
        <v>0</v>
      </c>
      <c r="AW888" s="16">
        <f t="shared" si="1028"/>
        <v>0</v>
      </c>
      <c r="AX888" s="16">
        <f t="shared" si="1028"/>
        <v>0</v>
      </c>
      <c r="AY888" s="16">
        <f t="shared" si="1028"/>
        <v>0</v>
      </c>
      <c r="AZ888" s="16"/>
      <c r="BA888" s="16"/>
      <c r="BB888" s="93">
        <f t="shared" si="1014"/>
        <v>0</v>
      </c>
      <c r="BC888" s="93">
        <f t="shared" si="1015"/>
        <v>0</v>
      </c>
      <c r="BD888" s="93">
        <f t="shared" si="1016"/>
        <v>0</v>
      </c>
      <c r="BE888" s="158">
        <f t="shared" si="1017"/>
        <v>0</v>
      </c>
      <c r="BF888" s="159">
        <f t="shared" si="1018"/>
        <v>0</v>
      </c>
      <c r="BG888" s="159">
        <f t="shared" si="972"/>
        <v>0</v>
      </c>
      <c r="BH888" s="159">
        <f t="shared" si="973"/>
        <v>0</v>
      </c>
      <c r="BI888" s="159">
        <f t="shared" si="974"/>
        <v>0</v>
      </c>
      <c r="BJ888" s="159">
        <f t="shared" si="975"/>
        <v>0</v>
      </c>
      <c r="BK888" s="159">
        <f t="shared" si="976"/>
        <v>0</v>
      </c>
      <c r="BL888" s="159">
        <f t="shared" si="977"/>
        <v>0</v>
      </c>
      <c r="BM888" s="159">
        <f t="shared" si="1026"/>
        <v>0</v>
      </c>
      <c r="BN888" s="159">
        <f t="shared" si="1025"/>
        <v>0</v>
      </c>
      <c r="BO888" s="205" t="b">
        <f t="shared" si="978"/>
        <v>0</v>
      </c>
      <c r="BP888" s="214">
        <f t="shared" si="979"/>
        <v>0</v>
      </c>
      <c r="BQ888" s="160">
        <f t="shared" si="980"/>
        <v>0</v>
      </c>
      <c r="BR888" s="160">
        <f t="shared" si="981"/>
        <v>0</v>
      </c>
      <c r="BS888" s="160">
        <f t="shared" si="982"/>
        <v>0</v>
      </c>
      <c r="BT888" s="160">
        <f t="shared" si="983"/>
        <v>0</v>
      </c>
      <c r="BU888" s="160">
        <f t="shared" si="984"/>
        <v>0</v>
      </c>
      <c r="BV888" s="215">
        <f t="shared" si="985"/>
        <v>0</v>
      </c>
      <c r="BW888" s="217">
        <f t="shared" si="986"/>
        <v>0</v>
      </c>
      <c r="BX888" s="206">
        <f t="shared" si="987"/>
        <v>0</v>
      </c>
      <c r="BY888" s="206">
        <f t="shared" si="988"/>
        <v>0</v>
      </c>
      <c r="BZ888" s="206">
        <f t="shared" si="989"/>
        <v>0</v>
      </c>
      <c r="CA888" s="206">
        <f t="shared" si="990"/>
        <v>0</v>
      </c>
      <c r="CB888" s="206">
        <f t="shared" si="991"/>
        <v>0</v>
      </c>
      <c r="CC888" s="218">
        <f t="shared" si="992"/>
        <v>0</v>
      </c>
      <c r="CD888" s="216" t="e">
        <f t="shared" si="993"/>
        <v>#VALUE!</v>
      </c>
      <c r="CE888" s="94" t="e">
        <f t="shared" si="994"/>
        <v>#VALUE!</v>
      </c>
      <c r="CF888" s="94" t="e">
        <f t="shared" si="995"/>
        <v>#VALUE!</v>
      </c>
      <c r="CG888" s="95" t="e">
        <f t="shared" si="996"/>
        <v>#VALUE!</v>
      </c>
      <c r="CH888" s="95" t="e">
        <f t="shared" si="1019"/>
        <v>#VALUE!</v>
      </c>
      <c r="CI888" s="95" t="b">
        <f t="shared" si="1022"/>
        <v>0</v>
      </c>
      <c r="CJ888" s="76" t="str">
        <f t="shared" si="997"/>
        <v/>
      </c>
      <c r="CK888" s="94" t="e" cm="1">
        <f t="array" aca="1" ref="CK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CL888" s="94" t="str">
        <f t="shared" si="998"/>
        <v/>
      </c>
      <c r="CM888" s="96" t="b">
        <f t="shared" si="999"/>
        <v>0</v>
      </c>
      <c r="CN888" s="130" t="b">
        <f>IFERROR(MATCH(D888,'Avtal för korttidsarbete'!$G$13:$G$1012,0),TRUE)</f>
        <v>1</v>
      </c>
      <c r="CO888" s="130" t="b">
        <f t="shared" si="1000"/>
        <v>0</v>
      </c>
      <c r="CP888" s="131" t="str" cm="1">
        <f t="array" ref="CP888">IF(CN888=TRUE,"x",INDEX('Avtal för korttidsarbete'!$E$13:$E$1012,$CN888))</f>
        <v>x</v>
      </c>
      <c r="CQ888" s="131" t="str" cm="1">
        <f t="array" ref="CQ888">IF(CN888=TRUE,"x",INDEX('Avtal för korttidsarbete'!$F$13:$F$1012,$CN888))</f>
        <v>x</v>
      </c>
      <c r="CR888" s="130" t="b">
        <f t="shared" si="1001"/>
        <v>0</v>
      </c>
      <c r="CS888" s="165">
        <f t="shared" si="1020"/>
        <v>0</v>
      </c>
      <c r="CT888" s="165">
        <f t="shared" si="1021"/>
        <v>0</v>
      </c>
      <c r="CU888" s="130" t="b">
        <f t="shared" si="1002"/>
        <v>0</v>
      </c>
      <c r="CV888" s="131">
        <f t="shared" si="1003"/>
        <v>0</v>
      </c>
      <c r="CW888" s="165">
        <f t="shared" si="1004"/>
        <v>0</v>
      </c>
      <c r="CX888" s="186" t="b">
        <f>IFERROR(INDEX('Avtal för korttidsarbete'!R:R,MATCH(D888,'Avtal för korttidsarbete'!$G:$G,0)),TRUE)</f>
        <v>1</v>
      </c>
      <c r="CY888" s="165" t="str">
        <f>IF(CX888,"-",INDEX('Avtal för korttidsarbete'!$D:$D,MATCH(D888,'Avtal för korttidsarbete'!$G:$G,0)))</f>
        <v>-</v>
      </c>
      <c r="CZ888" s="131" t="b">
        <f>IFERROR(G888&gt;INDEX(Uppsägningar!E:E,MATCH(C888,Uppsägningar!C:C,0)),FALSE)</f>
        <v>0</v>
      </c>
    </row>
    <row r="889" spans="1:104" s="30" customFormat="1" x14ac:dyDescent="0.25">
      <c r="A889" s="19">
        <v>874</v>
      </c>
      <c r="B889" s="20"/>
      <c r="C889" s="189"/>
      <c r="D889" s="69"/>
      <c r="E889" s="171">
        <f>IFERROR(INDEX(Admin!$C$7:$C$10,MATCH(CY889,TblNivåValTExt,0)),0)</f>
        <v>0</v>
      </c>
      <c r="F889" s="1"/>
      <c r="G889" s="1"/>
      <c r="H889" s="90"/>
      <c r="I889" s="91"/>
      <c r="J889" s="91"/>
      <c r="K889" s="91"/>
      <c r="L889" s="91"/>
      <c r="M889" s="91"/>
      <c r="N889" s="91"/>
      <c r="O889" s="91"/>
      <c r="P889" s="91"/>
      <c r="Q889" s="91"/>
      <c r="R889" s="91"/>
      <c r="S889" s="91"/>
      <c r="T889" s="91"/>
      <c r="U889" s="91"/>
      <c r="V889" s="91"/>
      <c r="W889" s="225">
        <f t="shared" si="959"/>
        <v>0</v>
      </c>
      <c r="X889" s="134" t="str">
        <f t="shared" si="1005"/>
        <v/>
      </c>
      <c r="Y889" s="92" t="b">
        <f t="shared" si="960"/>
        <v>0</v>
      </c>
      <c r="Z889" s="92" t="str">
        <f t="shared" si="1006"/>
        <v/>
      </c>
      <c r="AA889" s="92" t="b">
        <f t="shared" si="1007"/>
        <v>0</v>
      </c>
      <c r="AB889" s="92" t="str">
        <f t="shared" si="1008"/>
        <v/>
      </c>
      <c r="AC889" s="13" t="b">
        <f t="shared" si="961"/>
        <v>0</v>
      </c>
      <c r="AD889" s="92" t="str">
        <f t="shared" si="1009"/>
        <v/>
      </c>
      <c r="AE889" s="13" t="b">
        <f t="shared" si="1010"/>
        <v>0</v>
      </c>
      <c r="AF889" s="92" t="str">
        <f t="shared" si="1011"/>
        <v/>
      </c>
      <c r="AG889" s="13" t="b">
        <f t="shared" si="962"/>
        <v>0</v>
      </c>
      <c r="AH889" s="92" t="str">
        <f t="shared" si="1012"/>
        <v/>
      </c>
      <c r="AI889" s="35" t="b">
        <f t="shared" si="963"/>
        <v>0</v>
      </c>
      <c r="AJ889" s="92" t="str">
        <f t="shared" si="1013"/>
        <v/>
      </c>
      <c r="AK889" s="35" t="b">
        <f t="shared" si="964"/>
        <v>0</v>
      </c>
      <c r="AL889" s="92" t="str">
        <f t="shared" si="965"/>
        <v/>
      </c>
      <c r="AM889" s="35" t="b">
        <f t="shared" si="966"/>
        <v>0</v>
      </c>
      <c r="AN889" s="92" t="str">
        <f t="shared" si="967"/>
        <v/>
      </c>
      <c r="AO889" s="13" t="b">
        <f t="shared" si="968"/>
        <v>0</v>
      </c>
      <c r="AP889" s="92" t="str">
        <f t="shared" si="969"/>
        <v/>
      </c>
      <c r="AQ889" s="14">
        <f t="shared" si="970"/>
        <v>0</v>
      </c>
      <c r="AR889" s="14">
        <f t="shared" si="971"/>
        <v>0</v>
      </c>
      <c r="AS889" s="16">
        <f t="shared" si="1028"/>
        <v>0</v>
      </c>
      <c r="AT889" s="16">
        <f t="shared" si="1028"/>
        <v>0</v>
      </c>
      <c r="AU889" s="16">
        <f t="shared" si="1028"/>
        <v>0</v>
      </c>
      <c r="AV889" s="16">
        <f t="shared" si="1028"/>
        <v>0</v>
      </c>
      <c r="AW889" s="16">
        <f t="shared" si="1028"/>
        <v>0</v>
      </c>
      <c r="AX889" s="16">
        <f t="shared" si="1028"/>
        <v>0</v>
      </c>
      <c r="AY889" s="16">
        <f t="shared" si="1028"/>
        <v>0</v>
      </c>
      <c r="AZ889" s="16"/>
      <c r="BA889" s="16"/>
      <c r="BB889" s="93">
        <f t="shared" si="1014"/>
        <v>0</v>
      </c>
      <c r="BC889" s="93">
        <f t="shared" si="1015"/>
        <v>0</v>
      </c>
      <c r="BD889" s="93">
        <f t="shared" si="1016"/>
        <v>0</v>
      </c>
      <c r="BE889" s="158">
        <f t="shared" si="1017"/>
        <v>0</v>
      </c>
      <c r="BF889" s="159">
        <f t="shared" si="1018"/>
        <v>0</v>
      </c>
      <c r="BG889" s="159">
        <f t="shared" si="972"/>
        <v>0</v>
      </c>
      <c r="BH889" s="159">
        <f t="shared" si="973"/>
        <v>0</v>
      </c>
      <c r="BI889" s="159">
        <f t="shared" si="974"/>
        <v>0</v>
      </c>
      <c r="BJ889" s="159">
        <f t="shared" si="975"/>
        <v>0</v>
      </c>
      <c r="BK889" s="159">
        <f t="shared" si="976"/>
        <v>0</v>
      </c>
      <c r="BL889" s="159">
        <f t="shared" si="977"/>
        <v>0</v>
      </c>
      <c r="BM889" s="159">
        <f t="shared" si="1026"/>
        <v>0</v>
      </c>
      <c r="BN889" s="159">
        <f t="shared" si="1025"/>
        <v>0</v>
      </c>
      <c r="BO889" s="205" t="b">
        <f t="shared" si="978"/>
        <v>0</v>
      </c>
      <c r="BP889" s="214">
        <f t="shared" si="979"/>
        <v>0</v>
      </c>
      <c r="BQ889" s="160">
        <f t="shared" si="980"/>
        <v>0</v>
      </c>
      <c r="BR889" s="160">
        <f t="shared" si="981"/>
        <v>0</v>
      </c>
      <c r="BS889" s="160">
        <f t="shared" si="982"/>
        <v>0</v>
      </c>
      <c r="BT889" s="160">
        <f t="shared" si="983"/>
        <v>0</v>
      </c>
      <c r="BU889" s="160">
        <f t="shared" si="984"/>
        <v>0</v>
      </c>
      <c r="BV889" s="215">
        <f t="shared" si="985"/>
        <v>0</v>
      </c>
      <c r="BW889" s="217">
        <f t="shared" si="986"/>
        <v>0</v>
      </c>
      <c r="BX889" s="206">
        <f t="shared" si="987"/>
        <v>0</v>
      </c>
      <c r="BY889" s="206">
        <f t="shared" si="988"/>
        <v>0</v>
      </c>
      <c r="BZ889" s="206">
        <f t="shared" si="989"/>
        <v>0</v>
      </c>
      <c r="CA889" s="206">
        <f t="shared" si="990"/>
        <v>0</v>
      </c>
      <c r="CB889" s="206">
        <f t="shared" si="991"/>
        <v>0</v>
      </c>
      <c r="CC889" s="218">
        <f t="shared" si="992"/>
        <v>0</v>
      </c>
      <c r="CD889" s="216" t="e">
        <f t="shared" si="993"/>
        <v>#VALUE!</v>
      </c>
      <c r="CE889" s="94" t="e">
        <f t="shared" si="994"/>
        <v>#VALUE!</v>
      </c>
      <c r="CF889" s="94" t="e">
        <f t="shared" si="995"/>
        <v>#VALUE!</v>
      </c>
      <c r="CG889" s="95" t="e">
        <f t="shared" si="996"/>
        <v>#VALUE!</v>
      </c>
      <c r="CH889" s="95" t="e">
        <f t="shared" si="1019"/>
        <v>#VALUE!</v>
      </c>
      <c r="CI889" s="95" t="b">
        <f t="shared" si="1022"/>
        <v>0</v>
      </c>
      <c r="CJ889" s="76" t="str">
        <f t="shared" si="997"/>
        <v/>
      </c>
      <c r="CK889" s="94" t="e" cm="1">
        <f t="array" aca="1" ref="CK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CL889" s="94" t="str">
        <f t="shared" si="998"/>
        <v/>
      </c>
      <c r="CM889" s="96" t="b">
        <f t="shared" si="999"/>
        <v>0</v>
      </c>
      <c r="CN889" s="130" t="b">
        <f>IFERROR(MATCH(D889,'Avtal för korttidsarbete'!$G$13:$G$1012,0),TRUE)</f>
        <v>1</v>
      </c>
      <c r="CO889" s="130" t="b">
        <f t="shared" si="1000"/>
        <v>0</v>
      </c>
      <c r="CP889" s="131" t="str" cm="1">
        <f t="array" ref="CP889">IF(CN889=TRUE,"x",INDEX('Avtal för korttidsarbete'!$E$13:$E$1012,$CN889))</f>
        <v>x</v>
      </c>
      <c r="CQ889" s="131" t="str" cm="1">
        <f t="array" ref="CQ889">IF(CN889=TRUE,"x",INDEX('Avtal för korttidsarbete'!$F$13:$F$1012,$CN889))</f>
        <v>x</v>
      </c>
      <c r="CR889" s="130" t="b">
        <f t="shared" si="1001"/>
        <v>0</v>
      </c>
      <c r="CS889" s="165">
        <f t="shared" si="1020"/>
        <v>0</v>
      </c>
      <c r="CT889" s="165">
        <f t="shared" si="1021"/>
        <v>0</v>
      </c>
      <c r="CU889" s="130" t="b">
        <f t="shared" si="1002"/>
        <v>0</v>
      </c>
      <c r="CV889" s="131">
        <f t="shared" si="1003"/>
        <v>0</v>
      </c>
      <c r="CW889" s="165">
        <f t="shared" si="1004"/>
        <v>0</v>
      </c>
      <c r="CX889" s="186" t="b">
        <f>IFERROR(INDEX('Avtal för korttidsarbete'!R:R,MATCH(D889,'Avtal för korttidsarbete'!$G:$G,0)),TRUE)</f>
        <v>1</v>
      </c>
      <c r="CY889" s="165" t="str">
        <f>IF(CX889,"-",INDEX('Avtal för korttidsarbete'!$D:$D,MATCH(D889,'Avtal för korttidsarbete'!$G:$G,0)))</f>
        <v>-</v>
      </c>
      <c r="CZ889" s="131" t="b">
        <f>IFERROR(G889&gt;INDEX(Uppsägningar!E:E,MATCH(C889,Uppsägningar!C:C,0)),FALSE)</f>
        <v>0</v>
      </c>
    </row>
    <row r="890" spans="1:104" s="30" customFormat="1" x14ac:dyDescent="0.25">
      <c r="A890" s="19">
        <v>875</v>
      </c>
      <c r="B890" s="20"/>
      <c r="C890" s="189"/>
      <c r="D890" s="69"/>
      <c r="E890" s="171">
        <f>IFERROR(INDEX(Admin!$C$7:$C$10,MATCH(CY890,TblNivåValTExt,0)),0)</f>
        <v>0</v>
      </c>
      <c r="F890" s="1"/>
      <c r="G890" s="1"/>
      <c r="H890" s="90"/>
      <c r="I890" s="91"/>
      <c r="J890" s="91"/>
      <c r="K890" s="91"/>
      <c r="L890" s="91"/>
      <c r="M890" s="91"/>
      <c r="N890" s="91"/>
      <c r="O890" s="91"/>
      <c r="P890" s="91"/>
      <c r="Q890" s="91"/>
      <c r="R890" s="91"/>
      <c r="S890" s="91"/>
      <c r="T890" s="91"/>
      <c r="U890" s="91"/>
      <c r="V890" s="91"/>
      <c r="W890" s="225">
        <f t="shared" si="959"/>
        <v>0</v>
      </c>
      <c r="X890" s="134" t="str">
        <f t="shared" si="1005"/>
        <v/>
      </c>
      <c r="Y890" s="92" t="b">
        <f t="shared" si="960"/>
        <v>0</v>
      </c>
      <c r="Z890" s="92" t="str">
        <f t="shared" si="1006"/>
        <v/>
      </c>
      <c r="AA890" s="92" t="b">
        <f t="shared" si="1007"/>
        <v>0</v>
      </c>
      <c r="AB890" s="92" t="str">
        <f t="shared" si="1008"/>
        <v/>
      </c>
      <c r="AC890" s="13" t="b">
        <f t="shared" si="961"/>
        <v>0</v>
      </c>
      <c r="AD890" s="92" t="str">
        <f t="shared" si="1009"/>
        <v/>
      </c>
      <c r="AE890" s="13" t="b">
        <f t="shared" si="1010"/>
        <v>0</v>
      </c>
      <c r="AF890" s="92" t="str">
        <f t="shared" si="1011"/>
        <v/>
      </c>
      <c r="AG890" s="13" t="b">
        <f t="shared" si="962"/>
        <v>0</v>
      </c>
      <c r="AH890" s="92" t="str">
        <f t="shared" si="1012"/>
        <v/>
      </c>
      <c r="AI890" s="35" t="b">
        <f t="shared" si="963"/>
        <v>0</v>
      </c>
      <c r="AJ890" s="92" t="str">
        <f t="shared" si="1013"/>
        <v/>
      </c>
      <c r="AK890" s="35" t="b">
        <f t="shared" si="964"/>
        <v>0</v>
      </c>
      <c r="AL890" s="92" t="str">
        <f t="shared" si="965"/>
        <v/>
      </c>
      <c r="AM890" s="35" t="b">
        <f t="shared" si="966"/>
        <v>0</v>
      </c>
      <c r="AN890" s="92" t="str">
        <f t="shared" si="967"/>
        <v/>
      </c>
      <c r="AO890" s="13" t="b">
        <f t="shared" si="968"/>
        <v>0</v>
      </c>
      <c r="AP890" s="92" t="str">
        <f t="shared" si="969"/>
        <v/>
      </c>
      <c r="AQ890" s="14">
        <f t="shared" si="970"/>
        <v>0</v>
      </c>
      <c r="AR890" s="14">
        <f t="shared" si="971"/>
        <v>0</v>
      </c>
      <c r="AS890" s="16">
        <f t="shared" si="1028"/>
        <v>0</v>
      </c>
      <c r="AT890" s="16">
        <f t="shared" si="1028"/>
        <v>0</v>
      </c>
      <c r="AU890" s="16">
        <f t="shared" si="1028"/>
        <v>0</v>
      </c>
      <c r="AV890" s="16">
        <f t="shared" si="1028"/>
        <v>0</v>
      </c>
      <c r="AW890" s="16">
        <f t="shared" si="1028"/>
        <v>0</v>
      </c>
      <c r="AX890" s="16">
        <f t="shared" si="1028"/>
        <v>0</v>
      </c>
      <c r="AY890" s="16">
        <f t="shared" si="1028"/>
        <v>0</v>
      </c>
      <c r="AZ890" s="16"/>
      <c r="BA890" s="16"/>
      <c r="BB890" s="93">
        <f t="shared" si="1014"/>
        <v>0</v>
      </c>
      <c r="BC890" s="93">
        <f t="shared" si="1015"/>
        <v>0</v>
      </c>
      <c r="BD890" s="93">
        <f t="shared" si="1016"/>
        <v>0</v>
      </c>
      <c r="BE890" s="158">
        <f t="shared" si="1017"/>
        <v>0</v>
      </c>
      <c r="BF890" s="159">
        <f t="shared" si="1018"/>
        <v>0</v>
      </c>
      <c r="BG890" s="159">
        <f t="shared" si="972"/>
        <v>0</v>
      </c>
      <c r="BH890" s="159">
        <f t="shared" si="973"/>
        <v>0</v>
      </c>
      <c r="BI890" s="159">
        <f t="shared" si="974"/>
        <v>0</v>
      </c>
      <c r="BJ890" s="159">
        <f t="shared" si="975"/>
        <v>0</v>
      </c>
      <c r="BK890" s="159">
        <f t="shared" si="976"/>
        <v>0</v>
      </c>
      <c r="BL890" s="159">
        <f t="shared" si="977"/>
        <v>0</v>
      </c>
      <c r="BM890" s="159">
        <f t="shared" si="1026"/>
        <v>0</v>
      </c>
      <c r="BN890" s="159">
        <f t="shared" si="1025"/>
        <v>0</v>
      </c>
      <c r="BO890" s="205" t="b">
        <f t="shared" si="978"/>
        <v>0</v>
      </c>
      <c r="BP890" s="214">
        <f t="shared" si="979"/>
        <v>0</v>
      </c>
      <c r="BQ890" s="160">
        <f t="shared" si="980"/>
        <v>0</v>
      </c>
      <c r="BR890" s="160">
        <f t="shared" si="981"/>
        <v>0</v>
      </c>
      <c r="BS890" s="160">
        <f t="shared" si="982"/>
        <v>0</v>
      </c>
      <c r="BT890" s="160">
        <f t="shared" si="983"/>
        <v>0</v>
      </c>
      <c r="BU890" s="160">
        <f t="shared" si="984"/>
        <v>0</v>
      </c>
      <c r="BV890" s="215">
        <f t="shared" si="985"/>
        <v>0</v>
      </c>
      <c r="BW890" s="217">
        <f t="shared" si="986"/>
        <v>0</v>
      </c>
      <c r="BX890" s="206">
        <f t="shared" si="987"/>
        <v>0</v>
      </c>
      <c r="BY890" s="206">
        <f t="shared" si="988"/>
        <v>0</v>
      </c>
      <c r="BZ890" s="206">
        <f t="shared" si="989"/>
        <v>0</v>
      </c>
      <c r="CA890" s="206">
        <f t="shared" si="990"/>
        <v>0</v>
      </c>
      <c r="CB890" s="206">
        <f t="shared" si="991"/>
        <v>0</v>
      </c>
      <c r="CC890" s="218">
        <f t="shared" si="992"/>
        <v>0</v>
      </c>
      <c r="CD890" s="216" t="e">
        <f t="shared" si="993"/>
        <v>#VALUE!</v>
      </c>
      <c r="CE890" s="94" t="e">
        <f t="shared" si="994"/>
        <v>#VALUE!</v>
      </c>
      <c r="CF890" s="94" t="e">
        <f t="shared" si="995"/>
        <v>#VALUE!</v>
      </c>
      <c r="CG890" s="95" t="e">
        <f t="shared" si="996"/>
        <v>#VALUE!</v>
      </c>
      <c r="CH890" s="95" t="e">
        <f t="shared" si="1019"/>
        <v>#VALUE!</v>
      </c>
      <c r="CI890" s="95" t="b">
        <f t="shared" si="1022"/>
        <v>0</v>
      </c>
      <c r="CJ890" s="76" t="str">
        <f t="shared" si="997"/>
        <v/>
      </c>
      <c r="CK890" s="94" t="e" cm="1">
        <f t="array" aca="1" ref="CK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CL890" s="94" t="str">
        <f t="shared" si="998"/>
        <v/>
      </c>
      <c r="CM890" s="96" t="b">
        <f t="shared" si="999"/>
        <v>0</v>
      </c>
      <c r="CN890" s="130" t="b">
        <f>IFERROR(MATCH(D890,'Avtal för korttidsarbete'!$G$13:$G$1012,0),TRUE)</f>
        <v>1</v>
      </c>
      <c r="CO890" s="130" t="b">
        <f t="shared" si="1000"/>
        <v>0</v>
      </c>
      <c r="CP890" s="131" t="str" cm="1">
        <f t="array" ref="CP890">IF(CN890=TRUE,"x",INDEX('Avtal för korttidsarbete'!$E$13:$E$1012,$CN890))</f>
        <v>x</v>
      </c>
      <c r="CQ890" s="131" t="str" cm="1">
        <f t="array" ref="CQ890">IF(CN890=TRUE,"x",INDEX('Avtal för korttidsarbete'!$F$13:$F$1012,$CN890))</f>
        <v>x</v>
      </c>
      <c r="CR890" s="130" t="b">
        <f t="shared" si="1001"/>
        <v>0</v>
      </c>
      <c r="CS890" s="165">
        <f t="shared" si="1020"/>
        <v>0</v>
      </c>
      <c r="CT890" s="165">
        <f t="shared" si="1021"/>
        <v>0</v>
      </c>
      <c r="CU890" s="130" t="b">
        <f t="shared" si="1002"/>
        <v>0</v>
      </c>
      <c r="CV890" s="131">
        <f t="shared" si="1003"/>
        <v>0</v>
      </c>
      <c r="CW890" s="165">
        <f t="shared" si="1004"/>
        <v>0</v>
      </c>
      <c r="CX890" s="186" t="b">
        <f>IFERROR(INDEX('Avtal för korttidsarbete'!R:R,MATCH(D890,'Avtal för korttidsarbete'!$G:$G,0)),TRUE)</f>
        <v>1</v>
      </c>
      <c r="CY890" s="165" t="str">
        <f>IF(CX890,"-",INDEX('Avtal för korttidsarbete'!$D:$D,MATCH(D890,'Avtal för korttidsarbete'!$G:$G,0)))</f>
        <v>-</v>
      </c>
      <c r="CZ890" s="131" t="b">
        <f>IFERROR(G890&gt;INDEX(Uppsägningar!E:E,MATCH(C890,Uppsägningar!C:C,0)),FALSE)</f>
        <v>0</v>
      </c>
    </row>
    <row r="891" spans="1:104" s="30" customFormat="1" x14ac:dyDescent="0.25">
      <c r="A891" s="19">
        <v>876</v>
      </c>
      <c r="B891" s="20"/>
      <c r="C891" s="189"/>
      <c r="D891" s="69"/>
      <c r="E891" s="171">
        <f>IFERROR(INDEX(Admin!$C$7:$C$10,MATCH(CY891,TblNivåValTExt,0)),0)</f>
        <v>0</v>
      </c>
      <c r="F891" s="1"/>
      <c r="G891" s="1"/>
      <c r="H891" s="90"/>
      <c r="I891" s="91"/>
      <c r="J891" s="91"/>
      <c r="K891" s="91"/>
      <c r="L891" s="91"/>
      <c r="M891" s="91"/>
      <c r="N891" s="91"/>
      <c r="O891" s="91"/>
      <c r="P891" s="91"/>
      <c r="Q891" s="91"/>
      <c r="R891" s="91"/>
      <c r="S891" s="91"/>
      <c r="T891" s="91"/>
      <c r="U891" s="91"/>
      <c r="V891" s="91"/>
      <c r="W891" s="225">
        <f t="shared" si="959"/>
        <v>0</v>
      </c>
      <c r="X891" s="134" t="str">
        <f t="shared" si="1005"/>
        <v/>
      </c>
      <c r="Y891" s="92" t="b">
        <f t="shared" si="960"/>
        <v>0</v>
      </c>
      <c r="Z891" s="92" t="str">
        <f t="shared" si="1006"/>
        <v/>
      </c>
      <c r="AA891" s="92" t="b">
        <f t="shared" si="1007"/>
        <v>0</v>
      </c>
      <c r="AB891" s="92" t="str">
        <f t="shared" si="1008"/>
        <v/>
      </c>
      <c r="AC891" s="13" t="b">
        <f t="shared" si="961"/>
        <v>0</v>
      </c>
      <c r="AD891" s="92" t="str">
        <f t="shared" si="1009"/>
        <v/>
      </c>
      <c r="AE891" s="13" t="b">
        <f t="shared" si="1010"/>
        <v>0</v>
      </c>
      <c r="AF891" s="92" t="str">
        <f t="shared" si="1011"/>
        <v/>
      </c>
      <c r="AG891" s="13" t="b">
        <f t="shared" si="962"/>
        <v>0</v>
      </c>
      <c r="AH891" s="92" t="str">
        <f t="shared" si="1012"/>
        <v/>
      </c>
      <c r="AI891" s="35" t="b">
        <f t="shared" si="963"/>
        <v>0</v>
      </c>
      <c r="AJ891" s="92" t="str">
        <f t="shared" si="1013"/>
        <v/>
      </c>
      <c r="AK891" s="35" t="b">
        <f t="shared" si="964"/>
        <v>0</v>
      </c>
      <c r="AL891" s="92" t="str">
        <f t="shared" si="965"/>
        <v/>
      </c>
      <c r="AM891" s="35" t="b">
        <f t="shared" si="966"/>
        <v>0</v>
      </c>
      <c r="AN891" s="92" t="str">
        <f t="shared" si="967"/>
        <v/>
      </c>
      <c r="AO891" s="13" t="b">
        <f t="shared" si="968"/>
        <v>0</v>
      </c>
      <c r="AP891" s="92" t="str">
        <f t="shared" si="969"/>
        <v/>
      </c>
      <c r="AQ891" s="14">
        <f t="shared" si="970"/>
        <v>0</v>
      </c>
      <c r="AR891" s="14">
        <f t="shared" si="971"/>
        <v>0</v>
      </c>
      <c r="AS891" s="16">
        <f t="shared" si="1028"/>
        <v>0</v>
      </c>
      <c r="AT891" s="16">
        <f t="shared" si="1028"/>
        <v>0</v>
      </c>
      <c r="AU891" s="16">
        <f t="shared" si="1028"/>
        <v>0</v>
      </c>
      <c r="AV891" s="16">
        <f t="shared" si="1028"/>
        <v>0</v>
      </c>
      <c r="AW891" s="16">
        <f t="shared" si="1028"/>
        <v>0</v>
      </c>
      <c r="AX891" s="16">
        <f t="shared" si="1028"/>
        <v>0</v>
      </c>
      <c r="AY891" s="16">
        <f t="shared" si="1028"/>
        <v>0</v>
      </c>
      <c r="AZ891" s="16"/>
      <c r="BA891" s="16"/>
      <c r="BB891" s="93">
        <f t="shared" si="1014"/>
        <v>0</v>
      </c>
      <c r="BC891" s="93">
        <f t="shared" si="1015"/>
        <v>0</v>
      </c>
      <c r="BD891" s="93">
        <f t="shared" si="1016"/>
        <v>0</v>
      </c>
      <c r="BE891" s="158">
        <f t="shared" si="1017"/>
        <v>0</v>
      </c>
      <c r="BF891" s="159">
        <f t="shared" si="1018"/>
        <v>0</v>
      </c>
      <c r="BG891" s="159">
        <f t="shared" si="972"/>
        <v>0</v>
      </c>
      <c r="BH891" s="159">
        <f t="shared" si="973"/>
        <v>0</v>
      </c>
      <c r="BI891" s="159">
        <f t="shared" si="974"/>
        <v>0</v>
      </c>
      <c r="BJ891" s="159">
        <f t="shared" si="975"/>
        <v>0</v>
      </c>
      <c r="BK891" s="159">
        <f t="shared" si="976"/>
        <v>0</v>
      </c>
      <c r="BL891" s="159">
        <f t="shared" si="977"/>
        <v>0</v>
      </c>
      <c r="BM891" s="159">
        <f t="shared" si="1026"/>
        <v>0</v>
      </c>
      <c r="BN891" s="159">
        <f t="shared" si="1025"/>
        <v>0</v>
      </c>
      <c r="BO891" s="205" t="b">
        <f t="shared" si="978"/>
        <v>0</v>
      </c>
      <c r="BP891" s="214">
        <f t="shared" si="979"/>
        <v>0</v>
      </c>
      <c r="BQ891" s="160">
        <f t="shared" si="980"/>
        <v>0</v>
      </c>
      <c r="BR891" s="160">
        <f t="shared" si="981"/>
        <v>0</v>
      </c>
      <c r="BS891" s="160">
        <f t="shared" si="982"/>
        <v>0</v>
      </c>
      <c r="BT891" s="160">
        <f t="shared" si="983"/>
        <v>0</v>
      </c>
      <c r="BU891" s="160">
        <f t="shared" si="984"/>
        <v>0</v>
      </c>
      <c r="BV891" s="215">
        <f t="shared" si="985"/>
        <v>0</v>
      </c>
      <c r="BW891" s="217">
        <f t="shared" si="986"/>
        <v>0</v>
      </c>
      <c r="BX891" s="206">
        <f t="shared" si="987"/>
        <v>0</v>
      </c>
      <c r="BY891" s="206">
        <f t="shared" si="988"/>
        <v>0</v>
      </c>
      <c r="BZ891" s="206">
        <f t="shared" si="989"/>
        <v>0</v>
      </c>
      <c r="CA891" s="206">
        <f t="shared" si="990"/>
        <v>0</v>
      </c>
      <c r="CB891" s="206">
        <f t="shared" si="991"/>
        <v>0</v>
      </c>
      <c r="CC891" s="218">
        <f t="shared" si="992"/>
        <v>0</v>
      </c>
      <c r="CD891" s="216" t="e">
        <f t="shared" si="993"/>
        <v>#VALUE!</v>
      </c>
      <c r="CE891" s="94" t="e">
        <f t="shared" si="994"/>
        <v>#VALUE!</v>
      </c>
      <c r="CF891" s="94" t="e">
        <f t="shared" si="995"/>
        <v>#VALUE!</v>
      </c>
      <c r="CG891" s="95" t="e">
        <f t="shared" si="996"/>
        <v>#VALUE!</v>
      </c>
      <c r="CH891" s="95" t="e">
        <f t="shared" si="1019"/>
        <v>#VALUE!</v>
      </c>
      <c r="CI891" s="95" t="b">
        <f t="shared" si="1022"/>
        <v>0</v>
      </c>
      <c r="CJ891" s="76" t="str">
        <f t="shared" si="997"/>
        <v/>
      </c>
      <c r="CK891" s="94" t="e" cm="1">
        <f t="array" aca="1" ref="CK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CL891" s="94" t="str">
        <f t="shared" si="998"/>
        <v/>
      </c>
      <c r="CM891" s="96" t="b">
        <f t="shared" si="999"/>
        <v>0</v>
      </c>
      <c r="CN891" s="130" t="b">
        <f>IFERROR(MATCH(D891,'Avtal för korttidsarbete'!$G$13:$G$1012,0),TRUE)</f>
        <v>1</v>
      </c>
      <c r="CO891" s="130" t="b">
        <f t="shared" si="1000"/>
        <v>0</v>
      </c>
      <c r="CP891" s="131" t="str" cm="1">
        <f t="array" ref="CP891">IF(CN891=TRUE,"x",INDEX('Avtal för korttidsarbete'!$E$13:$E$1012,$CN891))</f>
        <v>x</v>
      </c>
      <c r="CQ891" s="131" t="str" cm="1">
        <f t="array" ref="CQ891">IF(CN891=TRUE,"x",INDEX('Avtal för korttidsarbete'!$F$13:$F$1012,$CN891))</f>
        <v>x</v>
      </c>
      <c r="CR891" s="130" t="b">
        <f t="shared" si="1001"/>
        <v>0</v>
      </c>
      <c r="CS891" s="165">
        <f t="shared" si="1020"/>
        <v>0</v>
      </c>
      <c r="CT891" s="165">
        <f t="shared" si="1021"/>
        <v>0</v>
      </c>
      <c r="CU891" s="130" t="b">
        <f t="shared" si="1002"/>
        <v>0</v>
      </c>
      <c r="CV891" s="131">
        <f t="shared" si="1003"/>
        <v>0</v>
      </c>
      <c r="CW891" s="165">
        <f t="shared" si="1004"/>
        <v>0</v>
      </c>
      <c r="CX891" s="186" t="b">
        <f>IFERROR(INDEX('Avtal för korttidsarbete'!R:R,MATCH(D891,'Avtal för korttidsarbete'!$G:$G,0)),TRUE)</f>
        <v>1</v>
      </c>
      <c r="CY891" s="165" t="str">
        <f>IF(CX891,"-",INDEX('Avtal för korttidsarbete'!$D:$D,MATCH(D891,'Avtal för korttidsarbete'!$G:$G,0)))</f>
        <v>-</v>
      </c>
      <c r="CZ891" s="131" t="b">
        <f>IFERROR(G891&gt;INDEX(Uppsägningar!E:E,MATCH(C891,Uppsägningar!C:C,0)),FALSE)</f>
        <v>0</v>
      </c>
    </row>
    <row r="892" spans="1:104" s="30" customFormat="1" x14ac:dyDescent="0.25">
      <c r="A892" s="19">
        <v>877</v>
      </c>
      <c r="B892" s="20"/>
      <c r="C892" s="189"/>
      <c r="D892" s="69"/>
      <c r="E892" s="171">
        <f>IFERROR(INDEX(Admin!$C$7:$C$10,MATCH(CY892,TblNivåValTExt,0)),0)</f>
        <v>0</v>
      </c>
      <c r="F892" s="1"/>
      <c r="G892" s="1"/>
      <c r="H892" s="90"/>
      <c r="I892" s="91"/>
      <c r="J892" s="91"/>
      <c r="K892" s="91"/>
      <c r="L892" s="91"/>
      <c r="M892" s="91"/>
      <c r="N892" s="91"/>
      <c r="O892" s="91"/>
      <c r="P892" s="91"/>
      <c r="Q892" s="91"/>
      <c r="R892" s="91"/>
      <c r="S892" s="91"/>
      <c r="T892" s="91"/>
      <c r="U892" s="91"/>
      <c r="V892" s="91"/>
      <c r="W892" s="225">
        <f t="shared" si="959"/>
        <v>0</v>
      </c>
      <c r="X892" s="134" t="str">
        <f t="shared" si="1005"/>
        <v/>
      </c>
      <c r="Y892" s="92" t="b">
        <f t="shared" si="960"/>
        <v>0</v>
      </c>
      <c r="Z892" s="92" t="str">
        <f t="shared" si="1006"/>
        <v/>
      </c>
      <c r="AA892" s="92" t="b">
        <f t="shared" si="1007"/>
        <v>0</v>
      </c>
      <c r="AB892" s="92" t="str">
        <f t="shared" si="1008"/>
        <v/>
      </c>
      <c r="AC892" s="13" t="b">
        <f t="shared" si="961"/>
        <v>0</v>
      </c>
      <c r="AD892" s="92" t="str">
        <f t="shared" si="1009"/>
        <v/>
      </c>
      <c r="AE892" s="13" t="b">
        <f t="shared" si="1010"/>
        <v>0</v>
      </c>
      <c r="AF892" s="92" t="str">
        <f t="shared" si="1011"/>
        <v/>
      </c>
      <c r="AG892" s="13" t="b">
        <f t="shared" si="962"/>
        <v>0</v>
      </c>
      <c r="AH892" s="92" t="str">
        <f t="shared" si="1012"/>
        <v/>
      </c>
      <c r="AI892" s="35" t="b">
        <f t="shared" si="963"/>
        <v>0</v>
      </c>
      <c r="AJ892" s="92" t="str">
        <f t="shared" si="1013"/>
        <v/>
      </c>
      <c r="AK892" s="35" t="b">
        <f t="shared" si="964"/>
        <v>0</v>
      </c>
      <c r="AL892" s="92" t="str">
        <f t="shared" si="965"/>
        <v/>
      </c>
      <c r="AM892" s="35" t="b">
        <f t="shared" si="966"/>
        <v>0</v>
      </c>
      <c r="AN892" s="92" t="str">
        <f t="shared" si="967"/>
        <v/>
      </c>
      <c r="AO892" s="13" t="b">
        <f t="shared" si="968"/>
        <v>0</v>
      </c>
      <c r="AP892" s="92" t="str">
        <f t="shared" si="969"/>
        <v/>
      </c>
      <c r="AQ892" s="14">
        <f t="shared" si="970"/>
        <v>0</v>
      </c>
      <c r="AR892" s="14">
        <f t="shared" si="971"/>
        <v>0</v>
      </c>
      <c r="AS892" s="16">
        <f t="shared" si="1028"/>
        <v>0</v>
      </c>
      <c r="AT892" s="16">
        <f t="shared" si="1028"/>
        <v>0</v>
      </c>
      <c r="AU892" s="16">
        <f t="shared" si="1028"/>
        <v>0</v>
      </c>
      <c r="AV892" s="16">
        <f t="shared" si="1028"/>
        <v>0</v>
      </c>
      <c r="AW892" s="16">
        <f t="shared" si="1028"/>
        <v>0</v>
      </c>
      <c r="AX892" s="16">
        <f t="shared" si="1028"/>
        <v>0</v>
      </c>
      <c r="AY892" s="16">
        <f t="shared" si="1028"/>
        <v>0</v>
      </c>
      <c r="AZ892" s="16"/>
      <c r="BA892" s="16"/>
      <c r="BB892" s="93">
        <f t="shared" si="1014"/>
        <v>0</v>
      </c>
      <c r="BC892" s="93">
        <f t="shared" si="1015"/>
        <v>0</v>
      </c>
      <c r="BD892" s="93">
        <f t="shared" si="1016"/>
        <v>0</v>
      </c>
      <c r="BE892" s="158">
        <f t="shared" si="1017"/>
        <v>0</v>
      </c>
      <c r="BF892" s="159">
        <f t="shared" si="1018"/>
        <v>0</v>
      </c>
      <c r="BG892" s="159">
        <f t="shared" si="972"/>
        <v>0</v>
      </c>
      <c r="BH892" s="159">
        <f t="shared" si="973"/>
        <v>0</v>
      </c>
      <c r="BI892" s="159">
        <f t="shared" si="974"/>
        <v>0</v>
      </c>
      <c r="BJ892" s="159">
        <f t="shared" si="975"/>
        <v>0</v>
      </c>
      <c r="BK892" s="159">
        <f t="shared" si="976"/>
        <v>0</v>
      </c>
      <c r="BL892" s="159">
        <f t="shared" si="977"/>
        <v>0</v>
      </c>
      <c r="BM892" s="159">
        <f t="shared" si="1026"/>
        <v>0</v>
      </c>
      <c r="BN892" s="159">
        <f t="shared" si="1025"/>
        <v>0</v>
      </c>
      <c r="BO892" s="205" t="b">
        <f t="shared" si="978"/>
        <v>0</v>
      </c>
      <c r="BP892" s="214">
        <f t="shared" si="979"/>
        <v>0</v>
      </c>
      <c r="BQ892" s="160">
        <f t="shared" si="980"/>
        <v>0</v>
      </c>
      <c r="BR892" s="160">
        <f t="shared" si="981"/>
        <v>0</v>
      </c>
      <c r="BS892" s="160">
        <f t="shared" si="982"/>
        <v>0</v>
      </c>
      <c r="BT892" s="160">
        <f t="shared" si="983"/>
        <v>0</v>
      </c>
      <c r="BU892" s="160">
        <f t="shared" si="984"/>
        <v>0</v>
      </c>
      <c r="BV892" s="215">
        <f t="shared" si="985"/>
        <v>0</v>
      </c>
      <c r="BW892" s="217">
        <f t="shared" si="986"/>
        <v>0</v>
      </c>
      <c r="BX892" s="206">
        <f t="shared" si="987"/>
        <v>0</v>
      </c>
      <c r="BY892" s="206">
        <f t="shared" si="988"/>
        <v>0</v>
      </c>
      <c r="BZ892" s="206">
        <f t="shared" si="989"/>
        <v>0</v>
      </c>
      <c r="CA892" s="206">
        <f t="shared" si="990"/>
        <v>0</v>
      </c>
      <c r="CB892" s="206">
        <f t="shared" si="991"/>
        <v>0</v>
      </c>
      <c r="CC892" s="218">
        <f t="shared" si="992"/>
        <v>0</v>
      </c>
      <c r="CD892" s="216" t="e">
        <f t="shared" si="993"/>
        <v>#VALUE!</v>
      </c>
      <c r="CE892" s="94" t="e">
        <f t="shared" si="994"/>
        <v>#VALUE!</v>
      </c>
      <c r="CF892" s="94" t="e">
        <f t="shared" si="995"/>
        <v>#VALUE!</v>
      </c>
      <c r="CG892" s="95" t="e">
        <f t="shared" si="996"/>
        <v>#VALUE!</v>
      </c>
      <c r="CH892" s="95" t="e">
        <f t="shared" si="1019"/>
        <v>#VALUE!</v>
      </c>
      <c r="CI892" s="95" t="b">
        <f t="shared" si="1022"/>
        <v>0</v>
      </c>
      <c r="CJ892" s="76" t="str">
        <f t="shared" si="997"/>
        <v/>
      </c>
      <c r="CK892" s="94" t="e" cm="1">
        <f t="array" aca="1" ref="CK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CL892" s="94" t="str">
        <f t="shared" si="998"/>
        <v/>
      </c>
      <c r="CM892" s="96" t="b">
        <f t="shared" si="999"/>
        <v>0</v>
      </c>
      <c r="CN892" s="130" t="b">
        <f>IFERROR(MATCH(D892,'Avtal för korttidsarbete'!$G$13:$G$1012,0),TRUE)</f>
        <v>1</v>
      </c>
      <c r="CO892" s="130" t="b">
        <f t="shared" si="1000"/>
        <v>0</v>
      </c>
      <c r="CP892" s="131" t="str" cm="1">
        <f t="array" ref="CP892">IF(CN892=TRUE,"x",INDEX('Avtal för korttidsarbete'!$E$13:$E$1012,$CN892))</f>
        <v>x</v>
      </c>
      <c r="CQ892" s="131" t="str" cm="1">
        <f t="array" ref="CQ892">IF(CN892=TRUE,"x",INDEX('Avtal för korttidsarbete'!$F$13:$F$1012,$CN892))</f>
        <v>x</v>
      </c>
      <c r="CR892" s="130" t="b">
        <f t="shared" si="1001"/>
        <v>0</v>
      </c>
      <c r="CS892" s="165">
        <f t="shared" si="1020"/>
        <v>0</v>
      </c>
      <c r="CT892" s="165">
        <f t="shared" si="1021"/>
        <v>0</v>
      </c>
      <c r="CU892" s="130" t="b">
        <f t="shared" si="1002"/>
        <v>0</v>
      </c>
      <c r="CV892" s="131">
        <f t="shared" si="1003"/>
        <v>0</v>
      </c>
      <c r="CW892" s="165">
        <f t="shared" si="1004"/>
        <v>0</v>
      </c>
      <c r="CX892" s="186" t="b">
        <f>IFERROR(INDEX('Avtal för korttidsarbete'!R:R,MATCH(D892,'Avtal för korttidsarbete'!$G:$G,0)),TRUE)</f>
        <v>1</v>
      </c>
      <c r="CY892" s="165" t="str">
        <f>IF(CX892,"-",INDEX('Avtal för korttidsarbete'!$D:$D,MATCH(D892,'Avtal för korttidsarbete'!$G:$G,0)))</f>
        <v>-</v>
      </c>
      <c r="CZ892" s="131" t="b">
        <f>IFERROR(G892&gt;INDEX(Uppsägningar!E:E,MATCH(C892,Uppsägningar!C:C,0)),FALSE)</f>
        <v>0</v>
      </c>
    </row>
    <row r="893" spans="1:104" s="30" customFormat="1" x14ac:dyDescent="0.25">
      <c r="A893" s="19">
        <v>878</v>
      </c>
      <c r="B893" s="20"/>
      <c r="C893" s="189"/>
      <c r="D893" s="69"/>
      <c r="E893" s="171">
        <f>IFERROR(INDEX(Admin!$C$7:$C$10,MATCH(CY893,TblNivåValTExt,0)),0)</f>
        <v>0</v>
      </c>
      <c r="F893" s="1"/>
      <c r="G893" s="1"/>
      <c r="H893" s="90"/>
      <c r="I893" s="91"/>
      <c r="J893" s="91"/>
      <c r="K893" s="91"/>
      <c r="L893" s="91"/>
      <c r="M893" s="91"/>
      <c r="N893" s="91"/>
      <c r="O893" s="91"/>
      <c r="P893" s="91"/>
      <c r="Q893" s="91"/>
      <c r="R893" s="91"/>
      <c r="S893" s="91"/>
      <c r="T893" s="91"/>
      <c r="U893" s="91"/>
      <c r="V893" s="91"/>
      <c r="W893" s="225">
        <f t="shared" si="959"/>
        <v>0</v>
      </c>
      <c r="X893" s="134" t="str">
        <f t="shared" si="1005"/>
        <v/>
      </c>
      <c r="Y893" s="92" t="b">
        <f t="shared" si="960"/>
        <v>0</v>
      </c>
      <c r="Z893" s="92" t="str">
        <f t="shared" si="1006"/>
        <v/>
      </c>
      <c r="AA893" s="92" t="b">
        <f t="shared" si="1007"/>
        <v>0</v>
      </c>
      <c r="AB893" s="92" t="str">
        <f t="shared" si="1008"/>
        <v/>
      </c>
      <c r="AC893" s="13" t="b">
        <f t="shared" si="961"/>
        <v>0</v>
      </c>
      <c r="AD893" s="92" t="str">
        <f t="shared" si="1009"/>
        <v/>
      </c>
      <c r="AE893" s="13" t="b">
        <f t="shared" si="1010"/>
        <v>0</v>
      </c>
      <c r="AF893" s="92" t="str">
        <f t="shared" si="1011"/>
        <v/>
      </c>
      <c r="AG893" s="13" t="b">
        <f t="shared" si="962"/>
        <v>0</v>
      </c>
      <c r="AH893" s="92" t="str">
        <f t="shared" si="1012"/>
        <v/>
      </c>
      <c r="AI893" s="35" t="b">
        <f t="shared" si="963"/>
        <v>0</v>
      </c>
      <c r="AJ893" s="92" t="str">
        <f t="shared" si="1013"/>
        <v/>
      </c>
      <c r="AK893" s="35" t="b">
        <f t="shared" si="964"/>
        <v>0</v>
      </c>
      <c r="AL893" s="92" t="str">
        <f t="shared" si="965"/>
        <v/>
      </c>
      <c r="AM893" s="35" t="b">
        <f t="shared" si="966"/>
        <v>0</v>
      </c>
      <c r="AN893" s="92" t="str">
        <f t="shared" si="967"/>
        <v/>
      </c>
      <c r="AO893" s="13" t="b">
        <f t="shared" si="968"/>
        <v>0</v>
      </c>
      <c r="AP893" s="92" t="str">
        <f t="shared" si="969"/>
        <v/>
      </c>
      <c r="AQ893" s="14">
        <f t="shared" si="970"/>
        <v>0</v>
      </c>
      <c r="AR893" s="14">
        <f t="shared" si="971"/>
        <v>0</v>
      </c>
      <c r="AS893" s="16">
        <f t="shared" si="1028"/>
        <v>0</v>
      </c>
      <c r="AT893" s="16">
        <f t="shared" si="1028"/>
        <v>0</v>
      </c>
      <c r="AU893" s="16">
        <f t="shared" si="1028"/>
        <v>0</v>
      </c>
      <c r="AV893" s="16">
        <f t="shared" si="1028"/>
        <v>0</v>
      </c>
      <c r="AW893" s="16">
        <f t="shared" si="1028"/>
        <v>0</v>
      </c>
      <c r="AX893" s="16">
        <f t="shared" si="1028"/>
        <v>0</v>
      </c>
      <c r="AY893" s="16">
        <f t="shared" si="1028"/>
        <v>0</v>
      </c>
      <c r="AZ893" s="16"/>
      <c r="BA893" s="16"/>
      <c r="BB893" s="93">
        <f t="shared" si="1014"/>
        <v>0</v>
      </c>
      <c r="BC893" s="93">
        <f t="shared" si="1015"/>
        <v>0</v>
      </c>
      <c r="BD893" s="93">
        <f t="shared" si="1016"/>
        <v>0</v>
      </c>
      <c r="BE893" s="158">
        <f t="shared" si="1017"/>
        <v>0</v>
      </c>
      <c r="BF893" s="159">
        <f t="shared" si="1018"/>
        <v>0</v>
      </c>
      <c r="BG893" s="159">
        <f t="shared" si="972"/>
        <v>0</v>
      </c>
      <c r="BH893" s="159">
        <f t="shared" si="973"/>
        <v>0</v>
      </c>
      <c r="BI893" s="159">
        <f t="shared" si="974"/>
        <v>0</v>
      </c>
      <c r="BJ893" s="159">
        <f t="shared" si="975"/>
        <v>0</v>
      </c>
      <c r="BK893" s="159">
        <f t="shared" si="976"/>
        <v>0</v>
      </c>
      <c r="BL893" s="159">
        <f t="shared" si="977"/>
        <v>0</v>
      </c>
      <c r="BM893" s="159">
        <f t="shared" si="1026"/>
        <v>0</v>
      </c>
      <c r="BN893" s="159">
        <f t="shared" si="1025"/>
        <v>0</v>
      </c>
      <c r="BO893" s="205" t="b">
        <f t="shared" si="978"/>
        <v>0</v>
      </c>
      <c r="BP893" s="214">
        <f t="shared" si="979"/>
        <v>0</v>
      </c>
      <c r="BQ893" s="160">
        <f t="shared" si="980"/>
        <v>0</v>
      </c>
      <c r="BR893" s="160">
        <f t="shared" si="981"/>
        <v>0</v>
      </c>
      <c r="BS893" s="160">
        <f t="shared" si="982"/>
        <v>0</v>
      </c>
      <c r="BT893" s="160">
        <f t="shared" si="983"/>
        <v>0</v>
      </c>
      <c r="BU893" s="160">
        <f t="shared" si="984"/>
        <v>0</v>
      </c>
      <c r="BV893" s="215">
        <f t="shared" si="985"/>
        <v>0</v>
      </c>
      <c r="BW893" s="217">
        <f t="shared" si="986"/>
        <v>0</v>
      </c>
      <c r="BX893" s="206">
        <f t="shared" si="987"/>
        <v>0</v>
      </c>
      <c r="BY893" s="206">
        <f t="shared" si="988"/>
        <v>0</v>
      </c>
      <c r="BZ893" s="206">
        <f t="shared" si="989"/>
        <v>0</v>
      </c>
      <c r="CA893" s="206">
        <f t="shared" si="990"/>
        <v>0</v>
      </c>
      <c r="CB893" s="206">
        <f t="shared" si="991"/>
        <v>0</v>
      </c>
      <c r="CC893" s="218">
        <f t="shared" si="992"/>
        <v>0</v>
      </c>
      <c r="CD893" s="216" t="e">
        <f t="shared" si="993"/>
        <v>#VALUE!</v>
      </c>
      <c r="CE893" s="94" t="e">
        <f t="shared" si="994"/>
        <v>#VALUE!</v>
      </c>
      <c r="CF893" s="94" t="e">
        <f t="shared" si="995"/>
        <v>#VALUE!</v>
      </c>
      <c r="CG893" s="95" t="e">
        <f t="shared" si="996"/>
        <v>#VALUE!</v>
      </c>
      <c r="CH893" s="95" t="e">
        <f t="shared" si="1019"/>
        <v>#VALUE!</v>
      </c>
      <c r="CI893" s="95" t="b">
        <f t="shared" si="1022"/>
        <v>0</v>
      </c>
      <c r="CJ893" s="76" t="str">
        <f t="shared" si="997"/>
        <v/>
      </c>
      <c r="CK893" s="94" t="e" cm="1">
        <f t="array" aca="1" ref="CK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CL893" s="94" t="str">
        <f t="shared" si="998"/>
        <v/>
      </c>
      <c r="CM893" s="96" t="b">
        <f t="shared" si="999"/>
        <v>0</v>
      </c>
      <c r="CN893" s="130" t="b">
        <f>IFERROR(MATCH(D893,'Avtal för korttidsarbete'!$G$13:$G$1012,0),TRUE)</f>
        <v>1</v>
      </c>
      <c r="CO893" s="130" t="b">
        <f t="shared" si="1000"/>
        <v>0</v>
      </c>
      <c r="CP893" s="131" t="str" cm="1">
        <f t="array" ref="CP893">IF(CN893=TRUE,"x",INDEX('Avtal för korttidsarbete'!$E$13:$E$1012,$CN893))</f>
        <v>x</v>
      </c>
      <c r="CQ893" s="131" t="str" cm="1">
        <f t="array" ref="CQ893">IF(CN893=TRUE,"x",INDEX('Avtal för korttidsarbete'!$F$13:$F$1012,$CN893))</f>
        <v>x</v>
      </c>
      <c r="CR893" s="130" t="b">
        <f t="shared" si="1001"/>
        <v>0</v>
      </c>
      <c r="CS893" s="165">
        <f t="shared" si="1020"/>
        <v>0</v>
      </c>
      <c r="CT893" s="165">
        <f t="shared" si="1021"/>
        <v>0</v>
      </c>
      <c r="CU893" s="130" t="b">
        <f t="shared" si="1002"/>
        <v>0</v>
      </c>
      <c r="CV893" s="131">
        <f t="shared" si="1003"/>
        <v>0</v>
      </c>
      <c r="CW893" s="165">
        <f t="shared" si="1004"/>
        <v>0</v>
      </c>
      <c r="CX893" s="186" t="b">
        <f>IFERROR(INDEX('Avtal för korttidsarbete'!R:R,MATCH(D893,'Avtal för korttidsarbete'!$G:$G,0)),TRUE)</f>
        <v>1</v>
      </c>
      <c r="CY893" s="165" t="str">
        <f>IF(CX893,"-",INDEX('Avtal för korttidsarbete'!$D:$D,MATCH(D893,'Avtal för korttidsarbete'!$G:$G,0)))</f>
        <v>-</v>
      </c>
      <c r="CZ893" s="131" t="b">
        <f>IFERROR(G893&gt;INDEX(Uppsägningar!E:E,MATCH(C893,Uppsägningar!C:C,0)),FALSE)</f>
        <v>0</v>
      </c>
    </row>
    <row r="894" spans="1:104" s="30" customFormat="1" x14ac:dyDescent="0.25">
      <c r="A894" s="19">
        <v>879</v>
      </c>
      <c r="B894" s="20"/>
      <c r="C894" s="189"/>
      <c r="D894" s="69"/>
      <c r="E894" s="171">
        <f>IFERROR(INDEX(Admin!$C$7:$C$10,MATCH(CY894,TblNivåValTExt,0)),0)</f>
        <v>0</v>
      </c>
      <c r="F894" s="1"/>
      <c r="G894" s="1"/>
      <c r="H894" s="90"/>
      <c r="I894" s="91"/>
      <c r="J894" s="91"/>
      <c r="K894" s="91"/>
      <c r="L894" s="91"/>
      <c r="M894" s="91"/>
      <c r="N894" s="91"/>
      <c r="O894" s="91"/>
      <c r="P894" s="91"/>
      <c r="Q894" s="91"/>
      <c r="R894" s="91"/>
      <c r="S894" s="91"/>
      <c r="T894" s="91"/>
      <c r="U894" s="91"/>
      <c r="V894" s="91"/>
      <c r="W894" s="225">
        <f t="shared" si="959"/>
        <v>0</v>
      </c>
      <c r="X894" s="134" t="str">
        <f t="shared" si="1005"/>
        <v/>
      </c>
      <c r="Y894" s="92" t="b">
        <f t="shared" si="960"/>
        <v>0</v>
      </c>
      <c r="Z894" s="92" t="str">
        <f t="shared" si="1006"/>
        <v/>
      </c>
      <c r="AA894" s="92" t="b">
        <f t="shared" si="1007"/>
        <v>0</v>
      </c>
      <c r="AB894" s="92" t="str">
        <f t="shared" si="1008"/>
        <v/>
      </c>
      <c r="AC894" s="13" t="b">
        <f t="shared" si="961"/>
        <v>0</v>
      </c>
      <c r="AD894" s="92" t="str">
        <f t="shared" si="1009"/>
        <v/>
      </c>
      <c r="AE894" s="13" t="b">
        <f t="shared" si="1010"/>
        <v>0</v>
      </c>
      <c r="AF894" s="92" t="str">
        <f t="shared" si="1011"/>
        <v/>
      </c>
      <c r="AG894" s="13" t="b">
        <f t="shared" si="962"/>
        <v>0</v>
      </c>
      <c r="AH894" s="92" t="str">
        <f t="shared" si="1012"/>
        <v/>
      </c>
      <c r="AI894" s="35" t="b">
        <f t="shared" si="963"/>
        <v>0</v>
      </c>
      <c r="AJ894" s="92" t="str">
        <f t="shared" si="1013"/>
        <v/>
      </c>
      <c r="AK894" s="35" t="b">
        <f t="shared" si="964"/>
        <v>0</v>
      </c>
      <c r="AL894" s="92" t="str">
        <f t="shared" si="965"/>
        <v/>
      </c>
      <c r="AM894" s="35" t="b">
        <f t="shared" si="966"/>
        <v>0</v>
      </c>
      <c r="AN894" s="92" t="str">
        <f t="shared" si="967"/>
        <v/>
      </c>
      <c r="AO894" s="13" t="b">
        <f t="shared" si="968"/>
        <v>0</v>
      </c>
      <c r="AP894" s="92" t="str">
        <f t="shared" si="969"/>
        <v/>
      </c>
      <c r="AQ894" s="14">
        <f t="shared" si="970"/>
        <v>0</v>
      </c>
      <c r="AR894" s="14">
        <f t="shared" si="971"/>
        <v>0</v>
      </c>
      <c r="AS894" s="16">
        <f t="shared" si="1028"/>
        <v>0</v>
      </c>
      <c r="AT894" s="16">
        <f t="shared" si="1028"/>
        <v>0</v>
      </c>
      <c r="AU894" s="16">
        <f t="shared" si="1028"/>
        <v>0</v>
      </c>
      <c r="AV894" s="16">
        <f t="shared" si="1028"/>
        <v>0</v>
      </c>
      <c r="AW894" s="16">
        <f t="shared" si="1028"/>
        <v>0</v>
      </c>
      <c r="AX894" s="16">
        <f t="shared" si="1028"/>
        <v>0</v>
      </c>
      <c r="AY894" s="16">
        <f t="shared" si="1028"/>
        <v>0</v>
      </c>
      <c r="AZ894" s="16"/>
      <c r="BA894" s="16"/>
      <c r="BB894" s="93">
        <f t="shared" si="1014"/>
        <v>0</v>
      </c>
      <c r="BC894" s="93">
        <f t="shared" si="1015"/>
        <v>0</v>
      </c>
      <c r="BD894" s="93">
        <f t="shared" si="1016"/>
        <v>0</v>
      </c>
      <c r="BE894" s="158">
        <f t="shared" si="1017"/>
        <v>0</v>
      </c>
      <c r="BF894" s="159">
        <f t="shared" si="1018"/>
        <v>0</v>
      </c>
      <c r="BG894" s="159">
        <f t="shared" si="972"/>
        <v>0</v>
      </c>
      <c r="BH894" s="159">
        <f t="shared" si="973"/>
        <v>0</v>
      </c>
      <c r="BI894" s="159">
        <f t="shared" si="974"/>
        <v>0</v>
      </c>
      <c r="BJ894" s="159">
        <f t="shared" si="975"/>
        <v>0</v>
      </c>
      <c r="BK894" s="159">
        <f t="shared" si="976"/>
        <v>0</v>
      </c>
      <c r="BL894" s="159">
        <f t="shared" si="977"/>
        <v>0</v>
      </c>
      <c r="BM894" s="159">
        <f t="shared" si="1026"/>
        <v>0</v>
      </c>
      <c r="BN894" s="159">
        <f t="shared" si="1025"/>
        <v>0</v>
      </c>
      <c r="BO894" s="205" t="b">
        <f t="shared" si="978"/>
        <v>0</v>
      </c>
      <c r="BP894" s="214">
        <f t="shared" si="979"/>
        <v>0</v>
      </c>
      <c r="BQ894" s="160">
        <f t="shared" si="980"/>
        <v>0</v>
      </c>
      <c r="BR894" s="160">
        <f t="shared" si="981"/>
        <v>0</v>
      </c>
      <c r="BS894" s="160">
        <f t="shared" si="982"/>
        <v>0</v>
      </c>
      <c r="BT894" s="160">
        <f t="shared" si="983"/>
        <v>0</v>
      </c>
      <c r="BU894" s="160">
        <f t="shared" si="984"/>
        <v>0</v>
      </c>
      <c r="BV894" s="215">
        <f t="shared" si="985"/>
        <v>0</v>
      </c>
      <c r="BW894" s="217">
        <f t="shared" si="986"/>
        <v>0</v>
      </c>
      <c r="BX894" s="206">
        <f t="shared" si="987"/>
        <v>0</v>
      </c>
      <c r="BY894" s="206">
        <f t="shared" si="988"/>
        <v>0</v>
      </c>
      <c r="BZ894" s="206">
        <f t="shared" si="989"/>
        <v>0</v>
      </c>
      <c r="CA894" s="206">
        <f t="shared" si="990"/>
        <v>0</v>
      </c>
      <c r="CB894" s="206">
        <f t="shared" si="991"/>
        <v>0</v>
      </c>
      <c r="CC894" s="218">
        <f t="shared" si="992"/>
        <v>0</v>
      </c>
      <c r="CD894" s="216" t="e">
        <f t="shared" si="993"/>
        <v>#VALUE!</v>
      </c>
      <c r="CE894" s="94" t="e">
        <f t="shared" si="994"/>
        <v>#VALUE!</v>
      </c>
      <c r="CF894" s="94" t="e">
        <f t="shared" si="995"/>
        <v>#VALUE!</v>
      </c>
      <c r="CG894" s="95" t="e">
        <f t="shared" si="996"/>
        <v>#VALUE!</v>
      </c>
      <c r="CH894" s="95" t="e">
        <f t="shared" si="1019"/>
        <v>#VALUE!</v>
      </c>
      <c r="CI894" s="95" t="b">
        <f t="shared" si="1022"/>
        <v>0</v>
      </c>
      <c r="CJ894" s="76" t="str">
        <f t="shared" si="997"/>
        <v/>
      </c>
      <c r="CK894" s="94" t="e" cm="1">
        <f t="array" aca="1" ref="CK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CL894" s="94" t="str">
        <f t="shared" si="998"/>
        <v/>
      </c>
      <c r="CM894" s="96" t="b">
        <f t="shared" si="999"/>
        <v>0</v>
      </c>
      <c r="CN894" s="130" t="b">
        <f>IFERROR(MATCH(D894,'Avtal för korttidsarbete'!$G$13:$G$1012,0),TRUE)</f>
        <v>1</v>
      </c>
      <c r="CO894" s="130" t="b">
        <f t="shared" si="1000"/>
        <v>0</v>
      </c>
      <c r="CP894" s="131" t="str" cm="1">
        <f t="array" ref="CP894">IF(CN894=TRUE,"x",INDEX('Avtal för korttidsarbete'!$E$13:$E$1012,$CN894))</f>
        <v>x</v>
      </c>
      <c r="CQ894" s="131" t="str" cm="1">
        <f t="array" ref="CQ894">IF(CN894=TRUE,"x",INDEX('Avtal för korttidsarbete'!$F$13:$F$1012,$CN894))</f>
        <v>x</v>
      </c>
      <c r="CR894" s="130" t="b">
        <f t="shared" si="1001"/>
        <v>0</v>
      </c>
      <c r="CS894" s="165">
        <f t="shared" si="1020"/>
        <v>0</v>
      </c>
      <c r="CT894" s="165">
        <f t="shared" si="1021"/>
        <v>0</v>
      </c>
      <c r="CU894" s="130" t="b">
        <f t="shared" si="1002"/>
        <v>0</v>
      </c>
      <c r="CV894" s="131">
        <f t="shared" si="1003"/>
        <v>0</v>
      </c>
      <c r="CW894" s="165">
        <f t="shared" si="1004"/>
        <v>0</v>
      </c>
      <c r="CX894" s="186" t="b">
        <f>IFERROR(INDEX('Avtal för korttidsarbete'!R:R,MATCH(D894,'Avtal för korttidsarbete'!$G:$G,0)),TRUE)</f>
        <v>1</v>
      </c>
      <c r="CY894" s="165" t="str">
        <f>IF(CX894,"-",INDEX('Avtal för korttidsarbete'!$D:$D,MATCH(D894,'Avtal för korttidsarbete'!$G:$G,0)))</f>
        <v>-</v>
      </c>
      <c r="CZ894" s="131" t="b">
        <f>IFERROR(G894&gt;INDEX(Uppsägningar!E:E,MATCH(C894,Uppsägningar!C:C,0)),FALSE)</f>
        <v>0</v>
      </c>
    </row>
    <row r="895" spans="1:104" s="30" customFormat="1" x14ac:dyDescent="0.25">
      <c r="A895" s="19">
        <v>880</v>
      </c>
      <c r="B895" s="20"/>
      <c r="C895" s="189"/>
      <c r="D895" s="69"/>
      <c r="E895" s="171">
        <f>IFERROR(INDEX(Admin!$C$7:$C$10,MATCH(CY895,TblNivåValTExt,0)),0)</f>
        <v>0</v>
      </c>
      <c r="F895" s="1"/>
      <c r="G895" s="1"/>
      <c r="H895" s="90"/>
      <c r="I895" s="91"/>
      <c r="J895" s="91"/>
      <c r="K895" s="91"/>
      <c r="L895" s="91"/>
      <c r="M895" s="91"/>
      <c r="N895" s="91"/>
      <c r="O895" s="91"/>
      <c r="P895" s="91"/>
      <c r="Q895" s="91"/>
      <c r="R895" s="91"/>
      <c r="S895" s="91"/>
      <c r="T895" s="91"/>
      <c r="U895" s="91"/>
      <c r="V895" s="91"/>
      <c r="W895" s="225">
        <f t="shared" si="959"/>
        <v>0</v>
      </c>
      <c r="X895" s="134" t="str">
        <f t="shared" si="1005"/>
        <v/>
      </c>
      <c r="Y895" s="92" t="b">
        <f t="shared" si="960"/>
        <v>0</v>
      </c>
      <c r="Z895" s="92" t="str">
        <f t="shared" si="1006"/>
        <v/>
      </c>
      <c r="AA895" s="92" t="b">
        <f t="shared" si="1007"/>
        <v>0</v>
      </c>
      <c r="AB895" s="92" t="str">
        <f t="shared" si="1008"/>
        <v/>
      </c>
      <c r="AC895" s="13" t="b">
        <f t="shared" si="961"/>
        <v>0</v>
      </c>
      <c r="AD895" s="92" t="str">
        <f t="shared" si="1009"/>
        <v/>
      </c>
      <c r="AE895" s="13" t="b">
        <f t="shared" si="1010"/>
        <v>0</v>
      </c>
      <c r="AF895" s="92" t="str">
        <f t="shared" si="1011"/>
        <v/>
      </c>
      <c r="AG895" s="13" t="b">
        <f t="shared" si="962"/>
        <v>0</v>
      </c>
      <c r="AH895" s="92" t="str">
        <f t="shared" si="1012"/>
        <v/>
      </c>
      <c r="AI895" s="35" t="b">
        <f t="shared" si="963"/>
        <v>0</v>
      </c>
      <c r="AJ895" s="92" t="str">
        <f t="shared" si="1013"/>
        <v/>
      </c>
      <c r="AK895" s="35" t="b">
        <f t="shared" si="964"/>
        <v>0</v>
      </c>
      <c r="AL895" s="92" t="str">
        <f t="shared" si="965"/>
        <v/>
      </c>
      <c r="AM895" s="35" t="b">
        <f t="shared" si="966"/>
        <v>0</v>
      </c>
      <c r="AN895" s="92" t="str">
        <f t="shared" si="967"/>
        <v/>
      </c>
      <c r="AO895" s="13" t="b">
        <f t="shared" si="968"/>
        <v>0</v>
      </c>
      <c r="AP895" s="92" t="str">
        <f t="shared" si="969"/>
        <v/>
      </c>
      <c r="AQ895" s="14">
        <f t="shared" si="970"/>
        <v>0</v>
      </c>
      <c r="AR895" s="14">
        <f t="shared" si="971"/>
        <v>0</v>
      </c>
      <c r="AS895" s="16">
        <f t="shared" si="1028"/>
        <v>0</v>
      </c>
      <c r="AT895" s="16">
        <f t="shared" si="1028"/>
        <v>0</v>
      </c>
      <c r="AU895" s="16">
        <f t="shared" si="1028"/>
        <v>0</v>
      </c>
      <c r="AV895" s="16">
        <f t="shared" si="1028"/>
        <v>0</v>
      </c>
      <c r="AW895" s="16">
        <f t="shared" si="1028"/>
        <v>0</v>
      </c>
      <c r="AX895" s="16">
        <f t="shared" si="1028"/>
        <v>0</v>
      </c>
      <c r="AY895" s="16">
        <f t="shared" si="1028"/>
        <v>0</v>
      </c>
      <c r="AZ895" s="16"/>
      <c r="BA895" s="16"/>
      <c r="BB895" s="93">
        <f t="shared" si="1014"/>
        <v>0</v>
      </c>
      <c r="BC895" s="93">
        <f t="shared" si="1015"/>
        <v>0</v>
      </c>
      <c r="BD895" s="93">
        <f t="shared" si="1016"/>
        <v>0</v>
      </c>
      <c r="BE895" s="158">
        <f t="shared" si="1017"/>
        <v>0</v>
      </c>
      <c r="BF895" s="159">
        <f t="shared" si="1018"/>
        <v>0</v>
      </c>
      <c r="BG895" s="159">
        <f t="shared" si="972"/>
        <v>0</v>
      </c>
      <c r="BH895" s="159">
        <f t="shared" si="973"/>
        <v>0</v>
      </c>
      <c r="BI895" s="159">
        <f t="shared" si="974"/>
        <v>0</v>
      </c>
      <c r="BJ895" s="159">
        <f t="shared" si="975"/>
        <v>0</v>
      </c>
      <c r="BK895" s="159">
        <f t="shared" si="976"/>
        <v>0</v>
      </c>
      <c r="BL895" s="159">
        <f t="shared" si="977"/>
        <v>0</v>
      </c>
      <c r="BM895" s="159">
        <f t="shared" si="1026"/>
        <v>0</v>
      </c>
      <c r="BN895" s="159">
        <f t="shared" si="1025"/>
        <v>0</v>
      </c>
      <c r="BO895" s="205" t="b">
        <f t="shared" si="978"/>
        <v>0</v>
      </c>
      <c r="BP895" s="214">
        <f t="shared" si="979"/>
        <v>0</v>
      </c>
      <c r="BQ895" s="160">
        <f t="shared" si="980"/>
        <v>0</v>
      </c>
      <c r="BR895" s="160">
        <f t="shared" si="981"/>
        <v>0</v>
      </c>
      <c r="BS895" s="160">
        <f t="shared" si="982"/>
        <v>0</v>
      </c>
      <c r="BT895" s="160">
        <f t="shared" si="983"/>
        <v>0</v>
      </c>
      <c r="BU895" s="160">
        <f t="shared" si="984"/>
        <v>0</v>
      </c>
      <c r="BV895" s="215">
        <f t="shared" si="985"/>
        <v>0</v>
      </c>
      <c r="BW895" s="217">
        <f t="shared" si="986"/>
        <v>0</v>
      </c>
      <c r="BX895" s="206">
        <f t="shared" si="987"/>
        <v>0</v>
      </c>
      <c r="BY895" s="206">
        <f t="shared" si="988"/>
        <v>0</v>
      </c>
      <c r="BZ895" s="206">
        <f t="shared" si="989"/>
        <v>0</v>
      </c>
      <c r="CA895" s="206">
        <f t="shared" si="990"/>
        <v>0</v>
      </c>
      <c r="CB895" s="206">
        <f t="shared" si="991"/>
        <v>0</v>
      </c>
      <c r="CC895" s="218">
        <f t="shared" si="992"/>
        <v>0</v>
      </c>
      <c r="CD895" s="216" t="e">
        <f t="shared" si="993"/>
        <v>#VALUE!</v>
      </c>
      <c r="CE895" s="94" t="e">
        <f t="shared" si="994"/>
        <v>#VALUE!</v>
      </c>
      <c r="CF895" s="94" t="e">
        <f t="shared" si="995"/>
        <v>#VALUE!</v>
      </c>
      <c r="CG895" s="95" t="e">
        <f t="shared" si="996"/>
        <v>#VALUE!</v>
      </c>
      <c r="CH895" s="95" t="e">
        <f t="shared" si="1019"/>
        <v>#VALUE!</v>
      </c>
      <c r="CI895" s="95" t="b">
        <f t="shared" si="1022"/>
        <v>0</v>
      </c>
      <c r="CJ895" s="76" t="str">
        <f t="shared" si="997"/>
        <v/>
      </c>
      <c r="CK895" s="94" t="e" cm="1">
        <f t="array" aca="1" ref="CK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CL895" s="94" t="str">
        <f t="shared" si="998"/>
        <v/>
      </c>
      <c r="CM895" s="96" t="b">
        <f t="shared" si="999"/>
        <v>0</v>
      </c>
      <c r="CN895" s="130" t="b">
        <f>IFERROR(MATCH(D895,'Avtal för korttidsarbete'!$G$13:$G$1012,0),TRUE)</f>
        <v>1</v>
      </c>
      <c r="CO895" s="130" t="b">
        <f t="shared" si="1000"/>
        <v>0</v>
      </c>
      <c r="CP895" s="131" t="str" cm="1">
        <f t="array" ref="CP895">IF(CN895=TRUE,"x",INDEX('Avtal för korttidsarbete'!$E$13:$E$1012,$CN895))</f>
        <v>x</v>
      </c>
      <c r="CQ895" s="131" t="str" cm="1">
        <f t="array" ref="CQ895">IF(CN895=TRUE,"x",INDEX('Avtal för korttidsarbete'!$F$13:$F$1012,$CN895))</f>
        <v>x</v>
      </c>
      <c r="CR895" s="130" t="b">
        <f t="shared" si="1001"/>
        <v>0</v>
      </c>
      <c r="CS895" s="165">
        <f t="shared" si="1020"/>
        <v>0</v>
      </c>
      <c r="CT895" s="165">
        <f t="shared" si="1021"/>
        <v>0</v>
      </c>
      <c r="CU895" s="130" t="b">
        <f t="shared" si="1002"/>
        <v>0</v>
      </c>
      <c r="CV895" s="131">
        <f t="shared" si="1003"/>
        <v>0</v>
      </c>
      <c r="CW895" s="165">
        <f t="shared" si="1004"/>
        <v>0</v>
      </c>
      <c r="CX895" s="186" t="b">
        <f>IFERROR(INDEX('Avtal för korttidsarbete'!R:R,MATCH(D895,'Avtal för korttidsarbete'!$G:$G,0)),TRUE)</f>
        <v>1</v>
      </c>
      <c r="CY895" s="165" t="str">
        <f>IF(CX895,"-",INDEX('Avtal för korttidsarbete'!$D:$D,MATCH(D895,'Avtal för korttidsarbete'!$G:$G,0)))</f>
        <v>-</v>
      </c>
      <c r="CZ895" s="131" t="b">
        <f>IFERROR(G895&gt;INDEX(Uppsägningar!E:E,MATCH(C895,Uppsägningar!C:C,0)),FALSE)</f>
        <v>0</v>
      </c>
    </row>
    <row r="896" spans="1:104" s="30" customFormat="1" x14ac:dyDescent="0.25">
      <c r="A896" s="19">
        <v>881</v>
      </c>
      <c r="B896" s="20"/>
      <c r="C896" s="189"/>
      <c r="D896" s="69"/>
      <c r="E896" s="171">
        <f>IFERROR(INDEX(Admin!$C$7:$C$10,MATCH(CY896,TblNivåValTExt,0)),0)</f>
        <v>0</v>
      </c>
      <c r="F896" s="1"/>
      <c r="G896" s="1"/>
      <c r="H896" s="90"/>
      <c r="I896" s="91"/>
      <c r="J896" s="91"/>
      <c r="K896" s="91"/>
      <c r="L896" s="91"/>
      <c r="M896" s="91"/>
      <c r="N896" s="91"/>
      <c r="O896" s="91"/>
      <c r="P896" s="91"/>
      <c r="Q896" s="91"/>
      <c r="R896" s="91"/>
      <c r="S896" s="91"/>
      <c r="T896" s="91"/>
      <c r="U896" s="91"/>
      <c r="V896" s="91"/>
      <c r="W896" s="225">
        <f t="shared" si="959"/>
        <v>0</v>
      </c>
      <c r="X896" s="134" t="str">
        <f t="shared" si="1005"/>
        <v/>
      </c>
      <c r="Y896" s="92" t="b">
        <f t="shared" si="960"/>
        <v>0</v>
      </c>
      <c r="Z896" s="92" t="str">
        <f t="shared" si="1006"/>
        <v/>
      </c>
      <c r="AA896" s="92" t="b">
        <f t="shared" si="1007"/>
        <v>0</v>
      </c>
      <c r="AB896" s="92" t="str">
        <f t="shared" si="1008"/>
        <v/>
      </c>
      <c r="AC896" s="13" t="b">
        <f t="shared" si="961"/>
        <v>0</v>
      </c>
      <c r="AD896" s="92" t="str">
        <f t="shared" si="1009"/>
        <v/>
      </c>
      <c r="AE896" s="13" t="b">
        <f t="shared" si="1010"/>
        <v>0</v>
      </c>
      <c r="AF896" s="92" t="str">
        <f t="shared" si="1011"/>
        <v/>
      </c>
      <c r="AG896" s="13" t="b">
        <f t="shared" si="962"/>
        <v>0</v>
      </c>
      <c r="AH896" s="92" t="str">
        <f t="shared" si="1012"/>
        <v/>
      </c>
      <c r="AI896" s="35" t="b">
        <f t="shared" si="963"/>
        <v>0</v>
      </c>
      <c r="AJ896" s="92" t="str">
        <f t="shared" si="1013"/>
        <v/>
      </c>
      <c r="AK896" s="35" t="b">
        <f t="shared" si="964"/>
        <v>0</v>
      </c>
      <c r="AL896" s="92" t="str">
        <f t="shared" si="965"/>
        <v/>
      </c>
      <c r="AM896" s="35" t="b">
        <f t="shared" si="966"/>
        <v>0</v>
      </c>
      <c r="AN896" s="92" t="str">
        <f t="shared" si="967"/>
        <v/>
      </c>
      <c r="AO896" s="13" t="b">
        <f t="shared" si="968"/>
        <v>0</v>
      </c>
      <c r="AP896" s="92" t="str">
        <f t="shared" si="969"/>
        <v/>
      </c>
      <c r="AQ896" s="14">
        <f t="shared" si="970"/>
        <v>0</v>
      </c>
      <c r="AR896" s="14">
        <f t="shared" si="971"/>
        <v>0</v>
      </c>
      <c r="AS896" s="16">
        <f t="shared" ref="AS896:AY905" si="1029">IF(OR(AS$11=FALSE,$F896="",MIN($G896,AS$10,$AR896)-MAX($F896,AS$8,$AQ896)&lt;0),0,MIN($G896,AS$10,$AR896)-MAX($F896,AS$8,$AQ896)+1)</f>
        <v>0</v>
      </c>
      <c r="AT896" s="16">
        <f t="shared" si="1029"/>
        <v>0</v>
      </c>
      <c r="AU896" s="16">
        <f t="shared" si="1029"/>
        <v>0</v>
      </c>
      <c r="AV896" s="16">
        <f t="shared" si="1029"/>
        <v>0</v>
      </c>
      <c r="AW896" s="16">
        <f t="shared" si="1029"/>
        <v>0</v>
      </c>
      <c r="AX896" s="16">
        <f t="shared" si="1029"/>
        <v>0</v>
      </c>
      <c r="AY896" s="16">
        <f t="shared" si="1029"/>
        <v>0</v>
      </c>
      <c r="AZ896" s="16"/>
      <c r="BA896" s="16"/>
      <c r="BB896" s="93">
        <f t="shared" si="1014"/>
        <v>0</v>
      </c>
      <c r="BC896" s="93">
        <f t="shared" si="1015"/>
        <v>0</v>
      </c>
      <c r="BD896" s="93">
        <f t="shared" si="1016"/>
        <v>0</v>
      </c>
      <c r="BE896" s="158">
        <f t="shared" si="1017"/>
        <v>0</v>
      </c>
      <c r="BF896" s="159">
        <f t="shared" si="1018"/>
        <v>0</v>
      </c>
      <c r="BG896" s="159">
        <f t="shared" si="972"/>
        <v>0</v>
      </c>
      <c r="BH896" s="159">
        <f t="shared" si="973"/>
        <v>0</v>
      </c>
      <c r="BI896" s="159">
        <f t="shared" si="974"/>
        <v>0</v>
      </c>
      <c r="BJ896" s="159">
        <f t="shared" si="975"/>
        <v>0</v>
      </c>
      <c r="BK896" s="159">
        <f t="shared" si="976"/>
        <v>0</v>
      </c>
      <c r="BL896" s="159">
        <f t="shared" si="977"/>
        <v>0</v>
      </c>
      <c r="BM896" s="159">
        <f t="shared" si="1026"/>
        <v>0</v>
      </c>
      <c r="BN896" s="159">
        <f t="shared" si="1025"/>
        <v>0</v>
      </c>
      <c r="BO896" s="205" t="b">
        <f t="shared" si="978"/>
        <v>0</v>
      </c>
      <c r="BP896" s="214">
        <f t="shared" si="979"/>
        <v>0</v>
      </c>
      <c r="BQ896" s="160">
        <f t="shared" si="980"/>
        <v>0</v>
      </c>
      <c r="BR896" s="160">
        <f t="shared" si="981"/>
        <v>0</v>
      </c>
      <c r="BS896" s="160">
        <f t="shared" si="982"/>
        <v>0</v>
      </c>
      <c r="BT896" s="160">
        <f t="shared" si="983"/>
        <v>0</v>
      </c>
      <c r="BU896" s="160">
        <f t="shared" si="984"/>
        <v>0</v>
      </c>
      <c r="BV896" s="215">
        <f t="shared" si="985"/>
        <v>0</v>
      </c>
      <c r="BW896" s="217">
        <f t="shared" si="986"/>
        <v>0</v>
      </c>
      <c r="BX896" s="206">
        <f t="shared" si="987"/>
        <v>0</v>
      </c>
      <c r="BY896" s="206">
        <f t="shared" si="988"/>
        <v>0</v>
      </c>
      <c r="BZ896" s="206">
        <f t="shared" si="989"/>
        <v>0</v>
      </c>
      <c r="CA896" s="206">
        <f t="shared" si="990"/>
        <v>0</v>
      </c>
      <c r="CB896" s="206">
        <f t="shared" si="991"/>
        <v>0</v>
      </c>
      <c r="CC896" s="218">
        <f t="shared" si="992"/>
        <v>0</v>
      </c>
      <c r="CD896" s="216" t="e">
        <f t="shared" si="993"/>
        <v>#VALUE!</v>
      </c>
      <c r="CE896" s="94" t="e">
        <f t="shared" si="994"/>
        <v>#VALUE!</v>
      </c>
      <c r="CF896" s="94" t="e">
        <f t="shared" si="995"/>
        <v>#VALUE!</v>
      </c>
      <c r="CG896" s="95" t="e">
        <f t="shared" si="996"/>
        <v>#VALUE!</v>
      </c>
      <c r="CH896" s="95" t="e">
        <f t="shared" si="1019"/>
        <v>#VALUE!</v>
      </c>
      <c r="CI896" s="95" t="b">
        <f t="shared" si="1022"/>
        <v>0</v>
      </c>
      <c r="CJ896" s="76" t="str">
        <f t="shared" si="997"/>
        <v/>
      </c>
      <c r="CK896" s="94" t="e" cm="1">
        <f t="array" aca="1" ref="CK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CL896" s="94" t="str">
        <f t="shared" si="998"/>
        <v/>
      </c>
      <c r="CM896" s="96" t="b">
        <f t="shared" si="999"/>
        <v>0</v>
      </c>
      <c r="CN896" s="130" t="b">
        <f>IFERROR(MATCH(D896,'Avtal för korttidsarbete'!$G$13:$G$1012,0),TRUE)</f>
        <v>1</v>
      </c>
      <c r="CO896" s="130" t="b">
        <f t="shared" si="1000"/>
        <v>0</v>
      </c>
      <c r="CP896" s="131" t="str" cm="1">
        <f t="array" ref="CP896">IF(CN896=TRUE,"x",INDEX('Avtal för korttidsarbete'!$E$13:$E$1012,$CN896))</f>
        <v>x</v>
      </c>
      <c r="CQ896" s="131" t="str" cm="1">
        <f t="array" ref="CQ896">IF(CN896=TRUE,"x",INDEX('Avtal för korttidsarbete'!$F$13:$F$1012,$CN896))</f>
        <v>x</v>
      </c>
      <c r="CR896" s="130" t="b">
        <f t="shared" si="1001"/>
        <v>0</v>
      </c>
      <c r="CS896" s="165">
        <f t="shared" si="1020"/>
        <v>0</v>
      </c>
      <c r="CT896" s="165">
        <f t="shared" si="1021"/>
        <v>0</v>
      </c>
      <c r="CU896" s="130" t="b">
        <f t="shared" si="1002"/>
        <v>0</v>
      </c>
      <c r="CV896" s="131">
        <f t="shared" si="1003"/>
        <v>0</v>
      </c>
      <c r="CW896" s="165">
        <f t="shared" si="1004"/>
        <v>0</v>
      </c>
      <c r="CX896" s="186" t="b">
        <f>IFERROR(INDEX('Avtal för korttidsarbete'!R:R,MATCH(D896,'Avtal för korttidsarbete'!$G:$G,0)),TRUE)</f>
        <v>1</v>
      </c>
      <c r="CY896" s="165" t="str">
        <f>IF(CX896,"-",INDEX('Avtal för korttidsarbete'!$D:$D,MATCH(D896,'Avtal för korttidsarbete'!$G:$G,0)))</f>
        <v>-</v>
      </c>
      <c r="CZ896" s="131" t="b">
        <f>IFERROR(G896&gt;INDEX(Uppsägningar!E:E,MATCH(C896,Uppsägningar!C:C,0)),FALSE)</f>
        <v>0</v>
      </c>
    </row>
    <row r="897" spans="1:104" s="30" customFormat="1" x14ac:dyDescent="0.25">
      <c r="A897" s="19">
        <v>882</v>
      </c>
      <c r="B897" s="20"/>
      <c r="C897" s="189"/>
      <c r="D897" s="69"/>
      <c r="E897" s="171">
        <f>IFERROR(INDEX(Admin!$C$7:$C$10,MATCH(CY897,TblNivåValTExt,0)),0)</f>
        <v>0</v>
      </c>
      <c r="F897" s="1"/>
      <c r="G897" s="1"/>
      <c r="H897" s="90"/>
      <c r="I897" s="91"/>
      <c r="J897" s="91"/>
      <c r="K897" s="91"/>
      <c r="L897" s="91"/>
      <c r="M897" s="91"/>
      <c r="N897" s="91"/>
      <c r="O897" s="91"/>
      <c r="P897" s="91"/>
      <c r="Q897" s="91"/>
      <c r="R897" s="91"/>
      <c r="S897" s="91"/>
      <c r="T897" s="91"/>
      <c r="U897" s="91"/>
      <c r="V897" s="91"/>
      <c r="W897" s="225">
        <f t="shared" si="959"/>
        <v>0</v>
      </c>
      <c r="X897" s="134" t="str">
        <f t="shared" si="1005"/>
        <v/>
      </c>
      <c r="Y897" s="92" t="b">
        <f t="shared" si="960"/>
        <v>0</v>
      </c>
      <c r="Z897" s="92" t="str">
        <f t="shared" si="1006"/>
        <v/>
      </c>
      <c r="AA897" s="92" t="b">
        <f t="shared" si="1007"/>
        <v>0</v>
      </c>
      <c r="AB897" s="92" t="str">
        <f t="shared" si="1008"/>
        <v/>
      </c>
      <c r="AC897" s="13" t="b">
        <f t="shared" si="961"/>
        <v>0</v>
      </c>
      <c r="AD897" s="92" t="str">
        <f t="shared" si="1009"/>
        <v/>
      </c>
      <c r="AE897" s="13" t="b">
        <f t="shared" si="1010"/>
        <v>0</v>
      </c>
      <c r="AF897" s="92" t="str">
        <f t="shared" si="1011"/>
        <v/>
      </c>
      <c r="AG897" s="13" t="b">
        <f t="shared" si="962"/>
        <v>0</v>
      </c>
      <c r="AH897" s="92" t="str">
        <f t="shared" si="1012"/>
        <v/>
      </c>
      <c r="AI897" s="35" t="b">
        <f t="shared" si="963"/>
        <v>0</v>
      </c>
      <c r="AJ897" s="92" t="str">
        <f t="shared" si="1013"/>
        <v/>
      </c>
      <c r="AK897" s="35" t="b">
        <f t="shared" si="964"/>
        <v>0</v>
      </c>
      <c r="AL897" s="92" t="str">
        <f t="shared" si="965"/>
        <v/>
      </c>
      <c r="AM897" s="35" t="b">
        <f t="shared" si="966"/>
        <v>0</v>
      </c>
      <c r="AN897" s="92" t="str">
        <f t="shared" si="967"/>
        <v/>
      </c>
      <c r="AO897" s="13" t="b">
        <f t="shared" si="968"/>
        <v>0</v>
      </c>
      <c r="AP897" s="92" t="str">
        <f t="shared" si="969"/>
        <v/>
      </c>
      <c r="AQ897" s="14">
        <f t="shared" si="970"/>
        <v>0</v>
      </c>
      <c r="AR897" s="14">
        <f t="shared" si="971"/>
        <v>0</v>
      </c>
      <c r="AS897" s="16">
        <f t="shared" si="1029"/>
        <v>0</v>
      </c>
      <c r="AT897" s="16">
        <f t="shared" si="1029"/>
        <v>0</v>
      </c>
      <c r="AU897" s="16">
        <f t="shared" si="1029"/>
        <v>0</v>
      </c>
      <c r="AV897" s="16">
        <f t="shared" si="1029"/>
        <v>0</v>
      </c>
      <c r="AW897" s="16">
        <f t="shared" si="1029"/>
        <v>0</v>
      </c>
      <c r="AX897" s="16">
        <f t="shared" si="1029"/>
        <v>0</v>
      </c>
      <c r="AY897" s="16">
        <f t="shared" si="1029"/>
        <v>0</v>
      </c>
      <c r="AZ897" s="16"/>
      <c r="BA897" s="16"/>
      <c r="BB897" s="93">
        <f t="shared" si="1014"/>
        <v>0</v>
      </c>
      <c r="BC897" s="93">
        <f t="shared" si="1015"/>
        <v>0</v>
      </c>
      <c r="BD897" s="93">
        <f t="shared" si="1016"/>
        <v>0</v>
      </c>
      <c r="BE897" s="158">
        <f t="shared" si="1017"/>
        <v>0</v>
      </c>
      <c r="BF897" s="159">
        <f t="shared" si="1018"/>
        <v>0</v>
      </c>
      <c r="BG897" s="159">
        <f t="shared" si="972"/>
        <v>0</v>
      </c>
      <c r="BH897" s="159">
        <f t="shared" si="973"/>
        <v>0</v>
      </c>
      <c r="BI897" s="159">
        <f t="shared" si="974"/>
        <v>0</v>
      </c>
      <c r="BJ897" s="159">
        <f t="shared" si="975"/>
        <v>0</v>
      </c>
      <c r="BK897" s="159">
        <f t="shared" si="976"/>
        <v>0</v>
      </c>
      <c r="BL897" s="159">
        <f t="shared" si="977"/>
        <v>0</v>
      </c>
      <c r="BM897" s="159">
        <f t="shared" si="1026"/>
        <v>0</v>
      </c>
      <c r="BN897" s="159">
        <f t="shared" si="1025"/>
        <v>0</v>
      </c>
      <c r="BO897" s="205" t="b">
        <f t="shared" si="978"/>
        <v>0</v>
      </c>
      <c r="BP897" s="214">
        <f t="shared" si="979"/>
        <v>0</v>
      </c>
      <c r="BQ897" s="160">
        <f t="shared" si="980"/>
        <v>0</v>
      </c>
      <c r="BR897" s="160">
        <f t="shared" si="981"/>
        <v>0</v>
      </c>
      <c r="BS897" s="160">
        <f t="shared" si="982"/>
        <v>0</v>
      </c>
      <c r="BT897" s="160">
        <f t="shared" si="983"/>
        <v>0</v>
      </c>
      <c r="BU897" s="160">
        <f t="shared" si="984"/>
        <v>0</v>
      </c>
      <c r="BV897" s="215">
        <f t="shared" si="985"/>
        <v>0</v>
      </c>
      <c r="BW897" s="217">
        <f t="shared" si="986"/>
        <v>0</v>
      </c>
      <c r="BX897" s="206">
        <f t="shared" si="987"/>
        <v>0</v>
      </c>
      <c r="BY897" s="206">
        <f t="shared" si="988"/>
        <v>0</v>
      </c>
      <c r="BZ897" s="206">
        <f t="shared" si="989"/>
        <v>0</v>
      </c>
      <c r="CA897" s="206">
        <f t="shared" si="990"/>
        <v>0</v>
      </c>
      <c r="CB897" s="206">
        <f t="shared" si="991"/>
        <v>0</v>
      </c>
      <c r="CC897" s="218">
        <f t="shared" si="992"/>
        <v>0</v>
      </c>
      <c r="CD897" s="216" t="e">
        <f t="shared" si="993"/>
        <v>#VALUE!</v>
      </c>
      <c r="CE897" s="94" t="e">
        <f t="shared" si="994"/>
        <v>#VALUE!</v>
      </c>
      <c r="CF897" s="94" t="e">
        <f t="shared" si="995"/>
        <v>#VALUE!</v>
      </c>
      <c r="CG897" s="95" t="e">
        <f t="shared" si="996"/>
        <v>#VALUE!</v>
      </c>
      <c r="CH897" s="95" t="e">
        <f t="shared" si="1019"/>
        <v>#VALUE!</v>
      </c>
      <c r="CI897" s="95" t="b">
        <f t="shared" si="1022"/>
        <v>0</v>
      </c>
      <c r="CJ897" s="76" t="str">
        <f t="shared" si="997"/>
        <v/>
      </c>
      <c r="CK897" s="94" t="e" cm="1">
        <f t="array" aca="1" ref="CK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CL897" s="94" t="str">
        <f t="shared" si="998"/>
        <v/>
      </c>
      <c r="CM897" s="96" t="b">
        <f t="shared" si="999"/>
        <v>0</v>
      </c>
      <c r="CN897" s="130" t="b">
        <f>IFERROR(MATCH(D897,'Avtal för korttidsarbete'!$G$13:$G$1012,0),TRUE)</f>
        <v>1</v>
      </c>
      <c r="CO897" s="130" t="b">
        <f t="shared" si="1000"/>
        <v>0</v>
      </c>
      <c r="CP897" s="131" t="str" cm="1">
        <f t="array" ref="CP897">IF(CN897=TRUE,"x",INDEX('Avtal för korttidsarbete'!$E$13:$E$1012,$CN897))</f>
        <v>x</v>
      </c>
      <c r="CQ897" s="131" t="str" cm="1">
        <f t="array" ref="CQ897">IF(CN897=TRUE,"x",INDEX('Avtal för korttidsarbete'!$F$13:$F$1012,$CN897))</f>
        <v>x</v>
      </c>
      <c r="CR897" s="130" t="b">
        <f t="shared" si="1001"/>
        <v>0</v>
      </c>
      <c r="CS897" s="165">
        <f t="shared" si="1020"/>
        <v>0</v>
      </c>
      <c r="CT897" s="165">
        <f t="shared" si="1021"/>
        <v>0</v>
      </c>
      <c r="CU897" s="130" t="b">
        <f t="shared" si="1002"/>
        <v>0</v>
      </c>
      <c r="CV897" s="131">
        <f t="shared" si="1003"/>
        <v>0</v>
      </c>
      <c r="CW897" s="165">
        <f t="shared" si="1004"/>
        <v>0</v>
      </c>
      <c r="CX897" s="186" t="b">
        <f>IFERROR(INDEX('Avtal för korttidsarbete'!R:R,MATCH(D897,'Avtal för korttidsarbete'!$G:$G,0)),TRUE)</f>
        <v>1</v>
      </c>
      <c r="CY897" s="165" t="str">
        <f>IF(CX897,"-",INDEX('Avtal för korttidsarbete'!$D:$D,MATCH(D897,'Avtal för korttidsarbete'!$G:$G,0)))</f>
        <v>-</v>
      </c>
      <c r="CZ897" s="131" t="b">
        <f>IFERROR(G897&gt;INDEX(Uppsägningar!E:E,MATCH(C897,Uppsägningar!C:C,0)),FALSE)</f>
        <v>0</v>
      </c>
    </row>
    <row r="898" spans="1:104" s="30" customFormat="1" x14ac:dyDescent="0.25">
      <c r="A898" s="19">
        <v>883</v>
      </c>
      <c r="B898" s="20"/>
      <c r="C898" s="189"/>
      <c r="D898" s="69"/>
      <c r="E898" s="171">
        <f>IFERROR(INDEX(Admin!$C$7:$C$10,MATCH(CY898,TblNivåValTExt,0)),0)</f>
        <v>0</v>
      </c>
      <c r="F898" s="1"/>
      <c r="G898" s="1"/>
      <c r="H898" s="90"/>
      <c r="I898" s="91"/>
      <c r="J898" s="91"/>
      <c r="K898" s="91"/>
      <c r="L898" s="91"/>
      <c r="M898" s="91"/>
      <c r="N898" s="91"/>
      <c r="O898" s="91"/>
      <c r="P898" s="91"/>
      <c r="Q898" s="91"/>
      <c r="R898" s="91"/>
      <c r="S898" s="91"/>
      <c r="T898" s="91"/>
      <c r="U898" s="91"/>
      <c r="V898" s="91"/>
      <c r="W898" s="225">
        <f t="shared" si="959"/>
        <v>0</v>
      </c>
      <c r="X898" s="134" t="str">
        <f t="shared" si="1005"/>
        <v/>
      </c>
      <c r="Y898" s="92" t="b">
        <f t="shared" si="960"/>
        <v>0</v>
      </c>
      <c r="Z898" s="92" t="str">
        <f t="shared" si="1006"/>
        <v/>
      </c>
      <c r="AA898" s="92" t="b">
        <f t="shared" si="1007"/>
        <v>0</v>
      </c>
      <c r="AB898" s="92" t="str">
        <f t="shared" si="1008"/>
        <v/>
      </c>
      <c r="AC898" s="13" t="b">
        <f t="shared" si="961"/>
        <v>0</v>
      </c>
      <c r="AD898" s="92" t="str">
        <f t="shared" si="1009"/>
        <v/>
      </c>
      <c r="AE898" s="13" t="b">
        <f t="shared" si="1010"/>
        <v>0</v>
      </c>
      <c r="AF898" s="92" t="str">
        <f t="shared" si="1011"/>
        <v/>
      </c>
      <c r="AG898" s="13" t="b">
        <f t="shared" si="962"/>
        <v>0</v>
      </c>
      <c r="AH898" s="92" t="str">
        <f t="shared" si="1012"/>
        <v/>
      </c>
      <c r="AI898" s="35" t="b">
        <f t="shared" si="963"/>
        <v>0</v>
      </c>
      <c r="AJ898" s="92" t="str">
        <f t="shared" si="1013"/>
        <v/>
      </c>
      <c r="AK898" s="35" t="b">
        <f t="shared" si="964"/>
        <v>0</v>
      </c>
      <c r="AL898" s="92" t="str">
        <f t="shared" si="965"/>
        <v/>
      </c>
      <c r="AM898" s="35" t="b">
        <f t="shared" si="966"/>
        <v>0</v>
      </c>
      <c r="AN898" s="92" t="str">
        <f t="shared" si="967"/>
        <v/>
      </c>
      <c r="AO898" s="13" t="b">
        <f t="shared" si="968"/>
        <v>0</v>
      </c>
      <c r="AP898" s="92" t="str">
        <f t="shared" si="969"/>
        <v/>
      </c>
      <c r="AQ898" s="14">
        <f t="shared" si="970"/>
        <v>0</v>
      </c>
      <c r="AR898" s="14">
        <f t="shared" si="971"/>
        <v>0</v>
      </c>
      <c r="AS898" s="16">
        <f t="shared" si="1029"/>
        <v>0</v>
      </c>
      <c r="AT898" s="16">
        <f t="shared" si="1029"/>
        <v>0</v>
      </c>
      <c r="AU898" s="16">
        <f t="shared" si="1029"/>
        <v>0</v>
      </c>
      <c r="AV898" s="16">
        <f t="shared" si="1029"/>
        <v>0</v>
      </c>
      <c r="AW898" s="16">
        <f t="shared" si="1029"/>
        <v>0</v>
      </c>
      <c r="AX898" s="16">
        <f t="shared" si="1029"/>
        <v>0</v>
      </c>
      <c r="AY898" s="16">
        <f t="shared" si="1029"/>
        <v>0</v>
      </c>
      <c r="AZ898" s="16"/>
      <c r="BA898" s="16"/>
      <c r="BB898" s="93">
        <f t="shared" si="1014"/>
        <v>0</v>
      </c>
      <c r="BC898" s="93">
        <f t="shared" si="1015"/>
        <v>0</v>
      </c>
      <c r="BD898" s="93">
        <f t="shared" si="1016"/>
        <v>0</v>
      </c>
      <c r="BE898" s="158">
        <f t="shared" si="1017"/>
        <v>0</v>
      </c>
      <c r="BF898" s="159">
        <f t="shared" si="1018"/>
        <v>0</v>
      </c>
      <c r="BG898" s="159">
        <f t="shared" si="972"/>
        <v>0</v>
      </c>
      <c r="BH898" s="159">
        <f t="shared" si="973"/>
        <v>0</v>
      </c>
      <c r="BI898" s="159">
        <f t="shared" si="974"/>
        <v>0</v>
      </c>
      <c r="BJ898" s="159">
        <f t="shared" si="975"/>
        <v>0</v>
      </c>
      <c r="BK898" s="159">
        <f t="shared" si="976"/>
        <v>0</v>
      </c>
      <c r="BL898" s="159">
        <f t="shared" si="977"/>
        <v>0</v>
      </c>
      <c r="BM898" s="159">
        <f t="shared" si="1026"/>
        <v>0</v>
      </c>
      <c r="BN898" s="159">
        <f t="shared" si="1025"/>
        <v>0</v>
      </c>
      <c r="BO898" s="205" t="b">
        <f t="shared" si="978"/>
        <v>0</v>
      </c>
      <c r="BP898" s="214">
        <f t="shared" si="979"/>
        <v>0</v>
      </c>
      <c r="BQ898" s="160">
        <f t="shared" si="980"/>
        <v>0</v>
      </c>
      <c r="BR898" s="160">
        <f t="shared" si="981"/>
        <v>0</v>
      </c>
      <c r="BS898" s="160">
        <f t="shared" si="982"/>
        <v>0</v>
      </c>
      <c r="BT898" s="160">
        <f t="shared" si="983"/>
        <v>0</v>
      </c>
      <c r="BU898" s="160">
        <f t="shared" si="984"/>
        <v>0</v>
      </c>
      <c r="BV898" s="215">
        <f t="shared" si="985"/>
        <v>0</v>
      </c>
      <c r="BW898" s="217">
        <f t="shared" si="986"/>
        <v>0</v>
      </c>
      <c r="BX898" s="206">
        <f t="shared" si="987"/>
        <v>0</v>
      </c>
      <c r="BY898" s="206">
        <f t="shared" si="988"/>
        <v>0</v>
      </c>
      <c r="BZ898" s="206">
        <f t="shared" si="989"/>
        <v>0</v>
      </c>
      <c r="CA898" s="206">
        <f t="shared" si="990"/>
        <v>0</v>
      </c>
      <c r="CB898" s="206">
        <f t="shared" si="991"/>
        <v>0</v>
      </c>
      <c r="CC898" s="218">
        <f t="shared" si="992"/>
        <v>0</v>
      </c>
      <c r="CD898" s="216" t="e">
        <f t="shared" si="993"/>
        <v>#VALUE!</v>
      </c>
      <c r="CE898" s="94" t="e">
        <f t="shared" si="994"/>
        <v>#VALUE!</v>
      </c>
      <c r="CF898" s="94" t="e">
        <f t="shared" si="995"/>
        <v>#VALUE!</v>
      </c>
      <c r="CG898" s="95" t="e">
        <f t="shared" si="996"/>
        <v>#VALUE!</v>
      </c>
      <c r="CH898" s="95" t="e">
        <f t="shared" si="1019"/>
        <v>#VALUE!</v>
      </c>
      <c r="CI898" s="95" t="b">
        <f t="shared" si="1022"/>
        <v>0</v>
      </c>
      <c r="CJ898" s="76" t="str">
        <f t="shared" si="997"/>
        <v/>
      </c>
      <c r="CK898" s="94" t="e" cm="1">
        <f t="array" aca="1" ref="CK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CL898" s="94" t="str">
        <f t="shared" si="998"/>
        <v/>
      </c>
      <c r="CM898" s="96" t="b">
        <f t="shared" si="999"/>
        <v>0</v>
      </c>
      <c r="CN898" s="130" t="b">
        <f>IFERROR(MATCH(D898,'Avtal för korttidsarbete'!$G$13:$G$1012,0),TRUE)</f>
        <v>1</v>
      </c>
      <c r="CO898" s="130" t="b">
        <f t="shared" si="1000"/>
        <v>0</v>
      </c>
      <c r="CP898" s="131" t="str" cm="1">
        <f t="array" ref="CP898">IF(CN898=TRUE,"x",INDEX('Avtal för korttidsarbete'!$E$13:$E$1012,$CN898))</f>
        <v>x</v>
      </c>
      <c r="CQ898" s="131" t="str" cm="1">
        <f t="array" ref="CQ898">IF(CN898=TRUE,"x",INDEX('Avtal för korttidsarbete'!$F$13:$F$1012,$CN898))</f>
        <v>x</v>
      </c>
      <c r="CR898" s="130" t="b">
        <f t="shared" si="1001"/>
        <v>0</v>
      </c>
      <c r="CS898" s="165">
        <f t="shared" si="1020"/>
        <v>0</v>
      </c>
      <c r="CT898" s="165">
        <f t="shared" si="1021"/>
        <v>0</v>
      </c>
      <c r="CU898" s="130" t="b">
        <f t="shared" si="1002"/>
        <v>0</v>
      </c>
      <c r="CV898" s="131">
        <f t="shared" si="1003"/>
        <v>0</v>
      </c>
      <c r="CW898" s="165">
        <f t="shared" si="1004"/>
        <v>0</v>
      </c>
      <c r="CX898" s="186" t="b">
        <f>IFERROR(INDEX('Avtal för korttidsarbete'!R:R,MATCH(D898,'Avtal för korttidsarbete'!$G:$G,0)),TRUE)</f>
        <v>1</v>
      </c>
      <c r="CY898" s="165" t="str">
        <f>IF(CX898,"-",INDEX('Avtal för korttidsarbete'!$D:$D,MATCH(D898,'Avtal för korttidsarbete'!$G:$G,0)))</f>
        <v>-</v>
      </c>
      <c r="CZ898" s="131" t="b">
        <f>IFERROR(G898&gt;INDEX(Uppsägningar!E:E,MATCH(C898,Uppsägningar!C:C,0)),FALSE)</f>
        <v>0</v>
      </c>
    </row>
    <row r="899" spans="1:104" s="30" customFormat="1" x14ac:dyDescent="0.25">
      <c r="A899" s="19">
        <v>884</v>
      </c>
      <c r="B899" s="20"/>
      <c r="C899" s="189"/>
      <c r="D899" s="69"/>
      <c r="E899" s="171">
        <f>IFERROR(INDEX(Admin!$C$7:$C$10,MATCH(CY899,TblNivåValTExt,0)),0)</f>
        <v>0</v>
      </c>
      <c r="F899" s="1"/>
      <c r="G899" s="1"/>
      <c r="H899" s="90"/>
      <c r="I899" s="91"/>
      <c r="J899" s="91"/>
      <c r="K899" s="91"/>
      <c r="L899" s="91"/>
      <c r="M899" s="91"/>
      <c r="N899" s="91"/>
      <c r="O899" s="91"/>
      <c r="P899" s="91"/>
      <c r="Q899" s="91"/>
      <c r="R899" s="91"/>
      <c r="S899" s="91"/>
      <c r="T899" s="91"/>
      <c r="U899" s="91"/>
      <c r="V899" s="91"/>
      <c r="W899" s="225">
        <f t="shared" si="959"/>
        <v>0</v>
      </c>
      <c r="X899" s="134" t="str">
        <f t="shared" si="1005"/>
        <v/>
      </c>
      <c r="Y899" s="92" t="b">
        <f t="shared" si="960"/>
        <v>0</v>
      </c>
      <c r="Z899" s="92" t="str">
        <f t="shared" si="1006"/>
        <v/>
      </c>
      <c r="AA899" s="92" t="b">
        <f t="shared" si="1007"/>
        <v>0</v>
      </c>
      <c r="AB899" s="92" t="str">
        <f t="shared" si="1008"/>
        <v/>
      </c>
      <c r="AC899" s="13" t="b">
        <f t="shared" si="961"/>
        <v>0</v>
      </c>
      <c r="AD899" s="92" t="str">
        <f t="shared" si="1009"/>
        <v/>
      </c>
      <c r="AE899" s="13" t="b">
        <f t="shared" si="1010"/>
        <v>0</v>
      </c>
      <c r="AF899" s="92" t="str">
        <f t="shared" si="1011"/>
        <v/>
      </c>
      <c r="AG899" s="13" t="b">
        <f t="shared" si="962"/>
        <v>0</v>
      </c>
      <c r="AH899" s="92" t="str">
        <f t="shared" si="1012"/>
        <v/>
      </c>
      <c r="AI899" s="35" t="b">
        <f t="shared" si="963"/>
        <v>0</v>
      </c>
      <c r="AJ899" s="92" t="str">
        <f t="shared" si="1013"/>
        <v/>
      </c>
      <c r="AK899" s="35" t="b">
        <f t="shared" si="964"/>
        <v>0</v>
      </c>
      <c r="AL899" s="92" t="str">
        <f t="shared" si="965"/>
        <v/>
      </c>
      <c r="AM899" s="35" t="b">
        <f t="shared" si="966"/>
        <v>0</v>
      </c>
      <c r="AN899" s="92" t="str">
        <f t="shared" si="967"/>
        <v/>
      </c>
      <c r="AO899" s="13" t="b">
        <f t="shared" si="968"/>
        <v>0</v>
      </c>
      <c r="AP899" s="92" t="str">
        <f t="shared" si="969"/>
        <v/>
      </c>
      <c r="AQ899" s="14">
        <f t="shared" si="970"/>
        <v>0</v>
      </c>
      <c r="AR899" s="14">
        <f t="shared" si="971"/>
        <v>0</v>
      </c>
      <c r="AS899" s="16">
        <f t="shared" si="1029"/>
        <v>0</v>
      </c>
      <c r="AT899" s="16">
        <f t="shared" si="1029"/>
        <v>0</v>
      </c>
      <c r="AU899" s="16">
        <f t="shared" si="1029"/>
        <v>0</v>
      </c>
      <c r="AV899" s="16">
        <f t="shared" si="1029"/>
        <v>0</v>
      </c>
      <c r="AW899" s="16">
        <f t="shared" si="1029"/>
        <v>0</v>
      </c>
      <c r="AX899" s="16">
        <f t="shared" si="1029"/>
        <v>0</v>
      </c>
      <c r="AY899" s="16">
        <f t="shared" si="1029"/>
        <v>0</v>
      </c>
      <c r="AZ899" s="16"/>
      <c r="BA899" s="16"/>
      <c r="BB899" s="93">
        <f t="shared" si="1014"/>
        <v>0</v>
      </c>
      <c r="BC899" s="93">
        <f t="shared" si="1015"/>
        <v>0</v>
      </c>
      <c r="BD899" s="93">
        <f t="shared" si="1016"/>
        <v>0</v>
      </c>
      <c r="BE899" s="158">
        <f t="shared" si="1017"/>
        <v>0</v>
      </c>
      <c r="BF899" s="159">
        <f t="shared" si="1018"/>
        <v>0</v>
      </c>
      <c r="BG899" s="159">
        <f t="shared" si="972"/>
        <v>0</v>
      </c>
      <c r="BH899" s="159">
        <f t="shared" si="973"/>
        <v>0</v>
      </c>
      <c r="BI899" s="159">
        <f t="shared" si="974"/>
        <v>0</v>
      </c>
      <c r="BJ899" s="159">
        <f t="shared" si="975"/>
        <v>0</v>
      </c>
      <c r="BK899" s="159">
        <f t="shared" si="976"/>
        <v>0</v>
      </c>
      <c r="BL899" s="159">
        <f t="shared" si="977"/>
        <v>0</v>
      </c>
      <c r="BM899" s="159">
        <f t="shared" si="1026"/>
        <v>0</v>
      </c>
      <c r="BN899" s="159">
        <f t="shared" si="1025"/>
        <v>0</v>
      </c>
      <c r="BO899" s="205" t="b">
        <f t="shared" si="978"/>
        <v>0</v>
      </c>
      <c r="BP899" s="214">
        <f t="shared" si="979"/>
        <v>0</v>
      </c>
      <c r="BQ899" s="160">
        <f t="shared" si="980"/>
        <v>0</v>
      </c>
      <c r="BR899" s="160">
        <f t="shared" si="981"/>
        <v>0</v>
      </c>
      <c r="BS899" s="160">
        <f t="shared" si="982"/>
        <v>0</v>
      </c>
      <c r="BT899" s="160">
        <f t="shared" si="983"/>
        <v>0</v>
      </c>
      <c r="BU899" s="160">
        <f t="shared" si="984"/>
        <v>0</v>
      </c>
      <c r="BV899" s="215">
        <f t="shared" si="985"/>
        <v>0</v>
      </c>
      <c r="BW899" s="217">
        <f t="shared" si="986"/>
        <v>0</v>
      </c>
      <c r="BX899" s="206">
        <f t="shared" si="987"/>
        <v>0</v>
      </c>
      <c r="BY899" s="206">
        <f t="shared" si="988"/>
        <v>0</v>
      </c>
      <c r="BZ899" s="206">
        <f t="shared" si="989"/>
        <v>0</v>
      </c>
      <c r="CA899" s="206">
        <f t="shared" si="990"/>
        <v>0</v>
      </c>
      <c r="CB899" s="206">
        <f t="shared" si="991"/>
        <v>0</v>
      </c>
      <c r="CC899" s="218">
        <f t="shared" si="992"/>
        <v>0</v>
      </c>
      <c r="CD899" s="216" t="e">
        <f t="shared" si="993"/>
        <v>#VALUE!</v>
      </c>
      <c r="CE899" s="94" t="e">
        <f t="shared" si="994"/>
        <v>#VALUE!</v>
      </c>
      <c r="CF899" s="94" t="e">
        <f t="shared" si="995"/>
        <v>#VALUE!</v>
      </c>
      <c r="CG899" s="95" t="e">
        <f t="shared" si="996"/>
        <v>#VALUE!</v>
      </c>
      <c r="CH899" s="95" t="e">
        <f t="shared" si="1019"/>
        <v>#VALUE!</v>
      </c>
      <c r="CI899" s="95" t="b">
        <f t="shared" si="1022"/>
        <v>0</v>
      </c>
      <c r="CJ899" s="76" t="str">
        <f t="shared" si="997"/>
        <v/>
      </c>
      <c r="CK899" s="94" t="e" cm="1">
        <f t="array" aca="1" ref="CK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CL899" s="94" t="str">
        <f t="shared" si="998"/>
        <v/>
      </c>
      <c r="CM899" s="96" t="b">
        <f t="shared" si="999"/>
        <v>0</v>
      </c>
      <c r="CN899" s="130" t="b">
        <f>IFERROR(MATCH(D899,'Avtal för korttidsarbete'!$G$13:$G$1012,0),TRUE)</f>
        <v>1</v>
      </c>
      <c r="CO899" s="130" t="b">
        <f t="shared" si="1000"/>
        <v>0</v>
      </c>
      <c r="CP899" s="131" t="str" cm="1">
        <f t="array" ref="CP899">IF(CN899=TRUE,"x",INDEX('Avtal för korttidsarbete'!$E$13:$E$1012,$CN899))</f>
        <v>x</v>
      </c>
      <c r="CQ899" s="131" t="str" cm="1">
        <f t="array" ref="CQ899">IF(CN899=TRUE,"x",INDEX('Avtal för korttidsarbete'!$F$13:$F$1012,$CN899))</f>
        <v>x</v>
      </c>
      <c r="CR899" s="130" t="b">
        <f t="shared" si="1001"/>
        <v>0</v>
      </c>
      <c r="CS899" s="165">
        <f t="shared" si="1020"/>
        <v>0</v>
      </c>
      <c r="CT899" s="165">
        <f t="shared" si="1021"/>
        <v>0</v>
      </c>
      <c r="CU899" s="130" t="b">
        <f t="shared" si="1002"/>
        <v>0</v>
      </c>
      <c r="CV899" s="131">
        <f t="shared" si="1003"/>
        <v>0</v>
      </c>
      <c r="CW899" s="165">
        <f t="shared" si="1004"/>
        <v>0</v>
      </c>
      <c r="CX899" s="186" t="b">
        <f>IFERROR(INDEX('Avtal för korttidsarbete'!R:R,MATCH(D899,'Avtal för korttidsarbete'!$G:$G,0)),TRUE)</f>
        <v>1</v>
      </c>
      <c r="CY899" s="165" t="str">
        <f>IF(CX899,"-",INDEX('Avtal för korttidsarbete'!$D:$D,MATCH(D899,'Avtal för korttidsarbete'!$G:$G,0)))</f>
        <v>-</v>
      </c>
      <c r="CZ899" s="131" t="b">
        <f>IFERROR(G899&gt;INDEX(Uppsägningar!E:E,MATCH(C899,Uppsägningar!C:C,0)),FALSE)</f>
        <v>0</v>
      </c>
    </row>
    <row r="900" spans="1:104" s="30" customFormat="1" x14ac:dyDescent="0.25">
      <c r="A900" s="19">
        <v>885</v>
      </c>
      <c r="B900" s="20"/>
      <c r="C900" s="189"/>
      <c r="D900" s="69"/>
      <c r="E900" s="171">
        <f>IFERROR(INDEX(Admin!$C$7:$C$10,MATCH(CY900,TblNivåValTExt,0)),0)</f>
        <v>0</v>
      </c>
      <c r="F900" s="1"/>
      <c r="G900" s="1"/>
      <c r="H900" s="90"/>
      <c r="I900" s="91"/>
      <c r="J900" s="91"/>
      <c r="K900" s="91"/>
      <c r="L900" s="91"/>
      <c r="M900" s="91"/>
      <c r="N900" s="91"/>
      <c r="O900" s="91"/>
      <c r="P900" s="91"/>
      <c r="Q900" s="91"/>
      <c r="R900" s="91"/>
      <c r="S900" s="91"/>
      <c r="T900" s="91"/>
      <c r="U900" s="91"/>
      <c r="V900" s="91"/>
      <c r="W900" s="225">
        <f t="shared" si="959"/>
        <v>0</v>
      </c>
      <c r="X900" s="134" t="str">
        <f t="shared" si="1005"/>
        <v/>
      </c>
      <c r="Y900" s="92" t="b">
        <f t="shared" si="960"/>
        <v>0</v>
      </c>
      <c r="Z900" s="92" t="str">
        <f t="shared" si="1006"/>
        <v/>
      </c>
      <c r="AA900" s="92" t="b">
        <f t="shared" si="1007"/>
        <v>0</v>
      </c>
      <c r="AB900" s="92" t="str">
        <f t="shared" si="1008"/>
        <v/>
      </c>
      <c r="AC900" s="13" t="b">
        <f t="shared" si="961"/>
        <v>0</v>
      </c>
      <c r="AD900" s="92" t="str">
        <f t="shared" si="1009"/>
        <v/>
      </c>
      <c r="AE900" s="13" t="b">
        <f t="shared" si="1010"/>
        <v>0</v>
      </c>
      <c r="AF900" s="92" t="str">
        <f t="shared" si="1011"/>
        <v/>
      </c>
      <c r="AG900" s="13" t="b">
        <f t="shared" si="962"/>
        <v>0</v>
      </c>
      <c r="AH900" s="92" t="str">
        <f t="shared" si="1012"/>
        <v/>
      </c>
      <c r="AI900" s="35" t="b">
        <f t="shared" si="963"/>
        <v>0</v>
      </c>
      <c r="AJ900" s="92" t="str">
        <f t="shared" si="1013"/>
        <v/>
      </c>
      <c r="AK900" s="35" t="b">
        <f t="shared" si="964"/>
        <v>0</v>
      </c>
      <c r="AL900" s="92" t="str">
        <f t="shared" si="965"/>
        <v/>
      </c>
      <c r="AM900" s="35" t="b">
        <f t="shared" si="966"/>
        <v>0</v>
      </c>
      <c r="AN900" s="92" t="str">
        <f t="shared" si="967"/>
        <v/>
      </c>
      <c r="AO900" s="13" t="b">
        <f t="shared" si="968"/>
        <v>0</v>
      </c>
      <c r="AP900" s="92" t="str">
        <f t="shared" si="969"/>
        <v/>
      </c>
      <c r="AQ900" s="14">
        <f t="shared" si="970"/>
        <v>0</v>
      </c>
      <c r="AR900" s="14">
        <f t="shared" si="971"/>
        <v>0</v>
      </c>
      <c r="AS900" s="16">
        <f t="shared" si="1029"/>
        <v>0</v>
      </c>
      <c r="AT900" s="16">
        <f t="shared" si="1029"/>
        <v>0</v>
      </c>
      <c r="AU900" s="16">
        <f t="shared" si="1029"/>
        <v>0</v>
      </c>
      <c r="AV900" s="16">
        <f t="shared" si="1029"/>
        <v>0</v>
      </c>
      <c r="AW900" s="16">
        <f t="shared" si="1029"/>
        <v>0</v>
      </c>
      <c r="AX900" s="16">
        <f t="shared" si="1029"/>
        <v>0</v>
      </c>
      <c r="AY900" s="16">
        <f t="shared" si="1029"/>
        <v>0</v>
      </c>
      <c r="AZ900" s="16"/>
      <c r="BA900" s="16"/>
      <c r="BB900" s="93">
        <f t="shared" si="1014"/>
        <v>0</v>
      </c>
      <c r="BC900" s="93">
        <f t="shared" si="1015"/>
        <v>0</v>
      </c>
      <c r="BD900" s="93">
        <f t="shared" si="1016"/>
        <v>0</v>
      </c>
      <c r="BE900" s="158">
        <f t="shared" si="1017"/>
        <v>0</v>
      </c>
      <c r="BF900" s="159">
        <f t="shared" si="1018"/>
        <v>0</v>
      </c>
      <c r="BG900" s="159">
        <f t="shared" si="972"/>
        <v>0</v>
      </c>
      <c r="BH900" s="159">
        <f t="shared" si="973"/>
        <v>0</v>
      </c>
      <c r="BI900" s="159">
        <f t="shared" si="974"/>
        <v>0</v>
      </c>
      <c r="BJ900" s="159">
        <f t="shared" si="975"/>
        <v>0</v>
      </c>
      <c r="BK900" s="159">
        <f t="shared" si="976"/>
        <v>0</v>
      </c>
      <c r="BL900" s="159">
        <f t="shared" si="977"/>
        <v>0</v>
      </c>
      <c r="BM900" s="159">
        <f t="shared" si="1026"/>
        <v>0</v>
      </c>
      <c r="BN900" s="159">
        <f t="shared" si="1025"/>
        <v>0</v>
      </c>
      <c r="BO900" s="205" t="b">
        <f t="shared" si="978"/>
        <v>0</v>
      </c>
      <c r="BP900" s="214">
        <f t="shared" si="979"/>
        <v>0</v>
      </c>
      <c r="BQ900" s="160">
        <f t="shared" si="980"/>
        <v>0</v>
      </c>
      <c r="BR900" s="160">
        <f t="shared" si="981"/>
        <v>0</v>
      </c>
      <c r="BS900" s="160">
        <f t="shared" si="982"/>
        <v>0</v>
      </c>
      <c r="BT900" s="160">
        <f t="shared" si="983"/>
        <v>0</v>
      </c>
      <c r="BU900" s="160">
        <f t="shared" si="984"/>
        <v>0</v>
      </c>
      <c r="BV900" s="215">
        <f t="shared" si="985"/>
        <v>0</v>
      </c>
      <c r="BW900" s="217">
        <f t="shared" si="986"/>
        <v>0</v>
      </c>
      <c r="BX900" s="206">
        <f t="shared" si="987"/>
        <v>0</v>
      </c>
      <c r="BY900" s="206">
        <f t="shared" si="988"/>
        <v>0</v>
      </c>
      <c r="BZ900" s="206">
        <f t="shared" si="989"/>
        <v>0</v>
      </c>
      <c r="CA900" s="206">
        <f t="shared" si="990"/>
        <v>0</v>
      </c>
      <c r="CB900" s="206">
        <f t="shared" si="991"/>
        <v>0</v>
      </c>
      <c r="CC900" s="218">
        <f t="shared" si="992"/>
        <v>0</v>
      </c>
      <c r="CD900" s="216" t="e">
        <f t="shared" si="993"/>
        <v>#VALUE!</v>
      </c>
      <c r="CE900" s="94" t="e">
        <f t="shared" si="994"/>
        <v>#VALUE!</v>
      </c>
      <c r="CF900" s="94" t="e">
        <f t="shared" si="995"/>
        <v>#VALUE!</v>
      </c>
      <c r="CG900" s="95" t="e">
        <f t="shared" si="996"/>
        <v>#VALUE!</v>
      </c>
      <c r="CH900" s="95" t="e">
        <f t="shared" si="1019"/>
        <v>#VALUE!</v>
      </c>
      <c r="CI900" s="95" t="b">
        <f t="shared" si="1022"/>
        <v>0</v>
      </c>
      <c r="CJ900" s="76" t="str">
        <f t="shared" si="997"/>
        <v/>
      </c>
      <c r="CK900" s="94" t="e" cm="1">
        <f t="array" aca="1" ref="CK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CL900" s="94" t="str">
        <f t="shared" si="998"/>
        <v/>
      </c>
      <c r="CM900" s="96" t="b">
        <f t="shared" si="999"/>
        <v>0</v>
      </c>
      <c r="CN900" s="130" t="b">
        <f>IFERROR(MATCH(D900,'Avtal för korttidsarbete'!$G$13:$G$1012,0),TRUE)</f>
        <v>1</v>
      </c>
      <c r="CO900" s="130" t="b">
        <f t="shared" si="1000"/>
        <v>0</v>
      </c>
      <c r="CP900" s="131" t="str" cm="1">
        <f t="array" ref="CP900">IF(CN900=TRUE,"x",INDEX('Avtal för korttidsarbete'!$E$13:$E$1012,$CN900))</f>
        <v>x</v>
      </c>
      <c r="CQ900" s="131" t="str" cm="1">
        <f t="array" ref="CQ900">IF(CN900=TRUE,"x",INDEX('Avtal för korttidsarbete'!$F$13:$F$1012,$CN900))</f>
        <v>x</v>
      </c>
      <c r="CR900" s="130" t="b">
        <f t="shared" si="1001"/>
        <v>0</v>
      </c>
      <c r="CS900" s="165">
        <f t="shared" si="1020"/>
        <v>0</v>
      </c>
      <c r="CT900" s="165">
        <f t="shared" si="1021"/>
        <v>0</v>
      </c>
      <c r="CU900" s="130" t="b">
        <f t="shared" si="1002"/>
        <v>0</v>
      </c>
      <c r="CV900" s="131">
        <f t="shared" si="1003"/>
        <v>0</v>
      </c>
      <c r="CW900" s="165">
        <f t="shared" si="1004"/>
        <v>0</v>
      </c>
      <c r="CX900" s="186" t="b">
        <f>IFERROR(INDEX('Avtal för korttidsarbete'!R:R,MATCH(D900,'Avtal för korttidsarbete'!$G:$G,0)),TRUE)</f>
        <v>1</v>
      </c>
      <c r="CY900" s="165" t="str">
        <f>IF(CX900,"-",INDEX('Avtal för korttidsarbete'!$D:$D,MATCH(D900,'Avtal för korttidsarbete'!$G:$G,0)))</f>
        <v>-</v>
      </c>
      <c r="CZ900" s="131" t="b">
        <f>IFERROR(G900&gt;INDEX(Uppsägningar!E:E,MATCH(C900,Uppsägningar!C:C,0)),FALSE)</f>
        <v>0</v>
      </c>
    </row>
    <row r="901" spans="1:104" s="30" customFormat="1" x14ac:dyDescent="0.25">
      <c r="A901" s="19">
        <v>886</v>
      </c>
      <c r="B901" s="20"/>
      <c r="C901" s="189"/>
      <c r="D901" s="69"/>
      <c r="E901" s="171">
        <f>IFERROR(INDEX(Admin!$C$7:$C$10,MATCH(CY901,TblNivåValTExt,0)),0)</f>
        <v>0</v>
      </c>
      <c r="F901" s="1"/>
      <c r="G901" s="1"/>
      <c r="H901" s="90"/>
      <c r="I901" s="91"/>
      <c r="J901" s="91"/>
      <c r="K901" s="91"/>
      <c r="L901" s="91"/>
      <c r="M901" s="91"/>
      <c r="N901" s="91"/>
      <c r="O901" s="91"/>
      <c r="P901" s="91"/>
      <c r="Q901" s="91"/>
      <c r="R901" s="91"/>
      <c r="S901" s="91"/>
      <c r="T901" s="91"/>
      <c r="U901" s="91"/>
      <c r="V901" s="91"/>
      <c r="W901" s="225">
        <f t="shared" si="959"/>
        <v>0</v>
      </c>
      <c r="X901" s="134" t="str">
        <f t="shared" si="1005"/>
        <v/>
      </c>
      <c r="Y901" s="92" t="b">
        <f t="shared" si="960"/>
        <v>0</v>
      </c>
      <c r="Z901" s="92" t="str">
        <f t="shared" si="1006"/>
        <v/>
      </c>
      <c r="AA901" s="92" t="b">
        <f t="shared" si="1007"/>
        <v>0</v>
      </c>
      <c r="AB901" s="92" t="str">
        <f t="shared" si="1008"/>
        <v/>
      </c>
      <c r="AC901" s="13" t="b">
        <f t="shared" si="961"/>
        <v>0</v>
      </c>
      <c r="AD901" s="92" t="str">
        <f t="shared" si="1009"/>
        <v/>
      </c>
      <c r="AE901" s="13" t="b">
        <f t="shared" si="1010"/>
        <v>0</v>
      </c>
      <c r="AF901" s="92" t="str">
        <f t="shared" si="1011"/>
        <v/>
      </c>
      <c r="AG901" s="13" t="b">
        <f t="shared" si="962"/>
        <v>0</v>
      </c>
      <c r="AH901" s="92" t="str">
        <f t="shared" si="1012"/>
        <v/>
      </c>
      <c r="AI901" s="35" t="b">
        <f t="shared" si="963"/>
        <v>0</v>
      </c>
      <c r="AJ901" s="92" t="str">
        <f t="shared" si="1013"/>
        <v/>
      </c>
      <c r="AK901" s="35" t="b">
        <f t="shared" si="964"/>
        <v>0</v>
      </c>
      <c r="AL901" s="92" t="str">
        <f t="shared" si="965"/>
        <v/>
      </c>
      <c r="AM901" s="35" t="b">
        <f t="shared" si="966"/>
        <v>0</v>
      </c>
      <c r="AN901" s="92" t="str">
        <f t="shared" si="967"/>
        <v/>
      </c>
      <c r="AO901" s="13" t="b">
        <f t="shared" si="968"/>
        <v>0</v>
      </c>
      <c r="AP901" s="92" t="str">
        <f t="shared" si="969"/>
        <v/>
      </c>
      <c r="AQ901" s="14">
        <f t="shared" si="970"/>
        <v>0</v>
      </c>
      <c r="AR901" s="14">
        <f t="shared" si="971"/>
        <v>0</v>
      </c>
      <c r="AS901" s="16">
        <f t="shared" si="1029"/>
        <v>0</v>
      </c>
      <c r="AT901" s="16">
        <f t="shared" si="1029"/>
        <v>0</v>
      </c>
      <c r="AU901" s="16">
        <f t="shared" si="1029"/>
        <v>0</v>
      </c>
      <c r="AV901" s="16">
        <f t="shared" si="1029"/>
        <v>0</v>
      </c>
      <c r="AW901" s="16">
        <f t="shared" si="1029"/>
        <v>0</v>
      </c>
      <c r="AX901" s="16">
        <f t="shared" si="1029"/>
        <v>0</v>
      </c>
      <c r="AY901" s="16">
        <f t="shared" si="1029"/>
        <v>0</v>
      </c>
      <c r="AZ901" s="16"/>
      <c r="BA901" s="16"/>
      <c r="BB901" s="93">
        <f t="shared" si="1014"/>
        <v>0</v>
      </c>
      <c r="BC901" s="93">
        <f t="shared" si="1015"/>
        <v>0</v>
      </c>
      <c r="BD901" s="93">
        <f t="shared" si="1016"/>
        <v>0</v>
      </c>
      <c r="BE901" s="158">
        <f t="shared" si="1017"/>
        <v>0</v>
      </c>
      <c r="BF901" s="159">
        <f t="shared" si="1018"/>
        <v>0</v>
      </c>
      <c r="BG901" s="159">
        <f t="shared" si="972"/>
        <v>0</v>
      </c>
      <c r="BH901" s="159">
        <f t="shared" si="973"/>
        <v>0</v>
      </c>
      <c r="BI901" s="159">
        <f t="shared" si="974"/>
        <v>0</v>
      </c>
      <c r="BJ901" s="159">
        <f t="shared" si="975"/>
        <v>0</v>
      </c>
      <c r="BK901" s="159">
        <f t="shared" si="976"/>
        <v>0</v>
      </c>
      <c r="BL901" s="159">
        <f t="shared" si="977"/>
        <v>0</v>
      </c>
      <c r="BM901" s="159">
        <f t="shared" si="1026"/>
        <v>0</v>
      </c>
      <c r="BN901" s="159">
        <f t="shared" si="1025"/>
        <v>0</v>
      </c>
      <c r="BO901" s="205" t="b">
        <f t="shared" si="978"/>
        <v>0</v>
      </c>
      <c r="BP901" s="214">
        <f t="shared" si="979"/>
        <v>0</v>
      </c>
      <c r="BQ901" s="160">
        <f t="shared" si="980"/>
        <v>0</v>
      </c>
      <c r="BR901" s="160">
        <f t="shared" si="981"/>
        <v>0</v>
      </c>
      <c r="BS901" s="160">
        <f t="shared" si="982"/>
        <v>0</v>
      </c>
      <c r="BT901" s="160">
        <f t="shared" si="983"/>
        <v>0</v>
      </c>
      <c r="BU901" s="160">
        <f t="shared" si="984"/>
        <v>0</v>
      </c>
      <c r="BV901" s="215">
        <f t="shared" si="985"/>
        <v>0</v>
      </c>
      <c r="BW901" s="217">
        <f t="shared" si="986"/>
        <v>0</v>
      </c>
      <c r="BX901" s="206">
        <f t="shared" si="987"/>
        <v>0</v>
      </c>
      <c r="BY901" s="206">
        <f t="shared" si="988"/>
        <v>0</v>
      </c>
      <c r="BZ901" s="206">
        <f t="shared" si="989"/>
        <v>0</v>
      </c>
      <c r="CA901" s="206">
        <f t="shared" si="990"/>
        <v>0</v>
      </c>
      <c r="CB901" s="206">
        <f t="shared" si="991"/>
        <v>0</v>
      </c>
      <c r="CC901" s="218">
        <f t="shared" si="992"/>
        <v>0</v>
      </c>
      <c r="CD901" s="216" t="e">
        <f t="shared" si="993"/>
        <v>#VALUE!</v>
      </c>
      <c r="CE901" s="94" t="e">
        <f t="shared" si="994"/>
        <v>#VALUE!</v>
      </c>
      <c r="CF901" s="94" t="e">
        <f t="shared" si="995"/>
        <v>#VALUE!</v>
      </c>
      <c r="CG901" s="95" t="e">
        <f t="shared" si="996"/>
        <v>#VALUE!</v>
      </c>
      <c r="CH901" s="95" t="e">
        <f t="shared" si="1019"/>
        <v>#VALUE!</v>
      </c>
      <c r="CI901" s="95" t="b">
        <f t="shared" si="1022"/>
        <v>0</v>
      </c>
      <c r="CJ901" s="76" t="str">
        <f t="shared" si="997"/>
        <v/>
      </c>
      <c r="CK901" s="94" t="e" cm="1">
        <f t="array" aca="1" ref="CK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CL901" s="94" t="str">
        <f t="shared" si="998"/>
        <v/>
      </c>
      <c r="CM901" s="96" t="b">
        <f t="shared" si="999"/>
        <v>0</v>
      </c>
      <c r="CN901" s="130" t="b">
        <f>IFERROR(MATCH(D901,'Avtal för korttidsarbete'!$G$13:$G$1012,0),TRUE)</f>
        <v>1</v>
      </c>
      <c r="CO901" s="130" t="b">
        <f t="shared" si="1000"/>
        <v>0</v>
      </c>
      <c r="CP901" s="131" t="str" cm="1">
        <f t="array" ref="CP901">IF(CN901=TRUE,"x",INDEX('Avtal för korttidsarbete'!$E$13:$E$1012,$CN901))</f>
        <v>x</v>
      </c>
      <c r="CQ901" s="131" t="str" cm="1">
        <f t="array" ref="CQ901">IF(CN901=TRUE,"x",INDEX('Avtal för korttidsarbete'!$F$13:$F$1012,$CN901))</f>
        <v>x</v>
      </c>
      <c r="CR901" s="130" t="b">
        <f t="shared" si="1001"/>
        <v>0</v>
      </c>
      <c r="CS901" s="165">
        <f t="shared" si="1020"/>
        <v>0</v>
      </c>
      <c r="CT901" s="165">
        <f t="shared" si="1021"/>
        <v>0</v>
      </c>
      <c r="CU901" s="130" t="b">
        <f t="shared" si="1002"/>
        <v>0</v>
      </c>
      <c r="CV901" s="131">
        <f t="shared" si="1003"/>
        <v>0</v>
      </c>
      <c r="CW901" s="165">
        <f t="shared" si="1004"/>
        <v>0</v>
      </c>
      <c r="CX901" s="186" t="b">
        <f>IFERROR(INDEX('Avtal för korttidsarbete'!R:R,MATCH(D901,'Avtal för korttidsarbete'!$G:$G,0)),TRUE)</f>
        <v>1</v>
      </c>
      <c r="CY901" s="165" t="str">
        <f>IF(CX901,"-",INDEX('Avtal för korttidsarbete'!$D:$D,MATCH(D901,'Avtal för korttidsarbete'!$G:$G,0)))</f>
        <v>-</v>
      </c>
      <c r="CZ901" s="131" t="b">
        <f>IFERROR(G901&gt;INDEX(Uppsägningar!E:E,MATCH(C901,Uppsägningar!C:C,0)),FALSE)</f>
        <v>0</v>
      </c>
    </row>
    <row r="902" spans="1:104" s="30" customFormat="1" x14ac:dyDescent="0.25">
      <c r="A902" s="19">
        <v>887</v>
      </c>
      <c r="B902" s="20"/>
      <c r="C902" s="189"/>
      <c r="D902" s="69"/>
      <c r="E902" s="171">
        <f>IFERROR(INDEX(Admin!$C$7:$C$10,MATCH(CY902,TblNivåValTExt,0)),0)</f>
        <v>0</v>
      </c>
      <c r="F902" s="1"/>
      <c r="G902" s="1"/>
      <c r="H902" s="90"/>
      <c r="I902" s="91"/>
      <c r="J902" s="91"/>
      <c r="K902" s="91"/>
      <c r="L902" s="91"/>
      <c r="M902" s="91"/>
      <c r="N902" s="91"/>
      <c r="O902" s="91"/>
      <c r="P902" s="91"/>
      <c r="Q902" s="91"/>
      <c r="R902" s="91"/>
      <c r="S902" s="91"/>
      <c r="T902" s="91"/>
      <c r="U902" s="91"/>
      <c r="V902" s="91"/>
      <c r="W902" s="225">
        <f t="shared" si="959"/>
        <v>0</v>
      </c>
      <c r="X902" s="134" t="str">
        <f t="shared" si="1005"/>
        <v/>
      </c>
      <c r="Y902" s="92" t="b">
        <f t="shared" si="960"/>
        <v>0</v>
      </c>
      <c r="Z902" s="92" t="str">
        <f t="shared" si="1006"/>
        <v/>
      </c>
      <c r="AA902" s="92" t="b">
        <f t="shared" si="1007"/>
        <v>0</v>
      </c>
      <c r="AB902" s="92" t="str">
        <f t="shared" si="1008"/>
        <v/>
      </c>
      <c r="AC902" s="13" t="b">
        <f t="shared" si="961"/>
        <v>0</v>
      </c>
      <c r="AD902" s="92" t="str">
        <f t="shared" si="1009"/>
        <v/>
      </c>
      <c r="AE902" s="13" t="b">
        <f t="shared" si="1010"/>
        <v>0</v>
      </c>
      <c r="AF902" s="92" t="str">
        <f t="shared" si="1011"/>
        <v/>
      </c>
      <c r="AG902" s="13" t="b">
        <f t="shared" si="962"/>
        <v>0</v>
      </c>
      <c r="AH902" s="92" t="str">
        <f t="shared" si="1012"/>
        <v/>
      </c>
      <c r="AI902" s="35" t="b">
        <f t="shared" si="963"/>
        <v>0</v>
      </c>
      <c r="AJ902" s="92" t="str">
        <f t="shared" si="1013"/>
        <v/>
      </c>
      <c r="AK902" s="35" t="b">
        <f t="shared" si="964"/>
        <v>0</v>
      </c>
      <c r="AL902" s="92" t="str">
        <f t="shared" si="965"/>
        <v/>
      </c>
      <c r="AM902" s="35" t="b">
        <f t="shared" si="966"/>
        <v>0</v>
      </c>
      <c r="AN902" s="92" t="str">
        <f t="shared" si="967"/>
        <v/>
      </c>
      <c r="AO902" s="13" t="b">
        <f t="shared" si="968"/>
        <v>0</v>
      </c>
      <c r="AP902" s="92" t="str">
        <f t="shared" si="969"/>
        <v/>
      </c>
      <c r="AQ902" s="14">
        <f t="shared" si="970"/>
        <v>0</v>
      </c>
      <c r="AR902" s="14">
        <f t="shared" si="971"/>
        <v>0</v>
      </c>
      <c r="AS902" s="16">
        <f t="shared" si="1029"/>
        <v>0</v>
      </c>
      <c r="AT902" s="16">
        <f t="shared" si="1029"/>
        <v>0</v>
      </c>
      <c r="AU902" s="16">
        <f t="shared" si="1029"/>
        <v>0</v>
      </c>
      <c r="AV902" s="16">
        <f t="shared" si="1029"/>
        <v>0</v>
      </c>
      <c r="AW902" s="16">
        <f t="shared" si="1029"/>
        <v>0</v>
      </c>
      <c r="AX902" s="16">
        <f t="shared" si="1029"/>
        <v>0</v>
      </c>
      <c r="AY902" s="16">
        <f t="shared" si="1029"/>
        <v>0</v>
      </c>
      <c r="AZ902" s="16"/>
      <c r="BA902" s="16"/>
      <c r="BB902" s="93">
        <f t="shared" si="1014"/>
        <v>0</v>
      </c>
      <c r="BC902" s="93">
        <f t="shared" si="1015"/>
        <v>0</v>
      </c>
      <c r="BD902" s="93">
        <f t="shared" si="1016"/>
        <v>0</v>
      </c>
      <c r="BE902" s="158">
        <f t="shared" si="1017"/>
        <v>0</v>
      </c>
      <c r="BF902" s="159">
        <f t="shared" si="1018"/>
        <v>0</v>
      </c>
      <c r="BG902" s="159">
        <f t="shared" si="972"/>
        <v>0</v>
      </c>
      <c r="BH902" s="159">
        <f t="shared" si="973"/>
        <v>0</v>
      </c>
      <c r="BI902" s="159">
        <f t="shared" si="974"/>
        <v>0</v>
      </c>
      <c r="BJ902" s="159">
        <f t="shared" si="975"/>
        <v>0</v>
      </c>
      <c r="BK902" s="159">
        <f t="shared" si="976"/>
        <v>0</v>
      </c>
      <c r="BL902" s="159">
        <f t="shared" si="977"/>
        <v>0</v>
      </c>
      <c r="BM902" s="159">
        <f t="shared" ref="BM902" si="1030">AZ902/BM$11*$AV902</f>
        <v>0</v>
      </c>
      <c r="BN902" s="159">
        <f t="shared" si="1025"/>
        <v>0</v>
      </c>
      <c r="BO902" s="205" t="b">
        <f t="shared" si="978"/>
        <v>0</v>
      </c>
      <c r="BP902" s="214">
        <f t="shared" si="979"/>
        <v>0</v>
      </c>
      <c r="BQ902" s="160">
        <f t="shared" si="980"/>
        <v>0</v>
      </c>
      <c r="BR902" s="160">
        <f t="shared" si="981"/>
        <v>0</v>
      </c>
      <c r="BS902" s="160">
        <f t="shared" si="982"/>
        <v>0</v>
      </c>
      <c r="BT902" s="160">
        <f t="shared" si="983"/>
        <v>0</v>
      </c>
      <c r="BU902" s="160">
        <f t="shared" si="984"/>
        <v>0</v>
      </c>
      <c r="BV902" s="215">
        <f t="shared" si="985"/>
        <v>0</v>
      </c>
      <c r="BW902" s="217">
        <f t="shared" si="986"/>
        <v>0</v>
      </c>
      <c r="BX902" s="206">
        <f t="shared" si="987"/>
        <v>0</v>
      </c>
      <c r="BY902" s="206">
        <f t="shared" si="988"/>
        <v>0</v>
      </c>
      <c r="BZ902" s="206">
        <f t="shared" si="989"/>
        <v>0</v>
      </c>
      <c r="CA902" s="206">
        <f t="shared" si="990"/>
        <v>0</v>
      </c>
      <c r="CB902" s="206">
        <f t="shared" si="991"/>
        <v>0</v>
      </c>
      <c r="CC902" s="218">
        <f t="shared" si="992"/>
        <v>0</v>
      </c>
      <c r="CD902" s="216" t="e">
        <f t="shared" si="993"/>
        <v>#VALUE!</v>
      </c>
      <c r="CE902" s="94" t="e">
        <f t="shared" si="994"/>
        <v>#VALUE!</v>
      </c>
      <c r="CF902" s="94" t="e">
        <f t="shared" si="995"/>
        <v>#VALUE!</v>
      </c>
      <c r="CG902" s="95" t="e">
        <f t="shared" si="996"/>
        <v>#VALUE!</v>
      </c>
      <c r="CH902" s="95" t="e">
        <f t="shared" si="1019"/>
        <v>#VALUE!</v>
      </c>
      <c r="CI902" s="95" t="b">
        <f t="shared" si="1022"/>
        <v>0</v>
      </c>
      <c r="CJ902" s="76" t="str">
        <f t="shared" si="997"/>
        <v/>
      </c>
      <c r="CK902" s="94" t="e" cm="1">
        <f t="array" aca="1" ref="CK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CL902" s="94" t="str">
        <f t="shared" si="998"/>
        <v/>
      </c>
      <c r="CM902" s="96" t="b">
        <f t="shared" si="999"/>
        <v>0</v>
      </c>
      <c r="CN902" s="130" t="b">
        <f>IFERROR(MATCH(D902,'Avtal för korttidsarbete'!$G$13:$G$1012,0),TRUE)</f>
        <v>1</v>
      </c>
      <c r="CO902" s="130" t="b">
        <f t="shared" si="1000"/>
        <v>0</v>
      </c>
      <c r="CP902" s="131" t="str" cm="1">
        <f t="array" ref="CP902">IF(CN902=TRUE,"x",INDEX('Avtal för korttidsarbete'!$E$13:$E$1012,$CN902))</f>
        <v>x</v>
      </c>
      <c r="CQ902" s="131" t="str" cm="1">
        <f t="array" ref="CQ902">IF(CN902=TRUE,"x",INDEX('Avtal för korttidsarbete'!$F$13:$F$1012,$CN902))</f>
        <v>x</v>
      </c>
      <c r="CR902" s="130" t="b">
        <f t="shared" si="1001"/>
        <v>0</v>
      </c>
      <c r="CS902" s="165">
        <f t="shared" si="1020"/>
        <v>0</v>
      </c>
      <c r="CT902" s="165">
        <f t="shared" si="1021"/>
        <v>0</v>
      </c>
      <c r="CU902" s="130" t="b">
        <f t="shared" si="1002"/>
        <v>0</v>
      </c>
      <c r="CV902" s="131">
        <f t="shared" si="1003"/>
        <v>0</v>
      </c>
      <c r="CW902" s="165">
        <f t="shared" si="1004"/>
        <v>0</v>
      </c>
      <c r="CX902" s="186" t="b">
        <f>IFERROR(INDEX('Avtal för korttidsarbete'!R:R,MATCH(D902,'Avtal för korttidsarbete'!$G:$G,0)),TRUE)</f>
        <v>1</v>
      </c>
      <c r="CY902" s="165" t="str">
        <f>IF(CX902,"-",INDEX('Avtal för korttidsarbete'!$D:$D,MATCH(D902,'Avtal för korttidsarbete'!$G:$G,0)))</f>
        <v>-</v>
      </c>
      <c r="CZ902" s="131" t="b">
        <f>IFERROR(G902&gt;INDEX(Uppsägningar!E:E,MATCH(C902,Uppsägningar!C:C,0)),FALSE)</f>
        <v>0</v>
      </c>
    </row>
    <row r="903" spans="1:104" s="30" customFormat="1" x14ac:dyDescent="0.25">
      <c r="A903" s="19">
        <v>888</v>
      </c>
      <c r="B903" s="20"/>
      <c r="C903" s="189"/>
      <c r="D903" s="69"/>
      <c r="E903" s="171">
        <f>IFERROR(INDEX(Admin!$C$7:$C$10,MATCH(CY903,TblNivåValTExt,0)),0)</f>
        <v>0</v>
      </c>
      <c r="F903" s="1"/>
      <c r="G903" s="1"/>
      <c r="H903" s="90"/>
      <c r="I903" s="91"/>
      <c r="J903" s="91"/>
      <c r="K903" s="91"/>
      <c r="L903" s="91"/>
      <c r="M903" s="91"/>
      <c r="N903" s="91"/>
      <c r="O903" s="91"/>
      <c r="P903" s="91"/>
      <c r="Q903" s="91"/>
      <c r="R903" s="91"/>
      <c r="S903" s="91"/>
      <c r="T903" s="91"/>
      <c r="U903" s="91"/>
      <c r="V903" s="91"/>
      <c r="W903" s="225">
        <f t="shared" si="959"/>
        <v>0</v>
      </c>
      <c r="X903" s="134" t="str">
        <f t="shared" si="1005"/>
        <v/>
      </c>
      <c r="Y903" s="92" t="b">
        <f t="shared" si="960"/>
        <v>0</v>
      </c>
      <c r="Z903" s="92" t="str">
        <f t="shared" si="1006"/>
        <v/>
      </c>
      <c r="AA903" s="92" t="b">
        <f t="shared" si="1007"/>
        <v>0</v>
      </c>
      <c r="AB903" s="92" t="str">
        <f t="shared" si="1008"/>
        <v/>
      </c>
      <c r="AC903" s="13" t="b">
        <f t="shared" si="961"/>
        <v>0</v>
      </c>
      <c r="AD903" s="92" t="str">
        <f t="shared" si="1009"/>
        <v/>
      </c>
      <c r="AE903" s="13" t="b">
        <f t="shared" si="1010"/>
        <v>0</v>
      </c>
      <c r="AF903" s="92" t="str">
        <f t="shared" si="1011"/>
        <v/>
      </c>
      <c r="AG903" s="13" t="b">
        <f t="shared" si="962"/>
        <v>0</v>
      </c>
      <c r="AH903" s="92" t="str">
        <f t="shared" si="1012"/>
        <v/>
      </c>
      <c r="AI903" s="35" t="b">
        <f t="shared" si="963"/>
        <v>0</v>
      </c>
      <c r="AJ903" s="92" t="str">
        <f t="shared" si="1013"/>
        <v/>
      </c>
      <c r="AK903" s="35" t="b">
        <f t="shared" si="964"/>
        <v>0</v>
      </c>
      <c r="AL903" s="92" t="str">
        <f t="shared" si="965"/>
        <v/>
      </c>
      <c r="AM903" s="35" t="b">
        <f t="shared" si="966"/>
        <v>0</v>
      </c>
      <c r="AN903" s="92" t="str">
        <f t="shared" si="967"/>
        <v/>
      </c>
      <c r="AO903" s="13" t="b">
        <f t="shared" si="968"/>
        <v>0</v>
      </c>
      <c r="AP903" s="92" t="str">
        <f t="shared" si="969"/>
        <v/>
      </c>
      <c r="AQ903" s="14">
        <f t="shared" si="970"/>
        <v>0</v>
      </c>
      <c r="AR903" s="14">
        <f t="shared" si="971"/>
        <v>0</v>
      </c>
      <c r="AS903" s="16">
        <f t="shared" si="1029"/>
        <v>0</v>
      </c>
      <c r="AT903" s="16">
        <f t="shared" si="1029"/>
        <v>0</v>
      </c>
      <c r="AU903" s="16">
        <f t="shared" si="1029"/>
        <v>0</v>
      </c>
      <c r="AV903" s="16">
        <f t="shared" si="1029"/>
        <v>0</v>
      </c>
      <c r="AW903" s="16">
        <f t="shared" si="1029"/>
        <v>0</v>
      </c>
      <c r="AX903" s="16">
        <f t="shared" si="1029"/>
        <v>0</v>
      </c>
      <c r="AY903" s="16">
        <f t="shared" si="1029"/>
        <v>0</v>
      </c>
      <c r="AZ903" s="16"/>
      <c r="BA903" s="16"/>
      <c r="BB903" s="93">
        <f t="shared" si="1014"/>
        <v>0</v>
      </c>
      <c r="BC903" s="93">
        <f t="shared" si="1015"/>
        <v>0</v>
      </c>
      <c r="BD903" s="93">
        <f t="shared" si="1016"/>
        <v>0</v>
      </c>
      <c r="BE903" s="158">
        <f t="shared" si="1017"/>
        <v>0</v>
      </c>
      <c r="BF903" s="159">
        <f t="shared" si="1018"/>
        <v>0</v>
      </c>
      <c r="BG903" s="159">
        <f t="shared" si="972"/>
        <v>0</v>
      </c>
      <c r="BH903" s="159">
        <f t="shared" si="973"/>
        <v>0</v>
      </c>
      <c r="BI903" s="159">
        <f t="shared" si="974"/>
        <v>0</v>
      </c>
      <c r="BJ903" s="159">
        <f t="shared" si="975"/>
        <v>0</v>
      </c>
      <c r="BK903" s="159">
        <f t="shared" si="976"/>
        <v>0</v>
      </c>
      <c r="BL903" s="159">
        <f t="shared" si="977"/>
        <v>0</v>
      </c>
      <c r="BM903" s="159">
        <f t="shared" ref="BM903:BN931" si="1031">AZ903/BM$11*$AV903</f>
        <v>0</v>
      </c>
      <c r="BN903" s="159">
        <f t="shared" si="1025"/>
        <v>0</v>
      </c>
      <c r="BO903" s="205" t="b">
        <f t="shared" si="978"/>
        <v>0</v>
      </c>
      <c r="BP903" s="214">
        <f t="shared" si="979"/>
        <v>0</v>
      </c>
      <c r="BQ903" s="160">
        <f t="shared" si="980"/>
        <v>0</v>
      </c>
      <c r="BR903" s="160">
        <f t="shared" si="981"/>
        <v>0</v>
      </c>
      <c r="BS903" s="160">
        <f t="shared" si="982"/>
        <v>0</v>
      </c>
      <c r="BT903" s="160">
        <f t="shared" si="983"/>
        <v>0</v>
      </c>
      <c r="BU903" s="160">
        <f t="shared" si="984"/>
        <v>0</v>
      </c>
      <c r="BV903" s="215">
        <f t="shared" si="985"/>
        <v>0</v>
      </c>
      <c r="BW903" s="217">
        <f t="shared" si="986"/>
        <v>0</v>
      </c>
      <c r="BX903" s="206">
        <f t="shared" si="987"/>
        <v>0</v>
      </c>
      <c r="BY903" s="206">
        <f t="shared" si="988"/>
        <v>0</v>
      </c>
      <c r="BZ903" s="206">
        <f t="shared" si="989"/>
        <v>0</v>
      </c>
      <c r="CA903" s="206">
        <f t="shared" si="990"/>
        <v>0</v>
      </c>
      <c r="CB903" s="206">
        <f t="shared" si="991"/>
        <v>0</v>
      </c>
      <c r="CC903" s="218">
        <f t="shared" si="992"/>
        <v>0</v>
      </c>
      <c r="CD903" s="216" t="e">
        <f t="shared" si="993"/>
        <v>#VALUE!</v>
      </c>
      <c r="CE903" s="94" t="e">
        <f t="shared" si="994"/>
        <v>#VALUE!</v>
      </c>
      <c r="CF903" s="94" t="e">
        <f t="shared" si="995"/>
        <v>#VALUE!</v>
      </c>
      <c r="CG903" s="95" t="e">
        <f t="shared" si="996"/>
        <v>#VALUE!</v>
      </c>
      <c r="CH903" s="95" t="e">
        <f t="shared" si="1019"/>
        <v>#VALUE!</v>
      </c>
      <c r="CI903" s="95" t="b">
        <f t="shared" si="1022"/>
        <v>0</v>
      </c>
      <c r="CJ903" s="76" t="str">
        <f t="shared" si="997"/>
        <v/>
      </c>
      <c r="CK903" s="94" t="e" cm="1">
        <f t="array" aca="1" ref="CK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CL903" s="94" t="str">
        <f t="shared" si="998"/>
        <v/>
      </c>
      <c r="CM903" s="96" t="b">
        <f t="shared" si="999"/>
        <v>0</v>
      </c>
      <c r="CN903" s="130" t="b">
        <f>IFERROR(MATCH(D903,'Avtal för korttidsarbete'!$G$13:$G$1012,0),TRUE)</f>
        <v>1</v>
      </c>
      <c r="CO903" s="130" t="b">
        <f t="shared" si="1000"/>
        <v>0</v>
      </c>
      <c r="CP903" s="131" t="str" cm="1">
        <f t="array" ref="CP903">IF(CN903=TRUE,"x",INDEX('Avtal för korttidsarbete'!$E$13:$E$1012,$CN903))</f>
        <v>x</v>
      </c>
      <c r="CQ903" s="131" t="str" cm="1">
        <f t="array" ref="CQ903">IF(CN903=TRUE,"x",INDEX('Avtal för korttidsarbete'!$F$13:$F$1012,$CN903))</f>
        <v>x</v>
      </c>
      <c r="CR903" s="130" t="b">
        <f t="shared" si="1001"/>
        <v>0</v>
      </c>
      <c r="CS903" s="165">
        <f t="shared" si="1020"/>
        <v>0</v>
      </c>
      <c r="CT903" s="165">
        <f t="shared" si="1021"/>
        <v>0</v>
      </c>
      <c r="CU903" s="130" t="b">
        <f t="shared" si="1002"/>
        <v>0</v>
      </c>
      <c r="CV903" s="131">
        <f t="shared" si="1003"/>
        <v>0</v>
      </c>
      <c r="CW903" s="165">
        <f t="shared" si="1004"/>
        <v>0</v>
      </c>
      <c r="CX903" s="186" t="b">
        <f>IFERROR(INDEX('Avtal för korttidsarbete'!R:R,MATCH(D903,'Avtal för korttidsarbete'!$G:$G,0)),TRUE)</f>
        <v>1</v>
      </c>
      <c r="CY903" s="165" t="str">
        <f>IF(CX903,"-",INDEX('Avtal för korttidsarbete'!$D:$D,MATCH(D903,'Avtal för korttidsarbete'!$G:$G,0)))</f>
        <v>-</v>
      </c>
      <c r="CZ903" s="131" t="b">
        <f>IFERROR(G903&gt;INDEX(Uppsägningar!E:E,MATCH(C903,Uppsägningar!C:C,0)),FALSE)</f>
        <v>0</v>
      </c>
    </row>
    <row r="904" spans="1:104" s="30" customFormat="1" x14ac:dyDescent="0.25">
      <c r="A904" s="19">
        <v>889</v>
      </c>
      <c r="B904" s="20"/>
      <c r="C904" s="189"/>
      <c r="D904" s="69"/>
      <c r="E904" s="171">
        <f>IFERROR(INDEX(Admin!$C$7:$C$10,MATCH(CY904,TblNivåValTExt,0)),0)</f>
        <v>0</v>
      </c>
      <c r="F904" s="1"/>
      <c r="G904" s="1"/>
      <c r="H904" s="90"/>
      <c r="I904" s="91"/>
      <c r="J904" s="91"/>
      <c r="K904" s="91"/>
      <c r="L904" s="91"/>
      <c r="M904" s="91"/>
      <c r="N904" s="91"/>
      <c r="O904" s="91"/>
      <c r="P904" s="91"/>
      <c r="Q904" s="91"/>
      <c r="R904" s="91"/>
      <c r="S904" s="91"/>
      <c r="T904" s="91"/>
      <c r="U904" s="91"/>
      <c r="V904" s="91"/>
      <c r="W904" s="225">
        <f t="shared" si="959"/>
        <v>0</v>
      </c>
      <c r="X904" s="134" t="str">
        <f t="shared" si="1005"/>
        <v/>
      </c>
      <c r="Y904" s="92" t="b">
        <f t="shared" si="960"/>
        <v>0</v>
      </c>
      <c r="Z904" s="92" t="str">
        <f t="shared" si="1006"/>
        <v/>
      </c>
      <c r="AA904" s="92" t="b">
        <f t="shared" si="1007"/>
        <v>0</v>
      </c>
      <c r="AB904" s="92" t="str">
        <f t="shared" si="1008"/>
        <v/>
      </c>
      <c r="AC904" s="13" t="b">
        <f t="shared" si="961"/>
        <v>0</v>
      </c>
      <c r="AD904" s="92" t="str">
        <f t="shared" si="1009"/>
        <v/>
      </c>
      <c r="AE904" s="13" t="b">
        <f t="shared" si="1010"/>
        <v>0</v>
      </c>
      <c r="AF904" s="92" t="str">
        <f t="shared" si="1011"/>
        <v/>
      </c>
      <c r="AG904" s="13" t="b">
        <f t="shared" si="962"/>
        <v>0</v>
      </c>
      <c r="AH904" s="92" t="str">
        <f t="shared" si="1012"/>
        <v/>
      </c>
      <c r="AI904" s="35" t="b">
        <f t="shared" si="963"/>
        <v>0</v>
      </c>
      <c r="AJ904" s="92" t="str">
        <f t="shared" si="1013"/>
        <v/>
      </c>
      <c r="AK904" s="35" t="b">
        <f t="shared" si="964"/>
        <v>0</v>
      </c>
      <c r="AL904" s="92" t="str">
        <f t="shared" si="965"/>
        <v/>
      </c>
      <c r="AM904" s="35" t="b">
        <f t="shared" si="966"/>
        <v>0</v>
      </c>
      <c r="AN904" s="92" t="str">
        <f t="shared" si="967"/>
        <v/>
      </c>
      <c r="AO904" s="13" t="b">
        <f t="shared" si="968"/>
        <v>0</v>
      </c>
      <c r="AP904" s="92" t="str">
        <f t="shared" si="969"/>
        <v/>
      </c>
      <c r="AQ904" s="14">
        <f t="shared" si="970"/>
        <v>0</v>
      </c>
      <c r="AR904" s="14">
        <f t="shared" si="971"/>
        <v>0</v>
      </c>
      <c r="AS904" s="16">
        <f t="shared" si="1029"/>
        <v>0</v>
      </c>
      <c r="AT904" s="16">
        <f t="shared" si="1029"/>
        <v>0</v>
      </c>
      <c r="AU904" s="16">
        <f t="shared" si="1029"/>
        <v>0</v>
      </c>
      <c r="AV904" s="16">
        <f t="shared" si="1029"/>
        <v>0</v>
      </c>
      <c r="AW904" s="16">
        <f t="shared" si="1029"/>
        <v>0</v>
      </c>
      <c r="AX904" s="16">
        <f t="shared" si="1029"/>
        <v>0</v>
      </c>
      <c r="AY904" s="16">
        <f t="shared" si="1029"/>
        <v>0</v>
      </c>
      <c r="AZ904" s="16"/>
      <c r="BA904" s="16"/>
      <c r="BB904" s="93">
        <f t="shared" si="1014"/>
        <v>0</v>
      </c>
      <c r="BC904" s="93">
        <f t="shared" si="1015"/>
        <v>0</v>
      </c>
      <c r="BD904" s="93">
        <f t="shared" si="1016"/>
        <v>0</v>
      </c>
      <c r="BE904" s="158">
        <f t="shared" si="1017"/>
        <v>0</v>
      </c>
      <c r="BF904" s="159">
        <f t="shared" si="1018"/>
        <v>0</v>
      </c>
      <c r="BG904" s="159">
        <f t="shared" si="972"/>
        <v>0</v>
      </c>
      <c r="BH904" s="159">
        <f t="shared" si="973"/>
        <v>0</v>
      </c>
      <c r="BI904" s="159">
        <f t="shared" si="974"/>
        <v>0</v>
      </c>
      <c r="BJ904" s="159">
        <f t="shared" si="975"/>
        <v>0</v>
      </c>
      <c r="BK904" s="159">
        <f t="shared" si="976"/>
        <v>0</v>
      </c>
      <c r="BL904" s="159">
        <f t="shared" si="977"/>
        <v>0</v>
      </c>
      <c r="BM904" s="159">
        <f t="shared" si="1031"/>
        <v>0</v>
      </c>
      <c r="BN904" s="159">
        <f t="shared" si="1025"/>
        <v>0</v>
      </c>
      <c r="BO904" s="205" t="b">
        <f t="shared" si="978"/>
        <v>0</v>
      </c>
      <c r="BP904" s="214">
        <f t="shared" si="979"/>
        <v>0</v>
      </c>
      <c r="BQ904" s="160">
        <f t="shared" si="980"/>
        <v>0</v>
      </c>
      <c r="BR904" s="160">
        <f t="shared" si="981"/>
        <v>0</v>
      </c>
      <c r="BS904" s="160">
        <f t="shared" si="982"/>
        <v>0</v>
      </c>
      <c r="BT904" s="160">
        <f t="shared" si="983"/>
        <v>0</v>
      </c>
      <c r="BU904" s="160">
        <f t="shared" si="984"/>
        <v>0</v>
      </c>
      <c r="BV904" s="215">
        <f t="shared" si="985"/>
        <v>0</v>
      </c>
      <c r="BW904" s="217">
        <f t="shared" si="986"/>
        <v>0</v>
      </c>
      <c r="BX904" s="206">
        <f t="shared" si="987"/>
        <v>0</v>
      </c>
      <c r="BY904" s="206">
        <f t="shared" si="988"/>
        <v>0</v>
      </c>
      <c r="BZ904" s="206">
        <f t="shared" si="989"/>
        <v>0</v>
      </c>
      <c r="CA904" s="206">
        <f t="shared" si="990"/>
        <v>0</v>
      </c>
      <c r="CB904" s="206">
        <f t="shared" si="991"/>
        <v>0</v>
      </c>
      <c r="CC904" s="218">
        <f t="shared" si="992"/>
        <v>0</v>
      </c>
      <c r="CD904" s="216" t="e">
        <f t="shared" si="993"/>
        <v>#VALUE!</v>
      </c>
      <c r="CE904" s="94" t="e">
        <f t="shared" si="994"/>
        <v>#VALUE!</v>
      </c>
      <c r="CF904" s="94" t="e">
        <f t="shared" si="995"/>
        <v>#VALUE!</v>
      </c>
      <c r="CG904" s="95" t="e">
        <f t="shared" si="996"/>
        <v>#VALUE!</v>
      </c>
      <c r="CH904" s="95" t="e">
        <f t="shared" si="1019"/>
        <v>#VALUE!</v>
      </c>
      <c r="CI904" s="95" t="b">
        <f t="shared" si="1022"/>
        <v>0</v>
      </c>
      <c r="CJ904" s="76" t="str">
        <f t="shared" si="997"/>
        <v/>
      </c>
      <c r="CK904" s="94" t="e" cm="1">
        <f t="array" aca="1" ref="CK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CL904" s="94" t="str">
        <f t="shared" si="998"/>
        <v/>
      </c>
      <c r="CM904" s="96" t="b">
        <f t="shared" si="999"/>
        <v>0</v>
      </c>
      <c r="CN904" s="130" t="b">
        <f>IFERROR(MATCH(D904,'Avtal för korttidsarbete'!$G$13:$G$1012,0),TRUE)</f>
        <v>1</v>
      </c>
      <c r="CO904" s="130" t="b">
        <f t="shared" si="1000"/>
        <v>0</v>
      </c>
      <c r="CP904" s="131" t="str" cm="1">
        <f t="array" ref="CP904">IF(CN904=TRUE,"x",INDEX('Avtal för korttidsarbete'!$E$13:$E$1012,$CN904))</f>
        <v>x</v>
      </c>
      <c r="CQ904" s="131" t="str" cm="1">
        <f t="array" ref="CQ904">IF(CN904=TRUE,"x",INDEX('Avtal för korttidsarbete'!$F$13:$F$1012,$CN904))</f>
        <v>x</v>
      </c>
      <c r="CR904" s="130" t="b">
        <f t="shared" si="1001"/>
        <v>0</v>
      </c>
      <c r="CS904" s="165">
        <f t="shared" si="1020"/>
        <v>0</v>
      </c>
      <c r="CT904" s="165">
        <f t="shared" si="1021"/>
        <v>0</v>
      </c>
      <c r="CU904" s="130" t="b">
        <f t="shared" si="1002"/>
        <v>0</v>
      </c>
      <c r="CV904" s="131">
        <f t="shared" si="1003"/>
        <v>0</v>
      </c>
      <c r="CW904" s="165">
        <f t="shared" si="1004"/>
        <v>0</v>
      </c>
      <c r="CX904" s="186" t="b">
        <f>IFERROR(INDEX('Avtal för korttidsarbete'!R:R,MATCH(D904,'Avtal för korttidsarbete'!$G:$G,0)),TRUE)</f>
        <v>1</v>
      </c>
      <c r="CY904" s="165" t="str">
        <f>IF(CX904,"-",INDEX('Avtal för korttidsarbete'!$D:$D,MATCH(D904,'Avtal för korttidsarbete'!$G:$G,0)))</f>
        <v>-</v>
      </c>
      <c r="CZ904" s="131" t="b">
        <f>IFERROR(G904&gt;INDEX(Uppsägningar!E:E,MATCH(C904,Uppsägningar!C:C,0)),FALSE)</f>
        <v>0</v>
      </c>
    </row>
    <row r="905" spans="1:104" s="30" customFormat="1" x14ac:dyDescent="0.25">
      <c r="A905" s="19">
        <v>890</v>
      </c>
      <c r="B905" s="20"/>
      <c r="C905" s="189"/>
      <c r="D905" s="69"/>
      <c r="E905" s="171">
        <f>IFERROR(INDEX(Admin!$C$7:$C$10,MATCH(CY905,TblNivåValTExt,0)),0)</f>
        <v>0</v>
      </c>
      <c r="F905" s="1"/>
      <c r="G905" s="1"/>
      <c r="H905" s="90"/>
      <c r="I905" s="91"/>
      <c r="J905" s="91"/>
      <c r="K905" s="91"/>
      <c r="L905" s="91"/>
      <c r="M905" s="91"/>
      <c r="N905" s="91"/>
      <c r="O905" s="91"/>
      <c r="P905" s="91"/>
      <c r="Q905" s="91"/>
      <c r="R905" s="91"/>
      <c r="S905" s="91"/>
      <c r="T905" s="91"/>
      <c r="U905" s="91"/>
      <c r="V905" s="91"/>
      <c r="W905" s="225">
        <f t="shared" si="959"/>
        <v>0</v>
      </c>
      <c r="X905" s="134" t="str">
        <f t="shared" si="1005"/>
        <v/>
      </c>
      <c r="Y905" s="92" t="b">
        <f t="shared" si="960"/>
        <v>0</v>
      </c>
      <c r="Z905" s="92" t="str">
        <f t="shared" si="1006"/>
        <v/>
      </c>
      <c r="AA905" s="92" t="b">
        <f t="shared" si="1007"/>
        <v>0</v>
      </c>
      <c r="AB905" s="92" t="str">
        <f t="shared" si="1008"/>
        <v/>
      </c>
      <c r="AC905" s="13" t="b">
        <f t="shared" si="961"/>
        <v>0</v>
      </c>
      <c r="AD905" s="92" t="str">
        <f t="shared" si="1009"/>
        <v/>
      </c>
      <c r="AE905" s="13" t="b">
        <f t="shared" si="1010"/>
        <v>0</v>
      </c>
      <c r="AF905" s="92" t="str">
        <f t="shared" si="1011"/>
        <v/>
      </c>
      <c r="AG905" s="13" t="b">
        <f t="shared" si="962"/>
        <v>0</v>
      </c>
      <c r="AH905" s="92" t="str">
        <f t="shared" si="1012"/>
        <v/>
      </c>
      <c r="AI905" s="35" t="b">
        <f t="shared" si="963"/>
        <v>0</v>
      </c>
      <c r="AJ905" s="92" t="str">
        <f t="shared" si="1013"/>
        <v/>
      </c>
      <c r="AK905" s="35" t="b">
        <f t="shared" si="964"/>
        <v>0</v>
      </c>
      <c r="AL905" s="92" t="str">
        <f t="shared" si="965"/>
        <v/>
      </c>
      <c r="AM905" s="35" t="b">
        <f t="shared" si="966"/>
        <v>0</v>
      </c>
      <c r="AN905" s="92" t="str">
        <f t="shared" si="967"/>
        <v/>
      </c>
      <c r="AO905" s="13" t="b">
        <f t="shared" si="968"/>
        <v>0</v>
      </c>
      <c r="AP905" s="92" t="str">
        <f t="shared" si="969"/>
        <v/>
      </c>
      <c r="AQ905" s="14">
        <f t="shared" si="970"/>
        <v>0</v>
      </c>
      <c r="AR905" s="14">
        <f t="shared" si="971"/>
        <v>0</v>
      </c>
      <c r="AS905" s="16">
        <f t="shared" si="1029"/>
        <v>0</v>
      </c>
      <c r="AT905" s="16">
        <f t="shared" si="1029"/>
        <v>0</v>
      </c>
      <c r="AU905" s="16">
        <f t="shared" si="1029"/>
        <v>0</v>
      </c>
      <c r="AV905" s="16">
        <f t="shared" si="1029"/>
        <v>0</v>
      </c>
      <c r="AW905" s="16">
        <f t="shared" si="1029"/>
        <v>0</v>
      </c>
      <c r="AX905" s="16">
        <f t="shared" si="1029"/>
        <v>0</v>
      </c>
      <c r="AY905" s="16">
        <f t="shared" si="1029"/>
        <v>0</v>
      </c>
      <c r="AZ905" s="16"/>
      <c r="BA905" s="16"/>
      <c r="BB905" s="93">
        <f t="shared" si="1014"/>
        <v>0</v>
      </c>
      <c r="BC905" s="93">
        <f t="shared" si="1015"/>
        <v>0</v>
      </c>
      <c r="BD905" s="93">
        <f t="shared" si="1016"/>
        <v>0</v>
      </c>
      <c r="BE905" s="158">
        <f t="shared" si="1017"/>
        <v>0</v>
      </c>
      <c r="BF905" s="159">
        <f t="shared" si="1018"/>
        <v>0</v>
      </c>
      <c r="BG905" s="159">
        <f t="shared" si="972"/>
        <v>0</v>
      </c>
      <c r="BH905" s="159">
        <f t="shared" si="973"/>
        <v>0</v>
      </c>
      <c r="BI905" s="159">
        <f t="shared" si="974"/>
        <v>0</v>
      </c>
      <c r="BJ905" s="159">
        <f t="shared" si="975"/>
        <v>0</v>
      </c>
      <c r="BK905" s="159">
        <f t="shared" si="976"/>
        <v>0</v>
      </c>
      <c r="BL905" s="159">
        <f t="shared" si="977"/>
        <v>0</v>
      </c>
      <c r="BM905" s="159">
        <f t="shared" si="1031"/>
        <v>0</v>
      </c>
      <c r="BN905" s="159">
        <f t="shared" si="1025"/>
        <v>0</v>
      </c>
      <c r="BO905" s="205" t="b">
        <f t="shared" si="978"/>
        <v>0</v>
      </c>
      <c r="BP905" s="214">
        <f t="shared" si="979"/>
        <v>0</v>
      </c>
      <c r="BQ905" s="160">
        <f t="shared" si="980"/>
        <v>0</v>
      </c>
      <c r="BR905" s="160">
        <f t="shared" si="981"/>
        <v>0</v>
      </c>
      <c r="BS905" s="160">
        <f t="shared" si="982"/>
        <v>0</v>
      </c>
      <c r="BT905" s="160">
        <f t="shared" si="983"/>
        <v>0</v>
      </c>
      <c r="BU905" s="160">
        <f t="shared" si="984"/>
        <v>0</v>
      </c>
      <c r="BV905" s="215">
        <f t="shared" si="985"/>
        <v>0</v>
      </c>
      <c r="BW905" s="217">
        <f t="shared" si="986"/>
        <v>0</v>
      </c>
      <c r="BX905" s="206">
        <f t="shared" si="987"/>
        <v>0</v>
      </c>
      <c r="BY905" s="206">
        <f t="shared" si="988"/>
        <v>0</v>
      </c>
      <c r="BZ905" s="206">
        <f t="shared" si="989"/>
        <v>0</v>
      </c>
      <c r="CA905" s="206">
        <f t="shared" si="990"/>
        <v>0</v>
      </c>
      <c r="CB905" s="206">
        <f t="shared" si="991"/>
        <v>0</v>
      </c>
      <c r="CC905" s="218">
        <f t="shared" si="992"/>
        <v>0</v>
      </c>
      <c r="CD905" s="216" t="e">
        <f t="shared" si="993"/>
        <v>#VALUE!</v>
      </c>
      <c r="CE905" s="94" t="e">
        <f t="shared" si="994"/>
        <v>#VALUE!</v>
      </c>
      <c r="CF905" s="94" t="e">
        <f t="shared" si="995"/>
        <v>#VALUE!</v>
      </c>
      <c r="CG905" s="95" t="e">
        <f t="shared" si="996"/>
        <v>#VALUE!</v>
      </c>
      <c r="CH905" s="95" t="e">
        <f t="shared" si="1019"/>
        <v>#VALUE!</v>
      </c>
      <c r="CI905" s="95" t="b">
        <f t="shared" si="1022"/>
        <v>0</v>
      </c>
      <c r="CJ905" s="76" t="str">
        <f t="shared" si="997"/>
        <v/>
      </c>
      <c r="CK905" s="94" t="e" cm="1">
        <f t="array" aca="1" ref="CK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CL905" s="94" t="str">
        <f t="shared" si="998"/>
        <v/>
      </c>
      <c r="CM905" s="96" t="b">
        <f t="shared" si="999"/>
        <v>0</v>
      </c>
      <c r="CN905" s="130" t="b">
        <f>IFERROR(MATCH(D905,'Avtal för korttidsarbete'!$G$13:$G$1012,0),TRUE)</f>
        <v>1</v>
      </c>
      <c r="CO905" s="130" t="b">
        <f t="shared" si="1000"/>
        <v>0</v>
      </c>
      <c r="CP905" s="131" t="str" cm="1">
        <f t="array" ref="CP905">IF(CN905=TRUE,"x",INDEX('Avtal för korttidsarbete'!$E$13:$E$1012,$CN905))</f>
        <v>x</v>
      </c>
      <c r="CQ905" s="131" t="str" cm="1">
        <f t="array" ref="CQ905">IF(CN905=TRUE,"x",INDEX('Avtal för korttidsarbete'!$F$13:$F$1012,$CN905))</f>
        <v>x</v>
      </c>
      <c r="CR905" s="130" t="b">
        <f t="shared" si="1001"/>
        <v>0</v>
      </c>
      <c r="CS905" s="165">
        <f t="shared" si="1020"/>
        <v>0</v>
      </c>
      <c r="CT905" s="165">
        <f t="shared" si="1021"/>
        <v>0</v>
      </c>
      <c r="CU905" s="130" t="b">
        <f t="shared" si="1002"/>
        <v>0</v>
      </c>
      <c r="CV905" s="131">
        <f t="shared" si="1003"/>
        <v>0</v>
      </c>
      <c r="CW905" s="165">
        <f t="shared" si="1004"/>
        <v>0</v>
      </c>
      <c r="CX905" s="186" t="b">
        <f>IFERROR(INDEX('Avtal för korttidsarbete'!R:R,MATCH(D905,'Avtal för korttidsarbete'!$G:$G,0)),TRUE)</f>
        <v>1</v>
      </c>
      <c r="CY905" s="165" t="str">
        <f>IF(CX905,"-",INDEX('Avtal för korttidsarbete'!$D:$D,MATCH(D905,'Avtal för korttidsarbete'!$G:$G,0)))</f>
        <v>-</v>
      </c>
      <c r="CZ905" s="131" t="b">
        <f>IFERROR(G905&gt;INDEX(Uppsägningar!E:E,MATCH(C905,Uppsägningar!C:C,0)),FALSE)</f>
        <v>0</v>
      </c>
    </row>
    <row r="906" spans="1:104" s="30" customFormat="1" x14ac:dyDescent="0.25">
      <c r="A906" s="19">
        <v>891</v>
      </c>
      <c r="B906" s="20"/>
      <c r="C906" s="189"/>
      <c r="D906" s="69"/>
      <c r="E906" s="171">
        <f>IFERROR(INDEX(Admin!$C$7:$C$10,MATCH(CY906,TblNivåValTExt,0)),0)</f>
        <v>0</v>
      </c>
      <c r="F906" s="1"/>
      <c r="G906" s="1"/>
      <c r="H906" s="90"/>
      <c r="I906" s="91"/>
      <c r="J906" s="91"/>
      <c r="K906" s="91"/>
      <c r="L906" s="91"/>
      <c r="M906" s="91"/>
      <c r="N906" s="91"/>
      <c r="O906" s="91"/>
      <c r="P906" s="91"/>
      <c r="Q906" s="91"/>
      <c r="R906" s="91"/>
      <c r="S906" s="91"/>
      <c r="T906" s="91"/>
      <c r="U906" s="91"/>
      <c r="V906" s="91"/>
      <c r="W906" s="225">
        <f t="shared" si="959"/>
        <v>0</v>
      </c>
      <c r="X906" s="134" t="str">
        <f t="shared" si="1005"/>
        <v/>
      </c>
      <c r="Y906" s="92" t="b">
        <f t="shared" si="960"/>
        <v>0</v>
      </c>
      <c r="Z906" s="92" t="str">
        <f t="shared" si="1006"/>
        <v/>
      </c>
      <c r="AA906" s="92" t="b">
        <f t="shared" si="1007"/>
        <v>0</v>
      </c>
      <c r="AB906" s="92" t="str">
        <f t="shared" si="1008"/>
        <v/>
      </c>
      <c r="AC906" s="13" t="b">
        <f t="shared" si="961"/>
        <v>0</v>
      </c>
      <c r="AD906" s="92" t="str">
        <f t="shared" si="1009"/>
        <v/>
      </c>
      <c r="AE906" s="13" t="b">
        <f t="shared" si="1010"/>
        <v>0</v>
      </c>
      <c r="AF906" s="92" t="str">
        <f t="shared" si="1011"/>
        <v/>
      </c>
      <c r="AG906" s="13" t="b">
        <f t="shared" si="962"/>
        <v>0</v>
      </c>
      <c r="AH906" s="92" t="str">
        <f t="shared" si="1012"/>
        <v/>
      </c>
      <c r="AI906" s="35" t="b">
        <f t="shared" si="963"/>
        <v>0</v>
      </c>
      <c r="AJ906" s="92" t="str">
        <f t="shared" si="1013"/>
        <v/>
      </c>
      <c r="AK906" s="35" t="b">
        <f t="shared" si="964"/>
        <v>0</v>
      </c>
      <c r="AL906" s="92" t="str">
        <f t="shared" si="965"/>
        <v/>
      </c>
      <c r="AM906" s="35" t="b">
        <f t="shared" si="966"/>
        <v>0</v>
      </c>
      <c r="AN906" s="92" t="str">
        <f t="shared" si="967"/>
        <v/>
      </c>
      <c r="AO906" s="13" t="b">
        <f t="shared" si="968"/>
        <v>0</v>
      </c>
      <c r="AP906" s="92" t="str">
        <f t="shared" si="969"/>
        <v/>
      </c>
      <c r="AQ906" s="14">
        <f t="shared" si="970"/>
        <v>0</v>
      </c>
      <c r="AR906" s="14">
        <f t="shared" si="971"/>
        <v>0</v>
      </c>
      <c r="AS906" s="16">
        <f t="shared" ref="AS906:AY915" si="1032">IF(OR(AS$11=FALSE,$F906="",MIN($G906,AS$10,$AR906)-MAX($F906,AS$8,$AQ906)&lt;0),0,MIN($G906,AS$10,$AR906)-MAX($F906,AS$8,$AQ906)+1)</f>
        <v>0</v>
      </c>
      <c r="AT906" s="16">
        <f t="shared" si="1032"/>
        <v>0</v>
      </c>
      <c r="AU906" s="16">
        <f t="shared" si="1032"/>
        <v>0</v>
      </c>
      <c r="AV906" s="16">
        <f t="shared" si="1032"/>
        <v>0</v>
      </c>
      <c r="AW906" s="16">
        <f t="shared" si="1032"/>
        <v>0</v>
      </c>
      <c r="AX906" s="16">
        <f t="shared" si="1032"/>
        <v>0</v>
      </c>
      <c r="AY906" s="16">
        <f t="shared" si="1032"/>
        <v>0</v>
      </c>
      <c r="AZ906" s="16"/>
      <c r="BA906" s="16"/>
      <c r="BB906" s="93">
        <f t="shared" si="1014"/>
        <v>0</v>
      </c>
      <c r="BC906" s="93">
        <f t="shared" si="1015"/>
        <v>0</v>
      </c>
      <c r="BD906" s="93">
        <f t="shared" si="1016"/>
        <v>0</v>
      </c>
      <c r="BE906" s="158">
        <f t="shared" si="1017"/>
        <v>0</v>
      </c>
      <c r="BF906" s="159">
        <f t="shared" si="1018"/>
        <v>0</v>
      </c>
      <c r="BG906" s="159">
        <f t="shared" si="972"/>
        <v>0</v>
      </c>
      <c r="BH906" s="159">
        <f t="shared" si="973"/>
        <v>0</v>
      </c>
      <c r="BI906" s="159">
        <f t="shared" si="974"/>
        <v>0</v>
      </c>
      <c r="BJ906" s="159">
        <f t="shared" si="975"/>
        <v>0</v>
      </c>
      <c r="BK906" s="159">
        <f t="shared" si="976"/>
        <v>0</v>
      </c>
      <c r="BL906" s="159">
        <f t="shared" si="977"/>
        <v>0</v>
      </c>
      <c r="BM906" s="159">
        <f t="shared" si="1031"/>
        <v>0</v>
      </c>
      <c r="BN906" s="159">
        <f t="shared" si="1025"/>
        <v>0</v>
      </c>
      <c r="BO906" s="205" t="b">
        <f t="shared" si="978"/>
        <v>0</v>
      </c>
      <c r="BP906" s="214">
        <f t="shared" si="979"/>
        <v>0</v>
      </c>
      <c r="BQ906" s="160">
        <f t="shared" si="980"/>
        <v>0</v>
      </c>
      <c r="BR906" s="160">
        <f t="shared" si="981"/>
        <v>0</v>
      </c>
      <c r="BS906" s="160">
        <f t="shared" si="982"/>
        <v>0</v>
      </c>
      <c r="BT906" s="160">
        <f t="shared" si="983"/>
        <v>0</v>
      </c>
      <c r="BU906" s="160">
        <f t="shared" si="984"/>
        <v>0</v>
      </c>
      <c r="BV906" s="215">
        <f t="shared" si="985"/>
        <v>0</v>
      </c>
      <c r="BW906" s="217">
        <f t="shared" si="986"/>
        <v>0</v>
      </c>
      <c r="BX906" s="206">
        <f t="shared" si="987"/>
        <v>0</v>
      </c>
      <c r="BY906" s="206">
        <f t="shared" si="988"/>
        <v>0</v>
      </c>
      <c r="BZ906" s="206">
        <f t="shared" si="989"/>
        <v>0</v>
      </c>
      <c r="CA906" s="206">
        <f t="shared" si="990"/>
        <v>0</v>
      </c>
      <c r="CB906" s="206">
        <f t="shared" si="991"/>
        <v>0</v>
      </c>
      <c r="CC906" s="218">
        <f t="shared" si="992"/>
        <v>0</v>
      </c>
      <c r="CD906" s="216" t="e">
        <f t="shared" si="993"/>
        <v>#VALUE!</v>
      </c>
      <c r="CE906" s="94" t="e">
        <f t="shared" si="994"/>
        <v>#VALUE!</v>
      </c>
      <c r="CF906" s="94" t="e">
        <f t="shared" si="995"/>
        <v>#VALUE!</v>
      </c>
      <c r="CG906" s="95" t="e">
        <f t="shared" si="996"/>
        <v>#VALUE!</v>
      </c>
      <c r="CH906" s="95" t="e">
        <f t="shared" si="1019"/>
        <v>#VALUE!</v>
      </c>
      <c r="CI906" s="95" t="b">
        <f t="shared" si="1022"/>
        <v>0</v>
      </c>
      <c r="CJ906" s="76" t="str">
        <f t="shared" si="997"/>
        <v/>
      </c>
      <c r="CK906" s="94" t="e" cm="1">
        <f t="array" aca="1" ref="CK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CL906" s="94" t="str">
        <f t="shared" si="998"/>
        <v/>
      </c>
      <c r="CM906" s="96" t="b">
        <f t="shared" si="999"/>
        <v>0</v>
      </c>
      <c r="CN906" s="130" t="b">
        <f>IFERROR(MATCH(D906,'Avtal för korttidsarbete'!$G$13:$G$1012,0),TRUE)</f>
        <v>1</v>
      </c>
      <c r="CO906" s="130" t="b">
        <f t="shared" si="1000"/>
        <v>0</v>
      </c>
      <c r="CP906" s="131" t="str" cm="1">
        <f t="array" ref="CP906">IF(CN906=TRUE,"x",INDEX('Avtal för korttidsarbete'!$E$13:$E$1012,$CN906))</f>
        <v>x</v>
      </c>
      <c r="CQ906" s="131" t="str" cm="1">
        <f t="array" ref="CQ906">IF(CN906=TRUE,"x",INDEX('Avtal för korttidsarbete'!$F$13:$F$1012,$CN906))</f>
        <v>x</v>
      </c>
      <c r="CR906" s="130" t="b">
        <f t="shared" si="1001"/>
        <v>0</v>
      </c>
      <c r="CS906" s="165">
        <f t="shared" si="1020"/>
        <v>0</v>
      </c>
      <c r="CT906" s="165">
        <f t="shared" si="1021"/>
        <v>0</v>
      </c>
      <c r="CU906" s="130" t="b">
        <f t="shared" si="1002"/>
        <v>0</v>
      </c>
      <c r="CV906" s="131">
        <f t="shared" si="1003"/>
        <v>0</v>
      </c>
      <c r="CW906" s="165">
        <f t="shared" si="1004"/>
        <v>0</v>
      </c>
      <c r="CX906" s="186" t="b">
        <f>IFERROR(INDEX('Avtal för korttidsarbete'!R:R,MATCH(D906,'Avtal för korttidsarbete'!$G:$G,0)),TRUE)</f>
        <v>1</v>
      </c>
      <c r="CY906" s="165" t="str">
        <f>IF(CX906,"-",INDEX('Avtal för korttidsarbete'!$D:$D,MATCH(D906,'Avtal för korttidsarbete'!$G:$G,0)))</f>
        <v>-</v>
      </c>
      <c r="CZ906" s="131" t="b">
        <f>IFERROR(G906&gt;INDEX(Uppsägningar!E:E,MATCH(C906,Uppsägningar!C:C,0)),FALSE)</f>
        <v>0</v>
      </c>
    </row>
    <row r="907" spans="1:104" s="30" customFormat="1" x14ac:dyDescent="0.25">
      <c r="A907" s="19">
        <v>892</v>
      </c>
      <c r="B907" s="20"/>
      <c r="C907" s="189"/>
      <c r="D907" s="69"/>
      <c r="E907" s="171">
        <f>IFERROR(INDEX(Admin!$C$7:$C$10,MATCH(CY907,TblNivåValTExt,0)),0)</f>
        <v>0</v>
      </c>
      <c r="F907" s="1"/>
      <c r="G907" s="1"/>
      <c r="H907" s="90"/>
      <c r="I907" s="91"/>
      <c r="J907" s="91"/>
      <c r="K907" s="91"/>
      <c r="L907" s="91"/>
      <c r="M907" s="91"/>
      <c r="N907" s="91"/>
      <c r="O907" s="91"/>
      <c r="P907" s="91"/>
      <c r="Q907" s="91"/>
      <c r="R907" s="91"/>
      <c r="S907" s="91"/>
      <c r="T907" s="91"/>
      <c r="U907" s="91"/>
      <c r="V907" s="91"/>
      <c r="W907" s="225">
        <f t="shared" si="959"/>
        <v>0</v>
      </c>
      <c r="X907" s="134" t="str">
        <f t="shared" si="1005"/>
        <v/>
      </c>
      <c r="Y907" s="92" t="b">
        <f t="shared" si="960"/>
        <v>0</v>
      </c>
      <c r="Z907" s="92" t="str">
        <f t="shared" si="1006"/>
        <v/>
      </c>
      <c r="AA907" s="92" t="b">
        <f t="shared" si="1007"/>
        <v>0</v>
      </c>
      <c r="AB907" s="92" t="str">
        <f t="shared" si="1008"/>
        <v/>
      </c>
      <c r="AC907" s="13" t="b">
        <f t="shared" si="961"/>
        <v>0</v>
      </c>
      <c r="AD907" s="92" t="str">
        <f t="shared" si="1009"/>
        <v/>
      </c>
      <c r="AE907" s="13" t="b">
        <f t="shared" si="1010"/>
        <v>0</v>
      </c>
      <c r="AF907" s="92" t="str">
        <f t="shared" si="1011"/>
        <v/>
      </c>
      <c r="AG907" s="13" t="b">
        <f t="shared" si="962"/>
        <v>0</v>
      </c>
      <c r="AH907" s="92" t="str">
        <f t="shared" si="1012"/>
        <v/>
      </c>
      <c r="AI907" s="35" t="b">
        <f t="shared" si="963"/>
        <v>0</v>
      </c>
      <c r="AJ907" s="92" t="str">
        <f t="shared" si="1013"/>
        <v/>
      </c>
      <c r="AK907" s="35" t="b">
        <f t="shared" si="964"/>
        <v>0</v>
      </c>
      <c r="AL907" s="92" t="str">
        <f t="shared" si="965"/>
        <v/>
      </c>
      <c r="AM907" s="35" t="b">
        <f t="shared" si="966"/>
        <v>0</v>
      </c>
      <c r="AN907" s="92" t="str">
        <f t="shared" si="967"/>
        <v/>
      </c>
      <c r="AO907" s="13" t="b">
        <f t="shared" si="968"/>
        <v>0</v>
      </c>
      <c r="AP907" s="92" t="str">
        <f t="shared" si="969"/>
        <v/>
      </c>
      <c r="AQ907" s="14">
        <f t="shared" si="970"/>
        <v>0</v>
      </c>
      <c r="AR907" s="14">
        <f t="shared" si="971"/>
        <v>0</v>
      </c>
      <c r="AS907" s="16">
        <f t="shared" si="1032"/>
        <v>0</v>
      </c>
      <c r="AT907" s="16">
        <f t="shared" si="1032"/>
        <v>0</v>
      </c>
      <c r="AU907" s="16">
        <f t="shared" si="1032"/>
        <v>0</v>
      </c>
      <c r="AV907" s="16">
        <f t="shared" si="1032"/>
        <v>0</v>
      </c>
      <c r="AW907" s="16">
        <f t="shared" si="1032"/>
        <v>0</v>
      </c>
      <c r="AX907" s="16">
        <f t="shared" si="1032"/>
        <v>0</v>
      </c>
      <c r="AY907" s="16">
        <f t="shared" si="1032"/>
        <v>0</v>
      </c>
      <c r="AZ907" s="16"/>
      <c r="BA907" s="16"/>
      <c r="BB907" s="93">
        <f t="shared" si="1014"/>
        <v>0</v>
      </c>
      <c r="BC907" s="93">
        <f t="shared" si="1015"/>
        <v>0</v>
      </c>
      <c r="BD907" s="93">
        <f t="shared" si="1016"/>
        <v>0</v>
      </c>
      <c r="BE907" s="158">
        <f t="shared" si="1017"/>
        <v>0</v>
      </c>
      <c r="BF907" s="159">
        <f t="shared" si="1018"/>
        <v>0</v>
      </c>
      <c r="BG907" s="159">
        <f t="shared" si="972"/>
        <v>0</v>
      </c>
      <c r="BH907" s="159">
        <f t="shared" si="973"/>
        <v>0</v>
      </c>
      <c r="BI907" s="159">
        <f t="shared" si="974"/>
        <v>0</v>
      </c>
      <c r="BJ907" s="159">
        <f t="shared" si="975"/>
        <v>0</v>
      </c>
      <c r="BK907" s="159">
        <f t="shared" si="976"/>
        <v>0</v>
      </c>
      <c r="BL907" s="159">
        <f t="shared" si="977"/>
        <v>0</v>
      </c>
      <c r="BM907" s="159">
        <f t="shared" si="1031"/>
        <v>0</v>
      </c>
      <c r="BN907" s="159">
        <f t="shared" si="1025"/>
        <v>0</v>
      </c>
      <c r="BO907" s="205" t="b">
        <f t="shared" si="978"/>
        <v>0</v>
      </c>
      <c r="BP907" s="214">
        <f t="shared" si="979"/>
        <v>0</v>
      </c>
      <c r="BQ907" s="160">
        <f t="shared" si="980"/>
        <v>0</v>
      </c>
      <c r="BR907" s="160">
        <f t="shared" si="981"/>
        <v>0</v>
      </c>
      <c r="BS907" s="160">
        <f t="shared" si="982"/>
        <v>0</v>
      </c>
      <c r="BT907" s="160">
        <f t="shared" si="983"/>
        <v>0</v>
      </c>
      <c r="BU907" s="160">
        <f t="shared" si="984"/>
        <v>0</v>
      </c>
      <c r="BV907" s="215">
        <f t="shared" si="985"/>
        <v>0</v>
      </c>
      <c r="BW907" s="217">
        <f t="shared" si="986"/>
        <v>0</v>
      </c>
      <c r="BX907" s="206">
        <f t="shared" si="987"/>
        <v>0</v>
      </c>
      <c r="BY907" s="206">
        <f t="shared" si="988"/>
        <v>0</v>
      </c>
      <c r="BZ907" s="206">
        <f t="shared" si="989"/>
        <v>0</v>
      </c>
      <c r="CA907" s="206">
        <f t="shared" si="990"/>
        <v>0</v>
      </c>
      <c r="CB907" s="206">
        <f t="shared" si="991"/>
        <v>0</v>
      </c>
      <c r="CC907" s="218">
        <f t="shared" si="992"/>
        <v>0</v>
      </c>
      <c r="CD907" s="216" t="e">
        <f t="shared" si="993"/>
        <v>#VALUE!</v>
      </c>
      <c r="CE907" s="94" t="e">
        <f t="shared" si="994"/>
        <v>#VALUE!</v>
      </c>
      <c r="CF907" s="94" t="e">
        <f t="shared" si="995"/>
        <v>#VALUE!</v>
      </c>
      <c r="CG907" s="95" t="e">
        <f t="shared" si="996"/>
        <v>#VALUE!</v>
      </c>
      <c r="CH907" s="95" t="e">
        <f t="shared" si="1019"/>
        <v>#VALUE!</v>
      </c>
      <c r="CI907" s="95" t="b">
        <f t="shared" si="1022"/>
        <v>0</v>
      </c>
      <c r="CJ907" s="76" t="str">
        <f t="shared" si="997"/>
        <v/>
      </c>
      <c r="CK907" s="94" t="e" cm="1">
        <f t="array" aca="1" ref="CK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CL907" s="94" t="str">
        <f t="shared" si="998"/>
        <v/>
      </c>
      <c r="CM907" s="96" t="b">
        <f t="shared" si="999"/>
        <v>0</v>
      </c>
      <c r="CN907" s="130" t="b">
        <f>IFERROR(MATCH(D907,'Avtal för korttidsarbete'!$G$13:$G$1012,0),TRUE)</f>
        <v>1</v>
      </c>
      <c r="CO907" s="130" t="b">
        <f t="shared" si="1000"/>
        <v>0</v>
      </c>
      <c r="CP907" s="131" t="str" cm="1">
        <f t="array" ref="CP907">IF(CN907=TRUE,"x",INDEX('Avtal för korttidsarbete'!$E$13:$E$1012,$CN907))</f>
        <v>x</v>
      </c>
      <c r="CQ907" s="131" t="str" cm="1">
        <f t="array" ref="CQ907">IF(CN907=TRUE,"x",INDEX('Avtal för korttidsarbete'!$F$13:$F$1012,$CN907))</f>
        <v>x</v>
      </c>
      <c r="CR907" s="130" t="b">
        <f t="shared" si="1001"/>
        <v>0</v>
      </c>
      <c r="CS907" s="165">
        <f t="shared" si="1020"/>
        <v>0</v>
      </c>
      <c r="CT907" s="165">
        <f t="shared" si="1021"/>
        <v>0</v>
      </c>
      <c r="CU907" s="130" t="b">
        <f t="shared" si="1002"/>
        <v>0</v>
      </c>
      <c r="CV907" s="131">
        <f t="shared" si="1003"/>
        <v>0</v>
      </c>
      <c r="CW907" s="165">
        <f t="shared" si="1004"/>
        <v>0</v>
      </c>
      <c r="CX907" s="186" t="b">
        <f>IFERROR(INDEX('Avtal för korttidsarbete'!R:R,MATCH(D907,'Avtal för korttidsarbete'!$G:$G,0)),TRUE)</f>
        <v>1</v>
      </c>
      <c r="CY907" s="165" t="str">
        <f>IF(CX907,"-",INDEX('Avtal för korttidsarbete'!$D:$D,MATCH(D907,'Avtal för korttidsarbete'!$G:$G,0)))</f>
        <v>-</v>
      </c>
      <c r="CZ907" s="131" t="b">
        <f>IFERROR(G907&gt;INDEX(Uppsägningar!E:E,MATCH(C907,Uppsägningar!C:C,0)),FALSE)</f>
        <v>0</v>
      </c>
    </row>
    <row r="908" spans="1:104" s="30" customFormat="1" x14ac:dyDescent="0.25">
      <c r="A908" s="19">
        <v>893</v>
      </c>
      <c r="B908" s="20"/>
      <c r="C908" s="189"/>
      <c r="D908" s="69"/>
      <c r="E908" s="171">
        <f>IFERROR(INDEX(Admin!$C$7:$C$10,MATCH(CY908,TblNivåValTExt,0)),0)</f>
        <v>0</v>
      </c>
      <c r="F908" s="1"/>
      <c r="G908" s="1"/>
      <c r="H908" s="90"/>
      <c r="I908" s="91"/>
      <c r="J908" s="91"/>
      <c r="K908" s="91"/>
      <c r="L908" s="91"/>
      <c r="M908" s="91"/>
      <c r="N908" s="91"/>
      <c r="O908" s="91"/>
      <c r="P908" s="91"/>
      <c r="Q908" s="91"/>
      <c r="R908" s="91"/>
      <c r="S908" s="91"/>
      <c r="T908" s="91"/>
      <c r="U908" s="91"/>
      <c r="V908" s="91"/>
      <c r="W908" s="225">
        <f t="shared" si="959"/>
        <v>0</v>
      </c>
      <c r="X908" s="134" t="str">
        <f t="shared" si="1005"/>
        <v/>
      </c>
      <c r="Y908" s="92" t="b">
        <f t="shared" si="960"/>
        <v>0</v>
      </c>
      <c r="Z908" s="92" t="str">
        <f t="shared" si="1006"/>
        <v/>
      </c>
      <c r="AA908" s="92" t="b">
        <f t="shared" si="1007"/>
        <v>0</v>
      </c>
      <c r="AB908" s="92" t="str">
        <f t="shared" si="1008"/>
        <v/>
      </c>
      <c r="AC908" s="13" t="b">
        <f t="shared" si="961"/>
        <v>0</v>
      </c>
      <c r="AD908" s="92" t="str">
        <f t="shared" si="1009"/>
        <v/>
      </c>
      <c r="AE908" s="13" t="b">
        <f t="shared" si="1010"/>
        <v>0</v>
      </c>
      <c r="AF908" s="92" t="str">
        <f t="shared" si="1011"/>
        <v/>
      </c>
      <c r="AG908" s="13" t="b">
        <f t="shared" si="962"/>
        <v>0</v>
      </c>
      <c r="AH908" s="92" t="str">
        <f t="shared" si="1012"/>
        <v/>
      </c>
      <c r="AI908" s="35" t="b">
        <f t="shared" si="963"/>
        <v>0</v>
      </c>
      <c r="AJ908" s="92" t="str">
        <f t="shared" si="1013"/>
        <v/>
      </c>
      <c r="AK908" s="35" t="b">
        <f t="shared" si="964"/>
        <v>0</v>
      </c>
      <c r="AL908" s="92" t="str">
        <f t="shared" si="965"/>
        <v/>
      </c>
      <c r="AM908" s="35" t="b">
        <f t="shared" si="966"/>
        <v>0</v>
      </c>
      <c r="AN908" s="92" t="str">
        <f t="shared" si="967"/>
        <v/>
      </c>
      <c r="AO908" s="13" t="b">
        <f t="shared" si="968"/>
        <v>0</v>
      </c>
      <c r="AP908" s="92" t="str">
        <f t="shared" si="969"/>
        <v/>
      </c>
      <c r="AQ908" s="14">
        <f t="shared" si="970"/>
        <v>0</v>
      </c>
      <c r="AR908" s="14">
        <f t="shared" si="971"/>
        <v>0</v>
      </c>
      <c r="AS908" s="16">
        <f t="shared" si="1032"/>
        <v>0</v>
      </c>
      <c r="AT908" s="16">
        <f t="shared" si="1032"/>
        <v>0</v>
      </c>
      <c r="AU908" s="16">
        <f t="shared" si="1032"/>
        <v>0</v>
      </c>
      <c r="AV908" s="16">
        <f t="shared" si="1032"/>
        <v>0</v>
      </c>
      <c r="AW908" s="16">
        <f t="shared" si="1032"/>
        <v>0</v>
      </c>
      <c r="AX908" s="16">
        <f t="shared" si="1032"/>
        <v>0</v>
      </c>
      <c r="AY908" s="16">
        <f t="shared" si="1032"/>
        <v>0</v>
      </c>
      <c r="AZ908" s="16"/>
      <c r="BA908" s="16"/>
      <c r="BB908" s="93">
        <f t="shared" si="1014"/>
        <v>0</v>
      </c>
      <c r="BC908" s="93">
        <f t="shared" si="1015"/>
        <v>0</v>
      </c>
      <c r="BD908" s="93">
        <f t="shared" si="1016"/>
        <v>0</v>
      </c>
      <c r="BE908" s="158">
        <f t="shared" si="1017"/>
        <v>0</v>
      </c>
      <c r="BF908" s="159">
        <f t="shared" si="1018"/>
        <v>0</v>
      </c>
      <c r="BG908" s="159">
        <f t="shared" si="972"/>
        <v>0</v>
      </c>
      <c r="BH908" s="159">
        <f t="shared" si="973"/>
        <v>0</v>
      </c>
      <c r="BI908" s="159">
        <f t="shared" si="974"/>
        <v>0</v>
      </c>
      <c r="BJ908" s="159">
        <f t="shared" si="975"/>
        <v>0</v>
      </c>
      <c r="BK908" s="159">
        <f t="shared" si="976"/>
        <v>0</v>
      </c>
      <c r="BL908" s="159">
        <f t="shared" si="977"/>
        <v>0</v>
      </c>
      <c r="BM908" s="159">
        <f t="shared" si="1031"/>
        <v>0</v>
      </c>
      <c r="BN908" s="159">
        <f t="shared" si="1025"/>
        <v>0</v>
      </c>
      <c r="BO908" s="205" t="b">
        <f t="shared" si="978"/>
        <v>0</v>
      </c>
      <c r="BP908" s="214">
        <f t="shared" si="979"/>
        <v>0</v>
      </c>
      <c r="BQ908" s="160">
        <f t="shared" si="980"/>
        <v>0</v>
      </c>
      <c r="BR908" s="160">
        <f t="shared" si="981"/>
        <v>0</v>
      </c>
      <c r="BS908" s="160">
        <f t="shared" si="982"/>
        <v>0</v>
      </c>
      <c r="BT908" s="160">
        <f t="shared" si="983"/>
        <v>0</v>
      </c>
      <c r="BU908" s="160">
        <f t="shared" si="984"/>
        <v>0</v>
      </c>
      <c r="BV908" s="215">
        <f t="shared" si="985"/>
        <v>0</v>
      </c>
      <c r="BW908" s="217">
        <f t="shared" si="986"/>
        <v>0</v>
      </c>
      <c r="BX908" s="206">
        <f t="shared" si="987"/>
        <v>0</v>
      </c>
      <c r="BY908" s="206">
        <f t="shared" si="988"/>
        <v>0</v>
      </c>
      <c r="BZ908" s="206">
        <f t="shared" si="989"/>
        <v>0</v>
      </c>
      <c r="CA908" s="206">
        <f t="shared" si="990"/>
        <v>0</v>
      </c>
      <c r="CB908" s="206">
        <f t="shared" si="991"/>
        <v>0</v>
      </c>
      <c r="CC908" s="218">
        <f t="shared" si="992"/>
        <v>0</v>
      </c>
      <c r="CD908" s="216" t="e">
        <f t="shared" si="993"/>
        <v>#VALUE!</v>
      </c>
      <c r="CE908" s="94" t="e">
        <f t="shared" si="994"/>
        <v>#VALUE!</v>
      </c>
      <c r="CF908" s="94" t="e">
        <f t="shared" si="995"/>
        <v>#VALUE!</v>
      </c>
      <c r="CG908" s="95" t="e">
        <f t="shared" si="996"/>
        <v>#VALUE!</v>
      </c>
      <c r="CH908" s="95" t="e">
        <f t="shared" si="1019"/>
        <v>#VALUE!</v>
      </c>
      <c r="CI908" s="95" t="b">
        <f t="shared" si="1022"/>
        <v>0</v>
      </c>
      <c r="CJ908" s="76" t="str">
        <f t="shared" si="997"/>
        <v/>
      </c>
      <c r="CK908" s="94" t="e" cm="1">
        <f t="array" aca="1" ref="CK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CL908" s="94" t="str">
        <f t="shared" si="998"/>
        <v/>
      </c>
      <c r="CM908" s="96" t="b">
        <f t="shared" si="999"/>
        <v>0</v>
      </c>
      <c r="CN908" s="130" t="b">
        <f>IFERROR(MATCH(D908,'Avtal för korttidsarbete'!$G$13:$G$1012,0),TRUE)</f>
        <v>1</v>
      </c>
      <c r="CO908" s="130" t="b">
        <f t="shared" si="1000"/>
        <v>0</v>
      </c>
      <c r="CP908" s="131" t="str" cm="1">
        <f t="array" ref="CP908">IF(CN908=TRUE,"x",INDEX('Avtal för korttidsarbete'!$E$13:$E$1012,$CN908))</f>
        <v>x</v>
      </c>
      <c r="CQ908" s="131" t="str" cm="1">
        <f t="array" ref="CQ908">IF(CN908=TRUE,"x",INDEX('Avtal för korttidsarbete'!$F$13:$F$1012,$CN908))</f>
        <v>x</v>
      </c>
      <c r="CR908" s="130" t="b">
        <f t="shared" si="1001"/>
        <v>0</v>
      </c>
      <c r="CS908" s="165">
        <f t="shared" si="1020"/>
        <v>0</v>
      </c>
      <c r="CT908" s="165">
        <f t="shared" si="1021"/>
        <v>0</v>
      </c>
      <c r="CU908" s="130" t="b">
        <f t="shared" si="1002"/>
        <v>0</v>
      </c>
      <c r="CV908" s="131">
        <f t="shared" si="1003"/>
        <v>0</v>
      </c>
      <c r="CW908" s="165">
        <f t="shared" si="1004"/>
        <v>0</v>
      </c>
      <c r="CX908" s="186" t="b">
        <f>IFERROR(INDEX('Avtal för korttidsarbete'!R:R,MATCH(D908,'Avtal för korttidsarbete'!$G:$G,0)),TRUE)</f>
        <v>1</v>
      </c>
      <c r="CY908" s="165" t="str">
        <f>IF(CX908,"-",INDEX('Avtal för korttidsarbete'!$D:$D,MATCH(D908,'Avtal för korttidsarbete'!$G:$G,0)))</f>
        <v>-</v>
      </c>
      <c r="CZ908" s="131" t="b">
        <f>IFERROR(G908&gt;INDEX(Uppsägningar!E:E,MATCH(C908,Uppsägningar!C:C,0)),FALSE)</f>
        <v>0</v>
      </c>
    </row>
    <row r="909" spans="1:104" s="30" customFormat="1" x14ac:dyDescent="0.25">
      <c r="A909" s="19">
        <v>894</v>
      </c>
      <c r="B909" s="20"/>
      <c r="C909" s="189"/>
      <c r="D909" s="69"/>
      <c r="E909" s="171">
        <f>IFERROR(INDEX(Admin!$C$7:$C$10,MATCH(CY909,TblNivåValTExt,0)),0)</f>
        <v>0</v>
      </c>
      <c r="F909" s="1"/>
      <c r="G909" s="1"/>
      <c r="H909" s="90"/>
      <c r="I909" s="91"/>
      <c r="J909" s="91"/>
      <c r="K909" s="91"/>
      <c r="L909" s="91"/>
      <c r="M909" s="91"/>
      <c r="N909" s="91"/>
      <c r="O909" s="91"/>
      <c r="P909" s="91"/>
      <c r="Q909" s="91"/>
      <c r="R909" s="91"/>
      <c r="S909" s="91"/>
      <c r="T909" s="91"/>
      <c r="U909" s="91"/>
      <c r="V909" s="91"/>
      <c r="W909" s="225">
        <f t="shared" si="959"/>
        <v>0</v>
      </c>
      <c r="X909" s="134" t="str">
        <f t="shared" si="1005"/>
        <v/>
      </c>
      <c r="Y909" s="92" t="b">
        <f t="shared" si="960"/>
        <v>0</v>
      </c>
      <c r="Z909" s="92" t="str">
        <f t="shared" si="1006"/>
        <v/>
      </c>
      <c r="AA909" s="92" t="b">
        <f t="shared" si="1007"/>
        <v>0</v>
      </c>
      <c r="AB909" s="92" t="str">
        <f t="shared" si="1008"/>
        <v/>
      </c>
      <c r="AC909" s="13" t="b">
        <f t="shared" si="961"/>
        <v>0</v>
      </c>
      <c r="AD909" s="92" t="str">
        <f t="shared" si="1009"/>
        <v/>
      </c>
      <c r="AE909" s="13" t="b">
        <f t="shared" si="1010"/>
        <v>0</v>
      </c>
      <c r="AF909" s="92" t="str">
        <f t="shared" si="1011"/>
        <v/>
      </c>
      <c r="AG909" s="13" t="b">
        <f t="shared" si="962"/>
        <v>0</v>
      </c>
      <c r="AH909" s="92" t="str">
        <f t="shared" si="1012"/>
        <v/>
      </c>
      <c r="AI909" s="35" t="b">
        <f t="shared" si="963"/>
        <v>0</v>
      </c>
      <c r="AJ909" s="92" t="str">
        <f t="shared" si="1013"/>
        <v/>
      </c>
      <c r="AK909" s="35" t="b">
        <f t="shared" si="964"/>
        <v>0</v>
      </c>
      <c r="AL909" s="92" t="str">
        <f t="shared" si="965"/>
        <v/>
      </c>
      <c r="AM909" s="35" t="b">
        <f t="shared" si="966"/>
        <v>0</v>
      </c>
      <c r="AN909" s="92" t="str">
        <f t="shared" si="967"/>
        <v/>
      </c>
      <c r="AO909" s="13" t="b">
        <f t="shared" si="968"/>
        <v>0</v>
      </c>
      <c r="AP909" s="92" t="str">
        <f t="shared" si="969"/>
        <v/>
      </c>
      <c r="AQ909" s="14">
        <f t="shared" si="970"/>
        <v>0</v>
      </c>
      <c r="AR909" s="14">
        <f t="shared" si="971"/>
        <v>0</v>
      </c>
      <c r="AS909" s="16">
        <f t="shared" si="1032"/>
        <v>0</v>
      </c>
      <c r="AT909" s="16">
        <f t="shared" si="1032"/>
        <v>0</v>
      </c>
      <c r="AU909" s="16">
        <f t="shared" si="1032"/>
        <v>0</v>
      </c>
      <c r="AV909" s="16">
        <f t="shared" si="1032"/>
        <v>0</v>
      </c>
      <c r="AW909" s="16">
        <f t="shared" si="1032"/>
        <v>0</v>
      </c>
      <c r="AX909" s="16">
        <f t="shared" si="1032"/>
        <v>0</v>
      </c>
      <c r="AY909" s="16">
        <f t="shared" si="1032"/>
        <v>0</v>
      </c>
      <c r="AZ909" s="16"/>
      <c r="BA909" s="16"/>
      <c r="BB909" s="93">
        <f t="shared" si="1014"/>
        <v>0</v>
      </c>
      <c r="BC909" s="93">
        <f t="shared" si="1015"/>
        <v>0</v>
      </c>
      <c r="BD909" s="93">
        <f t="shared" si="1016"/>
        <v>0</v>
      </c>
      <c r="BE909" s="158">
        <f t="shared" si="1017"/>
        <v>0</v>
      </c>
      <c r="BF909" s="159">
        <f t="shared" si="1018"/>
        <v>0</v>
      </c>
      <c r="BG909" s="159">
        <f t="shared" si="972"/>
        <v>0</v>
      </c>
      <c r="BH909" s="159">
        <f t="shared" si="973"/>
        <v>0</v>
      </c>
      <c r="BI909" s="159">
        <f t="shared" si="974"/>
        <v>0</v>
      </c>
      <c r="BJ909" s="159">
        <f t="shared" si="975"/>
        <v>0</v>
      </c>
      <c r="BK909" s="159">
        <f t="shared" si="976"/>
        <v>0</v>
      </c>
      <c r="BL909" s="159">
        <f t="shared" si="977"/>
        <v>0</v>
      </c>
      <c r="BM909" s="159">
        <f t="shared" si="1031"/>
        <v>0</v>
      </c>
      <c r="BN909" s="159">
        <f t="shared" si="1025"/>
        <v>0</v>
      </c>
      <c r="BO909" s="205" t="b">
        <f t="shared" si="978"/>
        <v>0</v>
      </c>
      <c r="BP909" s="214">
        <f t="shared" si="979"/>
        <v>0</v>
      </c>
      <c r="BQ909" s="160">
        <f t="shared" si="980"/>
        <v>0</v>
      </c>
      <c r="BR909" s="160">
        <f t="shared" si="981"/>
        <v>0</v>
      </c>
      <c r="BS909" s="160">
        <f t="shared" si="982"/>
        <v>0</v>
      </c>
      <c r="BT909" s="160">
        <f t="shared" si="983"/>
        <v>0</v>
      </c>
      <c r="BU909" s="160">
        <f t="shared" si="984"/>
        <v>0</v>
      </c>
      <c r="BV909" s="215">
        <f t="shared" si="985"/>
        <v>0</v>
      </c>
      <c r="BW909" s="217">
        <f t="shared" si="986"/>
        <v>0</v>
      </c>
      <c r="BX909" s="206">
        <f t="shared" si="987"/>
        <v>0</v>
      </c>
      <c r="BY909" s="206">
        <f t="shared" si="988"/>
        <v>0</v>
      </c>
      <c r="BZ909" s="206">
        <f t="shared" si="989"/>
        <v>0</v>
      </c>
      <c r="CA909" s="206">
        <f t="shared" si="990"/>
        <v>0</v>
      </c>
      <c r="CB909" s="206">
        <f t="shared" si="991"/>
        <v>0</v>
      </c>
      <c r="CC909" s="218">
        <f t="shared" si="992"/>
        <v>0</v>
      </c>
      <c r="CD909" s="216" t="e">
        <f t="shared" si="993"/>
        <v>#VALUE!</v>
      </c>
      <c r="CE909" s="94" t="e">
        <f t="shared" si="994"/>
        <v>#VALUE!</v>
      </c>
      <c r="CF909" s="94" t="e">
        <f t="shared" si="995"/>
        <v>#VALUE!</v>
      </c>
      <c r="CG909" s="95" t="e">
        <f t="shared" si="996"/>
        <v>#VALUE!</v>
      </c>
      <c r="CH909" s="95" t="e">
        <f t="shared" si="1019"/>
        <v>#VALUE!</v>
      </c>
      <c r="CI909" s="95" t="b">
        <f t="shared" si="1022"/>
        <v>0</v>
      </c>
      <c r="CJ909" s="76" t="str">
        <f t="shared" si="997"/>
        <v/>
      </c>
      <c r="CK909" s="94" t="e" cm="1">
        <f t="array" aca="1" ref="CK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CL909" s="94" t="str">
        <f t="shared" si="998"/>
        <v/>
      </c>
      <c r="CM909" s="96" t="b">
        <f t="shared" si="999"/>
        <v>0</v>
      </c>
      <c r="CN909" s="130" t="b">
        <f>IFERROR(MATCH(D909,'Avtal för korttidsarbete'!$G$13:$G$1012,0),TRUE)</f>
        <v>1</v>
      </c>
      <c r="CO909" s="130" t="b">
        <f t="shared" si="1000"/>
        <v>0</v>
      </c>
      <c r="CP909" s="131" t="str" cm="1">
        <f t="array" ref="CP909">IF(CN909=TRUE,"x",INDEX('Avtal för korttidsarbete'!$E$13:$E$1012,$CN909))</f>
        <v>x</v>
      </c>
      <c r="CQ909" s="131" t="str" cm="1">
        <f t="array" ref="CQ909">IF(CN909=TRUE,"x",INDEX('Avtal för korttidsarbete'!$F$13:$F$1012,$CN909))</f>
        <v>x</v>
      </c>
      <c r="CR909" s="130" t="b">
        <f t="shared" si="1001"/>
        <v>0</v>
      </c>
      <c r="CS909" s="165">
        <f t="shared" si="1020"/>
        <v>0</v>
      </c>
      <c r="CT909" s="165">
        <f t="shared" si="1021"/>
        <v>0</v>
      </c>
      <c r="CU909" s="130" t="b">
        <f t="shared" si="1002"/>
        <v>0</v>
      </c>
      <c r="CV909" s="131">
        <f t="shared" si="1003"/>
        <v>0</v>
      </c>
      <c r="CW909" s="165">
        <f t="shared" si="1004"/>
        <v>0</v>
      </c>
      <c r="CX909" s="186" t="b">
        <f>IFERROR(INDEX('Avtal för korttidsarbete'!R:R,MATCH(D909,'Avtal för korttidsarbete'!$G:$G,0)),TRUE)</f>
        <v>1</v>
      </c>
      <c r="CY909" s="165" t="str">
        <f>IF(CX909,"-",INDEX('Avtal för korttidsarbete'!$D:$D,MATCH(D909,'Avtal för korttidsarbete'!$G:$G,0)))</f>
        <v>-</v>
      </c>
      <c r="CZ909" s="131" t="b">
        <f>IFERROR(G909&gt;INDEX(Uppsägningar!E:E,MATCH(C909,Uppsägningar!C:C,0)),FALSE)</f>
        <v>0</v>
      </c>
    </row>
    <row r="910" spans="1:104" s="30" customFormat="1" x14ac:dyDescent="0.25">
      <c r="A910" s="19">
        <v>895</v>
      </c>
      <c r="B910" s="20"/>
      <c r="C910" s="189"/>
      <c r="D910" s="69"/>
      <c r="E910" s="171">
        <f>IFERROR(INDEX(Admin!$C$7:$C$10,MATCH(CY910,TblNivåValTExt,0)),0)</f>
        <v>0</v>
      </c>
      <c r="F910" s="1"/>
      <c r="G910" s="1"/>
      <c r="H910" s="90"/>
      <c r="I910" s="91"/>
      <c r="J910" s="91"/>
      <c r="K910" s="91"/>
      <c r="L910" s="91"/>
      <c r="M910" s="91"/>
      <c r="N910" s="91"/>
      <c r="O910" s="91"/>
      <c r="P910" s="91"/>
      <c r="Q910" s="91"/>
      <c r="R910" s="91"/>
      <c r="S910" s="91"/>
      <c r="T910" s="91"/>
      <c r="U910" s="91"/>
      <c r="V910" s="91"/>
      <c r="W910" s="225">
        <f t="shared" si="959"/>
        <v>0</v>
      </c>
      <c r="X910" s="134" t="str">
        <f t="shared" si="1005"/>
        <v/>
      </c>
      <c r="Y910" s="92" t="b">
        <f t="shared" si="960"/>
        <v>0</v>
      </c>
      <c r="Z910" s="92" t="str">
        <f t="shared" si="1006"/>
        <v/>
      </c>
      <c r="AA910" s="92" t="b">
        <f t="shared" si="1007"/>
        <v>0</v>
      </c>
      <c r="AB910" s="92" t="str">
        <f t="shared" si="1008"/>
        <v/>
      </c>
      <c r="AC910" s="13" t="b">
        <f t="shared" si="961"/>
        <v>0</v>
      </c>
      <c r="AD910" s="92" t="str">
        <f t="shared" si="1009"/>
        <v/>
      </c>
      <c r="AE910" s="13" t="b">
        <f t="shared" si="1010"/>
        <v>0</v>
      </c>
      <c r="AF910" s="92" t="str">
        <f t="shared" si="1011"/>
        <v/>
      </c>
      <c r="AG910" s="13" t="b">
        <f t="shared" si="962"/>
        <v>0</v>
      </c>
      <c r="AH910" s="92" t="str">
        <f t="shared" si="1012"/>
        <v/>
      </c>
      <c r="AI910" s="35" t="b">
        <f t="shared" si="963"/>
        <v>0</v>
      </c>
      <c r="AJ910" s="92" t="str">
        <f t="shared" si="1013"/>
        <v/>
      </c>
      <c r="AK910" s="35" t="b">
        <f t="shared" si="964"/>
        <v>0</v>
      </c>
      <c r="AL910" s="92" t="str">
        <f t="shared" si="965"/>
        <v/>
      </c>
      <c r="AM910" s="35" t="b">
        <f t="shared" si="966"/>
        <v>0</v>
      </c>
      <c r="AN910" s="92" t="str">
        <f t="shared" si="967"/>
        <v/>
      </c>
      <c r="AO910" s="13" t="b">
        <f t="shared" si="968"/>
        <v>0</v>
      </c>
      <c r="AP910" s="92" t="str">
        <f t="shared" si="969"/>
        <v/>
      </c>
      <c r="AQ910" s="14">
        <f t="shared" si="970"/>
        <v>0</v>
      </c>
      <c r="AR910" s="14">
        <f t="shared" si="971"/>
        <v>0</v>
      </c>
      <c r="AS910" s="16">
        <f t="shared" si="1032"/>
        <v>0</v>
      </c>
      <c r="AT910" s="16">
        <f t="shared" si="1032"/>
        <v>0</v>
      </c>
      <c r="AU910" s="16">
        <f t="shared" si="1032"/>
        <v>0</v>
      </c>
      <c r="AV910" s="16">
        <f t="shared" si="1032"/>
        <v>0</v>
      </c>
      <c r="AW910" s="16">
        <f t="shared" si="1032"/>
        <v>0</v>
      </c>
      <c r="AX910" s="16">
        <f t="shared" si="1032"/>
        <v>0</v>
      </c>
      <c r="AY910" s="16">
        <f t="shared" si="1032"/>
        <v>0</v>
      </c>
      <c r="AZ910" s="16"/>
      <c r="BA910" s="16"/>
      <c r="BB910" s="93">
        <f t="shared" si="1014"/>
        <v>0</v>
      </c>
      <c r="BC910" s="93">
        <f t="shared" si="1015"/>
        <v>0</v>
      </c>
      <c r="BD910" s="93">
        <f t="shared" si="1016"/>
        <v>0</v>
      </c>
      <c r="BE910" s="158">
        <f t="shared" si="1017"/>
        <v>0</v>
      </c>
      <c r="BF910" s="159">
        <f t="shared" si="1018"/>
        <v>0</v>
      </c>
      <c r="BG910" s="159">
        <f t="shared" si="972"/>
        <v>0</v>
      </c>
      <c r="BH910" s="159">
        <f t="shared" si="973"/>
        <v>0</v>
      </c>
      <c r="BI910" s="159">
        <f t="shared" si="974"/>
        <v>0</v>
      </c>
      <c r="BJ910" s="159">
        <f t="shared" si="975"/>
        <v>0</v>
      </c>
      <c r="BK910" s="159">
        <f t="shared" si="976"/>
        <v>0</v>
      </c>
      <c r="BL910" s="159">
        <f t="shared" si="977"/>
        <v>0</v>
      </c>
      <c r="BM910" s="159">
        <f t="shared" si="1031"/>
        <v>0</v>
      </c>
      <c r="BN910" s="159">
        <f t="shared" si="1025"/>
        <v>0</v>
      </c>
      <c r="BO910" s="205" t="b">
        <f t="shared" si="978"/>
        <v>0</v>
      </c>
      <c r="BP910" s="214">
        <f t="shared" si="979"/>
        <v>0</v>
      </c>
      <c r="BQ910" s="160">
        <f t="shared" si="980"/>
        <v>0</v>
      </c>
      <c r="BR910" s="160">
        <f t="shared" si="981"/>
        <v>0</v>
      </c>
      <c r="BS910" s="160">
        <f t="shared" si="982"/>
        <v>0</v>
      </c>
      <c r="BT910" s="160">
        <f t="shared" si="983"/>
        <v>0</v>
      </c>
      <c r="BU910" s="160">
        <f t="shared" si="984"/>
        <v>0</v>
      </c>
      <c r="BV910" s="215">
        <f t="shared" si="985"/>
        <v>0</v>
      </c>
      <c r="BW910" s="217">
        <f t="shared" si="986"/>
        <v>0</v>
      </c>
      <c r="BX910" s="206">
        <f t="shared" si="987"/>
        <v>0</v>
      </c>
      <c r="BY910" s="206">
        <f t="shared" si="988"/>
        <v>0</v>
      </c>
      <c r="BZ910" s="206">
        <f t="shared" si="989"/>
        <v>0</v>
      </c>
      <c r="CA910" s="206">
        <f t="shared" si="990"/>
        <v>0</v>
      </c>
      <c r="CB910" s="206">
        <f t="shared" si="991"/>
        <v>0</v>
      </c>
      <c r="CC910" s="218">
        <f t="shared" si="992"/>
        <v>0</v>
      </c>
      <c r="CD910" s="216" t="e">
        <f t="shared" si="993"/>
        <v>#VALUE!</v>
      </c>
      <c r="CE910" s="94" t="e">
        <f t="shared" si="994"/>
        <v>#VALUE!</v>
      </c>
      <c r="CF910" s="94" t="e">
        <f t="shared" si="995"/>
        <v>#VALUE!</v>
      </c>
      <c r="CG910" s="95" t="e">
        <f t="shared" si="996"/>
        <v>#VALUE!</v>
      </c>
      <c r="CH910" s="95" t="e">
        <f t="shared" si="1019"/>
        <v>#VALUE!</v>
      </c>
      <c r="CI910" s="95" t="b">
        <f t="shared" si="1022"/>
        <v>0</v>
      </c>
      <c r="CJ910" s="76" t="str">
        <f t="shared" si="997"/>
        <v/>
      </c>
      <c r="CK910" s="94" t="e" cm="1">
        <f t="array" aca="1" ref="CK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CL910" s="94" t="str">
        <f t="shared" si="998"/>
        <v/>
      </c>
      <c r="CM910" s="96" t="b">
        <f t="shared" si="999"/>
        <v>0</v>
      </c>
      <c r="CN910" s="130" t="b">
        <f>IFERROR(MATCH(D910,'Avtal för korttidsarbete'!$G$13:$G$1012,0),TRUE)</f>
        <v>1</v>
      </c>
      <c r="CO910" s="130" t="b">
        <f t="shared" si="1000"/>
        <v>0</v>
      </c>
      <c r="CP910" s="131" t="str" cm="1">
        <f t="array" ref="CP910">IF(CN910=TRUE,"x",INDEX('Avtal för korttidsarbete'!$E$13:$E$1012,$CN910))</f>
        <v>x</v>
      </c>
      <c r="CQ910" s="131" t="str" cm="1">
        <f t="array" ref="CQ910">IF(CN910=TRUE,"x",INDEX('Avtal för korttidsarbete'!$F$13:$F$1012,$CN910))</f>
        <v>x</v>
      </c>
      <c r="CR910" s="130" t="b">
        <f t="shared" si="1001"/>
        <v>0</v>
      </c>
      <c r="CS910" s="165">
        <f t="shared" si="1020"/>
        <v>0</v>
      </c>
      <c r="CT910" s="165">
        <f t="shared" si="1021"/>
        <v>0</v>
      </c>
      <c r="CU910" s="130" t="b">
        <f t="shared" si="1002"/>
        <v>0</v>
      </c>
      <c r="CV910" s="131">
        <f t="shared" si="1003"/>
        <v>0</v>
      </c>
      <c r="CW910" s="165">
        <f t="shared" si="1004"/>
        <v>0</v>
      </c>
      <c r="CX910" s="186" t="b">
        <f>IFERROR(INDEX('Avtal för korttidsarbete'!R:R,MATCH(D910,'Avtal för korttidsarbete'!$G:$G,0)),TRUE)</f>
        <v>1</v>
      </c>
      <c r="CY910" s="165" t="str">
        <f>IF(CX910,"-",INDEX('Avtal för korttidsarbete'!$D:$D,MATCH(D910,'Avtal för korttidsarbete'!$G:$G,0)))</f>
        <v>-</v>
      </c>
      <c r="CZ910" s="131" t="b">
        <f>IFERROR(G910&gt;INDEX(Uppsägningar!E:E,MATCH(C910,Uppsägningar!C:C,0)),FALSE)</f>
        <v>0</v>
      </c>
    </row>
    <row r="911" spans="1:104" s="30" customFormat="1" x14ac:dyDescent="0.25">
      <c r="A911" s="19">
        <v>896</v>
      </c>
      <c r="B911" s="20"/>
      <c r="C911" s="189"/>
      <c r="D911" s="69"/>
      <c r="E911" s="171">
        <f>IFERROR(INDEX(Admin!$C$7:$C$10,MATCH(CY911,TblNivåValTExt,0)),0)</f>
        <v>0</v>
      </c>
      <c r="F911" s="1"/>
      <c r="G911" s="1"/>
      <c r="H911" s="90"/>
      <c r="I911" s="91"/>
      <c r="J911" s="91"/>
      <c r="K911" s="91"/>
      <c r="L911" s="91"/>
      <c r="M911" s="91"/>
      <c r="N911" s="91"/>
      <c r="O911" s="91"/>
      <c r="P911" s="91"/>
      <c r="Q911" s="91"/>
      <c r="R911" s="91"/>
      <c r="S911" s="91"/>
      <c r="T911" s="91"/>
      <c r="U911" s="91"/>
      <c r="V911" s="91"/>
      <c r="W911" s="225">
        <f t="shared" si="959"/>
        <v>0</v>
      </c>
      <c r="X911" s="134" t="str">
        <f t="shared" si="1005"/>
        <v/>
      </c>
      <c r="Y911" s="92" t="b">
        <f t="shared" si="960"/>
        <v>0</v>
      </c>
      <c r="Z911" s="92" t="str">
        <f t="shared" si="1006"/>
        <v/>
      </c>
      <c r="AA911" s="92" t="b">
        <f t="shared" si="1007"/>
        <v>0</v>
      </c>
      <c r="AB911" s="92" t="str">
        <f t="shared" si="1008"/>
        <v/>
      </c>
      <c r="AC911" s="13" t="b">
        <f t="shared" si="961"/>
        <v>0</v>
      </c>
      <c r="AD911" s="92" t="str">
        <f t="shared" si="1009"/>
        <v/>
      </c>
      <c r="AE911" s="13" t="b">
        <f t="shared" si="1010"/>
        <v>0</v>
      </c>
      <c r="AF911" s="92" t="str">
        <f t="shared" si="1011"/>
        <v/>
      </c>
      <c r="AG911" s="13" t="b">
        <f t="shared" si="962"/>
        <v>0</v>
      </c>
      <c r="AH911" s="92" t="str">
        <f t="shared" si="1012"/>
        <v/>
      </c>
      <c r="AI911" s="35" t="b">
        <f t="shared" si="963"/>
        <v>0</v>
      </c>
      <c r="AJ911" s="92" t="str">
        <f t="shared" si="1013"/>
        <v/>
      </c>
      <c r="AK911" s="35" t="b">
        <f t="shared" si="964"/>
        <v>0</v>
      </c>
      <c r="AL911" s="92" t="str">
        <f t="shared" si="965"/>
        <v/>
      </c>
      <c r="AM911" s="35" t="b">
        <f t="shared" si="966"/>
        <v>0</v>
      </c>
      <c r="AN911" s="92" t="str">
        <f t="shared" si="967"/>
        <v/>
      </c>
      <c r="AO911" s="13" t="b">
        <f t="shared" si="968"/>
        <v>0</v>
      </c>
      <c r="AP911" s="92" t="str">
        <f t="shared" si="969"/>
        <v/>
      </c>
      <c r="AQ911" s="14">
        <f t="shared" si="970"/>
        <v>0</v>
      </c>
      <c r="AR911" s="14">
        <f t="shared" si="971"/>
        <v>0</v>
      </c>
      <c r="AS911" s="16">
        <f t="shared" si="1032"/>
        <v>0</v>
      </c>
      <c r="AT911" s="16">
        <f t="shared" si="1032"/>
        <v>0</v>
      </c>
      <c r="AU911" s="16">
        <f t="shared" si="1032"/>
        <v>0</v>
      </c>
      <c r="AV911" s="16">
        <f t="shared" si="1032"/>
        <v>0</v>
      </c>
      <c r="AW911" s="16">
        <f t="shared" si="1032"/>
        <v>0</v>
      </c>
      <c r="AX911" s="16">
        <f t="shared" si="1032"/>
        <v>0</v>
      </c>
      <c r="AY911" s="16">
        <f t="shared" si="1032"/>
        <v>0</v>
      </c>
      <c r="AZ911" s="16"/>
      <c r="BA911" s="16"/>
      <c r="BB911" s="93">
        <f t="shared" si="1014"/>
        <v>0</v>
      </c>
      <c r="BC911" s="93">
        <f t="shared" si="1015"/>
        <v>0</v>
      </c>
      <c r="BD911" s="93">
        <f t="shared" si="1016"/>
        <v>0</v>
      </c>
      <c r="BE911" s="158">
        <f t="shared" si="1017"/>
        <v>0</v>
      </c>
      <c r="BF911" s="159">
        <f t="shared" si="1018"/>
        <v>0</v>
      </c>
      <c r="BG911" s="159">
        <f t="shared" si="972"/>
        <v>0</v>
      </c>
      <c r="BH911" s="159">
        <f t="shared" si="973"/>
        <v>0</v>
      </c>
      <c r="BI911" s="159">
        <f t="shared" si="974"/>
        <v>0</v>
      </c>
      <c r="BJ911" s="159">
        <f t="shared" si="975"/>
        <v>0</v>
      </c>
      <c r="BK911" s="159">
        <f t="shared" si="976"/>
        <v>0</v>
      </c>
      <c r="BL911" s="159">
        <f t="shared" si="977"/>
        <v>0</v>
      </c>
      <c r="BM911" s="159">
        <f t="shared" si="1031"/>
        <v>0</v>
      </c>
      <c r="BN911" s="159">
        <f t="shared" si="1031"/>
        <v>0</v>
      </c>
      <c r="BO911" s="205" t="b">
        <f t="shared" si="978"/>
        <v>0</v>
      </c>
      <c r="BP911" s="214">
        <f t="shared" si="979"/>
        <v>0</v>
      </c>
      <c r="BQ911" s="160">
        <f t="shared" si="980"/>
        <v>0</v>
      </c>
      <c r="BR911" s="160">
        <f t="shared" si="981"/>
        <v>0</v>
      </c>
      <c r="BS911" s="160">
        <f t="shared" si="982"/>
        <v>0</v>
      </c>
      <c r="BT911" s="160">
        <f t="shared" si="983"/>
        <v>0</v>
      </c>
      <c r="BU911" s="160">
        <f t="shared" si="984"/>
        <v>0</v>
      </c>
      <c r="BV911" s="215">
        <f t="shared" si="985"/>
        <v>0</v>
      </c>
      <c r="BW911" s="217">
        <f t="shared" si="986"/>
        <v>0</v>
      </c>
      <c r="BX911" s="206">
        <f t="shared" si="987"/>
        <v>0</v>
      </c>
      <c r="BY911" s="206">
        <f t="shared" si="988"/>
        <v>0</v>
      </c>
      <c r="BZ911" s="206">
        <f t="shared" si="989"/>
        <v>0</v>
      </c>
      <c r="CA911" s="206">
        <f t="shared" si="990"/>
        <v>0</v>
      </c>
      <c r="CB911" s="206">
        <f t="shared" si="991"/>
        <v>0</v>
      </c>
      <c r="CC911" s="218">
        <f t="shared" si="992"/>
        <v>0</v>
      </c>
      <c r="CD911" s="216" t="e">
        <f t="shared" si="993"/>
        <v>#VALUE!</v>
      </c>
      <c r="CE911" s="94" t="e">
        <f t="shared" si="994"/>
        <v>#VALUE!</v>
      </c>
      <c r="CF911" s="94" t="e">
        <f t="shared" si="995"/>
        <v>#VALUE!</v>
      </c>
      <c r="CG911" s="95" t="e">
        <f t="shared" si="996"/>
        <v>#VALUE!</v>
      </c>
      <c r="CH911" s="95" t="e">
        <f t="shared" si="1019"/>
        <v>#VALUE!</v>
      </c>
      <c r="CI911" s="95" t="b">
        <f t="shared" si="1022"/>
        <v>0</v>
      </c>
      <c r="CJ911" s="76" t="str">
        <f t="shared" si="997"/>
        <v/>
      </c>
      <c r="CK911" s="94" t="e" cm="1">
        <f t="array" aca="1" ref="CK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CL911" s="94" t="str">
        <f t="shared" si="998"/>
        <v/>
      </c>
      <c r="CM911" s="96" t="b">
        <f t="shared" si="999"/>
        <v>0</v>
      </c>
      <c r="CN911" s="130" t="b">
        <f>IFERROR(MATCH(D911,'Avtal för korttidsarbete'!$G$13:$G$1012,0),TRUE)</f>
        <v>1</v>
      </c>
      <c r="CO911" s="130" t="b">
        <f t="shared" si="1000"/>
        <v>0</v>
      </c>
      <c r="CP911" s="131" t="str" cm="1">
        <f t="array" ref="CP911">IF(CN911=TRUE,"x",INDEX('Avtal för korttidsarbete'!$E$13:$E$1012,$CN911))</f>
        <v>x</v>
      </c>
      <c r="CQ911" s="131" t="str" cm="1">
        <f t="array" ref="CQ911">IF(CN911=TRUE,"x",INDEX('Avtal för korttidsarbete'!$F$13:$F$1012,$CN911))</f>
        <v>x</v>
      </c>
      <c r="CR911" s="130" t="b">
        <f t="shared" si="1001"/>
        <v>0</v>
      </c>
      <c r="CS911" s="165">
        <f t="shared" si="1020"/>
        <v>0</v>
      </c>
      <c r="CT911" s="165">
        <f t="shared" si="1021"/>
        <v>0</v>
      </c>
      <c r="CU911" s="130" t="b">
        <f t="shared" si="1002"/>
        <v>0</v>
      </c>
      <c r="CV911" s="131">
        <f t="shared" si="1003"/>
        <v>0</v>
      </c>
      <c r="CW911" s="165">
        <f t="shared" si="1004"/>
        <v>0</v>
      </c>
      <c r="CX911" s="186" t="b">
        <f>IFERROR(INDEX('Avtal för korttidsarbete'!R:R,MATCH(D911,'Avtal för korttidsarbete'!$G:$G,0)),TRUE)</f>
        <v>1</v>
      </c>
      <c r="CY911" s="165" t="str">
        <f>IF(CX911,"-",INDEX('Avtal för korttidsarbete'!$D:$D,MATCH(D911,'Avtal för korttidsarbete'!$G:$G,0)))</f>
        <v>-</v>
      </c>
      <c r="CZ911" s="131" t="b">
        <f>IFERROR(G911&gt;INDEX(Uppsägningar!E:E,MATCH(C911,Uppsägningar!C:C,0)),FALSE)</f>
        <v>0</v>
      </c>
    </row>
    <row r="912" spans="1:104" s="30" customFormat="1" x14ac:dyDescent="0.25">
      <c r="A912" s="19">
        <v>897</v>
      </c>
      <c r="B912" s="20"/>
      <c r="C912" s="189"/>
      <c r="D912" s="69"/>
      <c r="E912" s="171">
        <f>IFERROR(INDEX(Admin!$C$7:$C$10,MATCH(CY912,TblNivåValTExt,0)),0)</f>
        <v>0</v>
      </c>
      <c r="F912" s="1"/>
      <c r="G912" s="1"/>
      <c r="H912" s="90"/>
      <c r="I912" s="91"/>
      <c r="J912" s="91"/>
      <c r="K912" s="91"/>
      <c r="L912" s="91"/>
      <c r="M912" s="91"/>
      <c r="N912" s="91"/>
      <c r="O912" s="91"/>
      <c r="P912" s="91"/>
      <c r="Q912" s="91"/>
      <c r="R912" s="91"/>
      <c r="S912" s="91"/>
      <c r="T912" s="91"/>
      <c r="U912" s="91"/>
      <c r="V912" s="91"/>
      <c r="W912" s="225">
        <f t="shared" ref="W912:W975" si="1033">IF(BO912,"-",ROUNDUP(SUM(BW912:CC912),0))</f>
        <v>0</v>
      </c>
      <c r="X912" s="134" t="str">
        <f t="shared" si="1005"/>
        <v/>
      </c>
      <c r="Y912" s="92" t="b">
        <f t="shared" ref="Y912:Y975" si="1034">IF(G912=0,FALSE,G912&lt;F912)</f>
        <v>0</v>
      </c>
      <c r="Z912" s="92" t="str">
        <f t="shared" si="1006"/>
        <v/>
      </c>
      <c r="AA912" s="92" t="b">
        <f t="shared" si="1007"/>
        <v>0</v>
      </c>
      <c r="AB912" s="92" t="str">
        <f t="shared" si="1008"/>
        <v/>
      </c>
      <c r="AC912" s="13" t="b">
        <f t="shared" ref="AC912:AC975" si="1035">IF(F912=0,FALSE,CR912)</f>
        <v>0</v>
      </c>
      <c r="AD912" s="92" t="str">
        <f t="shared" si="1009"/>
        <v/>
      </c>
      <c r="AE912" s="13" t="b">
        <f t="shared" si="1010"/>
        <v>0</v>
      </c>
      <c r="AF912" s="92" t="str">
        <f t="shared" si="1011"/>
        <v/>
      </c>
      <c r="AG912" s="13" t="b">
        <f t="shared" ref="AG912:AG975" si="1036">CZ912</f>
        <v>0</v>
      </c>
      <c r="AH912" s="92" t="str">
        <f t="shared" si="1012"/>
        <v/>
      </c>
      <c r="AI912" s="35" t="b">
        <f t="shared" ref="AI912:AI975" si="1037">IF(OR(OR(P912&lt;0,Q912&lt;0,R912&lt;0,S912&lt;0,T912&lt;0,U912&lt;0,V912&lt;0),OR(P912&gt;AS912,Q912&gt;AT912,R912&gt;AU912,S912&gt;AV912,T912&gt;AW912,U912&gt;AX912,V912&gt;AY912)),TRUE,FALSE)</f>
        <v>0</v>
      </c>
      <c r="AJ912" s="92" t="str">
        <f t="shared" si="1013"/>
        <v/>
      </c>
      <c r="AK912" s="35" t="b">
        <f t="shared" ref="AK912:AK975" si="1038">CM912</f>
        <v>0</v>
      </c>
      <c r="AL912" s="92" t="str">
        <f t="shared" ref="AL912:AL975" si="1039">IF(AK912,AL$13,"")</f>
        <v/>
      </c>
      <c r="AM912" s="35" t="b">
        <f t="shared" ref="AM912:AM975" si="1040">IF(D912="",IF(AND(B912&lt;&gt;"",C912&lt;&gt;"",F912&lt;&gt;"",G912&lt;&gt;"",H912&lt;&gt;""),CO912,FALSE),CO912)</f>
        <v>0</v>
      </c>
      <c r="AN912" s="92" t="str">
        <f t="shared" ref="AN912:AN975" si="1041">IF(AM912,AN$13,"")</f>
        <v/>
      </c>
      <c r="AO912" s="13" t="b">
        <f t="shared" ref="AO912:AO975" si="1042">AND(AnsokDatum="",COUNTA(B912:D912,F912:H912)&gt;0)</f>
        <v>0</v>
      </c>
      <c r="AP912" s="92" t="str">
        <f t="shared" ref="AP912:AP975" si="1043">IF(AO912,AP$13,"")</f>
        <v/>
      </c>
      <c r="AQ912" s="14">
        <f t="shared" ref="AQ912:AQ975" si="1044">IF(F912=0,0,MAX(F912,CS912))</f>
        <v>0</v>
      </c>
      <c r="AR912" s="14">
        <f t="shared" ref="AR912:AR975" si="1045">IF(G912=0,0,MIN(G912,CW912))</f>
        <v>0</v>
      </c>
      <c r="AS912" s="16">
        <f t="shared" si="1032"/>
        <v>0</v>
      </c>
      <c r="AT912" s="16">
        <f t="shared" si="1032"/>
        <v>0</v>
      </c>
      <c r="AU912" s="16">
        <f t="shared" si="1032"/>
        <v>0</v>
      </c>
      <c r="AV912" s="16">
        <f t="shared" si="1032"/>
        <v>0</v>
      </c>
      <c r="AW912" s="16">
        <f t="shared" si="1032"/>
        <v>0</v>
      </c>
      <c r="AX912" s="16">
        <f t="shared" si="1032"/>
        <v>0</v>
      </c>
      <c r="AY912" s="16">
        <f t="shared" si="1032"/>
        <v>0</v>
      </c>
      <c r="AZ912" s="16"/>
      <c r="BA912" s="16"/>
      <c r="BB912" s="93">
        <f t="shared" si="1014"/>
        <v>0</v>
      </c>
      <c r="BC912" s="93">
        <f t="shared" si="1015"/>
        <v>0</v>
      </c>
      <c r="BD912" s="93">
        <f t="shared" si="1016"/>
        <v>0</v>
      </c>
      <c r="BE912" s="158">
        <f t="shared" si="1017"/>
        <v>0</v>
      </c>
      <c r="BF912" s="159">
        <f t="shared" si="1018"/>
        <v>0</v>
      </c>
      <c r="BG912" s="159">
        <f t="shared" ref="BG912:BG975" si="1046">AT912/BG$11*$BE912</f>
        <v>0</v>
      </c>
      <c r="BH912" s="159">
        <f t="shared" ref="BH912:BH975" si="1047">AU912/BH$11*$BE912</f>
        <v>0</v>
      </c>
      <c r="BI912" s="159">
        <f t="shared" ref="BI912:BI975" si="1048">AV912/BI$11*$BE912</f>
        <v>0</v>
      </c>
      <c r="BJ912" s="159">
        <f t="shared" ref="BJ912:BJ975" si="1049">AW912/BJ$11*$BE912</f>
        <v>0</v>
      </c>
      <c r="BK912" s="159">
        <f t="shared" ref="BK912:BK975" si="1050">AX912/BK$11*$BE912</f>
        <v>0</v>
      </c>
      <c r="BL912" s="159">
        <f t="shared" ref="BL912:BL975" si="1051">AY912/BL$11*$BE912</f>
        <v>0</v>
      </c>
      <c r="BM912" s="159">
        <f t="shared" si="1031"/>
        <v>0</v>
      </c>
      <c r="BN912" s="159">
        <f t="shared" si="1031"/>
        <v>0</v>
      </c>
      <c r="BO912" s="205" t="b">
        <f t="shared" ref="BO912:BO975" si="1052">OR(H912&lt;0,Y912,AA912,AC912,AG912,AI912,AK912,AM912,AO912)</f>
        <v>0</v>
      </c>
      <c r="BP912" s="214">
        <f t="shared" ref="BP912:BP975" si="1053">IF(AS912&gt;0,MAX(AS912-I912-P912,0)/AS912,0)</f>
        <v>0</v>
      </c>
      <c r="BQ912" s="160">
        <f t="shared" ref="BQ912:BQ975" si="1054">IF(AT912&gt;0,MAX(AT912-J912-Q912,0)/AT912,0)</f>
        <v>0</v>
      </c>
      <c r="BR912" s="160">
        <f t="shared" ref="BR912:BR975" si="1055">IF(AU912&gt;0,MAX(AU912-K912-R912,0)/AU912,0)</f>
        <v>0</v>
      </c>
      <c r="BS912" s="160">
        <f t="shared" ref="BS912:BS975" si="1056">IF(AV912&gt;0,MAX(AV912-L912-S912,0)/AV912,0)</f>
        <v>0</v>
      </c>
      <c r="BT912" s="160">
        <f t="shared" ref="BT912:BT975" si="1057">IF(AW912&gt;0,MAX(AW912-M912-T912,0)/AW912,0)</f>
        <v>0</v>
      </c>
      <c r="BU912" s="160">
        <f t="shared" ref="BU912:BU975" si="1058">IF(AX912&gt;0,MAX(AX912-N912-U912,0)/AX912,0)</f>
        <v>0</v>
      </c>
      <c r="BV912" s="215">
        <f t="shared" ref="BV912:BV975" si="1059">IF(AY912&gt;0,MAX(AY912-O912-V912,0)/AY912,0)</f>
        <v>0</v>
      </c>
      <c r="BW912" s="217">
        <f t="shared" ref="BW912:BW975" si="1060">BF912*BP912*BP$12*$E912%</f>
        <v>0</v>
      </c>
      <c r="BX912" s="206">
        <f t="shared" ref="BX912:BX975" si="1061">BG912*BQ912*BQ$12*$E912%</f>
        <v>0</v>
      </c>
      <c r="BY912" s="206">
        <f t="shared" ref="BY912:BY975" si="1062">BH912*BR912*BR$12*$E912%</f>
        <v>0</v>
      </c>
      <c r="BZ912" s="206">
        <f t="shared" ref="BZ912:BZ975" si="1063">BI912*BS912*BS$12*$E912%</f>
        <v>0</v>
      </c>
      <c r="CA912" s="206">
        <f t="shared" ref="CA912:CA975" si="1064">BJ912*BT912*BT$12*$E912%</f>
        <v>0</v>
      </c>
      <c r="CB912" s="206">
        <f t="shared" ref="CB912:CB975" si="1065">BK912*BU912*BU$12*$E912%</f>
        <v>0</v>
      </c>
      <c r="CC912" s="218">
        <f t="shared" ref="CC912:CC975" si="1066">BL912*BV912*BV$12*$E912%</f>
        <v>0</v>
      </c>
      <c r="CD912" s="216" t="e">
        <f t="shared" ref="CD912:CD975" si="1067">VALUE(LEFT(C912,2))</f>
        <v>#VALUE!</v>
      </c>
      <c r="CE912" s="94" t="e">
        <f t="shared" ref="CE912:CE975" si="1068">VALUE(MID(C912,3,2))</f>
        <v>#VALUE!</v>
      </c>
      <c r="CF912" s="94" t="e">
        <f t="shared" ref="CF912:CF975" si="1069">TEXT(IF(VALUE(MID(C912,5,2))&gt;31,MID(C912,5,2)-60,VALUE(MID(C912,5,2))),"00")</f>
        <v>#VALUE!</v>
      </c>
      <c r="CG912" s="95" t="e">
        <f t="shared" ref="CG912:CG975" si="1070">DATEVALUE(IF(VALUE(LEFT(C912,2))&lt;20,20,19)&amp;TEXT(CD912,"00")&amp;"/"&amp;CE912&amp;"/"&amp;CF912)</f>
        <v>#VALUE!</v>
      </c>
      <c r="CH912" s="95" t="e">
        <f t="shared" si="1019"/>
        <v>#VALUE!</v>
      </c>
      <c r="CI912" s="95" t="b">
        <f t="shared" si="1022"/>
        <v>0</v>
      </c>
      <c r="CJ912" s="76" t="str">
        <f t="shared" ref="CJ912:CJ975" si="1071">RIGHT(C912,1)</f>
        <v/>
      </c>
      <c r="CK912" s="94" t="e" cm="1">
        <f t="array" aca="1" ref="CK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CL912" s="94" t="str">
        <f t="shared" ref="CL912:CL975" si="1072">IF(C912="","",CK912=CJ912)</f>
        <v/>
      </c>
      <c r="CM912" s="96" t="b">
        <f t="shared" ref="CM912:CM975" si="1073">IFERROR(NOT(IF(OR(C912&lt;&gt;"",H912&lt;&gt;""),AND(CI912,CL912),TRUE)),TRUE)</f>
        <v>0</v>
      </c>
      <c r="CN912" s="130" t="b">
        <f>IFERROR(MATCH(D912,'Avtal för korttidsarbete'!$G$13:$G$1012,0),TRUE)</f>
        <v>1</v>
      </c>
      <c r="CO912" s="130" t="b">
        <f t="shared" ref="CO912:CO975" si="1074">IF(AND(B912&lt;&gt;"",CN912=TRUE),TRUE,FALSE)</f>
        <v>0</v>
      </c>
      <c r="CP912" s="131" t="str" cm="1">
        <f t="array" ref="CP912">IF(CN912=TRUE,"x",INDEX('Avtal för korttidsarbete'!$E$13:$E$1012,$CN912))</f>
        <v>x</v>
      </c>
      <c r="CQ912" s="131" t="str" cm="1">
        <f t="array" ref="CQ912">IF(CN912=TRUE,"x",INDEX('Avtal för korttidsarbete'!$F$13:$F$1012,$CN912))</f>
        <v>x</v>
      </c>
      <c r="CR912" s="130" t="b">
        <f t="shared" ref="CR912:CR975" si="1075">IF(CN912=TRUE,FALSE,IF(OR(F912&lt;CP912,G912&gt;CQ912),TRUE,FALSE))</f>
        <v>0</v>
      </c>
      <c r="CS912" s="165">
        <f t="shared" si="1020"/>
        <v>0</v>
      </c>
      <c r="CT912" s="165">
        <f t="shared" si="1021"/>
        <v>0</v>
      </c>
      <c r="CU912" s="130" t="b">
        <f t="shared" ref="CU912:CU975" si="1076">IFERROR(IF(OR(F912="",G912="",CN912=TRUE),FALSE,IF(OR(F912&lt;$CS$12,G912&gt;$CT$12),TRUE,FALSE)),TRUE)</f>
        <v>0</v>
      </c>
      <c r="CV912" s="131">
        <f t="shared" ref="CV912:CV975" si="1077">MAX(CP912,$CS$12,F912)</f>
        <v>0</v>
      </c>
      <c r="CW912" s="165">
        <f t="shared" ref="CW912:CW975" si="1078">MIN(CQ912,$CT$12)</f>
        <v>0</v>
      </c>
      <c r="CX912" s="186" t="b">
        <f>IFERROR(INDEX('Avtal för korttidsarbete'!R:R,MATCH(D912,'Avtal för korttidsarbete'!$G:$G,0)),TRUE)</f>
        <v>1</v>
      </c>
      <c r="CY912" s="165" t="str">
        <f>IF(CX912,"-",INDEX('Avtal för korttidsarbete'!$D:$D,MATCH(D912,'Avtal för korttidsarbete'!$G:$G,0)))</f>
        <v>-</v>
      </c>
      <c r="CZ912" s="131" t="b">
        <f>IFERROR(G912&gt;INDEX(Uppsägningar!E:E,MATCH(C912,Uppsägningar!C:C,0)),FALSE)</f>
        <v>0</v>
      </c>
    </row>
    <row r="913" spans="1:104" s="30" customFormat="1" x14ac:dyDescent="0.25">
      <c r="A913" s="19">
        <v>898</v>
      </c>
      <c r="B913" s="20"/>
      <c r="C913" s="189"/>
      <c r="D913" s="69"/>
      <c r="E913" s="171">
        <f>IFERROR(INDEX(Admin!$C$7:$C$10,MATCH(CY913,TblNivåValTExt,0)),0)</f>
        <v>0</v>
      </c>
      <c r="F913" s="1"/>
      <c r="G913" s="1"/>
      <c r="H913" s="90"/>
      <c r="I913" s="91"/>
      <c r="J913" s="91"/>
      <c r="K913" s="91"/>
      <c r="L913" s="91"/>
      <c r="M913" s="91"/>
      <c r="N913" s="91"/>
      <c r="O913" s="91"/>
      <c r="P913" s="91"/>
      <c r="Q913" s="91"/>
      <c r="R913" s="91"/>
      <c r="S913" s="91"/>
      <c r="T913" s="91"/>
      <c r="U913" s="91"/>
      <c r="V913" s="91"/>
      <c r="W913" s="225">
        <f t="shared" si="1033"/>
        <v>0</v>
      </c>
      <c r="X913" s="134" t="str">
        <f t="shared" ref="X913:X976" si="1079">IF(AP913="",IF(Z913="","",Z913&amp;". ")&amp;IF(AB913="","",AB913&amp;". ")&amp;IF(AD913="","",AD913&amp;". ")&amp;IF(AH913="","",AH913&amp;". ")&amp;IF(AJ913="","",AJ913&amp;". ")&amp;IF(AL913="","",AL913&amp;". ")&amp;IF(AN913="","",AN913&amp;". ")&amp;IF(AF913="","",AF913&amp;". "),AP913&amp;". ")</f>
        <v/>
      </c>
      <c r="Y913" s="92" t="b">
        <f t="shared" si="1034"/>
        <v>0</v>
      </c>
      <c r="Z913" s="92" t="str">
        <f t="shared" ref="Z913:Z976" si="1080">IF(Y913,Z$13,"")</f>
        <v/>
      </c>
      <c r="AA913" s="92" t="b">
        <f t="shared" ref="AA913:AA976" si="1081">CU913</f>
        <v>0</v>
      </c>
      <c r="AB913" s="92" t="str">
        <f t="shared" ref="AB913:AB976" si="1082">IF(AA913,AB$13,"")</f>
        <v/>
      </c>
      <c r="AC913" s="13" t="b">
        <f t="shared" si="1035"/>
        <v>0</v>
      </c>
      <c r="AD913" s="92" t="str">
        <f t="shared" ref="AD913:AD976" si="1083">IF(AC913,AD$13,"")</f>
        <v/>
      </c>
      <c r="AE913" s="13" t="b">
        <f t="shared" ref="AE913:AE976" si="1084">AND(COUNTA(B913:D913,F913:V913)&gt;0,OR(B913="",C913="",D913="",F913="",G913="",H913=""))</f>
        <v>0</v>
      </c>
      <c r="AF913" s="92" t="str">
        <f t="shared" ref="AF913:AF976" si="1085">IF(AE913,AF$13,"")</f>
        <v/>
      </c>
      <c r="AG913" s="13" t="b">
        <f t="shared" si="1036"/>
        <v>0</v>
      </c>
      <c r="AH913" s="92" t="str">
        <f t="shared" ref="AH913:AH976" si="1086">IF(AG913,AH$13,"")</f>
        <v/>
      </c>
      <c r="AI913" s="35" t="b">
        <f t="shared" si="1037"/>
        <v>0</v>
      </c>
      <c r="AJ913" s="92" t="str">
        <f t="shared" ref="AJ913:AJ976" si="1087">IF(AI913,AJ$13,"")</f>
        <v/>
      </c>
      <c r="AK913" s="35" t="b">
        <f t="shared" si="1038"/>
        <v>0</v>
      </c>
      <c r="AL913" s="92" t="str">
        <f t="shared" si="1039"/>
        <v/>
      </c>
      <c r="AM913" s="35" t="b">
        <f t="shared" si="1040"/>
        <v>0</v>
      </c>
      <c r="AN913" s="92" t="str">
        <f t="shared" si="1041"/>
        <v/>
      </c>
      <c r="AO913" s="13" t="b">
        <f t="shared" si="1042"/>
        <v>0</v>
      </c>
      <c r="AP913" s="92" t="str">
        <f t="shared" si="1043"/>
        <v/>
      </c>
      <c r="AQ913" s="14">
        <f t="shared" si="1044"/>
        <v>0</v>
      </c>
      <c r="AR913" s="14">
        <f t="shared" si="1045"/>
        <v>0</v>
      </c>
      <c r="AS913" s="16">
        <f t="shared" si="1032"/>
        <v>0</v>
      </c>
      <c r="AT913" s="16">
        <f t="shared" si="1032"/>
        <v>0</v>
      </c>
      <c r="AU913" s="16">
        <f t="shared" si="1032"/>
        <v>0</v>
      </c>
      <c r="AV913" s="16">
        <f t="shared" si="1032"/>
        <v>0</v>
      </c>
      <c r="AW913" s="16">
        <f t="shared" si="1032"/>
        <v>0</v>
      </c>
      <c r="AX913" s="16">
        <f t="shared" si="1032"/>
        <v>0</v>
      </c>
      <c r="AY913" s="16">
        <f t="shared" si="1032"/>
        <v>0</v>
      </c>
      <c r="AZ913" s="16"/>
      <c r="BA913" s="16"/>
      <c r="BB913" s="93">
        <f t="shared" ref="BB913:BB976" si="1088">IF(AS913&gt;0,AS913,0)</f>
        <v>0</v>
      </c>
      <c r="BC913" s="93">
        <f t="shared" ref="BC913:BC976" si="1089">IF(SUM(AT913:AW913)&gt;0,SUM(AT913:AW913),0)</f>
        <v>0</v>
      </c>
      <c r="BD913" s="93">
        <f t="shared" ref="BD913:BD976" si="1090">IF(SUM(AX913:AY913)&gt;0,SUM(AX913:AY913),0)</f>
        <v>0</v>
      </c>
      <c r="BE913" s="158">
        <f t="shared" ref="BE913:BE976" si="1091">IF(OR(C913=0,H913=0,ISTEXT(H913)),0,MIN(H913,$BE$11))</f>
        <v>0</v>
      </c>
      <c r="BF913" s="159">
        <f t="shared" ref="BF913:BF976" si="1092">AS913/BF$11*$BE913</f>
        <v>0</v>
      </c>
      <c r="BG913" s="159">
        <f t="shared" si="1046"/>
        <v>0</v>
      </c>
      <c r="BH913" s="159">
        <f t="shared" si="1047"/>
        <v>0</v>
      </c>
      <c r="BI913" s="159">
        <f t="shared" si="1048"/>
        <v>0</v>
      </c>
      <c r="BJ913" s="159">
        <f t="shared" si="1049"/>
        <v>0</v>
      </c>
      <c r="BK913" s="159">
        <f t="shared" si="1050"/>
        <v>0</v>
      </c>
      <c r="BL913" s="159">
        <f t="shared" si="1051"/>
        <v>0</v>
      </c>
      <c r="BM913" s="159">
        <f t="shared" si="1031"/>
        <v>0</v>
      </c>
      <c r="BN913" s="159">
        <f t="shared" si="1031"/>
        <v>0</v>
      </c>
      <c r="BO913" s="205" t="b">
        <f t="shared" si="1052"/>
        <v>0</v>
      </c>
      <c r="BP913" s="214">
        <f t="shared" si="1053"/>
        <v>0</v>
      </c>
      <c r="BQ913" s="160">
        <f t="shared" si="1054"/>
        <v>0</v>
      </c>
      <c r="BR913" s="160">
        <f t="shared" si="1055"/>
        <v>0</v>
      </c>
      <c r="BS913" s="160">
        <f t="shared" si="1056"/>
        <v>0</v>
      </c>
      <c r="BT913" s="160">
        <f t="shared" si="1057"/>
        <v>0</v>
      </c>
      <c r="BU913" s="160">
        <f t="shared" si="1058"/>
        <v>0</v>
      </c>
      <c r="BV913" s="215">
        <f t="shared" si="1059"/>
        <v>0</v>
      </c>
      <c r="BW913" s="217">
        <f t="shared" si="1060"/>
        <v>0</v>
      </c>
      <c r="BX913" s="206">
        <f t="shared" si="1061"/>
        <v>0</v>
      </c>
      <c r="BY913" s="206">
        <f t="shared" si="1062"/>
        <v>0</v>
      </c>
      <c r="BZ913" s="206">
        <f t="shared" si="1063"/>
        <v>0</v>
      </c>
      <c r="CA913" s="206">
        <f t="shared" si="1064"/>
        <v>0</v>
      </c>
      <c r="CB913" s="206">
        <f t="shared" si="1065"/>
        <v>0</v>
      </c>
      <c r="CC913" s="218">
        <f t="shared" si="1066"/>
        <v>0</v>
      </c>
      <c r="CD913" s="216" t="e">
        <f t="shared" si="1067"/>
        <v>#VALUE!</v>
      </c>
      <c r="CE913" s="94" t="e">
        <f t="shared" si="1068"/>
        <v>#VALUE!</v>
      </c>
      <c r="CF913" s="94" t="e">
        <f t="shared" si="1069"/>
        <v>#VALUE!</v>
      </c>
      <c r="CG913" s="95" t="e">
        <f t="shared" si="1070"/>
        <v>#VALUE!</v>
      </c>
      <c r="CH913" s="95" t="e">
        <f t="shared" ref="CH913:CH976" si="1093">DATE(CD913,CE913,CF913)</f>
        <v>#VALUE!</v>
      </c>
      <c r="CI913" s="95" t="b">
        <f t="shared" si="1022"/>
        <v>0</v>
      </c>
      <c r="CJ913" s="76" t="str">
        <f t="shared" si="1071"/>
        <v/>
      </c>
      <c r="CK913" s="94" t="e" cm="1">
        <f t="array" aca="1" ref="CK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CL913" s="94" t="str">
        <f t="shared" si="1072"/>
        <v/>
      </c>
      <c r="CM913" s="96" t="b">
        <f t="shared" si="1073"/>
        <v>0</v>
      </c>
      <c r="CN913" s="130" t="b">
        <f>IFERROR(MATCH(D913,'Avtal för korttidsarbete'!$G$13:$G$1012,0),TRUE)</f>
        <v>1</v>
      </c>
      <c r="CO913" s="130" t="b">
        <f t="shared" si="1074"/>
        <v>0</v>
      </c>
      <c r="CP913" s="131" t="str" cm="1">
        <f t="array" ref="CP913">IF(CN913=TRUE,"x",INDEX('Avtal för korttidsarbete'!$E$13:$E$1012,$CN913))</f>
        <v>x</v>
      </c>
      <c r="CQ913" s="131" t="str" cm="1">
        <f t="array" ref="CQ913">IF(CN913=TRUE,"x",INDEX('Avtal för korttidsarbete'!$F$13:$F$1012,$CN913))</f>
        <v>x</v>
      </c>
      <c r="CR913" s="130" t="b">
        <f t="shared" si="1075"/>
        <v>0</v>
      </c>
      <c r="CS913" s="165">
        <f t="shared" ref="CS913:CS976" si="1094">IFERROR(MAX(CP913,$CS$12),CP913)</f>
        <v>0</v>
      </c>
      <c r="CT913" s="165">
        <f t="shared" ref="CT913:CT976" si="1095">IFERROR(MIN(CQ913,$CT$12),CQ913)</f>
        <v>0</v>
      </c>
      <c r="CU913" s="130" t="b">
        <f t="shared" si="1076"/>
        <v>0</v>
      </c>
      <c r="CV913" s="131">
        <f t="shared" si="1077"/>
        <v>0</v>
      </c>
      <c r="CW913" s="165">
        <f t="shared" si="1078"/>
        <v>0</v>
      </c>
      <c r="CX913" s="186" t="b">
        <f>IFERROR(INDEX('Avtal för korttidsarbete'!R:R,MATCH(D913,'Avtal för korttidsarbete'!$G:$G,0)),TRUE)</f>
        <v>1</v>
      </c>
      <c r="CY913" s="165" t="str">
        <f>IF(CX913,"-",INDEX('Avtal för korttidsarbete'!$D:$D,MATCH(D913,'Avtal för korttidsarbete'!$G:$G,0)))</f>
        <v>-</v>
      </c>
      <c r="CZ913" s="131" t="b">
        <f>IFERROR(G913&gt;INDEX(Uppsägningar!E:E,MATCH(C913,Uppsägningar!C:C,0)),FALSE)</f>
        <v>0</v>
      </c>
    </row>
    <row r="914" spans="1:104" s="30" customFormat="1" x14ac:dyDescent="0.25">
      <c r="A914" s="19">
        <v>899</v>
      </c>
      <c r="B914" s="20"/>
      <c r="C914" s="189"/>
      <c r="D914" s="69"/>
      <c r="E914" s="171">
        <f>IFERROR(INDEX(Admin!$C$7:$C$10,MATCH(CY914,TblNivåValTExt,0)),0)</f>
        <v>0</v>
      </c>
      <c r="F914" s="1"/>
      <c r="G914" s="1"/>
      <c r="H914" s="90"/>
      <c r="I914" s="91"/>
      <c r="J914" s="91"/>
      <c r="K914" s="91"/>
      <c r="L914" s="91"/>
      <c r="M914" s="91"/>
      <c r="N914" s="91"/>
      <c r="O914" s="91"/>
      <c r="P914" s="91"/>
      <c r="Q914" s="91"/>
      <c r="R914" s="91"/>
      <c r="S914" s="91"/>
      <c r="T914" s="91"/>
      <c r="U914" s="91"/>
      <c r="V914" s="91"/>
      <c r="W914" s="225">
        <f t="shared" si="1033"/>
        <v>0</v>
      </c>
      <c r="X914" s="134" t="str">
        <f t="shared" si="1079"/>
        <v/>
      </c>
      <c r="Y914" s="92" t="b">
        <f t="shared" si="1034"/>
        <v>0</v>
      </c>
      <c r="Z914" s="92" t="str">
        <f t="shared" si="1080"/>
        <v/>
      </c>
      <c r="AA914" s="92" t="b">
        <f t="shared" si="1081"/>
        <v>0</v>
      </c>
      <c r="AB914" s="92" t="str">
        <f t="shared" si="1082"/>
        <v/>
      </c>
      <c r="AC914" s="13" t="b">
        <f t="shared" si="1035"/>
        <v>0</v>
      </c>
      <c r="AD914" s="92" t="str">
        <f t="shared" si="1083"/>
        <v/>
      </c>
      <c r="AE914" s="13" t="b">
        <f t="shared" si="1084"/>
        <v>0</v>
      </c>
      <c r="AF914" s="92" t="str">
        <f t="shared" si="1085"/>
        <v/>
      </c>
      <c r="AG914" s="13" t="b">
        <f t="shared" si="1036"/>
        <v>0</v>
      </c>
      <c r="AH914" s="92" t="str">
        <f t="shared" si="1086"/>
        <v/>
      </c>
      <c r="AI914" s="35" t="b">
        <f t="shared" si="1037"/>
        <v>0</v>
      </c>
      <c r="AJ914" s="92" t="str">
        <f t="shared" si="1087"/>
        <v/>
      </c>
      <c r="AK914" s="35" t="b">
        <f t="shared" si="1038"/>
        <v>0</v>
      </c>
      <c r="AL914" s="92" t="str">
        <f t="shared" si="1039"/>
        <v/>
      </c>
      <c r="AM914" s="35" t="b">
        <f t="shared" si="1040"/>
        <v>0</v>
      </c>
      <c r="AN914" s="92" t="str">
        <f t="shared" si="1041"/>
        <v/>
      </c>
      <c r="AO914" s="13" t="b">
        <f t="shared" si="1042"/>
        <v>0</v>
      </c>
      <c r="AP914" s="92" t="str">
        <f t="shared" si="1043"/>
        <v/>
      </c>
      <c r="AQ914" s="14">
        <f t="shared" si="1044"/>
        <v>0</v>
      </c>
      <c r="AR914" s="14">
        <f t="shared" si="1045"/>
        <v>0</v>
      </c>
      <c r="AS914" s="16">
        <f t="shared" si="1032"/>
        <v>0</v>
      </c>
      <c r="AT914" s="16">
        <f t="shared" si="1032"/>
        <v>0</v>
      </c>
      <c r="AU914" s="16">
        <f t="shared" si="1032"/>
        <v>0</v>
      </c>
      <c r="AV914" s="16">
        <f t="shared" si="1032"/>
        <v>0</v>
      </c>
      <c r="AW914" s="16">
        <f t="shared" si="1032"/>
        <v>0</v>
      </c>
      <c r="AX914" s="16">
        <f t="shared" si="1032"/>
        <v>0</v>
      </c>
      <c r="AY914" s="16">
        <f t="shared" si="1032"/>
        <v>0</v>
      </c>
      <c r="AZ914" s="16"/>
      <c r="BA914" s="16"/>
      <c r="BB914" s="93">
        <f t="shared" si="1088"/>
        <v>0</v>
      </c>
      <c r="BC914" s="93">
        <f t="shared" si="1089"/>
        <v>0</v>
      </c>
      <c r="BD914" s="93">
        <f t="shared" si="1090"/>
        <v>0</v>
      </c>
      <c r="BE914" s="158">
        <f t="shared" si="1091"/>
        <v>0</v>
      </c>
      <c r="BF914" s="159">
        <f t="shared" si="1092"/>
        <v>0</v>
      </c>
      <c r="BG914" s="159">
        <f t="shared" si="1046"/>
        <v>0</v>
      </c>
      <c r="BH914" s="159">
        <f t="shared" si="1047"/>
        <v>0</v>
      </c>
      <c r="BI914" s="159">
        <f t="shared" si="1048"/>
        <v>0</v>
      </c>
      <c r="BJ914" s="159">
        <f t="shared" si="1049"/>
        <v>0</v>
      </c>
      <c r="BK914" s="159">
        <f t="shared" si="1050"/>
        <v>0</v>
      </c>
      <c r="BL914" s="159">
        <f t="shared" si="1051"/>
        <v>0</v>
      </c>
      <c r="BM914" s="159">
        <f t="shared" si="1031"/>
        <v>0</v>
      </c>
      <c r="BN914" s="159">
        <f t="shared" si="1031"/>
        <v>0</v>
      </c>
      <c r="BO914" s="205" t="b">
        <f t="shared" si="1052"/>
        <v>0</v>
      </c>
      <c r="BP914" s="214">
        <f t="shared" si="1053"/>
        <v>0</v>
      </c>
      <c r="BQ914" s="160">
        <f t="shared" si="1054"/>
        <v>0</v>
      </c>
      <c r="BR914" s="160">
        <f t="shared" si="1055"/>
        <v>0</v>
      </c>
      <c r="BS914" s="160">
        <f t="shared" si="1056"/>
        <v>0</v>
      </c>
      <c r="BT914" s="160">
        <f t="shared" si="1057"/>
        <v>0</v>
      </c>
      <c r="BU914" s="160">
        <f t="shared" si="1058"/>
        <v>0</v>
      </c>
      <c r="BV914" s="215">
        <f t="shared" si="1059"/>
        <v>0</v>
      </c>
      <c r="BW914" s="217">
        <f t="shared" si="1060"/>
        <v>0</v>
      </c>
      <c r="BX914" s="206">
        <f t="shared" si="1061"/>
        <v>0</v>
      </c>
      <c r="BY914" s="206">
        <f t="shared" si="1062"/>
        <v>0</v>
      </c>
      <c r="BZ914" s="206">
        <f t="shared" si="1063"/>
        <v>0</v>
      </c>
      <c r="CA914" s="206">
        <f t="shared" si="1064"/>
        <v>0</v>
      </c>
      <c r="CB914" s="206">
        <f t="shared" si="1065"/>
        <v>0</v>
      </c>
      <c r="CC914" s="218">
        <f t="shared" si="1066"/>
        <v>0</v>
      </c>
      <c r="CD914" s="216" t="e">
        <f t="shared" si="1067"/>
        <v>#VALUE!</v>
      </c>
      <c r="CE914" s="94" t="e">
        <f t="shared" si="1068"/>
        <v>#VALUE!</v>
      </c>
      <c r="CF914" s="94" t="e">
        <f t="shared" si="1069"/>
        <v>#VALUE!</v>
      </c>
      <c r="CG914" s="95" t="e">
        <f t="shared" si="1070"/>
        <v>#VALUE!</v>
      </c>
      <c r="CH914" s="95" t="e">
        <f t="shared" si="1093"/>
        <v>#VALUE!</v>
      </c>
      <c r="CI914" s="95" t="b">
        <f t="shared" ref="CI914:CI977" si="1096">NOT(ISERR(AND(CE914&lt;13,VALUE(CF914)&lt;31,CG914=CH914)))</f>
        <v>0</v>
      </c>
      <c r="CJ914" s="76" t="str">
        <f t="shared" si="1071"/>
        <v/>
      </c>
      <c r="CK914" s="94" t="e" cm="1">
        <f t="array" aca="1" ref="CK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CL914" s="94" t="str">
        <f t="shared" si="1072"/>
        <v/>
      </c>
      <c r="CM914" s="96" t="b">
        <f t="shared" si="1073"/>
        <v>0</v>
      </c>
      <c r="CN914" s="130" t="b">
        <f>IFERROR(MATCH(D914,'Avtal för korttidsarbete'!$G$13:$G$1012,0),TRUE)</f>
        <v>1</v>
      </c>
      <c r="CO914" s="130" t="b">
        <f t="shared" si="1074"/>
        <v>0</v>
      </c>
      <c r="CP914" s="131" t="str" cm="1">
        <f t="array" ref="CP914">IF(CN914=TRUE,"x",INDEX('Avtal för korttidsarbete'!$E$13:$E$1012,$CN914))</f>
        <v>x</v>
      </c>
      <c r="CQ914" s="131" t="str" cm="1">
        <f t="array" ref="CQ914">IF(CN914=TRUE,"x",INDEX('Avtal för korttidsarbete'!$F$13:$F$1012,$CN914))</f>
        <v>x</v>
      </c>
      <c r="CR914" s="130" t="b">
        <f t="shared" si="1075"/>
        <v>0</v>
      </c>
      <c r="CS914" s="165">
        <f t="shared" si="1094"/>
        <v>0</v>
      </c>
      <c r="CT914" s="165">
        <f t="shared" si="1095"/>
        <v>0</v>
      </c>
      <c r="CU914" s="130" t="b">
        <f t="shared" si="1076"/>
        <v>0</v>
      </c>
      <c r="CV914" s="131">
        <f t="shared" si="1077"/>
        <v>0</v>
      </c>
      <c r="CW914" s="165">
        <f t="shared" si="1078"/>
        <v>0</v>
      </c>
      <c r="CX914" s="186" t="b">
        <f>IFERROR(INDEX('Avtal för korttidsarbete'!R:R,MATCH(D914,'Avtal för korttidsarbete'!$G:$G,0)),TRUE)</f>
        <v>1</v>
      </c>
      <c r="CY914" s="165" t="str">
        <f>IF(CX914,"-",INDEX('Avtal för korttidsarbete'!$D:$D,MATCH(D914,'Avtal för korttidsarbete'!$G:$G,0)))</f>
        <v>-</v>
      </c>
      <c r="CZ914" s="131" t="b">
        <f>IFERROR(G914&gt;INDEX(Uppsägningar!E:E,MATCH(C914,Uppsägningar!C:C,0)),FALSE)</f>
        <v>0</v>
      </c>
    </row>
    <row r="915" spans="1:104" s="30" customFormat="1" x14ac:dyDescent="0.25">
      <c r="A915" s="19">
        <v>900</v>
      </c>
      <c r="B915" s="20"/>
      <c r="C915" s="189"/>
      <c r="D915" s="69"/>
      <c r="E915" s="171">
        <f>IFERROR(INDEX(Admin!$C$7:$C$10,MATCH(CY915,TblNivåValTExt,0)),0)</f>
        <v>0</v>
      </c>
      <c r="F915" s="1"/>
      <c r="G915" s="1"/>
      <c r="H915" s="90"/>
      <c r="I915" s="91"/>
      <c r="J915" s="91"/>
      <c r="K915" s="91"/>
      <c r="L915" s="91"/>
      <c r="M915" s="91"/>
      <c r="N915" s="91"/>
      <c r="O915" s="91"/>
      <c r="P915" s="91"/>
      <c r="Q915" s="91"/>
      <c r="R915" s="91"/>
      <c r="S915" s="91"/>
      <c r="T915" s="91"/>
      <c r="U915" s="91"/>
      <c r="V915" s="91"/>
      <c r="W915" s="225">
        <f t="shared" si="1033"/>
        <v>0</v>
      </c>
      <c r="X915" s="134" t="str">
        <f t="shared" si="1079"/>
        <v/>
      </c>
      <c r="Y915" s="92" t="b">
        <f t="shared" si="1034"/>
        <v>0</v>
      </c>
      <c r="Z915" s="92" t="str">
        <f t="shared" si="1080"/>
        <v/>
      </c>
      <c r="AA915" s="92" t="b">
        <f t="shared" si="1081"/>
        <v>0</v>
      </c>
      <c r="AB915" s="92" t="str">
        <f t="shared" si="1082"/>
        <v/>
      </c>
      <c r="AC915" s="13" t="b">
        <f t="shared" si="1035"/>
        <v>0</v>
      </c>
      <c r="AD915" s="92" t="str">
        <f t="shared" si="1083"/>
        <v/>
      </c>
      <c r="AE915" s="13" t="b">
        <f t="shared" si="1084"/>
        <v>0</v>
      </c>
      <c r="AF915" s="92" t="str">
        <f t="shared" si="1085"/>
        <v/>
      </c>
      <c r="AG915" s="13" t="b">
        <f t="shared" si="1036"/>
        <v>0</v>
      </c>
      <c r="AH915" s="92" t="str">
        <f t="shared" si="1086"/>
        <v/>
      </c>
      <c r="AI915" s="35" t="b">
        <f t="shared" si="1037"/>
        <v>0</v>
      </c>
      <c r="AJ915" s="92" t="str">
        <f t="shared" si="1087"/>
        <v/>
      </c>
      <c r="AK915" s="35" t="b">
        <f t="shared" si="1038"/>
        <v>0</v>
      </c>
      <c r="AL915" s="92" t="str">
        <f t="shared" si="1039"/>
        <v/>
      </c>
      <c r="AM915" s="35" t="b">
        <f t="shared" si="1040"/>
        <v>0</v>
      </c>
      <c r="AN915" s="92" t="str">
        <f t="shared" si="1041"/>
        <v/>
      </c>
      <c r="AO915" s="13" t="b">
        <f t="shared" si="1042"/>
        <v>0</v>
      </c>
      <c r="AP915" s="92" t="str">
        <f t="shared" si="1043"/>
        <v/>
      </c>
      <c r="AQ915" s="14">
        <f t="shared" si="1044"/>
        <v>0</v>
      </c>
      <c r="AR915" s="14">
        <f t="shared" si="1045"/>
        <v>0</v>
      </c>
      <c r="AS915" s="16">
        <f t="shared" si="1032"/>
        <v>0</v>
      </c>
      <c r="AT915" s="16">
        <f t="shared" si="1032"/>
        <v>0</v>
      </c>
      <c r="AU915" s="16">
        <f t="shared" si="1032"/>
        <v>0</v>
      </c>
      <c r="AV915" s="16">
        <f t="shared" si="1032"/>
        <v>0</v>
      </c>
      <c r="AW915" s="16">
        <f t="shared" si="1032"/>
        <v>0</v>
      </c>
      <c r="AX915" s="16">
        <f t="shared" si="1032"/>
        <v>0</v>
      </c>
      <c r="AY915" s="16">
        <f t="shared" si="1032"/>
        <v>0</v>
      </c>
      <c r="AZ915" s="16"/>
      <c r="BA915" s="16"/>
      <c r="BB915" s="93">
        <f t="shared" si="1088"/>
        <v>0</v>
      </c>
      <c r="BC915" s="93">
        <f t="shared" si="1089"/>
        <v>0</v>
      </c>
      <c r="BD915" s="93">
        <f t="shared" si="1090"/>
        <v>0</v>
      </c>
      <c r="BE915" s="158">
        <f t="shared" si="1091"/>
        <v>0</v>
      </c>
      <c r="BF915" s="159">
        <f t="shared" si="1092"/>
        <v>0</v>
      </c>
      <c r="BG915" s="159">
        <f t="shared" si="1046"/>
        <v>0</v>
      </c>
      <c r="BH915" s="159">
        <f t="shared" si="1047"/>
        <v>0</v>
      </c>
      <c r="BI915" s="159">
        <f t="shared" si="1048"/>
        <v>0</v>
      </c>
      <c r="BJ915" s="159">
        <f t="shared" si="1049"/>
        <v>0</v>
      </c>
      <c r="BK915" s="159">
        <f t="shared" si="1050"/>
        <v>0</v>
      </c>
      <c r="BL915" s="159">
        <f t="shared" si="1051"/>
        <v>0</v>
      </c>
      <c r="BM915" s="159">
        <f t="shared" si="1031"/>
        <v>0</v>
      </c>
      <c r="BN915" s="159">
        <f t="shared" si="1031"/>
        <v>0</v>
      </c>
      <c r="BO915" s="205" t="b">
        <f t="shared" si="1052"/>
        <v>0</v>
      </c>
      <c r="BP915" s="214">
        <f t="shared" si="1053"/>
        <v>0</v>
      </c>
      <c r="BQ915" s="160">
        <f t="shared" si="1054"/>
        <v>0</v>
      </c>
      <c r="BR915" s="160">
        <f t="shared" si="1055"/>
        <v>0</v>
      </c>
      <c r="BS915" s="160">
        <f t="shared" si="1056"/>
        <v>0</v>
      </c>
      <c r="BT915" s="160">
        <f t="shared" si="1057"/>
        <v>0</v>
      </c>
      <c r="BU915" s="160">
        <f t="shared" si="1058"/>
        <v>0</v>
      </c>
      <c r="BV915" s="215">
        <f t="shared" si="1059"/>
        <v>0</v>
      </c>
      <c r="BW915" s="217">
        <f t="shared" si="1060"/>
        <v>0</v>
      </c>
      <c r="BX915" s="206">
        <f t="shared" si="1061"/>
        <v>0</v>
      </c>
      <c r="BY915" s="206">
        <f t="shared" si="1062"/>
        <v>0</v>
      </c>
      <c r="BZ915" s="206">
        <f t="shared" si="1063"/>
        <v>0</v>
      </c>
      <c r="CA915" s="206">
        <f t="shared" si="1064"/>
        <v>0</v>
      </c>
      <c r="CB915" s="206">
        <f t="shared" si="1065"/>
        <v>0</v>
      </c>
      <c r="CC915" s="218">
        <f t="shared" si="1066"/>
        <v>0</v>
      </c>
      <c r="CD915" s="216" t="e">
        <f t="shared" si="1067"/>
        <v>#VALUE!</v>
      </c>
      <c r="CE915" s="94" t="e">
        <f t="shared" si="1068"/>
        <v>#VALUE!</v>
      </c>
      <c r="CF915" s="94" t="e">
        <f t="shared" si="1069"/>
        <v>#VALUE!</v>
      </c>
      <c r="CG915" s="95" t="e">
        <f t="shared" si="1070"/>
        <v>#VALUE!</v>
      </c>
      <c r="CH915" s="95" t="e">
        <f t="shared" si="1093"/>
        <v>#VALUE!</v>
      </c>
      <c r="CI915" s="95" t="b">
        <f t="shared" si="1096"/>
        <v>0</v>
      </c>
      <c r="CJ915" s="76" t="str">
        <f t="shared" si="1071"/>
        <v/>
      </c>
      <c r="CK915" s="94" t="e" cm="1">
        <f t="array" aca="1" ref="CK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CL915" s="94" t="str">
        <f t="shared" si="1072"/>
        <v/>
      </c>
      <c r="CM915" s="96" t="b">
        <f t="shared" si="1073"/>
        <v>0</v>
      </c>
      <c r="CN915" s="130" t="b">
        <f>IFERROR(MATCH(D915,'Avtal för korttidsarbete'!$G$13:$G$1012,0),TRUE)</f>
        <v>1</v>
      </c>
      <c r="CO915" s="130" t="b">
        <f t="shared" si="1074"/>
        <v>0</v>
      </c>
      <c r="CP915" s="131" t="str" cm="1">
        <f t="array" ref="CP915">IF(CN915=TRUE,"x",INDEX('Avtal för korttidsarbete'!$E$13:$E$1012,$CN915))</f>
        <v>x</v>
      </c>
      <c r="CQ915" s="131" t="str" cm="1">
        <f t="array" ref="CQ915">IF(CN915=TRUE,"x",INDEX('Avtal för korttidsarbete'!$F$13:$F$1012,$CN915))</f>
        <v>x</v>
      </c>
      <c r="CR915" s="130" t="b">
        <f t="shared" si="1075"/>
        <v>0</v>
      </c>
      <c r="CS915" s="165">
        <f t="shared" si="1094"/>
        <v>0</v>
      </c>
      <c r="CT915" s="165">
        <f t="shared" si="1095"/>
        <v>0</v>
      </c>
      <c r="CU915" s="130" t="b">
        <f t="shared" si="1076"/>
        <v>0</v>
      </c>
      <c r="CV915" s="131">
        <f t="shared" si="1077"/>
        <v>0</v>
      </c>
      <c r="CW915" s="165">
        <f t="shared" si="1078"/>
        <v>0</v>
      </c>
      <c r="CX915" s="186" t="b">
        <f>IFERROR(INDEX('Avtal för korttidsarbete'!R:R,MATCH(D915,'Avtal för korttidsarbete'!$G:$G,0)),TRUE)</f>
        <v>1</v>
      </c>
      <c r="CY915" s="165" t="str">
        <f>IF(CX915,"-",INDEX('Avtal för korttidsarbete'!$D:$D,MATCH(D915,'Avtal för korttidsarbete'!$G:$G,0)))</f>
        <v>-</v>
      </c>
      <c r="CZ915" s="131" t="b">
        <f>IFERROR(G915&gt;INDEX(Uppsägningar!E:E,MATCH(C915,Uppsägningar!C:C,0)),FALSE)</f>
        <v>0</v>
      </c>
    </row>
    <row r="916" spans="1:104" s="30" customFormat="1" x14ac:dyDescent="0.25">
      <c r="A916" s="19">
        <v>901</v>
      </c>
      <c r="B916" s="20"/>
      <c r="C916" s="189"/>
      <c r="D916" s="69"/>
      <c r="E916" s="171">
        <f>IFERROR(INDEX(Admin!$C$7:$C$10,MATCH(CY916,TblNivåValTExt,0)),0)</f>
        <v>0</v>
      </c>
      <c r="F916" s="1"/>
      <c r="G916" s="1"/>
      <c r="H916" s="90"/>
      <c r="I916" s="91"/>
      <c r="J916" s="91"/>
      <c r="K916" s="91"/>
      <c r="L916" s="91"/>
      <c r="M916" s="91"/>
      <c r="N916" s="91"/>
      <c r="O916" s="91"/>
      <c r="P916" s="91"/>
      <c r="Q916" s="91"/>
      <c r="R916" s="91"/>
      <c r="S916" s="91"/>
      <c r="T916" s="91"/>
      <c r="U916" s="91"/>
      <c r="V916" s="91"/>
      <c r="W916" s="225">
        <f t="shared" si="1033"/>
        <v>0</v>
      </c>
      <c r="X916" s="134" t="str">
        <f t="shared" si="1079"/>
        <v/>
      </c>
      <c r="Y916" s="92" t="b">
        <f t="shared" si="1034"/>
        <v>0</v>
      </c>
      <c r="Z916" s="92" t="str">
        <f t="shared" si="1080"/>
        <v/>
      </c>
      <c r="AA916" s="92" t="b">
        <f t="shared" si="1081"/>
        <v>0</v>
      </c>
      <c r="AB916" s="92" t="str">
        <f t="shared" si="1082"/>
        <v/>
      </c>
      <c r="AC916" s="13" t="b">
        <f t="shared" si="1035"/>
        <v>0</v>
      </c>
      <c r="AD916" s="92" t="str">
        <f t="shared" si="1083"/>
        <v/>
      </c>
      <c r="AE916" s="13" t="b">
        <f t="shared" si="1084"/>
        <v>0</v>
      </c>
      <c r="AF916" s="92" t="str">
        <f t="shared" si="1085"/>
        <v/>
      </c>
      <c r="AG916" s="13" t="b">
        <f t="shared" si="1036"/>
        <v>0</v>
      </c>
      <c r="AH916" s="92" t="str">
        <f t="shared" si="1086"/>
        <v/>
      </c>
      <c r="AI916" s="35" t="b">
        <f t="shared" si="1037"/>
        <v>0</v>
      </c>
      <c r="AJ916" s="92" t="str">
        <f t="shared" si="1087"/>
        <v/>
      </c>
      <c r="AK916" s="35" t="b">
        <f t="shared" si="1038"/>
        <v>0</v>
      </c>
      <c r="AL916" s="92" t="str">
        <f t="shared" si="1039"/>
        <v/>
      </c>
      <c r="AM916" s="35" t="b">
        <f t="shared" si="1040"/>
        <v>0</v>
      </c>
      <c r="AN916" s="92" t="str">
        <f t="shared" si="1041"/>
        <v/>
      </c>
      <c r="AO916" s="13" t="b">
        <f t="shared" si="1042"/>
        <v>0</v>
      </c>
      <c r="AP916" s="92" t="str">
        <f t="shared" si="1043"/>
        <v/>
      </c>
      <c r="AQ916" s="14">
        <f t="shared" si="1044"/>
        <v>0</v>
      </c>
      <c r="AR916" s="14">
        <f t="shared" si="1045"/>
        <v>0</v>
      </c>
      <c r="AS916" s="16">
        <f t="shared" ref="AS916:AY925" si="1097">IF(OR(AS$11=FALSE,$F916="",MIN($G916,AS$10,$AR916)-MAX($F916,AS$8,$AQ916)&lt;0),0,MIN($G916,AS$10,$AR916)-MAX($F916,AS$8,$AQ916)+1)</f>
        <v>0</v>
      </c>
      <c r="AT916" s="16">
        <f t="shared" si="1097"/>
        <v>0</v>
      </c>
      <c r="AU916" s="16">
        <f t="shared" si="1097"/>
        <v>0</v>
      </c>
      <c r="AV916" s="16">
        <f t="shared" si="1097"/>
        <v>0</v>
      </c>
      <c r="AW916" s="16">
        <f t="shared" si="1097"/>
        <v>0</v>
      </c>
      <c r="AX916" s="16">
        <f t="shared" si="1097"/>
        <v>0</v>
      </c>
      <c r="AY916" s="16">
        <f t="shared" si="1097"/>
        <v>0</v>
      </c>
      <c r="AZ916" s="16"/>
      <c r="BA916" s="16"/>
      <c r="BB916" s="93">
        <f t="shared" si="1088"/>
        <v>0</v>
      </c>
      <c r="BC916" s="93">
        <f t="shared" si="1089"/>
        <v>0</v>
      </c>
      <c r="BD916" s="93">
        <f t="shared" si="1090"/>
        <v>0</v>
      </c>
      <c r="BE916" s="158">
        <f t="shared" si="1091"/>
        <v>0</v>
      </c>
      <c r="BF916" s="159">
        <f t="shared" si="1092"/>
        <v>0</v>
      </c>
      <c r="BG916" s="159">
        <f t="shared" si="1046"/>
        <v>0</v>
      </c>
      <c r="BH916" s="159">
        <f t="shared" si="1047"/>
        <v>0</v>
      </c>
      <c r="BI916" s="159">
        <f t="shared" si="1048"/>
        <v>0</v>
      </c>
      <c r="BJ916" s="159">
        <f t="shared" si="1049"/>
        <v>0</v>
      </c>
      <c r="BK916" s="159">
        <f t="shared" si="1050"/>
        <v>0</v>
      </c>
      <c r="BL916" s="159">
        <f t="shared" si="1051"/>
        <v>0</v>
      </c>
      <c r="BM916" s="159">
        <f t="shared" si="1031"/>
        <v>0</v>
      </c>
      <c r="BN916" s="159">
        <f t="shared" si="1031"/>
        <v>0</v>
      </c>
      <c r="BO916" s="205" t="b">
        <f t="shared" si="1052"/>
        <v>0</v>
      </c>
      <c r="BP916" s="214">
        <f t="shared" si="1053"/>
        <v>0</v>
      </c>
      <c r="BQ916" s="160">
        <f t="shared" si="1054"/>
        <v>0</v>
      </c>
      <c r="BR916" s="160">
        <f t="shared" si="1055"/>
        <v>0</v>
      </c>
      <c r="BS916" s="160">
        <f t="shared" si="1056"/>
        <v>0</v>
      </c>
      <c r="BT916" s="160">
        <f t="shared" si="1057"/>
        <v>0</v>
      </c>
      <c r="BU916" s="160">
        <f t="shared" si="1058"/>
        <v>0</v>
      </c>
      <c r="BV916" s="215">
        <f t="shared" si="1059"/>
        <v>0</v>
      </c>
      <c r="BW916" s="217">
        <f t="shared" si="1060"/>
        <v>0</v>
      </c>
      <c r="BX916" s="206">
        <f t="shared" si="1061"/>
        <v>0</v>
      </c>
      <c r="BY916" s="206">
        <f t="shared" si="1062"/>
        <v>0</v>
      </c>
      <c r="BZ916" s="206">
        <f t="shared" si="1063"/>
        <v>0</v>
      </c>
      <c r="CA916" s="206">
        <f t="shared" si="1064"/>
        <v>0</v>
      </c>
      <c r="CB916" s="206">
        <f t="shared" si="1065"/>
        <v>0</v>
      </c>
      <c r="CC916" s="218">
        <f t="shared" si="1066"/>
        <v>0</v>
      </c>
      <c r="CD916" s="216" t="e">
        <f t="shared" si="1067"/>
        <v>#VALUE!</v>
      </c>
      <c r="CE916" s="94" t="e">
        <f t="shared" si="1068"/>
        <v>#VALUE!</v>
      </c>
      <c r="CF916" s="94" t="e">
        <f t="shared" si="1069"/>
        <v>#VALUE!</v>
      </c>
      <c r="CG916" s="95" t="e">
        <f t="shared" si="1070"/>
        <v>#VALUE!</v>
      </c>
      <c r="CH916" s="95" t="e">
        <f t="shared" si="1093"/>
        <v>#VALUE!</v>
      </c>
      <c r="CI916" s="95" t="b">
        <f t="shared" si="1096"/>
        <v>0</v>
      </c>
      <c r="CJ916" s="76" t="str">
        <f t="shared" si="1071"/>
        <v/>
      </c>
      <c r="CK916" s="94" t="e" cm="1">
        <f t="array" aca="1" ref="CK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CL916" s="94" t="str">
        <f t="shared" si="1072"/>
        <v/>
      </c>
      <c r="CM916" s="96" t="b">
        <f t="shared" si="1073"/>
        <v>0</v>
      </c>
      <c r="CN916" s="130" t="b">
        <f>IFERROR(MATCH(D916,'Avtal för korttidsarbete'!$G$13:$G$1012,0),TRUE)</f>
        <v>1</v>
      </c>
      <c r="CO916" s="130" t="b">
        <f t="shared" si="1074"/>
        <v>0</v>
      </c>
      <c r="CP916" s="131" t="str" cm="1">
        <f t="array" ref="CP916">IF(CN916=TRUE,"x",INDEX('Avtal för korttidsarbete'!$E$13:$E$1012,$CN916))</f>
        <v>x</v>
      </c>
      <c r="CQ916" s="131" t="str" cm="1">
        <f t="array" ref="CQ916">IF(CN916=TRUE,"x",INDEX('Avtal för korttidsarbete'!$F$13:$F$1012,$CN916))</f>
        <v>x</v>
      </c>
      <c r="CR916" s="130" t="b">
        <f t="shared" si="1075"/>
        <v>0</v>
      </c>
      <c r="CS916" s="165">
        <f t="shared" si="1094"/>
        <v>0</v>
      </c>
      <c r="CT916" s="165">
        <f t="shared" si="1095"/>
        <v>0</v>
      </c>
      <c r="CU916" s="130" t="b">
        <f t="shared" si="1076"/>
        <v>0</v>
      </c>
      <c r="CV916" s="131">
        <f t="shared" si="1077"/>
        <v>0</v>
      </c>
      <c r="CW916" s="165">
        <f t="shared" si="1078"/>
        <v>0</v>
      </c>
      <c r="CX916" s="186" t="b">
        <f>IFERROR(INDEX('Avtal för korttidsarbete'!R:R,MATCH(D916,'Avtal för korttidsarbete'!$G:$G,0)),TRUE)</f>
        <v>1</v>
      </c>
      <c r="CY916" s="165" t="str">
        <f>IF(CX916,"-",INDEX('Avtal för korttidsarbete'!$D:$D,MATCH(D916,'Avtal för korttidsarbete'!$G:$G,0)))</f>
        <v>-</v>
      </c>
      <c r="CZ916" s="131" t="b">
        <f>IFERROR(G916&gt;INDEX(Uppsägningar!E:E,MATCH(C916,Uppsägningar!C:C,0)),FALSE)</f>
        <v>0</v>
      </c>
    </row>
    <row r="917" spans="1:104" s="30" customFormat="1" x14ac:dyDescent="0.25">
      <c r="A917" s="19">
        <v>902</v>
      </c>
      <c r="B917" s="20"/>
      <c r="C917" s="189"/>
      <c r="D917" s="69"/>
      <c r="E917" s="171">
        <f>IFERROR(INDEX(Admin!$C$7:$C$10,MATCH(CY917,TblNivåValTExt,0)),0)</f>
        <v>0</v>
      </c>
      <c r="F917" s="1"/>
      <c r="G917" s="1"/>
      <c r="H917" s="90"/>
      <c r="I917" s="91"/>
      <c r="J917" s="91"/>
      <c r="K917" s="91"/>
      <c r="L917" s="91"/>
      <c r="M917" s="91"/>
      <c r="N917" s="91"/>
      <c r="O917" s="91"/>
      <c r="P917" s="91"/>
      <c r="Q917" s="91"/>
      <c r="R917" s="91"/>
      <c r="S917" s="91"/>
      <c r="T917" s="91"/>
      <c r="U917" s="91"/>
      <c r="V917" s="91"/>
      <c r="W917" s="225">
        <f t="shared" si="1033"/>
        <v>0</v>
      </c>
      <c r="X917" s="134" t="str">
        <f t="shared" si="1079"/>
        <v/>
      </c>
      <c r="Y917" s="92" t="b">
        <f t="shared" si="1034"/>
        <v>0</v>
      </c>
      <c r="Z917" s="92" t="str">
        <f t="shared" si="1080"/>
        <v/>
      </c>
      <c r="AA917" s="92" t="b">
        <f t="shared" si="1081"/>
        <v>0</v>
      </c>
      <c r="AB917" s="92" t="str">
        <f t="shared" si="1082"/>
        <v/>
      </c>
      <c r="AC917" s="13" t="b">
        <f t="shared" si="1035"/>
        <v>0</v>
      </c>
      <c r="AD917" s="92" t="str">
        <f t="shared" si="1083"/>
        <v/>
      </c>
      <c r="AE917" s="13" t="b">
        <f t="shared" si="1084"/>
        <v>0</v>
      </c>
      <c r="AF917" s="92" t="str">
        <f t="shared" si="1085"/>
        <v/>
      </c>
      <c r="AG917" s="13" t="b">
        <f t="shared" si="1036"/>
        <v>0</v>
      </c>
      <c r="AH917" s="92" t="str">
        <f t="shared" si="1086"/>
        <v/>
      </c>
      <c r="AI917" s="35" t="b">
        <f t="shared" si="1037"/>
        <v>0</v>
      </c>
      <c r="AJ917" s="92" t="str">
        <f t="shared" si="1087"/>
        <v/>
      </c>
      <c r="AK917" s="35" t="b">
        <f t="shared" si="1038"/>
        <v>0</v>
      </c>
      <c r="AL917" s="92" t="str">
        <f t="shared" si="1039"/>
        <v/>
      </c>
      <c r="AM917" s="35" t="b">
        <f t="shared" si="1040"/>
        <v>0</v>
      </c>
      <c r="AN917" s="92" t="str">
        <f t="shared" si="1041"/>
        <v/>
      </c>
      <c r="AO917" s="13" t="b">
        <f t="shared" si="1042"/>
        <v>0</v>
      </c>
      <c r="AP917" s="92" t="str">
        <f t="shared" si="1043"/>
        <v/>
      </c>
      <c r="AQ917" s="14">
        <f t="shared" si="1044"/>
        <v>0</v>
      </c>
      <c r="AR917" s="14">
        <f t="shared" si="1045"/>
        <v>0</v>
      </c>
      <c r="AS917" s="16">
        <f t="shared" si="1097"/>
        <v>0</v>
      </c>
      <c r="AT917" s="16">
        <f t="shared" si="1097"/>
        <v>0</v>
      </c>
      <c r="AU917" s="16">
        <f t="shared" si="1097"/>
        <v>0</v>
      </c>
      <c r="AV917" s="16">
        <f t="shared" si="1097"/>
        <v>0</v>
      </c>
      <c r="AW917" s="16">
        <f t="shared" si="1097"/>
        <v>0</v>
      </c>
      <c r="AX917" s="16">
        <f t="shared" si="1097"/>
        <v>0</v>
      </c>
      <c r="AY917" s="16">
        <f t="shared" si="1097"/>
        <v>0</v>
      </c>
      <c r="AZ917" s="16"/>
      <c r="BA917" s="16"/>
      <c r="BB917" s="93">
        <f t="shared" si="1088"/>
        <v>0</v>
      </c>
      <c r="BC917" s="93">
        <f t="shared" si="1089"/>
        <v>0</v>
      </c>
      <c r="BD917" s="93">
        <f t="shared" si="1090"/>
        <v>0</v>
      </c>
      <c r="BE917" s="158">
        <f t="shared" si="1091"/>
        <v>0</v>
      </c>
      <c r="BF917" s="159">
        <f t="shared" si="1092"/>
        <v>0</v>
      </c>
      <c r="BG917" s="159">
        <f t="shared" si="1046"/>
        <v>0</v>
      </c>
      <c r="BH917" s="159">
        <f t="shared" si="1047"/>
        <v>0</v>
      </c>
      <c r="BI917" s="159">
        <f t="shared" si="1048"/>
        <v>0</v>
      </c>
      <c r="BJ917" s="159">
        <f t="shared" si="1049"/>
        <v>0</v>
      </c>
      <c r="BK917" s="159">
        <f t="shared" si="1050"/>
        <v>0</v>
      </c>
      <c r="BL917" s="159">
        <f t="shared" si="1051"/>
        <v>0</v>
      </c>
      <c r="BM917" s="159">
        <f t="shared" si="1031"/>
        <v>0</v>
      </c>
      <c r="BN917" s="159">
        <f t="shared" si="1031"/>
        <v>0</v>
      </c>
      <c r="BO917" s="205" t="b">
        <f t="shared" si="1052"/>
        <v>0</v>
      </c>
      <c r="BP917" s="214">
        <f t="shared" si="1053"/>
        <v>0</v>
      </c>
      <c r="BQ917" s="160">
        <f t="shared" si="1054"/>
        <v>0</v>
      </c>
      <c r="BR917" s="160">
        <f t="shared" si="1055"/>
        <v>0</v>
      </c>
      <c r="BS917" s="160">
        <f t="shared" si="1056"/>
        <v>0</v>
      </c>
      <c r="BT917" s="160">
        <f t="shared" si="1057"/>
        <v>0</v>
      </c>
      <c r="BU917" s="160">
        <f t="shared" si="1058"/>
        <v>0</v>
      </c>
      <c r="BV917" s="215">
        <f t="shared" si="1059"/>
        <v>0</v>
      </c>
      <c r="BW917" s="217">
        <f t="shared" si="1060"/>
        <v>0</v>
      </c>
      <c r="BX917" s="206">
        <f t="shared" si="1061"/>
        <v>0</v>
      </c>
      <c r="BY917" s="206">
        <f t="shared" si="1062"/>
        <v>0</v>
      </c>
      <c r="BZ917" s="206">
        <f t="shared" si="1063"/>
        <v>0</v>
      </c>
      <c r="CA917" s="206">
        <f t="shared" si="1064"/>
        <v>0</v>
      </c>
      <c r="CB917" s="206">
        <f t="shared" si="1065"/>
        <v>0</v>
      </c>
      <c r="CC917" s="218">
        <f t="shared" si="1066"/>
        <v>0</v>
      </c>
      <c r="CD917" s="216" t="e">
        <f t="shared" si="1067"/>
        <v>#VALUE!</v>
      </c>
      <c r="CE917" s="94" t="e">
        <f t="shared" si="1068"/>
        <v>#VALUE!</v>
      </c>
      <c r="CF917" s="94" t="e">
        <f t="shared" si="1069"/>
        <v>#VALUE!</v>
      </c>
      <c r="CG917" s="95" t="e">
        <f t="shared" si="1070"/>
        <v>#VALUE!</v>
      </c>
      <c r="CH917" s="95" t="e">
        <f t="shared" si="1093"/>
        <v>#VALUE!</v>
      </c>
      <c r="CI917" s="95" t="b">
        <f t="shared" si="1096"/>
        <v>0</v>
      </c>
      <c r="CJ917" s="76" t="str">
        <f t="shared" si="1071"/>
        <v/>
      </c>
      <c r="CK917" s="94" t="e" cm="1">
        <f t="array" aca="1" ref="CK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CL917" s="94" t="str">
        <f t="shared" si="1072"/>
        <v/>
      </c>
      <c r="CM917" s="96" t="b">
        <f t="shared" si="1073"/>
        <v>0</v>
      </c>
      <c r="CN917" s="130" t="b">
        <f>IFERROR(MATCH(D917,'Avtal för korttidsarbete'!$G$13:$G$1012,0),TRUE)</f>
        <v>1</v>
      </c>
      <c r="CO917" s="130" t="b">
        <f t="shared" si="1074"/>
        <v>0</v>
      </c>
      <c r="CP917" s="131" t="str" cm="1">
        <f t="array" ref="CP917">IF(CN917=TRUE,"x",INDEX('Avtal för korttidsarbete'!$E$13:$E$1012,$CN917))</f>
        <v>x</v>
      </c>
      <c r="CQ917" s="131" t="str" cm="1">
        <f t="array" ref="CQ917">IF(CN917=TRUE,"x",INDEX('Avtal för korttidsarbete'!$F$13:$F$1012,$CN917))</f>
        <v>x</v>
      </c>
      <c r="CR917" s="130" t="b">
        <f t="shared" si="1075"/>
        <v>0</v>
      </c>
      <c r="CS917" s="165">
        <f t="shared" si="1094"/>
        <v>0</v>
      </c>
      <c r="CT917" s="165">
        <f t="shared" si="1095"/>
        <v>0</v>
      </c>
      <c r="CU917" s="130" t="b">
        <f t="shared" si="1076"/>
        <v>0</v>
      </c>
      <c r="CV917" s="131">
        <f t="shared" si="1077"/>
        <v>0</v>
      </c>
      <c r="CW917" s="165">
        <f t="shared" si="1078"/>
        <v>0</v>
      </c>
      <c r="CX917" s="186" t="b">
        <f>IFERROR(INDEX('Avtal för korttidsarbete'!R:R,MATCH(D917,'Avtal för korttidsarbete'!$G:$G,0)),TRUE)</f>
        <v>1</v>
      </c>
      <c r="CY917" s="165" t="str">
        <f>IF(CX917,"-",INDEX('Avtal för korttidsarbete'!$D:$D,MATCH(D917,'Avtal för korttidsarbete'!$G:$G,0)))</f>
        <v>-</v>
      </c>
      <c r="CZ917" s="131" t="b">
        <f>IFERROR(G917&gt;INDEX(Uppsägningar!E:E,MATCH(C917,Uppsägningar!C:C,0)),FALSE)</f>
        <v>0</v>
      </c>
    </row>
    <row r="918" spans="1:104" s="30" customFormat="1" x14ac:dyDescent="0.25">
      <c r="A918" s="19">
        <v>903</v>
      </c>
      <c r="B918" s="20"/>
      <c r="C918" s="189"/>
      <c r="D918" s="69"/>
      <c r="E918" s="171">
        <f>IFERROR(INDEX(Admin!$C$7:$C$10,MATCH(CY918,TblNivåValTExt,0)),0)</f>
        <v>0</v>
      </c>
      <c r="F918" s="1"/>
      <c r="G918" s="1"/>
      <c r="H918" s="90"/>
      <c r="I918" s="91"/>
      <c r="J918" s="91"/>
      <c r="K918" s="91"/>
      <c r="L918" s="91"/>
      <c r="M918" s="91"/>
      <c r="N918" s="91"/>
      <c r="O918" s="91"/>
      <c r="P918" s="91"/>
      <c r="Q918" s="91"/>
      <c r="R918" s="91"/>
      <c r="S918" s="91"/>
      <c r="T918" s="91"/>
      <c r="U918" s="91"/>
      <c r="V918" s="91"/>
      <c r="W918" s="225">
        <f t="shared" si="1033"/>
        <v>0</v>
      </c>
      <c r="X918" s="134" t="str">
        <f t="shared" si="1079"/>
        <v/>
      </c>
      <c r="Y918" s="92" t="b">
        <f t="shared" si="1034"/>
        <v>0</v>
      </c>
      <c r="Z918" s="92" t="str">
        <f t="shared" si="1080"/>
        <v/>
      </c>
      <c r="AA918" s="92" t="b">
        <f t="shared" si="1081"/>
        <v>0</v>
      </c>
      <c r="AB918" s="92" t="str">
        <f t="shared" si="1082"/>
        <v/>
      </c>
      <c r="AC918" s="13" t="b">
        <f t="shared" si="1035"/>
        <v>0</v>
      </c>
      <c r="AD918" s="92" t="str">
        <f t="shared" si="1083"/>
        <v/>
      </c>
      <c r="AE918" s="13" t="b">
        <f t="shared" si="1084"/>
        <v>0</v>
      </c>
      <c r="AF918" s="92" t="str">
        <f t="shared" si="1085"/>
        <v/>
      </c>
      <c r="AG918" s="13" t="b">
        <f t="shared" si="1036"/>
        <v>0</v>
      </c>
      <c r="AH918" s="92" t="str">
        <f t="shared" si="1086"/>
        <v/>
      </c>
      <c r="AI918" s="35" t="b">
        <f t="shared" si="1037"/>
        <v>0</v>
      </c>
      <c r="AJ918" s="92" t="str">
        <f t="shared" si="1087"/>
        <v/>
      </c>
      <c r="AK918" s="35" t="b">
        <f t="shared" si="1038"/>
        <v>0</v>
      </c>
      <c r="AL918" s="92" t="str">
        <f t="shared" si="1039"/>
        <v/>
      </c>
      <c r="AM918" s="35" t="b">
        <f t="shared" si="1040"/>
        <v>0</v>
      </c>
      <c r="AN918" s="92" t="str">
        <f t="shared" si="1041"/>
        <v/>
      </c>
      <c r="AO918" s="13" t="b">
        <f t="shared" si="1042"/>
        <v>0</v>
      </c>
      <c r="AP918" s="92" t="str">
        <f t="shared" si="1043"/>
        <v/>
      </c>
      <c r="AQ918" s="14">
        <f t="shared" si="1044"/>
        <v>0</v>
      </c>
      <c r="AR918" s="14">
        <f t="shared" si="1045"/>
        <v>0</v>
      </c>
      <c r="AS918" s="16">
        <f t="shared" si="1097"/>
        <v>0</v>
      </c>
      <c r="AT918" s="16">
        <f t="shared" si="1097"/>
        <v>0</v>
      </c>
      <c r="AU918" s="16">
        <f t="shared" si="1097"/>
        <v>0</v>
      </c>
      <c r="AV918" s="16">
        <f t="shared" si="1097"/>
        <v>0</v>
      </c>
      <c r="AW918" s="16">
        <f t="shared" si="1097"/>
        <v>0</v>
      </c>
      <c r="AX918" s="16">
        <f t="shared" si="1097"/>
        <v>0</v>
      </c>
      <c r="AY918" s="16">
        <f t="shared" si="1097"/>
        <v>0</v>
      </c>
      <c r="AZ918" s="16"/>
      <c r="BA918" s="16"/>
      <c r="BB918" s="93">
        <f t="shared" si="1088"/>
        <v>0</v>
      </c>
      <c r="BC918" s="93">
        <f t="shared" si="1089"/>
        <v>0</v>
      </c>
      <c r="BD918" s="93">
        <f t="shared" si="1090"/>
        <v>0</v>
      </c>
      <c r="BE918" s="158">
        <f t="shared" si="1091"/>
        <v>0</v>
      </c>
      <c r="BF918" s="159">
        <f t="shared" si="1092"/>
        <v>0</v>
      </c>
      <c r="BG918" s="159">
        <f t="shared" si="1046"/>
        <v>0</v>
      </c>
      <c r="BH918" s="159">
        <f t="shared" si="1047"/>
        <v>0</v>
      </c>
      <c r="BI918" s="159">
        <f t="shared" si="1048"/>
        <v>0</v>
      </c>
      <c r="BJ918" s="159">
        <f t="shared" si="1049"/>
        <v>0</v>
      </c>
      <c r="BK918" s="159">
        <f t="shared" si="1050"/>
        <v>0</v>
      </c>
      <c r="BL918" s="159">
        <f t="shared" si="1051"/>
        <v>0</v>
      </c>
      <c r="BM918" s="159">
        <f t="shared" si="1031"/>
        <v>0</v>
      </c>
      <c r="BN918" s="159">
        <f t="shared" si="1031"/>
        <v>0</v>
      </c>
      <c r="BO918" s="205" t="b">
        <f t="shared" si="1052"/>
        <v>0</v>
      </c>
      <c r="BP918" s="214">
        <f t="shared" si="1053"/>
        <v>0</v>
      </c>
      <c r="BQ918" s="160">
        <f t="shared" si="1054"/>
        <v>0</v>
      </c>
      <c r="BR918" s="160">
        <f t="shared" si="1055"/>
        <v>0</v>
      </c>
      <c r="BS918" s="160">
        <f t="shared" si="1056"/>
        <v>0</v>
      </c>
      <c r="BT918" s="160">
        <f t="shared" si="1057"/>
        <v>0</v>
      </c>
      <c r="BU918" s="160">
        <f t="shared" si="1058"/>
        <v>0</v>
      </c>
      <c r="BV918" s="215">
        <f t="shared" si="1059"/>
        <v>0</v>
      </c>
      <c r="BW918" s="217">
        <f t="shared" si="1060"/>
        <v>0</v>
      </c>
      <c r="BX918" s="206">
        <f t="shared" si="1061"/>
        <v>0</v>
      </c>
      <c r="BY918" s="206">
        <f t="shared" si="1062"/>
        <v>0</v>
      </c>
      <c r="BZ918" s="206">
        <f t="shared" si="1063"/>
        <v>0</v>
      </c>
      <c r="CA918" s="206">
        <f t="shared" si="1064"/>
        <v>0</v>
      </c>
      <c r="CB918" s="206">
        <f t="shared" si="1065"/>
        <v>0</v>
      </c>
      <c r="CC918" s="218">
        <f t="shared" si="1066"/>
        <v>0</v>
      </c>
      <c r="CD918" s="216" t="e">
        <f t="shared" si="1067"/>
        <v>#VALUE!</v>
      </c>
      <c r="CE918" s="94" t="e">
        <f t="shared" si="1068"/>
        <v>#VALUE!</v>
      </c>
      <c r="CF918" s="94" t="e">
        <f t="shared" si="1069"/>
        <v>#VALUE!</v>
      </c>
      <c r="CG918" s="95" t="e">
        <f t="shared" si="1070"/>
        <v>#VALUE!</v>
      </c>
      <c r="CH918" s="95" t="e">
        <f t="shared" si="1093"/>
        <v>#VALUE!</v>
      </c>
      <c r="CI918" s="95" t="b">
        <f t="shared" si="1096"/>
        <v>0</v>
      </c>
      <c r="CJ918" s="76" t="str">
        <f t="shared" si="1071"/>
        <v/>
      </c>
      <c r="CK918" s="94" t="e" cm="1">
        <f t="array" aca="1" ref="CK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CL918" s="94" t="str">
        <f t="shared" si="1072"/>
        <v/>
      </c>
      <c r="CM918" s="96" t="b">
        <f t="shared" si="1073"/>
        <v>0</v>
      </c>
      <c r="CN918" s="130" t="b">
        <f>IFERROR(MATCH(D918,'Avtal för korttidsarbete'!$G$13:$G$1012,0),TRUE)</f>
        <v>1</v>
      </c>
      <c r="CO918" s="130" t="b">
        <f t="shared" si="1074"/>
        <v>0</v>
      </c>
      <c r="CP918" s="131" t="str" cm="1">
        <f t="array" ref="CP918">IF(CN918=TRUE,"x",INDEX('Avtal för korttidsarbete'!$E$13:$E$1012,$CN918))</f>
        <v>x</v>
      </c>
      <c r="CQ918" s="131" t="str" cm="1">
        <f t="array" ref="CQ918">IF(CN918=TRUE,"x",INDEX('Avtal för korttidsarbete'!$F$13:$F$1012,$CN918))</f>
        <v>x</v>
      </c>
      <c r="CR918" s="130" t="b">
        <f t="shared" si="1075"/>
        <v>0</v>
      </c>
      <c r="CS918" s="165">
        <f t="shared" si="1094"/>
        <v>0</v>
      </c>
      <c r="CT918" s="165">
        <f t="shared" si="1095"/>
        <v>0</v>
      </c>
      <c r="CU918" s="130" t="b">
        <f t="shared" si="1076"/>
        <v>0</v>
      </c>
      <c r="CV918" s="131">
        <f t="shared" si="1077"/>
        <v>0</v>
      </c>
      <c r="CW918" s="165">
        <f t="shared" si="1078"/>
        <v>0</v>
      </c>
      <c r="CX918" s="186" t="b">
        <f>IFERROR(INDEX('Avtal för korttidsarbete'!R:R,MATCH(D918,'Avtal för korttidsarbete'!$G:$G,0)),TRUE)</f>
        <v>1</v>
      </c>
      <c r="CY918" s="165" t="str">
        <f>IF(CX918,"-",INDEX('Avtal för korttidsarbete'!$D:$D,MATCH(D918,'Avtal för korttidsarbete'!$G:$G,0)))</f>
        <v>-</v>
      </c>
      <c r="CZ918" s="131" t="b">
        <f>IFERROR(G918&gt;INDEX(Uppsägningar!E:E,MATCH(C918,Uppsägningar!C:C,0)),FALSE)</f>
        <v>0</v>
      </c>
    </row>
    <row r="919" spans="1:104" s="30" customFormat="1" x14ac:dyDescent="0.25">
      <c r="A919" s="19">
        <v>904</v>
      </c>
      <c r="B919" s="20"/>
      <c r="C919" s="189"/>
      <c r="D919" s="69"/>
      <c r="E919" s="171">
        <f>IFERROR(INDEX(Admin!$C$7:$C$10,MATCH(CY919,TblNivåValTExt,0)),0)</f>
        <v>0</v>
      </c>
      <c r="F919" s="1"/>
      <c r="G919" s="1"/>
      <c r="H919" s="90"/>
      <c r="I919" s="91"/>
      <c r="J919" s="91"/>
      <c r="K919" s="91"/>
      <c r="L919" s="91"/>
      <c r="M919" s="91"/>
      <c r="N919" s="91"/>
      <c r="O919" s="91"/>
      <c r="P919" s="91"/>
      <c r="Q919" s="91"/>
      <c r="R919" s="91"/>
      <c r="S919" s="91"/>
      <c r="T919" s="91"/>
      <c r="U919" s="91"/>
      <c r="V919" s="91"/>
      <c r="W919" s="225">
        <f t="shared" si="1033"/>
        <v>0</v>
      </c>
      <c r="X919" s="134" t="str">
        <f t="shared" si="1079"/>
        <v/>
      </c>
      <c r="Y919" s="92" t="b">
        <f t="shared" si="1034"/>
        <v>0</v>
      </c>
      <c r="Z919" s="92" t="str">
        <f t="shared" si="1080"/>
        <v/>
      </c>
      <c r="AA919" s="92" t="b">
        <f t="shared" si="1081"/>
        <v>0</v>
      </c>
      <c r="AB919" s="92" t="str">
        <f t="shared" si="1082"/>
        <v/>
      </c>
      <c r="AC919" s="13" t="b">
        <f t="shared" si="1035"/>
        <v>0</v>
      </c>
      <c r="AD919" s="92" t="str">
        <f t="shared" si="1083"/>
        <v/>
      </c>
      <c r="AE919" s="13" t="b">
        <f t="shared" si="1084"/>
        <v>0</v>
      </c>
      <c r="AF919" s="92" t="str">
        <f t="shared" si="1085"/>
        <v/>
      </c>
      <c r="AG919" s="13" t="b">
        <f t="shared" si="1036"/>
        <v>0</v>
      </c>
      <c r="AH919" s="92" t="str">
        <f t="shared" si="1086"/>
        <v/>
      </c>
      <c r="AI919" s="35" t="b">
        <f t="shared" si="1037"/>
        <v>0</v>
      </c>
      <c r="AJ919" s="92" t="str">
        <f t="shared" si="1087"/>
        <v/>
      </c>
      <c r="AK919" s="35" t="b">
        <f t="shared" si="1038"/>
        <v>0</v>
      </c>
      <c r="AL919" s="92" t="str">
        <f t="shared" si="1039"/>
        <v/>
      </c>
      <c r="AM919" s="35" t="b">
        <f t="shared" si="1040"/>
        <v>0</v>
      </c>
      <c r="AN919" s="92" t="str">
        <f t="shared" si="1041"/>
        <v/>
      </c>
      <c r="AO919" s="13" t="b">
        <f t="shared" si="1042"/>
        <v>0</v>
      </c>
      <c r="AP919" s="92" t="str">
        <f t="shared" si="1043"/>
        <v/>
      </c>
      <c r="AQ919" s="14">
        <f t="shared" si="1044"/>
        <v>0</v>
      </c>
      <c r="AR919" s="14">
        <f t="shared" si="1045"/>
        <v>0</v>
      </c>
      <c r="AS919" s="16">
        <f t="shared" si="1097"/>
        <v>0</v>
      </c>
      <c r="AT919" s="16">
        <f t="shared" si="1097"/>
        <v>0</v>
      </c>
      <c r="AU919" s="16">
        <f t="shared" si="1097"/>
        <v>0</v>
      </c>
      <c r="AV919" s="16">
        <f t="shared" si="1097"/>
        <v>0</v>
      </c>
      <c r="AW919" s="16">
        <f t="shared" si="1097"/>
        <v>0</v>
      </c>
      <c r="AX919" s="16">
        <f t="shared" si="1097"/>
        <v>0</v>
      </c>
      <c r="AY919" s="16">
        <f t="shared" si="1097"/>
        <v>0</v>
      </c>
      <c r="AZ919" s="16"/>
      <c r="BA919" s="16"/>
      <c r="BB919" s="93">
        <f t="shared" si="1088"/>
        <v>0</v>
      </c>
      <c r="BC919" s="93">
        <f t="shared" si="1089"/>
        <v>0</v>
      </c>
      <c r="BD919" s="93">
        <f t="shared" si="1090"/>
        <v>0</v>
      </c>
      <c r="BE919" s="158">
        <f t="shared" si="1091"/>
        <v>0</v>
      </c>
      <c r="BF919" s="159">
        <f t="shared" si="1092"/>
        <v>0</v>
      </c>
      <c r="BG919" s="159">
        <f t="shared" si="1046"/>
        <v>0</v>
      </c>
      <c r="BH919" s="159">
        <f t="shared" si="1047"/>
        <v>0</v>
      </c>
      <c r="BI919" s="159">
        <f t="shared" si="1048"/>
        <v>0</v>
      </c>
      <c r="BJ919" s="159">
        <f t="shared" si="1049"/>
        <v>0</v>
      </c>
      <c r="BK919" s="159">
        <f t="shared" si="1050"/>
        <v>0</v>
      </c>
      <c r="BL919" s="159">
        <f t="shared" si="1051"/>
        <v>0</v>
      </c>
      <c r="BM919" s="159">
        <f t="shared" si="1031"/>
        <v>0</v>
      </c>
      <c r="BN919" s="159">
        <f t="shared" si="1031"/>
        <v>0</v>
      </c>
      <c r="BO919" s="205" t="b">
        <f t="shared" si="1052"/>
        <v>0</v>
      </c>
      <c r="BP919" s="214">
        <f t="shared" si="1053"/>
        <v>0</v>
      </c>
      <c r="BQ919" s="160">
        <f t="shared" si="1054"/>
        <v>0</v>
      </c>
      <c r="BR919" s="160">
        <f t="shared" si="1055"/>
        <v>0</v>
      </c>
      <c r="BS919" s="160">
        <f t="shared" si="1056"/>
        <v>0</v>
      </c>
      <c r="BT919" s="160">
        <f t="shared" si="1057"/>
        <v>0</v>
      </c>
      <c r="BU919" s="160">
        <f t="shared" si="1058"/>
        <v>0</v>
      </c>
      <c r="BV919" s="215">
        <f t="shared" si="1059"/>
        <v>0</v>
      </c>
      <c r="BW919" s="217">
        <f t="shared" si="1060"/>
        <v>0</v>
      </c>
      <c r="BX919" s="206">
        <f t="shared" si="1061"/>
        <v>0</v>
      </c>
      <c r="BY919" s="206">
        <f t="shared" si="1062"/>
        <v>0</v>
      </c>
      <c r="BZ919" s="206">
        <f t="shared" si="1063"/>
        <v>0</v>
      </c>
      <c r="CA919" s="206">
        <f t="shared" si="1064"/>
        <v>0</v>
      </c>
      <c r="CB919" s="206">
        <f t="shared" si="1065"/>
        <v>0</v>
      </c>
      <c r="CC919" s="218">
        <f t="shared" si="1066"/>
        <v>0</v>
      </c>
      <c r="CD919" s="216" t="e">
        <f t="shared" si="1067"/>
        <v>#VALUE!</v>
      </c>
      <c r="CE919" s="94" t="e">
        <f t="shared" si="1068"/>
        <v>#VALUE!</v>
      </c>
      <c r="CF919" s="94" t="e">
        <f t="shared" si="1069"/>
        <v>#VALUE!</v>
      </c>
      <c r="CG919" s="95" t="e">
        <f t="shared" si="1070"/>
        <v>#VALUE!</v>
      </c>
      <c r="CH919" s="95" t="e">
        <f t="shared" si="1093"/>
        <v>#VALUE!</v>
      </c>
      <c r="CI919" s="95" t="b">
        <f t="shared" si="1096"/>
        <v>0</v>
      </c>
      <c r="CJ919" s="76" t="str">
        <f t="shared" si="1071"/>
        <v/>
      </c>
      <c r="CK919" s="94" t="e" cm="1">
        <f t="array" aca="1" ref="CK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CL919" s="94" t="str">
        <f t="shared" si="1072"/>
        <v/>
      </c>
      <c r="CM919" s="96" t="b">
        <f t="shared" si="1073"/>
        <v>0</v>
      </c>
      <c r="CN919" s="130" t="b">
        <f>IFERROR(MATCH(D919,'Avtal för korttidsarbete'!$G$13:$G$1012,0),TRUE)</f>
        <v>1</v>
      </c>
      <c r="CO919" s="130" t="b">
        <f t="shared" si="1074"/>
        <v>0</v>
      </c>
      <c r="CP919" s="131" t="str" cm="1">
        <f t="array" ref="CP919">IF(CN919=TRUE,"x",INDEX('Avtal för korttidsarbete'!$E$13:$E$1012,$CN919))</f>
        <v>x</v>
      </c>
      <c r="CQ919" s="131" t="str" cm="1">
        <f t="array" ref="CQ919">IF(CN919=TRUE,"x",INDEX('Avtal för korttidsarbete'!$F$13:$F$1012,$CN919))</f>
        <v>x</v>
      </c>
      <c r="CR919" s="130" t="b">
        <f t="shared" si="1075"/>
        <v>0</v>
      </c>
      <c r="CS919" s="165">
        <f t="shared" si="1094"/>
        <v>0</v>
      </c>
      <c r="CT919" s="165">
        <f t="shared" si="1095"/>
        <v>0</v>
      </c>
      <c r="CU919" s="130" t="b">
        <f t="shared" si="1076"/>
        <v>0</v>
      </c>
      <c r="CV919" s="131">
        <f t="shared" si="1077"/>
        <v>0</v>
      </c>
      <c r="CW919" s="165">
        <f t="shared" si="1078"/>
        <v>0</v>
      </c>
      <c r="CX919" s="186" t="b">
        <f>IFERROR(INDEX('Avtal för korttidsarbete'!R:R,MATCH(D919,'Avtal för korttidsarbete'!$G:$G,0)),TRUE)</f>
        <v>1</v>
      </c>
      <c r="CY919" s="165" t="str">
        <f>IF(CX919,"-",INDEX('Avtal för korttidsarbete'!$D:$D,MATCH(D919,'Avtal för korttidsarbete'!$G:$G,0)))</f>
        <v>-</v>
      </c>
      <c r="CZ919" s="131" t="b">
        <f>IFERROR(G919&gt;INDEX(Uppsägningar!E:E,MATCH(C919,Uppsägningar!C:C,0)),FALSE)</f>
        <v>0</v>
      </c>
    </row>
    <row r="920" spans="1:104" s="30" customFormat="1" x14ac:dyDescent="0.25">
      <c r="A920" s="19">
        <v>905</v>
      </c>
      <c r="B920" s="20"/>
      <c r="C920" s="189"/>
      <c r="D920" s="69"/>
      <c r="E920" s="171">
        <f>IFERROR(INDEX(Admin!$C$7:$C$10,MATCH(CY920,TblNivåValTExt,0)),0)</f>
        <v>0</v>
      </c>
      <c r="F920" s="1"/>
      <c r="G920" s="1"/>
      <c r="H920" s="90"/>
      <c r="I920" s="91"/>
      <c r="J920" s="91"/>
      <c r="K920" s="91"/>
      <c r="L920" s="91"/>
      <c r="M920" s="91"/>
      <c r="N920" s="91"/>
      <c r="O920" s="91"/>
      <c r="P920" s="91"/>
      <c r="Q920" s="91"/>
      <c r="R920" s="91"/>
      <c r="S920" s="91"/>
      <c r="T920" s="91"/>
      <c r="U920" s="91"/>
      <c r="V920" s="91"/>
      <c r="W920" s="225">
        <f t="shared" si="1033"/>
        <v>0</v>
      </c>
      <c r="X920" s="134" t="str">
        <f t="shared" si="1079"/>
        <v/>
      </c>
      <c r="Y920" s="92" t="b">
        <f t="shared" si="1034"/>
        <v>0</v>
      </c>
      <c r="Z920" s="92" t="str">
        <f t="shared" si="1080"/>
        <v/>
      </c>
      <c r="AA920" s="92" t="b">
        <f t="shared" si="1081"/>
        <v>0</v>
      </c>
      <c r="AB920" s="92" t="str">
        <f t="shared" si="1082"/>
        <v/>
      </c>
      <c r="AC920" s="13" t="b">
        <f t="shared" si="1035"/>
        <v>0</v>
      </c>
      <c r="AD920" s="92" t="str">
        <f t="shared" si="1083"/>
        <v/>
      </c>
      <c r="AE920" s="13" t="b">
        <f t="shared" si="1084"/>
        <v>0</v>
      </c>
      <c r="AF920" s="92" t="str">
        <f t="shared" si="1085"/>
        <v/>
      </c>
      <c r="AG920" s="13" t="b">
        <f t="shared" si="1036"/>
        <v>0</v>
      </c>
      <c r="AH920" s="92" t="str">
        <f t="shared" si="1086"/>
        <v/>
      </c>
      <c r="AI920" s="35" t="b">
        <f t="shared" si="1037"/>
        <v>0</v>
      </c>
      <c r="AJ920" s="92" t="str">
        <f t="shared" si="1087"/>
        <v/>
      </c>
      <c r="AK920" s="35" t="b">
        <f t="shared" si="1038"/>
        <v>0</v>
      </c>
      <c r="AL920" s="92" t="str">
        <f t="shared" si="1039"/>
        <v/>
      </c>
      <c r="AM920" s="35" t="b">
        <f t="shared" si="1040"/>
        <v>0</v>
      </c>
      <c r="AN920" s="92" t="str">
        <f t="shared" si="1041"/>
        <v/>
      </c>
      <c r="AO920" s="13" t="b">
        <f t="shared" si="1042"/>
        <v>0</v>
      </c>
      <c r="AP920" s="92" t="str">
        <f t="shared" si="1043"/>
        <v/>
      </c>
      <c r="AQ920" s="14">
        <f t="shared" si="1044"/>
        <v>0</v>
      </c>
      <c r="AR920" s="14">
        <f t="shared" si="1045"/>
        <v>0</v>
      </c>
      <c r="AS920" s="16">
        <f t="shared" si="1097"/>
        <v>0</v>
      </c>
      <c r="AT920" s="16">
        <f t="shared" si="1097"/>
        <v>0</v>
      </c>
      <c r="AU920" s="16">
        <f t="shared" si="1097"/>
        <v>0</v>
      </c>
      <c r="AV920" s="16">
        <f t="shared" si="1097"/>
        <v>0</v>
      </c>
      <c r="AW920" s="16">
        <f t="shared" si="1097"/>
        <v>0</v>
      </c>
      <c r="AX920" s="16">
        <f t="shared" si="1097"/>
        <v>0</v>
      </c>
      <c r="AY920" s="16">
        <f t="shared" si="1097"/>
        <v>0</v>
      </c>
      <c r="AZ920" s="16"/>
      <c r="BA920" s="16"/>
      <c r="BB920" s="93">
        <f t="shared" si="1088"/>
        <v>0</v>
      </c>
      <c r="BC920" s="93">
        <f t="shared" si="1089"/>
        <v>0</v>
      </c>
      <c r="BD920" s="93">
        <f t="shared" si="1090"/>
        <v>0</v>
      </c>
      <c r="BE920" s="158">
        <f t="shared" si="1091"/>
        <v>0</v>
      </c>
      <c r="BF920" s="159">
        <f t="shared" si="1092"/>
        <v>0</v>
      </c>
      <c r="BG920" s="159">
        <f t="shared" si="1046"/>
        <v>0</v>
      </c>
      <c r="BH920" s="159">
        <f t="shared" si="1047"/>
        <v>0</v>
      </c>
      <c r="BI920" s="159">
        <f t="shared" si="1048"/>
        <v>0</v>
      </c>
      <c r="BJ920" s="159">
        <f t="shared" si="1049"/>
        <v>0</v>
      </c>
      <c r="BK920" s="159">
        <f t="shared" si="1050"/>
        <v>0</v>
      </c>
      <c r="BL920" s="159">
        <f t="shared" si="1051"/>
        <v>0</v>
      </c>
      <c r="BM920" s="159">
        <f t="shared" si="1031"/>
        <v>0</v>
      </c>
      <c r="BN920" s="159">
        <f t="shared" si="1031"/>
        <v>0</v>
      </c>
      <c r="BO920" s="205" t="b">
        <f t="shared" si="1052"/>
        <v>0</v>
      </c>
      <c r="BP920" s="214">
        <f t="shared" si="1053"/>
        <v>0</v>
      </c>
      <c r="BQ920" s="160">
        <f t="shared" si="1054"/>
        <v>0</v>
      </c>
      <c r="BR920" s="160">
        <f t="shared" si="1055"/>
        <v>0</v>
      </c>
      <c r="BS920" s="160">
        <f t="shared" si="1056"/>
        <v>0</v>
      </c>
      <c r="BT920" s="160">
        <f t="shared" si="1057"/>
        <v>0</v>
      </c>
      <c r="BU920" s="160">
        <f t="shared" si="1058"/>
        <v>0</v>
      </c>
      <c r="BV920" s="215">
        <f t="shared" si="1059"/>
        <v>0</v>
      </c>
      <c r="BW920" s="217">
        <f t="shared" si="1060"/>
        <v>0</v>
      </c>
      <c r="BX920" s="206">
        <f t="shared" si="1061"/>
        <v>0</v>
      </c>
      <c r="BY920" s="206">
        <f t="shared" si="1062"/>
        <v>0</v>
      </c>
      <c r="BZ920" s="206">
        <f t="shared" si="1063"/>
        <v>0</v>
      </c>
      <c r="CA920" s="206">
        <f t="shared" si="1064"/>
        <v>0</v>
      </c>
      <c r="CB920" s="206">
        <f t="shared" si="1065"/>
        <v>0</v>
      </c>
      <c r="CC920" s="218">
        <f t="shared" si="1066"/>
        <v>0</v>
      </c>
      <c r="CD920" s="216" t="e">
        <f t="shared" si="1067"/>
        <v>#VALUE!</v>
      </c>
      <c r="CE920" s="94" t="e">
        <f t="shared" si="1068"/>
        <v>#VALUE!</v>
      </c>
      <c r="CF920" s="94" t="e">
        <f t="shared" si="1069"/>
        <v>#VALUE!</v>
      </c>
      <c r="CG920" s="95" t="e">
        <f t="shared" si="1070"/>
        <v>#VALUE!</v>
      </c>
      <c r="CH920" s="95" t="e">
        <f t="shared" si="1093"/>
        <v>#VALUE!</v>
      </c>
      <c r="CI920" s="95" t="b">
        <f t="shared" si="1096"/>
        <v>0</v>
      </c>
      <c r="CJ920" s="76" t="str">
        <f t="shared" si="1071"/>
        <v/>
      </c>
      <c r="CK920" s="94" t="e" cm="1">
        <f t="array" aca="1" ref="CK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CL920" s="94" t="str">
        <f t="shared" si="1072"/>
        <v/>
      </c>
      <c r="CM920" s="96" t="b">
        <f t="shared" si="1073"/>
        <v>0</v>
      </c>
      <c r="CN920" s="130" t="b">
        <f>IFERROR(MATCH(D920,'Avtal för korttidsarbete'!$G$13:$G$1012,0),TRUE)</f>
        <v>1</v>
      </c>
      <c r="CO920" s="130" t="b">
        <f t="shared" si="1074"/>
        <v>0</v>
      </c>
      <c r="CP920" s="131" t="str" cm="1">
        <f t="array" ref="CP920">IF(CN920=TRUE,"x",INDEX('Avtal för korttidsarbete'!$E$13:$E$1012,$CN920))</f>
        <v>x</v>
      </c>
      <c r="CQ920" s="131" t="str" cm="1">
        <f t="array" ref="CQ920">IF(CN920=TRUE,"x",INDEX('Avtal för korttidsarbete'!$F$13:$F$1012,$CN920))</f>
        <v>x</v>
      </c>
      <c r="CR920" s="130" t="b">
        <f t="shared" si="1075"/>
        <v>0</v>
      </c>
      <c r="CS920" s="165">
        <f t="shared" si="1094"/>
        <v>0</v>
      </c>
      <c r="CT920" s="165">
        <f t="shared" si="1095"/>
        <v>0</v>
      </c>
      <c r="CU920" s="130" t="b">
        <f t="shared" si="1076"/>
        <v>0</v>
      </c>
      <c r="CV920" s="131">
        <f t="shared" si="1077"/>
        <v>0</v>
      </c>
      <c r="CW920" s="165">
        <f t="shared" si="1078"/>
        <v>0</v>
      </c>
      <c r="CX920" s="186" t="b">
        <f>IFERROR(INDEX('Avtal för korttidsarbete'!R:R,MATCH(D920,'Avtal för korttidsarbete'!$G:$G,0)),TRUE)</f>
        <v>1</v>
      </c>
      <c r="CY920" s="165" t="str">
        <f>IF(CX920,"-",INDEX('Avtal för korttidsarbete'!$D:$D,MATCH(D920,'Avtal för korttidsarbete'!$G:$G,0)))</f>
        <v>-</v>
      </c>
      <c r="CZ920" s="131" t="b">
        <f>IFERROR(G920&gt;INDEX(Uppsägningar!E:E,MATCH(C920,Uppsägningar!C:C,0)),FALSE)</f>
        <v>0</v>
      </c>
    </row>
    <row r="921" spans="1:104" s="30" customFormat="1" x14ac:dyDescent="0.25">
      <c r="A921" s="19">
        <v>906</v>
      </c>
      <c r="B921" s="20"/>
      <c r="C921" s="189"/>
      <c r="D921" s="69"/>
      <c r="E921" s="171">
        <f>IFERROR(INDEX(Admin!$C$7:$C$10,MATCH(CY921,TblNivåValTExt,0)),0)</f>
        <v>0</v>
      </c>
      <c r="F921" s="1"/>
      <c r="G921" s="1"/>
      <c r="H921" s="90"/>
      <c r="I921" s="91"/>
      <c r="J921" s="91"/>
      <c r="K921" s="91"/>
      <c r="L921" s="91"/>
      <c r="M921" s="91"/>
      <c r="N921" s="91"/>
      <c r="O921" s="91"/>
      <c r="P921" s="91"/>
      <c r="Q921" s="91"/>
      <c r="R921" s="91"/>
      <c r="S921" s="91"/>
      <c r="T921" s="91"/>
      <c r="U921" s="91"/>
      <c r="V921" s="91"/>
      <c r="W921" s="225">
        <f t="shared" si="1033"/>
        <v>0</v>
      </c>
      <c r="X921" s="134" t="str">
        <f t="shared" si="1079"/>
        <v/>
      </c>
      <c r="Y921" s="92" t="b">
        <f t="shared" si="1034"/>
        <v>0</v>
      </c>
      <c r="Z921" s="92" t="str">
        <f t="shared" si="1080"/>
        <v/>
      </c>
      <c r="AA921" s="92" t="b">
        <f t="shared" si="1081"/>
        <v>0</v>
      </c>
      <c r="AB921" s="92" t="str">
        <f t="shared" si="1082"/>
        <v/>
      </c>
      <c r="AC921" s="13" t="b">
        <f t="shared" si="1035"/>
        <v>0</v>
      </c>
      <c r="AD921" s="92" t="str">
        <f t="shared" si="1083"/>
        <v/>
      </c>
      <c r="AE921" s="13" t="b">
        <f t="shared" si="1084"/>
        <v>0</v>
      </c>
      <c r="AF921" s="92" t="str">
        <f t="shared" si="1085"/>
        <v/>
      </c>
      <c r="AG921" s="13" t="b">
        <f t="shared" si="1036"/>
        <v>0</v>
      </c>
      <c r="AH921" s="92" t="str">
        <f t="shared" si="1086"/>
        <v/>
      </c>
      <c r="AI921" s="35" t="b">
        <f t="shared" si="1037"/>
        <v>0</v>
      </c>
      <c r="AJ921" s="92" t="str">
        <f t="shared" si="1087"/>
        <v/>
      </c>
      <c r="AK921" s="35" t="b">
        <f t="shared" si="1038"/>
        <v>0</v>
      </c>
      <c r="AL921" s="92" t="str">
        <f t="shared" si="1039"/>
        <v/>
      </c>
      <c r="AM921" s="35" t="b">
        <f t="shared" si="1040"/>
        <v>0</v>
      </c>
      <c r="AN921" s="92" t="str">
        <f t="shared" si="1041"/>
        <v/>
      </c>
      <c r="AO921" s="13" t="b">
        <f t="shared" si="1042"/>
        <v>0</v>
      </c>
      <c r="AP921" s="92" t="str">
        <f t="shared" si="1043"/>
        <v/>
      </c>
      <c r="AQ921" s="14">
        <f t="shared" si="1044"/>
        <v>0</v>
      </c>
      <c r="AR921" s="14">
        <f t="shared" si="1045"/>
        <v>0</v>
      </c>
      <c r="AS921" s="16">
        <f t="shared" si="1097"/>
        <v>0</v>
      </c>
      <c r="AT921" s="16">
        <f t="shared" si="1097"/>
        <v>0</v>
      </c>
      <c r="AU921" s="16">
        <f t="shared" si="1097"/>
        <v>0</v>
      </c>
      <c r="AV921" s="16">
        <f t="shared" si="1097"/>
        <v>0</v>
      </c>
      <c r="AW921" s="16">
        <f t="shared" si="1097"/>
        <v>0</v>
      </c>
      <c r="AX921" s="16">
        <f t="shared" si="1097"/>
        <v>0</v>
      </c>
      <c r="AY921" s="16">
        <f t="shared" si="1097"/>
        <v>0</v>
      </c>
      <c r="AZ921" s="16"/>
      <c r="BA921" s="16"/>
      <c r="BB921" s="93">
        <f t="shared" si="1088"/>
        <v>0</v>
      </c>
      <c r="BC921" s="93">
        <f t="shared" si="1089"/>
        <v>0</v>
      </c>
      <c r="BD921" s="93">
        <f t="shared" si="1090"/>
        <v>0</v>
      </c>
      <c r="BE921" s="158">
        <f t="shared" si="1091"/>
        <v>0</v>
      </c>
      <c r="BF921" s="159">
        <f t="shared" si="1092"/>
        <v>0</v>
      </c>
      <c r="BG921" s="159">
        <f t="shared" si="1046"/>
        <v>0</v>
      </c>
      <c r="BH921" s="159">
        <f t="shared" si="1047"/>
        <v>0</v>
      </c>
      <c r="BI921" s="159">
        <f t="shared" si="1048"/>
        <v>0</v>
      </c>
      <c r="BJ921" s="159">
        <f t="shared" si="1049"/>
        <v>0</v>
      </c>
      <c r="BK921" s="159">
        <f t="shared" si="1050"/>
        <v>0</v>
      </c>
      <c r="BL921" s="159">
        <f t="shared" si="1051"/>
        <v>0</v>
      </c>
      <c r="BM921" s="159">
        <f t="shared" si="1031"/>
        <v>0</v>
      </c>
      <c r="BN921" s="159">
        <f t="shared" si="1031"/>
        <v>0</v>
      </c>
      <c r="BO921" s="205" t="b">
        <f t="shared" si="1052"/>
        <v>0</v>
      </c>
      <c r="BP921" s="214">
        <f t="shared" si="1053"/>
        <v>0</v>
      </c>
      <c r="BQ921" s="160">
        <f t="shared" si="1054"/>
        <v>0</v>
      </c>
      <c r="BR921" s="160">
        <f t="shared" si="1055"/>
        <v>0</v>
      </c>
      <c r="BS921" s="160">
        <f t="shared" si="1056"/>
        <v>0</v>
      </c>
      <c r="BT921" s="160">
        <f t="shared" si="1057"/>
        <v>0</v>
      </c>
      <c r="BU921" s="160">
        <f t="shared" si="1058"/>
        <v>0</v>
      </c>
      <c r="BV921" s="215">
        <f t="shared" si="1059"/>
        <v>0</v>
      </c>
      <c r="BW921" s="217">
        <f t="shared" si="1060"/>
        <v>0</v>
      </c>
      <c r="BX921" s="206">
        <f t="shared" si="1061"/>
        <v>0</v>
      </c>
      <c r="BY921" s="206">
        <f t="shared" si="1062"/>
        <v>0</v>
      </c>
      <c r="BZ921" s="206">
        <f t="shared" si="1063"/>
        <v>0</v>
      </c>
      <c r="CA921" s="206">
        <f t="shared" si="1064"/>
        <v>0</v>
      </c>
      <c r="CB921" s="206">
        <f t="shared" si="1065"/>
        <v>0</v>
      </c>
      <c r="CC921" s="218">
        <f t="shared" si="1066"/>
        <v>0</v>
      </c>
      <c r="CD921" s="216" t="e">
        <f t="shared" si="1067"/>
        <v>#VALUE!</v>
      </c>
      <c r="CE921" s="94" t="e">
        <f t="shared" si="1068"/>
        <v>#VALUE!</v>
      </c>
      <c r="CF921" s="94" t="e">
        <f t="shared" si="1069"/>
        <v>#VALUE!</v>
      </c>
      <c r="CG921" s="95" t="e">
        <f t="shared" si="1070"/>
        <v>#VALUE!</v>
      </c>
      <c r="CH921" s="95" t="e">
        <f t="shared" si="1093"/>
        <v>#VALUE!</v>
      </c>
      <c r="CI921" s="95" t="b">
        <f t="shared" si="1096"/>
        <v>0</v>
      </c>
      <c r="CJ921" s="76" t="str">
        <f t="shared" si="1071"/>
        <v/>
      </c>
      <c r="CK921" s="94" t="e" cm="1">
        <f t="array" aca="1" ref="CK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CL921" s="94" t="str">
        <f t="shared" si="1072"/>
        <v/>
      </c>
      <c r="CM921" s="96" t="b">
        <f t="shared" si="1073"/>
        <v>0</v>
      </c>
      <c r="CN921" s="130" t="b">
        <f>IFERROR(MATCH(D921,'Avtal för korttidsarbete'!$G$13:$G$1012,0),TRUE)</f>
        <v>1</v>
      </c>
      <c r="CO921" s="130" t="b">
        <f t="shared" si="1074"/>
        <v>0</v>
      </c>
      <c r="CP921" s="131" t="str" cm="1">
        <f t="array" ref="CP921">IF(CN921=TRUE,"x",INDEX('Avtal för korttidsarbete'!$E$13:$E$1012,$CN921))</f>
        <v>x</v>
      </c>
      <c r="CQ921" s="131" t="str" cm="1">
        <f t="array" ref="CQ921">IF(CN921=TRUE,"x",INDEX('Avtal för korttidsarbete'!$F$13:$F$1012,$CN921))</f>
        <v>x</v>
      </c>
      <c r="CR921" s="130" t="b">
        <f t="shared" si="1075"/>
        <v>0</v>
      </c>
      <c r="CS921" s="165">
        <f t="shared" si="1094"/>
        <v>0</v>
      </c>
      <c r="CT921" s="165">
        <f t="shared" si="1095"/>
        <v>0</v>
      </c>
      <c r="CU921" s="130" t="b">
        <f t="shared" si="1076"/>
        <v>0</v>
      </c>
      <c r="CV921" s="131">
        <f t="shared" si="1077"/>
        <v>0</v>
      </c>
      <c r="CW921" s="165">
        <f t="shared" si="1078"/>
        <v>0</v>
      </c>
      <c r="CX921" s="186" t="b">
        <f>IFERROR(INDEX('Avtal för korttidsarbete'!R:R,MATCH(D921,'Avtal för korttidsarbete'!$G:$G,0)),TRUE)</f>
        <v>1</v>
      </c>
      <c r="CY921" s="165" t="str">
        <f>IF(CX921,"-",INDEX('Avtal för korttidsarbete'!$D:$D,MATCH(D921,'Avtal för korttidsarbete'!$G:$G,0)))</f>
        <v>-</v>
      </c>
      <c r="CZ921" s="131" t="b">
        <f>IFERROR(G921&gt;INDEX(Uppsägningar!E:E,MATCH(C921,Uppsägningar!C:C,0)),FALSE)</f>
        <v>0</v>
      </c>
    </row>
    <row r="922" spans="1:104" s="30" customFormat="1" x14ac:dyDescent="0.25">
      <c r="A922" s="19">
        <v>907</v>
      </c>
      <c r="B922" s="20"/>
      <c r="C922" s="189"/>
      <c r="D922" s="69"/>
      <c r="E922" s="171">
        <f>IFERROR(INDEX(Admin!$C$7:$C$10,MATCH(CY922,TblNivåValTExt,0)),0)</f>
        <v>0</v>
      </c>
      <c r="F922" s="1"/>
      <c r="G922" s="1"/>
      <c r="H922" s="90"/>
      <c r="I922" s="91"/>
      <c r="J922" s="91"/>
      <c r="K922" s="91"/>
      <c r="L922" s="91"/>
      <c r="M922" s="91"/>
      <c r="N922" s="91"/>
      <c r="O922" s="91"/>
      <c r="P922" s="91"/>
      <c r="Q922" s="91"/>
      <c r="R922" s="91"/>
      <c r="S922" s="91"/>
      <c r="T922" s="91"/>
      <c r="U922" s="91"/>
      <c r="V922" s="91"/>
      <c r="W922" s="225">
        <f t="shared" si="1033"/>
        <v>0</v>
      </c>
      <c r="X922" s="134" t="str">
        <f t="shared" si="1079"/>
        <v/>
      </c>
      <c r="Y922" s="92" t="b">
        <f t="shared" si="1034"/>
        <v>0</v>
      </c>
      <c r="Z922" s="92" t="str">
        <f t="shared" si="1080"/>
        <v/>
      </c>
      <c r="AA922" s="92" t="b">
        <f t="shared" si="1081"/>
        <v>0</v>
      </c>
      <c r="AB922" s="92" t="str">
        <f t="shared" si="1082"/>
        <v/>
      </c>
      <c r="AC922" s="13" t="b">
        <f t="shared" si="1035"/>
        <v>0</v>
      </c>
      <c r="AD922" s="92" t="str">
        <f t="shared" si="1083"/>
        <v/>
      </c>
      <c r="AE922" s="13" t="b">
        <f t="shared" si="1084"/>
        <v>0</v>
      </c>
      <c r="AF922" s="92" t="str">
        <f t="shared" si="1085"/>
        <v/>
      </c>
      <c r="AG922" s="13" t="b">
        <f t="shared" si="1036"/>
        <v>0</v>
      </c>
      <c r="AH922" s="92" t="str">
        <f t="shared" si="1086"/>
        <v/>
      </c>
      <c r="AI922" s="35" t="b">
        <f t="shared" si="1037"/>
        <v>0</v>
      </c>
      <c r="AJ922" s="92" t="str">
        <f t="shared" si="1087"/>
        <v/>
      </c>
      <c r="AK922" s="35" t="b">
        <f t="shared" si="1038"/>
        <v>0</v>
      </c>
      <c r="AL922" s="92" t="str">
        <f t="shared" si="1039"/>
        <v/>
      </c>
      <c r="AM922" s="35" t="b">
        <f t="shared" si="1040"/>
        <v>0</v>
      </c>
      <c r="AN922" s="92" t="str">
        <f t="shared" si="1041"/>
        <v/>
      </c>
      <c r="AO922" s="13" t="b">
        <f t="shared" si="1042"/>
        <v>0</v>
      </c>
      <c r="AP922" s="92" t="str">
        <f t="shared" si="1043"/>
        <v/>
      </c>
      <c r="AQ922" s="14">
        <f t="shared" si="1044"/>
        <v>0</v>
      </c>
      <c r="AR922" s="14">
        <f t="shared" si="1045"/>
        <v>0</v>
      </c>
      <c r="AS922" s="16">
        <f t="shared" si="1097"/>
        <v>0</v>
      </c>
      <c r="AT922" s="16">
        <f t="shared" si="1097"/>
        <v>0</v>
      </c>
      <c r="AU922" s="16">
        <f t="shared" si="1097"/>
        <v>0</v>
      </c>
      <c r="AV922" s="16">
        <f t="shared" si="1097"/>
        <v>0</v>
      </c>
      <c r="AW922" s="16">
        <f t="shared" si="1097"/>
        <v>0</v>
      </c>
      <c r="AX922" s="16">
        <f t="shared" si="1097"/>
        <v>0</v>
      </c>
      <c r="AY922" s="16">
        <f t="shared" si="1097"/>
        <v>0</v>
      </c>
      <c r="AZ922" s="16"/>
      <c r="BA922" s="16"/>
      <c r="BB922" s="93">
        <f t="shared" si="1088"/>
        <v>0</v>
      </c>
      <c r="BC922" s="93">
        <f t="shared" si="1089"/>
        <v>0</v>
      </c>
      <c r="BD922" s="93">
        <f t="shared" si="1090"/>
        <v>0</v>
      </c>
      <c r="BE922" s="158">
        <f t="shared" si="1091"/>
        <v>0</v>
      </c>
      <c r="BF922" s="159">
        <f t="shared" si="1092"/>
        <v>0</v>
      </c>
      <c r="BG922" s="159">
        <f t="shared" si="1046"/>
        <v>0</v>
      </c>
      <c r="BH922" s="159">
        <f t="shared" si="1047"/>
        <v>0</v>
      </c>
      <c r="BI922" s="159">
        <f t="shared" si="1048"/>
        <v>0</v>
      </c>
      <c r="BJ922" s="159">
        <f t="shared" si="1049"/>
        <v>0</v>
      </c>
      <c r="BK922" s="159">
        <f t="shared" si="1050"/>
        <v>0</v>
      </c>
      <c r="BL922" s="159">
        <f t="shared" si="1051"/>
        <v>0</v>
      </c>
      <c r="BM922" s="159">
        <f t="shared" si="1031"/>
        <v>0</v>
      </c>
      <c r="BN922" s="159">
        <f t="shared" si="1031"/>
        <v>0</v>
      </c>
      <c r="BO922" s="205" t="b">
        <f t="shared" si="1052"/>
        <v>0</v>
      </c>
      <c r="BP922" s="214">
        <f t="shared" si="1053"/>
        <v>0</v>
      </c>
      <c r="BQ922" s="160">
        <f t="shared" si="1054"/>
        <v>0</v>
      </c>
      <c r="BR922" s="160">
        <f t="shared" si="1055"/>
        <v>0</v>
      </c>
      <c r="BS922" s="160">
        <f t="shared" si="1056"/>
        <v>0</v>
      </c>
      <c r="BT922" s="160">
        <f t="shared" si="1057"/>
        <v>0</v>
      </c>
      <c r="BU922" s="160">
        <f t="shared" si="1058"/>
        <v>0</v>
      </c>
      <c r="BV922" s="215">
        <f t="shared" si="1059"/>
        <v>0</v>
      </c>
      <c r="BW922" s="217">
        <f t="shared" si="1060"/>
        <v>0</v>
      </c>
      <c r="BX922" s="206">
        <f t="shared" si="1061"/>
        <v>0</v>
      </c>
      <c r="BY922" s="206">
        <f t="shared" si="1062"/>
        <v>0</v>
      </c>
      <c r="BZ922" s="206">
        <f t="shared" si="1063"/>
        <v>0</v>
      </c>
      <c r="CA922" s="206">
        <f t="shared" si="1064"/>
        <v>0</v>
      </c>
      <c r="CB922" s="206">
        <f t="shared" si="1065"/>
        <v>0</v>
      </c>
      <c r="CC922" s="218">
        <f t="shared" si="1066"/>
        <v>0</v>
      </c>
      <c r="CD922" s="216" t="e">
        <f t="shared" si="1067"/>
        <v>#VALUE!</v>
      </c>
      <c r="CE922" s="94" t="e">
        <f t="shared" si="1068"/>
        <v>#VALUE!</v>
      </c>
      <c r="CF922" s="94" t="e">
        <f t="shared" si="1069"/>
        <v>#VALUE!</v>
      </c>
      <c r="CG922" s="95" t="e">
        <f t="shared" si="1070"/>
        <v>#VALUE!</v>
      </c>
      <c r="CH922" s="95" t="e">
        <f t="shared" si="1093"/>
        <v>#VALUE!</v>
      </c>
      <c r="CI922" s="95" t="b">
        <f t="shared" si="1096"/>
        <v>0</v>
      </c>
      <c r="CJ922" s="76" t="str">
        <f t="shared" si="1071"/>
        <v/>
      </c>
      <c r="CK922" s="94" t="e" cm="1">
        <f t="array" aca="1" ref="CK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CL922" s="94" t="str">
        <f t="shared" si="1072"/>
        <v/>
      </c>
      <c r="CM922" s="96" t="b">
        <f t="shared" si="1073"/>
        <v>0</v>
      </c>
      <c r="CN922" s="130" t="b">
        <f>IFERROR(MATCH(D922,'Avtal för korttidsarbete'!$G$13:$G$1012,0),TRUE)</f>
        <v>1</v>
      </c>
      <c r="CO922" s="130" t="b">
        <f t="shared" si="1074"/>
        <v>0</v>
      </c>
      <c r="CP922" s="131" t="str" cm="1">
        <f t="array" ref="CP922">IF(CN922=TRUE,"x",INDEX('Avtal för korttidsarbete'!$E$13:$E$1012,$CN922))</f>
        <v>x</v>
      </c>
      <c r="CQ922" s="131" t="str" cm="1">
        <f t="array" ref="CQ922">IF(CN922=TRUE,"x",INDEX('Avtal för korttidsarbete'!$F$13:$F$1012,$CN922))</f>
        <v>x</v>
      </c>
      <c r="CR922" s="130" t="b">
        <f t="shared" si="1075"/>
        <v>0</v>
      </c>
      <c r="CS922" s="165">
        <f t="shared" si="1094"/>
        <v>0</v>
      </c>
      <c r="CT922" s="165">
        <f t="shared" si="1095"/>
        <v>0</v>
      </c>
      <c r="CU922" s="130" t="b">
        <f t="shared" si="1076"/>
        <v>0</v>
      </c>
      <c r="CV922" s="131">
        <f t="shared" si="1077"/>
        <v>0</v>
      </c>
      <c r="CW922" s="165">
        <f t="shared" si="1078"/>
        <v>0</v>
      </c>
      <c r="CX922" s="186" t="b">
        <f>IFERROR(INDEX('Avtal för korttidsarbete'!R:R,MATCH(D922,'Avtal för korttidsarbete'!$G:$G,0)),TRUE)</f>
        <v>1</v>
      </c>
      <c r="CY922" s="165" t="str">
        <f>IF(CX922,"-",INDEX('Avtal för korttidsarbete'!$D:$D,MATCH(D922,'Avtal för korttidsarbete'!$G:$G,0)))</f>
        <v>-</v>
      </c>
      <c r="CZ922" s="131" t="b">
        <f>IFERROR(G922&gt;INDEX(Uppsägningar!E:E,MATCH(C922,Uppsägningar!C:C,0)),FALSE)</f>
        <v>0</v>
      </c>
    </row>
    <row r="923" spans="1:104" s="30" customFormat="1" x14ac:dyDescent="0.25">
      <c r="A923" s="19">
        <v>908</v>
      </c>
      <c r="B923" s="20"/>
      <c r="C923" s="189"/>
      <c r="D923" s="69"/>
      <c r="E923" s="171">
        <f>IFERROR(INDEX(Admin!$C$7:$C$10,MATCH(CY923,TblNivåValTExt,0)),0)</f>
        <v>0</v>
      </c>
      <c r="F923" s="1"/>
      <c r="G923" s="1"/>
      <c r="H923" s="90"/>
      <c r="I923" s="91"/>
      <c r="J923" s="91"/>
      <c r="K923" s="91"/>
      <c r="L923" s="91"/>
      <c r="M923" s="91"/>
      <c r="N923" s="91"/>
      <c r="O923" s="91"/>
      <c r="P923" s="91"/>
      <c r="Q923" s="91"/>
      <c r="R923" s="91"/>
      <c r="S923" s="91"/>
      <c r="T923" s="91"/>
      <c r="U923" s="91"/>
      <c r="V923" s="91"/>
      <c r="W923" s="225">
        <f t="shared" si="1033"/>
        <v>0</v>
      </c>
      <c r="X923" s="134" t="str">
        <f t="shared" si="1079"/>
        <v/>
      </c>
      <c r="Y923" s="92" t="b">
        <f t="shared" si="1034"/>
        <v>0</v>
      </c>
      <c r="Z923" s="92" t="str">
        <f t="shared" si="1080"/>
        <v/>
      </c>
      <c r="AA923" s="92" t="b">
        <f t="shared" si="1081"/>
        <v>0</v>
      </c>
      <c r="AB923" s="92" t="str">
        <f t="shared" si="1082"/>
        <v/>
      </c>
      <c r="AC923" s="13" t="b">
        <f t="shared" si="1035"/>
        <v>0</v>
      </c>
      <c r="AD923" s="92" t="str">
        <f t="shared" si="1083"/>
        <v/>
      </c>
      <c r="AE923" s="13" t="b">
        <f t="shared" si="1084"/>
        <v>0</v>
      </c>
      <c r="AF923" s="92" t="str">
        <f t="shared" si="1085"/>
        <v/>
      </c>
      <c r="AG923" s="13" t="b">
        <f t="shared" si="1036"/>
        <v>0</v>
      </c>
      <c r="AH923" s="92" t="str">
        <f t="shared" si="1086"/>
        <v/>
      </c>
      <c r="AI923" s="35" t="b">
        <f t="shared" si="1037"/>
        <v>0</v>
      </c>
      <c r="AJ923" s="92" t="str">
        <f t="shared" si="1087"/>
        <v/>
      </c>
      <c r="AK923" s="35" t="b">
        <f t="shared" si="1038"/>
        <v>0</v>
      </c>
      <c r="AL923" s="92" t="str">
        <f t="shared" si="1039"/>
        <v/>
      </c>
      <c r="AM923" s="35" t="b">
        <f t="shared" si="1040"/>
        <v>0</v>
      </c>
      <c r="AN923" s="92" t="str">
        <f t="shared" si="1041"/>
        <v/>
      </c>
      <c r="AO923" s="13" t="b">
        <f t="shared" si="1042"/>
        <v>0</v>
      </c>
      <c r="AP923" s="92" t="str">
        <f t="shared" si="1043"/>
        <v/>
      </c>
      <c r="AQ923" s="14">
        <f t="shared" si="1044"/>
        <v>0</v>
      </c>
      <c r="AR923" s="14">
        <f t="shared" si="1045"/>
        <v>0</v>
      </c>
      <c r="AS923" s="16">
        <f t="shared" si="1097"/>
        <v>0</v>
      </c>
      <c r="AT923" s="16">
        <f t="shared" si="1097"/>
        <v>0</v>
      </c>
      <c r="AU923" s="16">
        <f t="shared" si="1097"/>
        <v>0</v>
      </c>
      <c r="AV923" s="16">
        <f t="shared" si="1097"/>
        <v>0</v>
      </c>
      <c r="AW923" s="16">
        <f t="shared" si="1097"/>
        <v>0</v>
      </c>
      <c r="AX923" s="16">
        <f t="shared" si="1097"/>
        <v>0</v>
      </c>
      <c r="AY923" s="16">
        <f t="shared" si="1097"/>
        <v>0</v>
      </c>
      <c r="AZ923" s="16"/>
      <c r="BA923" s="16"/>
      <c r="BB923" s="93">
        <f t="shared" si="1088"/>
        <v>0</v>
      </c>
      <c r="BC923" s="93">
        <f t="shared" si="1089"/>
        <v>0</v>
      </c>
      <c r="BD923" s="93">
        <f t="shared" si="1090"/>
        <v>0</v>
      </c>
      <c r="BE923" s="158">
        <f t="shared" si="1091"/>
        <v>0</v>
      </c>
      <c r="BF923" s="159">
        <f t="shared" si="1092"/>
        <v>0</v>
      </c>
      <c r="BG923" s="159">
        <f t="shared" si="1046"/>
        <v>0</v>
      </c>
      <c r="BH923" s="159">
        <f t="shared" si="1047"/>
        <v>0</v>
      </c>
      <c r="BI923" s="159">
        <f t="shared" si="1048"/>
        <v>0</v>
      </c>
      <c r="BJ923" s="159">
        <f t="shared" si="1049"/>
        <v>0</v>
      </c>
      <c r="BK923" s="159">
        <f t="shared" si="1050"/>
        <v>0</v>
      </c>
      <c r="BL923" s="159">
        <f t="shared" si="1051"/>
        <v>0</v>
      </c>
      <c r="BM923" s="159">
        <f t="shared" si="1031"/>
        <v>0</v>
      </c>
      <c r="BN923" s="159">
        <f t="shared" si="1031"/>
        <v>0</v>
      </c>
      <c r="BO923" s="205" t="b">
        <f t="shared" si="1052"/>
        <v>0</v>
      </c>
      <c r="BP923" s="214">
        <f t="shared" si="1053"/>
        <v>0</v>
      </c>
      <c r="BQ923" s="160">
        <f t="shared" si="1054"/>
        <v>0</v>
      </c>
      <c r="BR923" s="160">
        <f t="shared" si="1055"/>
        <v>0</v>
      </c>
      <c r="BS923" s="160">
        <f t="shared" si="1056"/>
        <v>0</v>
      </c>
      <c r="BT923" s="160">
        <f t="shared" si="1057"/>
        <v>0</v>
      </c>
      <c r="BU923" s="160">
        <f t="shared" si="1058"/>
        <v>0</v>
      </c>
      <c r="BV923" s="215">
        <f t="shared" si="1059"/>
        <v>0</v>
      </c>
      <c r="BW923" s="217">
        <f t="shared" si="1060"/>
        <v>0</v>
      </c>
      <c r="BX923" s="206">
        <f t="shared" si="1061"/>
        <v>0</v>
      </c>
      <c r="BY923" s="206">
        <f t="shared" si="1062"/>
        <v>0</v>
      </c>
      <c r="BZ923" s="206">
        <f t="shared" si="1063"/>
        <v>0</v>
      </c>
      <c r="CA923" s="206">
        <f t="shared" si="1064"/>
        <v>0</v>
      </c>
      <c r="CB923" s="206">
        <f t="shared" si="1065"/>
        <v>0</v>
      </c>
      <c r="CC923" s="218">
        <f t="shared" si="1066"/>
        <v>0</v>
      </c>
      <c r="CD923" s="216" t="e">
        <f t="shared" si="1067"/>
        <v>#VALUE!</v>
      </c>
      <c r="CE923" s="94" t="e">
        <f t="shared" si="1068"/>
        <v>#VALUE!</v>
      </c>
      <c r="CF923" s="94" t="e">
        <f t="shared" si="1069"/>
        <v>#VALUE!</v>
      </c>
      <c r="CG923" s="95" t="e">
        <f t="shared" si="1070"/>
        <v>#VALUE!</v>
      </c>
      <c r="CH923" s="95" t="e">
        <f t="shared" si="1093"/>
        <v>#VALUE!</v>
      </c>
      <c r="CI923" s="95" t="b">
        <f t="shared" si="1096"/>
        <v>0</v>
      </c>
      <c r="CJ923" s="76" t="str">
        <f t="shared" si="1071"/>
        <v/>
      </c>
      <c r="CK923" s="94" t="e" cm="1">
        <f t="array" aca="1" ref="CK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CL923" s="94" t="str">
        <f t="shared" si="1072"/>
        <v/>
      </c>
      <c r="CM923" s="96" t="b">
        <f t="shared" si="1073"/>
        <v>0</v>
      </c>
      <c r="CN923" s="130" t="b">
        <f>IFERROR(MATCH(D923,'Avtal för korttidsarbete'!$G$13:$G$1012,0),TRUE)</f>
        <v>1</v>
      </c>
      <c r="CO923" s="130" t="b">
        <f t="shared" si="1074"/>
        <v>0</v>
      </c>
      <c r="CP923" s="131" t="str" cm="1">
        <f t="array" ref="CP923">IF(CN923=TRUE,"x",INDEX('Avtal för korttidsarbete'!$E$13:$E$1012,$CN923))</f>
        <v>x</v>
      </c>
      <c r="CQ923" s="131" t="str" cm="1">
        <f t="array" ref="CQ923">IF(CN923=TRUE,"x",INDEX('Avtal för korttidsarbete'!$F$13:$F$1012,$CN923))</f>
        <v>x</v>
      </c>
      <c r="CR923" s="130" t="b">
        <f t="shared" si="1075"/>
        <v>0</v>
      </c>
      <c r="CS923" s="165">
        <f t="shared" si="1094"/>
        <v>0</v>
      </c>
      <c r="CT923" s="165">
        <f t="shared" si="1095"/>
        <v>0</v>
      </c>
      <c r="CU923" s="130" t="b">
        <f t="shared" si="1076"/>
        <v>0</v>
      </c>
      <c r="CV923" s="131">
        <f t="shared" si="1077"/>
        <v>0</v>
      </c>
      <c r="CW923" s="165">
        <f t="shared" si="1078"/>
        <v>0</v>
      </c>
      <c r="CX923" s="186" t="b">
        <f>IFERROR(INDEX('Avtal för korttidsarbete'!R:R,MATCH(D923,'Avtal för korttidsarbete'!$G:$G,0)),TRUE)</f>
        <v>1</v>
      </c>
      <c r="CY923" s="165" t="str">
        <f>IF(CX923,"-",INDEX('Avtal för korttidsarbete'!$D:$D,MATCH(D923,'Avtal för korttidsarbete'!$G:$G,0)))</f>
        <v>-</v>
      </c>
      <c r="CZ923" s="131" t="b">
        <f>IFERROR(G923&gt;INDEX(Uppsägningar!E:E,MATCH(C923,Uppsägningar!C:C,0)),FALSE)</f>
        <v>0</v>
      </c>
    </row>
    <row r="924" spans="1:104" s="30" customFormat="1" x14ac:dyDescent="0.25">
      <c r="A924" s="19">
        <v>909</v>
      </c>
      <c r="B924" s="20"/>
      <c r="C924" s="189"/>
      <c r="D924" s="69"/>
      <c r="E924" s="171">
        <f>IFERROR(INDEX(Admin!$C$7:$C$10,MATCH(CY924,TblNivåValTExt,0)),0)</f>
        <v>0</v>
      </c>
      <c r="F924" s="1"/>
      <c r="G924" s="1"/>
      <c r="H924" s="90"/>
      <c r="I924" s="91"/>
      <c r="J924" s="91"/>
      <c r="K924" s="91"/>
      <c r="L924" s="91"/>
      <c r="M924" s="91"/>
      <c r="N924" s="91"/>
      <c r="O924" s="91"/>
      <c r="P924" s="91"/>
      <c r="Q924" s="91"/>
      <c r="R924" s="91"/>
      <c r="S924" s="91"/>
      <c r="T924" s="91"/>
      <c r="U924" s="91"/>
      <c r="V924" s="91"/>
      <c r="W924" s="225">
        <f t="shared" si="1033"/>
        <v>0</v>
      </c>
      <c r="X924" s="134" t="str">
        <f t="shared" si="1079"/>
        <v/>
      </c>
      <c r="Y924" s="92" t="b">
        <f t="shared" si="1034"/>
        <v>0</v>
      </c>
      <c r="Z924" s="92" t="str">
        <f t="shared" si="1080"/>
        <v/>
      </c>
      <c r="AA924" s="92" t="b">
        <f t="shared" si="1081"/>
        <v>0</v>
      </c>
      <c r="AB924" s="92" t="str">
        <f t="shared" si="1082"/>
        <v/>
      </c>
      <c r="AC924" s="13" t="b">
        <f t="shared" si="1035"/>
        <v>0</v>
      </c>
      <c r="AD924" s="92" t="str">
        <f t="shared" si="1083"/>
        <v/>
      </c>
      <c r="AE924" s="13" t="b">
        <f t="shared" si="1084"/>
        <v>0</v>
      </c>
      <c r="AF924" s="92" t="str">
        <f t="shared" si="1085"/>
        <v/>
      </c>
      <c r="AG924" s="13" t="b">
        <f t="shared" si="1036"/>
        <v>0</v>
      </c>
      <c r="AH924" s="92" t="str">
        <f t="shared" si="1086"/>
        <v/>
      </c>
      <c r="AI924" s="35" t="b">
        <f t="shared" si="1037"/>
        <v>0</v>
      </c>
      <c r="AJ924" s="92" t="str">
        <f t="shared" si="1087"/>
        <v/>
      </c>
      <c r="AK924" s="35" t="b">
        <f t="shared" si="1038"/>
        <v>0</v>
      </c>
      <c r="AL924" s="92" t="str">
        <f t="shared" si="1039"/>
        <v/>
      </c>
      <c r="AM924" s="35" t="b">
        <f t="shared" si="1040"/>
        <v>0</v>
      </c>
      <c r="AN924" s="92" t="str">
        <f t="shared" si="1041"/>
        <v/>
      </c>
      <c r="AO924" s="13" t="b">
        <f t="shared" si="1042"/>
        <v>0</v>
      </c>
      <c r="AP924" s="92" t="str">
        <f t="shared" si="1043"/>
        <v/>
      </c>
      <c r="AQ924" s="14">
        <f t="shared" si="1044"/>
        <v>0</v>
      </c>
      <c r="AR924" s="14">
        <f t="shared" si="1045"/>
        <v>0</v>
      </c>
      <c r="AS924" s="16">
        <f t="shared" si="1097"/>
        <v>0</v>
      </c>
      <c r="AT924" s="16">
        <f t="shared" si="1097"/>
        <v>0</v>
      </c>
      <c r="AU924" s="16">
        <f t="shared" si="1097"/>
        <v>0</v>
      </c>
      <c r="AV924" s="16">
        <f t="shared" si="1097"/>
        <v>0</v>
      </c>
      <c r="AW924" s="16">
        <f t="shared" si="1097"/>
        <v>0</v>
      </c>
      <c r="AX924" s="16">
        <f t="shared" si="1097"/>
        <v>0</v>
      </c>
      <c r="AY924" s="16">
        <f t="shared" si="1097"/>
        <v>0</v>
      </c>
      <c r="AZ924" s="16"/>
      <c r="BA924" s="16"/>
      <c r="BB924" s="93">
        <f t="shared" si="1088"/>
        <v>0</v>
      </c>
      <c r="BC924" s="93">
        <f t="shared" si="1089"/>
        <v>0</v>
      </c>
      <c r="BD924" s="93">
        <f t="shared" si="1090"/>
        <v>0</v>
      </c>
      <c r="BE924" s="158">
        <f t="shared" si="1091"/>
        <v>0</v>
      </c>
      <c r="BF924" s="159">
        <f t="shared" si="1092"/>
        <v>0</v>
      </c>
      <c r="BG924" s="159">
        <f t="shared" si="1046"/>
        <v>0</v>
      </c>
      <c r="BH924" s="159">
        <f t="shared" si="1047"/>
        <v>0</v>
      </c>
      <c r="BI924" s="159">
        <f t="shared" si="1048"/>
        <v>0</v>
      </c>
      <c r="BJ924" s="159">
        <f t="shared" si="1049"/>
        <v>0</v>
      </c>
      <c r="BK924" s="159">
        <f t="shared" si="1050"/>
        <v>0</v>
      </c>
      <c r="BL924" s="159">
        <f t="shared" si="1051"/>
        <v>0</v>
      </c>
      <c r="BM924" s="159">
        <f t="shared" si="1031"/>
        <v>0</v>
      </c>
      <c r="BN924" s="159">
        <f t="shared" si="1031"/>
        <v>0</v>
      </c>
      <c r="BO924" s="205" t="b">
        <f t="shared" si="1052"/>
        <v>0</v>
      </c>
      <c r="BP924" s="214">
        <f t="shared" si="1053"/>
        <v>0</v>
      </c>
      <c r="BQ924" s="160">
        <f t="shared" si="1054"/>
        <v>0</v>
      </c>
      <c r="BR924" s="160">
        <f t="shared" si="1055"/>
        <v>0</v>
      </c>
      <c r="BS924" s="160">
        <f t="shared" si="1056"/>
        <v>0</v>
      </c>
      <c r="BT924" s="160">
        <f t="shared" si="1057"/>
        <v>0</v>
      </c>
      <c r="BU924" s="160">
        <f t="shared" si="1058"/>
        <v>0</v>
      </c>
      <c r="BV924" s="215">
        <f t="shared" si="1059"/>
        <v>0</v>
      </c>
      <c r="BW924" s="217">
        <f t="shared" si="1060"/>
        <v>0</v>
      </c>
      <c r="BX924" s="206">
        <f t="shared" si="1061"/>
        <v>0</v>
      </c>
      <c r="BY924" s="206">
        <f t="shared" si="1062"/>
        <v>0</v>
      </c>
      <c r="BZ924" s="206">
        <f t="shared" si="1063"/>
        <v>0</v>
      </c>
      <c r="CA924" s="206">
        <f t="shared" si="1064"/>
        <v>0</v>
      </c>
      <c r="CB924" s="206">
        <f t="shared" si="1065"/>
        <v>0</v>
      </c>
      <c r="CC924" s="218">
        <f t="shared" si="1066"/>
        <v>0</v>
      </c>
      <c r="CD924" s="216" t="e">
        <f t="shared" si="1067"/>
        <v>#VALUE!</v>
      </c>
      <c r="CE924" s="94" t="e">
        <f t="shared" si="1068"/>
        <v>#VALUE!</v>
      </c>
      <c r="CF924" s="94" t="e">
        <f t="shared" si="1069"/>
        <v>#VALUE!</v>
      </c>
      <c r="CG924" s="95" t="e">
        <f t="shared" si="1070"/>
        <v>#VALUE!</v>
      </c>
      <c r="CH924" s="95" t="e">
        <f t="shared" si="1093"/>
        <v>#VALUE!</v>
      </c>
      <c r="CI924" s="95" t="b">
        <f t="shared" si="1096"/>
        <v>0</v>
      </c>
      <c r="CJ924" s="76" t="str">
        <f t="shared" si="1071"/>
        <v/>
      </c>
      <c r="CK924" s="94" t="e" cm="1">
        <f t="array" aca="1" ref="CK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CL924" s="94" t="str">
        <f t="shared" si="1072"/>
        <v/>
      </c>
      <c r="CM924" s="96" t="b">
        <f t="shared" si="1073"/>
        <v>0</v>
      </c>
      <c r="CN924" s="130" t="b">
        <f>IFERROR(MATCH(D924,'Avtal för korttidsarbete'!$G$13:$G$1012,0),TRUE)</f>
        <v>1</v>
      </c>
      <c r="CO924" s="130" t="b">
        <f t="shared" si="1074"/>
        <v>0</v>
      </c>
      <c r="CP924" s="131" t="str" cm="1">
        <f t="array" ref="CP924">IF(CN924=TRUE,"x",INDEX('Avtal för korttidsarbete'!$E$13:$E$1012,$CN924))</f>
        <v>x</v>
      </c>
      <c r="CQ924" s="131" t="str" cm="1">
        <f t="array" ref="CQ924">IF(CN924=TRUE,"x",INDEX('Avtal för korttidsarbete'!$F$13:$F$1012,$CN924))</f>
        <v>x</v>
      </c>
      <c r="CR924" s="130" t="b">
        <f t="shared" si="1075"/>
        <v>0</v>
      </c>
      <c r="CS924" s="165">
        <f t="shared" si="1094"/>
        <v>0</v>
      </c>
      <c r="CT924" s="165">
        <f t="shared" si="1095"/>
        <v>0</v>
      </c>
      <c r="CU924" s="130" t="b">
        <f t="shared" si="1076"/>
        <v>0</v>
      </c>
      <c r="CV924" s="131">
        <f t="shared" si="1077"/>
        <v>0</v>
      </c>
      <c r="CW924" s="165">
        <f t="shared" si="1078"/>
        <v>0</v>
      </c>
      <c r="CX924" s="186" t="b">
        <f>IFERROR(INDEX('Avtal för korttidsarbete'!R:R,MATCH(D924,'Avtal för korttidsarbete'!$G:$G,0)),TRUE)</f>
        <v>1</v>
      </c>
      <c r="CY924" s="165" t="str">
        <f>IF(CX924,"-",INDEX('Avtal för korttidsarbete'!$D:$D,MATCH(D924,'Avtal för korttidsarbete'!$G:$G,0)))</f>
        <v>-</v>
      </c>
      <c r="CZ924" s="131" t="b">
        <f>IFERROR(G924&gt;INDEX(Uppsägningar!E:E,MATCH(C924,Uppsägningar!C:C,0)),FALSE)</f>
        <v>0</v>
      </c>
    </row>
    <row r="925" spans="1:104" s="30" customFormat="1" x14ac:dyDescent="0.25">
      <c r="A925" s="19">
        <v>910</v>
      </c>
      <c r="B925" s="20"/>
      <c r="C925" s="189"/>
      <c r="D925" s="69"/>
      <c r="E925" s="171">
        <f>IFERROR(INDEX(Admin!$C$7:$C$10,MATCH(CY925,TblNivåValTExt,0)),0)</f>
        <v>0</v>
      </c>
      <c r="F925" s="1"/>
      <c r="G925" s="1"/>
      <c r="H925" s="90"/>
      <c r="I925" s="91"/>
      <c r="J925" s="91"/>
      <c r="K925" s="91"/>
      <c r="L925" s="91"/>
      <c r="M925" s="91"/>
      <c r="N925" s="91"/>
      <c r="O925" s="91"/>
      <c r="P925" s="91"/>
      <c r="Q925" s="91"/>
      <c r="R925" s="91"/>
      <c r="S925" s="91"/>
      <c r="T925" s="91"/>
      <c r="U925" s="91"/>
      <c r="V925" s="91"/>
      <c r="W925" s="225">
        <f t="shared" si="1033"/>
        <v>0</v>
      </c>
      <c r="X925" s="134" t="str">
        <f t="shared" si="1079"/>
        <v/>
      </c>
      <c r="Y925" s="92" t="b">
        <f t="shared" si="1034"/>
        <v>0</v>
      </c>
      <c r="Z925" s="92" t="str">
        <f t="shared" si="1080"/>
        <v/>
      </c>
      <c r="AA925" s="92" t="b">
        <f t="shared" si="1081"/>
        <v>0</v>
      </c>
      <c r="AB925" s="92" t="str">
        <f t="shared" si="1082"/>
        <v/>
      </c>
      <c r="AC925" s="13" t="b">
        <f t="shared" si="1035"/>
        <v>0</v>
      </c>
      <c r="AD925" s="92" t="str">
        <f t="shared" si="1083"/>
        <v/>
      </c>
      <c r="AE925" s="13" t="b">
        <f t="shared" si="1084"/>
        <v>0</v>
      </c>
      <c r="AF925" s="92" t="str">
        <f t="shared" si="1085"/>
        <v/>
      </c>
      <c r="AG925" s="13" t="b">
        <f t="shared" si="1036"/>
        <v>0</v>
      </c>
      <c r="AH925" s="92" t="str">
        <f t="shared" si="1086"/>
        <v/>
      </c>
      <c r="AI925" s="35" t="b">
        <f t="shared" si="1037"/>
        <v>0</v>
      </c>
      <c r="AJ925" s="92" t="str">
        <f t="shared" si="1087"/>
        <v/>
      </c>
      <c r="AK925" s="35" t="b">
        <f t="shared" si="1038"/>
        <v>0</v>
      </c>
      <c r="AL925" s="92" t="str">
        <f t="shared" si="1039"/>
        <v/>
      </c>
      <c r="AM925" s="35" t="b">
        <f t="shared" si="1040"/>
        <v>0</v>
      </c>
      <c r="AN925" s="92" t="str">
        <f t="shared" si="1041"/>
        <v/>
      </c>
      <c r="AO925" s="13" t="b">
        <f t="shared" si="1042"/>
        <v>0</v>
      </c>
      <c r="AP925" s="92" t="str">
        <f t="shared" si="1043"/>
        <v/>
      </c>
      <c r="AQ925" s="14">
        <f t="shared" si="1044"/>
        <v>0</v>
      </c>
      <c r="AR925" s="14">
        <f t="shared" si="1045"/>
        <v>0</v>
      </c>
      <c r="AS925" s="16">
        <f t="shared" si="1097"/>
        <v>0</v>
      </c>
      <c r="AT925" s="16">
        <f t="shared" si="1097"/>
        <v>0</v>
      </c>
      <c r="AU925" s="16">
        <f t="shared" si="1097"/>
        <v>0</v>
      </c>
      <c r="AV925" s="16">
        <f t="shared" si="1097"/>
        <v>0</v>
      </c>
      <c r="AW925" s="16">
        <f t="shared" si="1097"/>
        <v>0</v>
      </c>
      <c r="AX925" s="16">
        <f t="shared" si="1097"/>
        <v>0</v>
      </c>
      <c r="AY925" s="16">
        <f t="shared" si="1097"/>
        <v>0</v>
      </c>
      <c r="AZ925" s="16"/>
      <c r="BA925" s="16"/>
      <c r="BB925" s="93">
        <f t="shared" si="1088"/>
        <v>0</v>
      </c>
      <c r="BC925" s="93">
        <f t="shared" si="1089"/>
        <v>0</v>
      </c>
      <c r="BD925" s="93">
        <f t="shared" si="1090"/>
        <v>0</v>
      </c>
      <c r="BE925" s="158">
        <f t="shared" si="1091"/>
        <v>0</v>
      </c>
      <c r="BF925" s="159">
        <f t="shared" si="1092"/>
        <v>0</v>
      </c>
      <c r="BG925" s="159">
        <f t="shared" si="1046"/>
        <v>0</v>
      </c>
      <c r="BH925" s="159">
        <f t="shared" si="1047"/>
        <v>0</v>
      </c>
      <c r="BI925" s="159">
        <f t="shared" si="1048"/>
        <v>0</v>
      </c>
      <c r="BJ925" s="159">
        <f t="shared" si="1049"/>
        <v>0</v>
      </c>
      <c r="BK925" s="159">
        <f t="shared" si="1050"/>
        <v>0</v>
      </c>
      <c r="BL925" s="159">
        <f t="shared" si="1051"/>
        <v>0</v>
      </c>
      <c r="BM925" s="159">
        <f t="shared" si="1031"/>
        <v>0</v>
      </c>
      <c r="BN925" s="159">
        <f t="shared" si="1031"/>
        <v>0</v>
      </c>
      <c r="BO925" s="205" t="b">
        <f t="shared" si="1052"/>
        <v>0</v>
      </c>
      <c r="BP925" s="214">
        <f t="shared" si="1053"/>
        <v>0</v>
      </c>
      <c r="BQ925" s="160">
        <f t="shared" si="1054"/>
        <v>0</v>
      </c>
      <c r="BR925" s="160">
        <f t="shared" si="1055"/>
        <v>0</v>
      </c>
      <c r="BS925" s="160">
        <f t="shared" si="1056"/>
        <v>0</v>
      </c>
      <c r="BT925" s="160">
        <f t="shared" si="1057"/>
        <v>0</v>
      </c>
      <c r="BU925" s="160">
        <f t="shared" si="1058"/>
        <v>0</v>
      </c>
      <c r="BV925" s="215">
        <f t="shared" si="1059"/>
        <v>0</v>
      </c>
      <c r="BW925" s="217">
        <f t="shared" si="1060"/>
        <v>0</v>
      </c>
      <c r="BX925" s="206">
        <f t="shared" si="1061"/>
        <v>0</v>
      </c>
      <c r="BY925" s="206">
        <f t="shared" si="1062"/>
        <v>0</v>
      </c>
      <c r="BZ925" s="206">
        <f t="shared" si="1063"/>
        <v>0</v>
      </c>
      <c r="CA925" s="206">
        <f t="shared" si="1064"/>
        <v>0</v>
      </c>
      <c r="CB925" s="206">
        <f t="shared" si="1065"/>
        <v>0</v>
      </c>
      <c r="CC925" s="218">
        <f t="shared" si="1066"/>
        <v>0</v>
      </c>
      <c r="CD925" s="216" t="e">
        <f t="shared" si="1067"/>
        <v>#VALUE!</v>
      </c>
      <c r="CE925" s="94" t="e">
        <f t="shared" si="1068"/>
        <v>#VALUE!</v>
      </c>
      <c r="CF925" s="94" t="e">
        <f t="shared" si="1069"/>
        <v>#VALUE!</v>
      </c>
      <c r="CG925" s="95" t="e">
        <f t="shared" si="1070"/>
        <v>#VALUE!</v>
      </c>
      <c r="CH925" s="95" t="e">
        <f t="shared" si="1093"/>
        <v>#VALUE!</v>
      </c>
      <c r="CI925" s="95" t="b">
        <f t="shared" si="1096"/>
        <v>0</v>
      </c>
      <c r="CJ925" s="76" t="str">
        <f t="shared" si="1071"/>
        <v/>
      </c>
      <c r="CK925" s="94" t="e" cm="1">
        <f t="array" aca="1" ref="CK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CL925" s="94" t="str">
        <f t="shared" si="1072"/>
        <v/>
      </c>
      <c r="CM925" s="96" t="b">
        <f t="shared" si="1073"/>
        <v>0</v>
      </c>
      <c r="CN925" s="130" t="b">
        <f>IFERROR(MATCH(D925,'Avtal för korttidsarbete'!$G$13:$G$1012,0),TRUE)</f>
        <v>1</v>
      </c>
      <c r="CO925" s="130" t="b">
        <f t="shared" si="1074"/>
        <v>0</v>
      </c>
      <c r="CP925" s="131" t="str" cm="1">
        <f t="array" ref="CP925">IF(CN925=TRUE,"x",INDEX('Avtal för korttidsarbete'!$E$13:$E$1012,$CN925))</f>
        <v>x</v>
      </c>
      <c r="CQ925" s="131" t="str" cm="1">
        <f t="array" ref="CQ925">IF(CN925=TRUE,"x",INDEX('Avtal för korttidsarbete'!$F$13:$F$1012,$CN925))</f>
        <v>x</v>
      </c>
      <c r="CR925" s="130" t="b">
        <f t="shared" si="1075"/>
        <v>0</v>
      </c>
      <c r="CS925" s="165">
        <f t="shared" si="1094"/>
        <v>0</v>
      </c>
      <c r="CT925" s="165">
        <f t="shared" si="1095"/>
        <v>0</v>
      </c>
      <c r="CU925" s="130" t="b">
        <f t="shared" si="1076"/>
        <v>0</v>
      </c>
      <c r="CV925" s="131">
        <f t="shared" si="1077"/>
        <v>0</v>
      </c>
      <c r="CW925" s="165">
        <f t="shared" si="1078"/>
        <v>0</v>
      </c>
      <c r="CX925" s="186" t="b">
        <f>IFERROR(INDEX('Avtal för korttidsarbete'!R:R,MATCH(D925,'Avtal för korttidsarbete'!$G:$G,0)),TRUE)</f>
        <v>1</v>
      </c>
      <c r="CY925" s="165" t="str">
        <f>IF(CX925,"-",INDEX('Avtal för korttidsarbete'!$D:$D,MATCH(D925,'Avtal för korttidsarbete'!$G:$G,0)))</f>
        <v>-</v>
      </c>
      <c r="CZ925" s="131" t="b">
        <f>IFERROR(G925&gt;INDEX(Uppsägningar!E:E,MATCH(C925,Uppsägningar!C:C,0)),FALSE)</f>
        <v>0</v>
      </c>
    </row>
    <row r="926" spans="1:104" s="30" customFormat="1" x14ac:dyDescent="0.25">
      <c r="A926" s="19">
        <v>911</v>
      </c>
      <c r="B926" s="20"/>
      <c r="C926" s="189"/>
      <c r="D926" s="69"/>
      <c r="E926" s="171">
        <f>IFERROR(INDEX(Admin!$C$7:$C$10,MATCH(CY926,TblNivåValTExt,0)),0)</f>
        <v>0</v>
      </c>
      <c r="F926" s="1"/>
      <c r="G926" s="1"/>
      <c r="H926" s="90"/>
      <c r="I926" s="91"/>
      <c r="J926" s="91"/>
      <c r="K926" s="91"/>
      <c r="L926" s="91"/>
      <c r="M926" s="91"/>
      <c r="N926" s="91"/>
      <c r="O926" s="91"/>
      <c r="P926" s="91"/>
      <c r="Q926" s="91"/>
      <c r="R926" s="91"/>
      <c r="S926" s="91"/>
      <c r="T926" s="91"/>
      <c r="U926" s="91"/>
      <c r="V926" s="91"/>
      <c r="W926" s="225">
        <f t="shared" si="1033"/>
        <v>0</v>
      </c>
      <c r="X926" s="134" t="str">
        <f t="shared" si="1079"/>
        <v/>
      </c>
      <c r="Y926" s="92" t="b">
        <f t="shared" si="1034"/>
        <v>0</v>
      </c>
      <c r="Z926" s="92" t="str">
        <f t="shared" si="1080"/>
        <v/>
      </c>
      <c r="AA926" s="92" t="b">
        <f t="shared" si="1081"/>
        <v>0</v>
      </c>
      <c r="AB926" s="92" t="str">
        <f t="shared" si="1082"/>
        <v/>
      </c>
      <c r="AC926" s="13" t="b">
        <f t="shared" si="1035"/>
        <v>0</v>
      </c>
      <c r="AD926" s="92" t="str">
        <f t="shared" si="1083"/>
        <v/>
      </c>
      <c r="AE926" s="13" t="b">
        <f t="shared" si="1084"/>
        <v>0</v>
      </c>
      <c r="AF926" s="92" t="str">
        <f t="shared" si="1085"/>
        <v/>
      </c>
      <c r="AG926" s="13" t="b">
        <f t="shared" si="1036"/>
        <v>0</v>
      </c>
      <c r="AH926" s="92" t="str">
        <f t="shared" si="1086"/>
        <v/>
      </c>
      <c r="AI926" s="35" t="b">
        <f t="shared" si="1037"/>
        <v>0</v>
      </c>
      <c r="AJ926" s="92" t="str">
        <f t="shared" si="1087"/>
        <v/>
      </c>
      <c r="AK926" s="35" t="b">
        <f t="shared" si="1038"/>
        <v>0</v>
      </c>
      <c r="AL926" s="92" t="str">
        <f t="shared" si="1039"/>
        <v/>
      </c>
      <c r="AM926" s="35" t="b">
        <f t="shared" si="1040"/>
        <v>0</v>
      </c>
      <c r="AN926" s="92" t="str">
        <f t="shared" si="1041"/>
        <v/>
      </c>
      <c r="AO926" s="13" t="b">
        <f t="shared" si="1042"/>
        <v>0</v>
      </c>
      <c r="AP926" s="92" t="str">
        <f t="shared" si="1043"/>
        <v/>
      </c>
      <c r="AQ926" s="14">
        <f t="shared" si="1044"/>
        <v>0</v>
      </c>
      <c r="AR926" s="14">
        <f t="shared" si="1045"/>
        <v>0</v>
      </c>
      <c r="AS926" s="16">
        <f t="shared" ref="AS926:AY935" si="1098">IF(OR(AS$11=FALSE,$F926="",MIN($G926,AS$10,$AR926)-MAX($F926,AS$8,$AQ926)&lt;0),0,MIN($G926,AS$10,$AR926)-MAX($F926,AS$8,$AQ926)+1)</f>
        <v>0</v>
      </c>
      <c r="AT926" s="16">
        <f t="shared" si="1098"/>
        <v>0</v>
      </c>
      <c r="AU926" s="16">
        <f t="shared" si="1098"/>
        <v>0</v>
      </c>
      <c r="AV926" s="16">
        <f t="shared" si="1098"/>
        <v>0</v>
      </c>
      <c r="AW926" s="16">
        <f t="shared" si="1098"/>
        <v>0</v>
      </c>
      <c r="AX926" s="16">
        <f t="shared" si="1098"/>
        <v>0</v>
      </c>
      <c r="AY926" s="16">
        <f t="shared" si="1098"/>
        <v>0</v>
      </c>
      <c r="AZ926" s="16"/>
      <c r="BA926" s="16"/>
      <c r="BB926" s="93">
        <f t="shared" si="1088"/>
        <v>0</v>
      </c>
      <c r="BC926" s="93">
        <f t="shared" si="1089"/>
        <v>0</v>
      </c>
      <c r="BD926" s="93">
        <f t="shared" si="1090"/>
        <v>0</v>
      </c>
      <c r="BE926" s="158">
        <f t="shared" si="1091"/>
        <v>0</v>
      </c>
      <c r="BF926" s="159">
        <f t="shared" si="1092"/>
        <v>0</v>
      </c>
      <c r="BG926" s="159">
        <f t="shared" si="1046"/>
        <v>0</v>
      </c>
      <c r="BH926" s="159">
        <f t="shared" si="1047"/>
        <v>0</v>
      </c>
      <c r="BI926" s="159">
        <f t="shared" si="1048"/>
        <v>0</v>
      </c>
      <c r="BJ926" s="159">
        <f t="shared" si="1049"/>
        <v>0</v>
      </c>
      <c r="BK926" s="159">
        <f t="shared" si="1050"/>
        <v>0</v>
      </c>
      <c r="BL926" s="159">
        <f t="shared" si="1051"/>
        <v>0</v>
      </c>
      <c r="BM926" s="159">
        <f t="shared" si="1031"/>
        <v>0</v>
      </c>
      <c r="BN926" s="159">
        <f t="shared" si="1031"/>
        <v>0</v>
      </c>
      <c r="BO926" s="205" t="b">
        <f t="shared" si="1052"/>
        <v>0</v>
      </c>
      <c r="BP926" s="214">
        <f t="shared" si="1053"/>
        <v>0</v>
      </c>
      <c r="BQ926" s="160">
        <f t="shared" si="1054"/>
        <v>0</v>
      </c>
      <c r="BR926" s="160">
        <f t="shared" si="1055"/>
        <v>0</v>
      </c>
      <c r="BS926" s="160">
        <f t="shared" si="1056"/>
        <v>0</v>
      </c>
      <c r="BT926" s="160">
        <f t="shared" si="1057"/>
        <v>0</v>
      </c>
      <c r="BU926" s="160">
        <f t="shared" si="1058"/>
        <v>0</v>
      </c>
      <c r="BV926" s="215">
        <f t="shared" si="1059"/>
        <v>0</v>
      </c>
      <c r="BW926" s="217">
        <f t="shared" si="1060"/>
        <v>0</v>
      </c>
      <c r="BX926" s="206">
        <f t="shared" si="1061"/>
        <v>0</v>
      </c>
      <c r="BY926" s="206">
        <f t="shared" si="1062"/>
        <v>0</v>
      </c>
      <c r="BZ926" s="206">
        <f t="shared" si="1063"/>
        <v>0</v>
      </c>
      <c r="CA926" s="206">
        <f t="shared" si="1064"/>
        <v>0</v>
      </c>
      <c r="CB926" s="206">
        <f t="shared" si="1065"/>
        <v>0</v>
      </c>
      <c r="CC926" s="218">
        <f t="shared" si="1066"/>
        <v>0</v>
      </c>
      <c r="CD926" s="216" t="e">
        <f t="shared" si="1067"/>
        <v>#VALUE!</v>
      </c>
      <c r="CE926" s="94" t="e">
        <f t="shared" si="1068"/>
        <v>#VALUE!</v>
      </c>
      <c r="CF926" s="94" t="e">
        <f t="shared" si="1069"/>
        <v>#VALUE!</v>
      </c>
      <c r="CG926" s="95" t="e">
        <f t="shared" si="1070"/>
        <v>#VALUE!</v>
      </c>
      <c r="CH926" s="95" t="e">
        <f t="shared" si="1093"/>
        <v>#VALUE!</v>
      </c>
      <c r="CI926" s="95" t="b">
        <f t="shared" si="1096"/>
        <v>0</v>
      </c>
      <c r="CJ926" s="76" t="str">
        <f t="shared" si="1071"/>
        <v/>
      </c>
      <c r="CK926" s="94" t="e" cm="1">
        <f t="array" aca="1" ref="CK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CL926" s="94" t="str">
        <f t="shared" si="1072"/>
        <v/>
      </c>
      <c r="CM926" s="96" t="b">
        <f t="shared" si="1073"/>
        <v>0</v>
      </c>
      <c r="CN926" s="130" t="b">
        <f>IFERROR(MATCH(D926,'Avtal för korttidsarbete'!$G$13:$G$1012,0),TRUE)</f>
        <v>1</v>
      </c>
      <c r="CO926" s="130" t="b">
        <f t="shared" si="1074"/>
        <v>0</v>
      </c>
      <c r="CP926" s="131" t="str" cm="1">
        <f t="array" ref="CP926">IF(CN926=TRUE,"x",INDEX('Avtal för korttidsarbete'!$E$13:$E$1012,$CN926))</f>
        <v>x</v>
      </c>
      <c r="CQ926" s="131" t="str" cm="1">
        <f t="array" ref="CQ926">IF(CN926=TRUE,"x",INDEX('Avtal för korttidsarbete'!$F$13:$F$1012,$CN926))</f>
        <v>x</v>
      </c>
      <c r="CR926" s="130" t="b">
        <f t="shared" si="1075"/>
        <v>0</v>
      </c>
      <c r="CS926" s="165">
        <f t="shared" si="1094"/>
        <v>0</v>
      </c>
      <c r="CT926" s="165">
        <f t="shared" si="1095"/>
        <v>0</v>
      </c>
      <c r="CU926" s="130" t="b">
        <f t="shared" si="1076"/>
        <v>0</v>
      </c>
      <c r="CV926" s="131">
        <f t="shared" si="1077"/>
        <v>0</v>
      </c>
      <c r="CW926" s="165">
        <f t="shared" si="1078"/>
        <v>0</v>
      </c>
      <c r="CX926" s="186" t="b">
        <f>IFERROR(INDEX('Avtal för korttidsarbete'!R:R,MATCH(D926,'Avtal för korttidsarbete'!$G:$G,0)),TRUE)</f>
        <v>1</v>
      </c>
      <c r="CY926" s="165" t="str">
        <f>IF(CX926,"-",INDEX('Avtal för korttidsarbete'!$D:$D,MATCH(D926,'Avtal för korttidsarbete'!$G:$G,0)))</f>
        <v>-</v>
      </c>
      <c r="CZ926" s="131" t="b">
        <f>IFERROR(G926&gt;INDEX(Uppsägningar!E:E,MATCH(C926,Uppsägningar!C:C,0)),FALSE)</f>
        <v>0</v>
      </c>
    </row>
    <row r="927" spans="1:104" s="30" customFormat="1" x14ac:dyDescent="0.25">
      <c r="A927" s="19">
        <v>912</v>
      </c>
      <c r="B927" s="20"/>
      <c r="C927" s="189"/>
      <c r="D927" s="69"/>
      <c r="E927" s="171">
        <f>IFERROR(INDEX(Admin!$C$7:$C$10,MATCH(CY927,TblNivåValTExt,0)),0)</f>
        <v>0</v>
      </c>
      <c r="F927" s="1"/>
      <c r="G927" s="1"/>
      <c r="H927" s="90"/>
      <c r="I927" s="91"/>
      <c r="J927" s="91"/>
      <c r="K927" s="91"/>
      <c r="L927" s="91"/>
      <c r="M927" s="91"/>
      <c r="N927" s="91"/>
      <c r="O927" s="91"/>
      <c r="P927" s="91"/>
      <c r="Q927" s="91"/>
      <c r="R927" s="91"/>
      <c r="S927" s="91"/>
      <c r="T927" s="91"/>
      <c r="U927" s="91"/>
      <c r="V927" s="91"/>
      <c r="W927" s="225">
        <f t="shared" si="1033"/>
        <v>0</v>
      </c>
      <c r="X927" s="134" t="str">
        <f t="shared" si="1079"/>
        <v/>
      </c>
      <c r="Y927" s="92" t="b">
        <f t="shared" si="1034"/>
        <v>0</v>
      </c>
      <c r="Z927" s="92" t="str">
        <f t="shared" si="1080"/>
        <v/>
      </c>
      <c r="AA927" s="92" t="b">
        <f t="shared" si="1081"/>
        <v>0</v>
      </c>
      <c r="AB927" s="92" t="str">
        <f t="shared" si="1082"/>
        <v/>
      </c>
      <c r="AC927" s="13" t="b">
        <f t="shared" si="1035"/>
        <v>0</v>
      </c>
      <c r="AD927" s="92" t="str">
        <f t="shared" si="1083"/>
        <v/>
      </c>
      <c r="AE927" s="13" t="b">
        <f t="shared" si="1084"/>
        <v>0</v>
      </c>
      <c r="AF927" s="92" t="str">
        <f t="shared" si="1085"/>
        <v/>
      </c>
      <c r="AG927" s="13" t="b">
        <f t="shared" si="1036"/>
        <v>0</v>
      </c>
      <c r="AH927" s="92" t="str">
        <f t="shared" si="1086"/>
        <v/>
      </c>
      <c r="AI927" s="35" t="b">
        <f t="shared" si="1037"/>
        <v>0</v>
      </c>
      <c r="AJ927" s="92" t="str">
        <f t="shared" si="1087"/>
        <v/>
      </c>
      <c r="AK927" s="35" t="b">
        <f t="shared" si="1038"/>
        <v>0</v>
      </c>
      <c r="AL927" s="92" t="str">
        <f t="shared" si="1039"/>
        <v/>
      </c>
      <c r="AM927" s="35" t="b">
        <f t="shared" si="1040"/>
        <v>0</v>
      </c>
      <c r="AN927" s="92" t="str">
        <f t="shared" si="1041"/>
        <v/>
      </c>
      <c r="AO927" s="13" t="b">
        <f t="shared" si="1042"/>
        <v>0</v>
      </c>
      <c r="AP927" s="92" t="str">
        <f t="shared" si="1043"/>
        <v/>
      </c>
      <c r="AQ927" s="14">
        <f t="shared" si="1044"/>
        <v>0</v>
      </c>
      <c r="AR927" s="14">
        <f t="shared" si="1045"/>
        <v>0</v>
      </c>
      <c r="AS927" s="16">
        <f t="shared" si="1098"/>
        <v>0</v>
      </c>
      <c r="AT927" s="16">
        <f t="shared" si="1098"/>
        <v>0</v>
      </c>
      <c r="AU927" s="16">
        <f t="shared" si="1098"/>
        <v>0</v>
      </c>
      <c r="AV927" s="16">
        <f t="shared" si="1098"/>
        <v>0</v>
      </c>
      <c r="AW927" s="16">
        <f t="shared" si="1098"/>
        <v>0</v>
      </c>
      <c r="AX927" s="16">
        <f t="shared" si="1098"/>
        <v>0</v>
      </c>
      <c r="AY927" s="16">
        <f t="shared" si="1098"/>
        <v>0</v>
      </c>
      <c r="AZ927" s="16"/>
      <c r="BA927" s="16"/>
      <c r="BB927" s="93">
        <f t="shared" si="1088"/>
        <v>0</v>
      </c>
      <c r="BC927" s="93">
        <f t="shared" si="1089"/>
        <v>0</v>
      </c>
      <c r="BD927" s="93">
        <f t="shared" si="1090"/>
        <v>0</v>
      </c>
      <c r="BE927" s="158">
        <f t="shared" si="1091"/>
        <v>0</v>
      </c>
      <c r="BF927" s="159">
        <f t="shared" si="1092"/>
        <v>0</v>
      </c>
      <c r="BG927" s="159">
        <f t="shared" si="1046"/>
        <v>0</v>
      </c>
      <c r="BH927" s="159">
        <f t="shared" si="1047"/>
        <v>0</v>
      </c>
      <c r="BI927" s="159">
        <f t="shared" si="1048"/>
        <v>0</v>
      </c>
      <c r="BJ927" s="159">
        <f t="shared" si="1049"/>
        <v>0</v>
      </c>
      <c r="BK927" s="159">
        <f t="shared" si="1050"/>
        <v>0</v>
      </c>
      <c r="BL927" s="159">
        <f t="shared" si="1051"/>
        <v>0</v>
      </c>
      <c r="BM927" s="159">
        <f t="shared" si="1031"/>
        <v>0</v>
      </c>
      <c r="BN927" s="159">
        <f t="shared" si="1031"/>
        <v>0</v>
      </c>
      <c r="BO927" s="205" t="b">
        <f t="shared" si="1052"/>
        <v>0</v>
      </c>
      <c r="BP927" s="214">
        <f t="shared" si="1053"/>
        <v>0</v>
      </c>
      <c r="BQ927" s="160">
        <f t="shared" si="1054"/>
        <v>0</v>
      </c>
      <c r="BR927" s="160">
        <f t="shared" si="1055"/>
        <v>0</v>
      </c>
      <c r="BS927" s="160">
        <f t="shared" si="1056"/>
        <v>0</v>
      </c>
      <c r="BT927" s="160">
        <f t="shared" si="1057"/>
        <v>0</v>
      </c>
      <c r="BU927" s="160">
        <f t="shared" si="1058"/>
        <v>0</v>
      </c>
      <c r="BV927" s="215">
        <f t="shared" si="1059"/>
        <v>0</v>
      </c>
      <c r="BW927" s="217">
        <f t="shared" si="1060"/>
        <v>0</v>
      </c>
      <c r="BX927" s="206">
        <f t="shared" si="1061"/>
        <v>0</v>
      </c>
      <c r="BY927" s="206">
        <f t="shared" si="1062"/>
        <v>0</v>
      </c>
      <c r="BZ927" s="206">
        <f t="shared" si="1063"/>
        <v>0</v>
      </c>
      <c r="CA927" s="206">
        <f t="shared" si="1064"/>
        <v>0</v>
      </c>
      <c r="CB927" s="206">
        <f t="shared" si="1065"/>
        <v>0</v>
      </c>
      <c r="CC927" s="218">
        <f t="shared" si="1066"/>
        <v>0</v>
      </c>
      <c r="CD927" s="216" t="e">
        <f t="shared" si="1067"/>
        <v>#VALUE!</v>
      </c>
      <c r="CE927" s="94" t="e">
        <f t="shared" si="1068"/>
        <v>#VALUE!</v>
      </c>
      <c r="CF927" s="94" t="e">
        <f t="shared" si="1069"/>
        <v>#VALUE!</v>
      </c>
      <c r="CG927" s="95" t="e">
        <f t="shared" si="1070"/>
        <v>#VALUE!</v>
      </c>
      <c r="CH927" s="95" t="e">
        <f t="shared" si="1093"/>
        <v>#VALUE!</v>
      </c>
      <c r="CI927" s="95" t="b">
        <f t="shared" si="1096"/>
        <v>0</v>
      </c>
      <c r="CJ927" s="76" t="str">
        <f t="shared" si="1071"/>
        <v/>
      </c>
      <c r="CK927" s="94" t="e" cm="1">
        <f t="array" aca="1" ref="CK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CL927" s="94" t="str">
        <f t="shared" si="1072"/>
        <v/>
      </c>
      <c r="CM927" s="96" t="b">
        <f t="shared" si="1073"/>
        <v>0</v>
      </c>
      <c r="CN927" s="130" t="b">
        <f>IFERROR(MATCH(D927,'Avtal för korttidsarbete'!$G$13:$G$1012,0),TRUE)</f>
        <v>1</v>
      </c>
      <c r="CO927" s="130" t="b">
        <f t="shared" si="1074"/>
        <v>0</v>
      </c>
      <c r="CP927" s="131" t="str" cm="1">
        <f t="array" ref="CP927">IF(CN927=TRUE,"x",INDEX('Avtal för korttidsarbete'!$E$13:$E$1012,$CN927))</f>
        <v>x</v>
      </c>
      <c r="CQ927" s="131" t="str" cm="1">
        <f t="array" ref="CQ927">IF(CN927=TRUE,"x",INDEX('Avtal för korttidsarbete'!$F$13:$F$1012,$CN927))</f>
        <v>x</v>
      </c>
      <c r="CR927" s="130" t="b">
        <f t="shared" si="1075"/>
        <v>0</v>
      </c>
      <c r="CS927" s="165">
        <f t="shared" si="1094"/>
        <v>0</v>
      </c>
      <c r="CT927" s="165">
        <f t="shared" si="1095"/>
        <v>0</v>
      </c>
      <c r="CU927" s="130" t="b">
        <f t="shared" si="1076"/>
        <v>0</v>
      </c>
      <c r="CV927" s="131">
        <f t="shared" si="1077"/>
        <v>0</v>
      </c>
      <c r="CW927" s="165">
        <f t="shared" si="1078"/>
        <v>0</v>
      </c>
      <c r="CX927" s="186" t="b">
        <f>IFERROR(INDEX('Avtal för korttidsarbete'!R:R,MATCH(D927,'Avtal för korttidsarbete'!$G:$G,0)),TRUE)</f>
        <v>1</v>
      </c>
      <c r="CY927" s="165" t="str">
        <f>IF(CX927,"-",INDEX('Avtal för korttidsarbete'!$D:$D,MATCH(D927,'Avtal för korttidsarbete'!$G:$G,0)))</f>
        <v>-</v>
      </c>
      <c r="CZ927" s="131" t="b">
        <f>IFERROR(G927&gt;INDEX(Uppsägningar!E:E,MATCH(C927,Uppsägningar!C:C,0)),FALSE)</f>
        <v>0</v>
      </c>
    </row>
    <row r="928" spans="1:104" s="30" customFormat="1" x14ac:dyDescent="0.25">
      <c r="A928" s="19">
        <v>913</v>
      </c>
      <c r="B928" s="20"/>
      <c r="C928" s="189"/>
      <c r="D928" s="69"/>
      <c r="E928" s="171">
        <f>IFERROR(INDEX(Admin!$C$7:$C$10,MATCH(CY928,TblNivåValTExt,0)),0)</f>
        <v>0</v>
      </c>
      <c r="F928" s="1"/>
      <c r="G928" s="1"/>
      <c r="H928" s="90"/>
      <c r="I928" s="91"/>
      <c r="J928" s="91"/>
      <c r="K928" s="91"/>
      <c r="L928" s="91"/>
      <c r="M928" s="91"/>
      <c r="N928" s="91"/>
      <c r="O928" s="91"/>
      <c r="P928" s="91"/>
      <c r="Q928" s="91"/>
      <c r="R928" s="91"/>
      <c r="S928" s="91"/>
      <c r="T928" s="91"/>
      <c r="U928" s="91"/>
      <c r="V928" s="91"/>
      <c r="W928" s="225">
        <f t="shared" si="1033"/>
        <v>0</v>
      </c>
      <c r="X928" s="134" t="str">
        <f t="shared" si="1079"/>
        <v/>
      </c>
      <c r="Y928" s="92" t="b">
        <f t="shared" si="1034"/>
        <v>0</v>
      </c>
      <c r="Z928" s="92" t="str">
        <f t="shared" si="1080"/>
        <v/>
      </c>
      <c r="AA928" s="92" t="b">
        <f t="shared" si="1081"/>
        <v>0</v>
      </c>
      <c r="AB928" s="92" t="str">
        <f t="shared" si="1082"/>
        <v/>
      </c>
      <c r="AC928" s="13" t="b">
        <f t="shared" si="1035"/>
        <v>0</v>
      </c>
      <c r="AD928" s="92" t="str">
        <f t="shared" si="1083"/>
        <v/>
      </c>
      <c r="AE928" s="13" t="b">
        <f t="shared" si="1084"/>
        <v>0</v>
      </c>
      <c r="AF928" s="92" t="str">
        <f t="shared" si="1085"/>
        <v/>
      </c>
      <c r="AG928" s="13" t="b">
        <f t="shared" si="1036"/>
        <v>0</v>
      </c>
      <c r="AH928" s="92" t="str">
        <f t="shared" si="1086"/>
        <v/>
      </c>
      <c r="AI928" s="35" t="b">
        <f t="shared" si="1037"/>
        <v>0</v>
      </c>
      <c r="AJ928" s="92" t="str">
        <f t="shared" si="1087"/>
        <v/>
      </c>
      <c r="AK928" s="35" t="b">
        <f t="shared" si="1038"/>
        <v>0</v>
      </c>
      <c r="AL928" s="92" t="str">
        <f t="shared" si="1039"/>
        <v/>
      </c>
      <c r="AM928" s="35" t="b">
        <f t="shared" si="1040"/>
        <v>0</v>
      </c>
      <c r="AN928" s="92" t="str">
        <f t="shared" si="1041"/>
        <v/>
      </c>
      <c r="AO928" s="13" t="b">
        <f t="shared" si="1042"/>
        <v>0</v>
      </c>
      <c r="AP928" s="92" t="str">
        <f t="shared" si="1043"/>
        <v/>
      </c>
      <c r="AQ928" s="14">
        <f t="shared" si="1044"/>
        <v>0</v>
      </c>
      <c r="AR928" s="14">
        <f t="shared" si="1045"/>
        <v>0</v>
      </c>
      <c r="AS928" s="16">
        <f t="shared" si="1098"/>
        <v>0</v>
      </c>
      <c r="AT928" s="16">
        <f t="shared" si="1098"/>
        <v>0</v>
      </c>
      <c r="AU928" s="16">
        <f t="shared" si="1098"/>
        <v>0</v>
      </c>
      <c r="AV928" s="16">
        <f t="shared" si="1098"/>
        <v>0</v>
      </c>
      <c r="AW928" s="16">
        <f t="shared" si="1098"/>
        <v>0</v>
      </c>
      <c r="AX928" s="16">
        <f t="shared" si="1098"/>
        <v>0</v>
      </c>
      <c r="AY928" s="16">
        <f t="shared" si="1098"/>
        <v>0</v>
      </c>
      <c r="AZ928" s="16"/>
      <c r="BA928" s="16"/>
      <c r="BB928" s="93">
        <f t="shared" si="1088"/>
        <v>0</v>
      </c>
      <c r="BC928" s="93">
        <f t="shared" si="1089"/>
        <v>0</v>
      </c>
      <c r="BD928" s="93">
        <f t="shared" si="1090"/>
        <v>0</v>
      </c>
      <c r="BE928" s="158">
        <f t="shared" si="1091"/>
        <v>0</v>
      </c>
      <c r="BF928" s="159">
        <f t="shared" si="1092"/>
        <v>0</v>
      </c>
      <c r="BG928" s="159">
        <f t="shared" si="1046"/>
        <v>0</v>
      </c>
      <c r="BH928" s="159">
        <f t="shared" si="1047"/>
        <v>0</v>
      </c>
      <c r="BI928" s="159">
        <f t="shared" si="1048"/>
        <v>0</v>
      </c>
      <c r="BJ928" s="159">
        <f t="shared" si="1049"/>
        <v>0</v>
      </c>
      <c r="BK928" s="159">
        <f t="shared" si="1050"/>
        <v>0</v>
      </c>
      <c r="BL928" s="159">
        <f t="shared" si="1051"/>
        <v>0</v>
      </c>
      <c r="BM928" s="159">
        <f t="shared" si="1031"/>
        <v>0</v>
      </c>
      <c r="BN928" s="159">
        <f t="shared" si="1031"/>
        <v>0</v>
      </c>
      <c r="BO928" s="205" t="b">
        <f t="shared" si="1052"/>
        <v>0</v>
      </c>
      <c r="BP928" s="214">
        <f t="shared" si="1053"/>
        <v>0</v>
      </c>
      <c r="BQ928" s="160">
        <f t="shared" si="1054"/>
        <v>0</v>
      </c>
      <c r="BR928" s="160">
        <f t="shared" si="1055"/>
        <v>0</v>
      </c>
      <c r="BS928" s="160">
        <f t="shared" si="1056"/>
        <v>0</v>
      </c>
      <c r="BT928" s="160">
        <f t="shared" si="1057"/>
        <v>0</v>
      </c>
      <c r="BU928" s="160">
        <f t="shared" si="1058"/>
        <v>0</v>
      </c>
      <c r="BV928" s="215">
        <f t="shared" si="1059"/>
        <v>0</v>
      </c>
      <c r="BW928" s="217">
        <f t="shared" si="1060"/>
        <v>0</v>
      </c>
      <c r="BX928" s="206">
        <f t="shared" si="1061"/>
        <v>0</v>
      </c>
      <c r="BY928" s="206">
        <f t="shared" si="1062"/>
        <v>0</v>
      </c>
      <c r="BZ928" s="206">
        <f t="shared" si="1063"/>
        <v>0</v>
      </c>
      <c r="CA928" s="206">
        <f t="shared" si="1064"/>
        <v>0</v>
      </c>
      <c r="CB928" s="206">
        <f t="shared" si="1065"/>
        <v>0</v>
      </c>
      <c r="CC928" s="218">
        <f t="shared" si="1066"/>
        <v>0</v>
      </c>
      <c r="CD928" s="216" t="e">
        <f t="shared" si="1067"/>
        <v>#VALUE!</v>
      </c>
      <c r="CE928" s="94" t="e">
        <f t="shared" si="1068"/>
        <v>#VALUE!</v>
      </c>
      <c r="CF928" s="94" t="e">
        <f t="shared" si="1069"/>
        <v>#VALUE!</v>
      </c>
      <c r="CG928" s="95" t="e">
        <f t="shared" si="1070"/>
        <v>#VALUE!</v>
      </c>
      <c r="CH928" s="95" t="e">
        <f t="shared" si="1093"/>
        <v>#VALUE!</v>
      </c>
      <c r="CI928" s="95" t="b">
        <f t="shared" si="1096"/>
        <v>0</v>
      </c>
      <c r="CJ928" s="76" t="str">
        <f t="shared" si="1071"/>
        <v/>
      </c>
      <c r="CK928" s="94" t="e" cm="1">
        <f t="array" aca="1" ref="CK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CL928" s="94" t="str">
        <f t="shared" si="1072"/>
        <v/>
      </c>
      <c r="CM928" s="96" t="b">
        <f t="shared" si="1073"/>
        <v>0</v>
      </c>
      <c r="CN928" s="130" t="b">
        <f>IFERROR(MATCH(D928,'Avtal för korttidsarbete'!$G$13:$G$1012,0),TRUE)</f>
        <v>1</v>
      </c>
      <c r="CO928" s="130" t="b">
        <f t="shared" si="1074"/>
        <v>0</v>
      </c>
      <c r="CP928" s="131" t="str" cm="1">
        <f t="array" ref="CP928">IF(CN928=TRUE,"x",INDEX('Avtal för korttidsarbete'!$E$13:$E$1012,$CN928))</f>
        <v>x</v>
      </c>
      <c r="CQ928" s="131" t="str" cm="1">
        <f t="array" ref="CQ928">IF(CN928=TRUE,"x",INDEX('Avtal för korttidsarbete'!$F$13:$F$1012,$CN928))</f>
        <v>x</v>
      </c>
      <c r="CR928" s="130" t="b">
        <f t="shared" si="1075"/>
        <v>0</v>
      </c>
      <c r="CS928" s="165">
        <f t="shared" si="1094"/>
        <v>0</v>
      </c>
      <c r="CT928" s="165">
        <f t="shared" si="1095"/>
        <v>0</v>
      </c>
      <c r="CU928" s="130" t="b">
        <f t="shared" si="1076"/>
        <v>0</v>
      </c>
      <c r="CV928" s="131">
        <f t="shared" si="1077"/>
        <v>0</v>
      </c>
      <c r="CW928" s="165">
        <f t="shared" si="1078"/>
        <v>0</v>
      </c>
      <c r="CX928" s="186" t="b">
        <f>IFERROR(INDEX('Avtal för korttidsarbete'!R:R,MATCH(D928,'Avtal för korttidsarbete'!$G:$G,0)),TRUE)</f>
        <v>1</v>
      </c>
      <c r="CY928" s="165" t="str">
        <f>IF(CX928,"-",INDEX('Avtal för korttidsarbete'!$D:$D,MATCH(D928,'Avtal för korttidsarbete'!$G:$G,0)))</f>
        <v>-</v>
      </c>
      <c r="CZ928" s="131" t="b">
        <f>IFERROR(G928&gt;INDEX(Uppsägningar!E:E,MATCH(C928,Uppsägningar!C:C,0)),FALSE)</f>
        <v>0</v>
      </c>
    </row>
    <row r="929" spans="1:104" s="30" customFormat="1" x14ac:dyDescent="0.25">
      <c r="A929" s="19">
        <v>914</v>
      </c>
      <c r="B929" s="20"/>
      <c r="C929" s="189"/>
      <c r="D929" s="69"/>
      <c r="E929" s="171">
        <f>IFERROR(INDEX(Admin!$C$7:$C$10,MATCH(CY929,TblNivåValTExt,0)),0)</f>
        <v>0</v>
      </c>
      <c r="F929" s="1"/>
      <c r="G929" s="1"/>
      <c r="H929" s="90"/>
      <c r="I929" s="91"/>
      <c r="J929" s="91"/>
      <c r="K929" s="91"/>
      <c r="L929" s="91"/>
      <c r="M929" s="91"/>
      <c r="N929" s="91"/>
      <c r="O929" s="91"/>
      <c r="P929" s="91"/>
      <c r="Q929" s="91"/>
      <c r="R929" s="91"/>
      <c r="S929" s="91"/>
      <c r="T929" s="91"/>
      <c r="U929" s="91"/>
      <c r="V929" s="91"/>
      <c r="W929" s="225">
        <f t="shared" si="1033"/>
        <v>0</v>
      </c>
      <c r="X929" s="134" t="str">
        <f t="shared" si="1079"/>
        <v/>
      </c>
      <c r="Y929" s="92" t="b">
        <f t="shared" si="1034"/>
        <v>0</v>
      </c>
      <c r="Z929" s="92" t="str">
        <f t="shared" si="1080"/>
        <v/>
      </c>
      <c r="AA929" s="92" t="b">
        <f t="shared" si="1081"/>
        <v>0</v>
      </c>
      <c r="AB929" s="92" t="str">
        <f t="shared" si="1082"/>
        <v/>
      </c>
      <c r="AC929" s="13" t="b">
        <f t="shared" si="1035"/>
        <v>0</v>
      </c>
      <c r="AD929" s="92" t="str">
        <f t="shared" si="1083"/>
        <v/>
      </c>
      <c r="AE929" s="13" t="b">
        <f t="shared" si="1084"/>
        <v>0</v>
      </c>
      <c r="AF929" s="92" t="str">
        <f t="shared" si="1085"/>
        <v/>
      </c>
      <c r="AG929" s="13" t="b">
        <f t="shared" si="1036"/>
        <v>0</v>
      </c>
      <c r="AH929" s="92" t="str">
        <f t="shared" si="1086"/>
        <v/>
      </c>
      <c r="AI929" s="35" t="b">
        <f t="shared" si="1037"/>
        <v>0</v>
      </c>
      <c r="AJ929" s="92" t="str">
        <f t="shared" si="1087"/>
        <v/>
      </c>
      <c r="AK929" s="35" t="b">
        <f t="shared" si="1038"/>
        <v>0</v>
      </c>
      <c r="AL929" s="92" t="str">
        <f t="shared" si="1039"/>
        <v/>
      </c>
      <c r="AM929" s="35" t="b">
        <f t="shared" si="1040"/>
        <v>0</v>
      </c>
      <c r="AN929" s="92" t="str">
        <f t="shared" si="1041"/>
        <v/>
      </c>
      <c r="AO929" s="13" t="b">
        <f t="shared" si="1042"/>
        <v>0</v>
      </c>
      <c r="AP929" s="92" t="str">
        <f t="shared" si="1043"/>
        <v/>
      </c>
      <c r="AQ929" s="14">
        <f t="shared" si="1044"/>
        <v>0</v>
      </c>
      <c r="AR929" s="14">
        <f t="shared" si="1045"/>
        <v>0</v>
      </c>
      <c r="AS929" s="16">
        <f t="shared" si="1098"/>
        <v>0</v>
      </c>
      <c r="AT929" s="16">
        <f t="shared" si="1098"/>
        <v>0</v>
      </c>
      <c r="AU929" s="16">
        <f t="shared" si="1098"/>
        <v>0</v>
      </c>
      <c r="AV929" s="16">
        <f t="shared" si="1098"/>
        <v>0</v>
      </c>
      <c r="AW929" s="16">
        <f t="shared" si="1098"/>
        <v>0</v>
      </c>
      <c r="AX929" s="16">
        <f t="shared" si="1098"/>
        <v>0</v>
      </c>
      <c r="AY929" s="16">
        <f t="shared" si="1098"/>
        <v>0</v>
      </c>
      <c r="AZ929" s="16"/>
      <c r="BA929" s="16"/>
      <c r="BB929" s="93">
        <f t="shared" si="1088"/>
        <v>0</v>
      </c>
      <c r="BC929" s="93">
        <f t="shared" si="1089"/>
        <v>0</v>
      </c>
      <c r="BD929" s="93">
        <f t="shared" si="1090"/>
        <v>0</v>
      </c>
      <c r="BE929" s="158">
        <f t="shared" si="1091"/>
        <v>0</v>
      </c>
      <c r="BF929" s="159">
        <f t="shared" si="1092"/>
        <v>0</v>
      </c>
      <c r="BG929" s="159">
        <f t="shared" si="1046"/>
        <v>0</v>
      </c>
      <c r="BH929" s="159">
        <f t="shared" si="1047"/>
        <v>0</v>
      </c>
      <c r="BI929" s="159">
        <f t="shared" si="1048"/>
        <v>0</v>
      </c>
      <c r="BJ929" s="159">
        <f t="shared" si="1049"/>
        <v>0</v>
      </c>
      <c r="BK929" s="159">
        <f t="shared" si="1050"/>
        <v>0</v>
      </c>
      <c r="BL929" s="159">
        <f t="shared" si="1051"/>
        <v>0</v>
      </c>
      <c r="BM929" s="159">
        <f t="shared" si="1031"/>
        <v>0</v>
      </c>
      <c r="BN929" s="159">
        <f t="shared" si="1031"/>
        <v>0</v>
      </c>
      <c r="BO929" s="205" t="b">
        <f t="shared" si="1052"/>
        <v>0</v>
      </c>
      <c r="BP929" s="214">
        <f t="shared" si="1053"/>
        <v>0</v>
      </c>
      <c r="BQ929" s="160">
        <f t="shared" si="1054"/>
        <v>0</v>
      </c>
      <c r="BR929" s="160">
        <f t="shared" si="1055"/>
        <v>0</v>
      </c>
      <c r="BS929" s="160">
        <f t="shared" si="1056"/>
        <v>0</v>
      </c>
      <c r="BT929" s="160">
        <f t="shared" si="1057"/>
        <v>0</v>
      </c>
      <c r="BU929" s="160">
        <f t="shared" si="1058"/>
        <v>0</v>
      </c>
      <c r="BV929" s="215">
        <f t="shared" si="1059"/>
        <v>0</v>
      </c>
      <c r="BW929" s="217">
        <f t="shared" si="1060"/>
        <v>0</v>
      </c>
      <c r="BX929" s="206">
        <f t="shared" si="1061"/>
        <v>0</v>
      </c>
      <c r="BY929" s="206">
        <f t="shared" si="1062"/>
        <v>0</v>
      </c>
      <c r="BZ929" s="206">
        <f t="shared" si="1063"/>
        <v>0</v>
      </c>
      <c r="CA929" s="206">
        <f t="shared" si="1064"/>
        <v>0</v>
      </c>
      <c r="CB929" s="206">
        <f t="shared" si="1065"/>
        <v>0</v>
      </c>
      <c r="CC929" s="218">
        <f t="shared" si="1066"/>
        <v>0</v>
      </c>
      <c r="CD929" s="216" t="e">
        <f t="shared" si="1067"/>
        <v>#VALUE!</v>
      </c>
      <c r="CE929" s="94" t="e">
        <f t="shared" si="1068"/>
        <v>#VALUE!</v>
      </c>
      <c r="CF929" s="94" t="e">
        <f t="shared" si="1069"/>
        <v>#VALUE!</v>
      </c>
      <c r="CG929" s="95" t="e">
        <f t="shared" si="1070"/>
        <v>#VALUE!</v>
      </c>
      <c r="CH929" s="95" t="e">
        <f t="shared" si="1093"/>
        <v>#VALUE!</v>
      </c>
      <c r="CI929" s="95" t="b">
        <f t="shared" si="1096"/>
        <v>0</v>
      </c>
      <c r="CJ929" s="76" t="str">
        <f t="shared" si="1071"/>
        <v/>
      </c>
      <c r="CK929" s="94" t="e" cm="1">
        <f t="array" aca="1" ref="CK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CL929" s="94" t="str">
        <f t="shared" si="1072"/>
        <v/>
      </c>
      <c r="CM929" s="96" t="b">
        <f t="shared" si="1073"/>
        <v>0</v>
      </c>
      <c r="CN929" s="130" t="b">
        <f>IFERROR(MATCH(D929,'Avtal för korttidsarbete'!$G$13:$G$1012,0),TRUE)</f>
        <v>1</v>
      </c>
      <c r="CO929" s="130" t="b">
        <f t="shared" si="1074"/>
        <v>0</v>
      </c>
      <c r="CP929" s="131" t="str" cm="1">
        <f t="array" ref="CP929">IF(CN929=TRUE,"x",INDEX('Avtal för korttidsarbete'!$E$13:$E$1012,$CN929))</f>
        <v>x</v>
      </c>
      <c r="CQ929" s="131" t="str" cm="1">
        <f t="array" ref="CQ929">IF(CN929=TRUE,"x",INDEX('Avtal för korttidsarbete'!$F$13:$F$1012,$CN929))</f>
        <v>x</v>
      </c>
      <c r="CR929" s="130" t="b">
        <f t="shared" si="1075"/>
        <v>0</v>
      </c>
      <c r="CS929" s="165">
        <f t="shared" si="1094"/>
        <v>0</v>
      </c>
      <c r="CT929" s="165">
        <f t="shared" si="1095"/>
        <v>0</v>
      </c>
      <c r="CU929" s="130" t="b">
        <f t="shared" si="1076"/>
        <v>0</v>
      </c>
      <c r="CV929" s="131">
        <f t="shared" si="1077"/>
        <v>0</v>
      </c>
      <c r="CW929" s="165">
        <f t="shared" si="1078"/>
        <v>0</v>
      </c>
      <c r="CX929" s="186" t="b">
        <f>IFERROR(INDEX('Avtal för korttidsarbete'!R:R,MATCH(D929,'Avtal för korttidsarbete'!$G:$G,0)),TRUE)</f>
        <v>1</v>
      </c>
      <c r="CY929" s="165" t="str">
        <f>IF(CX929,"-",INDEX('Avtal för korttidsarbete'!$D:$D,MATCH(D929,'Avtal för korttidsarbete'!$G:$G,0)))</f>
        <v>-</v>
      </c>
      <c r="CZ929" s="131" t="b">
        <f>IFERROR(G929&gt;INDEX(Uppsägningar!E:E,MATCH(C929,Uppsägningar!C:C,0)),FALSE)</f>
        <v>0</v>
      </c>
    </row>
    <row r="930" spans="1:104" s="30" customFormat="1" x14ac:dyDescent="0.25">
      <c r="A930" s="19">
        <v>915</v>
      </c>
      <c r="B930" s="20"/>
      <c r="C930" s="189"/>
      <c r="D930" s="69"/>
      <c r="E930" s="171">
        <f>IFERROR(INDEX(Admin!$C$7:$C$10,MATCH(CY930,TblNivåValTExt,0)),0)</f>
        <v>0</v>
      </c>
      <c r="F930" s="1"/>
      <c r="G930" s="1"/>
      <c r="H930" s="90"/>
      <c r="I930" s="91"/>
      <c r="J930" s="91"/>
      <c r="K930" s="91"/>
      <c r="L930" s="91"/>
      <c r="M930" s="91"/>
      <c r="N930" s="91"/>
      <c r="O930" s="91"/>
      <c r="P930" s="91"/>
      <c r="Q930" s="91"/>
      <c r="R930" s="91"/>
      <c r="S930" s="91"/>
      <c r="T930" s="91"/>
      <c r="U930" s="91"/>
      <c r="V930" s="91"/>
      <c r="W930" s="225">
        <f t="shared" si="1033"/>
        <v>0</v>
      </c>
      <c r="X930" s="134" t="str">
        <f t="shared" si="1079"/>
        <v/>
      </c>
      <c r="Y930" s="92" t="b">
        <f t="shared" si="1034"/>
        <v>0</v>
      </c>
      <c r="Z930" s="92" t="str">
        <f t="shared" si="1080"/>
        <v/>
      </c>
      <c r="AA930" s="92" t="b">
        <f t="shared" si="1081"/>
        <v>0</v>
      </c>
      <c r="AB930" s="92" t="str">
        <f t="shared" si="1082"/>
        <v/>
      </c>
      <c r="AC930" s="13" t="b">
        <f t="shared" si="1035"/>
        <v>0</v>
      </c>
      <c r="AD930" s="92" t="str">
        <f t="shared" si="1083"/>
        <v/>
      </c>
      <c r="AE930" s="13" t="b">
        <f t="shared" si="1084"/>
        <v>0</v>
      </c>
      <c r="AF930" s="92" t="str">
        <f t="shared" si="1085"/>
        <v/>
      </c>
      <c r="AG930" s="13" t="b">
        <f t="shared" si="1036"/>
        <v>0</v>
      </c>
      <c r="AH930" s="92" t="str">
        <f t="shared" si="1086"/>
        <v/>
      </c>
      <c r="AI930" s="35" t="b">
        <f t="shared" si="1037"/>
        <v>0</v>
      </c>
      <c r="AJ930" s="92" t="str">
        <f t="shared" si="1087"/>
        <v/>
      </c>
      <c r="AK930" s="35" t="b">
        <f t="shared" si="1038"/>
        <v>0</v>
      </c>
      <c r="AL930" s="92" t="str">
        <f t="shared" si="1039"/>
        <v/>
      </c>
      <c r="AM930" s="35" t="b">
        <f t="shared" si="1040"/>
        <v>0</v>
      </c>
      <c r="AN930" s="92" t="str">
        <f t="shared" si="1041"/>
        <v/>
      </c>
      <c r="AO930" s="13" t="b">
        <f t="shared" si="1042"/>
        <v>0</v>
      </c>
      <c r="AP930" s="92" t="str">
        <f t="shared" si="1043"/>
        <v/>
      </c>
      <c r="AQ930" s="14">
        <f t="shared" si="1044"/>
        <v>0</v>
      </c>
      <c r="AR930" s="14">
        <f t="shared" si="1045"/>
        <v>0</v>
      </c>
      <c r="AS930" s="16">
        <f t="shared" si="1098"/>
        <v>0</v>
      </c>
      <c r="AT930" s="16">
        <f t="shared" si="1098"/>
        <v>0</v>
      </c>
      <c r="AU930" s="16">
        <f t="shared" si="1098"/>
        <v>0</v>
      </c>
      <c r="AV930" s="16">
        <f t="shared" si="1098"/>
        <v>0</v>
      </c>
      <c r="AW930" s="16">
        <f t="shared" si="1098"/>
        <v>0</v>
      </c>
      <c r="AX930" s="16">
        <f t="shared" si="1098"/>
        <v>0</v>
      </c>
      <c r="AY930" s="16">
        <f t="shared" si="1098"/>
        <v>0</v>
      </c>
      <c r="AZ930" s="16"/>
      <c r="BA930" s="16"/>
      <c r="BB930" s="93">
        <f t="shared" si="1088"/>
        <v>0</v>
      </c>
      <c r="BC930" s="93">
        <f t="shared" si="1089"/>
        <v>0</v>
      </c>
      <c r="BD930" s="93">
        <f t="shared" si="1090"/>
        <v>0</v>
      </c>
      <c r="BE930" s="158">
        <f t="shared" si="1091"/>
        <v>0</v>
      </c>
      <c r="BF930" s="159">
        <f t="shared" si="1092"/>
        <v>0</v>
      </c>
      <c r="BG930" s="159">
        <f t="shared" si="1046"/>
        <v>0</v>
      </c>
      <c r="BH930" s="159">
        <f t="shared" si="1047"/>
        <v>0</v>
      </c>
      <c r="BI930" s="159">
        <f t="shared" si="1048"/>
        <v>0</v>
      </c>
      <c r="BJ930" s="159">
        <f t="shared" si="1049"/>
        <v>0</v>
      </c>
      <c r="BK930" s="159">
        <f t="shared" si="1050"/>
        <v>0</v>
      </c>
      <c r="BL930" s="159">
        <f t="shared" si="1051"/>
        <v>0</v>
      </c>
      <c r="BM930" s="159">
        <f t="shared" si="1031"/>
        <v>0</v>
      </c>
      <c r="BN930" s="159">
        <f t="shared" si="1031"/>
        <v>0</v>
      </c>
      <c r="BO930" s="205" t="b">
        <f t="shared" si="1052"/>
        <v>0</v>
      </c>
      <c r="BP930" s="214">
        <f t="shared" si="1053"/>
        <v>0</v>
      </c>
      <c r="BQ930" s="160">
        <f t="shared" si="1054"/>
        <v>0</v>
      </c>
      <c r="BR930" s="160">
        <f t="shared" si="1055"/>
        <v>0</v>
      </c>
      <c r="BS930" s="160">
        <f t="shared" si="1056"/>
        <v>0</v>
      </c>
      <c r="BT930" s="160">
        <f t="shared" si="1057"/>
        <v>0</v>
      </c>
      <c r="BU930" s="160">
        <f t="shared" si="1058"/>
        <v>0</v>
      </c>
      <c r="BV930" s="215">
        <f t="shared" si="1059"/>
        <v>0</v>
      </c>
      <c r="BW930" s="217">
        <f t="shared" si="1060"/>
        <v>0</v>
      </c>
      <c r="BX930" s="206">
        <f t="shared" si="1061"/>
        <v>0</v>
      </c>
      <c r="BY930" s="206">
        <f t="shared" si="1062"/>
        <v>0</v>
      </c>
      <c r="BZ930" s="206">
        <f t="shared" si="1063"/>
        <v>0</v>
      </c>
      <c r="CA930" s="206">
        <f t="shared" si="1064"/>
        <v>0</v>
      </c>
      <c r="CB930" s="206">
        <f t="shared" si="1065"/>
        <v>0</v>
      </c>
      <c r="CC930" s="218">
        <f t="shared" si="1066"/>
        <v>0</v>
      </c>
      <c r="CD930" s="216" t="e">
        <f t="shared" si="1067"/>
        <v>#VALUE!</v>
      </c>
      <c r="CE930" s="94" t="e">
        <f t="shared" si="1068"/>
        <v>#VALUE!</v>
      </c>
      <c r="CF930" s="94" t="e">
        <f t="shared" si="1069"/>
        <v>#VALUE!</v>
      </c>
      <c r="CG930" s="95" t="e">
        <f t="shared" si="1070"/>
        <v>#VALUE!</v>
      </c>
      <c r="CH930" s="95" t="e">
        <f t="shared" si="1093"/>
        <v>#VALUE!</v>
      </c>
      <c r="CI930" s="95" t="b">
        <f t="shared" si="1096"/>
        <v>0</v>
      </c>
      <c r="CJ930" s="76" t="str">
        <f t="shared" si="1071"/>
        <v/>
      </c>
      <c r="CK930" s="94" t="e" cm="1">
        <f t="array" aca="1" ref="CK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CL930" s="94" t="str">
        <f t="shared" si="1072"/>
        <v/>
      </c>
      <c r="CM930" s="96" t="b">
        <f t="shared" si="1073"/>
        <v>0</v>
      </c>
      <c r="CN930" s="130" t="b">
        <f>IFERROR(MATCH(D930,'Avtal för korttidsarbete'!$G$13:$G$1012,0),TRUE)</f>
        <v>1</v>
      </c>
      <c r="CO930" s="130" t="b">
        <f t="shared" si="1074"/>
        <v>0</v>
      </c>
      <c r="CP930" s="131" t="str" cm="1">
        <f t="array" ref="CP930">IF(CN930=TRUE,"x",INDEX('Avtal för korttidsarbete'!$E$13:$E$1012,$CN930))</f>
        <v>x</v>
      </c>
      <c r="CQ930" s="131" t="str" cm="1">
        <f t="array" ref="CQ930">IF(CN930=TRUE,"x",INDEX('Avtal för korttidsarbete'!$F$13:$F$1012,$CN930))</f>
        <v>x</v>
      </c>
      <c r="CR930" s="130" t="b">
        <f t="shared" si="1075"/>
        <v>0</v>
      </c>
      <c r="CS930" s="165">
        <f t="shared" si="1094"/>
        <v>0</v>
      </c>
      <c r="CT930" s="165">
        <f t="shared" si="1095"/>
        <v>0</v>
      </c>
      <c r="CU930" s="130" t="b">
        <f t="shared" si="1076"/>
        <v>0</v>
      </c>
      <c r="CV930" s="131">
        <f t="shared" si="1077"/>
        <v>0</v>
      </c>
      <c r="CW930" s="165">
        <f t="shared" si="1078"/>
        <v>0</v>
      </c>
      <c r="CX930" s="186" t="b">
        <f>IFERROR(INDEX('Avtal för korttidsarbete'!R:R,MATCH(D930,'Avtal för korttidsarbete'!$G:$G,0)),TRUE)</f>
        <v>1</v>
      </c>
      <c r="CY930" s="165" t="str">
        <f>IF(CX930,"-",INDEX('Avtal för korttidsarbete'!$D:$D,MATCH(D930,'Avtal för korttidsarbete'!$G:$G,0)))</f>
        <v>-</v>
      </c>
      <c r="CZ930" s="131" t="b">
        <f>IFERROR(G930&gt;INDEX(Uppsägningar!E:E,MATCH(C930,Uppsägningar!C:C,0)),FALSE)</f>
        <v>0</v>
      </c>
    </row>
    <row r="931" spans="1:104" s="30" customFormat="1" x14ac:dyDescent="0.25">
      <c r="A931" s="19">
        <v>916</v>
      </c>
      <c r="B931" s="20"/>
      <c r="C931" s="189"/>
      <c r="D931" s="69"/>
      <c r="E931" s="171">
        <f>IFERROR(INDEX(Admin!$C$7:$C$10,MATCH(CY931,TblNivåValTExt,0)),0)</f>
        <v>0</v>
      </c>
      <c r="F931" s="1"/>
      <c r="G931" s="1"/>
      <c r="H931" s="90"/>
      <c r="I931" s="91"/>
      <c r="J931" s="91"/>
      <c r="K931" s="91"/>
      <c r="L931" s="91"/>
      <c r="M931" s="91"/>
      <c r="N931" s="91"/>
      <c r="O931" s="91"/>
      <c r="P931" s="91"/>
      <c r="Q931" s="91"/>
      <c r="R931" s="91"/>
      <c r="S931" s="91"/>
      <c r="T931" s="91"/>
      <c r="U931" s="91"/>
      <c r="V931" s="91"/>
      <c r="W931" s="225">
        <f t="shared" si="1033"/>
        <v>0</v>
      </c>
      <c r="X931" s="134" t="str">
        <f t="shared" si="1079"/>
        <v/>
      </c>
      <c r="Y931" s="92" t="b">
        <f t="shared" si="1034"/>
        <v>0</v>
      </c>
      <c r="Z931" s="92" t="str">
        <f t="shared" si="1080"/>
        <v/>
      </c>
      <c r="AA931" s="92" t="b">
        <f t="shared" si="1081"/>
        <v>0</v>
      </c>
      <c r="AB931" s="92" t="str">
        <f t="shared" si="1082"/>
        <v/>
      </c>
      <c r="AC931" s="13" t="b">
        <f t="shared" si="1035"/>
        <v>0</v>
      </c>
      <c r="AD931" s="92" t="str">
        <f t="shared" si="1083"/>
        <v/>
      </c>
      <c r="AE931" s="13" t="b">
        <f t="shared" si="1084"/>
        <v>0</v>
      </c>
      <c r="AF931" s="92" t="str">
        <f t="shared" si="1085"/>
        <v/>
      </c>
      <c r="AG931" s="13" t="b">
        <f t="shared" si="1036"/>
        <v>0</v>
      </c>
      <c r="AH931" s="92" t="str">
        <f t="shared" si="1086"/>
        <v/>
      </c>
      <c r="AI931" s="35" t="b">
        <f t="shared" si="1037"/>
        <v>0</v>
      </c>
      <c r="AJ931" s="92" t="str">
        <f t="shared" si="1087"/>
        <v/>
      </c>
      <c r="AK931" s="35" t="b">
        <f t="shared" si="1038"/>
        <v>0</v>
      </c>
      <c r="AL931" s="92" t="str">
        <f t="shared" si="1039"/>
        <v/>
      </c>
      <c r="AM931" s="35" t="b">
        <f t="shared" si="1040"/>
        <v>0</v>
      </c>
      <c r="AN931" s="92" t="str">
        <f t="shared" si="1041"/>
        <v/>
      </c>
      <c r="AO931" s="13" t="b">
        <f t="shared" si="1042"/>
        <v>0</v>
      </c>
      <c r="AP931" s="92" t="str">
        <f t="shared" si="1043"/>
        <v/>
      </c>
      <c r="AQ931" s="14">
        <f t="shared" si="1044"/>
        <v>0</v>
      </c>
      <c r="AR931" s="14">
        <f t="shared" si="1045"/>
        <v>0</v>
      </c>
      <c r="AS931" s="16">
        <f t="shared" si="1098"/>
        <v>0</v>
      </c>
      <c r="AT931" s="16">
        <f t="shared" si="1098"/>
        <v>0</v>
      </c>
      <c r="AU931" s="16">
        <f t="shared" si="1098"/>
        <v>0</v>
      </c>
      <c r="AV931" s="16">
        <f t="shared" si="1098"/>
        <v>0</v>
      </c>
      <c r="AW931" s="16">
        <f t="shared" si="1098"/>
        <v>0</v>
      </c>
      <c r="AX931" s="16">
        <f t="shared" si="1098"/>
        <v>0</v>
      </c>
      <c r="AY931" s="16">
        <f t="shared" si="1098"/>
        <v>0</v>
      </c>
      <c r="AZ931" s="16"/>
      <c r="BA931" s="16"/>
      <c r="BB931" s="93">
        <f t="shared" si="1088"/>
        <v>0</v>
      </c>
      <c r="BC931" s="93">
        <f t="shared" si="1089"/>
        <v>0</v>
      </c>
      <c r="BD931" s="93">
        <f t="shared" si="1090"/>
        <v>0</v>
      </c>
      <c r="BE931" s="158">
        <f t="shared" si="1091"/>
        <v>0</v>
      </c>
      <c r="BF931" s="159">
        <f t="shared" si="1092"/>
        <v>0</v>
      </c>
      <c r="BG931" s="159">
        <f t="shared" si="1046"/>
        <v>0</v>
      </c>
      <c r="BH931" s="159">
        <f t="shared" si="1047"/>
        <v>0</v>
      </c>
      <c r="BI931" s="159">
        <f t="shared" si="1048"/>
        <v>0</v>
      </c>
      <c r="BJ931" s="159">
        <f t="shared" si="1049"/>
        <v>0</v>
      </c>
      <c r="BK931" s="159">
        <f t="shared" si="1050"/>
        <v>0</v>
      </c>
      <c r="BL931" s="159">
        <f t="shared" si="1051"/>
        <v>0</v>
      </c>
      <c r="BM931" s="159">
        <f t="shared" si="1031"/>
        <v>0</v>
      </c>
      <c r="BN931" s="159">
        <f t="shared" si="1031"/>
        <v>0</v>
      </c>
      <c r="BO931" s="205" t="b">
        <f t="shared" si="1052"/>
        <v>0</v>
      </c>
      <c r="BP931" s="214">
        <f t="shared" si="1053"/>
        <v>0</v>
      </c>
      <c r="BQ931" s="160">
        <f t="shared" si="1054"/>
        <v>0</v>
      </c>
      <c r="BR931" s="160">
        <f t="shared" si="1055"/>
        <v>0</v>
      </c>
      <c r="BS931" s="160">
        <f t="shared" si="1056"/>
        <v>0</v>
      </c>
      <c r="BT931" s="160">
        <f t="shared" si="1057"/>
        <v>0</v>
      </c>
      <c r="BU931" s="160">
        <f t="shared" si="1058"/>
        <v>0</v>
      </c>
      <c r="BV931" s="215">
        <f t="shared" si="1059"/>
        <v>0</v>
      </c>
      <c r="BW931" s="217">
        <f t="shared" si="1060"/>
        <v>0</v>
      </c>
      <c r="BX931" s="206">
        <f t="shared" si="1061"/>
        <v>0</v>
      </c>
      <c r="BY931" s="206">
        <f t="shared" si="1062"/>
        <v>0</v>
      </c>
      <c r="BZ931" s="206">
        <f t="shared" si="1063"/>
        <v>0</v>
      </c>
      <c r="CA931" s="206">
        <f t="shared" si="1064"/>
        <v>0</v>
      </c>
      <c r="CB931" s="206">
        <f t="shared" si="1065"/>
        <v>0</v>
      </c>
      <c r="CC931" s="218">
        <f t="shared" si="1066"/>
        <v>0</v>
      </c>
      <c r="CD931" s="216" t="e">
        <f t="shared" si="1067"/>
        <v>#VALUE!</v>
      </c>
      <c r="CE931" s="94" t="e">
        <f t="shared" si="1068"/>
        <v>#VALUE!</v>
      </c>
      <c r="CF931" s="94" t="e">
        <f t="shared" si="1069"/>
        <v>#VALUE!</v>
      </c>
      <c r="CG931" s="95" t="e">
        <f t="shared" si="1070"/>
        <v>#VALUE!</v>
      </c>
      <c r="CH931" s="95" t="e">
        <f t="shared" si="1093"/>
        <v>#VALUE!</v>
      </c>
      <c r="CI931" s="95" t="b">
        <f t="shared" si="1096"/>
        <v>0</v>
      </c>
      <c r="CJ931" s="76" t="str">
        <f t="shared" si="1071"/>
        <v/>
      </c>
      <c r="CK931" s="94" t="e" cm="1">
        <f t="array" aca="1" ref="CK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CL931" s="94" t="str">
        <f t="shared" si="1072"/>
        <v/>
      </c>
      <c r="CM931" s="96" t="b">
        <f t="shared" si="1073"/>
        <v>0</v>
      </c>
      <c r="CN931" s="130" t="b">
        <f>IFERROR(MATCH(D931,'Avtal för korttidsarbete'!$G$13:$G$1012,0),TRUE)</f>
        <v>1</v>
      </c>
      <c r="CO931" s="130" t="b">
        <f t="shared" si="1074"/>
        <v>0</v>
      </c>
      <c r="CP931" s="131" t="str" cm="1">
        <f t="array" ref="CP931">IF(CN931=TRUE,"x",INDEX('Avtal för korttidsarbete'!$E$13:$E$1012,$CN931))</f>
        <v>x</v>
      </c>
      <c r="CQ931" s="131" t="str" cm="1">
        <f t="array" ref="CQ931">IF(CN931=TRUE,"x",INDEX('Avtal för korttidsarbete'!$F$13:$F$1012,$CN931))</f>
        <v>x</v>
      </c>
      <c r="CR931" s="130" t="b">
        <f t="shared" si="1075"/>
        <v>0</v>
      </c>
      <c r="CS931" s="165">
        <f t="shared" si="1094"/>
        <v>0</v>
      </c>
      <c r="CT931" s="165">
        <f t="shared" si="1095"/>
        <v>0</v>
      </c>
      <c r="CU931" s="130" t="b">
        <f t="shared" si="1076"/>
        <v>0</v>
      </c>
      <c r="CV931" s="131">
        <f t="shared" si="1077"/>
        <v>0</v>
      </c>
      <c r="CW931" s="165">
        <f t="shared" si="1078"/>
        <v>0</v>
      </c>
      <c r="CX931" s="186" t="b">
        <f>IFERROR(INDEX('Avtal för korttidsarbete'!R:R,MATCH(D931,'Avtal för korttidsarbete'!$G:$G,0)),TRUE)</f>
        <v>1</v>
      </c>
      <c r="CY931" s="165" t="str">
        <f>IF(CX931,"-",INDEX('Avtal för korttidsarbete'!$D:$D,MATCH(D931,'Avtal för korttidsarbete'!$G:$G,0)))</f>
        <v>-</v>
      </c>
      <c r="CZ931" s="131" t="b">
        <f>IFERROR(G931&gt;INDEX(Uppsägningar!E:E,MATCH(C931,Uppsägningar!C:C,0)),FALSE)</f>
        <v>0</v>
      </c>
    </row>
    <row r="932" spans="1:104" s="30" customFormat="1" x14ac:dyDescent="0.25">
      <c r="A932" s="19">
        <v>917</v>
      </c>
      <c r="B932" s="20"/>
      <c r="C932" s="189"/>
      <c r="D932" s="69"/>
      <c r="E932" s="171">
        <f>IFERROR(INDEX(Admin!$C$7:$C$10,MATCH(CY932,TblNivåValTExt,0)),0)</f>
        <v>0</v>
      </c>
      <c r="F932" s="1"/>
      <c r="G932" s="1"/>
      <c r="H932" s="90"/>
      <c r="I932" s="91"/>
      <c r="J932" s="91"/>
      <c r="K932" s="91"/>
      <c r="L932" s="91"/>
      <c r="M932" s="91"/>
      <c r="N932" s="91"/>
      <c r="O932" s="91"/>
      <c r="P932" s="91"/>
      <c r="Q932" s="91"/>
      <c r="R932" s="91"/>
      <c r="S932" s="91"/>
      <c r="T932" s="91"/>
      <c r="U932" s="91"/>
      <c r="V932" s="91"/>
      <c r="W932" s="225">
        <f t="shared" si="1033"/>
        <v>0</v>
      </c>
      <c r="X932" s="134" t="str">
        <f t="shared" si="1079"/>
        <v/>
      </c>
      <c r="Y932" s="92" t="b">
        <f t="shared" si="1034"/>
        <v>0</v>
      </c>
      <c r="Z932" s="92" t="str">
        <f t="shared" si="1080"/>
        <v/>
      </c>
      <c r="AA932" s="92" t="b">
        <f t="shared" si="1081"/>
        <v>0</v>
      </c>
      <c r="AB932" s="92" t="str">
        <f t="shared" si="1082"/>
        <v/>
      </c>
      <c r="AC932" s="13" t="b">
        <f t="shared" si="1035"/>
        <v>0</v>
      </c>
      <c r="AD932" s="92" t="str">
        <f t="shared" si="1083"/>
        <v/>
      </c>
      <c r="AE932" s="13" t="b">
        <f t="shared" si="1084"/>
        <v>0</v>
      </c>
      <c r="AF932" s="92" t="str">
        <f t="shared" si="1085"/>
        <v/>
      </c>
      <c r="AG932" s="13" t="b">
        <f t="shared" si="1036"/>
        <v>0</v>
      </c>
      <c r="AH932" s="92" t="str">
        <f t="shared" si="1086"/>
        <v/>
      </c>
      <c r="AI932" s="35" t="b">
        <f t="shared" si="1037"/>
        <v>0</v>
      </c>
      <c r="AJ932" s="92" t="str">
        <f t="shared" si="1087"/>
        <v/>
      </c>
      <c r="AK932" s="35" t="b">
        <f t="shared" si="1038"/>
        <v>0</v>
      </c>
      <c r="AL932" s="92" t="str">
        <f t="shared" si="1039"/>
        <v/>
      </c>
      <c r="AM932" s="35" t="b">
        <f t="shared" si="1040"/>
        <v>0</v>
      </c>
      <c r="AN932" s="92" t="str">
        <f t="shared" si="1041"/>
        <v/>
      </c>
      <c r="AO932" s="13" t="b">
        <f t="shared" si="1042"/>
        <v>0</v>
      </c>
      <c r="AP932" s="92" t="str">
        <f t="shared" si="1043"/>
        <v/>
      </c>
      <c r="AQ932" s="14">
        <f t="shared" si="1044"/>
        <v>0</v>
      </c>
      <c r="AR932" s="14">
        <f t="shared" si="1045"/>
        <v>0</v>
      </c>
      <c r="AS932" s="16">
        <f t="shared" si="1098"/>
        <v>0</v>
      </c>
      <c r="AT932" s="16">
        <f t="shared" si="1098"/>
        <v>0</v>
      </c>
      <c r="AU932" s="16">
        <f t="shared" si="1098"/>
        <v>0</v>
      </c>
      <c r="AV932" s="16">
        <f t="shared" si="1098"/>
        <v>0</v>
      </c>
      <c r="AW932" s="16">
        <f t="shared" si="1098"/>
        <v>0</v>
      </c>
      <c r="AX932" s="16">
        <f t="shared" si="1098"/>
        <v>0</v>
      </c>
      <c r="AY932" s="16">
        <f t="shared" si="1098"/>
        <v>0</v>
      </c>
      <c r="AZ932" s="16"/>
      <c r="BA932" s="16"/>
      <c r="BB932" s="93">
        <f t="shared" si="1088"/>
        <v>0</v>
      </c>
      <c r="BC932" s="93">
        <f t="shared" si="1089"/>
        <v>0</v>
      </c>
      <c r="BD932" s="93">
        <f t="shared" si="1090"/>
        <v>0</v>
      </c>
      <c r="BE932" s="158">
        <f t="shared" si="1091"/>
        <v>0</v>
      </c>
      <c r="BF932" s="159">
        <f t="shared" si="1092"/>
        <v>0</v>
      </c>
      <c r="BG932" s="159">
        <f t="shared" si="1046"/>
        <v>0</v>
      </c>
      <c r="BH932" s="159">
        <f t="shared" si="1047"/>
        <v>0</v>
      </c>
      <c r="BI932" s="159">
        <f t="shared" si="1048"/>
        <v>0</v>
      </c>
      <c r="BJ932" s="159">
        <f t="shared" si="1049"/>
        <v>0</v>
      </c>
      <c r="BK932" s="159">
        <f t="shared" si="1050"/>
        <v>0</v>
      </c>
      <c r="BL932" s="159">
        <f t="shared" si="1051"/>
        <v>0</v>
      </c>
      <c r="BM932" s="159">
        <f t="shared" ref="BM932:BN973" si="1099">AZ932/BM$11*$AV932</f>
        <v>0</v>
      </c>
      <c r="BN932" s="159">
        <f t="shared" si="1099"/>
        <v>0</v>
      </c>
      <c r="BO932" s="205" t="b">
        <f t="shared" si="1052"/>
        <v>0</v>
      </c>
      <c r="BP932" s="214">
        <f t="shared" si="1053"/>
        <v>0</v>
      </c>
      <c r="BQ932" s="160">
        <f t="shared" si="1054"/>
        <v>0</v>
      </c>
      <c r="BR932" s="160">
        <f t="shared" si="1055"/>
        <v>0</v>
      </c>
      <c r="BS932" s="160">
        <f t="shared" si="1056"/>
        <v>0</v>
      </c>
      <c r="BT932" s="160">
        <f t="shared" si="1057"/>
        <v>0</v>
      </c>
      <c r="BU932" s="160">
        <f t="shared" si="1058"/>
        <v>0</v>
      </c>
      <c r="BV932" s="215">
        <f t="shared" si="1059"/>
        <v>0</v>
      </c>
      <c r="BW932" s="217">
        <f t="shared" si="1060"/>
        <v>0</v>
      </c>
      <c r="BX932" s="206">
        <f t="shared" si="1061"/>
        <v>0</v>
      </c>
      <c r="BY932" s="206">
        <f t="shared" si="1062"/>
        <v>0</v>
      </c>
      <c r="BZ932" s="206">
        <f t="shared" si="1063"/>
        <v>0</v>
      </c>
      <c r="CA932" s="206">
        <f t="shared" si="1064"/>
        <v>0</v>
      </c>
      <c r="CB932" s="206">
        <f t="shared" si="1065"/>
        <v>0</v>
      </c>
      <c r="CC932" s="218">
        <f t="shared" si="1066"/>
        <v>0</v>
      </c>
      <c r="CD932" s="216" t="e">
        <f t="shared" si="1067"/>
        <v>#VALUE!</v>
      </c>
      <c r="CE932" s="94" t="e">
        <f t="shared" si="1068"/>
        <v>#VALUE!</v>
      </c>
      <c r="CF932" s="94" t="e">
        <f t="shared" si="1069"/>
        <v>#VALUE!</v>
      </c>
      <c r="CG932" s="95" t="e">
        <f t="shared" si="1070"/>
        <v>#VALUE!</v>
      </c>
      <c r="CH932" s="95" t="e">
        <f t="shared" si="1093"/>
        <v>#VALUE!</v>
      </c>
      <c r="CI932" s="95" t="b">
        <f t="shared" si="1096"/>
        <v>0</v>
      </c>
      <c r="CJ932" s="76" t="str">
        <f t="shared" si="1071"/>
        <v/>
      </c>
      <c r="CK932" s="94" t="e" cm="1">
        <f t="array" aca="1" ref="CK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CL932" s="94" t="str">
        <f t="shared" si="1072"/>
        <v/>
      </c>
      <c r="CM932" s="96" t="b">
        <f t="shared" si="1073"/>
        <v>0</v>
      </c>
      <c r="CN932" s="130" t="b">
        <f>IFERROR(MATCH(D932,'Avtal för korttidsarbete'!$G$13:$G$1012,0),TRUE)</f>
        <v>1</v>
      </c>
      <c r="CO932" s="130" t="b">
        <f t="shared" si="1074"/>
        <v>0</v>
      </c>
      <c r="CP932" s="131" t="str" cm="1">
        <f t="array" ref="CP932">IF(CN932=TRUE,"x",INDEX('Avtal för korttidsarbete'!$E$13:$E$1012,$CN932))</f>
        <v>x</v>
      </c>
      <c r="CQ932" s="131" t="str" cm="1">
        <f t="array" ref="CQ932">IF(CN932=TRUE,"x",INDEX('Avtal för korttidsarbete'!$F$13:$F$1012,$CN932))</f>
        <v>x</v>
      </c>
      <c r="CR932" s="130" t="b">
        <f t="shared" si="1075"/>
        <v>0</v>
      </c>
      <c r="CS932" s="165">
        <f t="shared" si="1094"/>
        <v>0</v>
      </c>
      <c r="CT932" s="165">
        <f t="shared" si="1095"/>
        <v>0</v>
      </c>
      <c r="CU932" s="130" t="b">
        <f t="shared" si="1076"/>
        <v>0</v>
      </c>
      <c r="CV932" s="131">
        <f t="shared" si="1077"/>
        <v>0</v>
      </c>
      <c r="CW932" s="165">
        <f t="shared" si="1078"/>
        <v>0</v>
      </c>
      <c r="CX932" s="186" t="b">
        <f>IFERROR(INDEX('Avtal för korttidsarbete'!R:R,MATCH(D932,'Avtal för korttidsarbete'!$G:$G,0)),TRUE)</f>
        <v>1</v>
      </c>
      <c r="CY932" s="165" t="str">
        <f>IF(CX932,"-",INDEX('Avtal för korttidsarbete'!$D:$D,MATCH(D932,'Avtal för korttidsarbete'!$G:$G,0)))</f>
        <v>-</v>
      </c>
      <c r="CZ932" s="131" t="b">
        <f>IFERROR(G932&gt;INDEX(Uppsägningar!E:E,MATCH(C932,Uppsägningar!C:C,0)),FALSE)</f>
        <v>0</v>
      </c>
    </row>
    <row r="933" spans="1:104" s="30" customFormat="1" x14ac:dyDescent="0.25">
      <c r="A933" s="19">
        <v>918</v>
      </c>
      <c r="B933" s="20"/>
      <c r="C933" s="189"/>
      <c r="D933" s="69"/>
      <c r="E933" s="171">
        <f>IFERROR(INDEX(Admin!$C$7:$C$10,MATCH(CY933,TblNivåValTExt,0)),0)</f>
        <v>0</v>
      </c>
      <c r="F933" s="1"/>
      <c r="G933" s="1"/>
      <c r="H933" s="90"/>
      <c r="I933" s="91"/>
      <c r="J933" s="91"/>
      <c r="K933" s="91"/>
      <c r="L933" s="91"/>
      <c r="M933" s="91"/>
      <c r="N933" s="91"/>
      <c r="O933" s="91"/>
      <c r="P933" s="91"/>
      <c r="Q933" s="91"/>
      <c r="R933" s="91"/>
      <c r="S933" s="91"/>
      <c r="T933" s="91"/>
      <c r="U933" s="91"/>
      <c r="V933" s="91"/>
      <c r="W933" s="225">
        <f t="shared" si="1033"/>
        <v>0</v>
      </c>
      <c r="X933" s="134" t="str">
        <f t="shared" si="1079"/>
        <v/>
      </c>
      <c r="Y933" s="92" t="b">
        <f t="shared" si="1034"/>
        <v>0</v>
      </c>
      <c r="Z933" s="92" t="str">
        <f t="shared" si="1080"/>
        <v/>
      </c>
      <c r="AA933" s="92" t="b">
        <f t="shared" si="1081"/>
        <v>0</v>
      </c>
      <c r="AB933" s="92" t="str">
        <f t="shared" si="1082"/>
        <v/>
      </c>
      <c r="AC933" s="13" t="b">
        <f t="shared" si="1035"/>
        <v>0</v>
      </c>
      <c r="AD933" s="92" t="str">
        <f t="shared" si="1083"/>
        <v/>
      </c>
      <c r="AE933" s="13" t="b">
        <f t="shared" si="1084"/>
        <v>0</v>
      </c>
      <c r="AF933" s="92" t="str">
        <f t="shared" si="1085"/>
        <v/>
      </c>
      <c r="AG933" s="13" t="b">
        <f t="shared" si="1036"/>
        <v>0</v>
      </c>
      <c r="AH933" s="92" t="str">
        <f t="shared" si="1086"/>
        <v/>
      </c>
      <c r="AI933" s="35" t="b">
        <f t="shared" si="1037"/>
        <v>0</v>
      </c>
      <c r="AJ933" s="92" t="str">
        <f t="shared" si="1087"/>
        <v/>
      </c>
      <c r="AK933" s="35" t="b">
        <f t="shared" si="1038"/>
        <v>0</v>
      </c>
      <c r="AL933" s="92" t="str">
        <f t="shared" si="1039"/>
        <v/>
      </c>
      <c r="AM933" s="35" t="b">
        <f t="shared" si="1040"/>
        <v>0</v>
      </c>
      <c r="AN933" s="92" t="str">
        <f t="shared" si="1041"/>
        <v/>
      </c>
      <c r="AO933" s="13" t="b">
        <f t="shared" si="1042"/>
        <v>0</v>
      </c>
      <c r="AP933" s="92" t="str">
        <f t="shared" si="1043"/>
        <v/>
      </c>
      <c r="AQ933" s="14">
        <f t="shared" si="1044"/>
        <v>0</v>
      </c>
      <c r="AR933" s="14">
        <f t="shared" si="1045"/>
        <v>0</v>
      </c>
      <c r="AS933" s="16">
        <f t="shared" si="1098"/>
        <v>0</v>
      </c>
      <c r="AT933" s="16">
        <f t="shared" si="1098"/>
        <v>0</v>
      </c>
      <c r="AU933" s="16">
        <f t="shared" si="1098"/>
        <v>0</v>
      </c>
      <c r="AV933" s="16">
        <f t="shared" si="1098"/>
        <v>0</v>
      </c>
      <c r="AW933" s="16">
        <f t="shared" si="1098"/>
        <v>0</v>
      </c>
      <c r="AX933" s="16">
        <f t="shared" si="1098"/>
        <v>0</v>
      </c>
      <c r="AY933" s="16">
        <f t="shared" si="1098"/>
        <v>0</v>
      </c>
      <c r="AZ933" s="16"/>
      <c r="BA933" s="16"/>
      <c r="BB933" s="93">
        <f t="shared" si="1088"/>
        <v>0</v>
      </c>
      <c r="BC933" s="93">
        <f t="shared" si="1089"/>
        <v>0</v>
      </c>
      <c r="BD933" s="93">
        <f t="shared" si="1090"/>
        <v>0</v>
      </c>
      <c r="BE933" s="158">
        <f t="shared" si="1091"/>
        <v>0</v>
      </c>
      <c r="BF933" s="159">
        <f t="shared" si="1092"/>
        <v>0</v>
      </c>
      <c r="BG933" s="159">
        <f t="shared" si="1046"/>
        <v>0</v>
      </c>
      <c r="BH933" s="159">
        <f t="shared" si="1047"/>
        <v>0</v>
      </c>
      <c r="BI933" s="159">
        <f t="shared" si="1048"/>
        <v>0</v>
      </c>
      <c r="BJ933" s="159">
        <f t="shared" si="1049"/>
        <v>0</v>
      </c>
      <c r="BK933" s="159">
        <f t="shared" si="1050"/>
        <v>0</v>
      </c>
      <c r="BL933" s="159">
        <f t="shared" si="1051"/>
        <v>0</v>
      </c>
      <c r="BM933" s="159">
        <f t="shared" si="1099"/>
        <v>0</v>
      </c>
      <c r="BN933" s="159">
        <f t="shared" si="1099"/>
        <v>0</v>
      </c>
      <c r="BO933" s="205" t="b">
        <f t="shared" si="1052"/>
        <v>0</v>
      </c>
      <c r="BP933" s="214">
        <f t="shared" si="1053"/>
        <v>0</v>
      </c>
      <c r="BQ933" s="160">
        <f t="shared" si="1054"/>
        <v>0</v>
      </c>
      <c r="BR933" s="160">
        <f t="shared" si="1055"/>
        <v>0</v>
      </c>
      <c r="BS933" s="160">
        <f t="shared" si="1056"/>
        <v>0</v>
      </c>
      <c r="BT933" s="160">
        <f t="shared" si="1057"/>
        <v>0</v>
      </c>
      <c r="BU933" s="160">
        <f t="shared" si="1058"/>
        <v>0</v>
      </c>
      <c r="BV933" s="215">
        <f t="shared" si="1059"/>
        <v>0</v>
      </c>
      <c r="BW933" s="217">
        <f t="shared" si="1060"/>
        <v>0</v>
      </c>
      <c r="BX933" s="206">
        <f t="shared" si="1061"/>
        <v>0</v>
      </c>
      <c r="BY933" s="206">
        <f t="shared" si="1062"/>
        <v>0</v>
      </c>
      <c r="BZ933" s="206">
        <f t="shared" si="1063"/>
        <v>0</v>
      </c>
      <c r="CA933" s="206">
        <f t="shared" si="1064"/>
        <v>0</v>
      </c>
      <c r="CB933" s="206">
        <f t="shared" si="1065"/>
        <v>0</v>
      </c>
      <c r="CC933" s="218">
        <f t="shared" si="1066"/>
        <v>0</v>
      </c>
      <c r="CD933" s="216" t="e">
        <f t="shared" si="1067"/>
        <v>#VALUE!</v>
      </c>
      <c r="CE933" s="94" t="e">
        <f t="shared" si="1068"/>
        <v>#VALUE!</v>
      </c>
      <c r="CF933" s="94" t="e">
        <f t="shared" si="1069"/>
        <v>#VALUE!</v>
      </c>
      <c r="CG933" s="95" t="e">
        <f t="shared" si="1070"/>
        <v>#VALUE!</v>
      </c>
      <c r="CH933" s="95" t="e">
        <f t="shared" si="1093"/>
        <v>#VALUE!</v>
      </c>
      <c r="CI933" s="95" t="b">
        <f t="shared" si="1096"/>
        <v>0</v>
      </c>
      <c r="CJ933" s="76" t="str">
        <f t="shared" si="1071"/>
        <v/>
      </c>
      <c r="CK933" s="94" t="e" cm="1">
        <f t="array" aca="1" ref="CK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CL933" s="94" t="str">
        <f t="shared" si="1072"/>
        <v/>
      </c>
      <c r="CM933" s="96" t="b">
        <f t="shared" si="1073"/>
        <v>0</v>
      </c>
      <c r="CN933" s="130" t="b">
        <f>IFERROR(MATCH(D933,'Avtal för korttidsarbete'!$G$13:$G$1012,0),TRUE)</f>
        <v>1</v>
      </c>
      <c r="CO933" s="130" t="b">
        <f t="shared" si="1074"/>
        <v>0</v>
      </c>
      <c r="CP933" s="131" t="str" cm="1">
        <f t="array" ref="CP933">IF(CN933=TRUE,"x",INDEX('Avtal för korttidsarbete'!$E$13:$E$1012,$CN933))</f>
        <v>x</v>
      </c>
      <c r="CQ933" s="131" t="str" cm="1">
        <f t="array" ref="CQ933">IF(CN933=TRUE,"x",INDEX('Avtal för korttidsarbete'!$F$13:$F$1012,$CN933))</f>
        <v>x</v>
      </c>
      <c r="CR933" s="130" t="b">
        <f t="shared" si="1075"/>
        <v>0</v>
      </c>
      <c r="CS933" s="165">
        <f t="shared" si="1094"/>
        <v>0</v>
      </c>
      <c r="CT933" s="165">
        <f t="shared" si="1095"/>
        <v>0</v>
      </c>
      <c r="CU933" s="130" t="b">
        <f t="shared" si="1076"/>
        <v>0</v>
      </c>
      <c r="CV933" s="131">
        <f t="shared" si="1077"/>
        <v>0</v>
      </c>
      <c r="CW933" s="165">
        <f t="shared" si="1078"/>
        <v>0</v>
      </c>
      <c r="CX933" s="186" t="b">
        <f>IFERROR(INDEX('Avtal för korttidsarbete'!R:R,MATCH(D933,'Avtal för korttidsarbete'!$G:$G,0)),TRUE)</f>
        <v>1</v>
      </c>
      <c r="CY933" s="165" t="str">
        <f>IF(CX933,"-",INDEX('Avtal för korttidsarbete'!$D:$D,MATCH(D933,'Avtal för korttidsarbete'!$G:$G,0)))</f>
        <v>-</v>
      </c>
      <c r="CZ933" s="131" t="b">
        <f>IFERROR(G933&gt;INDEX(Uppsägningar!E:E,MATCH(C933,Uppsägningar!C:C,0)),FALSE)</f>
        <v>0</v>
      </c>
    </row>
    <row r="934" spans="1:104" s="30" customFormat="1" x14ac:dyDescent="0.25">
      <c r="A934" s="19">
        <v>919</v>
      </c>
      <c r="B934" s="20"/>
      <c r="C934" s="189"/>
      <c r="D934" s="69"/>
      <c r="E934" s="171">
        <f>IFERROR(INDEX(Admin!$C$7:$C$10,MATCH(CY934,TblNivåValTExt,0)),0)</f>
        <v>0</v>
      </c>
      <c r="F934" s="1"/>
      <c r="G934" s="1"/>
      <c r="H934" s="90"/>
      <c r="I934" s="91"/>
      <c r="J934" s="91"/>
      <c r="K934" s="91"/>
      <c r="L934" s="91"/>
      <c r="M934" s="91"/>
      <c r="N934" s="91"/>
      <c r="O934" s="91"/>
      <c r="P934" s="91"/>
      <c r="Q934" s="91"/>
      <c r="R934" s="91"/>
      <c r="S934" s="91"/>
      <c r="T934" s="91"/>
      <c r="U934" s="91"/>
      <c r="V934" s="91"/>
      <c r="W934" s="225">
        <f t="shared" si="1033"/>
        <v>0</v>
      </c>
      <c r="X934" s="134" t="str">
        <f t="shared" si="1079"/>
        <v/>
      </c>
      <c r="Y934" s="92" t="b">
        <f t="shared" si="1034"/>
        <v>0</v>
      </c>
      <c r="Z934" s="92" t="str">
        <f t="shared" si="1080"/>
        <v/>
      </c>
      <c r="AA934" s="92" t="b">
        <f t="shared" si="1081"/>
        <v>0</v>
      </c>
      <c r="AB934" s="92" t="str">
        <f t="shared" si="1082"/>
        <v/>
      </c>
      <c r="AC934" s="13" t="b">
        <f t="shared" si="1035"/>
        <v>0</v>
      </c>
      <c r="AD934" s="92" t="str">
        <f t="shared" si="1083"/>
        <v/>
      </c>
      <c r="AE934" s="13" t="b">
        <f t="shared" si="1084"/>
        <v>0</v>
      </c>
      <c r="AF934" s="92" t="str">
        <f t="shared" si="1085"/>
        <v/>
      </c>
      <c r="AG934" s="13" t="b">
        <f t="shared" si="1036"/>
        <v>0</v>
      </c>
      <c r="AH934" s="92" t="str">
        <f t="shared" si="1086"/>
        <v/>
      </c>
      <c r="AI934" s="35" t="b">
        <f t="shared" si="1037"/>
        <v>0</v>
      </c>
      <c r="AJ934" s="92" t="str">
        <f t="shared" si="1087"/>
        <v/>
      </c>
      <c r="AK934" s="35" t="b">
        <f t="shared" si="1038"/>
        <v>0</v>
      </c>
      <c r="AL934" s="92" t="str">
        <f t="shared" si="1039"/>
        <v/>
      </c>
      <c r="AM934" s="35" t="b">
        <f t="shared" si="1040"/>
        <v>0</v>
      </c>
      <c r="AN934" s="92" t="str">
        <f t="shared" si="1041"/>
        <v/>
      </c>
      <c r="AO934" s="13" t="b">
        <f t="shared" si="1042"/>
        <v>0</v>
      </c>
      <c r="AP934" s="92" t="str">
        <f t="shared" si="1043"/>
        <v/>
      </c>
      <c r="AQ934" s="14">
        <f t="shared" si="1044"/>
        <v>0</v>
      </c>
      <c r="AR934" s="14">
        <f t="shared" si="1045"/>
        <v>0</v>
      </c>
      <c r="AS934" s="16">
        <f t="shared" si="1098"/>
        <v>0</v>
      </c>
      <c r="AT934" s="16">
        <f t="shared" si="1098"/>
        <v>0</v>
      </c>
      <c r="AU934" s="16">
        <f t="shared" si="1098"/>
        <v>0</v>
      </c>
      <c r="AV934" s="16">
        <f t="shared" si="1098"/>
        <v>0</v>
      </c>
      <c r="AW934" s="16">
        <f t="shared" si="1098"/>
        <v>0</v>
      </c>
      <c r="AX934" s="16">
        <f t="shared" si="1098"/>
        <v>0</v>
      </c>
      <c r="AY934" s="16">
        <f t="shared" si="1098"/>
        <v>0</v>
      </c>
      <c r="AZ934" s="16"/>
      <c r="BA934" s="16"/>
      <c r="BB934" s="93">
        <f t="shared" si="1088"/>
        <v>0</v>
      </c>
      <c r="BC934" s="93">
        <f t="shared" si="1089"/>
        <v>0</v>
      </c>
      <c r="BD934" s="93">
        <f t="shared" si="1090"/>
        <v>0</v>
      </c>
      <c r="BE934" s="158">
        <f t="shared" si="1091"/>
        <v>0</v>
      </c>
      <c r="BF934" s="159">
        <f t="shared" si="1092"/>
        <v>0</v>
      </c>
      <c r="BG934" s="159">
        <f t="shared" si="1046"/>
        <v>0</v>
      </c>
      <c r="BH934" s="159">
        <f t="shared" si="1047"/>
        <v>0</v>
      </c>
      <c r="BI934" s="159">
        <f t="shared" si="1048"/>
        <v>0</v>
      </c>
      <c r="BJ934" s="159">
        <f t="shared" si="1049"/>
        <v>0</v>
      </c>
      <c r="BK934" s="159">
        <f t="shared" si="1050"/>
        <v>0</v>
      </c>
      <c r="BL934" s="159">
        <f t="shared" si="1051"/>
        <v>0</v>
      </c>
      <c r="BM934" s="159">
        <f t="shared" si="1099"/>
        <v>0</v>
      </c>
      <c r="BN934" s="159">
        <f t="shared" si="1099"/>
        <v>0</v>
      </c>
      <c r="BO934" s="205" t="b">
        <f t="shared" si="1052"/>
        <v>0</v>
      </c>
      <c r="BP934" s="214">
        <f t="shared" si="1053"/>
        <v>0</v>
      </c>
      <c r="BQ934" s="160">
        <f t="shared" si="1054"/>
        <v>0</v>
      </c>
      <c r="BR934" s="160">
        <f t="shared" si="1055"/>
        <v>0</v>
      </c>
      <c r="BS934" s="160">
        <f t="shared" si="1056"/>
        <v>0</v>
      </c>
      <c r="BT934" s="160">
        <f t="shared" si="1057"/>
        <v>0</v>
      </c>
      <c r="BU934" s="160">
        <f t="shared" si="1058"/>
        <v>0</v>
      </c>
      <c r="BV934" s="215">
        <f t="shared" si="1059"/>
        <v>0</v>
      </c>
      <c r="BW934" s="217">
        <f t="shared" si="1060"/>
        <v>0</v>
      </c>
      <c r="BX934" s="206">
        <f t="shared" si="1061"/>
        <v>0</v>
      </c>
      <c r="BY934" s="206">
        <f t="shared" si="1062"/>
        <v>0</v>
      </c>
      <c r="BZ934" s="206">
        <f t="shared" si="1063"/>
        <v>0</v>
      </c>
      <c r="CA934" s="206">
        <f t="shared" si="1064"/>
        <v>0</v>
      </c>
      <c r="CB934" s="206">
        <f t="shared" si="1065"/>
        <v>0</v>
      </c>
      <c r="CC934" s="218">
        <f t="shared" si="1066"/>
        <v>0</v>
      </c>
      <c r="CD934" s="216" t="e">
        <f t="shared" si="1067"/>
        <v>#VALUE!</v>
      </c>
      <c r="CE934" s="94" t="e">
        <f t="shared" si="1068"/>
        <v>#VALUE!</v>
      </c>
      <c r="CF934" s="94" t="e">
        <f t="shared" si="1069"/>
        <v>#VALUE!</v>
      </c>
      <c r="CG934" s="95" t="e">
        <f t="shared" si="1070"/>
        <v>#VALUE!</v>
      </c>
      <c r="CH934" s="95" t="e">
        <f t="shared" si="1093"/>
        <v>#VALUE!</v>
      </c>
      <c r="CI934" s="95" t="b">
        <f t="shared" si="1096"/>
        <v>0</v>
      </c>
      <c r="CJ934" s="76" t="str">
        <f t="shared" si="1071"/>
        <v/>
      </c>
      <c r="CK934" s="94" t="e" cm="1">
        <f t="array" aca="1" ref="CK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CL934" s="94" t="str">
        <f t="shared" si="1072"/>
        <v/>
      </c>
      <c r="CM934" s="96" t="b">
        <f t="shared" si="1073"/>
        <v>0</v>
      </c>
      <c r="CN934" s="130" t="b">
        <f>IFERROR(MATCH(D934,'Avtal för korttidsarbete'!$G$13:$G$1012,0),TRUE)</f>
        <v>1</v>
      </c>
      <c r="CO934" s="130" t="b">
        <f t="shared" si="1074"/>
        <v>0</v>
      </c>
      <c r="CP934" s="131" t="str" cm="1">
        <f t="array" ref="CP934">IF(CN934=TRUE,"x",INDEX('Avtal för korttidsarbete'!$E$13:$E$1012,$CN934))</f>
        <v>x</v>
      </c>
      <c r="CQ934" s="131" t="str" cm="1">
        <f t="array" ref="CQ934">IF(CN934=TRUE,"x",INDEX('Avtal för korttidsarbete'!$F$13:$F$1012,$CN934))</f>
        <v>x</v>
      </c>
      <c r="CR934" s="130" t="b">
        <f t="shared" si="1075"/>
        <v>0</v>
      </c>
      <c r="CS934" s="165">
        <f t="shared" si="1094"/>
        <v>0</v>
      </c>
      <c r="CT934" s="165">
        <f t="shared" si="1095"/>
        <v>0</v>
      </c>
      <c r="CU934" s="130" t="b">
        <f t="shared" si="1076"/>
        <v>0</v>
      </c>
      <c r="CV934" s="131">
        <f t="shared" si="1077"/>
        <v>0</v>
      </c>
      <c r="CW934" s="165">
        <f t="shared" si="1078"/>
        <v>0</v>
      </c>
      <c r="CX934" s="186" t="b">
        <f>IFERROR(INDEX('Avtal för korttidsarbete'!R:R,MATCH(D934,'Avtal för korttidsarbete'!$G:$G,0)),TRUE)</f>
        <v>1</v>
      </c>
      <c r="CY934" s="165" t="str">
        <f>IF(CX934,"-",INDEX('Avtal för korttidsarbete'!$D:$D,MATCH(D934,'Avtal för korttidsarbete'!$G:$G,0)))</f>
        <v>-</v>
      </c>
      <c r="CZ934" s="131" t="b">
        <f>IFERROR(G934&gt;INDEX(Uppsägningar!E:E,MATCH(C934,Uppsägningar!C:C,0)),FALSE)</f>
        <v>0</v>
      </c>
    </row>
    <row r="935" spans="1:104" s="30" customFormat="1" x14ac:dyDescent="0.25">
      <c r="A935" s="19">
        <v>920</v>
      </c>
      <c r="B935" s="20"/>
      <c r="C935" s="189"/>
      <c r="D935" s="69"/>
      <c r="E935" s="171">
        <f>IFERROR(INDEX(Admin!$C$7:$C$10,MATCH(CY935,TblNivåValTExt,0)),0)</f>
        <v>0</v>
      </c>
      <c r="F935" s="1"/>
      <c r="G935" s="1"/>
      <c r="H935" s="90"/>
      <c r="I935" s="91"/>
      <c r="J935" s="91"/>
      <c r="K935" s="91"/>
      <c r="L935" s="91"/>
      <c r="M935" s="91"/>
      <c r="N935" s="91"/>
      <c r="O935" s="91"/>
      <c r="P935" s="91"/>
      <c r="Q935" s="91"/>
      <c r="R935" s="91"/>
      <c r="S935" s="91"/>
      <c r="T935" s="91"/>
      <c r="U935" s="91"/>
      <c r="V935" s="91"/>
      <c r="W935" s="225">
        <f t="shared" si="1033"/>
        <v>0</v>
      </c>
      <c r="X935" s="134" t="str">
        <f t="shared" si="1079"/>
        <v/>
      </c>
      <c r="Y935" s="92" t="b">
        <f t="shared" si="1034"/>
        <v>0</v>
      </c>
      <c r="Z935" s="92" t="str">
        <f t="shared" si="1080"/>
        <v/>
      </c>
      <c r="AA935" s="92" t="b">
        <f t="shared" si="1081"/>
        <v>0</v>
      </c>
      <c r="AB935" s="92" t="str">
        <f t="shared" si="1082"/>
        <v/>
      </c>
      <c r="AC935" s="13" t="b">
        <f t="shared" si="1035"/>
        <v>0</v>
      </c>
      <c r="AD935" s="92" t="str">
        <f t="shared" si="1083"/>
        <v/>
      </c>
      <c r="AE935" s="13" t="b">
        <f t="shared" si="1084"/>
        <v>0</v>
      </c>
      <c r="AF935" s="92" t="str">
        <f t="shared" si="1085"/>
        <v/>
      </c>
      <c r="AG935" s="13" t="b">
        <f t="shared" si="1036"/>
        <v>0</v>
      </c>
      <c r="AH935" s="92" t="str">
        <f t="shared" si="1086"/>
        <v/>
      </c>
      <c r="AI935" s="35" t="b">
        <f t="shared" si="1037"/>
        <v>0</v>
      </c>
      <c r="AJ935" s="92" t="str">
        <f t="shared" si="1087"/>
        <v/>
      </c>
      <c r="AK935" s="35" t="b">
        <f t="shared" si="1038"/>
        <v>0</v>
      </c>
      <c r="AL935" s="92" t="str">
        <f t="shared" si="1039"/>
        <v/>
      </c>
      <c r="AM935" s="35" t="b">
        <f t="shared" si="1040"/>
        <v>0</v>
      </c>
      <c r="AN935" s="92" t="str">
        <f t="shared" si="1041"/>
        <v/>
      </c>
      <c r="AO935" s="13" t="b">
        <f t="shared" si="1042"/>
        <v>0</v>
      </c>
      <c r="AP935" s="92" t="str">
        <f t="shared" si="1043"/>
        <v/>
      </c>
      <c r="AQ935" s="14">
        <f t="shared" si="1044"/>
        <v>0</v>
      </c>
      <c r="AR935" s="14">
        <f t="shared" si="1045"/>
        <v>0</v>
      </c>
      <c r="AS935" s="16">
        <f t="shared" si="1098"/>
        <v>0</v>
      </c>
      <c r="AT935" s="16">
        <f t="shared" si="1098"/>
        <v>0</v>
      </c>
      <c r="AU935" s="16">
        <f t="shared" si="1098"/>
        <v>0</v>
      </c>
      <c r="AV935" s="16">
        <f t="shared" si="1098"/>
        <v>0</v>
      </c>
      <c r="AW935" s="16">
        <f t="shared" si="1098"/>
        <v>0</v>
      </c>
      <c r="AX935" s="16">
        <f t="shared" si="1098"/>
        <v>0</v>
      </c>
      <c r="AY935" s="16">
        <f t="shared" si="1098"/>
        <v>0</v>
      </c>
      <c r="AZ935" s="16"/>
      <c r="BA935" s="16"/>
      <c r="BB935" s="93">
        <f t="shared" si="1088"/>
        <v>0</v>
      </c>
      <c r="BC935" s="93">
        <f t="shared" si="1089"/>
        <v>0</v>
      </c>
      <c r="BD935" s="93">
        <f t="shared" si="1090"/>
        <v>0</v>
      </c>
      <c r="BE935" s="158">
        <f t="shared" si="1091"/>
        <v>0</v>
      </c>
      <c r="BF935" s="159">
        <f t="shared" si="1092"/>
        <v>0</v>
      </c>
      <c r="BG935" s="159">
        <f t="shared" si="1046"/>
        <v>0</v>
      </c>
      <c r="BH935" s="159">
        <f t="shared" si="1047"/>
        <v>0</v>
      </c>
      <c r="BI935" s="159">
        <f t="shared" si="1048"/>
        <v>0</v>
      </c>
      <c r="BJ935" s="159">
        <f t="shared" si="1049"/>
        <v>0</v>
      </c>
      <c r="BK935" s="159">
        <f t="shared" si="1050"/>
        <v>0</v>
      </c>
      <c r="BL935" s="159">
        <f t="shared" si="1051"/>
        <v>0</v>
      </c>
      <c r="BM935" s="159">
        <f t="shared" si="1099"/>
        <v>0</v>
      </c>
      <c r="BN935" s="159">
        <f t="shared" si="1099"/>
        <v>0</v>
      </c>
      <c r="BO935" s="205" t="b">
        <f t="shared" si="1052"/>
        <v>0</v>
      </c>
      <c r="BP935" s="214">
        <f t="shared" si="1053"/>
        <v>0</v>
      </c>
      <c r="BQ935" s="160">
        <f t="shared" si="1054"/>
        <v>0</v>
      </c>
      <c r="BR935" s="160">
        <f t="shared" si="1055"/>
        <v>0</v>
      </c>
      <c r="BS935" s="160">
        <f t="shared" si="1056"/>
        <v>0</v>
      </c>
      <c r="BT935" s="160">
        <f t="shared" si="1057"/>
        <v>0</v>
      </c>
      <c r="BU935" s="160">
        <f t="shared" si="1058"/>
        <v>0</v>
      </c>
      <c r="BV935" s="215">
        <f t="shared" si="1059"/>
        <v>0</v>
      </c>
      <c r="BW935" s="217">
        <f t="shared" si="1060"/>
        <v>0</v>
      </c>
      <c r="BX935" s="206">
        <f t="shared" si="1061"/>
        <v>0</v>
      </c>
      <c r="BY935" s="206">
        <f t="shared" si="1062"/>
        <v>0</v>
      </c>
      <c r="BZ935" s="206">
        <f t="shared" si="1063"/>
        <v>0</v>
      </c>
      <c r="CA935" s="206">
        <f t="shared" si="1064"/>
        <v>0</v>
      </c>
      <c r="CB935" s="206">
        <f t="shared" si="1065"/>
        <v>0</v>
      </c>
      <c r="CC935" s="218">
        <f t="shared" si="1066"/>
        <v>0</v>
      </c>
      <c r="CD935" s="216" t="e">
        <f t="shared" si="1067"/>
        <v>#VALUE!</v>
      </c>
      <c r="CE935" s="94" t="e">
        <f t="shared" si="1068"/>
        <v>#VALUE!</v>
      </c>
      <c r="CF935" s="94" t="e">
        <f t="shared" si="1069"/>
        <v>#VALUE!</v>
      </c>
      <c r="CG935" s="95" t="e">
        <f t="shared" si="1070"/>
        <v>#VALUE!</v>
      </c>
      <c r="CH935" s="95" t="e">
        <f t="shared" si="1093"/>
        <v>#VALUE!</v>
      </c>
      <c r="CI935" s="95" t="b">
        <f t="shared" si="1096"/>
        <v>0</v>
      </c>
      <c r="CJ935" s="76" t="str">
        <f t="shared" si="1071"/>
        <v/>
      </c>
      <c r="CK935" s="94" t="e" cm="1">
        <f t="array" aca="1" ref="CK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CL935" s="94" t="str">
        <f t="shared" si="1072"/>
        <v/>
      </c>
      <c r="CM935" s="96" t="b">
        <f t="shared" si="1073"/>
        <v>0</v>
      </c>
      <c r="CN935" s="130" t="b">
        <f>IFERROR(MATCH(D935,'Avtal för korttidsarbete'!$G$13:$G$1012,0),TRUE)</f>
        <v>1</v>
      </c>
      <c r="CO935" s="130" t="b">
        <f t="shared" si="1074"/>
        <v>0</v>
      </c>
      <c r="CP935" s="131" t="str" cm="1">
        <f t="array" ref="CP935">IF(CN935=TRUE,"x",INDEX('Avtal för korttidsarbete'!$E$13:$E$1012,$CN935))</f>
        <v>x</v>
      </c>
      <c r="CQ935" s="131" t="str" cm="1">
        <f t="array" ref="CQ935">IF(CN935=TRUE,"x",INDEX('Avtal för korttidsarbete'!$F$13:$F$1012,$CN935))</f>
        <v>x</v>
      </c>
      <c r="CR935" s="130" t="b">
        <f t="shared" si="1075"/>
        <v>0</v>
      </c>
      <c r="CS935" s="165">
        <f t="shared" si="1094"/>
        <v>0</v>
      </c>
      <c r="CT935" s="165">
        <f t="shared" si="1095"/>
        <v>0</v>
      </c>
      <c r="CU935" s="130" t="b">
        <f t="shared" si="1076"/>
        <v>0</v>
      </c>
      <c r="CV935" s="131">
        <f t="shared" si="1077"/>
        <v>0</v>
      </c>
      <c r="CW935" s="165">
        <f t="shared" si="1078"/>
        <v>0</v>
      </c>
      <c r="CX935" s="186" t="b">
        <f>IFERROR(INDEX('Avtal för korttidsarbete'!R:R,MATCH(D935,'Avtal för korttidsarbete'!$G:$G,0)),TRUE)</f>
        <v>1</v>
      </c>
      <c r="CY935" s="165" t="str">
        <f>IF(CX935,"-",INDEX('Avtal för korttidsarbete'!$D:$D,MATCH(D935,'Avtal för korttidsarbete'!$G:$G,0)))</f>
        <v>-</v>
      </c>
      <c r="CZ935" s="131" t="b">
        <f>IFERROR(G935&gt;INDEX(Uppsägningar!E:E,MATCH(C935,Uppsägningar!C:C,0)),FALSE)</f>
        <v>0</v>
      </c>
    </row>
    <row r="936" spans="1:104" s="30" customFormat="1" x14ac:dyDescent="0.25">
      <c r="A936" s="19">
        <v>921</v>
      </c>
      <c r="B936" s="20"/>
      <c r="C936" s="189"/>
      <c r="D936" s="69"/>
      <c r="E936" s="171">
        <f>IFERROR(INDEX(Admin!$C$7:$C$10,MATCH(CY936,TblNivåValTExt,0)),0)</f>
        <v>0</v>
      </c>
      <c r="F936" s="1"/>
      <c r="G936" s="1"/>
      <c r="H936" s="90"/>
      <c r="I936" s="91"/>
      <c r="J936" s="91"/>
      <c r="K936" s="91"/>
      <c r="L936" s="91"/>
      <c r="M936" s="91"/>
      <c r="N936" s="91"/>
      <c r="O936" s="91"/>
      <c r="P936" s="91"/>
      <c r="Q936" s="91"/>
      <c r="R936" s="91"/>
      <c r="S936" s="91"/>
      <c r="T936" s="91"/>
      <c r="U936" s="91"/>
      <c r="V936" s="91"/>
      <c r="W936" s="225">
        <f t="shared" si="1033"/>
        <v>0</v>
      </c>
      <c r="X936" s="134" t="str">
        <f t="shared" si="1079"/>
        <v/>
      </c>
      <c r="Y936" s="92" t="b">
        <f t="shared" si="1034"/>
        <v>0</v>
      </c>
      <c r="Z936" s="92" t="str">
        <f t="shared" si="1080"/>
        <v/>
      </c>
      <c r="AA936" s="92" t="b">
        <f t="shared" si="1081"/>
        <v>0</v>
      </c>
      <c r="AB936" s="92" t="str">
        <f t="shared" si="1082"/>
        <v/>
      </c>
      <c r="AC936" s="13" t="b">
        <f t="shared" si="1035"/>
        <v>0</v>
      </c>
      <c r="AD936" s="92" t="str">
        <f t="shared" si="1083"/>
        <v/>
      </c>
      <c r="AE936" s="13" t="b">
        <f t="shared" si="1084"/>
        <v>0</v>
      </c>
      <c r="AF936" s="92" t="str">
        <f t="shared" si="1085"/>
        <v/>
      </c>
      <c r="AG936" s="13" t="b">
        <f t="shared" si="1036"/>
        <v>0</v>
      </c>
      <c r="AH936" s="92" t="str">
        <f t="shared" si="1086"/>
        <v/>
      </c>
      <c r="AI936" s="35" t="b">
        <f t="shared" si="1037"/>
        <v>0</v>
      </c>
      <c r="AJ936" s="92" t="str">
        <f t="shared" si="1087"/>
        <v/>
      </c>
      <c r="AK936" s="35" t="b">
        <f t="shared" si="1038"/>
        <v>0</v>
      </c>
      <c r="AL936" s="92" t="str">
        <f t="shared" si="1039"/>
        <v/>
      </c>
      <c r="AM936" s="35" t="b">
        <f t="shared" si="1040"/>
        <v>0</v>
      </c>
      <c r="AN936" s="92" t="str">
        <f t="shared" si="1041"/>
        <v/>
      </c>
      <c r="AO936" s="13" t="b">
        <f t="shared" si="1042"/>
        <v>0</v>
      </c>
      <c r="AP936" s="92" t="str">
        <f t="shared" si="1043"/>
        <v/>
      </c>
      <c r="AQ936" s="14">
        <f t="shared" si="1044"/>
        <v>0</v>
      </c>
      <c r="AR936" s="14">
        <f t="shared" si="1045"/>
        <v>0</v>
      </c>
      <c r="AS936" s="16">
        <f t="shared" ref="AS936:AY945" si="1100">IF(OR(AS$11=FALSE,$F936="",MIN($G936,AS$10,$AR936)-MAX($F936,AS$8,$AQ936)&lt;0),0,MIN($G936,AS$10,$AR936)-MAX($F936,AS$8,$AQ936)+1)</f>
        <v>0</v>
      </c>
      <c r="AT936" s="16">
        <f t="shared" si="1100"/>
        <v>0</v>
      </c>
      <c r="AU936" s="16">
        <f t="shared" si="1100"/>
        <v>0</v>
      </c>
      <c r="AV936" s="16">
        <f t="shared" si="1100"/>
        <v>0</v>
      </c>
      <c r="AW936" s="16">
        <f t="shared" si="1100"/>
        <v>0</v>
      </c>
      <c r="AX936" s="16">
        <f t="shared" si="1100"/>
        <v>0</v>
      </c>
      <c r="AY936" s="16">
        <f t="shared" si="1100"/>
        <v>0</v>
      </c>
      <c r="AZ936" s="16"/>
      <c r="BA936" s="16"/>
      <c r="BB936" s="93">
        <f t="shared" si="1088"/>
        <v>0</v>
      </c>
      <c r="BC936" s="93">
        <f t="shared" si="1089"/>
        <v>0</v>
      </c>
      <c r="BD936" s="93">
        <f t="shared" si="1090"/>
        <v>0</v>
      </c>
      <c r="BE936" s="158">
        <f t="shared" si="1091"/>
        <v>0</v>
      </c>
      <c r="BF936" s="159">
        <f t="shared" si="1092"/>
        <v>0</v>
      </c>
      <c r="BG936" s="159">
        <f t="shared" si="1046"/>
        <v>0</v>
      </c>
      <c r="BH936" s="159">
        <f t="shared" si="1047"/>
        <v>0</v>
      </c>
      <c r="BI936" s="159">
        <f t="shared" si="1048"/>
        <v>0</v>
      </c>
      <c r="BJ936" s="159">
        <f t="shared" si="1049"/>
        <v>0</v>
      </c>
      <c r="BK936" s="159">
        <f t="shared" si="1050"/>
        <v>0</v>
      </c>
      <c r="BL936" s="159">
        <f t="shared" si="1051"/>
        <v>0</v>
      </c>
      <c r="BM936" s="159">
        <f t="shared" si="1099"/>
        <v>0</v>
      </c>
      <c r="BN936" s="159">
        <f t="shared" si="1099"/>
        <v>0</v>
      </c>
      <c r="BO936" s="205" t="b">
        <f t="shared" si="1052"/>
        <v>0</v>
      </c>
      <c r="BP936" s="214">
        <f t="shared" si="1053"/>
        <v>0</v>
      </c>
      <c r="BQ936" s="160">
        <f t="shared" si="1054"/>
        <v>0</v>
      </c>
      <c r="BR936" s="160">
        <f t="shared" si="1055"/>
        <v>0</v>
      </c>
      <c r="BS936" s="160">
        <f t="shared" si="1056"/>
        <v>0</v>
      </c>
      <c r="BT936" s="160">
        <f t="shared" si="1057"/>
        <v>0</v>
      </c>
      <c r="BU936" s="160">
        <f t="shared" si="1058"/>
        <v>0</v>
      </c>
      <c r="BV936" s="215">
        <f t="shared" si="1059"/>
        <v>0</v>
      </c>
      <c r="BW936" s="217">
        <f t="shared" si="1060"/>
        <v>0</v>
      </c>
      <c r="BX936" s="206">
        <f t="shared" si="1061"/>
        <v>0</v>
      </c>
      <c r="BY936" s="206">
        <f t="shared" si="1062"/>
        <v>0</v>
      </c>
      <c r="BZ936" s="206">
        <f t="shared" si="1063"/>
        <v>0</v>
      </c>
      <c r="CA936" s="206">
        <f t="shared" si="1064"/>
        <v>0</v>
      </c>
      <c r="CB936" s="206">
        <f t="shared" si="1065"/>
        <v>0</v>
      </c>
      <c r="CC936" s="218">
        <f t="shared" si="1066"/>
        <v>0</v>
      </c>
      <c r="CD936" s="216" t="e">
        <f t="shared" si="1067"/>
        <v>#VALUE!</v>
      </c>
      <c r="CE936" s="94" t="e">
        <f t="shared" si="1068"/>
        <v>#VALUE!</v>
      </c>
      <c r="CF936" s="94" t="e">
        <f t="shared" si="1069"/>
        <v>#VALUE!</v>
      </c>
      <c r="CG936" s="95" t="e">
        <f t="shared" si="1070"/>
        <v>#VALUE!</v>
      </c>
      <c r="CH936" s="95" t="e">
        <f t="shared" si="1093"/>
        <v>#VALUE!</v>
      </c>
      <c r="CI936" s="95" t="b">
        <f t="shared" si="1096"/>
        <v>0</v>
      </c>
      <c r="CJ936" s="76" t="str">
        <f t="shared" si="1071"/>
        <v/>
      </c>
      <c r="CK936" s="94" t="e" cm="1">
        <f t="array" aca="1" ref="CK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CL936" s="94" t="str">
        <f t="shared" si="1072"/>
        <v/>
      </c>
      <c r="CM936" s="96" t="b">
        <f t="shared" si="1073"/>
        <v>0</v>
      </c>
      <c r="CN936" s="130" t="b">
        <f>IFERROR(MATCH(D936,'Avtal för korttidsarbete'!$G$13:$G$1012,0),TRUE)</f>
        <v>1</v>
      </c>
      <c r="CO936" s="130" t="b">
        <f t="shared" si="1074"/>
        <v>0</v>
      </c>
      <c r="CP936" s="131" t="str" cm="1">
        <f t="array" ref="CP936">IF(CN936=TRUE,"x",INDEX('Avtal för korttidsarbete'!$E$13:$E$1012,$CN936))</f>
        <v>x</v>
      </c>
      <c r="CQ936" s="131" t="str" cm="1">
        <f t="array" ref="CQ936">IF(CN936=TRUE,"x",INDEX('Avtal för korttidsarbete'!$F$13:$F$1012,$CN936))</f>
        <v>x</v>
      </c>
      <c r="CR936" s="130" t="b">
        <f t="shared" si="1075"/>
        <v>0</v>
      </c>
      <c r="CS936" s="165">
        <f t="shared" si="1094"/>
        <v>0</v>
      </c>
      <c r="CT936" s="165">
        <f t="shared" si="1095"/>
        <v>0</v>
      </c>
      <c r="CU936" s="130" t="b">
        <f t="shared" si="1076"/>
        <v>0</v>
      </c>
      <c r="CV936" s="131">
        <f t="shared" si="1077"/>
        <v>0</v>
      </c>
      <c r="CW936" s="165">
        <f t="shared" si="1078"/>
        <v>0</v>
      </c>
      <c r="CX936" s="186" t="b">
        <f>IFERROR(INDEX('Avtal för korttidsarbete'!R:R,MATCH(D936,'Avtal för korttidsarbete'!$G:$G,0)),TRUE)</f>
        <v>1</v>
      </c>
      <c r="CY936" s="165" t="str">
        <f>IF(CX936,"-",INDEX('Avtal för korttidsarbete'!$D:$D,MATCH(D936,'Avtal för korttidsarbete'!$G:$G,0)))</f>
        <v>-</v>
      </c>
      <c r="CZ936" s="131" t="b">
        <f>IFERROR(G936&gt;INDEX(Uppsägningar!E:E,MATCH(C936,Uppsägningar!C:C,0)),FALSE)</f>
        <v>0</v>
      </c>
    </row>
    <row r="937" spans="1:104" s="30" customFormat="1" x14ac:dyDescent="0.25">
      <c r="A937" s="19">
        <v>922</v>
      </c>
      <c r="B937" s="20"/>
      <c r="C937" s="189"/>
      <c r="D937" s="69"/>
      <c r="E937" s="171">
        <f>IFERROR(INDEX(Admin!$C$7:$C$10,MATCH(CY937,TblNivåValTExt,0)),0)</f>
        <v>0</v>
      </c>
      <c r="F937" s="1"/>
      <c r="G937" s="1"/>
      <c r="H937" s="90"/>
      <c r="I937" s="91"/>
      <c r="J937" s="91"/>
      <c r="K937" s="91"/>
      <c r="L937" s="91"/>
      <c r="M937" s="91"/>
      <c r="N937" s="91"/>
      <c r="O937" s="91"/>
      <c r="P937" s="91"/>
      <c r="Q937" s="91"/>
      <c r="R937" s="91"/>
      <c r="S937" s="91"/>
      <c r="T937" s="91"/>
      <c r="U937" s="91"/>
      <c r="V937" s="91"/>
      <c r="W937" s="225">
        <f t="shared" si="1033"/>
        <v>0</v>
      </c>
      <c r="X937" s="134" t="str">
        <f t="shared" si="1079"/>
        <v/>
      </c>
      <c r="Y937" s="92" t="b">
        <f t="shared" si="1034"/>
        <v>0</v>
      </c>
      <c r="Z937" s="92" t="str">
        <f t="shared" si="1080"/>
        <v/>
      </c>
      <c r="AA937" s="92" t="b">
        <f t="shared" si="1081"/>
        <v>0</v>
      </c>
      <c r="AB937" s="92" t="str">
        <f t="shared" si="1082"/>
        <v/>
      </c>
      <c r="AC937" s="13" t="b">
        <f t="shared" si="1035"/>
        <v>0</v>
      </c>
      <c r="AD937" s="92" t="str">
        <f t="shared" si="1083"/>
        <v/>
      </c>
      <c r="AE937" s="13" t="b">
        <f t="shared" si="1084"/>
        <v>0</v>
      </c>
      <c r="AF937" s="92" t="str">
        <f t="shared" si="1085"/>
        <v/>
      </c>
      <c r="AG937" s="13" t="b">
        <f t="shared" si="1036"/>
        <v>0</v>
      </c>
      <c r="AH937" s="92" t="str">
        <f t="shared" si="1086"/>
        <v/>
      </c>
      <c r="AI937" s="35" t="b">
        <f t="shared" si="1037"/>
        <v>0</v>
      </c>
      <c r="AJ937" s="92" t="str">
        <f t="shared" si="1087"/>
        <v/>
      </c>
      <c r="AK937" s="35" t="b">
        <f t="shared" si="1038"/>
        <v>0</v>
      </c>
      <c r="AL937" s="92" t="str">
        <f t="shared" si="1039"/>
        <v/>
      </c>
      <c r="AM937" s="35" t="b">
        <f t="shared" si="1040"/>
        <v>0</v>
      </c>
      <c r="AN937" s="92" t="str">
        <f t="shared" si="1041"/>
        <v/>
      </c>
      <c r="AO937" s="13" t="b">
        <f t="shared" si="1042"/>
        <v>0</v>
      </c>
      <c r="AP937" s="92" t="str">
        <f t="shared" si="1043"/>
        <v/>
      </c>
      <c r="AQ937" s="14">
        <f t="shared" si="1044"/>
        <v>0</v>
      </c>
      <c r="AR937" s="14">
        <f t="shared" si="1045"/>
        <v>0</v>
      </c>
      <c r="AS937" s="16">
        <f t="shared" si="1100"/>
        <v>0</v>
      </c>
      <c r="AT937" s="16">
        <f t="shared" si="1100"/>
        <v>0</v>
      </c>
      <c r="AU937" s="16">
        <f t="shared" si="1100"/>
        <v>0</v>
      </c>
      <c r="AV937" s="16">
        <f t="shared" si="1100"/>
        <v>0</v>
      </c>
      <c r="AW937" s="16">
        <f t="shared" si="1100"/>
        <v>0</v>
      </c>
      <c r="AX937" s="16">
        <f t="shared" si="1100"/>
        <v>0</v>
      </c>
      <c r="AY937" s="16">
        <f t="shared" si="1100"/>
        <v>0</v>
      </c>
      <c r="AZ937" s="16"/>
      <c r="BA937" s="16"/>
      <c r="BB937" s="93">
        <f t="shared" si="1088"/>
        <v>0</v>
      </c>
      <c r="BC937" s="93">
        <f t="shared" si="1089"/>
        <v>0</v>
      </c>
      <c r="BD937" s="93">
        <f t="shared" si="1090"/>
        <v>0</v>
      </c>
      <c r="BE937" s="158">
        <f t="shared" si="1091"/>
        <v>0</v>
      </c>
      <c r="BF937" s="159">
        <f t="shared" si="1092"/>
        <v>0</v>
      </c>
      <c r="BG937" s="159">
        <f t="shared" si="1046"/>
        <v>0</v>
      </c>
      <c r="BH937" s="159">
        <f t="shared" si="1047"/>
        <v>0</v>
      </c>
      <c r="BI937" s="159">
        <f t="shared" si="1048"/>
        <v>0</v>
      </c>
      <c r="BJ937" s="159">
        <f t="shared" si="1049"/>
        <v>0</v>
      </c>
      <c r="BK937" s="159">
        <f t="shared" si="1050"/>
        <v>0</v>
      </c>
      <c r="BL937" s="159">
        <f t="shared" si="1051"/>
        <v>0</v>
      </c>
      <c r="BM937" s="159">
        <f t="shared" si="1099"/>
        <v>0</v>
      </c>
      <c r="BN937" s="159">
        <f t="shared" si="1099"/>
        <v>0</v>
      </c>
      <c r="BO937" s="205" t="b">
        <f t="shared" si="1052"/>
        <v>0</v>
      </c>
      <c r="BP937" s="214">
        <f t="shared" si="1053"/>
        <v>0</v>
      </c>
      <c r="BQ937" s="160">
        <f t="shared" si="1054"/>
        <v>0</v>
      </c>
      <c r="BR937" s="160">
        <f t="shared" si="1055"/>
        <v>0</v>
      </c>
      <c r="BS937" s="160">
        <f t="shared" si="1056"/>
        <v>0</v>
      </c>
      <c r="BT937" s="160">
        <f t="shared" si="1057"/>
        <v>0</v>
      </c>
      <c r="BU937" s="160">
        <f t="shared" si="1058"/>
        <v>0</v>
      </c>
      <c r="BV937" s="215">
        <f t="shared" si="1059"/>
        <v>0</v>
      </c>
      <c r="BW937" s="217">
        <f t="shared" si="1060"/>
        <v>0</v>
      </c>
      <c r="BX937" s="206">
        <f t="shared" si="1061"/>
        <v>0</v>
      </c>
      <c r="BY937" s="206">
        <f t="shared" si="1062"/>
        <v>0</v>
      </c>
      <c r="BZ937" s="206">
        <f t="shared" si="1063"/>
        <v>0</v>
      </c>
      <c r="CA937" s="206">
        <f t="shared" si="1064"/>
        <v>0</v>
      </c>
      <c r="CB937" s="206">
        <f t="shared" si="1065"/>
        <v>0</v>
      </c>
      <c r="CC937" s="218">
        <f t="shared" si="1066"/>
        <v>0</v>
      </c>
      <c r="CD937" s="216" t="e">
        <f t="shared" si="1067"/>
        <v>#VALUE!</v>
      </c>
      <c r="CE937" s="94" t="e">
        <f t="shared" si="1068"/>
        <v>#VALUE!</v>
      </c>
      <c r="CF937" s="94" t="e">
        <f t="shared" si="1069"/>
        <v>#VALUE!</v>
      </c>
      <c r="CG937" s="95" t="e">
        <f t="shared" si="1070"/>
        <v>#VALUE!</v>
      </c>
      <c r="CH937" s="95" t="e">
        <f t="shared" si="1093"/>
        <v>#VALUE!</v>
      </c>
      <c r="CI937" s="95" t="b">
        <f t="shared" si="1096"/>
        <v>0</v>
      </c>
      <c r="CJ937" s="76" t="str">
        <f t="shared" si="1071"/>
        <v/>
      </c>
      <c r="CK937" s="94" t="e" cm="1">
        <f t="array" aca="1" ref="CK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CL937" s="94" t="str">
        <f t="shared" si="1072"/>
        <v/>
      </c>
      <c r="CM937" s="96" t="b">
        <f t="shared" si="1073"/>
        <v>0</v>
      </c>
      <c r="CN937" s="130" t="b">
        <f>IFERROR(MATCH(D937,'Avtal för korttidsarbete'!$G$13:$G$1012,0),TRUE)</f>
        <v>1</v>
      </c>
      <c r="CO937" s="130" t="b">
        <f t="shared" si="1074"/>
        <v>0</v>
      </c>
      <c r="CP937" s="131" t="str" cm="1">
        <f t="array" ref="CP937">IF(CN937=TRUE,"x",INDEX('Avtal för korttidsarbete'!$E$13:$E$1012,$CN937))</f>
        <v>x</v>
      </c>
      <c r="CQ937" s="131" t="str" cm="1">
        <f t="array" ref="CQ937">IF(CN937=TRUE,"x",INDEX('Avtal för korttidsarbete'!$F$13:$F$1012,$CN937))</f>
        <v>x</v>
      </c>
      <c r="CR937" s="130" t="b">
        <f t="shared" si="1075"/>
        <v>0</v>
      </c>
      <c r="CS937" s="165">
        <f t="shared" si="1094"/>
        <v>0</v>
      </c>
      <c r="CT937" s="165">
        <f t="shared" si="1095"/>
        <v>0</v>
      </c>
      <c r="CU937" s="130" t="b">
        <f t="shared" si="1076"/>
        <v>0</v>
      </c>
      <c r="CV937" s="131">
        <f t="shared" si="1077"/>
        <v>0</v>
      </c>
      <c r="CW937" s="165">
        <f t="shared" si="1078"/>
        <v>0</v>
      </c>
      <c r="CX937" s="186" t="b">
        <f>IFERROR(INDEX('Avtal för korttidsarbete'!R:R,MATCH(D937,'Avtal för korttidsarbete'!$G:$G,0)),TRUE)</f>
        <v>1</v>
      </c>
      <c r="CY937" s="165" t="str">
        <f>IF(CX937,"-",INDEX('Avtal för korttidsarbete'!$D:$D,MATCH(D937,'Avtal för korttidsarbete'!$G:$G,0)))</f>
        <v>-</v>
      </c>
      <c r="CZ937" s="131" t="b">
        <f>IFERROR(G937&gt;INDEX(Uppsägningar!E:E,MATCH(C937,Uppsägningar!C:C,0)),FALSE)</f>
        <v>0</v>
      </c>
    </row>
    <row r="938" spans="1:104" s="30" customFormat="1" x14ac:dyDescent="0.25">
      <c r="A938" s="19">
        <v>923</v>
      </c>
      <c r="B938" s="20"/>
      <c r="C938" s="189"/>
      <c r="D938" s="69"/>
      <c r="E938" s="171">
        <f>IFERROR(INDEX(Admin!$C$7:$C$10,MATCH(CY938,TblNivåValTExt,0)),0)</f>
        <v>0</v>
      </c>
      <c r="F938" s="1"/>
      <c r="G938" s="1"/>
      <c r="H938" s="90"/>
      <c r="I938" s="91"/>
      <c r="J938" s="91"/>
      <c r="K938" s="91"/>
      <c r="L938" s="91"/>
      <c r="M938" s="91"/>
      <c r="N938" s="91"/>
      <c r="O938" s="91"/>
      <c r="P938" s="91"/>
      <c r="Q938" s="91"/>
      <c r="R938" s="91"/>
      <c r="S938" s="91"/>
      <c r="T938" s="91"/>
      <c r="U938" s="91"/>
      <c r="V938" s="91"/>
      <c r="W938" s="225">
        <f t="shared" si="1033"/>
        <v>0</v>
      </c>
      <c r="X938" s="134" t="str">
        <f t="shared" si="1079"/>
        <v/>
      </c>
      <c r="Y938" s="92" t="b">
        <f t="shared" si="1034"/>
        <v>0</v>
      </c>
      <c r="Z938" s="92" t="str">
        <f t="shared" si="1080"/>
        <v/>
      </c>
      <c r="AA938" s="92" t="b">
        <f t="shared" si="1081"/>
        <v>0</v>
      </c>
      <c r="AB938" s="92" t="str">
        <f t="shared" si="1082"/>
        <v/>
      </c>
      <c r="AC938" s="13" t="b">
        <f t="shared" si="1035"/>
        <v>0</v>
      </c>
      <c r="AD938" s="92" t="str">
        <f t="shared" si="1083"/>
        <v/>
      </c>
      <c r="AE938" s="13" t="b">
        <f t="shared" si="1084"/>
        <v>0</v>
      </c>
      <c r="AF938" s="92" t="str">
        <f t="shared" si="1085"/>
        <v/>
      </c>
      <c r="AG938" s="13" t="b">
        <f t="shared" si="1036"/>
        <v>0</v>
      </c>
      <c r="AH938" s="92" t="str">
        <f t="shared" si="1086"/>
        <v/>
      </c>
      <c r="AI938" s="35" t="b">
        <f t="shared" si="1037"/>
        <v>0</v>
      </c>
      <c r="AJ938" s="92" t="str">
        <f t="shared" si="1087"/>
        <v/>
      </c>
      <c r="AK938" s="35" t="b">
        <f t="shared" si="1038"/>
        <v>0</v>
      </c>
      <c r="AL938" s="92" t="str">
        <f t="shared" si="1039"/>
        <v/>
      </c>
      <c r="AM938" s="35" t="b">
        <f t="shared" si="1040"/>
        <v>0</v>
      </c>
      <c r="AN938" s="92" t="str">
        <f t="shared" si="1041"/>
        <v/>
      </c>
      <c r="AO938" s="13" t="b">
        <f t="shared" si="1042"/>
        <v>0</v>
      </c>
      <c r="AP938" s="92" t="str">
        <f t="shared" si="1043"/>
        <v/>
      </c>
      <c r="AQ938" s="14">
        <f t="shared" si="1044"/>
        <v>0</v>
      </c>
      <c r="AR938" s="14">
        <f t="shared" si="1045"/>
        <v>0</v>
      </c>
      <c r="AS938" s="16">
        <f t="shared" si="1100"/>
        <v>0</v>
      </c>
      <c r="AT938" s="16">
        <f t="shared" si="1100"/>
        <v>0</v>
      </c>
      <c r="AU938" s="16">
        <f t="shared" si="1100"/>
        <v>0</v>
      </c>
      <c r="AV938" s="16">
        <f t="shared" si="1100"/>
        <v>0</v>
      </c>
      <c r="AW938" s="16">
        <f t="shared" si="1100"/>
        <v>0</v>
      </c>
      <c r="AX938" s="16">
        <f t="shared" si="1100"/>
        <v>0</v>
      </c>
      <c r="AY938" s="16">
        <f t="shared" si="1100"/>
        <v>0</v>
      </c>
      <c r="AZ938" s="16"/>
      <c r="BA938" s="16"/>
      <c r="BB938" s="93">
        <f t="shared" si="1088"/>
        <v>0</v>
      </c>
      <c r="BC938" s="93">
        <f t="shared" si="1089"/>
        <v>0</v>
      </c>
      <c r="BD938" s="93">
        <f t="shared" si="1090"/>
        <v>0</v>
      </c>
      <c r="BE938" s="158">
        <f t="shared" si="1091"/>
        <v>0</v>
      </c>
      <c r="BF938" s="159">
        <f t="shared" si="1092"/>
        <v>0</v>
      </c>
      <c r="BG938" s="159">
        <f t="shared" si="1046"/>
        <v>0</v>
      </c>
      <c r="BH938" s="159">
        <f t="shared" si="1047"/>
        <v>0</v>
      </c>
      <c r="BI938" s="159">
        <f t="shared" si="1048"/>
        <v>0</v>
      </c>
      <c r="BJ938" s="159">
        <f t="shared" si="1049"/>
        <v>0</v>
      </c>
      <c r="BK938" s="159">
        <f t="shared" si="1050"/>
        <v>0</v>
      </c>
      <c r="BL938" s="159">
        <f t="shared" si="1051"/>
        <v>0</v>
      </c>
      <c r="BM938" s="159">
        <f t="shared" si="1099"/>
        <v>0</v>
      </c>
      <c r="BN938" s="159">
        <f t="shared" si="1099"/>
        <v>0</v>
      </c>
      <c r="BO938" s="205" t="b">
        <f t="shared" si="1052"/>
        <v>0</v>
      </c>
      <c r="BP938" s="214">
        <f t="shared" si="1053"/>
        <v>0</v>
      </c>
      <c r="BQ938" s="160">
        <f t="shared" si="1054"/>
        <v>0</v>
      </c>
      <c r="BR938" s="160">
        <f t="shared" si="1055"/>
        <v>0</v>
      </c>
      <c r="BS938" s="160">
        <f t="shared" si="1056"/>
        <v>0</v>
      </c>
      <c r="BT938" s="160">
        <f t="shared" si="1057"/>
        <v>0</v>
      </c>
      <c r="BU938" s="160">
        <f t="shared" si="1058"/>
        <v>0</v>
      </c>
      <c r="BV938" s="215">
        <f t="shared" si="1059"/>
        <v>0</v>
      </c>
      <c r="BW938" s="217">
        <f t="shared" si="1060"/>
        <v>0</v>
      </c>
      <c r="BX938" s="206">
        <f t="shared" si="1061"/>
        <v>0</v>
      </c>
      <c r="BY938" s="206">
        <f t="shared" si="1062"/>
        <v>0</v>
      </c>
      <c r="BZ938" s="206">
        <f t="shared" si="1063"/>
        <v>0</v>
      </c>
      <c r="CA938" s="206">
        <f t="shared" si="1064"/>
        <v>0</v>
      </c>
      <c r="CB938" s="206">
        <f t="shared" si="1065"/>
        <v>0</v>
      </c>
      <c r="CC938" s="218">
        <f t="shared" si="1066"/>
        <v>0</v>
      </c>
      <c r="CD938" s="216" t="e">
        <f t="shared" si="1067"/>
        <v>#VALUE!</v>
      </c>
      <c r="CE938" s="94" t="e">
        <f t="shared" si="1068"/>
        <v>#VALUE!</v>
      </c>
      <c r="CF938" s="94" t="e">
        <f t="shared" si="1069"/>
        <v>#VALUE!</v>
      </c>
      <c r="CG938" s="95" t="e">
        <f t="shared" si="1070"/>
        <v>#VALUE!</v>
      </c>
      <c r="CH938" s="95" t="e">
        <f t="shared" si="1093"/>
        <v>#VALUE!</v>
      </c>
      <c r="CI938" s="95" t="b">
        <f t="shared" si="1096"/>
        <v>0</v>
      </c>
      <c r="CJ938" s="76" t="str">
        <f t="shared" si="1071"/>
        <v/>
      </c>
      <c r="CK938" s="94" t="e" cm="1">
        <f t="array" aca="1" ref="CK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CL938" s="94" t="str">
        <f t="shared" si="1072"/>
        <v/>
      </c>
      <c r="CM938" s="96" t="b">
        <f t="shared" si="1073"/>
        <v>0</v>
      </c>
      <c r="CN938" s="130" t="b">
        <f>IFERROR(MATCH(D938,'Avtal för korttidsarbete'!$G$13:$G$1012,0),TRUE)</f>
        <v>1</v>
      </c>
      <c r="CO938" s="130" t="b">
        <f t="shared" si="1074"/>
        <v>0</v>
      </c>
      <c r="CP938" s="131" t="str" cm="1">
        <f t="array" ref="CP938">IF(CN938=TRUE,"x",INDEX('Avtal för korttidsarbete'!$E$13:$E$1012,$CN938))</f>
        <v>x</v>
      </c>
      <c r="CQ938" s="131" t="str" cm="1">
        <f t="array" ref="CQ938">IF(CN938=TRUE,"x",INDEX('Avtal för korttidsarbete'!$F$13:$F$1012,$CN938))</f>
        <v>x</v>
      </c>
      <c r="CR938" s="130" t="b">
        <f t="shared" si="1075"/>
        <v>0</v>
      </c>
      <c r="CS938" s="165">
        <f t="shared" si="1094"/>
        <v>0</v>
      </c>
      <c r="CT938" s="165">
        <f t="shared" si="1095"/>
        <v>0</v>
      </c>
      <c r="CU938" s="130" t="b">
        <f t="shared" si="1076"/>
        <v>0</v>
      </c>
      <c r="CV938" s="131">
        <f t="shared" si="1077"/>
        <v>0</v>
      </c>
      <c r="CW938" s="165">
        <f t="shared" si="1078"/>
        <v>0</v>
      </c>
      <c r="CX938" s="186" t="b">
        <f>IFERROR(INDEX('Avtal för korttidsarbete'!R:R,MATCH(D938,'Avtal för korttidsarbete'!$G:$G,0)),TRUE)</f>
        <v>1</v>
      </c>
      <c r="CY938" s="165" t="str">
        <f>IF(CX938,"-",INDEX('Avtal för korttidsarbete'!$D:$D,MATCH(D938,'Avtal för korttidsarbete'!$G:$G,0)))</f>
        <v>-</v>
      </c>
      <c r="CZ938" s="131" t="b">
        <f>IFERROR(G938&gt;INDEX(Uppsägningar!E:E,MATCH(C938,Uppsägningar!C:C,0)),FALSE)</f>
        <v>0</v>
      </c>
    </row>
    <row r="939" spans="1:104" s="30" customFormat="1" x14ac:dyDescent="0.25">
      <c r="A939" s="19">
        <v>924</v>
      </c>
      <c r="B939" s="20"/>
      <c r="C939" s="189"/>
      <c r="D939" s="69"/>
      <c r="E939" s="171">
        <f>IFERROR(INDEX(Admin!$C$7:$C$10,MATCH(CY939,TblNivåValTExt,0)),0)</f>
        <v>0</v>
      </c>
      <c r="F939" s="1"/>
      <c r="G939" s="1"/>
      <c r="H939" s="90"/>
      <c r="I939" s="91"/>
      <c r="J939" s="91"/>
      <c r="K939" s="91"/>
      <c r="L939" s="91"/>
      <c r="M939" s="91"/>
      <c r="N939" s="91"/>
      <c r="O939" s="91"/>
      <c r="P939" s="91"/>
      <c r="Q939" s="91"/>
      <c r="R939" s="91"/>
      <c r="S939" s="91"/>
      <c r="T939" s="91"/>
      <c r="U939" s="91"/>
      <c r="V939" s="91"/>
      <c r="W939" s="225">
        <f t="shared" si="1033"/>
        <v>0</v>
      </c>
      <c r="X939" s="134" t="str">
        <f t="shared" si="1079"/>
        <v/>
      </c>
      <c r="Y939" s="92" t="b">
        <f t="shared" si="1034"/>
        <v>0</v>
      </c>
      <c r="Z939" s="92" t="str">
        <f t="shared" si="1080"/>
        <v/>
      </c>
      <c r="AA939" s="92" t="b">
        <f t="shared" si="1081"/>
        <v>0</v>
      </c>
      <c r="AB939" s="92" t="str">
        <f t="shared" si="1082"/>
        <v/>
      </c>
      <c r="AC939" s="13" t="b">
        <f t="shared" si="1035"/>
        <v>0</v>
      </c>
      <c r="AD939" s="92" t="str">
        <f t="shared" si="1083"/>
        <v/>
      </c>
      <c r="AE939" s="13" t="b">
        <f t="shared" si="1084"/>
        <v>0</v>
      </c>
      <c r="AF939" s="92" t="str">
        <f t="shared" si="1085"/>
        <v/>
      </c>
      <c r="AG939" s="13" t="b">
        <f t="shared" si="1036"/>
        <v>0</v>
      </c>
      <c r="AH939" s="92" t="str">
        <f t="shared" si="1086"/>
        <v/>
      </c>
      <c r="AI939" s="35" t="b">
        <f t="shared" si="1037"/>
        <v>0</v>
      </c>
      <c r="AJ939" s="92" t="str">
        <f t="shared" si="1087"/>
        <v/>
      </c>
      <c r="AK939" s="35" t="b">
        <f t="shared" si="1038"/>
        <v>0</v>
      </c>
      <c r="AL939" s="92" t="str">
        <f t="shared" si="1039"/>
        <v/>
      </c>
      <c r="AM939" s="35" t="b">
        <f t="shared" si="1040"/>
        <v>0</v>
      </c>
      <c r="AN939" s="92" t="str">
        <f t="shared" si="1041"/>
        <v/>
      </c>
      <c r="AO939" s="13" t="b">
        <f t="shared" si="1042"/>
        <v>0</v>
      </c>
      <c r="AP939" s="92" t="str">
        <f t="shared" si="1043"/>
        <v/>
      </c>
      <c r="AQ939" s="14">
        <f t="shared" si="1044"/>
        <v>0</v>
      </c>
      <c r="AR939" s="14">
        <f t="shared" si="1045"/>
        <v>0</v>
      </c>
      <c r="AS939" s="16">
        <f t="shared" si="1100"/>
        <v>0</v>
      </c>
      <c r="AT939" s="16">
        <f t="shared" si="1100"/>
        <v>0</v>
      </c>
      <c r="AU939" s="16">
        <f t="shared" si="1100"/>
        <v>0</v>
      </c>
      <c r="AV939" s="16">
        <f t="shared" si="1100"/>
        <v>0</v>
      </c>
      <c r="AW939" s="16">
        <f t="shared" si="1100"/>
        <v>0</v>
      </c>
      <c r="AX939" s="16">
        <f t="shared" si="1100"/>
        <v>0</v>
      </c>
      <c r="AY939" s="16">
        <f t="shared" si="1100"/>
        <v>0</v>
      </c>
      <c r="AZ939" s="16"/>
      <c r="BA939" s="16"/>
      <c r="BB939" s="93">
        <f t="shared" si="1088"/>
        <v>0</v>
      </c>
      <c r="BC939" s="93">
        <f t="shared" si="1089"/>
        <v>0</v>
      </c>
      <c r="BD939" s="93">
        <f t="shared" si="1090"/>
        <v>0</v>
      </c>
      <c r="BE939" s="158">
        <f t="shared" si="1091"/>
        <v>0</v>
      </c>
      <c r="BF939" s="159">
        <f t="shared" si="1092"/>
        <v>0</v>
      </c>
      <c r="BG939" s="159">
        <f t="shared" si="1046"/>
        <v>0</v>
      </c>
      <c r="BH939" s="159">
        <f t="shared" si="1047"/>
        <v>0</v>
      </c>
      <c r="BI939" s="159">
        <f t="shared" si="1048"/>
        <v>0</v>
      </c>
      <c r="BJ939" s="159">
        <f t="shared" si="1049"/>
        <v>0</v>
      </c>
      <c r="BK939" s="159">
        <f t="shared" si="1050"/>
        <v>0</v>
      </c>
      <c r="BL939" s="159">
        <f t="shared" si="1051"/>
        <v>0</v>
      </c>
      <c r="BM939" s="159">
        <f t="shared" si="1099"/>
        <v>0</v>
      </c>
      <c r="BN939" s="159">
        <f t="shared" si="1099"/>
        <v>0</v>
      </c>
      <c r="BO939" s="205" t="b">
        <f t="shared" si="1052"/>
        <v>0</v>
      </c>
      <c r="BP939" s="214">
        <f t="shared" si="1053"/>
        <v>0</v>
      </c>
      <c r="BQ939" s="160">
        <f t="shared" si="1054"/>
        <v>0</v>
      </c>
      <c r="BR939" s="160">
        <f t="shared" si="1055"/>
        <v>0</v>
      </c>
      <c r="BS939" s="160">
        <f t="shared" si="1056"/>
        <v>0</v>
      </c>
      <c r="BT939" s="160">
        <f t="shared" si="1057"/>
        <v>0</v>
      </c>
      <c r="BU939" s="160">
        <f t="shared" si="1058"/>
        <v>0</v>
      </c>
      <c r="BV939" s="215">
        <f t="shared" si="1059"/>
        <v>0</v>
      </c>
      <c r="BW939" s="217">
        <f t="shared" si="1060"/>
        <v>0</v>
      </c>
      <c r="BX939" s="206">
        <f t="shared" si="1061"/>
        <v>0</v>
      </c>
      <c r="BY939" s="206">
        <f t="shared" si="1062"/>
        <v>0</v>
      </c>
      <c r="BZ939" s="206">
        <f t="shared" si="1063"/>
        <v>0</v>
      </c>
      <c r="CA939" s="206">
        <f t="shared" si="1064"/>
        <v>0</v>
      </c>
      <c r="CB939" s="206">
        <f t="shared" si="1065"/>
        <v>0</v>
      </c>
      <c r="CC939" s="218">
        <f t="shared" si="1066"/>
        <v>0</v>
      </c>
      <c r="CD939" s="216" t="e">
        <f t="shared" si="1067"/>
        <v>#VALUE!</v>
      </c>
      <c r="CE939" s="94" t="e">
        <f t="shared" si="1068"/>
        <v>#VALUE!</v>
      </c>
      <c r="CF939" s="94" t="e">
        <f t="shared" si="1069"/>
        <v>#VALUE!</v>
      </c>
      <c r="CG939" s="95" t="e">
        <f t="shared" si="1070"/>
        <v>#VALUE!</v>
      </c>
      <c r="CH939" s="95" t="e">
        <f t="shared" si="1093"/>
        <v>#VALUE!</v>
      </c>
      <c r="CI939" s="95" t="b">
        <f t="shared" si="1096"/>
        <v>0</v>
      </c>
      <c r="CJ939" s="76" t="str">
        <f t="shared" si="1071"/>
        <v/>
      </c>
      <c r="CK939" s="94" t="e" cm="1">
        <f t="array" aca="1" ref="CK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CL939" s="94" t="str">
        <f t="shared" si="1072"/>
        <v/>
      </c>
      <c r="CM939" s="96" t="b">
        <f t="shared" si="1073"/>
        <v>0</v>
      </c>
      <c r="CN939" s="130" t="b">
        <f>IFERROR(MATCH(D939,'Avtal för korttidsarbete'!$G$13:$G$1012,0),TRUE)</f>
        <v>1</v>
      </c>
      <c r="CO939" s="130" t="b">
        <f t="shared" si="1074"/>
        <v>0</v>
      </c>
      <c r="CP939" s="131" t="str" cm="1">
        <f t="array" ref="CP939">IF(CN939=TRUE,"x",INDEX('Avtal för korttidsarbete'!$E$13:$E$1012,$CN939))</f>
        <v>x</v>
      </c>
      <c r="CQ939" s="131" t="str" cm="1">
        <f t="array" ref="CQ939">IF(CN939=TRUE,"x",INDEX('Avtal för korttidsarbete'!$F$13:$F$1012,$CN939))</f>
        <v>x</v>
      </c>
      <c r="CR939" s="130" t="b">
        <f t="shared" si="1075"/>
        <v>0</v>
      </c>
      <c r="CS939" s="165">
        <f t="shared" si="1094"/>
        <v>0</v>
      </c>
      <c r="CT939" s="165">
        <f t="shared" si="1095"/>
        <v>0</v>
      </c>
      <c r="CU939" s="130" t="b">
        <f t="shared" si="1076"/>
        <v>0</v>
      </c>
      <c r="CV939" s="131">
        <f t="shared" si="1077"/>
        <v>0</v>
      </c>
      <c r="CW939" s="165">
        <f t="shared" si="1078"/>
        <v>0</v>
      </c>
      <c r="CX939" s="186" t="b">
        <f>IFERROR(INDEX('Avtal för korttidsarbete'!R:R,MATCH(D939,'Avtal för korttidsarbete'!$G:$G,0)),TRUE)</f>
        <v>1</v>
      </c>
      <c r="CY939" s="165" t="str">
        <f>IF(CX939,"-",INDEX('Avtal för korttidsarbete'!$D:$D,MATCH(D939,'Avtal för korttidsarbete'!$G:$G,0)))</f>
        <v>-</v>
      </c>
      <c r="CZ939" s="131" t="b">
        <f>IFERROR(G939&gt;INDEX(Uppsägningar!E:E,MATCH(C939,Uppsägningar!C:C,0)),FALSE)</f>
        <v>0</v>
      </c>
    </row>
    <row r="940" spans="1:104" s="30" customFormat="1" x14ac:dyDescent="0.25">
      <c r="A940" s="19">
        <v>925</v>
      </c>
      <c r="B940" s="20"/>
      <c r="C940" s="189"/>
      <c r="D940" s="69"/>
      <c r="E940" s="171">
        <f>IFERROR(INDEX(Admin!$C$7:$C$10,MATCH(CY940,TblNivåValTExt,0)),0)</f>
        <v>0</v>
      </c>
      <c r="F940" s="1"/>
      <c r="G940" s="1"/>
      <c r="H940" s="90"/>
      <c r="I940" s="91"/>
      <c r="J940" s="91"/>
      <c r="K940" s="91"/>
      <c r="L940" s="91"/>
      <c r="M940" s="91"/>
      <c r="N940" s="91"/>
      <c r="O940" s="91"/>
      <c r="P940" s="91"/>
      <c r="Q940" s="91"/>
      <c r="R940" s="91"/>
      <c r="S940" s="91"/>
      <c r="T940" s="91"/>
      <c r="U940" s="91"/>
      <c r="V940" s="91"/>
      <c r="W940" s="225">
        <f t="shared" si="1033"/>
        <v>0</v>
      </c>
      <c r="X940" s="134" t="str">
        <f t="shared" si="1079"/>
        <v/>
      </c>
      <c r="Y940" s="92" t="b">
        <f t="shared" si="1034"/>
        <v>0</v>
      </c>
      <c r="Z940" s="92" t="str">
        <f t="shared" si="1080"/>
        <v/>
      </c>
      <c r="AA940" s="92" t="b">
        <f t="shared" si="1081"/>
        <v>0</v>
      </c>
      <c r="AB940" s="92" t="str">
        <f t="shared" si="1082"/>
        <v/>
      </c>
      <c r="AC940" s="13" t="b">
        <f t="shared" si="1035"/>
        <v>0</v>
      </c>
      <c r="AD940" s="92" t="str">
        <f t="shared" si="1083"/>
        <v/>
      </c>
      <c r="AE940" s="13" t="b">
        <f t="shared" si="1084"/>
        <v>0</v>
      </c>
      <c r="AF940" s="92" t="str">
        <f t="shared" si="1085"/>
        <v/>
      </c>
      <c r="AG940" s="13" t="b">
        <f t="shared" si="1036"/>
        <v>0</v>
      </c>
      <c r="AH940" s="92" t="str">
        <f t="shared" si="1086"/>
        <v/>
      </c>
      <c r="AI940" s="35" t="b">
        <f t="shared" si="1037"/>
        <v>0</v>
      </c>
      <c r="AJ940" s="92" t="str">
        <f t="shared" si="1087"/>
        <v/>
      </c>
      <c r="AK940" s="35" t="b">
        <f t="shared" si="1038"/>
        <v>0</v>
      </c>
      <c r="AL940" s="92" t="str">
        <f t="shared" si="1039"/>
        <v/>
      </c>
      <c r="AM940" s="35" t="b">
        <f t="shared" si="1040"/>
        <v>0</v>
      </c>
      <c r="AN940" s="92" t="str">
        <f t="shared" si="1041"/>
        <v/>
      </c>
      <c r="AO940" s="13" t="b">
        <f t="shared" si="1042"/>
        <v>0</v>
      </c>
      <c r="AP940" s="92" t="str">
        <f t="shared" si="1043"/>
        <v/>
      </c>
      <c r="AQ940" s="14">
        <f t="shared" si="1044"/>
        <v>0</v>
      </c>
      <c r="AR940" s="14">
        <f t="shared" si="1045"/>
        <v>0</v>
      </c>
      <c r="AS940" s="16">
        <f t="shared" si="1100"/>
        <v>0</v>
      </c>
      <c r="AT940" s="16">
        <f t="shared" si="1100"/>
        <v>0</v>
      </c>
      <c r="AU940" s="16">
        <f t="shared" si="1100"/>
        <v>0</v>
      </c>
      <c r="AV940" s="16">
        <f t="shared" si="1100"/>
        <v>0</v>
      </c>
      <c r="AW940" s="16">
        <f t="shared" si="1100"/>
        <v>0</v>
      </c>
      <c r="AX940" s="16">
        <f t="shared" si="1100"/>
        <v>0</v>
      </c>
      <c r="AY940" s="16">
        <f t="shared" si="1100"/>
        <v>0</v>
      </c>
      <c r="AZ940" s="16"/>
      <c r="BA940" s="16"/>
      <c r="BB940" s="93">
        <f t="shared" si="1088"/>
        <v>0</v>
      </c>
      <c r="BC940" s="93">
        <f t="shared" si="1089"/>
        <v>0</v>
      </c>
      <c r="BD940" s="93">
        <f t="shared" si="1090"/>
        <v>0</v>
      </c>
      <c r="BE940" s="158">
        <f t="shared" si="1091"/>
        <v>0</v>
      </c>
      <c r="BF940" s="159">
        <f t="shared" si="1092"/>
        <v>0</v>
      </c>
      <c r="BG940" s="159">
        <f t="shared" si="1046"/>
        <v>0</v>
      </c>
      <c r="BH940" s="159">
        <f t="shared" si="1047"/>
        <v>0</v>
      </c>
      <c r="BI940" s="159">
        <f t="shared" si="1048"/>
        <v>0</v>
      </c>
      <c r="BJ940" s="159">
        <f t="shared" si="1049"/>
        <v>0</v>
      </c>
      <c r="BK940" s="159">
        <f t="shared" si="1050"/>
        <v>0</v>
      </c>
      <c r="BL940" s="159">
        <f t="shared" si="1051"/>
        <v>0</v>
      </c>
      <c r="BM940" s="159">
        <f t="shared" si="1099"/>
        <v>0</v>
      </c>
      <c r="BN940" s="159">
        <f t="shared" si="1099"/>
        <v>0</v>
      </c>
      <c r="BO940" s="205" t="b">
        <f t="shared" si="1052"/>
        <v>0</v>
      </c>
      <c r="BP940" s="214">
        <f t="shared" si="1053"/>
        <v>0</v>
      </c>
      <c r="BQ940" s="160">
        <f t="shared" si="1054"/>
        <v>0</v>
      </c>
      <c r="BR940" s="160">
        <f t="shared" si="1055"/>
        <v>0</v>
      </c>
      <c r="BS940" s="160">
        <f t="shared" si="1056"/>
        <v>0</v>
      </c>
      <c r="BT940" s="160">
        <f t="shared" si="1057"/>
        <v>0</v>
      </c>
      <c r="BU940" s="160">
        <f t="shared" si="1058"/>
        <v>0</v>
      </c>
      <c r="BV940" s="215">
        <f t="shared" si="1059"/>
        <v>0</v>
      </c>
      <c r="BW940" s="217">
        <f t="shared" si="1060"/>
        <v>0</v>
      </c>
      <c r="BX940" s="206">
        <f t="shared" si="1061"/>
        <v>0</v>
      </c>
      <c r="BY940" s="206">
        <f t="shared" si="1062"/>
        <v>0</v>
      </c>
      <c r="BZ940" s="206">
        <f t="shared" si="1063"/>
        <v>0</v>
      </c>
      <c r="CA940" s="206">
        <f t="shared" si="1064"/>
        <v>0</v>
      </c>
      <c r="CB940" s="206">
        <f t="shared" si="1065"/>
        <v>0</v>
      </c>
      <c r="CC940" s="218">
        <f t="shared" si="1066"/>
        <v>0</v>
      </c>
      <c r="CD940" s="216" t="e">
        <f t="shared" si="1067"/>
        <v>#VALUE!</v>
      </c>
      <c r="CE940" s="94" t="e">
        <f t="shared" si="1068"/>
        <v>#VALUE!</v>
      </c>
      <c r="CF940" s="94" t="e">
        <f t="shared" si="1069"/>
        <v>#VALUE!</v>
      </c>
      <c r="CG940" s="95" t="e">
        <f t="shared" si="1070"/>
        <v>#VALUE!</v>
      </c>
      <c r="CH940" s="95" t="e">
        <f t="shared" si="1093"/>
        <v>#VALUE!</v>
      </c>
      <c r="CI940" s="95" t="b">
        <f t="shared" si="1096"/>
        <v>0</v>
      </c>
      <c r="CJ940" s="76" t="str">
        <f t="shared" si="1071"/>
        <v/>
      </c>
      <c r="CK940" s="94" t="e" cm="1">
        <f t="array" aca="1" ref="CK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CL940" s="94" t="str">
        <f t="shared" si="1072"/>
        <v/>
      </c>
      <c r="CM940" s="96" t="b">
        <f t="shared" si="1073"/>
        <v>0</v>
      </c>
      <c r="CN940" s="130" t="b">
        <f>IFERROR(MATCH(D940,'Avtal för korttidsarbete'!$G$13:$G$1012,0),TRUE)</f>
        <v>1</v>
      </c>
      <c r="CO940" s="130" t="b">
        <f t="shared" si="1074"/>
        <v>0</v>
      </c>
      <c r="CP940" s="131" t="str" cm="1">
        <f t="array" ref="CP940">IF(CN940=TRUE,"x",INDEX('Avtal för korttidsarbete'!$E$13:$E$1012,$CN940))</f>
        <v>x</v>
      </c>
      <c r="CQ940" s="131" t="str" cm="1">
        <f t="array" ref="CQ940">IF(CN940=TRUE,"x",INDEX('Avtal för korttidsarbete'!$F$13:$F$1012,$CN940))</f>
        <v>x</v>
      </c>
      <c r="CR940" s="130" t="b">
        <f t="shared" si="1075"/>
        <v>0</v>
      </c>
      <c r="CS940" s="165">
        <f t="shared" si="1094"/>
        <v>0</v>
      </c>
      <c r="CT940" s="165">
        <f t="shared" si="1095"/>
        <v>0</v>
      </c>
      <c r="CU940" s="130" t="b">
        <f t="shared" si="1076"/>
        <v>0</v>
      </c>
      <c r="CV940" s="131">
        <f t="shared" si="1077"/>
        <v>0</v>
      </c>
      <c r="CW940" s="165">
        <f t="shared" si="1078"/>
        <v>0</v>
      </c>
      <c r="CX940" s="186" t="b">
        <f>IFERROR(INDEX('Avtal för korttidsarbete'!R:R,MATCH(D940,'Avtal för korttidsarbete'!$G:$G,0)),TRUE)</f>
        <v>1</v>
      </c>
      <c r="CY940" s="165" t="str">
        <f>IF(CX940,"-",INDEX('Avtal för korttidsarbete'!$D:$D,MATCH(D940,'Avtal för korttidsarbete'!$G:$G,0)))</f>
        <v>-</v>
      </c>
      <c r="CZ940" s="131" t="b">
        <f>IFERROR(G940&gt;INDEX(Uppsägningar!E:E,MATCH(C940,Uppsägningar!C:C,0)),FALSE)</f>
        <v>0</v>
      </c>
    </row>
    <row r="941" spans="1:104" s="30" customFormat="1" x14ac:dyDescent="0.25">
      <c r="A941" s="19">
        <v>926</v>
      </c>
      <c r="B941" s="20"/>
      <c r="C941" s="189"/>
      <c r="D941" s="69"/>
      <c r="E941" s="171">
        <f>IFERROR(INDEX(Admin!$C$7:$C$10,MATCH(CY941,TblNivåValTExt,0)),0)</f>
        <v>0</v>
      </c>
      <c r="F941" s="1"/>
      <c r="G941" s="1"/>
      <c r="H941" s="90"/>
      <c r="I941" s="91"/>
      <c r="J941" s="91"/>
      <c r="K941" s="91"/>
      <c r="L941" s="91"/>
      <c r="M941" s="91"/>
      <c r="N941" s="91"/>
      <c r="O941" s="91"/>
      <c r="P941" s="91"/>
      <c r="Q941" s="91"/>
      <c r="R941" s="91"/>
      <c r="S941" s="91"/>
      <c r="T941" s="91"/>
      <c r="U941" s="91"/>
      <c r="V941" s="91"/>
      <c r="W941" s="225">
        <f t="shared" si="1033"/>
        <v>0</v>
      </c>
      <c r="X941" s="134" t="str">
        <f t="shared" si="1079"/>
        <v/>
      </c>
      <c r="Y941" s="92" t="b">
        <f t="shared" si="1034"/>
        <v>0</v>
      </c>
      <c r="Z941" s="92" t="str">
        <f t="shared" si="1080"/>
        <v/>
      </c>
      <c r="AA941" s="92" t="b">
        <f t="shared" si="1081"/>
        <v>0</v>
      </c>
      <c r="AB941" s="92" t="str">
        <f t="shared" si="1082"/>
        <v/>
      </c>
      <c r="AC941" s="13" t="b">
        <f t="shared" si="1035"/>
        <v>0</v>
      </c>
      <c r="AD941" s="92" t="str">
        <f t="shared" si="1083"/>
        <v/>
      </c>
      <c r="AE941" s="13" t="b">
        <f t="shared" si="1084"/>
        <v>0</v>
      </c>
      <c r="AF941" s="92" t="str">
        <f t="shared" si="1085"/>
        <v/>
      </c>
      <c r="AG941" s="13" t="b">
        <f t="shared" si="1036"/>
        <v>0</v>
      </c>
      <c r="AH941" s="92" t="str">
        <f t="shared" si="1086"/>
        <v/>
      </c>
      <c r="AI941" s="35" t="b">
        <f t="shared" si="1037"/>
        <v>0</v>
      </c>
      <c r="AJ941" s="92" t="str">
        <f t="shared" si="1087"/>
        <v/>
      </c>
      <c r="AK941" s="35" t="b">
        <f t="shared" si="1038"/>
        <v>0</v>
      </c>
      <c r="AL941" s="92" t="str">
        <f t="shared" si="1039"/>
        <v/>
      </c>
      <c r="AM941" s="35" t="b">
        <f t="shared" si="1040"/>
        <v>0</v>
      </c>
      <c r="AN941" s="92" t="str">
        <f t="shared" si="1041"/>
        <v/>
      </c>
      <c r="AO941" s="13" t="b">
        <f t="shared" si="1042"/>
        <v>0</v>
      </c>
      <c r="AP941" s="92" t="str">
        <f t="shared" si="1043"/>
        <v/>
      </c>
      <c r="AQ941" s="14">
        <f t="shared" si="1044"/>
        <v>0</v>
      </c>
      <c r="AR941" s="14">
        <f t="shared" si="1045"/>
        <v>0</v>
      </c>
      <c r="AS941" s="16">
        <f t="shared" si="1100"/>
        <v>0</v>
      </c>
      <c r="AT941" s="16">
        <f t="shared" si="1100"/>
        <v>0</v>
      </c>
      <c r="AU941" s="16">
        <f t="shared" si="1100"/>
        <v>0</v>
      </c>
      <c r="AV941" s="16">
        <f t="shared" si="1100"/>
        <v>0</v>
      </c>
      <c r="AW941" s="16">
        <f t="shared" si="1100"/>
        <v>0</v>
      </c>
      <c r="AX941" s="16">
        <f t="shared" si="1100"/>
        <v>0</v>
      </c>
      <c r="AY941" s="16">
        <f t="shared" si="1100"/>
        <v>0</v>
      </c>
      <c r="AZ941" s="16"/>
      <c r="BA941" s="16"/>
      <c r="BB941" s="93">
        <f t="shared" si="1088"/>
        <v>0</v>
      </c>
      <c r="BC941" s="93">
        <f t="shared" si="1089"/>
        <v>0</v>
      </c>
      <c r="BD941" s="93">
        <f t="shared" si="1090"/>
        <v>0</v>
      </c>
      <c r="BE941" s="158">
        <f t="shared" si="1091"/>
        <v>0</v>
      </c>
      <c r="BF941" s="159">
        <f t="shared" si="1092"/>
        <v>0</v>
      </c>
      <c r="BG941" s="159">
        <f t="shared" si="1046"/>
        <v>0</v>
      </c>
      <c r="BH941" s="159">
        <f t="shared" si="1047"/>
        <v>0</v>
      </c>
      <c r="BI941" s="159">
        <f t="shared" si="1048"/>
        <v>0</v>
      </c>
      <c r="BJ941" s="159">
        <f t="shared" si="1049"/>
        <v>0</v>
      </c>
      <c r="BK941" s="159">
        <f t="shared" si="1050"/>
        <v>0</v>
      </c>
      <c r="BL941" s="159">
        <f t="shared" si="1051"/>
        <v>0</v>
      </c>
      <c r="BM941" s="159">
        <f t="shared" si="1099"/>
        <v>0</v>
      </c>
      <c r="BN941" s="159">
        <f t="shared" si="1099"/>
        <v>0</v>
      </c>
      <c r="BO941" s="205" t="b">
        <f t="shared" si="1052"/>
        <v>0</v>
      </c>
      <c r="BP941" s="214">
        <f t="shared" si="1053"/>
        <v>0</v>
      </c>
      <c r="BQ941" s="160">
        <f t="shared" si="1054"/>
        <v>0</v>
      </c>
      <c r="BR941" s="160">
        <f t="shared" si="1055"/>
        <v>0</v>
      </c>
      <c r="BS941" s="160">
        <f t="shared" si="1056"/>
        <v>0</v>
      </c>
      <c r="BT941" s="160">
        <f t="shared" si="1057"/>
        <v>0</v>
      </c>
      <c r="BU941" s="160">
        <f t="shared" si="1058"/>
        <v>0</v>
      </c>
      <c r="BV941" s="215">
        <f t="shared" si="1059"/>
        <v>0</v>
      </c>
      <c r="BW941" s="217">
        <f t="shared" si="1060"/>
        <v>0</v>
      </c>
      <c r="BX941" s="206">
        <f t="shared" si="1061"/>
        <v>0</v>
      </c>
      <c r="BY941" s="206">
        <f t="shared" si="1062"/>
        <v>0</v>
      </c>
      <c r="BZ941" s="206">
        <f t="shared" si="1063"/>
        <v>0</v>
      </c>
      <c r="CA941" s="206">
        <f t="shared" si="1064"/>
        <v>0</v>
      </c>
      <c r="CB941" s="206">
        <f t="shared" si="1065"/>
        <v>0</v>
      </c>
      <c r="CC941" s="218">
        <f t="shared" si="1066"/>
        <v>0</v>
      </c>
      <c r="CD941" s="216" t="e">
        <f t="shared" si="1067"/>
        <v>#VALUE!</v>
      </c>
      <c r="CE941" s="94" t="e">
        <f t="shared" si="1068"/>
        <v>#VALUE!</v>
      </c>
      <c r="CF941" s="94" t="e">
        <f t="shared" si="1069"/>
        <v>#VALUE!</v>
      </c>
      <c r="CG941" s="95" t="e">
        <f t="shared" si="1070"/>
        <v>#VALUE!</v>
      </c>
      <c r="CH941" s="95" t="e">
        <f t="shared" si="1093"/>
        <v>#VALUE!</v>
      </c>
      <c r="CI941" s="95" t="b">
        <f t="shared" si="1096"/>
        <v>0</v>
      </c>
      <c r="CJ941" s="76" t="str">
        <f t="shared" si="1071"/>
        <v/>
      </c>
      <c r="CK941" s="94" t="e" cm="1">
        <f t="array" aca="1" ref="CK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CL941" s="94" t="str">
        <f t="shared" si="1072"/>
        <v/>
      </c>
      <c r="CM941" s="96" t="b">
        <f t="shared" si="1073"/>
        <v>0</v>
      </c>
      <c r="CN941" s="130" t="b">
        <f>IFERROR(MATCH(D941,'Avtal för korttidsarbete'!$G$13:$G$1012,0),TRUE)</f>
        <v>1</v>
      </c>
      <c r="CO941" s="130" t="b">
        <f t="shared" si="1074"/>
        <v>0</v>
      </c>
      <c r="CP941" s="131" t="str" cm="1">
        <f t="array" ref="CP941">IF(CN941=TRUE,"x",INDEX('Avtal för korttidsarbete'!$E$13:$E$1012,$CN941))</f>
        <v>x</v>
      </c>
      <c r="CQ941" s="131" t="str" cm="1">
        <f t="array" ref="CQ941">IF(CN941=TRUE,"x",INDEX('Avtal för korttidsarbete'!$F$13:$F$1012,$CN941))</f>
        <v>x</v>
      </c>
      <c r="CR941" s="130" t="b">
        <f t="shared" si="1075"/>
        <v>0</v>
      </c>
      <c r="CS941" s="165">
        <f t="shared" si="1094"/>
        <v>0</v>
      </c>
      <c r="CT941" s="165">
        <f t="shared" si="1095"/>
        <v>0</v>
      </c>
      <c r="CU941" s="130" t="b">
        <f t="shared" si="1076"/>
        <v>0</v>
      </c>
      <c r="CV941" s="131">
        <f t="shared" si="1077"/>
        <v>0</v>
      </c>
      <c r="CW941" s="165">
        <f t="shared" si="1078"/>
        <v>0</v>
      </c>
      <c r="CX941" s="186" t="b">
        <f>IFERROR(INDEX('Avtal för korttidsarbete'!R:R,MATCH(D941,'Avtal för korttidsarbete'!$G:$G,0)),TRUE)</f>
        <v>1</v>
      </c>
      <c r="CY941" s="165" t="str">
        <f>IF(CX941,"-",INDEX('Avtal för korttidsarbete'!$D:$D,MATCH(D941,'Avtal för korttidsarbete'!$G:$G,0)))</f>
        <v>-</v>
      </c>
      <c r="CZ941" s="131" t="b">
        <f>IFERROR(G941&gt;INDEX(Uppsägningar!E:E,MATCH(C941,Uppsägningar!C:C,0)),FALSE)</f>
        <v>0</v>
      </c>
    </row>
    <row r="942" spans="1:104" s="30" customFormat="1" x14ac:dyDescent="0.25">
      <c r="A942" s="19">
        <v>927</v>
      </c>
      <c r="B942" s="20"/>
      <c r="C942" s="189"/>
      <c r="D942" s="69"/>
      <c r="E942" s="171">
        <f>IFERROR(INDEX(Admin!$C$7:$C$10,MATCH(CY942,TblNivåValTExt,0)),0)</f>
        <v>0</v>
      </c>
      <c r="F942" s="1"/>
      <c r="G942" s="1"/>
      <c r="H942" s="90"/>
      <c r="I942" s="91"/>
      <c r="J942" s="91"/>
      <c r="K942" s="91"/>
      <c r="L942" s="91"/>
      <c r="M942" s="91"/>
      <c r="N942" s="91"/>
      <c r="O942" s="91"/>
      <c r="P942" s="91"/>
      <c r="Q942" s="91"/>
      <c r="R942" s="91"/>
      <c r="S942" s="91"/>
      <c r="T942" s="91"/>
      <c r="U942" s="91"/>
      <c r="V942" s="91"/>
      <c r="W942" s="225">
        <f t="shared" si="1033"/>
        <v>0</v>
      </c>
      <c r="X942" s="134" t="str">
        <f t="shared" si="1079"/>
        <v/>
      </c>
      <c r="Y942" s="92" t="b">
        <f t="shared" si="1034"/>
        <v>0</v>
      </c>
      <c r="Z942" s="92" t="str">
        <f t="shared" si="1080"/>
        <v/>
      </c>
      <c r="AA942" s="92" t="b">
        <f t="shared" si="1081"/>
        <v>0</v>
      </c>
      <c r="AB942" s="92" t="str">
        <f t="shared" si="1082"/>
        <v/>
      </c>
      <c r="AC942" s="13" t="b">
        <f t="shared" si="1035"/>
        <v>0</v>
      </c>
      <c r="AD942" s="92" t="str">
        <f t="shared" si="1083"/>
        <v/>
      </c>
      <c r="AE942" s="13" t="b">
        <f t="shared" si="1084"/>
        <v>0</v>
      </c>
      <c r="AF942" s="92" t="str">
        <f t="shared" si="1085"/>
        <v/>
      </c>
      <c r="AG942" s="13" t="b">
        <f t="shared" si="1036"/>
        <v>0</v>
      </c>
      <c r="AH942" s="92" t="str">
        <f t="shared" si="1086"/>
        <v/>
      </c>
      <c r="AI942" s="35" t="b">
        <f t="shared" si="1037"/>
        <v>0</v>
      </c>
      <c r="AJ942" s="92" t="str">
        <f t="shared" si="1087"/>
        <v/>
      </c>
      <c r="AK942" s="35" t="b">
        <f t="shared" si="1038"/>
        <v>0</v>
      </c>
      <c r="AL942" s="92" t="str">
        <f t="shared" si="1039"/>
        <v/>
      </c>
      <c r="AM942" s="35" t="b">
        <f t="shared" si="1040"/>
        <v>0</v>
      </c>
      <c r="AN942" s="92" t="str">
        <f t="shared" si="1041"/>
        <v/>
      </c>
      <c r="AO942" s="13" t="b">
        <f t="shared" si="1042"/>
        <v>0</v>
      </c>
      <c r="AP942" s="92" t="str">
        <f t="shared" si="1043"/>
        <v/>
      </c>
      <c r="AQ942" s="14">
        <f t="shared" si="1044"/>
        <v>0</v>
      </c>
      <c r="AR942" s="14">
        <f t="shared" si="1045"/>
        <v>0</v>
      </c>
      <c r="AS942" s="16">
        <f t="shared" si="1100"/>
        <v>0</v>
      </c>
      <c r="AT942" s="16">
        <f t="shared" si="1100"/>
        <v>0</v>
      </c>
      <c r="AU942" s="16">
        <f t="shared" si="1100"/>
        <v>0</v>
      </c>
      <c r="AV942" s="16">
        <f t="shared" si="1100"/>
        <v>0</v>
      </c>
      <c r="AW942" s="16">
        <f t="shared" si="1100"/>
        <v>0</v>
      </c>
      <c r="AX942" s="16">
        <f t="shared" si="1100"/>
        <v>0</v>
      </c>
      <c r="AY942" s="16">
        <f t="shared" si="1100"/>
        <v>0</v>
      </c>
      <c r="AZ942" s="16"/>
      <c r="BA942" s="16"/>
      <c r="BB942" s="93">
        <f t="shared" si="1088"/>
        <v>0</v>
      </c>
      <c r="BC942" s="93">
        <f t="shared" si="1089"/>
        <v>0</v>
      </c>
      <c r="BD942" s="93">
        <f t="shared" si="1090"/>
        <v>0</v>
      </c>
      <c r="BE942" s="158">
        <f t="shared" si="1091"/>
        <v>0</v>
      </c>
      <c r="BF942" s="159">
        <f t="shared" si="1092"/>
        <v>0</v>
      </c>
      <c r="BG942" s="159">
        <f t="shared" si="1046"/>
        <v>0</v>
      </c>
      <c r="BH942" s="159">
        <f t="shared" si="1047"/>
        <v>0</v>
      </c>
      <c r="BI942" s="159">
        <f t="shared" si="1048"/>
        <v>0</v>
      </c>
      <c r="BJ942" s="159">
        <f t="shared" si="1049"/>
        <v>0</v>
      </c>
      <c r="BK942" s="159">
        <f t="shared" si="1050"/>
        <v>0</v>
      </c>
      <c r="BL942" s="159">
        <f t="shared" si="1051"/>
        <v>0</v>
      </c>
      <c r="BM942" s="159">
        <f t="shared" si="1099"/>
        <v>0</v>
      </c>
      <c r="BN942" s="159">
        <f t="shared" si="1099"/>
        <v>0</v>
      </c>
      <c r="BO942" s="205" t="b">
        <f t="shared" si="1052"/>
        <v>0</v>
      </c>
      <c r="BP942" s="214">
        <f t="shared" si="1053"/>
        <v>0</v>
      </c>
      <c r="BQ942" s="160">
        <f t="shared" si="1054"/>
        <v>0</v>
      </c>
      <c r="BR942" s="160">
        <f t="shared" si="1055"/>
        <v>0</v>
      </c>
      <c r="BS942" s="160">
        <f t="shared" si="1056"/>
        <v>0</v>
      </c>
      <c r="BT942" s="160">
        <f t="shared" si="1057"/>
        <v>0</v>
      </c>
      <c r="BU942" s="160">
        <f t="shared" si="1058"/>
        <v>0</v>
      </c>
      <c r="BV942" s="215">
        <f t="shared" si="1059"/>
        <v>0</v>
      </c>
      <c r="BW942" s="217">
        <f t="shared" si="1060"/>
        <v>0</v>
      </c>
      <c r="BX942" s="206">
        <f t="shared" si="1061"/>
        <v>0</v>
      </c>
      <c r="BY942" s="206">
        <f t="shared" si="1062"/>
        <v>0</v>
      </c>
      <c r="BZ942" s="206">
        <f t="shared" si="1063"/>
        <v>0</v>
      </c>
      <c r="CA942" s="206">
        <f t="shared" si="1064"/>
        <v>0</v>
      </c>
      <c r="CB942" s="206">
        <f t="shared" si="1065"/>
        <v>0</v>
      </c>
      <c r="CC942" s="218">
        <f t="shared" si="1066"/>
        <v>0</v>
      </c>
      <c r="CD942" s="216" t="e">
        <f t="shared" si="1067"/>
        <v>#VALUE!</v>
      </c>
      <c r="CE942" s="94" t="e">
        <f t="shared" si="1068"/>
        <v>#VALUE!</v>
      </c>
      <c r="CF942" s="94" t="e">
        <f t="shared" si="1069"/>
        <v>#VALUE!</v>
      </c>
      <c r="CG942" s="95" t="e">
        <f t="shared" si="1070"/>
        <v>#VALUE!</v>
      </c>
      <c r="CH942" s="95" t="e">
        <f t="shared" si="1093"/>
        <v>#VALUE!</v>
      </c>
      <c r="CI942" s="95" t="b">
        <f t="shared" si="1096"/>
        <v>0</v>
      </c>
      <c r="CJ942" s="76" t="str">
        <f t="shared" si="1071"/>
        <v/>
      </c>
      <c r="CK942" s="94" t="e" cm="1">
        <f t="array" aca="1" ref="CK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CL942" s="94" t="str">
        <f t="shared" si="1072"/>
        <v/>
      </c>
      <c r="CM942" s="96" t="b">
        <f t="shared" si="1073"/>
        <v>0</v>
      </c>
      <c r="CN942" s="130" t="b">
        <f>IFERROR(MATCH(D942,'Avtal för korttidsarbete'!$G$13:$G$1012,0),TRUE)</f>
        <v>1</v>
      </c>
      <c r="CO942" s="130" t="b">
        <f t="shared" si="1074"/>
        <v>0</v>
      </c>
      <c r="CP942" s="131" t="str" cm="1">
        <f t="array" ref="CP942">IF(CN942=TRUE,"x",INDEX('Avtal för korttidsarbete'!$E$13:$E$1012,$CN942))</f>
        <v>x</v>
      </c>
      <c r="CQ942" s="131" t="str" cm="1">
        <f t="array" ref="CQ942">IF(CN942=TRUE,"x",INDEX('Avtal för korttidsarbete'!$F$13:$F$1012,$CN942))</f>
        <v>x</v>
      </c>
      <c r="CR942" s="130" t="b">
        <f t="shared" si="1075"/>
        <v>0</v>
      </c>
      <c r="CS942" s="165">
        <f t="shared" si="1094"/>
        <v>0</v>
      </c>
      <c r="CT942" s="165">
        <f t="shared" si="1095"/>
        <v>0</v>
      </c>
      <c r="CU942" s="130" t="b">
        <f t="shared" si="1076"/>
        <v>0</v>
      </c>
      <c r="CV942" s="131">
        <f t="shared" si="1077"/>
        <v>0</v>
      </c>
      <c r="CW942" s="165">
        <f t="shared" si="1078"/>
        <v>0</v>
      </c>
      <c r="CX942" s="186" t="b">
        <f>IFERROR(INDEX('Avtal för korttidsarbete'!R:R,MATCH(D942,'Avtal för korttidsarbete'!$G:$G,0)),TRUE)</f>
        <v>1</v>
      </c>
      <c r="CY942" s="165" t="str">
        <f>IF(CX942,"-",INDEX('Avtal för korttidsarbete'!$D:$D,MATCH(D942,'Avtal för korttidsarbete'!$G:$G,0)))</f>
        <v>-</v>
      </c>
      <c r="CZ942" s="131" t="b">
        <f>IFERROR(G942&gt;INDEX(Uppsägningar!E:E,MATCH(C942,Uppsägningar!C:C,0)),FALSE)</f>
        <v>0</v>
      </c>
    </row>
    <row r="943" spans="1:104" s="30" customFormat="1" x14ac:dyDescent="0.25">
      <c r="A943" s="19">
        <v>928</v>
      </c>
      <c r="B943" s="20"/>
      <c r="C943" s="189"/>
      <c r="D943" s="69"/>
      <c r="E943" s="171">
        <f>IFERROR(INDEX(Admin!$C$7:$C$10,MATCH(CY943,TblNivåValTExt,0)),0)</f>
        <v>0</v>
      </c>
      <c r="F943" s="1"/>
      <c r="G943" s="1"/>
      <c r="H943" s="90"/>
      <c r="I943" s="91"/>
      <c r="J943" s="91"/>
      <c r="K943" s="91"/>
      <c r="L943" s="91"/>
      <c r="M943" s="91"/>
      <c r="N943" s="91"/>
      <c r="O943" s="91"/>
      <c r="P943" s="91"/>
      <c r="Q943" s="91"/>
      <c r="R943" s="91"/>
      <c r="S943" s="91"/>
      <c r="T943" s="91"/>
      <c r="U943" s="91"/>
      <c r="V943" s="91"/>
      <c r="W943" s="225">
        <f t="shared" si="1033"/>
        <v>0</v>
      </c>
      <c r="X943" s="134" t="str">
        <f t="shared" si="1079"/>
        <v/>
      </c>
      <c r="Y943" s="92" t="b">
        <f t="shared" si="1034"/>
        <v>0</v>
      </c>
      <c r="Z943" s="92" t="str">
        <f t="shared" si="1080"/>
        <v/>
      </c>
      <c r="AA943" s="92" t="b">
        <f t="shared" si="1081"/>
        <v>0</v>
      </c>
      <c r="AB943" s="92" t="str">
        <f t="shared" si="1082"/>
        <v/>
      </c>
      <c r="AC943" s="13" t="b">
        <f t="shared" si="1035"/>
        <v>0</v>
      </c>
      <c r="AD943" s="92" t="str">
        <f t="shared" si="1083"/>
        <v/>
      </c>
      <c r="AE943" s="13" t="b">
        <f t="shared" si="1084"/>
        <v>0</v>
      </c>
      <c r="AF943" s="92" t="str">
        <f t="shared" si="1085"/>
        <v/>
      </c>
      <c r="AG943" s="13" t="b">
        <f t="shared" si="1036"/>
        <v>0</v>
      </c>
      <c r="AH943" s="92" t="str">
        <f t="shared" si="1086"/>
        <v/>
      </c>
      <c r="AI943" s="35" t="b">
        <f t="shared" si="1037"/>
        <v>0</v>
      </c>
      <c r="AJ943" s="92" t="str">
        <f t="shared" si="1087"/>
        <v/>
      </c>
      <c r="AK943" s="35" t="b">
        <f t="shared" si="1038"/>
        <v>0</v>
      </c>
      <c r="AL943" s="92" t="str">
        <f t="shared" si="1039"/>
        <v/>
      </c>
      <c r="AM943" s="35" t="b">
        <f t="shared" si="1040"/>
        <v>0</v>
      </c>
      <c r="AN943" s="92" t="str">
        <f t="shared" si="1041"/>
        <v/>
      </c>
      <c r="AO943" s="13" t="b">
        <f t="shared" si="1042"/>
        <v>0</v>
      </c>
      <c r="AP943" s="92" t="str">
        <f t="shared" si="1043"/>
        <v/>
      </c>
      <c r="AQ943" s="14">
        <f t="shared" si="1044"/>
        <v>0</v>
      </c>
      <c r="AR943" s="14">
        <f t="shared" si="1045"/>
        <v>0</v>
      </c>
      <c r="AS943" s="16">
        <f t="shared" si="1100"/>
        <v>0</v>
      </c>
      <c r="AT943" s="16">
        <f t="shared" si="1100"/>
        <v>0</v>
      </c>
      <c r="AU943" s="16">
        <f t="shared" si="1100"/>
        <v>0</v>
      </c>
      <c r="AV943" s="16">
        <f t="shared" si="1100"/>
        <v>0</v>
      </c>
      <c r="AW943" s="16">
        <f t="shared" si="1100"/>
        <v>0</v>
      </c>
      <c r="AX943" s="16">
        <f t="shared" si="1100"/>
        <v>0</v>
      </c>
      <c r="AY943" s="16">
        <f t="shared" si="1100"/>
        <v>0</v>
      </c>
      <c r="AZ943" s="16"/>
      <c r="BA943" s="16"/>
      <c r="BB943" s="93">
        <f t="shared" si="1088"/>
        <v>0</v>
      </c>
      <c r="BC943" s="93">
        <f t="shared" si="1089"/>
        <v>0</v>
      </c>
      <c r="BD943" s="93">
        <f t="shared" si="1090"/>
        <v>0</v>
      </c>
      <c r="BE943" s="158">
        <f t="shared" si="1091"/>
        <v>0</v>
      </c>
      <c r="BF943" s="159">
        <f t="shared" si="1092"/>
        <v>0</v>
      </c>
      <c r="BG943" s="159">
        <f t="shared" si="1046"/>
        <v>0</v>
      </c>
      <c r="BH943" s="159">
        <f t="shared" si="1047"/>
        <v>0</v>
      </c>
      <c r="BI943" s="159">
        <f t="shared" si="1048"/>
        <v>0</v>
      </c>
      <c r="BJ943" s="159">
        <f t="shared" si="1049"/>
        <v>0</v>
      </c>
      <c r="BK943" s="159">
        <f t="shared" si="1050"/>
        <v>0</v>
      </c>
      <c r="BL943" s="159">
        <f t="shared" si="1051"/>
        <v>0</v>
      </c>
      <c r="BM943" s="159">
        <f t="shared" si="1099"/>
        <v>0</v>
      </c>
      <c r="BN943" s="159">
        <f t="shared" si="1099"/>
        <v>0</v>
      </c>
      <c r="BO943" s="205" t="b">
        <f t="shared" si="1052"/>
        <v>0</v>
      </c>
      <c r="BP943" s="214">
        <f t="shared" si="1053"/>
        <v>0</v>
      </c>
      <c r="BQ943" s="160">
        <f t="shared" si="1054"/>
        <v>0</v>
      </c>
      <c r="BR943" s="160">
        <f t="shared" si="1055"/>
        <v>0</v>
      </c>
      <c r="BS943" s="160">
        <f t="shared" si="1056"/>
        <v>0</v>
      </c>
      <c r="BT943" s="160">
        <f t="shared" si="1057"/>
        <v>0</v>
      </c>
      <c r="BU943" s="160">
        <f t="shared" si="1058"/>
        <v>0</v>
      </c>
      <c r="BV943" s="215">
        <f t="shared" si="1059"/>
        <v>0</v>
      </c>
      <c r="BW943" s="217">
        <f t="shared" si="1060"/>
        <v>0</v>
      </c>
      <c r="BX943" s="206">
        <f t="shared" si="1061"/>
        <v>0</v>
      </c>
      <c r="BY943" s="206">
        <f t="shared" si="1062"/>
        <v>0</v>
      </c>
      <c r="BZ943" s="206">
        <f t="shared" si="1063"/>
        <v>0</v>
      </c>
      <c r="CA943" s="206">
        <f t="shared" si="1064"/>
        <v>0</v>
      </c>
      <c r="CB943" s="206">
        <f t="shared" si="1065"/>
        <v>0</v>
      </c>
      <c r="CC943" s="218">
        <f t="shared" si="1066"/>
        <v>0</v>
      </c>
      <c r="CD943" s="216" t="e">
        <f t="shared" si="1067"/>
        <v>#VALUE!</v>
      </c>
      <c r="CE943" s="94" t="e">
        <f t="shared" si="1068"/>
        <v>#VALUE!</v>
      </c>
      <c r="CF943" s="94" t="e">
        <f t="shared" si="1069"/>
        <v>#VALUE!</v>
      </c>
      <c r="CG943" s="95" t="e">
        <f t="shared" si="1070"/>
        <v>#VALUE!</v>
      </c>
      <c r="CH943" s="95" t="e">
        <f t="shared" si="1093"/>
        <v>#VALUE!</v>
      </c>
      <c r="CI943" s="95" t="b">
        <f t="shared" si="1096"/>
        <v>0</v>
      </c>
      <c r="CJ943" s="76" t="str">
        <f t="shared" si="1071"/>
        <v/>
      </c>
      <c r="CK943" s="94" t="e" cm="1">
        <f t="array" aca="1" ref="CK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CL943" s="94" t="str">
        <f t="shared" si="1072"/>
        <v/>
      </c>
      <c r="CM943" s="96" t="b">
        <f t="shared" si="1073"/>
        <v>0</v>
      </c>
      <c r="CN943" s="130" t="b">
        <f>IFERROR(MATCH(D943,'Avtal för korttidsarbete'!$G$13:$G$1012,0),TRUE)</f>
        <v>1</v>
      </c>
      <c r="CO943" s="130" t="b">
        <f t="shared" si="1074"/>
        <v>0</v>
      </c>
      <c r="CP943" s="131" t="str" cm="1">
        <f t="array" ref="CP943">IF(CN943=TRUE,"x",INDEX('Avtal för korttidsarbete'!$E$13:$E$1012,$CN943))</f>
        <v>x</v>
      </c>
      <c r="CQ943" s="131" t="str" cm="1">
        <f t="array" ref="CQ943">IF(CN943=TRUE,"x",INDEX('Avtal för korttidsarbete'!$F$13:$F$1012,$CN943))</f>
        <v>x</v>
      </c>
      <c r="CR943" s="130" t="b">
        <f t="shared" si="1075"/>
        <v>0</v>
      </c>
      <c r="CS943" s="165">
        <f t="shared" si="1094"/>
        <v>0</v>
      </c>
      <c r="CT943" s="165">
        <f t="shared" si="1095"/>
        <v>0</v>
      </c>
      <c r="CU943" s="130" t="b">
        <f t="shared" si="1076"/>
        <v>0</v>
      </c>
      <c r="CV943" s="131">
        <f t="shared" si="1077"/>
        <v>0</v>
      </c>
      <c r="CW943" s="165">
        <f t="shared" si="1078"/>
        <v>0</v>
      </c>
      <c r="CX943" s="186" t="b">
        <f>IFERROR(INDEX('Avtal för korttidsarbete'!R:R,MATCH(D943,'Avtal för korttidsarbete'!$G:$G,0)),TRUE)</f>
        <v>1</v>
      </c>
      <c r="CY943" s="165" t="str">
        <f>IF(CX943,"-",INDEX('Avtal för korttidsarbete'!$D:$D,MATCH(D943,'Avtal för korttidsarbete'!$G:$G,0)))</f>
        <v>-</v>
      </c>
      <c r="CZ943" s="131" t="b">
        <f>IFERROR(G943&gt;INDEX(Uppsägningar!E:E,MATCH(C943,Uppsägningar!C:C,0)),FALSE)</f>
        <v>0</v>
      </c>
    </row>
    <row r="944" spans="1:104" s="30" customFormat="1" x14ac:dyDescent="0.25">
      <c r="A944" s="19">
        <v>929</v>
      </c>
      <c r="B944" s="20"/>
      <c r="C944" s="189"/>
      <c r="D944" s="69"/>
      <c r="E944" s="171">
        <f>IFERROR(INDEX(Admin!$C$7:$C$10,MATCH(CY944,TblNivåValTExt,0)),0)</f>
        <v>0</v>
      </c>
      <c r="F944" s="1"/>
      <c r="G944" s="1"/>
      <c r="H944" s="90"/>
      <c r="I944" s="91"/>
      <c r="J944" s="91"/>
      <c r="K944" s="91"/>
      <c r="L944" s="91"/>
      <c r="M944" s="91"/>
      <c r="N944" s="91"/>
      <c r="O944" s="91"/>
      <c r="P944" s="91"/>
      <c r="Q944" s="91"/>
      <c r="R944" s="91"/>
      <c r="S944" s="91"/>
      <c r="T944" s="91"/>
      <c r="U944" s="91"/>
      <c r="V944" s="91"/>
      <c r="W944" s="225">
        <f t="shared" si="1033"/>
        <v>0</v>
      </c>
      <c r="X944" s="134" t="str">
        <f t="shared" si="1079"/>
        <v/>
      </c>
      <c r="Y944" s="92" t="b">
        <f t="shared" si="1034"/>
        <v>0</v>
      </c>
      <c r="Z944" s="92" t="str">
        <f t="shared" si="1080"/>
        <v/>
      </c>
      <c r="AA944" s="92" t="b">
        <f t="shared" si="1081"/>
        <v>0</v>
      </c>
      <c r="AB944" s="92" t="str">
        <f t="shared" si="1082"/>
        <v/>
      </c>
      <c r="AC944" s="13" t="b">
        <f t="shared" si="1035"/>
        <v>0</v>
      </c>
      <c r="AD944" s="92" t="str">
        <f t="shared" si="1083"/>
        <v/>
      </c>
      <c r="AE944" s="13" t="b">
        <f t="shared" si="1084"/>
        <v>0</v>
      </c>
      <c r="AF944" s="92" t="str">
        <f t="shared" si="1085"/>
        <v/>
      </c>
      <c r="AG944" s="13" t="b">
        <f t="shared" si="1036"/>
        <v>0</v>
      </c>
      <c r="AH944" s="92" t="str">
        <f t="shared" si="1086"/>
        <v/>
      </c>
      <c r="AI944" s="35" t="b">
        <f t="shared" si="1037"/>
        <v>0</v>
      </c>
      <c r="AJ944" s="92" t="str">
        <f t="shared" si="1087"/>
        <v/>
      </c>
      <c r="AK944" s="35" t="b">
        <f t="shared" si="1038"/>
        <v>0</v>
      </c>
      <c r="AL944" s="92" t="str">
        <f t="shared" si="1039"/>
        <v/>
      </c>
      <c r="AM944" s="35" t="b">
        <f t="shared" si="1040"/>
        <v>0</v>
      </c>
      <c r="AN944" s="92" t="str">
        <f t="shared" si="1041"/>
        <v/>
      </c>
      <c r="AO944" s="13" t="b">
        <f t="shared" si="1042"/>
        <v>0</v>
      </c>
      <c r="AP944" s="92" t="str">
        <f t="shared" si="1043"/>
        <v/>
      </c>
      <c r="AQ944" s="14">
        <f t="shared" si="1044"/>
        <v>0</v>
      </c>
      <c r="AR944" s="14">
        <f t="shared" si="1045"/>
        <v>0</v>
      </c>
      <c r="AS944" s="16">
        <f t="shared" si="1100"/>
        <v>0</v>
      </c>
      <c r="AT944" s="16">
        <f t="shared" si="1100"/>
        <v>0</v>
      </c>
      <c r="AU944" s="16">
        <f t="shared" si="1100"/>
        <v>0</v>
      </c>
      <c r="AV944" s="16">
        <f t="shared" si="1100"/>
        <v>0</v>
      </c>
      <c r="AW944" s="16">
        <f t="shared" si="1100"/>
        <v>0</v>
      </c>
      <c r="AX944" s="16">
        <f t="shared" si="1100"/>
        <v>0</v>
      </c>
      <c r="AY944" s="16">
        <f t="shared" si="1100"/>
        <v>0</v>
      </c>
      <c r="AZ944" s="16"/>
      <c r="BA944" s="16"/>
      <c r="BB944" s="93">
        <f t="shared" si="1088"/>
        <v>0</v>
      </c>
      <c r="BC944" s="93">
        <f t="shared" si="1089"/>
        <v>0</v>
      </c>
      <c r="BD944" s="93">
        <f t="shared" si="1090"/>
        <v>0</v>
      </c>
      <c r="BE944" s="158">
        <f t="shared" si="1091"/>
        <v>0</v>
      </c>
      <c r="BF944" s="159">
        <f t="shared" si="1092"/>
        <v>0</v>
      </c>
      <c r="BG944" s="159">
        <f t="shared" si="1046"/>
        <v>0</v>
      </c>
      <c r="BH944" s="159">
        <f t="shared" si="1047"/>
        <v>0</v>
      </c>
      <c r="BI944" s="159">
        <f t="shared" si="1048"/>
        <v>0</v>
      </c>
      <c r="BJ944" s="159">
        <f t="shared" si="1049"/>
        <v>0</v>
      </c>
      <c r="BK944" s="159">
        <f t="shared" si="1050"/>
        <v>0</v>
      </c>
      <c r="BL944" s="159">
        <f t="shared" si="1051"/>
        <v>0</v>
      </c>
      <c r="BM944" s="159">
        <f t="shared" si="1099"/>
        <v>0</v>
      </c>
      <c r="BN944" s="159">
        <f t="shared" si="1099"/>
        <v>0</v>
      </c>
      <c r="BO944" s="205" t="b">
        <f t="shared" si="1052"/>
        <v>0</v>
      </c>
      <c r="BP944" s="214">
        <f t="shared" si="1053"/>
        <v>0</v>
      </c>
      <c r="BQ944" s="160">
        <f t="shared" si="1054"/>
        <v>0</v>
      </c>
      <c r="BR944" s="160">
        <f t="shared" si="1055"/>
        <v>0</v>
      </c>
      <c r="BS944" s="160">
        <f t="shared" si="1056"/>
        <v>0</v>
      </c>
      <c r="BT944" s="160">
        <f t="shared" si="1057"/>
        <v>0</v>
      </c>
      <c r="BU944" s="160">
        <f t="shared" si="1058"/>
        <v>0</v>
      </c>
      <c r="BV944" s="215">
        <f t="shared" si="1059"/>
        <v>0</v>
      </c>
      <c r="BW944" s="217">
        <f t="shared" si="1060"/>
        <v>0</v>
      </c>
      <c r="BX944" s="206">
        <f t="shared" si="1061"/>
        <v>0</v>
      </c>
      <c r="BY944" s="206">
        <f t="shared" si="1062"/>
        <v>0</v>
      </c>
      <c r="BZ944" s="206">
        <f t="shared" si="1063"/>
        <v>0</v>
      </c>
      <c r="CA944" s="206">
        <f t="shared" si="1064"/>
        <v>0</v>
      </c>
      <c r="CB944" s="206">
        <f t="shared" si="1065"/>
        <v>0</v>
      </c>
      <c r="CC944" s="218">
        <f t="shared" si="1066"/>
        <v>0</v>
      </c>
      <c r="CD944" s="216" t="e">
        <f t="shared" si="1067"/>
        <v>#VALUE!</v>
      </c>
      <c r="CE944" s="94" t="e">
        <f t="shared" si="1068"/>
        <v>#VALUE!</v>
      </c>
      <c r="CF944" s="94" t="e">
        <f t="shared" si="1069"/>
        <v>#VALUE!</v>
      </c>
      <c r="CG944" s="95" t="e">
        <f t="shared" si="1070"/>
        <v>#VALUE!</v>
      </c>
      <c r="CH944" s="95" t="e">
        <f t="shared" si="1093"/>
        <v>#VALUE!</v>
      </c>
      <c r="CI944" s="95" t="b">
        <f t="shared" si="1096"/>
        <v>0</v>
      </c>
      <c r="CJ944" s="76" t="str">
        <f t="shared" si="1071"/>
        <v/>
      </c>
      <c r="CK944" s="94" t="e" cm="1">
        <f t="array" aca="1" ref="CK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CL944" s="94" t="str">
        <f t="shared" si="1072"/>
        <v/>
      </c>
      <c r="CM944" s="96" t="b">
        <f t="shared" si="1073"/>
        <v>0</v>
      </c>
      <c r="CN944" s="130" t="b">
        <f>IFERROR(MATCH(D944,'Avtal för korttidsarbete'!$G$13:$G$1012,0),TRUE)</f>
        <v>1</v>
      </c>
      <c r="CO944" s="130" t="b">
        <f t="shared" si="1074"/>
        <v>0</v>
      </c>
      <c r="CP944" s="131" t="str" cm="1">
        <f t="array" ref="CP944">IF(CN944=TRUE,"x",INDEX('Avtal för korttidsarbete'!$E$13:$E$1012,$CN944))</f>
        <v>x</v>
      </c>
      <c r="CQ944" s="131" t="str" cm="1">
        <f t="array" ref="CQ944">IF(CN944=TRUE,"x",INDEX('Avtal för korttidsarbete'!$F$13:$F$1012,$CN944))</f>
        <v>x</v>
      </c>
      <c r="CR944" s="130" t="b">
        <f t="shared" si="1075"/>
        <v>0</v>
      </c>
      <c r="CS944" s="165">
        <f t="shared" si="1094"/>
        <v>0</v>
      </c>
      <c r="CT944" s="165">
        <f t="shared" si="1095"/>
        <v>0</v>
      </c>
      <c r="CU944" s="130" t="b">
        <f t="shared" si="1076"/>
        <v>0</v>
      </c>
      <c r="CV944" s="131">
        <f t="shared" si="1077"/>
        <v>0</v>
      </c>
      <c r="CW944" s="165">
        <f t="shared" si="1078"/>
        <v>0</v>
      </c>
      <c r="CX944" s="186" t="b">
        <f>IFERROR(INDEX('Avtal för korttidsarbete'!R:R,MATCH(D944,'Avtal för korttidsarbete'!$G:$G,0)),TRUE)</f>
        <v>1</v>
      </c>
      <c r="CY944" s="165" t="str">
        <f>IF(CX944,"-",INDEX('Avtal för korttidsarbete'!$D:$D,MATCH(D944,'Avtal för korttidsarbete'!$G:$G,0)))</f>
        <v>-</v>
      </c>
      <c r="CZ944" s="131" t="b">
        <f>IFERROR(G944&gt;INDEX(Uppsägningar!E:E,MATCH(C944,Uppsägningar!C:C,0)),FALSE)</f>
        <v>0</v>
      </c>
    </row>
    <row r="945" spans="1:104" s="30" customFormat="1" x14ac:dyDescent="0.25">
      <c r="A945" s="19">
        <v>930</v>
      </c>
      <c r="B945" s="20"/>
      <c r="C945" s="189"/>
      <c r="D945" s="69"/>
      <c r="E945" s="171">
        <f>IFERROR(INDEX(Admin!$C$7:$C$10,MATCH(CY945,TblNivåValTExt,0)),0)</f>
        <v>0</v>
      </c>
      <c r="F945" s="1"/>
      <c r="G945" s="1"/>
      <c r="H945" s="90"/>
      <c r="I945" s="91"/>
      <c r="J945" s="91"/>
      <c r="K945" s="91"/>
      <c r="L945" s="91"/>
      <c r="M945" s="91"/>
      <c r="N945" s="91"/>
      <c r="O945" s="91"/>
      <c r="P945" s="91"/>
      <c r="Q945" s="91"/>
      <c r="R945" s="91"/>
      <c r="S945" s="91"/>
      <c r="T945" s="91"/>
      <c r="U945" s="91"/>
      <c r="V945" s="91"/>
      <c r="W945" s="225">
        <f t="shared" si="1033"/>
        <v>0</v>
      </c>
      <c r="X945" s="134" t="str">
        <f t="shared" si="1079"/>
        <v/>
      </c>
      <c r="Y945" s="92" t="b">
        <f t="shared" si="1034"/>
        <v>0</v>
      </c>
      <c r="Z945" s="92" t="str">
        <f t="shared" si="1080"/>
        <v/>
      </c>
      <c r="AA945" s="92" t="b">
        <f t="shared" si="1081"/>
        <v>0</v>
      </c>
      <c r="AB945" s="92" t="str">
        <f t="shared" si="1082"/>
        <v/>
      </c>
      <c r="AC945" s="13" t="b">
        <f t="shared" si="1035"/>
        <v>0</v>
      </c>
      <c r="AD945" s="92" t="str">
        <f t="shared" si="1083"/>
        <v/>
      </c>
      <c r="AE945" s="13" t="b">
        <f t="shared" si="1084"/>
        <v>0</v>
      </c>
      <c r="AF945" s="92" t="str">
        <f t="shared" si="1085"/>
        <v/>
      </c>
      <c r="AG945" s="13" t="b">
        <f t="shared" si="1036"/>
        <v>0</v>
      </c>
      <c r="AH945" s="92" t="str">
        <f t="shared" si="1086"/>
        <v/>
      </c>
      <c r="AI945" s="35" t="b">
        <f t="shared" si="1037"/>
        <v>0</v>
      </c>
      <c r="AJ945" s="92" t="str">
        <f t="shared" si="1087"/>
        <v/>
      </c>
      <c r="AK945" s="35" t="b">
        <f t="shared" si="1038"/>
        <v>0</v>
      </c>
      <c r="AL945" s="92" t="str">
        <f t="shared" si="1039"/>
        <v/>
      </c>
      <c r="AM945" s="35" t="b">
        <f t="shared" si="1040"/>
        <v>0</v>
      </c>
      <c r="AN945" s="92" t="str">
        <f t="shared" si="1041"/>
        <v/>
      </c>
      <c r="AO945" s="13" t="b">
        <f t="shared" si="1042"/>
        <v>0</v>
      </c>
      <c r="AP945" s="92" t="str">
        <f t="shared" si="1043"/>
        <v/>
      </c>
      <c r="AQ945" s="14">
        <f t="shared" si="1044"/>
        <v>0</v>
      </c>
      <c r="AR945" s="14">
        <f t="shared" si="1045"/>
        <v>0</v>
      </c>
      <c r="AS945" s="16">
        <f t="shared" si="1100"/>
        <v>0</v>
      </c>
      <c r="AT945" s="16">
        <f t="shared" si="1100"/>
        <v>0</v>
      </c>
      <c r="AU945" s="16">
        <f t="shared" si="1100"/>
        <v>0</v>
      </c>
      <c r="AV945" s="16">
        <f t="shared" si="1100"/>
        <v>0</v>
      </c>
      <c r="AW945" s="16">
        <f t="shared" si="1100"/>
        <v>0</v>
      </c>
      <c r="AX945" s="16">
        <f t="shared" si="1100"/>
        <v>0</v>
      </c>
      <c r="AY945" s="16">
        <f t="shared" si="1100"/>
        <v>0</v>
      </c>
      <c r="AZ945" s="16"/>
      <c r="BA945" s="16"/>
      <c r="BB945" s="93">
        <f t="shared" si="1088"/>
        <v>0</v>
      </c>
      <c r="BC945" s="93">
        <f t="shared" si="1089"/>
        <v>0</v>
      </c>
      <c r="BD945" s="93">
        <f t="shared" si="1090"/>
        <v>0</v>
      </c>
      <c r="BE945" s="158">
        <f t="shared" si="1091"/>
        <v>0</v>
      </c>
      <c r="BF945" s="159">
        <f t="shared" si="1092"/>
        <v>0</v>
      </c>
      <c r="BG945" s="159">
        <f t="shared" si="1046"/>
        <v>0</v>
      </c>
      <c r="BH945" s="159">
        <f t="shared" si="1047"/>
        <v>0</v>
      </c>
      <c r="BI945" s="159">
        <f t="shared" si="1048"/>
        <v>0</v>
      </c>
      <c r="BJ945" s="159">
        <f t="shared" si="1049"/>
        <v>0</v>
      </c>
      <c r="BK945" s="159">
        <f t="shared" si="1050"/>
        <v>0</v>
      </c>
      <c r="BL945" s="159">
        <f t="shared" si="1051"/>
        <v>0</v>
      </c>
      <c r="BM945" s="159">
        <f t="shared" si="1099"/>
        <v>0</v>
      </c>
      <c r="BN945" s="159">
        <f t="shared" si="1099"/>
        <v>0</v>
      </c>
      <c r="BO945" s="205" t="b">
        <f t="shared" si="1052"/>
        <v>0</v>
      </c>
      <c r="BP945" s="214">
        <f t="shared" si="1053"/>
        <v>0</v>
      </c>
      <c r="BQ945" s="160">
        <f t="shared" si="1054"/>
        <v>0</v>
      </c>
      <c r="BR945" s="160">
        <f t="shared" si="1055"/>
        <v>0</v>
      </c>
      <c r="BS945" s="160">
        <f t="shared" si="1056"/>
        <v>0</v>
      </c>
      <c r="BT945" s="160">
        <f t="shared" si="1057"/>
        <v>0</v>
      </c>
      <c r="BU945" s="160">
        <f t="shared" si="1058"/>
        <v>0</v>
      </c>
      <c r="BV945" s="215">
        <f t="shared" si="1059"/>
        <v>0</v>
      </c>
      <c r="BW945" s="217">
        <f t="shared" si="1060"/>
        <v>0</v>
      </c>
      <c r="BX945" s="206">
        <f t="shared" si="1061"/>
        <v>0</v>
      </c>
      <c r="BY945" s="206">
        <f t="shared" si="1062"/>
        <v>0</v>
      </c>
      <c r="BZ945" s="206">
        <f t="shared" si="1063"/>
        <v>0</v>
      </c>
      <c r="CA945" s="206">
        <f t="shared" si="1064"/>
        <v>0</v>
      </c>
      <c r="CB945" s="206">
        <f t="shared" si="1065"/>
        <v>0</v>
      </c>
      <c r="CC945" s="218">
        <f t="shared" si="1066"/>
        <v>0</v>
      </c>
      <c r="CD945" s="216" t="e">
        <f t="shared" si="1067"/>
        <v>#VALUE!</v>
      </c>
      <c r="CE945" s="94" t="e">
        <f t="shared" si="1068"/>
        <v>#VALUE!</v>
      </c>
      <c r="CF945" s="94" t="e">
        <f t="shared" si="1069"/>
        <v>#VALUE!</v>
      </c>
      <c r="CG945" s="95" t="e">
        <f t="shared" si="1070"/>
        <v>#VALUE!</v>
      </c>
      <c r="CH945" s="95" t="e">
        <f t="shared" si="1093"/>
        <v>#VALUE!</v>
      </c>
      <c r="CI945" s="95" t="b">
        <f t="shared" si="1096"/>
        <v>0</v>
      </c>
      <c r="CJ945" s="76" t="str">
        <f t="shared" si="1071"/>
        <v/>
      </c>
      <c r="CK945" s="94" t="e" cm="1">
        <f t="array" aca="1" ref="CK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CL945" s="94" t="str">
        <f t="shared" si="1072"/>
        <v/>
      </c>
      <c r="CM945" s="96" t="b">
        <f t="shared" si="1073"/>
        <v>0</v>
      </c>
      <c r="CN945" s="130" t="b">
        <f>IFERROR(MATCH(D945,'Avtal för korttidsarbete'!$G$13:$G$1012,0),TRUE)</f>
        <v>1</v>
      </c>
      <c r="CO945" s="130" t="b">
        <f t="shared" si="1074"/>
        <v>0</v>
      </c>
      <c r="CP945" s="131" t="str" cm="1">
        <f t="array" ref="CP945">IF(CN945=TRUE,"x",INDEX('Avtal för korttidsarbete'!$E$13:$E$1012,$CN945))</f>
        <v>x</v>
      </c>
      <c r="CQ945" s="131" t="str" cm="1">
        <f t="array" ref="CQ945">IF(CN945=TRUE,"x",INDEX('Avtal för korttidsarbete'!$F$13:$F$1012,$CN945))</f>
        <v>x</v>
      </c>
      <c r="CR945" s="130" t="b">
        <f t="shared" si="1075"/>
        <v>0</v>
      </c>
      <c r="CS945" s="165">
        <f t="shared" si="1094"/>
        <v>0</v>
      </c>
      <c r="CT945" s="165">
        <f t="shared" si="1095"/>
        <v>0</v>
      </c>
      <c r="CU945" s="130" t="b">
        <f t="shared" si="1076"/>
        <v>0</v>
      </c>
      <c r="CV945" s="131">
        <f t="shared" si="1077"/>
        <v>0</v>
      </c>
      <c r="CW945" s="165">
        <f t="shared" si="1078"/>
        <v>0</v>
      </c>
      <c r="CX945" s="186" t="b">
        <f>IFERROR(INDEX('Avtal för korttidsarbete'!R:R,MATCH(D945,'Avtal för korttidsarbete'!$G:$G,0)),TRUE)</f>
        <v>1</v>
      </c>
      <c r="CY945" s="165" t="str">
        <f>IF(CX945,"-",INDEX('Avtal för korttidsarbete'!$D:$D,MATCH(D945,'Avtal för korttidsarbete'!$G:$G,0)))</f>
        <v>-</v>
      </c>
      <c r="CZ945" s="131" t="b">
        <f>IFERROR(G945&gt;INDEX(Uppsägningar!E:E,MATCH(C945,Uppsägningar!C:C,0)),FALSE)</f>
        <v>0</v>
      </c>
    </row>
    <row r="946" spans="1:104" s="30" customFormat="1" x14ac:dyDescent="0.25">
      <c r="A946" s="19">
        <v>931</v>
      </c>
      <c r="B946" s="20"/>
      <c r="C946" s="189"/>
      <c r="D946" s="69"/>
      <c r="E946" s="171">
        <f>IFERROR(INDEX(Admin!$C$7:$C$10,MATCH(CY946,TblNivåValTExt,0)),0)</f>
        <v>0</v>
      </c>
      <c r="F946" s="1"/>
      <c r="G946" s="1"/>
      <c r="H946" s="90"/>
      <c r="I946" s="91"/>
      <c r="J946" s="91"/>
      <c r="K946" s="91"/>
      <c r="L946" s="91"/>
      <c r="M946" s="91"/>
      <c r="N946" s="91"/>
      <c r="O946" s="91"/>
      <c r="P946" s="91"/>
      <c r="Q946" s="91"/>
      <c r="R946" s="91"/>
      <c r="S946" s="91"/>
      <c r="T946" s="91"/>
      <c r="U946" s="91"/>
      <c r="V946" s="91"/>
      <c r="W946" s="225">
        <f t="shared" si="1033"/>
        <v>0</v>
      </c>
      <c r="X946" s="134" t="str">
        <f t="shared" si="1079"/>
        <v/>
      </c>
      <c r="Y946" s="92" t="b">
        <f t="shared" si="1034"/>
        <v>0</v>
      </c>
      <c r="Z946" s="92" t="str">
        <f t="shared" si="1080"/>
        <v/>
      </c>
      <c r="AA946" s="92" t="b">
        <f t="shared" si="1081"/>
        <v>0</v>
      </c>
      <c r="AB946" s="92" t="str">
        <f t="shared" si="1082"/>
        <v/>
      </c>
      <c r="AC946" s="13" t="b">
        <f t="shared" si="1035"/>
        <v>0</v>
      </c>
      <c r="AD946" s="92" t="str">
        <f t="shared" si="1083"/>
        <v/>
      </c>
      <c r="AE946" s="13" t="b">
        <f t="shared" si="1084"/>
        <v>0</v>
      </c>
      <c r="AF946" s="92" t="str">
        <f t="shared" si="1085"/>
        <v/>
      </c>
      <c r="AG946" s="13" t="b">
        <f t="shared" si="1036"/>
        <v>0</v>
      </c>
      <c r="AH946" s="92" t="str">
        <f t="shared" si="1086"/>
        <v/>
      </c>
      <c r="AI946" s="35" t="b">
        <f t="shared" si="1037"/>
        <v>0</v>
      </c>
      <c r="AJ946" s="92" t="str">
        <f t="shared" si="1087"/>
        <v/>
      </c>
      <c r="AK946" s="35" t="b">
        <f t="shared" si="1038"/>
        <v>0</v>
      </c>
      <c r="AL946" s="92" t="str">
        <f t="shared" si="1039"/>
        <v/>
      </c>
      <c r="AM946" s="35" t="b">
        <f t="shared" si="1040"/>
        <v>0</v>
      </c>
      <c r="AN946" s="92" t="str">
        <f t="shared" si="1041"/>
        <v/>
      </c>
      <c r="AO946" s="13" t="b">
        <f t="shared" si="1042"/>
        <v>0</v>
      </c>
      <c r="AP946" s="92" t="str">
        <f t="shared" si="1043"/>
        <v/>
      </c>
      <c r="AQ946" s="14">
        <f t="shared" si="1044"/>
        <v>0</v>
      </c>
      <c r="AR946" s="14">
        <f t="shared" si="1045"/>
        <v>0</v>
      </c>
      <c r="AS946" s="16">
        <f t="shared" ref="AS946:AY955" si="1101">IF(OR(AS$11=FALSE,$F946="",MIN($G946,AS$10,$AR946)-MAX($F946,AS$8,$AQ946)&lt;0),0,MIN($G946,AS$10,$AR946)-MAX($F946,AS$8,$AQ946)+1)</f>
        <v>0</v>
      </c>
      <c r="AT946" s="16">
        <f t="shared" si="1101"/>
        <v>0</v>
      </c>
      <c r="AU946" s="16">
        <f t="shared" si="1101"/>
        <v>0</v>
      </c>
      <c r="AV946" s="16">
        <f t="shared" si="1101"/>
        <v>0</v>
      </c>
      <c r="AW946" s="16">
        <f t="shared" si="1101"/>
        <v>0</v>
      </c>
      <c r="AX946" s="16">
        <f t="shared" si="1101"/>
        <v>0</v>
      </c>
      <c r="AY946" s="16">
        <f t="shared" si="1101"/>
        <v>0</v>
      </c>
      <c r="AZ946" s="16"/>
      <c r="BA946" s="16"/>
      <c r="BB946" s="93">
        <f t="shared" si="1088"/>
        <v>0</v>
      </c>
      <c r="BC946" s="93">
        <f t="shared" si="1089"/>
        <v>0</v>
      </c>
      <c r="BD946" s="93">
        <f t="shared" si="1090"/>
        <v>0</v>
      </c>
      <c r="BE946" s="158">
        <f t="shared" si="1091"/>
        <v>0</v>
      </c>
      <c r="BF946" s="159">
        <f t="shared" si="1092"/>
        <v>0</v>
      </c>
      <c r="BG946" s="159">
        <f t="shared" si="1046"/>
        <v>0</v>
      </c>
      <c r="BH946" s="159">
        <f t="shared" si="1047"/>
        <v>0</v>
      </c>
      <c r="BI946" s="159">
        <f t="shared" si="1048"/>
        <v>0</v>
      </c>
      <c r="BJ946" s="159">
        <f t="shared" si="1049"/>
        <v>0</v>
      </c>
      <c r="BK946" s="159">
        <f t="shared" si="1050"/>
        <v>0</v>
      </c>
      <c r="BL946" s="159">
        <f t="shared" si="1051"/>
        <v>0</v>
      </c>
      <c r="BM946" s="159">
        <f t="shared" si="1099"/>
        <v>0</v>
      </c>
      <c r="BN946" s="159">
        <f t="shared" si="1099"/>
        <v>0</v>
      </c>
      <c r="BO946" s="205" t="b">
        <f t="shared" si="1052"/>
        <v>0</v>
      </c>
      <c r="BP946" s="214">
        <f t="shared" si="1053"/>
        <v>0</v>
      </c>
      <c r="BQ946" s="160">
        <f t="shared" si="1054"/>
        <v>0</v>
      </c>
      <c r="BR946" s="160">
        <f t="shared" si="1055"/>
        <v>0</v>
      </c>
      <c r="BS946" s="160">
        <f t="shared" si="1056"/>
        <v>0</v>
      </c>
      <c r="BT946" s="160">
        <f t="shared" si="1057"/>
        <v>0</v>
      </c>
      <c r="BU946" s="160">
        <f t="shared" si="1058"/>
        <v>0</v>
      </c>
      <c r="BV946" s="215">
        <f t="shared" si="1059"/>
        <v>0</v>
      </c>
      <c r="BW946" s="217">
        <f t="shared" si="1060"/>
        <v>0</v>
      </c>
      <c r="BX946" s="206">
        <f t="shared" si="1061"/>
        <v>0</v>
      </c>
      <c r="BY946" s="206">
        <f t="shared" si="1062"/>
        <v>0</v>
      </c>
      <c r="BZ946" s="206">
        <f t="shared" si="1063"/>
        <v>0</v>
      </c>
      <c r="CA946" s="206">
        <f t="shared" si="1064"/>
        <v>0</v>
      </c>
      <c r="CB946" s="206">
        <f t="shared" si="1065"/>
        <v>0</v>
      </c>
      <c r="CC946" s="218">
        <f t="shared" si="1066"/>
        <v>0</v>
      </c>
      <c r="CD946" s="216" t="e">
        <f t="shared" si="1067"/>
        <v>#VALUE!</v>
      </c>
      <c r="CE946" s="94" t="e">
        <f t="shared" si="1068"/>
        <v>#VALUE!</v>
      </c>
      <c r="CF946" s="94" t="e">
        <f t="shared" si="1069"/>
        <v>#VALUE!</v>
      </c>
      <c r="CG946" s="95" t="e">
        <f t="shared" si="1070"/>
        <v>#VALUE!</v>
      </c>
      <c r="CH946" s="95" t="e">
        <f t="shared" si="1093"/>
        <v>#VALUE!</v>
      </c>
      <c r="CI946" s="95" t="b">
        <f t="shared" si="1096"/>
        <v>0</v>
      </c>
      <c r="CJ946" s="76" t="str">
        <f t="shared" si="1071"/>
        <v/>
      </c>
      <c r="CK946" s="94" t="e" cm="1">
        <f t="array" aca="1" ref="CK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CL946" s="94" t="str">
        <f t="shared" si="1072"/>
        <v/>
      </c>
      <c r="CM946" s="96" t="b">
        <f t="shared" si="1073"/>
        <v>0</v>
      </c>
      <c r="CN946" s="130" t="b">
        <f>IFERROR(MATCH(D946,'Avtal för korttidsarbete'!$G$13:$G$1012,0),TRUE)</f>
        <v>1</v>
      </c>
      <c r="CO946" s="130" t="b">
        <f t="shared" si="1074"/>
        <v>0</v>
      </c>
      <c r="CP946" s="131" t="str" cm="1">
        <f t="array" ref="CP946">IF(CN946=TRUE,"x",INDEX('Avtal för korttidsarbete'!$E$13:$E$1012,$CN946))</f>
        <v>x</v>
      </c>
      <c r="CQ946" s="131" t="str" cm="1">
        <f t="array" ref="CQ946">IF(CN946=TRUE,"x",INDEX('Avtal för korttidsarbete'!$F$13:$F$1012,$CN946))</f>
        <v>x</v>
      </c>
      <c r="CR946" s="130" t="b">
        <f t="shared" si="1075"/>
        <v>0</v>
      </c>
      <c r="CS946" s="165">
        <f t="shared" si="1094"/>
        <v>0</v>
      </c>
      <c r="CT946" s="165">
        <f t="shared" si="1095"/>
        <v>0</v>
      </c>
      <c r="CU946" s="130" t="b">
        <f t="shared" si="1076"/>
        <v>0</v>
      </c>
      <c r="CV946" s="131">
        <f t="shared" si="1077"/>
        <v>0</v>
      </c>
      <c r="CW946" s="165">
        <f t="shared" si="1078"/>
        <v>0</v>
      </c>
      <c r="CX946" s="186" t="b">
        <f>IFERROR(INDEX('Avtal för korttidsarbete'!R:R,MATCH(D946,'Avtal för korttidsarbete'!$G:$G,0)),TRUE)</f>
        <v>1</v>
      </c>
      <c r="CY946" s="165" t="str">
        <f>IF(CX946,"-",INDEX('Avtal för korttidsarbete'!$D:$D,MATCH(D946,'Avtal för korttidsarbete'!$G:$G,0)))</f>
        <v>-</v>
      </c>
      <c r="CZ946" s="131" t="b">
        <f>IFERROR(G946&gt;INDEX(Uppsägningar!E:E,MATCH(C946,Uppsägningar!C:C,0)),FALSE)</f>
        <v>0</v>
      </c>
    </row>
    <row r="947" spans="1:104" s="30" customFormat="1" x14ac:dyDescent="0.25">
      <c r="A947" s="19">
        <v>932</v>
      </c>
      <c r="B947" s="20"/>
      <c r="C947" s="189"/>
      <c r="D947" s="69"/>
      <c r="E947" s="171">
        <f>IFERROR(INDEX(Admin!$C$7:$C$10,MATCH(CY947,TblNivåValTExt,0)),0)</f>
        <v>0</v>
      </c>
      <c r="F947" s="1"/>
      <c r="G947" s="1"/>
      <c r="H947" s="90"/>
      <c r="I947" s="91"/>
      <c r="J947" s="91"/>
      <c r="K947" s="91"/>
      <c r="L947" s="91"/>
      <c r="M947" s="91"/>
      <c r="N947" s="91"/>
      <c r="O947" s="91"/>
      <c r="P947" s="91"/>
      <c r="Q947" s="91"/>
      <c r="R947" s="91"/>
      <c r="S947" s="91"/>
      <c r="T947" s="91"/>
      <c r="U947" s="91"/>
      <c r="V947" s="91"/>
      <c r="W947" s="225">
        <f t="shared" si="1033"/>
        <v>0</v>
      </c>
      <c r="X947" s="134" t="str">
        <f t="shared" si="1079"/>
        <v/>
      </c>
      <c r="Y947" s="92" t="b">
        <f t="shared" si="1034"/>
        <v>0</v>
      </c>
      <c r="Z947" s="92" t="str">
        <f t="shared" si="1080"/>
        <v/>
      </c>
      <c r="AA947" s="92" t="b">
        <f t="shared" si="1081"/>
        <v>0</v>
      </c>
      <c r="AB947" s="92" t="str">
        <f t="shared" si="1082"/>
        <v/>
      </c>
      <c r="AC947" s="13" t="b">
        <f t="shared" si="1035"/>
        <v>0</v>
      </c>
      <c r="AD947" s="92" t="str">
        <f t="shared" si="1083"/>
        <v/>
      </c>
      <c r="AE947" s="13" t="b">
        <f t="shared" si="1084"/>
        <v>0</v>
      </c>
      <c r="AF947" s="92" t="str">
        <f t="shared" si="1085"/>
        <v/>
      </c>
      <c r="AG947" s="13" t="b">
        <f t="shared" si="1036"/>
        <v>0</v>
      </c>
      <c r="AH947" s="92" t="str">
        <f t="shared" si="1086"/>
        <v/>
      </c>
      <c r="AI947" s="35" t="b">
        <f t="shared" si="1037"/>
        <v>0</v>
      </c>
      <c r="AJ947" s="92" t="str">
        <f t="shared" si="1087"/>
        <v/>
      </c>
      <c r="AK947" s="35" t="b">
        <f t="shared" si="1038"/>
        <v>0</v>
      </c>
      <c r="AL947" s="92" t="str">
        <f t="shared" si="1039"/>
        <v/>
      </c>
      <c r="AM947" s="35" t="b">
        <f t="shared" si="1040"/>
        <v>0</v>
      </c>
      <c r="AN947" s="92" t="str">
        <f t="shared" si="1041"/>
        <v/>
      </c>
      <c r="AO947" s="13" t="b">
        <f t="shared" si="1042"/>
        <v>0</v>
      </c>
      <c r="AP947" s="92" t="str">
        <f t="shared" si="1043"/>
        <v/>
      </c>
      <c r="AQ947" s="14">
        <f t="shared" si="1044"/>
        <v>0</v>
      </c>
      <c r="AR947" s="14">
        <f t="shared" si="1045"/>
        <v>0</v>
      </c>
      <c r="AS947" s="16">
        <f t="shared" si="1101"/>
        <v>0</v>
      </c>
      <c r="AT947" s="16">
        <f t="shared" si="1101"/>
        <v>0</v>
      </c>
      <c r="AU947" s="16">
        <f t="shared" si="1101"/>
        <v>0</v>
      </c>
      <c r="AV947" s="16">
        <f t="shared" si="1101"/>
        <v>0</v>
      </c>
      <c r="AW947" s="16">
        <f t="shared" si="1101"/>
        <v>0</v>
      </c>
      <c r="AX947" s="16">
        <f t="shared" si="1101"/>
        <v>0</v>
      </c>
      <c r="AY947" s="16">
        <f t="shared" si="1101"/>
        <v>0</v>
      </c>
      <c r="AZ947" s="16"/>
      <c r="BA947" s="16"/>
      <c r="BB947" s="93">
        <f t="shared" si="1088"/>
        <v>0</v>
      </c>
      <c r="BC947" s="93">
        <f t="shared" si="1089"/>
        <v>0</v>
      </c>
      <c r="BD947" s="93">
        <f t="shared" si="1090"/>
        <v>0</v>
      </c>
      <c r="BE947" s="158">
        <f t="shared" si="1091"/>
        <v>0</v>
      </c>
      <c r="BF947" s="159">
        <f t="shared" si="1092"/>
        <v>0</v>
      </c>
      <c r="BG947" s="159">
        <f t="shared" si="1046"/>
        <v>0</v>
      </c>
      <c r="BH947" s="159">
        <f t="shared" si="1047"/>
        <v>0</v>
      </c>
      <c r="BI947" s="159">
        <f t="shared" si="1048"/>
        <v>0</v>
      </c>
      <c r="BJ947" s="159">
        <f t="shared" si="1049"/>
        <v>0</v>
      </c>
      <c r="BK947" s="159">
        <f t="shared" si="1050"/>
        <v>0</v>
      </c>
      <c r="BL947" s="159">
        <f t="shared" si="1051"/>
        <v>0</v>
      </c>
      <c r="BM947" s="159">
        <f t="shared" si="1099"/>
        <v>0</v>
      </c>
      <c r="BN947" s="159">
        <f t="shared" si="1099"/>
        <v>0</v>
      </c>
      <c r="BO947" s="205" t="b">
        <f t="shared" si="1052"/>
        <v>0</v>
      </c>
      <c r="BP947" s="214">
        <f t="shared" si="1053"/>
        <v>0</v>
      </c>
      <c r="BQ947" s="160">
        <f t="shared" si="1054"/>
        <v>0</v>
      </c>
      <c r="BR947" s="160">
        <f t="shared" si="1055"/>
        <v>0</v>
      </c>
      <c r="BS947" s="160">
        <f t="shared" si="1056"/>
        <v>0</v>
      </c>
      <c r="BT947" s="160">
        <f t="shared" si="1057"/>
        <v>0</v>
      </c>
      <c r="BU947" s="160">
        <f t="shared" si="1058"/>
        <v>0</v>
      </c>
      <c r="BV947" s="215">
        <f t="shared" si="1059"/>
        <v>0</v>
      </c>
      <c r="BW947" s="217">
        <f t="shared" si="1060"/>
        <v>0</v>
      </c>
      <c r="BX947" s="206">
        <f t="shared" si="1061"/>
        <v>0</v>
      </c>
      <c r="BY947" s="206">
        <f t="shared" si="1062"/>
        <v>0</v>
      </c>
      <c r="BZ947" s="206">
        <f t="shared" si="1063"/>
        <v>0</v>
      </c>
      <c r="CA947" s="206">
        <f t="shared" si="1064"/>
        <v>0</v>
      </c>
      <c r="CB947" s="206">
        <f t="shared" si="1065"/>
        <v>0</v>
      </c>
      <c r="CC947" s="218">
        <f t="shared" si="1066"/>
        <v>0</v>
      </c>
      <c r="CD947" s="216" t="e">
        <f t="shared" si="1067"/>
        <v>#VALUE!</v>
      </c>
      <c r="CE947" s="94" t="e">
        <f t="shared" si="1068"/>
        <v>#VALUE!</v>
      </c>
      <c r="CF947" s="94" t="e">
        <f t="shared" si="1069"/>
        <v>#VALUE!</v>
      </c>
      <c r="CG947" s="95" t="e">
        <f t="shared" si="1070"/>
        <v>#VALUE!</v>
      </c>
      <c r="CH947" s="95" t="e">
        <f t="shared" si="1093"/>
        <v>#VALUE!</v>
      </c>
      <c r="CI947" s="95" t="b">
        <f t="shared" si="1096"/>
        <v>0</v>
      </c>
      <c r="CJ947" s="76" t="str">
        <f t="shared" si="1071"/>
        <v/>
      </c>
      <c r="CK947" s="94" t="e" cm="1">
        <f t="array" aca="1" ref="CK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CL947" s="94" t="str">
        <f t="shared" si="1072"/>
        <v/>
      </c>
      <c r="CM947" s="96" t="b">
        <f t="shared" si="1073"/>
        <v>0</v>
      </c>
      <c r="CN947" s="130" t="b">
        <f>IFERROR(MATCH(D947,'Avtal för korttidsarbete'!$G$13:$G$1012,0),TRUE)</f>
        <v>1</v>
      </c>
      <c r="CO947" s="130" t="b">
        <f t="shared" si="1074"/>
        <v>0</v>
      </c>
      <c r="CP947" s="131" t="str" cm="1">
        <f t="array" ref="CP947">IF(CN947=TRUE,"x",INDEX('Avtal för korttidsarbete'!$E$13:$E$1012,$CN947))</f>
        <v>x</v>
      </c>
      <c r="CQ947" s="131" t="str" cm="1">
        <f t="array" ref="CQ947">IF(CN947=TRUE,"x",INDEX('Avtal för korttidsarbete'!$F$13:$F$1012,$CN947))</f>
        <v>x</v>
      </c>
      <c r="CR947" s="130" t="b">
        <f t="shared" si="1075"/>
        <v>0</v>
      </c>
      <c r="CS947" s="165">
        <f t="shared" si="1094"/>
        <v>0</v>
      </c>
      <c r="CT947" s="165">
        <f t="shared" si="1095"/>
        <v>0</v>
      </c>
      <c r="CU947" s="130" t="b">
        <f t="shared" si="1076"/>
        <v>0</v>
      </c>
      <c r="CV947" s="131">
        <f t="shared" si="1077"/>
        <v>0</v>
      </c>
      <c r="CW947" s="165">
        <f t="shared" si="1078"/>
        <v>0</v>
      </c>
      <c r="CX947" s="186" t="b">
        <f>IFERROR(INDEX('Avtal för korttidsarbete'!R:R,MATCH(D947,'Avtal för korttidsarbete'!$G:$G,0)),TRUE)</f>
        <v>1</v>
      </c>
      <c r="CY947" s="165" t="str">
        <f>IF(CX947,"-",INDEX('Avtal för korttidsarbete'!$D:$D,MATCH(D947,'Avtal för korttidsarbete'!$G:$G,0)))</f>
        <v>-</v>
      </c>
      <c r="CZ947" s="131" t="b">
        <f>IFERROR(G947&gt;INDEX(Uppsägningar!E:E,MATCH(C947,Uppsägningar!C:C,0)),FALSE)</f>
        <v>0</v>
      </c>
    </row>
    <row r="948" spans="1:104" s="30" customFormat="1" x14ac:dyDescent="0.25">
      <c r="A948" s="19">
        <v>933</v>
      </c>
      <c r="B948" s="20"/>
      <c r="C948" s="189"/>
      <c r="D948" s="69"/>
      <c r="E948" s="171">
        <f>IFERROR(INDEX(Admin!$C$7:$C$10,MATCH(CY948,TblNivåValTExt,0)),0)</f>
        <v>0</v>
      </c>
      <c r="F948" s="1"/>
      <c r="G948" s="1"/>
      <c r="H948" s="90"/>
      <c r="I948" s="91"/>
      <c r="J948" s="91"/>
      <c r="K948" s="91"/>
      <c r="L948" s="91"/>
      <c r="M948" s="91"/>
      <c r="N948" s="91"/>
      <c r="O948" s="91"/>
      <c r="P948" s="91"/>
      <c r="Q948" s="91"/>
      <c r="R948" s="91"/>
      <c r="S948" s="91"/>
      <c r="T948" s="91"/>
      <c r="U948" s="91"/>
      <c r="V948" s="91"/>
      <c r="W948" s="225">
        <f t="shared" si="1033"/>
        <v>0</v>
      </c>
      <c r="X948" s="134" t="str">
        <f t="shared" si="1079"/>
        <v/>
      </c>
      <c r="Y948" s="92" t="b">
        <f t="shared" si="1034"/>
        <v>0</v>
      </c>
      <c r="Z948" s="92" t="str">
        <f t="shared" si="1080"/>
        <v/>
      </c>
      <c r="AA948" s="92" t="b">
        <f t="shared" si="1081"/>
        <v>0</v>
      </c>
      <c r="AB948" s="92" t="str">
        <f t="shared" si="1082"/>
        <v/>
      </c>
      <c r="AC948" s="13" t="b">
        <f t="shared" si="1035"/>
        <v>0</v>
      </c>
      <c r="AD948" s="92" t="str">
        <f t="shared" si="1083"/>
        <v/>
      </c>
      <c r="AE948" s="13" t="b">
        <f t="shared" si="1084"/>
        <v>0</v>
      </c>
      <c r="AF948" s="92" t="str">
        <f t="shared" si="1085"/>
        <v/>
      </c>
      <c r="AG948" s="13" t="b">
        <f t="shared" si="1036"/>
        <v>0</v>
      </c>
      <c r="AH948" s="92" t="str">
        <f t="shared" si="1086"/>
        <v/>
      </c>
      <c r="AI948" s="35" t="b">
        <f t="shared" si="1037"/>
        <v>0</v>
      </c>
      <c r="AJ948" s="92" t="str">
        <f t="shared" si="1087"/>
        <v/>
      </c>
      <c r="AK948" s="35" t="b">
        <f t="shared" si="1038"/>
        <v>0</v>
      </c>
      <c r="AL948" s="92" t="str">
        <f t="shared" si="1039"/>
        <v/>
      </c>
      <c r="AM948" s="35" t="b">
        <f t="shared" si="1040"/>
        <v>0</v>
      </c>
      <c r="AN948" s="92" t="str">
        <f t="shared" si="1041"/>
        <v/>
      </c>
      <c r="AO948" s="13" t="b">
        <f t="shared" si="1042"/>
        <v>0</v>
      </c>
      <c r="AP948" s="92" t="str">
        <f t="shared" si="1043"/>
        <v/>
      </c>
      <c r="AQ948" s="14">
        <f t="shared" si="1044"/>
        <v>0</v>
      </c>
      <c r="AR948" s="14">
        <f t="shared" si="1045"/>
        <v>0</v>
      </c>
      <c r="AS948" s="16">
        <f t="shared" si="1101"/>
        <v>0</v>
      </c>
      <c r="AT948" s="16">
        <f t="shared" si="1101"/>
        <v>0</v>
      </c>
      <c r="AU948" s="16">
        <f t="shared" si="1101"/>
        <v>0</v>
      </c>
      <c r="AV948" s="16">
        <f t="shared" si="1101"/>
        <v>0</v>
      </c>
      <c r="AW948" s="16">
        <f t="shared" si="1101"/>
        <v>0</v>
      </c>
      <c r="AX948" s="16">
        <f t="shared" si="1101"/>
        <v>0</v>
      </c>
      <c r="AY948" s="16">
        <f t="shared" si="1101"/>
        <v>0</v>
      </c>
      <c r="AZ948" s="16"/>
      <c r="BA948" s="16"/>
      <c r="BB948" s="93">
        <f t="shared" si="1088"/>
        <v>0</v>
      </c>
      <c r="BC948" s="93">
        <f t="shared" si="1089"/>
        <v>0</v>
      </c>
      <c r="BD948" s="93">
        <f t="shared" si="1090"/>
        <v>0</v>
      </c>
      <c r="BE948" s="158">
        <f t="shared" si="1091"/>
        <v>0</v>
      </c>
      <c r="BF948" s="159">
        <f t="shared" si="1092"/>
        <v>0</v>
      </c>
      <c r="BG948" s="159">
        <f t="shared" si="1046"/>
        <v>0</v>
      </c>
      <c r="BH948" s="159">
        <f t="shared" si="1047"/>
        <v>0</v>
      </c>
      <c r="BI948" s="159">
        <f t="shared" si="1048"/>
        <v>0</v>
      </c>
      <c r="BJ948" s="159">
        <f t="shared" si="1049"/>
        <v>0</v>
      </c>
      <c r="BK948" s="159">
        <f t="shared" si="1050"/>
        <v>0</v>
      </c>
      <c r="BL948" s="159">
        <f t="shared" si="1051"/>
        <v>0</v>
      </c>
      <c r="BM948" s="159">
        <f t="shared" si="1099"/>
        <v>0</v>
      </c>
      <c r="BN948" s="159">
        <f t="shared" si="1099"/>
        <v>0</v>
      </c>
      <c r="BO948" s="205" t="b">
        <f t="shared" si="1052"/>
        <v>0</v>
      </c>
      <c r="BP948" s="214">
        <f t="shared" si="1053"/>
        <v>0</v>
      </c>
      <c r="BQ948" s="160">
        <f t="shared" si="1054"/>
        <v>0</v>
      </c>
      <c r="BR948" s="160">
        <f t="shared" si="1055"/>
        <v>0</v>
      </c>
      <c r="BS948" s="160">
        <f t="shared" si="1056"/>
        <v>0</v>
      </c>
      <c r="BT948" s="160">
        <f t="shared" si="1057"/>
        <v>0</v>
      </c>
      <c r="BU948" s="160">
        <f t="shared" si="1058"/>
        <v>0</v>
      </c>
      <c r="BV948" s="215">
        <f t="shared" si="1059"/>
        <v>0</v>
      </c>
      <c r="BW948" s="217">
        <f t="shared" si="1060"/>
        <v>0</v>
      </c>
      <c r="BX948" s="206">
        <f t="shared" si="1061"/>
        <v>0</v>
      </c>
      <c r="BY948" s="206">
        <f t="shared" si="1062"/>
        <v>0</v>
      </c>
      <c r="BZ948" s="206">
        <f t="shared" si="1063"/>
        <v>0</v>
      </c>
      <c r="CA948" s="206">
        <f t="shared" si="1064"/>
        <v>0</v>
      </c>
      <c r="CB948" s="206">
        <f t="shared" si="1065"/>
        <v>0</v>
      </c>
      <c r="CC948" s="218">
        <f t="shared" si="1066"/>
        <v>0</v>
      </c>
      <c r="CD948" s="216" t="e">
        <f t="shared" si="1067"/>
        <v>#VALUE!</v>
      </c>
      <c r="CE948" s="94" t="e">
        <f t="shared" si="1068"/>
        <v>#VALUE!</v>
      </c>
      <c r="CF948" s="94" t="e">
        <f t="shared" si="1069"/>
        <v>#VALUE!</v>
      </c>
      <c r="CG948" s="95" t="e">
        <f t="shared" si="1070"/>
        <v>#VALUE!</v>
      </c>
      <c r="CH948" s="95" t="e">
        <f t="shared" si="1093"/>
        <v>#VALUE!</v>
      </c>
      <c r="CI948" s="95" t="b">
        <f t="shared" si="1096"/>
        <v>0</v>
      </c>
      <c r="CJ948" s="76" t="str">
        <f t="shared" si="1071"/>
        <v/>
      </c>
      <c r="CK948" s="94" t="e" cm="1">
        <f t="array" aca="1" ref="CK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CL948" s="94" t="str">
        <f t="shared" si="1072"/>
        <v/>
      </c>
      <c r="CM948" s="96" t="b">
        <f t="shared" si="1073"/>
        <v>0</v>
      </c>
      <c r="CN948" s="130" t="b">
        <f>IFERROR(MATCH(D948,'Avtal för korttidsarbete'!$G$13:$G$1012,0),TRUE)</f>
        <v>1</v>
      </c>
      <c r="CO948" s="130" t="b">
        <f t="shared" si="1074"/>
        <v>0</v>
      </c>
      <c r="CP948" s="131" t="str" cm="1">
        <f t="array" ref="CP948">IF(CN948=TRUE,"x",INDEX('Avtal för korttidsarbete'!$E$13:$E$1012,$CN948))</f>
        <v>x</v>
      </c>
      <c r="CQ948" s="131" t="str" cm="1">
        <f t="array" ref="CQ948">IF(CN948=TRUE,"x",INDEX('Avtal för korttidsarbete'!$F$13:$F$1012,$CN948))</f>
        <v>x</v>
      </c>
      <c r="CR948" s="130" t="b">
        <f t="shared" si="1075"/>
        <v>0</v>
      </c>
      <c r="CS948" s="165">
        <f t="shared" si="1094"/>
        <v>0</v>
      </c>
      <c r="CT948" s="165">
        <f t="shared" si="1095"/>
        <v>0</v>
      </c>
      <c r="CU948" s="130" t="b">
        <f t="shared" si="1076"/>
        <v>0</v>
      </c>
      <c r="CV948" s="131">
        <f t="shared" si="1077"/>
        <v>0</v>
      </c>
      <c r="CW948" s="165">
        <f t="shared" si="1078"/>
        <v>0</v>
      </c>
      <c r="CX948" s="186" t="b">
        <f>IFERROR(INDEX('Avtal för korttidsarbete'!R:R,MATCH(D948,'Avtal för korttidsarbete'!$G:$G,0)),TRUE)</f>
        <v>1</v>
      </c>
      <c r="CY948" s="165" t="str">
        <f>IF(CX948,"-",INDEX('Avtal för korttidsarbete'!$D:$D,MATCH(D948,'Avtal för korttidsarbete'!$G:$G,0)))</f>
        <v>-</v>
      </c>
      <c r="CZ948" s="131" t="b">
        <f>IFERROR(G948&gt;INDEX(Uppsägningar!E:E,MATCH(C948,Uppsägningar!C:C,0)),FALSE)</f>
        <v>0</v>
      </c>
    </row>
    <row r="949" spans="1:104" s="30" customFormat="1" x14ac:dyDescent="0.25">
      <c r="A949" s="19">
        <v>934</v>
      </c>
      <c r="B949" s="20"/>
      <c r="C949" s="189"/>
      <c r="D949" s="69"/>
      <c r="E949" s="171">
        <f>IFERROR(INDEX(Admin!$C$7:$C$10,MATCH(CY949,TblNivåValTExt,0)),0)</f>
        <v>0</v>
      </c>
      <c r="F949" s="1"/>
      <c r="G949" s="1"/>
      <c r="H949" s="90"/>
      <c r="I949" s="91"/>
      <c r="J949" s="91"/>
      <c r="K949" s="91"/>
      <c r="L949" s="91"/>
      <c r="M949" s="91"/>
      <c r="N949" s="91"/>
      <c r="O949" s="91"/>
      <c r="P949" s="91"/>
      <c r="Q949" s="91"/>
      <c r="R949" s="91"/>
      <c r="S949" s="91"/>
      <c r="T949" s="91"/>
      <c r="U949" s="91"/>
      <c r="V949" s="91"/>
      <c r="W949" s="225">
        <f t="shared" si="1033"/>
        <v>0</v>
      </c>
      <c r="X949" s="134" t="str">
        <f t="shared" si="1079"/>
        <v/>
      </c>
      <c r="Y949" s="92" t="b">
        <f t="shared" si="1034"/>
        <v>0</v>
      </c>
      <c r="Z949" s="92" t="str">
        <f t="shared" si="1080"/>
        <v/>
      </c>
      <c r="AA949" s="92" t="b">
        <f t="shared" si="1081"/>
        <v>0</v>
      </c>
      <c r="AB949" s="92" t="str">
        <f t="shared" si="1082"/>
        <v/>
      </c>
      <c r="AC949" s="13" t="b">
        <f t="shared" si="1035"/>
        <v>0</v>
      </c>
      <c r="AD949" s="92" t="str">
        <f t="shared" si="1083"/>
        <v/>
      </c>
      <c r="AE949" s="13" t="b">
        <f t="shared" si="1084"/>
        <v>0</v>
      </c>
      <c r="AF949" s="92" t="str">
        <f t="shared" si="1085"/>
        <v/>
      </c>
      <c r="AG949" s="13" t="b">
        <f t="shared" si="1036"/>
        <v>0</v>
      </c>
      <c r="AH949" s="92" t="str">
        <f t="shared" si="1086"/>
        <v/>
      </c>
      <c r="AI949" s="35" t="b">
        <f t="shared" si="1037"/>
        <v>0</v>
      </c>
      <c r="AJ949" s="92" t="str">
        <f t="shared" si="1087"/>
        <v/>
      </c>
      <c r="AK949" s="35" t="b">
        <f t="shared" si="1038"/>
        <v>0</v>
      </c>
      <c r="AL949" s="92" t="str">
        <f t="shared" si="1039"/>
        <v/>
      </c>
      <c r="AM949" s="35" t="b">
        <f t="shared" si="1040"/>
        <v>0</v>
      </c>
      <c r="AN949" s="92" t="str">
        <f t="shared" si="1041"/>
        <v/>
      </c>
      <c r="AO949" s="13" t="b">
        <f t="shared" si="1042"/>
        <v>0</v>
      </c>
      <c r="AP949" s="92" t="str">
        <f t="shared" si="1043"/>
        <v/>
      </c>
      <c r="AQ949" s="14">
        <f t="shared" si="1044"/>
        <v>0</v>
      </c>
      <c r="AR949" s="14">
        <f t="shared" si="1045"/>
        <v>0</v>
      </c>
      <c r="AS949" s="16">
        <f t="shared" si="1101"/>
        <v>0</v>
      </c>
      <c r="AT949" s="16">
        <f t="shared" si="1101"/>
        <v>0</v>
      </c>
      <c r="AU949" s="16">
        <f t="shared" si="1101"/>
        <v>0</v>
      </c>
      <c r="AV949" s="16">
        <f t="shared" si="1101"/>
        <v>0</v>
      </c>
      <c r="AW949" s="16">
        <f t="shared" si="1101"/>
        <v>0</v>
      </c>
      <c r="AX949" s="16">
        <f t="shared" si="1101"/>
        <v>0</v>
      </c>
      <c r="AY949" s="16">
        <f t="shared" si="1101"/>
        <v>0</v>
      </c>
      <c r="AZ949" s="16"/>
      <c r="BA949" s="16"/>
      <c r="BB949" s="93">
        <f t="shared" si="1088"/>
        <v>0</v>
      </c>
      <c r="BC949" s="93">
        <f t="shared" si="1089"/>
        <v>0</v>
      </c>
      <c r="BD949" s="93">
        <f t="shared" si="1090"/>
        <v>0</v>
      </c>
      <c r="BE949" s="158">
        <f t="shared" si="1091"/>
        <v>0</v>
      </c>
      <c r="BF949" s="159">
        <f t="shared" si="1092"/>
        <v>0</v>
      </c>
      <c r="BG949" s="159">
        <f t="shared" si="1046"/>
        <v>0</v>
      </c>
      <c r="BH949" s="159">
        <f t="shared" si="1047"/>
        <v>0</v>
      </c>
      <c r="BI949" s="159">
        <f t="shared" si="1048"/>
        <v>0</v>
      </c>
      <c r="BJ949" s="159">
        <f t="shared" si="1049"/>
        <v>0</v>
      </c>
      <c r="BK949" s="159">
        <f t="shared" si="1050"/>
        <v>0</v>
      </c>
      <c r="BL949" s="159">
        <f t="shared" si="1051"/>
        <v>0</v>
      </c>
      <c r="BM949" s="159">
        <f t="shared" si="1099"/>
        <v>0</v>
      </c>
      <c r="BN949" s="159">
        <f t="shared" si="1099"/>
        <v>0</v>
      </c>
      <c r="BO949" s="205" t="b">
        <f t="shared" si="1052"/>
        <v>0</v>
      </c>
      <c r="BP949" s="214">
        <f t="shared" si="1053"/>
        <v>0</v>
      </c>
      <c r="BQ949" s="160">
        <f t="shared" si="1054"/>
        <v>0</v>
      </c>
      <c r="BR949" s="160">
        <f t="shared" si="1055"/>
        <v>0</v>
      </c>
      <c r="BS949" s="160">
        <f t="shared" si="1056"/>
        <v>0</v>
      </c>
      <c r="BT949" s="160">
        <f t="shared" si="1057"/>
        <v>0</v>
      </c>
      <c r="BU949" s="160">
        <f t="shared" si="1058"/>
        <v>0</v>
      </c>
      <c r="BV949" s="215">
        <f t="shared" si="1059"/>
        <v>0</v>
      </c>
      <c r="BW949" s="217">
        <f t="shared" si="1060"/>
        <v>0</v>
      </c>
      <c r="BX949" s="206">
        <f t="shared" si="1061"/>
        <v>0</v>
      </c>
      <c r="BY949" s="206">
        <f t="shared" si="1062"/>
        <v>0</v>
      </c>
      <c r="BZ949" s="206">
        <f t="shared" si="1063"/>
        <v>0</v>
      </c>
      <c r="CA949" s="206">
        <f t="shared" si="1064"/>
        <v>0</v>
      </c>
      <c r="CB949" s="206">
        <f t="shared" si="1065"/>
        <v>0</v>
      </c>
      <c r="CC949" s="218">
        <f t="shared" si="1066"/>
        <v>0</v>
      </c>
      <c r="CD949" s="216" t="e">
        <f t="shared" si="1067"/>
        <v>#VALUE!</v>
      </c>
      <c r="CE949" s="94" t="e">
        <f t="shared" si="1068"/>
        <v>#VALUE!</v>
      </c>
      <c r="CF949" s="94" t="e">
        <f t="shared" si="1069"/>
        <v>#VALUE!</v>
      </c>
      <c r="CG949" s="95" t="e">
        <f t="shared" si="1070"/>
        <v>#VALUE!</v>
      </c>
      <c r="CH949" s="95" t="e">
        <f t="shared" si="1093"/>
        <v>#VALUE!</v>
      </c>
      <c r="CI949" s="95" t="b">
        <f t="shared" si="1096"/>
        <v>0</v>
      </c>
      <c r="CJ949" s="76" t="str">
        <f t="shared" si="1071"/>
        <v/>
      </c>
      <c r="CK949" s="94" t="e" cm="1">
        <f t="array" aca="1" ref="CK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CL949" s="94" t="str">
        <f t="shared" si="1072"/>
        <v/>
      </c>
      <c r="CM949" s="96" t="b">
        <f t="shared" si="1073"/>
        <v>0</v>
      </c>
      <c r="CN949" s="130" t="b">
        <f>IFERROR(MATCH(D949,'Avtal för korttidsarbete'!$G$13:$G$1012,0),TRUE)</f>
        <v>1</v>
      </c>
      <c r="CO949" s="130" t="b">
        <f t="shared" si="1074"/>
        <v>0</v>
      </c>
      <c r="CP949" s="131" t="str" cm="1">
        <f t="array" ref="CP949">IF(CN949=TRUE,"x",INDEX('Avtal för korttidsarbete'!$E$13:$E$1012,$CN949))</f>
        <v>x</v>
      </c>
      <c r="CQ949" s="131" t="str" cm="1">
        <f t="array" ref="CQ949">IF(CN949=TRUE,"x",INDEX('Avtal för korttidsarbete'!$F$13:$F$1012,$CN949))</f>
        <v>x</v>
      </c>
      <c r="CR949" s="130" t="b">
        <f t="shared" si="1075"/>
        <v>0</v>
      </c>
      <c r="CS949" s="165">
        <f t="shared" si="1094"/>
        <v>0</v>
      </c>
      <c r="CT949" s="165">
        <f t="shared" si="1095"/>
        <v>0</v>
      </c>
      <c r="CU949" s="130" t="b">
        <f t="shared" si="1076"/>
        <v>0</v>
      </c>
      <c r="CV949" s="131">
        <f t="shared" si="1077"/>
        <v>0</v>
      </c>
      <c r="CW949" s="165">
        <f t="shared" si="1078"/>
        <v>0</v>
      </c>
      <c r="CX949" s="186" t="b">
        <f>IFERROR(INDEX('Avtal för korttidsarbete'!R:R,MATCH(D949,'Avtal för korttidsarbete'!$G:$G,0)),TRUE)</f>
        <v>1</v>
      </c>
      <c r="CY949" s="165" t="str">
        <f>IF(CX949,"-",INDEX('Avtal för korttidsarbete'!$D:$D,MATCH(D949,'Avtal för korttidsarbete'!$G:$G,0)))</f>
        <v>-</v>
      </c>
      <c r="CZ949" s="131" t="b">
        <f>IFERROR(G949&gt;INDEX(Uppsägningar!E:E,MATCH(C949,Uppsägningar!C:C,0)),FALSE)</f>
        <v>0</v>
      </c>
    </row>
    <row r="950" spans="1:104" s="30" customFormat="1" x14ac:dyDescent="0.25">
      <c r="A950" s="19">
        <v>935</v>
      </c>
      <c r="B950" s="20"/>
      <c r="C950" s="189"/>
      <c r="D950" s="69"/>
      <c r="E950" s="171">
        <f>IFERROR(INDEX(Admin!$C$7:$C$10,MATCH(CY950,TblNivåValTExt,0)),0)</f>
        <v>0</v>
      </c>
      <c r="F950" s="1"/>
      <c r="G950" s="1"/>
      <c r="H950" s="90"/>
      <c r="I950" s="91"/>
      <c r="J950" s="91"/>
      <c r="K950" s="91"/>
      <c r="L950" s="91"/>
      <c r="M950" s="91"/>
      <c r="N950" s="91"/>
      <c r="O950" s="91"/>
      <c r="P950" s="91"/>
      <c r="Q950" s="91"/>
      <c r="R950" s="91"/>
      <c r="S950" s="91"/>
      <c r="T950" s="91"/>
      <c r="U950" s="91"/>
      <c r="V950" s="91"/>
      <c r="W950" s="225">
        <f t="shared" si="1033"/>
        <v>0</v>
      </c>
      <c r="X950" s="134" t="str">
        <f t="shared" si="1079"/>
        <v/>
      </c>
      <c r="Y950" s="92" t="b">
        <f t="shared" si="1034"/>
        <v>0</v>
      </c>
      <c r="Z950" s="92" t="str">
        <f t="shared" si="1080"/>
        <v/>
      </c>
      <c r="AA950" s="92" t="b">
        <f t="shared" si="1081"/>
        <v>0</v>
      </c>
      <c r="AB950" s="92" t="str">
        <f t="shared" si="1082"/>
        <v/>
      </c>
      <c r="AC950" s="13" t="b">
        <f t="shared" si="1035"/>
        <v>0</v>
      </c>
      <c r="AD950" s="92" t="str">
        <f t="shared" si="1083"/>
        <v/>
      </c>
      <c r="AE950" s="13" t="b">
        <f t="shared" si="1084"/>
        <v>0</v>
      </c>
      <c r="AF950" s="92" t="str">
        <f t="shared" si="1085"/>
        <v/>
      </c>
      <c r="AG950" s="13" t="b">
        <f t="shared" si="1036"/>
        <v>0</v>
      </c>
      <c r="AH950" s="92" t="str">
        <f t="shared" si="1086"/>
        <v/>
      </c>
      <c r="AI950" s="35" t="b">
        <f t="shared" si="1037"/>
        <v>0</v>
      </c>
      <c r="AJ950" s="92" t="str">
        <f t="shared" si="1087"/>
        <v/>
      </c>
      <c r="AK950" s="35" t="b">
        <f t="shared" si="1038"/>
        <v>0</v>
      </c>
      <c r="AL950" s="92" t="str">
        <f t="shared" si="1039"/>
        <v/>
      </c>
      <c r="AM950" s="35" t="b">
        <f t="shared" si="1040"/>
        <v>0</v>
      </c>
      <c r="AN950" s="92" t="str">
        <f t="shared" si="1041"/>
        <v/>
      </c>
      <c r="AO950" s="13" t="b">
        <f t="shared" si="1042"/>
        <v>0</v>
      </c>
      <c r="AP950" s="92" t="str">
        <f t="shared" si="1043"/>
        <v/>
      </c>
      <c r="AQ950" s="14">
        <f t="shared" si="1044"/>
        <v>0</v>
      </c>
      <c r="AR950" s="14">
        <f t="shared" si="1045"/>
        <v>0</v>
      </c>
      <c r="AS950" s="16">
        <f t="shared" si="1101"/>
        <v>0</v>
      </c>
      <c r="AT950" s="16">
        <f t="shared" si="1101"/>
        <v>0</v>
      </c>
      <c r="AU950" s="16">
        <f t="shared" si="1101"/>
        <v>0</v>
      </c>
      <c r="AV950" s="16">
        <f t="shared" si="1101"/>
        <v>0</v>
      </c>
      <c r="AW950" s="16">
        <f t="shared" si="1101"/>
        <v>0</v>
      </c>
      <c r="AX950" s="16">
        <f t="shared" si="1101"/>
        <v>0</v>
      </c>
      <c r="AY950" s="16">
        <f t="shared" si="1101"/>
        <v>0</v>
      </c>
      <c r="AZ950" s="16"/>
      <c r="BA950" s="16"/>
      <c r="BB950" s="93">
        <f t="shared" si="1088"/>
        <v>0</v>
      </c>
      <c r="BC950" s="93">
        <f t="shared" si="1089"/>
        <v>0</v>
      </c>
      <c r="BD950" s="93">
        <f t="shared" si="1090"/>
        <v>0</v>
      </c>
      <c r="BE950" s="158">
        <f t="shared" si="1091"/>
        <v>0</v>
      </c>
      <c r="BF950" s="159">
        <f t="shared" si="1092"/>
        <v>0</v>
      </c>
      <c r="BG950" s="159">
        <f t="shared" si="1046"/>
        <v>0</v>
      </c>
      <c r="BH950" s="159">
        <f t="shared" si="1047"/>
        <v>0</v>
      </c>
      <c r="BI950" s="159">
        <f t="shared" si="1048"/>
        <v>0</v>
      </c>
      <c r="BJ950" s="159">
        <f t="shared" si="1049"/>
        <v>0</v>
      </c>
      <c r="BK950" s="159">
        <f t="shared" si="1050"/>
        <v>0</v>
      </c>
      <c r="BL950" s="159">
        <f t="shared" si="1051"/>
        <v>0</v>
      </c>
      <c r="BM950" s="159">
        <f t="shared" si="1099"/>
        <v>0</v>
      </c>
      <c r="BN950" s="159">
        <f t="shared" si="1099"/>
        <v>0</v>
      </c>
      <c r="BO950" s="205" t="b">
        <f t="shared" si="1052"/>
        <v>0</v>
      </c>
      <c r="BP950" s="214">
        <f t="shared" si="1053"/>
        <v>0</v>
      </c>
      <c r="BQ950" s="160">
        <f t="shared" si="1054"/>
        <v>0</v>
      </c>
      <c r="BR950" s="160">
        <f t="shared" si="1055"/>
        <v>0</v>
      </c>
      <c r="BS950" s="160">
        <f t="shared" si="1056"/>
        <v>0</v>
      </c>
      <c r="BT950" s="160">
        <f t="shared" si="1057"/>
        <v>0</v>
      </c>
      <c r="BU950" s="160">
        <f t="shared" si="1058"/>
        <v>0</v>
      </c>
      <c r="BV950" s="215">
        <f t="shared" si="1059"/>
        <v>0</v>
      </c>
      <c r="BW950" s="217">
        <f t="shared" si="1060"/>
        <v>0</v>
      </c>
      <c r="BX950" s="206">
        <f t="shared" si="1061"/>
        <v>0</v>
      </c>
      <c r="BY950" s="206">
        <f t="shared" si="1062"/>
        <v>0</v>
      </c>
      <c r="BZ950" s="206">
        <f t="shared" si="1063"/>
        <v>0</v>
      </c>
      <c r="CA950" s="206">
        <f t="shared" si="1064"/>
        <v>0</v>
      </c>
      <c r="CB950" s="206">
        <f t="shared" si="1065"/>
        <v>0</v>
      </c>
      <c r="CC950" s="218">
        <f t="shared" si="1066"/>
        <v>0</v>
      </c>
      <c r="CD950" s="216" t="e">
        <f t="shared" si="1067"/>
        <v>#VALUE!</v>
      </c>
      <c r="CE950" s="94" t="e">
        <f t="shared" si="1068"/>
        <v>#VALUE!</v>
      </c>
      <c r="CF950" s="94" t="e">
        <f t="shared" si="1069"/>
        <v>#VALUE!</v>
      </c>
      <c r="CG950" s="95" t="e">
        <f t="shared" si="1070"/>
        <v>#VALUE!</v>
      </c>
      <c r="CH950" s="95" t="e">
        <f t="shared" si="1093"/>
        <v>#VALUE!</v>
      </c>
      <c r="CI950" s="95" t="b">
        <f t="shared" si="1096"/>
        <v>0</v>
      </c>
      <c r="CJ950" s="76" t="str">
        <f t="shared" si="1071"/>
        <v/>
      </c>
      <c r="CK950" s="94" t="e" cm="1">
        <f t="array" aca="1" ref="CK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CL950" s="94" t="str">
        <f t="shared" si="1072"/>
        <v/>
      </c>
      <c r="CM950" s="96" t="b">
        <f t="shared" si="1073"/>
        <v>0</v>
      </c>
      <c r="CN950" s="130" t="b">
        <f>IFERROR(MATCH(D950,'Avtal för korttidsarbete'!$G$13:$G$1012,0),TRUE)</f>
        <v>1</v>
      </c>
      <c r="CO950" s="130" t="b">
        <f t="shared" si="1074"/>
        <v>0</v>
      </c>
      <c r="CP950" s="131" t="str" cm="1">
        <f t="array" ref="CP950">IF(CN950=TRUE,"x",INDEX('Avtal för korttidsarbete'!$E$13:$E$1012,$CN950))</f>
        <v>x</v>
      </c>
      <c r="CQ950" s="131" t="str" cm="1">
        <f t="array" ref="CQ950">IF(CN950=TRUE,"x",INDEX('Avtal för korttidsarbete'!$F$13:$F$1012,$CN950))</f>
        <v>x</v>
      </c>
      <c r="CR950" s="130" t="b">
        <f t="shared" si="1075"/>
        <v>0</v>
      </c>
      <c r="CS950" s="165">
        <f t="shared" si="1094"/>
        <v>0</v>
      </c>
      <c r="CT950" s="165">
        <f t="shared" si="1095"/>
        <v>0</v>
      </c>
      <c r="CU950" s="130" t="b">
        <f t="shared" si="1076"/>
        <v>0</v>
      </c>
      <c r="CV950" s="131">
        <f t="shared" si="1077"/>
        <v>0</v>
      </c>
      <c r="CW950" s="165">
        <f t="shared" si="1078"/>
        <v>0</v>
      </c>
      <c r="CX950" s="186" t="b">
        <f>IFERROR(INDEX('Avtal för korttidsarbete'!R:R,MATCH(D950,'Avtal för korttidsarbete'!$G:$G,0)),TRUE)</f>
        <v>1</v>
      </c>
      <c r="CY950" s="165" t="str">
        <f>IF(CX950,"-",INDEX('Avtal för korttidsarbete'!$D:$D,MATCH(D950,'Avtal för korttidsarbete'!$G:$G,0)))</f>
        <v>-</v>
      </c>
      <c r="CZ950" s="131" t="b">
        <f>IFERROR(G950&gt;INDEX(Uppsägningar!E:E,MATCH(C950,Uppsägningar!C:C,0)),FALSE)</f>
        <v>0</v>
      </c>
    </row>
    <row r="951" spans="1:104" s="30" customFormat="1" x14ac:dyDescent="0.25">
      <c r="A951" s="19">
        <v>936</v>
      </c>
      <c r="B951" s="20"/>
      <c r="C951" s="189"/>
      <c r="D951" s="69"/>
      <c r="E951" s="171">
        <f>IFERROR(INDEX(Admin!$C$7:$C$10,MATCH(CY951,TblNivåValTExt,0)),0)</f>
        <v>0</v>
      </c>
      <c r="F951" s="1"/>
      <c r="G951" s="1"/>
      <c r="H951" s="90"/>
      <c r="I951" s="91"/>
      <c r="J951" s="91"/>
      <c r="K951" s="91"/>
      <c r="L951" s="91"/>
      <c r="M951" s="91"/>
      <c r="N951" s="91"/>
      <c r="O951" s="91"/>
      <c r="P951" s="91"/>
      <c r="Q951" s="91"/>
      <c r="R951" s="91"/>
      <c r="S951" s="91"/>
      <c r="T951" s="91"/>
      <c r="U951" s="91"/>
      <c r="V951" s="91"/>
      <c r="W951" s="225">
        <f t="shared" si="1033"/>
        <v>0</v>
      </c>
      <c r="X951" s="134" t="str">
        <f t="shared" si="1079"/>
        <v/>
      </c>
      <c r="Y951" s="92" t="b">
        <f t="shared" si="1034"/>
        <v>0</v>
      </c>
      <c r="Z951" s="92" t="str">
        <f t="shared" si="1080"/>
        <v/>
      </c>
      <c r="AA951" s="92" t="b">
        <f t="shared" si="1081"/>
        <v>0</v>
      </c>
      <c r="AB951" s="92" t="str">
        <f t="shared" si="1082"/>
        <v/>
      </c>
      <c r="AC951" s="13" t="b">
        <f t="shared" si="1035"/>
        <v>0</v>
      </c>
      <c r="AD951" s="92" t="str">
        <f t="shared" si="1083"/>
        <v/>
      </c>
      <c r="AE951" s="13" t="b">
        <f t="shared" si="1084"/>
        <v>0</v>
      </c>
      <c r="AF951" s="92" t="str">
        <f t="shared" si="1085"/>
        <v/>
      </c>
      <c r="AG951" s="13" t="b">
        <f t="shared" si="1036"/>
        <v>0</v>
      </c>
      <c r="AH951" s="92" t="str">
        <f t="shared" si="1086"/>
        <v/>
      </c>
      <c r="AI951" s="35" t="b">
        <f t="shared" si="1037"/>
        <v>0</v>
      </c>
      <c r="AJ951" s="92" t="str">
        <f t="shared" si="1087"/>
        <v/>
      </c>
      <c r="AK951" s="35" t="b">
        <f t="shared" si="1038"/>
        <v>0</v>
      </c>
      <c r="AL951" s="92" t="str">
        <f t="shared" si="1039"/>
        <v/>
      </c>
      <c r="AM951" s="35" t="b">
        <f t="shared" si="1040"/>
        <v>0</v>
      </c>
      <c r="AN951" s="92" t="str">
        <f t="shared" si="1041"/>
        <v/>
      </c>
      <c r="AO951" s="13" t="b">
        <f t="shared" si="1042"/>
        <v>0</v>
      </c>
      <c r="AP951" s="92" t="str">
        <f t="shared" si="1043"/>
        <v/>
      </c>
      <c r="AQ951" s="14">
        <f t="shared" si="1044"/>
        <v>0</v>
      </c>
      <c r="AR951" s="14">
        <f t="shared" si="1045"/>
        <v>0</v>
      </c>
      <c r="AS951" s="16">
        <f t="shared" si="1101"/>
        <v>0</v>
      </c>
      <c r="AT951" s="16">
        <f t="shared" si="1101"/>
        <v>0</v>
      </c>
      <c r="AU951" s="16">
        <f t="shared" si="1101"/>
        <v>0</v>
      </c>
      <c r="AV951" s="16">
        <f t="shared" si="1101"/>
        <v>0</v>
      </c>
      <c r="AW951" s="16">
        <f t="shared" si="1101"/>
        <v>0</v>
      </c>
      <c r="AX951" s="16">
        <f t="shared" si="1101"/>
        <v>0</v>
      </c>
      <c r="AY951" s="16">
        <f t="shared" si="1101"/>
        <v>0</v>
      </c>
      <c r="AZ951" s="16"/>
      <c r="BA951" s="16"/>
      <c r="BB951" s="93">
        <f t="shared" si="1088"/>
        <v>0</v>
      </c>
      <c r="BC951" s="93">
        <f t="shared" si="1089"/>
        <v>0</v>
      </c>
      <c r="BD951" s="93">
        <f t="shared" si="1090"/>
        <v>0</v>
      </c>
      <c r="BE951" s="158">
        <f t="shared" si="1091"/>
        <v>0</v>
      </c>
      <c r="BF951" s="159">
        <f t="shared" si="1092"/>
        <v>0</v>
      </c>
      <c r="BG951" s="159">
        <f t="shared" si="1046"/>
        <v>0</v>
      </c>
      <c r="BH951" s="159">
        <f t="shared" si="1047"/>
        <v>0</v>
      </c>
      <c r="BI951" s="159">
        <f t="shared" si="1048"/>
        <v>0</v>
      </c>
      <c r="BJ951" s="159">
        <f t="shared" si="1049"/>
        <v>0</v>
      </c>
      <c r="BK951" s="159">
        <f t="shared" si="1050"/>
        <v>0</v>
      </c>
      <c r="BL951" s="159">
        <f t="shared" si="1051"/>
        <v>0</v>
      </c>
      <c r="BM951" s="159">
        <f t="shared" si="1099"/>
        <v>0</v>
      </c>
      <c r="BN951" s="159">
        <f t="shared" si="1099"/>
        <v>0</v>
      </c>
      <c r="BO951" s="205" t="b">
        <f t="shared" si="1052"/>
        <v>0</v>
      </c>
      <c r="BP951" s="214">
        <f t="shared" si="1053"/>
        <v>0</v>
      </c>
      <c r="BQ951" s="160">
        <f t="shared" si="1054"/>
        <v>0</v>
      </c>
      <c r="BR951" s="160">
        <f t="shared" si="1055"/>
        <v>0</v>
      </c>
      <c r="BS951" s="160">
        <f t="shared" si="1056"/>
        <v>0</v>
      </c>
      <c r="BT951" s="160">
        <f t="shared" si="1057"/>
        <v>0</v>
      </c>
      <c r="BU951" s="160">
        <f t="shared" si="1058"/>
        <v>0</v>
      </c>
      <c r="BV951" s="215">
        <f t="shared" si="1059"/>
        <v>0</v>
      </c>
      <c r="BW951" s="217">
        <f t="shared" si="1060"/>
        <v>0</v>
      </c>
      <c r="BX951" s="206">
        <f t="shared" si="1061"/>
        <v>0</v>
      </c>
      <c r="BY951" s="206">
        <f t="shared" si="1062"/>
        <v>0</v>
      </c>
      <c r="BZ951" s="206">
        <f t="shared" si="1063"/>
        <v>0</v>
      </c>
      <c r="CA951" s="206">
        <f t="shared" si="1064"/>
        <v>0</v>
      </c>
      <c r="CB951" s="206">
        <f t="shared" si="1065"/>
        <v>0</v>
      </c>
      <c r="CC951" s="218">
        <f t="shared" si="1066"/>
        <v>0</v>
      </c>
      <c r="CD951" s="216" t="e">
        <f t="shared" si="1067"/>
        <v>#VALUE!</v>
      </c>
      <c r="CE951" s="94" t="e">
        <f t="shared" si="1068"/>
        <v>#VALUE!</v>
      </c>
      <c r="CF951" s="94" t="e">
        <f t="shared" si="1069"/>
        <v>#VALUE!</v>
      </c>
      <c r="CG951" s="95" t="e">
        <f t="shared" si="1070"/>
        <v>#VALUE!</v>
      </c>
      <c r="CH951" s="95" t="e">
        <f t="shared" si="1093"/>
        <v>#VALUE!</v>
      </c>
      <c r="CI951" s="95" t="b">
        <f t="shared" si="1096"/>
        <v>0</v>
      </c>
      <c r="CJ951" s="76" t="str">
        <f t="shared" si="1071"/>
        <v/>
      </c>
      <c r="CK951" s="94" t="e" cm="1">
        <f t="array" aca="1" ref="CK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CL951" s="94" t="str">
        <f t="shared" si="1072"/>
        <v/>
      </c>
      <c r="CM951" s="96" t="b">
        <f t="shared" si="1073"/>
        <v>0</v>
      </c>
      <c r="CN951" s="130" t="b">
        <f>IFERROR(MATCH(D951,'Avtal för korttidsarbete'!$G$13:$G$1012,0),TRUE)</f>
        <v>1</v>
      </c>
      <c r="CO951" s="130" t="b">
        <f t="shared" si="1074"/>
        <v>0</v>
      </c>
      <c r="CP951" s="131" t="str" cm="1">
        <f t="array" ref="CP951">IF(CN951=TRUE,"x",INDEX('Avtal för korttidsarbete'!$E$13:$E$1012,$CN951))</f>
        <v>x</v>
      </c>
      <c r="CQ951" s="131" t="str" cm="1">
        <f t="array" ref="CQ951">IF(CN951=TRUE,"x",INDEX('Avtal för korttidsarbete'!$F$13:$F$1012,$CN951))</f>
        <v>x</v>
      </c>
      <c r="CR951" s="130" t="b">
        <f t="shared" si="1075"/>
        <v>0</v>
      </c>
      <c r="CS951" s="165">
        <f t="shared" si="1094"/>
        <v>0</v>
      </c>
      <c r="CT951" s="165">
        <f t="shared" si="1095"/>
        <v>0</v>
      </c>
      <c r="CU951" s="130" t="b">
        <f t="shared" si="1076"/>
        <v>0</v>
      </c>
      <c r="CV951" s="131">
        <f t="shared" si="1077"/>
        <v>0</v>
      </c>
      <c r="CW951" s="165">
        <f t="shared" si="1078"/>
        <v>0</v>
      </c>
      <c r="CX951" s="186" t="b">
        <f>IFERROR(INDEX('Avtal för korttidsarbete'!R:R,MATCH(D951,'Avtal för korttidsarbete'!$G:$G,0)),TRUE)</f>
        <v>1</v>
      </c>
      <c r="CY951" s="165" t="str">
        <f>IF(CX951,"-",INDEX('Avtal för korttidsarbete'!$D:$D,MATCH(D951,'Avtal för korttidsarbete'!$G:$G,0)))</f>
        <v>-</v>
      </c>
      <c r="CZ951" s="131" t="b">
        <f>IFERROR(G951&gt;INDEX(Uppsägningar!E:E,MATCH(C951,Uppsägningar!C:C,0)),FALSE)</f>
        <v>0</v>
      </c>
    </row>
    <row r="952" spans="1:104" s="30" customFormat="1" x14ac:dyDescent="0.25">
      <c r="A952" s="19">
        <v>937</v>
      </c>
      <c r="B952" s="20"/>
      <c r="C952" s="189"/>
      <c r="D952" s="69"/>
      <c r="E952" s="171">
        <f>IFERROR(INDEX(Admin!$C$7:$C$10,MATCH(CY952,TblNivåValTExt,0)),0)</f>
        <v>0</v>
      </c>
      <c r="F952" s="1"/>
      <c r="G952" s="1"/>
      <c r="H952" s="90"/>
      <c r="I952" s="91"/>
      <c r="J952" s="91"/>
      <c r="K952" s="91"/>
      <c r="L952" s="91"/>
      <c r="M952" s="91"/>
      <c r="N952" s="91"/>
      <c r="O952" s="91"/>
      <c r="P952" s="91"/>
      <c r="Q952" s="91"/>
      <c r="R952" s="91"/>
      <c r="S952" s="91"/>
      <c r="T952" s="91"/>
      <c r="U952" s="91"/>
      <c r="V952" s="91"/>
      <c r="W952" s="225">
        <f t="shared" si="1033"/>
        <v>0</v>
      </c>
      <c r="X952" s="134" t="str">
        <f t="shared" si="1079"/>
        <v/>
      </c>
      <c r="Y952" s="92" t="b">
        <f t="shared" si="1034"/>
        <v>0</v>
      </c>
      <c r="Z952" s="92" t="str">
        <f t="shared" si="1080"/>
        <v/>
      </c>
      <c r="AA952" s="92" t="b">
        <f t="shared" si="1081"/>
        <v>0</v>
      </c>
      <c r="AB952" s="92" t="str">
        <f t="shared" si="1082"/>
        <v/>
      </c>
      <c r="AC952" s="13" t="b">
        <f t="shared" si="1035"/>
        <v>0</v>
      </c>
      <c r="AD952" s="92" t="str">
        <f t="shared" si="1083"/>
        <v/>
      </c>
      <c r="AE952" s="13" t="b">
        <f t="shared" si="1084"/>
        <v>0</v>
      </c>
      <c r="AF952" s="92" t="str">
        <f t="shared" si="1085"/>
        <v/>
      </c>
      <c r="AG952" s="13" t="b">
        <f t="shared" si="1036"/>
        <v>0</v>
      </c>
      <c r="AH952" s="92" t="str">
        <f t="shared" si="1086"/>
        <v/>
      </c>
      <c r="AI952" s="35" t="b">
        <f t="shared" si="1037"/>
        <v>0</v>
      </c>
      <c r="AJ952" s="92" t="str">
        <f t="shared" si="1087"/>
        <v/>
      </c>
      <c r="AK952" s="35" t="b">
        <f t="shared" si="1038"/>
        <v>0</v>
      </c>
      <c r="AL952" s="92" t="str">
        <f t="shared" si="1039"/>
        <v/>
      </c>
      <c r="AM952" s="35" t="b">
        <f t="shared" si="1040"/>
        <v>0</v>
      </c>
      <c r="AN952" s="92" t="str">
        <f t="shared" si="1041"/>
        <v/>
      </c>
      <c r="AO952" s="13" t="b">
        <f t="shared" si="1042"/>
        <v>0</v>
      </c>
      <c r="AP952" s="92" t="str">
        <f t="shared" si="1043"/>
        <v/>
      </c>
      <c r="AQ952" s="14">
        <f t="shared" si="1044"/>
        <v>0</v>
      </c>
      <c r="AR952" s="14">
        <f t="shared" si="1045"/>
        <v>0</v>
      </c>
      <c r="AS952" s="16">
        <f t="shared" si="1101"/>
        <v>0</v>
      </c>
      <c r="AT952" s="16">
        <f t="shared" si="1101"/>
        <v>0</v>
      </c>
      <c r="AU952" s="16">
        <f t="shared" si="1101"/>
        <v>0</v>
      </c>
      <c r="AV952" s="16">
        <f t="shared" si="1101"/>
        <v>0</v>
      </c>
      <c r="AW952" s="16">
        <f t="shared" si="1101"/>
        <v>0</v>
      </c>
      <c r="AX952" s="16">
        <f t="shared" si="1101"/>
        <v>0</v>
      </c>
      <c r="AY952" s="16">
        <f t="shared" si="1101"/>
        <v>0</v>
      </c>
      <c r="AZ952" s="16"/>
      <c r="BA952" s="16"/>
      <c r="BB952" s="93">
        <f t="shared" si="1088"/>
        <v>0</v>
      </c>
      <c r="BC952" s="93">
        <f t="shared" si="1089"/>
        <v>0</v>
      </c>
      <c r="BD952" s="93">
        <f t="shared" si="1090"/>
        <v>0</v>
      </c>
      <c r="BE952" s="158">
        <f t="shared" si="1091"/>
        <v>0</v>
      </c>
      <c r="BF952" s="159">
        <f t="shared" si="1092"/>
        <v>0</v>
      </c>
      <c r="BG952" s="159">
        <f t="shared" si="1046"/>
        <v>0</v>
      </c>
      <c r="BH952" s="159">
        <f t="shared" si="1047"/>
        <v>0</v>
      </c>
      <c r="BI952" s="159">
        <f t="shared" si="1048"/>
        <v>0</v>
      </c>
      <c r="BJ952" s="159">
        <f t="shared" si="1049"/>
        <v>0</v>
      </c>
      <c r="BK952" s="159">
        <f t="shared" si="1050"/>
        <v>0</v>
      </c>
      <c r="BL952" s="159">
        <f t="shared" si="1051"/>
        <v>0</v>
      </c>
      <c r="BM952" s="159">
        <f t="shared" si="1099"/>
        <v>0</v>
      </c>
      <c r="BN952" s="159">
        <f t="shared" si="1099"/>
        <v>0</v>
      </c>
      <c r="BO952" s="205" t="b">
        <f t="shared" si="1052"/>
        <v>0</v>
      </c>
      <c r="BP952" s="214">
        <f t="shared" si="1053"/>
        <v>0</v>
      </c>
      <c r="BQ952" s="160">
        <f t="shared" si="1054"/>
        <v>0</v>
      </c>
      <c r="BR952" s="160">
        <f t="shared" si="1055"/>
        <v>0</v>
      </c>
      <c r="BS952" s="160">
        <f t="shared" si="1056"/>
        <v>0</v>
      </c>
      <c r="BT952" s="160">
        <f t="shared" si="1057"/>
        <v>0</v>
      </c>
      <c r="BU952" s="160">
        <f t="shared" si="1058"/>
        <v>0</v>
      </c>
      <c r="BV952" s="215">
        <f t="shared" si="1059"/>
        <v>0</v>
      </c>
      <c r="BW952" s="217">
        <f t="shared" si="1060"/>
        <v>0</v>
      </c>
      <c r="BX952" s="206">
        <f t="shared" si="1061"/>
        <v>0</v>
      </c>
      <c r="BY952" s="206">
        <f t="shared" si="1062"/>
        <v>0</v>
      </c>
      <c r="BZ952" s="206">
        <f t="shared" si="1063"/>
        <v>0</v>
      </c>
      <c r="CA952" s="206">
        <f t="shared" si="1064"/>
        <v>0</v>
      </c>
      <c r="CB952" s="206">
        <f t="shared" si="1065"/>
        <v>0</v>
      </c>
      <c r="CC952" s="218">
        <f t="shared" si="1066"/>
        <v>0</v>
      </c>
      <c r="CD952" s="216" t="e">
        <f t="shared" si="1067"/>
        <v>#VALUE!</v>
      </c>
      <c r="CE952" s="94" t="e">
        <f t="shared" si="1068"/>
        <v>#VALUE!</v>
      </c>
      <c r="CF952" s="94" t="e">
        <f t="shared" si="1069"/>
        <v>#VALUE!</v>
      </c>
      <c r="CG952" s="95" t="e">
        <f t="shared" si="1070"/>
        <v>#VALUE!</v>
      </c>
      <c r="CH952" s="95" t="e">
        <f t="shared" si="1093"/>
        <v>#VALUE!</v>
      </c>
      <c r="CI952" s="95" t="b">
        <f t="shared" si="1096"/>
        <v>0</v>
      </c>
      <c r="CJ952" s="76" t="str">
        <f t="shared" si="1071"/>
        <v/>
      </c>
      <c r="CK952" s="94" t="e" cm="1">
        <f t="array" aca="1" ref="CK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CL952" s="94" t="str">
        <f t="shared" si="1072"/>
        <v/>
      </c>
      <c r="CM952" s="96" t="b">
        <f t="shared" si="1073"/>
        <v>0</v>
      </c>
      <c r="CN952" s="130" t="b">
        <f>IFERROR(MATCH(D952,'Avtal för korttidsarbete'!$G$13:$G$1012,0),TRUE)</f>
        <v>1</v>
      </c>
      <c r="CO952" s="130" t="b">
        <f t="shared" si="1074"/>
        <v>0</v>
      </c>
      <c r="CP952" s="131" t="str" cm="1">
        <f t="array" ref="CP952">IF(CN952=TRUE,"x",INDEX('Avtal för korttidsarbete'!$E$13:$E$1012,$CN952))</f>
        <v>x</v>
      </c>
      <c r="CQ952" s="131" t="str" cm="1">
        <f t="array" ref="CQ952">IF(CN952=TRUE,"x",INDEX('Avtal för korttidsarbete'!$F$13:$F$1012,$CN952))</f>
        <v>x</v>
      </c>
      <c r="CR952" s="130" t="b">
        <f t="shared" si="1075"/>
        <v>0</v>
      </c>
      <c r="CS952" s="165">
        <f t="shared" si="1094"/>
        <v>0</v>
      </c>
      <c r="CT952" s="165">
        <f t="shared" si="1095"/>
        <v>0</v>
      </c>
      <c r="CU952" s="130" t="b">
        <f t="shared" si="1076"/>
        <v>0</v>
      </c>
      <c r="CV952" s="131">
        <f t="shared" si="1077"/>
        <v>0</v>
      </c>
      <c r="CW952" s="165">
        <f t="shared" si="1078"/>
        <v>0</v>
      </c>
      <c r="CX952" s="186" t="b">
        <f>IFERROR(INDEX('Avtal för korttidsarbete'!R:R,MATCH(D952,'Avtal för korttidsarbete'!$G:$G,0)),TRUE)</f>
        <v>1</v>
      </c>
      <c r="CY952" s="165" t="str">
        <f>IF(CX952,"-",INDEX('Avtal för korttidsarbete'!$D:$D,MATCH(D952,'Avtal för korttidsarbete'!$G:$G,0)))</f>
        <v>-</v>
      </c>
      <c r="CZ952" s="131" t="b">
        <f>IFERROR(G952&gt;INDEX(Uppsägningar!E:E,MATCH(C952,Uppsägningar!C:C,0)),FALSE)</f>
        <v>0</v>
      </c>
    </row>
    <row r="953" spans="1:104" s="30" customFormat="1" x14ac:dyDescent="0.25">
      <c r="A953" s="19">
        <v>938</v>
      </c>
      <c r="B953" s="20"/>
      <c r="C953" s="189"/>
      <c r="D953" s="69"/>
      <c r="E953" s="171">
        <f>IFERROR(INDEX(Admin!$C$7:$C$10,MATCH(CY953,TblNivåValTExt,0)),0)</f>
        <v>0</v>
      </c>
      <c r="F953" s="1"/>
      <c r="G953" s="1"/>
      <c r="H953" s="90"/>
      <c r="I953" s="91"/>
      <c r="J953" s="91"/>
      <c r="K953" s="91"/>
      <c r="L953" s="91"/>
      <c r="M953" s="91"/>
      <c r="N953" s="91"/>
      <c r="O953" s="91"/>
      <c r="P953" s="91"/>
      <c r="Q953" s="91"/>
      <c r="R953" s="91"/>
      <c r="S953" s="91"/>
      <c r="T953" s="91"/>
      <c r="U953" s="91"/>
      <c r="V953" s="91"/>
      <c r="W953" s="225">
        <f t="shared" si="1033"/>
        <v>0</v>
      </c>
      <c r="X953" s="134" t="str">
        <f t="shared" si="1079"/>
        <v/>
      </c>
      <c r="Y953" s="92" t="b">
        <f t="shared" si="1034"/>
        <v>0</v>
      </c>
      <c r="Z953" s="92" t="str">
        <f t="shared" si="1080"/>
        <v/>
      </c>
      <c r="AA953" s="92" t="b">
        <f t="shared" si="1081"/>
        <v>0</v>
      </c>
      <c r="AB953" s="92" t="str">
        <f t="shared" si="1082"/>
        <v/>
      </c>
      <c r="AC953" s="13" t="b">
        <f t="shared" si="1035"/>
        <v>0</v>
      </c>
      <c r="AD953" s="92" t="str">
        <f t="shared" si="1083"/>
        <v/>
      </c>
      <c r="AE953" s="13" t="b">
        <f t="shared" si="1084"/>
        <v>0</v>
      </c>
      <c r="AF953" s="92" t="str">
        <f t="shared" si="1085"/>
        <v/>
      </c>
      <c r="AG953" s="13" t="b">
        <f t="shared" si="1036"/>
        <v>0</v>
      </c>
      <c r="AH953" s="92" t="str">
        <f t="shared" si="1086"/>
        <v/>
      </c>
      <c r="AI953" s="35" t="b">
        <f t="shared" si="1037"/>
        <v>0</v>
      </c>
      <c r="AJ953" s="92" t="str">
        <f t="shared" si="1087"/>
        <v/>
      </c>
      <c r="AK953" s="35" t="b">
        <f t="shared" si="1038"/>
        <v>0</v>
      </c>
      <c r="AL953" s="92" t="str">
        <f t="shared" si="1039"/>
        <v/>
      </c>
      <c r="AM953" s="35" t="b">
        <f t="shared" si="1040"/>
        <v>0</v>
      </c>
      <c r="AN953" s="92" t="str">
        <f t="shared" si="1041"/>
        <v/>
      </c>
      <c r="AO953" s="13" t="b">
        <f t="shared" si="1042"/>
        <v>0</v>
      </c>
      <c r="AP953" s="92" t="str">
        <f t="shared" si="1043"/>
        <v/>
      </c>
      <c r="AQ953" s="14">
        <f t="shared" si="1044"/>
        <v>0</v>
      </c>
      <c r="AR953" s="14">
        <f t="shared" si="1045"/>
        <v>0</v>
      </c>
      <c r="AS953" s="16">
        <f t="shared" si="1101"/>
        <v>0</v>
      </c>
      <c r="AT953" s="16">
        <f t="shared" si="1101"/>
        <v>0</v>
      </c>
      <c r="AU953" s="16">
        <f t="shared" si="1101"/>
        <v>0</v>
      </c>
      <c r="AV953" s="16">
        <f t="shared" si="1101"/>
        <v>0</v>
      </c>
      <c r="AW953" s="16">
        <f t="shared" si="1101"/>
        <v>0</v>
      </c>
      <c r="AX953" s="16">
        <f t="shared" si="1101"/>
        <v>0</v>
      </c>
      <c r="AY953" s="16">
        <f t="shared" si="1101"/>
        <v>0</v>
      </c>
      <c r="AZ953" s="16"/>
      <c r="BA953" s="16"/>
      <c r="BB953" s="93">
        <f t="shared" si="1088"/>
        <v>0</v>
      </c>
      <c r="BC953" s="93">
        <f t="shared" si="1089"/>
        <v>0</v>
      </c>
      <c r="BD953" s="93">
        <f t="shared" si="1090"/>
        <v>0</v>
      </c>
      <c r="BE953" s="158">
        <f t="shared" si="1091"/>
        <v>0</v>
      </c>
      <c r="BF953" s="159">
        <f t="shared" si="1092"/>
        <v>0</v>
      </c>
      <c r="BG953" s="159">
        <f t="shared" si="1046"/>
        <v>0</v>
      </c>
      <c r="BH953" s="159">
        <f t="shared" si="1047"/>
        <v>0</v>
      </c>
      <c r="BI953" s="159">
        <f t="shared" si="1048"/>
        <v>0</v>
      </c>
      <c r="BJ953" s="159">
        <f t="shared" si="1049"/>
        <v>0</v>
      </c>
      <c r="BK953" s="159">
        <f t="shared" si="1050"/>
        <v>0</v>
      </c>
      <c r="BL953" s="159">
        <f t="shared" si="1051"/>
        <v>0</v>
      </c>
      <c r="BM953" s="159">
        <f t="shared" si="1099"/>
        <v>0</v>
      </c>
      <c r="BN953" s="159">
        <f t="shared" si="1099"/>
        <v>0</v>
      </c>
      <c r="BO953" s="205" t="b">
        <f t="shared" si="1052"/>
        <v>0</v>
      </c>
      <c r="BP953" s="214">
        <f t="shared" si="1053"/>
        <v>0</v>
      </c>
      <c r="BQ953" s="160">
        <f t="shared" si="1054"/>
        <v>0</v>
      </c>
      <c r="BR953" s="160">
        <f t="shared" si="1055"/>
        <v>0</v>
      </c>
      <c r="BS953" s="160">
        <f t="shared" si="1056"/>
        <v>0</v>
      </c>
      <c r="BT953" s="160">
        <f t="shared" si="1057"/>
        <v>0</v>
      </c>
      <c r="BU953" s="160">
        <f t="shared" si="1058"/>
        <v>0</v>
      </c>
      <c r="BV953" s="215">
        <f t="shared" si="1059"/>
        <v>0</v>
      </c>
      <c r="BW953" s="217">
        <f t="shared" si="1060"/>
        <v>0</v>
      </c>
      <c r="BX953" s="206">
        <f t="shared" si="1061"/>
        <v>0</v>
      </c>
      <c r="BY953" s="206">
        <f t="shared" si="1062"/>
        <v>0</v>
      </c>
      <c r="BZ953" s="206">
        <f t="shared" si="1063"/>
        <v>0</v>
      </c>
      <c r="CA953" s="206">
        <f t="shared" si="1064"/>
        <v>0</v>
      </c>
      <c r="CB953" s="206">
        <f t="shared" si="1065"/>
        <v>0</v>
      </c>
      <c r="CC953" s="218">
        <f t="shared" si="1066"/>
        <v>0</v>
      </c>
      <c r="CD953" s="216" t="e">
        <f t="shared" si="1067"/>
        <v>#VALUE!</v>
      </c>
      <c r="CE953" s="94" t="e">
        <f t="shared" si="1068"/>
        <v>#VALUE!</v>
      </c>
      <c r="CF953" s="94" t="e">
        <f t="shared" si="1069"/>
        <v>#VALUE!</v>
      </c>
      <c r="CG953" s="95" t="e">
        <f t="shared" si="1070"/>
        <v>#VALUE!</v>
      </c>
      <c r="CH953" s="95" t="e">
        <f t="shared" si="1093"/>
        <v>#VALUE!</v>
      </c>
      <c r="CI953" s="95" t="b">
        <f t="shared" si="1096"/>
        <v>0</v>
      </c>
      <c r="CJ953" s="76" t="str">
        <f t="shared" si="1071"/>
        <v/>
      </c>
      <c r="CK953" s="94" t="e" cm="1">
        <f t="array" aca="1" ref="CK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CL953" s="94" t="str">
        <f t="shared" si="1072"/>
        <v/>
      </c>
      <c r="CM953" s="96" t="b">
        <f t="shared" si="1073"/>
        <v>0</v>
      </c>
      <c r="CN953" s="130" t="b">
        <f>IFERROR(MATCH(D953,'Avtal för korttidsarbete'!$G$13:$G$1012,0),TRUE)</f>
        <v>1</v>
      </c>
      <c r="CO953" s="130" t="b">
        <f t="shared" si="1074"/>
        <v>0</v>
      </c>
      <c r="CP953" s="131" t="str" cm="1">
        <f t="array" ref="CP953">IF(CN953=TRUE,"x",INDEX('Avtal för korttidsarbete'!$E$13:$E$1012,$CN953))</f>
        <v>x</v>
      </c>
      <c r="CQ953" s="131" t="str" cm="1">
        <f t="array" ref="CQ953">IF(CN953=TRUE,"x",INDEX('Avtal för korttidsarbete'!$F$13:$F$1012,$CN953))</f>
        <v>x</v>
      </c>
      <c r="CR953" s="130" t="b">
        <f t="shared" si="1075"/>
        <v>0</v>
      </c>
      <c r="CS953" s="165">
        <f t="shared" si="1094"/>
        <v>0</v>
      </c>
      <c r="CT953" s="165">
        <f t="shared" si="1095"/>
        <v>0</v>
      </c>
      <c r="CU953" s="130" t="b">
        <f t="shared" si="1076"/>
        <v>0</v>
      </c>
      <c r="CV953" s="131">
        <f t="shared" si="1077"/>
        <v>0</v>
      </c>
      <c r="CW953" s="165">
        <f t="shared" si="1078"/>
        <v>0</v>
      </c>
      <c r="CX953" s="186" t="b">
        <f>IFERROR(INDEX('Avtal för korttidsarbete'!R:R,MATCH(D953,'Avtal för korttidsarbete'!$G:$G,0)),TRUE)</f>
        <v>1</v>
      </c>
      <c r="CY953" s="165" t="str">
        <f>IF(CX953,"-",INDEX('Avtal för korttidsarbete'!$D:$D,MATCH(D953,'Avtal för korttidsarbete'!$G:$G,0)))</f>
        <v>-</v>
      </c>
      <c r="CZ953" s="131" t="b">
        <f>IFERROR(G953&gt;INDEX(Uppsägningar!E:E,MATCH(C953,Uppsägningar!C:C,0)),FALSE)</f>
        <v>0</v>
      </c>
    </row>
    <row r="954" spans="1:104" s="30" customFormat="1" x14ac:dyDescent="0.25">
      <c r="A954" s="19">
        <v>939</v>
      </c>
      <c r="B954" s="20"/>
      <c r="C954" s="189"/>
      <c r="D954" s="69"/>
      <c r="E954" s="171">
        <f>IFERROR(INDEX(Admin!$C$7:$C$10,MATCH(CY954,TblNivåValTExt,0)),0)</f>
        <v>0</v>
      </c>
      <c r="F954" s="1"/>
      <c r="G954" s="1"/>
      <c r="H954" s="90"/>
      <c r="I954" s="91"/>
      <c r="J954" s="91"/>
      <c r="K954" s="91"/>
      <c r="L954" s="91"/>
      <c r="M954" s="91"/>
      <c r="N954" s="91"/>
      <c r="O954" s="91"/>
      <c r="P954" s="91"/>
      <c r="Q954" s="91"/>
      <c r="R954" s="91"/>
      <c r="S954" s="91"/>
      <c r="T954" s="91"/>
      <c r="U954" s="91"/>
      <c r="V954" s="91"/>
      <c r="W954" s="225">
        <f t="shared" si="1033"/>
        <v>0</v>
      </c>
      <c r="X954" s="134" t="str">
        <f t="shared" si="1079"/>
        <v/>
      </c>
      <c r="Y954" s="92" t="b">
        <f t="shared" si="1034"/>
        <v>0</v>
      </c>
      <c r="Z954" s="92" t="str">
        <f t="shared" si="1080"/>
        <v/>
      </c>
      <c r="AA954" s="92" t="b">
        <f t="shared" si="1081"/>
        <v>0</v>
      </c>
      <c r="AB954" s="92" t="str">
        <f t="shared" si="1082"/>
        <v/>
      </c>
      <c r="AC954" s="13" t="b">
        <f t="shared" si="1035"/>
        <v>0</v>
      </c>
      <c r="AD954" s="92" t="str">
        <f t="shared" si="1083"/>
        <v/>
      </c>
      <c r="AE954" s="13" t="b">
        <f t="shared" si="1084"/>
        <v>0</v>
      </c>
      <c r="AF954" s="92" t="str">
        <f t="shared" si="1085"/>
        <v/>
      </c>
      <c r="AG954" s="13" t="b">
        <f t="shared" si="1036"/>
        <v>0</v>
      </c>
      <c r="AH954" s="92" t="str">
        <f t="shared" si="1086"/>
        <v/>
      </c>
      <c r="AI954" s="35" t="b">
        <f t="shared" si="1037"/>
        <v>0</v>
      </c>
      <c r="AJ954" s="92" t="str">
        <f t="shared" si="1087"/>
        <v/>
      </c>
      <c r="AK954" s="35" t="b">
        <f t="shared" si="1038"/>
        <v>0</v>
      </c>
      <c r="AL954" s="92" t="str">
        <f t="shared" si="1039"/>
        <v/>
      </c>
      <c r="AM954" s="35" t="b">
        <f t="shared" si="1040"/>
        <v>0</v>
      </c>
      <c r="AN954" s="92" t="str">
        <f t="shared" si="1041"/>
        <v/>
      </c>
      <c r="AO954" s="13" t="b">
        <f t="shared" si="1042"/>
        <v>0</v>
      </c>
      <c r="AP954" s="92" t="str">
        <f t="shared" si="1043"/>
        <v/>
      </c>
      <c r="AQ954" s="14">
        <f t="shared" si="1044"/>
        <v>0</v>
      </c>
      <c r="AR954" s="14">
        <f t="shared" si="1045"/>
        <v>0</v>
      </c>
      <c r="AS954" s="16">
        <f t="shared" si="1101"/>
        <v>0</v>
      </c>
      <c r="AT954" s="16">
        <f t="shared" si="1101"/>
        <v>0</v>
      </c>
      <c r="AU954" s="16">
        <f t="shared" si="1101"/>
        <v>0</v>
      </c>
      <c r="AV954" s="16">
        <f t="shared" si="1101"/>
        <v>0</v>
      </c>
      <c r="AW954" s="16">
        <f t="shared" si="1101"/>
        <v>0</v>
      </c>
      <c r="AX954" s="16">
        <f t="shared" si="1101"/>
        <v>0</v>
      </c>
      <c r="AY954" s="16">
        <f t="shared" si="1101"/>
        <v>0</v>
      </c>
      <c r="AZ954" s="16"/>
      <c r="BA954" s="16"/>
      <c r="BB954" s="93">
        <f t="shared" si="1088"/>
        <v>0</v>
      </c>
      <c r="BC954" s="93">
        <f t="shared" si="1089"/>
        <v>0</v>
      </c>
      <c r="BD954" s="93">
        <f t="shared" si="1090"/>
        <v>0</v>
      </c>
      <c r="BE954" s="158">
        <f t="shared" si="1091"/>
        <v>0</v>
      </c>
      <c r="BF954" s="159">
        <f t="shared" si="1092"/>
        <v>0</v>
      </c>
      <c r="BG954" s="159">
        <f t="shared" si="1046"/>
        <v>0</v>
      </c>
      <c r="BH954" s="159">
        <f t="shared" si="1047"/>
        <v>0</v>
      </c>
      <c r="BI954" s="159">
        <f t="shared" si="1048"/>
        <v>0</v>
      </c>
      <c r="BJ954" s="159">
        <f t="shared" si="1049"/>
        <v>0</v>
      </c>
      <c r="BK954" s="159">
        <f t="shared" si="1050"/>
        <v>0</v>
      </c>
      <c r="BL954" s="159">
        <f t="shared" si="1051"/>
        <v>0</v>
      </c>
      <c r="BM954" s="159">
        <f t="shared" si="1099"/>
        <v>0</v>
      </c>
      <c r="BN954" s="159">
        <f t="shared" si="1099"/>
        <v>0</v>
      </c>
      <c r="BO954" s="205" t="b">
        <f t="shared" si="1052"/>
        <v>0</v>
      </c>
      <c r="BP954" s="214">
        <f t="shared" si="1053"/>
        <v>0</v>
      </c>
      <c r="BQ954" s="160">
        <f t="shared" si="1054"/>
        <v>0</v>
      </c>
      <c r="BR954" s="160">
        <f t="shared" si="1055"/>
        <v>0</v>
      </c>
      <c r="BS954" s="160">
        <f t="shared" si="1056"/>
        <v>0</v>
      </c>
      <c r="BT954" s="160">
        <f t="shared" si="1057"/>
        <v>0</v>
      </c>
      <c r="BU954" s="160">
        <f t="shared" si="1058"/>
        <v>0</v>
      </c>
      <c r="BV954" s="215">
        <f t="shared" si="1059"/>
        <v>0</v>
      </c>
      <c r="BW954" s="217">
        <f t="shared" si="1060"/>
        <v>0</v>
      </c>
      <c r="BX954" s="206">
        <f t="shared" si="1061"/>
        <v>0</v>
      </c>
      <c r="BY954" s="206">
        <f t="shared" si="1062"/>
        <v>0</v>
      </c>
      <c r="BZ954" s="206">
        <f t="shared" si="1063"/>
        <v>0</v>
      </c>
      <c r="CA954" s="206">
        <f t="shared" si="1064"/>
        <v>0</v>
      </c>
      <c r="CB954" s="206">
        <f t="shared" si="1065"/>
        <v>0</v>
      </c>
      <c r="CC954" s="218">
        <f t="shared" si="1066"/>
        <v>0</v>
      </c>
      <c r="CD954" s="216" t="e">
        <f t="shared" si="1067"/>
        <v>#VALUE!</v>
      </c>
      <c r="CE954" s="94" t="e">
        <f t="shared" si="1068"/>
        <v>#VALUE!</v>
      </c>
      <c r="CF954" s="94" t="e">
        <f t="shared" si="1069"/>
        <v>#VALUE!</v>
      </c>
      <c r="CG954" s="95" t="e">
        <f t="shared" si="1070"/>
        <v>#VALUE!</v>
      </c>
      <c r="CH954" s="95" t="e">
        <f t="shared" si="1093"/>
        <v>#VALUE!</v>
      </c>
      <c r="CI954" s="95" t="b">
        <f t="shared" si="1096"/>
        <v>0</v>
      </c>
      <c r="CJ954" s="76" t="str">
        <f t="shared" si="1071"/>
        <v/>
      </c>
      <c r="CK954" s="94" t="e" cm="1">
        <f t="array" aca="1" ref="CK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CL954" s="94" t="str">
        <f t="shared" si="1072"/>
        <v/>
      </c>
      <c r="CM954" s="96" t="b">
        <f t="shared" si="1073"/>
        <v>0</v>
      </c>
      <c r="CN954" s="130" t="b">
        <f>IFERROR(MATCH(D954,'Avtal för korttidsarbete'!$G$13:$G$1012,0),TRUE)</f>
        <v>1</v>
      </c>
      <c r="CO954" s="130" t="b">
        <f t="shared" si="1074"/>
        <v>0</v>
      </c>
      <c r="CP954" s="131" t="str" cm="1">
        <f t="array" ref="CP954">IF(CN954=TRUE,"x",INDEX('Avtal för korttidsarbete'!$E$13:$E$1012,$CN954))</f>
        <v>x</v>
      </c>
      <c r="CQ954" s="131" t="str" cm="1">
        <f t="array" ref="CQ954">IF(CN954=TRUE,"x",INDEX('Avtal för korttidsarbete'!$F$13:$F$1012,$CN954))</f>
        <v>x</v>
      </c>
      <c r="CR954" s="130" t="b">
        <f t="shared" si="1075"/>
        <v>0</v>
      </c>
      <c r="CS954" s="165">
        <f t="shared" si="1094"/>
        <v>0</v>
      </c>
      <c r="CT954" s="165">
        <f t="shared" si="1095"/>
        <v>0</v>
      </c>
      <c r="CU954" s="130" t="b">
        <f t="shared" si="1076"/>
        <v>0</v>
      </c>
      <c r="CV954" s="131">
        <f t="shared" si="1077"/>
        <v>0</v>
      </c>
      <c r="CW954" s="165">
        <f t="shared" si="1078"/>
        <v>0</v>
      </c>
      <c r="CX954" s="186" t="b">
        <f>IFERROR(INDEX('Avtal för korttidsarbete'!R:R,MATCH(D954,'Avtal för korttidsarbete'!$G:$G,0)),TRUE)</f>
        <v>1</v>
      </c>
      <c r="CY954" s="165" t="str">
        <f>IF(CX954,"-",INDEX('Avtal för korttidsarbete'!$D:$D,MATCH(D954,'Avtal för korttidsarbete'!$G:$G,0)))</f>
        <v>-</v>
      </c>
      <c r="CZ954" s="131" t="b">
        <f>IFERROR(G954&gt;INDEX(Uppsägningar!E:E,MATCH(C954,Uppsägningar!C:C,0)),FALSE)</f>
        <v>0</v>
      </c>
    </row>
    <row r="955" spans="1:104" s="30" customFormat="1" x14ac:dyDescent="0.25">
      <c r="A955" s="19">
        <v>940</v>
      </c>
      <c r="B955" s="20"/>
      <c r="C955" s="189"/>
      <c r="D955" s="69"/>
      <c r="E955" s="171">
        <f>IFERROR(INDEX(Admin!$C$7:$C$10,MATCH(CY955,TblNivåValTExt,0)),0)</f>
        <v>0</v>
      </c>
      <c r="F955" s="1"/>
      <c r="G955" s="1"/>
      <c r="H955" s="90"/>
      <c r="I955" s="91"/>
      <c r="J955" s="91"/>
      <c r="K955" s="91"/>
      <c r="L955" s="91"/>
      <c r="M955" s="91"/>
      <c r="N955" s="91"/>
      <c r="O955" s="91"/>
      <c r="P955" s="91"/>
      <c r="Q955" s="91"/>
      <c r="R955" s="91"/>
      <c r="S955" s="91"/>
      <c r="T955" s="91"/>
      <c r="U955" s="91"/>
      <c r="V955" s="91"/>
      <c r="W955" s="225">
        <f t="shared" si="1033"/>
        <v>0</v>
      </c>
      <c r="X955" s="134" t="str">
        <f t="shared" si="1079"/>
        <v/>
      </c>
      <c r="Y955" s="92" t="b">
        <f t="shared" si="1034"/>
        <v>0</v>
      </c>
      <c r="Z955" s="92" t="str">
        <f t="shared" si="1080"/>
        <v/>
      </c>
      <c r="AA955" s="92" t="b">
        <f t="shared" si="1081"/>
        <v>0</v>
      </c>
      <c r="AB955" s="92" t="str">
        <f t="shared" si="1082"/>
        <v/>
      </c>
      <c r="AC955" s="13" t="b">
        <f t="shared" si="1035"/>
        <v>0</v>
      </c>
      <c r="AD955" s="92" t="str">
        <f t="shared" si="1083"/>
        <v/>
      </c>
      <c r="AE955" s="13" t="b">
        <f t="shared" si="1084"/>
        <v>0</v>
      </c>
      <c r="AF955" s="92" t="str">
        <f t="shared" si="1085"/>
        <v/>
      </c>
      <c r="AG955" s="13" t="b">
        <f t="shared" si="1036"/>
        <v>0</v>
      </c>
      <c r="AH955" s="92" t="str">
        <f t="shared" si="1086"/>
        <v/>
      </c>
      <c r="AI955" s="35" t="b">
        <f t="shared" si="1037"/>
        <v>0</v>
      </c>
      <c r="AJ955" s="92" t="str">
        <f t="shared" si="1087"/>
        <v/>
      </c>
      <c r="AK955" s="35" t="b">
        <f t="shared" si="1038"/>
        <v>0</v>
      </c>
      <c r="AL955" s="92" t="str">
        <f t="shared" si="1039"/>
        <v/>
      </c>
      <c r="AM955" s="35" t="b">
        <f t="shared" si="1040"/>
        <v>0</v>
      </c>
      <c r="AN955" s="92" t="str">
        <f t="shared" si="1041"/>
        <v/>
      </c>
      <c r="AO955" s="13" t="b">
        <f t="shared" si="1042"/>
        <v>0</v>
      </c>
      <c r="AP955" s="92" t="str">
        <f t="shared" si="1043"/>
        <v/>
      </c>
      <c r="AQ955" s="14">
        <f t="shared" si="1044"/>
        <v>0</v>
      </c>
      <c r="AR955" s="14">
        <f t="shared" si="1045"/>
        <v>0</v>
      </c>
      <c r="AS955" s="16">
        <f t="shared" si="1101"/>
        <v>0</v>
      </c>
      <c r="AT955" s="16">
        <f t="shared" si="1101"/>
        <v>0</v>
      </c>
      <c r="AU955" s="16">
        <f t="shared" si="1101"/>
        <v>0</v>
      </c>
      <c r="AV955" s="16">
        <f t="shared" si="1101"/>
        <v>0</v>
      </c>
      <c r="AW955" s="16">
        <f t="shared" si="1101"/>
        <v>0</v>
      </c>
      <c r="AX955" s="16">
        <f t="shared" si="1101"/>
        <v>0</v>
      </c>
      <c r="AY955" s="16">
        <f t="shared" si="1101"/>
        <v>0</v>
      </c>
      <c r="AZ955" s="16"/>
      <c r="BA955" s="16"/>
      <c r="BB955" s="93">
        <f t="shared" si="1088"/>
        <v>0</v>
      </c>
      <c r="BC955" s="93">
        <f t="shared" si="1089"/>
        <v>0</v>
      </c>
      <c r="BD955" s="93">
        <f t="shared" si="1090"/>
        <v>0</v>
      </c>
      <c r="BE955" s="158">
        <f t="shared" si="1091"/>
        <v>0</v>
      </c>
      <c r="BF955" s="159">
        <f t="shared" si="1092"/>
        <v>0</v>
      </c>
      <c r="BG955" s="159">
        <f t="shared" si="1046"/>
        <v>0</v>
      </c>
      <c r="BH955" s="159">
        <f t="shared" si="1047"/>
        <v>0</v>
      </c>
      <c r="BI955" s="159">
        <f t="shared" si="1048"/>
        <v>0</v>
      </c>
      <c r="BJ955" s="159">
        <f t="shared" si="1049"/>
        <v>0</v>
      </c>
      <c r="BK955" s="159">
        <f t="shared" si="1050"/>
        <v>0</v>
      </c>
      <c r="BL955" s="159">
        <f t="shared" si="1051"/>
        <v>0</v>
      </c>
      <c r="BM955" s="159">
        <f t="shared" si="1099"/>
        <v>0</v>
      </c>
      <c r="BN955" s="159">
        <f t="shared" si="1099"/>
        <v>0</v>
      </c>
      <c r="BO955" s="205" t="b">
        <f t="shared" si="1052"/>
        <v>0</v>
      </c>
      <c r="BP955" s="214">
        <f t="shared" si="1053"/>
        <v>0</v>
      </c>
      <c r="BQ955" s="160">
        <f t="shared" si="1054"/>
        <v>0</v>
      </c>
      <c r="BR955" s="160">
        <f t="shared" si="1055"/>
        <v>0</v>
      </c>
      <c r="BS955" s="160">
        <f t="shared" si="1056"/>
        <v>0</v>
      </c>
      <c r="BT955" s="160">
        <f t="shared" si="1057"/>
        <v>0</v>
      </c>
      <c r="BU955" s="160">
        <f t="shared" si="1058"/>
        <v>0</v>
      </c>
      <c r="BV955" s="215">
        <f t="shared" si="1059"/>
        <v>0</v>
      </c>
      <c r="BW955" s="217">
        <f t="shared" si="1060"/>
        <v>0</v>
      </c>
      <c r="BX955" s="206">
        <f t="shared" si="1061"/>
        <v>0</v>
      </c>
      <c r="BY955" s="206">
        <f t="shared" si="1062"/>
        <v>0</v>
      </c>
      <c r="BZ955" s="206">
        <f t="shared" si="1063"/>
        <v>0</v>
      </c>
      <c r="CA955" s="206">
        <f t="shared" si="1064"/>
        <v>0</v>
      </c>
      <c r="CB955" s="206">
        <f t="shared" si="1065"/>
        <v>0</v>
      </c>
      <c r="CC955" s="218">
        <f t="shared" si="1066"/>
        <v>0</v>
      </c>
      <c r="CD955" s="216" t="e">
        <f t="shared" si="1067"/>
        <v>#VALUE!</v>
      </c>
      <c r="CE955" s="94" t="e">
        <f t="shared" si="1068"/>
        <v>#VALUE!</v>
      </c>
      <c r="CF955" s="94" t="e">
        <f t="shared" si="1069"/>
        <v>#VALUE!</v>
      </c>
      <c r="CG955" s="95" t="e">
        <f t="shared" si="1070"/>
        <v>#VALUE!</v>
      </c>
      <c r="CH955" s="95" t="e">
        <f t="shared" si="1093"/>
        <v>#VALUE!</v>
      </c>
      <c r="CI955" s="95" t="b">
        <f t="shared" si="1096"/>
        <v>0</v>
      </c>
      <c r="CJ955" s="76" t="str">
        <f t="shared" si="1071"/>
        <v/>
      </c>
      <c r="CK955" s="94" t="e" cm="1">
        <f t="array" aca="1" ref="CK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CL955" s="94" t="str">
        <f t="shared" si="1072"/>
        <v/>
      </c>
      <c r="CM955" s="96" t="b">
        <f t="shared" si="1073"/>
        <v>0</v>
      </c>
      <c r="CN955" s="130" t="b">
        <f>IFERROR(MATCH(D955,'Avtal för korttidsarbete'!$G$13:$G$1012,0),TRUE)</f>
        <v>1</v>
      </c>
      <c r="CO955" s="130" t="b">
        <f t="shared" si="1074"/>
        <v>0</v>
      </c>
      <c r="CP955" s="131" t="str" cm="1">
        <f t="array" ref="CP955">IF(CN955=TRUE,"x",INDEX('Avtal för korttidsarbete'!$E$13:$E$1012,$CN955))</f>
        <v>x</v>
      </c>
      <c r="CQ955" s="131" t="str" cm="1">
        <f t="array" ref="CQ955">IF(CN955=TRUE,"x",INDEX('Avtal för korttidsarbete'!$F$13:$F$1012,$CN955))</f>
        <v>x</v>
      </c>
      <c r="CR955" s="130" t="b">
        <f t="shared" si="1075"/>
        <v>0</v>
      </c>
      <c r="CS955" s="165">
        <f t="shared" si="1094"/>
        <v>0</v>
      </c>
      <c r="CT955" s="165">
        <f t="shared" si="1095"/>
        <v>0</v>
      </c>
      <c r="CU955" s="130" t="b">
        <f t="shared" si="1076"/>
        <v>0</v>
      </c>
      <c r="CV955" s="131">
        <f t="shared" si="1077"/>
        <v>0</v>
      </c>
      <c r="CW955" s="165">
        <f t="shared" si="1078"/>
        <v>0</v>
      </c>
      <c r="CX955" s="186" t="b">
        <f>IFERROR(INDEX('Avtal för korttidsarbete'!R:R,MATCH(D955,'Avtal för korttidsarbete'!$G:$G,0)),TRUE)</f>
        <v>1</v>
      </c>
      <c r="CY955" s="165" t="str">
        <f>IF(CX955,"-",INDEX('Avtal för korttidsarbete'!$D:$D,MATCH(D955,'Avtal för korttidsarbete'!$G:$G,0)))</f>
        <v>-</v>
      </c>
      <c r="CZ955" s="131" t="b">
        <f>IFERROR(G955&gt;INDEX(Uppsägningar!E:E,MATCH(C955,Uppsägningar!C:C,0)),FALSE)</f>
        <v>0</v>
      </c>
    </row>
    <row r="956" spans="1:104" s="30" customFormat="1" x14ac:dyDescent="0.25">
      <c r="A956" s="19">
        <v>941</v>
      </c>
      <c r="B956" s="20"/>
      <c r="C956" s="189"/>
      <c r="D956" s="69"/>
      <c r="E956" s="171">
        <f>IFERROR(INDEX(Admin!$C$7:$C$10,MATCH(CY956,TblNivåValTExt,0)),0)</f>
        <v>0</v>
      </c>
      <c r="F956" s="1"/>
      <c r="G956" s="1"/>
      <c r="H956" s="90"/>
      <c r="I956" s="91"/>
      <c r="J956" s="91"/>
      <c r="K956" s="91"/>
      <c r="L956" s="91"/>
      <c r="M956" s="91"/>
      <c r="N956" s="91"/>
      <c r="O956" s="91"/>
      <c r="P956" s="91"/>
      <c r="Q956" s="91"/>
      <c r="R956" s="91"/>
      <c r="S956" s="91"/>
      <c r="T956" s="91"/>
      <c r="U956" s="91"/>
      <c r="V956" s="91"/>
      <c r="W956" s="225">
        <f t="shared" si="1033"/>
        <v>0</v>
      </c>
      <c r="X956" s="134" t="str">
        <f t="shared" si="1079"/>
        <v/>
      </c>
      <c r="Y956" s="92" t="b">
        <f t="shared" si="1034"/>
        <v>0</v>
      </c>
      <c r="Z956" s="92" t="str">
        <f t="shared" si="1080"/>
        <v/>
      </c>
      <c r="AA956" s="92" t="b">
        <f t="shared" si="1081"/>
        <v>0</v>
      </c>
      <c r="AB956" s="92" t="str">
        <f t="shared" si="1082"/>
        <v/>
      </c>
      <c r="AC956" s="13" t="b">
        <f t="shared" si="1035"/>
        <v>0</v>
      </c>
      <c r="AD956" s="92" t="str">
        <f t="shared" si="1083"/>
        <v/>
      </c>
      <c r="AE956" s="13" t="b">
        <f t="shared" si="1084"/>
        <v>0</v>
      </c>
      <c r="AF956" s="92" t="str">
        <f t="shared" si="1085"/>
        <v/>
      </c>
      <c r="AG956" s="13" t="b">
        <f t="shared" si="1036"/>
        <v>0</v>
      </c>
      <c r="AH956" s="92" t="str">
        <f t="shared" si="1086"/>
        <v/>
      </c>
      <c r="AI956" s="35" t="b">
        <f t="shared" si="1037"/>
        <v>0</v>
      </c>
      <c r="AJ956" s="92" t="str">
        <f t="shared" si="1087"/>
        <v/>
      </c>
      <c r="AK956" s="35" t="b">
        <f t="shared" si="1038"/>
        <v>0</v>
      </c>
      <c r="AL956" s="92" t="str">
        <f t="shared" si="1039"/>
        <v/>
      </c>
      <c r="AM956" s="35" t="b">
        <f t="shared" si="1040"/>
        <v>0</v>
      </c>
      <c r="AN956" s="92" t="str">
        <f t="shared" si="1041"/>
        <v/>
      </c>
      <c r="AO956" s="13" t="b">
        <f t="shared" si="1042"/>
        <v>0</v>
      </c>
      <c r="AP956" s="92" t="str">
        <f t="shared" si="1043"/>
        <v/>
      </c>
      <c r="AQ956" s="14">
        <f t="shared" si="1044"/>
        <v>0</v>
      </c>
      <c r="AR956" s="14">
        <f t="shared" si="1045"/>
        <v>0</v>
      </c>
      <c r="AS956" s="16">
        <f t="shared" ref="AS956:AY965" si="1102">IF(OR(AS$11=FALSE,$F956="",MIN($G956,AS$10,$AR956)-MAX($F956,AS$8,$AQ956)&lt;0),0,MIN($G956,AS$10,$AR956)-MAX($F956,AS$8,$AQ956)+1)</f>
        <v>0</v>
      </c>
      <c r="AT956" s="16">
        <f t="shared" si="1102"/>
        <v>0</v>
      </c>
      <c r="AU956" s="16">
        <f t="shared" si="1102"/>
        <v>0</v>
      </c>
      <c r="AV956" s="16">
        <f t="shared" si="1102"/>
        <v>0</v>
      </c>
      <c r="AW956" s="16">
        <f t="shared" si="1102"/>
        <v>0</v>
      </c>
      <c r="AX956" s="16">
        <f t="shared" si="1102"/>
        <v>0</v>
      </c>
      <c r="AY956" s="16">
        <f t="shared" si="1102"/>
        <v>0</v>
      </c>
      <c r="AZ956" s="16"/>
      <c r="BA956" s="16"/>
      <c r="BB956" s="93">
        <f t="shared" si="1088"/>
        <v>0</v>
      </c>
      <c r="BC956" s="93">
        <f t="shared" si="1089"/>
        <v>0</v>
      </c>
      <c r="BD956" s="93">
        <f t="shared" si="1090"/>
        <v>0</v>
      </c>
      <c r="BE956" s="158">
        <f t="shared" si="1091"/>
        <v>0</v>
      </c>
      <c r="BF956" s="159">
        <f t="shared" si="1092"/>
        <v>0</v>
      </c>
      <c r="BG956" s="159">
        <f t="shared" si="1046"/>
        <v>0</v>
      </c>
      <c r="BH956" s="159">
        <f t="shared" si="1047"/>
        <v>0</v>
      </c>
      <c r="BI956" s="159">
        <f t="shared" si="1048"/>
        <v>0</v>
      </c>
      <c r="BJ956" s="159">
        <f t="shared" si="1049"/>
        <v>0</v>
      </c>
      <c r="BK956" s="159">
        <f t="shared" si="1050"/>
        <v>0</v>
      </c>
      <c r="BL956" s="159">
        <f t="shared" si="1051"/>
        <v>0</v>
      </c>
      <c r="BM956" s="159">
        <f t="shared" si="1099"/>
        <v>0</v>
      </c>
      <c r="BN956" s="159">
        <f t="shared" si="1099"/>
        <v>0</v>
      </c>
      <c r="BO956" s="205" t="b">
        <f t="shared" si="1052"/>
        <v>0</v>
      </c>
      <c r="BP956" s="214">
        <f t="shared" si="1053"/>
        <v>0</v>
      </c>
      <c r="BQ956" s="160">
        <f t="shared" si="1054"/>
        <v>0</v>
      </c>
      <c r="BR956" s="160">
        <f t="shared" si="1055"/>
        <v>0</v>
      </c>
      <c r="BS956" s="160">
        <f t="shared" si="1056"/>
        <v>0</v>
      </c>
      <c r="BT956" s="160">
        <f t="shared" si="1057"/>
        <v>0</v>
      </c>
      <c r="BU956" s="160">
        <f t="shared" si="1058"/>
        <v>0</v>
      </c>
      <c r="BV956" s="215">
        <f t="shared" si="1059"/>
        <v>0</v>
      </c>
      <c r="BW956" s="217">
        <f t="shared" si="1060"/>
        <v>0</v>
      </c>
      <c r="BX956" s="206">
        <f t="shared" si="1061"/>
        <v>0</v>
      </c>
      <c r="BY956" s="206">
        <f t="shared" si="1062"/>
        <v>0</v>
      </c>
      <c r="BZ956" s="206">
        <f t="shared" si="1063"/>
        <v>0</v>
      </c>
      <c r="CA956" s="206">
        <f t="shared" si="1064"/>
        <v>0</v>
      </c>
      <c r="CB956" s="206">
        <f t="shared" si="1065"/>
        <v>0</v>
      </c>
      <c r="CC956" s="218">
        <f t="shared" si="1066"/>
        <v>0</v>
      </c>
      <c r="CD956" s="216" t="e">
        <f t="shared" si="1067"/>
        <v>#VALUE!</v>
      </c>
      <c r="CE956" s="94" t="e">
        <f t="shared" si="1068"/>
        <v>#VALUE!</v>
      </c>
      <c r="CF956" s="94" t="e">
        <f t="shared" si="1069"/>
        <v>#VALUE!</v>
      </c>
      <c r="CG956" s="95" t="e">
        <f t="shared" si="1070"/>
        <v>#VALUE!</v>
      </c>
      <c r="CH956" s="95" t="e">
        <f t="shared" si="1093"/>
        <v>#VALUE!</v>
      </c>
      <c r="CI956" s="95" t="b">
        <f t="shared" si="1096"/>
        <v>0</v>
      </c>
      <c r="CJ956" s="76" t="str">
        <f t="shared" si="1071"/>
        <v/>
      </c>
      <c r="CK956" s="94" t="e" cm="1">
        <f t="array" aca="1" ref="CK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CL956" s="94" t="str">
        <f t="shared" si="1072"/>
        <v/>
      </c>
      <c r="CM956" s="96" t="b">
        <f t="shared" si="1073"/>
        <v>0</v>
      </c>
      <c r="CN956" s="130" t="b">
        <f>IFERROR(MATCH(D956,'Avtal för korttidsarbete'!$G$13:$G$1012,0),TRUE)</f>
        <v>1</v>
      </c>
      <c r="CO956" s="130" t="b">
        <f t="shared" si="1074"/>
        <v>0</v>
      </c>
      <c r="CP956" s="131" t="str" cm="1">
        <f t="array" ref="CP956">IF(CN956=TRUE,"x",INDEX('Avtal för korttidsarbete'!$E$13:$E$1012,$CN956))</f>
        <v>x</v>
      </c>
      <c r="CQ956" s="131" t="str" cm="1">
        <f t="array" ref="CQ956">IF(CN956=TRUE,"x",INDEX('Avtal för korttidsarbete'!$F$13:$F$1012,$CN956))</f>
        <v>x</v>
      </c>
      <c r="CR956" s="130" t="b">
        <f t="shared" si="1075"/>
        <v>0</v>
      </c>
      <c r="CS956" s="165">
        <f t="shared" si="1094"/>
        <v>0</v>
      </c>
      <c r="CT956" s="165">
        <f t="shared" si="1095"/>
        <v>0</v>
      </c>
      <c r="CU956" s="130" t="b">
        <f t="shared" si="1076"/>
        <v>0</v>
      </c>
      <c r="CV956" s="131">
        <f t="shared" si="1077"/>
        <v>0</v>
      </c>
      <c r="CW956" s="165">
        <f t="shared" si="1078"/>
        <v>0</v>
      </c>
      <c r="CX956" s="186" t="b">
        <f>IFERROR(INDEX('Avtal för korttidsarbete'!R:R,MATCH(D956,'Avtal för korttidsarbete'!$G:$G,0)),TRUE)</f>
        <v>1</v>
      </c>
      <c r="CY956" s="165" t="str">
        <f>IF(CX956,"-",INDEX('Avtal för korttidsarbete'!$D:$D,MATCH(D956,'Avtal för korttidsarbete'!$G:$G,0)))</f>
        <v>-</v>
      </c>
      <c r="CZ956" s="131" t="b">
        <f>IFERROR(G956&gt;INDEX(Uppsägningar!E:E,MATCH(C956,Uppsägningar!C:C,0)),FALSE)</f>
        <v>0</v>
      </c>
    </row>
    <row r="957" spans="1:104" s="30" customFormat="1" x14ac:dyDescent="0.25">
      <c r="A957" s="19">
        <v>942</v>
      </c>
      <c r="B957" s="20"/>
      <c r="C957" s="189"/>
      <c r="D957" s="69"/>
      <c r="E957" s="171">
        <f>IFERROR(INDEX(Admin!$C$7:$C$10,MATCH(CY957,TblNivåValTExt,0)),0)</f>
        <v>0</v>
      </c>
      <c r="F957" s="1"/>
      <c r="G957" s="1"/>
      <c r="H957" s="90"/>
      <c r="I957" s="91"/>
      <c r="J957" s="91"/>
      <c r="K957" s="91"/>
      <c r="L957" s="91"/>
      <c r="M957" s="91"/>
      <c r="N957" s="91"/>
      <c r="O957" s="91"/>
      <c r="P957" s="91"/>
      <c r="Q957" s="91"/>
      <c r="R957" s="91"/>
      <c r="S957" s="91"/>
      <c r="T957" s="91"/>
      <c r="U957" s="91"/>
      <c r="V957" s="91"/>
      <c r="W957" s="225">
        <f t="shared" si="1033"/>
        <v>0</v>
      </c>
      <c r="X957" s="134" t="str">
        <f t="shared" si="1079"/>
        <v/>
      </c>
      <c r="Y957" s="92" t="b">
        <f t="shared" si="1034"/>
        <v>0</v>
      </c>
      <c r="Z957" s="92" t="str">
        <f t="shared" si="1080"/>
        <v/>
      </c>
      <c r="AA957" s="92" t="b">
        <f t="shared" si="1081"/>
        <v>0</v>
      </c>
      <c r="AB957" s="92" t="str">
        <f t="shared" si="1082"/>
        <v/>
      </c>
      <c r="AC957" s="13" t="b">
        <f t="shared" si="1035"/>
        <v>0</v>
      </c>
      <c r="AD957" s="92" t="str">
        <f t="shared" si="1083"/>
        <v/>
      </c>
      <c r="AE957" s="13" t="b">
        <f t="shared" si="1084"/>
        <v>0</v>
      </c>
      <c r="AF957" s="92" t="str">
        <f t="shared" si="1085"/>
        <v/>
      </c>
      <c r="AG957" s="13" t="b">
        <f t="shared" si="1036"/>
        <v>0</v>
      </c>
      <c r="AH957" s="92" t="str">
        <f t="shared" si="1086"/>
        <v/>
      </c>
      <c r="AI957" s="35" t="b">
        <f t="shared" si="1037"/>
        <v>0</v>
      </c>
      <c r="AJ957" s="92" t="str">
        <f t="shared" si="1087"/>
        <v/>
      </c>
      <c r="AK957" s="35" t="b">
        <f t="shared" si="1038"/>
        <v>0</v>
      </c>
      <c r="AL957" s="92" t="str">
        <f t="shared" si="1039"/>
        <v/>
      </c>
      <c r="AM957" s="35" t="b">
        <f t="shared" si="1040"/>
        <v>0</v>
      </c>
      <c r="AN957" s="92" t="str">
        <f t="shared" si="1041"/>
        <v/>
      </c>
      <c r="AO957" s="13" t="b">
        <f t="shared" si="1042"/>
        <v>0</v>
      </c>
      <c r="AP957" s="92" t="str">
        <f t="shared" si="1043"/>
        <v/>
      </c>
      <c r="AQ957" s="14">
        <f t="shared" si="1044"/>
        <v>0</v>
      </c>
      <c r="AR957" s="14">
        <f t="shared" si="1045"/>
        <v>0</v>
      </c>
      <c r="AS957" s="16">
        <f t="shared" si="1102"/>
        <v>0</v>
      </c>
      <c r="AT957" s="16">
        <f t="shared" si="1102"/>
        <v>0</v>
      </c>
      <c r="AU957" s="16">
        <f t="shared" si="1102"/>
        <v>0</v>
      </c>
      <c r="AV957" s="16">
        <f t="shared" si="1102"/>
        <v>0</v>
      </c>
      <c r="AW957" s="16">
        <f t="shared" si="1102"/>
        <v>0</v>
      </c>
      <c r="AX957" s="16">
        <f t="shared" si="1102"/>
        <v>0</v>
      </c>
      <c r="AY957" s="16">
        <f t="shared" si="1102"/>
        <v>0</v>
      </c>
      <c r="AZ957" s="16"/>
      <c r="BA957" s="16"/>
      <c r="BB957" s="93">
        <f t="shared" si="1088"/>
        <v>0</v>
      </c>
      <c r="BC957" s="93">
        <f t="shared" si="1089"/>
        <v>0</v>
      </c>
      <c r="BD957" s="93">
        <f t="shared" si="1090"/>
        <v>0</v>
      </c>
      <c r="BE957" s="158">
        <f t="shared" si="1091"/>
        <v>0</v>
      </c>
      <c r="BF957" s="159">
        <f t="shared" si="1092"/>
        <v>0</v>
      </c>
      <c r="BG957" s="159">
        <f t="shared" si="1046"/>
        <v>0</v>
      </c>
      <c r="BH957" s="159">
        <f t="shared" si="1047"/>
        <v>0</v>
      </c>
      <c r="BI957" s="159">
        <f t="shared" si="1048"/>
        <v>0</v>
      </c>
      <c r="BJ957" s="159">
        <f t="shared" si="1049"/>
        <v>0</v>
      </c>
      <c r="BK957" s="159">
        <f t="shared" si="1050"/>
        <v>0</v>
      </c>
      <c r="BL957" s="159">
        <f t="shared" si="1051"/>
        <v>0</v>
      </c>
      <c r="BM957" s="159">
        <f t="shared" si="1099"/>
        <v>0</v>
      </c>
      <c r="BN957" s="159">
        <f t="shared" si="1099"/>
        <v>0</v>
      </c>
      <c r="BO957" s="205" t="b">
        <f t="shared" si="1052"/>
        <v>0</v>
      </c>
      <c r="BP957" s="214">
        <f t="shared" si="1053"/>
        <v>0</v>
      </c>
      <c r="BQ957" s="160">
        <f t="shared" si="1054"/>
        <v>0</v>
      </c>
      <c r="BR957" s="160">
        <f t="shared" si="1055"/>
        <v>0</v>
      </c>
      <c r="BS957" s="160">
        <f t="shared" si="1056"/>
        <v>0</v>
      </c>
      <c r="BT957" s="160">
        <f t="shared" si="1057"/>
        <v>0</v>
      </c>
      <c r="BU957" s="160">
        <f t="shared" si="1058"/>
        <v>0</v>
      </c>
      <c r="BV957" s="215">
        <f t="shared" si="1059"/>
        <v>0</v>
      </c>
      <c r="BW957" s="217">
        <f t="shared" si="1060"/>
        <v>0</v>
      </c>
      <c r="BX957" s="206">
        <f t="shared" si="1061"/>
        <v>0</v>
      </c>
      <c r="BY957" s="206">
        <f t="shared" si="1062"/>
        <v>0</v>
      </c>
      <c r="BZ957" s="206">
        <f t="shared" si="1063"/>
        <v>0</v>
      </c>
      <c r="CA957" s="206">
        <f t="shared" si="1064"/>
        <v>0</v>
      </c>
      <c r="CB957" s="206">
        <f t="shared" si="1065"/>
        <v>0</v>
      </c>
      <c r="CC957" s="218">
        <f t="shared" si="1066"/>
        <v>0</v>
      </c>
      <c r="CD957" s="216" t="e">
        <f t="shared" si="1067"/>
        <v>#VALUE!</v>
      </c>
      <c r="CE957" s="94" t="e">
        <f t="shared" si="1068"/>
        <v>#VALUE!</v>
      </c>
      <c r="CF957" s="94" t="e">
        <f t="shared" si="1069"/>
        <v>#VALUE!</v>
      </c>
      <c r="CG957" s="95" t="e">
        <f t="shared" si="1070"/>
        <v>#VALUE!</v>
      </c>
      <c r="CH957" s="95" t="e">
        <f t="shared" si="1093"/>
        <v>#VALUE!</v>
      </c>
      <c r="CI957" s="95" t="b">
        <f t="shared" si="1096"/>
        <v>0</v>
      </c>
      <c r="CJ957" s="76" t="str">
        <f t="shared" si="1071"/>
        <v/>
      </c>
      <c r="CK957" s="94" t="e" cm="1">
        <f t="array" aca="1" ref="CK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CL957" s="94" t="str">
        <f t="shared" si="1072"/>
        <v/>
      </c>
      <c r="CM957" s="96" t="b">
        <f t="shared" si="1073"/>
        <v>0</v>
      </c>
      <c r="CN957" s="130" t="b">
        <f>IFERROR(MATCH(D957,'Avtal för korttidsarbete'!$G$13:$G$1012,0),TRUE)</f>
        <v>1</v>
      </c>
      <c r="CO957" s="130" t="b">
        <f t="shared" si="1074"/>
        <v>0</v>
      </c>
      <c r="CP957" s="131" t="str" cm="1">
        <f t="array" ref="CP957">IF(CN957=TRUE,"x",INDEX('Avtal för korttidsarbete'!$E$13:$E$1012,$CN957))</f>
        <v>x</v>
      </c>
      <c r="CQ957" s="131" t="str" cm="1">
        <f t="array" ref="CQ957">IF(CN957=TRUE,"x",INDEX('Avtal för korttidsarbete'!$F$13:$F$1012,$CN957))</f>
        <v>x</v>
      </c>
      <c r="CR957" s="130" t="b">
        <f t="shared" si="1075"/>
        <v>0</v>
      </c>
      <c r="CS957" s="165">
        <f t="shared" si="1094"/>
        <v>0</v>
      </c>
      <c r="CT957" s="165">
        <f t="shared" si="1095"/>
        <v>0</v>
      </c>
      <c r="CU957" s="130" t="b">
        <f t="shared" si="1076"/>
        <v>0</v>
      </c>
      <c r="CV957" s="131">
        <f t="shared" si="1077"/>
        <v>0</v>
      </c>
      <c r="CW957" s="165">
        <f t="shared" si="1078"/>
        <v>0</v>
      </c>
      <c r="CX957" s="186" t="b">
        <f>IFERROR(INDEX('Avtal för korttidsarbete'!R:R,MATCH(D957,'Avtal för korttidsarbete'!$G:$G,0)),TRUE)</f>
        <v>1</v>
      </c>
      <c r="CY957" s="165" t="str">
        <f>IF(CX957,"-",INDEX('Avtal för korttidsarbete'!$D:$D,MATCH(D957,'Avtal för korttidsarbete'!$G:$G,0)))</f>
        <v>-</v>
      </c>
      <c r="CZ957" s="131" t="b">
        <f>IFERROR(G957&gt;INDEX(Uppsägningar!E:E,MATCH(C957,Uppsägningar!C:C,0)),FALSE)</f>
        <v>0</v>
      </c>
    </row>
    <row r="958" spans="1:104" s="30" customFormat="1" x14ac:dyDescent="0.25">
      <c r="A958" s="19">
        <v>943</v>
      </c>
      <c r="B958" s="20"/>
      <c r="C958" s="189"/>
      <c r="D958" s="69"/>
      <c r="E958" s="171">
        <f>IFERROR(INDEX(Admin!$C$7:$C$10,MATCH(CY958,TblNivåValTExt,0)),0)</f>
        <v>0</v>
      </c>
      <c r="F958" s="1"/>
      <c r="G958" s="1"/>
      <c r="H958" s="90"/>
      <c r="I958" s="91"/>
      <c r="J958" s="91"/>
      <c r="K958" s="91"/>
      <c r="L958" s="91"/>
      <c r="M958" s="91"/>
      <c r="N958" s="91"/>
      <c r="O958" s="91"/>
      <c r="P958" s="91"/>
      <c r="Q958" s="91"/>
      <c r="R958" s="91"/>
      <c r="S958" s="91"/>
      <c r="T958" s="91"/>
      <c r="U958" s="91"/>
      <c r="V958" s="91"/>
      <c r="W958" s="225">
        <f t="shared" si="1033"/>
        <v>0</v>
      </c>
      <c r="X958" s="134" t="str">
        <f t="shared" si="1079"/>
        <v/>
      </c>
      <c r="Y958" s="92" t="b">
        <f t="shared" si="1034"/>
        <v>0</v>
      </c>
      <c r="Z958" s="92" t="str">
        <f t="shared" si="1080"/>
        <v/>
      </c>
      <c r="AA958" s="92" t="b">
        <f t="shared" si="1081"/>
        <v>0</v>
      </c>
      <c r="AB958" s="92" t="str">
        <f t="shared" si="1082"/>
        <v/>
      </c>
      <c r="AC958" s="13" t="b">
        <f t="shared" si="1035"/>
        <v>0</v>
      </c>
      <c r="AD958" s="92" t="str">
        <f t="shared" si="1083"/>
        <v/>
      </c>
      <c r="AE958" s="13" t="b">
        <f t="shared" si="1084"/>
        <v>0</v>
      </c>
      <c r="AF958" s="92" t="str">
        <f t="shared" si="1085"/>
        <v/>
      </c>
      <c r="AG958" s="13" t="b">
        <f t="shared" si="1036"/>
        <v>0</v>
      </c>
      <c r="AH958" s="92" t="str">
        <f t="shared" si="1086"/>
        <v/>
      </c>
      <c r="AI958" s="35" t="b">
        <f t="shared" si="1037"/>
        <v>0</v>
      </c>
      <c r="AJ958" s="92" t="str">
        <f t="shared" si="1087"/>
        <v/>
      </c>
      <c r="AK958" s="35" t="b">
        <f t="shared" si="1038"/>
        <v>0</v>
      </c>
      <c r="AL958" s="92" t="str">
        <f t="shared" si="1039"/>
        <v/>
      </c>
      <c r="AM958" s="35" t="b">
        <f t="shared" si="1040"/>
        <v>0</v>
      </c>
      <c r="AN958" s="92" t="str">
        <f t="shared" si="1041"/>
        <v/>
      </c>
      <c r="AO958" s="13" t="b">
        <f t="shared" si="1042"/>
        <v>0</v>
      </c>
      <c r="AP958" s="92" t="str">
        <f t="shared" si="1043"/>
        <v/>
      </c>
      <c r="AQ958" s="14">
        <f t="shared" si="1044"/>
        <v>0</v>
      </c>
      <c r="AR958" s="14">
        <f t="shared" si="1045"/>
        <v>0</v>
      </c>
      <c r="AS958" s="16">
        <f t="shared" si="1102"/>
        <v>0</v>
      </c>
      <c r="AT958" s="16">
        <f t="shared" si="1102"/>
        <v>0</v>
      </c>
      <c r="AU958" s="16">
        <f t="shared" si="1102"/>
        <v>0</v>
      </c>
      <c r="AV958" s="16">
        <f t="shared" si="1102"/>
        <v>0</v>
      </c>
      <c r="AW958" s="16">
        <f t="shared" si="1102"/>
        <v>0</v>
      </c>
      <c r="AX958" s="16">
        <f t="shared" si="1102"/>
        <v>0</v>
      </c>
      <c r="AY958" s="16">
        <f t="shared" si="1102"/>
        <v>0</v>
      </c>
      <c r="AZ958" s="16"/>
      <c r="BA958" s="16"/>
      <c r="BB958" s="93">
        <f t="shared" si="1088"/>
        <v>0</v>
      </c>
      <c r="BC958" s="93">
        <f t="shared" si="1089"/>
        <v>0</v>
      </c>
      <c r="BD958" s="93">
        <f t="shared" si="1090"/>
        <v>0</v>
      </c>
      <c r="BE958" s="158">
        <f t="shared" si="1091"/>
        <v>0</v>
      </c>
      <c r="BF958" s="159">
        <f t="shared" si="1092"/>
        <v>0</v>
      </c>
      <c r="BG958" s="159">
        <f t="shared" si="1046"/>
        <v>0</v>
      </c>
      <c r="BH958" s="159">
        <f t="shared" si="1047"/>
        <v>0</v>
      </c>
      <c r="BI958" s="159">
        <f t="shared" si="1048"/>
        <v>0</v>
      </c>
      <c r="BJ958" s="159">
        <f t="shared" si="1049"/>
        <v>0</v>
      </c>
      <c r="BK958" s="159">
        <f t="shared" si="1050"/>
        <v>0</v>
      </c>
      <c r="BL958" s="159">
        <f t="shared" si="1051"/>
        <v>0</v>
      </c>
      <c r="BM958" s="159">
        <f t="shared" si="1099"/>
        <v>0</v>
      </c>
      <c r="BN958" s="159">
        <f t="shared" si="1099"/>
        <v>0</v>
      </c>
      <c r="BO958" s="205" t="b">
        <f t="shared" si="1052"/>
        <v>0</v>
      </c>
      <c r="BP958" s="214">
        <f t="shared" si="1053"/>
        <v>0</v>
      </c>
      <c r="BQ958" s="160">
        <f t="shared" si="1054"/>
        <v>0</v>
      </c>
      <c r="BR958" s="160">
        <f t="shared" si="1055"/>
        <v>0</v>
      </c>
      <c r="BS958" s="160">
        <f t="shared" si="1056"/>
        <v>0</v>
      </c>
      <c r="BT958" s="160">
        <f t="shared" si="1057"/>
        <v>0</v>
      </c>
      <c r="BU958" s="160">
        <f t="shared" si="1058"/>
        <v>0</v>
      </c>
      <c r="BV958" s="215">
        <f t="shared" si="1059"/>
        <v>0</v>
      </c>
      <c r="BW958" s="217">
        <f t="shared" si="1060"/>
        <v>0</v>
      </c>
      <c r="BX958" s="206">
        <f t="shared" si="1061"/>
        <v>0</v>
      </c>
      <c r="BY958" s="206">
        <f t="shared" si="1062"/>
        <v>0</v>
      </c>
      <c r="BZ958" s="206">
        <f t="shared" si="1063"/>
        <v>0</v>
      </c>
      <c r="CA958" s="206">
        <f t="shared" si="1064"/>
        <v>0</v>
      </c>
      <c r="CB958" s="206">
        <f t="shared" si="1065"/>
        <v>0</v>
      </c>
      <c r="CC958" s="218">
        <f t="shared" si="1066"/>
        <v>0</v>
      </c>
      <c r="CD958" s="216" t="e">
        <f t="shared" si="1067"/>
        <v>#VALUE!</v>
      </c>
      <c r="CE958" s="94" t="e">
        <f t="shared" si="1068"/>
        <v>#VALUE!</v>
      </c>
      <c r="CF958" s="94" t="e">
        <f t="shared" si="1069"/>
        <v>#VALUE!</v>
      </c>
      <c r="CG958" s="95" t="e">
        <f t="shared" si="1070"/>
        <v>#VALUE!</v>
      </c>
      <c r="CH958" s="95" t="e">
        <f t="shared" si="1093"/>
        <v>#VALUE!</v>
      </c>
      <c r="CI958" s="95" t="b">
        <f t="shared" si="1096"/>
        <v>0</v>
      </c>
      <c r="CJ958" s="76" t="str">
        <f t="shared" si="1071"/>
        <v/>
      </c>
      <c r="CK958" s="94" t="e" cm="1">
        <f t="array" aca="1" ref="CK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CL958" s="94" t="str">
        <f t="shared" si="1072"/>
        <v/>
      </c>
      <c r="CM958" s="96" t="b">
        <f t="shared" si="1073"/>
        <v>0</v>
      </c>
      <c r="CN958" s="130" t="b">
        <f>IFERROR(MATCH(D958,'Avtal för korttidsarbete'!$G$13:$G$1012,0),TRUE)</f>
        <v>1</v>
      </c>
      <c r="CO958" s="130" t="b">
        <f t="shared" si="1074"/>
        <v>0</v>
      </c>
      <c r="CP958" s="131" t="str" cm="1">
        <f t="array" ref="CP958">IF(CN958=TRUE,"x",INDEX('Avtal för korttidsarbete'!$E$13:$E$1012,$CN958))</f>
        <v>x</v>
      </c>
      <c r="CQ958" s="131" t="str" cm="1">
        <f t="array" ref="CQ958">IF(CN958=TRUE,"x",INDEX('Avtal för korttidsarbete'!$F$13:$F$1012,$CN958))</f>
        <v>x</v>
      </c>
      <c r="CR958" s="130" t="b">
        <f t="shared" si="1075"/>
        <v>0</v>
      </c>
      <c r="CS958" s="165">
        <f t="shared" si="1094"/>
        <v>0</v>
      </c>
      <c r="CT958" s="165">
        <f t="shared" si="1095"/>
        <v>0</v>
      </c>
      <c r="CU958" s="130" t="b">
        <f t="shared" si="1076"/>
        <v>0</v>
      </c>
      <c r="CV958" s="131">
        <f t="shared" si="1077"/>
        <v>0</v>
      </c>
      <c r="CW958" s="165">
        <f t="shared" si="1078"/>
        <v>0</v>
      </c>
      <c r="CX958" s="186" t="b">
        <f>IFERROR(INDEX('Avtal för korttidsarbete'!R:R,MATCH(D958,'Avtal för korttidsarbete'!$G:$G,0)),TRUE)</f>
        <v>1</v>
      </c>
      <c r="CY958" s="165" t="str">
        <f>IF(CX958,"-",INDEX('Avtal för korttidsarbete'!$D:$D,MATCH(D958,'Avtal för korttidsarbete'!$G:$G,0)))</f>
        <v>-</v>
      </c>
      <c r="CZ958" s="131" t="b">
        <f>IFERROR(G958&gt;INDEX(Uppsägningar!E:E,MATCH(C958,Uppsägningar!C:C,0)),FALSE)</f>
        <v>0</v>
      </c>
    </row>
    <row r="959" spans="1:104" s="30" customFormat="1" x14ac:dyDescent="0.25">
      <c r="A959" s="19">
        <v>944</v>
      </c>
      <c r="B959" s="20"/>
      <c r="C959" s="189"/>
      <c r="D959" s="69"/>
      <c r="E959" s="171">
        <f>IFERROR(INDEX(Admin!$C$7:$C$10,MATCH(CY959,TblNivåValTExt,0)),0)</f>
        <v>0</v>
      </c>
      <c r="F959" s="1"/>
      <c r="G959" s="1"/>
      <c r="H959" s="90"/>
      <c r="I959" s="91"/>
      <c r="J959" s="91"/>
      <c r="K959" s="91"/>
      <c r="L959" s="91"/>
      <c r="M959" s="91"/>
      <c r="N959" s="91"/>
      <c r="O959" s="91"/>
      <c r="P959" s="91"/>
      <c r="Q959" s="91"/>
      <c r="R959" s="91"/>
      <c r="S959" s="91"/>
      <c r="T959" s="91"/>
      <c r="U959" s="91"/>
      <c r="V959" s="91"/>
      <c r="W959" s="225">
        <f t="shared" si="1033"/>
        <v>0</v>
      </c>
      <c r="X959" s="134" t="str">
        <f t="shared" si="1079"/>
        <v/>
      </c>
      <c r="Y959" s="92" t="b">
        <f t="shared" si="1034"/>
        <v>0</v>
      </c>
      <c r="Z959" s="92" t="str">
        <f t="shared" si="1080"/>
        <v/>
      </c>
      <c r="AA959" s="92" t="b">
        <f t="shared" si="1081"/>
        <v>0</v>
      </c>
      <c r="AB959" s="92" t="str">
        <f t="shared" si="1082"/>
        <v/>
      </c>
      <c r="AC959" s="13" t="b">
        <f t="shared" si="1035"/>
        <v>0</v>
      </c>
      <c r="AD959" s="92" t="str">
        <f t="shared" si="1083"/>
        <v/>
      </c>
      <c r="AE959" s="13" t="b">
        <f t="shared" si="1084"/>
        <v>0</v>
      </c>
      <c r="AF959" s="92" t="str">
        <f t="shared" si="1085"/>
        <v/>
      </c>
      <c r="AG959" s="13" t="b">
        <f t="shared" si="1036"/>
        <v>0</v>
      </c>
      <c r="AH959" s="92" t="str">
        <f t="shared" si="1086"/>
        <v/>
      </c>
      <c r="AI959" s="35" t="b">
        <f t="shared" si="1037"/>
        <v>0</v>
      </c>
      <c r="AJ959" s="92" t="str">
        <f t="shared" si="1087"/>
        <v/>
      </c>
      <c r="AK959" s="35" t="b">
        <f t="shared" si="1038"/>
        <v>0</v>
      </c>
      <c r="AL959" s="92" t="str">
        <f t="shared" si="1039"/>
        <v/>
      </c>
      <c r="AM959" s="35" t="b">
        <f t="shared" si="1040"/>
        <v>0</v>
      </c>
      <c r="AN959" s="92" t="str">
        <f t="shared" si="1041"/>
        <v/>
      </c>
      <c r="AO959" s="13" t="b">
        <f t="shared" si="1042"/>
        <v>0</v>
      </c>
      <c r="AP959" s="92" t="str">
        <f t="shared" si="1043"/>
        <v/>
      </c>
      <c r="AQ959" s="14">
        <f t="shared" si="1044"/>
        <v>0</v>
      </c>
      <c r="AR959" s="14">
        <f t="shared" si="1045"/>
        <v>0</v>
      </c>
      <c r="AS959" s="16">
        <f t="shared" si="1102"/>
        <v>0</v>
      </c>
      <c r="AT959" s="16">
        <f t="shared" si="1102"/>
        <v>0</v>
      </c>
      <c r="AU959" s="16">
        <f t="shared" si="1102"/>
        <v>0</v>
      </c>
      <c r="AV959" s="16">
        <f t="shared" si="1102"/>
        <v>0</v>
      </c>
      <c r="AW959" s="16">
        <f t="shared" si="1102"/>
        <v>0</v>
      </c>
      <c r="AX959" s="16">
        <f t="shared" si="1102"/>
        <v>0</v>
      </c>
      <c r="AY959" s="16">
        <f t="shared" si="1102"/>
        <v>0</v>
      </c>
      <c r="AZ959" s="16"/>
      <c r="BA959" s="16"/>
      <c r="BB959" s="93">
        <f t="shared" si="1088"/>
        <v>0</v>
      </c>
      <c r="BC959" s="93">
        <f t="shared" si="1089"/>
        <v>0</v>
      </c>
      <c r="BD959" s="93">
        <f t="shared" si="1090"/>
        <v>0</v>
      </c>
      <c r="BE959" s="158">
        <f t="shared" si="1091"/>
        <v>0</v>
      </c>
      <c r="BF959" s="159">
        <f t="shared" si="1092"/>
        <v>0</v>
      </c>
      <c r="BG959" s="159">
        <f t="shared" si="1046"/>
        <v>0</v>
      </c>
      <c r="BH959" s="159">
        <f t="shared" si="1047"/>
        <v>0</v>
      </c>
      <c r="BI959" s="159">
        <f t="shared" si="1048"/>
        <v>0</v>
      </c>
      <c r="BJ959" s="159">
        <f t="shared" si="1049"/>
        <v>0</v>
      </c>
      <c r="BK959" s="159">
        <f t="shared" si="1050"/>
        <v>0</v>
      </c>
      <c r="BL959" s="159">
        <f t="shared" si="1051"/>
        <v>0</v>
      </c>
      <c r="BM959" s="159">
        <f t="shared" si="1099"/>
        <v>0</v>
      </c>
      <c r="BN959" s="159">
        <f t="shared" si="1099"/>
        <v>0</v>
      </c>
      <c r="BO959" s="205" t="b">
        <f t="shared" si="1052"/>
        <v>0</v>
      </c>
      <c r="BP959" s="214">
        <f t="shared" si="1053"/>
        <v>0</v>
      </c>
      <c r="BQ959" s="160">
        <f t="shared" si="1054"/>
        <v>0</v>
      </c>
      <c r="BR959" s="160">
        <f t="shared" si="1055"/>
        <v>0</v>
      </c>
      <c r="BS959" s="160">
        <f t="shared" si="1056"/>
        <v>0</v>
      </c>
      <c r="BT959" s="160">
        <f t="shared" si="1057"/>
        <v>0</v>
      </c>
      <c r="BU959" s="160">
        <f t="shared" si="1058"/>
        <v>0</v>
      </c>
      <c r="BV959" s="215">
        <f t="shared" si="1059"/>
        <v>0</v>
      </c>
      <c r="BW959" s="217">
        <f t="shared" si="1060"/>
        <v>0</v>
      </c>
      <c r="BX959" s="206">
        <f t="shared" si="1061"/>
        <v>0</v>
      </c>
      <c r="BY959" s="206">
        <f t="shared" si="1062"/>
        <v>0</v>
      </c>
      <c r="BZ959" s="206">
        <f t="shared" si="1063"/>
        <v>0</v>
      </c>
      <c r="CA959" s="206">
        <f t="shared" si="1064"/>
        <v>0</v>
      </c>
      <c r="CB959" s="206">
        <f t="shared" si="1065"/>
        <v>0</v>
      </c>
      <c r="CC959" s="218">
        <f t="shared" si="1066"/>
        <v>0</v>
      </c>
      <c r="CD959" s="216" t="e">
        <f t="shared" si="1067"/>
        <v>#VALUE!</v>
      </c>
      <c r="CE959" s="94" t="e">
        <f t="shared" si="1068"/>
        <v>#VALUE!</v>
      </c>
      <c r="CF959" s="94" t="e">
        <f t="shared" si="1069"/>
        <v>#VALUE!</v>
      </c>
      <c r="CG959" s="95" t="e">
        <f t="shared" si="1070"/>
        <v>#VALUE!</v>
      </c>
      <c r="CH959" s="95" t="e">
        <f t="shared" si="1093"/>
        <v>#VALUE!</v>
      </c>
      <c r="CI959" s="95" t="b">
        <f t="shared" si="1096"/>
        <v>0</v>
      </c>
      <c r="CJ959" s="76" t="str">
        <f t="shared" si="1071"/>
        <v/>
      </c>
      <c r="CK959" s="94" t="e" cm="1">
        <f t="array" aca="1" ref="CK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CL959" s="94" t="str">
        <f t="shared" si="1072"/>
        <v/>
      </c>
      <c r="CM959" s="96" t="b">
        <f t="shared" si="1073"/>
        <v>0</v>
      </c>
      <c r="CN959" s="130" t="b">
        <f>IFERROR(MATCH(D959,'Avtal för korttidsarbete'!$G$13:$G$1012,0),TRUE)</f>
        <v>1</v>
      </c>
      <c r="CO959" s="130" t="b">
        <f t="shared" si="1074"/>
        <v>0</v>
      </c>
      <c r="CP959" s="131" t="str" cm="1">
        <f t="array" ref="CP959">IF(CN959=TRUE,"x",INDEX('Avtal för korttidsarbete'!$E$13:$E$1012,$CN959))</f>
        <v>x</v>
      </c>
      <c r="CQ959" s="131" t="str" cm="1">
        <f t="array" ref="CQ959">IF(CN959=TRUE,"x",INDEX('Avtal för korttidsarbete'!$F$13:$F$1012,$CN959))</f>
        <v>x</v>
      </c>
      <c r="CR959" s="130" t="b">
        <f t="shared" si="1075"/>
        <v>0</v>
      </c>
      <c r="CS959" s="165">
        <f t="shared" si="1094"/>
        <v>0</v>
      </c>
      <c r="CT959" s="165">
        <f t="shared" si="1095"/>
        <v>0</v>
      </c>
      <c r="CU959" s="130" t="b">
        <f t="shared" si="1076"/>
        <v>0</v>
      </c>
      <c r="CV959" s="131">
        <f t="shared" si="1077"/>
        <v>0</v>
      </c>
      <c r="CW959" s="165">
        <f t="shared" si="1078"/>
        <v>0</v>
      </c>
      <c r="CX959" s="186" t="b">
        <f>IFERROR(INDEX('Avtal för korttidsarbete'!R:R,MATCH(D959,'Avtal för korttidsarbete'!$G:$G,0)),TRUE)</f>
        <v>1</v>
      </c>
      <c r="CY959" s="165" t="str">
        <f>IF(CX959,"-",INDEX('Avtal för korttidsarbete'!$D:$D,MATCH(D959,'Avtal för korttidsarbete'!$G:$G,0)))</f>
        <v>-</v>
      </c>
      <c r="CZ959" s="131" t="b">
        <f>IFERROR(G959&gt;INDEX(Uppsägningar!E:E,MATCH(C959,Uppsägningar!C:C,0)),FALSE)</f>
        <v>0</v>
      </c>
    </row>
    <row r="960" spans="1:104" s="30" customFormat="1" x14ac:dyDescent="0.25">
      <c r="A960" s="19">
        <v>945</v>
      </c>
      <c r="B960" s="20"/>
      <c r="C960" s="189"/>
      <c r="D960" s="69"/>
      <c r="E960" s="171">
        <f>IFERROR(INDEX(Admin!$C$7:$C$10,MATCH(CY960,TblNivåValTExt,0)),0)</f>
        <v>0</v>
      </c>
      <c r="F960" s="1"/>
      <c r="G960" s="1"/>
      <c r="H960" s="90"/>
      <c r="I960" s="91"/>
      <c r="J960" s="91"/>
      <c r="K960" s="91"/>
      <c r="L960" s="91"/>
      <c r="M960" s="91"/>
      <c r="N960" s="91"/>
      <c r="O960" s="91"/>
      <c r="P960" s="91"/>
      <c r="Q960" s="91"/>
      <c r="R960" s="91"/>
      <c r="S960" s="91"/>
      <c r="T960" s="91"/>
      <c r="U960" s="91"/>
      <c r="V960" s="91"/>
      <c r="W960" s="225">
        <f t="shared" si="1033"/>
        <v>0</v>
      </c>
      <c r="X960" s="134" t="str">
        <f t="shared" si="1079"/>
        <v/>
      </c>
      <c r="Y960" s="92" t="b">
        <f t="shared" si="1034"/>
        <v>0</v>
      </c>
      <c r="Z960" s="92" t="str">
        <f t="shared" si="1080"/>
        <v/>
      </c>
      <c r="AA960" s="92" t="b">
        <f t="shared" si="1081"/>
        <v>0</v>
      </c>
      <c r="AB960" s="92" t="str">
        <f t="shared" si="1082"/>
        <v/>
      </c>
      <c r="AC960" s="13" t="b">
        <f t="shared" si="1035"/>
        <v>0</v>
      </c>
      <c r="AD960" s="92" t="str">
        <f t="shared" si="1083"/>
        <v/>
      </c>
      <c r="AE960" s="13" t="b">
        <f t="shared" si="1084"/>
        <v>0</v>
      </c>
      <c r="AF960" s="92" t="str">
        <f t="shared" si="1085"/>
        <v/>
      </c>
      <c r="AG960" s="13" t="b">
        <f t="shared" si="1036"/>
        <v>0</v>
      </c>
      <c r="AH960" s="92" t="str">
        <f t="shared" si="1086"/>
        <v/>
      </c>
      <c r="AI960" s="35" t="b">
        <f t="shared" si="1037"/>
        <v>0</v>
      </c>
      <c r="AJ960" s="92" t="str">
        <f t="shared" si="1087"/>
        <v/>
      </c>
      <c r="AK960" s="35" t="b">
        <f t="shared" si="1038"/>
        <v>0</v>
      </c>
      <c r="AL960" s="92" t="str">
        <f t="shared" si="1039"/>
        <v/>
      </c>
      <c r="AM960" s="35" t="b">
        <f t="shared" si="1040"/>
        <v>0</v>
      </c>
      <c r="AN960" s="92" t="str">
        <f t="shared" si="1041"/>
        <v/>
      </c>
      <c r="AO960" s="13" t="b">
        <f t="shared" si="1042"/>
        <v>0</v>
      </c>
      <c r="AP960" s="92" t="str">
        <f t="shared" si="1043"/>
        <v/>
      </c>
      <c r="AQ960" s="14">
        <f t="shared" si="1044"/>
        <v>0</v>
      </c>
      <c r="AR960" s="14">
        <f t="shared" si="1045"/>
        <v>0</v>
      </c>
      <c r="AS960" s="16">
        <f t="shared" si="1102"/>
        <v>0</v>
      </c>
      <c r="AT960" s="16">
        <f t="shared" si="1102"/>
        <v>0</v>
      </c>
      <c r="AU960" s="16">
        <f t="shared" si="1102"/>
        <v>0</v>
      </c>
      <c r="AV960" s="16">
        <f t="shared" si="1102"/>
        <v>0</v>
      </c>
      <c r="AW960" s="16">
        <f t="shared" si="1102"/>
        <v>0</v>
      </c>
      <c r="AX960" s="16">
        <f t="shared" si="1102"/>
        <v>0</v>
      </c>
      <c r="AY960" s="16">
        <f t="shared" si="1102"/>
        <v>0</v>
      </c>
      <c r="AZ960" s="16"/>
      <c r="BA960" s="16"/>
      <c r="BB960" s="93">
        <f t="shared" si="1088"/>
        <v>0</v>
      </c>
      <c r="BC960" s="93">
        <f t="shared" si="1089"/>
        <v>0</v>
      </c>
      <c r="BD960" s="93">
        <f t="shared" si="1090"/>
        <v>0</v>
      </c>
      <c r="BE960" s="158">
        <f t="shared" si="1091"/>
        <v>0</v>
      </c>
      <c r="BF960" s="159">
        <f t="shared" si="1092"/>
        <v>0</v>
      </c>
      <c r="BG960" s="159">
        <f t="shared" si="1046"/>
        <v>0</v>
      </c>
      <c r="BH960" s="159">
        <f t="shared" si="1047"/>
        <v>0</v>
      </c>
      <c r="BI960" s="159">
        <f t="shared" si="1048"/>
        <v>0</v>
      </c>
      <c r="BJ960" s="159">
        <f t="shared" si="1049"/>
        <v>0</v>
      </c>
      <c r="BK960" s="159">
        <f t="shared" si="1050"/>
        <v>0</v>
      </c>
      <c r="BL960" s="159">
        <f t="shared" si="1051"/>
        <v>0</v>
      </c>
      <c r="BM960" s="159">
        <f t="shared" si="1099"/>
        <v>0</v>
      </c>
      <c r="BN960" s="159">
        <f t="shared" si="1099"/>
        <v>0</v>
      </c>
      <c r="BO960" s="205" t="b">
        <f t="shared" si="1052"/>
        <v>0</v>
      </c>
      <c r="BP960" s="214">
        <f t="shared" si="1053"/>
        <v>0</v>
      </c>
      <c r="BQ960" s="160">
        <f t="shared" si="1054"/>
        <v>0</v>
      </c>
      <c r="BR960" s="160">
        <f t="shared" si="1055"/>
        <v>0</v>
      </c>
      <c r="BS960" s="160">
        <f t="shared" si="1056"/>
        <v>0</v>
      </c>
      <c r="BT960" s="160">
        <f t="shared" si="1057"/>
        <v>0</v>
      </c>
      <c r="BU960" s="160">
        <f t="shared" si="1058"/>
        <v>0</v>
      </c>
      <c r="BV960" s="215">
        <f t="shared" si="1059"/>
        <v>0</v>
      </c>
      <c r="BW960" s="217">
        <f t="shared" si="1060"/>
        <v>0</v>
      </c>
      <c r="BX960" s="206">
        <f t="shared" si="1061"/>
        <v>0</v>
      </c>
      <c r="BY960" s="206">
        <f t="shared" si="1062"/>
        <v>0</v>
      </c>
      <c r="BZ960" s="206">
        <f t="shared" si="1063"/>
        <v>0</v>
      </c>
      <c r="CA960" s="206">
        <f t="shared" si="1064"/>
        <v>0</v>
      </c>
      <c r="CB960" s="206">
        <f t="shared" si="1065"/>
        <v>0</v>
      </c>
      <c r="CC960" s="218">
        <f t="shared" si="1066"/>
        <v>0</v>
      </c>
      <c r="CD960" s="216" t="e">
        <f t="shared" si="1067"/>
        <v>#VALUE!</v>
      </c>
      <c r="CE960" s="94" t="e">
        <f t="shared" si="1068"/>
        <v>#VALUE!</v>
      </c>
      <c r="CF960" s="94" t="e">
        <f t="shared" si="1069"/>
        <v>#VALUE!</v>
      </c>
      <c r="CG960" s="95" t="e">
        <f t="shared" si="1070"/>
        <v>#VALUE!</v>
      </c>
      <c r="CH960" s="95" t="e">
        <f t="shared" si="1093"/>
        <v>#VALUE!</v>
      </c>
      <c r="CI960" s="95" t="b">
        <f t="shared" si="1096"/>
        <v>0</v>
      </c>
      <c r="CJ960" s="76" t="str">
        <f t="shared" si="1071"/>
        <v/>
      </c>
      <c r="CK960" s="94" t="e" cm="1">
        <f t="array" aca="1" ref="CK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CL960" s="94" t="str">
        <f t="shared" si="1072"/>
        <v/>
      </c>
      <c r="CM960" s="96" t="b">
        <f t="shared" si="1073"/>
        <v>0</v>
      </c>
      <c r="CN960" s="130" t="b">
        <f>IFERROR(MATCH(D960,'Avtal för korttidsarbete'!$G$13:$G$1012,0),TRUE)</f>
        <v>1</v>
      </c>
      <c r="CO960" s="130" t="b">
        <f t="shared" si="1074"/>
        <v>0</v>
      </c>
      <c r="CP960" s="131" t="str" cm="1">
        <f t="array" ref="CP960">IF(CN960=TRUE,"x",INDEX('Avtal för korttidsarbete'!$E$13:$E$1012,$CN960))</f>
        <v>x</v>
      </c>
      <c r="CQ960" s="131" t="str" cm="1">
        <f t="array" ref="CQ960">IF(CN960=TRUE,"x",INDEX('Avtal för korttidsarbete'!$F$13:$F$1012,$CN960))</f>
        <v>x</v>
      </c>
      <c r="CR960" s="130" t="b">
        <f t="shared" si="1075"/>
        <v>0</v>
      </c>
      <c r="CS960" s="165">
        <f t="shared" si="1094"/>
        <v>0</v>
      </c>
      <c r="CT960" s="165">
        <f t="shared" si="1095"/>
        <v>0</v>
      </c>
      <c r="CU960" s="130" t="b">
        <f t="shared" si="1076"/>
        <v>0</v>
      </c>
      <c r="CV960" s="131">
        <f t="shared" si="1077"/>
        <v>0</v>
      </c>
      <c r="CW960" s="165">
        <f t="shared" si="1078"/>
        <v>0</v>
      </c>
      <c r="CX960" s="186" t="b">
        <f>IFERROR(INDEX('Avtal för korttidsarbete'!R:R,MATCH(D960,'Avtal för korttidsarbete'!$G:$G,0)),TRUE)</f>
        <v>1</v>
      </c>
      <c r="CY960" s="165" t="str">
        <f>IF(CX960,"-",INDEX('Avtal för korttidsarbete'!$D:$D,MATCH(D960,'Avtal för korttidsarbete'!$G:$G,0)))</f>
        <v>-</v>
      </c>
      <c r="CZ960" s="131" t="b">
        <f>IFERROR(G960&gt;INDEX(Uppsägningar!E:E,MATCH(C960,Uppsägningar!C:C,0)),FALSE)</f>
        <v>0</v>
      </c>
    </row>
    <row r="961" spans="1:104" s="30" customFormat="1" x14ac:dyDescent="0.25">
      <c r="A961" s="19">
        <v>946</v>
      </c>
      <c r="B961" s="20"/>
      <c r="C961" s="189"/>
      <c r="D961" s="69"/>
      <c r="E961" s="171">
        <f>IFERROR(INDEX(Admin!$C$7:$C$10,MATCH(CY961,TblNivåValTExt,0)),0)</f>
        <v>0</v>
      </c>
      <c r="F961" s="1"/>
      <c r="G961" s="1"/>
      <c r="H961" s="90"/>
      <c r="I961" s="91"/>
      <c r="J961" s="91"/>
      <c r="K961" s="91"/>
      <c r="L961" s="91"/>
      <c r="M961" s="91"/>
      <c r="N961" s="91"/>
      <c r="O961" s="91"/>
      <c r="P961" s="91"/>
      <c r="Q961" s="91"/>
      <c r="R961" s="91"/>
      <c r="S961" s="91"/>
      <c r="T961" s="91"/>
      <c r="U961" s="91"/>
      <c r="V961" s="91"/>
      <c r="W961" s="225">
        <f t="shared" si="1033"/>
        <v>0</v>
      </c>
      <c r="X961" s="134" t="str">
        <f t="shared" si="1079"/>
        <v/>
      </c>
      <c r="Y961" s="92" t="b">
        <f t="shared" si="1034"/>
        <v>0</v>
      </c>
      <c r="Z961" s="92" t="str">
        <f t="shared" si="1080"/>
        <v/>
      </c>
      <c r="AA961" s="92" t="b">
        <f t="shared" si="1081"/>
        <v>0</v>
      </c>
      <c r="AB961" s="92" t="str">
        <f t="shared" si="1082"/>
        <v/>
      </c>
      <c r="AC961" s="13" t="b">
        <f t="shared" si="1035"/>
        <v>0</v>
      </c>
      <c r="AD961" s="92" t="str">
        <f t="shared" si="1083"/>
        <v/>
      </c>
      <c r="AE961" s="13" t="b">
        <f t="shared" si="1084"/>
        <v>0</v>
      </c>
      <c r="AF961" s="92" t="str">
        <f t="shared" si="1085"/>
        <v/>
      </c>
      <c r="AG961" s="13" t="b">
        <f t="shared" si="1036"/>
        <v>0</v>
      </c>
      <c r="AH961" s="92" t="str">
        <f t="shared" si="1086"/>
        <v/>
      </c>
      <c r="AI961" s="35" t="b">
        <f t="shared" si="1037"/>
        <v>0</v>
      </c>
      <c r="AJ961" s="92" t="str">
        <f t="shared" si="1087"/>
        <v/>
      </c>
      <c r="AK961" s="35" t="b">
        <f t="shared" si="1038"/>
        <v>0</v>
      </c>
      <c r="AL961" s="92" t="str">
        <f t="shared" si="1039"/>
        <v/>
      </c>
      <c r="AM961" s="35" t="b">
        <f t="shared" si="1040"/>
        <v>0</v>
      </c>
      <c r="AN961" s="92" t="str">
        <f t="shared" si="1041"/>
        <v/>
      </c>
      <c r="AO961" s="13" t="b">
        <f t="shared" si="1042"/>
        <v>0</v>
      </c>
      <c r="AP961" s="92" t="str">
        <f t="shared" si="1043"/>
        <v/>
      </c>
      <c r="AQ961" s="14">
        <f t="shared" si="1044"/>
        <v>0</v>
      </c>
      <c r="AR961" s="14">
        <f t="shared" si="1045"/>
        <v>0</v>
      </c>
      <c r="AS961" s="16">
        <f t="shared" si="1102"/>
        <v>0</v>
      </c>
      <c r="AT961" s="16">
        <f t="shared" si="1102"/>
        <v>0</v>
      </c>
      <c r="AU961" s="16">
        <f t="shared" si="1102"/>
        <v>0</v>
      </c>
      <c r="AV961" s="16">
        <f t="shared" si="1102"/>
        <v>0</v>
      </c>
      <c r="AW961" s="16">
        <f t="shared" si="1102"/>
        <v>0</v>
      </c>
      <c r="AX961" s="16">
        <f t="shared" si="1102"/>
        <v>0</v>
      </c>
      <c r="AY961" s="16">
        <f t="shared" si="1102"/>
        <v>0</v>
      </c>
      <c r="AZ961" s="16"/>
      <c r="BA961" s="16"/>
      <c r="BB961" s="93">
        <f t="shared" si="1088"/>
        <v>0</v>
      </c>
      <c r="BC961" s="93">
        <f t="shared" si="1089"/>
        <v>0</v>
      </c>
      <c r="BD961" s="93">
        <f t="shared" si="1090"/>
        <v>0</v>
      </c>
      <c r="BE961" s="158">
        <f t="shared" si="1091"/>
        <v>0</v>
      </c>
      <c r="BF961" s="159">
        <f t="shared" si="1092"/>
        <v>0</v>
      </c>
      <c r="BG961" s="159">
        <f t="shared" si="1046"/>
        <v>0</v>
      </c>
      <c r="BH961" s="159">
        <f t="shared" si="1047"/>
        <v>0</v>
      </c>
      <c r="BI961" s="159">
        <f t="shared" si="1048"/>
        <v>0</v>
      </c>
      <c r="BJ961" s="159">
        <f t="shared" si="1049"/>
        <v>0</v>
      </c>
      <c r="BK961" s="159">
        <f t="shared" si="1050"/>
        <v>0</v>
      </c>
      <c r="BL961" s="159">
        <f t="shared" si="1051"/>
        <v>0</v>
      </c>
      <c r="BM961" s="159">
        <f t="shared" si="1099"/>
        <v>0</v>
      </c>
      <c r="BN961" s="159">
        <f t="shared" si="1099"/>
        <v>0</v>
      </c>
      <c r="BO961" s="205" t="b">
        <f t="shared" si="1052"/>
        <v>0</v>
      </c>
      <c r="BP961" s="214">
        <f t="shared" si="1053"/>
        <v>0</v>
      </c>
      <c r="BQ961" s="160">
        <f t="shared" si="1054"/>
        <v>0</v>
      </c>
      <c r="BR961" s="160">
        <f t="shared" si="1055"/>
        <v>0</v>
      </c>
      <c r="BS961" s="160">
        <f t="shared" si="1056"/>
        <v>0</v>
      </c>
      <c r="BT961" s="160">
        <f t="shared" si="1057"/>
        <v>0</v>
      </c>
      <c r="BU961" s="160">
        <f t="shared" si="1058"/>
        <v>0</v>
      </c>
      <c r="BV961" s="215">
        <f t="shared" si="1059"/>
        <v>0</v>
      </c>
      <c r="BW961" s="217">
        <f t="shared" si="1060"/>
        <v>0</v>
      </c>
      <c r="BX961" s="206">
        <f t="shared" si="1061"/>
        <v>0</v>
      </c>
      <c r="BY961" s="206">
        <f t="shared" si="1062"/>
        <v>0</v>
      </c>
      <c r="BZ961" s="206">
        <f t="shared" si="1063"/>
        <v>0</v>
      </c>
      <c r="CA961" s="206">
        <f t="shared" si="1064"/>
        <v>0</v>
      </c>
      <c r="CB961" s="206">
        <f t="shared" si="1065"/>
        <v>0</v>
      </c>
      <c r="CC961" s="218">
        <f t="shared" si="1066"/>
        <v>0</v>
      </c>
      <c r="CD961" s="216" t="e">
        <f t="shared" si="1067"/>
        <v>#VALUE!</v>
      </c>
      <c r="CE961" s="94" t="e">
        <f t="shared" si="1068"/>
        <v>#VALUE!</v>
      </c>
      <c r="CF961" s="94" t="e">
        <f t="shared" si="1069"/>
        <v>#VALUE!</v>
      </c>
      <c r="CG961" s="95" t="e">
        <f t="shared" si="1070"/>
        <v>#VALUE!</v>
      </c>
      <c r="CH961" s="95" t="e">
        <f t="shared" si="1093"/>
        <v>#VALUE!</v>
      </c>
      <c r="CI961" s="95" t="b">
        <f t="shared" si="1096"/>
        <v>0</v>
      </c>
      <c r="CJ961" s="76" t="str">
        <f t="shared" si="1071"/>
        <v/>
      </c>
      <c r="CK961" s="94" t="e" cm="1">
        <f t="array" aca="1" ref="CK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CL961" s="94" t="str">
        <f t="shared" si="1072"/>
        <v/>
      </c>
      <c r="CM961" s="96" t="b">
        <f t="shared" si="1073"/>
        <v>0</v>
      </c>
      <c r="CN961" s="130" t="b">
        <f>IFERROR(MATCH(D961,'Avtal för korttidsarbete'!$G$13:$G$1012,0),TRUE)</f>
        <v>1</v>
      </c>
      <c r="CO961" s="130" t="b">
        <f t="shared" si="1074"/>
        <v>0</v>
      </c>
      <c r="CP961" s="131" t="str" cm="1">
        <f t="array" ref="CP961">IF(CN961=TRUE,"x",INDEX('Avtal för korttidsarbete'!$E$13:$E$1012,$CN961))</f>
        <v>x</v>
      </c>
      <c r="CQ961" s="131" t="str" cm="1">
        <f t="array" ref="CQ961">IF(CN961=TRUE,"x",INDEX('Avtal för korttidsarbete'!$F$13:$F$1012,$CN961))</f>
        <v>x</v>
      </c>
      <c r="CR961" s="130" t="b">
        <f t="shared" si="1075"/>
        <v>0</v>
      </c>
      <c r="CS961" s="165">
        <f t="shared" si="1094"/>
        <v>0</v>
      </c>
      <c r="CT961" s="165">
        <f t="shared" si="1095"/>
        <v>0</v>
      </c>
      <c r="CU961" s="130" t="b">
        <f t="shared" si="1076"/>
        <v>0</v>
      </c>
      <c r="CV961" s="131">
        <f t="shared" si="1077"/>
        <v>0</v>
      </c>
      <c r="CW961" s="165">
        <f t="shared" si="1078"/>
        <v>0</v>
      </c>
      <c r="CX961" s="186" t="b">
        <f>IFERROR(INDEX('Avtal för korttidsarbete'!R:R,MATCH(D961,'Avtal för korttidsarbete'!$G:$G,0)),TRUE)</f>
        <v>1</v>
      </c>
      <c r="CY961" s="165" t="str">
        <f>IF(CX961,"-",INDEX('Avtal för korttidsarbete'!$D:$D,MATCH(D961,'Avtal för korttidsarbete'!$G:$G,0)))</f>
        <v>-</v>
      </c>
      <c r="CZ961" s="131" t="b">
        <f>IFERROR(G961&gt;INDEX(Uppsägningar!E:E,MATCH(C961,Uppsägningar!C:C,0)),FALSE)</f>
        <v>0</v>
      </c>
    </row>
    <row r="962" spans="1:104" s="30" customFormat="1" x14ac:dyDescent="0.25">
      <c r="A962" s="19">
        <v>947</v>
      </c>
      <c r="B962" s="20"/>
      <c r="C962" s="189"/>
      <c r="D962" s="69"/>
      <c r="E962" s="171">
        <f>IFERROR(INDEX(Admin!$C$7:$C$10,MATCH(CY962,TblNivåValTExt,0)),0)</f>
        <v>0</v>
      </c>
      <c r="F962" s="1"/>
      <c r="G962" s="1"/>
      <c r="H962" s="90"/>
      <c r="I962" s="91"/>
      <c r="J962" s="91"/>
      <c r="K962" s="91"/>
      <c r="L962" s="91"/>
      <c r="M962" s="91"/>
      <c r="N962" s="91"/>
      <c r="O962" s="91"/>
      <c r="P962" s="91"/>
      <c r="Q962" s="91"/>
      <c r="R962" s="91"/>
      <c r="S962" s="91"/>
      <c r="T962" s="91"/>
      <c r="U962" s="91"/>
      <c r="V962" s="91"/>
      <c r="W962" s="225">
        <f t="shared" si="1033"/>
        <v>0</v>
      </c>
      <c r="X962" s="134" t="str">
        <f t="shared" si="1079"/>
        <v/>
      </c>
      <c r="Y962" s="92" t="b">
        <f t="shared" si="1034"/>
        <v>0</v>
      </c>
      <c r="Z962" s="92" t="str">
        <f t="shared" si="1080"/>
        <v/>
      </c>
      <c r="AA962" s="92" t="b">
        <f t="shared" si="1081"/>
        <v>0</v>
      </c>
      <c r="AB962" s="92" t="str">
        <f t="shared" si="1082"/>
        <v/>
      </c>
      <c r="AC962" s="13" t="b">
        <f t="shared" si="1035"/>
        <v>0</v>
      </c>
      <c r="AD962" s="92" t="str">
        <f t="shared" si="1083"/>
        <v/>
      </c>
      <c r="AE962" s="13" t="b">
        <f t="shared" si="1084"/>
        <v>0</v>
      </c>
      <c r="AF962" s="92" t="str">
        <f t="shared" si="1085"/>
        <v/>
      </c>
      <c r="AG962" s="13" t="b">
        <f t="shared" si="1036"/>
        <v>0</v>
      </c>
      <c r="AH962" s="92" t="str">
        <f t="shared" si="1086"/>
        <v/>
      </c>
      <c r="AI962" s="35" t="b">
        <f t="shared" si="1037"/>
        <v>0</v>
      </c>
      <c r="AJ962" s="92" t="str">
        <f t="shared" si="1087"/>
        <v/>
      </c>
      <c r="AK962" s="35" t="b">
        <f t="shared" si="1038"/>
        <v>0</v>
      </c>
      <c r="AL962" s="92" t="str">
        <f t="shared" si="1039"/>
        <v/>
      </c>
      <c r="AM962" s="35" t="b">
        <f t="shared" si="1040"/>
        <v>0</v>
      </c>
      <c r="AN962" s="92" t="str">
        <f t="shared" si="1041"/>
        <v/>
      </c>
      <c r="AO962" s="13" t="b">
        <f t="shared" si="1042"/>
        <v>0</v>
      </c>
      <c r="AP962" s="92" t="str">
        <f t="shared" si="1043"/>
        <v/>
      </c>
      <c r="AQ962" s="14">
        <f t="shared" si="1044"/>
        <v>0</v>
      </c>
      <c r="AR962" s="14">
        <f t="shared" si="1045"/>
        <v>0</v>
      </c>
      <c r="AS962" s="16">
        <f t="shared" si="1102"/>
        <v>0</v>
      </c>
      <c r="AT962" s="16">
        <f t="shared" si="1102"/>
        <v>0</v>
      </c>
      <c r="AU962" s="16">
        <f t="shared" si="1102"/>
        <v>0</v>
      </c>
      <c r="AV962" s="16">
        <f t="shared" si="1102"/>
        <v>0</v>
      </c>
      <c r="AW962" s="16">
        <f t="shared" si="1102"/>
        <v>0</v>
      </c>
      <c r="AX962" s="16">
        <f t="shared" si="1102"/>
        <v>0</v>
      </c>
      <c r="AY962" s="16">
        <f t="shared" si="1102"/>
        <v>0</v>
      </c>
      <c r="AZ962" s="16"/>
      <c r="BA962" s="16"/>
      <c r="BB962" s="93">
        <f t="shared" si="1088"/>
        <v>0</v>
      </c>
      <c r="BC962" s="93">
        <f t="shared" si="1089"/>
        <v>0</v>
      </c>
      <c r="BD962" s="93">
        <f t="shared" si="1090"/>
        <v>0</v>
      </c>
      <c r="BE962" s="158">
        <f t="shared" si="1091"/>
        <v>0</v>
      </c>
      <c r="BF962" s="159">
        <f t="shared" si="1092"/>
        <v>0</v>
      </c>
      <c r="BG962" s="159">
        <f t="shared" si="1046"/>
        <v>0</v>
      </c>
      <c r="BH962" s="159">
        <f t="shared" si="1047"/>
        <v>0</v>
      </c>
      <c r="BI962" s="159">
        <f t="shared" si="1048"/>
        <v>0</v>
      </c>
      <c r="BJ962" s="159">
        <f t="shared" si="1049"/>
        <v>0</v>
      </c>
      <c r="BK962" s="159">
        <f t="shared" si="1050"/>
        <v>0</v>
      </c>
      <c r="BL962" s="159">
        <f t="shared" si="1051"/>
        <v>0</v>
      </c>
      <c r="BM962" s="159">
        <f t="shared" si="1099"/>
        <v>0</v>
      </c>
      <c r="BN962" s="159">
        <f t="shared" si="1099"/>
        <v>0</v>
      </c>
      <c r="BO962" s="205" t="b">
        <f t="shared" si="1052"/>
        <v>0</v>
      </c>
      <c r="BP962" s="214">
        <f t="shared" si="1053"/>
        <v>0</v>
      </c>
      <c r="BQ962" s="160">
        <f t="shared" si="1054"/>
        <v>0</v>
      </c>
      <c r="BR962" s="160">
        <f t="shared" si="1055"/>
        <v>0</v>
      </c>
      <c r="BS962" s="160">
        <f t="shared" si="1056"/>
        <v>0</v>
      </c>
      <c r="BT962" s="160">
        <f t="shared" si="1057"/>
        <v>0</v>
      </c>
      <c r="BU962" s="160">
        <f t="shared" si="1058"/>
        <v>0</v>
      </c>
      <c r="BV962" s="215">
        <f t="shared" si="1059"/>
        <v>0</v>
      </c>
      <c r="BW962" s="217">
        <f t="shared" si="1060"/>
        <v>0</v>
      </c>
      <c r="BX962" s="206">
        <f t="shared" si="1061"/>
        <v>0</v>
      </c>
      <c r="BY962" s="206">
        <f t="shared" si="1062"/>
        <v>0</v>
      </c>
      <c r="BZ962" s="206">
        <f t="shared" si="1063"/>
        <v>0</v>
      </c>
      <c r="CA962" s="206">
        <f t="shared" si="1064"/>
        <v>0</v>
      </c>
      <c r="CB962" s="206">
        <f t="shared" si="1065"/>
        <v>0</v>
      </c>
      <c r="CC962" s="218">
        <f t="shared" si="1066"/>
        <v>0</v>
      </c>
      <c r="CD962" s="216" t="e">
        <f t="shared" si="1067"/>
        <v>#VALUE!</v>
      </c>
      <c r="CE962" s="94" t="e">
        <f t="shared" si="1068"/>
        <v>#VALUE!</v>
      </c>
      <c r="CF962" s="94" t="e">
        <f t="shared" si="1069"/>
        <v>#VALUE!</v>
      </c>
      <c r="CG962" s="95" t="e">
        <f t="shared" si="1070"/>
        <v>#VALUE!</v>
      </c>
      <c r="CH962" s="95" t="e">
        <f t="shared" si="1093"/>
        <v>#VALUE!</v>
      </c>
      <c r="CI962" s="95" t="b">
        <f t="shared" si="1096"/>
        <v>0</v>
      </c>
      <c r="CJ962" s="76" t="str">
        <f t="shared" si="1071"/>
        <v/>
      </c>
      <c r="CK962" s="94" t="e" cm="1">
        <f t="array" aca="1" ref="CK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CL962" s="94" t="str">
        <f t="shared" si="1072"/>
        <v/>
      </c>
      <c r="CM962" s="96" t="b">
        <f t="shared" si="1073"/>
        <v>0</v>
      </c>
      <c r="CN962" s="130" t="b">
        <f>IFERROR(MATCH(D962,'Avtal för korttidsarbete'!$G$13:$G$1012,0),TRUE)</f>
        <v>1</v>
      </c>
      <c r="CO962" s="130" t="b">
        <f t="shared" si="1074"/>
        <v>0</v>
      </c>
      <c r="CP962" s="131" t="str" cm="1">
        <f t="array" ref="CP962">IF(CN962=TRUE,"x",INDEX('Avtal för korttidsarbete'!$E$13:$E$1012,$CN962))</f>
        <v>x</v>
      </c>
      <c r="CQ962" s="131" t="str" cm="1">
        <f t="array" ref="CQ962">IF(CN962=TRUE,"x",INDEX('Avtal för korttidsarbete'!$F$13:$F$1012,$CN962))</f>
        <v>x</v>
      </c>
      <c r="CR962" s="130" t="b">
        <f t="shared" si="1075"/>
        <v>0</v>
      </c>
      <c r="CS962" s="165">
        <f t="shared" si="1094"/>
        <v>0</v>
      </c>
      <c r="CT962" s="165">
        <f t="shared" si="1095"/>
        <v>0</v>
      </c>
      <c r="CU962" s="130" t="b">
        <f t="shared" si="1076"/>
        <v>0</v>
      </c>
      <c r="CV962" s="131">
        <f t="shared" si="1077"/>
        <v>0</v>
      </c>
      <c r="CW962" s="165">
        <f t="shared" si="1078"/>
        <v>0</v>
      </c>
      <c r="CX962" s="186" t="b">
        <f>IFERROR(INDEX('Avtal för korttidsarbete'!R:R,MATCH(D962,'Avtal för korttidsarbete'!$G:$G,0)),TRUE)</f>
        <v>1</v>
      </c>
      <c r="CY962" s="165" t="str">
        <f>IF(CX962,"-",INDEX('Avtal för korttidsarbete'!$D:$D,MATCH(D962,'Avtal för korttidsarbete'!$G:$G,0)))</f>
        <v>-</v>
      </c>
      <c r="CZ962" s="131" t="b">
        <f>IFERROR(G962&gt;INDEX(Uppsägningar!E:E,MATCH(C962,Uppsägningar!C:C,0)),FALSE)</f>
        <v>0</v>
      </c>
    </row>
    <row r="963" spans="1:104" s="30" customFormat="1" x14ac:dyDescent="0.25">
      <c r="A963" s="19">
        <v>948</v>
      </c>
      <c r="B963" s="20"/>
      <c r="C963" s="189"/>
      <c r="D963" s="69"/>
      <c r="E963" s="171">
        <f>IFERROR(INDEX(Admin!$C$7:$C$10,MATCH(CY963,TblNivåValTExt,0)),0)</f>
        <v>0</v>
      </c>
      <c r="F963" s="1"/>
      <c r="G963" s="1"/>
      <c r="H963" s="90"/>
      <c r="I963" s="91"/>
      <c r="J963" s="91"/>
      <c r="K963" s="91"/>
      <c r="L963" s="91"/>
      <c r="M963" s="91"/>
      <c r="N963" s="91"/>
      <c r="O963" s="91"/>
      <c r="P963" s="91"/>
      <c r="Q963" s="91"/>
      <c r="R963" s="91"/>
      <c r="S963" s="91"/>
      <c r="T963" s="91"/>
      <c r="U963" s="91"/>
      <c r="V963" s="91"/>
      <c r="W963" s="225">
        <f t="shared" si="1033"/>
        <v>0</v>
      </c>
      <c r="X963" s="134" t="str">
        <f t="shared" si="1079"/>
        <v/>
      </c>
      <c r="Y963" s="92" t="b">
        <f t="shared" si="1034"/>
        <v>0</v>
      </c>
      <c r="Z963" s="92" t="str">
        <f t="shared" si="1080"/>
        <v/>
      </c>
      <c r="AA963" s="92" t="b">
        <f t="shared" si="1081"/>
        <v>0</v>
      </c>
      <c r="AB963" s="92" t="str">
        <f t="shared" si="1082"/>
        <v/>
      </c>
      <c r="AC963" s="13" t="b">
        <f t="shared" si="1035"/>
        <v>0</v>
      </c>
      <c r="AD963" s="92" t="str">
        <f t="shared" si="1083"/>
        <v/>
      </c>
      <c r="AE963" s="13" t="b">
        <f t="shared" si="1084"/>
        <v>0</v>
      </c>
      <c r="AF963" s="92" t="str">
        <f t="shared" si="1085"/>
        <v/>
      </c>
      <c r="AG963" s="13" t="b">
        <f t="shared" si="1036"/>
        <v>0</v>
      </c>
      <c r="AH963" s="92" t="str">
        <f t="shared" si="1086"/>
        <v/>
      </c>
      <c r="AI963" s="35" t="b">
        <f t="shared" si="1037"/>
        <v>0</v>
      </c>
      <c r="AJ963" s="92" t="str">
        <f t="shared" si="1087"/>
        <v/>
      </c>
      <c r="AK963" s="35" t="b">
        <f t="shared" si="1038"/>
        <v>0</v>
      </c>
      <c r="AL963" s="92" t="str">
        <f t="shared" si="1039"/>
        <v/>
      </c>
      <c r="AM963" s="35" t="b">
        <f t="shared" si="1040"/>
        <v>0</v>
      </c>
      <c r="AN963" s="92" t="str">
        <f t="shared" si="1041"/>
        <v/>
      </c>
      <c r="AO963" s="13" t="b">
        <f t="shared" si="1042"/>
        <v>0</v>
      </c>
      <c r="AP963" s="92" t="str">
        <f t="shared" si="1043"/>
        <v/>
      </c>
      <c r="AQ963" s="14">
        <f t="shared" si="1044"/>
        <v>0</v>
      </c>
      <c r="AR963" s="14">
        <f t="shared" si="1045"/>
        <v>0</v>
      </c>
      <c r="AS963" s="16">
        <f t="shared" si="1102"/>
        <v>0</v>
      </c>
      <c r="AT963" s="16">
        <f t="shared" si="1102"/>
        <v>0</v>
      </c>
      <c r="AU963" s="16">
        <f t="shared" si="1102"/>
        <v>0</v>
      </c>
      <c r="AV963" s="16">
        <f t="shared" si="1102"/>
        <v>0</v>
      </c>
      <c r="AW963" s="16">
        <f t="shared" si="1102"/>
        <v>0</v>
      </c>
      <c r="AX963" s="16">
        <f t="shared" si="1102"/>
        <v>0</v>
      </c>
      <c r="AY963" s="16">
        <f t="shared" si="1102"/>
        <v>0</v>
      </c>
      <c r="AZ963" s="16"/>
      <c r="BA963" s="16"/>
      <c r="BB963" s="93">
        <f t="shared" si="1088"/>
        <v>0</v>
      </c>
      <c r="BC963" s="93">
        <f t="shared" si="1089"/>
        <v>0</v>
      </c>
      <c r="BD963" s="93">
        <f t="shared" si="1090"/>
        <v>0</v>
      </c>
      <c r="BE963" s="158">
        <f t="shared" si="1091"/>
        <v>0</v>
      </c>
      <c r="BF963" s="159">
        <f t="shared" si="1092"/>
        <v>0</v>
      </c>
      <c r="BG963" s="159">
        <f t="shared" si="1046"/>
        <v>0</v>
      </c>
      <c r="BH963" s="159">
        <f t="shared" si="1047"/>
        <v>0</v>
      </c>
      <c r="BI963" s="159">
        <f t="shared" si="1048"/>
        <v>0</v>
      </c>
      <c r="BJ963" s="159">
        <f t="shared" si="1049"/>
        <v>0</v>
      </c>
      <c r="BK963" s="159">
        <f t="shared" si="1050"/>
        <v>0</v>
      </c>
      <c r="BL963" s="159">
        <f t="shared" si="1051"/>
        <v>0</v>
      </c>
      <c r="BM963" s="159">
        <f t="shared" si="1099"/>
        <v>0</v>
      </c>
      <c r="BN963" s="159">
        <f t="shared" si="1099"/>
        <v>0</v>
      </c>
      <c r="BO963" s="205" t="b">
        <f t="shared" si="1052"/>
        <v>0</v>
      </c>
      <c r="BP963" s="214">
        <f t="shared" si="1053"/>
        <v>0</v>
      </c>
      <c r="BQ963" s="160">
        <f t="shared" si="1054"/>
        <v>0</v>
      </c>
      <c r="BR963" s="160">
        <f t="shared" si="1055"/>
        <v>0</v>
      </c>
      <c r="BS963" s="160">
        <f t="shared" si="1056"/>
        <v>0</v>
      </c>
      <c r="BT963" s="160">
        <f t="shared" si="1057"/>
        <v>0</v>
      </c>
      <c r="BU963" s="160">
        <f t="shared" si="1058"/>
        <v>0</v>
      </c>
      <c r="BV963" s="215">
        <f t="shared" si="1059"/>
        <v>0</v>
      </c>
      <c r="BW963" s="217">
        <f t="shared" si="1060"/>
        <v>0</v>
      </c>
      <c r="BX963" s="206">
        <f t="shared" si="1061"/>
        <v>0</v>
      </c>
      <c r="BY963" s="206">
        <f t="shared" si="1062"/>
        <v>0</v>
      </c>
      <c r="BZ963" s="206">
        <f t="shared" si="1063"/>
        <v>0</v>
      </c>
      <c r="CA963" s="206">
        <f t="shared" si="1064"/>
        <v>0</v>
      </c>
      <c r="CB963" s="206">
        <f t="shared" si="1065"/>
        <v>0</v>
      </c>
      <c r="CC963" s="218">
        <f t="shared" si="1066"/>
        <v>0</v>
      </c>
      <c r="CD963" s="216" t="e">
        <f t="shared" si="1067"/>
        <v>#VALUE!</v>
      </c>
      <c r="CE963" s="94" t="e">
        <f t="shared" si="1068"/>
        <v>#VALUE!</v>
      </c>
      <c r="CF963" s="94" t="e">
        <f t="shared" si="1069"/>
        <v>#VALUE!</v>
      </c>
      <c r="CG963" s="95" t="e">
        <f t="shared" si="1070"/>
        <v>#VALUE!</v>
      </c>
      <c r="CH963" s="95" t="e">
        <f t="shared" si="1093"/>
        <v>#VALUE!</v>
      </c>
      <c r="CI963" s="95" t="b">
        <f t="shared" si="1096"/>
        <v>0</v>
      </c>
      <c r="CJ963" s="76" t="str">
        <f t="shared" si="1071"/>
        <v/>
      </c>
      <c r="CK963" s="94" t="e" cm="1">
        <f t="array" aca="1" ref="CK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CL963" s="94" t="str">
        <f t="shared" si="1072"/>
        <v/>
      </c>
      <c r="CM963" s="96" t="b">
        <f t="shared" si="1073"/>
        <v>0</v>
      </c>
      <c r="CN963" s="130" t="b">
        <f>IFERROR(MATCH(D963,'Avtal för korttidsarbete'!$G$13:$G$1012,0),TRUE)</f>
        <v>1</v>
      </c>
      <c r="CO963" s="130" t="b">
        <f t="shared" si="1074"/>
        <v>0</v>
      </c>
      <c r="CP963" s="131" t="str" cm="1">
        <f t="array" ref="CP963">IF(CN963=TRUE,"x",INDEX('Avtal för korttidsarbete'!$E$13:$E$1012,$CN963))</f>
        <v>x</v>
      </c>
      <c r="CQ963" s="131" t="str" cm="1">
        <f t="array" ref="CQ963">IF(CN963=TRUE,"x",INDEX('Avtal för korttidsarbete'!$F$13:$F$1012,$CN963))</f>
        <v>x</v>
      </c>
      <c r="CR963" s="130" t="b">
        <f t="shared" si="1075"/>
        <v>0</v>
      </c>
      <c r="CS963" s="165">
        <f t="shared" si="1094"/>
        <v>0</v>
      </c>
      <c r="CT963" s="165">
        <f t="shared" si="1095"/>
        <v>0</v>
      </c>
      <c r="CU963" s="130" t="b">
        <f t="shared" si="1076"/>
        <v>0</v>
      </c>
      <c r="CV963" s="131">
        <f t="shared" si="1077"/>
        <v>0</v>
      </c>
      <c r="CW963" s="165">
        <f t="shared" si="1078"/>
        <v>0</v>
      </c>
      <c r="CX963" s="186" t="b">
        <f>IFERROR(INDEX('Avtal för korttidsarbete'!R:R,MATCH(D963,'Avtal för korttidsarbete'!$G:$G,0)),TRUE)</f>
        <v>1</v>
      </c>
      <c r="CY963" s="165" t="str">
        <f>IF(CX963,"-",INDEX('Avtal för korttidsarbete'!$D:$D,MATCH(D963,'Avtal för korttidsarbete'!$G:$G,0)))</f>
        <v>-</v>
      </c>
      <c r="CZ963" s="131" t="b">
        <f>IFERROR(G963&gt;INDEX(Uppsägningar!E:E,MATCH(C963,Uppsägningar!C:C,0)),FALSE)</f>
        <v>0</v>
      </c>
    </row>
    <row r="964" spans="1:104" s="30" customFormat="1" x14ac:dyDescent="0.25">
      <c r="A964" s="19">
        <v>949</v>
      </c>
      <c r="B964" s="20"/>
      <c r="C964" s="189"/>
      <c r="D964" s="69"/>
      <c r="E964" s="171">
        <f>IFERROR(INDEX(Admin!$C$7:$C$10,MATCH(CY964,TblNivåValTExt,0)),0)</f>
        <v>0</v>
      </c>
      <c r="F964" s="1"/>
      <c r="G964" s="1"/>
      <c r="H964" s="90"/>
      <c r="I964" s="91"/>
      <c r="J964" s="91"/>
      <c r="K964" s="91"/>
      <c r="L964" s="91"/>
      <c r="M964" s="91"/>
      <c r="N964" s="91"/>
      <c r="O964" s="91"/>
      <c r="P964" s="91"/>
      <c r="Q964" s="91"/>
      <c r="R964" s="91"/>
      <c r="S964" s="91"/>
      <c r="T964" s="91"/>
      <c r="U964" s="91"/>
      <c r="V964" s="91"/>
      <c r="W964" s="225">
        <f t="shared" si="1033"/>
        <v>0</v>
      </c>
      <c r="X964" s="134" t="str">
        <f t="shared" si="1079"/>
        <v/>
      </c>
      <c r="Y964" s="92" t="b">
        <f t="shared" si="1034"/>
        <v>0</v>
      </c>
      <c r="Z964" s="92" t="str">
        <f t="shared" si="1080"/>
        <v/>
      </c>
      <c r="AA964" s="92" t="b">
        <f t="shared" si="1081"/>
        <v>0</v>
      </c>
      <c r="AB964" s="92" t="str">
        <f t="shared" si="1082"/>
        <v/>
      </c>
      <c r="AC964" s="13" t="b">
        <f t="shared" si="1035"/>
        <v>0</v>
      </c>
      <c r="AD964" s="92" t="str">
        <f t="shared" si="1083"/>
        <v/>
      </c>
      <c r="AE964" s="13" t="b">
        <f t="shared" si="1084"/>
        <v>0</v>
      </c>
      <c r="AF964" s="92" t="str">
        <f t="shared" si="1085"/>
        <v/>
      </c>
      <c r="AG964" s="13" t="b">
        <f t="shared" si="1036"/>
        <v>0</v>
      </c>
      <c r="AH964" s="92" t="str">
        <f t="shared" si="1086"/>
        <v/>
      </c>
      <c r="AI964" s="35" t="b">
        <f t="shared" si="1037"/>
        <v>0</v>
      </c>
      <c r="AJ964" s="92" t="str">
        <f t="shared" si="1087"/>
        <v/>
      </c>
      <c r="AK964" s="35" t="b">
        <f t="shared" si="1038"/>
        <v>0</v>
      </c>
      <c r="AL964" s="92" t="str">
        <f t="shared" si="1039"/>
        <v/>
      </c>
      <c r="AM964" s="35" t="b">
        <f t="shared" si="1040"/>
        <v>0</v>
      </c>
      <c r="AN964" s="92" t="str">
        <f t="shared" si="1041"/>
        <v/>
      </c>
      <c r="AO964" s="13" t="b">
        <f t="shared" si="1042"/>
        <v>0</v>
      </c>
      <c r="AP964" s="92" t="str">
        <f t="shared" si="1043"/>
        <v/>
      </c>
      <c r="AQ964" s="14">
        <f t="shared" si="1044"/>
        <v>0</v>
      </c>
      <c r="AR964" s="14">
        <f t="shared" si="1045"/>
        <v>0</v>
      </c>
      <c r="AS964" s="16">
        <f t="shared" si="1102"/>
        <v>0</v>
      </c>
      <c r="AT964" s="16">
        <f t="shared" si="1102"/>
        <v>0</v>
      </c>
      <c r="AU964" s="16">
        <f t="shared" si="1102"/>
        <v>0</v>
      </c>
      <c r="AV964" s="16">
        <f t="shared" si="1102"/>
        <v>0</v>
      </c>
      <c r="AW964" s="16">
        <f t="shared" si="1102"/>
        <v>0</v>
      </c>
      <c r="AX964" s="16">
        <f t="shared" si="1102"/>
        <v>0</v>
      </c>
      <c r="AY964" s="16">
        <f t="shared" si="1102"/>
        <v>0</v>
      </c>
      <c r="AZ964" s="16"/>
      <c r="BA964" s="16"/>
      <c r="BB964" s="93">
        <f t="shared" si="1088"/>
        <v>0</v>
      </c>
      <c r="BC964" s="93">
        <f t="shared" si="1089"/>
        <v>0</v>
      </c>
      <c r="BD964" s="93">
        <f t="shared" si="1090"/>
        <v>0</v>
      </c>
      <c r="BE964" s="158">
        <f t="shared" si="1091"/>
        <v>0</v>
      </c>
      <c r="BF964" s="159">
        <f t="shared" si="1092"/>
        <v>0</v>
      </c>
      <c r="BG964" s="159">
        <f t="shared" si="1046"/>
        <v>0</v>
      </c>
      <c r="BH964" s="159">
        <f t="shared" si="1047"/>
        <v>0</v>
      </c>
      <c r="BI964" s="159">
        <f t="shared" si="1048"/>
        <v>0</v>
      </c>
      <c r="BJ964" s="159">
        <f t="shared" si="1049"/>
        <v>0</v>
      </c>
      <c r="BK964" s="159">
        <f t="shared" si="1050"/>
        <v>0</v>
      </c>
      <c r="BL964" s="159">
        <f t="shared" si="1051"/>
        <v>0</v>
      </c>
      <c r="BM964" s="159">
        <f t="shared" si="1099"/>
        <v>0</v>
      </c>
      <c r="BN964" s="159">
        <f t="shared" si="1099"/>
        <v>0</v>
      </c>
      <c r="BO964" s="205" t="b">
        <f t="shared" si="1052"/>
        <v>0</v>
      </c>
      <c r="BP964" s="214">
        <f t="shared" si="1053"/>
        <v>0</v>
      </c>
      <c r="BQ964" s="160">
        <f t="shared" si="1054"/>
        <v>0</v>
      </c>
      <c r="BR964" s="160">
        <f t="shared" si="1055"/>
        <v>0</v>
      </c>
      <c r="BS964" s="160">
        <f t="shared" si="1056"/>
        <v>0</v>
      </c>
      <c r="BT964" s="160">
        <f t="shared" si="1057"/>
        <v>0</v>
      </c>
      <c r="BU964" s="160">
        <f t="shared" si="1058"/>
        <v>0</v>
      </c>
      <c r="BV964" s="215">
        <f t="shared" si="1059"/>
        <v>0</v>
      </c>
      <c r="BW964" s="217">
        <f t="shared" si="1060"/>
        <v>0</v>
      </c>
      <c r="BX964" s="206">
        <f t="shared" si="1061"/>
        <v>0</v>
      </c>
      <c r="BY964" s="206">
        <f t="shared" si="1062"/>
        <v>0</v>
      </c>
      <c r="BZ964" s="206">
        <f t="shared" si="1063"/>
        <v>0</v>
      </c>
      <c r="CA964" s="206">
        <f t="shared" si="1064"/>
        <v>0</v>
      </c>
      <c r="CB964" s="206">
        <f t="shared" si="1065"/>
        <v>0</v>
      </c>
      <c r="CC964" s="218">
        <f t="shared" si="1066"/>
        <v>0</v>
      </c>
      <c r="CD964" s="216" t="e">
        <f t="shared" si="1067"/>
        <v>#VALUE!</v>
      </c>
      <c r="CE964" s="94" t="e">
        <f t="shared" si="1068"/>
        <v>#VALUE!</v>
      </c>
      <c r="CF964" s="94" t="e">
        <f t="shared" si="1069"/>
        <v>#VALUE!</v>
      </c>
      <c r="CG964" s="95" t="e">
        <f t="shared" si="1070"/>
        <v>#VALUE!</v>
      </c>
      <c r="CH964" s="95" t="e">
        <f t="shared" si="1093"/>
        <v>#VALUE!</v>
      </c>
      <c r="CI964" s="95" t="b">
        <f t="shared" si="1096"/>
        <v>0</v>
      </c>
      <c r="CJ964" s="76" t="str">
        <f t="shared" si="1071"/>
        <v/>
      </c>
      <c r="CK964" s="94" t="e" cm="1">
        <f t="array" aca="1" ref="CK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CL964" s="94" t="str">
        <f t="shared" si="1072"/>
        <v/>
      </c>
      <c r="CM964" s="96" t="b">
        <f t="shared" si="1073"/>
        <v>0</v>
      </c>
      <c r="CN964" s="130" t="b">
        <f>IFERROR(MATCH(D964,'Avtal för korttidsarbete'!$G$13:$G$1012,0),TRUE)</f>
        <v>1</v>
      </c>
      <c r="CO964" s="130" t="b">
        <f t="shared" si="1074"/>
        <v>0</v>
      </c>
      <c r="CP964" s="131" t="str" cm="1">
        <f t="array" ref="CP964">IF(CN964=TRUE,"x",INDEX('Avtal för korttidsarbete'!$E$13:$E$1012,$CN964))</f>
        <v>x</v>
      </c>
      <c r="CQ964" s="131" t="str" cm="1">
        <f t="array" ref="CQ964">IF(CN964=TRUE,"x",INDEX('Avtal för korttidsarbete'!$F$13:$F$1012,$CN964))</f>
        <v>x</v>
      </c>
      <c r="CR964" s="130" t="b">
        <f t="shared" si="1075"/>
        <v>0</v>
      </c>
      <c r="CS964" s="165">
        <f t="shared" si="1094"/>
        <v>0</v>
      </c>
      <c r="CT964" s="165">
        <f t="shared" si="1095"/>
        <v>0</v>
      </c>
      <c r="CU964" s="130" t="b">
        <f t="shared" si="1076"/>
        <v>0</v>
      </c>
      <c r="CV964" s="131">
        <f t="shared" si="1077"/>
        <v>0</v>
      </c>
      <c r="CW964" s="165">
        <f t="shared" si="1078"/>
        <v>0</v>
      </c>
      <c r="CX964" s="186" t="b">
        <f>IFERROR(INDEX('Avtal för korttidsarbete'!R:R,MATCH(D964,'Avtal för korttidsarbete'!$G:$G,0)),TRUE)</f>
        <v>1</v>
      </c>
      <c r="CY964" s="165" t="str">
        <f>IF(CX964,"-",INDEX('Avtal för korttidsarbete'!$D:$D,MATCH(D964,'Avtal för korttidsarbete'!$G:$G,0)))</f>
        <v>-</v>
      </c>
      <c r="CZ964" s="131" t="b">
        <f>IFERROR(G964&gt;INDEX(Uppsägningar!E:E,MATCH(C964,Uppsägningar!C:C,0)),FALSE)</f>
        <v>0</v>
      </c>
    </row>
    <row r="965" spans="1:104" s="30" customFormat="1" x14ac:dyDescent="0.25">
      <c r="A965" s="19">
        <v>950</v>
      </c>
      <c r="B965" s="20"/>
      <c r="C965" s="189"/>
      <c r="D965" s="69"/>
      <c r="E965" s="171">
        <f>IFERROR(INDEX(Admin!$C$7:$C$10,MATCH(CY965,TblNivåValTExt,0)),0)</f>
        <v>0</v>
      </c>
      <c r="F965" s="1"/>
      <c r="G965" s="1"/>
      <c r="H965" s="90"/>
      <c r="I965" s="91"/>
      <c r="J965" s="91"/>
      <c r="K965" s="91"/>
      <c r="L965" s="91"/>
      <c r="M965" s="91"/>
      <c r="N965" s="91"/>
      <c r="O965" s="91"/>
      <c r="P965" s="91"/>
      <c r="Q965" s="91"/>
      <c r="R965" s="91"/>
      <c r="S965" s="91"/>
      <c r="T965" s="91"/>
      <c r="U965" s="91"/>
      <c r="V965" s="91"/>
      <c r="W965" s="225">
        <f t="shared" si="1033"/>
        <v>0</v>
      </c>
      <c r="X965" s="134" t="str">
        <f t="shared" si="1079"/>
        <v/>
      </c>
      <c r="Y965" s="92" t="b">
        <f t="shared" si="1034"/>
        <v>0</v>
      </c>
      <c r="Z965" s="92" t="str">
        <f t="shared" si="1080"/>
        <v/>
      </c>
      <c r="AA965" s="92" t="b">
        <f t="shared" si="1081"/>
        <v>0</v>
      </c>
      <c r="AB965" s="92" t="str">
        <f t="shared" si="1082"/>
        <v/>
      </c>
      <c r="AC965" s="13" t="b">
        <f t="shared" si="1035"/>
        <v>0</v>
      </c>
      <c r="AD965" s="92" t="str">
        <f t="shared" si="1083"/>
        <v/>
      </c>
      <c r="AE965" s="13" t="b">
        <f t="shared" si="1084"/>
        <v>0</v>
      </c>
      <c r="AF965" s="92" t="str">
        <f t="shared" si="1085"/>
        <v/>
      </c>
      <c r="AG965" s="13" t="b">
        <f t="shared" si="1036"/>
        <v>0</v>
      </c>
      <c r="AH965" s="92" t="str">
        <f t="shared" si="1086"/>
        <v/>
      </c>
      <c r="AI965" s="35" t="b">
        <f t="shared" si="1037"/>
        <v>0</v>
      </c>
      <c r="AJ965" s="92" t="str">
        <f t="shared" si="1087"/>
        <v/>
      </c>
      <c r="AK965" s="35" t="b">
        <f t="shared" si="1038"/>
        <v>0</v>
      </c>
      <c r="AL965" s="92" t="str">
        <f t="shared" si="1039"/>
        <v/>
      </c>
      <c r="AM965" s="35" t="b">
        <f t="shared" si="1040"/>
        <v>0</v>
      </c>
      <c r="AN965" s="92" t="str">
        <f t="shared" si="1041"/>
        <v/>
      </c>
      <c r="AO965" s="13" t="b">
        <f t="shared" si="1042"/>
        <v>0</v>
      </c>
      <c r="AP965" s="92" t="str">
        <f t="shared" si="1043"/>
        <v/>
      </c>
      <c r="AQ965" s="14">
        <f t="shared" si="1044"/>
        <v>0</v>
      </c>
      <c r="AR965" s="14">
        <f t="shared" si="1045"/>
        <v>0</v>
      </c>
      <c r="AS965" s="16">
        <f t="shared" si="1102"/>
        <v>0</v>
      </c>
      <c r="AT965" s="16">
        <f t="shared" si="1102"/>
        <v>0</v>
      </c>
      <c r="AU965" s="16">
        <f t="shared" si="1102"/>
        <v>0</v>
      </c>
      <c r="AV965" s="16">
        <f t="shared" si="1102"/>
        <v>0</v>
      </c>
      <c r="AW965" s="16">
        <f t="shared" si="1102"/>
        <v>0</v>
      </c>
      <c r="AX965" s="16">
        <f t="shared" si="1102"/>
        <v>0</v>
      </c>
      <c r="AY965" s="16">
        <f t="shared" si="1102"/>
        <v>0</v>
      </c>
      <c r="AZ965" s="16"/>
      <c r="BA965" s="16"/>
      <c r="BB965" s="93">
        <f t="shared" si="1088"/>
        <v>0</v>
      </c>
      <c r="BC965" s="93">
        <f t="shared" si="1089"/>
        <v>0</v>
      </c>
      <c r="BD965" s="93">
        <f t="shared" si="1090"/>
        <v>0</v>
      </c>
      <c r="BE965" s="158">
        <f t="shared" si="1091"/>
        <v>0</v>
      </c>
      <c r="BF965" s="159">
        <f t="shared" si="1092"/>
        <v>0</v>
      </c>
      <c r="BG965" s="159">
        <f t="shared" si="1046"/>
        <v>0</v>
      </c>
      <c r="BH965" s="159">
        <f t="shared" si="1047"/>
        <v>0</v>
      </c>
      <c r="BI965" s="159">
        <f t="shared" si="1048"/>
        <v>0</v>
      </c>
      <c r="BJ965" s="159">
        <f t="shared" si="1049"/>
        <v>0</v>
      </c>
      <c r="BK965" s="159">
        <f t="shared" si="1050"/>
        <v>0</v>
      </c>
      <c r="BL965" s="159">
        <f t="shared" si="1051"/>
        <v>0</v>
      </c>
      <c r="BM965" s="159">
        <f t="shared" si="1099"/>
        <v>0</v>
      </c>
      <c r="BN965" s="159">
        <f t="shared" si="1099"/>
        <v>0</v>
      </c>
      <c r="BO965" s="205" t="b">
        <f t="shared" si="1052"/>
        <v>0</v>
      </c>
      <c r="BP965" s="214">
        <f t="shared" si="1053"/>
        <v>0</v>
      </c>
      <c r="BQ965" s="160">
        <f t="shared" si="1054"/>
        <v>0</v>
      </c>
      <c r="BR965" s="160">
        <f t="shared" si="1055"/>
        <v>0</v>
      </c>
      <c r="BS965" s="160">
        <f t="shared" si="1056"/>
        <v>0</v>
      </c>
      <c r="BT965" s="160">
        <f t="shared" si="1057"/>
        <v>0</v>
      </c>
      <c r="BU965" s="160">
        <f t="shared" si="1058"/>
        <v>0</v>
      </c>
      <c r="BV965" s="215">
        <f t="shared" si="1059"/>
        <v>0</v>
      </c>
      <c r="BW965" s="217">
        <f t="shared" si="1060"/>
        <v>0</v>
      </c>
      <c r="BX965" s="206">
        <f t="shared" si="1061"/>
        <v>0</v>
      </c>
      <c r="BY965" s="206">
        <f t="shared" si="1062"/>
        <v>0</v>
      </c>
      <c r="BZ965" s="206">
        <f t="shared" si="1063"/>
        <v>0</v>
      </c>
      <c r="CA965" s="206">
        <f t="shared" si="1064"/>
        <v>0</v>
      </c>
      <c r="CB965" s="206">
        <f t="shared" si="1065"/>
        <v>0</v>
      </c>
      <c r="CC965" s="218">
        <f t="shared" si="1066"/>
        <v>0</v>
      </c>
      <c r="CD965" s="216" t="e">
        <f t="shared" si="1067"/>
        <v>#VALUE!</v>
      </c>
      <c r="CE965" s="94" t="e">
        <f t="shared" si="1068"/>
        <v>#VALUE!</v>
      </c>
      <c r="CF965" s="94" t="e">
        <f t="shared" si="1069"/>
        <v>#VALUE!</v>
      </c>
      <c r="CG965" s="95" t="e">
        <f t="shared" si="1070"/>
        <v>#VALUE!</v>
      </c>
      <c r="CH965" s="95" t="e">
        <f t="shared" si="1093"/>
        <v>#VALUE!</v>
      </c>
      <c r="CI965" s="95" t="b">
        <f t="shared" si="1096"/>
        <v>0</v>
      </c>
      <c r="CJ965" s="76" t="str">
        <f t="shared" si="1071"/>
        <v/>
      </c>
      <c r="CK965" s="94" t="e" cm="1">
        <f t="array" aca="1" ref="CK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CL965" s="94" t="str">
        <f t="shared" si="1072"/>
        <v/>
      </c>
      <c r="CM965" s="96" t="b">
        <f t="shared" si="1073"/>
        <v>0</v>
      </c>
      <c r="CN965" s="130" t="b">
        <f>IFERROR(MATCH(D965,'Avtal för korttidsarbete'!$G$13:$G$1012,0),TRUE)</f>
        <v>1</v>
      </c>
      <c r="CO965" s="130" t="b">
        <f t="shared" si="1074"/>
        <v>0</v>
      </c>
      <c r="CP965" s="131" t="str" cm="1">
        <f t="array" ref="CP965">IF(CN965=TRUE,"x",INDEX('Avtal för korttidsarbete'!$E$13:$E$1012,$CN965))</f>
        <v>x</v>
      </c>
      <c r="CQ965" s="131" t="str" cm="1">
        <f t="array" ref="CQ965">IF(CN965=TRUE,"x",INDEX('Avtal för korttidsarbete'!$F$13:$F$1012,$CN965))</f>
        <v>x</v>
      </c>
      <c r="CR965" s="130" t="b">
        <f t="shared" si="1075"/>
        <v>0</v>
      </c>
      <c r="CS965" s="165">
        <f t="shared" si="1094"/>
        <v>0</v>
      </c>
      <c r="CT965" s="165">
        <f t="shared" si="1095"/>
        <v>0</v>
      </c>
      <c r="CU965" s="130" t="b">
        <f t="shared" si="1076"/>
        <v>0</v>
      </c>
      <c r="CV965" s="131">
        <f t="shared" si="1077"/>
        <v>0</v>
      </c>
      <c r="CW965" s="165">
        <f t="shared" si="1078"/>
        <v>0</v>
      </c>
      <c r="CX965" s="186" t="b">
        <f>IFERROR(INDEX('Avtal för korttidsarbete'!R:R,MATCH(D965,'Avtal för korttidsarbete'!$G:$G,0)),TRUE)</f>
        <v>1</v>
      </c>
      <c r="CY965" s="165" t="str">
        <f>IF(CX965,"-",INDEX('Avtal för korttidsarbete'!$D:$D,MATCH(D965,'Avtal för korttidsarbete'!$G:$G,0)))</f>
        <v>-</v>
      </c>
      <c r="CZ965" s="131" t="b">
        <f>IFERROR(G965&gt;INDEX(Uppsägningar!E:E,MATCH(C965,Uppsägningar!C:C,0)),FALSE)</f>
        <v>0</v>
      </c>
    </row>
    <row r="966" spans="1:104" s="30" customFormat="1" x14ac:dyDescent="0.25">
      <c r="A966" s="19">
        <v>951</v>
      </c>
      <c r="B966" s="20"/>
      <c r="C966" s="189"/>
      <c r="D966" s="69"/>
      <c r="E966" s="171">
        <f>IFERROR(INDEX(Admin!$C$7:$C$10,MATCH(CY966,TblNivåValTExt,0)),0)</f>
        <v>0</v>
      </c>
      <c r="F966" s="1"/>
      <c r="G966" s="1"/>
      <c r="H966" s="90"/>
      <c r="I966" s="91"/>
      <c r="J966" s="91"/>
      <c r="K966" s="91"/>
      <c r="L966" s="91"/>
      <c r="M966" s="91"/>
      <c r="N966" s="91"/>
      <c r="O966" s="91"/>
      <c r="P966" s="91"/>
      <c r="Q966" s="91"/>
      <c r="R966" s="91"/>
      <c r="S966" s="91"/>
      <c r="T966" s="91"/>
      <c r="U966" s="91"/>
      <c r="V966" s="91"/>
      <c r="W966" s="225">
        <f t="shared" si="1033"/>
        <v>0</v>
      </c>
      <c r="X966" s="134" t="str">
        <f t="shared" si="1079"/>
        <v/>
      </c>
      <c r="Y966" s="92" t="b">
        <f t="shared" si="1034"/>
        <v>0</v>
      </c>
      <c r="Z966" s="92" t="str">
        <f t="shared" si="1080"/>
        <v/>
      </c>
      <c r="AA966" s="92" t="b">
        <f t="shared" si="1081"/>
        <v>0</v>
      </c>
      <c r="AB966" s="92" t="str">
        <f t="shared" si="1082"/>
        <v/>
      </c>
      <c r="AC966" s="13" t="b">
        <f t="shared" si="1035"/>
        <v>0</v>
      </c>
      <c r="AD966" s="92" t="str">
        <f t="shared" si="1083"/>
        <v/>
      </c>
      <c r="AE966" s="13" t="b">
        <f t="shared" si="1084"/>
        <v>0</v>
      </c>
      <c r="AF966" s="92" t="str">
        <f t="shared" si="1085"/>
        <v/>
      </c>
      <c r="AG966" s="13" t="b">
        <f t="shared" si="1036"/>
        <v>0</v>
      </c>
      <c r="AH966" s="92" t="str">
        <f t="shared" si="1086"/>
        <v/>
      </c>
      <c r="AI966" s="35" t="b">
        <f t="shared" si="1037"/>
        <v>0</v>
      </c>
      <c r="AJ966" s="92" t="str">
        <f t="shared" si="1087"/>
        <v/>
      </c>
      <c r="AK966" s="35" t="b">
        <f t="shared" si="1038"/>
        <v>0</v>
      </c>
      <c r="AL966" s="92" t="str">
        <f t="shared" si="1039"/>
        <v/>
      </c>
      <c r="AM966" s="35" t="b">
        <f t="shared" si="1040"/>
        <v>0</v>
      </c>
      <c r="AN966" s="92" t="str">
        <f t="shared" si="1041"/>
        <v/>
      </c>
      <c r="AO966" s="13" t="b">
        <f t="shared" si="1042"/>
        <v>0</v>
      </c>
      <c r="AP966" s="92" t="str">
        <f t="shared" si="1043"/>
        <v/>
      </c>
      <c r="AQ966" s="14">
        <f t="shared" si="1044"/>
        <v>0</v>
      </c>
      <c r="AR966" s="14">
        <f t="shared" si="1045"/>
        <v>0</v>
      </c>
      <c r="AS966" s="16">
        <f t="shared" ref="AS966:AY975" si="1103">IF(OR(AS$11=FALSE,$F966="",MIN($G966,AS$10,$AR966)-MAX($F966,AS$8,$AQ966)&lt;0),0,MIN($G966,AS$10,$AR966)-MAX($F966,AS$8,$AQ966)+1)</f>
        <v>0</v>
      </c>
      <c r="AT966" s="16">
        <f t="shared" si="1103"/>
        <v>0</v>
      </c>
      <c r="AU966" s="16">
        <f t="shared" si="1103"/>
        <v>0</v>
      </c>
      <c r="AV966" s="16">
        <f t="shared" si="1103"/>
        <v>0</v>
      </c>
      <c r="AW966" s="16">
        <f t="shared" si="1103"/>
        <v>0</v>
      </c>
      <c r="AX966" s="16">
        <f t="shared" si="1103"/>
        <v>0</v>
      </c>
      <c r="AY966" s="16">
        <f t="shared" si="1103"/>
        <v>0</v>
      </c>
      <c r="AZ966" s="16"/>
      <c r="BA966" s="16"/>
      <c r="BB966" s="93">
        <f t="shared" si="1088"/>
        <v>0</v>
      </c>
      <c r="BC966" s="93">
        <f t="shared" si="1089"/>
        <v>0</v>
      </c>
      <c r="BD966" s="93">
        <f t="shared" si="1090"/>
        <v>0</v>
      </c>
      <c r="BE966" s="158">
        <f t="shared" si="1091"/>
        <v>0</v>
      </c>
      <c r="BF966" s="159">
        <f t="shared" si="1092"/>
        <v>0</v>
      </c>
      <c r="BG966" s="159">
        <f t="shared" si="1046"/>
        <v>0</v>
      </c>
      <c r="BH966" s="159">
        <f t="shared" si="1047"/>
        <v>0</v>
      </c>
      <c r="BI966" s="159">
        <f t="shared" si="1048"/>
        <v>0</v>
      </c>
      <c r="BJ966" s="159">
        <f t="shared" si="1049"/>
        <v>0</v>
      </c>
      <c r="BK966" s="159">
        <f t="shared" si="1050"/>
        <v>0</v>
      </c>
      <c r="BL966" s="159">
        <f t="shared" si="1051"/>
        <v>0</v>
      </c>
      <c r="BM966" s="159">
        <f t="shared" si="1099"/>
        <v>0</v>
      </c>
      <c r="BN966" s="159">
        <f t="shared" si="1099"/>
        <v>0</v>
      </c>
      <c r="BO966" s="205" t="b">
        <f t="shared" si="1052"/>
        <v>0</v>
      </c>
      <c r="BP966" s="214">
        <f t="shared" si="1053"/>
        <v>0</v>
      </c>
      <c r="BQ966" s="160">
        <f t="shared" si="1054"/>
        <v>0</v>
      </c>
      <c r="BR966" s="160">
        <f t="shared" si="1055"/>
        <v>0</v>
      </c>
      <c r="BS966" s="160">
        <f t="shared" si="1056"/>
        <v>0</v>
      </c>
      <c r="BT966" s="160">
        <f t="shared" si="1057"/>
        <v>0</v>
      </c>
      <c r="BU966" s="160">
        <f t="shared" si="1058"/>
        <v>0</v>
      </c>
      <c r="BV966" s="215">
        <f t="shared" si="1059"/>
        <v>0</v>
      </c>
      <c r="BW966" s="217">
        <f t="shared" si="1060"/>
        <v>0</v>
      </c>
      <c r="BX966" s="206">
        <f t="shared" si="1061"/>
        <v>0</v>
      </c>
      <c r="BY966" s="206">
        <f t="shared" si="1062"/>
        <v>0</v>
      </c>
      <c r="BZ966" s="206">
        <f t="shared" si="1063"/>
        <v>0</v>
      </c>
      <c r="CA966" s="206">
        <f t="shared" si="1064"/>
        <v>0</v>
      </c>
      <c r="CB966" s="206">
        <f t="shared" si="1065"/>
        <v>0</v>
      </c>
      <c r="CC966" s="218">
        <f t="shared" si="1066"/>
        <v>0</v>
      </c>
      <c r="CD966" s="216" t="e">
        <f t="shared" si="1067"/>
        <v>#VALUE!</v>
      </c>
      <c r="CE966" s="94" t="e">
        <f t="shared" si="1068"/>
        <v>#VALUE!</v>
      </c>
      <c r="CF966" s="94" t="e">
        <f t="shared" si="1069"/>
        <v>#VALUE!</v>
      </c>
      <c r="CG966" s="95" t="e">
        <f t="shared" si="1070"/>
        <v>#VALUE!</v>
      </c>
      <c r="CH966" s="95" t="e">
        <f t="shared" si="1093"/>
        <v>#VALUE!</v>
      </c>
      <c r="CI966" s="95" t="b">
        <f t="shared" si="1096"/>
        <v>0</v>
      </c>
      <c r="CJ966" s="76" t="str">
        <f t="shared" si="1071"/>
        <v/>
      </c>
      <c r="CK966" s="94" t="e" cm="1">
        <f t="array" aca="1" ref="CK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CL966" s="94" t="str">
        <f t="shared" si="1072"/>
        <v/>
      </c>
      <c r="CM966" s="96" t="b">
        <f t="shared" si="1073"/>
        <v>0</v>
      </c>
      <c r="CN966" s="130" t="b">
        <f>IFERROR(MATCH(D966,'Avtal för korttidsarbete'!$G$13:$G$1012,0),TRUE)</f>
        <v>1</v>
      </c>
      <c r="CO966" s="130" t="b">
        <f t="shared" si="1074"/>
        <v>0</v>
      </c>
      <c r="CP966" s="131" t="str" cm="1">
        <f t="array" ref="CP966">IF(CN966=TRUE,"x",INDEX('Avtal för korttidsarbete'!$E$13:$E$1012,$CN966))</f>
        <v>x</v>
      </c>
      <c r="CQ966" s="131" t="str" cm="1">
        <f t="array" ref="CQ966">IF(CN966=TRUE,"x",INDEX('Avtal för korttidsarbete'!$F$13:$F$1012,$CN966))</f>
        <v>x</v>
      </c>
      <c r="CR966" s="130" t="b">
        <f t="shared" si="1075"/>
        <v>0</v>
      </c>
      <c r="CS966" s="165">
        <f t="shared" si="1094"/>
        <v>0</v>
      </c>
      <c r="CT966" s="165">
        <f t="shared" si="1095"/>
        <v>0</v>
      </c>
      <c r="CU966" s="130" t="b">
        <f t="shared" si="1076"/>
        <v>0</v>
      </c>
      <c r="CV966" s="131">
        <f t="shared" si="1077"/>
        <v>0</v>
      </c>
      <c r="CW966" s="165">
        <f t="shared" si="1078"/>
        <v>0</v>
      </c>
      <c r="CX966" s="186" t="b">
        <f>IFERROR(INDEX('Avtal för korttidsarbete'!R:R,MATCH(D966,'Avtal för korttidsarbete'!$G:$G,0)),TRUE)</f>
        <v>1</v>
      </c>
      <c r="CY966" s="165" t="str">
        <f>IF(CX966,"-",INDEX('Avtal för korttidsarbete'!$D:$D,MATCH(D966,'Avtal för korttidsarbete'!$G:$G,0)))</f>
        <v>-</v>
      </c>
      <c r="CZ966" s="131" t="b">
        <f>IFERROR(G966&gt;INDEX(Uppsägningar!E:E,MATCH(C966,Uppsägningar!C:C,0)),FALSE)</f>
        <v>0</v>
      </c>
    </row>
    <row r="967" spans="1:104" s="30" customFormat="1" x14ac:dyDescent="0.25">
      <c r="A967" s="19">
        <v>952</v>
      </c>
      <c r="B967" s="20"/>
      <c r="C967" s="189"/>
      <c r="D967" s="69"/>
      <c r="E967" s="171">
        <f>IFERROR(INDEX(Admin!$C$7:$C$10,MATCH(CY967,TblNivåValTExt,0)),0)</f>
        <v>0</v>
      </c>
      <c r="F967" s="1"/>
      <c r="G967" s="1"/>
      <c r="H967" s="90"/>
      <c r="I967" s="91"/>
      <c r="J967" s="91"/>
      <c r="K967" s="91"/>
      <c r="L967" s="91"/>
      <c r="M967" s="91"/>
      <c r="N967" s="91"/>
      <c r="O967" s="91"/>
      <c r="P967" s="91"/>
      <c r="Q967" s="91"/>
      <c r="R967" s="91"/>
      <c r="S967" s="91"/>
      <c r="T967" s="91"/>
      <c r="U967" s="91"/>
      <c r="V967" s="91"/>
      <c r="W967" s="225">
        <f t="shared" si="1033"/>
        <v>0</v>
      </c>
      <c r="X967" s="134" t="str">
        <f t="shared" si="1079"/>
        <v/>
      </c>
      <c r="Y967" s="92" t="b">
        <f t="shared" si="1034"/>
        <v>0</v>
      </c>
      <c r="Z967" s="92" t="str">
        <f t="shared" si="1080"/>
        <v/>
      </c>
      <c r="AA967" s="92" t="b">
        <f t="shared" si="1081"/>
        <v>0</v>
      </c>
      <c r="AB967" s="92" t="str">
        <f t="shared" si="1082"/>
        <v/>
      </c>
      <c r="AC967" s="13" t="b">
        <f t="shared" si="1035"/>
        <v>0</v>
      </c>
      <c r="AD967" s="92" t="str">
        <f t="shared" si="1083"/>
        <v/>
      </c>
      <c r="AE967" s="13" t="b">
        <f t="shared" si="1084"/>
        <v>0</v>
      </c>
      <c r="AF967" s="92" t="str">
        <f t="shared" si="1085"/>
        <v/>
      </c>
      <c r="AG967" s="13" t="b">
        <f t="shared" si="1036"/>
        <v>0</v>
      </c>
      <c r="AH967" s="92" t="str">
        <f t="shared" si="1086"/>
        <v/>
      </c>
      <c r="AI967" s="35" t="b">
        <f t="shared" si="1037"/>
        <v>0</v>
      </c>
      <c r="AJ967" s="92" t="str">
        <f t="shared" si="1087"/>
        <v/>
      </c>
      <c r="AK967" s="35" t="b">
        <f t="shared" si="1038"/>
        <v>0</v>
      </c>
      <c r="AL967" s="92" t="str">
        <f t="shared" si="1039"/>
        <v/>
      </c>
      <c r="AM967" s="35" t="b">
        <f t="shared" si="1040"/>
        <v>0</v>
      </c>
      <c r="AN967" s="92" t="str">
        <f t="shared" si="1041"/>
        <v/>
      </c>
      <c r="AO967" s="13" t="b">
        <f t="shared" si="1042"/>
        <v>0</v>
      </c>
      <c r="AP967" s="92" t="str">
        <f t="shared" si="1043"/>
        <v/>
      </c>
      <c r="AQ967" s="14">
        <f t="shared" si="1044"/>
        <v>0</v>
      </c>
      <c r="AR967" s="14">
        <f t="shared" si="1045"/>
        <v>0</v>
      </c>
      <c r="AS967" s="16">
        <f t="shared" si="1103"/>
        <v>0</v>
      </c>
      <c r="AT967" s="16">
        <f t="shared" si="1103"/>
        <v>0</v>
      </c>
      <c r="AU967" s="16">
        <f t="shared" si="1103"/>
        <v>0</v>
      </c>
      <c r="AV967" s="16">
        <f t="shared" si="1103"/>
        <v>0</v>
      </c>
      <c r="AW967" s="16">
        <f t="shared" si="1103"/>
        <v>0</v>
      </c>
      <c r="AX967" s="16">
        <f t="shared" si="1103"/>
        <v>0</v>
      </c>
      <c r="AY967" s="16">
        <f t="shared" si="1103"/>
        <v>0</v>
      </c>
      <c r="AZ967" s="16"/>
      <c r="BA967" s="16"/>
      <c r="BB967" s="93">
        <f t="shared" si="1088"/>
        <v>0</v>
      </c>
      <c r="BC967" s="93">
        <f t="shared" si="1089"/>
        <v>0</v>
      </c>
      <c r="BD967" s="93">
        <f t="shared" si="1090"/>
        <v>0</v>
      </c>
      <c r="BE967" s="158">
        <f t="shared" si="1091"/>
        <v>0</v>
      </c>
      <c r="BF967" s="159">
        <f t="shared" si="1092"/>
        <v>0</v>
      </c>
      <c r="BG967" s="159">
        <f t="shared" si="1046"/>
        <v>0</v>
      </c>
      <c r="BH967" s="159">
        <f t="shared" si="1047"/>
        <v>0</v>
      </c>
      <c r="BI967" s="159">
        <f t="shared" si="1048"/>
        <v>0</v>
      </c>
      <c r="BJ967" s="159">
        <f t="shared" si="1049"/>
        <v>0</v>
      </c>
      <c r="BK967" s="159">
        <f t="shared" si="1050"/>
        <v>0</v>
      </c>
      <c r="BL967" s="159">
        <f t="shared" si="1051"/>
        <v>0</v>
      </c>
      <c r="BM967" s="159">
        <f t="shared" si="1099"/>
        <v>0</v>
      </c>
      <c r="BN967" s="159">
        <f t="shared" si="1099"/>
        <v>0</v>
      </c>
      <c r="BO967" s="205" t="b">
        <f t="shared" si="1052"/>
        <v>0</v>
      </c>
      <c r="BP967" s="214">
        <f t="shared" si="1053"/>
        <v>0</v>
      </c>
      <c r="BQ967" s="160">
        <f t="shared" si="1054"/>
        <v>0</v>
      </c>
      <c r="BR967" s="160">
        <f t="shared" si="1055"/>
        <v>0</v>
      </c>
      <c r="BS967" s="160">
        <f t="shared" si="1056"/>
        <v>0</v>
      </c>
      <c r="BT967" s="160">
        <f t="shared" si="1057"/>
        <v>0</v>
      </c>
      <c r="BU967" s="160">
        <f t="shared" si="1058"/>
        <v>0</v>
      </c>
      <c r="BV967" s="215">
        <f t="shared" si="1059"/>
        <v>0</v>
      </c>
      <c r="BW967" s="217">
        <f t="shared" si="1060"/>
        <v>0</v>
      </c>
      <c r="BX967" s="206">
        <f t="shared" si="1061"/>
        <v>0</v>
      </c>
      <c r="BY967" s="206">
        <f t="shared" si="1062"/>
        <v>0</v>
      </c>
      <c r="BZ967" s="206">
        <f t="shared" si="1063"/>
        <v>0</v>
      </c>
      <c r="CA967" s="206">
        <f t="shared" si="1064"/>
        <v>0</v>
      </c>
      <c r="CB967" s="206">
        <f t="shared" si="1065"/>
        <v>0</v>
      </c>
      <c r="CC967" s="218">
        <f t="shared" si="1066"/>
        <v>0</v>
      </c>
      <c r="CD967" s="216" t="e">
        <f t="shared" si="1067"/>
        <v>#VALUE!</v>
      </c>
      <c r="CE967" s="94" t="e">
        <f t="shared" si="1068"/>
        <v>#VALUE!</v>
      </c>
      <c r="CF967" s="94" t="e">
        <f t="shared" si="1069"/>
        <v>#VALUE!</v>
      </c>
      <c r="CG967" s="95" t="e">
        <f t="shared" si="1070"/>
        <v>#VALUE!</v>
      </c>
      <c r="CH967" s="95" t="e">
        <f t="shared" si="1093"/>
        <v>#VALUE!</v>
      </c>
      <c r="CI967" s="95" t="b">
        <f t="shared" si="1096"/>
        <v>0</v>
      </c>
      <c r="CJ967" s="76" t="str">
        <f t="shared" si="1071"/>
        <v/>
      </c>
      <c r="CK967" s="94" t="e" cm="1">
        <f t="array" aca="1" ref="CK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CL967" s="94" t="str">
        <f t="shared" si="1072"/>
        <v/>
      </c>
      <c r="CM967" s="96" t="b">
        <f t="shared" si="1073"/>
        <v>0</v>
      </c>
      <c r="CN967" s="130" t="b">
        <f>IFERROR(MATCH(D967,'Avtal för korttidsarbete'!$G$13:$G$1012,0),TRUE)</f>
        <v>1</v>
      </c>
      <c r="CO967" s="130" t="b">
        <f t="shared" si="1074"/>
        <v>0</v>
      </c>
      <c r="CP967" s="131" t="str" cm="1">
        <f t="array" ref="CP967">IF(CN967=TRUE,"x",INDEX('Avtal för korttidsarbete'!$E$13:$E$1012,$CN967))</f>
        <v>x</v>
      </c>
      <c r="CQ967" s="131" t="str" cm="1">
        <f t="array" ref="CQ967">IF(CN967=TRUE,"x",INDEX('Avtal för korttidsarbete'!$F$13:$F$1012,$CN967))</f>
        <v>x</v>
      </c>
      <c r="CR967" s="130" t="b">
        <f t="shared" si="1075"/>
        <v>0</v>
      </c>
      <c r="CS967" s="165">
        <f t="shared" si="1094"/>
        <v>0</v>
      </c>
      <c r="CT967" s="165">
        <f t="shared" si="1095"/>
        <v>0</v>
      </c>
      <c r="CU967" s="130" t="b">
        <f t="shared" si="1076"/>
        <v>0</v>
      </c>
      <c r="CV967" s="131">
        <f t="shared" si="1077"/>
        <v>0</v>
      </c>
      <c r="CW967" s="165">
        <f t="shared" si="1078"/>
        <v>0</v>
      </c>
      <c r="CX967" s="186" t="b">
        <f>IFERROR(INDEX('Avtal för korttidsarbete'!R:R,MATCH(D967,'Avtal för korttidsarbete'!$G:$G,0)),TRUE)</f>
        <v>1</v>
      </c>
      <c r="CY967" s="165" t="str">
        <f>IF(CX967,"-",INDEX('Avtal för korttidsarbete'!$D:$D,MATCH(D967,'Avtal för korttidsarbete'!$G:$G,0)))</f>
        <v>-</v>
      </c>
      <c r="CZ967" s="131" t="b">
        <f>IFERROR(G967&gt;INDEX(Uppsägningar!E:E,MATCH(C967,Uppsägningar!C:C,0)),FALSE)</f>
        <v>0</v>
      </c>
    </row>
    <row r="968" spans="1:104" s="30" customFormat="1" x14ac:dyDescent="0.25">
      <c r="A968" s="19">
        <v>953</v>
      </c>
      <c r="B968" s="20"/>
      <c r="C968" s="189"/>
      <c r="D968" s="69"/>
      <c r="E968" s="171">
        <f>IFERROR(INDEX(Admin!$C$7:$C$10,MATCH(CY968,TblNivåValTExt,0)),0)</f>
        <v>0</v>
      </c>
      <c r="F968" s="1"/>
      <c r="G968" s="1"/>
      <c r="H968" s="90"/>
      <c r="I968" s="91"/>
      <c r="J968" s="91"/>
      <c r="K968" s="91"/>
      <c r="L968" s="91"/>
      <c r="M968" s="91"/>
      <c r="N968" s="91"/>
      <c r="O968" s="91"/>
      <c r="P968" s="91"/>
      <c r="Q968" s="91"/>
      <c r="R968" s="91"/>
      <c r="S968" s="91"/>
      <c r="T968" s="91"/>
      <c r="U968" s="91"/>
      <c r="V968" s="91"/>
      <c r="W968" s="225">
        <f t="shared" si="1033"/>
        <v>0</v>
      </c>
      <c r="X968" s="134" t="str">
        <f t="shared" si="1079"/>
        <v/>
      </c>
      <c r="Y968" s="92" t="b">
        <f t="shared" si="1034"/>
        <v>0</v>
      </c>
      <c r="Z968" s="92" t="str">
        <f t="shared" si="1080"/>
        <v/>
      </c>
      <c r="AA968" s="92" t="b">
        <f t="shared" si="1081"/>
        <v>0</v>
      </c>
      <c r="AB968" s="92" t="str">
        <f t="shared" si="1082"/>
        <v/>
      </c>
      <c r="AC968" s="13" t="b">
        <f t="shared" si="1035"/>
        <v>0</v>
      </c>
      <c r="AD968" s="92" t="str">
        <f t="shared" si="1083"/>
        <v/>
      </c>
      <c r="AE968" s="13" t="b">
        <f t="shared" si="1084"/>
        <v>0</v>
      </c>
      <c r="AF968" s="92" t="str">
        <f t="shared" si="1085"/>
        <v/>
      </c>
      <c r="AG968" s="13" t="b">
        <f t="shared" si="1036"/>
        <v>0</v>
      </c>
      <c r="AH968" s="92" t="str">
        <f t="shared" si="1086"/>
        <v/>
      </c>
      <c r="AI968" s="35" t="b">
        <f t="shared" si="1037"/>
        <v>0</v>
      </c>
      <c r="AJ968" s="92" t="str">
        <f t="shared" si="1087"/>
        <v/>
      </c>
      <c r="AK968" s="35" t="b">
        <f t="shared" si="1038"/>
        <v>0</v>
      </c>
      <c r="AL968" s="92" t="str">
        <f t="shared" si="1039"/>
        <v/>
      </c>
      <c r="AM968" s="35" t="b">
        <f t="shared" si="1040"/>
        <v>0</v>
      </c>
      <c r="AN968" s="92" t="str">
        <f t="shared" si="1041"/>
        <v/>
      </c>
      <c r="AO968" s="13" t="b">
        <f t="shared" si="1042"/>
        <v>0</v>
      </c>
      <c r="AP968" s="92" t="str">
        <f t="shared" si="1043"/>
        <v/>
      </c>
      <c r="AQ968" s="14">
        <f t="shared" si="1044"/>
        <v>0</v>
      </c>
      <c r="AR968" s="14">
        <f t="shared" si="1045"/>
        <v>0</v>
      </c>
      <c r="AS968" s="16">
        <f t="shared" si="1103"/>
        <v>0</v>
      </c>
      <c r="AT968" s="16">
        <f t="shared" si="1103"/>
        <v>0</v>
      </c>
      <c r="AU968" s="16">
        <f t="shared" si="1103"/>
        <v>0</v>
      </c>
      <c r="AV968" s="16">
        <f t="shared" si="1103"/>
        <v>0</v>
      </c>
      <c r="AW968" s="16">
        <f t="shared" si="1103"/>
        <v>0</v>
      </c>
      <c r="AX968" s="16">
        <f t="shared" si="1103"/>
        <v>0</v>
      </c>
      <c r="AY968" s="16">
        <f t="shared" si="1103"/>
        <v>0</v>
      </c>
      <c r="AZ968" s="16"/>
      <c r="BA968" s="16"/>
      <c r="BB968" s="93">
        <f t="shared" si="1088"/>
        <v>0</v>
      </c>
      <c r="BC968" s="93">
        <f t="shared" si="1089"/>
        <v>0</v>
      </c>
      <c r="BD968" s="93">
        <f t="shared" si="1090"/>
        <v>0</v>
      </c>
      <c r="BE968" s="158">
        <f t="shared" si="1091"/>
        <v>0</v>
      </c>
      <c r="BF968" s="159">
        <f t="shared" si="1092"/>
        <v>0</v>
      </c>
      <c r="BG968" s="159">
        <f t="shared" si="1046"/>
        <v>0</v>
      </c>
      <c r="BH968" s="159">
        <f t="shared" si="1047"/>
        <v>0</v>
      </c>
      <c r="BI968" s="159">
        <f t="shared" si="1048"/>
        <v>0</v>
      </c>
      <c r="BJ968" s="159">
        <f t="shared" si="1049"/>
        <v>0</v>
      </c>
      <c r="BK968" s="159">
        <f t="shared" si="1050"/>
        <v>0</v>
      </c>
      <c r="BL968" s="159">
        <f t="shared" si="1051"/>
        <v>0</v>
      </c>
      <c r="BM968" s="159">
        <f t="shared" si="1099"/>
        <v>0</v>
      </c>
      <c r="BN968" s="159">
        <f t="shared" si="1099"/>
        <v>0</v>
      </c>
      <c r="BO968" s="205" t="b">
        <f t="shared" si="1052"/>
        <v>0</v>
      </c>
      <c r="BP968" s="214">
        <f t="shared" si="1053"/>
        <v>0</v>
      </c>
      <c r="BQ968" s="160">
        <f t="shared" si="1054"/>
        <v>0</v>
      </c>
      <c r="BR968" s="160">
        <f t="shared" si="1055"/>
        <v>0</v>
      </c>
      <c r="BS968" s="160">
        <f t="shared" si="1056"/>
        <v>0</v>
      </c>
      <c r="BT968" s="160">
        <f t="shared" si="1057"/>
        <v>0</v>
      </c>
      <c r="BU968" s="160">
        <f t="shared" si="1058"/>
        <v>0</v>
      </c>
      <c r="BV968" s="215">
        <f t="shared" si="1059"/>
        <v>0</v>
      </c>
      <c r="BW968" s="217">
        <f t="shared" si="1060"/>
        <v>0</v>
      </c>
      <c r="BX968" s="206">
        <f t="shared" si="1061"/>
        <v>0</v>
      </c>
      <c r="BY968" s="206">
        <f t="shared" si="1062"/>
        <v>0</v>
      </c>
      <c r="BZ968" s="206">
        <f t="shared" si="1063"/>
        <v>0</v>
      </c>
      <c r="CA968" s="206">
        <f t="shared" si="1064"/>
        <v>0</v>
      </c>
      <c r="CB968" s="206">
        <f t="shared" si="1065"/>
        <v>0</v>
      </c>
      <c r="CC968" s="218">
        <f t="shared" si="1066"/>
        <v>0</v>
      </c>
      <c r="CD968" s="216" t="e">
        <f t="shared" si="1067"/>
        <v>#VALUE!</v>
      </c>
      <c r="CE968" s="94" t="e">
        <f t="shared" si="1068"/>
        <v>#VALUE!</v>
      </c>
      <c r="CF968" s="94" t="e">
        <f t="shared" si="1069"/>
        <v>#VALUE!</v>
      </c>
      <c r="CG968" s="95" t="e">
        <f t="shared" si="1070"/>
        <v>#VALUE!</v>
      </c>
      <c r="CH968" s="95" t="e">
        <f t="shared" si="1093"/>
        <v>#VALUE!</v>
      </c>
      <c r="CI968" s="95" t="b">
        <f t="shared" si="1096"/>
        <v>0</v>
      </c>
      <c r="CJ968" s="76" t="str">
        <f t="shared" si="1071"/>
        <v/>
      </c>
      <c r="CK968" s="94" t="e" cm="1">
        <f t="array" aca="1" ref="CK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CL968" s="94" t="str">
        <f t="shared" si="1072"/>
        <v/>
      </c>
      <c r="CM968" s="96" t="b">
        <f t="shared" si="1073"/>
        <v>0</v>
      </c>
      <c r="CN968" s="130" t="b">
        <f>IFERROR(MATCH(D968,'Avtal för korttidsarbete'!$G$13:$G$1012,0),TRUE)</f>
        <v>1</v>
      </c>
      <c r="CO968" s="130" t="b">
        <f t="shared" si="1074"/>
        <v>0</v>
      </c>
      <c r="CP968" s="131" t="str" cm="1">
        <f t="array" ref="CP968">IF(CN968=TRUE,"x",INDEX('Avtal för korttidsarbete'!$E$13:$E$1012,$CN968))</f>
        <v>x</v>
      </c>
      <c r="CQ968" s="131" t="str" cm="1">
        <f t="array" ref="CQ968">IF(CN968=TRUE,"x",INDEX('Avtal för korttidsarbete'!$F$13:$F$1012,$CN968))</f>
        <v>x</v>
      </c>
      <c r="CR968" s="130" t="b">
        <f t="shared" si="1075"/>
        <v>0</v>
      </c>
      <c r="CS968" s="165">
        <f t="shared" si="1094"/>
        <v>0</v>
      </c>
      <c r="CT968" s="165">
        <f t="shared" si="1095"/>
        <v>0</v>
      </c>
      <c r="CU968" s="130" t="b">
        <f t="shared" si="1076"/>
        <v>0</v>
      </c>
      <c r="CV968" s="131">
        <f t="shared" si="1077"/>
        <v>0</v>
      </c>
      <c r="CW968" s="165">
        <f t="shared" si="1078"/>
        <v>0</v>
      </c>
      <c r="CX968" s="186" t="b">
        <f>IFERROR(INDEX('Avtal för korttidsarbete'!R:R,MATCH(D968,'Avtal för korttidsarbete'!$G:$G,0)),TRUE)</f>
        <v>1</v>
      </c>
      <c r="CY968" s="165" t="str">
        <f>IF(CX968,"-",INDEX('Avtal för korttidsarbete'!$D:$D,MATCH(D968,'Avtal för korttidsarbete'!$G:$G,0)))</f>
        <v>-</v>
      </c>
      <c r="CZ968" s="131" t="b">
        <f>IFERROR(G968&gt;INDEX(Uppsägningar!E:E,MATCH(C968,Uppsägningar!C:C,0)),FALSE)</f>
        <v>0</v>
      </c>
    </row>
    <row r="969" spans="1:104" s="30" customFormat="1" x14ac:dyDescent="0.25">
      <c r="A969" s="19">
        <v>954</v>
      </c>
      <c r="B969" s="20"/>
      <c r="C969" s="189"/>
      <c r="D969" s="69"/>
      <c r="E969" s="171">
        <f>IFERROR(INDEX(Admin!$C$7:$C$10,MATCH(CY969,TblNivåValTExt,0)),0)</f>
        <v>0</v>
      </c>
      <c r="F969" s="1"/>
      <c r="G969" s="1"/>
      <c r="H969" s="90"/>
      <c r="I969" s="91"/>
      <c r="J969" s="91"/>
      <c r="K969" s="91"/>
      <c r="L969" s="91"/>
      <c r="M969" s="91"/>
      <c r="N969" s="91"/>
      <c r="O969" s="91"/>
      <c r="P969" s="91"/>
      <c r="Q969" s="91"/>
      <c r="R969" s="91"/>
      <c r="S969" s="91"/>
      <c r="T969" s="91"/>
      <c r="U969" s="91"/>
      <c r="V969" s="91"/>
      <c r="W969" s="225">
        <f t="shared" si="1033"/>
        <v>0</v>
      </c>
      <c r="X969" s="134" t="str">
        <f t="shared" si="1079"/>
        <v/>
      </c>
      <c r="Y969" s="92" t="b">
        <f t="shared" si="1034"/>
        <v>0</v>
      </c>
      <c r="Z969" s="92" t="str">
        <f t="shared" si="1080"/>
        <v/>
      </c>
      <c r="AA969" s="92" t="b">
        <f t="shared" si="1081"/>
        <v>0</v>
      </c>
      <c r="AB969" s="92" t="str">
        <f t="shared" si="1082"/>
        <v/>
      </c>
      <c r="AC969" s="13" t="b">
        <f t="shared" si="1035"/>
        <v>0</v>
      </c>
      <c r="AD969" s="92" t="str">
        <f t="shared" si="1083"/>
        <v/>
      </c>
      <c r="AE969" s="13" t="b">
        <f t="shared" si="1084"/>
        <v>0</v>
      </c>
      <c r="AF969" s="92" t="str">
        <f t="shared" si="1085"/>
        <v/>
      </c>
      <c r="AG969" s="13" t="b">
        <f t="shared" si="1036"/>
        <v>0</v>
      </c>
      <c r="AH969" s="92" t="str">
        <f t="shared" si="1086"/>
        <v/>
      </c>
      <c r="AI969" s="35" t="b">
        <f t="shared" si="1037"/>
        <v>0</v>
      </c>
      <c r="AJ969" s="92" t="str">
        <f t="shared" si="1087"/>
        <v/>
      </c>
      <c r="AK969" s="35" t="b">
        <f t="shared" si="1038"/>
        <v>0</v>
      </c>
      <c r="AL969" s="92" t="str">
        <f t="shared" si="1039"/>
        <v/>
      </c>
      <c r="AM969" s="35" t="b">
        <f t="shared" si="1040"/>
        <v>0</v>
      </c>
      <c r="AN969" s="92" t="str">
        <f t="shared" si="1041"/>
        <v/>
      </c>
      <c r="AO969" s="13" t="b">
        <f t="shared" si="1042"/>
        <v>0</v>
      </c>
      <c r="AP969" s="92" t="str">
        <f t="shared" si="1043"/>
        <v/>
      </c>
      <c r="AQ969" s="14">
        <f t="shared" si="1044"/>
        <v>0</v>
      </c>
      <c r="AR969" s="14">
        <f t="shared" si="1045"/>
        <v>0</v>
      </c>
      <c r="AS969" s="16">
        <f t="shared" si="1103"/>
        <v>0</v>
      </c>
      <c r="AT969" s="16">
        <f t="shared" si="1103"/>
        <v>0</v>
      </c>
      <c r="AU969" s="16">
        <f t="shared" si="1103"/>
        <v>0</v>
      </c>
      <c r="AV969" s="16">
        <f t="shared" si="1103"/>
        <v>0</v>
      </c>
      <c r="AW969" s="16">
        <f t="shared" si="1103"/>
        <v>0</v>
      </c>
      <c r="AX969" s="16">
        <f t="shared" si="1103"/>
        <v>0</v>
      </c>
      <c r="AY969" s="16">
        <f t="shared" si="1103"/>
        <v>0</v>
      </c>
      <c r="AZ969" s="16"/>
      <c r="BA969" s="16"/>
      <c r="BB969" s="93">
        <f t="shared" si="1088"/>
        <v>0</v>
      </c>
      <c r="BC969" s="93">
        <f t="shared" si="1089"/>
        <v>0</v>
      </c>
      <c r="BD969" s="93">
        <f t="shared" si="1090"/>
        <v>0</v>
      </c>
      <c r="BE969" s="158">
        <f t="shared" si="1091"/>
        <v>0</v>
      </c>
      <c r="BF969" s="159">
        <f t="shared" si="1092"/>
        <v>0</v>
      </c>
      <c r="BG969" s="159">
        <f t="shared" si="1046"/>
        <v>0</v>
      </c>
      <c r="BH969" s="159">
        <f t="shared" si="1047"/>
        <v>0</v>
      </c>
      <c r="BI969" s="159">
        <f t="shared" si="1048"/>
        <v>0</v>
      </c>
      <c r="BJ969" s="159">
        <f t="shared" si="1049"/>
        <v>0</v>
      </c>
      <c r="BK969" s="159">
        <f t="shared" si="1050"/>
        <v>0</v>
      </c>
      <c r="BL969" s="159">
        <f t="shared" si="1051"/>
        <v>0</v>
      </c>
      <c r="BM969" s="159">
        <f t="shared" si="1099"/>
        <v>0</v>
      </c>
      <c r="BN969" s="159">
        <f t="shared" si="1099"/>
        <v>0</v>
      </c>
      <c r="BO969" s="205" t="b">
        <f t="shared" si="1052"/>
        <v>0</v>
      </c>
      <c r="BP969" s="214">
        <f t="shared" si="1053"/>
        <v>0</v>
      </c>
      <c r="BQ969" s="160">
        <f t="shared" si="1054"/>
        <v>0</v>
      </c>
      <c r="BR969" s="160">
        <f t="shared" si="1055"/>
        <v>0</v>
      </c>
      <c r="BS969" s="160">
        <f t="shared" si="1056"/>
        <v>0</v>
      </c>
      <c r="BT969" s="160">
        <f t="shared" si="1057"/>
        <v>0</v>
      </c>
      <c r="BU969" s="160">
        <f t="shared" si="1058"/>
        <v>0</v>
      </c>
      <c r="BV969" s="215">
        <f t="shared" si="1059"/>
        <v>0</v>
      </c>
      <c r="BW969" s="217">
        <f t="shared" si="1060"/>
        <v>0</v>
      </c>
      <c r="BX969" s="206">
        <f t="shared" si="1061"/>
        <v>0</v>
      </c>
      <c r="BY969" s="206">
        <f t="shared" si="1062"/>
        <v>0</v>
      </c>
      <c r="BZ969" s="206">
        <f t="shared" si="1063"/>
        <v>0</v>
      </c>
      <c r="CA969" s="206">
        <f t="shared" si="1064"/>
        <v>0</v>
      </c>
      <c r="CB969" s="206">
        <f t="shared" si="1065"/>
        <v>0</v>
      </c>
      <c r="CC969" s="218">
        <f t="shared" si="1066"/>
        <v>0</v>
      </c>
      <c r="CD969" s="216" t="e">
        <f t="shared" si="1067"/>
        <v>#VALUE!</v>
      </c>
      <c r="CE969" s="94" t="e">
        <f t="shared" si="1068"/>
        <v>#VALUE!</v>
      </c>
      <c r="CF969" s="94" t="e">
        <f t="shared" si="1069"/>
        <v>#VALUE!</v>
      </c>
      <c r="CG969" s="95" t="e">
        <f t="shared" si="1070"/>
        <v>#VALUE!</v>
      </c>
      <c r="CH969" s="95" t="e">
        <f t="shared" si="1093"/>
        <v>#VALUE!</v>
      </c>
      <c r="CI969" s="95" t="b">
        <f t="shared" si="1096"/>
        <v>0</v>
      </c>
      <c r="CJ969" s="76" t="str">
        <f t="shared" si="1071"/>
        <v/>
      </c>
      <c r="CK969" s="94" t="e" cm="1">
        <f t="array" aca="1" ref="CK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CL969" s="94" t="str">
        <f t="shared" si="1072"/>
        <v/>
      </c>
      <c r="CM969" s="96" t="b">
        <f t="shared" si="1073"/>
        <v>0</v>
      </c>
      <c r="CN969" s="130" t="b">
        <f>IFERROR(MATCH(D969,'Avtal för korttidsarbete'!$G$13:$G$1012,0),TRUE)</f>
        <v>1</v>
      </c>
      <c r="CO969" s="130" t="b">
        <f t="shared" si="1074"/>
        <v>0</v>
      </c>
      <c r="CP969" s="131" t="str" cm="1">
        <f t="array" ref="CP969">IF(CN969=TRUE,"x",INDEX('Avtal för korttidsarbete'!$E$13:$E$1012,$CN969))</f>
        <v>x</v>
      </c>
      <c r="CQ969" s="131" t="str" cm="1">
        <f t="array" ref="CQ969">IF(CN969=TRUE,"x",INDEX('Avtal för korttidsarbete'!$F$13:$F$1012,$CN969))</f>
        <v>x</v>
      </c>
      <c r="CR969" s="130" t="b">
        <f t="shared" si="1075"/>
        <v>0</v>
      </c>
      <c r="CS969" s="165">
        <f t="shared" si="1094"/>
        <v>0</v>
      </c>
      <c r="CT969" s="165">
        <f t="shared" si="1095"/>
        <v>0</v>
      </c>
      <c r="CU969" s="130" t="b">
        <f t="shared" si="1076"/>
        <v>0</v>
      </c>
      <c r="CV969" s="131">
        <f t="shared" si="1077"/>
        <v>0</v>
      </c>
      <c r="CW969" s="165">
        <f t="shared" si="1078"/>
        <v>0</v>
      </c>
      <c r="CX969" s="186" t="b">
        <f>IFERROR(INDEX('Avtal för korttidsarbete'!R:R,MATCH(D969,'Avtal för korttidsarbete'!$G:$G,0)),TRUE)</f>
        <v>1</v>
      </c>
      <c r="CY969" s="165" t="str">
        <f>IF(CX969,"-",INDEX('Avtal för korttidsarbete'!$D:$D,MATCH(D969,'Avtal för korttidsarbete'!$G:$G,0)))</f>
        <v>-</v>
      </c>
      <c r="CZ969" s="131" t="b">
        <f>IFERROR(G969&gt;INDEX(Uppsägningar!E:E,MATCH(C969,Uppsägningar!C:C,0)),FALSE)</f>
        <v>0</v>
      </c>
    </row>
    <row r="970" spans="1:104" s="30" customFormat="1" x14ac:dyDescent="0.25">
      <c r="A970" s="19">
        <v>955</v>
      </c>
      <c r="B970" s="20"/>
      <c r="C970" s="189"/>
      <c r="D970" s="69"/>
      <c r="E970" s="171">
        <f>IFERROR(INDEX(Admin!$C$7:$C$10,MATCH(CY970,TblNivåValTExt,0)),0)</f>
        <v>0</v>
      </c>
      <c r="F970" s="1"/>
      <c r="G970" s="1"/>
      <c r="H970" s="90"/>
      <c r="I970" s="91"/>
      <c r="J970" s="91"/>
      <c r="K970" s="91"/>
      <c r="L970" s="91"/>
      <c r="M970" s="91"/>
      <c r="N970" s="91"/>
      <c r="O970" s="91"/>
      <c r="P970" s="91"/>
      <c r="Q970" s="91"/>
      <c r="R970" s="91"/>
      <c r="S970" s="91"/>
      <c r="T970" s="91"/>
      <c r="U970" s="91"/>
      <c r="V970" s="91"/>
      <c r="W970" s="225">
        <f t="shared" si="1033"/>
        <v>0</v>
      </c>
      <c r="X970" s="134" t="str">
        <f t="shared" si="1079"/>
        <v/>
      </c>
      <c r="Y970" s="92" t="b">
        <f t="shared" si="1034"/>
        <v>0</v>
      </c>
      <c r="Z970" s="92" t="str">
        <f t="shared" si="1080"/>
        <v/>
      </c>
      <c r="AA970" s="92" t="b">
        <f t="shared" si="1081"/>
        <v>0</v>
      </c>
      <c r="AB970" s="92" t="str">
        <f t="shared" si="1082"/>
        <v/>
      </c>
      <c r="AC970" s="13" t="b">
        <f t="shared" si="1035"/>
        <v>0</v>
      </c>
      <c r="AD970" s="92" t="str">
        <f t="shared" si="1083"/>
        <v/>
      </c>
      <c r="AE970" s="13" t="b">
        <f t="shared" si="1084"/>
        <v>0</v>
      </c>
      <c r="AF970" s="92" t="str">
        <f t="shared" si="1085"/>
        <v/>
      </c>
      <c r="AG970" s="13" t="b">
        <f t="shared" si="1036"/>
        <v>0</v>
      </c>
      <c r="AH970" s="92" t="str">
        <f t="shared" si="1086"/>
        <v/>
      </c>
      <c r="AI970" s="35" t="b">
        <f t="shared" si="1037"/>
        <v>0</v>
      </c>
      <c r="AJ970" s="92" t="str">
        <f t="shared" si="1087"/>
        <v/>
      </c>
      <c r="AK970" s="35" t="b">
        <f t="shared" si="1038"/>
        <v>0</v>
      </c>
      <c r="AL970" s="92" t="str">
        <f t="shared" si="1039"/>
        <v/>
      </c>
      <c r="AM970" s="35" t="b">
        <f t="shared" si="1040"/>
        <v>0</v>
      </c>
      <c r="AN970" s="92" t="str">
        <f t="shared" si="1041"/>
        <v/>
      </c>
      <c r="AO970" s="13" t="b">
        <f t="shared" si="1042"/>
        <v>0</v>
      </c>
      <c r="AP970" s="92" t="str">
        <f t="shared" si="1043"/>
        <v/>
      </c>
      <c r="AQ970" s="14">
        <f t="shared" si="1044"/>
        <v>0</v>
      </c>
      <c r="AR970" s="14">
        <f t="shared" si="1045"/>
        <v>0</v>
      </c>
      <c r="AS970" s="16">
        <f t="shared" si="1103"/>
        <v>0</v>
      </c>
      <c r="AT970" s="16">
        <f t="shared" si="1103"/>
        <v>0</v>
      </c>
      <c r="AU970" s="16">
        <f t="shared" si="1103"/>
        <v>0</v>
      </c>
      <c r="AV970" s="16">
        <f t="shared" si="1103"/>
        <v>0</v>
      </c>
      <c r="AW970" s="16">
        <f t="shared" si="1103"/>
        <v>0</v>
      </c>
      <c r="AX970" s="16">
        <f t="shared" si="1103"/>
        <v>0</v>
      </c>
      <c r="AY970" s="16">
        <f t="shared" si="1103"/>
        <v>0</v>
      </c>
      <c r="AZ970" s="16"/>
      <c r="BA970" s="16"/>
      <c r="BB970" s="93">
        <f t="shared" si="1088"/>
        <v>0</v>
      </c>
      <c r="BC970" s="93">
        <f t="shared" si="1089"/>
        <v>0</v>
      </c>
      <c r="BD970" s="93">
        <f t="shared" si="1090"/>
        <v>0</v>
      </c>
      <c r="BE970" s="158">
        <f t="shared" si="1091"/>
        <v>0</v>
      </c>
      <c r="BF970" s="159">
        <f t="shared" si="1092"/>
        <v>0</v>
      </c>
      <c r="BG970" s="159">
        <f t="shared" si="1046"/>
        <v>0</v>
      </c>
      <c r="BH970" s="159">
        <f t="shared" si="1047"/>
        <v>0</v>
      </c>
      <c r="BI970" s="159">
        <f t="shared" si="1048"/>
        <v>0</v>
      </c>
      <c r="BJ970" s="159">
        <f t="shared" si="1049"/>
        <v>0</v>
      </c>
      <c r="BK970" s="159">
        <f t="shared" si="1050"/>
        <v>0</v>
      </c>
      <c r="BL970" s="159">
        <f t="shared" si="1051"/>
        <v>0</v>
      </c>
      <c r="BM970" s="159">
        <f t="shared" si="1099"/>
        <v>0</v>
      </c>
      <c r="BN970" s="159">
        <f t="shared" si="1099"/>
        <v>0</v>
      </c>
      <c r="BO970" s="205" t="b">
        <f t="shared" si="1052"/>
        <v>0</v>
      </c>
      <c r="BP970" s="214">
        <f t="shared" si="1053"/>
        <v>0</v>
      </c>
      <c r="BQ970" s="160">
        <f t="shared" si="1054"/>
        <v>0</v>
      </c>
      <c r="BR970" s="160">
        <f t="shared" si="1055"/>
        <v>0</v>
      </c>
      <c r="BS970" s="160">
        <f t="shared" si="1056"/>
        <v>0</v>
      </c>
      <c r="BT970" s="160">
        <f t="shared" si="1057"/>
        <v>0</v>
      </c>
      <c r="BU970" s="160">
        <f t="shared" si="1058"/>
        <v>0</v>
      </c>
      <c r="BV970" s="215">
        <f t="shared" si="1059"/>
        <v>0</v>
      </c>
      <c r="BW970" s="217">
        <f t="shared" si="1060"/>
        <v>0</v>
      </c>
      <c r="BX970" s="206">
        <f t="shared" si="1061"/>
        <v>0</v>
      </c>
      <c r="BY970" s="206">
        <f t="shared" si="1062"/>
        <v>0</v>
      </c>
      <c r="BZ970" s="206">
        <f t="shared" si="1063"/>
        <v>0</v>
      </c>
      <c r="CA970" s="206">
        <f t="shared" si="1064"/>
        <v>0</v>
      </c>
      <c r="CB970" s="206">
        <f t="shared" si="1065"/>
        <v>0</v>
      </c>
      <c r="CC970" s="218">
        <f t="shared" si="1066"/>
        <v>0</v>
      </c>
      <c r="CD970" s="216" t="e">
        <f t="shared" si="1067"/>
        <v>#VALUE!</v>
      </c>
      <c r="CE970" s="94" t="e">
        <f t="shared" si="1068"/>
        <v>#VALUE!</v>
      </c>
      <c r="CF970" s="94" t="e">
        <f t="shared" si="1069"/>
        <v>#VALUE!</v>
      </c>
      <c r="CG970" s="95" t="e">
        <f t="shared" si="1070"/>
        <v>#VALUE!</v>
      </c>
      <c r="CH970" s="95" t="e">
        <f t="shared" si="1093"/>
        <v>#VALUE!</v>
      </c>
      <c r="CI970" s="95" t="b">
        <f t="shared" si="1096"/>
        <v>0</v>
      </c>
      <c r="CJ970" s="76" t="str">
        <f t="shared" si="1071"/>
        <v/>
      </c>
      <c r="CK970" s="94" t="e" cm="1">
        <f t="array" aca="1" ref="CK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CL970" s="94" t="str">
        <f t="shared" si="1072"/>
        <v/>
      </c>
      <c r="CM970" s="96" t="b">
        <f t="shared" si="1073"/>
        <v>0</v>
      </c>
      <c r="CN970" s="130" t="b">
        <f>IFERROR(MATCH(D970,'Avtal för korttidsarbete'!$G$13:$G$1012,0),TRUE)</f>
        <v>1</v>
      </c>
      <c r="CO970" s="130" t="b">
        <f t="shared" si="1074"/>
        <v>0</v>
      </c>
      <c r="CP970" s="131" t="str" cm="1">
        <f t="array" ref="CP970">IF(CN970=TRUE,"x",INDEX('Avtal för korttidsarbete'!$E$13:$E$1012,$CN970))</f>
        <v>x</v>
      </c>
      <c r="CQ970" s="131" t="str" cm="1">
        <f t="array" ref="CQ970">IF(CN970=TRUE,"x",INDEX('Avtal för korttidsarbete'!$F$13:$F$1012,$CN970))</f>
        <v>x</v>
      </c>
      <c r="CR970" s="130" t="b">
        <f t="shared" si="1075"/>
        <v>0</v>
      </c>
      <c r="CS970" s="165">
        <f t="shared" si="1094"/>
        <v>0</v>
      </c>
      <c r="CT970" s="165">
        <f t="shared" si="1095"/>
        <v>0</v>
      </c>
      <c r="CU970" s="130" t="b">
        <f t="shared" si="1076"/>
        <v>0</v>
      </c>
      <c r="CV970" s="131">
        <f t="shared" si="1077"/>
        <v>0</v>
      </c>
      <c r="CW970" s="165">
        <f t="shared" si="1078"/>
        <v>0</v>
      </c>
      <c r="CX970" s="186" t="b">
        <f>IFERROR(INDEX('Avtal för korttidsarbete'!R:R,MATCH(D970,'Avtal för korttidsarbete'!$G:$G,0)),TRUE)</f>
        <v>1</v>
      </c>
      <c r="CY970" s="165" t="str">
        <f>IF(CX970,"-",INDEX('Avtal för korttidsarbete'!$D:$D,MATCH(D970,'Avtal för korttidsarbete'!$G:$G,0)))</f>
        <v>-</v>
      </c>
      <c r="CZ970" s="131" t="b">
        <f>IFERROR(G970&gt;INDEX(Uppsägningar!E:E,MATCH(C970,Uppsägningar!C:C,0)),FALSE)</f>
        <v>0</v>
      </c>
    </row>
    <row r="971" spans="1:104" s="30" customFormat="1" x14ac:dyDescent="0.25">
      <c r="A971" s="19">
        <v>956</v>
      </c>
      <c r="B971" s="20"/>
      <c r="C971" s="189"/>
      <c r="D971" s="69"/>
      <c r="E971" s="171">
        <f>IFERROR(INDEX(Admin!$C$7:$C$10,MATCH(CY971,TblNivåValTExt,0)),0)</f>
        <v>0</v>
      </c>
      <c r="F971" s="1"/>
      <c r="G971" s="1"/>
      <c r="H971" s="90"/>
      <c r="I971" s="91"/>
      <c r="J971" s="91"/>
      <c r="K971" s="91"/>
      <c r="L971" s="91"/>
      <c r="M971" s="91"/>
      <c r="N971" s="91"/>
      <c r="O971" s="91"/>
      <c r="P971" s="91"/>
      <c r="Q971" s="91"/>
      <c r="R971" s="91"/>
      <c r="S971" s="91"/>
      <c r="T971" s="91"/>
      <c r="U971" s="91"/>
      <c r="V971" s="91"/>
      <c r="W971" s="225">
        <f t="shared" si="1033"/>
        <v>0</v>
      </c>
      <c r="X971" s="134" t="str">
        <f t="shared" si="1079"/>
        <v/>
      </c>
      <c r="Y971" s="92" t="b">
        <f t="shared" si="1034"/>
        <v>0</v>
      </c>
      <c r="Z971" s="92" t="str">
        <f t="shared" si="1080"/>
        <v/>
      </c>
      <c r="AA971" s="92" t="b">
        <f t="shared" si="1081"/>
        <v>0</v>
      </c>
      <c r="AB971" s="92" t="str">
        <f t="shared" si="1082"/>
        <v/>
      </c>
      <c r="AC971" s="13" t="b">
        <f t="shared" si="1035"/>
        <v>0</v>
      </c>
      <c r="AD971" s="92" t="str">
        <f t="shared" si="1083"/>
        <v/>
      </c>
      <c r="AE971" s="13" t="b">
        <f t="shared" si="1084"/>
        <v>0</v>
      </c>
      <c r="AF971" s="92" t="str">
        <f t="shared" si="1085"/>
        <v/>
      </c>
      <c r="AG971" s="13" t="b">
        <f t="shared" si="1036"/>
        <v>0</v>
      </c>
      <c r="AH971" s="92" t="str">
        <f t="shared" si="1086"/>
        <v/>
      </c>
      <c r="AI971" s="35" t="b">
        <f t="shared" si="1037"/>
        <v>0</v>
      </c>
      <c r="AJ971" s="92" t="str">
        <f t="shared" si="1087"/>
        <v/>
      </c>
      <c r="AK971" s="35" t="b">
        <f t="shared" si="1038"/>
        <v>0</v>
      </c>
      <c r="AL971" s="92" t="str">
        <f t="shared" si="1039"/>
        <v/>
      </c>
      <c r="AM971" s="35" t="b">
        <f t="shared" si="1040"/>
        <v>0</v>
      </c>
      <c r="AN971" s="92" t="str">
        <f t="shared" si="1041"/>
        <v/>
      </c>
      <c r="AO971" s="13" t="b">
        <f t="shared" si="1042"/>
        <v>0</v>
      </c>
      <c r="AP971" s="92" t="str">
        <f t="shared" si="1043"/>
        <v/>
      </c>
      <c r="AQ971" s="14">
        <f t="shared" si="1044"/>
        <v>0</v>
      </c>
      <c r="AR971" s="14">
        <f t="shared" si="1045"/>
        <v>0</v>
      </c>
      <c r="AS971" s="16">
        <f t="shared" si="1103"/>
        <v>0</v>
      </c>
      <c r="AT971" s="16">
        <f t="shared" si="1103"/>
        <v>0</v>
      </c>
      <c r="AU971" s="16">
        <f t="shared" si="1103"/>
        <v>0</v>
      </c>
      <c r="AV971" s="16">
        <f t="shared" si="1103"/>
        <v>0</v>
      </c>
      <c r="AW971" s="16">
        <f t="shared" si="1103"/>
        <v>0</v>
      </c>
      <c r="AX971" s="16">
        <f t="shared" si="1103"/>
        <v>0</v>
      </c>
      <c r="AY971" s="16">
        <f t="shared" si="1103"/>
        <v>0</v>
      </c>
      <c r="AZ971" s="16"/>
      <c r="BA971" s="16"/>
      <c r="BB971" s="93">
        <f t="shared" si="1088"/>
        <v>0</v>
      </c>
      <c r="BC971" s="93">
        <f t="shared" si="1089"/>
        <v>0</v>
      </c>
      <c r="BD971" s="93">
        <f t="shared" si="1090"/>
        <v>0</v>
      </c>
      <c r="BE971" s="158">
        <f t="shared" si="1091"/>
        <v>0</v>
      </c>
      <c r="BF971" s="159">
        <f t="shared" si="1092"/>
        <v>0</v>
      </c>
      <c r="BG971" s="159">
        <f t="shared" si="1046"/>
        <v>0</v>
      </c>
      <c r="BH971" s="159">
        <f t="shared" si="1047"/>
        <v>0</v>
      </c>
      <c r="BI971" s="159">
        <f t="shared" si="1048"/>
        <v>0</v>
      </c>
      <c r="BJ971" s="159">
        <f t="shared" si="1049"/>
        <v>0</v>
      </c>
      <c r="BK971" s="159">
        <f t="shared" si="1050"/>
        <v>0</v>
      </c>
      <c r="BL971" s="159">
        <f t="shared" si="1051"/>
        <v>0</v>
      </c>
      <c r="BM971" s="159">
        <f t="shared" si="1099"/>
        <v>0</v>
      </c>
      <c r="BN971" s="159">
        <f t="shared" si="1099"/>
        <v>0</v>
      </c>
      <c r="BO971" s="205" t="b">
        <f t="shared" si="1052"/>
        <v>0</v>
      </c>
      <c r="BP971" s="214">
        <f t="shared" si="1053"/>
        <v>0</v>
      </c>
      <c r="BQ971" s="160">
        <f t="shared" si="1054"/>
        <v>0</v>
      </c>
      <c r="BR971" s="160">
        <f t="shared" si="1055"/>
        <v>0</v>
      </c>
      <c r="BS971" s="160">
        <f t="shared" si="1056"/>
        <v>0</v>
      </c>
      <c r="BT971" s="160">
        <f t="shared" si="1057"/>
        <v>0</v>
      </c>
      <c r="BU971" s="160">
        <f t="shared" si="1058"/>
        <v>0</v>
      </c>
      <c r="BV971" s="215">
        <f t="shared" si="1059"/>
        <v>0</v>
      </c>
      <c r="BW971" s="217">
        <f t="shared" si="1060"/>
        <v>0</v>
      </c>
      <c r="BX971" s="206">
        <f t="shared" si="1061"/>
        <v>0</v>
      </c>
      <c r="BY971" s="206">
        <f t="shared" si="1062"/>
        <v>0</v>
      </c>
      <c r="BZ971" s="206">
        <f t="shared" si="1063"/>
        <v>0</v>
      </c>
      <c r="CA971" s="206">
        <f t="shared" si="1064"/>
        <v>0</v>
      </c>
      <c r="CB971" s="206">
        <f t="shared" si="1065"/>
        <v>0</v>
      </c>
      <c r="CC971" s="218">
        <f t="shared" si="1066"/>
        <v>0</v>
      </c>
      <c r="CD971" s="216" t="e">
        <f t="shared" si="1067"/>
        <v>#VALUE!</v>
      </c>
      <c r="CE971" s="94" t="e">
        <f t="shared" si="1068"/>
        <v>#VALUE!</v>
      </c>
      <c r="CF971" s="94" t="e">
        <f t="shared" si="1069"/>
        <v>#VALUE!</v>
      </c>
      <c r="CG971" s="95" t="e">
        <f t="shared" si="1070"/>
        <v>#VALUE!</v>
      </c>
      <c r="CH971" s="95" t="e">
        <f t="shared" si="1093"/>
        <v>#VALUE!</v>
      </c>
      <c r="CI971" s="95" t="b">
        <f t="shared" si="1096"/>
        <v>0</v>
      </c>
      <c r="CJ971" s="76" t="str">
        <f t="shared" si="1071"/>
        <v/>
      </c>
      <c r="CK971" s="94" t="e" cm="1">
        <f t="array" aca="1" ref="CK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CL971" s="94" t="str">
        <f t="shared" si="1072"/>
        <v/>
      </c>
      <c r="CM971" s="96" t="b">
        <f t="shared" si="1073"/>
        <v>0</v>
      </c>
      <c r="CN971" s="130" t="b">
        <f>IFERROR(MATCH(D971,'Avtal för korttidsarbete'!$G$13:$G$1012,0),TRUE)</f>
        <v>1</v>
      </c>
      <c r="CO971" s="130" t="b">
        <f t="shared" si="1074"/>
        <v>0</v>
      </c>
      <c r="CP971" s="131" t="str" cm="1">
        <f t="array" ref="CP971">IF(CN971=TRUE,"x",INDEX('Avtal för korttidsarbete'!$E$13:$E$1012,$CN971))</f>
        <v>x</v>
      </c>
      <c r="CQ971" s="131" t="str" cm="1">
        <f t="array" ref="CQ971">IF(CN971=TRUE,"x",INDEX('Avtal för korttidsarbete'!$F$13:$F$1012,$CN971))</f>
        <v>x</v>
      </c>
      <c r="CR971" s="130" t="b">
        <f t="shared" si="1075"/>
        <v>0</v>
      </c>
      <c r="CS971" s="165">
        <f t="shared" si="1094"/>
        <v>0</v>
      </c>
      <c r="CT971" s="165">
        <f t="shared" si="1095"/>
        <v>0</v>
      </c>
      <c r="CU971" s="130" t="b">
        <f t="shared" si="1076"/>
        <v>0</v>
      </c>
      <c r="CV971" s="131">
        <f t="shared" si="1077"/>
        <v>0</v>
      </c>
      <c r="CW971" s="165">
        <f t="shared" si="1078"/>
        <v>0</v>
      </c>
      <c r="CX971" s="186" t="b">
        <f>IFERROR(INDEX('Avtal för korttidsarbete'!R:R,MATCH(D971,'Avtal för korttidsarbete'!$G:$G,0)),TRUE)</f>
        <v>1</v>
      </c>
      <c r="CY971" s="165" t="str">
        <f>IF(CX971,"-",INDEX('Avtal för korttidsarbete'!$D:$D,MATCH(D971,'Avtal för korttidsarbete'!$G:$G,0)))</f>
        <v>-</v>
      </c>
      <c r="CZ971" s="131" t="b">
        <f>IFERROR(G971&gt;INDEX(Uppsägningar!E:E,MATCH(C971,Uppsägningar!C:C,0)),FALSE)</f>
        <v>0</v>
      </c>
    </row>
    <row r="972" spans="1:104" s="30" customFormat="1" x14ac:dyDescent="0.25">
      <c r="A972" s="19">
        <v>957</v>
      </c>
      <c r="B972" s="20"/>
      <c r="C972" s="189"/>
      <c r="D972" s="69"/>
      <c r="E972" s="171">
        <f>IFERROR(INDEX(Admin!$C$7:$C$10,MATCH(CY972,TblNivåValTExt,0)),0)</f>
        <v>0</v>
      </c>
      <c r="F972" s="1"/>
      <c r="G972" s="1"/>
      <c r="H972" s="90"/>
      <c r="I972" s="91"/>
      <c r="J972" s="91"/>
      <c r="K972" s="91"/>
      <c r="L972" s="91"/>
      <c r="M972" s="91"/>
      <c r="N972" s="91"/>
      <c r="O972" s="91"/>
      <c r="P972" s="91"/>
      <c r="Q972" s="91"/>
      <c r="R972" s="91"/>
      <c r="S972" s="91"/>
      <c r="T972" s="91"/>
      <c r="U972" s="91"/>
      <c r="V972" s="91"/>
      <c r="W972" s="225">
        <f t="shared" si="1033"/>
        <v>0</v>
      </c>
      <c r="X972" s="134" t="str">
        <f t="shared" si="1079"/>
        <v/>
      </c>
      <c r="Y972" s="92" t="b">
        <f t="shared" si="1034"/>
        <v>0</v>
      </c>
      <c r="Z972" s="92" t="str">
        <f t="shared" si="1080"/>
        <v/>
      </c>
      <c r="AA972" s="92" t="b">
        <f t="shared" si="1081"/>
        <v>0</v>
      </c>
      <c r="AB972" s="92" t="str">
        <f t="shared" si="1082"/>
        <v/>
      </c>
      <c r="AC972" s="13" t="b">
        <f t="shared" si="1035"/>
        <v>0</v>
      </c>
      <c r="AD972" s="92" t="str">
        <f t="shared" si="1083"/>
        <v/>
      </c>
      <c r="AE972" s="13" t="b">
        <f t="shared" si="1084"/>
        <v>0</v>
      </c>
      <c r="AF972" s="92" t="str">
        <f t="shared" si="1085"/>
        <v/>
      </c>
      <c r="AG972" s="13" t="b">
        <f t="shared" si="1036"/>
        <v>0</v>
      </c>
      <c r="AH972" s="92" t="str">
        <f t="shared" si="1086"/>
        <v/>
      </c>
      <c r="AI972" s="35" t="b">
        <f t="shared" si="1037"/>
        <v>0</v>
      </c>
      <c r="AJ972" s="92" t="str">
        <f t="shared" si="1087"/>
        <v/>
      </c>
      <c r="AK972" s="35" t="b">
        <f t="shared" si="1038"/>
        <v>0</v>
      </c>
      <c r="AL972" s="92" t="str">
        <f t="shared" si="1039"/>
        <v/>
      </c>
      <c r="AM972" s="35" t="b">
        <f t="shared" si="1040"/>
        <v>0</v>
      </c>
      <c r="AN972" s="92" t="str">
        <f t="shared" si="1041"/>
        <v/>
      </c>
      <c r="AO972" s="13" t="b">
        <f t="shared" si="1042"/>
        <v>0</v>
      </c>
      <c r="AP972" s="92" t="str">
        <f t="shared" si="1043"/>
        <v/>
      </c>
      <c r="AQ972" s="14">
        <f t="shared" si="1044"/>
        <v>0</v>
      </c>
      <c r="AR972" s="14">
        <f t="shared" si="1045"/>
        <v>0</v>
      </c>
      <c r="AS972" s="16">
        <f t="shared" si="1103"/>
        <v>0</v>
      </c>
      <c r="AT972" s="16">
        <f t="shared" si="1103"/>
        <v>0</v>
      </c>
      <c r="AU972" s="16">
        <f t="shared" si="1103"/>
        <v>0</v>
      </c>
      <c r="AV972" s="16">
        <f t="shared" si="1103"/>
        <v>0</v>
      </c>
      <c r="AW972" s="16">
        <f t="shared" si="1103"/>
        <v>0</v>
      </c>
      <c r="AX972" s="16">
        <f t="shared" si="1103"/>
        <v>0</v>
      </c>
      <c r="AY972" s="16">
        <f t="shared" si="1103"/>
        <v>0</v>
      </c>
      <c r="AZ972" s="16"/>
      <c r="BA972" s="16"/>
      <c r="BB972" s="93">
        <f t="shared" si="1088"/>
        <v>0</v>
      </c>
      <c r="BC972" s="93">
        <f t="shared" si="1089"/>
        <v>0</v>
      </c>
      <c r="BD972" s="93">
        <f t="shared" si="1090"/>
        <v>0</v>
      </c>
      <c r="BE972" s="158">
        <f t="shared" si="1091"/>
        <v>0</v>
      </c>
      <c r="BF972" s="159">
        <f t="shared" si="1092"/>
        <v>0</v>
      </c>
      <c r="BG972" s="159">
        <f t="shared" si="1046"/>
        <v>0</v>
      </c>
      <c r="BH972" s="159">
        <f t="shared" si="1047"/>
        <v>0</v>
      </c>
      <c r="BI972" s="159">
        <f t="shared" si="1048"/>
        <v>0</v>
      </c>
      <c r="BJ972" s="159">
        <f t="shared" si="1049"/>
        <v>0</v>
      </c>
      <c r="BK972" s="159">
        <f t="shared" si="1050"/>
        <v>0</v>
      </c>
      <c r="BL972" s="159">
        <f t="shared" si="1051"/>
        <v>0</v>
      </c>
      <c r="BM972" s="159">
        <f t="shared" si="1099"/>
        <v>0</v>
      </c>
      <c r="BN972" s="159">
        <f t="shared" si="1099"/>
        <v>0</v>
      </c>
      <c r="BO972" s="205" t="b">
        <f t="shared" si="1052"/>
        <v>0</v>
      </c>
      <c r="BP972" s="214">
        <f t="shared" si="1053"/>
        <v>0</v>
      </c>
      <c r="BQ972" s="160">
        <f t="shared" si="1054"/>
        <v>0</v>
      </c>
      <c r="BR972" s="160">
        <f t="shared" si="1055"/>
        <v>0</v>
      </c>
      <c r="BS972" s="160">
        <f t="shared" si="1056"/>
        <v>0</v>
      </c>
      <c r="BT972" s="160">
        <f t="shared" si="1057"/>
        <v>0</v>
      </c>
      <c r="BU972" s="160">
        <f t="shared" si="1058"/>
        <v>0</v>
      </c>
      <c r="BV972" s="215">
        <f t="shared" si="1059"/>
        <v>0</v>
      </c>
      <c r="BW972" s="217">
        <f t="shared" si="1060"/>
        <v>0</v>
      </c>
      <c r="BX972" s="206">
        <f t="shared" si="1061"/>
        <v>0</v>
      </c>
      <c r="BY972" s="206">
        <f t="shared" si="1062"/>
        <v>0</v>
      </c>
      <c r="BZ972" s="206">
        <f t="shared" si="1063"/>
        <v>0</v>
      </c>
      <c r="CA972" s="206">
        <f t="shared" si="1064"/>
        <v>0</v>
      </c>
      <c r="CB972" s="206">
        <f t="shared" si="1065"/>
        <v>0</v>
      </c>
      <c r="CC972" s="218">
        <f t="shared" si="1066"/>
        <v>0</v>
      </c>
      <c r="CD972" s="216" t="e">
        <f t="shared" si="1067"/>
        <v>#VALUE!</v>
      </c>
      <c r="CE972" s="94" t="e">
        <f t="shared" si="1068"/>
        <v>#VALUE!</v>
      </c>
      <c r="CF972" s="94" t="e">
        <f t="shared" si="1069"/>
        <v>#VALUE!</v>
      </c>
      <c r="CG972" s="95" t="e">
        <f t="shared" si="1070"/>
        <v>#VALUE!</v>
      </c>
      <c r="CH972" s="95" t="e">
        <f t="shared" si="1093"/>
        <v>#VALUE!</v>
      </c>
      <c r="CI972" s="95" t="b">
        <f t="shared" si="1096"/>
        <v>0</v>
      </c>
      <c r="CJ972" s="76" t="str">
        <f t="shared" si="1071"/>
        <v/>
      </c>
      <c r="CK972" s="94" t="e" cm="1">
        <f t="array" aca="1" ref="CK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CL972" s="94" t="str">
        <f t="shared" si="1072"/>
        <v/>
      </c>
      <c r="CM972" s="96" t="b">
        <f t="shared" si="1073"/>
        <v>0</v>
      </c>
      <c r="CN972" s="130" t="b">
        <f>IFERROR(MATCH(D972,'Avtal för korttidsarbete'!$G$13:$G$1012,0),TRUE)</f>
        <v>1</v>
      </c>
      <c r="CO972" s="130" t="b">
        <f t="shared" si="1074"/>
        <v>0</v>
      </c>
      <c r="CP972" s="131" t="str" cm="1">
        <f t="array" ref="CP972">IF(CN972=TRUE,"x",INDEX('Avtal för korttidsarbete'!$E$13:$E$1012,$CN972))</f>
        <v>x</v>
      </c>
      <c r="CQ972" s="131" t="str" cm="1">
        <f t="array" ref="CQ972">IF(CN972=TRUE,"x",INDEX('Avtal för korttidsarbete'!$F$13:$F$1012,$CN972))</f>
        <v>x</v>
      </c>
      <c r="CR972" s="130" t="b">
        <f t="shared" si="1075"/>
        <v>0</v>
      </c>
      <c r="CS972" s="165">
        <f t="shared" si="1094"/>
        <v>0</v>
      </c>
      <c r="CT972" s="165">
        <f t="shared" si="1095"/>
        <v>0</v>
      </c>
      <c r="CU972" s="130" t="b">
        <f t="shared" si="1076"/>
        <v>0</v>
      </c>
      <c r="CV972" s="131">
        <f t="shared" si="1077"/>
        <v>0</v>
      </c>
      <c r="CW972" s="165">
        <f t="shared" si="1078"/>
        <v>0</v>
      </c>
      <c r="CX972" s="186" t="b">
        <f>IFERROR(INDEX('Avtal för korttidsarbete'!R:R,MATCH(D972,'Avtal för korttidsarbete'!$G:$G,0)),TRUE)</f>
        <v>1</v>
      </c>
      <c r="CY972" s="165" t="str">
        <f>IF(CX972,"-",INDEX('Avtal för korttidsarbete'!$D:$D,MATCH(D972,'Avtal för korttidsarbete'!$G:$G,0)))</f>
        <v>-</v>
      </c>
      <c r="CZ972" s="131" t="b">
        <f>IFERROR(G972&gt;INDEX(Uppsägningar!E:E,MATCH(C972,Uppsägningar!C:C,0)),FALSE)</f>
        <v>0</v>
      </c>
    </row>
    <row r="973" spans="1:104" s="30" customFormat="1" x14ac:dyDescent="0.25">
      <c r="A973" s="19">
        <v>958</v>
      </c>
      <c r="B973" s="20"/>
      <c r="C973" s="189"/>
      <c r="D973" s="69"/>
      <c r="E973" s="171">
        <f>IFERROR(INDEX(Admin!$C$7:$C$10,MATCH(CY973,TblNivåValTExt,0)),0)</f>
        <v>0</v>
      </c>
      <c r="F973" s="1"/>
      <c r="G973" s="1"/>
      <c r="H973" s="90"/>
      <c r="I973" s="91"/>
      <c r="J973" s="91"/>
      <c r="K973" s="91"/>
      <c r="L973" s="91"/>
      <c r="M973" s="91"/>
      <c r="N973" s="91"/>
      <c r="O973" s="91"/>
      <c r="P973" s="91"/>
      <c r="Q973" s="91"/>
      <c r="R973" s="91"/>
      <c r="S973" s="91"/>
      <c r="T973" s="91"/>
      <c r="U973" s="91"/>
      <c r="V973" s="91"/>
      <c r="W973" s="225">
        <f t="shared" si="1033"/>
        <v>0</v>
      </c>
      <c r="X973" s="134" t="str">
        <f t="shared" si="1079"/>
        <v/>
      </c>
      <c r="Y973" s="92" t="b">
        <f t="shared" si="1034"/>
        <v>0</v>
      </c>
      <c r="Z973" s="92" t="str">
        <f t="shared" si="1080"/>
        <v/>
      </c>
      <c r="AA973" s="92" t="b">
        <f t="shared" si="1081"/>
        <v>0</v>
      </c>
      <c r="AB973" s="92" t="str">
        <f t="shared" si="1082"/>
        <v/>
      </c>
      <c r="AC973" s="13" t="b">
        <f t="shared" si="1035"/>
        <v>0</v>
      </c>
      <c r="AD973" s="92" t="str">
        <f t="shared" si="1083"/>
        <v/>
      </c>
      <c r="AE973" s="13" t="b">
        <f t="shared" si="1084"/>
        <v>0</v>
      </c>
      <c r="AF973" s="92" t="str">
        <f t="shared" si="1085"/>
        <v/>
      </c>
      <c r="AG973" s="13" t="b">
        <f t="shared" si="1036"/>
        <v>0</v>
      </c>
      <c r="AH973" s="92" t="str">
        <f t="shared" si="1086"/>
        <v/>
      </c>
      <c r="AI973" s="35" t="b">
        <f t="shared" si="1037"/>
        <v>0</v>
      </c>
      <c r="AJ973" s="92" t="str">
        <f t="shared" si="1087"/>
        <v/>
      </c>
      <c r="AK973" s="35" t="b">
        <f t="shared" si="1038"/>
        <v>0</v>
      </c>
      <c r="AL973" s="92" t="str">
        <f t="shared" si="1039"/>
        <v/>
      </c>
      <c r="AM973" s="35" t="b">
        <f t="shared" si="1040"/>
        <v>0</v>
      </c>
      <c r="AN973" s="92" t="str">
        <f t="shared" si="1041"/>
        <v/>
      </c>
      <c r="AO973" s="13" t="b">
        <f t="shared" si="1042"/>
        <v>0</v>
      </c>
      <c r="AP973" s="92" t="str">
        <f t="shared" si="1043"/>
        <v/>
      </c>
      <c r="AQ973" s="14">
        <f t="shared" si="1044"/>
        <v>0</v>
      </c>
      <c r="AR973" s="14">
        <f t="shared" si="1045"/>
        <v>0</v>
      </c>
      <c r="AS973" s="16">
        <f t="shared" si="1103"/>
        <v>0</v>
      </c>
      <c r="AT973" s="16">
        <f t="shared" si="1103"/>
        <v>0</v>
      </c>
      <c r="AU973" s="16">
        <f t="shared" si="1103"/>
        <v>0</v>
      </c>
      <c r="AV973" s="16">
        <f t="shared" si="1103"/>
        <v>0</v>
      </c>
      <c r="AW973" s="16">
        <f t="shared" si="1103"/>
        <v>0</v>
      </c>
      <c r="AX973" s="16">
        <f t="shared" si="1103"/>
        <v>0</v>
      </c>
      <c r="AY973" s="16">
        <f t="shared" si="1103"/>
        <v>0</v>
      </c>
      <c r="AZ973" s="16"/>
      <c r="BA973" s="16"/>
      <c r="BB973" s="93">
        <f t="shared" si="1088"/>
        <v>0</v>
      </c>
      <c r="BC973" s="93">
        <f t="shared" si="1089"/>
        <v>0</v>
      </c>
      <c r="BD973" s="93">
        <f t="shared" si="1090"/>
        <v>0</v>
      </c>
      <c r="BE973" s="158">
        <f t="shared" si="1091"/>
        <v>0</v>
      </c>
      <c r="BF973" s="159">
        <f t="shared" si="1092"/>
        <v>0</v>
      </c>
      <c r="BG973" s="159">
        <f t="shared" si="1046"/>
        <v>0</v>
      </c>
      <c r="BH973" s="159">
        <f t="shared" si="1047"/>
        <v>0</v>
      </c>
      <c r="BI973" s="159">
        <f t="shared" si="1048"/>
        <v>0</v>
      </c>
      <c r="BJ973" s="159">
        <f t="shared" si="1049"/>
        <v>0</v>
      </c>
      <c r="BK973" s="159">
        <f t="shared" si="1050"/>
        <v>0</v>
      </c>
      <c r="BL973" s="159">
        <f t="shared" si="1051"/>
        <v>0</v>
      </c>
      <c r="BM973" s="159">
        <f t="shared" si="1099"/>
        <v>0</v>
      </c>
      <c r="BN973" s="159">
        <f t="shared" si="1099"/>
        <v>0</v>
      </c>
      <c r="BO973" s="205" t="b">
        <f t="shared" si="1052"/>
        <v>0</v>
      </c>
      <c r="BP973" s="214">
        <f t="shared" si="1053"/>
        <v>0</v>
      </c>
      <c r="BQ973" s="160">
        <f t="shared" si="1054"/>
        <v>0</v>
      </c>
      <c r="BR973" s="160">
        <f t="shared" si="1055"/>
        <v>0</v>
      </c>
      <c r="BS973" s="160">
        <f t="shared" si="1056"/>
        <v>0</v>
      </c>
      <c r="BT973" s="160">
        <f t="shared" si="1057"/>
        <v>0</v>
      </c>
      <c r="BU973" s="160">
        <f t="shared" si="1058"/>
        <v>0</v>
      </c>
      <c r="BV973" s="215">
        <f t="shared" si="1059"/>
        <v>0</v>
      </c>
      <c r="BW973" s="217">
        <f t="shared" si="1060"/>
        <v>0</v>
      </c>
      <c r="BX973" s="206">
        <f t="shared" si="1061"/>
        <v>0</v>
      </c>
      <c r="BY973" s="206">
        <f t="shared" si="1062"/>
        <v>0</v>
      </c>
      <c r="BZ973" s="206">
        <f t="shared" si="1063"/>
        <v>0</v>
      </c>
      <c r="CA973" s="206">
        <f t="shared" si="1064"/>
        <v>0</v>
      </c>
      <c r="CB973" s="206">
        <f t="shared" si="1065"/>
        <v>0</v>
      </c>
      <c r="CC973" s="218">
        <f t="shared" si="1066"/>
        <v>0</v>
      </c>
      <c r="CD973" s="216" t="e">
        <f t="shared" si="1067"/>
        <v>#VALUE!</v>
      </c>
      <c r="CE973" s="94" t="e">
        <f t="shared" si="1068"/>
        <v>#VALUE!</v>
      </c>
      <c r="CF973" s="94" t="e">
        <f t="shared" si="1069"/>
        <v>#VALUE!</v>
      </c>
      <c r="CG973" s="95" t="e">
        <f t="shared" si="1070"/>
        <v>#VALUE!</v>
      </c>
      <c r="CH973" s="95" t="e">
        <f t="shared" si="1093"/>
        <v>#VALUE!</v>
      </c>
      <c r="CI973" s="95" t="b">
        <f t="shared" si="1096"/>
        <v>0</v>
      </c>
      <c r="CJ973" s="76" t="str">
        <f t="shared" si="1071"/>
        <v/>
      </c>
      <c r="CK973" s="94" t="e" cm="1">
        <f t="array" aca="1" ref="CK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CL973" s="94" t="str">
        <f t="shared" si="1072"/>
        <v/>
      </c>
      <c r="CM973" s="96" t="b">
        <f t="shared" si="1073"/>
        <v>0</v>
      </c>
      <c r="CN973" s="130" t="b">
        <f>IFERROR(MATCH(D973,'Avtal för korttidsarbete'!$G$13:$G$1012,0),TRUE)</f>
        <v>1</v>
      </c>
      <c r="CO973" s="130" t="b">
        <f t="shared" si="1074"/>
        <v>0</v>
      </c>
      <c r="CP973" s="131" t="str" cm="1">
        <f t="array" ref="CP973">IF(CN973=TRUE,"x",INDEX('Avtal för korttidsarbete'!$E$13:$E$1012,$CN973))</f>
        <v>x</v>
      </c>
      <c r="CQ973" s="131" t="str" cm="1">
        <f t="array" ref="CQ973">IF(CN973=TRUE,"x",INDEX('Avtal för korttidsarbete'!$F$13:$F$1012,$CN973))</f>
        <v>x</v>
      </c>
      <c r="CR973" s="130" t="b">
        <f t="shared" si="1075"/>
        <v>0</v>
      </c>
      <c r="CS973" s="165">
        <f t="shared" si="1094"/>
        <v>0</v>
      </c>
      <c r="CT973" s="165">
        <f t="shared" si="1095"/>
        <v>0</v>
      </c>
      <c r="CU973" s="130" t="b">
        <f t="shared" si="1076"/>
        <v>0</v>
      </c>
      <c r="CV973" s="131">
        <f t="shared" si="1077"/>
        <v>0</v>
      </c>
      <c r="CW973" s="165">
        <f t="shared" si="1078"/>
        <v>0</v>
      </c>
      <c r="CX973" s="186" t="b">
        <f>IFERROR(INDEX('Avtal för korttidsarbete'!R:R,MATCH(D973,'Avtal för korttidsarbete'!$G:$G,0)),TRUE)</f>
        <v>1</v>
      </c>
      <c r="CY973" s="165" t="str">
        <f>IF(CX973,"-",INDEX('Avtal för korttidsarbete'!$D:$D,MATCH(D973,'Avtal för korttidsarbete'!$G:$G,0)))</f>
        <v>-</v>
      </c>
      <c r="CZ973" s="131" t="b">
        <f>IFERROR(G973&gt;INDEX(Uppsägningar!E:E,MATCH(C973,Uppsägningar!C:C,0)),FALSE)</f>
        <v>0</v>
      </c>
    </row>
    <row r="974" spans="1:104" s="30" customFormat="1" x14ac:dyDescent="0.25">
      <c r="A974" s="19">
        <v>959</v>
      </c>
      <c r="B974" s="20"/>
      <c r="C974" s="189"/>
      <c r="D974" s="69"/>
      <c r="E974" s="171">
        <f>IFERROR(INDEX(Admin!$C$7:$C$10,MATCH(CY974,TblNivåValTExt,0)),0)</f>
        <v>0</v>
      </c>
      <c r="F974" s="1"/>
      <c r="G974" s="1"/>
      <c r="H974" s="90"/>
      <c r="I974" s="91"/>
      <c r="J974" s="91"/>
      <c r="K974" s="91"/>
      <c r="L974" s="91"/>
      <c r="M974" s="91"/>
      <c r="N974" s="91"/>
      <c r="O974" s="91"/>
      <c r="P974" s="91"/>
      <c r="Q974" s="91"/>
      <c r="R974" s="91"/>
      <c r="S974" s="91"/>
      <c r="T974" s="91"/>
      <c r="U974" s="91"/>
      <c r="V974" s="91"/>
      <c r="W974" s="225">
        <f t="shared" si="1033"/>
        <v>0</v>
      </c>
      <c r="X974" s="134" t="str">
        <f t="shared" si="1079"/>
        <v/>
      </c>
      <c r="Y974" s="92" t="b">
        <f t="shared" si="1034"/>
        <v>0</v>
      </c>
      <c r="Z974" s="92" t="str">
        <f t="shared" si="1080"/>
        <v/>
      </c>
      <c r="AA974" s="92" t="b">
        <f t="shared" si="1081"/>
        <v>0</v>
      </c>
      <c r="AB974" s="92" t="str">
        <f t="shared" si="1082"/>
        <v/>
      </c>
      <c r="AC974" s="13" t="b">
        <f t="shared" si="1035"/>
        <v>0</v>
      </c>
      <c r="AD974" s="92" t="str">
        <f t="shared" si="1083"/>
        <v/>
      </c>
      <c r="AE974" s="13" t="b">
        <f t="shared" si="1084"/>
        <v>0</v>
      </c>
      <c r="AF974" s="92" t="str">
        <f t="shared" si="1085"/>
        <v/>
      </c>
      <c r="AG974" s="13" t="b">
        <f t="shared" si="1036"/>
        <v>0</v>
      </c>
      <c r="AH974" s="92" t="str">
        <f t="shared" si="1086"/>
        <v/>
      </c>
      <c r="AI974" s="35" t="b">
        <f t="shared" si="1037"/>
        <v>0</v>
      </c>
      <c r="AJ974" s="92" t="str">
        <f t="shared" si="1087"/>
        <v/>
      </c>
      <c r="AK974" s="35" t="b">
        <f t="shared" si="1038"/>
        <v>0</v>
      </c>
      <c r="AL974" s="92" t="str">
        <f t="shared" si="1039"/>
        <v/>
      </c>
      <c r="AM974" s="35" t="b">
        <f t="shared" si="1040"/>
        <v>0</v>
      </c>
      <c r="AN974" s="92" t="str">
        <f t="shared" si="1041"/>
        <v/>
      </c>
      <c r="AO974" s="13" t="b">
        <f t="shared" si="1042"/>
        <v>0</v>
      </c>
      <c r="AP974" s="92" t="str">
        <f t="shared" si="1043"/>
        <v/>
      </c>
      <c r="AQ974" s="14">
        <f t="shared" si="1044"/>
        <v>0</v>
      </c>
      <c r="AR974" s="14">
        <f t="shared" si="1045"/>
        <v>0</v>
      </c>
      <c r="AS974" s="16">
        <f t="shared" si="1103"/>
        <v>0</v>
      </c>
      <c r="AT974" s="16">
        <f t="shared" si="1103"/>
        <v>0</v>
      </c>
      <c r="AU974" s="16">
        <f t="shared" si="1103"/>
        <v>0</v>
      </c>
      <c r="AV974" s="16">
        <f t="shared" si="1103"/>
        <v>0</v>
      </c>
      <c r="AW974" s="16">
        <f t="shared" si="1103"/>
        <v>0</v>
      </c>
      <c r="AX974" s="16">
        <f t="shared" si="1103"/>
        <v>0</v>
      </c>
      <c r="AY974" s="16">
        <f t="shared" si="1103"/>
        <v>0</v>
      </c>
      <c r="AZ974" s="16"/>
      <c r="BA974" s="16"/>
      <c r="BB974" s="93">
        <f t="shared" si="1088"/>
        <v>0</v>
      </c>
      <c r="BC974" s="93">
        <f t="shared" si="1089"/>
        <v>0</v>
      </c>
      <c r="BD974" s="93">
        <f t="shared" si="1090"/>
        <v>0</v>
      </c>
      <c r="BE974" s="158">
        <f t="shared" si="1091"/>
        <v>0</v>
      </c>
      <c r="BF974" s="159">
        <f t="shared" si="1092"/>
        <v>0</v>
      </c>
      <c r="BG974" s="159">
        <f t="shared" si="1046"/>
        <v>0</v>
      </c>
      <c r="BH974" s="159">
        <f t="shared" si="1047"/>
        <v>0</v>
      </c>
      <c r="BI974" s="159">
        <f t="shared" si="1048"/>
        <v>0</v>
      </c>
      <c r="BJ974" s="159">
        <f t="shared" si="1049"/>
        <v>0</v>
      </c>
      <c r="BK974" s="159">
        <f t="shared" si="1050"/>
        <v>0</v>
      </c>
      <c r="BL974" s="159">
        <f t="shared" si="1051"/>
        <v>0</v>
      </c>
      <c r="BM974" s="159">
        <f t="shared" ref="BM974:BN987" si="1104">AZ974/BM$11*$AV974</f>
        <v>0</v>
      </c>
      <c r="BN974" s="159">
        <f t="shared" si="1104"/>
        <v>0</v>
      </c>
      <c r="BO974" s="205" t="b">
        <f t="shared" si="1052"/>
        <v>0</v>
      </c>
      <c r="BP974" s="214">
        <f t="shared" si="1053"/>
        <v>0</v>
      </c>
      <c r="BQ974" s="160">
        <f t="shared" si="1054"/>
        <v>0</v>
      </c>
      <c r="BR974" s="160">
        <f t="shared" si="1055"/>
        <v>0</v>
      </c>
      <c r="BS974" s="160">
        <f t="shared" si="1056"/>
        <v>0</v>
      </c>
      <c r="BT974" s="160">
        <f t="shared" si="1057"/>
        <v>0</v>
      </c>
      <c r="BU974" s="160">
        <f t="shared" si="1058"/>
        <v>0</v>
      </c>
      <c r="BV974" s="215">
        <f t="shared" si="1059"/>
        <v>0</v>
      </c>
      <c r="BW974" s="217">
        <f t="shared" si="1060"/>
        <v>0</v>
      </c>
      <c r="BX974" s="206">
        <f t="shared" si="1061"/>
        <v>0</v>
      </c>
      <c r="BY974" s="206">
        <f t="shared" si="1062"/>
        <v>0</v>
      </c>
      <c r="BZ974" s="206">
        <f t="shared" si="1063"/>
        <v>0</v>
      </c>
      <c r="CA974" s="206">
        <f t="shared" si="1064"/>
        <v>0</v>
      </c>
      <c r="CB974" s="206">
        <f t="shared" si="1065"/>
        <v>0</v>
      </c>
      <c r="CC974" s="218">
        <f t="shared" si="1066"/>
        <v>0</v>
      </c>
      <c r="CD974" s="216" t="e">
        <f t="shared" si="1067"/>
        <v>#VALUE!</v>
      </c>
      <c r="CE974" s="94" t="e">
        <f t="shared" si="1068"/>
        <v>#VALUE!</v>
      </c>
      <c r="CF974" s="94" t="e">
        <f t="shared" si="1069"/>
        <v>#VALUE!</v>
      </c>
      <c r="CG974" s="95" t="e">
        <f t="shared" si="1070"/>
        <v>#VALUE!</v>
      </c>
      <c r="CH974" s="95" t="e">
        <f t="shared" si="1093"/>
        <v>#VALUE!</v>
      </c>
      <c r="CI974" s="95" t="b">
        <f t="shared" si="1096"/>
        <v>0</v>
      </c>
      <c r="CJ974" s="76" t="str">
        <f t="shared" si="1071"/>
        <v/>
      </c>
      <c r="CK974" s="94" t="e" cm="1">
        <f t="array" aca="1" ref="CK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CL974" s="94" t="str">
        <f t="shared" si="1072"/>
        <v/>
      </c>
      <c r="CM974" s="96" t="b">
        <f t="shared" si="1073"/>
        <v>0</v>
      </c>
      <c r="CN974" s="130" t="b">
        <f>IFERROR(MATCH(D974,'Avtal för korttidsarbete'!$G$13:$G$1012,0),TRUE)</f>
        <v>1</v>
      </c>
      <c r="CO974" s="130" t="b">
        <f t="shared" si="1074"/>
        <v>0</v>
      </c>
      <c r="CP974" s="131" t="str" cm="1">
        <f t="array" ref="CP974">IF(CN974=TRUE,"x",INDEX('Avtal för korttidsarbete'!$E$13:$E$1012,$CN974))</f>
        <v>x</v>
      </c>
      <c r="CQ974" s="131" t="str" cm="1">
        <f t="array" ref="CQ974">IF(CN974=TRUE,"x",INDEX('Avtal för korttidsarbete'!$F$13:$F$1012,$CN974))</f>
        <v>x</v>
      </c>
      <c r="CR974" s="130" t="b">
        <f t="shared" si="1075"/>
        <v>0</v>
      </c>
      <c r="CS974" s="165">
        <f t="shared" si="1094"/>
        <v>0</v>
      </c>
      <c r="CT974" s="165">
        <f t="shared" si="1095"/>
        <v>0</v>
      </c>
      <c r="CU974" s="130" t="b">
        <f t="shared" si="1076"/>
        <v>0</v>
      </c>
      <c r="CV974" s="131">
        <f t="shared" si="1077"/>
        <v>0</v>
      </c>
      <c r="CW974" s="165">
        <f t="shared" si="1078"/>
        <v>0</v>
      </c>
      <c r="CX974" s="186" t="b">
        <f>IFERROR(INDEX('Avtal för korttidsarbete'!R:R,MATCH(D974,'Avtal för korttidsarbete'!$G:$G,0)),TRUE)</f>
        <v>1</v>
      </c>
      <c r="CY974" s="165" t="str">
        <f>IF(CX974,"-",INDEX('Avtal för korttidsarbete'!$D:$D,MATCH(D974,'Avtal för korttidsarbete'!$G:$G,0)))</f>
        <v>-</v>
      </c>
      <c r="CZ974" s="131" t="b">
        <f>IFERROR(G974&gt;INDEX(Uppsägningar!E:E,MATCH(C974,Uppsägningar!C:C,0)),FALSE)</f>
        <v>0</v>
      </c>
    </row>
    <row r="975" spans="1:104" s="30" customFormat="1" x14ac:dyDescent="0.25">
      <c r="A975" s="19">
        <v>960</v>
      </c>
      <c r="B975" s="20"/>
      <c r="C975" s="189"/>
      <c r="D975" s="69"/>
      <c r="E975" s="171">
        <f>IFERROR(INDEX(Admin!$C$7:$C$10,MATCH(CY975,TblNivåValTExt,0)),0)</f>
        <v>0</v>
      </c>
      <c r="F975" s="1"/>
      <c r="G975" s="1"/>
      <c r="H975" s="90"/>
      <c r="I975" s="91"/>
      <c r="J975" s="91"/>
      <c r="K975" s="91"/>
      <c r="L975" s="91"/>
      <c r="M975" s="91"/>
      <c r="N975" s="91"/>
      <c r="O975" s="91"/>
      <c r="P975" s="91"/>
      <c r="Q975" s="91"/>
      <c r="R975" s="91"/>
      <c r="S975" s="91"/>
      <c r="T975" s="91"/>
      <c r="U975" s="91"/>
      <c r="V975" s="91"/>
      <c r="W975" s="225">
        <f t="shared" si="1033"/>
        <v>0</v>
      </c>
      <c r="X975" s="134" t="str">
        <f t="shared" si="1079"/>
        <v/>
      </c>
      <c r="Y975" s="92" t="b">
        <f t="shared" si="1034"/>
        <v>0</v>
      </c>
      <c r="Z975" s="92" t="str">
        <f t="shared" si="1080"/>
        <v/>
      </c>
      <c r="AA975" s="92" t="b">
        <f t="shared" si="1081"/>
        <v>0</v>
      </c>
      <c r="AB975" s="92" t="str">
        <f t="shared" si="1082"/>
        <v/>
      </c>
      <c r="AC975" s="13" t="b">
        <f t="shared" si="1035"/>
        <v>0</v>
      </c>
      <c r="AD975" s="92" t="str">
        <f t="shared" si="1083"/>
        <v/>
      </c>
      <c r="AE975" s="13" t="b">
        <f t="shared" si="1084"/>
        <v>0</v>
      </c>
      <c r="AF975" s="92" t="str">
        <f t="shared" si="1085"/>
        <v/>
      </c>
      <c r="AG975" s="13" t="b">
        <f t="shared" si="1036"/>
        <v>0</v>
      </c>
      <c r="AH975" s="92" t="str">
        <f t="shared" si="1086"/>
        <v/>
      </c>
      <c r="AI975" s="35" t="b">
        <f t="shared" si="1037"/>
        <v>0</v>
      </c>
      <c r="AJ975" s="92" t="str">
        <f t="shared" si="1087"/>
        <v/>
      </c>
      <c r="AK975" s="35" t="b">
        <f t="shared" si="1038"/>
        <v>0</v>
      </c>
      <c r="AL975" s="92" t="str">
        <f t="shared" si="1039"/>
        <v/>
      </c>
      <c r="AM975" s="35" t="b">
        <f t="shared" si="1040"/>
        <v>0</v>
      </c>
      <c r="AN975" s="92" t="str">
        <f t="shared" si="1041"/>
        <v/>
      </c>
      <c r="AO975" s="13" t="b">
        <f t="shared" si="1042"/>
        <v>0</v>
      </c>
      <c r="AP975" s="92" t="str">
        <f t="shared" si="1043"/>
        <v/>
      </c>
      <c r="AQ975" s="14">
        <f t="shared" si="1044"/>
        <v>0</v>
      </c>
      <c r="AR975" s="14">
        <f t="shared" si="1045"/>
        <v>0</v>
      </c>
      <c r="AS975" s="16">
        <f t="shared" si="1103"/>
        <v>0</v>
      </c>
      <c r="AT975" s="16">
        <f t="shared" si="1103"/>
        <v>0</v>
      </c>
      <c r="AU975" s="16">
        <f t="shared" si="1103"/>
        <v>0</v>
      </c>
      <c r="AV975" s="16">
        <f t="shared" si="1103"/>
        <v>0</v>
      </c>
      <c r="AW975" s="16">
        <f t="shared" si="1103"/>
        <v>0</v>
      </c>
      <c r="AX975" s="16">
        <f t="shared" si="1103"/>
        <v>0</v>
      </c>
      <c r="AY975" s="16">
        <f t="shared" si="1103"/>
        <v>0</v>
      </c>
      <c r="AZ975" s="16"/>
      <c r="BA975" s="16"/>
      <c r="BB975" s="93">
        <f t="shared" si="1088"/>
        <v>0</v>
      </c>
      <c r="BC975" s="93">
        <f t="shared" si="1089"/>
        <v>0</v>
      </c>
      <c r="BD975" s="93">
        <f t="shared" si="1090"/>
        <v>0</v>
      </c>
      <c r="BE975" s="158">
        <f t="shared" si="1091"/>
        <v>0</v>
      </c>
      <c r="BF975" s="159">
        <f t="shared" si="1092"/>
        <v>0</v>
      </c>
      <c r="BG975" s="159">
        <f t="shared" si="1046"/>
        <v>0</v>
      </c>
      <c r="BH975" s="159">
        <f t="shared" si="1047"/>
        <v>0</v>
      </c>
      <c r="BI975" s="159">
        <f t="shared" si="1048"/>
        <v>0</v>
      </c>
      <c r="BJ975" s="159">
        <f t="shared" si="1049"/>
        <v>0</v>
      </c>
      <c r="BK975" s="159">
        <f t="shared" si="1050"/>
        <v>0</v>
      </c>
      <c r="BL975" s="159">
        <f t="shared" si="1051"/>
        <v>0</v>
      </c>
      <c r="BM975" s="159">
        <f t="shared" si="1104"/>
        <v>0</v>
      </c>
      <c r="BN975" s="159">
        <f t="shared" si="1104"/>
        <v>0</v>
      </c>
      <c r="BO975" s="205" t="b">
        <f t="shared" si="1052"/>
        <v>0</v>
      </c>
      <c r="BP975" s="214">
        <f t="shared" si="1053"/>
        <v>0</v>
      </c>
      <c r="BQ975" s="160">
        <f t="shared" si="1054"/>
        <v>0</v>
      </c>
      <c r="BR975" s="160">
        <f t="shared" si="1055"/>
        <v>0</v>
      </c>
      <c r="BS975" s="160">
        <f t="shared" si="1056"/>
        <v>0</v>
      </c>
      <c r="BT975" s="160">
        <f t="shared" si="1057"/>
        <v>0</v>
      </c>
      <c r="BU975" s="160">
        <f t="shared" si="1058"/>
        <v>0</v>
      </c>
      <c r="BV975" s="215">
        <f t="shared" si="1059"/>
        <v>0</v>
      </c>
      <c r="BW975" s="217">
        <f t="shared" si="1060"/>
        <v>0</v>
      </c>
      <c r="BX975" s="206">
        <f t="shared" si="1061"/>
        <v>0</v>
      </c>
      <c r="BY975" s="206">
        <f t="shared" si="1062"/>
        <v>0</v>
      </c>
      <c r="BZ975" s="206">
        <f t="shared" si="1063"/>
        <v>0</v>
      </c>
      <c r="CA975" s="206">
        <f t="shared" si="1064"/>
        <v>0</v>
      </c>
      <c r="CB975" s="206">
        <f t="shared" si="1065"/>
        <v>0</v>
      </c>
      <c r="CC975" s="218">
        <f t="shared" si="1066"/>
        <v>0</v>
      </c>
      <c r="CD975" s="216" t="e">
        <f t="shared" si="1067"/>
        <v>#VALUE!</v>
      </c>
      <c r="CE975" s="94" t="e">
        <f t="shared" si="1068"/>
        <v>#VALUE!</v>
      </c>
      <c r="CF975" s="94" t="e">
        <f t="shared" si="1069"/>
        <v>#VALUE!</v>
      </c>
      <c r="CG975" s="95" t="e">
        <f t="shared" si="1070"/>
        <v>#VALUE!</v>
      </c>
      <c r="CH975" s="95" t="e">
        <f t="shared" si="1093"/>
        <v>#VALUE!</v>
      </c>
      <c r="CI975" s="95" t="b">
        <f t="shared" si="1096"/>
        <v>0</v>
      </c>
      <c r="CJ975" s="76" t="str">
        <f t="shared" si="1071"/>
        <v/>
      </c>
      <c r="CK975" s="94" t="e" cm="1">
        <f t="array" aca="1" ref="CK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CL975" s="94" t="str">
        <f t="shared" si="1072"/>
        <v/>
      </c>
      <c r="CM975" s="96" t="b">
        <f t="shared" si="1073"/>
        <v>0</v>
      </c>
      <c r="CN975" s="130" t="b">
        <f>IFERROR(MATCH(D975,'Avtal för korttidsarbete'!$G$13:$G$1012,0),TRUE)</f>
        <v>1</v>
      </c>
      <c r="CO975" s="130" t="b">
        <f t="shared" si="1074"/>
        <v>0</v>
      </c>
      <c r="CP975" s="131" t="str" cm="1">
        <f t="array" ref="CP975">IF(CN975=TRUE,"x",INDEX('Avtal för korttidsarbete'!$E$13:$E$1012,$CN975))</f>
        <v>x</v>
      </c>
      <c r="CQ975" s="131" t="str" cm="1">
        <f t="array" ref="CQ975">IF(CN975=TRUE,"x",INDEX('Avtal för korttidsarbete'!$F$13:$F$1012,$CN975))</f>
        <v>x</v>
      </c>
      <c r="CR975" s="130" t="b">
        <f t="shared" si="1075"/>
        <v>0</v>
      </c>
      <c r="CS975" s="165">
        <f t="shared" si="1094"/>
        <v>0</v>
      </c>
      <c r="CT975" s="165">
        <f t="shared" si="1095"/>
        <v>0</v>
      </c>
      <c r="CU975" s="130" t="b">
        <f t="shared" si="1076"/>
        <v>0</v>
      </c>
      <c r="CV975" s="131">
        <f t="shared" si="1077"/>
        <v>0</v>
      </c>
      <c r="CW975" s="165">
        <f t="shared" si="1078"/>
        <v>0</v>
      </c>
      <c r="CX975" s="186" t="b">
        <f>IFERROR(INDEX('Avtal för korttidsarbete'!R:R,MATCH(D975,'Avtal för korttidsarbete'!$G:$G,0)),TRUE)</f>
        <v>1</v>
      </c>
      <c r="CY975" s="165" t="str">
        <f>IF(CX975,"-",INDEX('Avtal för korttidsarbete'!$D:$D,MATCH(D975,'Avtal för korttidsarbete'!$G:$G,0)))</f>
        <v>-</v>
      </c>
      <c r="CZ975" s="131" t="b">
        <f>IFERROR(G975&gt;INDEX(Uppsägningar!E:E,MATCH(C975,Uppsägningar!C:C,0)),FALSE)</f>
        <v>0</v>
      </c>
    </row>
    <row r="976" spans="1:104" s="30" customFormat="1" x14ac:dyDescent="0.25">
      <c r="A976" s="19">
        <v>961</v>
      </c>
      <c r="B976" s="20"/>
      <c r="C976" s="189"/>
      <c r="D976" s="69"/>
      <c r="E976" s="171">
        <f>IFERROR(INDEX(Admin!$C$7:$C$10,MATCH(CY976,TblNivåValTExt,0)),0)</f>
        <v>0</v>
      </c>
      <c r="F976" s="1"/>
      <c r="G976" s="1"/>
      <c r="H976" s="90"/>
      <c r="I976" s="91"/>
      <c r="J976" s="91"/>
      <c r="K976" s="91"/>
      <c r="L976" s="91"/>
      <c r="M976" s="91"/>
      <c r="N976" s="91"/>
      <c r="O976" s="91"/>
      <c r="P976" s="91"/>
      <c r="Q976" s="91"/>
      <c r="R976" s="91"/>
      <c r="S976" s="91"/>
      <c r="T976" s="91"/>
      <c r="U976" s="91"/>
      <c r="V976" s="91"/>
      <c r="W976" s="225">
        <f t="shared" ref="W976:W1015" si="1105">IF(BO976,"-",ROUNDUP(SUM(BW976:CC976),0))</f>
        <v>0</v>
      </c>
      <c r="X976" s="134" t="str">
        <f t="shared" si="1079"/>
        <v/>
      </c>
      <c r="Y976" s="92" t="b">
        <f t="shared" ref="Y976:Y1015" si="1106">IF(G976=0,FALSE,G976&lt;F976)</f>
        <v>0</v>
      </c>
      <c r="Z976" s="92" t="str">
        <f t="shared" si="1080"/>
        <v/>
      </c>
      <c r="AA976" s="92" t="b">
        <f t="shared" si="1081"/>
        <v>0</v>
      </c>
      <c r="AB976" s="92" t="str">
        <f t="shared" si="1082"/>
        <v/>
      </c>
      <c r="AC976" s="13" t="b">
        <f t="shared" ref="AC976:AC1015" si="1107">IF(F976=0,FALSE,CR976)</f>
        <v>0</v>
      </c>
      <c r="AD976" s="92" t="str">
        <f t="shared" si="1083"/>
        <v/>
      </c>
      <c r="AE976" s="13" t="b">
        <f t="shared" si="1084"/>
        <v>0</v>
      </c>
      <c r="AF976" s="92" t="str">
        <f t="shared" si="1085"/>
        <v/>
      </c>
      <c r="AG976" s="13" t="b">
        <f t="shared" ref="AG976:AG1015" si="1108">CZ976</f>
        <v>0</v>
      </c>
      <c r="AH976" s="92" t="str">
        <f t="shared" si="1086"/>
        <v/>
      </c>
      <c r="AI976" s="35" t="b">
        <f t="shared" ref="AI976:AI1015" si="1109">IF(OR(OR(P976&lt;0,Q976&lt;0,R976&lt;0,S976&lt;0,T976&lt;0,U976&lt;0,V976&lt;0),OR(P976&gt;AS976,Q976&gt;AT976,R976&gt;AU976,S976&gt;AV976,T976&gt;AW976,U976&gt;AX976,V976&gt;AY976)),TRUE,FALSE)</f>
        <v>0</v>
      </c>
      <c r="AJ976" s="92" t="str">
        <f t="shared" si="1087"/>
        <v/>
      </c>
      <c r="AK976" s="35" t="b">
        <f t="shared" ref="AK976:AK1015" si="1110">CM976</f>
        <v>0</v>
      </c>
      <c r="AL976" s="92" t="str">
        <f t="shared" ref="AL976:AL1015" si="1111">IF(AK976,AL$13,"")</f>
        <v/>
      </c>
      <c r="AM976" s="35" t="b">
        <f t="shared" ref="AM976:AM1015" si="1112">IF(D976="",IF(AND(B976&lt;&gt;"",C976&lt;&gt;"",F976&lt;&gt;"",G976&lt;&gt;"",H976&lt;&gt;""),CO976,FALSE),CO976)</f>
        <v>0</v>
      </c>
      <c r="AN976" s="92" t="str">
        <f t="shared" ref="AN976:AN1015" si="1113">IF(AM976,AN$13,"")</f>
        <v/>
      </c>
      <c r="AO976" s="13" t="b">
        <f t="shared" ref="AO976:AO1015" si="1114">AND(AnsokDatum="",COUNTA(B976:D976,F976:H976)&gt;0)</f>
        <v>0</v>
      </c>
      <c r="AP976" s="92" t="str">
        <f t="shared" ref="AP976:AP1015" si="1115">IF(AO976,AP$13,"")</f>
        <v/>
      </c>
      <c r="AQ976" s="14">
        <f t="shared" ref="AQ976:AQ1015" si="1116">IF(F976=0,0,MAX(F976,CS976))</f>
        <v>0</v>
      </c>
      <c r="AR976" s="14">
        <f t="shared" ref="AR976:AR1015" si="1117">IF(G976=0,0,MIN(G976,CW976))</f>
        <v>0</v>
      </c>
      <c r="AS976" s="16">
        <f t="shared" ref="AS976:AY985" si="1118">IF(OR(AS$11=FALSE,$F976="",MIN($G976,AS$10,$AR976)-MAX($F976,AS$8,$AQ976)&lt;0),0,MIN($G976,AS$10,$AR976)-MAX($F976,AS$8,$AQ976)+1)</f>
        <v>0</v>
      </c>
      <c r="AT976" s="16">
        <f t="shared" si="1118"/>
        <v>0</v>
      </c>
      <c r="AU976" s="16">
        <f t="shared" si="1118"/>
        <v>0</v>
      </c>
      <c r="AV976" s="16">
        <f t="shared" si="1118"/>
        <v>0</v>
      </c>
      <c r="AW976" s="16">
        <f t="shared" si="1118"/>
        <v>0</v>
      </c>
      <c r="AX976" s="16">
        <f t="shared" si="1118"/>
        <v>0</v>
      </c>
      <c r="AY976" s="16">
        <f t="shared" si="1118"/>
        <v>0</v>
      </c>
      <c r="AZ976" s="16"/>
      <c r="BA976" s="16"/>
      <c r="BB976" s="93">
        <f t="shared" si="1088"/>
        <v>0</v>
      </c>
      <c r="BC976" s="93">
        <f t="shared" si="1089"/>
        <v>0</v>
      </c>
      <c r="BD976" s="93">
        <f t="shared" si="1090"/>
        <v>0</v>
      </c>
      <c r="BE976" s="158">
        <f t="shared" si="1091"/>
        <v>0</v>
      </c>
      <c r="BF976" s="159">
        <f t="shared" si="1092"/>
        <v>0</v>
      </c>
      <c r="BG976" s="159">
        <f t="shared" ref="BG976:BG1014" si="1119">AT976/BG$11*$BE976</f>
        <v>0</v>
      </c>
      <c r="BH976" s="159">
        <f t="shared" ref="BH976:BH1014" si="1120">AU976/BH$11*$BE976</f>
        <v>0</v>
      </c>
      <c r="BI976" s="159">
        <f t="shared" ref="BI976:BI1014" si="1121">AV976/BI$11*$BE976</f>
        <v>0</v>
      </c>
      <c r="BJ976" s="159">
        <f t="shared" ref="BJ976:BJ1014" si="1122">AW976/BJ$11*$BE976</f>
        <v>0</v>
      </c>
      <c r="BK976" s="159">
        <f t="shared" ref="BK976:BK1014" si="1123">AX976/BK$11*$BE976</f>
        <v>0</v>
      </c>
      <c r="BL976" s="159">
        <f t="shared" ref="BL976:BL1014" si="1124">AY976/BL$11*$BE976</f>
        <v>0</v>
      </c>
      <c r="BM976" s="159">
        <f t="shared" si="1104"/>
        <v>0</v>
      </c>
      <c r="BN976" s="159">
        <f t="shared" si="1104"/>
        <v>0</v>
      </c>
      <c r="BO976" s="205" t="b">
        <f t="shared" ref="BO976:BO1014" si="1125">OR(H976&lt;0,Y976,AA976,AC976,AG976,AI976,AK976,AM976,AO976)</f>
        <v>0</v>
      </c>
      <c r="BP976" s="214">
        <f t="shared" ref="BP976:BP1014" si="1126">IF(AS976&gt;0,MAX(AS976-I976-P976,0)/AS976,0)</f>
        <v>0</v>
      </c>
      <c r="BQ976" s="160">
        <f t="shared" ref="BQ976:BQ1014" si="1127">IF(AT976&gt;0,MAX(AT976-J976-Q976,0)/AT976,0)</f>
        <v>0</v>
      </c>
      <c r="BR976" s="160">
        <f t="shared" ref="BR976:BR1014" si="1128">IF(AU976&gt;0,MAX(AU976-K976-R976,0)/AU976,0)</f>
        <v>0</v>
      </c>
      <c r="BS976" s="160">
        <f t="shared" ref="BS976:BS1014" si="1129">IF(AV976&gt;0,MAX(AV976-L976-S976,0)/AV976,0)</f>
        <v>0</v>
      </c>
      <c r="BT976" s="160">
        <f t="shared" ref="BT976:BT1014" si="1130">IF(AW976&gt;0,MAX(AW976-M976-T976,0)/AW976,0)</f>
        <v>0</v>
      </c>
      <c r="BU976" s="160">
        <f t="shared" ref="BU976:BU1014" si="1131">IF(AX976&gt;0,MAX(AX976-N976-U976,0)/AX976,0)</f>
        <v>0</v>
      </c>
      <c r="BV976" s="215">
        <f t="shared" ref="BV976:BV1014" si="1132">IF(AY976&gt;0,MAX(AY976-O976-V976,0)/AY976,0)</f>
        <v>0</v>
      </c>
      <c r="BW976" s="217">
        <f t="shared" ref="BW976:BW1014" si="1133">BF976*BP976*BP$12*$E976%</f>
        <v>0</v>
      </c>
      <c r="BX976" s="206">
        <f t="shared" ref="BX976:BX1014" si="1134">BG976*BQ976*BQ$12*$E976%</f>
        <v>0</v>
      </c>
      <c r="BY976" s="206">
        <f t="shared" ref="BY976:BY1014" si="1135">BH976*BR976*BR$12*$E976%</f>
        <v>0</v>
      </c>
      <c r="BZ976" s="206">
        <f t="shared" ref="BZ976:BZ1014" si="1136">BI976*BS976*BS$12*$E976%</f>
        <v>0</v>
      </c>
      <c r="CA976" s="206">
        <f t="shared" ref="CA976:CA1014" si="1137">BJ976*BT976*BT$12*$E976%</f>
        <v>0</v>
      </c>
      <c r="CB976" s="206">
        <f t="shared" ref="CB976:CB1014" si="1138">BK976*BU976*BU$12*$E976%</f>
        <v>0</v>
      </c>
      <c r="CC976" s="218">
        <f t="shared" ref="CC976:CC1014" si="1139">BL976*BV976*BV$12*$E976%</f>
        <v>0</v>
      </c>
      <c r="CD976" s="216" t="e">
        <f t="shared" ref="CD976:CD1014" si="1140">VALUE(LEFT(C976,2))</f>
        <v>#VALUE!</v>
      </c>
      <c r="CE976" s="94" t="e">
        <f t="shared" ref="CE976:CE1014" si="1141">VALUE(MID(C976,3,2))</f>
        <v>#VALUE!</v>
      </c>
      <c r="CF976" s="94" t="e">
        <f t="shared" ref="CF976:CF1014" si="1142">TEXT(IF(VALUE(MID(C976,5,2))&gt;31,MID(C976,5,2)-60,VALUE(MID(C976,5,2))),"00")</f>
        <v>#VALUE!</v>
      </c>
      <c r="CG976" s="95" t="e">
        <f t="shared" ref="CG976:CG1014" si="1143">DATEVALUE(IF(VALUE(LEFT(C976,2))&lt;20,20,19)&amp;TEXT(CD976,"00")&amp;"/"&amp;CE976&amp;"/"&amp;CF976)</f>
        <v>#VALUE!</v>
      </c>
      <c r="CH976" s="95" t="e">
        <f t="shared" si="1093"/>
        <v>#VALUE!</v>
      </c>
      <c r="CI976" s="95" t="b">
        <f t="shared" si="1096"/>
        <v>0</v>
      </c>
      <c r="CJ976" s="76" t="str">
        <f t="shared" ref="CJ976:CJ1014" si="1144">RIGHT(C976,1)</f>
        <v/>
      </c>
      <c r="CK976" s="94" t="e" cm="1">
        <f t="array" aca="1" ref="CK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CL976" s="94" t="str">
        <f t="shared" ref="CL976:CL1014" si="1145">IF(C976="","",CK976=CJ976)</f>
        <v/>
      </c>
      <c r="CM976" s="96" t="b">
        <f t="shared" ref="CM976:CM1014" si="1146">IFERROR(NOT(IF(OR(C976&lt;&gt;"",H976&lt;&gt;""),AND(CI976,CL976),TRUE)),TRUE)</f>
        <v>0</v>
      </c>
      <c r="CN976" s="130" t="b">
        <f>IFERROR(MATCH(D976,'Avtal för korttidsarbete'!$G$13:$G$1012,0),TRUE)</f>
        <v>1</v>
      </c>
      <c r="CO976" s="130" t="b">
        <f t="shared" ref="CO976:CO1014" si="1147">IF(AND(B976&lt;&gt;"",CN976=TRUE),TRUE,FALSE)</f>
        <v>0</v>
      </c>
      <c r="CP976" s="131" t="str" cm="1">
        <f t="array" ref="CP976">IF(CN976=TRUE,"x",INDEX('Avtal för korttidsarbete'!$E$13:$E$1012,$CN976))</f>
        <v>x</v>
      </c>
      <c r="CQ976" s="131" t="str" cm="1">
        <f t="array" ref="CQ976">IF(CN976=TRUE,"x",INDEX('Avtal för korttidsarbete'!$F$13:$F$1012,$CN976))</f>
        <v>x</v>
      </c>
      <c r="CR976" s="130" t="b">
        <f t="shared" ref="CR976:CR1014" si="1148">IF(CN976=TRUE,FALSE,IF(OR(F976&lt;CP976,G976&gt;CQ976),TRUE,FALSE))</f>
        <v>0</v>
      </c>
      <c r="CS976" s="165">
        <f t="shared" si="1094"/>
        <v>0</v>
      </c>
      <c r="CT976" s="165">
        <f t="shared" si="1095"/>
        <v>0</v>
      </c>
      <c r="CU976" s="130" t="b">
        <f t="shared" ref="CU976:CU1014" si="1149">IFERROR(IF(OR(F976="",G976="",CN976=TRUE),FALSE,IF(OR(F976&lt;$CS$12,G976&gt;$CT$12),TRUE,FALSE)),TRUE)</f>
        <v>0</v>
      </c>
      <c r="CV976" s="131">
        <f t="shared" ref="CV976:CV1014" si="1150">MAX(CP976,$CS$12,F976)</f>
        <v>0</v>
      </c>
      <c r="CW976" s="165">
        <f t="shared" ref="CW976:CW1014" si="1151">MIN(CQ976,$CT$12)</f>
        <v>0</v>
      </c>
      <c r="CX976" s="186" t="b">
        <f>IFERROR(INDEX('Avtal för korttidsarbete'!R:R,MATCH(D976,'Avtal för korttidsarbete'!$G:$G,0)),TRUE)</f>
        <v>1</v>
      </c>
      <c r="CY976" s="165" t="str">
        <f>IF(CX976,"-",INDEX('Avtal för korttidsarbete'!$D:$D,MATCH(D976,'Avtal för korttidsarbete'!$G:$G,0)))</f>
        <v>-</v>
      </c>
      <c r="CZ976" s="131" t="b">
        <f>IFERROR(G976&gt;INDEX(Uppsägningar!E:E,MATCH(C976,Uppsägningar!C:C,0)),FALSE)</f>
        <v>0</v>
      </c>
    </row>
    <row r="977" spans="1:104" s="30" customFormat="1" x14ac:dyDescent="0.25">
      <c r="A977" s="19">
        <v>962</v>
      </c>
      <c r="B977" s="20"/>
      <c r="C977" s="189"/>
      <c r="D977" s="69"/>
      <c r="E977" s="171">
        <f>IFERROR(INDEX(Admin!$C$7:$C$10,MATCH(CY977,TblNivåValTExt,0)),0)</f>
        <v>0</v>
      </c>
      <c r="F977" s="1"/>
      <c r="G977" s="1"/>
      <c r="H977" s="90"/>
      <c r="I977" s="91"/>
      <c r="J977" s="91"/>
      <c r="K977" s="91"/>
      <c r="L977" s="91"/>
      <c r="M977" s="91"/>
      <c r="N977" s="91"/>
      <c r="O977" s="91"/>
      <c r="P977" s="91"/>
      <c r="Q977" s="91"/>
      <c r="R977" s="91"/>
      <c r="S977" s="91"/>
      <c r="T977" s="91"/>
      <c r="U977" s="91"/>
      <c r="V977" s="91"/>
      <c r="W977" s="225">
        <f t="shared" si="1105"/>
        <v>0</v>
      </c>
      <c r="X977" s="134" t="str">
        <f t="shared" ref="X977:X1015" si="1152">IF(AP977="",IF(Z977="","",Z977&amp;". ")&amp;IF(AB977="","",AB977&amp;". ")&amp;IF(AD977="","",AD977&amp;". ")&amp;IF(AH977="","",AH977&amp;". ")&amp;IF(AJ977="","",AJ977&amp;". ")&amp;IF(AL977="","",AL977&amp;". ")&amp;IF(AN977="","",AN977&amp;". ")&amp;IF(AF977="","",AF977&amp;". "),AP977&amp;". ")</f>
        <v/>
      </c>
      <c r="Y977" s="92" t="b">
        <f t="shared" si="1106"/>
        <v>0</v>
      </c>
      <c r="Z977" s="92" t="str">
        <f t="shared" ref="Z977:Z1015" si="1153">IF(Y977,Z$13,"")</f>
        <v/>
      </c>
      <c r="AA977" s="92" t="b">
        <f t="shared" ref="AA977:AA1015" si="1154">CU977</f>
        <v>0</v>
      </c>
      <c r="AB977" s="92" t="str">
        <f t="shared" ref="AB977:AB1015" si="1155">IF(AA977,AB$13,"")</f>
        <v/>
      </c>
      <c r="AC977" s="13" t="b">
        <f t="shared" si="1107"/>
        <v>0</v>
      </c>
      <c r="AD977" s="92" t="str">
        <f t="shared" ref="AD977:AD1015" si="1156">IF(AC977,AD$13,"")</f>
        <v/>
      </c>
      <c r="AE977" s="13" t="b">
        <f t="shared" ref="AE977:AE1015" si="1157">AND(COUNTA(B977:D977,F977:V977)&gt;0,OR(B977="",C977="",D977="",F977="",G977="",H977=""))</f>
        <v>0</v>
      </c>
      <c r="AF977" s="92" t="str">
        <f t="shared" ref="AF977:AF1015" si="1158">IF(AE977,AF$13,"")</f>
        <v/>
      </c>
      <c r="AG977" s="13" t="b">
        <f t="shared" si="1108"/>
        <v>0</v>
      </c>
      <c r="AH977" s="92" t="str">
        <f t="shared" ref="AH977:AH1015" si="1159">IF(AG977,AH$13,"")</f>
        <v/>
      </c>
      <c r="AI977" s="35" t="b">
        <f t="shared" si="1109"/>
        <v>0</v>
      </c>
      <c r="AJ977" s="92" t="str">
        <f t="shared" ref="AJ977:AJ1015" si="1160">IF(AI977,AJ$13,"")</f>
        <v/>
      </c>
      <c r="AK977" s="35" t="b">
        <f t="shared" si="1110"/>
        <v>0</v>
      </c>
      <c r="AL977" s="92" t="str">
        <f t="shared" si="1111"/>
        <v/>
      </c>
      <c r="AM977" s="35" t="b">
        <f t="shared" si="1112"/>
        <v>0</v>
      </c>
      <c r="AN977" s="92" t="str">
        <f t="shared" si="1113"/>
        <v/>
      </c>
      <c r="AO977" s="13" t="b">
        <f t="shared" si="1114"/>
        <v>0</v>
      </c>
      <c r="AP977" s="92" t="str">
        <f t="shared" si="1115"/>
        <v/>
      </c>
      <c r="AQ977" s="14">
        <f t="shared" si="1116"/>
        <v>0</v>
      </c>
      <c r="AR977" s="14">
        <f t="shared" si="1117"/>
        <v>0</v>
      </c>
      <c r="AS977" s="16">
        <f t="shared" si="1118"/>
        <v>0</v>
      </c>
      <c r="AT977" s="16">
        <f t="shared" si="1118"/>
        <v>0</v>
      </c>
      <c r="AU977" s="16">
        <f t="shared" si="1118"/>
        <v>0</v>
      </c>
      <c r="AV977" s="16">
        <f t="shared" si="1118"/>
        <v>0</v>
      </c>
      <c r="AW977" s="16">
        <f t="shared" si="1118"/>
        <v>0</v>
      </c>
      <c r="AX977" s="16">
        <f t="shared" si="1118"/>
        <v>0</v>
      </c>
      <c r="AY977" s="16">
        <f t="shared" si="1118"/>
        <v>0</v>
      </c>
      <c r="AZ977" s="16"/>
      <c r="BA977" s="16"/>
      <c r="BB977" s="93">
        <f t="shared" ref="BB977:BB1015" si="1161">IF(AS977&gt;0,AS977,0)</f>
        <v>0</v>
      </c>
      <c r="BC977" s="93">
        <f t="shared" ref="BC977:BC1015" si="1162">IF(SUM(AT977:AW977)&gt;0,SUM(AT977:AW977),0)</f>
        <v>0</v>
      </c>
      <c r="BD977" s="93">
        <f t="shared" ref="BD977:BD1014" si="1163">IF(SUM(AX977:AY977)&gt;0,SUM(AX977:AY977),0)</f>
        <v>0</v>
      </c>
      <c r="BE977" s="158">
        <f t="shared" ref="BE977:BE1015" si="1164">IF(OR(C977=0,H977=0,ISTEXT(H977)),0,MIN(H977,$BE$11))</f>
        <v>0</v>
      </c>
      <c r="BF977" s="159">
        <f t="shared" ref="BF977:BF1014" si="1165">AS977/BF$11*$BE977</f>
        <v>0</v>
      </c>
      <c r="BG977" s="159">
        <f t="shared" si="1119"/>
        <v>0</v>
      </c>
      <c r="BH977" s="159">
        <f t="shared" si="1120"/>
        <v>0</v>
      </c>
      <c r="BI977" s="159">
        <f t="shared" si="1121"/>
        <v>0</v>
      </c>
      <c r="BJ977" s="159">
        <f t="shared" si="1122"/>
        <v>0</v>
      </c>
      <c r="BK977" s="159">
        <f t="shared" si="1123"/>
        <v>0</v>
      </c>
      <c r="BL977" s="159">
        <f t="shared" si="1124"/>
        <v>0</v>
      </c>
      <c r="BM977" s="159">
        <f t="shared" si="1104"/>
        <v>0</v>
      </c>
      <c r="BN977" s="159">
        <f t="shared" si="1104"/>
        <v>0</v>
      </c>
      <c r="BO977" s="205" t="b">
        <f t="shared" si="1125"/>
        <v>0</v>
      </c>
      <c r="BP977" s="214">
        <f t="shared" si="1126"/>
        <v>0</v>
      </c>
      <c r="BQ977" s="160">
        <f t="shared" si="1127"/>
        <v>0</v>
      </c>
      <c r="BR977" s="160">
        <f t="shared" si="1128"/>
        <v>0</v>
      </c>
      <c r="BS977" s="160">
        <f t="shared" si="1129"/>
        <v>0</v>
      </c>
      <c r="BT977" s="160">
        <f t="shared" si="1130"/>
        <v>0</v>
      </c>
      <c r="BU977" s="160">
        <f t="shared" si="1131"/>
        <v>0</v>
      </c>
      <c r="BV977" s="215">
        <f t="shared" si="1132"/>
        <v>0</v>
      </c>
      <c r="BW977" s="217">
        <f t="shared" si="1133"/>
        <v>0</v>
      </c>
      <c r="BX977" s="206">
        <f t="shared" si="1134"/>
        <v>0</v>
      </c>
      <c r="BY977" s="206">
        <f t="shared" si="1135"/>
        <v>0</v>
      </c>
      <c r="BZ977" s="206">
        <f t="shared" si="1136"/>
        <v>0</v>
      </c>
      <c r="CA977" s="206">
        <f t="shared" si="1137"/>
        <v>0</v>
      </c>
      <c r="CB977" s="206">
        <f t="shared" si="1138"/>
        <v>0</v>
      </c>
      <c r="CC977" s="218">
        <f t="shared" si="1139"/>
        <v>0</v>
      </c>
      <c r="CD977" s="216" t="e">
        <f t="shared" si="1140"/>
        <v>#VALUE!</v>
      </c>
      <c r="CE977" s="94" t="e">
        <f t="shared" si="1141"/>
        <v>#VALUE!</v>
      </c>
      <c r="CF977" s="94" t="e">
        <f t="shared" si="1142"/>
        <v>#VALUE!</v>
      </c>
      <c r="CG977" s="95" t="e">
        <f t="shared" si="1143"/>
        <v>#VALUE!</v>
      </c>
      <c r="CH977" s="95" t="e">
        <f t="shared" ref="CH977:CH1014" si="1166">DATE(CD977,CE977,CF977)</f>
        <v>#VALUE!</v>
      </c>
      <c r="CI977" s="95" t="b">
        <f t="shared" si="1096"/>
        <v>0</v>
      </c>
      <c r="CJ977" s="76" t="str">
        <f t="shared" si="1144"/>
        <v/>
      </c>
      <c r="CK977" s="94" t="e" cm="1">
        <f t="array" aca="1" ref="CK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CL977" s="94" t="str">
        <f t="shared" si="1145"/>
        <v/>
      </c>
      <c r="CM977" s="96" t="b">
        <f t="shared" si="1146"/>
        <v>0</v>
      </c>
      <c r="CN977" s="130" t="b">
        <f>IFERROR(MATCH(D977,'Avtal för korttidsarbete'!$G$13:$G$1012,0),TRUE)</f>
        <v>1</v>
      </c>
      <c r="CO977" s="130" t="b">
        <f t="shared" si="1147"/>
        <v>0</v>
      </c>
      <c r="CP977" s="131" t="str" cm="1">
        <f t="array" ref="CP977">IF(CN977=TRUE,"x",INDEX('Avtal för korttidsarbete'!$E$13:$E$1012,$CN977))</f>
        <v>x</v>
      </c>
      <c r="CQ977" s="131" t="str" cm="1">
        <f t="array" ref="CQ977">IF(CN977=TRUE,"x",INDEX('Avtal för korttidsarbete'!$F$13:$F$1012,$CN977))</f>
        <v>x</v>
      </c>
      <c r="CR977" s="130" t="b">
        <f t="shared" si="1148"/>
        <v>0</v>
      </c>
      <c r="CS977" s="165">
        <f t="shared" ref="CS977:CS1014" si="1167">IFERROR(MAX(CP977,$CS$12),CP977)</f>
        <v>0</v>
      </c>
      <c r="CT977" s="165">
        <f t="shared" ref="CT977:CT1014" si="1168">IFERROR(MIN(CQ977,$CT$12),CQ977)</f>
        <v>0</v>
      </c>
      <c r="CU977" s="130" t="b">
        <f t="shared" si="1149"/>
        <v>0</v>
      </c>
      <c r="CV977" s="131">
        <f t="shared" si="1150"/>
        <v>0</v>
      </c>
      <c r="CW977" s="165">
        <f t="shared" si="1151"/>
        <v>0</v>
      </c>
      <c r="CX977" s="186" t="b">
        <f>IFERROR(INDEX('Avtal för korttidsarbete'!R:R,MATCH(D977,'Avtal för korttidsarbete'!$G:$G,0)),TRUE)</f>
        <v>1</v>
      </c>
      <c r="CY977" s="165" t="str">
        <f>IF(CX977,"-",INDEX('Avtal för korttidsarbete'!$D:$D,MATCH(D977,'Avtal för korttidsarbete'!$G:$G,0)))</f>
        <v>-</v>
      </c>
      <c r="CZ977" s="131" t="b">
        <f>IFERROR(G977&gt;INDEX(Uppsägningar!E:E,MATCH(C977,Uppsägningar!C:C,0)),FALSE)</f>
        <v>0</v>
      </c>
    </row>
    <row r="978" spans="1:104" s="30" customFormat="1" x14ac:dyDescent="0.25">
      <c r="A978" s="19">
        <v>963</v>
      </c>
      <c r="B978" s="20"/>
      <c r="C978" s="189"/>
      <c r="D978" s="69"/>
      <c r="E978" s="171">
        <f>IFERROR(INDEX(Admin!$C$7:$C$10,MATCH(CY978,TblNivåValTExt,0)),0)</f>
        <v>0</v>
      </c>
      <c r="F978" s="1"/>
      <c r="G978" s="1"/>
      <c r="H978" s="90"/>
      <c r="I978" s="91"/>
      <c r="J978" s="91"/>
      <c r="K978" s="91"/>
      <c r="L978" s="91"/>
      <c r="M978" s="91"/>
      <c r="N978" s="91"/>
      <c r="O978" s="91"/>
      <c r="P978" s="91"/>
      <c r="Q978" s="91"/>
      <c r="R978" s="91"/>
      <c r="S978" s="91"/>
      <c r="T978" s="91"/>
      <c r="U978" s="91"/>
      <c r="V978" s="91"/>
      <c r="W978" s="225">
        <f t="shared" si="1105"/>
        <v>0</v>
      </c>
      <c r="X978" s="134" t="str">
        <f t="shared" si="1152"/>
        <v/>
      </c>
      <c r="Y978" s="92" t="b">
        <f t="shared" si="1106"/>
        <v>0</v>
      </c>
      <c r="Z978" s="92" t="str">
        <f t="shared" si="1153"/>
        <v/>
      </c>
      <c r="AA978" s="92" t="b">
        <f t="shared" si="1154"/>
        <v>0</v>
      </c>
      <c r="AB978" s="92" t="str">
        <f t="shared" si="1155"/>
        <v/>
      </c>
      <c r="AC978" s="13" t="b">
        <f t="shared" si="1107"/>
        <v>0</v>
      </c>
      <c r="AD978" s="92" t="str">
        <f t="shared" si="1156"/>
        <v/>
      </c>
      <c r="AE978" s="13" t="b">
        <f t="shared" si="1157"/>
        <v>0</v>
      </c>
      <c r="AF978" s="92" t="str">
        <f t="shared" si="1158"/>
        <v/>
      </c>
      <c r="AG978" s="13" t="b">
        <f t="shared" si="1108"/>
        <v>0</v>
      </c>
      <c r="AH978" s="92" t="str">
        <f t="shared" si="1159"/>
        <v/>
      </c>
      <c r="AI978" s="35" t="b">
        <f t="shared" si="1109"/>
        <v>0</v>
      </c>
      <c r="AJ978" s="92" t="str">
        <f t="shared" si="1160"/>
        <v/>
      </c>
      <c r="AK978" s="35" t="b">
        <f t="shared" si="1110"/>
        <v>0</v>
      </c>
      <c r="AL978" s="92" t="str">
        <f t="shared" si="1111"/>
        <v/>
      </c>
      <c r="AM978" s="35" t="b">
        <f t="shared" si="1112"/>
        <v>0</v>
      </c>
      <c r="AN978" s="92" t="str">
        <f t="shared" si="1113"/>
        <v/>
      </c>
      <c r="AO978" s="13" t="b">
        <f t="shared" si="1114"/>
        <v>0</v>
      </c>
      <c r="AP978" s="92" t="str">
        <f t="shared" si="1115"/>
        <v/>
      </c>
      <c r="AQ978" s="14">
        <f t="shared" si="1116"/>
        <v>0</v>
      </c>
      <c r="AR978" s="14">
        <f t="shared" si="1117"/>
        <v>0</v>
      </c>
      <c r="AS978" s="16">
        <f t="shared" si="1118"/>
        <v>0</v>
      </c>
      <c r="AT978" s="16">
        <f t="shared" si="1118"/>
        <v>0</v>
      </c>
      <c r="AU978" s="16">
        <f t="shared" si="1118"/>
        <v>0</v>
      </c>
      <c r="AV978" s="16">
        <f t="shared" si="1118"/>
        <v>0</v>
      </c>
      <c r="AW978" s="16">
        <f t="shared" si="1118"/>
        <v>0</v>
      </c>
      <c r="AX978" s="16">
        <f t="shared" si="1118"/>
        <v>0</v>
      </c>
      <c r="AY978" s="16">
        <f t="shared" si="1118"/>
        <v>0</v>
      </c>
      <c r="AZ978" s="16"/>
      <c r="BA978" s="16"/>
      <c r="BB978" s="93">
        <f t="shared" si="1161"/>
        <v>0</v>
      </c>
      <c r="BC978" s="93">
        <f t="shared" si="1162"/>
        <v>0</v>
      </c>
      <c r="BD978" s="93">
        <f t="shared" si="1163"/>
        <v>0</v>
      </c>
      <c r="BE978" s="158">
        <f t="shared" si="1164"/>
        <v>0</v>
      </c>
      <c r="BF978" s="159">
        <f t="shared" si="1165"/>
        <v>0</v>
      </c>
      <c r="BG978" s="159">
        <f t="shared" si="1119"/>
        <v>0</v>
      </c>
      <c r="BH978" s="159">
        <f t="shared" si="1120"/>
        <v>0</v>
      </c>
      <c r="BI978" s="159">
        <f t="shared" si="1121"/>
        <v>0</v>
      </c>
      <c r="BJ978" s="159">
        <f t="shared" si="1122"/>
        <v>0</v>
      </c>
      <c r="BK978" s="159">
        <f t="shared" si="1123"/>
        <v>0</v>
      </c>
      <c r="BL978" s="159">
        <f t="shared" si="1124"/>
        <v>0</v>
      </c>
      <c r="BM978" s="159">
        <f t="shared" si="1104"/>
        <v>0</v>
      </c>
      <c r="BN978" s="159">
        <f t="shared" si="1104"/>
        <v>0</v>
      </c>
      <c r="BO978" s="205" t="b">
        <f t="shared" si="1125"/>
        <v>0</v>
      </c>
      <c r="BP978" s="214">
        <f t="shared" si="1126"/>
        <v>0</v>
      </c>
      <c r="BQ978" s="160">
        <f t="shared" si="1127"/>
        <v>0</v>
      </c>
      <c r="BR978" s="160">
        <f t="shared" si="1128"/>
        <v>0</v>
      </c>
      <c r="BS978" s="160">
        <f t="shared" si="1129"/>
        <v>0</v>
      </c>
      <c r="BT978" s="160">
        <f t="shared" si="1130"/>
        <v>0</v>
      </c>
      <c r="BU978" s="160">
        <f t="shared" si="1131"/>
        <v>0</v>
      </c>
      <c r="BV978" s="215">
        <f t="shared" si="1132"/>
        <v>0</v>
      </c>
      <c r="BW978" s="217">
        <f t="shared" si="1133"/>
        <v>0</v>
      </c>
      <c r="BX978" s="206">
        <f t="shared" si="1134"/>
        <v>0</v>
      </c>
      <c r="BY978" s="206">
        <f t="shared" si="1135"/>
        <v>0</v>
      </c>
      <c r="BZ978" s="206">
        <f t="shared" si="1136"/>
        <v>0</v>
      </c>
      <c r="CA978" s="206">
        <f t="shared" si="1137"/>
        <v>0</v>
      </c>
      <c r="CB978" s="206">
        <f t="shared" si="1138"/>
        <v>0</v>
      </c>
      <c r="CC978" s="218">
        <f t="shared" si="1139"/>
        <v>0</v>
      </c>
      <c r="CD978" s="216" t="e">
        <f t="shared" si="1140"/>
        <v>#VALUE!</v>
      </c>
      <c r="CE978" s="94" t="e">
        <f t="shared" si="1141"/>
        <v>#VALUE!</v>
      </c>
      <c r="CF978" s="94" t="e">
        <f t="shared" si="1142"/>
        <v>#VALUE!</v>
      </c>
      <c r="CG978" s="95" t="e">
        <f t="shared" si="1143"/>
        <v>#VALUE!</v>
      </c>
      <c r="CH978" s="95" t="e">
        <f t="shared" si="1166"/>
        <v>#VALUE!</v>
      </c>
      <c r="CI978" s="95" t="b">
        <f t="shared" ref="CI978:CI1014" si="1169">NOT(ISERR(AND(CE978&lt;13,VALUE(CF978)&lt;31,CG978=CH978)))</f>
        <v>0</v>
      </c>
      <c r="CJ978" s="76" t="str">
        <f t="shared" si="1144"/>
        <v/>
      </c>
      <c r="CK978" s="94" t="e" cm="1">
        <f t="array" aca="1" ref="CK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CL978" s="94" t="str">
        <f t="shared" si="1145"/>
        <v/>
      </c>
      <c r="CM978" s="96" t="b">
        <f t="shared" si="1146"/>
        <v>0</v>
      </c>
      <c r="CN978" s="130" t="b">
        <f>IFERROR(MATCH(D978,'Avtal för korttidsarbete'!$G$13:$G$1012,0),TRUE)</f>
        <v>1</v>
      </c>
      <c r="CO978" s="130" t="b">
        <f t="shared" si="1147"/>
        <v>0</v>
      </c>
      <c r="CP978" s="131" t="str" cm="1">
        <f t="array" ref="CP978">IF(CN978=TRUE,"x",INDEX('Avtal för korttidsarbete'!$E$13:$E$1012,$CN978))</f>
        <v>x</v>
      </c>
      <c r="CQ978" s="131" t="str" cm="1">
        <f t="array" ref="CQ978">IF(CN978=TRUE,"x",INDEX('Avtal för korttidsarbete'!$F$13:$F$1012,$CN978))</f>
        <v>x</v>
      </c>
      <c r="CR978" s="130" t="b">
        <f t="shared" si="1148"/>
        <v>0</v>
      </c>
      <c r="CS978" s="165">
        <f t="shared" si="1167"/>
        <v>0</v>
      </c>
      <c r="CT978" s="165">
        <f t="shared" si="1168"/>
        <v>0</v>
      </c>
      <c r="CU978" s="130" t="b">
        <f t="shared" si="1149"/>
        <v>0</v>
      </c>
      <c r="CV978" s="131">
        <f t="shared" si="1150"/>
        <v>0</v>
      </c>
      <c r="CW978" s="165">
        <f t="shared" si="1151"/>
        <v>0</v>
      </c>
      <c r="CX978" s="186" t="b">
        <f>IFERROR(INDEX('Avtal för korttidsarbete'!R:R,MATCH(D978,'Avtal för korttidsarbete'!$G:$G,0)),TRUE)</f>
        <v>1</v>
      </c>
      <c r="CY978" s="165" t="str">
        <f>IF(CX978,"-",INDEX('Avtal för korttidsarbete'!$D:$D,MATCH(D978,'Avtal för korttidsarbete'!$G:$G,0)))</f>
        <v>-</v>
      </c>
      <c r="CZ978" s="131" t="b">
        <f>IFERROR(G978&gt;INDEX(Uppsägningar!E:E,MATCH(C978,Uppsägningar!C:C,0)),FALSE)</f>
        <v>0</v>
      </c>
    </row>
    <row r="979" spans="1:104" s="30" customFormat="1" x14ac:dyDescent="0.25">
      <c r="A979" s="19">
        <v>964</v>
      </c>
      <c r="B979" s="20"/>
      <c r="C979" s="189"/>
      <c r="D979" s="69"/>
      <c r="E979" s="171">
        <f>IFERROR(INDEX(Admin!$C$7:$C$10,MATCH(CY979,TblNivåValTExt,0)),0)</f>
        <v>0</v>
      </c>
      <c r="F979" s="1"/>
      <c r="G979" s="1"/>
      <c r="H979" s="90"/>
      <c r="I979" s="91"/>
      <c r="J979" s="91"/>
      <c r="K979" s="91"/>
      <c r="L979" s="91"/>
      <c r="M979" s="91"/>
      <c r="N979" s="91"/>
      <c r="O979" s="91"/>
      <c r="P979" s="91"/>
      <c r="Q979" s="91"/>
      <c r="R979" s="91"/>
      <c r="S979" s="91"/>
      <c r="T979" s="91"/>
      <c r="U979" s="91"/>
      <c r="V979" s="91"/>
      <c r="W979" s="225">
        <f t="shared" si="1105"/>
        <v>0</v>
      </c>
      <c r="X979" s="134" t="str">
        <f t="shared" si="1152"/>
        <v/>
      </c>
      <c r="Y979" s="92" t="b">
        <f t="shared" si="1106"/>
        <v>0</v>
      </c>
      <c r="Z979" s="92" t="str">
        <f t="shared" si="1153"/>
        <v/>
      </c>
      <c r="AA979" s="92" t="b">
        <f t="shared" si="1154"/>
        <v>0</v>
      </c>
      <c r="AB979" s="92" t="str">
        <f t="shared" si="1155"/>
        <v/>
      </c>
      <c r="AC979" s="13" t="b">
        <f t="shared" si="1107"/>
        <v>0</v>
      </c>
      <c r="AD979" s="92" t="str">
        <f t="shared" si="1156"/>
        <v/>
      </c>
      <c r="AE979" s="13" t="b">
        <f t="shared" si="1157"/>
        <v>0</v>
      </c>
      <c r="AF979" s="92" t="str">
        <f t="shared" si="1158"/>
        <v/>
      </c>
      <c r="AG979" s="13" t="b">
        <f t="shared" si="1108"/>
        <v>0</v>
      </c>
      <c r="AH979" s="92" t="str">
        <f t="shared" si="1159"/>
        <v/>
      </c>
      <c r="AI979" s="35" t="b">
        <f t="shared" si="1109"/>
        <v>0</v>
      </c>
      <c r="AJ979" s="92" t="str">
        <f t="shared" si="1160"/>
        <v/>
      </c>
      <c r="AK979" s="35" t="b">
        <f t="shared" si="1110"/>
        <v>0</v>
      </c>
      <c r="AL979" s="92" t="str">
        <f t="shared" si="1111"/>
        <v/>
      </c>
      <c r="AM979" s="35" t="b">
        <f t="shared" si="1112"/>
        <v>0</v>
      </c>
      <c r="AN979" s="92" t="str">
        <f t="shared" si="1113"/>
        <v/>
      </c>
      <c r="AO979" s="13" t="b">
        <f t="shared" si="1114"/>
        <v>0</v>
      </c>
      <c r="AP979" s="92" t="str">
        <f t="shared" si="1115"/>
        <v/>
      </c>
      <c r="AQ979" s="14">
        <f t="shared" si="1116"/>
        <v>0</v>
      </c>
      <c r="AR979" s="14">
        <f t="shared" si="1117"/>
        <v>0</v>
      </c>
      <c r="AS979" s="16">
        <f t="shared" si="1118"/>
        <v>0</v>
      </c>
      <c r="AT979" s="16">
        <f t="shared" si="1118"/>
        <v>0</v>
      </c>
      <c r="AU979" s="16">
        <f t="shared" si="1118"/>
        <v>0</v>
      </c>
      <c r="AV979" s="16">
        <f t="shared" si="1118"/>
        <v>0</v>
      </c>
      <c r="AW979" s="16">
        <f t="shared" si="1118"/>
        <v>0</v>
      </c>
      <c r="AX979" s="16">
        <f t="shared" si="1118"/>
        <v>0</v>
      </c>
      <c r="AY979" s="16">
        <f t="shared" si="1118"/>
        <v>0</v>
      </c>
      <c r="AZ979" s="16"/>
      <c r="BA979" s="16"/>
      <c r="BB979" s="93">
        <f t="shared" si="1161"/>
        <v>0</v>
      </c>
      <c r="BC979" s="93">
        <f t="shared" si="1162"/>
        <v>0</v>
      </c>
      <c r="BD979" s="93">
        <f t="shared" si="1163"/>
        <v>0</v>
      </c>
      <c r="BE979" s="158">
        <f t="shared" si="1164"/>
        <v>0</v>
      </c>
      <c r="BF979" s="159">
        <f t="shared" si="1165"/>
        <v>0</v>
      </c>
      <c r="BG979" s="159">
        <f t="shared" si="1119"/>
        <v>0</v>
      </c>
      <c r="BH979" s="159">
        <f t="shared" si="1120"/>
        <v>0</v>
      </c>
      <c r="BI979" s="159">
        <f t="shared" si="1121"/>
        <v>0</v>
      </c>
      <c r="BJ979" s="159">
        <f t="shared" si="1122"/>
        <v>0</v>
      </c>
      <c r="BK979" s="159">
        <f t="shared" si="1123"/>
        <v>0</v>
      </c>
      <c r="BL979" s="159">
        <f t="shared" si="1124"/>
        <v>0</v>
      </c>
      <c r="BM979" s="159">
        <f t="shared" si="1104"/>
        <v>0</v>
      </c>
      <c r="BN979" s="159">
        <f t="shared" si="1104"/>
        <v>0</v>
      </c>
      <c r="BO979" s="205" t="b">
        <f t="shared" si="1125"/>
        <v>0</v>
      </c>
      <c r="BP979" s="214">
        <f t="shared" si="1126"/>
        <v>0</v>
      </c>
      <c r="BQ979" s="160">
        <f t="shared" si="1127"/>
        <v>0</v>
      </c>
      <c r="BR979" s="160">
        <f t="shared" si="1128"/>
        <v>0</v>
      </c>
      <c r="BS979" s="160">
        <f t="shared" si="1129"/>
        <v>0</v>
      </c>
      <c r="BT979" s="160">
        <f t="shared" si="1130"/>
        <v>0</v>
      </c>
      <c r="BU979" s="160">
        <f t="shared" si="1131"/>
        <v>0</v>
      </c>
      <c r="BV979" s="215">
        <f t="shared" si="1132"/>
        <v>0</v>
      </c>
      <c r="BW979" s="217">
        <f t="shared" si="1133"/>
        <v>0</v>
      </c>
      <c r="BX979" s="206">
        <f t="shared" si="1134"/>
        <v>0</v>
      </c>
      <c r="BY979" s="206">
        <f t="shared" si="1135"/>
        <v>0</v>
      </c>
      <c r="BZ979" s="206">
        <f t="shared" si="1136"/>
        <v>0</v>
      </c>
      <c r="CA979" s="206">
        <f t="shared" si="1137"/>
        <v>0</v>
      </c>
      <c r="CB979" s="206">
        <f t="shared" si="1138"/>
        <v>0</v>
      </c>
      <c r="CC979" s="218">
        <f t="shared" si="1139"/>
        <v>0</v>
      </c>
      <c r="CD979" s="216" t="e">
        <f t="shared" si="1140"/>
        <v>#VALUE!</v>
      </c>
      <c r="CE979" s="94" t="e">
        <f t="shared" si="1141"/>
        <v>#VALUE!</v>
      </c>
      <c r="CF979" s="94" t="e">
        <f t="shared" si="1142"/>
        <v>#VALUE!</v>
      </c>
      <c r="CG979" s="95" t="e">
        <f t="shared" si="1143"/>
        <v>#VALUE!</v>
      </c>
      <c r="CH979" s="95" t="e">
        <f t="shared" si="1166"/>
        <v>#VALUE!</v>
      </c>
      <c r="CI979" s="95" t="b">
        <f t="shared" si="1169"/>
        <v>0</v>
      </c>
      <c r="CJ979" s="76" t="str">
        <f t="shared" si="1144"/>
        <v/>
      </c>
      <c r="CK979" s="94" t="e" cm="1">
        <f t="array" aca="1" ref="CK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CL979" s="94" t="str">
        <f t="shared" si="1145"/>
        <v/>
      </c>
      <c r="CM979" s="96" t="b">
        <f t="shared" si="1146"/>
        <v>0</v>
      </c>
      <c r="CN979" s="130" t="b">
        <f>IFERROR(MATCH(D979,'Avtal för korttidsarbete'!$G$13:$G$1012,0),TRUE)</f>
        <v>1</v>
      </c>
      <c r="CO979" s="130" t="b">
        <f t="shared" si="1147"/>
        <v>0</v>
      </c>
      <c r="CP979" s="131" t="str" cm="1">
        <f t="array" ref="CP979">IF(CN979=TRUE,"x",INDEX('Avtal för korttidsarbete'!$E$13:$E$1012,$CN979))</f>
        <v>x</v>
      </c>
      <c r="CQ979" s="131" t="str" cm="1">
        <f t="array" ref="CQ979">IF(CN979=TRUE,"x",INDEX('Avtal för korttidsarbete'!$F$13:$F$1012,$CN979))</f>
        <v>x</v>
      </c>
      <c r="CR979" s="130" t="b">
        <f t="shared" si="1148"/>
        <v>0</v>
      </c>
      <c r="CS979" s="165">
        <f t="shared" si="1167"/>
        <v>0</v>
      </c>
      <c r="CT979" s="165">
        <f t="shared" si="1168"/>
        <v>0</v>
      </c>
      <c r="CU979" s="130" t="b">
        <f t="shared" si="1149"/>
        <v>0</v>
      </c>
      <c r="CV979" s="131">
        <f t="shared" si="1150"/>
        <v>0</v>
      </c>
      <c r="CW979" s="165">
        <f t="shared" si="1151"/>
        <v>0</v>
      </c>
      <c r="CX979" s="186" t="b">
        <f>IFERROR(INDEX('Avtal för korttidsarbete'!R:R,MATCH(D979,'Avtal för korttidsarbete'!$G:$G,0)),TRUE)</f>
        <v>1</v>
      </c>
      <c r="CY979" s="165" t="str">
        <f>IF(CX979,"-",INDEX('Avtal för korttidsarbete'!$D:$D,MATCH(D979,'Avtal för korttidsarbete'!$G:$G,0)))</f>
        <v>-</v>
      </c>
      <c r="CZ979" s="131" t="b">
        <f>IFERROR(G979&gt;INDEX(Uppsägningar!E:E,MATCH(C979,Uppsägningar!C:C,0)),FALSE)</f>
        <v>0</v>
      </c>
    </row>
    <row r="980" spans="1:104" s="30" customFormat="1" x14ac:dyDescent="0.25">
      <c r="A980" s="19">
        <v>965</v>
      </c>
      <c r="B980" s="20"/>
      <c r="C980" s="189"/>
      <c r="D980" s="69"/>
      <c r="E980" s="171">
        <f>IFERROR(INDEX(Admin!$C$7:$C$10,MATCH(CY980,TblNivåValTExt,0)),0)</f>
        <v>0</v>
      </c>
      <c r="F980" s="1"/>
      <c r="G980" s="1"/>
      <c r="H980" s="90"/>
      <c r="I980" s="91"/>
      <c r="J980" s="91"/>
      <c r="K980" s="91"/>
      <c r="L980" s="91"/>
      <c r="M980" s="91"/>
      <c r="N980" s="91"/>
      <c r="O980" s="91"/>
      <c r="P980" s="91"/>
      <c r="Q980" s="91"/>
      <c r="R980" s="91"/>
      <c r="S980" s="91"/>
      <c r="T980" s="91"/>
      <c r="U980" s="91"/>
      <c r="V980" s="91"/>
      <c r="W980" s="225">
        <f t="shared" si="1105"/>
        <v>0</v>
      </c>
      <c r="X980" s="134" t="str">
        <f t="shared" si="1152"/>
        <v/>
      </c>
      <c r="Y980" s="92" t="b">
        <f t="shared" si="1106"/>
        <v>0</v>
      </c>
      <c r="Z980" s="92" t="str">
        <f t="shared" si="1153"/>
        <v/>
      </c>
      <c r="AA980" s="92" t="b">
        <f t="shared" si="1154"/>
        <v>0</v>
      </c>
      <c r="AB980" s="92" t="str">
        <f t="shared" si="1155"/>
        <v/>
      </c>
      <c r="AC980" s="13" t="b">
        <f t="shared" si="1107"/>
        <v>0</v>
      </c>
      <c r="AD980" s="92" t="str">
        <f t="shared" si="1156"/>
        <v/>
      </c>
      <c r="AE980" s="13" t="b">
        <f t="shared" si="1157"/>
        <v>0</v>
      </c>
      <c r="AF980" s="92" t="str">
        <f t="shared" si="1158"/>
        <v/>
      </c>
      <c r="AG980" s="13" t="b">
        <f t="shared" si="1108"/>
        <v>0</v>
      </c>
      <c r="AH980" s="92" t="str">
        <f t="shared" si="1159"/>
        <v/>
      </c>
      <c r="AI980" s="35" t="b">
        <f t="shared" si="1109"/>
        <v>0</v>
      </c>
      <c r="AJ980" s="92" t="str">
        <f t="shared" si="1160"/>
        <v/>
      </c>
      <c r="AK980" s="35" t="b">
        <f t="shared" si="1110"/>
        <v>0</v>
      </c>
      <c r="AL980" s="92" t="str">
        <f t="shared" si="1111"/>
        <v/>
      </c>
      <c r="AM980" s="35" t="b">
        <f t="shared" si="1112"/>
        <v>0</v>
      </c>
      <c r="AN980" s="92" t="str">
        <f t="shared" si="1113"/>
        <v/>
      </c>
      <c r="AO980" s="13" t="b">
        <f t="shared" si="1114"/>
        <v>0</v>
      </c>
      <c r="AP980" s="92" t="str">
        <f t="shared" si="1115"/>
        <v/>
      </c>
      <c r="AQ980" s="14">
        <f t="shared" si="1116"/>
        <v>0</v>
      </c>
      <c r="AR980" s="14">
        <f t="shared" si="1117"/>
        <v>0</v>
      </c>
      <c r="AS980" s="16">
        <f t="shared" si="1118"/>
        <v>0</v>
      </c>
      <c r="AT980" s="16">
        <f t="shared" si="1118"/>
        <v>0</v>
      </c>
      <c r="AU980" s="16">
        <f t="shared" si="1118"/>
        <v>0</v>
      </c>
      <c r="AV980" s="16">
        <f t="shared" si="1118"/>
        <v>0</v>
      </c>
      <c r="AW980" s="16">
        <f t="shared" si="1118"/>
        <v>0</v>
      </c>
      <c r="AX980" s="16">
        <f t="shared" si="1118"/>
        <v>0</v>
      </c>
      <c r="AY980" s="16">
        <f t="shared" si="1118"/>
        <v>0</v>
      </c>
      <c r="AZ980" s="16"/>
      <c r="BA980" s="16"/>
      <c r="BB980" s="93">
        <f t="shared" si="1161"/>
        <v>0</v>
      </c>
      <c r="BC980" s="93">
        <f t="shared" si="1162"/>
        <v>0</v>
      </c>
      <c r="BD980" s="93">
        <f t="shared" si="1163"/>
        <v>0</v>
      </c>
      <c r="BE980" s="158">
        <f t="shared" si="1164"/>
        <v>0</v>
      </c>
      <c r="BF980" s="159">
        <f t="shared" si="1165"/>
        <v>0</v>
      </c>
      <c r="BG980" s="159">
        <f t="shared" si="1119"/>
        <v>0</v>
      </c>
      <c r="BH980" s="159">
        <f t="shared" si="1120"/>
        <v>0</v>
      </c>
      <c r="BI980" s="159">
        <f t="shared" si="1121"/>
        <v>0</v>
      </c>
      <c r="BJ980" s="159">
        <f t="shared" si="1122"/>
        <v>0</v>
      </c>
      <c r="BK980" s="159">
        <f t="shared" si="1123"/>
        <v>0</v>
      </c>
      <c r="BL980" s="159">
        <f t="shared" si="1124"/>
        <v>0</v>
      </c>
      <c r="BM980" s="159">
        <f t="shared" si="1104"/>
        <v>0</v>
      </c>
      <c r="BN980" s="159">
        <f t="shared" si="1104"/>
        <v>0</v>
      </c>
      <c r="BO980" s="205" t="b">
        <f t="shared" si="1125"/>
        <v>0</v>
      </c>
      <c r="BP980" s="214">
        <f t="shared" si="1126"/>
        <v>0</v>
      </c>
      <c r="BQ980" s="160">
        <f t="shared" si="1127"/>
        <v>0</v>
      </c>
      <c r="BR980" s="160">
        <f t="shared" si="1128"/>
        <v>0</v>
      </c>
      <c r="BS980" s="160">
        <f t="shared" si="1129"/>
        <v>0</v>
      </c>
      <c r="BT980" s="160">
        <f t="shared" si="1130"/>
        <v>0</v>
      </c>
      <c r="BU980" s="160">
        <f t="shared" si="1131"/>
        <v>0</v>
      </c>
      <c r="BV980" s="215">
        <f t="shared" si="1132"/>
        <v>0</v>
      </c>
      <c r="BW980" s="217">
        <f t="shared" si="1133"/>
        <v>0</v>
      </c>
      <c r="BX980" s="206">
        <f t="shared" si="1134"/>
        <v>0</v>
      </c>
      <c r="BY980" s="206">
        <f t="shared" si="1135"/>
        <v>0</v>
      </c>
      <c r="BZ980" s="206">
        <f t="shared" si="1136"/>
        <v>0</v>
      </c>
      <c r="CA980" s="206">
        <f t="shared" si="1137"/>
        <v>0</v>
      </c>
      <c r="CB980" s="206">
        <f t="shared" si="1138"/>
        <v>0</v>
      </c>
      <c r="CC980" s="218">
        <f t="shared" si="1139"/>
        <v>0</v>
      </c>
      <c r="CD980" s="216" t="e">
        <f t="shared" si="1140"/>
        <v>#VALUE!</v>
      </c>
      <c r="CE980" s="94" t="e">
        <f t="shared" si="1141"/>
        <v>#VALUE!</v>
      </c>
      <c r="CF980" s="94" t="e">
        <f t="shared" si="1142"/>
        <v>#VALUE!</v>
      </c>
      <c r="CG980" s="95" t="e">
        <f t="shared" si="1143"/>
        <v>#VALUE!</v>
      </c>
      <c r="CH980" s="95" t="e">
        <f t="shared" si="1166"/>
        <v>#VALUE!</v>
      </c>
      <c r="CI980" s="95" t="b">
        <f t="shared" si="1169"/>
        <v>0</v>
      </c>
      <c r="CJ980" s="76" t="str">
        <f t="shared" si="1144"/>
        <v/>
      </c>
      <c r="CK980" s="94" t="e" cm="1">
        <f t="array" aca="1" ref="CK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CL980" s="94" t="str">
        <f t="shared" si="1145"/>
        <v/>
      </c>
      <c r="CM980" s="96" t="b">
        <f t="shared" si="1146"/>
        <v>0</v>
      </c>
      <c r="CN980" s="130" t="b">
        <f>IFERROR(MATCH(D980,'Avtal för korttidsarbete'!$G$13:$G$1012,0),TRUE)</f>
        <v>1</v>
      </c>
      <c r="CO980" s="130" t="b">
        <f t="shared" si="1147"/>
        <v>0</v>
      </c>
      <c r="CP980" s="131" t="str" cm="1">
        <f t="array" ref="CP980">IF(CN980=TRUE,"x",INDEX('Avtal för korttidsarbete'!$E$13:$E$1012,$CN980))</f>
        <v>x</v>
      </c>
      <c r="CQ980" s="131" t="str" cm="1">
        <f t="array" ref="CQ980">IF(CN980=TRUE,"x",INDEX('Avtal för korttidsarbete'!$F$13:$F$1012,$CN980))</f>
        <v>x</v>
      </c>
      <c r="CR980" s="130" t="b">
        <f t="shared" si="1148"/>
        <v>0</v>
      </c>
      <c r="CS980" s="165">
        <f t="shared" si="1167"/>
        <v>0</v>
      </c>
      <c r="CT980" s="165">
        <f t="shared" si="1168"/>
        <v>0</v>
      </c>
      <c r="CU980" s="130" t="b">
        <f t="shared" si="1149"/>
        <v>0</v>
      </c>
      <c r="CV980" s="131">
        <f t="shared" si="1150"/>
        <v>0</v>
      </c>
      <c r="CW980" s="165">
        <f t="shared" si="1151"/>
        <v>0</v>
      </c>
      <c r="CX980" s="186" t="b">
        <f>IFERROR(INDEX('Avtal för korttidsarbete'!R:R,MATCH(D980,'Avtal för korttidsarbete'!$G:$G,0)),TRUE)</f>
        <v>1</v>
      </c>
      <c r="CY980" s="165" t="str">
        <f>IF(CX980,"-",INDEX('Avtal för korttidsarbete'!$D:$D,MATCH(D980,'Avtal för korttidsarbete'!$G:$G,0)))</f>
        <v>-</v>
      </c>
      <c r="CZ980" s="131" t="b">
        <f>IFERROR(G980&gt;INDEX(Uppsägningar!E:E,MATCH(C980,Uppsägningar!C:C,0)),FALSE)</f>
        <v>0</v>
      </c>
    </row>
    <row r="981" spans="1:104" s="30" customFormat="1" x14ac:dyDescent="0.25">
      <c r="A981" s="19">
        <v>966</v>
      </c>
      <c r="B981" s="20"/>
      <c r="C981" s="189"/>
      <c r="D981" s="69"/>
      <c r="E981" s="171">
        <f>IFERROR(INDEX(Admin!$C$7:$C$10,MATCH(CY981,TblNivåValTExt,0)),0)</f>
        <v>0</v>
      </c>
      <c r="F981" s="1"/>
      <c r="G981" s="1"/>
      <c r="H981" s="90"/>
      <c r="I981" s="91"/>
      <c r="J981" s="91"/>
      <c r="K981" s="91"/>
      <c r="L981" s="91"/>
      <c r="M981" s="91"/>
      <c r="N981" s="91"/>
      <c r="O981" s="91"/>
      <c r="P981" s="91"/>
      <c r="Q981" s="91"/>
      <c r="R981" s="91"/>
      <c r="S981" s="91"/>
      <c r="T981" s="91"/>
      <c r="U981" s="91"/>
      <c r="V981" s="91"/>
      <c r="W981" s="225">
        <f t="shared" si="1105"/>
        <v>0</v>
      </c>
      <c r="X981" s="134" t="str">
        <f t="shared" si="1152"/>
        <v/>
      </c>
      <c r="Y981" s="92" t="b">
        <f t="shared" si="1106"/>
        <v>0</v>
      </c>
      <c r="Z981" s="92" t="str">
        <f t="shared" si="1153"/>
        <v/>
      </c>
      <c r="AA981" s="92" t="b">
        <f t="shared" si="1154"/>
        <v>0</v>
      </c>
      <c r="AB981" s="92" t="str">
        <f t="shared" si="1155"/>
        <v/>
      </c>
      <c r="AC981" s="13" t="b">
        <f t="shared" si="1107"/>
        <v>0</v>
      </c>
      <c r="AD981" s="92" t="str">
        <f t="shared" si="1156"/>
        <v/>
      </c>
      <c r="AE981" s="13" t="b">
        <f t="shared" si="1157"/>
        <v>0</v>
      </c>
      <c r="AF981" s="92" t="str">
        <f t="shared" si="1158"/>
        <v/>
      </c>
      <c r="AG981" s="13" t="b">
        <f t="shared" si="1108"/>
        <v>0</v>
      </c>
      <c r="AH981" s="92" t="str">
        <f t="shared" si="1159"/>
        <v/>
      </c>
      <c r="AI981" s="35" t="b">
        <f t="shared" si="1109"/>
        <v>0</v>
      </c>
      <c r="AJ981" s="92" t="str">
        <f t="shared" si="1160"/>
        <v/>
      </c>
      <c r="AK981" s="35" t="b">
        <f t="shared" si="1110"/>
        <v>0</v>
      </c>
      <c r="AL981" s="92" t="str">
        <f t="shared" si="1111"/>
        <v/>
      </c>
      <c r="AM981" s="35" t="b">
        <f t="shared" si="1112"/>
        <v>0</v>
      </c>
      <c r="AN981" s="92" t="str">
        <f t="shared" si="1113"/>
        <v/>
      </c>
      <c r="AO981" s="13" t="b">
        <f t="shared" si="1114"/>
        <v>0</v>
      </c>
      <c r="AP981" s="92" t="str">
        <f t="shared" si="1115"/>
        <v/>
      </c>
      <c r="AQ981" s="14">
        <f t="shared" si="1116"/>
        <v>0</v>
      </c>
      <c r="AR981" s="14">
        <f t="shared" si="1117"/>
        <v>0</v>
      </c>
      <c r="AS981" s="16">
        <f t="shared" si="1118"/>
        <v>0</v>
      </c>
      <c r="AT981" s="16">
        <f t="shared" si="1118"/>
        <v>0</v>
      </c>
      <c r="AU981" s="16">
        <f t="shared" si="1118"/>
        <v>0</v>
      </c>
      <c r="AV981" s="16">
        <f t="shared" si="1118"/>
        <v>0</v>
      </c>
      <c r="AW981" s="16">
        <f t="shared" si="1118"/>
        <v>0</v>
      </c>
      <c r="AX981" s="16">
        <f t="shared" si="1118"/>
        <v>0</v>
      </c>
      <c r="AY981" s="16">
        <f t="shared" si="1118"/>
        <v>0</v>
      </c>
      <c r="AZ981" s="16"/>
      <c r="BA981" s="16"/>
      <c r="BB981" s="93">
        <f t="shared" si="1161"/>
        <v>0</v>
      </c>
      <c r="BC981" s="93">
        <f t="shared" si="1162"/>
        <v>0</v>
      </c>
      <c r="BD981" s="93">
        <f t="shared" si="1163"/>
        <v>0</v>
      </c>
      <c r="BE981" s="158">
        <f t="shared" si="1164"/>
        <v>0</v>
      </c>
      <c r="BF981" s="159">
        <f t="shared" si="1165"/>
        <v>0</v>
      </c>
      <c r="BG981" s="159">
        <f t="shared" si="1119"/>
        <v>0</v>
      </c>
      <c r="BH981" s="159">
        <f t="shared" si="1120"/>
        <v>0</v>
      </c>
      <c r="BI981" s="159">
        <f t="shared" si="1121"/>
        <v>0</v>
      </c>
      <c r="BJ981" s="159">
        <f t="shared" si="1122"/>
        <v>0</v>
      </c>
      <c r="BK981" s="159">
        <f t="shared" si="1123"/>
        <v>0</v>
      </c>
      <c r="BL981" s="159">
        <f t="shared" si="1124"/>
        <v>0</v>
      </c>
      <c r="BM981" s="159">
        <f t="shared" si="1104"/>
        <v>0</v>
      </c>
      <c r="BN981" s="159">
        <f t="shared" si="1104"/>
        <v>0</v>
      </c>
      <c r="BO981" s="205" t="b">
        <f t="shared" si="1125"/>
        <v>0</v>
      </c>
      <c r="BP981" s="214">
        <f t="shared" si="1126"/>
        <v>0</v>
      </c>
      <c r="BQ981" s="160">
        <f t="shared" si="1127"/>
        <v>0</v>
      </c>
      <c r="BR981" s="160">
        <f t="shared" si="1128"/>
        <v>0</v>
      </c>
      <c r="BS981" s="160">
        <f t="shared" si="1129"/>
        <v>0</v>
      </c>
      <c r="BT981" s="160">
        <f t="shared" si="1130"/>
        <v>0</v>
      </c>
      <c r="BU981" s="160">
        <f t="shared" si="1131"/>
        <v>0</v>
      </c>
      <c r="BV981" s="215">
        <f t="shared" si="1132"/>
        <v>0</v>
      </c>
      <c r="BW981" s="217">
        <f t="shared" si="1133"/>
        <v>0</v>
      </c>
      <c r="BX981" s="206">
        <f t="shared" si="1134"/>
        <v>0</v>
      </c>
      <c r="BY981" s="206">
        <f t="shared" si="1135"/>
        <v>0</v>
      </c>
      <c r="BZ981" s="206">
        <f t="shared" si="1136"/>
        <v>0</v>
      </c>
      <c r="CA981" s="206">
        <f t="shared" si="1137"/>
        <v>0</v>
      </c>
      <c r="CB981" s="206">
        <f t="shared" si="1138"/>
        <v>0</v>
      </c>
      <c r="CC981" s="218">
        <f t="shared" si="1139"/>
        <v>0</v>
      </c>
      <c r="CD981" s="216" t="e">
        <f t="shared" si="1140"/>
        <v>#VALUE!</v>
      </c>
      <c r="CE981" s="94" t="e">
        <f t="shared" si="1141"/>
        <v>#VALUE!</v>
      </c>
      <c r="CF981" s="94" t="e">
        <f t="shared" si="1142"/>
        <v>#VALUE!</v>
      </c>
      <c r="CG981" s="95" t="e">
        <f t="shared" si="1143"/>
        <v>#VALUE!</v>
      </c>
      <c r="CH981" s="95" t="e">
        <f t="shared" si="1166"/>
        <v>#VALUE!</v>
      </c>
      <c r="CI981" s="95" t="b">
        <f t="shared" si="1169"/>
        <v>0</v>
      </c>
      <c r="CJ981" s="76" t="str">
        <f t="shared" si="1144"/>
        <v/>
      </c>
      <c r="CK981" s="94" t="e" cm="1">
        <f t="array" aca="1" ref="CK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CL981" s="94" t="str">
        <f t="shared" si="1145"/>
        <v/>
      </c>
      <c r="CM981" s="96" t="b">
        <f t="shared" si="1146"/>
        <v>0</v>
      </c>
      <c r="CN981" s="130" t="b">
        <f>IFERROR(MATCH(D981,'Avtal för korttidsarbete'!$G$13:$G$1012,0),TRUE)</f>
        <v>1</v>
      </c>
      <c r="CO981" s="130" t="b">
        <f t="shared" si="1147"/>
        <v>0</v>
      </c>
      <c r="CP981" s="131" t="str" cm="1">
        <f t="array" ref="CP981">IF(CN981=TRUE,"x",INDEX('Avtal för korttidsarbete'!$E$13:$E$1012,$CN981))</f>
        <v>x</v>
      </c>
      <c r="CQ981" s="131" t="str" cm="1">
        <f t="array" ref="CQ981">IF(CN981=TRUE,"x",INDEX('Avtal för korttidsarbete'!$F$13:$F$1012,$CN981))</f>
        <v>x</v>
      </c>
      <c r="CR981" s="130" t="b">
        <f t="shared" si="1148"/>
        <v>0</v>
      </c>
      <c r="CS981" s="165">
        <f t="shared" si="1167"/>
        <v>0</v>
      </c>
      <c r="CT981" s="165">
        <f t="shared" si="1168"/>
        <v>0</v>
      </c>
      <c r="CU981" s="130" t="b">
        <f t="shared" si="1149"/>
        <v>0</v>
      </c>
      <c r="CV981" s="131">
        <f t="shared" si="1150"/>
        <v>0</v>
      </c>
      <c r="CW981" s="165">
        <f t="shared" si="1151"/>
        <v>0</v>
      </c>
      <c r="CX981" s="186" t="b">
        <f>IFERROR(INDEX('Avtal för korttidsarbete'!R:R,MATCH(D981,'Avtal för korttidsarbete'!$G:$G,0)),TRUE)</f>
        <v>1</v>
      </c>
      <c r="CY981" s="165" t="str">
        <f>IF(CX981,"-",INDEX('Avtal för korttidsarbete'!$D:$D,MATCH(D981,'Avtal för korttidsarbete'!$G:$G,0)))</f>
        <v>-</v>
      </c>
      <c r="CZ981" s="131" t="b">
        <f>IFERROR(G981&gt;INDEX(Uppsägningar!E:E,MATCH(C981,Uppsägningar!C:C,0)),FALSE)</f>
        <v>0</v>
      </c>
    </row>
    <row r="982" spans="1:104" s="30" customFormat="1" x14ac:dyDescent="0.25">
      <c r="A982" s="19">
        <v>967</v>
      </c>
      <c r="B982" s="20"/>
      <c r="C982" s="189"/>
      <c r="D982" s="69"/>
      <c r="E982" s="171">
        <f>IFERROR(INDEX(Admin!$C$7:$C$10,MATCH(CY982,TblNivåValTExt,0)),0)</f>
        <v>0</v>
      </c>
      <c r="F982" s="1"/>
      <c r="G982" s="1"/>
      <c r="H982" s="90"/>
      <c r="I982" s="91"/>
      <c r="J982" s="91"/>
      <c r="K982" s="91"/>
      <c r="L982" s="91"/>
      <c r="M982" s="91"/>
      <c r="N982" s="91"/>
      <c r="O982" s="91"/>
      <c r="P982" s="91"/>
      <c r="Q982" s="91"/>
      <c r="R982" s="91"/>
      <c r="S982" s="91"/>
      <c r="T982" s="91"/>
      <c r="U982" s="91"/>
      <c r="V982" s="91"/>
      <c r="W982" s="225">
        <f t="shared" si="1105"/>
        <v>0</v>
      </c>
      <c r="X982" s="134" t="str">
        <f t="shared" si="1152"/>
        <v/>
      </c>
      <c r="Y982" s="92" t="b">
        <f t="shared" si="1106"/>
        <v>0</v>
      </c>
      <c r="Z982" s="92" t="str">
        <f t="shared" si="1153"/>
        <v/>
      </c>
      <c r="AA982" s="92" t="b">
        <f t="shared" si="1154"/>
        <v>0</v>
      </c>
      <c r="AB982" s="92" t="str">
        <f t="shared" si="1155"/>
        <v/>
      </c>
      <c r="AC982" s="13" t="b">
        <f t="shared" si="1107"/>
        <v>0</v>
      </c>
      <c r="AD982" s="92" t="str">
        <f t="shared" si="1156"/>
        <v/>
      </c>
      <c r="AE982" s="13" t="b">
        <f t="shared" si="1157"/>
        <v>0</v>
      </c>
      <c r="AF982" s="92" t="str">
        <f t="shared" si="1158"/>
        <v/>
      </c>
      <c r="AG982" s="13" t="b">
        <f t="shared" si="1108"/>
        <v>0</v>
      </c>
      <c r="AH982" s="92" t="str">
        <f t="shared" si="1159"/>
        <v/>
      </c>
      <c r="AI982" s="35" t="b">
        <f t="shared" si="1109"/>
        <v>0</v>
      </c>
      <c r="AJ982" s="92" t="str">
        <f t="shared" si="1160"/>
        <v/>
      </c>
      <c r="AK982" s="35" t="b">
        <f t="shared" si="1110"/>
        <v>0</v>
      </c>
      <c r="AL982" s="92" t="str">
        <f t="shared" si="1111"/>
        <v/>
      </c>
      <c r="AM982" s="35" t="b">
        <f t="shared" si="1112"/>
        <v>0</v>
      </c>
      <c r="AN982" s="92" t="str">
        <f t="shared" si="1113"/>
        <v/>
      </c>
      <c r="AO982" s="13" t="b">
        <f t="shared" si="1114"/>
        <v>0</v>
      </c>
      <c r="AP982" s="92" t="str">
        <f t="shared" si="1115"/>
        <v/>
      </c>
      <c r="AQ982" s="14">
        <f t="shared" si="1116"/>
        <v>0</v>
      </c>
      <c r="AR982" s="14">
        <f t="shared" si="1117"/>
        <v>0</v>
      </c>
      <c r="AS982" s="16">
        <f t="shared" si="1118"/>
        <v>0</v>
      </c>
      <c r="AT982" s="16">
        <f t="shared" si="1118"/>
        <v>0</v>
      </c>
      <c r="AU982" s="16">
        <f t="shared" si="1118"/>
        <v>0</v>
      </c>
      <c r="AV982" s="16">
        <f t="shared" si="1118"/>
        <v>0</v>
      </c>
      <c r="AW982" s="16">
        <f t="shared" si="1118"/>
        <v>0</v>
      </c>
      <c r="AX982" s="16">
        <f t="shared" si="1118"/>
        <v>0</v>
      </c>
      <c r="AY982" s="16">
        <f t="shared" si="1118"/>
        <v>0</v>
      </c>
      <c r="AZ982" s="16"/>
      <c r="BA982" s="16"/>
      <c r="BB982" s="93">
        <f t="shared" si="1161"/>
        <v>0</v>
      </c>
      <c r="BC982" s="93">
        <f t="shared" si="1162"/>
        <v>0</v>
      </c>
      <c r="BD982" s="93">
        <f t="shared" si="1163"/>
        <v>0</v>
      </c>
      <c r="BE982" s="158">
        <f t="shared" si="1164"/>
        <v>0</v>
      </c>
      <c r="BF982" s="159">
        <f t="shared" si="1165"/>
        <v>0</v>
      </c>
      <c r="BG982" s="159">
        <f t="shared" si="1119"/>
        <v>0</v>
      </c>
      <c r="BH982" s="159">
        <f t="shared" si="1120"/>
        <v>0</v>
      </c>
      <c r="BI982" s="159">
        <f t="shared" si="1121"/>
        <v>0</v>
      </c>
      <c r="BJ982" s="159">
        <f t="shared" si="1122"/>
        <v>0</v>
      </c>
      <c r="BK982" s="159">
        <f t="shared" si="1123"/>
        <v>0</v>
      </c>
      <c r="BL982" s="159">
        <f t="shared" si="1124"/>
        <v>0</v>
      </c>
      <c r="BM982" s="159">
        <f t="shared" si="1104"/>
        <v>0</v>
      </c>
      <c r="BN982" s="159">
        <f t="shared" si="1104"/>
        <v>0</v>
      </c>
      <c r="BO982" s="205" t="b">
        <f t="shared" si="1125"/>
        <v>0</v>
      </c>
      <c r="BP982" s="214">
        <f t="shared" si="1126"/>
        <v>0</v>
      </c>
      <c r="BQ982" s="160">
        <f t="shared" si="1127"/>
        <v>0</v>
      </c>
      <c r="BR982" s="160">
        <f t="shared" si="1128"/>
        <v>0</v>
      </c>
      <c r="BS982" s="160">
        <f t="shared" si="1129"/>
        <v>0</v>
      </c>
      <c r="BT982" s="160">
        <f t="shared" si="1130"/>
        <v>0</v>
      </c>
      <c r="BU982" s="160">
        <f t="shared" si="1131"/>
        <v>0</v>
      </c>
      <c r="BV982" s="215">
        <f t="shared" si="1132"/>
        <v>0</v>
      </c>
      <c r="BW982" s="217">
        <f t="shared" si="1133"/>
        <v>0</v>
      </c>
      <c r="BX982" s="206">
        <f t="shared" si="1134"/>
        <v>0</v>
      </c>
      <c r="BY982" s="206">
        <f t="shared" si="1135"/>
        <v>0</v>
      </c>
      <c r="BZ982" s="206">
        <f t="shared" si="1136"/>
        <v>0</v>
      </c>
      <c r="CA982" s="206">
        <f t="shared" si="1137"/>
        <v>0</v>
      </c>
      <c r="CB982" s="206">
        <f t="shared" si="1138"/>
        <v>0</v>
      </c>
      <c r="CC982" s="218">
        <f t="shared" si="1139"/>
        <v>0</v>
      </c>
      <c r="CD982" s="216" t="e">
        <f t="shared" si="1140"/>
        <v>#VALUE!</v>
      </c>
      <c r="CE982" s="94" t="e">
        <f t="shared" si="1141"/>
        <v>#VALUE!</v>
      </c>
      <c r="CF982" s="94" t="e">
        <f t="shared" si="1142"/>
        <v>#VALUE!</v>
      </c>
      <c r="CG982" s="95" t="e">
        <f t="shared" si="1143"/>
        <v>#VALUE!</v>
      </c>
      <c r="CH982" s="95" t="e">
        <f t="shared" si="1166"/>
        <v>#VALUE!</v>
      </c>
      <c r="CI982" s="95" t="b">
        <f t="shared" si="1169"/>
        <v>0</v>
      </c>
      <c r="CJ982" s="76" t="str">
        <f t="shared" si="1144"/>
        <v/>
      </c>
      <c r="CK982" s="94" t="e" cm="1">
        <f t="array" aca="1" ref="CK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CL982" s="94" t="str">
        <f t="shared" si="1145"/>
        <v/>
      </c>
      <c r="CM982" s="96" t="b">
        <f t="shared" si="1146"/>
        <v>0</v>
      </c>
      <c r="CN982" s="130" t="b">
        <f>IFERROR(MATCH(D982,'Avtal för korttidsarbete'!$G$13:$G$1012,0),TRUE)</f>
        <v>1</v>
      </c>
      <c r="CO982" s="130" t="b">
        <f t="shared" si="1147"/>
        <v>0</v>
      </c>
      <c r="CP982" s="131" t="str" cm="1">
        <f t="array" ref="CP982">IF(CN982=TRUE,"x",INDEX('Avtal för korttidsarbete'!$E$13:$E$1012,$CN982))</f>
        <v>x</v>
      </c>
      <c r="CQ982" s="131" t="str" cm="1">
        <f t="array" ref="CQ982">IF(CN982=TRUE,"x",INDEX('Avtal för korttidsarbete'!$F$13:$F$1012,$CN982))</f>
        <v>x</v>
      </c>
      <c r="CR982" s="130" t="b">
        <f t="shared" si="1148"/>
        <v>0</v>
      </c>
      <c r="CS982" s="165">
        <f t="shared" si="1167"/>
        <v>0</v>
      </c>
      <c r="CT982" s="165">
        <f t="shared" si="1168"/>
        <v>0</v>
      </c>
      <c r="CU982" s="130" t="b">
        <f t="shared" si="1149"/>
        <v>0</v>
      </c>
      <c r="CV982" s="131">
        <f t="shared" si="1150"/>
        <v>0</v>
      </c>
      <c r="CW982" s="165">
        <f t="shared" si="1151"/>
        <v>0</v>
      </c>
      <c r="CX982" s="186" t="b">
        <f>IFERROR(INDEX('Avtal för korttidsarbete'!R:R,MATCH(D982,'Avtal för korttidsarbete'!$G:$G,0)),TRUE)</f>
        <v>1</v>
      </c>
      <c r="CY982" s="165" t="str">
        <f>IF(CX982,"-",INDEX('Avtal för korttidsarbete'!$D:$D,MATCH(D982,'Avtal för korttidsarbete'!$G:$G,0)))</f>
        <v>-</v>
      </c>
      <c r="CZ982" s="131" t="b">
        <f>IFERROR(G982&gt;INDEX(Uppsägningar!E:E,MATCH(C982,Uppsägningar!C:C,0)),FALSE)</f>
        <v>0</v>
      </c>
    </row>
    <row r="983" spans="1:104" s="30" customFormat="1" x14ac:dyDescent="0.25">
      <c r="A983" s="19">
        <v>968</v>
      </c>
      <c r="B983" s="20"/>
      <c r="C983" s="189"/>
      <c r="D983" s="69"/>
      <c r="E983" s="171">
        <f>IFERROR(INDEX(Admin!$C$7:$C$10,MATCH(CY983,TblNivåValTExt,0)),0)</f>
        <v>0</v>
      </c>
      <c r="F983" s="1"/>
      <c r="G983" s="1"/>
      <c r="H983" s="90"/>
      <c r="I983" s="91"/>
      <c r="J983" s="91"/>
      <c r="K983" s="91"/>
      <c r="L983" s="91"/>
      <c r="M983" s="91"/>
      <c r="N983" s="91"/>
      <c r="O983" s="91"/>
      <c r="P983" s="91"/>
      <c r="Q983" s="91"/>
      <c r="R983" s="91"/>
      <c r="S983" s="91"/>
      <c r="T983" s="91"/>
      <c r="U983" s="91"/>
      <c r="V983" s="91"/>
      <c r="W983" s="225">
        <f t="shared" si="1105"/>
        <v>0</v>
      </c>
      <c r="X983" s="134" t="str">
        <f t="shared" si="1152"/>
        <v/>
      </c>
      <c r="Y983" s="92" t="b">
        <f t="shared" si="1106"/>
        <v>0</v>
      </c>
      <c r="Z983" s="92" t="str">
        <f t="shared" si="1153"/>
        <v/>
      </c>
      <c r="AA983" s="92" t="b">
        <f t="shared" si="1154"/>
        <v>0</v>
      </c>
      <c r="AB983" s="92" t="str">
        <f t="shared" si="1155"/>
        <v/>
      </c>
      <c r="AC983" s="13" t="b">
        <f t="shared" si="1107"/>
        <v>0</v>
      </c>
      <c r="AD983" s="92" t="str">
        <f t="shared" si="1156"/>
        <v/>
      </c>
      <c r="AE983" s="13" t="b">
        <f t="shared" si="1157"/>
        <v>0</v>
      </c>
      <c r="AF983" s="92" t="str">
        <f t="shared" si="1158"/>
        <v/>
      </c>
      <c r="AG983" s="13" t="b">
        <f t="shared" si="1108"/>
        <v>0</v>
      </c>
      <c r="AH983" s="92" t="str">
        <f t="shared" si="1159"/>
        <v/>
      </c>
      <c r="AI983" s="35" t="b">
        <f t="shared" si="1109"/>
        <v>0</v>
      </c>
      <c r="AJ983" s="92" t="str">
        <f t="shared" si="1160"/>
        <v/>
      </c>
      <c r="AK983" s="35" t="b">
        <f t="shared" si="1110"/>
        <v>0</v>
      </c>
      <c r="AL983" s="92" t="str">
        <f t="shared" si="1111"/>
        <v/>
      </c>
      <c r="AM983" s="35" t="b">
        <f t="shared" si="1112"/>
        <v>0</v>
      </c>
      <c r="AN983" s="92" t="str">
        <f t="shared" si="1113"/>
        <v/>
      </c>
      <c r="AO983" s="13" t="b">
        <f t="shared" si="1114"/>
        <v>0</v>
      </c>
      <c r="AP983" s="92" t="str">
        <f t="shared" si="1115"/>
        <v/>
      </c>
      <c r="AQ983" s="14">
        <f t="shared" si="1116"/>
        <v>0</v>
      </c>
      <c r="AR983" s="14">
        <f t="shared" si="1117"/>
        <v>0</v>
      </c>
      <c r="AS983" s="16">
        <f t="shared" si="1118"/>
        <v>0</v>
      </c>
      <c r="AT983" s="16">
        <f t="shared" si="1118"/>
        <v>0</v>
      </c>
      <c r="AU983" s="16">
        <f t="shared" si="1118"/>
        <v>0</v>
      </c>
      <c r="AV983" s="16">
        <f t="shared" si="1118"/>
        <v>0</v>
      </c>
      <c r="AW983" s="16">
        <f t="shared" si="1118"/>
        <v>0</v>
      </c>
      <c r="AX983" s="16">
        <f t="shared" si="1118"/>
        <v>0</v>
      </c>
      <c r="AY983" s="16">
        <f t="shared" si="1118"/>
        <v>0</v>
      </c>
      <c r="AZ983" s="16"/>
      <c r="BA983" s="16"/>
      <c r="BB983" s="93">
        <f t="shared" si="1161"/>
        <v>0</v>
      </c>
      <c r="BC983" s="93">
        <f t="shared" si="1162"/>
        <v>0</v>
      </c>
      <c r="BD983" s="93">
        <f t="shared" si="1163"/>
        <v>0</v>
      </c>
      <c r="BE983" s="158">
        <f t="shared" si="1164"/>
        <v>0</v>
      </c>
      <c r="BF983" s="159">
        <f t="shared" si="1165"/>
        <v>0</v>
      </c>
      <c r="BG983" s="159">
        <f t="shared" si="1119"/>
        <v>0</v>
      </c>
      <c r="BH983" s="159">
        <f t="shared" si="1120"/>
        <v>0</v>
      </c>
      <c r="BI983" s="159">
        <f t="shared" si="1121"/>
        <v>0</v>
      </c>
      <c r="BJ983" s="159">
        <f t="shared" si="1122"/>
        <v>0</v>
      </c>
      <c r="BK983" s="159">
        <f t="shared" si="1123"/>
        <v>0</v>
      </c>
      <c r="BL983" s="159">
        <f t="shared" si="1124"/>
        <v>0</v>
      </c>
      <c r="BM983" s="159">
        <f t="shared" si="1104"/>
        <v>0</v>
      </c>
      <c r="BN983" s="159">
        <f t="shared" si="1104"/>
        <v>0</v>
      </c>
      <c r="BO983" s="205" t="b">
        <f t="shared" si="1125"/>
        <v>0</v>
      </c>
      <c r="BP983" s="214">
        <f t="shared" si="1126"/>
        <v>0</v>
      </c>
      <c r="BQ983" s="160">
        <f t="shared" si="1127"/>
        <v>0</v>
      </c>
      <c r="BR983" s="160">
        <f t="shared" si="1128"/>
        <v>0</v>
      </c>
      <c r="BS983" s="160">
        <f t="shared" si="1129"/>
        <v>0</v>
      </c>
      <c r="BT983" s="160">
        <f t="shared" si="1130"/>
        <v>0</v>
      </c>
      <c r="BU983" s="160">
        <f t="shared" si="1131"/>
        <v>0</v>
      </c>
      <c r="BV983" s="215">
        <f t="shared" si="1132"/>
        <v>0</v>
      </c>
      <c r="BW983" s="217">
        <f t="shared" si="1133"/>
        <v>0</v>
      </c>
      <c r="BX983" s="206">
        <f t="shared" si="1134"/>
        <v>0</v>
      </c>
      <c r="BY983" s="206">
        <f t="shared" si="1135"/>
        <v>0</v>
      </c>
      <c r="BZ983" s="206">
        <f t="shared" si="1136"/>
        <v>0</v>
      </c>
      <c r="CA983" s="206">
        <f t="shared" si="1137"/>
        <v>0</v>
      </c>
      <c r="CB983" s="206">
        <f t="shared" si="1138"/>
        <v>0</v>
      </c>
      <c r="CC983" s="218">
        <f t="shared" si="1139"/>
        <v>0</v>
      </c>
      <c r="CD983" s="216" t="e">
        <f t="shared" si="1140"/>
        <v>#VALUE!</v>
      </c>
      <c r="CE983" s="94" t="e">
        <f t="shared" si="1141"/>
        <v>#VALUE!</v>
      </c>
      <c r="CF983" s="94" t="e">
        <f t="shared" si="1142"/>
        <v>#VALUE!</v>
      </c>
      <c r="CG983" s="95" t="e">
        <f t="shared" si="1143"/>
        <v>#VALUE!</v>
      </c>
      <c r="CH983" s="95" t="e">
        <f t="shared" si="1166"/>
        <v>#VALUE!</v>
      </c>
      <c r="CI983" s="95" t="b">
        <f t="shared" si="1169"/>
        <v>0</v>
      </c>
      <c r="CJ983" s="76" t="str">
        <f t="shared" si="1144"/>
        <v/>
      </c>
      <c r="CK983" s="94" t="e" cm="1">
        <f t="array" aca="1" ref="CK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CL983" s="94" t="str">
        <f t="shared" si="1145"/>
        <v/>
      </c>
      <c r="CM983" s="96" t="b">
        <f t="shared" si="1146"/>
        <v>0</v>
      </c>
      <c r="CN983" s="130" t="b">
        <f>IFERROR(MATCH(D983,'Avtal för korttidsarbete'!$G$13:$G$1012,0),TRUE)</f>
        <v>1</v>
      </c>
      <c r="CO983" s="130" t="b">
        <f t="shared" si="1147"/>
        <v>0</v>
      </c>
      <c r="CP983" s="131" t="str" cm="1">
        <f t="array" ref="CP983">IF(CN983=TRUE,"x",INDEX('Avtal för korttidsarbete'!$E$13:$E$1012,$CN983))</f>
        <v>x</v>
      </c>
      <c r="CQ983" s="131" t="str" cm="1">
        <f t="array" ref="CQ983">IF(CN983=TRUE,"x",INDEX('Avtal för korttidsarbete'!$F$13:$F$1012,$CN983))</f>
        <v>x</v>
      </c>
      <c r="CR983" s="130" t="b">
        <f t="shared" si="1148"/>
        <v>0</v>
      </c>
      <c r="CS983" s="165">
        <f t="shared" si="1167"/>
        <v>0</v>
      </c>
      <c r="CT983" s="165">
        <f t="shared" si="1168"/>
        <v>0</v>
      </c>
      <c r="CU983" s="130" t="b">
        <f t="shared" si="1149"/>
        <v>0</v>
      </c>
      <c r="CV983" s="131">
        <f t="shared" si="1150"/>
        <v>0</v>
      </c>
      <c r="CW983" s="165">
        <f t="shared" si="1151"/>
        <v>0</v>
      </c>
      <c r="CX983" s="186" t="b">
        <f>IFERROR(INDEX('Avtal för korttidsarbete'!R:R,MATCH(D983,'Avtal för korttidsarbete'!$G:$G,0)),TRUE)</f>
        <v>1</v>
      </c>
      <c r="CY983" s="165" t="str">
        <f>IF(CX983,"-",INDEX('Avtal för korttidsarbete'!$D:$D,MATCH(D983,'Avtal för korttidsarbete'!$G:$G,0)))</f>
        <v>-</v>
      </c>
      <c r="CZ983" s="131" t="b">
        <f>IFERROR(G983&gt;INDEX(Uppsägningar!E:E,MATCH(C983,Uppsägningar!C:C,0)),FALSE)</f>
        <v>0</v>
      </c>
    </row>
    <row r="984" spans="1:104" s="30" customFormat="1" x14ac:dyDescent="0.25">
      <c r="A984" s="19">
        <v>969</v>
      </c>
      <c r="B984" s="20"/>
      <c r="C984" s="189"/>
      <c r="D984" s="69"/>
      <c r="E984" s="171">
        <f>IFERROR(INDEX(Admin!$C$7:$C$10,MATCH(CY984,TblNivåValTExt,0)),0)</f>
        <v>0</v>
      </c>
      <c r="F984" s="1"/>
      <c r="G984" s="1"/>
      <c r="H984" s="90"/>
      <c r="I984" s="91"/>
      <c r="J984" s="91"/>
      <c r="K984" s="91"/>
      <c r="L984" s="91"/>
      <c r="M984" s="91"/>
      <c r="N984" s="91"/>
      <c r="O984" s="91"/>
      <c r="P984" s="91"/>
      <c r="Q984" s="91"/>
      <c r="R984" s="91"/>
      <c r="S984" s="91"/>
      <c r="T984" s="91"/>
      <c r="U984" s="91"/>
      <c r="V984" s="91"/>
      <c r="W984" s="225">
        <f t="shared" si="1105"/>
        <v>0</v>
      </c>
      <c r="X984" s="134" t="str">
        <f t="shared" si="1152"/>
        <v/>
      </c>
      <c r="Y984" s="92" t="b">
        <f t="shared" si="1106"/>
        <v>0</v>
      </c>
      <c r="Z984" s="92" t="str">
        <f t="shared" si="1153"/>
        <v/>
      </c>
      <c r="AA984" s="92" t="b">
        <f t="shared" si="1154"/>
        <v>0</v>
      </c>
      <c r="AB984" s="92" t="str">
        <f t="shared" si="1155"/>
        <v/>
      </c>
      <c r="AC984" s="13" t="b">
        <f t="shared" si="1107"/>
        <v>0</v>
      </c>
      <c r="AD984" s="92" t="str">
        <f t="shared" si="1156"/>
        <v/>
      </c>
      <c r="AE984" s="13" t="b">
        <f t="shared" si="1157"/>
        <v>0</v>
      </c>
      <c r="AF984" s="92" t="str">
        <f t="shared" si="1158"/>
        <v/>
      </c>
      <c r="AG984" s="13" t="b">
        <f t="shared" si="1108"/>
        <v>0</v>
      </c>
      <c r="AH984" s="92" t="str">
        <f t="shared" si="1159"/>
        <v/>
      </c>
      <c r="AI984" s="35" t="b">
        <f t="shared" si="1109"/>
        <v>0</v>
      </c>
      <c r="AJ984" s="92" t="str">
        <f t="shared" si="1160"/>
        <v/>
      </c>
      <c r="AK984" s="35" t="b">
        <f t="shared" si="1110"/>
        <v>0</v>
      </c>
      <c r="AL984" s="92" t="str">
        <f t="shared" si="1111"/>
        <v/>
      </c>
      <c r="AM984" s="35" t="b">
        <f t="shared" si="1112"/>
        <v>0</v>
      </c>
      <c r="AN984" s="92" t="str">
        <f t="shared" si="1113"/>
        <v/>
      </c>
      <c r="AO984" s="13" t="b">
        <f t="shared" si="1114"/>
        <v>0</v>
      </c>
      <c r="AP984" s="92" t="str">
        <f t="shared" si="1115"/>
        <v/>
      </c>
      <c r="AQ984" s="14">
        <f t="shared" si="1116"/>
        <v>0</v>
      </c>
      <c r="AR984" s="14">
        <f t="shared" si="1117"/>
        <v>0</v>
      </c>
      <c r="AS984" s="16">
        <f t="shared" si="1118"/>
        <v>0</v>
      </c>
      <c r="AT984" s="16">
        <f t="shared" si="1118"/>
        <v>0</v>
      </c>
      <c r="AU984" s="16">
        <f t="shared" si="1118"/>
        <v>0</v>
      </c>
      <c r="AV984" s="16">
        <f t="shared" si="1118"/>
        <v>0</v>
      </c>
      <c r="AW984" s="16">
        <f t="shared" si="1118"/>
        <v>0</v>
      </c>
      <c r="AX984" s="16">
        <f t="shared" si="1118"/>
        <v>0</v>
      </c>
      <c r="AY984" s="16">
        <f t="shared" si="1118"/>
        <v>0</v>
      </c>
      <c r="AZ984" s="16"/>
      <c r="BA984" s="16"/>
      <c r="BB984" s="93">
        <f t="shared" si="1161"/>
        <v>0</v>
      </c>
      <c r="BC984" s="93">
        <f t="shared" si="1162"/>
        <v>0</v>
      </c>
      <c r="BD984" s="93">
        <f t="shared" si="1163"/>
        <v>0</v>
      </c>
      <c r="BE984" s="158">
        <f t="shared" si="1164"/>
        <v>0</v>
      </c>
      <c r="BF984" s="159">
        <f t="shared" si="1165"/>
        <v>0</v>
      </c>
      <c r="BG984" s="159">
        <f t="shared" si="1119"/>
        <v>0</v>
      </c>
      <c r="BH984" s="159">
        <f t="shared" si="1120"/>
        <v>0</v>
      </c>
      <c r="BI984" s="159">
        <f t="shared" si="1121"/>
        <v>0</v>
      </c>
      <c r="BJ984" s="159">
        <f t="shared" si="1122"/>
        <v>0</v>
      </c>
      <c r="BK984" s="159">
        <f t="shared" si="1123"/>
        <v>0</v>
      </c>
      <c r="BL984" s="159">
        <f t="shared" si="1124"/>
        <v>0</v>
      </c>
      <c r="BM984" s="159">
        <f t="shared" si="1104"/>
        <v>0</v>
      </c>
      <c r="BN984" s="159">
        <f t="shared" si="1104"/>
        <v>0</v>
      </c>
      <c r="BO984" s="205" t="b">
        <f t="shared" si="1125"/>
        <v>0</v>
      </c>
      <c r="BP984" s="214">
        <f t="shared" si="1126"/>
        <v>0</v>
      </c>
      <c r="BQ984" s="160">
        <f t="shared" si="1127"/>
        <v>0</v>
      </c>
      <c r="BR984" s="160">
        <f t="shared" si="1128"/>
        <v>0</v>
      </c>
      <c r="BS984" s="160">
        <f t="shared" si="1129"/>
        <v>0</v>
      </c>
      <c r="BT984" s="160">
        <f t="shared" si="1130"/>
        <v>0</v>
      </c>
      <c r="BU984" s="160">
        <f t="shared" si="1131"/>
        <v>0</v>
      </c>
      <c r="BV984" s="215">
        <f t="shared" si="1132"/>
        <v>0</v>
      </c>
      <c r="BW984" s="217">
        <f t="shared" si="1133"/>
        <v>0</v>
      </c>
      <c r="BX984" s="206">
        <f t="shared" si="1134"/>
        <v>0</v>
      </c>
      <c r="BY984" s="206">
        <f t="shared" si="1135"/>
        <v>0</v>
      </c>
      <c r="BZ984" s="206">
        <f t="shared" si="1136"/>
        <v>0</v>
      </c>
      <c r="CA984" s="206">
        <f t="shared" si="1137"/>
        <v>0</v>
      </c>
      <c r="CB984" s="206">
        <f t="shared" si="1138"/>
        <v>0</v>
      </c>
      <c r="CC984" s="218">
        <f t="shared" si="1139"/>
        <v>0</v>
      </c>
      <c r="CD984" s="216" t="e">
        <f t="shared" si="1140"/>
        <v>#VALUE!</v>
      </c>
      <c r="CE984" s="94" t="e">
        <f t="shared" si="1141"/>
        <v>#VALUE!</v>
      </c>
      <c r="CF984" s="94" t="e">
        <f t="shared" si="1142"/>
        <v>#VALUE!</v>
      </c>
      <c r="CG984" s="95" t="e">
        <f t="shared" si="1143"/>
        <v>#VALUE!</v>
      </c>
      <c r="CH984" s="95" t="e">
        <f t="shared" si="1166"/>
        <v>#VALUE!</v>
      </c>
      <c r="CI984" s="95" t="b">
        <f t="shared" si="1169"/>
        <v>0</v>
      </c>
      <c r="CJ984" s="76" t="str">
        <f t="shared" si="1144"/>
        <v/>
      </c>
      <c r="CK984" s="94" t="e" cm="1">
        <f t="array" aca="1" ref="CK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CL984" s="94" t="str">
        <f t="shared" si="1145"/>
        <v/>
      </c>
      <c r="CM984" s="96" t="b">
        <f t="shared" si="1146"/>
        <v>0</v>
      </c>
      <c r="CN984" s="130" t="b">
        <f>IFERROR(MATCH(D984,'Avtal för korttidsarbete'!$G$13:$G$1012,0),TRUE)</f>
        <v>1</v>
      </c>
      <c r="CO984" s="130" t="b">
        <f t="shared" si="1147"/>
        <v>0</v>
      </c>
      <c r="CP984" s="131" t="str" cm="1">
        <f t="array" ref="CP984">IF(CN984=TRUE,"x",INDEX('Avtal för korttidsarbete'!$E$13:$E$1012,$CN984))</f>
        <v>x</v>
      </c>
      <c r="CQ984" s="131" t="str" cm="1">
        <f t="array" ref="CQ984">IF(CN984=TRUE,"x",INDEX('Avtal för korttidsarbete'!$F$13:$F$1012,$CN984))</f>
        <v>x</v>
      </c>
      <c r="CR984" s="130" t="b">
        <f t="shared" si="1148"/>
        <v>0</v>
      </c>
      <c r="CS984" s="165">
        <f t="shared" si="1167"/>
        <v>0</v>
      </c>
      <c r="CT984" s="165">
        <f t="shared" si="1168"/>
        <v>0</v>
      </c>
      <c r="CU984" s="130" t="b">
        <f t="shared" si="1149"/>
        <v>0</v>
      </c>
      <c r="CV984" s="131">
        <f t="shared" si="1150"/>
        <v>0</v>
      </c>
      <c r="CW984" s="165">
        <f t="shared" si="1151"/>
        <v>0</v>
      </c>
      <c r="CX984" s="186" t="b">
        <f>IFERROR(INDEX('Avtal för korttidsarbete'!R:R,MATCH(D984,'Avtal för korttidsarbete'!$G:$G,0)),TRUE)</f>
        <v>1</v>
      </c>
      <c r="CY984" s="165" t="str">
        <f>IF(CX984,"-",INDEX('Avtal för korttidsarbete'!$D:$D,MATCH(D984,'Avtal för korttidsarbete'!$G:$G,0)))</f>
        <v>-</v>
      </c>
      <c r="CZ984" s="131" t="b">
        <f>IFERROR(G984&gt;INDEX(Uppsägningar!E:E,MATCH(C984,Uppsägningar!C:C,0)),FALSE)</f>
        <v>0</v>
      </c>
    </row>
    <row r="985" spans="1:104" s="30" customFormat="1" x14ac:dyDescent="0.25">
      <c r="A985" s="19">
        <v>970</v>
      </c>
      <c r="B985" s="20"/>
      <c r="C985" s="189"/>
      <c r="D985" s="69"/>
      <c r="E985" s="171">
        <f>IFERROR(INDEX(Admin!$C$7:$C$10,MATCH(CY985,TblNivåValTExt,0)),0)</f>
        <v>0</v>
      </c>
      <c r="F985" s="1"/>
      <c r="G985" s="1"/>
      <c r="H985" s="90"/>
      <c r="I985" s="91"/>
      <c r="J985" s="91"/>
      <c r="K985" s="91"/>
      <c r="L985" s="91"/>
      <c r="M985" s="91"/>
      <c r="N985" s="91"/>
      <c r="O985" s="91"/>
      <c r="P985" s="91"/>
      <c r="Q985" s="91"/>
      <c r="R985" s="91"/>
      <c r="S985" s="91"/>
      <c r="T985" s="91"/>
      <c r="U985" s="91"/>
      <c r="V985" s="91"/>
      <c r="W985" s="225">
        <f t="shared" si="1105"/>
        <v>0</v>
      </c>
      <c r="X985" s="134" t="str">
        <f t="shared" si="1152"/>
        <v/>
      </c>
      <c r="Y985" s="92" t="b">
        <f t="shared" si="1106"/>
        <v>0</v>
      </c>
      <c r="Z985" s="92" t="str">
        <f t="shared" si="1153"/>
        <v/>
      </c>
      <c r="AA985" s="92" t="b">
        <f t="shared" si="1154"/>
        <v>0</v>
      </c>
      <c r="AB985" s="92" t="str">
        <f t="shared" si="1155"/>
        <v/>
      </c>
      <c r="AC985" s="13" t="b">
        <f t="shared" si="1107"/>
        <v>0</v>
      </c>
      <c r="AD985" s="92" t="str">
        <f t="shared" si="1156"/>
        <v/>
      </c>
      <c r="AE985" s="13" t="b">
        <f t="shared" si="1157"/>
        <v>0</v>
      </c>
      <c r="AF985" s="92" t="str">
        <f t="shared" si="1158"/>
        <v/>
      </c>
      <c r="AG985" s="13" t="b">
        <f t="shared" si="1108"/>
        <v>0</v>
      </c>
      <c r="AH985" s="92" t="str">
        <f t="shared" si="1159"/>
        <v/>
      </c>
      <c r="AI985" s="35" t="b">
        <f t="shared" si="1109"/>
        <v>0</v>
      </c>
      <c r="AJ985" s="92" t="str">
        <f t="shared" si="1160"/>
        <v/>
      </c>
      <c r="AK985" s="35" t="b">
        <f t="shared" si="1110"/>
        <v>0</v>
      </c>
      <c r="AL985" s="92" t="str">
        <f t="shared" si="1111"/>
        <v/>
      </c>
      <c r="AM985" s="35" t="b">
        <f t="shared" si="1112"/>
        <v>0</v>
      </c>
      <c r="AN985" s="92" t="str">
        <f t="shared" si="1113"/>
        <v/>
      </c>
      <c r="AO985" s="13" t="b">
        <f t="shared" si="1114"/>
        <v>0</v>
      </c>
      <c r="AP985" s="92" t="str">
        <f t="shared" si="1115"/>
        <v/>
      </c>
      <c r="AQ985" s="14">
        <f t="shared" si="1116"/>
        <v>0</v>
      </c>
      <c r="AR985" s="14">
        <f t="shared" si="1117"/>
        <v>0</v>
      </c>
      <c r="AS985" s="16">
        <f t="shared" si="1118"/>
        <v>0</v>
      </c>
      <c r="AT985" s="16">
        <f t="shared" si="1118"/>
        <v>0</v>
      </c>
      <c r="AU985" s="16">
        <f t="shared" si="1118"/>
        <v>0</v>
      </c>
      <c r="AV985" s="16">
        <f t="shared" si="1118"/>
        <v>0</v>
      </c>
      <c r="AW985" s="16">
        <f t="shared" si="1118"/>
        <v>0</v>
      </c>
      <c r="AX985" s="16">
        <f t="shared" si="1118"/>
        <v>0</v>
      </c>
      <c r="AY985" s="16">
        <f t="shared" si="1118"/>
        <v>0</v>
      </c>
      <c r="AZ985" s="16"/>
      <c r="BA985" s="16"/>
      <c r="BB985" s="93">
        <f t="shared" si="1161"/>
        <v>0</v>
      </c>
      <c r="BC985" s="93">
        <f t="shared" si="1162"/>
        <v>0</v>
      </c>
      <c r="BD985" s="93">
        <f t="shared" si="1163"/>
        <v>0</v>
      </c>
      <c r="BE985" s="158">
        <f t="shared" si="1164"/>
        <v>0</v>
      </c>
      <c r="BF985" s="159">
        <f t="shared" si="1165"/>
        <v>0</v>
      </c>
      <c r="BG985" s="159">
        <f t="shared" si="1119"/>
        <v>0</v>
      </c>
      <c r="BH985" s="159">
        <f t="shared" si="1120"/>
        <v>0</v>
      </c>
      <c r="BI985" s="159">
        <f t="shared" si="1121"/>
        <v>0</v>
      </c>
      <c r="BJ985" s="159">
        <f t="shared" si="1122"/>
        <v>0</v>
      </c>
      <c r="BK985" s="159">
        <f t="shared" si="1123"/>
        <v>0</v>
      </c>
      <c r="BL985" s="159">
        <f t="shared" si="1124"/>
        <v>0</v>
      </c>
      <c r="BM985" s="159">
        <f t="shared" si="1104"/>
        <v>0</v>
      </c>
      <c r="BN985" s="159">
        <f t="shared" si="1104"/>
        <v>0</v>
      </c>
      <c r="BO985" s="205" t="b">
        <f t="shared" si="1125"/>
        <v>0</v>
      </c>
      <c r="BP985" s="214">
        <f t="shared" si="1126"/>
        <v>0</v>
      </c>
      <c r="BQ985" s="160">
        <f t="shared" si="1127"/>
        <v>0</v>
      </c>
      <c r="BR985" s="160">
        <f t="shared" si="1128"/>
        <v>0</v>
      </c>
      <c r="BS985" s="160">
        <f t="shared" si="1129"/>
        <v>0</v>
      </c>
      <c r="BT985" s="160">
        <f t="shared" si="1130"/>
        <v>0</v>
      </c>
      <c r="BU985" s="160">
        <f t="shared" si="1131"/>
        <v>0</v>
      </c>
      <c r="BV985" s="215">
        <f t="shared" si="1132"/>
        <v>0</v>
      </c>
      <c r="BW985" s="217">
        <f t="shared" si="1133"/>
        <v>0</v>
      </c>
      <c r="BX985" s="206">
        <f t="shared" si="1134"/>
        <v>0</v>
      </c>
      <c r="BY985" s="206">
        <f t="shared" si="1135"/>
        <v>0</v>
      </c>
      <c r="BZ985" s="206">
        <f t="shared" si="1136"/>
        <v>0</v>
      </c>
      <c r="CA985" s="206">
        <f t="shared" si="1137"/>
        <v>0</v>
      </c>
      <c r="CB985" s="206">
        <f t="shared" si="1138"/>
        <v>0</v>
      </c>
      <c r="CC985" s="218">
        <f t="shared" si="1139"/>
        <v>0</v>
      </c>
      <c r="CD985" s="216" t="e">
        <f t="shared" si="1140"/>
        <v>#VALUE!</v>
      </c>
      <c r="CE985" s="94" t="e">
        <f t="shared" si="1141"/>
        <v>#VALUE!</v>
      </c>
      <c r="CF985" s="94" t="e">
        <f t="shared" si="1142"/>
        <v>#VALUE!</v>
      </c>
      <c r="CG985" s="95" t="e">
        <f t="shared" si="1143"/>
        <v>#VALUE!</v>
      </c>
      <c r="CH985" s="95" t="e">
        <f t="shared" si="1166"/>
        <v>#VALUE!</v>
      </c>
      <c r="CI985" s="95" t="b">
        <f t="shared" si="1169"/>
        <v>0</v>
      </c>
      <c r="CJ985" s="76" t="str">
        <f t="shared" si="1144"/>
        <v/>
      </c>
      <c r="CK985" s="94" t="e" cm="1">
        <f t="array" aca="1" ref="CK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CL985" s="94" t="str">
        <f t="shared" si="1145"/>
        <v/>
      </c>
      <c r="CM985" s="96" t="b">
        <f t="shared" si="1146"/>
        <v>0</v>
      </c>
      <c r="CN985" s="130" t="b">
        <f>IFERROR(MATCH(D985,'Avtal för korttidsarbete'!$G$13:$G$1012,0),TRUE)</f>
        <v>1</v>
      </c>
      <c r="CO985" s="130" t="b">
        <f t="shared" si="1147"/>
        <v>0</v>
      </c>
      <c r="CP985" s="131" t="str" cm="1">
        <f t="array" ref="CP985">IF(CN985=TRUE,"x",INDEX('Avtal för korttidsarbete'!$E$13:$E$1012,$CN985))</f>
        <v>x</v>
      </c>
      <c r="CQ985" s="131" t="str" cm="1">
        <f t="array" ref="CQ985">IF(CN985=TRUE,"x",INDEX('Avtal för korttidsarbete'!$F$13:$F$1012,$CN985))</f>
        <v>x</v>
      </c>
      <c r="CR985" s="130" t="b">
        <f t="shared" si="1148"/>
        <v>0</v>
      </c>
      <c r="CS985" s="165">
        <f t="shared" si="1167"/>
        <v>0</v>
      </c>
      <c r="CT985" s="165">
        <f t="shared" si="1168"/>
        <v>0</v>
      </c>
      <c r="CU985" s="130" t="b">
        <f t="shared" si="1149"/>
        <v>0</v>
      </c>
      <c r="CV985" s="131">
        <f t="shared" si="1150"/>
        <v>0</v>
      </c>
      <c r="CW985" s="165">
        <f t="shared" si="1151"/>
        <v>0</v>
      </c>
      <c r="CX985" s="186" t="b">
        <f>IFERROR(INDEX('Avtal för korttidsarbete'!R:R,MATCH(D985,'Avtal för korttidsarbete'!$G:$G,0)),TRUE)</f>
        <v>1</v>
      </c>
      <c r="CY985" s="165" t="str">
        <f>IF(CX985,"-",INDEX('Avtal för korttidsarbete'!$D:$D,MATCH(D985,'Avtal för korttidsarbete'!$G:$G,0)))</f>
        <v>-</v>
      </c>
      <c r="CZ985" s="131" t="b">
        <f>IFERROR(G985&gt;INDEX(Uppsägningar!E:E,MATCH(C985,Uppsägningar!C:C,0)),FALSE)</f>
        <v>0</v>
      </c>
    </row>
    <row r="986" spans="1:104" s="30" customFormat="1" x14ac:dyDescent="0.25">
      <c r="A986" s="19">
        <v>971</v>
      </c>
      <c r="B986" s="20"/>
      <c r="C986" s="189"/>
      <c r="D986" s="69"/>
      <c r="E986" s="171">
        <f>IFERROR(INDEX(Admin!$C$7:$C$10,MATCH(CY986,TblNivåValTExt,0)),0)</f>
        <v>0</v>
      </c>
      <c r="F986" s="1"/>
      <c r="G986" s="1"/>
      <c r="H986" s="90"/>
      <c r="I986" s="91"/>
      <c r="J986" s="91"/>
      <c r="K986" s="91"/>
      <c r="L986" s="91"/>
      <c r="M986" s="91"/>
      <c r="N986" s="91"/>
      <c r="O986" s="91"/>
      <c r="P986" s="91"/>
      <c r="Q986" s="91"/>
      <c r="R986" s="91"/>
      <c r="S986" s="91"/>
      <c r="T986" s="91"/>
      <c r="U986" s="91"/>
      <c r="V986" s="91"/>
      <c r="W986" s="225">
        <f t="shared" si="1105"/>
        <v>0</v>
      </c>
      <c r="X986" s="134" t="str">
        <f t="shared" si="1152"/>
        <v/>
      </c>
      <c r="Y986" s="92" t="b">
        <f t="shared" si="1106"/>
        <v>0</v>
      </c>
      <c r="Z986" s="92" t="str">
        <f t="shared" si="1153"/>
        <v/>
      </c>
      <c r="AA986" s="92" t="b">
        <f t="shared" si="1154"/>
        <v>0</v>
      </c>
      <c r="AB986" s="92" t="str">
        <f t="shared" si="1155"/>
        <v/>
      </c>
      <c r="AC986" s="13" t="b">
        <f t="shared" si="1107"/>
        <v>0</v>
      </c>
      <c r="AD986" s="92" t="str">
        <f t="shared" si="1156"/>
        <v/>
      </c>
      <c r="AE986" s="13" t="b">
        <f t="shared" si="1157"/>
        <v>0</v>
      </c>
      <c r="AF986" s="92" t="str">
        <f t="shared" si="1158"/>
        <v/>
      </c>
      <c r="AG986" s="13" t="b">
        <f t="shared" si="1108"/>
        <v>0</v>
      </c>
      <c r="AH986" s="92" t="str">
        <f t="shared" si="1159"/>
        <v/>
      </c>
      <c r="AI986" s="35" t="b">
        <f t="shared" si="1109"/>
        <v>0</v>
      </c>
      <c r="AJ986" s="92" t="str">
        <f t="shared" si="1160"/>
        <v/>
      </c>
      <c r="AK986" s="35" t="b">
        <f t="shared" si="1110"/>
        <v>0</v>
      </c>
      <c r="AL986" s="92" t="str">
        <f t="shared" si="1111"/>
        <v/>
      </c>
      <c r="AM986" s="35" t="b">
        <f t="shared" si="1112"/>
        <v>0</v>
      </c>
      <c r="AN986" s="92" t="str">
        <f t="shared" si="1113"/>
        <v/>
      </c>
      <c r="AO986" s="13" t="b">
        <f t="shared" si="1114"/>
        <v>0</v>
      </c>
      <c r="AP986" s="92" t="str">
        <f t="shared" si="1115"/>
        <v/>
      </c>
      <c r="AQ986" s="14">
        <f t="shared" si="1116"/>
        <v>0</v>
      </c>
      <c r="AR986" s="14">
        <f t="shared" si="1117"/>
        <v>0</v>
      </c>
      <c r="AS986" s="16">
        <f t="shared" ref="AS986:AY995" si="1170">IF(OR(AS$11=FALSE,$F986="",MIN($G986,AS$10,$AR986)-MAX($F986,AS$8,$AQ986)&lt;0),0,MIN($G986,AS$10,$AR986)-MAX($F986,AS$8,$AQ986)+1)</f>
        <v>0</v>
      </c>
      <c r="AT986" s="16">
        <f t="shared" si="1170"/>
        <v>0</v>
      </c>
      <c r="AU986" s="16">
        <f t="shared" si="1170"/>
        <v>0</v>
      </c>
      <c r="AV986" s="16">
        <f t="shared" si="1170"/>
        <v>0</v>
      </c>
      <c r="AW986" s="16">
        <f t="shared" si="1170"/>
        <v>0</v>
      </c>
      <c r="AX986" s="16">
        <f t="shared" si="1170"/>
        <v>0</v>
      </c>
      <c r="AY986" s="16">
        <f t="shared" si="1170"/>
        <v>0</v>
      </c>
      <c r="AZ986" s="16"/>
      <c r="BA986" s="16"/>
      <c r="BB986" s="93">
        <f t="shared" si="1161"/>
        <v>0</v>
      </c>
      <c r="BC986" s="93">
        <f t="shared" si="1162"/>
        <v>0</v>
      </c>
      <c r="BD986" s="93">
        <f t="shared" si="1163"/>
        <v>0</v>
      </c>
      <c r="BE986" s="158">
        <f t="shared" si="1164"/>
        <v>0</v>
      </c>
      <c r="BF986" s="159">
        <f t="shared" si="1165"/>
        <v>0</v>
      </c>
      <c r="BG986" s="159">
        <f t="shared" si="1119"/>
        <v>0</v>
      </c>
      <c r="BH986" s="159">
        <f t="shared" si="1120"/>
        <v>0</v>
      </c>
      <c r="BI986" s="159">
        <f t="shared" si="1121"/>
        <v>0</v>
      </c>
      <c r="BJ986" s="159">
        <f t="shared" si="1122"/>
        <v>0</v>
      </c>
      <c r="BK986" s="159">
        <f t="shared" si="1123"/>
        <v>0</v>
      </c>
      <c r="BL986" s="159">
        <f t="shared" si="1124"/>
        <v>0</v>
      </c>
      <c r="BM986" s="159">
        <f t="shared" si="1104"/>
        <v>0</v>
      </c>
      <c r="BN986" s="159">
        <f t="shared" si="1104"/>
        <v>0</v>
      </c>
      <c r="BO986" s="205" t="b">
        <f t="shared" si="1125"/>
        <v>0</v>
      </c>
      <c r="BP986" s="214">
        <f t="shared" si="1126"/>
        <v>0</v>
      </c>
      <c r="BQ986" s="160">
        <f t="shared" si="1127"/>
        <v>0</v>
      </c>
      <c r="BR986" s="160">
        <f t="shared" si="1128"/>
        <v>0</v>
      </c>
      <c r="BS986" s="160">
        <f t="shared" si="1129"/>
        <v>0</v>
      </c>
      <c r="BT986" s="160">
        <f t="shared" si="1130"/>
        <v>0</v>
      </c>
      <c r="BU986" s="160">
        <f t="shared" si="1131"/>
        <v>0</v>
      </c>
      <c r="BV986" s="215">
        <f t="shared" si="1132"/>
        <v>0</v>
      </c>
      <c r="BW986" s="217">
        <f t="shared" si="1133"/>
        <v>0</v>
      </c>
      <c r="BX986" s="206">
        <f t="shared" si="1134"/>
        <v>0</v>
      </c>
      <c r="BY986" s="206">
        <f t="shared" si="1135"/>
        <v>0</v>
      </c>
      <c r="BZ986" s="206">
        <f t="shared" si="1136"/>
        <v>0</v>
      </c>
      <c r="CA986" s="206">
        <f t="shared" si="1137"/>
        <v>0</v>
      </c>
      <c r="CB986" s="206">
        <f t="shared" si="1138"/>
        <v>0</v>
      </c>
      <c r="CC986" s="218">
        <f t="shared" si="1139"/>
        <v>0</v>
      </c>
      <c r="CD986" s="216" t="e">
        <f t="shared" si="1140"/>
        <v>#VALUE!</v>
      </c>
      <c r="CE986" s="94" t="e">
        <f t="shared" si="1141"/>
        <v>#VALUE!</v>
      </c>
      <c r="CF986" s="94" t="e">
        <f t="shared" si="1142"/>
        <v>#VALUE!</v>
      </c>
      <c r="CG986" s="95" t="e">
        <f t="shared" si="1143"/>
        <v>#VALUE!</v>
      </c>
      <c r="CH986" s="95" t="e">
        <f t="shared" si="1166"/>
        <v>#VALUE!</v>
      </c>
      <c r="CI986" s="95" t="b">
        <f t="shared" si="1169"/>
        <v>0</v>
      </c>
      <c r="CJ986" s="76" t="str">
        <f t="shared" si="1144"/>
        <v/>
      </c>
      <c r="CK986" s="94" t="e" cm="1">
        <f t="array" aca="1" ref="CK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CL986" s="94" t="str">
        <f t="shared" si="1145"/>
        <v/>
      </c>
      <c r="CM986" s="96" t="b">
        <f t="shared" si="1146"/>
        <v>0</v>
      </c>
      <c r="CN986" s="130" t="b">
        <f>IFERROR(MATCH(D986,'Avtal för korttidsarbete'!$G$13:$G$1012,0),TRUE)</f>
        <v>1</v>
      </c>
      <c r="CO986" s="130" t="b">
        <f t="shared" si="1147"/>
        <v>0</v>
      </c>
      <c r="CP986" s="131" t="str" cm="1">
        <f t="array" ref="CP986">IF(CN986=TRUE,"x",INDEX('Avtal för korttidsarbete'!$E$13:$E$1012,$CN986))</f>
        <v>x</v>
      </c>
      <c r="CQ986" s="131" t="str" cm="1">
        <f t="array" ref="CQ986">IF(CN986=TRUE,"x",INDEX('Avtal för korttidsarbete'!$F$13:$F$1012,$CN986))</f>
        <v>x</v>
      </c>
      <c r="CR986" s="130" t="b">
        <f t="shared" si="1148"/>
        <v>0</v>
      </c>
      <c r="CS986" s="165">
        <f t="shared" si="1167"/>
        <v>0</v>
      </c>
      <c r="CT986" s="165">
        <f t="shared" si="1168"/>
        <v>0</v>
      </c>
      <c r="CU986" s="130" t="b">
        <f t="shared" si="1149"/>
        <v>0</v>
      </c>
      <c r="CV986" s="131">
        <f t="shared" si="1150"/>
        <v>0</v>
      </c>
      <c r="CW986" s="165">
        <f t="shared" si="1151"/>
        <v>0</v>
      </c>
      <c r="CX986" s="186" t="b">
        <f>IFERROR(INDEX('Avtal för korttidsarbete'!R:R,MATCH(D986,'Avtal för korttidsarbete'!$G:$G,0)),TRUE)</f>
        <v>1</v>
      </c>
      <c r="CY986" s="165" t="str">
        <f>IF(CX986,"-",INDEX('Avtal för korttidsarbete'!$D:$D,MATCH(D986,'Avtal för korttidsarbete'!$G:$G,0)))</f>
        <v>-</v>
      </c>
      <c r="CZ986" s="131" t="b">
        <f>IFERROR(G986&gt;INDEX(Uppsägningar!E:E,MATCH(C986,Uppsägningar!C:C,0)),FALSE)</f>
        <v>0</v>
      </c>
    </row>
    <row r="987" spans="1:104" s="30" customFormat="1" x14ac:dyDescent="0.25">
      <c r="A987" s="19">
        <v>972</v>
      </c>
      <c r="B987" s="20"/>
      <c r="C987" s="189"/>
      <c r="D987" s="69"/>
      <c r="E987" s="171">
        <f>IFERROR(INDEX(Admin!$C$7:$C$10,MATCH(CY987,TblNivåValTExt,0)),0)</f>
        <v>0</v>
      </c>
      <c r="F987" s="1"/>
      <c r="G987" s="1"/>
      <c r="H987" s="90"/>
      <c r="I987" s="91"/>
      <c r="J987" s="91"/>
      <c r="K987" s="91"/>
      <c r="L987" s="91"/>
      <c r="M987" s="91"/>
      <c r="N987" s="91"/>
      <c r="O987" s="91"/>
      <c r="P987" s="91"/>
      <c r="Q987" s="91"/>
      <c r="R987" s="91"/>
      <c r="S987" s="91"/>
      <c r="T987" s="91"/>
      <c r="U987" s="91"/>
      <c r="V987" s="91"/>
      <c r="W987" s="225">
        <f t="shared" si="1105"/>
        <v>0</v>
      </c>
      <c r="X987" s="134" t="str">
        <f t="shared" si="1152"/>
        <v/>
      </c>
      <c r="Y987" s="92" t="b">
        <f t="shared" si="1106"/>
        <v>0</v>
      </c>
      <c r="Z987" s="92" t="str">
        <f t="shared" si="1153"/>
        <v/>
      </c>
      <c r="AA987" s="92" t="b">
        <f t="shared" si="1154"/>
        <v>0</v>
      </c>
      <c r="AB987" s="92" t="str">
        <f t="shared" si="1155"/>
        <v/>
      </c>
      <c r="AC987" s="13" t="b">
        <f t="shared" si="1107"/>
        <v>0</v>
      </c>
      <c r="AD987" s="92" t="str">
        <f t="shared" si="1156"/>
        <v/>
      </c>
      <c r="AE987" s="13" t="b">
        <f t="shared" si="1157"/>
        <v>0</v>
      </c>
      <c r="AF987" s="92" t="str">
        <f t="shared" si="1158"/>
        <v/>
      </c>
      <c r="AG987" s="13" t="b">
        <f t="shared" si="1108"/>
        <v>0</v>
      </c>
      <c r="AH987" s="92" t="str">
        <f t="shared" si="1159"/>
        <v/>
      </c>
      <c r="AI987" s="35" t="b">
        <f t="shared" si="1109"/>
        <v>0</v>
      </c>
      <c r="AJ987" s="92" t="str">
        <f t="shared" si="1160"/>
        <v/>
      </c>
      <c r="AK987" s="35" t="b">
        <f t="shared" si="1110"/>
        <v>0</v>
      </c>
      <c r="AL987" s="92" t="str">
        <f t="shared" si="1111"/>
        <v/>
      </c>
      <c r="AM987" s="35" t="b">
        <f t="shared" si="1112"/>
        <v>0</v>
      </c>
      <c r="AN987" s="92" t="str">
        <f t="shared" si="1113"/>
        <v/>
      </c>
      <c r="AO987" s="13" t="b">
        <f t="shared" si="1114"/>
        <v>0</v>
      </c>
      <c r="AP987" s="92" t="str">
        <f t="shared" si="1115"/>
        <v/>
      </c>
      <c r="AQ987" s="14">
        <f t="shared" si="1116"/>
        <v>0</v>
      </c>
      <c r="AR987" s="14">
        <f t="shared" si="1117"/>
        <v>0</v>
      </c>
      <c r="AS987" s="16">
        <f t="shared" si="1170"/>
        <v>0</v>
      </c>
      <c r="AT987" s="16">
        <f t="shared" si="1170"/>
        <v>0</v>
      </c>
      <c r="AU987" s="16">
        <f t="shared" si="1170"/>
        <v>0</v>
      </c>
      <c r="AV987" s="16">
        <f t="shared" si="1170"/>
        <v>0</v>
      </c>
      <c r="AW987" s="16">
        <f t="shared" si="1170"/>
        <v>0</v>
      </c>
      <c r="AX987" s="16">
        <f t="shared" si="1170"/>
        <v>0</v>
      </c>
      <c r="AY987" s="16">
        <f t="shared" si="1170"/>
        <v>0</v>
      </c>
      <c r="AZ987" s="16"/>
      <c r="BA987" s="16"/>
      <c r="BB987" s="93">
        <f t="shared" si="1161"/>
        <v>0</v>
      </c>
      <c r="BC987" s="93">
        <f t="shared" si="1162"/>
        <v>0</v>
      </c>
      <c r="BD987" s="93">
        <f t="shared" si="1163"/>
        <v>0</v>
      </c>
      <c r="BE987" s="158">
        <f t="shared" si="1164"/>
        <v>0</v>
      </c>
      <c r="BF987" s="159">
        <f t="shared" si="1165"/>
        <v>0</v>
      </c>
      <c r="BG987" s="159">
        <f t="shared" si="1119"/>
        <v>0</v>
      </c>
      <c r="BH987" s="159">
        <f t="shared" si="1120"/>
        <v>0</v>
      </c>
      <c r="BI987" s="159">
        <f t="shared" si="1121"/>
        <v>0</v>
      </c>
      <c r="BJ987" s="159">
        <f t="shared" si="1122"/>
        <v>0</v>
      </c>
      <c r="BK987" s="159">
        <f t="shared" si="1123"/>
        <v>0</v>
      </c>
      <c r="BL987" s="159">
        <f t="shared" si="1124"/>
        <v>0</v>
      </c>
      <c r="BM987" s="159">
        <f t="shared" si="1104"/>
        <v>0</v>
      </c>
      <c r="BN987" s="159">
        <f t="shared" si="1104"/>
        <v>0</v>
      </c>
      <c r="BO987" s="205" t="b">
        <f t="shared" si="1125"/>
        <v>0</v>
      </c>
      <c r="BP987" s="214">
        <f t="shared" si="1126"/>
        <v>0</v>
      </c>
      <c r="BQ987" s="160">
        <f t="shared" si="1127"/>
        <v>0</v>
      </c>
      <c r="BR987" s="160">
        <f t="shared" si="1128"/>
        <v>0</v>
      </c>
      <c r="BS987" s="160">
        <f t="shared" si="1129"/>
        <v>0</v>
      </c>
      <c r="BT987" s="160">
        <f t="shared" si="1130"/>
        <v>0</v>
      </c>
      <c r="BU987" s="160">
        <f t="shared" si="1131"/>
        <v>0</v>
      </c>
      <c r="BV987" s="215">
        <f t="shared" si="1132"/>
        <v>0</v>
      </c>
      <c r="BW987" s="217">
        <f t="shared" si="1133"/>
        <v>0</v>
      </c>
      <c r="BX987" s="206">
        <f t="shared" si="1134"/>
        <v>0</v>
      </c>
      <c r="BY987" s="206">
        <f t="shared" si="1135"/>
        <v>0</v>
      </c>
      <c r="BZ987" s="206">
        <f t="shared" si="1136"/>
        <v>0</v>
      </c>
      <c r="CA987" s="206">
        <f t="shared" si="1137"/>
        <v>0</v>
      </c>
      <c r="CB987" s="206">
        <f t="shared" si="1138"/>
        <v>0</v>
      </c>
      <c r="CC987" s="218">
        <f t="shared" si="1139"/>
        <v>0</v>
      </c>
      <c r="CD987" s="216" t="e">
        <f t="shared" si="1140"/>
        <v>#VALUE!</v>
      </c>
      <c r="CE987" s="94" t="e">
        <f t="shared" si="1141"/>
        <v>#VALUE!</v>
      </c>
      <c r="CF987" s="94" t="e">
        <f t="shared" si="1142"/>
        <v>#VALUE!</v>
      </c>
      <c r="CG987" s="95" t="e">
        <f t="shared" si="1143"/>
        <v>#VALUE!</v>
      </c>
      <c r="CH987" s="95" t="e">
        <f t="shared" si="1166"/>
        <v>#VALUE!</v>
      </c>
      <c r="CI987" s="95" t="b">
        <f t="shared" si="1169"/>
        <v>0</v>
      </c>
      <c r="CJ987" s="76" t="str">
        <f t="shared" si="1144"/>
        <v/>
      </c>
      <c r="CK987" s="94" t="e" cm="1">
        <f t="array" aca="1" ref="CK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CL987" s="94" t="str">
        <f t="shared" si="1145"/>
        <v/>
      </c>
      <c r="CM987" s="96" t="b">
        <f t="shared" si="1146"/>
        <v>0</v>
      </c>
      <c r="CN987" s="130" t="b">
        <f>IFERROR(MATCH(D987,'Avtal för korttidsarbete'!$G$13:$G$1012,0),TRUE)</f>
        <v>1</v>
      </c>
      <c r="CO987" s="130" t="b">
        <f t="shared" si="1147"/>
        <v>0</v>
      </c>
      <c r="CP987" s="131" t="str" cm="1">
        <f t="array" ref="CP987">IF(CN987=TRUE,"x",INDEX('Avtal för korttidsarbete'!$E$13:$E$1012,$CN987))</f>
        <v>x</v>
      </c>
      <c r="CQ987" s="131" t="str" cm="1">
        <f t="array" ref="CQ987">IF(CN987=TRUE,"x",INDEX('Avtal för korttidsarbete'!$F$13:$F$1012,$CN987))</f>
        <v>x</v>
      </c>
      <c r="CR987" s="130" t="b">
        <f t="shared" si="1148"/>
        <v>0</v>
      </c>
      <c r="CS987" s="165">
        <f t="shared" si="1167"/>
        <v>0</v>
      </c>
      <c r="CT987" s="165">
        <f t="shared" si="1168"/>
        <v>0</v>
      </c>
      <c r="CU987" s="130" t="b">
        <f t="shared" si="1149"/>
        <v>0</v>
      </c>
      <c r="CV987" s="131">
        <f t="shared" si="1150"/>
        <v>0</v>
      </c>
      <c r="CW987" s="165">
        <f t="shared" si="1151"/>
        <v>0</v>
      </c>
      <c r="CX987" s="186" t="b">
        <f>IFERROR(INDEX('Avtal för korttidsarbete'!R:R,MATCH(D987,'Avtal för korttidsarbete'!$G:$G,0)),TRUE)</f>
        <v>1</v>
      </c>
      <c r="CY987" s="165" t="str">
        <f>IF(CX987,"-",INDEX('Avtal för korttidsarbete'!$D:$D,MATCH(D987,'Avtal för korttidsarbete'!$G:$G,0)))</f>
        <v>-</v>
      </c>
      <c r="CZ987" s="131" t="b">
        <f>IFERROR(G987&gt;INDEX(Uppsägningar!E:E,MATCH(C987,Uppsägningar!C:C,0)),FALSE)</f>
        <v>0</v>
      </c>
    </row>
    <row r="988" spans="1:104" s="30" customFormat="1" x14ac:dyDescent="0.25">
      <c r="A988" s="19">
        <v>973</v>
      </c>
      <c r="B988" s="20"/>
      <c r="C988" s="189"/>
      <c r="D988" s="69"/>
      <c r="E988" s="171">
        <f>IFERROR(INDEX(Admin!$C$7:$C$10,MATCH(CY988,TblNivåValTExt,0)),0)</f>
        <v>0</v>
      </c>
      <c r="F988" s="1"/>
      <c r="G988" s="1"/>
      <c r="H988" s="90"/>
      <c r="I988" s="91"/>
      <c r="J988" s="91"/>
      <c r="K988" s="91"/>
      <c r="L988" s="91"/>
      <c r="M988" s="91"/>
      <c r="N988" s="91"/>
      <c r="O988" s="91"/>
      <c r="P988" s="91"/>
      <c r="Q988" s="91"/>
      <c r="R988" s="91"/>
      <c r="S988" s="91"/>
      <c r="T988" s="91"/>
      <c r="U988" s="91"/>
      <c r="V988" s="91"/>
      <c r="W988" s="225">
        <f t="shared" si="1105"/>
        <v>0</v>
      </c>
      <c r="X988" s="134" t="str">
        <f t="shared" si="1152"/>
        <v/>
      </c>
      <c r="Y988" s="92" t="b">
        <f t="shared" si="1106"/>
        <v>0</v>
      </c>
      <c r="Z988" s="92" t="str">
        <f t="shared" si="1153"/>
        <v/>
      </c>
      <c r="AA988" s="92" t="b">
        <f t="shared" si="1154"/>
        <v>0</v>
      </c>
      <c r="AB988" s="92" t="str">
        <f t="shared" si="1155"/>
        <v/>
      </c>
      <c r="AC988" s="13" t="b">
        <f t="shared" si="1107"/>
        <v>0</v>
      </c>
      <c r="AD988" s="92" t="str">
        <f t="shared" si="1156"/>
        <v/>
      </c>
      <c r="AE988" s="13" t="b">
        <f t="shared" si="1157"/>
        <v>0</v>
      </c>
      <c r="AF988" s="92" t="str">
        <f t="shared" si="1158"/>
        <v/>
      </c>
      <c r="AG988" s="13" t="b">
        <f t="shared" si="1108"/>
        <v>0</v>
      </c>
      <c r="AH988" s="92" t="str">
        <f t="shared" si="1159"/>
        <v/>
      </c>
      <c r="AI988" s="35" t="b">
        <f t="shared" si="1109"/>
        <v>0</v>
      </c>
      <c r="AJ988" s="92" t="str">
        <f t="shared" si="1160"/>
        <v/>
      </c>
      <c r="AK988" s="35" t="b">
        <f t="shared" si="1110"/>
        <v>0</v>
      </c>
      <c r="AL988" s="92" t="str">
        <f t="shared" si="1111"/>
        <v/>
      </c>
      <c r="AM988" s="35" t="b">
        <f t="shared" si="1112"/>
        <v>0</v>
      </c>
      <c r="AN988" s="92" t="str">
        <f t="shared" si="1113"/>
        <v/>
      </c>
      <c r="AO988" s="13" t="b">
        <f t="shared" si="1114"/>
        <v>0</v>
      </c>
      <c r="AP988" s="92" t="str">
        <f t="shared" si="1115"/>
        <v/>
      </c>
      <c r="AQ988" s="14">
        <f t="shared" si="1116"/>
        <v>0</v>
      </c>
      <c r="AR988" s="14">
        <f t="shared" si="1117"/>
        <v>0</v>
      </c>
      <c r="AS988" s="16">
        <f t="shared" si="1170"/>
        <v>0</v>
      </c>
      <c r="AT988" s="16">
        <f t="shared" si="1170"/>
        <v>0</v>
      </c>
      <c r="AU988" s="16">
        <f t="shared" si="1170"/>
        <v>0</v>
      </c>
      <c r="AV988" s="16">
        <f t="shared" si="1170"/>
        <v>0</v>
      </c>
      <c r="AW988" s="16">
        <f t="shared" si="1170"/>
        <v>0</v>
      </c>
      <c r="AX988" s="16">
        <f t="shared" si="1170"/>
        <v>0</v>
      </c>
      <c r="AY988" s="16">
        <f t="shared" si="1170"/>
        <v>0</v>
      </c>
      <c r="AZ988" s="16"/>
      <c r="BA988" s="16"/>
      <c r="BB988" s="93">
        <f t="shared" si="1161"/>
        <v>0</v>
      </c>
      <c r="BC988" s="93">
        <f t="shared" si="1162"/>
        <v>0</v>
      </c>
      <c r="BD988" s="93">
        <f t="shared" si="1163"/>
        <v>0</v>
      </c>
      <c r="BE988" s="158">
        <f t="shared" si="1164"/>
        <v>0</v>
      </c>
      <c r="BF988" s="159">
        <f t="shared" si="1165"/>
        <v>0</v>
      </c>
      <c r="BG988" s="159">
        <f t="shared" si="1119"/>
        <v>0</v>
      </c>
      <c r="BH988" s="159">
        <f t="shared" si="1120"/>
        <v>0</v>
      </c>
      <c r="BI988" s="159">
        <f t="shared" si="1121"/>
        <v>0</v>
      </c>
      <c r="BJ988" s="159">
        <f t="shared" si="1122"/>
        <v>0</v>
      </c>
      <c r="BK988" s="159">
        <f t="shared" si="1123"/>
        <v>0</v>
      </c>
      <c r="BL988" s="159">
        <f t="shared" si="1124"/>
        <v>0</v>
      </c>
      <c r="BM988" s="159">
        <f t="shared" ref="BM988:BN1014" si="1171">AZ988/BM$11*$AV988</f>
        <v>0</v>
      </c>
      <c r="BN988" s="159">
        <f t="shared" si="1171"/>
        <v>0</v>
      </c>
      <c r="BO988" s="205" t="b">
        <f t="shared" si="1125"/>
        <v>0</v>
      </c>
      <c r="BP988" s="214">
        <f t="shared" si="1126"/>
        <v>0</v>
      </c>
      <c r="BQ988" s="160">
        <f t="shared" si="1127"/>
        <v>0</v>
      </c>
      <c r="BR988" s="160">
        <f t="shared" si="1128"/>
        <v>0</v>
      </c>
      <c r="BS988" s="160">
        <f t="shared" si="1129"/>
        <v>0</v>
      </c>
      <c r="BT988" s="160">
        <f t="shared" si="1130"/>
        <v>0</v>
      </c>
      <c r="BU988" s="160">
        <f t="shared" si="1131"/>
        <v>0</v>
      </c>
      <c r="BV988" s="215">
        <f t="shared" si="1132"/>
        <v>0</v>
      </c>
      <c r="BW988" s="217">
        <f t="shared" si="1133"/>
        <v>0</v>
      </c>
      <c r="BX988" s="206">
        <f t="shared" si="1134"/>
        <v>0</v>
      </c>
      <c r="BY988" s="206">
        <f t="shared" si="1135"/>
        <v>0</v>
      </c>
      <c r="BZ988" s="206">
        <f t="shared" si="1136"/>
        <v>0</v>
      </c>
      <c r="CA988" s="206">
        <f t="shared" si="1137"/>
        <v>0</v>
      </c>
      <c r="CB988" s="206">
        <f t="shared" si="1138"/>
        <v>0</v>
      </c>
      <c r="CC988" s="218">
        <f t="shared" si="1139"/>
        <v>0</v>
      </c>
      <c r="CD988" s="216" t="e">
        <f t="shared" si="1140"/>
        <v>#VALUE!</v>
      </c>
      <c r="CE988" s="94" t="e">
        <f t="shared" si="1141"/>
        <v>#VALUE!</v>
      </c>
      <c r="CF988" s="94" t="e">
        <f t="shared" si="1142"/>
        <v>#VALUE!</v>
      </c>
      <c r="CG988" s="95" t="e">
        <f t="shared" si="1143"/>
        <v>#VALUE!</v>
      </c>
      <c r="CH988" s="95" t="e">
        <f t="shared" si="1166"/>
        <v>#VALUE!</v>
      </c>
      <c r="CI988" s="95" t="b">
        <f t="shared" si="1169"/>
        <v>0</v>
      </c>
      <c r="CJ988" s="76" t="str">
        <f t="shared" si="1144"/>
        <v/>
      </c>
      <c r="CK988" s="94" t="e" cm="1">
        <f t="array" aca="1" ref="CK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CL988" s="94" t="str">
        <f t="shared" si="1145"/>
        <v/>
      </c>
      <c r="CM988" s="96" t="b">
        <f t="shared" si="1146"/>
        <v>0</v>
      </c>
      <c r="CN988" s="130" t="b">
        <f>IFERROR(MATCH(D988,'Avtal för korttidsarbete'!$G$13:$G$1012,0),TRUE)</f>
        <v>1</v>
      </c>
      <c r="CO988" s="130" t="b">
        <f t="shared" si="1147"/>
        <v>0</v>
      </c>
      <c r="CP988" s="131" t="str" cm="1">
        <f t="array" ref="CP988">IF(CN988=TRUE,"x",INDEX('Avtal för korttidsarbete'!$E$13:$E$1012,$CN988))</f>
        <v>x</v>
      </c>
      <c r="CQ988" s="131" t="str" cm="1">
        <f t="array" ref="CQ988">IF(CN988=TRUE,"x",INDEX('Avtal för korttidsarbete'!$F$13:$F$1012,$CN988))</f>
        <v>x</v>
      </c>
      <c r="CR988" s="130" t="b">
        <f t="shared" si="1148"/>
        <v>0</v>
      </c>
      <c r="CS988" s="165">
        <f t="shared" si="1167"/>
        <v>0</v>
      </c>
      <c r="CT988" s="165">
        <f t="shared" si="1168"/>
        <v>0</v>
      </c>
      <c r="CU988" s="130" t="b">
        <f t="shared" si="1149"/>
        <v>0</v>
      </c>
      <c r="CV988" s="131">
        <f t="shared" si="1150"/>
        <v>0</v>
      </c>
      <c r="CW988" s="165">
        <f t="shared" si="1151"/>
        <v>0</v>
      </c>
      <c r="CX988" s="186" t="b">
        <f>IFERROR(INDEX('Avtal för korttidsarbete'!R:R,MATCH(D988,'Avtal för korttidsarbete'!$G:$G,0)),TRUE)</f>
        <v>1</v>
      </c>
      <c r="CY988" s="165" t="str">
        <f>IF(CX988,"-",INDEX('Avtal för korttidsarbete'!$D:$D,MATCH(D988,'Avtal för korttidsarbete'!$G:$G,0)))</f>
        <v>-</v>
      </c>
      <c r="CZ988" s="131" t="b">
        <f>IFERROR(G988&gt;INDEX(Uppsägningar!E:E,MATCH(C988,Uppsägningar!C:C,0)),FALSE)</f>
        <v>0</v>
      </c>
    </row>
    <row r="989" spans="1:104" s="30" customFormat="1" x14ac:dyDescent="0.25">
      <c r="A989" s="19">
        <v>974</v>
      </c>
      <c r="B989" s="20"/>
      <c r="C989" s="189"/>
      <c r="D989" s="69"/>
      <c r="E989" s="171">
        <f>IFERROR(INDEX(Admin!$C$7:$C$10,MATCH(CY989,TblNivåValTExt,0)),0)</f>
        <v>0</v>
      </c>
      <c r="F989" s="1"/>
      <c r="G989" s="1"/>
      <c r="H989" s="90"/>
      <c r="I989" s="91"/>
      <c r="J989" s="91"/>
      <c r="K989" s="91"/>
      <c r="L989" s="91"/>
      <c r="M989" s="91"/>
      <c r="N989" s="91"/>
      <c r="O989" s="91"/>
      <c r="P989" s="91"/>
      <c r="Q989" s="91"/>
      <c r="R989" s="91"/>
      <c r="S989" s="91"/>
      <c r="T989" s="91"/>
      <c r="U989" s="91"/>
      <c r="V989" s="91"/>
      <c r="W989" s="225">
        <f t="shared" si="1105"/>
        <v>0</v>
      </c>
      <c r="X989" s="134" t="str">
        <f t="shared" si="1152"/>
        <v/>
      </c>
      <c r="Y989" s="92" t="b">
        <f t="shared" si="1106"/>
        <v>0</v>
      </c>
      <c r="Z989" s="92" t="str">
        <f t="shared" si="1153"/>
        <v/>
      </c>
      <c r="AA989" s="92" t="b">
        <f t="shared" si="1154"/>
        <v>0</v>
      </c>
      <c r="AB989" s="92" t="str">
        <f t="shared" si="1155"/>
        <v/>
      </c>
      <c r="AC989" s="13" t="b">
        <f t="shared" si="1107"/>
        <v>0</v>
      </c>
      <c r="AD989" s="92" t="str">
        <f t="shared" si="1156"/>
        <v/>
      </c>
      <c r="AE989" s="13" t="b">
        <f t="shared" si="1157"/>
        <v>0</v>
      </c>
      <c r="AF989" s="92" t="str">
        <f t="shared" si="1158"/>
        <v/>
      </c>
      <c r="AG989" s="13" t="b">
        <f t="shared" si="1108"/>
        <v>0</v>
      </c>
      <c r="AH989" s="92" t="str">
        <f t="shared" si="1159"/>
        <v/>
      </c>
      <c r="AI989" s="35" t="b">
        <f t="shared" si="1109"/>
        <v>0</v>
      </c>
      <c r="AJ989" s="92" t="str">
        <f t="shared" si="1160"/>
        <v/>
      </c>
      <c r="AK989" s="35" t="b">
        <f t="shared" si="1110"/>
        <v>0</v>
      </c>
      <c r="AL989" s="92" t="str">
        <f t="shared" si="1111"/>
        <v/>
      </c>
      <c r="AM989" s="35" t="b">
        <f t="shared" si="1112"/>
        <v>0</v>
      </c>
      <c r="AN989" s="92" t="str">
        <f t="shared" si="1113"/>
        <v/>
      </c>
      <c r="AO989" s="13" t="b">
        <f t="shared" si="1114"/>
        <v>0</v>
      </c>
      <c r="AP989" s="92" t="str">
        <f t="shared" si="1115"/>
        <v/>
      </c>
      <c r="AQ989" s="14">
        <f t="shared" si="1116"/>
        <v>0</v>
      </c>
      <c r="AR989" s="14">
        <f t="shared" si="1117"/>
        <v>0</v>
      </c>
      <c r="AS989" s="16">
        <f t="shared" si="1170"/>
        <v>0</v>
      </c>
      <c r="AT989" s="16">
        <f t="shared" si="1170"/>
        <v>0</v>
      </c>
      <c r="AU989" s="16">
        <f t="shared" si="1170"/>
        <v>0</v>
      </c>
      <c r="AV989" s="16">
        <f t="shared" si="1170"/>
        <v>0</v>
      </c>
      <c r="AW989" s="16">
        <f t="shared" si="1170"/>
        <v>0</v>
      </c>
      <c r="AX989" s="16">
        <f t="shared" si="1170"/>
        <v>0</v>
      </c>
      <c r="AY989" s="16">
        <f t="shared" si="1170"/>
        <v>0</v>
      </c>
      <c r="AZ989" s="16"/>
      <c r="BA989" s="16"/>
      <c r="BB989" s="93">
        <f t="shared" si="1161"/>
        <v>0</v>
      </c>
      <c r="BC989" s="93">
        <f t="shared" si="1162"/>
        <v>0</v>
      </c>
      <c r="BD989" s="93">
        <f t="shared" si="1163"/>
        <v>0</v>
      </c>
      <c r="BE989" s="158">
        <f t="shared" si="1164"/>
        <v>0</v>
      </c>
      <c r="BF989" s="159">
        <f t="shared" si="1165"/>
        <v>0</v>
      </c>
      <c r="BG989" s="159">
        <f t="shared" si="1119"/>
        <v>0</v>
      </c>
      <c r="BH989" s="159">
        <f t="shared" si="1120"/>
        <v>0</v>
      </c>
      <c r="BI989" s="159">
        <f t="shared" si="1121"/>
        <v>0</v>
      </c>
      <c r="BJ989" s="159">
        <f t="shared" si="1122"/>
        <v>0</v>
      </c>
      <c r="BK989" s="159">
        <f t="shared" si="1123"/>
        <v>0</v>
      </c>
      <c r="BL989" s="159">
        <f t="shared" si="1124"/>
        <v>0</v>
      </c>
      <c r="BM989" s="159">
        <f t="shared" si="1171"/>
        <v>0</v>
      </c>
      <c r="BN989" s="159">
        <f t="shared" si="1171"/>
        <v>0</v>
      </c>
      <c r="BO989" s="205" t="b">
        <f t="shared" si="1125"/>
        <v>0</v>
      </c>
      <c r="BP989" s="214">
        <f t="shared" si="1126"/>
        <v>0</v>
      </c>
      <c r="BQ989" s="160">
        <f t="shared" si="1127"/>
        <v>0</v>
      </c>
      <c r="BR989" s="160">
        <f t="shared" si="1128"/>
        <v>0</v>
      </c>
      <c r="BS989" s="160">
        <f t="shared" si="1129"/>
        <v>0</v>
      </c>
      <c r="BT989" s="160">
        <f t="shared" si="1130"/>
        <v>0</v>
      </c>
      <c r="BU989" s="160">
        <f t="shared" si="1131"/>
        <v>0</v>
      </c>
      <c r="BV989" s="215">
        <f t="shared" si="1132"/>
        <v>0</v>
      </c>
      <c r="BW989" s="217">
        <f t="shared" si="1133"/>
        <v>0</v>
      </c>
      <c r="BX989" s="206">
        <f t="shared" si="1134"/>
        <v>0</v>
      </c>
      <c r="BY989" s="206">
        <f t="shared" si="1135"/>
        <v>0</v>
      </c>
      <c r="BZ989" s="206">
        <f t="shared" si="1136"/>
        <v>0</v>
      </c>
      <c r="CA989" s="206">
        <f t="shared" si="1137"/>
        <v>0</v>
      </c>
      <c r="CB989" s="206">
        <f t="shared" si="1138"/>
        <v>0</v>
      </c>
      <c r="CC989" s="218">
        <f t="shared" si="1139"/>
        <v>0</v>
      </c>
      <c r="CD989" s="216" t="e">
        <f t="shared" si="1140"/>
        <v>#VALUE!</v>
      </c>
      <c r="CE989" s="94" t="e">
        <f t="shared" si="1141"/>
        <v>#VALUE!</v>
      </c>
      <c r="CF989" s="94" t="e">
        <f t="shared" si="1142"/>
        <v>#VALUE!</v>
      </c>
      <c r="CG989" s="95" t="e">
        <f t="shared" si="1143"/>
        <v>#VALUE!</v>
      </c>
      <c r="CH989" s="95" t="e">
        <f t="shared" si="1166"/>
        <v>#VALUE!</v>
      </c>
      <c r="CI989" s="95" t="b">
        <f t="shared" si="1169"/>
        <v>0</v>
      </c>
      <c r="CJ989" s="76" t="str">
        <f t="shared" si="1144"/>
        <v/>
      </c>
      <c r="CK989" s="94" t="e" cm="1">
        <f t="array" aca="1" ref="CK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CL989" s="94" t="str">
        <f t="shared" si="1145"/>
        <v/>
      </c>
      <c r="CM989" s="96" t="b">
        <f t="shared" si="1146"/>
        <v>0</v>
      </c>
      <c r="CN989" s="130" t="b">
        <f>IFERROR(MATCH(D989,'Avtal för korttidsarbete'!$G$13:$G$1012,0),TRUE)</f>
        <v>1</v>
      </c>
      <c r="CO989" s="130" t="b">
        <f t="shared" si="1147"/>
        <v>0</v>
      </c>
      <c r="CP989" s="131" t="str" cm="1">
        <f t="array" ref="CP989">IF(CN989=TRUE,"x",INDEX('Avtal för korttidsarbete'!$E$13:$E$1012,$CN989))</f>
        <v>x</v>
      </c>
      <c r="CQ989" s="131" t="str" cm="1">
        <f t="array" ref="CQ989">IF(CN989=TRUE,"x",INDEX('Avtal för korttidsarbete'!$F$13:$F$1012,$CN989))</f>
        <v>x</v>
      </c>
      <c r="CR989" s="130" t="b">
        <f t="shared" si="1148"/>
        <v>0</v>
      </c>
      <c r="CS989" s="165">
        <f t="shared" si="1167"/>
        <v>0</v>
      </c>
      <c r="CT989" s="165">
        <f t="shared" si="1168"/>
        <v>0</v>
      </c>
      <c r="CU989" s="130" t="b">
        <f t="shared" si="1149"/>
        <v>0</v>
      </c>
      <c r="CV989" s="131">
        <f t="shared" si="1150"/>
        <v>0</v>
      </c>
      <c r="CW989" s="165">
        <f t="shared" si="1151"/>
        <v>0</v>
      </c>
      <c r="CX989" s="186" t="b">
        <f>IFERROR(INDEX('Avtal för korttidsarbete'!R:R,MATCH(D989,'Avtal för korttidsarbete'!$G:$G,0)),TRUE)</f>
        <v>1</v>
      </c>
      <c r="CY989" s="165" t="str">
        <f>IF(CX989,"-",INDEX('Avtal för korttidsarbete'!$D:$D,MATCH(D989,'Avtal för korttidsarbete'!$G:$G,0)))</f>
        <v>-</v>
      </c>
      <c r="CZ989" s="131" t="b">
        <f>IFERROR(G989&gt;INDEX(Uppsägningar!E:E,MATCH(C989,Uppsägningar!C:C,0)),FALSE)</f>
        <v>0</v>
      </c>
    </row>
    <row r="990" spans="1:104" s="30" customFormat="1" x14ac:dyDescent="0.25">
      <c r="A990" s="19">
        <v>975</v>
      </c>
      <c r="B990" s="20"/>
      <c r="C990" s="189"/>
      <c r="D990" s="69"/>
      <c r="E990" s="171">
        <f>IFERROR(INDEX(Admin!$C$7:$C$10,MATCH(CY990,TblNivåValTExt,0)),0)</f>
        <v>0</v>
      </c>
      <c r="F990" s="1"/>
      <c r="G990" s="1"/>
      <c r="H990" s="90"/>
      <c r="I990" s="91"/>
      <c r="J990" s="91"/>
      <c r="K990" s="91"/>
      <c r="L990" s="91"/>
      <c r="M990" s="91"/>
      <c r="N990" s="91"/>
      <c r="O990" s="91"/>
      <c r="P990" s="91"/>
      <c r="Q990" s="91"/>
      <c r="R990" s="91"/>
      <c r="S990" s="91"/>
      <c r="T990" s="91"/>
      <c r="U990" s="91"/>
      <c r="V990" s="91"/>
      <c r="W990" s="225">
        <f t="shared" si="1105"/>
        <v>0</v>
      </c>
      <c r="X990" s="134" t="str">
        <f t="shared" si="1152"/>
        <v/>
      </c>
      <c r="Y990" s="92" t="b">
        <f t="shared" si="1106"/>
        <v>0</v>
      </c>
      <c r="Z990" s="92" t="str">
        <f t="shared" si="1153"/>
        <v/>
      </c>
      <c r="AA990" s="92" t="b">
        <f t="shared" si="1154"/>
        <v>0</v>
      </c>
      <c r="AB990" s="92" t="str">
        <f t="shared" si="1155"/>
        <v/>
      </c>
      <c r="AC990" s="13" t="b">
        <f t="shared" si="1107"/>
        <v>0</v>
      </c>
      <c r="AD990" s="92" t="str">
        <f t="shared" si="1156"/>
        <v/>
      </c>
      <c r="AE990" s="13" t="b">
        <f t="shared" si="1157"/>
        <v>0</v>
      </c>
      <c r="AF990" s="92" t="str">
        <f t="shared" si="1158"/>
        <v/>
      </c>
      <c r="AG990" s="13" t="b">
        <f t="shared" si="1108"/>
        <v>0</v>
      </c>
      <c r="AH990" s="92" t="str">
        <f t="shared" si="1159"/>
        <v/>
      </c>
      <c r="AI990" s="35" t="b">
        <f t="shared" si="1109"/>
        <v>0</v>
      </c>
      <c r="AJ990" s="92" t="str">
        <f t="shared" si="1160"/>
        <v/>
      </c>
      <c r="AK990" s="35" t="b">
        <f t="shared" si="1110"/>
        <v>0</v>
      </c>
      <c r="AL990" s="92" t="str">
        <f t="shared" si="1111"/>
        <v/>
      </c>
      <c r="AM990" s="35" t="b">
        <f t="shared" si="1112"/>
        <v>0</v>
      </c>
      <c r="AN990" s="92" t="str">
        <f t="shared" si="1113"/>
        <v/>
      </c>
      <c r="AO990" s="13" t="b">
        <f t="shared" si="1114"/>
        <v>0</v>
      </c>
      <c r="AP990" s="92" t="str">
        <f t="shared" si="1115"/>
        <v/>
      </c>
      <c r="AQ990" s="14">
        <f t="shared" si="1116"/>
        <v>0</v>
      </c>
      <c r="AR990" s="14">
        <f t="shared" si="1117"/>
        <v>0</v>
      </c>
      <c r="AS990" s="16">
        <f t="shared" si="1170"/>
        <v>0</v>
      </c>
      <c r="AT990" s="16">
        <f t="shared" si="1170"/>
        <v>0</v>
      </c>
      <c r="AU990" s="16">
        <f t="shared" si="1170"/>
        <v>0</v>
      </c>
      <c r="AV990" s="16">
        <f t="shared" si="1170"/>
        <v>0</v>
      </c>
      <c r="AW990" s="16">
        <f t="shared" si="1170"/>
        <v>0</v>
      </c>
      <c r="AX990" s="16">
        <f t="shared" si="1170"/>
        <v>0</v>
      </c>
      <c r="AY990" s="16">
        <f t="shared" si="1170"/>
        <v>0</v>
      </c>
      <c r="AZ990" s="16"/>
      <c r="BA990" s="16"/>
      <c r="BB990" s="93">
        <f t="shared" si="1161"/>
        <v>0</v>
      </c>
      <c r="BC990" s="93">
        <f t="shared" si="1162"/>
        <v>0</v>
      </c>
      <c r="BD990" s="93">
        <f t="shared" si="1163"/>
        <v>0</v>
      </c>
      <c r="BE990" s="158">
        <f t="shared" si="1164"/>
        <v>0</v>
      </c>
      <c r="BF990" s="159">
        <f t="shared" si="1165"/>
        <v>0</v>
      </c>
      <c r="BG990" s="159">
        <f t="shared" si="1119"/>
        <v>0</v>
      </c>
      <c r="BH990" s="159">
        <f t="shared" si="1120"/>
        <v>0</v>
      </c>
      <c r="BI990" s="159">
        <f t="shared" si="1121"/>
        <v>0</v>
      </c>
      <c r="BJ990" s="159">
        <f t="shared" si="1122"/>
        <v>0</v>
      </c>
      <c r="BK990" s="159">
        <f t="shared" si="1123"/>
        <v>0</v>
      </c>
      <c r="BL990" s="159">
        <f t="shared" si="1124"/>
        <v>0</v>
      </c>
      <c r="BM990" s="159">
        <f t="shared" si="1171"/>
        <v>0</v>
      </c>
      <c r="BN990" s="159">
        <f t="shared" si="1171"/>
        <v>0</v>
      </c>
      <c r="BO990" s="205" t="b">
        <f t="shared" si="1125"/>
        <v>0</v>
      </c>
      <c r="BP990" s="214">
        <f t="shared" si="1126"/>
        <v>0</v>
      </c>
      <c r="BQ990" s="160">
        <f t="shared" si="1127"/>
        <v>0</v>
      </c>
      <c r="BR990" s="160">
        <f t="shared" si="1128"/>
        <v>0</v>
      </c>
      <c r="BS990" s="160">
        <f t="shared" si="1129"/>
        <v>0</v>
      </c>
      <c r="BT990" s="160">
        <f t="shared" si="1130"/>
        <v>0</v>
      </c>
      <c r="BU990" s="160">
        <f t="shared" si="1131"/>
        <v>0</v>
      </c>
      <c r="BV990" s="215">
        <f t="shared" si="1132"/>
        <v>0</v>
      </c>
      <c r="BW990" s="217">
        <f t="shared" si="1133"/>
        <v>0</v>
      </c>
      <c r="BX990" s="206">
        <f t="shared" si="1134"/>
        <v>0</v>
      </c>
      <c r="BY990" s="206">
        <f t="shared" si="1135"/>
        <v>0</v>
      </c>
      <c r="BZ990" s="206">
        <f t="shared" si="1136"/>
        <v>0</v>
      </c>
      <c r="CA990" s="206">
        <f t="shared" si="1137"/>
        <v>0</v>
      </c>
      <c r="CB990" s="206">
        <f t="shared" si="1138"/>
        <v>0</v>
      </c>
      <c r="CC990" s="218">
        <f t="shared" si="1139"/>
        <v>0</v>
      </c>
      <c r="CD990" s="216" t="e">
        <f t="shared" si="1140"/>
        <v>#VALUE!</v>
      </c>
      <c r="CE990" s="94" t="e">
        <f t="shared" si="1141"/>
        <v>#VALUE!</v>
      </c>
      <c r="CF990" s="94" t="e">
        <f t="shared" si="1142"/>
        <v>#VALUE!</v>
      </c>
      <c r="CG990" s="95" t="e">
        <f t="shared" si="1143"/>
        <v>#VALUE!</v>
      </c>
      <c r="CH990" s="95" t="e">
        <f t="shared" si="1166"/>
        <v>#VALUE!</v>
      </c>
      <c r="CI990" s="95" t="b">
        <f t="shared" si="1169"/>
        <v>0</v>
      </c>
      <c r="CJ990" s="76" t="str">
        <f t="shared" si="1144"/>
        <v/>
      </c>
      <c r="CK990" s="94" t="e" cm="1">
        <f t="array" aca="1" ref="CK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CL990" s="94" t="str">
        <f t="shared" si="1145"/>
        <v/>
      </c>
      <c r="CM990" s="96" t="b">
        <f t="shared" si="1146"/>
        <v>0</v>
      </c>
      <c r="CN990" s="130" t="b">
        <f>IFERROR(MATCH(D990,'Avtal för korttidsarbete'!$G$13:$G$1012,0),TRUE)</f>
        <v>1</v>
      </c>
      <c r="CO990" s="130" t="b">
        <f t="shared" si="1147"/>
        <v>0</v>
      </c>
      <c r="CP990" s="131" t="str" cm="1">
        <f t="array" ref="CP990">IF(CN990=TRUE,"x",INDEX('Avtal för korttidsarbete'!$E$13:$E$1012,$CN990))</f>
        <v>x</v>
      </c>
      <c r="CQ990" s="131" t="str" cm="1">
        <f t="array" ref="CQ990">IF(CN990=TRUE,"x",INDEX('Avtal för korttidsarbete'!$F$13:$F$1012,$CN990))</f>
        <v>x</v>
      </c>
      <c r="CR990" s="130" t="b">
        <f t="shared" si="1148"/>
        <v>0</v>
      </c>
      <c r="CS990" s="165">
        <f t="shared" si="1167"/>
        <v>0</v>
      </c>
      <c r="CT990" s="165">
        <f t="shared" si="1168"/>
        <v>0</v>
      </c>
      <c r="CU990" s="130" t="b">
        <f t="shared" si="1149"/>
        <v>0</v>
      </c>
      <c r="CV990" s="131">
        <f t="shared" si="1150"/>
        <v>0</v>
      </c>
      <c r="CW990" s="165">
        <f t="shared" si="1151"/>
        <v>0</v>
      </c>
      <c r="CX990" s="186" t="b">
        <f>IFERROR(INDEX('Avtal för korttidsarbete'!R:R,MATCH(D990,'Avtal för korttidsarbete'!$G:$G,0)),TRUE)</f>
        <v>1</v>
      </c>
      <c r="CY990" s="165" t="str">
        <f>IF(CX990,"-",INDEX('Avtal för korttidsarbete'!$D:$D,MATCH(D990,'Avtal för korttidsarbete'!$G:$G,0)))</f>
        <v>-</v>
      </c>
      <c r="CZ990" s="131" t="b">
        <f>IFERROR(G990&gt;INDEX(Uppsägningar!E:E,MATCH(C990,Uppsägningar!C:C,0)),FALSE)</f>
        <v>0</v>
      </c>
    </row>
    <row r="991" spans="1:104" s="30" customFormat="1" x14ac:dyDescent="0.25">
      <c r="A991" s="19">
        <v>976</v>
      </c>
      <c r="B991" s="20"/>
      <c r="C991" s="189"/>
      <c r="D991" s="69"/>
      <c r="E991" s="171">
        <f>IFERROR(INDEX(Admin!$C$7:$C$10,MATCH(CY991,TblNivåValTExt,0)),0)</f>
        <v>0</v>
      </c>
      <c r="F991" s="1"/>
      <c r="G991" s="1"/>
      <c r="H991" s="90"/>
      <c r="I991" s="91"/>
      <c r="J991" s="91"/>
      <c r="K991" s="91"/>
      <c r="L991" s="91"/>
      <c r="M991" s="91"/>
      <c r="N991" s="91"/>
      <c r="O991" s="91"/>
      <c r="P991" s="91"/>
      <c r="Q991" s="91"/>
      <c r="R991" s="91"/>
      <c r="S991" s="91"/>
      <c r="T991" s="91"/>
      <c r="U991" s="91"/>
      <c r="V991" s="91"/>
      <c r="W991" s="225">
        <f t="shared" si="1105"/>
        <v>0</v>
      </c>
      <c r="X991" s="134" t="str">
        <f t="shared" si="1152"/>
        <v/>
      </c>
      <c r="Y991" s="92" t="b">
        <f t="shared" si="1106"/>
        <v>0</v>
      </c>
      <c r="Z991" s="92" t="str">
        <f t="shared" si="1153"/>
        <v/>
      </c>
      <c r="AA991" s="92" t="b">
        <f t="shared" si="1154"/>
        <v>0</v>
      </c>
      <c r="AB991" s="92" t="str">
        <f t="shared" si="1155"/>
        <v/>
      </c>
      <c r="AC991" s="13" t="b">
        <f t="shared" si="1107"/>
        <v>0</v>
      </c>
      <c r="AD991" s="92" t="str">
        <f t="shared" si="1156"/>
        <v/>
      </c>
      <c r="AE991" s="13" t="b">
        <f t="shared" si="1157"/>
        <v>0</v>
      </c>
      <c r="AF991" s="92" t="str">
        <f t="shared" si="1158"/>
        <v/>
      </c>
      <c r="AG991" s="13" t="b">
        <f t="shared" si="1108"/>
        <v>0</v>
      </c>
      <c r="AH991" s="92" t="str">
        <f t="shared" si="1159"/>
        <v/>
      </c>
      <c r="AI991" s="35" t="b">
        <f t="shared" si="1109"/>
        <v>0</v>
      </c>
      <c r="AJ991" s="92" t="str">
        <f t="shared" si="1160"/>
        <v/>
      </c>
      <c r="AK991" s="35" t="b">
        <f t="shared" si="1110"/>
        <v>0</v>
      </c>
      <c r="AL991" s="92" t="str">
        <f t="shared" si="1111"/>
        <v/>
      </c>
      <c r="AM991" s="35" t="b">
        <f t="shared" si="1112"/>
        <v>0</v>
      </c>
      <c r="AN991" s="92" t="str">
        <f t="shared" si="1113"/>
        <v/>
      </c>
      <c r="AO991" s="13" t="b">
        <f t="shared" si="1114"/>
        <v>0</v>
      </c>
      <c r="AP991" s="92" t="str">
        <f t="shared" si="1115"/>
        <v/>
      </c>
      <c r="AQ991" s="14">
        <f t="shared" si="1116"/>
        <v>0</v>
      </c>
      <c r="AR991" s="14">
        <f t="shared" si="1117"/>
        <v>0</v>
      </c>
      <c r="AS991" s="16">
        <f t="shared" si="1170"/>
        <v>0</v>
      </c>
      <c r="AT991" s="16">
        <f t="shared" si="1170"/>
        <v>0</v>
      </c>
      <c r="AU991" s="16">
        <f t="shared" si="1170"/>
        <v>0</v>
      </c>
      <c r="AV991" s="16">
        <f t="shared" si="1170"/>
        <v>0</v>
      </c>
      <c r="AW991" s="16">
        <f t="shared" si="1170"/>
        <v>0</v>
      </c>
      <c r="AX991" s="16">
        <f t="shared" si="1170"/>
        <v>0</v>
      </c>
      <c r="AY991" s="16">
        <f t="shared" si="1170"/>
        <v>0</v>
      </c>
      <c r="AZ991" s="16"/>
      <c r="BA991" s="16"/>
      <c r="BB991" s="93">
        <f t="shared" si="1161"/>
        <v>0</v>
      </c>
      <c r="BC991" s="93">
        <f t="shared" si="1162"/>
        <v>0</v>
      </c>
      <c r="BD991" s="93">
        <f t="shared" si="1163"/>
        <v>0</v>
      </c>
      <c r="BE991" s="158">
        <f t="shared" si="1164"/>
        <v>0</v>
      </c>
      <c r="BF991" s="159">
        <f t="shared" si="1165"/>
        <v>0</v>
      </c>
      <c r="BG991" s="159">
        <f t="shared" si="1119"/>
        <v>0</v>
      </c>
      <c r="BH991" s="159">
        <f t="shared" si="1120"/>
        <v>0</v>
      </c>
      <c r="BI991" s="159">
        <f t="shared" si="1121"/>
        <v>0</v>
      </c>
      <c r="BJ991" s="159">
        <f t="shared" si="1122"/>
        <v>0</v>
      </c>
      <c r="BK991" s="159">
        <f t="shared" si="1123"/>
        <v>0</v>
      </c>
      <c r="BL991" s="159">
        <f t="shared" si="1124"/>
        <v>0</v>
      </c>
      <c r="BM991" s="159">
        <f t="shared" si="1171"/>
        <v>0</v>
      </c>
      <c r="BN991" s="159">
        <f t="shared" si="1171"/>
        <v>0</v>
      </c>
      <c r="BO991" s="205" t="b">
        <f t="shared" si="1125"/>
        <v>0</v>
      </c>
      <c r="BP991" s="214">
        <f t="shared" si="1126"/>
        <v>0</v>
      </c>
      <c r="BQ991" s="160">
        <f t="shared" si="1127"/>
        <v>0</v>
      </c>
      <c r="BR991" s="160">
        <f t="shared" si="1128"/>
        <v>0</v>
      </c>
      <c r="BS991" s="160">
        <f t="shared" si="1129"/>
        <v>0</v>
      </c>
      <c r="BT991" s="160">
        <f t="shared" si="1130"/>
        <v>0</v>
      </c>
      <c r="BU991" s="160">
        <f t="shared" si="1131"/>
        <v>0</v>
      </c>
      <c r="BV991" s="215">
        <f t="shared" si="1132"/>
        <v>0</v>
      </c>
      <c r="BW991" s="217">
        <f t="shared" si="1133"/>
        <v>0</v>
      </c>
      <c r="BX991" s="206">
        <f t="shared" si="1134"/>
        <v>0</v>
      </c>
      <c r="BY991" s="206">
        <f t="shared" si="1135"/>
        <v>0</v>
      </c>
      <c r="BZ991" s="206">
        <f t="shared" si="1136"/>
        <v>0</v>
      </c>
      <c r="CA991" s="206">
        <f t="shared" si="1137"/>
        <v>0</v>
      </c>
      <c r="CB991" s="206">
        <f t="shared" si="1138"/>
        <v>0</v>
      </c>
      <c r="CC991" s="218">
        <f t="shared" si="1139"/>
        <v>0</v>
      </c>
      <c r="CD991" s="216" t="e">
        <f t="shared" si="1140"/>
        <v>#VALUE!</v>
      </c>
      <c r="CE991" s="94" t="e">
        <f t="shared" si="1141"/>
        <v>#VALUE!</v>
      </c>
      <c r="CF991" s="94" t="e">
        <f t="shared" si="1142"/>
        <v>#VALUE!</v>
      </c>
      <c r="CG991" s="95" t="e">
        <f t="shared" si="1143"/>
        <v>#VALUE!</v>
      </c>
      <c r="CH991" s="95" t="e">
        <f t="shared" si="1166"/>
        <v>#VALUE!</v>
      </c>
      <c r="CI991" s="95" t="b">
        <f t="shared" si="1169"/>
        <v>0</v>
      </c>
      <c r="CJ991" s="76" t="str">
        <f t="shared" si="1144"/>
        <v/>
      </c>
      <c r="CK991" s="94" t="e" cm="1">
        <f t="array" aca="1" ref="CK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CL991" s="94" t="str">
        <f t="shared" si="1145"/>
        <v/>
      </c>
      <c r="CM991" s="96" t="b">
        <f t="shared" si="1146"/>
        <v>0</v>
      </c>
      <c r="CN991" s="130" t="b">
        <f>IFERROR(MATCH(D991,'Avtal för korttidsarbete'!$G$13:$G$1012,0),TRUE)</f>
        <v>1</v>
      </c>
      <c r="CO991" s="130" t="b">
        <f t="shared" si="1147"/>
        <v>0</v>
      </c>
      <c r="CP991" s="131" t="str" cm="1">
        <f t="array" ref="CP991">IF(CN991=TRUE,"x",INDEX('Avtal för korttidsarbete'!$E$13:$E$1012,$CN991))</f>
        <v>x</v>
      </c>
      <c r="CQ991" s="131" t="str" cm="1">
        <f t="array" ref="CQ991">IF(CN991=TRUE,"x",INDEX('Avtal för korttidsarbete'!$F$13:$F$1012,$CN991))</f>
        <v>x</v>
      </c>
      <c r="CR991" s="130" t="b">
        <f t="shared" si="1148"/>
        <v>0</v>
      </c>
      <c r="CS991" s="165">
        <f t="shared" si="1167"/>
        <v>0</v>
      </c>
      <c r="CT991" s="165">
        <f t="shared" si="1168"/>
        <v>0</v>
      </c>
      <c r="CU991" s="130" t="b">
        <f t="shared" si="1149"/>
        <v>0</v>
      </c>
      <c r="CV991" s="131">
        <f t="shared" si="1150"/>
        <v>0</v>
      </c>
      <c r="CW991" s="165">
        <f t="shared" si="1151"/>
        <v>0</v>
      </c>
      <c r="CX991" s="186" t="b">
        <f>IFERROR(INDEX('Avtal för korttidsarbete'!R:R,MATCH(D991,'Avtal för korttidsarbete'!$G:$G,0)),TRUE)</f>
        <v>1</v>
      </c>
      <c r="CY991" s="165" t="str">
        <f>IF(CX991,"-",INDEX('Avtal för korttidsarbete'!$D:$D,MATCH(D991,'Avtal för korttidsarbete'!$G:$G,0)))</f>
        <v>-</v>
      </c>
      <c r="CZ991" s="131" t="b">
        <f>IFERROR(G991&gt;INDEX(Uppsägningar!E:E,MATCH(C991,Uppsägningar!C:C,0)),FALSE)</f>
        <v>0</v>
      </c>
    </row>
    <row r="992" spans="1:104" s="30" customFormat="1" x14ac:dyDescent="0.25">
      <c r="A992" s="19">
        <v>977</v>
      </c>
      <c r="B992" s="20"/>
      <c r="C992" s="189"/>
      <c r="D992" s="69"/>
      <c r="E992" s="171">
        <f>IFERROR(INDEX(Admin!$C$7:$C$10,MATCH(CY992,TblNivåValTExt,0)),0)</f>
        <v>0</v>
      </c>
      <c r="F992" s="1"/>
      <c r="G992" s="1"/>
      <c r="H992" s="90"/>
      <c r="I992" s="91"/>
      <c r="J992" s="91"/>
      <c r="K992" s="91"/>
      <c r="L992" s="91"/>
      <c r="M992" s="91"/>
      <c r="N992" s="91"/>
      <c r="O992" s="91"/>
      <c r="P992" s="91"/>
      <c r="Q992" s="91"/>
      <c r="R992" s="91"/>
      <c r="S992" s="91"/>
      <c r="T992" s="91"/>
      <c r="U992" s="91"/>
      <c r="V992" s="91"/>
      <c r="W992" s="225">
        <f t="shared" si="1105"/>
        <v>0</v>
      </c>
      <c r="X992" s="134" t="str">
        <f t="shared" si="1152"/>
        <v/>
      </c>
      <c r="Y992" s="92" t="b">
        <f t="shared" si="1106"/>
        <v>0</v>
      </c>
      <c r="Z992" s="92" t="str">
        <f t="shared" si="1153"/>
        <v/>
      </c>
      <c r="AA992" s="92" t="b">
        <f t="shared" si="1154"/>
        <v>0</v>
      </c>
      <c r="AB992" s="92" t="str">
        <f t="shared" si="1155"/>
        <v/>
      </c>
      <c r="AC992" s="13" t="b">
        <f t="shared" si="1107"/>
        <v>0</v>
      </c>
      <c r="AD992" s="92" t="str">
        <f t="shared" si="1156"/>
        <v/>
      </c>
      <c r="AE992" s="13" t="b">
        <f t="shared" si="1157"/>
        <v>0</v>
      </c>
      <c r="AF992" s="92" t="str">
        <f t="shared" si="1158"/>
        <v/>
      </c>
      <c r="AG992" s="13" t="b">
        <f t="shared" si="1108"/>
        <v>0</v>
      </c>
      <c r="AH992" s="92" t="str">
        <f t="shared" si="1159"/>
        <v/>
      </c>
      <c r="AI992" s="35" t="b">
        <f t="shared" si="1109"/>
        <v>0</v>
      </c>
      <c r="AJ992" s="92" t="str">
        <f t="shared" si="1160"/>
        <v/>
      </c>
      <c r="AK992" s="35" t="b">
        <f t="shared" si="1110"/>
        <v>0</v>
      </c>
      <c r="AL992" s="92" t="str">
        <f t="shared" si="1111"/>
        <v/>
      </c>
      <c r="AM992" s="35" t="b">
        <f t="shared" si="1112"/>
        <v>0</v>
      </c>
      <c r="AN992" s="92" t="str">
        <f t="shared" si="1113"/>
        <v/>
      </c>
      <c r="AO992" s="13" t="b">
        <f t="shared" si="1114"/>
        <v>0</v>
      </c>
      <c r="AP992" s="92" t="str">
        <f t="shared" si="1115"/>
        <v/>
      </c>
      <c r="AQ992" s="14">
        <f t="shared" si="1116"/>
        <v>0</v>
      </c>
      <c r="AR992" s="14">
        <f t="shared" si="1117"/>
        <v>0</v>
      </c>
      <c r="AS992" s="16">
        <f t="shared" si="1170"/>
        <v>0</v>
      </c>
      <c r="AT992" s="16">
        <f t="shared" si="1170"/>
        <v>0</v>
      </c>
      <c r="AU992" s="16">
        <f t="shared" si="1170"/>
        <v>0</v>
      </c>
      <c r="AV992" s="16">
        <f t="shared" si="1170"/>
        <v>0</v>
      </c>
      <c r="AW992" s="16">
        <f t="shared" si="1170"/>
        <v>0</v>
      </c>
      <c r="AX992" s="16">
        <f t="shared" si="1170"/>
        <v>0</v>
      </c>
      <c r="AY992" s="16">
        <f t="shared" si="1170"/>
        <v>0</v>
      </c>
      <c r="AZ992" s="16"/>
      <c r="BA992" s="16"/>
      <c r="BB992" s="93">
        <f t="shared" si="1161"/>
        <v>0</v>
      </c>
      <c r="BC992" s="93">
        <f t="shared" si="1162"/>
        <v>0</v>
      </c>
      <c r="BD992" s="93">
        <f t="shared" si="1163"/>
        <v>0</v>
      </c>
      <c r="BE992" s="158">
        <f t="shared" si="1164"/>
        <v>0</v>
      </c>
      <c r="BF992" s="159">
        <f t="shared" si="1165"/>
        <v>0</v>
      </c>
      <c r="BG992" s="159">
        <f t="shared" si="1119"/>
        <v>0</v>
      </c>
      <c r="BH992" s="159">
        <f t="shared" si="1120"/>
        <v>0</v>
      </c>
      <c r="BI992" s="159">
        <f t="shared" si="1121"/>
        <v>0</v>
      </c>
      <c r="BJ992" s="159">
        <f t="shared" si="1122"/>
        <v>0</v>
      </c>
      <c r="BK992" s="159">
        <f t="shared" si="1123"/>
        <v>0</v>
      </c>
      <c r="BL992" s="159">
        <f t="shared" si="1124"/>
        <v>0</v>
      </c>
      <c r="BM992" s="159">
        <f t="shared" si="1171"/>
        <v>0</v>
      </c>
      <c r="BN992" s="159">
        <f t="shared" si="1171"/>
        <v>0</v>
      </c>
      <c r="BO992" s="205" t="b">
        <f t="shared" si="1125"/>
        <v>0</v>
      </c>
      <c r="BP992" s="214">
        <f t="shared" si="1126"/>
        <v>0</v>
      </c>
      <c r="BQ992" s="160">
        <f t="shared" si="1127"/>
        <v>0</v>
      </c>
      <c r="BR992" s="160">
        <f t="shared" si="1128"/>
        <v>0</v>
      </c>
      <c r="BS992" s="160">
        <f t="shared" si="1129"/>
        <v>0</v>
      </c>
      <c r="BT992" s="160">
        <f t="shared" si="1130"/>
        <v>0</v>
      </c>
      <c r="BU992" s="160">
        <f t="shared" si="1131"/>
        <v>0</v>
      </c>
      <c r="BV992" s="215">
        <f t="shared" si="1132"/>
        <v>0</v>
      </c>
      <c r="BW992" s="217">
        <f t="shared" si="1133"/>
        <v>0</v>
      </c>
      <c r="BX992" s="206">
        <f t="shared" si="1134"/>
        <v>0</v>
      </c>
      <c r="BY992" s="206">
        <f t="shared" si="1135"/>
        <v>0</v>
      </c>
      <c r="BZ992" s="206">
        <f t="shared" si="1136"/>
        <v>0</v>
      </c>
      <c r="CA992" s="206">
        <f t="shared" si="1137"/>
        <v>0</v>
      </c>
      <c r="CB992" s="206">
        <f t="shared" si="1138"/>
        <v>0</v>
      </c>
      <c r="CC992" s="218">
        <f t="shared" si="1139"/>
        <v>0</v>
      </c>
      <c r="CD992" s="216" t="e">
        <f t="shared" si="1140"/>
        <v>#VALUE!</v>
      </c>
      <c r="CE992" s="94" t="e">
        <f t="shared" si="1141"/>
        <v>#VALUE!</v>
      </c>
      <c r="CF992" s="94" t="e">
        <f t="shared" si="1142"/>
        <v>#VALUE!</v>
      </c>
      <c r="CG992" s="95" t="e">
        <f t="shared" si="1143"/>
        <v>#VALUE!</v>
      </c>
      <c r="CH992" s="95" t="e">
        <f t="shared" si="1166"/>
        <v>#VALUE!</v>
      </c>
      <c r="CI992" s="95" t="b">
        <f t="shared" si="1169"/>
        <v>0</v>
      </c>
      <c r="CJ992" s="76" t="str">
        <f t="shared" si="1144"/>
        <v/>
      </c>
      <c r="CK992" s="94" t="e" cm="1">
        <f t="array" aca="1" ref="CK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CL992" s="94" t="str">
        <f t="shared" si="1145"/>
        <v/>
      </c>
      <c r="CM992" s="96" t="b">
        <f t="shared" si="1146"/>
        <v>0</v>
      </c>
      <c r="CN992" s="130" t="b">
        <f>IFERROR(MATCH(D992,'Avtal för korttidsarbete'!$G$13:$G$1012,0),TRUE)</f>
        <v>1</v>
      </c>
      <c r="CO992" s="130" t="b">
        <f t="shared" si="1147"/>
        <v>0</v>
      </c>
      <c r="CP992" s="131" t="str" cm="1">
        <f t="array" ref="CP992">IF(CN992=TRUE,"x",INDEX('Avtal för korttidsarbete'!$E$13:$E$1012,$CN992))</f>
        <v>x</v>
      </c>
      <c r="CQ992" s="131" t="str" cm="1">
        <f t="array" ref="CQ992">IF(CN992=TRUE,"x",INDEX('Avtal för korttidsarbete'!$F$13:$F$1012,$CN992))</f>
        <v>x</v>
      </c>
      <c r="CR992" s="130" t="b">
        <f t="shared" si="1148"/>
        <v>0</v>
      </c>
      <c r="CS992" s="165">
        <f t="shared" si="1167"/>
        <v>0</v>
      </c>
      <c r="CT992" s="165">
        <f t="shared" si="1168"/>
        <v>0</v>
      </c>
      <c r="CU992" s="130" t="b">
        <f t="shared" si="1149"/>
        <v>0</v>
      </c>
      <c r="CV992" s="131">
        <f t="shared" si="1150"/>
        <v>0</v>
      </c>
      <c r="CW992" s="165">
        <f t="shared" si="1151"/>
        <v>0</v>
      </c>
      <c r="CX992" s="186" t="b">
        <f>IFERROR(INDEX('Avtal för korttidsarbete'!R:R,MATCH(D992,'Avtal för korttidsarbete'!$G:$G,0)),TRUE)</f>
        <v>1</v>
      </c>
      <c r="CY992" s="165" t="str">
        <f>IF(CX992,"-",INDEX('Avtal för korttidsarbete'!$D:$D,MATCH(D992,'Avtal för korttidsarbete'!$G:$G,0)))</f>
        <v>-</v>
      </c>
      <c r="CZ992" s="131" t="b">
        <f>IFERROR(G992&gt;INDEX(Uppsägningar!E:E,MATCH(C992,Uppsägningar!C:C,0)),FALSE)</f>
        <v>0</v>
      </c>
    </row>
    <row r="993" spans="1:104" s="30" customFormat="1" x14ac:dyDescent="0.25">
      <c r="A993" s="19">
        <v>978</v>
      </c>
      <c r="B993" s="20"/>
      <c r="C993" s="189"/>
      <c r="D993" s="69"/>
      <c r="E993" s="171">
        <f>IFERROR(INDEX(Admin!$C$7:$C$10,MATCH(CY993,TblNivåValTExt,0)),0)</f>
        <v>0</v>
      </c>
      <c r="F993" s="1"/>
      <c r="G993" s="1"/>
      <c r="H993" s="90"/>
      <c r="I993" s="91"/>
      <c r="J993" s="91"/>
      <c r="K993" s="91"/>
      <c r="L993" s="91"/>
      <c r="M993" s="91"/>
      <c r="N993" s="91"/>
      <c r="O993" s="91"/>
      <c r="P993" s="91"/>
      <c r="Q993" s="91"/>
      <c r="R993" s="91"/>
      <c r="S993" s="91"/>
      <c r="T993" s="91"/>
      <c r="U993" s="91"/>
      <c r="V993" s="91"/>
      <c r="W993" s="225">
        <f t="shared" si="1105"/>
        <v>0</v>
      </c>
      <c r="X993" s="134" t="str">
        <f t="shared" si="1152"/>
        <v/>
      </c>
      <c r="Y993" s="92" t="b">
        <f t="shared" si="1106"/>
        <v>0</v>
      </c>
      <c r="Z993" s="92" t="str">
        <f t="shared" si="1153"/>
        <v/>
      </c>
      <c r="AA993" s="92" t="b">
        <f t="shared" si="1154"/>
        <v>0</v>
      </c>
      <c r="AB993" s="92" t="str">
        <f t="shared" si="1155"/>
        <v/>
      </c>
      <c r="AC993" s="13" t="b">
        <f t="shared" si="1107"/>
        <v>0</v>
      </c>
      <c r="AD993" s="92" t="str">
        <f t="shared" si="1156"/>
        <v/>
      </c>
      <c r="AE993" s="13" t="b">
        <f t="shared" si="1157"/>
        <v>0</v>
      </c>
      <c r="AF993" s="92" t="str">
        <f t="shared" si="1158"/>
        <v/>
      </c>
      <c r="AG993" s="13" t="b">
        <f t="shared" si="1108"/>
        <v>0</v>
      </c>
      <c r="AH993" s="92" t="str">
        <f t="shared" si="1159"/>
        <v/>
      </c>
      <c r="AI993" s="35" t="b">
        <f t="shared" si="1109"/>
        <v>0</v>
      </c>
      <c r="AJ993" s="92" t="str">
        <f t="shared" si="1160"/>
        <v/>
      </c>
      <c r="AK993" s="35" t="b">
        <f t="shared" si="1110"/>
        <v>0</v>
      </c>
      <c r="AL993" s="92" t="str">
        <f t="shared" si="1111"/>
        <v/>
      </c>
      <c r="AM993" s="35" t="b">
        <f t="shared" si="1112"/>
        <v>0</v>
      </c>
      <c r="AN993" s="92" t="str">
        <f t="shared" si="1113"/>
        <v/>
      </c>
      <c r="AO993" s="13" t="b">
        <f t="shared" si="1114"/>
        <v>0</v>
      </c>
      <c r="AP993" s="92" t="str">
        <f t="shared" si="1115"/>
        <v/>
      </c>
      <c r="AQ993" s="14">
        <f t="shared" si="1116"/>
        <v>0</v>
      </c>
      <c r="AR993" s="14">
        <f t="shared" si="1117"/>
        <v>0</v>
      </c>
      <c r="AS993" s="16">
        <f t="shared" si="1170"/>
        <v>0</v>
      </c>
      <c r="AT993" s="16">
        <f t="shared" si="1170"/>
        <v>0</v>
      </c>
      <c r="AU993" s="16">
        <f t="shared" si="1170"/>
        <v>0</v>
      </c>
      <c r="AV993" s="16">
        <f t="shared" si="1170"/>
        <v>0</v>
      </c>
      <c r="AW993" s="16">
        <f t="shared" si="1170"/>
        <v>0</v>
      </c>
      <c r="AX993" s="16">
        <f t="shared" si="1170"/>
        <v>0</v>
      </c>
      <c r="AY993" s="16">
        <f t="shared" si="1170"/>
        <v>0</v>
      </c>
      <c r="AZ993" s="16"/>
      <c r="BA993" s="16"/>
      <c r="BB993" s="93">
        <f t="shared" si="1161"/>
        <v>0</v>
      </c>
      <c r="BC993" s="93">
        <f t="shared" si="1162"/>
        <v>0</v>
      </c>
      <c r="BD993" s="93">
        <f t="shared" si="1163"/>
        <v>0</v>
      </c>
      <c r="BE993" s="158">
        <f t="shared" si="1164"/>
        <v>0</v>
      </c>
      <c r="BF993" s="159">
        <f t="shared" si="1165"/>
        <v>0</v>
      </c>
      <c r="BG993" s="159">
        <f t="shared" si="1119"/>
        <v>0</v>
      </c>
      <c r="BH993" s="159">
        <f t="shared" si="1120"/>
        <v>0</v>
      </c>
      <c r="BI993" s="159">
        <f t="shared" si="1121"/>
        <v>0</v>
      </c>
      <c r="BJ993" s="159">
        <f t="shared" si="1122"/>
        <v>0</v>
      </c>
      <c r="BK993" s="159">
        <f t="shared" si="1123"/>
        <v>0</v>
      </c>
      <c r="BL993" s="159">
        <f t="shared" si="1124"/>
        <v>0</v>
      </c>
      <c r="BM993" s="159">
        <f t="shared" si="1171"/>
        <v>0</v>
      </c>
      <c r="BN993" s="159">
        <f t="shared" si="1171"/>
        <v>0</v>
      </c>
      <c r="BO993" s="205" t="b">
        <f t="shared" si="1125"/>
        <v>0</v>
      </c>
      <c r="BP993" s="214">
        <f t="shared" si="1126"/>
        <v>0</v>
      </c>
      <c r="BQ993" s="160">
        <f t="shared" si="1127"/>
        <v>0</v>
      </c>
      <c r="BR993" s="160">
        <f t="shared" si="1128"/>
        <v>0</v>
      </c>
      <c r="BS993" s="160">
        <f t="shared" si="1129"/>
        <v>0</v>
      </c>
      <c r="BT993" s="160">
        <f t="shared" si="1130"/>
        <v>0</v>
      </c>
      <c r="BU993" s="160">
        <f t="shared" si="1131"/>
        <v>0</v>
      </c>
      <c r="BV993" s="215">
        <f t="shared" si="1132"/>
        <v>0</v>
      </c>
      <c r="BW993" s="217">
        <f t="shared" si="1133"/>
        <v>0</v>
      </c>
      <c r="BX993" s="206">
        <f t="shared" si="1134"/>
        <v>0</v>
      </c>
      <c r="BY993" s="206">
        <f t="shared" si="1135"/>
        <v>0</v>
      </c>
      <c r="BZ993" s="206">
        <f t="shared" si="1136"/>
        <v>0</v>
      </c>
      <c r="CA993" s="206">
        <f t="shared" si="1137"/>
        <v>0</v>
      </c>
      <c r="CB993" s="206">
        <f t="shared" si="1138"/>
        <v>0</v>
      </c>
      <c r="CC993" s="218">
        <f t="shared" si="1139"/>
        <v>0</v>
      </c>
      <c r="CD993" s="216" t="e">
        <f t="shared" si="1140"/>
        <v>#VALUE!</v>
      </c>
      <c r="CE993" s="94" t="e">
        <f t="shared" si="1141"/>
        <v>#VALUE!</v>
      </c>
      <c r="CF993" s="94" t="e">
        <f t="shared" si="1142"/>
        <v>#VALUE!</v>
      </c>
      <c r="CG993" s="95" t="e">
        <f t="shared" si="1143"/>
        <v>#VALUE!</v>
      </c>
      <c r="CH993" s="95" t="e">
        <f t="shared" si="1166"/>
        <v>#VALUE!</v>
      </c>
      <c r="CI993" s="95" t="b">
        <f t="shared" si="1169"/>
        <v>0</v>
      </c>
      <c r="CJ993" s="76" t="str">
        <f t="shared" si="1144"/>
        <v/>
      </c>
      <c r="CK993" s="94" t="e" cm="1">
        <f t="array" aca="1" ref="CK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CL993" s="94" t="str">
        <f t="shared" si="1145"/>
        <v/>
      </c>
      <c r="CM993" s="96" t="b">
        <f t="shared" si="1146"/>
        <v>0</v>
      </c>
      <c r="CN993" s="130" t="b">
        <f>IFERROR(MATCH(D993,'Avtal för korttidsarbete'!$G$13:$G$1012,0),TRUE)</f>
        <v>1</v>
      </c>
      <c r="CO993" s="130" t="b">
        <f t="shared" si="1147"/>
        <v>0</v>
      </c>
      <c r="CP993" s="131" t="str" cm="1">
        <f t="array" ref="CP993">IF(CN993=TRUE,"x",INDEX('Avtal för korttidsarbete'!$E$13:$E$1012,$CN993))</f>
        <v>x</v>
      </c>
      <c r="CQ993" s="131" t="str" cm="1">
        <f t="array" ref="CQ993">IF(CN993=TRUE,"x",INDEX('Avtal för korttidsarbete'!$F$13:$F$1012,$CN993))</f>
        <v>x</v>
      </c>
      <c r="CR993" s="130" t="b">
        <f t="shared" si="1148"/>
        <v>0</v>
      </c>
      <c r="CS993" s="165">
        <f t="shared" si="1167"/>
        <v>0</v>
      </c>
      <c r="CT993" s="165">
        <f t="shared" si="1168"/>
        <v>0</v>
      </c>
      <c r="CU993" s="130" t="b">
        <f t="shared" si="1149"/>
        <v>0</v>
      </c>
      <c r="CV993" s="131">
        <f t="shared" si="1150"/>
        <v>0</v>
      </c>
      <c r="CW993" s="165">
        <f t="shared" si="1151"/>
        <v>0</v>
      </c>
      <c r="CX993" s="186" t="b">
        <f>IFERROR(INDEX('Avtal för korttidsarbete'!R:R,MATCH(D993,'Avtal för korttidsarbete'!$G:$G,0)),TRUE)</f>
        <v>1</v>
      </c>
      <c r="CY993" s="165" t="str">
        <f>IF(CX993,"-",INDEX('Avtal för korttidsarbete'!$D:$D,MATCH(D993,'Avtal för korttidsarbete'!$G:$G,0)))</f>
        <v>-</v>
      </c>
      <c r="CZ993" s="131" t="b">
        <f>IFERROR(G993&gt;INDEX(Uppsägningar!E:E,MATCH(C993,Uppsägningar!C:C,0)),FALSE)</f>
        <v>0</v>
      </c>
    </row>
    <row r="994" spans="1:104" s="30" customFormat="1" x14ac:dyDescent="0.25">
      <c r="A994" s="19">
        <v>979</v>
      </c>
      <c r="B994" s="20"/>
      <c r="C994" s="189"/>
      <c r="D994" s="69"/>
      <c r="E994" s="171">
        <f>IFERROR(INDEX(Admin!$C$7:$C$10,MATCH(CY994,TblNivåValTExt,0)),0)</f>
        <v>0</v>
      </c>
      <c r="F994" s="1"/>
      <c r="G994" s="1"/>
      <c r="H994" s="90"/>
      <c r="I994" s="91"/>
      <c r="J994" s="91"/>
      <c r="K994" s="91"/>
      <c r="L994" s="91"/>
      <c r="M994" s="91"/>
      <c r="N994" s="91"/>
      <c r="O994" s="91"/>
      <c r="P994" s="91"/>
      <c r="Q994" s="91"/>
      <c r="R994" s="91"/>
      <c r="S994" s="91"/>
      <c r="T994" s="91"/>
      <c r="U994" s="91"/>
      <c r="V994" s="91"/>
      <c r="W994" s="225">
        <f t="shared" si="1105"/>
        <v>0</v>
      </c>
      <c r="X994" s="134" t="str">
        <f t="shared" si="1152"/>
        <v/>
      </c>
      <c r="Y994" s="92" t="b">
        <f t="shared" si="1106"/>
        <v>0</v>
      </c>
      <c r="Z994" s="92" t="str">
        <f t="shared" si="1153"/>
        <v/>
      </c>
      <c r="AA994" s="92" t="b">
        <f t="shared" si="1154"/>
        <v>0</v>
      </c>
      <c r="AB994" s="92" t="str">
        <f t="shared" si="1155"/>
        <v/>
      </c>
      <c r="AC994" s="13" t="b">
        <f t="shared" si="1107"/>
        <v>0</v>
      </c>
      <c r="AD994" s="92" t="str">
        <f t="shared" si="1156"/>
        <v/>
      </c>
      <c r="AE994" s="13" t="b">
        <f t="shared" si="1157"/>
        <v>0</v>
      </c>
      <c r="AF994" s="92" t="str">
        <f t="shared" si="1158"/>
        <v/>
      </c>
      <c r="AG994" s="13" t="b">
        <f t="shared" si="1108"/>
        <v>0</v>
      </c>
      <c r="AH994" s="92" t="str">
        <f t="shared" si="1159"/>
        <v/>
      </c>
      <c r="AI994" s="35" t="b">
        <f t="shared" si="1109"/>
        <v>0</v>
      </c>
      <c r="AJ994" s="92" t="str">
        <f t="shared" si="1160"/>
        <v/>
      </c>
      <c r="AK994" s="35" t="b">
        <f t="shared" si="1110"/>
        <v>0</v>
      </c>
      <c r="AL994" s="92" t="str">
        <f t="shared" si="1111"/>
        <v/>
      </c>
      <c r="AM994" s="35" t="b">
        <f t="shared" si="1112"/>
        <v>0</v>
      </c>
      <c r="AN994" s="92" t="str">
        <f t="shared" si="1113"/>
        <v/>
      </c>
      <c r="AO994" s="13" t="b">
        <f t="shared" si="1114"/>
        <v>0</v>
      </c>
      <c r="AP994" s="92" t="str">
        <f t="shared" si="1115"/>
        <v/>
      </c>
      <c r="AQ994" s="14">
        <f t="shared" si="1116"/>
        <v>0</v>
      </c>
      <c r="AR994" s="14">
        <f t="shared" si="1117"/>
        <v>0</v>
      </c>
      <c r="AS994" s="16">
        <f t="shared" si="1170"/>
        <v>0</v>
      </c>
      <c r="AT994" s="16">
        <f t="shared" si="1170"/>
        <v>0</v>
      </c>
      <c r="AU994" s="16">
        <f t="shared" si="1170"/>
        <v>0</v>
      </c>
      <c r="AV994" s="16">
        <f t="shared" si="1170"/>
        <v>0</v>
      </c>
      <c r="AW994" s="16">
        <f t="shared" si="1170"/>
        <v>0</v>
      </c>
      <c r="AX994" s="16">
        <f t="shared" si="1170"/>
        <v>0</v>
      </c>
      <c r="AY994" s="16">
        <f t="shared" si="1170"/>
        <v>0</v>
      </c>
      <c r="AZ994" s="16"/>
      <c r="BA994" s="16"/>
      <c r="BB994" s="93">
        <f t="shared" si="1161"/>
        <v>0</v>
      </c>
      <c r="BC994" s="93">
        <f t="shared" si="1162"/>
        <v>0</v>
      </c>
      <c r="BD994" s="93">
        <f t="shared" si="1163"/>
        <v>0</v>
      </c>
      <c r="BE994" s="158">
        <f t="shared" si="1164"/>
        <v>0</v>
      </c>
      <c r="BF994" s="159">
        <f t="shared" si="1165"/>
        <v>0</v>
      </c>
      <c r="BG994" s="159">
        <f t="shared" si="1119"/>
        <v>0</v>
      </c>
      <c r="BH994" s="159">
        <f t="shared" si="1120"/>
        <v>0</v>
      </c>
      <c r="BI994" s="159">
        <f t="shared" si="1121"/>
        <v>0</v>
      </c>
      <c r="BJ994" s="159">
        <f t="shared" si="1122"/>
        <v>0</v>
      </c>
      <c r="BK994" s="159">
        <f t="shared" si="1123"/>
        <v>0</v>
      </c>
      <c r="BL994" s="159">
        <f t="shared" si="1124"/>
        <v>0</v>
      </c>
      <c r="BM994" s="159">
        <f t="shared" si="1171"/>
        <v>0</v>
      </c>
      <c r="BN994" s="159">
        <f t="shared" si="1171"/>
        <v>0</v>
      </c>
      <c r="BO994" s="205" t="b">
        <f t="shared" si="1125"/>
        <v>0</v>
      </c>
      <c r="BP994" s="214">
        <f t="shared" si="1126"/>
        <v>0</v>
      </c>
      <c r="BQ994" s="160">
        <f t="shared" si="1127"/>
        <v>0</v>
      </c>
      <c r="BR994" s="160">
        <f t="shared" si="1128"/>
        <v>0</v>
      </c>
      <c r="BS994" s="160">
        <f t="shared" si="1129"/>
        <v>0</v>
      </c>
      <c r="BT994" s="160">
        <f t="shared" si="1130"/>
        <v>0</v>
      </c>
      <c r="BU994" s="160">
        <f t="shared" si="1131"/>
        <v>0</v>
      </c>
      <c r="BV994" s="215">
        <f t="shared" si="1132"/>
        <v>0</v>
      </c>
      <c r="BW994" s="217">
        <f t="shared" si="1133"/>
        <v>0</v>
      </c>
      <c r="BX994" s="206">
        <f t="shared" si="1134"/>
        <v>0</v>
      </c>
      <c r="BY994" s="206">
        <f t="shared" si="1135"/>
        <v>0</v>
      </c>
      <c r="BZ994" s="206">
        <f t="shared" si="1136"/>
        <v>0</v>
      </c>
      <c r="CA994" s="206">
        <f t="shared" si="1137"/>
        <v>0</v>
      </c>
      <c r="CB994" s="206">
        <f t="shared" si="1138"/>
        <v>0</v>
      </c>
      <c r="CC994" s="218">
        <f t="shared" si="1139"/>
        <v>0</v>
      </c>
      <c r="CD994" s="216" t="e">
        <f t="shared" si="1140"/>
        <v>#VALUE!</v>
      </c>
      <c r="CE994" s="94" t="e">
        <f t="shared" si="1141"/>
        <v>#VALUE!</v>
      </c>
      <c r="CF994" s="94" t="e">
        <f t="shared" si="1142"/>
        <v>#VALUE!</v>
      </c>
      <c r="CG994" s="95" t="e">
        <f t="shared" si="1143"/>
        <v>#VALUE!</v>
      </c>
      <c r="CH994" s="95" t="e">
        <f t="shared" si="1166"/>
        <v>#VALUE!</v>
      </c>
      <c r="CI994" s="95" t="b">
        <f t="shared" si="1169"/>
        <v>0</v>
      </c>
      <c r="CJ994" s="76" t="str">
        <f t="shared" si="1144"/>
        <v/>
      </c>
      <c r="CK994" s="94" t="e" cm="1">
        <f t="array" aca="1" ref="CK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CL994" s="94" t="str">
        <f t="shared" si="1145"/>
        <v/>
      </c>
      <c r="CM994" s="96" t="b">
        <f t="shared" si="1146"/>
        <v>0</v>
      </c>
      <c r="CN994" s="130" t="b">
        <f>IFERROR(MATCH(D994,'Avtal för korttidsarbete'!$G$13:$G$1012,0),TRUE)</f>
        <v>1</v>
      </c>
      <c r="CO994" s="130" t="b">
        <f t="shared" si="1147"/>
        <v>0</v>
      </c>
      <c r="CP994" s="131" t="str" cm="1">
        <f t="array" ref="CP994">IF(CN994=TRUE,"x",INDEX('Avtal för korttidsarbete'!$E$13:$E$1012,$CN994))</f>
        <v>x</v>
      </c>
      <c r="CQ994" s="131" t="str" cm="1">
        <f t="array" ref="CQ994">IF(CN994=TRUE,"x",INDEX('Avtal för korttidsarbete'!$F$13:$F$1012,$CN994))</f>
        <v>x</v>
      </c>
      <c r="CR994" s="130" t="b">
        <f t="shared" si="1148"/>
        <v>0</v>
      </c>
      <c r="CS994" s="165">
        <f t="shared" si="1167"/>
        <v>0</v>
      </c>
      <c r="CT994" s="165">
        <f t="shared" si="1168"/>
        <v>0</v>
      </c>
      <c r="CU994" s="130" t="b">
        <f t="shared" si="1149"/>
        <v>0</v>
      </c>
      <c r="CV994" s="131">
        <f t="shared" si="1150"/>
        <v>0</v>
      </c>
      <c r="CW994" s="165">
        <f t="shared" si="1151"/>
        <v>0</v>
      </c>
      <c r="CX994" s="186" t="b">
        <f>IFERROR(INDEX('Avtal för korttidsarbete'!R:R,MATCH(D994,'Avtal för korttidsarbete'!$G:$G,0)),TRUE)</f>
        <v>1</v>
      </c>
      <c r="CY994" s="165" t="str">
        <f>IF(CX994,"-",INDEX('Avtal för korttidsarbete'!$D:$D,MATCH(D994,'Avtal för korttidsarbete'!$G:$G,0)))</f>
        <v>-</v>
      </c>
      <c r="CZ994" s="131" t="b">
        <f>IFERROR(G994&gt;INDEX(Uppsägningar!E:E,MATCH(C994,Uppsägningar!C:C,0)),FALSE)</f>
        <v>0</v>
      </c>
    </row>
    <row r="995" spans="1:104" s="30" customFormat="1" x14ac:dyDescent="0.25">
      <c r="A995" s="19">
        <v>980</v>
      </c>
      <c r="B995" s="20"/>
      <c r="C995" s="189"/>
      <c r="D995" s="69"/>
      <c r="E995" s="171">
        <f>IFERROR(INDEX(Admin!$C$7:$C$10,MATCH(CY995,TblNivåValTExt,0)),0)</f>
        <v>0</v>
      </c>
      <c r="F995" s="1"/>
      <c r="G995" s="1"/>
      <c r="H995" s="90"/>
      <c r="I995" s="91"/>
      <c r="J995" s="91"/>
      <c r="K995" s="91"/>
      <c r="L995" s="91"/>
      <c r="M995" s="91"/>
      <c r="N995" s="91"/>
      <c r="O995" s="91"/>
      <c r="P995" s="91"/>
      <c r="Q995" s="91"/>
      <c r="R995" s="91"/>
      <c r="S995" s="91"/>
      <c r="T995" s="91"/>
      <c r="U995" s="91"/>
      <c r="V995" s="91"/>
      <c r="W995" s="225">
        <f t="shared" si="1105"/>
        <v>0</v>
      </c>
      <c r="X995" s="134" t="str">
        <f t="shared" si="1152"/>
        <v/>
      </c>
      <c r="Y995" s="92" t="b">
        <f t="shared" si="1106"/>
        <v>0</v>
      </c>
      <c r="Z995" s="92" t="str">
        <f t="shared" si="1153"/>
        <v/>
      </c>
      <c r="AA995" s="92" t="b">
        <f t="shared" si="1154"/>
        <v>0</v>
      </c>
      <c r="AB995" s="92" t="str">
        <f t="shared" si="1155"/>
        <v/>
      </c>
      <c r="AC995" s="13" t="b">
        <f t="shared" si="1107"/>
        <v>0</v>
      </c>
      <c r="AD995" s="92" t="str">
        <f t="shared" si="1156"/>
        <v/>
      </c>
      <c r="AE995" s="13" t="b">
        <f t="shared" si="1157"/>
        <v>0</v>
      </c>
      <c r="AF995" s="92" t="str">
        <f t="shared" si="1158"/>
        <v/>
      </c>
      <c r="AG995" s="13" t="b">
        <f t="shared" si="1108"/>
        <v>0</v>
      </c>
      <c r="AH995" s="92" t="str">
        <f t="shared" si="1159"/>
        <v/>
      </c>
      <c r="AI995" s="35" t="b">
        <f t="shared" si="1109"/>
        <v>0</v>
      </c>
      <c r="AJ995" s="92" t="str">
        <f t="shared" si="1160"/>
        <v/>
      </c>
      <c r="AK995" s="35" t="b">
        <f t="shared" si="1110"/>
        <v>0</v>
      </c>
      <c r="AL995" s="92" t="str">
        <f t="shared" si="1111"/>
        <v/>
      </c>
      <c r="AM995" s="35" t="b">
        <f t="shared" si="1112"/>
        <v>0</v>
      </c>
      <c r="AN995" s="92" t="str">
        <f t="shared" si="1113"/>
        <v/>
      </c>
      <c r="AO995" s="13" t="b">
        <f t="shared" si="1114"/>
        <v>0</v>
      </c>
      <c r="AP995" s="92" t="str">
        <f t="shared" si="1115"/>
        <v/>
      </c>
      <c r="AQ995" s="14">
        <f t="shared" si="1116"/>
        <v>0</v>
      </c>
      <c r="AR995" s="14">
        <f t="shared" si="1117"/>
        <v>0</v>
      </c>
      <c r="AS995" s="16">
        <f t="shared" si="1170"/>
        <v>0</v>
      </c>
      <c r="AT995" s="16">
        <f t="shared" si="1170"/>
        <v>0</v>
      </c>
      <c r="AU995" s="16">
        <f t="shared" si="1170"/>
        <v>0</v>
      </c>
      <c r="AV995" s="16">
        <f t="shared" si="1170"/>
        <v>0</v>
      </c>
      <c r="AW995" s="16">
        <f t="shared" si="1170"/>
        <v>0</v>
      </c>
      <c r="AX995" s="16">
        <f t="shared" si="1170"/>
        <v>0</v>
      </c>
      <c r="AY995" s="16">
        <f t="shared" si="1170"/>
        <v>0</v>
      </c>
      <c r="AZ995" s="16"/>
      <c r="BA995" s="16"/>
      <c r="BB995" s="93">
        <f t="shared" si="1161"/>
        <v>0</v>
      </c>
      <c r="BC995" s="93">
        <f t="shared" si="1162"/>
        <v>0</v>
      </c>
      <c r="BD995" s="93">
        <f t="shared" si="1163"/>
        <v>0</v>
      </c>
      <c r="BE995" s="158">
        <f t="shared" si="1164"/>
        <v>0</v>
      </c>
      <c r="BF995" s="159">
        <f t="shared" si="1165"/>
        <v>0</v>
      </c>
      <c r="BG995" s="159">
        <f t="shared" si="1119"/>
        <v>0</v>
      </c>
      <c r="BH995" s="159">
        <f t="shared" si="1120"/>
        <v>0</v>
      </c>
      <c r="BI995" s="159">
        <f t="shared" si="1121"/>
        <v>0</v>
      </c>
      <c r="BJ995" s="159">
        <f t="shared" si="1122"/>
        <v>0</v>
      </c>
      <c r="BK995" s="159">
        <f t="shared" si="1123"/>
        <v>0</v>
      </c>
      <c r="BL995" s="159">
        <f t="shared" si="1124"/>
        <v>0</v>
      </c>
      <c r="BM995" s="159">
        <f t="shared" si="1171"/>
        <v>0</v>
      </c>
      <c r="BN995" s="159">
        <f t="shared" si="1171"/>
        <v>0</v>
      </c>
      <c r="BO995" s="205" t="b">
        <f t="shared" si="1125"/>
        <v>0</v>
      </c>
      <c r="BP995" s="214">
        <f t="shared" si="1126"/>
        <v>0</v>
      </c>
      <c r="BQ995" s="160">
        <f t="shared" si="1127"/>
        <v>0</v>
      </c>
      <c r="BR995" s="160">
        <f t="shared" si="1128"/>
        <v>0</v>
      </c>
      <c r="BS995" s="160">
        <f t="shared" si="1129"/>
        <v>0</v>
      </c>
      <c r="BT995" s="160">
        <f t="shared" si="1130"/>
        <v>0</v>
      </c>
      <c r="BU995" s="160">
        <f t="shared" si="1131"/>
        <v>0</v>
      </c>
      <c r="BV995" s="215">
        <f t="shared" si="1132"/>
        <v>0</v>
      </c>
      <c r="BW995" s="217">
        <f t="shared" si="1133"/>
        <v>0</v>
      </c>
      <c r="BX995" s="206">
        <f t="shared" si="1134"/>
        <v>0</v>
      </c>
      <c r="BY995" s="206">
        <f t="shared" si="1135"/>
        <v>0</v>
      </c>
      <c r="BZ995" s="206">
        <f t="shared" si="1136"/>
        <v>0</v>
      </c>
      <c r="CA995" s="206">
        <f t="shared" si="1137"/>
        <v>0</v>
      </c>
      <c r="CB995" s="206">
        <f t="shared" si="1138"/>
        <v>0</v>
      </c>
      <c r="CC995" s="218">
        <f t="shared" si="1139"/>
        <v>0</v>
      </c>
      <c r="CD995" s="216" t="e">
        <f t="shared" si="1140"/>
        <v>#VALUE!</v>
      </c>
      <c r="CE995" s="94" t="e">
        <f t="shared" si="1141"/>
        <v>#VALUE!</v>
      </c>
      <c r="CF995" s="94" t="e">
        <f t="shared" si="1142"/>
        <v>#VALUE!</v>
      </c>
      <c r="CG995" s="95" t="e">
        <f t="shared" si="1143"/>
        <v>#VALUE!</v>
      </c>
      <c r="CH995" s="95" t="e">
        <f t="shared" si="1166"/>
        <v>#VALUE!</v>
      </c>
      <c r="CI995" s="95" t="b">
        <f t="shared" si="1169"/>
        <v>0</v>
      </c>
      <c r="CJ995" s="76" t="str">
        <f t="shared" si="1144"/>
        <v/>
      </c>
      <c r="CK995" s="94" t="e" cm="1">
        <f t="array" aca="1" ref="CK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CL995" s="94" t="str">
        <f t="shared" si="1145"/>
        <v/>
      </c>
      <c r="CM995" s="96" t="b">
        <f t="shared" si="1146"/>
        <v>0</v>
      </c>
      <c r="CN995" s="130" t="b">
        <f>IFERROR(MATCH(D995,'Avtal för korttidsarbete'!$G$13:$G$1012,0),TRUE)</f>
        <v>1</v>
      </c>
      <c r="CO995" s="130" t="b">
        <f t="shared" si="1147"/>
        <v>0</v>
      </c>
      <c r="CP995" s="131" t="str" cm="1">
        <f t="array" ref="CP995">IF(CN995=TRUE,"x",INDEX('Avtal för korttidsarbete'!$E$13:$E$1012,$CN995))</f>
        <v>x</v>
      </c>
      <c r="CQ995" s="131" t="str" cm="1">
        <f t="array" ref="CQ995">IF(CN995=TRUE,"x",INDEX('Avtal för korttidsarbete'!$F$13:$F$1012,$CN995))</f>
        <v>x</v>
      </c>
      <c r="CR995" s="130" t="b">
        <f t="shared" si="1148"/>
        <v>0</v>
      </c>
      <c r="CS995" s="165">
        <f t="shared" si="1167"/>
        <v>0</v>
      </c>
      <c r="CT995" s="165">
        <f t="shared" si="1168"/>
        <v>0</v>
      </c>
      <c r="CU995" s="130" t="b">
        <f t="shared" si="1149"/>
        <v>0</v>
      </c>
      <c r="CV995" s="131">
        <f t="shared" si="1150"/>
        <v>0</v>
      </c>
      <c r="CW995" s="165">
        <f t="shared" si="1151"/>
        <v>0</v>
      </c>
      <c r="CX995" s="186" t="b">
        <f>IFERROR(INDEX('Avtal för korttidsarbete'!R:R,MATCH(D995,'Avtal för korttidsarbete'!$G:$G,0)),TRUE)</f>
        <v>1</v>
      </c>
      <c r="CY995" s="165" t="str">
        <f>IF(CX995,"-",INDEX('Avtal för korttidsarbete'!$D:$D,MATCH(D995,'Avtal för korttidsarbete'!$G:$G,0)))</f>
        <v>-</v>
      </c>
      <c r="CZ995" s="131" t="b">
        <f>IFERROR(G995&gt;INDEX(Uppsägningar!E:E,MATCH(C995,Uppsägningar!C:C,0)),FALSE)</f>
        <v>0</v>
      </c>
    </row>
    <row r="996" spans="1:104" s="30" customFormat="1" x14ac:dyDescent="0.25">
      <c r="A996" s="19">
        <v>981</v>
      </c>
      <c r="B996" s="20"/>
      <c r="C996" s="189"/>
      <c r="D996" s="69"/>
      <c r="E996" s="171">
        <f>IFERROR(INDEX(Admin!$C$7:$C$10,MATCH(CY996,TblNivåValTExt,0)),0)</f>
        <v>0</v>
      </c>
      <c r="F996" s="1"/>
      <c r="G996" s="1"/>
      <c r="H996" s="90"/>
      <c r="I996" s="91"/>
      <c r="J996" s="91"/>
      <c r="K996" s="91"/>
      <c r="L996" s="91"/>
      <c r="M996" s="91"/>
      <c r="N996" s="91"/>
      <c r="O996" s="91"/>
      <c r="P996" s="91"/>
      <c r="Q996" s="91"/>
      <c r="R996" s="91"/>
      <c r="S996" s="91"/>
      <c r="T996" s="91"/>
      <c r="U996" s="91"/>
      <c r="V996" s="91"/>
      <c r="W996" s="225">
        <f t="shared" si="1105"/>
        <v>0</v>
      </c>
      <c r="X996" s="134" t="str">
        <f t="shared" si="1152"/>
        <v/>
      </c>
      <c r="Y996" s="92" t="b">
        <f t="shared" si="1106"/>
        <v>0</v>
      </c>
      <c r="Z996" s="92" t="str">
        <f t="shared" si="1153"/>
        <v/>
      </c>
      <c r="AA996" s="92" t="b">
        <f t="shared" si="1154"/>
        <v>0</v>
      </c>
      <c r="AB996" s="92" t="str">
        <f t="shared" si="1155"/>
        <v/>
      </c>
      <c r="AC996" s="13" t="b">
        <f t="shared" si="1107"/>
        <v>0</v>
      </c>
      <c r="AD996" s="92" t="str">
        <f t="shared" si="1156"/>
        <v/>
      </c>
      <c r="AE996" s="13" t="b">
        <f t="shared" si="1157"/>
        <v>0</v>
      </c>
      <c r="AF996" s="92" t="str">
        <f t="shared" si="1158"/>
        <v/>
      </c>
      <c r="AG996" s="13" t="b">
        <f t="shared" si="1108"/>
        <v>0</v>
      </c>
      <c r="AH996" s="92" t="str">
        <f t="shared" si="1159"/>
        <v/>
      </c>
      <c r="AI996" s="35" t="b">
        <f t="shared" si="1109"/>
        <v>0</v>
      </c>
      <c r="AJ996" s="92" t="str">
        <f t="shared" si="1160"/>
        <v/>
      </c>
      <c r="AK996" s="35" t="b">
        <f t="shared" si="1110"/>
        <v>0</v>
      </c>
      <c r="AL996" s="92" t="str">
        <f t="shared" si="1111"/>
        <v/>
      </c>
      <c r="AM996" s="35" t="b">
        <f t="shared" si="1112"/>
        <v>0</v>
      </c>
      <c r="AN996" s="92" t="str">
        <f t="shared" si="1113"/>
        <v/>
      </c>
      <c r="AO996" s="13" t="b">
        <f t="shared" si="1114"/>
        <v>0</v>
      </c>
      <c r="AP996" s="92" t="str">
        <f t="shared" si="1115"/>
        <v/>
      </c>
      <c r="AQ996" s="14">
        <f t="shared" si="1116"/>
        <v>0</v>
      </c>
      <c r="AR996" s="14">
        <f t="shared" si="1117"/>
        <v>0</v>
      </c>
      <c r="AS996" s="16">
        <f t="shared" ref="AS996:AY1005" si="1172">IF(OR(AS$11=FALSE,$F996="",MIN($G996,AS$10,$AR996)-MAX($F996,AS$8,$AQ996)&lt;0),0,MIN($G996,AS$10,$AR996)-MAX($F996,AS$8,$AQ996)+1)</f>
        <v>0</v>
      </c>
      <c r="AT996" s="16">
        <f t="shared" si="1172"/>
        <v>0</v>
      </c>
      <c r="AU996" s="16">
        <f t="shared" si="1172"/>
        <v>0</v>
      </c>
      <c r="AV996" s="16">
        <f t="shared" si="1172"/>
        <v>0</v>
      </c>
      <c r="AW996" s="16">
        <f t="shared" si="1172"/>
        <v>0</v>
      </c>
      <c r="AX996" s="16">
        <f t="shared" si="1172"/>
        <v>0</v>
      </c>
      <c r="AY996" s="16">
        <f t="shared" si="1172"/>
        <v>0</v>
      </c>
      <c r="AZ996" s="16"/>
      <c r="BA996" s="16"/>
      <c r="BB996" s="93">
        <f t="shared" si="1161"/>
        <v>0</v>
      </c>
      <c r="BC996" s="93">
        <f t="shared" si="1162"/>
        <v>0</v>
      </c>
      <c r="BD996" s="93">
        <f t="shared" si="1163"/>
        <v>0</v>
      </c>
      <c r="BE996" s="158">
        <f t="shared" si="1164"/>
        <v>0</v>
      </c>
      <c r="BF996" s="159">
        <f t="shared" si="1165"/>
        <v>0</v>
      </c>
      <c r="BG996" s="159">
        <f t="shared" si="1119"/>
        <v>0</v>
      </c>
      <c r="BH996" s="159">
        <f t="shared" si="1120"/>
        <v>0</v>
      </c>
      <c r="BI996" s="159">
        <f t="shared" si="1121"/>
        <v>0</v>
      </c>
      <c r="BJ996" s="159">
        <f t="shared" si="1122"/>
        <v>0</v>
      </c>
      <c r="BK996" s="159">
        <f t="shared" si="1123"/>
        <v>0</v>
      </c>
      <c r="BL996" s="159">
        <f t="shared" si="1124"/>
        <v>0</v>
      </c>
      <c r="BM996" s="159">
        <f t="shared" si="1171"/>
        <v>0</v>
      </c>
      <c r="BN996" s="159">
        <f t="shared" si="1171"/>
        <v>0</v>
      </c>
      <c r="BO996" s="205" t="b">
        <f t="shared" si="1125"/>
        <v>0</v>
      </c>
      <c r="BP996" s="214">
        <f t="shared" si="1126"/>
        <v>0</v>
      </c>
      <c r="BQ996" s="160">
        <f t="shared" si="1127"/>
        <v>0</v>
      </c>
      <c r="BR996" s="160">
        <f t="shared" si="1128"/>
        <v>0</v>
      </c>
      <c r="BS996" s="160">
        <f t="shared" si="1129"/>
        <v>0</v>
      </c>
      <c r="BT996" s="160">
        <f t="shared" si="1130"/>
        <v>0</v>
      </c>
      <c r="BU996" s="160">
        <f t="shared" si="1131"/>
        <v>0</v>
      </c>
      <c r="BV996" s="215">
        <f t="shared" si="1132"/>
        <v>0</v>
      </c>
      <c r="BW996" s="217">
        <f t="shared" si="1133"/>
        <v>0</v>
      </c>
      <c r="BX996" s="206">
        <f t="shared" si="1134"/>
        <v>0</v>
      </c>
      <c r="BY996" s="206">
        <f t="shared" si="1135"/>
        <v>0</v>
      </c>
      <c r="BZ996" s="206">
        <f t="shared" si="1136"/>
        <v>0</v>
      </c>
      <c r="CA996" s="206">
        <f t="shared" si="1137"/>
        <v>0</v>
      </c>
      <c r="CB996" s="206">
        <f t="shared" si="1138"/>
        <v>0</v>
      </c>
      <c r="CC996" s="218">
        <f t="shared" si="1139"/>
        <v>0</v>
      </c>
      <c r="CD996" s="216" t="e">
        <f t="shared" si="1140"/>
        <v>#VALUE!</v>
      </c>
      <c r="CE996" s="94" t="e">
        <f t="shared" si="1141"/>
        <v>#VALUE!</v>
      </c>
      <c r="CF996" s="94" t="e">
        <f t="shared" si="1142"/>
        <v>#VALUE!</v>
      </c>
      <c r="CG996" s="95" t="e">
        <f t="shared" si="1143"/>
        <v>#VALUE!</v>
      </c>
      <c r="CH996" s="95" t="e">
        <f t="shared" si="1166"/>
        <v>#VALUE!</v>
      </c>
      <c r="CI996" s="95" t="b">
        <f t="shared" si="1169"/>
        <v>0</v>
      </c>
      <c r="CJ996" s="76" t="str">
        <f t="shared" si="1144"/>
        <v/>
      </c>
      <c r="CK996" s="94" t="e" cm="1">
        <f t="array" aca="1" ref="CK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CL996" s="94" t="str">
        <f t="shared" si="1145"/>
        <v/>
      </c>
      <c r="CM996" s="96" t="b">
        <f t="shared" si="1146"/>
        <v>0</v>
      </c>
      <c r="CN996" s="130" t="b">
        <f>IFERROR(MATCH(D996,'Avtal för korttidsarbete'!$G$13:$G$1012,0),TRUE)</f>
        <v>1</v>
      </c>
      <c r="CO996" s="130" t="b">
        <f t="shared" si="1147"/>
        <v>0</v>
      </c>
      <c r="CP996" s="131" t="str" cm="1">
        <f t="array" ref="CP996">IF(CN996=TRUE,"x",INDEX('Avtal för korttidsarbete'!$E$13:$E$1012,$CN996))</f>
        <v>x</v>
      </c>
      <c r="CQ996" s="131" t="str" cm="1">
        <f t="array" ref="CQ996">IF(CN996=TRUE,"x",INDEX('Avtal för korttidsarbete'!$F$13:$F$1012,$CN996))</f>
        <v>x</v>
      </c>
      <c r="CR996" s="130" t="b">
        <f t="shared" si="1148"/>
        <v>0</v>
      </c>
      <c r="CS996" s="165">
        <f t="shared" si="1167"/>
        <v>0</v>
      </c>
      <c r="CT996" s="165">
        <f t="shared" si="1168"/>
        <v>0</v>
      </c>
      <c r="CU996" s="130" t="b">
        <f t="shared" si="1149"/>
        <v>0</v>
      </c>
      <c r="CV996" s="131">
        <f t="shared" si="1150"/>
        <v>0</v>
      </c>
      <c r="CW996" s="165">
        <f t="shared" si="1151"/>
        <v>0</v>
      </c>
      <c r="CX996" s="186" t="b">
        <f>IFERROR(INDEX('Avtal för korttidsarbete'!R:R,MATCH(D996,'Avtal för korttidsarbete'!$G:$G,0)),TRUE)</f>
        <v>1</v>
      </c>
      <c r="CY996" s="165" t="str">
        <f>IF(CX996,"-",INDEX('Avtal för korttidsarbete'!$D:$D,MATCH(D996,'Avtal för korttidsarbete'!$G:$G,0)))</f>
        <v>-</v>
      </c>
      <c r="CZ996" s="131" t="b">
        <f>IFERROR(G996&gt;INDEX(Uppsägningar!E:E,MATCH(C996,Uppsägningar!C:C,0)),FALSE)</f>
        <v>0</v>
      </c>
    </row>
    <row r="997" spans="1:104" s="30" customFormat="1" x14ac:dyDescent="0.25">
      <c r="A997" s="19">
        <v>982</v>
      </c>
      <c r="B997" s="20"/>
      <c r="C997" s="189"/>
      <c r="D997" s="69"/>
      <c r="E997" s="171">
        <f>IFERROR(INDEX(Admin!$C$7:$C$10,MATCH(CY997,TblNivåValTExt,0)),0)</f>
        <v>0</v>
      </c>
      <c r="F997" s="1"/>
      <c r="G997" s="1"/>
      <c r="H997" s="90"/>
      <c r="I997" s="91"/>
      <c r="J997" s="91"/>
      <c r="K997" s="91"/>
      <c r="L997" s="91"/>
      <c r="M997" s="91"/>
      <c r="N997" s="91"/>
      <c r="O997" s="91"/>
      <c r="P997" s="91"/>
      <c r="Q997" s="91"/>
      <c r="R997" s="91"/>
      <c r="S997" s="91"/>
      <c r="T997" s="91"/>
      <c r="U997" s="91"/>
      <c r="V997" s="91"/>
      <c r="W997" s="225">
        <f t="shared" si="1105"/>
        <v>0</v>
      </c>
      <c r="X997" s="134" t="str">
        <f t="shared" si="1152"/>
        <v/>
      </c>
      <c r="Y997" s="92" t="b">
        <f t="shared" si="1106"/>
        <v>0</v>
      </c>
      <c r="Z997" s="92" t="str">
        <f t="shared" si="1153"/>
        <v/>
      </c>
      <c r="AA997" s="92" t="b">
        <f t="shared" si="1154"/>
        <v>0</v>
      </c>
      <c r="AB997" s="92" t="str">
        <f t="shared" si="1155"/>
        <v/>
      </c>
      <c r="AC997" s="13" t="b">
        <f t="shared" si="1107"/>
        <v>0</v>
      </c>
      <c r="AD997" s="92" t="str">
        <f t="shared" si="1156"/>
        <v/>
      </c>
      <c r="AE997" s="13" t="b">
        <f t="shared" si="1157"/>
        <v>0</v>
      </c>
      <c r="AF997" s="92" t="str">
        <f t="shared" si="1158"/>
        <v/>
      </c>
      <c r="AG997" s="13" t="b">
        <f t="shared" si="1108"/>
        <v>0</v>
      </c>
      <c r="AH997" s="92" t="str">
        <f t="shared" si="1159"/>
        <v/>
      </c>
      <c r="AI997" s="35" t="b">
        <f t="shared" si="1109"/>
        <v>0</v>
      </c>
      <c r="AJ997" s="92" t="str">
        <f t="shared" si="1160"/>
        <v/>
      </c>
      <c r="AK997" s="35" t="b">
        <f t="shared" si="1110"/>
        <v>0</v>
      </c>
      <c r="AL997" s="92" t="str">
        <f t="shared" si="1111"/>
        <v/>
      </c>
      <c r="AM997" s="35" t="b">
        <f t="shared" si="1112"/>
        <v>0</v>
      </c>
      <c r="AN997" s="92" t="str">
        <f t="shared" si="1113"/>
        <v/>
      </c>
      <c r="AO997" s="13" t="b">
        <f t="shared" si="1114"/>
        <v>0</v>
      </c>
      <c r="AP997" s="92" t="str">
        <f t="shared" si="1115"/>
        <v/>
      </c>
      <c r="AQ997" s="14">
        <f t="shared" si="1116"/>
        <v>0</v>
      </c>
      <c r="AR997" s="14">
        <f t="shared" si="1117"/>
        <v>0</v>
      </c>
      <c r="AS997" s="16">
        <f t="shared" si="1172"/>
        <v>0</v>
      </c>
      <c r="AT997" s="16">
        <f t="shared" si="1172"/>
        <v>0</v>
      </c>
      <c r="AU997" s="16">
        <f t="shared" si="1172"/>
        <v>0</v>
      </c>
      <c r="AV997" s="16">
        <f t="shared" si="1172"/>
        <v>0</v>
      </c>
      <c r="AW997" s="16">
        <f t="shared" si="1172"/>
        <v>0</v>
      </c>
      <c r="AX997" s="16">
        <f t="shared" si="1172"/>
        <v>0</v>
      </c>
      <c r="AY997" s="16">
        <f t="shared" si="1172"/>
        <v>0</v>
      </c>
      <c r="AZ997" s="16"/>
      <c r="BA997" s="16"/>
      <c r="BB997" s="93">
        <f t="shared" si="1161"/>
        <v>0</v>
      </c>
      <c r="BC997" s="93">
        <f t="shared" si="1162"/>
        <v>0</v>
      </c>
      <c r="BD997" s="93">
        <f t="shared" si="1163"/>
        <v>0</v>
      </c>
      <c r="BE997" s="158">
        <f t="shared" si="1164"/>
        <v>0</v>
      </c>
      <c r="BF997" s="159">
        <f t="shared" si="1165"/>
        <v>0</v>
      </c>
      <c r="BG997" s="159">
        <f t="shared" si="1119"/>
        <v>0</v>
      </c>
      <c r="BH997" s="159">
        <f t="shared" si="1120"/>
        <v>0</v>
      </c>
      <c r="BI997" s="159">
        <f t="shared" si="1121"/>
        <v>0</v>
      </c>
      <c r="BJ997" s="159">
        <f t="shared" si="1122"/>
        <v>0</v>
      </c>
      <c r="BK997" s="159">
        <f t="shared" si="1123"/>
        <v>0</v>
      </c>
      <c r="BL997" s="159">
        <f t="shared" si="1124"/>
        <v>0</v>
      </c>
      <c r="BM997" s="159">
        <f t="shared" si="1171"/>
        <v>0</v>
      </c>
      <c r="BN997" s="159">
        <f t="shared" si="1171"/>
        <v>0</v>
      </c>
      <c r="BO997" s="205" t="b">
        <f t="shared" si="1125"/>
        <v>0</v>
      </c>
      <c r="BP997" s="214">
        <f t="shared" si="1126"/>
        <v>0</v>
      </c>
      <c r="BQ997" s="160">
        <f t="shared" si="1127"/>
        <v>0</v>
      </c>
      <c r="BR997" s="160">
        <f t="shared" si="1128"/>
        <v>0</v>
      </c>
      <c r="BS997" s="160">
        <f t="shared" si="1129"/>
        <v>0</v>
      </c>
      <c r="BT997" s="160">
        <f t="shared" si="1130"/>
        <v>0</v>
      </c>
      <c r="BU997" s="160">
        <f t="shared" si="1131"/>
        <v>0</v>
      </c>
      <c r="BV997" s="215">
        <f t="shared" si="1132"/>
        <v>0</v>
      </c>
      <c r="BW997" s="217">
        <f t="shared" si="1133"/>
        <v>0</v>
      </c>
      <c r="BX997" s="206">
        <f t="shared" si="1134"/>
        <v>0</v>
      </c>
      <c r="BY997" s="206">
        <f t="shared" si="1135"/>
        <v>0</v>
      </c>
      <c r="BZ997" s="206">
        <f t="shared" si="1136"/>
        <v>0</v>
      </c>
      <c r="CA997" s="206">
        <f t="shared" si="1137"/>
        <v>0</v>
      </c>
      <c r="CB997" s="206">
        <f t="shared" si="1138"/>
        <v>0</v>
      </c>
      <c r="CC997" s="218">
        <f t="shared" si="1139"/>
        <v>0</v>
      </c>
      <c r="CD997" s="216" t="e">
        <f t="shared" si="1140"/>
        <v>#VALUE!</v>
      </c>
      <c r="CE997" s="94" t="e">
        <f t="shared" si="1141"/>
        <v>#VALUE!</v>
      </c>
      <c r="CF997" s="94" t="e">
        <f t="shared" si="1142"/>
        <v>#VALUE!</v>
      </c>
      <c r="CG997" s="95" t="e">
        <f t="shared" si="1143"/>
        <v>#VALUE!</v>
      </c>
      <c r="CH997" s="95" t="e">
        <f t="shared" si="1166"/>
        <v>#VALUE!</v>
      </c>
      <c r="CI997" s="95" t="b">
        <f t="shared" si="1169"/>
        <v>0</v>
      </c>
      <c r="CJ997" s="76" t="str">
        <f t="shared" si="1144"/>
        <v/>
      </c>
      <c r="CK997" s="94" t="e" cm="1">
        <f t="array" aca="1" ref="CK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CL997" s="94" t="str">
        <f t="shared" si="1145"/>
        <v/>
      </c>
      <c r="CM997" s="96" t="b">
        <f t="shared" si="1146"/>
        <v>0</v>
      </c>
      <c r="CN997" s="130" t="b">
        <f>IFERROR(MATCH(D997,'Avtal för korttidsarbete'!$G$13:$G$1012,0),TRUE)</f>
        <v>1</v>
      </c>
      <c r="CO997" s="130" t="b">
        <f t="shared" si="1147"/>
        <v>0</v>
      </c>
      <c r="CP997" s="131" t="str" cm="1">
        <f t="array" ref="CP997">IF(CN997=TRUE,"x",INDEX('Avtal för korttidsarbete'!$E$13:$E$1012,$CN997))</f>
        <v>x</v>
      </c>
      <c r="CQ997" s="131" t="str" cm="1">
        <f t="array" ref="CQ997">IF(CN997=TRUE,"x",INDEX('Avtal för korttidsarbete'!$F$13:$F$1012,$CN997))</f>
        <v>x</v>
      </c>
      <c r="CR997" s="130" t="b">
        <f t="shared" si="1148"/>
        <v>0</v>
      </c>
      <c r="CS997" s="165">
        <f t="shared" si="1167"/>
        <v>0</v>
      </c>
      <c r="CT997" s="165">
        <f t="shared" si="1168"/>
        <v>0</v>
      </c>
      <c r="CU997" s="130" t="b">
        <f t="shared" si="1149"/>
        <v>0</v>
      </c>
      <c r="CV997" s="131">
        <f t="shared" si="1150"/>
        <v>0</v>
      </c>
      <c r="CW997" s="165">
        <f t="shared" si="1151"/>
        <v>0</v>
      </c>
      <c r="CX997" s="186" t="b">
        <f>IFERROR(INDEX('Avtal för korttidsarbete'!R:R,MATCH(D997,'Avtal för korttidsarbete'!$G:$G,0)),TRUE)</f>
        <v>1</v>
      </c>
      <c r="CY997" s="165" t="str">
        <f>IF(CX997,"-",INDEX('Avtal för korttidsarbete'!$D:$D,MATCH(D997,'Avtal för korttidsarbete'!$G:$G,0)))</f>
        <v>-</v>
      </c>
      <c r="CZ997" s="131" t="b">
        <f>IFERROR(G997&gt;INDEX(Uppsägningar!E:E,MATCH(C997,Uppsägningar!C:C,0)),FALSE)</f>
        <v>0</v>
      </c>
    </row>
    <row r="998" spans="1:104" s="30" customFormat="1" x14ac:dyDescent="0.25">
      <c r="A998" s="19">
        <v>983</v>
      </c>
      <c r="B998" s="20"/>
      <c r="C998" s="189"/>
      <c r="D998" s="69"/>
      <c r="E998" s="171">
        <f>IFERROR(INDEX(Admin!$C$7:$C$10,MATCH(CY998,TblNivåValTExt,0)),0)</f>
        <v>0</v>
      </c>
      <c r="F998" s="1"/>
      <c r="G998" s="1"/>
      <c r="H998" s="90"/>
      <c r="I998" s="91"/>
      <c r="J998" s="91"/>
      <c r="K998" s="91"/>
      <c r="L998" s="91"/>
      <c r="M998" s="91"/>
      <c r="N998" s="91"/>
      <c r="O998" s="91"/>
      <c r="P998" s="91"/>
      <c r="Q998" s="91"/>
      <c r="R998" s="91"/>
      <c r="S998" s="91"/>
      <c r="T998" s="91"/>
      <c r="U998" s="91"/>
      <c r="V998" s="91"/>
      <c r="W998" s="225">
        <f t="shared" si="1105"/>
        <v>0</v>
      </c>
      <c r="X998" s="134" t="str">
        <f t="shared" si="1152"/>
        <v/>
      </c>
      <c r="Y998" s="92" t="b">
        <f t="shared" si="1106"/>
        <v>0</v>
      </c>
      <c r="Z998" s="92" t="str">
        <f t="shared" si="1153"/>
        <v/>
      </c>
      <c r="AA998" s="92" t="b">
        <f t="shared" si="1154"/>
        <v>0</v>
      </c>
      <c r="AB998" s="92" t="str">
        <f t="shared" si="1155"/>
        <v/>
      </c>
      <c r="AC998" s="13" t="b">
        <f t="shared" si="1107"/>
        <v>0</v>
      </c>
      <c r="AD998" s="92" t="str">
        <f t="shared" si="1156"/>
        <v/>
      </c>
      <c r="AE998" s="13" t="b">
        <f t="shared" si="1157"/>
        <v>0</v>
      </c>
      <c r="AF998" s="92" t="str">
        <f t="shared" si="1158"/>
        <v/>
      </c>
      <c r="AG998" s="13" t="b">
        <f t="shared" si="1108"/>
        <v>0</v>
      </c>
      <c r="AH998" s="92" t="str">
        <f t="shared" si="1159"/>
        <v/>
      </c>
      <c r="AI998" s="35" t="b">
        <f t="shared" si="1109"/>
        <v>0</v>
      </c>
      <c r="AJ998" s="92" t="str">
        <f t="shared" si="1160"/>
        <v/>
      </c>
      <c r="AK998" s="35" t="b">
        <f t="shared" si="1110"/>
        <v>0</v>
      </c>
      <c r="AL998" s="92" t="str">
        <f t="shared" si="1111"/>
        <v/>
      </c>
      <c r="AM998" s="35" t="b">
        <f t="shared" si="1112"/>
        <v>0</v>
      </c>
      <c r="AN998" s="92" t="str">
        <f t="shared" si="1113"/>
        <v/>
      </c>
      <c r="AO998" s="13" t="b">
        <f t="shared" si="1114"/>
        <v>0</v>
      </c>
      <c r="AP998" s="92" t="str">
        <f t="shared" si="1115"/>
        <v/>
      </c>
      <c r="AQ998" s="14">
        <f t="shared" si="1116"/>
        <v>0</v>
      </c>
      <c r="AR998" s="14">
        <f t="shared" si="1117"/>
        <v>0</v>
      </c>
      <c r="AS998" s="16">
        <f t="shared" si="1172"/>
        <v>0</v>
      </c>
      <c r="AT998" s="16">
        <f t="shared" si="1172"/>
        <v>0</v>
      </c>
      <c r="AU998" s="16">
        <f t="shared" si="1172"/>
        <v>0</v>
      </c>
      <c r="AV998" s="16">
        <f t="shared" si="1172"/>
        <v>0</v>
      </c>
      <c r="AW998" s="16">
        <f t="shared" si="1172"/>
        <v>0</v>
      </c>
      <c r="AX998" s="16">
        <f t="shared" si="1172"/>
        <v>0</v>
      </c>
      <c r="AY998" s="16">
        <f t="shared" si="1172"/>
        <v>0</v>
      </c>
      <c r="AZ998" s="16"/>
      <c r="BA998" s="16"/>
      <c r="BB998" s="93">
        <f t="shared" si="1161"/>
        <v>0</v>
      </c>
      <c r="BC998" s="93">
        <f t="shared" si="1162"/>
        <v>0</v>
      </c>
      <c r="BD998" s="93">
        <f t="shared" si="1163"/>
        <v>0</v>
      </c>
      <c r="BE998" s="158">
        <f t="shared" si="1164"/>
        <v>0</v>
      </c>
      <c r="BF998" s="159">
        <f t="shared" si="1165"/>
        <v>0</v>
      </c>
      <c r="BG998" s="159">
        <f t="shared" si="1119"/>
        <v>0</v>
      </c>
      <c r="BH998" s="159">
        <f t="shared" si="1120"/>
        <v>0</v>
      </c>
      <c r="BI998" s="159">
        <f t="shared" si="1121"/>
        <v>0</v>
      </c>
      <c r="BJ998" s="159">
        <f t="shared" si="1122"/>
        <v>0</v>
      </c>
      <c r="BK998" s="159">
        <f t="shared" si="1123"/>
        <v>0</v>
      </c>
      <c r="BL998" s="159">
        <f t="shared" si="1124"/>
        <v>0</v>
      </c>
      <c r="BM998" s="159">
        <f t="shared" si="1171"/>
        <v>0</v>
      </c>
      <c r="BN998" s="159">
        <f t="shared" si="1171"/>
        <v>0</v>
      </c>
      <c r="BO998" s="205" t="b">
        <f t="shared" si="1125"/>
        <v>0</v>
      </c>
      <c r="BP998" s="214">
        <f t="shared" si="1126"/>
        <v>0</v>
      </c>
      <c r="BQ998" s="160">
        <f t="shared" si="1127"/>
        <v>0</v>
      </c>
      <c r="BR998" s="160">
        <f t="shared" si="1128"/>
        <v>0</v>
      </c>
      <c r="BS998" s="160">
        <f t="shared" si="1129"/>
        <v>0</v>
      </c>
      <c r="BT998" s="160">
        <f t="shared" si="1130"/>
        <v>0</v>
      </c>
      <c r="BU998" s="160">
        <f t="shared" si="1131"/>
        <v>0</v>
      </c>
      <c r="BV998" s="215">
        <f t="shared" si="1132"/>
        <v>0</v>
      </c>
      <c r="BW998" s="217">
        <f t="shared" si="1133"/>
        <v>0</v>
      </c>
      <c r="BX998" s="206">
        <f t="shared" si="1134"/>
        <v>0</v>
      </c>
      <c r="BY998" s="206">
        <f t="shared" si="1135"/>
        <v>0</v>
      </c>
      <c r="BZ998" s="206">
        <f t="shared" si="1136"/>
        <v>0</v>
      </c>
      <c r="CA998" s="206">
        <f t="shared" si="1137"/>
        <v>0</v>
      </c>
      <c r="CB998" s="206">
        <f t="shared" si="1138"/>
        <v>0</v>
      </c>
      <c r="CC998" s="218">
        <f t="shared" si="1139"/>
        <v>0</v>
      </c>
      <c r="CD998" s="216" t="e">
        <f t="shared" si="1140"/>
        <v>#VALUE!</v>
      </c>
      <c r="CE998" s="94" t="e">
        <f t="shared" si="1141"/>
        <v>#VALUE!</v>
      </c>
      <c r="CF998" s="94" t="e">
        <f t="shared" si="1142"/>
        <v>#VALUE!</v>
      </c>
      <c r="CG998" s="95" t="e">
        <f t="shared" si="1143"/>
        <v>#VALUE!</v>
      </c>
      <c r="CH998" s="95" t="e">
        <f t="shared" si="1166"/>
        <v>#VALUE!</v>
      </c>
      <c r="CI998" s="95" t="b">
        <f t="shared" si="1169"/>
        <v>0</v>
      </c>
      <c r="CJ998" s="76" t="str">
        <f t="shared" si="1144"/>
        <v/>
      </c>
      <c r="CK998" s="94" t="e" cm="1">
        <f t="array" aca="1" ref="CK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CL998" s="94" t="str">
        <f t="shared" si="1145"/>
        <v/>
      </c>
      <c r="CM998" s="96" t="b">
        <f t="shared" si="1146"/>
        <v>0</v>
      </c>
      <c r="CN998" s="130" t="b">
        <f>IFERROR(MATCH(D998,'Avtal för korttidsarbete'!$G$13:$G$1012,0),TRUE)</f>
        <v>1</v>
      </c>
      <c r="CO998" s="130" t="b">
        <f t="shared" si="1147"/>
        <v>0</v>
      </c>
      <c r="CP998" s="131" t="str" cm="1">
        <f t="array" ref="CP998">IF(CN998=TRUE,"x",INDEX('Avtal för korttidsarbete'!$E$13:$E$1012,$CN998))</f>
        <v>x</v>
      </c>
      <c r="CQ998" s="131" t="str" cm="1">
        <f t="array" ref="CQ998">IF(CN998=TRUE,"x",INDEX('Avtal för korttidsarbete'!$F$13:$F$1012,$CN998))</f>
        <v>x</v>
      </c>
      <c r="CR998" s="130" t="b">
        <f t="shared" si="1148"/>
        <v>0</v>
      </c>
      <c r="CS998" s="165">
        <f t="shared" si="1167"/>
        <v>0</v>
      </c>
      <c r="CT998" s="165">
        <f t="shared" si="1168"/>
        <v>0</v>
      </c>
      <c r="CU998" s="130" t="b">
        <f t="shared" si="1149"/>
        <v>0</v>
      </c>
      <c r="CV998" s="131">
        <f t="shared" si="1150"/>
        <v>0</v>
      </c>
      <c r="CW998" s="165">
        <f t="shared" si="1151"/>
        <v>0</v>
      </c>
      <c r="CX998" s="186" t="b">
        <f>IFERROR(INDEX('Avtal för korttidsarbete'!R:R,MATCH(D998,'Avtal för korttidsarbete'!$G:$G,0)),TRUE)</f>
        <v>1</v>
      </c>
      <c r="CY998" s="165" t="str">
        <f>IF(CX998,"-",INDEX('Avtal för korttidsarbete'!$D:$D,MATCH(D998,'Avtal för korttidsarbete'!$G:$G,0)))</f>
        <v>-</v>
      </c>
      <c r="CZ998" s="131" t="b">
        <f>IFERROR(G998&gt;INDEX(Uppsägningar!E:E,MATCH(C998,Uppsägningar!C:C,0)),FALSE)</f>
        <v>0</v>
      </c>
    </row>
    <row r="999" spans="1:104" s="30" customFormat="1" x14ac:dyDescent="0.25">
      <c r="A999" s="19">
        <v>984</v>
      </c>
      <c r="B999" s="20"/>
      <c r="C999" s="189"/>
      <c r="D999" s="69"/>
      <c r="E999" s="171">
        <f>IFERROR(INDEX(Admin!$C$7:$C$10,MATCH(CY999,TblNivåValTExt,0)),0)</f>
        <v>0</v>
      </c>
      <c r="F999" s="1"/>
      <c r="G999" s="1"/>
      <c r="H999" s="90"/>
      <c r="I999" s="91"/>
      <c r="J999" s="91"/>
      <c r="K999" s="91"/>
      <c r="L999" s="91"/>
      <c r="M999" s="91"/>
      <c r="N999" s="91"/>
      <c r="O999" s="91"/>
      <c r="P999" s="91"/>
      <c r="Q999" s="91"/>
      <c r="R999" s="91"/>
      <c r="S999" s="91"/>
      <c r="T999" s="91"/>
      <c r="U999" s="91"/>
      <c r="V999" s="91"/>
      <c r="W999" s="225">
        <f t="shared" si="1105"/>
        <v>0</v>
      </c>
      <c r="X999" s="134" t="str">
        <f t="shared" si="1152"/>
        <v/>
      </c>
      <c r="Y999" s="92" t="b">
        <f t="shared" si="1106"/>
        <v>0</v>
      </c>
      <c r="Z999" s="92" t="str">
        <f t="shared" si="1153"/>
        <v/>
      </c>
      <c r="AA999" s="92" t="b">
        <f t="shared" si="1154"/>
        <v>0</v>
      </c>
      <c r="AB999" s="92" t="str">
        <f t="shared" si="1155"/>
        <v/>
      </c>
      <c r="AC999" s="13" t="b">
        <f t="shared" si="1107"/>
        <v>0</v>
      </c>
      <c r="AD999" s="92" t="str">
        <f t="shared" si="1156"/>
        <v/>
      </c>
      <c r="AE999" s="13" t="b">
        <f t="shared" si="1157"/>
        <v>0</v>
      </c>
      <c r="AF999" s="92" t="str">
        <f t="shared" si="1158"/>
        <v/>
      </c>
      <c r="AG999" s="13" t="b">
        <f t="shared" si="1108"/>
        <v>0</v>
      </c>
      <c r="AH999" s="92" t="str">
        <f t="shared" si="1159"/>
        <v/>
      </c>
      <c r="AI999" s="35" t="b">
        <f t="shared" si="1109"/>
        <v>0</v>
      </c>
      <c r="AJ999" s="92" t="str">
        <f t="shared" si="1160"/>
        <v/>
      </c>
      <c r="AK999" s="35" t="b">
        <f t="shared" si="1110"/>
        <v>0</v>
      </c>
      <c r="AL999" s="92" t="str">
        <f t="shared" si="1111"/>
        <v/>
      </c>
      <c r="AM999" s="35" t="b">
        <f t="shared" si="1112"/>
        <v>0</v>
      </c>
      <c r="AN999" s="92" t="str">
        <f t="shared" si="1113"/>
        <v/>
      </c>
      <c r="AO999" s="13" t="b">
        <f t="shared" si="1114"/>
        <v>0</v>
      </c>
      <c r="AP999" s="92" t="str">
        <f t="shared" si="1115"/>
        <v/>
      </c>
      <c r="AQ999" s="14">
        <f t="shared" si="1116"/>
        <v>0</v>
      </c>
      <c r="AR999" s="14">
        <f t="shared" si="1117"/>
        <v>0</v>
      </c>
      <c r="AS999" s="16">
        <f t="shared" si="1172"/>
        <v>0</v>
      </c>
      <c r="AT999" s="16">
        <f t="shared" si="1172"/>
        <v>0</v>
      </c>
      <c r="AU999" s="16">
        <f t="shared" si="1172"/>
        <v>0</v>
      </c>
      <c r="AV999" s="16">
        <f t="shared" si="1172"/>
        <v>0</v>
      </c>
      <c r="AW999" s="16">
        <f t="shared" si="1172"/>
        <v>0</v>
      </c>
      <c r="AX999" s="16">
        <f t="shared" si="1172"/>
        <v>0</v>
      </c>
      <c r="AY999" s="16">
        <f t="shared" si="1172"/>
        <v>0</v>
      </c>
      <c r="AZ999" s="16"/>
      <c r="BA999" s="16"/>
      <c r="BB999" s="93">
        <f t="shared" si="1161"/>
        <v>0</v>
      </c>
      <c r="BC999" s="93">
        <f t="shared" si="1162"/>
        <v>0</v>
      </c>
      <c r="BD999" s="93">
        <f t="shared" si="1163"/>
        <v>0</v>
      </c>
      <c r="BE999" s="158">
        <f t="shared" si="1164"/>
        <v>0</v>
      </c>
      <c r="BF999" s="159">
        <f t="shared" si="1165"/>
        <v>0</v>
      </c>
      <c r="BG999" s="159">
        <f t="shared" si="1119"/>
        <v>0</v>
      </c>
      <c r="BH999" s="159">
        <f t="shared" si="1120"/>
        <v>0</v>
      </c>
      <c r="BI999" s="159">
        <f t="shared" si="1121"/>
        <v>0</v>
      </c>
      <c r="BJ999" s="159">
        <f t="shared" si="1122"/>
        <v>0</v>
      </c>
      <c r="BK999" s="159">
        <f t="shared" si="1123"/>
        <v>0</v>
      </c>
      <c r="BL999" s="159">
        <f t="shared" si="1124"/>
        <v>0</v>
      </c>
      <c r="BM999" s="159">
        <f t="shared" si="1171"/>
        <v>0</v>
      </c>
      <c r="BN999" s="159">
        <f t="shared" si="1171"/>
        <v>0</v>
      </c>
      <c r="BO999" s="205" t="b">
        <f t="shared" si="1125"/>
        <v>0</v>
      </c>
      <c r="BP999" s="214">
        <f t="shared" si="1126"/>
        <v>0</v>
      </c>
      <c r="BQ999" s="160">
        <f t="shared" si="1127"/>
        <v>0</v>
      </c>
      <c r="BR999" s="160">
        <f t="shared" si="1128"/>
        <v>0</v>
      </c>
      <c r="BS999" s="160">
        <f t="shared" si="1129"/>
        <v>0</v>
      </c>
      <c r="BT999" s="160">
        <f t="shared" si="1130"/>
        <v>0</v>
      </c>
      <c r="BU999" s="160">
        <f t="shared" si="1131"/>
        <v>0</v>
      </c>
      <c r="BV999" s="215">
        <f t="shared" si="1132"/>
        <v>0</v>
      </c>
      <c r="BW999" s="217">
        <f t="shared" si="1133"/>
        <v>0</v>
      </c>
      <c r="BX999" s="206">
        <f t="shared" si="1134"/>
        <v>0</v>
      </c>
      <c r="BY999" s="206">
        <f t="shared" si="1135"/>
        <v>0</v>
      </c>
      <c r="BZ999" s="206">
        <f t="shared" si="1136"/>
        <v>0</v>
      </c>
      <c r="CA999" s="206">
        <f t="shared" si="1137"/>
        <v>0</v>
      </c>
      <c r="CB999" s="206">
        <f t="shared" si="1138"/>
        <v>0</v>
      </c>
      <c r="CC999" s="218">
        <f t="shared" si="1139"/>
        <v>0</v>
      </c>
      <c r="CD999" s="216" t="e">
        <f t="shared" si="1140"/>
        <v>#VALUE!</v>
      </c>
      <c r="CE999" s="94" t="e">
        <f t="shared" si="1141"/>
        <v>#VALUE!</v>
      </c>
      <c r="CF999" s="94" t="e">
        <f t="shared" si="1142"/>
        <v>#VALUE!</v>
      </c>
      <c r="CG999" s="95" t="e">
        <f t="shared" si="1143"/>
        <v>#VALUE!</v>
      </c>
      <c r="CH999" s="95" t="e">
        <f t="shared" si="1166"/>
        <v>#VALUE!</v>
      </c>
      <c r="CI999" s="95" t="b">
        <f t="shared" si="1169"/>
        <v>0</v>
      </c>
      <c r="CJ999" s="76" t="str">
        <f t="shared" si="1144"/>
        <v/>
      </c>
      <c r="CK999" s="94" t="e" cm="1">
        <f t="array" aca="1" ref="CK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CL999" s="94" t="str">
        <f t="shared" si="1145"/>
        <v/>
      </c>
      <c r="CM999" s="96" t="b">
        <f t="shared" si="1146"/>
        <v>0</v>
      </c>
      <c r="CN999" s="130" t="b">
        <f>IFERROR(MATCH(D999,'Avtal för korttidsarbete'!$G$13:$G$1012,0),TRUE)</f>
        <v>1</v>
      </c>
      <c r="CO999" s="130" t="b">
        <f t="shared" si="1147"/>
        <v>0</v>
      </c>
      <c r="CP999" s="131" t="str" cm="1">
        <f t="array" ref="CP999">IF(CN999=TRUE,"x",INDEX('Avtal för korttidsarbete'!$E$13:$E$1012,$CN999))</f>
        <v>x</v>
      </c>
      <c r="CQ999" s="131" t="str" cm="1">
        <f t="array" ref="CQ999">IF(CN999=TRUE,"x",INDEX('Avtal för korttidsarbete'!$F$13:$F$1012,$CN999))</f>
        <v>x</v>
      </c>
      <c r="CR999" s="130" t="b">
        <f t="shared" si="1148"/>
        <v>0</v>
      </c>
      <c r="CS999" s="165">
        <f t="shared" si="1167"/>
        <v>0</v>
      </c>
      <c r="CT999" s="165">
        <f t="shared" si="1168"/>
        <v>0</v>
      </c>
      <c r="CU999" s="130" t="b">
        <f t="shared" si="1149"/>
        <v>0</v>
      </c>
      <c r="CV999" s="131">
        <f t="shared" si="1150"/>
        <v>0</v>
      </c>
      <c r="CW999" s="165">
        <f t="shared" si="1151"/>
        <v>0</v>
      </c>
      <c r="CX999" s="186" t="b">
        <f>IFERROR(INDEX('Avtal för korttidsarbete'!R:R,MATCH(D999,'Avtal för korttidsarbete'!$G:$G,0)),TRUE)</f>
        <v>1</v>
      </c>
      <c r="CY999" s="165" t="str">
        <f>IF(CX999,"-",INDEX('Avtal för korttidsarbete'!$D:$D,MATCH(D999,'Avtal för korttidsarbete'!$G:$G,0)))</f>
        <v>-</v>
      </c>
      <c r="CZ999" s="131" t="b">
        <f>IFERROR(G999&gt;INDEX(Uppsägningar!E:E,MATCH(C999,Uppsägningar!C:C,0)),FALSE)</f>
        <v>0</v>
      </c>
    </row>
    <row r="1000" spans="1:104" s="30" customFormat="1" x14ac:dyDescent="0.25">
      <c r="A1000" s="19">
        <v>985</v>
      </c>
      <c r="B1000" s="20"/>
      <c r="C1000" s="189"/>
      <c r="D1000" s="69"/>
      <c r="E1000" s="171">
        <f>IFERROR(INDEX(Admin!$C$7:$C$10,MATCH(CY1000,TblNivåValTExt,0)),0)</f>
        <v>0</v>
      </c>
      <c r="F1000" s="1"/>
      <c r="G1000" s="1"/>
      <c r="H1000" s="90"/>
      <c r="I1000" s="91"/>
      <c r="J1000" s="91"/>
      <c r="K1000" s="91"/>
      <c r="L1000" s="91"/>
      <c r="M1000" s="91"/>
      <c r="N1000" s="91"/>
      <c r="O1000" s="91"/>
      <c r="P1000" s="91"/>
      <c r="Q1000" s="91"/>
      <c r="R1000" s="91"/>
      <c r="S1000" s="91"/>
      <c r="T1000" s="91"/>
      <c r="U1000" s="91"/>
      <c r="V1000" s="91"/>
      <c r="W1000" s="225">
        <f t="shared" si="1105"/>
        <v>0</v>
      </c>
      <c r="X1000" s="134" t="str">
        <f t="shared" si="1152"/>
        <v/>
      </c>
      <c r="Y1000" s="92" t="b">
        <f t="shared" si="1106"/>
        <v>0</v>
      </c>
      <c r="Z1000" s="92" t="str">
        <f t="shared" si="1153"/>
        <v/>
      </c>
      <c r="AA1000" s="92" t="b">
        <f t="shared" si="1154"/>
        <v>0</v>
      </c>
      <c r="AB1000" s="92" t="str">
        <f t="shared" si="1155"/>
        <v/>
      </c>
      <c r="AC1000" s="13" t="b">
        <f t="shared" si="1107"/>
        <v>0</v>
      </c>
      <c r="AD1000" s="92" t="str">
        <f t="shared" si="1156"/>
        <v/>
      </c>
      <c r="AE1000" s="13" t="b">
        <f t="shared" si="1157"/>
        <v>0</v>
      </c>
      <c r="AF1000" s="92" t="str">
        <f t="shared" si="1158"/>
        <v/>
      </c>
      <c r="AG1000" s="13" t="b">
        <f t="shared" si="1108"/>
        <v>0</v>
      </c>
      <c r="AH1000" s="92" t="str">
        <f t="shared" si="1159"/>
        <v/>
      </c>
      <c r="AI1000" s="35" t="b">
        <f t="shared" si="1109"/>
        <v>0</v>
      </c>
      <c r="AJ1000" s="92" t="str">
        <f t="shared" si="1160"/>
        <v/>
      </c>
      <c r="AK1000" s="35" t="b">
        <f t="shared" si="1110"/>
        <v>0</v>
      </c>
      <c r="AL1000" s="92" t="str">
        <f t="shared" si="1111"/>
        <v/>
      </c>
      <c r="AM1000" s="35" t="b">
        <f t="shared" si="1112"/>
        <v>0</v>
      </c>
      <c r="AN1000" s="92" t="str">
        <f t="shared" si="1113"/>
        <v/>
      </c>
      <c r="AO1000" s="13" t="b">
        <f t="shared" si="1114"/>
        <v>0</v>
      </c>
      <c r="AP1000" s="92" t="str">
        <f t="shared" si="1115"/>
        <v/>
      </c>
      <c r="AQ1000" s="14">
        <f t="shared" si="1116"/>
        <v>0</v>
      </c>
      <c r="AR1000" s="14">
        <f t="shared" si="1117"/>
        <v>0</v>
      </c>
      <c r="AS1000" s="16">
        <f t="shared" si="1172"/>
        <v>0</v>
      </c>
      <c r="AT1000" s="16">
        <f t="shared" si="1172"/>
        <v>0</v>
      </c>
      <c r="AU1000" s="16">
        <f t="shared" si="1172"/>
        <v>0</v>
      </c>
      <c r="AV1000" s="16">
        <f t="shared" si="1172"/>
        <v>0</v>
      </c>
      <c r="AW1000" s="16">
        <f t="shared" si="1172"/>
        <v>0</v>
      </c>
      <c r="AX1000" s="16">
        <f t="shared" si="1172"/>
        <v>0</v>
      </c>
      <c r="AY1000" s="16">
        <f t="shared" si="1172"/>
        <v>0</v>
      </c>
      <c r="AZ1000" s="16"/>
      <c r="BA1000" s="16"/>
      <c r="BB1000" s="93">
        <f t="shared" si="1161"/>
        <v>0</v>
      </c>
      <c r="BC1000" s="93">
        <f t="shared" si="1162"/>
        <v>0</v>
      </c>
      <c r="BD1000" s="93">
        <f t="shared" si="1163"/>
        <v>0</v>
      </c>
      <c r="BE1000" s="158">
        <f t="shared" si="1164"/>
        <v>0</v>
      </c>
      <c r="BF1000" s="159">
        <f t="shared" si="1165"/>
        <v>0</v>
      </c>
      <c r="BG1000" s="159">
        <f t="shared" si="1119"/>
        <v>0</v>
      </c>
      <c r="BH1000" s="159">
        <f t="shared" si="1120"/>
        <v>0</v>
      </c>
      <c r="BI1000" s="159">
        <f t="shared" si="1121"/>
        <v>0</v>
      </c>
      <c r="BJ1000" s="159">
        <f t="shared" si="1122"/>
        <v>0</v>
      </c>
      <c r="BK1000" s="159">
        <f t="shared" si="1123"/>
        <v>0</v>
      </c>
      <c r="BL1000" s="159">
        <f t="shared" si="1124"/>
        <v>0</v>
      </c>
      <c r="BM1000" s="159">
        <f t="shared" si="1171"/>
        <v>0</v>
      </c>
      <c r="BN1000" s="159">
        <f t="shared" si="1171"/>
        <v>0</v>
      </c>
      <c r="BO1000" s="205" t="b">
        <f t="shared" si="1125"/>
        <v>0</v>
      </c>
      <c r="BP1000" s="214">
        <f t="shared" si="1126"/>
        <v>0</v>
      </c>
      <c r="BQ1000" s="160">
        <f t="shared" si="1127"/>
        <v>0</v>
      </c>
      <c r="BR1000" s="160">
        <f t="shared" si="1128"/>
        <v>0</v>
      </c>
      <c r="BS1000" s="160">
        <f t="shared" si="1129"/>
        <v>0</v>
      </c>
      <c r="BT1000" s="160">
        <f t="shared" si="1130"/>
        <v>0</v>
      </c>
      <c r="BU1000" s="160">
        <f t="shared" si="1131"/>
        <v>0</v>
      </c>
      <c r="BV1000" s="215">
        <f t="shared" si="1132"/>
        <v>0</v>
      </c>
      <c r="BW1000" s="217">
        <f t="shared" si="1133"/>
        <v>0</v>
      </c>
      <c r="BX1000" s="206">
        <f t="shared" si="1134"/>
        <v>0</v>
      </c>
      <c r="BY1000" s="206">
        <f t="shared" si="1135"/>
        <v>0</v>
      </c>
      <c r="BZ1000" s="206">
        <f t="shared" si="1136"/>
        <v>0</v>
      </c>
      <c r="CA1000" s="206">
        <f t="shared" si="1137"/>
        <v>0</v>
      </c>
      <c r="CB1000" s="206">
        <f t="shared" si="1138"/>
        <v>0</v>
      </c>
      <c r="CC1000" s="218">
        <f t="shared" si="1139"/>
        <v>0</v>
      </c>
      <c r="CD1000" s="216" t="e">
        <f t="shared" si="1140"/>
        <v>#VALUE!</v>
      </c>
      <c r="CE1000" s="94" t="e">
        <f t="shared" si="1141"/>
        <v>#VALUE!</v>
      </c>
      <c r="CF1000" s="94" t="e">
        <f t="shared" si="1142"/>
        <v>#VALUE!</v>
      </c>
      <c r="CG1000" s="95" t="e">
        <f t="shared" si="1143"/>
        <v>#VALUE!</v>
      </c>
      <c r="CH1000" s="95" t="e">
        <f t="shared" si="1166"/>
        <v>#VALUE!</v>
      </c>
      <c r="CI1000" s="95" t="b">
        <f t="shared" si="1169"/>
        <v>0</v>
      </c>
      <c r="CJ1000" s="76" t="str">
        <f t="shared" si="1144"/>
        <v/>
      </c>
      <c r="CK1000" s="94" t="e" cm="1">
        <f t="array" aca="1" ref="CK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CL1000" s="94" t="str">
        <f t="shared" si="1145"/>
        <v/>
      </c>
      <c r="CM1000" s="96" t="b">
        <f t="shared" si="1146"/>
        <v>0</v>
      </c>
      <c r="CN1000" s="130" t="b">
        <f>IFERROR(MATCH(D1000,'Avtal för korttidsarbete'!$G$13:$G$1012,0),TRUE)</f>
        <v>1</v>
      </c>
      <c r="CO1000" s="130" t="b">
        <f t="shared" si="1147"/>
        <v>0</v>
      </c>
      <c r="CP1000" s="131" t="str" cm="1">
        <f t="array" ref="CP1000">IF(CN1000=TRUE,"x",INDEX('Avtal för korttidsarbete'!$E$13:$E$1012,$CN1000))</f>
        <v>x</v>
      </c>
      <c r="CQ1000" s="131" t="str" cm="1">
        <f t="array" ref="CQ1000">IF(CN1000=TRUE,"x",INDEX('Avtal för korttidsarbete'!$F$13:$F$1012,$CN1000))</f>
        <v>x</v>
      </c>
      <c r="CR1000" s="130" t="b">
        <f t="shared" si="1148"/>
        <v>0</v>
      </c>
      <c r="CS1000" s="165">
        <f t="shared" si="1167"/>
        <v>0</v>
      </c>
      <c r="CT1000" s="165">
        <f t="shared" si="1168"/>
        <v>0</v>
      </c>
      <c r="CU1000" s="130" t="b">
        <f t="shared" si="1149"/>
        <v>0</v>
      </c>
      <c r="CV1000" s="131">
        <f t="shared" si="1150"/>
        <v>0</v>
      </c>
      <c r="CW1000" s="165">
        <f t="shared" si="1151"/>
        <v>0</v>
      </c>
      <c r="CX1000" s="186" t="b">
        <f>IFERROR(INDEX('Avtal för korttidsarbete'!R:R,MATCH(D1000,'Avtal för korttidsarbete'!$G:$G,0)),TRUE)</f>
        <v>1</v>
      </c>
      <c r="CY1000" s="165" t="str">
        <f>IF(CX1000,"-",INDEX('Avtal för korttidsarbete'!$D:$D,MATCH(D1000,'Avtal för korttidsarbete'!$G:$G,0)))</f>
        <v>-</v>
      </c>
      <c r="CZ1000" s="131" t="b">
        <f>IFERROR(G1000&gt;INDEX(Uppsägningar!E:E,MATCH(C1000,Uppsägningar!C:C,0)),FALSE)</f>
        <v>0</v>
      </c>
    </row>
    <row r="1001" spans="1:104" s="30" customFormat="1" x14ac:dyDescent="0.25">
      <c r="A1001" s="19">
        <v>986</v>
      </c>
      <c r="B1001" s="20"/>
      <c r="C1001" s="189"/>
      <c r="D1001" s="69"/>
      <c r="E1001" s="171">
        <f>IFERROR(INDEX(Admin!$C$7:$C$10,MATCH(CY1001,TblNivåValTExt,0)),0)</f>
        <v>0</v>
      </c>
      <c r="F1001" s="1"/>
      <c r="G1001" s="1"/>
      <c r="H1001" s="90"/>
      <c r="I1001" s="91"/>
      <c r="J1001" s="91"/>
      <c r="K1001" s="91"/>
      <c r="L1001" s="91"/>
      <c r="M1001" s="91"/>
      <c r="N1001" s="91"/>
      <c r="O1001" s="91"/>
      <c r="P1001" s="91"/>
      <c r="Q1001" s="91"/>
      <c r="R1001" s="91"/>
      <c r="S1001" s="91"/>
      <c r="T1001" s="91"/>
      <c r="U1001" s="91"/>
      <c r="V1001" s="91"/>
      <c r="W1001" s="225">
        <f t="shared" si="1105"/>
        <v>0</v>
      </c>
      <c r="X1001" s="134" t="str">
        <f t="shared" si="1152"/>
        <v/>
      </c>
      <c r="Y1001" s="92" t="b">
        <f t="shared" si="1106"/>
        <v>0</v>
      </c>
      <c r="Z1001" s="92" t="str">
        <f t="shared" si="1153"/>
        <v/>
      </c>
      <c r="AA1001" s="92" t="b">
        <f t="shared" si="1154"/>
        <v>0</v>
      </c>
      <c r="AB1001" s="92" t="str">
        <f t="shared" si="1155"/>
        <v/>
      </c>
      <c r="AC1001" s="13" t="b">
        <f t="shared" si="1107"/>
        <v>0</v>
      </c>
      <c r="AD1001" s="92" t="str">
        <f t="shared" si="1156"/>
        <v/>
      </c>
      <c r="AE1001" s="13" t="b">
        <f t="shared" si="1157"/>
        <v>0</v>
      </c>
      <c r="AF1001" s="92" t="str">
        <f t="shared" si="1158"/>
        <v/>
      </c>
      <c r="AG1001" s="13" t="b">
        <f t="shared" si="1108"/>
        <v>0</v>
      </c>
      <c r="AH1001" s="92" t="str">
        <f t="shared" si="1159"/>
        <v/>
      </c>
      <c r="AI1001" s="35" t="b">
        <f t="shared" si="1109"/>
        <v>0</v>
      </c>
      <c r="AJ1001" s="92" t="str">
        <f t="shared" si="1160"/>
        <v/>
      </c>
      <c r="AK1001" s="35" t="b">
        <f t="shared" si="1110"/>
        <v>0</v>
      </c>
      <c r="AL1001" s="92" t="str">
        <f t="shared" si="1111"/>
        <v/>
      </c>
      <c r="AM1001" s="35" t="b">
        <f t="shared" si="1112"/>
        <v>0</v>
      </c>
      <c r="AN1001" s="92" t="str">
        <f t="shared" si="1113"/>
        <v/>
      </c>
      <c r="AO1001" s="13" t="b">
        <f t="shared" si="1114"/>
        <v>0</v>
      </c>
      <c r="AP1001" s="92" t="str">
        <f t="shared" si="1115"/>
        <v/>
      </c>
      <c r="AQ1001" s="14">
        <f t="shared" si="1116"/>
        <v>0</v>
      </c>
      <c r="AR1001" s="14">
        <f t="shared" si="1117"/>
        <v>0</v>
      </c>
      <c r="AS1001" s="16">
        <f t="shared" si="1172"/>
        <v>0</v>
      </c>
      <c r="AT1001" s="16">
        <f t="shared" si="1172"/>
        <v>0</v>
      </c>
      <c r="AU1001" s="16">
        <f t="shared" si="1172"/>
        <v>0</v>
      </c>
      <c r="AV1001" s="16">
        <f t="shared" si="1172"/>
        <v>0</v>
      </c>
      <c r="AW1001" s="16">
        <f t="shared" si="1172"/>
        <v>0</v>
      </c>
      <c r="AX1001" s="16">
        <f t="shared" si="1172"/>
        <v>0</v>
      </c>
      <c r="AY1001" s="16">
        <f t="shared" si="1172"/>
        <v>0</v>
      </c>
      <c r="AZ1001" s="16"/>
      <c r="BA1001" s="16"/>
      <c r="BB1001" s="93">
        <f t="shared" si="1161"/>
        <v>0</v>
      </c>
      <c r="BC1001" s="93">
        <f t="shared" si="1162"/>
        <v>0</v>
      </c>
      <c r="BD1001" s="93">
        <f t="shared" si="1163"/>
        <v>0</v>
      </c>
      <c r="BE1001" s="158">
        <f t="shared" si="1164"/>
        <v>0</v>
      </c>
      <c r="BF1001" s="159">
        <f t="shared" si="1165"/>
        <v>0</v>
      </c>
      <c r="BG1001" s="159">
        <f t="shared" si="1119"/>
        <v>0</v>
      </c>
      <c r="BH1001" s="159">
        <f t="shared" si="1120"/>
        <v>0</v>
      </c>
      <c r="BI1001" s="159">
        <f t="shared" si="1121"/>
        <v>0</v>
      </c>
      <c r="BJ1001" s="159">
        <f t="shared" si="1122"/>
        <v>0</v>
      </c>
      <c r="BK1001" s="159">
        <f t="shared" si="1123"/>
        <v>0</v>
      </c>
      <c r="BL1001" s="159">
        <f t="shared" si="1124"/>
        <v>0</v>
      </c>
      <c r="BM1001" s="159">
        <f t="shared" si="1171"/>
        <v>0</v>
      </c>
      <c r="BN1001" s="159">
        <f t="shared" si="1171"/>
        <v>0</v>
      </c>
      <c r="BO1001" s="205" t="b">
        <f t="shared" si="1125"/>
        <v>0</v>
      </c>
      <c r="BP1001" s="214">
        <f t="shared" si="1126"/>
        <v>0</v>
      </c>
      <c r="BQ1001" s="160">
        <f t="shared" si="1127"/>
        <v>0</v>
      </c>
      <c r="BR1001" s="160">
        <f t="shared" si="1128"/>
        <v>0</v>
      </c>
      <c r="BS1001" s="160">
        <f t="shared" si="1129"/>
        <v>0</v>
      </c>
      <c r="BT1001" s="160">
        <f t="shared" si="1130"/>
        <v>0</v>
      </c>
      <c r="BU1001" s="160">
        <f t="shared" si="1131"/>
        <v>0</v>
      </c>
      <c r="BV1001" s="215">
        <f t="shared" si="1132"/>
        <v>0</v>
      </c>
      <c r="BW1001" s="217">
        <f t="shared" si="1133"/>
        <v>0</v>
      </c>
      <c r="BX1001" s="206">
        <f t="shared" si="1134"/>
        <v>0</v>
      </c>
      <c r="BY1001" s="206">
        <f t="shared" si="1135"/>
        <v>0</v>
      </c>
      <c r="BZ1001" s="206">
        <f t="shared" si="1136"/>
        <v>0</v>
      </c>
      <c r="CA1001" s="206">
        <f t="shared" si="1137"/>
        <v>0</v>
      </c>
      <c r="CB1001" s="206">
        <f t="shared" si="1138"/>
        <v>0</v>
      </c>
      <c r="CC1001" s="218">
        <f t="shared" si="1139"/>
        <v>0</v>
      </c>
      <c r="CD1001" s="216" t="e">
        <f t="shared" si="1140"/>
        <v>#VALUE!</v>
      </c>
      <c r="CE1001" s="94" t="e">
        <f t="shared" si="1141"/>
        <v>#VALUE!</v>
      </c>
      <c r="CF1001" s="94" t="e">
        <f t="shared" si="1142"/>
        <v>#VALUE!</v>
      </c>
      <c r="CG1001" s="95" t="e">
        <f t="shared" si="1143"/>
        <v>#VALUE!</v>
      </c>
      <c r="CH1001" s="95" t="e">
        <f t="shared" si="1166"/>
        <v>#VALUE!</v>
      </c>
      <c r="CI1001" s="95" t="b">
        <f t="shared" si="1169"/>
        <v>0</v>
      </c>
      <c r="CJ1001" s="76" t="str">
        <f t="shared" si="1144"/>
        <v/>
      </c>
      <c r="CK1001" s="94" t="e" cm="1">
        <f t="array" aca="1" ref="CK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CL1001" s="94" t="str">
        <f t="shared" si="1145"/>
        <v/>
      </c>
      <c r="CM1001" s="96" t="b">
        <f t="shared" si="1146"/>
        <v>0</v>
      </c>
      <c r="CN1001" s="130" t="b">
        <f>IFERROR(MATCH(D1001,'Avtal för korttidsarbete'!$G$13:$G$1012,0),TRUE)</f>
        <v>1</v>
      </c>
      <c r="CO1001" s="130" t="b">
        <f t="shared" si="1147"/>
        <v>0</v>
      </c>
      <c r="CP1001" s="131" t="str" cm="1">
        <f t="array" ref="CP1001">IF(CN1001=TRUE,"x",INDEX('Avtal för korttidsarbete'!$E$13:$E$1012,$CN1001))</f>
        <v>x</v>
      </c>
      <c r="CQ1001" s="131" t="str" cm="1">
        <f t="array" ref="CQ1001">IF(CN1001=TRUE,"x",INDEX('Avtal för korttidsarbete'!$F$13:$F$1012,$CN1001))</f>
        <v>x</v>
      </c>
      <c r="CR1001" s="130" t="b">
        <f t="shared" si="1148"/>
        <v>0</v>
      </c>
      <c r="CS1001" s="165">
        <f t="shared" si="1167"/>
        <v>0</v>
      </c>
      <c r="CT1001" s="165">
        <f t="shared" si="1168"/>
        <v>0</v>
      </c>
      <c r="CU1001" s="130" t="b">
        <f t="shared" si="1149"/>
        <v>0</v>
      </c>
      <c r="CV1001" s="131">
        <f t="shared" si="1150"/>
        <v>0</v>
      </c>
      <c r="CW1001" s="165">
        <f t="shared" si="1151"/>
        <v>0</v>
      </c>
      <c r="CX1001" s="186" t="b">
        <f>IFERROR(INDEX('Avtal för korttidsarbete'!R:R,MATCH(D1001,'Avtal för korttidsarbete'!$G:$G,0)),TRUE)</f>
        <v>1</v>
      </c>
      <c r="CY1001" s="165" t="str">
        <f>IF(CX1001,"-",INDEX('Avtal för korttidsarbete'!$D:$D,MATCH(D1001,'Avtal för korttidsarbete'!$G:$G,0)))</f>
        <v>-</v>
      </c>
      <c r="CZ1001" s="131" t="b">
        <f>IFERROR(G1001&gt;INDEX(Uppsägningar!E:E,MATCH(C1001,Uppsägningar!C:C,0)),FALSE)</f>
        <v>0</v>
      </c>
    </row>
    <row r="1002" spans="1:104" s="30" customFormat="1" x14ac:dyDescent="0.25">
      <c r="A1002" s="19">
        <v>987</v>
      </c>
      <c r="B1002" s="20"/>
      <c r="C1002" s="189"/>
      <c r="D1002" s="69"/>
      <c r="E1002" s="171">
        <f>IFERROR(INDEX(Admin!$C$7:$C$10,MATCH(CY1002,TblNivåValTExt,0)),0)</f>
        <v>0</v>
      </c>
      <c r="F1002" s="1"/>
      <c r="G1002" s="1"/>
      <c r="H1002" s="90"/>
      <c r="I1002" s="91"/>
      <c r="J1002" s="91"/>
      <c r="K1002" s="91"/>
      <c r="L1002" s="91"/>
      <c r="M1002" s="91"/>
      <c r="N1002" s="91"/>
      <c r="O1002" s="91"/>
      <c r="P1002" s="91"/>
      <c r="Q1002" s="91"/>
      <c r="R1002" s="91"/>
      <c r="S1002" s="91"/>
      <c r="T1002" s="91"/>
      <c r="U1002" s="91"/>
      <c r="V1002" s="91"/>
      <c r="W1002" s="225">
        <f t="shared" si="1105"/>
        <v>0</v>
      </c>
      <c r="X1002" s="134" t="str">
        <f t="shared" si="1152"/>
        <v/>
      </c>
      <c r="Y1002" s="92" t="b">
        <f t="shared" si="1106"/>
        <v>0</v>
      </c>
      <c r="Z1002" s="92" t="str">
        <f t="shared" si="1153"/>
        <v/>
      </c>
      <c r="AA1002" s="92" t="b">
        <f t="shared" si="1154"/>
        <v>0</v>
      </c>
      <c r="AB1002" s="92" t="str">
        <f t="shared" si="1155"/>
        <v/>
      </c>
      <c r="AC1002" s="13" t="b">
        <f t="shared" si="1107"/>
        <v>0</v>
      </c>
      <c r="AD1002" s="92" t="str">
        <f t="shared" si="1156"/>
        <v/>
      </c>
      <c r="AE1002" s="13" t="b">
        <f t="shared" si="1157"/>
        <v>0</v>
      </c>
      <c r="AF1002" s="92" t="str">
        <f t="shared" si="1158"/>
        <v/>
      </c>
      <c r="AG1002" s="13" t="b">
        <f t="shared" si="1108"/>
        <v>0</v>
      </c>
      <c r="AH1002" s="92" t="str">
        <f t="shared" si="1159"/>
        <v/>
      </c>
      <c r="AI1002" s="35" t="b">
        <f t="shared" si="1109"/>
        <v>0</v>
      </c>
      <c r="AJ1002" s="92" t="str">
        <f t="shared" si="1160"/>
        <v/>
      </c>
      <c r="AK1002" s="35" t="b">
        <f t="shared" si="1110"/>
        <v>0</v>
      </c>
      <c r="AL1002" s="92" t="str">
        <f t="shared" si="1111"/>
        <v/>
      </c>
      <c r="AM1002" s="35" t="b">
        <f t="shared" si="1112"/>
        <v>0</v>
      </c>
      <c r="AN1002" s="92" t="str">
        <f t="shared" si="1113"/>
        <v/>
      </c>
      <c r="AO1002" s="13" t="b">
        <f t="shared" si="1114"/>
        <v>0</v>
      </c>
      <c r="AP1002" s="92" t="str">
        <f t="shared" si="1115"/>
        <v/>
      </c>
      <c r="AQ1002" s="14">
        <f t="shared" si="1116"/>
        <v>0</v>
      </c>
      <c r="AR1002" s="14">
        <f t="shared" si="1117"/>
        <v>0</v>
      </c>
      <c r="AS1002" s="16">
        <f t="shared" si="1172"/>
        <v>0</v>
      </c>
      <c r="AT1002" s="16">
        <f t="shared" si="1172"/>
        <v>0</v>
      </c>
      <c r="AU1002" s="16">
        <f t="shared" si="1172"/>
        <v>0</v>
      </c>
      <c r="AV1002" s="16">
        <f t="shared" si="1172"/>
        <v>0</v>
      </c>
      <c r="AW1002" s="16">
        <f t="shared" si="1172"/>
        <v>0</v>
      </c>
      <c r="AX1002" s="16">
        <f t="shared" si="1172"/>
        <v>0</v>
      </c>
      <c r="AY1002" s="16">
        <f t="shared" si="1172"/>
        <v>0</v>
      </c>
      <c r="AZ1002" s="16"/>
      <c r="BA1002" s="16"/>
      <c r="BB1002" s="93">
        <f t="shared" si="1161"/>
        <v>0</v>
      </c>
      <c r="BC1002" s="93">
        <f t="shared" si="1162"/>
        <v>0</v>
      </c>
      <c r="BD1002" s="93">
        <f t="shared" si="1163"/>
        <v>0</v>
      </c>
      <c r="BE1002" s="158">
        <f t="shared" si="1164"/>
        <v>0</v>
      </c>
      <c r="BF1002" s="159">
        <f t="shared" si="1165"/>
        <v>0</v>
      </c>
      <c r="BG1002" s="159">
        <f t="shared" si="1119"/>
        <v>0</v>
      </c>
      <c r="BH1002" s="159">
        <f t="shared" si="1120"/>
        <v>0</v>
      </c>
      <c r="BI1002" s="159">
        <f t="shared" si="1121"/>
        <v>0</v>
      </c>
      <c r="BJ1002" s="159">
        <f t="shared" si="1122"/>
        <v>0</v>
      </c>
      <c r="BK1002" s="159">
        <f t="shared" si="1123"/>
        <v>0</v>
      </c>
      <c r="BL1002" s="159">
        <f t="shared" si="1124"/>
        <v>0</v>
      </c>
      <c r="BM1002" s="159">
        <f t="shared" si="1171"/>
        <v>0</v>
      </c>
      <c r="BN1002" s="159">
        <f t="shared" si="1171"/>
        <v>0</v>
      </c>
      <c r="BO1002" s="205" t="b">
        <f t="shared" si="1125"/>
        <v>0</v>
      </c>
      <c r="BP1002" s="214">
        <f t="shared" si="1126"/>
        <v>0</v>
      </c>
      <c r="BQ1002" s="160">
        <f t="shared" si="1127"/>
        <v>0</v>
      </c>
      <c r="BR1002" s="160">
        <f t="shared" si="1128"/>
        <v>0</v>
      </c>
      <c r="BS1002" s="160">
        <f t="shared" si="1129"/>
        <v>0</v>
      </c>
      <c r="BT1002" s="160">
        <f t="shared" si="1130"/>
        <v>0</v>
      </c>
      <c r="BU1002" s="160">
        <f t="shared" si="1131"/>
        <v>0</v>
      </c>
      <c r="BV1002" s="215">
        <f t="shared" si="1132"/>
        <v>0</v>
      </c>
      <c r="BW1002" s="217">
        <f t="shared" si="1133"/>
        <v>0</v>
      </c>
      <c r="BX1002" s="206">
        <f t="shared" si="1134"/>
        <v>0</v>
      </c>
      <c r="BY1002" s="206">
        <f t="shared" si="1135"/>
        <v>0</v>
      </c>
      <c r="BZ1002" s="206">
        <f t="shared" si="1136"/>
        <v>0</v>
      </c>
      <c r="CA1002" s="206">
        <f t="shared" si="1137"/>
        <v>0</v>
      </c>
      <c r="CB1002" s="206">
        <f t="shared" si="1138"/>
        <v>0</v>
      </c>
      <c r="CC1002" s="218">
        <f t="shared" si="1139"/>
        <v>0</v>
      </c>
      <c r="CD1002" s="216" t="e">
        <f t="shared" si="1140"/>
        <v>#VALUE!</v>
      </c>
      <c r="CE1002" s="94" t="e">
        <f t="shared" si="1141"/>
        <v>#VALUE!</v>
      </c>
      <c r="CF1002" s="94" t="e">
        <f t="shared" si="1142"/>
        <v>#VALUE!</v>
      </c>
      <c r="CG1002" s="95" t="e">
        <f t="shared" si="1143"/>
        <v>#VALUE!</v>
      </c>
      <c r="CH1002" s="95" t="e">
        <f t="shared" si="1166"/>
        <v>#VALUE!</v>
      </c>
      <c r="CI1002" s="95" t="b">
        <f t="shared" si="1169"/>
        <v>0</v>
      </c>
      <c r="CJ1002" s="76" t="str">
        <f t="shared" si="1144"/>
        <v/>
      </c>
      <c r="CK1002" s="94" t="e" cm="1">
        <f t="array" aca="1" ref="CK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CL1002" s="94" t="str">
        <f t="shared" si="1145"/>
        <v/>
      </c>
      <c r="CM1002" s="96" t="b">
        <f t="shared" si="1146"/>
        <v>0</v>
      </c>
      <c r="CN1002" s="130" t="b">
        <f>IFERROR(MATCH(D1002,'Avtal för korttidsarbete'!$G$13:$G$1012,0),TRUE)</f>
        <v>1</v>
      </c>
      <c r="CO1002" s="130" t="b">
        <f t="shared" si="1147"/>
        <v>0</v>
      </c>
      <c r="CP1002" s="131" t="str" cm="1">
        <f t="array" ref="CP1002">IF(CN1002=TRUE,"x",INDEX('Avtal för korttidsarbete'!$E$13:$E$1012,$CN1002))</f>
        <v>x</v>
      </c>
      <c r="CQ1002" s="131" t="str" cm="1">
        <f t="array" ref="CQ1002">IF(CN1002=TRUE,"x",INDEX('Avtal för korttidsarbete'!$F$13:$F$1012,$CN1002))</f>
        <v>x</v>
      </c>
      <c r="CR1002" s="130" t="b">
        <f t="shared" si="1148"/>
        <v>0</v>
      </c>
      <c r="CS1002" s="165">
        <f t="shared" si="1167"/>
        <v>0</v>
      </c>
      <c r="CT1002" s="165">
        <f t="shared" si="1168"/>
        <v>0</v>
      </c>
      <c r="CU1002" s="130" t="b">
        <f t="shared" si="1149"/>
        <v>0</v>
      </c>
      <c r="CV1002" s="131">
        <f t="shared" si="1150"/>
        <v>0</v>
      </c>
      <c r="CW1002" s="165">
        <f t="shared" si="1151"/>
        <v>0</v>
      </c>
      <c r="CX1002" s="186" t="b">
        <f>IFERROR(INDEX('Avtal för korttidsarbete'!R:R,MATCH(D1002,'Avtal för korttidsarbete'!$G:$G,0)),TRUE)</f>
        <v>1</v>
      </c>
      <c r="CY1002" s="165" t="str">
        <f>IF(CX1002,"-",INDEX('Avtal för korttidsarbete'!$D:$D,MATCH(D1002,'Avtal för korttidsarbete'!$G:$G,0)))</f>
        <v>-</v>
      </c>
      <c r="CZ1002" s="131" t="b">
        <f>IFERROR(G1002&gt;INDEX(Uppsägningar!E:E,MATCH(C1002,Uppsägningar!C:C,0)),FALSE)</f>
        <v>0</v>
      </c>
    </row>
    <row r="1003" spans="1:104" s="30" customFormat="1" x14ac:dyDescent="0.25">
      <c r="A1003" s="19">
        <v>988</v>
      </c>
      <c r="B1003" s="20"/>
      <c r="C1003" s="189"/>
      <c r="D1003" s="69"/>
      <c r="E1003" s="171">
        <f>IFERROR(INDEX(Admin!$C$7:$C$10,MATCH(CY1003,TblNivåValTExt,0)),0)</f>
        <v>0</v>
      </c>
      <c r="F1003" s="1"/>
      <c r="G1003" s="1"/>
      <c r="H1003" s="90"/>
      <c r="I1003" s="91"/>
      <c r="J1003" s="91"/>
      <c r="K1003" s="91"/>
      <c r="L1003" s="91"/>
      <c r="M1003" s="91"/>
      <c r="N1003" s="91"/>
      <c r="O1003" s="91"/>
      <c r="P1003" s="91"/>
      <c r="Q1003" s="91"/>
      <c r="R1003" s="91"/>
      <c r="S1003" s="91"/>
      <c r="T1003" s="91"/>
      <c r="U1003" s="91"/>
      <c r="V1003" s="91"/>
      <c r="W1003" s="225">
        <f t="shared" si="1105"/>
        <v>0</v>
      </c>
      <c r="X1003" s="134" t="str">
        <f t="shared" si="1152"/>
        <v/>
      </c>
      <c r="Y1003" s="92" t="b">
        <f t="shared" si="1106"/>
        <v>0</v>
      </c>
      <c r="Z1003" s="92" t="str">
        <f t="shared" si="1153"/>
        <v/>
      </c>
      <c r="AA1003" s="92" t="b">
        <f t="shared" si="1154"/>
        <v>0</v>
      </c>
      <c r="AB1003" s="92" t="str">
        <f t="shared" si="1155"/>
        <v/>
      </c>
      <c r="AC1003" s="13" t="b">
        <f t="shared" si="1107"/>
        <v>0</v>
      </c>
      <c r="AD1003" s="92" t="str">
        <f t="shared" si="1156"/>
        <v/>
      </c>
      <c r="AE1003" s="13" t="b">
        <f t="shared" si="1157"/>
        <v>0</v>
      </c>
      <c r="AF1003" s="92" t="str">
        <f t="shared" si="1158"/>
        <v/>
      </c>
      <c r="AG1003" s="13" t="b">
        <f t="shared" si="1108"/>
        <v>0</v>
      </c>
      <c r="AH1003" s="92" t="str">
        <f t="shared" si="1159"/>
        <v/>
      </c>
      <c r="AI1003" s="35" t="b">
        <f t="shared" si="1109"/>
        <v>0</v>
      </c>
      <c r="AJ1003" s="92" t="str">
        <f t="shared" si="1160"/>
        <v/>
      </c>
      <c r="AK1003" s="35" t="b">
        <f t="shared" si="1110"/>
        <v>0</v>
      </c>
      <c r="AL1003" s="92" t="str">
        <f t="shared" si="1111"/>
        <v/>
      </c>
      <c r="AM1003" s="35" t="b">
        <f t="shared" si="1112"/>
        <v>0</v>
      </c>
      <c r="AN1003" s="92" t="str">
        <f t="shared" si="1113"/>
        <v/>
      </c>
      <c r="AO1003" s="13" t="b">
        <f t="shared" si="1114"/>
        <v>0</v>
      </c>
      <c r="AP1003" s="92" t="str">
        <f t="shared" si="1115"/>
        <v/>
      </c>
      <c r="AQ1003" s="14">
        <f t="shared" si="1116"/>
        <v>0</v>
      </c>
      <c r="AR1003" s="14">
        <f t="shared" si="1117"/>
        <v>0</v>
      </c>
      <c r="AS1003" s="16">
        <f t="shared" si="1172"/>
        <v>0</v>
      </c>
      <c r="AT1003" s="16">
        <f t="shared" si="1172"/>
        <v>0</v>
      </c>
      <c r="AU1003" s="16">
        <f t="shared" si="1172"/>
        <v>0</v>
      </c>
      <c r="AV1003" s="16">
        <f t="shared" si="1172"/>
        <v>0</v>
      </c>
      <c r="AW1003" s="16">
        <f t="shared" si="1172"/>
        <v>0</v>
      </c>
      <c r="AX1003" s="16">
        <f t="shared" si="1172"/>
        <v>0</v>
      </c>
      <c r="AY1003" s="16">
        <f t="shared" si="1172"/>
        <v>0</v>
      </c>
      <c r="AZ1003" s="16"/>
      <c r="BA1003" s="16"/>
      <c r="BB1003" s="93">
        <f t="shared" si="1161"/>
        <v>0</v>
      </c>
      <c r="BC1003" s="93">
        <f t="shared" si="1162"/>
        <v>0</v>
      </c>
      <c r="BD1003" s="93">
        <f t="shared" si="1163"/>
        <v>0</v>
      </c>
      <c r="BE1003" s="158">
        <f t="shared" si="1164"/>
        <v>0</v>
      </c>
      <c r="BF1003" s="159">
        <f t="shared" si="1165"/>
        <v>0</v>
      </c>
      <c r="BG1003" s="159">
        <f t="shared" si="1119"/>
        <v>0</v>
      </c>
      <c r="BH1003" s="159">
        <f t="shared" si="1120"/>
        <v>0</v>
      </c>
      <c r="BI1003" s="159">
        <f t="shared" si="1121"/>
        <v>0</v>
      </c>
      <c r="BJ1003" s="159">
        <f t="shared" si="1122"/>
        <v>0</v>
      </c>
      <c r="BK1003" s="159">
        <f t="shared" si="1123"/>
        <v>0</v>
      </c>
      <c r="BL1003" s="159">
        <f t="shared" si="1124"/>
        <v>0</v>
      </c>
      <c r="BM1003" s="159">
        <f t="shared" si="1171"/>
        <v>0</v>
      </c>
      <c r="BN1003" s="159">
        <f t="shared" si="1171"/>
        <v>0</v>
      </c>
      <c r="BO1003" s="205" t="b">
        <f t="shared" si="1125"/>
        <v>0</v>
      </c>
      <c r="BP1003" s="214">
        <f t="shared" si="1126"/>
        <v>0</v>
      </c>
      <c r="BQ1003" s="160">
        <f t="shared" si="1127"/>
        <v>0</v>
      </c>
      <c r="BR1003" s="160">
        <f t="shared" si="1128"/>
        <v>0</v>
      </c>
      <c r="BS1003" s="160">
        <f t="shared" si="1129"/>
        <v>0</v>
      </c>
      <c r="BT1003" s="160">
        <f t="shared" si="1130"/>
        <v>0</v>
      </c>
      <c r="BU1003" s="160">
        <f t="shared" si="1131"/>
        <v>0</v>
      </c>
      <c r="BV1003" s="215">
        <f t="shared" si="1132"/>
        <v>0</v>
      </c>
      <c r="BW1003" s="217">
        <f t="shared" si="1133"/>
        <v>0</v>
      </c>
      <c r="BX1003" s="206">
        <f t="shared" si="1134"/>
        <v>0</v>
      </c>
      <c r="BY1003" s="206">
        <f t="shared" si="1135"/>
        <v>0</v>
      </c>
      <c r="BZ1003" s="206">
        <f t="shared" si="1136"/>
        <v>0</v>
      </c>
      <c r="CA1003" s="206">
        <f t="shared" si="1137"/>
        <v>0</v>
      </c>
      <c r="CB1003" s="206">
        <f t="shared" si="1138"/>
        <v>0</v>
      </c>
      <c r="CC1003" s="218">
        <f t="shared" si="1139"/>
        <v>0</v>
      </c>
      <c r="CD1003" s="216" t="e">
        <f t="shared" si="1140"/>
        <v>#VALUE!</v>
      </c>
      <c r="CE1003" s="94" t="e">
        <f t="shared" si="1141"/>
        <v>#VALUE!</v>
      </c>
      <c r="CF1003" s="94" t="e">
        <f t="shared" si="1142"/>
        <v>#VALUE!</v>
      </c>
      <c r="CG1003" s="95" t="e">
        <f t="shared" si="1143"/>
        <v>#VALUE!</v>
      </c>
      <c r="CH1003" s="95" t="e">
        <f t="shared" si="1166"/>
        <v>#VALUE!</v>
      </c>
      <c r="CI1003" s="95" t="b">
        <f t="shared" si="1169"/>
        <v>0</v>
      </c>
      <c r="CJ1003" s="76" t="str">
        <f t="shared" si="1144"/>
        <v/>
      </c>
      <c r="CK1003" s="94" t="e" cm="1">
        <f t="array" aca="1" ref="CK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CL1003" s="94" t="str">
        <f t="shared" si="1145"/>
        <v/>
      </c>
      <c r="CM1003" s="96" t="b">
        <f t="shared" si="1146"/>
        <v>0</v>
      </c>
      <c r="CN1003" s="130" t="b">
        <f>IFERROR(MATCH(D1003,'Avtal för korttidsarbete'!$G$13:$G$1012,0),TRUE)</f>
        <v>1</v>
      </c>
      <c r="CO1003" s="130" t="b">
        <f t="shared" si="1147"/>
        <v>0</v>
      </c>
      <c r="CP1003" s="131" t="str" cm="1">
        <f t="array" ref="CP1003">IF(CN1003=TRUE,"x",INDEX('Avtal för korttidsarbete'!$E$13:$E$1012,$CN1003))</f>
        <v>x</v>
      </c>
      <c r="CQ1003" s="131" t="str" cm="1">
        <f t="array" ref="CQ1003">IF(CN1003=TRUE,"x",INDEX('Avtal för korttidsarbete'!$F$13:$F$1012,$CN1003))</f>
        <v>x</v>
      </c>
      <c r="CR1003" s="130" t="b">
        <f t="shared" si="1148"/>
        <v>0</v>
      </c>
      <c r="CS1003" s="165">
        <f t="shared" si="1167"/>
        <v>0</v>
      </c>
      <c r="CT1003" s="165">
        <f t="shared" si="1168"/>
        <v>0</v>
      </c>
      <c r="CU1003" s="130" t="b">
        <f t="shared" si="1149"/>
        <v>0</v>
      </c>
      <c r="CV1003" s="131">
        <f t="shared" si="1150"/>
        <v>0</v>
      </c>
      <c r="CW1003" s="165">
        <f t="shared" si="1151"/>
        <v>0</v>
      </c>
      <c r="CX1003" s="186" t="b">
        <f>IFERROR(INDEX('Avtal för korttidsarbete'!R:R,MATCH(D1003,'Avtal för korttidsarbete'!$G:$G,0)),TRUE)</f>
        <v>1</v>
      </c>
      <c r="CY1003" s="165" t="str">
        <f>IF(CX1003,"-",INDEX('Avtal för korttidsarbete'!$D:$D,MATCH(D1003,'Avtal för korttidsarbete'!$G:$G,0)))</f>
        <v>-</v>
      </c>
      <c r="CZ1003" s="131" t="b">
        <f>IFERROR(G1003&gt;INDEX(Uppsägningar!E:E,MATCH(C1003,Uppsägningar!C:C,0)),FALSE)</f>
        <v>0</v>
      </c>
    </row>
    <row r="1004" spans="1:104" s="30" customFormat="1" x14ac:dyDescent="0.25">
      <c r="A1004" s="19">
        <v>989</v>
      </c>
      <c r="B1004" s="20"/>
      <c r="C1004" s="189"/>
      <c r="D1004" s="69"/>
      <c r="E1004" s="171">
        <f>IFERROR(INDEX(Admin!$C$7:$C$10,MATCH(CY1004,TblNivåValTExt,0)),0)</f>
        <v>0</v>
      </c>
      <c r="F1004" s="1"/>
      <c r="G1004" s="1"/>
      <c r="H1004" s="90"/>
      <c r="I1004" s="91"/>
      <c r="J1004" s="91"/>
      <c r="K1004" s="91"/>
      <c r="L1004" s="91"/>
      <c r="M1004" s="91"/>
      <c r="N1004" s="91"/>
      <c r="O1004" s="91"/>
      <c r="P1004" s="91"/>
      <c r="Q1004" s="91"/>
      <c r="R1004" s="91"/>
      <c r="S1004" s="91"/>
      <c r="T1004" s="91"/>
      <c r="U1004" s="91"/>
      <c r="V1004" s="91"/>
      <c r="W1004" s="225">
        <f t="shared" si="1105"/>
        <v>0</v>
      </c>
      <c r="X1004" s="134" t="str">
        <f t="shared" si="1152"/>
        <v/>
      </c>
      <c r="Y1004" s="92" t="b">
        <f t="shared" si="1106"/>
        <v>0</v>
      </c>
      <c r="Z1004" s="92" t="str">
        <f t="shared" si="1153"/>
        <v/>
      </c>
      <c r="AA1004" s="92" t="b">
        <f t="shared" si="1154"/>
        <v>0</v>
      </c>
      <c r="AB1004" s="92" t="str">
        <f t="shared" si="1155"/>
        <v/>
      </c>
      <c r="AC1004" s="13" t="b">
        <f t="shared" si="1107"/>
        <v>0</v>
      </c>
      <c r="AD1004" s="92" t="str">
        <f t="shared" si="1156"/>
        <v/>
      </c>
      <c r="AE1004" s="13" t="b">
        <f t="shared" si="1157"/>
        <v>0</v>
      </c>
      <c r="AF1004" s="92" t="str">
        <f t="shared" si="1158"/>
        <v/>
      </c>
      <c r="AG1004" s="13" t="b">
        <f t="shared" si="1108"/>
        <v>0</v>
      </c>
      <c r="AH1004" s="92" t="str">
        <f t="shared" si="1159"/>
        <v/>
      </c>
      <c r="AI1004" s="35" t="b">
        <f t="shared" si="1109"/>
        <v>0</v>
      </c>
      <c r="AJ1004" s="92" t="str">
        <f t="shared" si="1160"/>
        <v/>
      </c>
      <c r="AK1004" s="35" t="b">
        <f t="shared" si="1110"/>
        <v>0</v>
      </c>
      <c r="AL1004" s="92" t="str">
        <f t="shared" si="1111"/>
        <v/>
      </c>
      <c r="AM1004" s="35" t="b">
        <f t="shared" si="1112"/>
        <v>0</v>
      </c>
      <c r="AN1004" s="92" t="str">
        <f t="shared" si="1113"/>
        <v/>
      </c>
      <c r="AO1004" s="13" t="b">
        <f t="shared" si="1114"/>
        <v>0</v>
      </c>
      <c r="AP1004" s="92" t="str">
        <f t="shared" si="1115"/>
        <v/>
      </c>
      <c r="AQ1004" s="14">
        <f t="shared" si="1116"/>
        <v>0</v>
      </c>
      <c r="AR1004" s="14">
        <f t="shared" si="1117"/>
        <v>0</v>
      </c>
      <c r="AS1004" s="16">
        <f t="shared" si="1172"/>
        <v>0</v>
      </c>
      <c r="AT1004" s="16">
        <f t="shared" si="1172"/>
        <v>0</v>
      </c>
      <c r="AU1004" s="16">
        <f t="shared" si="1172"/>
        <v>0</v>
      </c>
      <c r="AV1004" s="16">
        <f t="shared" si="1172"/>
        <v>0</v>
      </c>
      <c r="AW1004" s="16">
        <f t="shared" si="1172"/>
        <v>0</v>
      </c>
      <c r="AX1004" s="16">
        <f t="shared" si="1172"/>
        <v>0</v>
      </c>
      <c r="AY1004" s="16">
        <f t="shared" si="1172"/>
        <v>0</v>
      </c>
      <c r="AZ1004" s="16"/>
      <c r="BA1004" s="16"/>
      <c r="BB1004" s="93">
        <f t="shared" si="1161"/>
        <v>0</v>
      </c>
      <c r="BC1004" s="93">
        <f t="shared" si="1162"/>
        <v>0</v>
      </c>
      <c r="BD1004" s="93">
        <f t="shared" si="1163"/>
        <v>0</v>
      </c>
      <c r="BE1004" s="158">
        <f t="shared" si="1164"/>
        <v>0</v>
      </c>
      <c r="BF1004" s="159">
        <f t="shared" si="1165"/>
        <v>0</v>
      </c>
      <c r="BG1004" s="159">
        <f t="shared" si="1119"/>
        <v>0</v>
      </c>
      <c r="BH1004" s="159">
        <f t="shared" si="1120"/>
        <v>0</v>
      </c>
      <c r="BI1004" s="159">
        <f t="shared" si="1121"/>
        <v>0</v>
      </c>
      <c r="BJ1004" s="159">
        <f t="shared" si="1122"/>
        <v>0</v>
      </c>
      <c r="BK1004" s="159">
        <f t="shared" si="1123"/>
        <v>0</v>
      </c>
      <c r="BL1004" s="159">
        <f t="shared" si="1124"/>
        <v>0</v>
      </c>
      <c r="BM1004" s="159">
        <f t="shared" si="1171"/>
        <v>0</v>
      </c>
      <c r="BN1004" s="159">
        <f t="shared" si="1171"/>
        <v>0</v>
      </c>
      <c r="BO1004" s="205" t="b">
        <f t="shared" si="1125"/>
        <v>0</v>
      </c>
      <c r="BP1004" s="214">
        <f t="shared" si="1126"/>
        <v>0</v>
      </c>
      <c r="BQ1004" s="160">
        <f t="shared" si="1127"/>
        <v>0</v>
      </c>
      <c r="BR1004" s="160">
        <f t="shared" si="1128"/>
        <v>0</v>
      </c>
      <c r="BS1004" s="160">
        <f t="shared" si="1129"/>
        <v>0</v>
      </c>
      <c r="BT1004" s="160">
        <f t="shared" si="1130"/>
        <v>0</v>
      </c>
      <c r="BU1004" s="160">
        <f t="shared" si="1131"/>
        <v>0</v>
      </c>
      <c r="BV1004" s="215">
        <f t="shared" si="1132"/>
        <v>0</v>
      </c>
      <c r="BW1004" s="217">
        <f t="shared" si="1133"/>
        <v>0</v>
      </c>
      <c r="BX1004" s="206">
        <f t="shared" si="1134"/>
        <v>0</v>
      </c>
      <c r="BY1004" s="206">
        <f t="shared" si="1135"/>
        <v>0</v>
      </c>
      <c r="BZ1004" s="206">
        <f t="shared" si="1136"/>
        <v>0</v>
      </c>
      <c r="CA1004" s="206">
        <f t="shared" si="1137"/>
        <v>0</v>
      </c>
      <c r="CB1004" s="206">
        <f t="shared" si="1138"/>
        <v>0</v>
      </c>
      <c r="CC1004" s="218">
        <f t="shared" si="1139"/>
        <v>0</v>
      </c>
      <c r="CD1004" s="216" t="e">
        <f t="shared" si="1140"/>
        <v>#VALUE!</v>
      </c>
      <c r="CE1004" s="94" t="e">
        <f t="shared" si="1141"/>
        <v>#VALUE!</v>
      </c>
      <c r="CF1004" s="94" t="e">
        <f t="shared" si="1142"/>
        <v>#VALUE!</v>
      </c>
      <c r="CG1004" s="95" t="e">
        <f t="shared" si="1143"/>
        <v>#VALUE!</v>
      </c>
      <c r="CH1004" s="95" t="e">
        <f t="shared" si="1166"/>
        <v>#VALUE!</v>
      </c>
      <c r="CI1004" s="95" t="b">
        <f t="shared" si="1169"/>
        <v>0</v>
      </c>
      <c r="CJ1004" s="76" t="str">
        <f t="shared" si="1144"/>
        <v/>
      </c>
      <c r="CK1004" s="94" t="e" cm="1">
        <f t="array" aca="1" ref="CK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CL1004" s="94" t="str">
        <f t="shared" si="1145"/>
        <v/>
      </c>
      <c r="CM1004" s="96" t="b">
        <f t="shared" si="1146"/>
        <v>0</v>
      </c>
      <c r="CN1004" s="130" t="b">
        <f>IFERROR(MATCH(D1004,'Avtal för korttidsarbete'!$G$13:$G$1012,0),TRUE)</f>
        <v>1</v>
      </c>
      <c r="CO1004" s="130" t="b">
        <f t="shared" si="1147"/>
        <v>0</v>
      </c>
      <c r="CP1004" s="131" t="str" cm="1">
        <f t="array" ref="CP1004">IF(CN1004=TRUE,"x",INDEX('Avtal för korttidsarbete'!$E$13:$E$1012,$CN1004))</f>
        <v>x</v>
      </c>
      <c r="CQ1004" s="131" t="str" cm="1">
        <f t="array" ref="CQ1004">IF(CN1004=TRUE,"x",INDEX('Avtal för korttidsarbete'!$F$13:$F$1012,$CN1004))</f>
        <v>x</v>
      </c>
      <c r="CR1004" s="130" t="b">
        <f t="shared" si="1148"/>
        <v>0</v>
      </c>
      <c r="CS1004" s="165">
        <f t="shared" si="1167"/>
        <v>0</v>
      </c>
      <c r="CT1004" s="165">
        <f t="shared" si="1168"/>
        <v>0</v>
      </c>
      <c r="CU1004" s="130" t="b">
        <f t="shared" si="1149"/>
        <v>0</v>
      </c>
      <c r="CV1004" s="131">
        <f t="shared" si="1150"/>
        <v>0</v>
      </c>
      <c r="CW1004" s="165">
        <f t="shared" si="1151"/>
        <v>0</v>
      </c>
      <c r="CX1004" s="186" t="b">
        <f>IFERROR(INDEX('Avtal för korttidsarbete'!R:R,MATCH(D1004,'Avtal för korttidsarbete'!$G:$G,0)),TRUE)</f>
        <v>1</v>
      </c>
      <c r="CY1004" s="165" t="str">
        <f>IF(CX1004,"-",INDEX('Avtal för korttidsarbete'!$D:$D,MATCH(D1004,'Avtal för korttidsarbete'!$G:$G,0)))</f>
        <v>-</v>
      </c>
      <c r="CZ1004" s="131" t="b">
        <f>IFERROR(G1004&gt;INDEX(Uppsägningar!E:E,MATCH(C1004,Uppsägningar!C:C,0)),FALSE)</f>
        <v>0</v>
      </c>
    </row>
    <row r="1005" spans="1:104" s="30" customFormat="1" x14ac:dyDescent="0.25">
      <c r="A1005" s="19">
        <v>990</v>
      </c>
      <c r="B1005" s="20"/>
      <c r="C1005" s="189"/>
      <c r="D1005" s="69"/>
      <c r="E1005" s="171">
        <f>IFERROR(INDEX(Admin!$C$7:$C$10,MATCH(CY1005,TblNivåValTExt,0)),0)</f>
        <v>0</v>
      </c>
      <c r="F1005" s="1"/>
      <c r="G1005" s="1"/>
      <c r="H1005" s="90"/>
      <c r="I1005" s="91"/>
      <c r="J1005" s="91"/>
      <c r="K1005" s="91"/>
      <c r="L1005" s="91"/>
      <c r="M1005" s="91"/>
      <c r="N1005" s="91"/>
      <c r="O1005" s="91"/>
      <c r="P1005" s="91"/>
      <c r="Q1005" s="91"/>
      <c r="R1005" s="91"/>
      <c r="S1005" s="91"/>
      <c r="T1005" s="91"/>
      <c r="U1005" s="91"/>
      <c r="V1005" s="91"/>
      <c r="W1005" s="225">
        <f t="shared" si="1105"/>
        <v>0</v>
      </c>
      <c r="X1005" s="134" t="str">
        <f t="shared" si="1152"/>
        <v/>
      </c>
      <c r="Y1005" s="92" t="b">
        <f t="shared" si="1106"/>
        <v>0</v>
      </c>
      <c r="Z1005" s="92" t="str">
        <f t="shared" si="1153"/>
        <v/>
      </c>
      <c r="AA1005" s="92" t="b">
        <f t="shared" si="1154"/>
        <v>0</v>
      </c>
      <c r="AB1005" s="92" t="str">
        <f t="shared" si="1155"/>
        <v/>
      </c>
      <c r="AC1005" s="13" t="b">
        <f t="shared" si="1107"/>
        <v>0</v>
      </c>
      <c r="AD1005" s="92" t="str">
        <f t="shared" si="1156"/>
        <v/>
      </c>
      <c r="AE1005" s="13" t="b">
        <f t="shared" si="1157"/>
        <v>0</v>
      </c>
      <c r="AF1005" s="92" t="str">
        <f t="shared" si="1158"/>
        <v/>
      </c>
      <c r="AG1005" s="13" t="b">
        <f t="shared" si="1108"/>
        <v>0</v>
      </c>
      <c r="AH1005" s="92" t="str">
        <f t="shared" si="1159"/>
        <v/>
      </c>
      <c r="AI1005" s="35" t="b">
        <f t="shared" si="1109"/>
        <v>0</v>
      </c>
      <c r="AJ1005" s="92" t="str">
        <f t="shared" si="1160"/>
        <v/>
      </c>
      <c r="AK1005" s="35" t="b">
        <f t="shared" si="1110"/>
        <v>0</v>
      </c>
      <c r="AL1005" s="92" t="str">
        <f t="shared" si="1111"/>
        <v/>
      </c>
      <c r="AM1005" s="35" t="b">
        <f t="shared" si="1112"/>
        <v>0</v>
      </c>
      <c r="AN1005" s="92" t="str">
        <f t="shared" si="1113"/>
        <v/>
      </c>
      <c r="AO1005" s="13" t="b">
        <f t="shared" si="1114"/>
        <v>0</v>
      </c>
      <c r="AP1005" s="92" t="str">
        <f t="shared" si="1115"/>
        <v/>
      </c>
      <c r="AQ1005" s="14">
        <f t="shared" si="1116"/>
        <v>0</v>
      </c>
      <c r="AR1005" s="14">
        <f t="shared" si="1117"/>
        <v>0</v>
      </c>
      <c r="AS1005" s="16">
        <f t="shared" si="1172"/>
        <v>0</v>
      </c>
      <c r="AT1005" s="16">
        <f t="shared" si="1172"/>
        <v>0</v>
      </c>
      <c r="AU1005" s="16">
        <f t="shared" si="1172"/>
        <v>0</v>
      </c>
      <c r="AV1005" s="16">
        <f t="shared" si="1172"/>
        <v>0</v>
      </c>
      <c r="AW1005" s="16">
        <f t="shared" si="1172"/>
        <v>0</v>
      </c>
      <c r="AX1005" s="16">
        <f t="shared" si="1172"/>
        <v>0</v>
      </c>
      <c r="AY1005" s="16">
        <f t="shared" si="1172"/>
        <v>0</v>
      </c>
      <c r="AZ1005" s="16"/>
      <c r="BA1005" s="16"/>
      <c r="BB1005" s="93">
        <f t="shared" si="1161"/>
        <v>0</v>
      </c>
      <c r="BC1005" s="93">
        <f t="shared" si="1162"/>
        <v>0</v>
      </c>
      <c r="BD1005" s="93">
        <f t="shared" si="1163"/>
        <v>0</v>
      </c>
      <c r="BE1005" s="158">
        <f t="shared" si="1164"/>
        <v>0</v>
      </c>
      <c r="BF1005" s="159">
        <f t="shared" si="1165"/>
        <v>0</v>
      </c>
      <c r="BG1005" s="159">
        <f t="shared" si="1119"/>
        <v>0</v>
      </c>
      <c r="BH1005" s="159">
        <f t="shared" si="1120"/>
        <v>0</v>
      </c>
      <c r="BI1005" s="159">
        <f t="shared" si="1121"/>
        <v>0</v>
      </c>
      <c r="BJ1005" s="159">
        <f t="shared" si="1122"/>
        <v>0</v>
      </c>
      <c r="BK1005" s="159">
        <f t="shared" si="1123"/>
        <v>0</v>
      </c>
      <c r="BL1005" s="159">
        <f t="shared" si="1124"/>
        <v>0</v>
      </c>
      <c r="BM1005" s="159">
        <f t="shared" si="1171"/>
        <v>0</v>
      </c>
      <c r="BN1005" s="159">
        <f t="shared" si="1171"/>
        <v>0</v>
      </c>
      <c r="BO1005" s="205" t="b">
        <f t="shared" si="1125"/>
        <v>0</v>
      </c>
      <c r="BP1005" s="214">
        <f t="shared" si="1126"/>
        <v>0</v>
      </c>
      <c r="BQ1005" s="160">
        <f t="shared" si="1127"/>
        <v>0</v>
      </c>
      <c r="BR1005" s="160">
        <f t="shared" si="1128"/>
        <v>0</v>
      </c>
      <c r="BS1005" s="160">
        <f t="shared" si="1129"/>
        <v>0</v>
      </c>
      <c r="BT1005" s="160">
        <f t="shared" si="1130"/>
        <v>0</v>
      </c>
      <c r="BU1005" s="160">
        <f t="shared" si="1131"/>
        <v>0</v>
      </c>
      <c r="BV1005" s="215">
        <f t="shared" si="1132"/>
        <v>0</v>
      </c>
      <c r="BW1005" s="217">
        <f t="shared" si="1133"/>
        <v>0</v>
      </c>
      <c r="BX1005" s="206">
        <f t="shared" si="1134"/>
        <v>0</v>
      </c>
      <c r="BY1005" s="206">
        <f t="shared" si="1135"/>
        <v>0</v>
      </c>
      <c r="BZ1005" s="206">
        <f t="shared" si="1136"/>
        <v>0</v>
      </c>
      <c r="CA1005" s="206">
        <f t="shared" si="1137"/>
        <v>0</v>
      </c>
      <c r="CB1005" s="206">
        <f t="shared" si="1138"/>
        <v>0</v>
      </c>
      <c r="CC1005" s="218">
        <f t="shared" si="1139"/>
        <v>0</v>
      </c>
      <c r="CD1005" s="216" t="e">
        <f t="shared" si="1140"/>
        <v>#VALUE!</v>
      </c>
      <c r="CE1005" s="94" t="e">
        <f t="shared" si="1141"/>
        <v>#VALUE!</v>
      </c>
      <c r="CF1005" s="94" t="e">
        <f t="shared" si="1142"/>
        <v>#VALUE!</v>
      </c>
      <c r="CG1005" s="95" t="e">
        <f t="shared" si="1143"/>
        <v>#VALUE!</v>
      </c>
      <c r="CH1005" s="95" t="e">
        <f t="shared" si="1166"/>
        <v>#VALUE!</v>
      </c>
      <c r="CI1005" s="95" t="b">
        <f t="shared" si="1169"/>
        <v>0</v>
      </c>
      <c r="CJ1005" s="76" t="str">
        <f t="shared" si="1144"/>
        <v/>
      </c>
      <c r="CK1005" s="94" t="e" cm="1">
        <f t="array" aca="1" ref="CK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CL1005" s="94" t="str">
        <f t="shared" si="1145"/>
        <v/>
      </c>
      <c r="CM1005" s="96" t="b">
        <f t="shared" si="1146"/>
        <v>0</v>
      </c>
      <c r="CN1005" s="130" t="b">
        <f>IFERROR(MATCH(D1005,'Avtal för korttidsarbete'!$G$13:$G$1012,0),TRUE)</f>
        <v>1</v>
      </c>
      <c r="CO1005" s="130" t="b">
        <f t="shared" si="1147"/>
        <v>0</v>
      </c>
      <c r="CP1005" s="131" t="str" cm="1">
        <f t="array" ref="CP1005">IF(CN1005=TRUE,"x",INDEX('Avtal för korttidsarbete'!$E$13:$E$1012,$CN1005))</f>
        <v>x</v>
      </c>
      <c r="CQ1005" s="131" t="str" cm="1">
        <f t="array" ref="CQ1005">IF(CN1005=TRUE,"x",INDEX('Avtal för korttidsarbete'!$F$13:$F$1012,$CN1005))</f>
        <v>x</v>
      </c>
      <c r="CR1005" s="130" t="b">
        <f t="shared" si="1148"/>
        <v>0</v>
      </c>
      <c r="CS1005" s="165">
        <f t="shared" si="1167"/>
        <v>0</v>
      </c>
      <c r="CT1005" s="165">
        <f t="shared" si="1168"/>
        <v>0</v>
      </c>
      <c r="CU1005" s="130" t="b">
        <f t="shared" si="1149"/>
        <v>0</v>
      </c>
      <c r="CV1005" s="131">
        <f t="shared" si="1150"/>
        <v>0</v>
      </c>
      <c r="CW1005" s="165">
        <f t="shared" si="1151"/>
        <v>0</v>
      </c>
      <c r="CX1005" s="186" t="b">
        <f>IFERROR(INDEX('Avtal för korttidsarbete'!R:R,MATCH(D1005,'Avtal för korttidsarbete'!$G:$G,0)),TRUE)</f>
        <v>1</v>
      </c>
      <c r="CY1005" s="165" t="str">
        <f>IF(CX1005,"-",INDEX('Avtal för korttidsarbete'!$D:$D,MATCH(D1005,'Avtal för korttidsarbete'!$G:$G,0)))</f>
        <v>-</v>
      </c>
      <c r="CZ1005" s="131" t="b">
        <f>IFERROR(G1005&gt;INDEX(Uppsägningar!E:E,MATCH(C1005,Uppsägningar!C:C,0)),FALSE)</f>
        <v>0</v>
      </c>
    </row>
    <row r="1006" spans="1:104" s="30" customFormat="1" x14ac:dyDescent="0.25">
      <c r="A1006" s="19">
        <v>991</v>
      </c>
      <c r="B1006" s="20"/>
      <c r="C1006" s="189"/>
      <c r="D1006" s="69"/>
      <c r="E1006" s="171">
        <f>IFERROR(INDEX(Admin!$C$7:$C$10,MATCH(CY1006,TblNivåValTExt,0)),0)</f>
        <v>0</v>
      </c>
      <c r="F1006" s="1"/>
      <c r="G1006" s="1"/>
      <c r="H1006" s="90"/>
      <c r="I1006" s="91"/>
      <c r="J1006" s="91"/>
      <c r="K1006" s="91"/>
      <c r="L1006" s="91"/>
      <c r="M1006" s="91"/>
      <c r="N1006" s="91"/>
      <c r="O1006" s="91"/>
      <c r="P1006" s="91"/>
      <c r="Q1006" s="91"/>
      <c r="R1006" s="91"/>
      <c r="S1006" s="91"/>
      <c r="T1006" s="91"/>
      <c r="U1006" s="91"/>
      <c r="V1006" s="91"/>
      <c r="W1006" s="225">
        <f t="shared" si="1105"/>
        <v>0</v>
      </c>
      <c r="X1006" s="134" t="str">
        <f t="shared" si="1152"/>
        <v/>
      </c>
      <c r="Y1006" s="92" t="b">
        <f t="shared" si="1106"/>
        <v>0</v>
      </c>
      <c r="Z1006" s="92" t="str">
        <f t="shared" si="1153"/>
        <v/>
      </c>
      <c r="AA1006" s="92" t="b">
        <f t="shared" si="1154"/>
        <v>0</v>
      </c>
      <c r="AB1006" s="92" t="str">
        <f t="shared" si="1155"/>
        <v/>
      </c>
      <c r="AC1006" s="13" t="b">
        <f t="shared" si="1107"/>
        <v>0</v>
      </c>
      <c r="AD1006" s="92" t="str">
        <f t="shared" si="1156"/>
        <v/>
      </c>
      <c r="AE1006" s="13" t="b">
        <f t="shared" si="1157"/>
        <v>0</v>
      </c>
      <c r="AF1006" s="92" t="str">
        <f t="shared" si="1158"/>
        <v/>
      </c>
      <c r="AG1006" s="13" t="b">
        <f t="shared" si="1108"/>
        <v>0</v>
      </c>
      <c r="AH1006" s="92" t="str">
        <f t="shared" si="1159"/>
        <v/>
      </c>
      <c r="AI1006" s="35" t="b">
        <f t="shared" si="1109"/>
        <v>0</v>
      </c>
      <c r="AJ1006" s="92" t="str">
        <f t="shared" si="1160"/>
        <v/>
      </c>
      <c r="AK1006" s="35" t="b">
        <f t="shared" si="1110"/>
        <v>0</v>
      </c>
      <c r="AL1006" s="92" t="str">
        <f t="shared" si="1111"/>
        <v/>
      </c>
      <c r="AM1006" s="35" t="b">
        <f t="shared" si="1112"/>
        <v>0</v>
      </c>
      <c r="AN1006" s="92" t="str">
        <f t="shared" si="1113"/>
        <v/>
      </c>
      <c r="AO1006" s="13" t="b">
        <f t="shared" si="1114"/>
        <v>0</v>
      </c>
      <c r="AP1006" s="92" t="str">
        <f t="shared" si="1115"/>
        <v/>
      </c>
      <c r="AQ1006" s="14">
        <f t="shared" si="1116"/>
        <v>0</v>
      </c>
      <c r="AR1006" s="14">
        <f t="shared" si="1117"/>
        <v>0</v>
      </c>
      <c r="AS1006" s="16">
        <f t="shared" ref="AS1006:AY1015" si="1173">IF(OR(AS$11=FALSE,$F1006="",MIN($G1006,AS$10,$AR1006)-MAX($F1006,AS$8,$AQ1006)&lt;0),0,MIN($G1006,AS$10,$AR1006)-MAX($F1006,AS$8,$AQ1006)+1)</f>
        <v>0</v>
      </c>
      <c r="AT1006" s="16">
        <f t="shared" si="1173"/>
        <v>0</v>
      </c>
      <c r="AU1006" s="16">
        <f t="shared" si="1173"/>
        <v>0</v>
      </c>
      <c r="AV1006" s="16">
        <f t="shared" si="1173"/>
        <v>0</v>
      </c>
      <c r="AW1006" s="16">
        <f t="shared" si="1173"/>
        <v>0</v>
      </c>
      <c r="AX1006" s="16">
        <f t="shared" si="1173"/>
        <v>0</v>
      </c>
      <c r="AY1006" s="16">
        <f t="shared" si="1173"/>
        <v>0</v>
      </c>
      <c r="AZ1006" s="16"/>
      <c r="BA1006" s="16"/>
      <c r="BB1006" s="93">
        <f t="shared" si="1161"/>
        <v>0</v>
      </c>
      <c r="BC1006" s="93">
        <f t="shared" si="1162"/>
        <v>0</v>
      </c>
      <c r="BD1006" s="93">
        <f t="shared" si="1163"/>
        <v>0</v>
      </c>
      <c r="BE1006" s="158">
        <f t="shared" si="1164"/>
        <v>0</v>
      </c>
      <c r="BF1006" s="159">
        <f t="shared" si="1165"/>
        <v>0</v>
      </c>
      <c r="BG1006" s="159">
        <f t="shared" si="1119"/>
        <v>0</v>
      </c>
      <c r="BH1006" s="159">
        <f t="shared" si="1120"/>
        <v>0</v>
      </c>
      <c r="BI1006" s="159">
        <f t="shared" si="1121"/>
        <v>0</v>
      </c>
      <c r="BJ1006" s="159">
        <f t="shared" si="1122"/>
        <v>0</v>
      </c>
      <c r="BK1006" s="159">
        <f t="shared" si="1123"/>
        <v>0</v>
      </c>
      <c r="BL1006" s="159">
        <f t="shared" si="1124"/>
        <v>0</v>
      </c>
      <c r="BM1006" s="159">
        <f t="shared" si="1171"/>
        <v>0</v>
      </c>
      <c r="BN1006" s="159">
        <f t="shared" si="1171"/>
        <v>0</v>
      </c>
      <c r="BO1006" s="205" t="b">
        <f t="shared" si="1125"/>
        <v>0</v>
      </c>
      <c r="BP1006" s="214">
        <f t="shared" si="1126"/>
        <v>0</v>
      </c>
      <c r="BQ1006" s="160">
        <f t="shared" si="1127"/>
        <v>0</v>
      </c>
      <c r="BR1006" s="160">
        <f t="shared" si="1128"/>
        <v>0</v>
      </c>
      <c r="BS1006" s="160">
        <f t="shared" si="1129"/>
        <v>0</v>
      </c>
      <c r="BT1006" s="160">
        <f t="shared" si="1130"/>
        <v>0</v>
      </c>
      <c r="BU1006" s="160">
        <f t="shared" si="1131"/>
        <v>0</v>
      </c>
      <c r="BV1006" s="215">
        <f t="shared" si="1132"/>
        <v>0</v>
      </c>
      <c r="BW1006" s="217">
        <f t="shared" si="1133"/>
        <v>0</v>
      </c>
      <c r="BX1006" s="206">
        <f t="shared" si="1134"/>
        <v>0</v>
      </c>
      <c r="BY1006" s="206">
        <f t="shared" si="1135"/>
        <v>0</v>
      </c>
      <c r="BZ1006" s="206">
        <f t="shared" si="1136"/>
        <v>0</v>
      </c>
      <c r="CA1006" s="206">
        <f t="shared" si="1137"/>
        <v>0</v>
      </c>
      <c r="CB1006" s="206">
        <f t="shared" si="1138"/>
        <v>0</v>
      </c>
      <c r="CC1006" s="218">
        <f t="shared" si="1139"/>
        <v>0</v>
      </c>
      <c r="CD1006" s="216" t="e">
        <f t="shared" si="1140"/>
        <v>#VALUE!</v>
      </c>
      <c r="CE1006" s="94" t="e">
        <f t="shared" si="1141"/>
        <v>#VALUE!</v>
      </c>
      <c r="CF1006" s="94" t="e">
        <f t="shared" si="1142"/>
        <v>#VALUE!</v>
      </c>
      <c r="CG1006" s="95" t="e">
        <f t="shared" si="1143"/>
        <v>#VALUE!</v>
      </c>
      <c r="CH1006" s="95" t="e">
        <f t="shared" si="1166"/>
        <v>#VALUE!</v>
      </c>
      <c r="CI1006" s="95" t="b">
        <f t="shared" si="1169"/>
        <v>0</v>
      </c>
      <c r="CJ1006" s="76" t="str">
        <f t="shared" si="1144"/>
        <v/>
      </c>
      <c r="CK1006" s="94" t="e" cm="1">
        <f t="array" aca="1" ref="CK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CL1006" s="94" t="str">
        <f t="shared" si="1145"/>
        <v/>
      </c>
      <c r="CM1006" s="96" t="b">
        <f t="shared" si="1146"/>
        <v>0</v>
      </c>
      <c r="CN1006" s="130" t="b">
        <f>IFERROR(MATCH(D1006,'Avtal för korttidsarbete'!$G$13:$G$1012,0),TRUE)</f>
        <v>1</v>
      </c>
      <c r="CO1006" s="130" t="b">
        <f t="shared" si="1147"/>
        <v>0</v>
      </c>
      <c r="CP1006" s="131" t="str" cm="1">
        <f t="array" ref="CP1006">IF(CN1006=TRUE,"x",INDEX('Avtal för korttidsarbete'!$E$13:$E$1012,$CN1006))</f>
        <v>x</v>
      </c>
      <c r="CQ1006" s="131" t="str" cm="1">
        <f t="array" ref="CQ1006">IF(CN1006=TRUE,"x",INDEX('Avtal för korttidsarbete'!$F$13:$F$1012,$CN1006))</f>
        <v>x</v>
      </c>
      <c r="CR1006" s="130" t="b">
        <f t="shared" si="1148"/>
        <v>0</v>
      </c>
      <c r="CS1006" s="165">
        <f t="shared" si="1167"/>
        <v>0</v>
      </c>
      <c r="CT1006" s="165">
        <f t="shared" si="1168"/>
        <v>0</v>
      </c>
      <c r="CU1006" s="130" t="b">
        <f t="shared" si="1149"/>
        <v>0</v>
      </c>
      <c r="CV1006" s="131">
        <f t="shared" si="1150"/>
        <v>0</v>
      </c>
      <c r="CW1006" s="165">
        <f t="shared" si="1151"/>
        <v>0</v>
      </c>
      <c r="CX1006" s="186" t="b">
        <f>IFERROR(INDEX('Avtal för korttidsarbete'!R:R,MATCH(D1006,'Avtal för korttidsarbete'!$G:$G,0)),TRUE)</f>
        <v>1</v>
      </c>
      <c r="CY1006" s="165" t="str">
        <f>IF(CX1006,"-",INDEX('Avtal för korttidsarbete'!$D:$D,MATCH(D1006,'Avtal för korttidsarbete'!$G:$G,0)))</f>
        <v>-</v>
      </c>
      <c r="CZ1006" s="131" t="b">
        <f>IFERROR(G1006&gt;INDEX(Uppsägningar!E:E,MATCH(C1006,Uppsägningar!C:C,0)),FALSE)</f>
        <v>0</v>
      </c>
    </row>
    <row r="1007" spans="1:104" s="30" customFormat="1" x14ac:dyDescent="0.25">
      <c r="A1007" s="19">
        <v>992</v>
      </c>
      <c r="B1007" s="20"/>
      <c r="C1007" s="189"/>
      <c r="D1007" s="69"/>
      <c r="E1007" s="171">
        <f>IFERROR(INDEX(Admin!$C$7:$C$10,MATCH(CY1007,TblNivåValTExt,0)),0)</f>
        <v>0</v>
      </c>
      <c r="F1007" s="1"/>
      <c r="G1007" s="1"/>
      <c r="H1007" s="90"/>
      <c r="I1007" s="91"/>
      <c r="J1007" s="91"/>
      <c r="K1007" s="91"/>
      <c r="L1007" s="91"/>
      <c r="M1007" s="91"/>
      <c r="N1007" s="91"/>
      <c r="O1007" s="91"/>
      <c r="P1007" s="91"/>
      <c r="Q1007" s="91"/>
      <c r="R1007" s="91"/>
      <c r="S1007" s="91"/>
      <c r="T1007" s="91"/>
      <c r="U1007" s="91"/>
      <c r="V1007" s="91"/>
      <c r="W1007" s="225">
        <f t="shared" si="1105"/>
        <v>0</v>
      </c>
      <c r="X1007" s="134" t="str">
        <f t="shared" si="1152"/>
        <v/>
      </c>
      <c r="Y1007" s="92" t="b">
        <f t="shared" si="1106"/>
        <v>0</v>
      </c>
      <c r="Z1007" s="92" t="str">
        <f t="shared" si="1153"/>
        <v/>
      </c>
      <c r="AA1007" s="92" t="b">
        <f t="shared" si="1154"/>
        <v>0</v>
      </c>
      <c r="AB1007" s="92" t="str">
        <f t="shared" si="1155"/>
        <v/>
      </c>
      <c r="AC1007" s="13" t="b">
        <f t="shared" si="1107"/>
        <v>0</v>
      </c>
      <c r="AD1007" s="92" t="str">
        <f t="shared" si="1156"/>
        <v/>
      </c>
      <c r="AE1007" s="13" t="b">
        <f t="shared" si="1157"/>
        <v>0</v>
      </c>
      <c r="AF1007" s="92" t="str">
        <f t="shared" si="1158"/>
        <v/>
      </c>
      <c r="AG1007" s="13" t="b">
        <f t="shared" si="1108"/>
        <v>0</v>
      </c>
      <c r="AH1007" s="92" t="str">
        <f t="shared" si="1159"/>
        <v/>
      </c>
      <c r="AI1007" s="35" t="b">
        <f t="shared" si="1109"/>
        <v>0</v>
      </c>
      <c r="AJ1007" s="92" t="str">
        <f t="shared" si="1160"/>
        <v/>
      </c>
      <c r="AK1007" s="35" t="b">
        <f t="shared" si="1110"/>
        <v>0</v>
      </c>
      <c r="AL1007" s="92" t="str">
        <f t="shared" si="1111"/>
        <v/>
      </c>
      <c r="AM1007" s="35" t="b">
        <f t="shared" si="1112"/>
        <v>0</v>
      </c>
      <c r="AN1007" s="92" t="str">
        <f t="shared" si="1113"/>
        <v/>
      </c>
      <c r="AO1007" s="13" t="b">
        <f t="shared" si="1114"/>
        <v>0</v>
      </c>
      <c r="AP1007" s="92" t="str">
        <f t="shared" si="1115"/>
        <v/>
      </c>
      <c r="AQ1007" s="14">
        <f t="shared" si="1116"/>
        <v>0</v>
      </c>
      <c r="AR1007" s="14">
        <f t="shared" si="1117"/>
        <v>0</v>
      </c>
      <c r="AS1007" s="16">
        <f t="shared" si="1173"/>
        <v>0</v>
      </c>
      <c r="AT1007" s="16">
        <f t="shared" si="1173"/>
        <v>0</v>
      </c>
      <c r="AU1007" s="16">
        <f t="shared" si="1173"/>
        <v>0</v>
      </c>
      <c r="AV1007" s="16">
        <f t="shared" si="1173"/>
        <v>0</v>
      </c>
      <c r="AW1007" s="16">
        <f t="shared" si="1173"/>
        <v>0</v>
      </c>
      <c r="AX1007" s="16">
        <f t="shared" si="1173"/>
        <v>0</v>
      </c>
      <c r="AY1007" s="16">
        <f t="shared" si="1173"/>
        <v>0</v>
      </c>
      <c r="AZ1007" s="16"/>
      <c r="BA1007" s="16"/>
      <c r="BB1007" s="93">
        <f t="shared" si="1161"/>
        <v>0</v>
      </c>
      <c r="BC1007" s="93">
        <f t="shared" si="1162"/>
        <v>0</v>
      </c>
      <c r="BD1007" s="93">
        <f t="shared" si="1163"/>
        <v>0</v>
      </c>
      <c r="BE1007" s="158">
        <f t="shared" si="1164"/>
        <v>0</v>
      </c>
      <c r="BF1007" s="159">
        <f t="shared" si="1165"/>
        <v>0</v>
      </c>
      <c r="BG1007" s="159">
        <f t="shared" si="1119"/>
        <v>0</v>
      </c>
      <c r="BH1007" s="159">
        <f t="shared" si="1120"/>
        <v>0</v>
      </c>
      <c r="BI1007" s="159">
        <f t="shared" si="1121"/>
        <v>0</v>
      </c>
      <c r="BJ1007" s="159">
        <f t="shared" si="1122"/>
        <v>0</v>
      </c>
      <c r="BK1007" s="159">
        <f t="shared" si="1123"/>
        <v>0</v>
      </c>
      <c r="BL1007" s="159">
        <f t="shared" si="1124"/>
        <v>0</v>
      </c>
      <c r="BM1007" s="159">
        <f t="shared" si="1171"/>
        <v>0</v>
      </c>
      <c r="BN1007" s="159">
        <f t="shared" si="1171"/>
        <v>0</v>
      </c>
      <c r="BO1007" s="205" t="b">
        <f t="shared" si="1125"/>
        <v>0</v>
      </c>
      <c r="BP1007" s="214">
        <f t="shared" si="1126"/>
        <v>0</v>
      </c>
      <c r="BQ1007" s="160">
        <f t="shared" si="1127"/>
        <v>0</v>
      </c>
      <c r="BR1007" s="160">
        <f t="shared" si="1128"/>
        <v>0</v>
      </c>
      <c r="BS1007" s="160">
        <f t="shared" si="1129"/>
        <v>0</v>
      </c>
      <c r="BT1007" s="160">
        <f t="shared" si="1130"/>
        <v>0</v>
      </c>
      <c r="BU1007" s="160">
        <f t="shared" si="1131"/>
        <v>0</v>
      </c>
      <c r="BV1007" s="215">
        <f t="shared" si="1132"/>
        <v>0</v>
      </c>
      <c r="BW1007" s="217">
        <f t="shared" si="1133"/>
        <v>0</v>
      </c>
      <c r="BX1007" s="206">
        <f t="shared" si="1134"/>
        <v>0</v>
      </c>
      <c r="BY1007" s="206">
        <f t="shared" si="1135"/>
        <v>0</v>
      </c>
      <c r="BZ1007" s="206">
        <f t="shared" si="1136"/>
        <v>0</v>
      </c>
      <c r="CA1007" s="206">
        <f t="shared" si="1137"/>
        <v>0</v>
      </c>
      <c r="CB1007" s="206">
        <f t="shared" si="1138"/>
        <v>0</v>
      </c>
      <c r="CC1007" s="218">
        <f t="shared" si="1139"/>
        <v>0</v>
      </c>
      <c r="CD1007" s="216" t="e">
        <f t="shared" si="1140"/>
        <v>#VALUE!</v>
      </c>
      <c r="CE1007" s="94" t="e">
        <f t="shared" si="1141"/>
        <v>#VALUE!</v>
      </c>
      <c r="CF1007" s="94" t="e">
        <f t="shared" si="1142"/>
        <v>#VALUE!</v>
      </c>
      <c r="CG1007" s="95" t="e">
        <f t="shared" si="1143"/>
        <v>#VALUE!</v>
      </c>
      <c r="CH1007" s="95" t="e">
        <f t="shared" si="1166"/>
        <v>#VALUE!</v>
      </c>
      <c r="CI1007" s="95" t="b">
        <f t="shared" si="1169"/>
        <v>0</v>
      </c>
      <c r="CJ1007" s="76" t="str">
        <f t="shared" si="1144"/>
        <v/>
      </c>
      <c r="CK1007" s="94" t="e" cm="1">
        <f t="array" aca="1" ref="CK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CL1007" s="94" t="str">
        <f t="shared" si="1145"/>
        <v/>
      </c>
      <c r="CM1007" s="96" t="b">
        <f t="shared" si="1146"/>
        <v>0</v>
      </c>
      <c r="CN1007" s="130" t="b">
        <f>IFERROR(MATCH(D1007,'Avtal för korttidsarbete'!$G$13:$G$1012,0),TRUE)</f>
        <v>1</v>
      </c>
      <c r="CO1007" s="130" t="b">
        <f t="shared" si="1147"/>
        <v>0</v>
      </c>
      <c r="CP1007" s="131" t="str" cm="1">
        <f t="array" ref="CP1007">IF(CN1007=TRUE,"x",INDEX('Avtal för korttidsarbete'!$E$13:$E$1012,$CN1007))</f>
        <v>x</v>
      </c>
      <c r="CQ1007" s="131" t="str" cm="1">
        <f t="array" ref="CQ1007">IF(CN1007=TRUE,"x",INDEX('Avtal för korttidsarbete'!$F$13:$F$1012,$CN1007))</f>
        <v>x</v>
      </c>
      <c r="CR1007" s="130" t="b">
        <f t="shared" si="1148"/>
        <v>0</v>
      </c>
      <c r="CS1007" s="165">
        <f t="shared" si="1167"/>
        <v>0</v>
      </c>
      <c r="CT1007" s="165">
        <f t="shared" si="1168"/>
        <v>0</v>
      </c>
      <c r="CU1007" s="130" t="b">
        <f t="shared" si="1149"/>
        <v>0</v>
      </c>
      <c r="CV1007" s="131">
        <f t="shared" si="1150"/>
        <v>0</v>
      </c>
      <c r="CW1007" s="165">
        <f t="shared" si="1151"/>
        <v>0</v>
      </c>
      <c r="CX1007" s="186" t="b">
        <f>IFERROR(INDEX('Avtal för korttidsarbete'!R:R,MATCH(D1007,'Avtal för korttidsarbete'!$G:$G,0)),TRUE)</f>
        <v>1</v>
      </c>
      <c r="CY1007" s="165" t="str">
        <f>IF(CX1007,"-",INDEX('Avtal för korttidsarbete'!$D:$D,MATCH(D1007,'Avtal för korttidsarbete'!$G:$G,0)))</f>
        <v>-</v>
      </c>
      <c r="CZ1007" s="131" t="b">
        <f>IFERROR(G1007&gt;INDEX(Uppsägningar!E:E,MATCH(C1007,Uppsägningar!C:C,0)),FALSE)</f>
        <v>0</v>
      </c>
    </row>
    <row r="1008" spans="1:104" s="30" customFormat="1" x14ac:dyDescent="0.25">
      <c r="A1008" s="19">
        <v>993</v>
      </c>
      <c r="B1008" s="20"/>
      <c r="C1008" s="189"/>
      <c r="D1008" s="69"/>
      <c r="E1008" s="171">
        <f>IFERROR(INDEX(Admin!$C$7:$C$10,MATCH(CY1008,TblNivåValTExt,0)),0)</f>
        <v>0</v>
      </c>
      <c r="F1008" s="1"/>
      <c r="G1008" s="1"/>
      <c r="H1008" s="90"/>
      <c r="I1008" s="91"/>
      <c r="J1008" s="91"/>
      <c r="K1008" s="91"/>
      <c r="L1008" s="91"/>
      <c r="M1008" s="91"/>
      <c r="N1008" s="91"/>
      <c r="O1008" s="91"/>
      <c r="P1008" s="91"/>
      <c r="Q1008" s="91"/>
      <c r="R1008" s="91"/>
      <c r="S1008" s="91"/>
      <c r="T1008" s="91"/>
      <c r="U1008" s="91"/>
      <c r="V1008" s="91"/>
      <c r="W1008" s="225">
        <f t="shared" si="1105"/>
        <v>0</v>
      </c>
      <c r="X1008" s="134" t="str">
        <f t="shared" si="1152"/>
        <v/>
      </c>
      <c r="Y1008" s="92" t="b">
        <f t="shared" si="1106"/>
        <v>0</v>
      </c>
      <c r="Z1008" s="92" t="str">
        <f t="shared" si="1153"/>
        <v/>
      </c>
      <c r="AA1008" s="92" t="b">
        <f t="shared" si="1154"/>
        <v>0</v>
      </c>
      <c r="AB1008" s="92" t="str">
        <f t="shared" si="1155"/>
        <v/>
      </c>
      <c r="AC1008" s="13" t="b">
        <f t="shared" si="1107"/>
        <v>0</v>
      </c>
      <c r="AD1008" s="92" t="str">
        <f t="shared" si="1156"/>
        <v/>
      </c>
      <c r="AE1008" s="13" t="b">
        <f t="shared" si="1157"/>
        <v>0</v>
      </c>
      <c r="AF1008" s="92" t="str">
        <f t="shared" si="1158"/>
        <v/>
      </c>
      <c r="AG1008" s="13" t="b">
        <f t="shared" si="1108"/>
        <v>0</v>
      </c>
      <c r="AH1008" s="92" t="str">
        <f t="shared" si="1159"/>
        <v/>
      </c>
      <c r="AI1008" s="35" t="b">
        <f t="shared" si="1109"/>
        <v>0</v>
      </c>
      <c r="AJ1008" s="92" t="str">
        <f t="shared" si="1160"/>
        <v/>
      </c>
      <c r="AK1008" s="35" t="b">
        <f t="shared" si="1110"/>
        <v>0</v>
      </c>
      <c r="AL1008" s="92" t="str">
        <f t="shared" si="1111"/>
        <v/>
      </c>
      <c r="AM1008" s="35" t="b">
        <f t="shared" si="1112"/>
        <v>0</v>
      </c>
      <c r="AN1008" s="92" t="str">
        <f t="shared" si="1113"/>
        <v/>
      </c>
      <c r="AO1008" s="13" t="b">
        <f t="shared" si="1114"/>
        <v>0</v>
      </c>
      <c r="AP1008" s="92" t="str">
        <f t="shared" si="1115"/>
        <v/>
      </c>
      <c r="AQ1008" s="14">
        <f t="shared" si="1116"/>
        <v>0</v>
      </c>
      <c r="AR1008" s="14">
        <f t="shared" si="1117"/>
        <v>0</v>
      </c>
      <c r="AS1008" s="16">
        <f t="shared" si="1173"/>
        <v>0</v>
      </c>
      <c r="AT1008" s="16">
        <f t="shared" si="1173"/>
        <v>0</v>
      </c>
      <c r="AU1008" s="16">
        <f t="shared" si="1173"/>
        <v>0</v>
      </c>
      <c r="AV1008" s="16">
        <f t="shared" si="1173"/>
        <v>0</v>
      </c>
      <c r="AW1008" s="16">
        <f t="shared" si="1173"/>
        <v>0</v>
      </c>
      <c r="AX1008" s="16">
        <f t="shared" si="1173"/>
        <v>0</v>
      </c>
      <c r="AY1008" s="16">
        <f t="shared" si="1173"/>
        <v>0</v>
      </c>
      <c r="AZ1008" s="16"/>
      <c r="BA1008" s="16"/>
      <c r="BB1008" s="93">
        <f t="shared" si="1161"/>
        <v>0</v>
      </c>
      <c r="BC1008" s="93">
        <f t="shared" si="1162"/>
        <v>0</v>
      </c>
      <c r="BD1008" s="93">
        <f t="shared" si="1163"/>
        <v>0</v>
      </c>
      <c r="BE1008" s="158">
        <f t="shared" si="1164"/>
        <v>0</v>
      </c>
      <c r="BF1008" s="159">
        <f t="shared" si="1165"/>
        <v>0</v>
      </c>
      <c r="BG1008" s="159">
        <f t="shared" si="1119"/>
        <v>0</v>
      </c>
      <c r="BH1008" s="159">
        <f t="shared" si="1120"/>
        <v>0</v>
      </c>
      <c r="BI1008" s="159">
        <f t="shared" si="1121"/>
        <v>0</v>
      </c>
      <c r="BJ1008" s="159">
        <f t="shared" si="1122"/>
        <v>0</v>
      </c>
      <c r="BK1008" s="159">
        <f t="shared" si="1123"/>
        <v>0</v>
      </c>
      <c r="BL1008" s="159">
        <f t="shared" si="1124"/>
        <v>0</v>
      </c>
      <c r="BM1008" s="159">
        <f t="shared" si="1171"/>
        <v>0</v>
      </c>
      <c r="BN1008" s="159">
        <f t="shared" si="1171"/>
        <v>0</v>
      </c>
      <c r="BO1008" s="205" t="b">
        <f t="shared" si="1125"/>
        <v>0</v>
      </c>
      <c r="BP1008" s="214">
        <f t="shared" si="1126"/>
        <v>0</v>
      </c>
      <c r="BQ1008" s="160">
        <f t="shared" si="1127"/>
        <v>0</v>
      </c>
      <c r="BR1008" s="160">
        <f t="shared" si="1128"/>
        <v>0</v>
      </c>
      <c r="BS1008" s="160">
        <f t="shared" si="1129"/>
        <v>0</v>
      </c>
      <c r="BT1008" s="160">
        <f t="shared" si="1130"/>
        <v>0</v>
      </c>
      <c r="BU1008" s="160">
        <f t="shared" si="1131"/>
        <v>0</v>
      </c>
      <c r="BV1008" s="215">
        <f t="shared" si="1132"/>
        <v>0</v>
      </c>
      <c r="BW1008" s="217">
        <f t="shared" si="1133"/>
        <v>0</v>
      </c>
      <c r="BX1008" s="206">
        <f t="shared" si="1134"/>
        <v>0</v>
      </c>
      <c r="BY1008" s="206">
        <f t="shared" si="1135"/>
        <v>0</v>
      </c>
      <c r="BZ1008" s="206">
        <f t="shared" si="1136"/>
        <v>0</v>
      </c>
      <c r="CA1008" s="206">
        <f t="shared" si="1137"/>
        <v>0</v>
      </c>
      <c r="CB1008" s="206">
        <f t="shared" si="1138"/>
        <v>0</v>
      </c>
      <c r="CC1008" s="218">
        <f t="shared" si="1139"/>
        <v>0</v>
      </c>
      <c r="CD1008" s="216" t="e">
        <f t="shared" si="1140"/>
        <v>#VALUE!</v>
      </c>
      <c r="CE1008" s="94" t="e">
        <f t="shared" si="1141"/>
        <v>#VALUE!</v>
      </c>
      <c r="CF1008" s="94" t="e">
        <f t="shared" si="1142"/>
        <v>#VALUE!</v>
      </c>
      <c r="CG1008" s="95" t="e">
        <f t="shared" si="1143"/>
        <v>#VALUE!</v>
      </c>
      <c r="CH1008" s="95" t="e">
        <f t="shared" si="1166"/>
        <v>#VALUE!</v>
      </c>
      <c r="CI1008" s="95" t="b">
        <f t="shared" si="1169"/>
        <v>0</v>
      </c>
      <c r="CJ1008" s="76" t="str">
        <f t="shared" si="1144"/>
        <v/>
      </c>
      <c r="CK1008" s="94" t="e" cm="1">
        <f t="array" aca="1" ref="CK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CL1008" s="94" t="str">
        <f t="shared" si="1145"/>
        <v/>
      </c>
      <c r="CM1008" s="96" t="b">
        <f t="shared" si="1146"/>
        <v>0</v>
      </c>
      <c r="CN1008" s="130" t="b">
        <f>IFERROR(MATCH(D1008,'Avtal för korttidsarbete'!$G$13:$G$1012,0),TRUE)</f>
        <v>1</v>
      </c>
      <c r="CO1008" s="130" t="b">
        <f t="shared" si="1147"/>
        <v>0</v>
      </c>
      <c r="CP1008" s="131" t="str" cm="1">
        <f t="array" ref="CP1008">IF(CN1008=TRUE,"x",INDEX('Avtal för korttidsarbete'!$E$13:$E$1012,$CN1008))</f>
        <v>x</v>
      </c>
      <c r="CQ1008" s="131" t="str" cm="1">
        <f t="array" ref="CQ1008">IF(CN1008=TRUE,"x",INDEX('Avtal för korttidsarbete'!$F$13:$F$1012,$CN1008))</f>
        <v>x</v>
      </c>
      <c r="CR1008" s="130" t="b">
        <f t="shared" si="1148"/>
        <v>0</v>
      </c>
      <c r="CS1008" s="165">
        <f t="shared" si="1167"/>
        <v>0</v>
      </c>
      <c r="CT1008" s="165">
        <f t="shared" si="1168"/>
        <v>0</v>
      </c>
      <c r="CU1008" s="130" t="b">
        <f t="shared" si="1149"/>
        <v>0</v>
      </c>
      <c r="CV1008" s="131">
        <f t="shared" si="1150"/>
        <v>0</v>
      </c>
      <c r="CW1008" s="165">
        <f t="shared" si="1151"/>
        <v>0</v>
      </c>
      <c r="CX1008" s="186" t="b">
        <f>IFERROR(INDEX('Avtal för korttidsarbete'!R:R,MATCH(D1008,'Avtal för korttidsarbete'!$G:$G,0)),TRUE)</f>
        <v>1</v>
      </c>
      <c r="CY1008" s="165" t="str">
        <f>IF(CX1008,"-",INDEX('Avtal för korttidsarbete'!$D:$D,MATCH(D1008,'Avtal för korttidsarbete'!$G:$G,0)))</f>
        <v>-</v>
      </c>
      <c r="CZ1008" s="131" t="b">
        <f>IFERROR(G1008&gt;INDEX(Uppsägningar!E:E,MATCH(C1008,Uppsägningar!C:C,0)),FALSE)</f>
        <v>0</v>
      </c>
    </row>
    <row r="1009" spans="1:110" s="30" customFormat="1" x14ac:dyDescent="0.25">
      <c r="A1009" s="19">
        <v>994</v>
      </c>
      <c r="B1009" s="20"/>
      <c r="C1009" s="189"/>
      <c r="D1009" s="69"/>
      <c r="E1009" s="171">
        <f>IFERROR(INDEX(Admin!$C$7:$C$10,MATCH(CY1009,TblNivåValTExt,0)),0)</f>
        <v>0</v>
      </c>
      <c r="F1009" s="1"/>
      <c r="G1009" s="1"/>
      <c r="H1009" s="90"/>
      <c r="I1009" s="91"/>
      <c r="J1009" s="91"/>
      <c r="K1009" s="91"/>
      <c r="L1009" s="91"/>
      <c r="M1009" s="91"/>
      <c r="N1009" s="91"/>
      <c r="O1009" s="91"/>
      <c r="P1009" s="91"/>
      <c r="Q1009" s="91"/>
      <c r="R1009" s="91"/>
      <c r="S1009" s="91"/>
      <c r="T1009" s="91"/>
      <c r="U1009" s="91"/>
      <c r="V1009" s="91"/>
      <c r="W1009" s="225">
        <f t="shared" si="1105"/>
        <v>0</v>
      </c>
      <c r="X1009" s="134" t="str">
        <f t="shared" si="1152"/>
        <v/>
      </c>
      <c r="Y1009" s="92" t="b">
        <f t="shared" si="1106"/>
        <v>0</v>
      </c>
      <c r="Z1009" s="92" t="str">
        <f t="shared" si="1153"/>
        <v/>
      </c>
      <c r="AA1009" s="92" t="b">
        <f t="shared" si="1154"/>
        <v>0</v>
      </c>
      <c r="AB1009" s="92" t="str">
        <f t="shared" si="1155"/>
        <v/>
      </c>
      <c r="AC1009" s="13" t="b">
        <f t="shared" si="1107"/>
        <v>0</v>
      </c>
      <c r="AD1009" s="92" t="str">
        <f t="shared" si="1156"/>
        <v/>
      </c>
      <c r="AE1009" s="13" t="b">
        <f t="shared" si="1157"/>
        <v>0</v>
      </c>
      <c r="AF1009" s="92" t="str">
        <f t="shared" si="1158"/>
        <v/>
      </c>
      <c r="AG1009" s="13" t="b">
        <f t="shared" si="1108"/>
        <v>0</v>
      </c>
      <c r="AH1009" s="92" t="str">
        <f t="shared" si="1159"/>
        <v/>
      </c>
      <c r="AI1009" s="35" t="b">
        <f t="shared" si="1109"/>
        <v>0</v>
      </c>
      <c r="AJ1009" s="92" t="str">
        <f t="shared" si="1160"/>
        <v/>
      </c>
      <c r="AK1009" s="35" t="b">
        <f t="shared" si="1110"/>
        <v>0</v>
      </c>
      <c r="AL1009" s="92" t="str">
        <f t="shared" si="1111"/>
        <v/>
      </c>
      <c r="AM1009" s="35" t="b">
        <f t="shared" si="1112"/>
        <v>0</v>
      </c>
      <c r="AN1009" s="92" t="str">
        <f t="shared" si="1113"/>
        <v/>
      </c>
      <c r="AO1009" s="13" t="b">
        <f t="shared" si="1114"/>
        <v>0</v>
      </c>
      <c r="AP1009" s="92" t="str">
        <f t="shared" si="1115"/>
        <v/>
      </c>
      <c r="AQ1009" s="14">
        <f t="shared" si="1116"/>
        <v>0</v>
      </c>
      <c r="AR1009" s="14">
        <f t="shared" si="1117"/>
        <v>0</v>
      </c>
      <c r="AS1009" s="16">
        <f t="shared" si="1173"/>
        <v>0</v>
      </c>
      <c r="AT1009" s="16">
        <f t="shared" si="1173"/>
        <v>0</v>
      </c>
      <c r="AU1009" s="16">
        <f t="shared" si="1173"/>
        <v>0</v>
      </c>
      <c r="AV1009" s="16">
        <f t="shared" si="1173"/>
        <v>0</v>
      </c>
      <c r="AW1009" s="16">
        <f t="shared" si="1173"/>
        <v>0</v>
      </c>
      <c r="AX1009" s="16">
        <f t="shared" si="1173"/>
        <v>0</v>
      </c>
      <c r="AY1009" s="16">
        <f t="shared" si="1173"/>
        <v>0</v>
      </c>
      <c r="AZ1009" s="16"/>
      <c r="BA1009" s="16"/>
      <c r="BB1009" s="93">
        <f t="shared" si="1161"/>
        <v>0</v>
      </c>
      <c r="BC1009" s="93">
        <f t="shared" si="1162"/>
        <v>0</v>
      </c>
      <c r="BD1009" s="93">
        <f t="shared" si="1163"/>
        <v>0</v>
      </c>
      <c r="BE1009" s="158">
        <f t="shared" si="1164"/>
        <v>0</v>
      </c>
      <c r="BF1009" s="159">
        <f t="shared" si="1165"/>
        <v>0</v>
      </c>
      <c r="BG1009" s="159">
        <f t="shared" si="1119"/>
        <v>0</v>
      </c>
      <c r="BH1009" s="159">
        <f t="shared" si="1120"/>
        <v>0</v>
      </c>
      <c r="BI1009" s="159">
        <f t="shared" si="1121"/>
        <v>0</v>
      </c>
      <c r="BJ1009" s="159">
        <f t="shared" si="1122"/>
        <v>0</v>
      </c>
      <c r="BK1009" s="159">
        <f t="shared" si="1123"/>
        <v>0</v>
      </c>
      <c r="BL1009" s="159">
        <f t="shared" si="1124"/>
        <v>0</v>
      </c>
      <c r="BM1009" s="159">
        <f t="shared" si="1171"/>
        <v>0</v>
      </c>
      <c r="BN1009" s="159">
        <f t="shared" si="1171"/>
        <v>0</v>
      </c>
      <c r="BO1009" s="205" t="b">
        <f t="shared" si="1125"/>
        <v>0</v>
      </c>
      <c r="BP1009" s="214">
        <f t="shared" si="1126"/>
        <v>0</v>
      </c>
      <c r="BQ1009" s="160">
        <f t="shared" si="1127"/>
        <v>0</v>
      </c>
      <c r="BR1009" s="160">
        <f t="shared" si="1128"/>
        <v>0</v>
      </c>
      <c r="BS1009" s="160">
        <f t="shared" si="1129"/>
        <v>0</v>
      </c>
      <c r="BT1009" s="160">
        <f t="shared" si="1130"/>
        <v>0</v>
      </c>
      <c r="BU1009" s="160">
        <f t="shared" si="1131"/>
        <v>0</v>
      </c>
      <c r="BV1009" s="215">
        <f t="shared" si="1132"/>
        <v>0</v>
      </c>
      <c r="BW1009" s="217">
        <f t="shared" si="1133"/>
        <v>0</v>
      </c>
      <c r="BX1009" s="206">
        <f t="shared" si="1134"/>
        <v>0</v>
      </c>
      <c r="BY1009" s="206">
        <f t="shared" si="1135"/>
        <v>0</v>
      </c>
      <c r="BZ1009" s="206">
        <f t="shared" si="1136"/>
        <v>0</v>
      </c>
      <c r="CA1009" s="206">
        <f t="shared" si="1137"/>
        <v>0</v>
      </c>
      <c r="CB1009" s="206">
        <f t="shared" si="1138"/>
        <v>0</v>
      </c>
      <c r="CC1009" s="218">
        <f t="shared" si="1139"/>
        <v>0</v>
      </c>
      <c r="CD1009" s="216" t="e">
        <f t="shared" si="1140"/>
        <v>#VALUE!</v>
      </c>
      <c r="CE1009" s="94" t="e">
        <f t="shared" si="1141"/>
        <v>#VALUE!</v>
      </c>
      <c r="CF1009" s="94" t="e">
        <f t="shared" si="1142"/>
        <v>#VALUE!</v>
      </c>
      <c r="CG1009" s="95" t="e">
        <f t="shared" si="1143"/>
        <v>#VALUE!</v>
      </c>
      <c r="CH1009" s="95" t="e">
        <f t="shared" si="1166"/>
        <v>#VALUE!</v>
      </c>
      <c r="CI1009" s="95" t="b">
        <f t="shared" si="1169"/>
        <v>0</v>
      </c>
      <c r="CJ1009" s="76" t="str">
        <f t="shared" si="1144"/>
        <v/>
      </c>
      <c r="CK1009" s="94" t="e" cm="1">
        <f t="array" aca="1" ref="CK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CL1009" s="94" t="str">
        <f t="shared" si="1145"/>
        <v/>
      </c>
      <c r="CM1009" s="96" t="b">
        <f t="shared" si="1146"/>
        <v>0</v>
      </c>
      <c r="CN1009" s="130" t="b">
        <f>IFERROR(MATCH(D1009,'Avtal för korttidsarbete'!$G$13:$G$1012,0),TRUE)</f>
        <v>1</v>
      </c>
      <c r="CO1009" s="130" t="b">
        <f t="shared" si="1147"/>
        <v>0</v>
      </c>
      <c r="CP1009" s="131" t="str" cm="1">
        <f t="array" ref="CP1009">IF(CN1009=TRUE,"x",INDEX('Avtal för korttidsarbete'!$E$13:$E$1012,$CN1009))</f>
        <v>x</v>
      </c>
      <c r="CQ1009" s="131" t="str" cm="1">
        <f t="array" ref="CQ1009">IF(CN1009=TRUE,"x",INDEX('Avtal för korttidsarbete'!$F$13:$F$1012,$CN1009))</f>
        <v>x</v>
      </c>
      <c r="CR1009" s="130" t="b">
        <f t="shared" si="1148"/>
        <v>0</v>
      </c>
      <c r="CS1009" s="165">
        <f t="shared" si="1167"/>
        <v>0</v>
      </c>
      <c r="CT1009" s="165">
        <f t="shared" si="1168"/>
        <v>0</v>
      </c>
      <c r="CU1009" s="130" t="b">
        <f t="shared" si="1149"/>
        <v>0</v>
      </c>
      <c r="CV1009" s="131">
        <f t="shared" si="1150"/>
        <v>0</v>
      </c>
      <c r="CW1009" s="165">
        <f t="shared" si="1151"/>
        <v>0</v>
      </c>
      <c r="CX1009" s="186" t="b">
        <f>IFERROR(INDEX('Avtal för korttidsarbete'!R:R,MATCH(D1009,'Avtal för korttidsarbete'!$G:$G,0)),TRUE)</f>
        <v>1</v>
      </c>
      <c r="CY1009" s="165" t="str">
        <f>IF(CX1009,"-",INDEX('Avtal för korttidsarbete'!$D:$D,MATCH(D1009,'Avtal för korttidsarbete'!$G:$G,0)))</f>
        <v>-</v>
      </c>
      <c r="CZ1009" s="131" t="b">
        <f>IFERROR(G1009&gt;INDEX(Uppsägningar!E:E,MATCH(C1009,Uppsägningar!C:C,0)),FALSE)</f>
        <v>0</v>
      </c>
    </row>
    <row r="1010" spans="1:110" s="30" customFormat="1" x14ac:dyDescent="0.25">
      <c r="A1010" s="19">
        <v>995</v>
      </c>
      <c r="B1010" s="20"/>
      <c r="C1010" s="189"/>
      <c r="D1010" s="69"/>
      <c r="E1010" s="171">
        <f>IFERROR(INDEX(Admin!$C$7:$C$10,MATCH(CY1010,TblNivåValTExt,0)),0)</f>
        <v>0</v>
      </c>
      <c r="F1010" s="1"/>
      <c r="G1010" s="1"/>
      <c r="H1010" s="90"/>
      <c r="I1010" s="91"/>
      <c r="J1010" s="91"/>
      <c r="K1010" s="91"/>
      <c r="L1010" s="91"/>
      <c r="M1010" s="91"/>
      <c r="N1010" s="91"/>
      <c r="O1010" s="91"/>
      <c r="P1010" s="91"/>
      <c r="Q1010" s="91"/>
      <c r="R1010" s="91"/>
      <c r="S1010" s="91"/>
      <c r="T1010" s="91"/>
      <c r="U1010" s="91"/>
      <c r="V1010" s="91"/>
      <c r="W1010" s="225">
        <f t="shared" si="1105"/>
        <v>0</v>
      </c>
      <c r="X1010" s="134" t="str">
        <f t="shared" si="1152"/>
        <v/>
      </c>
      <c r="Y1010" s="92" t="b">
        <f t="shared" si="1106"/>
        <v>0</v>
      </c>
      <c r="Z1010" s="92" t="str">
        <f t="shared" si="1153"/>
        <v/>
      </c>
      <c r="AA1010" s="92" t="b">
        <f t="shared" si="1154"/>
        <v>0</v>
      </c>
      <c r="AB1010" s="92" t="str">
        <f t="shared" si="1155"/>
        <v/>
      </c>
      <c r="AC1010" s="13" t="b">
        <f t="shared" si="1107"/>
        <v>0</v>
      </c>
      <c r="AD1010" s="92" t="str">
        <f t="shared" si="1156"/>
        <v/>
      </c>
      <c r="AE1010" s="13" t="b">
        <f t="shared" si="1157"/>
        <v>0</v>
      </c>
      <c r="AF1010" s="92" t="str">
        <f t="shared" si="1158"/>
        <v/>
      </c>
      <c r="AG1010" s="13" t="b">
        <f t="shared" si="1108"/>
        <v>0</v>
      </c>
      <c r="AH1010" s="92" t="str">
        <f t="shared" si="1159"/>
        <v/>
      </c>
      <c r="AI1010" s="35" t="b">
        <f t="shared" si="1109"/>
        <v>0</v>
      </c>
      <c r="AJ1010" s="92" t="str">
        <f t="shared" si="1160"/>
        <v/>
      </c>
      <c r="AK1010" s="35" t="b">
        <f t="shared" si="1110"/>
        <v>0</v>
      </c>
      <c r="AL1010" s="92" t="str">
        <f t="shared" si="1111"/>
        <v/>
      </c>
      <c r="AM1010" s="35" t="b">
        <f t="shared" si="1112"/>
        <v>0</v>
      </c>
      <c r="AN1010" s="92" t="str">
        <f t="shared" si="1113"/>
        <v/>
      </c>
      <c r="AO1010" s="13" t="b">
        <f t="shared" si="1114"/>
        <v>0</v>
      </c>
      <c r="AP1010" s="92" t="str">
        <f t="shared" si="1115"/>
        <v/>
      </c>
      <c r="AQ1010" s="14">
        <f t="shared" si="1116"/>
        <v>0</v>
      </c>
      <c r="AR1010" s="14">
        <f t="shared" si="1117"/>
        <v>0</v>
      </c>
      <c r="AS1010" s="16">
        <f t="shared" si="1173"/>
        <v>0</v>
      </c>
      <c r="AT1010" s="16">
        <f t="shared" si="1173"/>
        <v>0</v>
      </c>
      <c r="AU1010" s="16">
        <f t="shared" si="1173"/>
        <v>0</v>
      </c>
      <c r="AV1010" s="16">
        <f t="shared" si="1173"/>
        <v>0</v>
      </c>
      <c r="AW1010" s="16">
        <f t="shared" si="1173"/>
        <v>0</v>
      </c>
      <c r="AX1010" s="16">
        <f t="shared" si="1173"/>
        <v>0</v>
      </c>
      <c r="AY1010" s="16">
        <f t="shared" si="1173"/>
        <v>0</v>
      </c>
      <c r="AZ1010" s="16"/>
      <c r="BA1010" s="16"/>
      <c r="BB1010" s="93">
        <f t="shared" si="1161"/>
        <v>0</v>
      </c>
      <c r="BC1010" s="93">
        <f t="shared" si="1162"/>
        <v>0</v>
      </c>
      <c r="BD1010" s="93">
        <f t="shared" si="1163"/>
        <v>0</v>
      </c>
      <c r="BE1010" s="158">
        <f t="shared" si="1164"/>
        <v>0</v>
      </c>
      <c r="BF1010" s="159">
        <f t="shared" si="1165"/>
        <v>0</v>
      </c>
      <c r="BG1010" s="159">
        <f t="shared" si="1119"/>
        <v>0</v>
      </c>
      <c r="BH1010" s="159">
        <f t="shared" si="1120"/>
        <v>0</v>
      </c>
      <c r="BI1010" s="159">
        <f t="shared" si="1121"/>
        <v>0</v>
      </c>
      <c r="BJ1010" s="159">
        <f t="shared" si="1122"/>
        <v>0</v>
      </c>
      <c r="BK1010" s="159">
        <f t="shared" si="1123"/>
        <v>0</v>
      </c>
      <c r="BL1010" s="159">
        <f t="shared" si="1124"/>
        <v>0</v>
      </c>
      <c r="BM1010" s="159">
        <f t="shared" si="1171"/>
        <v>0</v>
      </c>
      <c r="BN1010" s="159">
        <f t="shared" si="1171"/>
        <v>0</v>
      </c>
      <c r="BO1010" s="205" t="b">
        <f t="shared" si="1125"/>
        <v>0</v>
      </c>
      <c r="BP1010" s="214">
        <f t="shared" si="1126"/>
        <v>0</v>
      </c>
      <c r="BQ1010" s="160">
        <f t="shared" si="1127"/>
        <v>0</v>
      </c>
      <c r="BR1010" s="160">
        <f t="shared" si="1128"/>
        <v>0</v>
      </c>
      <c r="BS1010" s="160">
        <f t="shared" si="1129"/>
        <v>0</v>
      </c>
      <c r="BT1010" s="160">
        <f t="shared" si="1130"/>
        <v>0</v>
      </c>
      <c r="BU1010" s="160">
        <f t="shared" si="1131"/>
        <v>0</v>
      </c>
      <c r="BV1010" s="215">
        <f t="shared" si="1132"/>
        <v>0</v>
      </c>
      <c r="BW1010" s="217">
        <f t="shared" si="1133"/>
        <v>0</v>
      </c>
      <c r="BX1010" s="206">
        <f t="shared" si="1134"/>
        <v>0</v>
      </c>
      <c r="BY1010" s="206">
        <f t="shared" si="1135"/>
        <v>0</v>
      </c>
      <c r="BZ1010" s="206">
        <f t="shared" si="1136"/>
        <v>0</v>
      </c>
      <c r="CA1010" s="206">
        <f t="shared" si="1137"/>
        <v>0</v>
      </c>
      <c r="CB1010" s="206">
        <f t="shared" si="1138"/>
        <v>0</v>
      </c>
      <c r="CC1010" s="218">
        <f t="shared" si="1139"/>
        <v>0</v>
      </c>
      <c r="CD1010" s="216" t="e">
        <f t="shared" si="1140"/>
        <v>#VALUE!</v>
      </c>
      <c r="CE1010" s="94" t="e">
        <f t="shared" si="1141"/>
        <v>#VALUE!</v>
      </c>
      <c r="CF1010" s="94" t="e">
        <f t="shared" si="1142"/>
        <v>#VALUE!</v>
      </c>
      <c r="CG1010" s="95" t="e">
        <f t="shared" si="1143"/>
        <v>#VALUE!</v>
      </c>
      <c r="CH1010" s="95" t="e">
        <f t="shared" si="1166"/>
        <v>#VALUE!</v>
      </c>
      <c r="CI1010" s="95" t="b">
        <f t="shared" si="1169"/>
        <v>0</v>
      </c>
      <c r="CJ1010" s="76" t="str">
        <f t="shared" si="1144"/>
        <v/>
      </c>
      <c r="CK1010" s="94" t="e" cm="1">
        <f t="array" aca="1" ref="CK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CL1010" s="94" t="str">
        <f t="shared" si="1145"/>
        <v/>
      </c>
      <c r="CM1010" s="96" t="b">
        <f t="shared" si="1146"/>
        <v>0</v>
      </c>
      <c r="CN1010" s="130" t="b">
        <f>IFERROR(MATCH(D1010,'Avtal för korttidsarbete'!$G$13:$G$1012,0),TRUE)</f>
        <v>1</v>
      </c>
      <c r="CO1010" s="130" t="b">
        <f t="shared" si="1147"/>
        <v>0</v>
      </c>
      <c r="CP1010" s="131" t="str" cm="1">
        <f t="array" ref="CP1010">IF(CN1010=TRUE,"x",INDEX('Avtal för korttidsarbete'!$E$13:$E$1012,$CN1010))</f>
        <v>x</v>
      </c>
      <c r="CQ1010" s="131" t="str" cm="1">
        <f t="array" ref="CQ1010">IF(CN1010=TRUE,"x",INDEX('Avtal för korttidsarbete'!$F$13:$F$1012,$CN1010))</f>
        <v>x</v>
      </c>
      <c r="CR1010" s="130" t="b">
        <f t="shared" si="1148"/>
        <v>0</v>
      </c>
      <c r="CS1010" s="165">
        <f t="shared" si="1167"/>
        <v>0</v>
      </c>
      <c r="CT1010" s="165">
        <f t="shared" si="1168"/>
        <v>0</v>
      </c>
      <c r="CU1010" s="130" t="b">
        <f t="shared" si="1149"/>
        <v>0</v>
      </c>
      <c r="CV1010" s="131">
        <f t="shared" si="1150"/>
        <v>0</v>
      </c>
      <c r="CW1010" s="165">
        <f t="shared" si="1151"/>
        <v>0</v>
      </c>
      <c r="CX1010" s="186" t="b">
        <f>IFERROR(INDEX('Avtal för korttidsarbete'!R:R,MATCH(D1010,'Avtal för korttidsarbete'!$G:$G,0)),TRUE)</f>
        <v>1</v>
      </c>
      <c r="CY1010" s="165" t="str">
        <f>IF(CX1010,"-",INDEX('Avtal för korttidsarbete'!$D:$D,MATCH(D1010,'Avtal för korttidsarbete'!$G:$G,0)))</f>
        <v>-</v>
      </c>
      <c r="CZ1010" s="131" t="b">
        <f>IFERROR(G1010&gt;INDEX(Uppsägningar!E:E,MATCH(C1010,Uppsägningar!C:C,0)),FALSE)</f>
        <v>0</v>
      </c>
    </row>
    <row r="1011" spans="1:110" s="30" customFormat="1" x14ac:dyDescent="0.25">
      <c r="A1011" s="19">
        <v>996</v>
      </c>
      <c r="B1011" s="20"/>
      <c r="C1011" s="189"/>
      <c r="D1011" s="69"/>
      <c r="E1011" s="171">
        <f>IFERROR(INDEX(Admin!$C$7:$C$10,MATCH(CY1011,TblNivåValTExt,0)),0)</f>
        <v>0</v>
      </c>
      <c r="F1011" s="1"/>
      <c r="G1011" s="1"/>
      <c r="H1011" s="90"/>
      <c r="I1011" s="91"/>
      <c r="J1011" s="91"/>
      <c r="K1011" s="91"/>
      <c r="L1011" s="91"/>
      <c r="M1011" s="91"/>
      <c r="N1011" s="91"/>
      <c r="O1011" s="91"/>
      <c r="P1011" s="91"/>
      <c r="Q1011" s="91"/>
      <c r="R1011" s="91"/>
      <c r="S1011" s="91"/>
      <c r="T1011" s="91"/>
      <c r="U1011" s="91"/>
      <c r="V1011" s="91"/>
      <c r="W1011" s="225">
        <f t="shared" si="1105"/>
        <v>0</v>
      </c>
      <c r="X1011" s="134" t="str">
        <f t="shared" si="1152"/>
        <v/>
      </c>
      <c r="Y1011" s="92" t="b">
        <f t="shared" si="1106"/>
        <v>0</v>
      </c>
      <c r="Z1011" s="92" t="str">
        <f t="shared" si="1153"/>
        <v/>
      </c>
      <c r="AA1011" s="92" t="b">
        <f t="shared" si="1154"/>
        <v>0</v>
      </c>
      <c r="AB1011" s="92" t="str">
        <f t="shared" si="1155"/>
        <v/>
      </c>
      <c r="AC1011" s="13" t="b">
        <f t="shared" si="1107"/>
        <v>0</v>
      </c>
      <c r="AD1011" s="92" t="str">
        <f t="shared" si="1156"/>
        <v/>
      </c>
      <c r="AE1011" s="13" t="b">
        <f t="shared" si="1157"/>
        <v>0</v>
      </c>
      <c r="AF1011" s="92" t="str">
        <f t="shared" si="1158"/>
        <v/>
      </c>
      <c r="AG1011" s="13" t="b">
        <f t="shared" si="1108"/>
        <v>0</v>
      </c>
      <c r="AH1011" s="92" t="str">
        <f t="shared" si="1159"/>
        <v/>
      </c>
      <c r="AI1011" s="35" t="b">
        <f t="shared" si="1109"/>
        <v>0</v>
      </c>
      <c r="AJ1011" s="92" t="str">
        <f t="shared" si="1160"/>
        <v/>
      </c>
      <c r="AK1011" s="35" t="b">
        <f t="shared" si="1110"/>
        <v>0</v>
      </c>
      <c r="AL1011" s="92" t="str">
        <f t="shared" si="1111"/>
        <v/>
      </c>
      <c r="AM1011" s="35" t="b">
        <f t="shared" si="1112"/>
        <v>0</v>
      </c>
      <c r="AN1011" s="92" t="str">
        <f t="shared" si="1113"/>
        <v/>
      </c>
      <c r="AO1011" s="13" t="b">
        <f t="shared" si="1114"/>
        <v>0</v>
      </c>
      <c r="AP1011" s="92" t="str">
        <f t="shared" si="1115"/>
        <v/>
      </c>
      <c r="AQ1011" s="14">
        <f t="shared" si="1116"/>
        <v>0</v>
      </c>
      <c r="AR1011" s="14">
        <f t="shared" si="1117"/>
        <v>0</v>
      </c>
      <c r="AS1011" s="16">
        <f t="shared" si="1173"/>
        <v>0</v>
      </c>
      <c r="AT1011" s="16">
        <f t="shared" si="1173"/>
        <v>0</v>
      </c>
      <c r="AU1011" s="16">
        <f t="shared" si="1173"/>
        <v>0</v>
      </c>
      <c r="AV1011" s="16">
        <f t="shared" si="1173"/>
        <v>0</v>
      </c>
      <c r="AW1011" s="16">
        <f t="shared" si="1173"/>
        <v>0</v>
      </c>
      <c r="AX1011" s="16">
        <f t="shared" si="1173"/>
        <v>0</v>
      </c>
      <c r="AY1011" s="16">
        <f t="shared" si="1173"/>
        <v>0</v>
      </c>
      <c r="AZ1011" s="16"/>
      <c r="BA1011" s="16"/>
      <c r="BB1011" s="93">
        <f t="shared" si="1161"/>
        <v>0</v>
      </c>
      <c r="BC1011" s="93">
        <f t="shared" si="1162"/>
        <v>0</v>
      </c>
      <c r="BD1011" s="93">
        <f t="shared" si="1163"/>
        <v>0</v>
      </c>
      <c r="BE1011" s="158">
        <f t="shared" si="1164"/>
        <v>0</v>
      </c>
      <c r="BF1011" s="159">
        <f t="shared" si="1165"/>
        <v>0</v>
      </c>
      <c r="BG1011" s="159">
        <f t="shared" si="1119"/>
        <v>0</v>
      </c>
      <c r="BH1011" s="159">
        <f t="shared" si="1120"/>
        <v>0</v>
      </c>
      <c r="BI1011" s="159">
        <f t="shared" si="1121"/>
        <v>0</v>
      </c>
      <c r="BJ1011" s="159">
        <f t="shared" si="1122"/>
        <v>0</v>
      </c>
      <c r="BK1011" s="159">
        <f t="shared" si="1123"/>
        <v>0</v>
      </c>
      <c r="BL1011" s="159">
        <f t="shared" si="1124"/>
        <v>0</v>
      </c>
      <c r="BM1011" s="159">
        <f t="shared" si="1171"/>
        <v>0</v>
      </c>
      <c r="BN1011" s="159">
        <f t="shared" si="1171"/>
        <v>0</v>
      </c>
      <c r="BO1011" s="205" t="b">
        <f t="shared" si="1125"/>
        <v>0</v>
      </c>
      <c r="BP1011" s="214">
        <f t="shared" si="1126"/>
        <v>0</v>
      </c>
      <c r="BQ1011" s="160">
        <f t="shared" si="1127"/>
        <v>0</v>
      </c>
      <c r="BR1011" s="160">
        <f t="shared" si="1128"/>
        <v>0</v>
      </c>
      <c r="BS1011" s="160">
        <f t="shared" si="1129"/>
        <v>0</v>
      </c>
      <c r="BT1011" s="160">
        <f t="shared" si="1130"/>
        <v>0</v>
      </c>
      <c r="BU1011" s="160">
        <f t="shared" si="1131"/>
        <v>0</v>
      </c>
      <c r="BV1011" s="215">
        <f t="shared" si="1132"/>
        <v>0</v>
      </c>
      <c r="BW1011" s="217">
        <f t="shared" si="1133"/>
        <v>0</v>
      </c>
      <c r="BX1011" s="206">
        <f t="shared" si="1134"/>
        <v>0</v>
      </c>
      <c r="BY1011" s="206">
        <f t="shared" si="1135"/>
        <v>0</v>
      </c>
      <c r="BZ1011" s="206">
        <f t="shared" si="1136"/>
        <v>0</v>
      </c>
      <c r="CA1011" s="206">
        <f t="shared" si="1137"/>
        <v>0</v>
      </c>
      <c r="CB1011" s="206">
        <f t="shared" si="1138"/>
        <v>0</v>
      </c>
      <c r="CC1011" s="218">
        <f t="shared" si="1139"/>
        <v>0</v>
      </c>
      <c r="CD1011" s="216" t="e">
        <f t="shared" si="1140"/>
        <v>#VALUE!</v>
      </c>
      <c r="CE1011" s="94" t="e">
        <f t="shared" si="1141"/>
        <v>#VALUE!</v>
      </c>
      <c r="CF1011" s="94" t="e">
        <f t="shared" si="1142"/>
        <v>#VALUE!</v>
      </c>
      <c r="CG1011" s="95" t="e">
        <f t="shared" si="1143"/>
        <v>#VALUE!</v>
      </c>
      <c r="CH1011" s="95" t="e">
        <f t="shared" si="1166"/>
        <v>#VALUE!</v>
      </c>
      <c r="CI1011" s="95" t="b">
        <f t="shared" si="1169"/>
        <v>0</v>
      </c>
      <c r="CJ1011" s="76" t="str">
        <f t="shared" si="1144"/>
        <v/>
      </c>
      <c r="CK1011" s="94" t="e" cm="1">
        <f t="array" aca="1" ref="CK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CL1011" s="94" t="str">
        <f t="shared" si="1145"/>
        <v/>
      </c>
      <c r="CM1011" s="96" t="b">
        <f t="shared" si="1146"/>
        <v>0</v>
      </c>
      <c r="CN1011" s="130" t="b">
        <f>IFERROR(MATCH(D1011,'Avtal för korttidsarbete'!$G$13:$G$1012,0),TRUE)</f>
        <v>1</v>
      </c>
      <c r="CO1011" s="130" t="b">
        <f t="shared" si="1147"/>
        <v>0</v>
      </c>
      <c r="CP1011" s="131" t="str" cm="1">
        <f t="array" ref="CP1011">IF(CN1011=TRUE,"x",INDEX('Avtal för korttidsarbete'!$E$13:$E$1012,$CN1011))</f>
        <v>x</v>
      </c>
      <c r="CQ1011" s="131" t="str" cm="1">
        <f t="array" ref="CQ1011">IF(CN1011=TRUE,"x",INDEX('Avtal för korttidsarbete'!$F$13:$F$1012,$CN1011))</f>
        <v>x</v>
      </c>
      <c r="CR1011" s="130" t="b">
        <f t="shared" si="1148"/>
        <v>0</v>
      </c>
      <c r="CS1011" s="165">
        <f t="shared" si="1167"/>
        <v>0</v>
      </c>
      <c r="CT1011" s="165">
        <f t="shared" si="1168"/>
        <v>0</v>
      </c>
      <c r="CU1011" s="130" t="b">
        <f t="shared" si="1149"/>
        <v>0</v>
      </c>
      <c r="CV1011" s="131">
        <f t="shared" si="1150"/>
        <v>0</v>
      </c>
      <c r="CW1011" s="165">
        <f t="shared" si="1151"/>
        <v>0</v>
      </c>
      <c r="CX1011" s="186" t="b">
        <f>IFERROR(INDEX('Avtal för korttidsarbete'!R:R,MATCH(D1011,'Avtal för korttidsarbete'!$G:$G,0)),TRUE)</f>
        <v>1</v>
      </c>
      <c r="CY1011" s="165" t="str">
        <f>IF(CX1011,"-",INDEX('Avtal för korttidsarbete'!$D:$D,MATCH(D1011,'Avtal för korttidsarbete'!$G:$G,0)))</f>
        <v>-</v>
      </c>
      <c r="CZ1011" s="131" t="b">
        <f>IFERROR(G1011&gt;INDEX(Uppsägningar!E:E,MATCH(C1011,Uppsägningar!C:C,0)),FALSE)</f>
        <v>0</v>
      </c>
    </row>
    <row r="1012" spans="1:110" s="30" customFormat="1" x14ac:dyDescent="0.25">
      <c r="A1012" s="19">
        <v>997</v>
      </c>
      <c r="B1012" s="20"/>
      <c r="C1012" s="189"/>
      <c r="D1012" s="69"/>
      <c r="E1012" s="171">
        <f>IFERROR(INDEX(Admin!$C$7:$C$10,MATCH(CY1012,TblNivåValTExt,0)),0)</f>
        <v>0</v>
      </c>
      <c r="F1012" s="1"/>
      <c r="G1012" s="1"/>
      <c r="H1012" s="90"/>
      <c r="I1012" s="91"/>
      <c r="J1012" s="91"/>
      <c r="K1012" s="91"/>
      <c r="L1012" s="91"/>
      <c r="M1012" s="91"/>
      <c r="N1012" s="91"/>
      <c r="O1012" s="91"/>
      <c r="P1012" s="91"/>
      <c r="Q1012" s="91"/>
      <c r="R1012" s="91"/>
      <c r="S1012" s="91"/>
      <c r="T1012" s="91"/>
      <c r="U1012" s="91"/>
      <c r="V1012" s="91"/>
      <c r="W1012" s="225">
        <f t="shared" si="1105"/>
        <v>0</v>
      </c>
      <c r="X1012" s="134" t="str">
        <f t="shared" si="1152"/>
        <v/>
      </c>
      <c r="Y1012" s="92" t="b">
        <f t="shared" si="1106"/>
        <v>0</v>
      </c>
      <c r="Z1012" s="92" t="str">
        <f t="shared" si="1153"/>
        <v/>
      </c>
      <c r="AA1012" s="92" t="b">
        <f t="shared" si="1154"/>
        <v>0</v>
      </c>
      <c r="AB1012" s="92" t="str">
        <f t="shared" si="1155"/>
        <v/>
      </c>
      <c r="AC1012" s="13" t="b">
        <f t="shared" si="1107"/>
        <v>0</v>
      </c>
      <c r="AD1012" s="92" t="str">
        <f t="shared" si="1156"/>
        <v/>
      </c>
      <c r="AE1012" s="13" t="b">
        <f t="shared" si="1157"/>
        <v>0</v>
      </c>
      <c r="AF1012" s="92" t="str">
        <f t="shared" si="1158"/>
        <v/>
      </c>
      <c r="AG1012" s="13" t="b">
        <f t="shared" si="1108"/>
        <v>0</v>
      </c>
      <c r="AH1012" s="92" t="str">
        <f t="shared" si="1159"/>
        <v/>
      </c>
      <c r="AI1012" s="35" t="b">
        <f t="shared" si="1109"/>
        <v>0</v>
      </c>
      <c r="AJ1012" s="92" t="str">
        <f t="shared" si="1160"/>
        <v/>
      </c>
      <c r="AK1012" s="35" t="b">
        <f t="shared" si="1110"/>
        <v>0</v>
      </c>
      <c r="AL1012" s="92" t="str">
        <f t="shared" si="1111"/>
        <v/>
      </c>
      <c r="AM1012" s="35" t="b">
        <f t="shared" si="1112"/>
        <v>0</v>
      </c>
      <c r="AN1012" s="92" t="str">
        <f t="shared" si="1113"/>
        <v/>
      </c>
      <c r="AO1012" s="13" t="b">
        <f t="shared" si="1114"/>
        <v>0</v>
      </c>
      <c r="AP1012" s="92" t="str">
        <f t="shared" si="1115"/>
        <v/>
      </c>
      <c r="AQ1012" s="14">
        <f t="shared" si="1116"/>
        <v>0</v>
      </c>
      <c r="AR1012" s="14">
        <f t="shared" si="1117"/>
        <v>0</v>
      </c>
      <c r="AS1012" s="16">
        <f t="shared" si="1173"/>
        <v>0</v>
      </c>
      <c r="AT1012" s="16">
        <f t="shared" si="1173"/>
        <v>0</v>
      </c>
      <c r="AU1012" s="16">
        <f t="shared" si="1173"/>
        <v>0</v>
      </c>
      <c r="AV1012" s="16">
        <f t="shared" si="1173"/>
        <v>0</v>
      </c>
      <c r="AW1012" s="16">
        <f t="shared" si="1173"/>
        <v>0</v>
      </c>
      <c r="AX1012" s="16">
        <f t="shared" si="1173"/>
        <v>0</v>
      </c>
      <c r="AY1012" s="16">
        <f t="shared" si="1173"/>
        <v>0</v>
      </c>
      <c r="AZ1012" s="16"/>
      <c r="BA1012" s="16"/>
      <c r="BB1012" s="93">
        <f t="shared" si="1161"/>
        <v>0</v>
      </c>
      <c r="BC1012" s="93">
        <f t="shared" si="1162"/>
        <v>0</v>
      </c>
      <c r="BD1012" s="93">
        <f t="shared" si="1163"/>
        <v>0</v>
      </c>
      <c r="BE1012" s="158">
        <f t="shared" si="1164"/>
        <v>0</v>
      </c>
      <c r="BF1012" s="159">
        <f t="shared" si="1165"/>
        <v>0</v>
      </c>
      <c r="BG1012" s="159">
        <f t="shared" si="1119"/>
        <v>0</v>
      </c>
      <c r="BH1012" s="159">
        <f t="shared" si="1120"/>
        <v>0</v>
      </c>
      <c r="BI1012" s="159">
        <f t="shared" si="1121"/>
        <v>0</v>
      </c>
      <c r="BJ1012" s="159">
        <f t="shared" si="1122"/>
        <v>0</v>
      </c>
      <c r="BK1012" s="159">
        <f t="shared" si="1123"/>
        <v>0</v>
      </c>
      <c r="BL1012" s="159">
        <f t="shared" si="1124"/>
        <v>0</v>
      </c>
      <c r="BM1012" s="159">
        <f t="shared" si="1171"/>
        <v>0</v>
      </c>
      <c r="BN1012" s="159">
        <f t="shared" si="1171"/>
        <v>0</v>
      </c>
      <c r="BO1012" s="205" t="b">
        <f t="shared" si="1125"/>
        <v>0</v>
      </c>
      <c r="BP1012" s="214">
        <f t="shared" si="1126"/>
        <v>0</v>
      </c>
      <c r="BQ1012" s="160">
        <f t="shared" si="1127"/>
        <v>0</v>
      </c>
      <c r="BR1012" s="160">
        <f t="shared" si="1128"/>
        <v>0</v>
      </c>
      <c r="BS1012" s="160">
        <f t="shared" si="1129"/>
        <v>0</v>
      </c>
      <c r="BT1012" s="160">
        <f t="shared" si="1130"/>
        <v>0</v>
      </c>
      <c r="BU1012" s="160">
        <f t="shared" si="1131"/>
        <v>0</v>
      </c>
      <c r="BV1012" s="215">
        <f t="shared" si="1132"/>
        <v>0</v>
      </c>
      <c r="BW1012" s="217">
        <f t="shared" si="1133"/>
        <v>0</v>
      </c>
      <c r="BX1012" s="206">
        <f t="shared" si="1134"/>
        <v>0</v>
      </c>
      <c r="BY1012" s="206">
        <f t="shared" si="1135"/>
        <v>0</v>
      </c>
      <c r="BZ1012" s="206">
        <f t="shared" si="1136"/>
        <v>0</v>
      </c>
      <c r="CA1012" s="206">
        <f t="shared" si="1137"/>
        <v>0</v>
      </c>
      <c r="CB1012" s="206">
        <f t="shared" si="1138"/>
        <v>0</v>
      </c>
      <c r="CC1012" s="218">
        <f t="shared" si="1139"/>
        <v>0</v>
      </c>
      <c r="CD1012" s="216" t="e">
        <f t="shared" si="1140"/>
        <v>#VALUE!</v>
      </c>
      <c r="CE1012" s="94" t="e">
        <f t="shared" si="1141"/>
        <v>#VALUE!</v>
      </c>
      <c r="CF1012" s="94" t="e">
        <f t="shared" si="1142"/>
        <v>#VALUE!</v>
      </c>
      <c r="CG1012" s="95" t="e">
        <f t="shared" si="1143"/>
        <v>#VALUE!</v>
      </c>
      <c r="CH1012" s="95" t="e">
        <f t="shared" si="1166"/>
        <v>#VALUE!</v>
      </c>
      <c r="CI1012" s="95" t="b">
        <f t="shared" si="1169"/>
        <v>0</v>
      </c>
      <c r="CJ1012" s="76" t="str">
        <f t="shared" si="1144"/>
        <v/>
      </c>
      <c r="CK1012" s="94" t="e" cm="1">
        <f t="array" aca="1" ref="CK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CL1012" s="94" t="str">
        <f t="shared" si="1145"/>
        <v/>
      </c>
      <c r="CM1012" s="96" t="b">
        <f t="shared" si="1146"/>
        <v>0</v>
      </c>
      <c r="CN1012" s="130" t="b">
        <f>IFERROR(MATCH(D1012,'Avtal för korttidsarbete'!$G$13:$G$1012,0),TRUE)</f>
        <v>1</v>
      </c>
      <c r="CO1012" s="130" t="b">
        <f t="shared" si="1147"/>
        <v>0</v>
      </c>
      <c r="CP1012" s="131" t="str" cm="1">
        <f t="array" ref="CP1012">IF(CN1012=TRUE,"x",INDEX('Avtal för korttidsarbete'!$E$13:$E$1012,$CN1012))</f>
        <v>x</v>
      </c>
      <c r="CQ1012" s="131" t="str" cm="1">
        <f t="array" ref="CQ1012">IF(CN1012=TRUE,"x",INDEX('Avtal för korttidsarbete'!$F$13:$F$1012,$CN1012))</f>
        <v>x</v>
      </c>
      <c r="CR1012" s="130" t="b">
        <f t="shared" si="1148"/>
        <v>0</v>
      </c>
      <c r="CS1012" s="165">
        <f t="shared" si="1167"/>
        <v>0</v>
      </c>
      <c r="CT1012" s="165">
        <f t="shared" si="1168"/>
        <v>0</v>
      </c>
      <c r="CU1012" s="130" t="b">
        <f t="shared" si="1149"/>
        <v>0</v>
      </c>
      <c r="CV1012" s="131">
        <f t="shared" si="1150"/>
        <v>0</v>
      </c>
      <c r="CW1012" s="165">
        <f t="shared" si="1151"/>
        <v>0</v>
      </c>
      <c r="CX1012" s="186" t="b">
        <f>IFERROR(INDEX('Avtal för korttidsarbete'!R:R,MATCH(D1012,'Avtal för korttidsarbete'!$G:$G,0)),TRUE)</f>
        <v>1</v>
      </c>
      <c r="CY1012" s="165" t="str">
        <f>IF(CX1012,"-",INDEX('Avtal för korttidsarbete'!$D:$D,MATCH(D1012,'Avtal för korttidsarbete'!$G:$G,0)))</f>
        <v>-</v>
      </c>
      <c r="CZ1012" s="131" t="b">
        <f>IFERROR(G1012&gt;INDEX(Uppsägningar!E:E,MATCH(C1012,Uppsägningar!C:C,0)),FALSE)</f>
        <v>0</v>
      </c>
    </row>
    <row r="1013" spans="1:110" s="30" customFormat="1" x14ac:dyDescent="0.25">
      <c r="A1013" s="19">
        <v>998</v>
      </c>
      <c r="B1013" s="20"/>
      <c r="C1013" s="189"/>
      <c r="D1013" s="69"/>
      <c r="E1013" s="171">
        <f>IFERROR(INDEX(Admin!$C$7:$C$10,MATCH(CY1013,TblNivåValTExt,0)),0)</f>
        <v>0</v>
      </c>
      <c r="F1013" s="1"/>
      <c r="G1013" s="1"/>
      <c r="H1013" s="90"/>
      <c r="I1013" s="91"/>
      <c r="J1013" s="91"/>
      <c r="K1013" s="91"/>
      <c r="L1013" s="91"/>
      <c r="M1013" s="91"/>
      <c r="N1013" s="91"/>
      <c r="O1013" s="91"/>
      <c r="P1013" s="91"/>
      <c r="Q1013" s="91"/>
      <c r="R1013" s="91"/>
      <c r="S1013" s="91"/>
      <c r="T1013" s="91"/>
      <c r="U1013" s="91"/>
      <c r="V1013" s="91"/>
      <c r="W1013" s="225">
        <f t="shared" si="1105"/>
        <v>0</v>
      </c>
      <c r="X1013" s="134" t="str">
        <f t="shared" si="1152"/>
        <v/>
      </c>
      <c r="Y1013" s="92" t="b">
        <f t="shared" si="1106"/>
        <v>0</v>
      </c>
      <c r="Z1013" s="92" t="str">
        <f t="shared" si="1153"/>
        <v/>
      </c>
      <c r="AA1013" s="92" t="b">
        <f t="shared" si="1154"/>
        <v>0</v>
      </c>
      <c r="AB1013" s="92" t="str">
        <f t="shared" si="1155"/>
        <v/>
      </c>
      <c r="AC1013" s="13" t="b">
        <f t="shared" si="1107"/>
        <v>0</v>
      </c>
      <c r="AD1013" s="92" t="str">
        <f t="shared" si="1156"/>
        <v/>
      </c>
      <c r="AE1013" s="13" t="b">
        <f t="shared" si="1157"/>
        <v>0</v>
      </c>
      <c r="AF1013" s="92" t="str">
        <f t="shared" si="1158"/>
        <v/>
      </c>
      <c r="AG1013" s="13" t="b">
        <f t="shared" si="1108"/>
        <v>0</v>
      </c>
      <c r="AH1013" s="92" t="str">
        <f t="shared" si="1159"/>
        <v/>
      </c>
      <c r="AI1013" s="35" t="b">
        <f t="shared" si="1109"/>
        <v>0</v>
      </c>
      <c r="AJ1013" s="92" t="str">
        <f t="shared" si="1160"/>
        <v/>
      </c>
      <c r="AK1013" s="35" t="b">
        <f t="shared" si="1110"/>
        <v>0</v>
      </c>
      <c r="AL1013" s="92" t="str">
        <f t="shared" si="1111"/>
        <v/>
      </c>
      <c r="AM1013" s="35" t="b">
        <f t="shared" si="1112"/>
        <v>0</v>
      </c>
      <c r="AN1013" s="92" t="str">
        <f t="shared" si="1113"/>
        <v/>
      </c>
      <c r="AO1013" s="13" t="b">
        <f t="shared" si="1114"/>
        <v>0</v>
      </c>
      <c r="AP1013" s="92" t="str">
        <f t="shared" si="1115"/>
        <v/>
      </c>
      <c r="AQ1013" s="14">
        <f t="shared" si="1116"/>
        <v>0</v>
      </c>
      <c r="AR1013" s="14">
        <f t="shared" si="1117"/>
        <v>0</v>
      </c>
      <c r="AS1013" s="16">
        <f t="shared" si="1173"/>
        <v>0</v>
      </c>
      <c r="AT1013" s="16">
        <f t="shared" si="1173"/>
        <v>0</v>
      </c>
      <c r="AU1013" s="16">
        <f t="shared" si="1173"/>
        <v>0</v>
      </c>
      <c r="AV1013" s="16">
        <f t="shared" si="1173"/>
        <v>0</v>
      </c>
      <c r="AW1013" s="16">
        <f t="shared" si="1173"/>
        <v>0</v>
      </c>
      <c r="AX1013" s="16">
        <f t="shared" si="1173"/>
        <v>0</v>
      </c>
      <c r="AY1013" s="16">
        <f t="shared" si="1173"/>
        <v>0</v>
      </c>
      <c r="AZ1013" s="16"/>
      <c r="BA1013" s="16"/>
      <c r="BB1013" s="93">
        <f t="shared" si="1161"/>
        <v>0</v>
      </c>
      <c r="BC1013" s="93">
        <f t="shared" si="1162"/>
        <v>0</v>
      </c>
      <c r="BD1013" s="93">
        <f t="shared" si="1163"/>
        <v>0</v>
      </c>
      <c r="BE1013" s="158">
        <f t="shared" si="1164"/>
        <v>0</v>
      </c>
      <c r="BF1013" s="159">
        <f t="shared" si="1165"/>
        <v>0</v>
      </c>
      <c r="BG1013" s="159">
        <f t="shared" si="1119"/>
        <v>0</v>
      </c>
      <c r="BH1013" s="159">
        <f t="shared" si="1120"/>
        <v>0</v>
      </c>
      <c r="BI1013" s="159">
        <f t="shared" si="1121"/>
        <v>0</v>
      </c>
      <c r="BJ1013" s="159">
        <f t="shared" si="1122"/>
        <v>0</v>
      </c>
      <c r="BK1013" s="159">
        <f t="shared" si="1123"/>
        <v>0</v>
      </c>
      <c r="BL1013" s="159">
        <f t="shared" si="1124"/>
        <v>0</v>
      </c>
      <c r="BM1013" s="159">
        <f t="shared" si="1171"/>
        <v>0</v>
      </c>
      <c r="BN1013" s="159">
        <f t="shared" si="1171"/>
        <v>0</v>
      </c>
      <c r="BO1013" s="205" t="b">
        <f t="shared" si="1125"/>
        <v>0</v>
      </c>
      <c r="BP1013" s="214">
        <f t="shared" si="1126"/>
        <v>0</v>
      </c>
      <c r="BQ1013" s="160">
        <f t="shared" si="1127"/>
        <v>0</v>
      </c>
      <c r="BR1013" s="160">
        <f t="shared" si="1128"/>
        <v>0</v>
      </c>
      <c r="BS1013" s="160">
        <f t="shared" si="1129"/>
        <v>0</v>
      </c>
      <c r="BT1013" s="160">
        <f t="shared" si="1130"/>
        <v>0</v>
      </c>
      <c r="BU1013" s="160">
        <f t="shared" si="1131"/>
        <v>0</v>
      </c>
      <c r="BV1013" s="215">
        <f t="shared" si="1132"/>
        <v>0</v>
      </c>
      <c r="BW1013" s="217">
        <f t="shared" si="1133"/>
        <v>0</v>
      </c>
      <c r="BX1013" s="206">
        <f t="shared" si="1134"/>
        <v>0</v>
      </c>
      <c r="BY1013" s="206">
        <f t="shared" si="1135"/>
        <v>0</v>
      </c>
      <c r="BZ1013" s="206">
        <f t="shared" si="1136"/>
        <v>0</v>
      </c>
      <c r="CA1013" s="206">
        <f t="shared" si="1137"/>
        <v>0</v>
      </c>
      <c r="CB1013" s="206">
        <f t="shared" si="1138"/>
        <v>0</v>
      </c>
      <c r="CC1013" s="218">
        <f t="shared" si="1139"/>
        <v>0</v>
      </c>
      <c r="CD1013" s="216" t="e">
        <f t="shared" si="1140"/>
        <v>#VALUE!</v>
      </c>
      <c r="CE1013" s="94" t="e">
        <f t="shared" si="1141"/>
        <v>#VALUE!</v>
      </c>
      <c r="CF1013" s="94" t="e">
        <f t="shared" si="1142"/>
        <v>#VALUE!</v>
      </c>
      <c r="CG1013" s="95" t="e">
        <f t="shared" si="1143"/>
        <v>#VALUE!</v>
      </c>
      <c r="CH1013" s="95" t="e">
        <f t="shared" si="1166"/>
        <v>#VALUE!</v>
      </c>
      <c r="CI1013" s="95" t="b">
        <f t="shared" si="1169"/>
        <v>0</v>
      </c>
      <c r="CJ1013" s="76" t="str">
        <f t="shared" si="1144"/>
        <v/>
      </c>
      <c r="CK1013" s="94" t="e" cm="1">
        <f t="array" aca="1" ref="CK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CL1013" s="94" t="str">
        <f t="shared" si="1145"/>
        <v/>
      </c>
      <c r="CM1013" s="96" t="b">
        <f t="shared" si="1146"/>
        <v>0</v>
      </c>
      <c r="CN1013" s="130" t="b">
        <f>IFERROR(MATCH(D1013,'Avtal för korttidsarbete'!$G$13:$G$1012,0),TRUE)</f>
        <v>1</v>
      </c>
      <c r="CO1013" s="130" t="b">
        <f t="shared" si="1147"/>
        <v>0</v>
      </c>
      <c r="CP1013" s="131" t="str" cm="1">
        <f t="array" ref="CP1013">IF(CN1013=TRUE,"x",INDEX('Avtal för korttidsarbete'!$E$13:$E$1012,$CN1013))</f>
        <v>x</v>
      </c>
      <c r="CQ1013" s="131" t="str" cm="1">
        <f t="array" ref="CQ1013">IF(CN1013=TRUE,"x",INDEX('Avtal för korttidsarbete'!$F$13:$F$1012,$CN1013))</f>
        <v>x</v>
      </c>
      <c r="CR1013" s="130" t="b">
        <f t="shared" si="1148"/>
        <v>0</v>
      </c>
      <c r="CS1013" s="165">
        <f t="shared" si="1167"/>
        <v>0</v>
      </c>
      <c r="CT1013" s="165">
        <f t="shared" si="1168"/>
        <v>0</v>
      </c>
      <c r="CU1013" s="130" t="b">
        <f t="shared" si="1149"/>
        <v>0</v>
      </c>
      <c r="CV1013" s="131">
        <f t="shared" si="1150"/>
        <v>0</v>
      </c>
      <c r="CW1013" s="165">
        <f t="shared" si="1151"/>
        <v>0</v>
      </c>
      <c r="CX1013" s="186" t="b">
        <f>IFERROR(INDEX('Avtal för korttidsarbete'!R:R,MATCH(D1013,'Avtal för korttidsarbete'!$G:$G,0)),TRUE)</f>
        <v>1</v>
      </c>
      <c r="CY1013" s="165" t="str">
        <f>IF(CX1013,"-",INDEX('Avtal för korttidsarbete'!$D:$D,MATCH(D1013,'Avtal för korttidsarbete'!$G:$G,0)))</f>
        <v>-</v>
      </c>
      <c r="CZ1013" s="131" t="b">
        <f>IFERROR(G1013&gt;INDEX(Uppsägningar!E:E,MATCH(C1013,Uppsägningar!C:C,0)),FALSE)</f>
        <v>0</v>
      </c>
    </row>
    <row r="1014" spans="1:110" s="30" customFormat="1" ht="15.75" thickBot="1" x14ac:dyDescent="0.3">
      <c r="A1014" s="19">
        <v>999</v>
      </c>
      <c r="B1014" s="20"/>
      <c r="C1014" s="189"/>
      <c r="D1014" s="69"/>
      <c r="E1014" s="171">
        <f>IFERROR(INDEX(Admin!$C$7:$C$10,MATCH(CY1014,TblNivåValTExt,0)),0)</f>
        <v>0</v>
      </c>
      <c r="F1014" s="1"/>
      <c r="G1014" s="1"/>
      <c r="H1014" s="90"/>
      <c r="I1014" s="91"/>
      <c r="J1014" s="91"/>
      <c r="K1014" s="91"/>
      <c r="L1014" s="91"/>
      <c r="M1014" s="91"/>
      <c r="N1014" s="91"/>
      <c r="O1014" s="91"/>
      <c r="P1014" s="91"/>
      <c r="Q1014" s="91"/>
      <c r="R1014" s="91"/>
      <c r="S1014" s="91"/>
      <c r="T1014" s="91"/>
      <c r="U1014" s="91"/>
      <c r="V1014" s="91"/>
      <c r="W1014" s="225">
        <f t="shared" si="1105"/>
        <v>0</v>
      </c>
      <c r="X1014" s="134" t="str">
        <f t="shared" si="1152"/>
        <v/>
      </c>
      <c r="Y1014" s="92" t="b">
        <f t="shared" si="1106"/>
        <v>0</v>
      </c>
      <c r="Z1014" s="92" t="str">
        <f t="shared" si="1153"/>
        <v/>
      </c>
      <c r="AA1014" s="92" t="b">
        <f t="shared" si="1154"/>
        <v>0</v>
      </c>
      <c r="AB1014" s="92" t="str">
        <f t="shared" si="1155"/>
        <v/>
      </c>
      <c r="AC1014" s="13" t="b">
        <f t="shared" si="1107"/>
        <v>0</v>
      </c>
      <c r="AD1014" s="92" t="str">
        <f t="shared" si="1156"/>
        <v/>
      </c>
      <c r="AE1014" s="13" t="b">
        <f t="shared" si="1157"/>
        <v>0</v>
      </c>
      <c r="AF1014" s="92" t="str">
        <f t="shared" si="1158"/>
        <v/>
      </c>
      <c r="AG1014" s="13" t="b">
        <f t="shared" si="1108"/>
        <v>0</v>
      </c>
      <c r="AH1014" s="92" t="str">
        <f t="shared" si="1159"/>
        <v/>
      </c>
      <c r="AI1014" s="35" t="b">
        <f t="shared" si="1109"/>
        <v>0</v>
      </c>
      <c r="AJ1014" s="92" t="str">
        <f t="shared" si="1160"/>
        <v/>
      </c>
      <c r="AK1014" s="35" t="b">
        <f t="shared" si="1110"/>
        <v>0</v>
      </c>
      <c r="AL1014" s="92" t="str">
        <f t="shared" si="1111"/>
        <v/>
      </c>
      <c r="AM1014" s="35" t="b">
        <f t="shared" si="1112"/>
        <v>0</v>
      </c>
      <c r="AN1014" s="92" t="str">
        <f t="shared" si="1113"/>
        <v/>
      </c>
      <c r="AO1014" s="13" t="b">
        <f t="shared" si="1114"/>
        <v>0</v>
      </c>
      <c r="AP1014" s="92" t="str">
        <f t="shared" si="1115"/>
        <v/>
      </c>
      <c r="AQ1014" s="14">
        <f t="shared" si="1116"/>
        <v>0</v>
      </c>
      <c r="AR1014" s="14">
        <f t="shared" si="1117"/>
        <v>0</v>
      </c>
      <c r="AS1014" s="16">
        <f t="shared" si="1173"/>
        <v>0</v>
      </c>
      <c r="AT1014" s="16">
        <f t="shared" si="1173"/>
        <v>0</v>
      </c>
      <c r="AU1014" s="16">
        <f t="shared" si="1173"/>
        <v>0</v>
      </c>
      <c r="AV1014" s="16">
        <f t="shared" si="1173"/>
        <v>0</v>
      </c>
      <c r="AW1014" s="16">
        <f t="shared" si="1173"/>
        <v>0</v>
      </c>
      <c r="AX1014" s="16">
        <f t="shared" si="1173"/>
        <v>0</v>
      </c>
      <c r="AY1014" s="16">
        <f t="shared" si="1173"/>
        <v>0</v>
      </c>
      <c r="AZ1014" s="16"/>
      <c r="BA1014" s="16"/>
      <c r="BB1014" s="93">
        <f t="shared" si="1161"/>
        <v>0</v>
      </c>
      <c r="BC1014" s="93">
        <f t="shared" si="1162"/>
        <v>0</v>
      </c>
      <c r="BD1014" s="93">
        <f t="shared" si="1163"/>
        <v>0</v>
      </c>
      <c r="BE1014" s="158">
        <f t="shared" si="1164"/>
        <v>0</v>
      </c>
      <c r="BF1014" s="159">
        <f t="shared" si="1165"/>
        <v>0</v>
      </c>
      <c r="BG1014" s="159">
        <f t="shared" si="1119"/>
        <v>0</v>
      </c>
      <c r="BH1014" s="159">
        <f t="shared" si="1120"/>
        <v>0</v>
      </c>
      <c r="BI1014" s="159">
        <f t="shared" si="1121"/>
        <v>0</v>
      </c>
      <c r="BJ1014" s="159">
        <f t="shared" si="1122"/>
        <v>0</v>
      </c>
      <c r="BK1014" s="159">
        <f t="shared" si="1123"/>
        <v>0</v>
      </c>
      <c r="BL1014" s="159">
        <f t="shared" si="1124"/>
        <v>0</v>
      </c>
      <c r="BM1014" s="159">
        <f t="shared" si="1171"/>
        <v>0</v>
      </c>
      <c r="BN1014" s="159">
        <f t="shared" si="1171"/>
        <v>0</v>
      </c>
      <c r="BO1014" s="205" t="b">
        <f t="shared" si="1125"/>
        <v>0</v>
      </c>
      <c r="BP1014" s="214">
        <f t="shared" si="1126"/>
        <v>0</v>
      </c>
      <c r="BQ1014" s="160">
        <f t="shared" si="1127"/>
        <v>0</v>
      </c>
      <c r="BR1014" s="160">
        <f t="shared" si="1128"/>
        <v>0</v>
      </c>
      <c r="BS1014" s="160">
        <f t="shared" si="1129"/>
        <v>0</v>
      </c>
      <c r="BT1014" s="160">
        <f t="shared" si="1130"/>
        <v>0</v>
      </c>
      <c r="BU1014" s="160">
        <f t="shared" si="1131"/>
        <v>0</v>
      </c>
      <c r="BV1014" s="215">
        <f t="shared" si="1132"/>
        <v>0</v>
      </c>
      <c r="BW1014" s="219">
        <f t="shared" si="1133"/>
        <v>0</v>
      </c>
      <c r="BX1014" s="220">
        <f t="shared" si="1134"/>
        <v>0</v>
      </c>
      <c r="BY1014" s="220">
        <f t="shared" si="1135"/>
        <v>0</v>
      </c>
      <c r="BZ1014" s="220">
        <f t="shared" si="1136"/>
        <v>0</v>
      </c>
      <c r="CA1014" s="220">
        <f t="shared" si="1137"/>
        <v>0</v>
      </c>
      <c r="CB1014" s="220">
        <f t="shared" si="1138"/>
        <v>0</v>
      </c>
      <c r="CC1014" s="221">
        <f t="shared" si="1139"/>
        <v>0</v>
      </c>
      <c r="CD1014" s="216" t="e">
        <f t="shared" si="1140"/>
        <v>#VALUE!</v>
      </c>
      <c r="CE1014" s="94" t="e">
        <f t="shared" si="1141"/>
        <v>#VALUE!</v>
      </c>
      <c r="CF1014" s="94" t="e">
        <f t="shared" si="1142"/>
        <v>#VALUE!</v>
      </c>
      <c r="CG1014" s="95" t="e">
        <f t="shared" si="1143"/>
        <v>#VALUE!</v>
      </c>
      <c r="CH1014" s="95" t="e">
        <f t="shared" si="1166"/>
        <v>#VALUE!</v>
      </c>
      <c r="CI1014" s="95" t="b">
        <f t="shared" si="1169"/>
        <v>0</v>
      </c>
      <c r="CJ1014" s="76" t="str">
        <f t="shared" si="1144"/>
        <v/>
      </c>
      <c r="CK1014" s="94" t="e" cm="1">
        <f t="array" aca="1" ref="CK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CL1014" s="94" t="str">
        <f t="shared" si="1145"/>
        <v/>
      </c>
      <c r="CM1014" s="96" t="b">
        <f t="shared" si="1146"/>
        <v>0</v>
      </c>
      <c r="CN1014" s="130" t="b">
        <f>IFERROR(MATCH(D1014,'Avtal för korttidsarbete'!$G$13:$G$1012,0),TRUE)</f>
        <v>1</v>
      </c>
      <c r="CO1014" s="130" t="b">
        <f t="shared" si="1147"/>
        <v>0</v>
      </c>
      <c r="CP1014" s="131" t="str" cm="1">
        <f t="array" ref="CP1014">IF(CN1014=TRUE,"x",INDEX('Avtal för korttidsarbete'!$E$13:$E$1012,$CN1014))</f>
        <v>x</v>
      </c>
      <c r="CQ1014" s="131" t="str" cm="1">
        <f t="array" ref="CQ1014">IF(CN1014=TRUE,"x",INDEX('Avtal för korttidsarbete'!$F$13:$F$1012,$CN1014))</f>
        <v>x</v>
      </c>
      <c r="CR1014" s="130" t="b">
        <f t="shared" si="1148"/>
        <v>0</v>
      </c>
      <c r="CS1014" s="165">
        <f t="shared" si="1167"/>
        <v>0</v>
      </c>
      <c r="CT1014" s="165">
        <f t="shared" si="1168"/>
        <v>0</v>
      </c>
      <c r="CU1014" s="130" t="b">
        <f t="shared" si="1149"/>
        <v>0</v>
      </c>
      <c r="CV1014" s="131">
        <f t="shared" si="1150"/>
        <v>0</v>
      </c>
      <c r="CW1014" s="165">
        <f t="shared" si="1151"/>
        <v>0</v>
      </c>
      <c r="CX1014" s="186" t="b">
        <f>IFERROR(INDEX('Avtal för korttidsarbete'!R:R,MATCH(D1014,'Avtal för korttidsarbete'!$G:$G,0)),TRUE)</f>
        <v>1</v>
      </c>
      <c r="CY1014" s="165" t="str">
        <f>IF(CX1014,"-",INDEX('Avtal för korttidsarbete'!$D:$D,MATCH(D1014,'Avtal för korttidsarbete'!$G:$G,0)))</f>
        <v>-</v>
      </c>
      <c r="CZ1014" s="131" t="b">
        <f>IFERROR(G1014&gt;INDEX(Uppsägningar!E:E,MATCH(C1014,Uppsägningar!C:C,0)),FALSE)</f>
        <v>0</v>
      </c>
    </row>
    <row r="1015" spans="1:110" s="30" customFormat="1" ht="15.75" thickBot="1" x14ac:dyDescent="0.3">
      <c r="A1015" s="19">
        <v>1000</v>
      </c>
      <c r="B1015" s="20"/>
      <c r="C1015" s="189"/>
      <c r="D1015" s="69"/>
      <c r="E1015" s="171">
        <f>IFERROR(INDEX(Admin!$C$7:$C$10,MATCH(CY1015,TblNivåValTExt,0)),0)</f>
        <v>0</v>
      </c>
      <c r="F1015" s="1"/>
      <c r="G1015" s="1"/>
      <c r="H1015" s="90"/>
      <c r="I1015" s="91"/>
      <c r="J1015" s="91"/>
      <c r="K1015" s="91"/>
      <c r="L1015" s="91"/>
      <c r="M1015" s="91"/>
      <c r="N1015" s="91"/>
      <c r="O1015" s="91"/>
      <c r="P1015" s="91"/>
      <c r="Q1015" s="91"/>
      <c r="R1015" s="91"/>
      <c r="S1015" s="91"/>
      <c r="T1015" s="91"/>
      <c r="U1015" s="91"/>
      <c r="V1015" s="91"/>
      <c r="W1015" s="225">
        <f t="shared" si="1105"/>
        <v>0</v>
      </c>
      <c r="X1015" s="134" t="str">
        <f t="shared" si="1152"/>
        <v/>
      </c>
      <c r="Y1015" s="92" t="b">
        <f t="shared" si="1106"/>
        <v>0</v>
      </c>
      <c r="Z1015" s="92" t="str">
        <f t="shared" si="1153"/>
        <v/>
      </c>
      <c r="AA1015" s="92" t="b">
        <f t="shared" si="1154"/>
        <v>0</v>
      </c>
      <c r="AB1015" s="92" t="str">
        <f t="shared" si="1155"/>
        <v/>
      </c>
      <c r="AC1015" s="13" t="b">
        <f t="shared" si="1107"/>
        <v>0</v>
      </c>
      <c r="AD1015" s="92" t="str">
        <f t="shared" si="1156"/>
        <v/>
      </c>
      <c r="AE1015" s="13" t="b">
        <f t="shared" si="1157"/>
        <v>0</v>
      </c>
      <c r="AF1015" s="92" t="str">
        <f t="shared" si="1158"/>
        <v/>
      </c>
      <c r="AG1015" s="13" t="b">
        <f t="shared" si="1108"/>
        <v>0</v>
      </c>
      <c r="AH1015" s="92" t="str">
        <f t="shared" si="1159"/>
        <v/>
      </c>
      <c r="AI1015" s="35" t="b">
        <f t="shared" si="1109"/>
        <v>0</v>
      </c>
      <c r="AJ1015" s="92" t="str">
        <f t="shared" si="1160"/>
        <v/>
      </c>
      <c r="AK1015" s="35" t="b">
        <f t="shared" si="1110"/>
        <v>0</v>
      </c>
      <c r="AL1015" s="92" t="str">
        <f t="shared" si="1111"/>
        <v/>
      </c>
      <c r="AM1015" s="35" t="b">
        <f t="shared" si="1112"/>
        <v>0</v>
      </c>
      <c r="AN1015" s="92" t="str">
        <f t="shared" si="1113"/>
        <v/>
      </c>
      <c r="AO1015" s="13" t="b">
        <f t="shared" si="1114"/>
        <v>0</v>
      </c>
      <c r="AP1015" s="92" t="str">
        <f t="shared" si="1115"/>
        <v/>
      </c>
      <c r="AQ1015" s="14">
        <f t="shared" si="1116"/>
        <v>0</v>
      </c>
      <c r="AR1015" s="14">
        <f t="shared" si="1117"/>
        <v>0</v>
      </c>
      <c r="AS1015" s="16">
        <f t="shared" si="1173"/>
        <v>0</v>
      </c>
      <c r="AT1015" s="16">
        <f t="shared" si="1173"/>
        <v>0</v>
      </c>
      <c r="AU1015" s="16">
        <f t="shared" si="1173"/>
        <v>0</v>
      </c>
      <c r="AV1015" s="16">
        <f t="shared" si="1173"/>
        <v>0</v>
      </c>
      <c r="AW1015" s="16">
        <f t="shared" si="1173"/>
        <v>0</v>
      </c>
      <c r="AX1015" s="16">
        <f t="shared" si="1173"/>
        <v>0</v>
      </c>
      <c r="AY1015" s="16">
        <f t="shared" si="1173"/>
        <v>0</v>
      </c>
      <c r="AZ1015" s="16"/>
      <c r="BA1015" s="16"/>
      <c r="BB1015" s="93">
        <f t="shared" si="1161"/>
        <v>0</v>
      </c>
      <c r="BC1015" s="93">
        <f t="shared" si="1162"/>
        <v>0</v>
      </c>
      <c r="BD1015" s="93">
        <f t="shared" ref="BD1015" si="1174">IF(SUM(AX1015:AY1015)&gt;0,SUM(AX1015:AY1015),0)</f>
        <v>0</v>
      </c>
      <c r="BE1015" s="158">
        <f t="shared" si="1164"/>
        <v>0</v>
      </c>
      <c r="BF1015" s="159">
        <f t="shared" ref="BF1015" si="1175">AS1015/BF$11*$BE1015</f>
        <v>0</v>
      </c>
      <c r="BG1015" s="159">
        <f t="shared" ref="BG1015" si="1176">AT1015/BG$11*$BE1015</f>
        <v>0</v>
      </c>
      <c r="BH1015" s="159">
        <f t="shared" ref="BH1015" si="1177">AU1015/BH$11*$BE1015</f>
        <v>0</v>
      </c>
      <c r="BI1015" s="159">
        <f t="shared" ref="BI1015" si="1178">AV1015/BI$11*$BE1015</f>
        <v>0</v>
      </c>
      <c r="BJ1015" s="159">
        <f t="shared" ref="BJ1015" si="1179">AW1015/BJ$11*$BE1015</f>
        <v>0</v>
      </c>
      <c r="BK1015" s="159">
        <f t="shared" ref="BK1015" si="1180">AX1015/BK$11*$BE1015</f>
        <v>0</v>
      </c>
      <c r="BL1015" s="159">
        <f t="shared" ref="BL1015" si="1181">AY1015/BL$11*$BE1015</f>
        <v>0</v>
      </c>
      <c r="BM1015" s="159">
        <f t="shared" ref="BM1015" si="1182">AZ1015/BM$11*$AV1015</f>
        <v>0</v>
      </c>
      <c r="BN1015" s="159">
        <f t="shared" ref="BN1015" si="1183">BA1015/BN$11*$AV1015</f>
        <v>0</v>
      </c>
      <c r="BO1015" s="205" t="b">
        <f t="shared" ref="BO1015" si="1184">OR(H1015&lt;0,Y1015,AA1015,AC1015,AG1015,AI1015,AK1015,AM1015,AO1015)</f>
        <v>0</v>
      </c>
      <c r="BP1015" s="214">
        <f t="shared" ref="BP1015" si="1185">IF(AS1015&gt;0,MAX(AS1015-I1015-P1015,0)/AS1015,0)</f>
        <v>0</v>
      </c>
      <c r="BQ1015" s="160">
        <f t="shared" ref="BQ1015" si="1186">IF(AT1015&gt;0,MAX(AT1015-J1015-Q1015,0)/AT1015,0)</f>
        <v>0</v>
      </c>
      <c r="BR1015" s="160">
        <f t="shared" ref="BR1015" si="1187">IF(AU1015&gt;0,MAX(AU1015-K1015-R1015,0)/AU1015,0)</f>
        <v>0</v>
      </c>
      <c r="BS1015" s="160">
        <f t="shared" ref="BS1015" si="1188">IF(AV1015&gt;0,MAX(AV1015-L1015-S1015,0)/AV1015,0)</f>
        <v>0</v>
      </c>
      <c r="BT1015" s="160">
        <f t="shared" ref="BT1015" si="1189">IF(AW1015&gt;0,MAX(AW1015-M1015-T1015,0)/AW1015,0)</f>
        <v>0</v>
      </c>
      <c r="BU1015" s="160">
        <f t="shared" ref="BU1015" si="1190">IF(AX1015&gt;0,MAX(AX1015-N1015-U1015,0)/AX1015,0)</f>
        <v>0</v>
      </c>
      <c r="BV1015" s="215">
        <f t="shared" ref="BV1015" si="1191">IF(AY1015&gt;0,MAX(AY1015-O1015-V1015,0)/AY1015,0)</f>
        <v>0</v>
      </c>
      <c r="BW1015" s="219">
        <f t="shared" ref="BW1015" si="1192">BF1015*BP1015*BP$12*$E1015%</f>
        <v>0</v>
      </c>
      <c r="BX1015" s="220">
        <f t="shared" ref="BX1015" si="1193">BG1015*BQ1015*BQ$12*$E1015%</f>
        <v>0</v>
      </c>
      <c r="BY1015" s="220">
        <f t="shared" ref="BY1015" si="1194">BH1015*BR1015*BR$12*$E1015%</f>
        <v>0</v>
      </c>
      <c r="BZ1015" s="220">
        <f t="shared" ref="BZ1015" si="1195">BI1015*BS1015*BS$12*$E1015%</f>
        <v>0</v>
      </c>
      <c r="CA1015" s="220">
        <f t="shared" ref="CA1015" si="1196">BJ1015*BT1015*BT$12*$E1015%</f>
        <v>0</v>
      </c>
      <c r="CB1015" s="220">
        <f t="shared" ref="CB1015" si="1197">BK1015*BU1015*BU$12*$E1015%</f>
        <v>0</v>
      </c>
      <c r="CC1015" s="221">
        <f t="shared" ref="CC1015" si="1198">BL1015*BV1015*BV$12*$E1015%</f>
        <v>0</v>
      </c>
      <c r="CD1015" s="216" t="e">
        <f t="shared" ref="CD1015" si="1199">VALUE(LEFT(C1015,2))</f>
        <v>#VALUE!</v>
      </c>
      <c r="CE1015" s="94" t="e">
        <f t="shared" ref="CE1015" si="1200">VALUE(MID(C1015,3,2))</f>
        <v>#VALUE!</v>
      </c>
      <c r="CF1015" s="94" t="e">
        <f t="shared" ref="CF1015" si="1201">TEXT(IF(VALUE(MID(C1015,5,2))&gt;31,MID(C1015,5,2)-60,VALUE(MID(C1015,5,2))),"00")</f>
        <v>#VALUE!</v>
      </c>
      <c r="CG1015" s="95" t="e">
        <f t="shared" ref="CG1015" si="1202">DATEVALUE(IF(VALUE(LEFT(C1015,2))&lt;20,20,19)&amp;TEXT(CD1015,"00")&amp;"/"&amp;CE1015&amp;"/"&amp;CF1015)</f>
        <v>#VALUE!</v>
      </c>
      <c r="CH1015" s="95" t="e">
        <f t="shared" ref="CH1015" si="1203">DATE(CD1015,CE1015,CF1015)</f>
        <v>#VALUE!</v>
      </c>
      <c r="CI1015" s="95" t="b">
        <f t="shared" ref="CI1015" si="1204">NOT(ISERR(AND(CE1015&lt;13,VALUE(CF1015)&lt;31,CG1015=CH1015)))</f>
        <v>0</v>
      </c>
      <c r="CJ1015" s="76" t="str">
        <f t="shared" ref="CJ1015" si="1205">RIGHT(C1015,1)</f>
        <v/>
      </c>
      <c r="CK1015" s="94" t="e" cm="1">
        <f t="array" aca="1" ref="CK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CL1015" s="94" t="str">
        <f t="shared" ref="CL1015" si="1206">IF(C1015="","",CK1015=CJ1015)</f>
        <v/>
      </c>
      <c r="CM1015" s="96" t="b">
        <f t="shared" ref="CM1015" si="1207">IFERROR(NOT(IF(OR(C1015&lt;&gt;"",H1015&lt;&gt;""),AND(CI1015,CL1015),TRUE)),TRUE)</f>
        <v>0</v>
      </c>
      <c r="CN1015" s="130" t="b">
        <f>IFERROR(MATCH(D1015,'Avtal för korttidsarbete'!$G$13:$G$1012,0),TRUE)</f>
        <v>1</v>
      </c>
      <c r="CO1015" s="130" t="b">
        <f t="shared" ref="CO1015" si="1208">IF(AND(B1015&lt;&gt;"",CN1015=TRUE),TRUE,FALSE)</f>
        <v>0</v>
      </c>
      <c r="CP1015" s="131" t="str" cm="1">
        <f t="array" ref="CP1015">IF(CN1015=TRUE,"x",INDEX('Avtal för korttidsarbete'!$E$13:$E$1012,$CN1015))</f>
        <v>x</v>
      </c>
      <c r="CQ1015" s="131" t="str" cm="1">
        <f t="array" ref="CQ1015">IF(CN1015=TRUE,"x",INDEX('Avtal för korttidsarbete'!$F$13:$F$1012,$CN1015))</f>
        <v>x</v>
      </c>
      <c r="CR1015" s="130" t="b">
        <f t="shared" ref="CR1015" si="1209">IF(CN1015=TRUE,FALSE,IF(OR(F1015&lt;CP1015,G1015&gt;CQ1015),TRUE,FALSE))</f>
        <v>0</v>
      </c>
      <c r="CS1015" s="165">
        <f t="shared" ref="CS1015" si="1210">IFERROR(MAX(CP1015,$CS$12),CP1015)</f>
        <v>0</v>
      </c>
      <c r="CT1015" s="165">
        <f t="shared" ref="CT1015" si="1211">IFERROR(MIN(CQ1015,$CT$12),CQ1015)</f>
        <v>0</v>
      </c>
      <c r="CU1015" s="130" t="b">
        <f t="shared" ref="CU1015" si="1212">IFERROR(IF(OR(F1015="",G1015="",CN1015=TRUE),FALSE,IF(OR(F1015&lt;$CS$12,G1015&gt;$CT$12),TRUE,FALSE)),TRUE)</f>
        <v>0</v>
      </c>
      <c r="CV1015" s="131">
        <f t="shared" ref="CV1015" si="1213">MAX(CP1015,$CS$12,F1015)</f>
        <v>0</v>
      </c>
      <c r="CW1015" s="165">
        <f t="shared" ref="CW1015" si="1214">MIN(CQ1015,$CT$12)</f>
        <v>0</v>
      </c>
      <c r="CX1015" s="186" t="b">
        <f>IFERROR(INDEX('Avtal för korttidsarbete'!R:R,MATCH(D1015,'Avtal för korttidsarbete'!$G:$G,0)),TRUE)</f>
        <v>1</v>
      </c>
      <c r="CY1015" s="165" t="str">
        <f>IF(CX1015,"-",INDEX('Avtal för korttidsarbete'!$D:$D,MATCH(D1015,'Avtal för korttidsarbete'!$G:$G,0)))</f>
        <v>-</v>
      </c>
      <c r="CZ1015" s="131" t="b">
        <f>IFERROR(G1015&gt;INDEX(Uppsägningar!E:E,MATCH(C1015,Uppsägningar!C:C,0)),FALSE)</f>
        <v>0</v>
      </c>
    </row>
    <row r="1016" spans="1:110" x14ac:dyDescent="0.25">
      <c r="CN1016" s="30"/>
      <c r="CO1016" s="30"/>
      <c r="CP1016" s="30"/>
      <c r="CQ1016" s="30"/>
      <c r="CR1016" s="30"/>
      <c r="CS1016" s="30"/>
      <c r="CT1016" s="30"/>
      <c r="CU1016" s="30"/>
      <c r="CV1016" s="30"/>
      <c r="CW1016" s="30"/>
      <c r="CX1016" s="30"/>
      <c r="CY1016" s="30"/>
      <c r="CZ1016" s="30"/>
      <c r="DA1016" s="30"/>
      <c r="DB1016" s="30"/>
      <c r="DC1016" s="30"/>
      <c r="DD1016" s="30"/>
      <c r="DE1016" s="30"/>
      <c r="DF1016" s="30"/>
    </row>
  </sheetData>
  <sheetProtection algorithmName="SHA-512" hashValue="fTG7dWXbDz6tS2w8FB1GMfk6N5zNG6H+Y7JuULgWQHjhaH8fJET4/CMmTMnVftzBOhCsoiX0YrdfsFJWFAve3g==" saltValue="Z6J0xUrGd6PMuSRO5i+87A==" spinCount="100000" sheet="1" objects="1" scenarios="1" formatCells="0"/>
  <mergeCells count="15">
    <mergeCell ref="W10:W11"/>
    <mergeCell ref="N9:V9"/>
    <mergeCell ref="N10:V11"/>
    <mergeCell ref="I13:O13"/>
    <mergeCell ref="P13:V13"/>
    <mergeCell ref="X13:X14"/>
    <mergeCell ref="AC14:AD14"/>
    <mergeCell ref="AE14:AF14"/>
    <mergeCell ref="AG14:AH14"/>
    <mergeCell ref="AI14:AJ14"/>
    <mergeCell ref="AM14:AN14"/>
    <mergeCell ref="AO14:AP14"/>
    <mergeCell ref="AK14:AL14"/>
    <mergeCell ref="Y14:Z14"/>
    <mergeCell ref="AA14:AB14"/>
  </mergeCells>
  <phoneticPr fontId="19" type="noConversion"/>
  <conditionalFormatting sqref="CM16:CM1016">
    <cfRule type="cellIs" dxfId="30" priority="50" operator="equal">
      <formula>TRUE</formula>
    </cfRule>
  </conditionalFormatting>
  <conditionalFormatting sqref="P16:V1015">
    <cfRule type="expression" dxfId="29" priority="48">
      <formula>P$14=""</formula>
    </cfRule>
  </conditionalFormatting>
  <conditionalFormatting sqref="CM15">
    <cfRule type="cellIs" dxfId="28" priority="43" operator="equal">
      <formula>TRUE</formula>
    </cfRule>
  </conditionalFormatting>
  <conditionalFormatting sqref="P15 S15 V15">
    <cfRule type="expression" dxfId="27" priority="42">
      <formula>P$14=""</formula>
    </cfRule>
  </conditionalFormatting>
  <conditionalFormatting sqref="R16:R1015">
    <cfRule type="expression" dxfId="26" priority="40">
      <formula>R$14=""</formula>
    </cfRule>
  </conditionalFormatting>
  <conditionalFormatting sqref="R15">
    <cfRule type="expression" dxfId="25" priority="39">
      <formula>R$14=""</formula>
    </cfRule>
  </conditionalFormatting>
  <conditionalFormatting sqref="Q16:Q1015">
    <cfRule type="expression" dxfId="24" priority="38">
      <formula>Q$14=""</formula>
    </cfRule>
  </conditionalFormatting>
  <conditionalFormatting sqref="Q15">
    <cfRule type="expression" dxfId="23" priority="37">
      <formula>Q$14=""</formula>
    </cfRule>
  </conditionalFormatting>
  <conditionalFormatting sqref="U16:U1015">
    <cfRule type="expression" dxfId="22" priority="36">
      <formula>U$14=""</formula>
    </cfRule>
  </conditionalFormatting>
  <conditionalFormatting sqref="U15">
    <cfRule type="expression" dxfId="21" priority="35">
      <formula>U$14=""</formula>
    </cfRule>
  </conditionalFormatting>
  <conditionalFormatting sqref="T16:T1015">
    <cfRule type="expression" dxfId="20" priority="34">
      <formula>T$14=""</formula>
    </cfRule>
  </conditionalFormatting>
  <conditionalFormatting sqref="T15">
    <cfRule type="expression" dxfId="19" priority="33">
      <formula>T$14=""</formula>
    </cfRule>
  </conditionalFormatting>
  <conditionalFormatting sqref="I16:O1015">
    <cfRule type="expression" dxfId="18" priority="12">
      <formula>I$14=""</formula>
    </cfRule>
  </conditionalFormatting>
  <conditionalFormatting sqref="I15 L15 O15">
    <cfRule type="expression" dxfId="17" priority="11">
      <formula>I$14=""</formula>
    </cfRule>
  </conditionalFormatting>
  <conditionalFormatting sqref="K16:K1015">
    <cfRule type="expression" dxfId="16" priority="10">
      <formula>K$14=""</formula>
    </cfRule>
  </conditionalFormatting>
  <conditionalFormatting sqref="K15">
    <cfRule type="expression" dxfId="15" priority="9">
      <formula>K$14=""</formula>
    </cfRule>
  </conditionalFormatting>
  <conditionalFormatting sqref="J16:J1015">
    <cfRule type="expression" dxfId="14" priority="8">
      <formula>J$14=""</formula>
    </cfRule>
  </conditionalFormatting>
  <conditionalFormatting sqref="J15">
    <cfRule type="expression" dxfId="13" priority="7">
      <formula>J$14=""</formula>
    </cfRule>
  </conditionalFormatting>
  <conditionalFormatting sqref="N16:N1015">
    <cfRule type="expression" dxfId="12" priority="6">
      <formula>N$14=""</formula>
    </cfRule>
  </conditionalFormatting>
  <conditionalFormatting sqref="N15">
    <cfRule type="expression" dxfId="11" priority="5">
      <formula>N$14=""</formula>
    </cfRule>
  </conditionalFormatting>
  <conditionalFormatting sqref="M16:M1015">
    <cfRule type="expression" dxfId="10" priority="4">
      <formula>M$14=""</formula>
    </cfRule>
  </conditionalFormatting>
  <conditionalFormatting sqref="M15">
    <cfRule type="expression" dxfId="9" priority="3">
      <formula>M$14=""</formula>
    </cfRule>
  </conditionalFormatting>
  <conditionalFormatting sqref="E16 E18:E1015">
    <cfRule type="expression" dxfId="8" priority="2">
      <formula>E$14=""</formula>
    </cfRule>
  </conditionalFormatting>
  <conditionalFormatting sqref="E17">
    <cfRule type="expression" dxfId="7" priority="1">
      <formula>E$14=""</formula>
    </cfRule>
  </conditionalFormatting>
  <dataValidations count="8">
    <dataValidation type="whole" operator="greaterThanOrEqual" allowBlank="1" showInputMessage="1" showErrorMessage="1" errorTitle="Fel inmatning" error="Endast positva heltal kan anges" sqref="H16:H1015" xr:uid="{2F5589A9-6D8D-4BD6-8237-0D8B913FE2DD}">
      <formula1>0</formula1>
    </dataValidation>
    <dataValidation type="date" allowBlank="1" showInputMessage="1" showErrorMessage="1" errorTitle="Felaktigt datum" error="Datum måste vara mellan startdatum och 2021-06-30" sqref="H16:H1015" xr:uid="{F5F83FD0-BCC8-44A7-8D1F-42B45DB4F15E}">
      <formula1>G16</formula1>
      <formula2>$AA$9</formula2>
    </dataValidation>
    <dataValidation type="date" allowBlank="1" showInputMessage="1" showErrorMessage="1" error="Måste vara ett datum i formatet ÅÅÅÅ-MM-DD och mellan 2021-03-29 och 2021-07-31" sqref="C11" xr:uid="{4A1E5EFF-2716-4857-8CD7-14A0C15F4DC1}">
      <formula1>44284</formula1>
      <formula2>44408</formula2>
    </dataValidation>
    <dataValidation type="date" allowBlank="1" showInputMessage="1" showErrorMessage="1" errorTitle="Felaktigt datum" error="Datum måste vara inom ansökningsperioden och inom avtalsperioden för valt avtal" sqref="F15:F1015" xr:uid="{D92F784B-1CF5-40D9-8401-54CC48DA48D7}">
      <formula1>$CS15</formula1>
      <formula2>$CT15</formula2>
    </dataValidation>
    <dataValidation type="date" allowBlank="1" showInputMessage="1" showErrorMessage="1" errorTitle="Felaktigt datum" error="Datum måste vara inom ansökningsperioden, inom avtalsperioden för valt avtal och senare än startdatum" sqref="G15:G1015" xr:uid="{4A8DED9B-09BE-4806-BFE1-ED553B0E7853}">
      <formula1>$CV15</formula1>
      <formula2>$CW15</formula2>
    </dataValidation>
    <dataValidation type="whole" allowBlank="1" showInputMessage="1" showErrorMessage="1" errorTitle="Fel värde" error="Endast positiva heltal kan fyllas i._x000a_Värdet kan inte ligga utanför eller överskrida avtalsperioden och/eller de permitterade månaderna." sqref="P16:V1015" xr:uid="{C05999CC-8864-42F5-A5EB-2E4D94C14506}">
      <formula1>0</formula1>
      <formula2>AS16-MAX(I16)</formula2>
    </dataValidation>
    <dataValidation type="whole" allowBlank="1" showInputMessage="1" showErrorMessage="1" error="Endast positiva heltal kan fyllas i._x000a_Värdet kan inte ligga utanför eller överskrida avtalsperioden och/eller de permitterade månaderna." sqref="I16:O1015" xr:uid="{0FCC8237-E534-4C90-8D10-6C37C9B0EE51}">
      <formula1>0</formula1>
      <formula2>AS16-MAX(P16)</formula2>
    </dataValidation>
    <dataValidation type="textLength" operator="equal" allowBlank="1" showInputMessage="1" showErrorMessage="1" errorTitle="Fel i personnumret" error="Måste skrivas in i formatet_x000a_ÅÅMMDD-NNNN_x000a__x000a_(ex. 850101-1234)" promptTitle="ÅÅMMDD-NNNN" sqref="C16:C1015" xr:uid="{EEFCCB56-0A84-4275-A912-6D34D733B659}">
      <formula1>11</formula1>
    </dataValidation>
  </dataValidations>
  <hyperlinks>
    <hyperlink ref="L1" r:id="rId1" location="/personal-detail" display="Här finner du information om GDPR" xr:uid="{6C44170A-6FE9-4D16-B28F-84A2952394BF}"/>
  </hyperlinks>
  <pageMargins left="0.23622047244094491" right="0.23622047244094491" top="0.74803149606299213" bottom="0.74803149606299213" header="0.31496062992125984" footer="0.31496062992125984"/>
  <pageSetup paperSize="9" scale="62" fitToHeight="0" pageOrder="overThenDown" orientation="landscape" blackAndWhite="1" r:id="rId2"/>
  <headerFooter>
    <oddFooter>&amp;R&amp;P/&amp;N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1" id="{AF53395B-FBA1-431A-9BDB-C1566E794CB8}">
            <xm:f>$D$11=Admin!$H$75</xm:f>
            <x14:dxf>
              <font>
                <color rgb="FFC00000"/>
              </font>
            </x14:dxf>
          </x14:cfRule>
          <xm:sqref>D11:E11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Felaktigt val, välj en avtalsreferens som matats in på bladet &quot;Avtal för korttidsarbete&quot;" xr:uid="{5B507480-8837-45E9-A403-BDCE3EAC0D48}">
          <x14:formula1>
            <xm:f>'Avtal för korttidsarbete'!$G$12:$G$1012</xm:f>
          </x14:formula1>
          <xm:sqref>D16:D1015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5E34-7FE2-4AE3-B4E9-AC4FED8B7DAD}">
  <sheetPr codeName="Blad1"/>
  <dimension ref="A1:Z1015"/>
  <sheetViews>
    <sheetView showGridLines="0" zoomScale="80" zoomScaleNormal="80" workbookViewId="0">
      <selection activeCell="B16" sqref="B16"/>
    </sheetView>
  </sheetViews>
  <sheetFormatPr defaultColWidth="8.85546875" defaultRowHeight="15" x14ac:dyDescent="0.25"/>
  <cols>
    <col min="1" max="1" width="6.28515625" customWidth="1"/>
    <col min="2" max="2" width="26.85546875" customWidth="1"/>
    <col min="3" max="3" width="14.7109375" customWidth="1"/>
    <col min="4" max="5" width="15" customWidth="1"/>
    <col min="6" max="6" width="15" hidden="1" customWidth="1"/>
    <col min="7" max="7" width="13.85546875" customWidth="1"/>
    <col min="8" max="8" width="39.7109375" style="122" customWidth="1"/>
    <col min="9" max="9" width="9.28515625" style="30" hidden="1" customWidth="1"/>
    <col min="10" max="10" width="11.140625" style="30" hidden="1" customWidth="1"/>
    <col min="11" max="11" width="12.28515625" hidden="1" customWidth="1"/>
    <col min="12" max="12" width="8.85546875" hidden="1" customWidth="1"/>
    <col min="13" max="15" width="10" style="30" hidden="1" customWidth="1"/>
    <col min="16" max="16" width="11.85546875" style="30" hidden="1" customWidth="1"/>
    <col min="17" max="17" width="10.85546875" style="30" hidden="1" customWidth="1"/>
    <col min="18" max="18" width="8.85546875" style="30" hidden="1" customWidth="1"/>
    <col min="19" max="19" width="9.7109375" style="30" hidden="1" customWidth="1"/>
    <col min="20" max="21" width="12.28515625" style="30" hidden="1" customWidth="1"/>
    <col min="22" max="22" width="13.140625" style="30" hidden="1" customWidth="1"/>
    <col min="23" max="23" width="10.140625" hidden="1" customWidth="1"/>
    <col min="24" max="24" width="9.7109375" hidden="1" customWidth="1"/>
    <col min="25" max="25" width="9.42578125" hidden="1" customWidth="1"/>
    <col min="26" max="26" width="10" hidden="1" customWidth="1"/>
    <col min="27" max="28" width="8.85546875" customWidth="1"/>
  </cols>
  <sheetData>
    <row r="1" spans="1:26" s="60" customFormat="1" ht="40.5" customHeight="1" x14ac:dyDescent="0.25">
      <c r="A1" s="2"/>
      <c r="B1" s="70" t="s">
        <v>243</v>
      </c>
      <c r="C1" s="3"/>
      <c r="D1" s="128"/>
      <c r="E1" s="128"/>
      <c r="F1" s="128"/>
      <c r="G1" s="74"/>
      <c r="H1" s="74"/>
      <c r="I1" s="5"/>
      <c r="J1" s="5"/>
      <c r="K1" s="5"/>
      <c r="L1" s="5"/>
      <c r="M1" s="5"/>
      <c r="N1" s="5"/>
      <c r="O1" s="5"/>
      <c r="P1" s="5"/>
      <c r="Q1" s="5"/>
      <c r="R1" s="5"/>
      <c r="S1" s="5"/>
      <c r="T1" s="5"/>
      <c r="U1" s="5"/>
      <c r="V1" s="5"/>
    </row>
    <row r="2" spans="1:26" s="60" customFormat="1" ht="42.75" customHeight="1" x14ac:dyDescent="0.25">
      <c r="A2" s="2"/>
      <c r="B2" s="70"/>
      <c r="C2" s="3"/>
      <c r="D2" s="128"/>
      <c r="E2" s="128"/>
      <c r="F2" s="128"/>
      <c r="G2" s="21" t="s">
        <v>0</v>
      </c>
      <c r="H2" s="4"/>
      <c r="I2" s="5"/>
      <c r="J2" s="5"/>
      <c r="K2" s="5"/>
      <c r="L2" s="5"/>
      <c r="M2" s="5"/>
      <c r="N2" s="5"/>
      <c r="O2" s="5"/>
      <c r="P2" s="5"/>
      <c r="Q2" s="5"/>
      <c r="R2" s="5"/>
      <c r="S2" s="6"/>
      <c r="T2" s="6"/>
      <c r="U2" s="5"/>
      <c r="V2" s="5"/>
    </row>
    <row r="3" spans="1:26" s="62" customFormat="1" ht="21" hidden="1" customHeight="1" x14ac:dyDescent="0.25">
      <c r="A3" s="2"/>
      <c r="B3" s="70"/>
      <c r="C3" s="3"/>
      <c r="D3" s="128"/>
      <c r="E3" s="128"/>
      <c r="F3" s="128"/>
      <c r="G3" s="128"/>
      <c r="H3" s="74"/>
      <c r="I3" s="22"/>
      <c r="J3" s="22"/>
      <c r="K3" s="22"/>
      <c r="L3" s="22"/>
      <c r="M3" s="5"/>
      <c r="N3" s="5"/>
      <c r="O3" s="7"/>
      <c r="P3" s="7"/>
      <c r="Q3" s="7"/>
      <c r="R3" s="7"/>
      <c r="S3" s="5" t="s">
        <v>98</v>
      </c>
      <c r="T3" s="5"/>
      <c r="U3" s="7"/>
      <c r="V3" s="7"/>
    </row>
    <row r="4" spans="1:26" s="62" customFormat="1" ht="21" hidden="1" customHeight="1" x14ac:dyDescent="0.25">
      <c r="A4" s="2"/>
      <c r="B4" s="70"/>
      <c r="C4" s="3"/>
      <c r="D4" s="128"/>
      <c r="E4" s="128"/>
      <c r="F4" s="128"/>
      <c r="G4" s="128"/>
      <c r="H4" s="74"/>
      <c r="I4" s="7" t="s">
        <v>111</v>
      </c>
      <c r="J4" s="22"/>
      <c r="K4" s="22"/>
      <c r="L4" s="22"/>
      <c r="M4" s="25"/>
      <c r="N4" s="25"/>
      <c r="O4" s="25"/>
      <c r="P4" s="25"/>
      <c r="Q4" s="25"/>
      <c r="R4" s="25"/>
      <c r="S4" s="9">
        <f>COUNTA($B$15:$B$1015)</f>
        <v>0</v>
      </c>
      <c r="T4" s="9" t="s">
        <v>245</v>
      </c>
      <c r="U4" s="25"/>
      <c r="V4" s="25"/>
    </row>
    <row r="5" spans="1:26" s="62" customFormat="1" ht="21" hidden="1" customHeight="1" x14ac:dyDescent="0.25">
      <c r="A5" s="2"/>
      <c r="B5" s="70"/>
      <c r="C5" s="3"/>
      <c r="D5" s="128"/>
      <c r="E5" s="128"/>
      <c r="F5" s="128"/>
      <c r="G5" s="128"/>
      <c r="H5" s="74"/>
      <c r="I5" s="7" t="s">
        <v>242</v>
      </c>
      <c r="J5" s="22"/>
      <c r="K5" s="22"/>
      <c r="L5" s="22"/>
      <c r="M5" s="25"/>
      <c r="N5" s="25"/>
      <c r="O5" s="25"/>
      <c r="P5" s="25"/>
      <c r="Q5" s="25"/>
      <c r="R5" s="25"/>
      <c r="S5" s="25"/>
      <c r="T5" s="25"/>
      <c r="U5" s="25"/>
      <c r="V5" s="25"/>
    </row>
    <row r="6" spans="1:26" s="62" customFormat="1" ht="21" hidden="1" customHeight="1" x14ac:dyDescent="0.25">
      <c r="A6" s="2"/>
      <c r="B6" s="70"/>
      <c r="C6" s="3"/>
      <c r="D6" s="128"/>
      <c r="E6" s="128"/>
      <c r="F6" s="128"/>
      <c r="G6" s="128"/>
      <c r="H6" s="74"/>
      <c r="I6" s="22"/>
      <c r="J6" s="22"/>
      <c r="K6" s="22"/>
      <c r="L6" s="22"/>
      <c r="M6" s="25"/>
      <c r="N6" s="25"/>
      <c r="O6" s="25"/>
      <c r="P6" s="25"/>
      <c r="Q6" s="25"/>
      <c r="R6" s="25"/>
      <c r="S6" s="25"/>
      <c r="T6" s="25"/>
      <c r="U6" s="25"/>
      <c r="V6" s="25"/>
    </row>
    <row r="7" spans="1:26" s="62" customFormat="1" ht="23.1" hidden="1" customHeight="1" x14ac:dyDescent="0.25">
      <c r="A7" s="2"/>
      <c r="B7" s="70"/>
      <c r="C7" s="3"/>
      <c r="D7" s="128"/>
      <c r="E7" s="128"/>
      <c r="F7" s="128"/>
      <c r="G7" s="128"/>
      <c r="H7" s="74"/>
      <c r="I7" s="22"/>
      <c r="J7" s="22"/>
      <c r="K7" s="22"/>
      <c r="L7" s="22"/>
      <c r="M7" s="25"/>
      <c r="N7" s="25"/>
      <c r="O7" s="25"/>
      <c r="P7" s="25"/>
      <c r="Q7" s="25"/>
      <c r="R7" s="25"/>
      <c r="S7" s="25"/>
      <c r="T7" s="25"/>
      <c r="U7" s="25"/>
      <c r="V7" s="25"/>
    </row>
    <row r="8" spans="1:26" s="62" customFormat="1" ht="23.45" hidden="1" customHeight="1" x14ac:dyDescent="0.25">
      <c r="A8" s="64"/>
      <c r="B8" s="64"/>
      <c r="C8" s="162"/>
      <c r="D8" s="128"/>
      <c r="E8" s="128"/>
      <c r="F8" s="128"/>
      <c r="G8" s="128"/>
      <c r="H8" s="74"/>
      <c r="I8" s="22"/>
      <c r="J8" s="22"/>
      <c r="K8" s="22"/>
      <c r="L8" s="22"/>
      <c r="M8" s="5"/>
      <c r="N8" s="7"/>
      <c r="O8" s="7"/>
      <c r="P8" s="7"/>
      <c r="Q8" s="7"/>
      <c r="R8" s="7"/>
      <c r="S8" s="23"/>
      <c r="T8" s="23"/>
      <c r="U8" s="7"/>
      <c r="V8" s="7"/>
    </row>
    <row r="9" spans="1:26" s="30" customFormat="1" ht="18" hidden="1" customHeight="1" x14ac:dyDescent="0.25">
      <c r="A9" s="64"/>
      <c r="B9" s="64"/>
      <c r="C9" s="64"/>
      <c r="D9" s="74"/>
      <c r="E9" s="74"/>
      <c r="F9" s="74"/>
      <c r="G9" s="74"/>
      <c r="H9" s="74"/>
      <c r="I9" s="25"/>
      <c r="J9" s="25"/>
      <c r="K9" s="25"/>
      <c r="L9" s="25"/>
      <c r="M9" s="22"/>
      <c r="N9" s="25"/>
      <c r="O9" s="25"/>
      <c r="P9" s="25"/>
      <c r="Q9" s="25"/>
      <c r="R9" s="25"/>
      <c r="S9" s="26"/>
      <c r="T9" s="26"/>
      <c r="U9" s="25"/>
      <c r="V9" s="25"/>
    </row>
    <row r="10" spans="1:26" s="30" customFormat="1" ht="17.649999999999999" hidden="1" customHeight="1" x14ac:dyDescent="0.25">
      <c r="A10" s="64"/>
      <c r="B10" s="64"/>
      <c r="C10" s="64"/>
      <c r="D10" s="74"/>
      <c r="E10" s="74"/>
      <c r="F10" s="74"/>
      <c r="G10" s="74"/>
      <c r="H10" s="74"/>
      <c r="I10" s="7"/>
      <c r="J10" s="7"/>
      <c r="K10" s="7"/>
      <c r="L10" s="7"/>
      <c r="M10" s="5"/>
      <c r="N10" s="25"/>
      <c r="O10" s="25"/>
      <c r="P10" s="25"/>
      <c r="Q10" s="25"/>
      <c r="R10" s="25"/>
      <c r="S10" s="26"/>
      <c r="T10" s="26"/>
      <c r="U10" s="25"/>
      <c r="V10" s="25"/>
    </row>
    <row r="11" spans="1:26" s="30" customFormat="1" ht="17.649999999999999" hidden="1" customHeight="1" x14ac:dyDescent="0.25">
      <c r="A11" s="64"/>
      <c r="B11" s="64"/>
      <c r="C11" s="64"/>
      <c r="D11" s="74"/>
      <c r="E11" s="74"/>
      <c r="F11" s="74"/>
      <c r="G11" s="74"/>
      <c r="H11" s="74"/>
      <c r="I11" s="7"/>
      <c r="J11" s="7"/>
      <c r="K11" s="7"/>
      <c r="L11" s="7"/>
      <c r="M11" s="5"/>
      <c r="N11" s="25"/>
      <c r="O11" s="25"/>
      <c r="P11" s="25"/>
      <c r="Q11" s="25"/>
      <c r="R11" s="25"/>
      <c r="S11" s="26"/>
      <c r="T11" s="26"/>
      <c r="U11" s="25"/>
      <c r="V11" s="25"/>
    </row>
    <row r="12" spans="1:26" s="30" customFormat="1" x14ac:dyDescent="0.25">
      <c r="A12" s="64"/>
      <c r="B12" s="64"/>
      <c r="C12" s="64"/>
      <c r="D12" s="77"/>
      <c r="E12" s="77"/>
      <c r="F12" s="77"/>
      <c r="G12" s="77"/>
      <c r="H12" s="124"/>
      <c r="I12" s="7"/>
      <c r="J12" s="7"/>
      <c r="K12" s="7"/>
      <c r="L12" s="7"/>
      <c r="M12" s="22"/>
      <c r="N12" s="25"/>
      <c r="O12" s="25"/>
      <c r="P12" s="25"/>
      <c r="Q12" s="25"/>
      <c r="R12" s="25"/>
      <c r="S12" s="26"/>
      <c r="T12" s="26"/>
      <c r="U12" s="25"/>
      <c r="V12" s="25"/>
    </row>
    <row r="13" spans="1:26" s="66" customFormat="1" ht="82.5" customHeight="1" x14ac:dyDescent="0.25">
      <c r="A13" s="253" t="s">
        <v>244</v>
      </c>
      <c r="B13" s="254"/>
      <c r="C13" s="254"/>
      <c r="D13" s="254"/>
      <c r="E13" s="254"/>
      <c r="F13" s="254"/>
      <c r="G13" s="255"/>
      <c r="H13" s="246" t="str">
        <f>IF($I$13,$I$4&amp;CHAR(10),"")&amp;IF($K$13,$I$5,"")</f>
        <v/>
      </c>
      <c r="I13" s="33" t="b">
        <f>OR(I16:I1015)</f>
        <v>0</v>
      </c>
      <c r="J13" s="34" t="s">
        <v>155</v>
      </c>
      <c r="K13" s="33" t="b">
        <f>OR(K16:K1015)</f>
        <v>0</v>
      </c>
      <c r="L13" s="34" t="s">
        <v>160</v>
      </c>
      <c r="M13" s="101" t="s">
        <v>19</v>
      </c>
      <c r="N13" s="98"/>
      <c r="O13" s="98"/>
      <c r="P13" s="98"/>
      <c r="Q13" s="98"/>
      <c r="R13" s="98"/>
      <c r="S13" s="98"/>
      <c r="T13" s="98"/>
      <c r="U13" s="98"/>
      <c r="V13" s="102"/>
      <c r="W13" s="231" t="s">
        <v>298</v>
      </c>
      <c r="X13" s="231"/>
      <c r="Y13" s="231"/>
      <c r="Z13" s="231"/>
    </row>
    <row r="14" spans="1:26" s="12" customFormat="1" ht="77.25" customHeight="1" x14ac:dyDescent="0.25">
      <c r="A14" s="10" t="s">
        <v>20</v>
      </c>
      <c r="B14" s="87" t="s">
        <v>21</v>
      </c>
      <c r="C14" s="87" t="s">
        <v>22</v>
      </c>
      <c r="D14" s="67" t="s">
        <v>167</v>
      </c>
      <c r="E14" s="67" t="s">
        <v>166</v>
      </c>
      <c r="F14" s="68" t="s">
        <v>168</v>
      </c>
      <c r="G14" s="67" t="s">
        <v>112</v>
      </c>
      <c r="H14" s="247"/>
      <c r="I14" s="242" t="s">
        <v>164</v>
      </c>
      <c r="J14" s="243"/>
      <c r="K14" s="242" t="s">
        <v>154</v>
      </c>
      <c r="L14" s="243"/>
      <c r="M14" s="99" t="s">
        <v>27</v>
      </c>
      <c r="N14" s="99" t="s">
        <v>28</v>
      </c>
      <c r="O14" s="99" t="s">
        <v>29</v>
      </c>
      <c r="P14" s="105" t="s">
        <v>30</v>
      </c>
      <c r="Q14" s="105" t="s">
        <v>31</v>
      </c>
      <c r="R14" s="105" t="s">
        <v>32</v>
      </c>
      <c r="S14" s="99" t="s">
        <v>33</v>
      </c>
      <c r="T14" s="99" t="s">
        <v>34</v>
      </c>
      <c r="U14" s="105" t="s">
        <v>35</v>
      </c>
      <c r="V14" s="105" t="s">
        <v>36</v>
      </c>
      <c r="W14" s="167" t="s">
        <v>150</v>
      </c>
      <c r="X14" s="167" t="s">
        <v>151</v>
      </c>
      <c r="Y14" s="167" t="s">
        <v>152</v>
      </c>
      <c r="Z14" s="167" t="s">
        <v>153</v>
      </c>
    </row>
    <row r="15" spans="1:26" s="15" customFormat="1" ht="15" hidden="1" customHeight="1" x14ac:dyDescent="0.25">
      <c r="A15" s="19">
        <v>0</v>
      </c>
      <c r="B15" s="20"/>
      <c r="C15" s="123"/>
      <c r="D15" s="1"/>
      <c r="E15" s="1"/>
      <c r="F15" s="232"/>
      <c r="G15" s="58"/>
      <c r="H15" s="134"/>
      <c r="I15" s="35"/>
      <c r="J15" s="92"/>
      <c r="K15" s="29"/>
      <c r="L15" s="92"/>
      <c r="M15" s="94"/>
      <c r="N15" s="94"/>
      <c r="O15" s="94"/>
      <c r="P15" s="95"/>
      <c r="Q15" s="95"/>
      <c r="R15" s="95"/>
      <c r="S15" s="76"/>
      <c r="T15" s="94"/>
      <c r="U15" s="94"/>
      <c r="V15" s="96"/>
      <c r="W15" s="130"/>
      <c r="X15" s="130"/>
      <c r="Y15" s="132"/>
      <c r="Z15" s="133"/>
    </row>
    <row r="16" spans="1:26" s="15" customFormat="1" ht="15" customHeight="1" x14ac:dyDescent="0.25">
      <c r="A16" s="19">
        <v>1</v>
      </c>
      <c r="B16" s="20"/>
      <c r="C16" s="189"/>
      <c r="D16" s="1"/>
      <c r="E16" s="1"/>
      <c r="F16" s="233">
        <v>0</v>
      </c>
      <c r="G16" s="58"/>
      <c r="H16" s="134" t="str">
        <f>IF(J16="","",J16&amp;". ")&amp;IF(L16="","",L16&amp;". ")</f>
        <v/>
      </c>
      <c r="I16" s="35" t="b">
        <f t="shared" ref="I16:I79" si="0">V16</f>
        <v>0</v>
      </c>
      <c r="J16" s="92" t="str">
        <f t="shared" ref="J16:J79" si="1">IF(I16,J$13,"")</f>
        <v/>
      </c>
      <c r="K16" s="29" t="b">
        <v>0</v>
      </c>
      <c r="L16" s="92" t="str">
        <f>IF(K16,L$13,"")</f>
        <v/>
      </c>
      <c r="M16" s="94" t="e">
        <f t="shared" ref="M16:M79" si="2">VALUE(LEFT(C16,2))</f>
        <v>#VALUE!</v>
      </c>
      <c r="N16" s="94" t="e">
        <f t="shared" ref="N16:N79" si="3">VALUE(MID(C16,3,2))</f>
        <v>#VALUE!</v>
      </c>
      <c r="O16" s="94" t="e">
        <f t="shared" ref="O16:O79" si="4">TEXT(IF(VALUE(MID(C16,5,2))&gt;31,MID(C16,5,2)-60,VALUE(MID(C16,5,2))),"00")</f>
        <v>#VALUE!</v>
      </c>
      <c r="P16" s="95" t="e">
        <f t="shared" ref="P16:P79" si="5">DATEVALUE(IF(VALUE(LEFT(C16,2))&lt;20,20,19)&amp;TEXT(M16,"00")&amp;"/"&amp;N16&amp;"/"&amp;O16)</f>
        <v>#VALUE!</v>
      </c>
      <c r="Q16" s="95" t="e">
        <f>DATE(M16,N16,O16)</f>
        <v>#VALUE!</v>
      </c>
      <c r="R16" s="95" t="b">
        <f>NOT(ISERR(AND(N16&lt;13,VALUE(O16)&lt;31,P16=Q16)))</f>
        <v>0</v>
      </c>
      <c r="S16" s="76" t="str">
        <f t="shared" ref="S16:S79" si="6">RIGHT(C16,1)</f>
        <v/>
      </c>
      <c r="T16" s="94" t="e" cm="1">
        <f t="array" aca="1" ref="T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U16" s="94" t="str">
        <f t="shared" ref="U16:U79" si="7">IF(C16="","",T16=S16)</f>
        <v/>
      </c>
      <c r="V16" s="96" t="b">
        <f t="shared" ref="V16:V79" si="8">IFERROR(NOT(IF(C16&lt;&gt;"",AND(R16,U16),TRUE)),TRUE)</f>
        <v>0</v>
      </c>
      <c r="W16" s="130" t="e">
        <f>IF(#REF!="",FALSE,IF(OR(X16&gt;Z16,X16&lt;Y16),TRUE,FALSE))</f>
        <v>#REF!</v>
      </c>
      <c r="X16" s="130">
        <f t="shared" ref="X16:X79" si="9">(E16-D16)/30</f>
        <v>0</v>
      </c>
      <c r="Y16" s="132" t="e">
        <f>#REF!-3/30</f>
        <v>#REF!</v>
      </c>
      <c r="Z16" s="133" t="e">
        <f>#REF!+1/30</f>
        <v>#REF!</v>
      </c>
    </row>
    <row r="17" spans="1:26" s="15" customFormat="1" x14ac:dyDescent="0.25">
      <c r="A17" s="19">
        <v>2</v>
      </c>
      <c r="B17" s="20"/>
      <c r="C17" s="189"/>
      <c r="D17" s="1"/>
      <c r="E17" s="1"/>
      <c r="F17" s="233">
        <v>0</v>
      </c>
      <c r="G17" s="58"/>
      <c r="H17" s="134" t="str">
        <f t="shared" ref="H17:H80" si="10">IF(J17="","",J17&amp;". ")&amp;IF(L17="","",L17&amp;". ")</f>
        <v/>
      </c>
      <c r="I17" s="35" t="b">
        <f t="shared" si="0"/>
        <v>0</v>
      </c>
      <c r="J17" s="92" t="str">
        <f t="shared" si="1"/>
        <v/>
      </c>
      <c r="K17" s="29" t="b">
        <v>0</v>
      </c>
      <c r="L17" s="92" t="str">
        <f t="shared" ref="L17:L80" si="11">IF(K17,L$13,"")</f>
        <v/>
      </c>
      <c r="M17" s="94" t="e">
        <f t="shared" si="2"/>
        <v>#VALUE!</v>
      </c>
      <c r="N17" s="94" t="e">
        <f t="shared" si="3"/>
        <v>#VALUE!</v>
      </c>
      <c r="O17" s="94" t="e">
        <f t="shared" si="4"/>
        <v>#VALUE!</v>
      </c>
      <c r="P17" s="95" t="e">
        <f t="shared" si="5"/>
        <v>#VALUE!</v>
      </c>
      <c r="Q17" s="95" t="e">
        <f t="shared" ref="Q17:Q80" si="12">DATE(M17,N17,O17)</f>
        <v>#VALUE!</v>
      </c>
      <c r="R17" s="95" t="b">
        <f>NOT(ISERR(AND(N17&lt;13,VALUE(O17)&lt;31,P17=Q17)))</f>
        <v>0</v>
      </c>
      <c r="S17" s="76" t="str">
        <f t="shared" si="6"/>
        <v/>
      </c>
      <c r="T17" s="94" t="e" cm="1">
        <f t="array" aca="1" ref="T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U17" s="94" t="str">
        <f t="shared" si="7"/>
        <v/>
      </c>
      <c r="V17" s="96" t="b">
        <f t="shared" si="8"/>
        <v>0</v>
      </c>
      <c r="W17" s="130" t="e">
        <f>IF(#REF!="",FALSE,IF(OR(X17&gt;Z17,X17&lt;Y17),TRUE,FALSE))</f>
        <v>#REF!</v>
      </c>
      <c r="X17" s="130">
        <f t="shared" si="9"/>
        <v>0</v>
      </c>
      <c r="Y17" s="132" t="e">
        <f>#REF!-3/30</f>
        <v>#REF!</v>
      </c>
      <c r="Z17" s="133" t="e">
        <f>#REF!+1/30</f>
        <v>#REF!</v>
      </c>
    </row>
    <row r="18" spans="1:26" s="15" customFormat="1" x14ac:dyDescent="0.25">
      <c r="A18" s="19">
        <v>3</v>
      </c>
      <c r="B18" s="20"/>
      <c r="C18" s="189"/>
      <c r="D18" s="1"/>
      <c r="E18" s="1"/>
      <c r="F18" s="233">
        <v>0</v>
      </c>
      <c r="G18" s="58"/>
      <c r="H18" s="134" t="str">
        <f t="shared" si="10"/>
        <v/>
      </c>
      <c r="I18" s="35" t="b">
        <f t="shared" si="0"/>
        <v>0</v>
      </c>
      <c r="J18" s="92" t="str">
        <f t="shared" si="1"/>
        <v/>
      </c>
      <c r="K18" s="29" t="b">
        <v>0</v>
      </c>
      <c r="L18" s="92" t="str">
        <f t="shared" si="11"/>
        <v/>
      </c>
      <c r="M18" s="94" t="e">
        <f t="shared" si="2"/>
        <v>#VALUE!</v>
      </c>
      <c r="N18" s="94" t="e">
        <f t="shared" si="3"/>
        <v>#VALUE!</v>
      </c>
      <c r="O18" s="94" t="e">
        <f t="shared" si="4"/>
        <v>#VALUE!</v>
      </c>
      <c r="P18" s="95" t="e">
        <f t="shared" si="5"/>
        <v>#VALUE!</v>
      </c>
      <c r="Q18" s="95" t="e">
        <f t="shared" si="12"/>
        <v>#VALUE!</v>
      </c>
      <c r="R18" s="95" t="b">
        <f t="shared" ref="R18:R81" si="13">NOT(ISERR(AND(N18&lt;13,VALUE(O18)&lt;31,P18=Q18)))</f>
        <v>0</v>
      </c>
      <c r="S18" s="76" t="str">
        <f t="shared" si="6"/>
        <v/>
      </c>
      <c r="T18" s="94" t="e" cm="1">
        <f t="array" aca="1" ref="T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U18" s="94" t="str">
        <f t="shared" si="7"/>
        <v/>
      </c>
      <c r="V18" s="96" t="b">
        <f t="shared" si="8"/>
        <v>0</v>
      </c>
      <c r="W18" s="130" t="e">
        <f>IF(#REF!="",FALSE,IF(OR(X18&gt;Z18,X18&lt;Y18),TRUE,FALSE))</f>
        <v>#REF!</v>
      </c>
      <c r="X18" s="130">
        <f t="shared" si="9"/>
        <v>0</v>
      </c>
      <c r="Y18" s="132" t="e">
        <f>#REF!-3/30</f>
        <v>#REF!</v>
      </c>
      <c r="Z18" s="133" t="e">
        <f>#REF!+1/30</f>
        <v>#REF!</v>
      </c>
    </row>
    <row r="19" spans="1:26" s="15" customFormat="1" x14ac:dyDescent="0.25">
      <c r="A19" s="19">
        <v>4</v>
      </c>
      <c r="B19" s="20"/>
      <c r="C19" s="189"/>
      <c r="D19" s="1"/>
      <c r="E19" s="1"/>
      <c r="F19" s="233">
        <v>0</v>
      </c>
      <c r="G19" s="58"/>
      <c r="H19" s="134" t="str">
        <f t="shared" si="10"/>
        <v/>
      </c>
      <c r="I19" s="35" t="b">
        <f t="shared" si="0"/>
        <v>0</v>
      </c>
      <c r="J19" s="92" t="str">
        <f t="shared" si="1"/>
        <v/>
      </c>
      <c r="K19" s="29" t="b">
        <v>0</v>
      </c>
      <c r="L19" s="92" t="str">
        <f t="shared" si="11"/>
        <v/>
      </c>
      <c r="M19" s="94" t="e">
        <f t="shared" si="2"/>
        <v>#VALUE!</v>
      </c>
      <c r="N19" s="94" t="e">
        <f t="shared" si="3"/>
        <v>#VALUE!</v>
      </c>
      <c r="O19" s="94" t="e">
        <f t="shared" si="4"/>
        <v>#VALUE!</v>
      </c>
      <c r="P19" s="95" t="e">
        <f t="shared" si="5"/>
        <v>#VALUE!</v>
      </c>
      <c r="Q19" s="95" t="e">
        <f t="shared" si="12"/>
        <v>#VALUE!</v>
      </c>
      <c r="R19" s="95" t="b">
        <f t="shared" si="13"/>
        <v>0</v>
      </c>
      <c r="S19" s="76" t="str">
        <f t="shared" si="6"/>
        <v/>
      </c>
      <c r="T19" s="94" t="e" cm="1">
        <f t="array" aca="1" ref="T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U19" s="94" t="str">
        <f t="shared" si="7"/>
        <v/>
      </c>
      <c r="V19" s="96" t="b">
        <f t="shared" si="8"/>
        <v>0</v>
      </c>
      <c r="W19" s="130" t="e">
        <f>IF(#REF!="",FALSE,IF(OR(X19&gt;Z19,X19&lt;Y19),TRUE,FALSE))</f>
        <v>#REF!</v>
      </c>
      <c r="X19" s="130">
        <f t="shared" si="9"/>
        <v>0</v>
      </c>
      <c r="Y19" s="132" t="e">
        <f>#REF!-3/30</f>
        <v>#REF!</v>
      </c>
      <c r="Z19" s="133" t="e">
        <f>#REF!+1/30</f>
        <v>#REF!</v>
      </c>
    </row>
    <row r="20" spans="1:26" s="15" customFormat="1" x14ac:dyDescent="0.25">
      <c r="A20" s="19">
        <v>5</v>
      </c>
      <c r="B20" s="20"/>
      <c r="C20" s="189"/>
      <c r="D20" s="1"/>
      <c r="E20" s="1"/>
      <c r="F20" s="233">
        <v>0</v>
      </c>
      <c r="G20" s="58"/>
      <c r="H20" s="134" t="str">
        <f t="shared" si="10"/>
        <v/>
      </c>
      <c r="I20" s="35" t="b">
        <f t="shared" si="0"/>
        <v>0</v>
      </c>
      <c r="J20" s="92" t="str">
        <f t="shared" si="1"/>
        <v/>
      </c>
      <c r="K20" s="29" t="b">
        <v>0</v>
      </c>
      <c r="L20" s="92" t="str">
        <f t="shared" si="11"/>
        <v/>
      </c>
      <c r="M20" s="94" t="e">
        <f t="shared" si="2"/>
        <v>#VALUE!</v>
      </c>
      <c r="N20" s="94" t="e">
        <f t="shared" si="3"/>
        <v>#VALUE!</v>
      </c>
      <c r="O20" s="94" t="e">
        <f t="shared" si="4"/>
        <v>#VALUE!</v>
      </c>
      <c r="P20" s="95" t="e">
        <f t="shared" si="5"/>
        <v>#VALUE!</v>
      </c>
      <c r="Q20" s="95" t="e">
        <f t="shared" si="12"/>
        <v>#VALUE!</v>
      </c>
      <c r="R20" s="95" t="b">
        <f t="shared" si="13"/>
        <v>0</v>
      </c>
      <c r="S20" s="76" t="str">
        <f t="shared" si="6"/>
        <v/>
      </c>
      <c r="T20" s="94" t="e" cm="1">
        <f t="array" aca="1" ref="T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U20" s="94" t="str">
        <f t="shared" si="7"/>
        <v/>
      </c>
      <c r="V20" s="96" t="b">
        <f t="shared" si="8"/>
        <v>0</v>
      </c>
      <c r="W20" s="130" t="e">
        <f>IF(#REF!="",FALSE,IF(OR(X20&gt;Z20,X20&lt;Y20),TRUE,FALSE))</f>
        <v>#REF!</v>
      </c>
      <c r="X20" s="130">
        <f t="shared" si="9"/>
        <v>0</v>
      </c>
      <c r="Y20" s="132" t="e">
        <f>#REF!-3/30</f>
        <v>#REF!</v>
      </c>
      <c r="Z20" s="133" t="e">
        <f>#REF!+1/30</f>
        <v>#REF!</v>
      </c>
    </row>
    <row r="21" spans="1:26" s="15" customFormat="1" x14ac:dyDescent="0.25">
      <c r="A21" s="19">
        <v>6</v>
      </c>
      <c r="B21" s="20"/>
      <c r="C21" s="189"/>
      <c r="D21" s="1"/>
      <c r="E21" s="1"/>
      <c r="F21" s="233">
        <v>0</v>
      </c>
      <c r="G21" s="58"/>
      <c r="H21" s="134" t="str">
        <f t="shared" si="10"/>
        <v/>
      </c>
      <c r="I21" s="35" t="b">
        <f t="shared" si="0"/>
        <v>0</v>
      </c>
      <c r="J21" s="92" t="str">
        <f t="shared" si="1"/>
        <v/>
      </c>
      <c r="K21" s="29" t="b">
        <v>0</v>
      </c>
      <c r="L21" s="92" t="str">
        <f t="shared" si="11"/>
        <v/>
      </c>
      <c r="M21" s="94" t="e">
        <f t="shared" si="2"/>
        <v>#VALUE!</v>
      </c>
      <c r="N21" s="94" t="e">
        <f t="shared" si="3"/>
        <v>#VALUE!</v>
      </c>
      <c r="O21" s="94" t="e">
        <f t="shared" si="4"/>
        <v>#VALUE!</v>
      </c>
      <c r="P21" s="95" t="e">
        <f t="shared" si="5"/>
        <v>#VALUE!</v>
      </c>
      <c r="Q21" s="95" t="e">
        <f t="shared" si="12"/>
        <v>#VALUE!</v>
      </c>
      <c r="R21" s="95" t="b">
        <f t="shared" si="13"/>
        <v>0</v>
      </c>
      <c r="S21" s="76" t="str">
        <f t="shared" si="6"/>
        <v/>
      </c>
      <c r="T21" s="94" t="e" cm="1">
        <f t="array" aca="1" ref="T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U21" s="94" t="str">
        <f t="shared" si="7"/>
        <v/>
      </c>
      <c r="V21" s="96" t="b">
        <f t="shared" si="8"/>
        <v>0</v>
      </c>
      <c r="W21" s="130" t="e">
        <f>IF(#REF!="",FALSE,IF(OR(X21&gt;Z21,X21&lt;Y21),TRUE,FALSE))</f>
        <v>#REF!</v>
      </c>
      <c r="X21" s="130">
        <f t="shared" si="9"/>
        <v>0</v>
      </c>
      <c r="Y21" s="132" t="e">
        <f>#REF!-3/30</f>
        <v>#REF!</v>
      </c>
      <c r="Z21" s="133" t="e">
        <f>#REF!+1/30</f>
        <v>#REF!</v>
      </c>
    </row>
    <row r="22" spans="1:26" s="30" customFormat="1" x14ac:dyDescent="0.25">
      <c r="A22" s="19">
        <v>7</v>
      </c>
      <c r="B22" s="20"/>
      <c r="C22" s="189"/>
      <c r="D22" s="1"/>
      <c r="E22" s="1"/>
      <c r="F22" s="233">
        <v>0</v>
      </c>
      <c r="G22" s="58"/>
      <c r="H22" s="134" t="str">
        <f t="shared" si="10"/>
        <v/>
      </c>
      <c r="I22" s="35" t="b">
        <f t="shared" si="0"/>
        <v>0</v>
      </c>
      <c r="J22" s="92" t="str">
        <f t="shared" si="1"/>
        <v/>
      </c>
      <c r="K22" s="29" t="b">
        <v>0</v>
      </c>
      <c r="L22" s="92" t="str">
        <f t="shared" si="11"/>
        <v/>
      </c>
      <c r="M22" s="94" t="e">
        <f t="shared" si="2"/>
        <v>#VALUE!</v>
      </c>
      <c r="N22" s="94" t="e">
        <f t="shared" si="3"/>
        <v>#VALUE!</v>
      </c>
      <c r="O22" s="94" t="e">
        <f t="shared" si="4"/>
        <v>#VALUE!</v>
      </c>
      <c r="P22" s="95" t="e">
        <f t="shared" si="5"/>
        <v>#VALUE!</v>
      </c>
      <c r="Q22" s="95" t="e">
        <f t="shared" si="12"/>
        <v>#VALUE!</v>
      </c>
      <c r="R22" s="95" t="b">
        <f t="shared" si="13"/>
        <v>0</v>
      </c>
      <c r="S22" s="76" t="str">
        <f t="shared" si="6"/>
        <v/>
      </c>
      <c r="T22" s="94" t="e" cm="1">
        <f t="array" aca="1" ref="T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U22" s="94" t="str">
        <f t="shared" si="7"/>
        <v/>
      </c>
      <c r="V22" s="96" t="b">
        <f t="shared" si="8"/>
        <v>0</v>
      </c>
      <c r="W22" s="130" t="e">
        <f>IF(#REF!="",FALSE,IF(OR(X22&gt;Z22,X22&lt;Y22),TRUE,FALSE))</f>
        <v>#REF!</v>
      </c>
      <c r="X22" s="130">
        <f t="shared" si="9"/>
        <v>0</v>
      </c>
      <c r="Y22" s="132" t="e">
        <f>#REF!-3/30</f>
        <v>#REF!</v>
      </c>
      <c r="Z22" s="133" t="e">
        <f>#REF!+1/30</f>
        <v>#REF!</v>
      </c>
    </row>
    <row r="23" spans="1:26" s="30" customFormat="1" x14ac:dyDescent="0.25">
      <c r="A23" s="19">
        <v>8</v>
      </c>
      <c r="B23" s="20"/>
      <c r="C23" s="189"/>
      <c r="D23" s="1"/>
      <c r="E23" s="1"/>
      <c r="F23" s="233">
        <v>0</v>
      </c>
      <c r="G23" s="58"/>
      <c r="H23" s="134" t="str">
        <f t="shared" si="10"/>
        <v/>
      </c>
      <c r="I23" s="35" t="b">
        <f t="shared" si="0"/>
        <v>0</v>
      </c>
      <c r="J23" s="92" t="str">
        <f t="shared" si="1"/>
        <v/>
      </c>
      <c r="K23" s="29" t="b">
        <v>0</v>
      </c>
      <c r="L23" s="92" t="str">
        <f t="shared" si="11"/>
        <v/>
      </c>
      <c r="M23" s="94" t="e">
        <f t="shared" si="2"/>
        <v>#VALUE!</v>
      </c>
      <c r="N23" s="94" t="e">
        <f t="shared" si="3"/>
        <v>#VALUE!</v>
      </c>
      <c r="O23" s="94" t="e">
        <f t="shared" si="4"/>
        <v>#VALUE!</v>
      </c>
      <c r="P23" s="95" t="e">
        <f t="shared" si="5"/>
        <v>#VALUE!</v>
      </c>
      <c r="Q23" s="95" t="e">
        <f t="shared" si="12"/>
        <v>#VALUE!</v>
      </c>
      <c r="R23" s="95" t="b">
        <f t="shared" si="13"/>
        <v>0</v>
      </c>
      <c r="S23" s="76" t="str">
        <f t="shared" si="6"/>
        <v/>
      </c>
      <c r="T23" s="94" t="e" cm="1">
        <f t="array" aca="1" ref="T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U23" s="94" t="str">
        <f t="shared" si="7"/>
        <v/>
      </c>
      <c r="V23" s="96" t="b">
        <f t="shared" si="8"/>
        <v>0</v>
      </c>
      <c r="W23" s="130" t="e">
        <f>IF(#REF!="",FALSE,IF(OR(X23&gt;Z23,X23&lt;Y23),TRUE,FALSE))</f>
        <v>#REF!</v>
      </c>
      <c r="X23" s="130">
        <f t="shared" si="9"/>
        <v>0</v>
      </c>
      <c r="Y23" s="132" t="e">
        <f>#REF!-3/30</f>
        <v>#REF!</v>
      </c>
      <c r="Z23" s="133" t="e">
        <f>#REF!+1/30</f>
        <v>#REF!</v>
      </c>
    </row>
    <row r="24" spans="1:26" s="30" customFormat="1" x14ac:dyDescent="0.25">
      <c r="A24" s="19">
        <v>9</v>
      </c>
      <c r="B24" s="20"/>
      <c r="C24" s="189"/>
      <c r="D24" s="1"/>
      <c r="E24" s="1"/>
      <c r="F24" s="233">
        <v>0</v>
      </c>
      <c r="G24" s="58"/>
      <c r="H24" s="134" t="str">
        <f t="shared" si="10"/>
        <v/>
      </c>
      <c r="I24" s="35" t="b">
        <f t="shared" si="0"/>
        <v>0</v>
      </c>
      <c r="J24" s="92" t="str">
        <f t="shared" si="1"/>
        <v/>
      </c>
      <c r="K24" s="29" t="b">
        <v>0</v>
      </c>
      <c r="L24" s="92" t="str">
        <f t="shared" si="11"/>
        <v/>
      </c>
      <c r="M24" s="94" t="e">
        <f t="shared" si="2"/>
        <v>#VALUE!</v>
      </c>
      <c r="N24" s="94" t="e">
        <f t="shared" si="3"/>
        <v>#VALUE!</v>
      </c>
      <c r="O24" s="94" t="e">
        <f t="shared" si="4"/>
        <v>#VALUE!</v>
      </c>
      <c r="P24" s="95" t="e">
        <f t="shared" si="5"/>
        <v>#VALUE!</v>
      </c>
      <c r="Q24" s="95" t="e">
        <f t="shared" si="12"/>
        <v>#VALUE!</v>
      </c>
      <c r="R24" s="95" t="b">
        <f t="shared" si="13"/>
        <v>0</v>
      </c>
      <c r="S24" s="76" t="str">
        <f t="shared" si="6"/>
        <v/>
      </c>
      <c r="T24" s="94" t="e" cm="1">
        <f t="array" aca="1" ref="T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U24" s="94" t="str">
        <f t="shared" si="7"/>
        <v/>
      </c>
      <c r="V24" s="96" t="b">
        <f t="shared" si="8"/>
        <v>0</v>
      </c>
      <c r="W24" s="130" t="e">
        <f>IF(#REF!="",FALSE,IF(OR(X24&gt;Z24,X24&lt;Y24),TRUE,FALSE))</f>
        <v>#REF!</v>
      </c>
      <c r="X24" s="130">
        <f t="shared" si="9"/>
        <v>0</v>
      </c>
      <c r="Y24" s="132" t="e">
        <f>#REF!-3/30</f>
        <v>#REF!</v>
      </c>
      <c r="Z24" s="133" t="e">
        <f>#REF!+1/30</f>
        <v>#REF!</v>
      </c>
    </row>
    <row r="25" spans="1:26" s="30" customFormat="1" x14ac:dyDescent="0.25">
      <c r="A25" s="19">
        <v>10</v>
      </c>
      <c r="B25" s="20"/>
      <c r="C25" s="189"/>
      <c r="D25" s="1"/>
      <c r="E25" s="1"/>
      <c r="F25" s="233">
        <v>0</v>
      </c>
      <c r="G25" s="58"/>
      <c r="H25" s="134" t="str">
        <f t="shared" si="10"/>
        <v/>
      </c>
      <c r="I25" s="35" t="b">
        <f t="shared" si="0"/>
        <v>0</v>
      </c>
      <c r="J25" s="92" t="str">
        <f t="shared" si="1"/>
        <v/>
      </c>
      <c r="K25" s="29" t="b">
        <v>0</v>
      </c>
      <c r="L25" s="92" t="str">
        <f t="shared" si="11"/>
        <v/>
      </c>
      <c r="M25" s="94" t="e">
        <f t="shared" si="2"/>
        <v>#VALUE!</v>
      </c>
      <c r="N25" s="94" t="e">
        <f t="shared" si="3"/>
        <v>#VALUE!</v>
      </c>
      <c r="O25" s="94" t="e">
        <f t="shared" si="4"/>
        <v>#VALUE!</v>
      </c>
      <c r="P25" s="95" t="e">
        <f t="shared" si="5"/>
        <v>#VALUE!</v>
      </c>
      <c r="Q25" s="95" t="e">
        <f t="shared" si="12"/>
        <v>#VALUE!</v>
      </c>
      <c r="R25" s="95" t="b">
        <f t="shared" si="13"/>
        <v>0</v>
      </c>
      <c r="S25" s="76" t="str">
        <f t="shared" si="6"/>
        <v/>
      </c>
      <c r="T25" s="94" t="e" cm="1">
        <f t="array" aca="1" ref="T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U25" s="94" t="str">
        <f t="shared" si="7"/>
        <v/>
      </c>
      <c r="V25" s="96" t="b">
        <f t="shared" si="8"/>
        <v>0</v>
      </c>
      <c r="W25" s="130" t="e">
        <f>IF(#REF!="",FALSE,IF(OR(X25&gt;Z25,X25&lt;Y25),TRUE,FALSE))</f>
        <v>#REF!</v>
      </c>
      <c r="X25" s="130">
        <f t="shared" si="9"/>
        <v>0</v>
      </c>
      <c r="Y25" s="132" t="e">
        <f>#REF!-3/30</f>
        <v>#REF!</v>
      </c>
      <c r="Z25" s="133" t="e">
        <f>#REF!+1/30</f>
        <v>#REF!</v>
      </c>
    </row>
    <row r="26" spans="1:26" s="30" customFormat="1" x14ac:dyDescent="0.25">
      <c r="A26" s="19">
        <v>11</v>
      </c>
      <c r="B26" s="20"/>
      <c r="C26" s="189"/>
      <c r="D26" s="1"/>
      <c r="E26" s="1"/>
      <c r="F26" s="233">
        <v>0</v>
      </c>
      <c r="G26" s="58"/>
      <c r="H26" s="134" t="str">
        <f t="shared" si="10"/>
        <v/>
      </c>
      <c r="I26" s="35" t="b">
        <f t="shared" si="0"/>
        <v>0</v>
      </c>
      <c r="J26" s="92" t="str">
        <f t="shared" si="1"/>
        <v/>
      </c>
      <c r="K26" s="29" t="b">
        <v>0</v>
      </c>
      <c r="L26" s="92" t="str">
        <f t="shared" si="11"/>
        <v/>
      </c>
      <c r="M26" s="94" t="e">
        <f t="shared" si="2"/>
        <v>#VALUE!</v>
      </c>
      <c r="N26" s="94" t="e">
        <f t="shared" si="3"/>
        <v>#VALUE!</v>
      </c>
      <c r="O26" s="94" t="e">
        <f t="shared" si="4"/>
        <v>#VALUE!</v>
      </c>
      <c r="P26" s="95" t="e">
        <f t="shared" si="5"/>
        <v>#VALUE!</v>
      </c>
      <c r="Q26" s="95" t="e">
        <f t="shared" si="12"/>
        <v>#VALUE!</v>
      </c>
      <c r="R26" s="95" t="b">
        <f t="shared" si="13"/>
        <v>0</v>
      </c>
      <c r="S26" s="76" t="str">
        <f t="shared" si="6"/>
        <v/>
      </c>
      <c r="T26" s="94" t="e" cm="1">
        <f t="array" aca="1" ref="T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U26" s="94" t="str">
        <f t="shared" si="7"/>
        <v/>
      </c>
      <c r="V26" s="96" t="b">
        <f t="shared" si="8"/>
        <v>0</v>
      </c>
      <c r="W26" s="130" t="e">
        <f>IF(#REF!="",FALSE,IF(OR(X26&gt;Z26,X26&lt;Y26),TRUE,FALSE))</f>
        <v>#REF!</v>
      </c>
      <c r="X26" s="130">
        <f t="shared" si="9"/>
        <v>0</v>
      </c>
      <c r="Y26" s="132" t="e">
        <f>#REF!-3/30</f>
        <v>#REF!</v>
      </c>
      <c r="Z26" s="133" t="e">
        <f>#REF!+1/30</f>
        <v>#REF!</v>
      </c>
    </row>
    <row r="27" spans="1:26" s="30" customFormat="1" x14ac:dyDescent="0.25">
      <c r="A27" s="19">
        <v>12</v>
      </c>
      <c r="B27" s="20"/>
      <c r="C27" s="189"/>
      <c r="D27" s="1"/>
      <c r="E27" s="1"/>
      <c r="F27" s="233">
        <v>0</v>
      </c>
      <c r="G27" s="58"/>
      <c r="H27" s="134" t="str">
        <f t="shared" si="10"/>
        <v/>
      </c>
      <c r="I27" s="35" t="b">
        <f t="shared" si="0"/>
        <v>0</v>
      </c>
      <c r="J27" s="92" t="str">
        <f t="shared" si="1"/>
        <v/>
      </c>
      <c r="K27" s="29" t="b">
        <v>0</v>
      </c>
      <c r="L27" s="92" t="str">
        <f t="shared" si="11"/>
        <v/>
      </c>
      <c r="M27" s="94" t="e">
        <f t="shared" si="2"/>
        <v>#VALUE!</v>
      </c>
      <c r="N27" s="94" t="e">
        <f t="shared" si="3"/>
        <v>#VALUE!</v>
      </c>
      <c r="O27" s="94" t="e">
        <f t="shared" si="4"/>
        <v>#VALUE!</v>
      </c>
      <c r="P27" s="95" t="e">
        <f t="shared" si="5"/>
        <v>#VALUE!</v>
      </c>
      <c r="Q27" s="95" t="e">
        <f t="shared" si="12"/>
        <v>#VALUE!</v>
      </c>
      <c r="R27" s="95" t="b">
        <f t="shared" si="13"/>
        <v>0</v>
      </c>
      <c r="S27" s="76" t="str">
        <f t="shared" si="6"/>
        <v/>
      </c>
      <c r="T27" s="94" t="e" cm="1">
        <f t="array" aca="1" ref="T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U27" s="94" t="str">
        <f t="shared" si="7"/>
        <v/>
      </c>
      <c r="V27" s="96" t="b">
        <f t="shared" si="8"/>
        <v>0</v>
      </c>
      <c r="W27" s="130" t="e">
        <f>IF(#REF!="",FALSE,IF(OR(X27&gt;Z27,X27&lt;Y27),TRUE,FALSE))</f>
        <v>#REF!</v>
      </c>
      <c r="X27" s="130">
        <f t="shared" si="9"/>
        <v>0</v>
      </c>
      <c r="Y27" s="132" t="e">
        <f>#REF!-3/30</f>
        <v>#REF!</v>
      </c>
      <c r="Z27" s="133" t="e">
        <f>#REF!+1/30</f>
        <v>#REF!</v>
      </c>
    </row>
    <row r="28" spans="1:26" s="30" customFormat="1" x14ac:dyDescent="0.25">
      <c r="A28" s="19">
        <v>13</v>
      </c>
      <c r="B28" s="20"/>
      <c r="C28" s="189"/>
      <c r="D28" s="1"/>
      <c r="E28" s="1"/>
      <c r="F28" s="233">
        <v>0</v>
      </c>
      <c r="G28" s="58"/>
      <c r="H28" s="134" t="str">
        <f t="shared" si="10"/>
        <v/>
      </c>
      <c r="I28" s="35" t="b">
        <f t="shared" si="0"/>
        <v>0</v>
      </c>
      <c r="J28" s="92" t="str">
        <f t="shared" si="1"/>
        <v/>
      </c>
      <c r="K28" s="29" t="b">
        <v>0</v>
      </c>
      <c r="L28" s="92" t="str">
        <f t="shared" si="11"/>
        <v/>
      </c>
      <c r="M28" s="94" t="e">
        <f t="shared" si="2"/>
        <v>#VALUE!</v>
      </c>
      <c r="N28" s="94" t="e">
        <f t="shared" si="3"/>
        <v>#VALUE!</v>
      </c>
      <c r="O28" s="94" t="e">
        <f t="shared" si="4"/>
        <v>#VALUE!</v>
      </c>
      <c r="P28" s="95" t="e">
        <f t="shared" si="5"/>
        <v>#VALUE!</v>
      </c>
      <c r="Q28" s="95" t="e">
        <f t="shared" si="12"/>
        <v>#VALUE!</v>
      </c>
      <c r="R28" s="95" t="b">
        <f t="shared" si="13"/>
        <v>0</v>
      </c>
      <c r="S28" s="76" t="str">
        <f t="shared" si="6"/>
        <v/>
      </c>
      <c r="T28" s="94" t="e" cm="1">
        <f t="array" aca="1" ref="T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U28" s="94" t="str">
        <f t="shared" si="7"/>
        <v/>
      </c>
      <c r="V28" s="96" t="b">
        <f t="shared" si="8"/>
        <v>0</v>
      </c>
      <c r="W28" s="130" t="e">
        <f>IF(#REF!="",FALSE,IF(OR(X28&gt;Z28,X28&lt;Y28),TRUE,FALSE))</f>
        <v>#REF!</v>
      </c>
      <c r="X28" s="130">
        <f t="shared" si="9"/>
        <v>0</v>
      </c>
      <c r="Y28" s="132" t="e">
        <f>#REF!-3/30</f>
        <v>#REF!</v>
      </c>
      <c r="Z28" s="133" t="e">
        <f>#REF!+1/30</f>
        <v>#REF!</v>
      </c>
    </row>
    <row r="29" spans="1:26" s="30" customFormat="1" x14ac:dyDescent="0.25">
      <c r="A29" s="19">
        <v>14</v>
      </c>
      <c r="B29" s="20"/>
      <c r="C29" s="189"/>
      <c r="D29" s="1"/>
      <c r="E29" s="1"/>
      <c r="F29" s="233">
        <v>0</v>
      </c>
      <c r="G29" s="58"/>
      <c r="H29" s="134" t="str">
        <f t="shared" si="10"/>
        <v/>
      </c>
      <c r="I29" s="35" t="b">
        <f t="shared" si="0"/>
        <v>0</v>
      </c>
      <c r="J29" s="92" t="str">
        <f t="shared" si="1"/>
        <v/>
      </c>
      <c r="K29" s="29" t="b">
        <v>0</v>
      </c>
      <c r="L29" s="92" t="str">
        <f t="shared" si="11"/>
        <v/>
      </c>
      <c r="M29" s="94" t="e">
        <f t="shared" si="2"/>
        <v>#VALUE!</v>
      </c>
      <c r="N29" s="94" t="e">
        <f t="shared" si="3"/>
        <v>#VALUE!</v>
      </c>
      <c r="O29" s="94" t="e">
        <f t="shared" si="4"/>
        <v>#VALUE!</v>
      </c>
      <c r="P29" s="95" t="e">
        <f t="shared" si="5"/>
        <v>#VALUE!</v>
      </c>
      <c r="Q29" s="95" t="e">
        <f t="shared" si="12"/>
        <v>#VALUE!</v>
      </c>
      <c r="R29" s="95" t="b">
        <f t="shared" si="13"/>
        <v>0</v>
      </c>
      <c r="S29" s="76" t="str">
        <f t="shared" si="6"/>
        <v/>
      </c>
      <c r="T29" s="94" t="e" cm="1">
        <f t="array" aca="1" ref="T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U29" s="94" t="str">
        <f t="shared" si="7"/>
        <v/>
      </c>
      <c r="V29" s="96" t="b">
        <f t="shared" si="8"/>
        <v>0</v>
      </c>
      <c r="W29" s="130" t="e">
        <f>IF(#REF!="",FALSE,IF(OR(X29&gt;Z29,X29&lt;Y29),TRUE,FALSE))</f>
        <v>#REF!</v>
      </c>
      <c r="X29" s="130">
        <f t="shared" si="9"/>
        <v>0</v>
      </c>
      <c r="Y29" s="132" t="e">
        <f>#REF!-3/30</f>
        <v>#REF!</v>
      </c>
      <c r="Z29" s="133" t="e">
        <f>#REF!+1/30</f>
        <v>#REF!</v>
      </c>
    </row>
    <row r="30" spans="1:26" s="30" customFormat="1" x14ac:dyDescent="0.25">
      <c r="A30" s="19">
        <v>15</v>
      </c>
      <c r="B30" s="20"/>
      <c r="C30" s="189"/>
      <c r="D30" s="1"/>
      <c r="E30" s="1"/>
      <c r="F30" s="233">
        <v>0</v>
      </c>
      <c r="G30" s="58"/>
      <c r="H30" s="134" t="str">
        <f t="shared" si="10"/>
        <v/>
      </c>
      <c r="I30" s="35" t="b">
        <f t="shared" si="0"/>
        <v>0</v>
      </c>
      <c r="J30" s="92" t="str">
        <f t="shared" si="1"/>
        <v/>
      </c>
      <c r="K30" s="29" t="b">
        <v>0</v>
      </c>
      <c r="L30" s="92" t="str">
        <f t="shared" si="11"/>
        <v/>
      </c>
      <c r="M30" s="94" t="e">
        <f t="shared" si="2"/>
        <v>#VALUE!</v>
      </c>
      <c r="N30" s="94" t="e">
        <f t="shared" si="3"/>
        <v>#VALUE!</v>
      </c>
      <c r="O30" s="94" t="e">
        <f t="shared" si="4"/>
        <v>#VALUE!</v>
      </c>
      <c r="P30" s="95" t="e">
        <f t="shared" si="5"/>
        <v>#VALUE!</v>
      </c>
      <c r="Q30" s="95" t="e">
        <f t="shared" si="12"/>
        <v>#VALUE!</v>
      </c>
      <c r="R30" s="95" t="b">
        <f t="shared" si="13"/>
        <v>0</v>
      </c>
      <c r="S30" s="76" t="str">
        <f t="shared" si="6"/>
        <v/>
      </c>
      <c r="T30" s="94" t="e" cm="1">
        <f t="array" aca="1" ref="T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U30" s="94" t="str">
        <f t="shared" si="7"/>
        <v/>
      </c>
      <c r="V30" s="96" t="b">
        <f t="shared" si="8"/>
        <v>0</v>
      </c>
      <c r="W30" s="130" t="e">
        <f>IF(#REF!="",FALSE,IF(OR(X30&gt;Z30,X30&lt;Y30),TRUE,FALSE))</f>
        <v>#REF!</v>
      </c>
      <c r="X30" s="130">
        <f t="shared" si="9"/>
        <v>0</v>
      </c>
      <c r="Y30" s="132" t="e">
        <f>#REF!-3/30</f>
        <v>#REF!</v>
      </c>
      <c r="Z30" s="133" t="e">
        <f>#REF!+1/30</f>
        <v>#REF!</v>
      </c>
    </row>
    <row r="31" spans="1:26" s="30" customFormat="1" x14ac:dyDescent="0.25">
      <c r="A31" s="19">
        <v>16</v>
      </c>
      <c r="B31" s="20"/>
      <c r="C31" s="189"/>
      <c r="D31" s="1"/>
      <c r="E31" s="1"/>
      <c r="F31" s="233">
        <v>0</v>
      </c>
      <c r="G31" s="58"/>
      <c r="H31" s="134" t="str">
        <f t="shared" si="10"/>
        <v/>
      </c>
      <c r="I31" s="35" t="b">
        <f t="shared" si="0"/>
        <v>0</v>
      </c>
      <c r="J31" s="92" t="str">
        <f t="shared" si="1"/>
        <v/>
      </c>
      <c r="K31" s="29" t="b">
        <v>0</v>
      </c>
      <c r="L31" s="92" t="str">
        <f t="shared" si="11"/>
        <v/>
      </c>
      <c r="M31" s="94" t="e">
        <f t="shared" si="2"/>
        <v>#VALUE!</v>
      </c>
      <c r="N31" s="94" t="e">
        <f t="shared" si="3"/>
        <v>#VALUE!</v>
      </c>
      <c r="O31" s="94" t="e">
        <f t="shared" si="4"/>
        <v>#VALUE!</v>
      </c>
      <c r="P31" s="95" t="e">
        <f t="shared" si="5"/>
        <v>#VALUE!</v>
      </c>
      <c r="Q31" s="95" t="e">
        <f t="shared" si="12"/>
        <v>#VALUE!</v>
      </c>
      <c r="R31" s="95" t="b">
        <f t="shared" si="13"/>
        <v>0</v>
      </c>
      <c r="S31" s="76" t="str">
        <f t="shared" si="6"/>
        <v/>
      </c>
      <c r="T31" s="94" t="e" cm="1">
        <f t="array" aca="1" ref="T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U31" s="94" t="str">
        <f t="shared" si="7"/>
        <v/>
      </c>
      <c r="V31" s="96" t="b">
        <f t="shared" si="8"/>
        <v>0</v>
      </c>
      <c r="W31" s="130" t="e">
        <f>IF(#REF!="",FALSE,IF(OR(X31&gt;Z31,X31&lt;Y31),TRUE,FALSE))</f>
        <v>#REF!</v>
      </c>
      <c r="X31" s="130">
        <f t="shared" si="9"/>
        <v>0</v>
      </c>
      <c r="Y31" s="132" t="e">
        <f>#REF!-3/30</f>
        <v>#REF!</v>
      </c>
      <c r="Z31" s="133" t="e">
        <f>#REF!+1/30</f>
        <v>#REF!</v>
      </c>
    </row>
    <row r="32" spans="1:26" s="30" customFormat="1" x14ac:dyDescent="0.25">
      <c r="A32" s="19">
        <v>17</v>
      </c>
      <c r="B32" s="20"/>
      <c r="C32" s="189"/>
      <c r="D32" s="1"/>
      <c r="E32" s="1"/>
      <c r="F32" s="233">
        <v>0</v>
      </c>
      <c r="G32" s="58"/>
      <c r="H32" s="134" t="str">
        <f t="shared" si="10"/>
        <v/>
      </c>
      <c r="I32" s="35" t="b">
        <f t="shared" si="0"/>
        <v>0</v>
      </c>
      <c r="J32" s="92" t="str">
        <f t="shared" si="1"/>
        <v/>
      </c>
      <c r="K32" s="29" t="b">
        <v>0</v>
      </c>
      <c r="L32" s="92" t="str">
        <f t="shared" si="11"/>
        <v/>
      </c>
      <c r="M32" s="94" t="e">
        <f t="shared" si="2"/>
        <v>#VALUE!</v>
      </c>
      <c r="N32" s="94" t="e">
        <f t="shared" si="3"/>
        <v>#VALUE!</v>
      </c>
      <c r="O32" s="94" t="e">
        <f t="shared" si="4"/>
        <v>#VALUE!</v>
      </c>
      <c r="P32" s="95" t="e">
        <f t="shared" si="5"/>
        <v>#VALUE!</v>
      </c>
      <c r="Q32" s="95" t="e">
        <f t="shared" si="12"/>
        <v>#VALUE!</v>
      </c>
      <c r="R32" s="95" t="b">
        <f t="shared" si="13"/>
        <v>0</v>
      </c>
      <c r="S32" s="76" t="str">
        <f t="shared" si="6"/>
        <v/>
      </c>
      <c r="T32" s="94" t="e" cm="1">
        <f t="array" aca="1" ref="T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U32" s="94" t="str">
        <f t="shared" si="7"/>
        <v/>
      </c>
      <c r="V32" s="96" t="b">
        <f t="shared" si="8"/>
        <v>0</v>
      </c>
      <c r="W32" s="130" t="e">
        <f>IF(#REF!="",FALSE,IF(OR(X32&gt;Z32,X32&lt;Y32),TRUE,FALSE))</f>
        <v>#REF!</v>
      </c>
      <c r="X32" s="130">
        <f t="shared" si="9"/>
        <v>0</v>
      </c>
      <c r="Y32" s="132" t="e">
        <f>#REF!-3/30</f>
        <v>#REF!</v>
      </c>
      <c r="Z32" s="133" t="e">
        <f>#REF!+1/30</f>
        <v>#REF!</v>
      </c>
    </row>
    <row r="33" spans="1:26" s="30" customFormat="1" x14ac:dyDescent="0.25">
      <c r="A33" s="19">
        <v>18</v>
      </c>
      <c r="B33" s="20"/>
      <c r="C33" s="189"/>
      <c r="D33" s="1"/>
      <c r="E33" s="1"/>
      <c r="F33" s="233">
        <v>0</v>
      </c>
      <c r="G33" s="58"/>
      <c r="H33" s="134" t="str">
        <f t="shared" si="10"/>
        <v/>
      </c>
      <c r="I33" s="35" t="b">
        <f t="shared" si="0"/>
        <v>0</v>
      </c>
      <c r="J33" s="92" t="str">
        <f t="shared" si="1"/>
        <v/>
      </c>
      <c r="K33" s="29" t="b">
        <v>0</v>
      </c>
      <c r="L33" s="92" t="str">
        <f t="shared" si="11"/>
        <v/>
      </c>
      <c r="M33" s="94" t="e">
        <f t="shared" si="2"/>
        <v>#VALUE!</v>
      </c>
      <c r="N33" s="94" t="e">
        <f t="shared" si="3"/>
        <v>#VALUE!</v>
      </c>
      <c r="O33" s="94" t="e">
        <f t="shared" si="4"/>
        <v>#VALUE!</v>
      </c>
      <c r="P33" s="95" t="e">
        <f t="shared" si="5"/>
        <v>#VALUE!</v>
      </c>
      <c r="Q33" s="95" t="e">
        <f t="shared" si="12"/>
        <v>#VALUE!</v>
      </c>
      <c r="R33" s="95" t="b">
        <f t="shared" si="13"/>
        <v>0</v>
      </c>
      <c r="S33" s="76" t="str">
        <f t="shared" si="6"/>
        <v/>
      </c>
      <c r="T33" s="94" t="e" cm="1">
        <f t="array" aca="1" ref="T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U33" s="94" t="str">
        <f t="shared" si="7"/>
        <v/>
      </c>
      <c r="V33" s="96" t="b">
        <f t="shared" si="8"/>
        <v>0</v>
      </c>
      <c r="W33" s="130" t="e">
        <f>IF(#REF!="",FALSE,IF(OR(X33&gt;Z33,X33&lt;Y33),TRUE,FALSE))</f>
        <v>#REF!</v>
      </c>
      <c r="X33" s="130">
        <f t="shared" si="9"/>
        <v>0</v>
      </c>
      <c r="Y33" s="132" t="e">
        <f>#REF!-3/30</f>
        <v>#REF!</v>
      </c>
      <c r="Z33" s="133" t="e">
        <f>#REF!+1/30</f>
        <v>#REF!</v>
      </c>
    </row>
    <row r="34" spans="1:26" s="30" customFormat="1" x14ac:dyDescent="0.25">
      <c r="A34" s="19">
        <v>19</v>
      </c>
      <c r="B34" s="20"/>
      <c r="C34" s="189"/>
      <c r="D34" s="1"/>
      <c r="E34" s="1"/>
      <c r="F34" s="233">
        <v>0</v>
      </c>
      <c r="G34" s="58"/>
      <c r="H34" s="134" t="str">
        <f t="shared" si="10"/>
        <v/>
      </c>
      <c r="I34" s="35" t="b">
        <f t="shared" si="0"/>
        <v>0</v>
      </c>
      <c r="J34" s="92" t="str">
        <f t="shared" si="1"/>
        <v/>
      </c>
      <c r="K34" s="29" t="b">
        <v>0</v>
      </c>
      <c r="L34" s="92" t="str">
        <f t="shared" si="11"/>
        <v/>
      </c>
      <c r="M34" s="94" t="e">
        <f t="shared" si="2"/>
        <v>#VALUE!</v>
      </c>
      <c r="N34" s="94" t="e">
        <f t="shared" si="3"/>
        <v>#VALUE!</v>
      </c>
      <c r="O34" s="94" t="e">
        <f t="shared" si="4"/>
        <v>#VALUE!</v>
      </c>
      <c r="P34" s="95" t="e">
        <f t="shared" si="5"/>
        <v>#VALUE!</v>
      </c>
      <c r="Q34" s="95" t="e">
        <f t="shared" si="12"/>
        <v>#VALUE!</v>
      </c>
      <c r="R34" s="95" t="b">
        <f t="shared" si="13"/>
        <v>0</v>
      </c>
      <c r="S34" s="76" t="str">
        <f t="shared" si="6"/>
        <v/>
      </c>
      <c r="T34" s="94" t="e" cm="1">
        <f t="array" aca="1" ref="T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U34" s="94" t="str">
        <f t="shared" si="7"/>
        <v/>
      </c>
      <c r="V34" s="96" t="b">
        <f t="shared" si="8"/>
        <v>0</v>
      </c>
      <c r="W34" s="130" t="e">
        <f>IF(#REF!="",FALSE,IF(OR(X34&gt;Z34,X34&lt;Y34),TRUE,FALSE))</f>
        <v>#REF!</v>
      </c>
      <c r="X34" s="130">
        <f t="shared" si="9"/>
        <v>0</v>
      </c>
      <c r="Y34" s="132" t="e">
        <f>#REF!-3/30</f>
        <v>#REF!</v>
      </c>
      <c r="Z34" s="133" t="e">
        <f>#REF!+1/30</f>
        <v>#REF!</v>
      </c>
    </row>
    <row r="35" spans="1:26" s="30" customFormat="1" x14ac:dyDescent="0.25">
      <c r="A35" s="19">
        <v>20</v>
      </c>
      <c r="B35" s="20"/>
      <c r="C35" s="189"/>
      <c r="D35" s="1"/>
      <c r="E35" s="1"/>
      <c r="F35" s="233">
        <v>0</v>
      </c>
      <c r="G35" s="58"/>
      <c r="H35" s="134" t="str">
        <f t="shared" si="10"/>
        <v/>
      </c>
      <c r="I35" s="35" t="b">
        <f t="shared" si="0"/>
        <v>0</v>
      </c>
      <c r="J35" s="92" t="str">
        <f t="shared" si="1"/>
        <v/>
      </c>
      <c r="K35" s="29" t="b">
        <v>0</v>
      </c>
      <c r="L35" s="92" t="str">
        <f t="shared" si="11"/>
        <v/>
      </c>
      <c r="M35" s="94" t="e">
        <f t="shared" si="2"/>
        <v>#VALUE!</v>
      </c>
      <c r="N35" s="94" t="e">
        <f t="shared" si="3"/>
        <v>#VALUE!</v>
      </c>
      <c r="O35" s="94" t="e">
        <f t="shared" si="4"/>
        <v>#VALUE!</v>
      </c>
      <c r="P35" s="95" t="e">
        <f t="shared" si="5"/>
        <v>#VALUE!</v>
      </c>
      <c r="Q35" s="95" t="e">
        <f t="shared" si="12"/>
        <v>#VALUE!</v>
      </c>
      <c r="R35" s="95" t="b">
        <f t="shared" si="13"/>
        <v>0</v>
      </c>
      <c r="S35" s="76" t="str">
        <f t="shared" si="6"/>
        <v/>
      </c>
      <c r="T35" s="94" t="e" cm="1">
        <f t="array" aca="1" ref="T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U35" s="94" t="str">
        <f t="shared" si="7"/>
        <v/>
      </c>
      <c r="V35" s="96" t="b">
        <f t="shared" si="8"/>
        <v>0</v>
      </c>
      <c r="W35" s="130" t="e">
        <f>IF(#REF!="",FALSE,IF(OR(X35&gt;Z35,X35&lt;Y35),TRUE,FALSE))</f>
        <v>#REF!</v>
      </c>
      <c r="X35" s="130">
        <f t="shared" si="9"/>
        <v>0</v>
      </c>
      <c r="Y35" s="132" t="e">
        <f>#REF!-3/30</f>
        <v>#REF!</v>
      </c>
      <c r="Z35" s="133" t="e">
        <f>#REF!+1/30</f>
        <v>#REF!</v>
      </c>
    </row>
    <row r="36" spans="1:26" s="30" customFormat="1" x14ac:dyDescent="0.25">
      <c r="A36" s="19">
        <v>21</v>
      </c>
      <c r="B36" s="20"/>
      <c r="C36" s="189"/>
      <c r="D36" s="1"/>
      <c r="E36" s="1"/>
      <c r="F36" s="233">
        <v>0</v>
      </c>
      <c r="G36" s="58"/>
      <c r="H36" s="134" t="str">
        <f t="shared" si="10"/>
        <v/>
      </c>
      <c r="I36" s="35" t="b">
        <f t="shared" si="0"/>
        <v>0</v>
      </c>
      <c r="J36" s="92" t="str">
        <f t="shared" si="1"/>
        <v/>
      </c>
      <c r="K36" s="29" t="b">
        <v>0</v>
      </c>
      <c r="L36" s="92" t="str">
        <f t="shared" si="11"/>
        <v/>
      </c>
      <c r="M36" s="94" t="e">
        <f t="shared" si="2"/>
        <v>#VALUE!</v>
      </c>
      <c r="N36" s="94" t="e">
        <f t="shared" si="3"/>
        <v>#VALUE!</v>
      </c>
      <c r="O36" s="94" t="e">
        <f t="shared" si="4"/>
        <v>#VALUE!</v>
      </c>
      <c r="P36" s="95" t="e">
        <f t="shared" si="5"/>
        <v>#VALUE!</v>
      </c>
      <c r="Q36" s="95" t="e">
        <f t="shared" si="12"/>
        <v>#VALUE!</v>
      </c>
      <c r="R36" s="95" t="b">
        <f t="shared" si="13"/>
        <v>0</v>
      </c>
      <c r="S36" s="76" t="str">
        <f t="shared" si="6"/>
        <v/>
      </c>
      <c r="T36" s="94" t="e" cm="1">
        <f t="array" aca="1" ref="T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U36" s="94" t="str">
        <f t="shared" si="7"/>
        <v/>
      </c>
      <c r="V36" s="96" t="b">
        <f t="shared" si="8"/>
        <v>0</v>
      </c>
      <c r="W36" s="130" t="e">
        <f>IF(#REF!="",FALSE,IF(OR(X36&gt;Z36,X36&lt;Y36),TRUE,FALSE))</f>
        <v>#REF!</v>
      </c>
      <c r="X36" s="130">
        <f t="shared" si="9"/>
        <v>0</v>
      </c>
      <c r="Y36" s="132" t="e">
        <f>#REF!-3/30</f>
        <v>#REF!</v>
      </c>
      <c r="Z36" s="133" t="e">
        <f>#REF!+1/30</f>
        <v>#REF!</v>
      </c>
    </row>
    <row r="37" spans="1:26" s="30" customFormat="1" x14ac:dyDescent="0.25">
      <c r="A37" s="19">
        <v>22</v>
      </c>
      <c r="B37" s="20"/>
      <c r="C37" s="189"/>
      <c r="D37" s="1"/>
      <c r="E37" s="1"/>
      <c r="F37" s="233">
        <v>0</v>
      </c>
      <c r="G37" s="58"/>
      <c r="H37" s="134" t="str">
        <f t="shared" si="10"/>
        <v/>
      </c>
      <c r="I37" s="35" t="b">
        <f t="shared" si="0"/>
        <v>0</v>
      </c>
      <c r="J37" s="92" t="str">
        <f t="shared" si="1"/>
        <v/>
      </c>
      <c r="K37" s="29" t="b">
        <v>0</v>
      </c>
      <c r="L37" s="92" t="str">
        <f t="shared" si="11"/>
        <v/>
      </c>
      <c r="M37" s="94" t="e">
        <f t="shared" si="2"/>
        <v>#VALUE!</v>
      </c>
      <c r="N37" s="94" t="e">
        <f t="shared" si="3"/>
        <v>#VALUE!</v>
      </c>
      <c r="O37" s="94" t="e">
        <f t="shared" si="4"/>
        <v>#VALUE!</v>
      </c>
      <c r="P37" s="95" t="e">
        <f t="shared" si="5"/>
        <v>#VALUE!</v>
      </c>
      <c r="Q37" s="95" t="e">
        <f t="shared" si="12"/>
        <v>#VALUE!</v>
      </c>
      <c r="R37" s="95" t="b">
        <f t="shared" si="13"/>
        <v>0</v>
      </c>
      <c r="S37" s="76" t="str">
        <f t="shared" si="6"/>
        <v/>
      </c>
      <c r="T37" s="94" t="e" cm="1">
        <f t="array" aca="1" ref="T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U37" s="94" t="str">
        <f t="shared" si="7"/>
        <v/>
      </c>
      <c r="V37" s="96" t="b">
        <f t="shared" si="8"/>
        <v>0</v>
      </c>
      <c r="W37" s="130" t="e">
        <f>IF(#REF!="",FALSE,IF(OR(X37&gt;Z37,X37&lt;Y37),TRUE,FALSE))</f>
        <v>#REF!</v>
      </c>
      <c r="X37" s="130">
        <f t="shared" si="9"/>
        <v>0</v>
      </c>
      <c r="Y37" s="132" t="e">
        <f>#REF!-3/30</f>
        <v>#REF!</v>
      </c>
      <c r="Z37" s="133" t="e">
        <f>#REF!+1/30</f>
        <v>#REF!</v>
      </c>
    </row>
    <row r="38" spans="1:26" s="30" customFormat="1" x14ac:dyDescent="0.25">
      <c r="A38" s="19">
        <v>23</v>
      </c>
      <c r="B38" s="20"/>
      <c r="C38" s="189"/>
      <c r="D38" s="1"/>
      <c r="E38" s="1"/>
      <c r="F38" s="233">
        <v>0</v>
      </c>
      <c r="G38" s="58"/>
      <c r="H38" s="134" t="str">
        <f t="shared" si="10"/>
        <v/>
      </c>
      <c r="I38" s="35" t="b">
        <f t="shared" si="0"/>
        <v>0</v>
      </c>
      <c r="J38" s="92" t="str">
        <f t="shared" si="1"/>
        <v/>
      </c>
      <c r="K38" s="29" t="b">
        <v>0</v>
      </c>
      <c r="L38" s="92" t="str">
        <f t="shared" si="11"/>
        <v/>
      </c>
      <c r="M38" s="94" t="e">
        <f t="shared" si="2"/>
        <v>#VALUE!</v>
      </c>
      <c r="N38" s="94" t="e">
        <f t="shared" si="3"/>
        <v>#VALUE!</v>
      </c>
      <c r="O38" s="94" t="e">
        <f t="shared" si="4"/>
        <v>#VALUE!</v>
      </c>
      <c r="P38" s="95" t="e">
        <f t="shared" si="5"/>
        <v>#VALUE!</v>
      </c>
      <c r="Q38" s="95" t="e">
        <f t="shared" si="12"/>
        <v>#VALUE!</v>
      </c>
      <c r="R38" s="95" t="b">
        <f t="shared" si="13"/>
        <v>0</v>
      </c>
      <c r="S38" s="76" t="str">
        <f t="shared" si="6"/>
        <v/>
      </c>
      <c r="T38" s="94" t="e" cm="1">
        <f t="array" aca="1" ref="T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U38" s="94" t="str">
        <f t="shared" si="7"/>
        <v/>
      </c>
      <c r="V38" s="96" t="b">
        <f t="shared" si="8"/>
        <v>0</v>
      </c>
      <c r="W38" s="130" t="e">
        <f>IF(#REF!="",FALSE,IF(OR(X38&gt;Z38,X38&lt;Y38),TRUE,FALSE))</f>
        <v>#REF!</v>
      </c>
      <c r="X38" s="130">
        <f t="shared" si="9"/>
        <v>0</v>
      </c>
      <c r="Y38" s="132" t="e">
        <f>#REF!-3/30</f>
        <v>#REF!</v>
      </c>
      <c r="Z38" s="133" t="e">
        <f>#REF!+1/30</f>
        <v>#REF!</v>
      </c>
    </row>
    <row r="39" spans="1:26" s="30" customFormat="1" x14ac:dyDescent="0.25">
      <c r="A39" s="19">
        <v>24</v>
      </c>
      <c r="B39" s="20"/>
      <c r="C39" s="189"/>
      <c r="D39" s="1"/>
      <c r="E39" s="1"/>
      <c r="F39" s="233">
        <v>0</v>
      </c>
      <c r="G39" s="58"/>
      <c r="H39" s="134" t="str">
        <f t="shared" si="10"/>
        <v/>
      </c>
      <c r="I39" s="35" t="b">
        <f t="shared" si="0"/>
        <v>0</v>
      </c>
      <c r="J39" s="92" t="str">
        <f t="shared" si="1"/>
        <v/>
      </c>
      <c r="K39" s="29" t="b">
        <v>0</v>
      </c>
      <c r="L39" s="92" t="str">
        <f t="shared" si="11"/>
        <v/>
      </c>
      <c r="M39" s="94" t="e">
        <f t="shared" si="2"/>
        <v>#VALUE!</v>
      </c>
      <c r="N39" s="94" t="e">
        <f t="shared" si="3"/>
        <v>#VALUE!</v>
      </c>
      <c r="O39" s="94" t="e">
        <f t="shared" si="4"/>
        <v>#VALUE!</v>
      </c>
      <c r="P39" s="95" t="e">
        <f t="shared" si="5"/>
        <v>#VALUE!</v>
      </c>
      <c r="Q39" s="95" t="e">
        <f t="shared" si="12"/>
        <v>#VALUE!</v>
      </c>
      <c r="R39" s="95" t="b">
        <f t="shared" si="13"/>
        <v>0</v>
      </c>
      <c r="S39" s="76" t="str">
        <f t="shared" si="6"/>
        <v/>
      </c>
      <c r="T39" s="94" t="e" cm="1">
        <f t="array" aca="1" ref="T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U39" s="94" t="str">
        <f t="shared" si="7"/>
        <v/>
      </c>
      <c r="V39" s="96" t="b">
        <f t="shared" si="8"/>
        <v>0</v>
      </c>
      <c r="W39" s="130" t="e">
        <f>IF(#REF!="",FALSE,IF(OR(X39&gt;Z39,X39&lt;Y39),TRUE,FALSE))</f>
        <v>#REF!</v>
      </c>
      <c r="X39" s="130">
        <f t="shared" si="9"/>
        <v>0</v>
      </c>
      <c r="Y39" s="132" t="e">
        <f>#REF!-3/30</f>
        <v>#REF!</v>
      </c>
      <c r="Z39" s="133" t="e">
        <f>#REF!+1/30</f>
        <v>#REF!</v>
      </c>
    </row>
    <row r="40" spans="1:26" s="30" customFormat="1" x14ac:dyDescent="0.25">
      <c r="A40" s="19">
        <v>25</v>
      </c>
      <c r="B40" s="20"/>
      <c r="C40" s="189"/>
      <c r="D40" s="1"/>
      <c r="E40" s="1"/>
      <c r="F40" s="233">
        <v>0</v>
      </c>
      <c r="G40" s="58"/>
      <c r="H40" s="134" t="str">
        <f t="shared" si="10"/>
        <v/>
      </c>
      <c r="I40" s="35" t="b">
        <f t="shared" si="0"/>
        <v>0</v>
      </c>
      <c r="J40" s="92" t="str">
        <f t="shared" si="1"/>
        <v/>
      </c>
      <c r="K40" s="29" t="b">
        <v>0</v>
      </c>
      <c r="L40" s="92" t="str">
        <f t="shared" si="11"/>
        <v/>
      </c>
      <c r="M40" s="94" t="e">
        <f t="shared" si="2"/>
        <v>#VALUE!</v>
      </c>
      <c r="N40" s="94" t="e">
        <f t="shared" si="3"/>
        <v>#VALUE!</v>
      </c>
      <c r="O40" s="94" t="e">
        <f t="shared" si="4"/>
        <v>#VALUE!</v>
      </c>
      <c r="P40" s="95" t="e">
        <f t="shared" si="5"/>
        <v>#VALUE!</v>
      </c>
      <c r="Q40" s="95" t="e">
        <f t="shared" si="12"/>
        <v>#VALUE!</v>
      </c>
      <c r="R40" s="95" t="b">
        <f t="shared" si="13"/>
        <v>0</v>
      </c>
      <c r="S40" s="76" t="str">
        <f t="shared" si="6"/>
        <v/>
      </c>
      <c r="T40" s="94" t="e" cm="1">
        <f t="array" aca="1" ref="T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U40" s="94" t="str">
        <f t="shared" si="7"/>
        <v/>
      </c>
      <c r="V40" s="96" t="b">
        <f t="shared" si="8"/>
        <v>0</v>
      </c>
      <c r="W40" s="130" t="e">
        <f>IF(#REF!="",FALSE,IF(OR(X40&gt;Z40,X40&lt;Y40),TRUE,FALSE))</f>
        <v>#REF!</v>
      </c>
      <c r="X40" s="130">
        <f t="shared" si="9"/>
        <v>0</v>
      </c>
      <c r="Y40" s="132" t="e">
        <f>#REF!-3/30</f>
        <v>#REF!</v>
      </c>
      <c r="Z40" s="133" t="e">
        <f>#REF!+1/30</f>
        <v>#REF!</v>
      </c>
    </row>
    <row r="41" spans="1:26" s="30" customFormat="1" x14ac:dyDescent="0.25">
      <c r="A41" s="19">
        <v>26</v>
      </c>
      <c r="B41" s="20"/>
      <c r="C41" s="189"/>
      <c r="D41" s="1"/>
      <c r="E41" s="1"/>
      <c r="F41" s="233">
        <v>0</v>
      </c>
      <c r="G41" s="58"/>
      <c r="H41" s="134" t="str">
        <f t="shared" si="10"/>
        <v/>
      </c>
      <c r="I41" s="35" t="b">
        <f t="shared" si="0"/>
        <v>0</v>
      </c>
      <c r="J41" s="92" t="str">
        <f t="shared" si="1"/>
        <v/>
      </c>
      <c r="K41" s="29" t="b">
        <v>0</v>
      </c>
      <c r="L41" s="92" t="str">
        <f t="shared" si="11"/>
        <v/>
      </c>
      <c r="M41" s="94" t="e">
        <f t="shared" si="2"/>
        <v>#VALUE!</v>
      </c>
      <c r="N41" s="94" t="e">
        <f t="shared" si="3"/>
        <v>#VALUE!</v>
      </c>
      <c r="O41" s="94" t="e">
        <f t="shared" si="4"/>
        <v>#VALUE!</v>
      </c>
      <c r="P41" s="95" t="e">
        <f t="shared" si="5"/>
        <v>#VALUE!</v>
      </c>
      <c r="Q41" s="95" t="e">
        <f t="shared" si="12"/>
        <v>#VALUE!</v>
      </c>
      <c r="R41" s="95" t="b">
        <f t="shared" si="13"/>
        <v>0</v>
      </c>
      <c r="S41" s="76" t="str">
        <f t="shared" si="6"/>
        <v/>
      </c>
      <c r="T41" s="94" t="e" cm="1">
        <f t="array" aca="1" ref="T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U41" s="94" t="str">
        <f t="shared" si="7"/>
        <v/>
      </c>
      <c r="V41" s="96" t="b">
        <f t="shared" si="8"/>
        <v>0</v>
      </c>
      <c r="W41" s="130" t="e">
        <f>IF(#REF!="",FALSE,IF(OR(X41&gt;Z41,X41&lt;Y41),TRUE,FALSE))</f>
        <v>#REF!</v>
      </c>
      <c r="X41" s="130">
        <f t="shared" si="9"/>
        <v>0</v>
      </c>
      <c r="Y41" s="132" t="e">
        <f>#REF!-3/30</f>
        <v>#REF!</v>
      </c>
      <c r="Z41" s="133" t="e">
        <f>#REF!+1/30</f>
        <v>#REF!</v>
      </c>
    </row>
    <row r="42" spans="1:26" s="30" customFormat="1" x14ac:dyDescent="0.25">
      <c r="A42" s="19">
        <v>27</v>
      </c>
      <c r="B42" s="20"/>
      <c r="C42" s="189"/>
      <c r="D42" s="1"/>
      <c r="E42" s="1"/>
      <c r="F42" s="233">
        <v>0</v>
      </c>
      <c r="G42" s="58"/>
      <c r="H42" s="134" t="str">
        <f t="shared" si="10"/>
        <v/>
      </c>
      <c r="I42" s="35" t="b">
        <f t="shared" si="0"/>
        <v>0</v>
      </c>
      <c r="J42" s="92" t="str">
        <f t="shared" si="1"/>
        <v/>
      </c>
      <c r="K42" s="29" t="b">
        <v>0</v>
      </c>
      <c r="L42" s="92" t="str">
        <f t="shared" si="11"/>
        <v/>
      </c>
      <c r="M42" s="94" t="e">
        <f t="shared" si="2"/>
        <v>#VALUE!</v>
      </c>
      <c r="N42" s="94" t="e">
        <f t="shared" si="3"/>
        <v>#VALUE!</v>
      </c>
      <c r="O42" s="94" t="e">
        <f t="shared" si="4"/>
        <v>#VALUE!</v>
      </c>
      <c r="P42" s="95" t="e">
        <f t="shared" si="5"/>
        <v>#VALUE!</v>
      </c>
      <c r="Q42" s="95" t="e">
        <f t="shared" si="12"/>
        <v>#VALUE!</v>
      </c>
      <c r="R42" s="95" t="b">
        <f t="shared" si="13"/>
        <v>0</v>
      </c>
      <c r="S42" s="76" t="str">
        <f t="shared" si="6"/>
        <v/>
      </c>
      <c r="T42" s="94" t="e" cm="1">
        <f t="array" aca="1" ref="T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U42" s="94" t="str">
        <f t="shared" si="7"/>
        <v/>
      </c>
      <c r="V42" s="96" t="b">
        <f t="shared" si="8"/>
        <v>0</v>
      </c>
      <c r="W42" s="130" t="e">
        <f>IF(#REF!="",FALSE,IF(OR(X42&gt;Z42,X42&lt;Y42),TRUE,FALSE))</f>
        <v>#REF!</v>
      </c>
      <c r="X42" s="130">
        <f t="shared" si="9"/>
        <v>0</v>
      </c>
      <c r="Y42" s="132" t="e">
        <f>#REF!-3/30</f>
        <v>#REF!</v>
      </c>
      <c r="Z42" s="133" t="e">
        <f>#REF!+1/30</f>
        <v>#REF!</v>
      </c>
    </row>
    <row r="43" spans="1:26" s="30" customFormat="1" x14ac:dyDescent="0.25">
      <c r="A43" s="19">
        <v>28</v>
      </c>
      <c r="B43" s="20"/>
      <c r="C43" s="189"/>
      <c r="D43" s="1"/>
      <c r="E43" s="1"/>
      <c r="F43" s="233">
        <v>0</v>
      </c>
      <c r="G43" s="58"/>
      <c r="H43" s="134" t="str">
        <f t="shared" si="10"/>
        <v/>
      </c>
      <c r="I43" s="35" t="b">
        <f t="shared" si="0"/>
        <v>0</v>
      </c>
      <c r="J43" s="92" t="str">
        <f t="shared" si="1"/>
        <v/>
      </c>
      <c r="K43" s="29" t="b">
        <v>0</v>
      </c>
      <c r="L43" s="92" t="str">
        <f t="shared" si="11"/>
        <v/>
      </c>
      <c r="M43" s="94" t="e">
        <f t="shared" si="2"/>
        <v>#VALUE!</v>
      </c>
      <c r="N43" s="94" t="e">
        <f t="shared" si="3"/>
        <v>#VALUE!</v>
      </c>
      <c r="O43" s="94" t="e">
        <f t="shared" si="4"/>
        <v>#VALUE!</v>
      </c>
      <c r="P43" s="95" t="e">
        <f t="shared" si="5"/>
        <v>#VALUE!</v>
      </c>
      <c r="Q43" s="95" t="e">
        <f t="shared" si="12"/>
        <v>#VALUE!</v>
      </c>
      <c r="R43" s="95" t="b">
        <f t="shared" si="13"/>
        <v>0</v>
      </c>
      <c r="S43" s="76" t="str">
        <f t="shared" si="6"/>
        <v/>
      </c>
      <c r="T43" s="94" t="e" cm="1">
        <f t="array" aca="1" ref="T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U43" s="94" t="str">
        <f t="shared" si="7"/>
        <v/>
      </c>
      <c r="V43" s="96" t="b">
        <f t="shared" si="8"/>
        <v>0</v>
      </c>
      <c r="W43" s="130" t="e">
        <f>IF(#REF!="",FALSE,IF(OR(X43&gt;Z43,X43&lt;Y43),TRUE,FALSE))</f>
        <v>#REF!</v>
      </c>
      <c r="X43" s="130">
        <f t="shared" si="9"/>
        <v>0</v>
      </c>
      <c r="Y43" s="132" t="e">
        <f>#REF!-3/30</f>
        <v>#REF!</v>
      </c>
      <c r="Z43" s="133" t="e">
        <f>#REF!+1/30</f>
        <v>#REF!</v>
      </c>
    </row>
    <row r="44" spans="1:26" s="30" customFormat="1" x14ac:dyDescent="0.25">
      <c r="A44" s="19">
        <v>29</v>
      </c>
      <c r="B44" s="20"/>
      <c r="C44" s="189"/>
      <c r="D44" s="1"/>
      <c r="E44" s="1"/>
      <c r="F44" s="233">
        <v>0</v>
      </c>
      <c r="G44" s="58"/>
      <c r="H44" s="134" t="str">
        <f t="shared" si="10"/>
        <v/>
      </c>
      <c r="I44" s="35" t="b">
        <f t="shared" si="0"/>
        <v>0</v>
      </c>
      <c r="J44" s="92" t="str">
        <f t="shared" si="1"/>
        <v/>
      </c>
      <c r="K44" s="29" t="b">
        <v>0</v>
      </c>
      <c r="L44" s="92" t="str">
        <f t="shared" si="11"/>
        <v/>
      </c>
      <c r="M44" s="94" t="e">
        <f t="shared" si="2"/>
        <v>#VALUE!</v>
      </c>
      <c r="N44" s="94" t="e">
        <f t="shared" si="3"/>
        <v>#VALUE!</v>
      </c>
      <c r="O44" s="94" t="e">
        <f t="shared" si="4"/>
        <v>#VALUE!</v>
      </c>
      <c r="P44" s="95" t="e">
        <f t="shared" si="5"/>
        <v>#VALUE!</v>
      </c>
      <c r="Q44" s="95" t="e">
        <f t="shared" si="12"/>
        <v>#VALUE!</v>
      </c>
      <c r="R44" s="95" t="b">
        <f t="shared" si="13"/>
        <v>0</v>
      </c>
      <c r="S44" s="76" t="str">
        <f t="shared" si="6"/>
        <v/>
      </c>
      <c r="T44" s="94" t="e" cm="1">
        <f t="array" aca="1" ref="T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U44" s="94" t="str">
        <f t="shared" si="7"/>
        <v/>
      </c>
      <c r="V44" s="96" t="b">
        <f t="shared" si="8"/>
        <v>0</v>
      </c>
      <c r="W44" s="130" t="e">
        <f>IF(#REF!="",FALSE,IF(OR(X44&gt;Z44,X44&lt;Y44),TRUE,FALSE))</f>
        <v>#REF!</v>
      </c>
      <c r="X44" s="130">
        <f t="shared" si="9"/>
        <v>0</v>
      </c>
      <c r="Y44" s="132" t="e">
        <f>#REF!-3/30</f>
        <v>#REF!</v>
      </c>
      <c r="Z44" s="133" t="e">
        <f>#REF!+1/30</f>
        <v>#REF!</v>
      </c>
    </row>
    <row r="45" spans="1:26" s="30" customFormat="1" x14ac:dyDescent="0.25">
      <c r="A45" s="19">
        <v>30</v>
      </c>
      <c r="B45" s="20"/>
      <c r="C45" s="189"/>
      <c r="D45" s="1"/>
      <c r="E45" s="1"/>
      <c r="F45" s="233">
        <v>0</v>
      </c>
      <c r="G45" s="58"/>
      <c r="H45" s="134" t="str">
        <f t="shared" si="10"/>
        <v/>
      </c>
      <c r="I45" s="35" t="b">
        <f t="shared" si="0"/>
        <v>0</v>
      </c>
      <c r="J45" s="92" t="str">
        <f t="shared" si="1"/>
        <v/>
      </c>
      <c r="K45" s="29" t="b">
        <v>0</v>
      </c>
      <c r="L45" s="92" t="str">
        <f t="shared" si="11"/>
        <v/>
      </c>
      <c r="M45" s="94" t="e">
        <f t="shared" si="2"/>
        <v>#VALUE!</v>
      </c>
      <c r="N45" s="94" t="e">
        <f t="shared" si="3"/>
        <v>#VALUE!</v>
      </c>
      <c r="O45" s="94" t="e">
        <f t="shared" si="4"/>
        <v>#VALUE!</v>
      </c>
      <c r="P45" s="95" t="e">
        <f t="shared" si="5"/>
        <v>#VALUE!</v>
      </c>
      <c r="Q45" s="95" t="e">
        <f t="shared" si="12"/>
        <v>#VALUE!</v>
      </c>
      <c r="R45" s="95" t="b">
        <f t="shared" si="13"/>
        <v>0</v>
      </c>
      <c r="S45" s="76" t="str">
        <f t="shared" si="6"/>
        <v/>
      </c>
      <c r="T45" s="94" t="e" cm="1">
        <f t="array" aca="1" ref="T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U45" s="94" t="str">
        <f t="shared" si="7"/>
        <v/>
      </c>
      <c r="V45" s="96" t="b">
        <f t="shared" si="8"/>
        <v>0</v>
      </c>
      <c r="W45" s="130" t="e">
        <f>IF(#REF!="",FALSE,IF(OR(X45&gt;Z45,X45&lt;Y45),TRUE,FALSE))</f>
        <v>#REF!</v>
      </c>
      <c r="X45" s="130">
        <f t="shared" si="9"/>
        <v>0</v>
      </c>
      <c r="Y45" s="132" t="e">
        <f>#REF!-3/30</f>
        <v>#REF!</v>
      </c>
      <c r="Z45" s="133" t="e">
        <f>#REF!+1/30</f>
        <v>#REF!</v>
      </c>
    </row>
    <row r="46" spans="1:26" s="30" customFormat="1" x14ac:dyDescent="0.25">
      <c r="A46" s="19">
        <v>31</v>
      </c>
      <c r="B46" s="20"/>
      <c r="C46" s="189"/>
      <c r="D46" s="1"/>
      <c r="E46" s="1"/>
      <c r="F46" s="233">
        <v>0</v>
      </c>
      <c r="G46" s="58"/>
      <c r="H46" s="134" t="str">
        <f t="shared" si="10"/>
        <v/>
      </c>
      <c r="I46" s="35" t="b">
        <f t="shared" si="0"/>
        <v>0</v>
      </c>
      <c r="J46" s="92" t="str">
        <f t="shared" si="1"/>
        <v/>
      </c>
      <c r="K46" s="29" t="b">
        <v>0</v>
      </c>
      <c r="L46" s="92" t="str">
        <f t="shared" si="11"/>
        <v/>
      </c>
      <c r="M46" s="94" t="e">
        <f t="shared" si="2"/>
        <v>#VALUE!</v>
      </c>
      <c r="N46" s="94" t="e">
        <f t="shared" si="3"/>
        <v>#VALUE!</v>
      </c>
      <c r="O46" s="94" t="e">
        <f t="shared" si="4"/>
        <v>#VALUE!</v>
      </c>
      <c r="P46" s="95" t="e">
        <f t="shared" si="5"/>
        <v>#VALUE!</v>
      </c>
      <c r="Q46" s="95" t="e">
        <f t="shared" si="12"/>
        <v>#VALUE!</v>
      </c>
      <c r="R46" s="95" t="b">
        <f t="shared" si="13"/>
        <v>0</v>
      </c>
      <c r="S46" s="76" t="str">
        <f t="shared" si="6"/>
        <v/>
      </c>
      <c r="T46" s="94" t="e" cm="1">
        <f t="array" aca="1" ref="T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U46" s="94" t="str">
        <f t="shared" si="7"/>
        <v/>
      </c>
      <c r="V46" s="96" t="b">
        <f t="shared" si="8"/>
        <v>0</v>
      </c>
      <c r="W46" s="130" t="e">
        <f>IF(#REF!="",FALSE,IF(OR(X46&gt;Z46,X46&lt;Y46),TRUE,FALSE))</f>
        <v>#REF!</v>
      </c>
      <c r="X46" s="130">
        <f t="shared" si="9"/>
        <v>0</v>
      </c>
      <c r="Y46" s="132" t="e">
        <f>#REF!-3/30</f>
        <v>#REF!</v>
      </c>
      <c r="Z46" s="133" t="e">
        <f>#REF!+1/30</f>
        <v>#REF!</v>
      </c>
    </row>
    <row r="47" spans="1:26" s="30" customFormat="1" x14ac:dyDescent="0.25">
      <c r="A47" s="19">
        <v>32</v>
      </c>
      <c r="B47" s="20"/>
      <c r="C47" s="189"/>
      <c r="D47" s="1"/>
      <c r="E47" s="1"/>
      <c r="F47" s="233">
        <v>0</v>
      </c>
      <c r="G47" s="58"/>
      <c r="H47" s="134" t="str">
        <f t="shared" si="10"/>
        <v/>
      </c>
      <c r="I47" s="35" t="b">
        <f t="shared" si="0"/>
        <v>0</v>
      </c>
      <c r="J47" s="92" t="str">
        <f t="shared" si="1"/>
        <v/>
      </c>
      <c r="K47" s="29" t="b">
        <v>0</v>
      </c>
      <c r="L47" s="92" t="str">
        <f t="shared" si="11"/>
        <v/>
      </c>
      <c r="M47" s="94" t="e">
        <f t="shared" si="2"/>
        <v>#VALUE!</v>
      </c>
      <c r="N47" s="94" t="e">
        <f t="shared" si="3"/>
        <v>#VALUE!</v>
      </c>
      <c r="O47" s="94" t="e">
        <f t="shared" si="4"/>
        <v>#VALUE!</v>
      </c>
      <c r="P47" s="95" t="e">
        <f t="shared" si="5"/>
        <v>#VALUE!</v>
      </c>
      <c r="Q47" s="95" t="e">
        <f t="shared" si="12"/>
        <v>#VALUE!</v>
      </c>
      <c r="R47" s="95" t="b">
        <f t="shared" si="13"/>
        <v>0</v>
      </c>
      <c r="S47" s="76" t="str">
        <f t="shared" si="6"/>
        <v/>
      </c>
      <c r="T47" s="94" t="e" cm="1">
        <f t="array" aca="1" ref="T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U47" s="94" t="str">
        <f t="shared" si="7"/>
        <v/>
      </c>
      <c r="V47" s="96" t="b">
        <f t="shared" si="8"/>
        <v>0</v>
      </c>
      <c r="W47" s="130" t="e">
        <f>IF(#REF!="",FALSE,IF(OR(X47&gt;Z47,X47&lt;Y47),TRUE,FALSE))</f>
        <v>#REF!</v>
      </c>
      <c r="X47" s="130">
        <f t="shared" si="9"/>
        <v>0</v>
      </c>
      <c r="Y47" s="132" t="e">
        <f>#REF!-3/30</f>
        <v>#REF!</v>
      </c>
      <c r="Z47" s="133" t="e">
        <f>#REF!+1/30</f>
        <v>#REF!</v>
      </c>
    </row>
    <row r="48" spans="1:26" s="30" customFormat="1" x14ac:dyDescent="0.25">
      <c r="A48" s="19">
        <v>33</v>
      </c>
      <c r="B48" s="20"/>
      <c r="C48" s="189"/>
      <c r="D48" s="1"/>
      <c r="E48" s="1"/>
      <c r="F48" s="233">
        <v>0</v>
      </c>
      <c r="G48" s="58"/>
      <c r="H48" s="134" t="str">
        <f t="shared" si="10"/>
        <v/>
      </c>
      <c r="I48" s="35" t="b">
        <f t="shared" si="0"/>
        <v>0</v>
      </c>
      <c r="J48" s="92" t="str">
        <f t="shared" si="1"/>
        <v/>
      </c>
      <c r="K48" s="29" t="b">
        <v>0</v>
      </c>
      <c r="L48" s="92" t="str">
        <f t="shared" si="11"/>
        <v/>
      </c>
      <c r="M48" s="94" t="e">
        <f t="shared" si="2"/>
        <v>#VALUE!</v>
      </c>
      <c r="N48" s="94" t="e">
        <f t="shared" si="3"/>
        <v>#VALUE!</v>
      </c>
      <c r="O48" s="94" t="e">
        <f t="shared" si="4"/>
        <v>#VALUE!</v>
      </c>
      <c r="P48" s="95" t="e">
        <f t="shared" si="5"/>
        <v>#VALUE!</v>
      </c>
      <c r="Q48" s="95" t="e">
        <f t="shared" si="12"/>
        <v>#VALUE!</v>
      </c>
      <c r="R48" s="95" t="b">
        <f t="shared" si="13"/>
        <v>0</v>
      </c>
      <c r="S48" s="76" t="str">
        <f t="shared" si="6"/>
        <v/>
      </c>
      <c r="T48" s="94" t="e" cm="1">
        <f t="array" aca="1" ref="T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U48" s="94" t="str">
        <f t="shared" si="7"/>
        <v/>
      </c>
      <c r="V48" s="96" t="b">
        <f t="shared" si="8"/>
        <v>0</v>
      </c>
      <c r="W48" s="130" t="e">
        <f>IF(#REF!="",FALSE,IF(OR(X48&gt;Z48,X48&lt;Y48),TRUE,FALSE))</f>
        <v>#REF!</v>
      </c>
      <c r="X48" s="130">
        <f t="shared" si="9"/>
        <v>0</v>
      </c>
      <c r="Y48" s="132" t="e">
        <f>#REF!-3/30</f>
        <v>#REF!</v>
      </c>
      <c r="Z48" s="133" t="e">
        <f>#REF!+1/30</f>
        <v>#REF!</v>
      </c>
    </row>
    <row r="49" spans="1:26" s="30" customFormat="1" x14ac:dyDescent="0.25">
      <c r="A49" s="19">
        <v>34</v>
      </c>
      <c r="B49" s="20"/>
      <c r="C49" s="189"/>
      <c r="D49" s="1"/>
      <c r="E49" s="1"/>
      <c r="F49" s="233">
        <v>0</v>
      </c>
      <c r="G49" s="58"/>
      <c r="H49" s="134" t="str">
        <f t="shared" si="10"/>
        <v/>
      </c>
      <c r="I49" s="35" t="b">
        <f t="shared" si="0"/>
        <v>0</v>
      </c>
      <c r="J49" s="92" t="str">
        <f t="shared" si="1"/>
        <v/>
      </c>
      <c r="K49" s="29" t="b">
        <v>0</v>
      </c>
      <c r="L49" s="92" t="str">
        <f t="shared" si="11"/>
        <v/>
      </c>
      <c r="M49" s="94" t="e">
        <f t="shared" si="2"/>
        <v>#VALUE!</v>
      </c>
      <c r="N49" s="94" t="e">
        <f t="shared" si="3"/>
        <v>#VALUE!</v>
      </c>
      <c r="O49" s="94" t="e">
        <f t="shared" si="4"/>
        <v>#VALUE!</v>
      </c>
      <c r="P49" s="95" t="e">
        <f t="shared" si="5"/>
        <v>#VALUE!</v>
      </c>
      <c r="Q49" s="95" t="e">
        <f t="shared" si="12"/>
        <v>#VALUE!</v>
      </c>
      <c r="R49" s="95" t="b">
        <f t="shared" si="13"/>
        <v>0</v>
      </c>
      <c r="S49" s="76" t="str">
        <f t="shared" si="6"/>
        <v/>
      </c>
      <c r="T49" s="94" t="e" cm="1">
        <f t="array" aca="1" ref="T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U49" s="94" t="str">
        <f t="shared" si="7"/>
        <v/>
      </c>
      <c r="V49" s="96" t="b">
        <f t="shared" si="8"/>
        <v>0</v>
      </c>
      <c r="W49" s="130" t="e">
        <f>IF(#REF!="",FALSE,IF(OR(X49&gt;Z49,X49&lt;Y49),TRUE,FALSE))</f>
        <v>#REF!</v>
      </c>
      <c r="X49" s="130">
        <f t="shared" si="9"/>
        <v>0</v>
      </c>
      <c r="Y49" s="132" t="e">
        <f>#REF!-3/30</f>
        <v>#REF!</v>
      </c>
      <c r="Z49" s="133" t="e">
        <f>#REF!+1/30</f>
        <v>#REF!</v>
      </c>
    </row>
    <row r="50" spans="1:26" s="30" customFormat="1" x14ac:dyDescent="0.25">
      <c r="A50" s="19">
        <v>35</v>
      </c>
      <c r="B50" s="20"/>
      <c r="C50" s="189"/>
      <c r="D50" s="1"/>
      <c r="E50" s="1"/>
      <c r="F50" s="233">
        <v>0</v>
      </c>
      <c r="G50" s="58"/>
      <c r="H50" s="134" t="str">
        <f t="shared" si="10"/>
        <v/>
      </c>
      <c r="I50" s="35" t="b">
        <f t="shared" si="0"/>
        <v>0</v>
      </c>
      <c r="J50" s="92" t="str">
        <f t="shared" si="1"/>
        <v/>
      </c>
      <c r="K50" s="29" t="b">
        <v>0</v>
      </c>
      <c r="L50" s="92" t="str">
        <f t="shared" si="11"/>
        <v/>
      </c>
      <c r="M50" s="94" t="e">
        <f t="shared" si="2"/>
        <v>#VALUE!</v>
      </c>
      <c r="N50" s="94" t="e">
        <f t="shared" si="3"/>
        <v>#VALUE!</v>
      </c>
      <c r="O50" s="94" t="e">
        <f t="shared" si="4"/>
        <v>#VALUE!</v>
      </c>
      <c r="P50" s="95" t="e">
        <f t="shared" si="5"/>
        <v>#VALUE!</v>
      </c>
      <c r="Q50" s="95" t="e">
        <f t="shared" si="12"/>
        <v>#VALUE!</v>
      </c>
      <c r="R50" s="95" t="b">
        <f t="shared" si="13"/>
        <v>0</v>
      </c>
      <c r="S50" s="76" t="str">
        <f t="shared" si="6"/>
        <v/>
      </c>
      <c r="T50" s="94" t="e" cm="1">
        <f t="array" aca="1" ref="T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U50" s="94" t="str">
        <f t="shared" si="7"/>
        <v/>
      </c>
      <c r="V50" s="96" t="b">
        <f t="shared" si="8"/>
        <v>0</v>
      </c>
      <c r="W50" s="130" t="e">
        <f>IF(#REF!="",FALSE,IF(OR(X50&gt;Z50,X50&lt;Y50),TRUE,FALSE))</f>
        <v>#REF!</v>
      </c>
      <c r="X50" s="130">
        <f t="shared" si="9"/>
        <v>0</v>
      </c>
      <c r="Y50" s="132" t="e">
        <f>#REF!-3/30</f>
        <v>#REF!</v>
      </c>
      <c r="Z50" s="133" t="e">
        <f>#REF!+1/30</f>
        <v>#REF!</v>
      </c>
    </row>
    <row r="51" spans="1:26" s="30" customFormat="1" x14ac:dyDescent="0.25">
      <c r="A51" s="19">
        <v>36</v>
      </c>
      <c r="B51" s="20"/>
      <c r="C51" s="189"/>
      <c r="D51" s="1"/>
      <c r="E51" s="1"/>
      <c r="F51" s="233">
        <v>0</v>
      </c>
      <c r="G51" s="58"/>
      <c r="H51" s="134" t="str">
        <f t="shared" si="10"/>
        <v/>
      </c>
      <c r="I51" s="35" t="b">
        <f t="shared" si="0"/>
        <v>0</v>
      </c>
      <c r="J51" s="92" t="str">
        <f t="shared" si="1"/>
        <v/>
      </c>
      <c r="K51" s="29" t="b">
        <v>0</v>
      </c>
      <c r="L51" s="92" t="str">
        <f t="shared" si="11"/>
        <v/>
      </c>
      <c r="M51" s="94" t="e">
        <f t="shared" si="2"/>
        <v>#VALUE!</v>
      </c>
      <c r="N51" s="94" t="e">
        <f t="shared" si="3"/>
        <v>#VALUE!</v>
      </c>
      <c r="O51" s="94" t="e">
        <f t="shared" si="4"/>
        <v>#VALUE!</v>
      </c>
      <c r="P51" s="95" t="e">
        <f t="shared" si="5"/>
        <v>#VALUE!</v>
      </c>
      <c r="Q51" s="95" t="e">
        <f t="shared" si="12"/>
        <v>#VALUE!</v>
      </c>
      <c r="R51" s="95" t="b">
        <f t="shared" si="13"/>
        <v>0</v>
      </c>
      <c r="S51" s="76" t="str">
        <f t="shared" si="6"/>
        <v/>
      </c>
      <c r="T51" s="94" t="e" cm="1">
        <f t="array" aca="1" ref="T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U51" s="94" t="str">
        <f t="shared" si="7"/>
        <v/>
      </c>
      <c r="V51" s="96" t="b">
        <f t="shared" si="8"/>
        <v>0</v>
      </c>
      <c r="W51" s="130" t="e">
        <f>IF(#REF!="",FALSE,IF(OR(X51&gt;Z51,X51&lt;Y51),TRUE,FALSE))</f>
        <v>#REF!</v>
      </c>
      <c r="X51" s="130">
        <f t="shared" si="9"/>
        <v>0</v>
      </c>
      <c r="Y51" s="132" t="e">
        <f>#REF!-3/30</f>
        <v>#REF!</v>
      </c>
      <c r="Z51" s="133" t="e">
        <f>#REF!+1/30</f>
        <v>#REF!</v>
      </c>
    </row>
    <row r="52" spans="1:26" s="30" customFormat="1" x14ac:dyDescent="0.25">
      <c r="A52" s="19">
        <v>37</v>
      </c>
      <c r="B52" s="20"/>
      <c r="C52" s="189"/>
      <c r="D52" s="1"/>
      <c r="E52" s="1"/>
      <c r="F52" s="233">
        <v>0</v>
      </c>
      <c r="G52" s="58"/>
      <c r="H52" s="134" t="str">
        <f t="shared" si="10"/>
        <v/>
      </c>
      <c r="I52" s="35" t="b">
        <f t="shared" si="0"/>
        <v>0</v>
      </c>
      <c r="J52" s="92" t="str">
        <f t="shared" si="1"/>
        <v/>
      </c>
      <c r="K52" s="29" t="b">
        <v>0</v>
      </c>
      <c r="L52" s="92" t="str">
        <f t="shared" si="11"/>
        <v/>
      </c>
      <c r="M52" s="94" t="e">
        <f t="shared" si="2"/>
        <v>#VALUE!</v>
      </c>
      <c r="N52" s="94" t="e">
        <f t="shared" si="3"/>
        <v>#VALUE!</v>
      </c>
      <c r="O52" s="94" t="e">
        <f t="shared" si="4"/>
        <v>#VALUE!</v>
      </c>
      <c r="P52" s="95" t="e">
        <f t="shared" si="5"/>
        <v>#VALUE!</v>
      </c>
      <c r="Q52" s="95" t="e">
        <f t="shared" si="12"/>
        <v>#VALUE!</v>
      </c>
      <c r="R52" s="95" t="b">
        <f t="shared" si="13"/>
        <v>0</v>
      </c>
      <c r="S52" s="76" t="str">
        <f t="shared" si="6"/>
        <v/>
      </c>
      <c r="T52" s="94" t="e" cm="1">
        <f t="array" aca="1" ref="T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U52" s="94" t="str">
        <f t="shared" si="7"/>
        <v/>
      </c>
      <c r="V52" s="96" t="b">
        <f t="shared" si="8"/>
        <v>0</v>
      </c>
      <c r="W52" s="130" t="e">
        <f>IF(#REF!="",FALSE,IF(OR(X52&gt;Z52,X52&lt;Y52),TRUE,FALSE))</f>
        <v>#REF!</v>
      </c>
      <c r="X52" s="130">
        <f t="shared" si="9"/>
        <v>0</v>
      </c>
      <c r="Y52" s="132" t="e">
        <f>#REF!-3/30</f>
        <v>#REF!</v>
      </c>
      <c r="Z52" s="133" t="e">
        <f>#REF!+1/30</f>
        <v>#REF!</v>
      </c>
    </row>
    <row r="53" spans="1:26" s="30" customFormat="1" x14ac:dyDescent="0.25">
      <c r="A53" s="19">
        <v>38</v>
      </c>
      <c r="B53" s="20"/>
      <c r="C53" s="189"/>
      <c r="D53" s="1"/>
      <c r="E53" s="1"/>
      <c r="F53" s="233">
        <v>0</v>
      </c>
      <c r="G53" s="58"/>
      <c r="H53" s="134" t="str">
        <f t="shared" si="10"/>
        <v/>
      </c>
      <c r="I53" s="35" t="b">
        <f t="shared" si="0"/>
        <v>0</v>
      </c>
      <c r="J53" s="92" t="str">
        <f t="shared" si="1"/>
        <v/>
      </c>
      <c r="K53" s="29" t="b">
        <v>0</v>
      </c>
      <c r="L53" s="92" t="str">
        <f t="shared" si="11"/>
        <v/>
      </c>
      <c r="M53" s="94" t="e">
        <f t="shared" si="2"/>
        <v>#VALUE!</v>
      </c>
      <c r="N53" s="94" t="e">
        <f t="shared" si="3"/>
        <v>#VALUE!</v>
      </c>
      <c r="O53" s="94" t="e">
        <f t="shared" si="4"/>
        <v>#VALUE!</v>
      </c>
      <c r="P53" s="95" t="e">
        <f t="shared" si="5"/>
        <v>#VALUE!</v>
      </c>
      <c r="Q53" s="95" t="e">
        <f t="shared" si="12"/>
        <v>#VALUE!</v>
      </c>
      <c r="R53" s="95" t="b">
        <f t="shared" si="13"/>
        <v>0</v>
      </c>
      <c r="S53" s="76" t="str">
        <f t="shared" si="6"/>
        <v/>
      </c>
      <c r="T53" s="94" t="e" cm="1">
        <f t="array" aca="1" ref="T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U53" s="94" t="str">
        <f t="shared" si="7"/>
        <v/>
      </c>
      <c r="V53" s="96" t="b">
        <f t="shared" si="8"/>
        <v>0</v>
      </c>
      <c r="W53" s="130" t="e">
        <f>IF(#REF!="",FALSE,IF(OR(X53&gt;Z53,X53&lt;Y53),TRUE,FALSE))</f>
        <v>#REF!</v>
      </c>
      <c r="X53" s="130">
        <f t="shared" si="9"/>
        <v>0</v>
      </c>
      <c r="Y53" s="132" t="e">
        <f>#REF!-3/30</f>
        <v>#REF!</v>
      </c>
      <c r="Z53" s="133" t="e">
        <f>#REF!+1/30</f>
        <v>#REF!</v>
      </c>
    </row>
    <row r="54" spans="1:26" s="30" customFormat="1" x14ac:dyDescent="0.25">
      <c r="A54" s="19">
        <v>39</v>
      </c>
      <c r="B54" s="20"/>
      <c r="C54" s="189"/>
      <c r="D54" s="1"/>
      <c r="E54" s="1"/>
      <c r="F54" s="233">
        <v>0</v>
      </c>
      <c r="G54" s="58"/>
      <c r="H54" s="134" t="str">
        <f t="shared" si="10"/>
        <v/>
      </c>
      <c r="I54" s="35" t="b">
        <f t="shared" si="0"/>
        <v>0</v>
      </c>
      <c r="J54" s="92" t="str">
        <f t="shared" si="1"/>
        <v/>
      </c>
      <c r="K54" s="29" t="b">
        <v>0</v>
      </c>
      <c r="L54" s="92" t="str">
        <f t="shared" si="11"/>
        <v/>
      </c>
      <c r="M54" s="94" t="e">
        <f t="shared" si="2"/>
        <v>#VALUE!</v>
      </c>
      <c r="N54" s="94" t="e">
        <f t="shared" si="3"/>
        <v>#VALUE!</v>
      </c>
      <c r="O54" s="94" t="e">
        <f t="shared" si="4"/>
        <v>#VALUE!</v>
      </c>
      <c r="P54" s="95" t="e">
        <f t="shared" si="5"/>
        <v>#VALUE!</v>
      </c>
      <c r="Q54" s="95" t="e">
        <f t="shared" si="12"/>
        <v>#VALUE!</v>
      </c>
      <c r="R54" s="95" t="b">
        <f t="shared" si="13"/>
        <v>0</v>
      </c>
      <c r="S54" s="76" t="str">
        <f t="shared" si="6"/>
        <v/>
      </c>
      <c r="T54" s="94" t="e" cm="1">
        <f t="array" aca="1" ref="T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U54" s="94" t="str">
        <f t="shared" si="7"/>
        <v/>
      </c>
      <c r="V54" s="96" t="b">
        <f t="shared" si="8"/>
        <v>0</v>
      </c>
      <c r="W54" s="130" t="e">
        <f>IF(#REF!="",FALSE,IF(OR(X54&gt;Z54,X54&lt;Y54),TRUE,FALSE))</f>
        <v>#REF!</v>
      </c>
      <c r="X54" s="130">
        <f t="shared" si="9"/>
        <v>0</v>
      </c>
      <c r="Y54" s="132" t="e">
        <f>#REF!-3/30</f>
        <v>#REF!</v>
      </c>
      <c r="Z54" s="133" t="e">
        <f>#REF!+1/30</f>
        <v>#REF!</v>
      </c>
    </row>
    <row r="55" spans="1:26" s="30" customFormat="1" x14ac:dyDescent="0.25">
      <c r="A55" s="19">
        <v>40</v>
      </c>
      <c r="B55" s="20"/>
      <c r="C55" s="189"/>
      <c r="D55" s="1"/>
      <c r="E55" s="1"/>
      <c r="F55" s="233">
        <v>0</v>
      </c>
      <c r="G55" s="58"/>
      <c r="H55" s="134" t="str">
        <f t="shared" si="10"/>
        <v/>
      </c>
      <c r="I55" s="35" t="b">
        <f t="shared" si="0"/>
        <v>0</v>
      </c>
      <c r="J55" s="92" t="str">
        <f t="shared" si="1"/>
        <v/>
      </c>
      <c r="K55" s="29" t="b">
        <v>0</v>
      </c>
      <c r="L55" s="92" t="str">
        <f t="shared" si="11"/>
        <v/>
      </c>
      <c r="M55" s="94" t="e">
        <f t="shared" si="2"/>
        <v>#VALUE!</v>
      </c>
      <c r="N55" s="94" t="e">
        <f t="shared" si="3"/>
        <v>#VALUE!</v>
      </c>
      <c r="O55" s="94" t="e">
        <f t="shared" si="4"/>
        <v>#VALUE!</v>
      </c>
      <c r="P55" s="95" t="e">
        <f t="shared" si="5"/>
        <v>#VALUE!</v>
      </c>
      <c r="Q55" s="95" t="e">
        <f t="shared" si="12"/>
        <v>#VALUE!</v>
      </c>
      <c r="R55" s="95" t="b">
        <f t="shared" si="13"/>
        <v>0</v>
      </c>
      <c r="S55" s="76" t="str">
        <f t="shared" si="6"/>
        <v/>
      </c>
      <c r="T55" s="94" t="e" cm="1">
        <f t="array" aca="1" ref="T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U55" s="94" t="str">
        <f t="shared" si="7"/>
        <v/>
      </c>
      <c r="V55" s="96" t="b">
        <f t="shared" si="8"/>
        <v>0</v>
      </c>
      <c r="W55" s="130" t="e">
        <f>IF(#REF!="",FALSE,IF(OR(X55&gt;Z55,X55&lt;Y55),TRUE,FALSE))</f>
        <v>#REF!</v>
      </c>
      <c r="X55" s="130">
        <f t="shared" si="9"/>
        <v>0</v>
      </c>
      <c r="Y55" s="132" t="e">
        <f>#REF!-3/30</f>
        <v>#REF!</v>
      </c>
      <c r="Z55" s="133" t="e">
        <f>#REF!+1/30</f>
        <v>#REF!</v>
      </c>
    </row>
    <row r="56" spans="1:26" s="30" customFormat="1" x14ac:dyDescent="0.25">
      <c r="A56" s="19">
        <v>41</v>
      </c>
      <c r="B56" s="20"/>
      <c r="C56" s="189"/>
      <c r="D56" s="1"/>
      <c r="E56" s="1"/>
      <c r="F56" s="233">
        <v>0</v>
      </c>
      <c r="G56" s="58"/>
      <c r="H56" s="134" t="str">
        <f t="shared" si="10"/>
        <v/>
      </c>
      <c r="I56" s="35" t="b">
        <f t="shared" si="0"/>
        <v>0</v>
      </c>
      <c r="J56" s="92" t="str">
        <f t="shared" si="1"/>
        <v/>
      </c>
      <c r="K56" s="29" t="b">
        <v>0</v>
      </c>
      <c r="L56" s="92" t="str">
        <f t="shared" si="11"/>
        <v/>
      </c>
      <c r="M56" s="94" t="e">
        <f t="shared" si="2"/>
        <v>#VALUE!</v>
      </c>
      <c r="N56" s="94" t="e">
        <f t="shared" si="3"/>
        <v>#VALUE!</v>
      </c>
      <c r="O56" s="94" t="e">
        <f t="shared" si="4"/>
        <v>#VALUE!</v>
      </c>
      <c r="P56" s="95" t="e">
        <f t="shared" si="5"/>
        <v>#VALUE!</v>
      </c>
      <c r="Q56" s="95" t="e">
        <f t="shared" si="12"/>
        <v>#VALUE!</v>
      </c>
      <c r="R56" s="95" t="b">
        <f t="shared" si="13"/>
        <v>0</v>
      </c>
      <c r="S56" s="76" t="str">
        <f t="shared" si="6"/>
        <v/>
      </c>
      <c r="T56" s="94" t="e" cm="1">
        <f t="array" aca="1" ref="T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U56" s="94" t="str">
        <f t="shared" si="7"/>
        <v/>
      </c>
      <c r="V56" s="96" t="b">
        <f t="shared" si="8"/>
        <v>0</v>
      </c>
      <c r="W56" s="130" t="e">
        <f>IF(#REF!="",FALSE,IF(OR(X56&gt;Z56,X56&lt;Y56),TRUE,FALSE))</f>
        <v>#REF!</v>
      </c>
      <c r="X56" s="130">
        <f t="shared" si="9"/>
        <v>0</v>
      </c>
      <c r="Y56" s="132" t="e">
        <f>#REF!-3/30</f>
        <v>#REF!</v>
      </c>
      <c r="Z56" s="133" t="e">
        <f>#REF!+1/30</f>
        <v>#REF!</v>
      </c>
    </row>
    <row r="57" spans="1:26" s="30" customFormat="1" x14ac:dyDescent="0.25">
      <c r="A57" s="19">
        <v>42</v>
      </c>
      <c r="B57" s="20"/>
      <c r="C57" s="189"/>
      <c r="D57" s="1"/>
      <c r="E57" s="1"/>
      <c r="F57" s="233">
        <v>0</v>
      </c>
      <c r="G57" s="58"/>
      <c r="H57" s="134" t="str">
        <f t="shared" si="10"/>
        <v/>
      </c>
      <c r="I57" s="35" t="b">
        <f t="shared" si="0"/>
        <v>0</v>
      </c>
      <c r="J57" s="92" t="str">
        <f t="shared" si="1"/>
        <v/>
      </c>
      <c r="K57" s="29" t="b">
        <v>0</v>
      </c>
      <c r="L57" s="92" t="str">
        <f t="shared" si="11"/>
        <v/>
      </c>
      <c r="M57" s="94" t="e">
        <f t="shared" si="2"/>
        <v>#VALUE!</v>
      </c>
      <c r="N57" s="94" t="e">
        <f t="shared" si="3"/>
        <v>#VALUE!</v>
      </c>
      <c r="O57" s="94" t="e">
        <f t="shared" si="4"/>
        <v>#VALUE!</v>
      </c>
      <c r="P57" s="95" t="e">
        <f t="shared" si="5"/>
        <v>#VALUE!</v>
      </c>
      <c r="Q57" s="95" t="e">
        <f t="shared" si="12"/>
        <v>#VALUE!</v>
      </c>
      <c r="R57" s="95" t="b">
        <f t="shared" si="13"/>
        <v>0</v>
      </c>
      <c r="S57" s="76" t="str">
        <f t="shared" si="6"/>
        <v/>
      </c>
      <c r="T57" s="94" t="e" cm="1">
        <f t="array" aca="1" ref="T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U57" s="94" t="str">
        <f t="shared" si="7"/>
        <v/>
      </c>
      <c r="V57" s="96" t="b">
        <f t="shared" si="8"/>
        <v>0</v>
      </c>
      <c r="W57" s="130" t="e">
        <f>IF(#REF!="",FALSE,IF(OR(X57&gt;Z57,X57&lt;Y57),TRUE,FALSE))</f>
        <v>#REF!</v>
      </c>
      <c r="X57" s="130">
        <f t="shared" si="9"/>
        <v>0</v>
      </c>
      <c r="Y57" s="132" t="e">
        <f>#REF!-3/30</f>
        <v>#REF!</v>
      </c>
      <c r="Z57" s="133" t="e">
        <f>#REF!+1/30</f>
        <v>#REF!</v>
      </c>
    </row>
    <row r="58" spans="1:26" s="30" customFormat="1" x14ac:dyDescent="0.25">
      <c r="A58" s="19">
        <v>43</v>
      </c>
      <c r="B58" s="20"/>
      <c r="C58" s="189"/>
      <c r="D58" s="1"/>
      <c r="E58" s="1"/>
      <c r="F58" s="233">
        <v>0</v>
      </c>
      <c r="G58" s="58"/>
      <c r="H58" s="134" t="str">
        <f t="shared" si="10"/>
        <v/>
      </c>
      <c r="I58" s="35" t="b">
        <f t="shared" si="0"/>
        <v>0</v>
      </c>
      <c r="J58" s="92" t="str">
        <f t="shared" si="1"/>
        <v/>
      </c>
      <c r="K58" s="29" t="b">
        <v>0</v>
      </c>
      <c r="L58" s="92" t="str">
        <f t="shared" si="11"/>
        <v/>
      </c>
      <c r="M58" s="94" t="e">
        <f t="shared" si="2"/>
        <v>#VALUE!</v>
      </c>
      <c r="N58" s="94" t="e">
        <f t="shared" si="3"/>
        <v>#VALUE!</v>
      </c>
      <c r="O58" s="94" t="e">
        <f t="shared" si="4"/>
        <v>#VALUE!</v>
      </c>
      <c r="P58" s="95" t="e">
        <f t="shared" si="5"/>
        <v>#VALUE!</v>
      </c>
      <c r="Q58" s="95" t="e">
        <f t="shared" si="12"/>
        <v>#VALUE!</v>
      </c>
      <c r="R58" s="95" t="b">
        <f t="shared" si="13"/>
        <v>0</v>
      </c>
      <c r="S58" s="76" t="str">
        <f t="shared" si="6"/>
        <v/>
      </c>
      <c r="T58" s="94" t="e" cm="1">
        <f t="array" aca="1" ref="T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U58" s="94" t="str">
        <f t="shared" si="7"/>
        <v/>
      </c>
      <c r="V58" s="96" t="b">
        <f t="shared" si="8"/>
        <v>0</v>
      </c>
      <c r="W58" s="130" t="e">
        <f>IF(#REF!="",FALSE,IF(OR(X58&gt;Z58,X58&lt;Y58),TRUE,FALSE))</f>
        <v>#REF!</v>
      </c>
      <c r="X58" s="130">
        <f t="shared" si="9"/>
        <v>0</v>
      </c>
      <c r="Y58" s="132" t="e">
        <f>#REF!-3/30</f>
        <v>#REF!</v>
      </c>
      <c r="Z58" s="133" t="e">
        <f>#REF!+1/30</f>
        <v>#REF!</v>
      </c>
    </row>
    <row r="59" spans="1:26" s="30" customFormat="1" x14ac:dyDescent="0.25">
      <c r="A59" s="19">
        <v>44</v>
      </c>
      <c r="B59" s="20"/>
      <c r="C59" s="189"/>
      <c r="D59" s="1"/>
      <c r="E59" s="1"/>
      <c r="F59" s="233">
        <v>0</v>
      </c>
      <c r="G59" s="58"/>
      <c r="H59" s="134" t="str">
        <f t="shared" si="10"/>
        <v/>
      </c>
      <c r="I59" s="35" t="b">
        <f t="shared" si="0"/>
        <v>0</v>
      </c>
      <c r="J59" s="92" t="str">
        <f t="shared" si="1"/>
        <v/>
      </c>
      <c r="K59" s="29" t="b">
        <v>0</v>
      </c>
      <c r="L59" s="92" t="str">
        <f t="shared" si="11"/>
        <v/>
      </c>
      <c r="M59" s="94" t="e">
        <f t="shared" si="2"/>
        <v>#VALUE!</v>
      </c>
      <c r="N59" s="94" t="e">
        <f t="shared" si="3"/>
        <v>#VALUE!</v>
      </c>
      <c r="O59" s="94" t="e">
        <f t="shared" si="4"/>
        <v>#VALUE!</v>
      </c>
      <c r="P59" s="95" t="e">
        <f t="shared" si="5"/>
        <v>#VALUE!</v>
      </c>
      <c r="Q59" s="95" t="e">
        <f t="shared" si="12"/>
        <v>#VALUE!</v>
      </c>
      <c r="R59" s="95" t="b">
        <f t="shared" si="13"/>
        <v>0</v>
      </c>
      <c r="S59" s="76" t="str">
        <f t="shared" si="6"/>
        <v/>
      </c>
      <c r="T59" s="94" t="e" cm="1">
        <f t="array" aca="1" ref="T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U59" s="94" t="str">
        <f t="shared" si="7"/>
        <v/>
      </c>
      <c r="V59" s="96" t="b">
        <f t="shared" si="8"/>
        <v>0</v>
      </c>
      <c r="W59" s="130" t="e">
        <f>IF(#REF!="",FALSE,IF(OR(X59&gt;Z59,X59&lt;Y59),TRUE,FALSE))</f>
        <v>#REF!</v>
      </c>
      <c r="X59" s="130">
        <f t="shared" si="9"/>
        <v>0</v>
      </c>
      <c r="Y59" s="132" t="e">
        <f>#REF!-3/30</f>
        <v>#REF!</v>
      </c>
      <c r="Z59" s="133" t="e">
        <f>#REF!+1/30</f>
        <v>#REF!</v>
      </c>
    </row>
    <row r="60" spans="1:26" s="30" customFormat="1" x14ac:dyDescent="0.25">
      <c r="A60" s="19">
        <v>45</v>
      </c>
      <c r="B60" s="20"/>
      <c r="C60" s="189"/>
      <c r="D60" s="1"/>
      <c r="E60" s="1"/>
      <c r="F60" s="233">
        <v>0</v>
      </c>
      <c r="G60" s="58"/>
      <c r="H60" s="134" t="str">
        <f t="shared" si="10"/>
        <v/>
      </c>
      <c r="I60" s="35" t="b">
        <f t="shared" si="0"/>
        <v>0</v>
      </c>
      <c r="J60" s="92" t="str">
        <f t="shared" si="1"/>
        <v/>
      </c>
      <c r="K60" s="29" t="b">
        <v>0</v>
      </c>
      <c r="L60" s="92" t="str">
        <f t="shared" si="11"/>
        <v/>
      </c>
      <c r="M60" s="94" t="e">
        <f t="shared" si="2"/>
        <v>#VALUE!</v>
      </c>
      <c r="N60" s="94" t="e">
        <f t="shared" si="3"/>
        <v>#VALUE!</v>
      </c>
      <c r="O60" s="94" t="e">
        <f t="shared" si="4"/>
        <v>#VALUE!</v>
      </c>
      <c r="P60" s="95" t="e">
        <f t="shared" si="5"/>
        <v>#VALUE!</v>
      </c>
      <c r="Q60" s="95" t="e">
        <f t="shared" si="12"/>
        <v>#VALUE!</v>
      </c>
      <c r="R60" s="95" t="b">
        <f t="shared" si="13"/>
        <v>0</v>
      </c>
      <c r="S60" s="76" t="str">
        <f t="shared" si="6"/>
        <v/>
      </c>
      <c r="T60" s="94" t="e" cm="1">
        <f t="array" aca="1" ref="T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U60" s="94" t="str">
        <f t="shared" si="7"/>
        <v/>
      </c>
      <c r="V60" s="96" t="b">
        <f t="shared" si="8"/>
        <v>0</v>
      </c>
      <c r="W60" s="130" t="e">
        <f>IF(#REF!="",FALSE,IF(OR(X60&gt;Z60,X60&lt;Y60),TRUE,FALSE))</f>
        <v>#REF!</v>
      </c>
      <c r="X60" s="130">
        <f t="shared" si="9"/>
        <v>0</v>
      </c>
      <c r="Y60" s="132" t="e">
        <f>#REF!-3/30</f>
        <v>#REF!</v>
      </c>
      <c r="Z60" s="133" t="e">
        <f>#REF!+1/30</f>
        <v>#REF!</v>
      </c>
    </row>
    <row r="61" spans="1:26" s="30" customFormat="1" x14ac:dyDescent="0.25">
      <c r="A61" s="19">
        <v>46</v>
      </c>
      <c r="B61" s="20"/>
      <c r="C61" s="189"/>
      <c r="D61" s="1"/>
      <c r="E61" s="1"/>
      <c r="F61" s="233">
        <v>0</v>
      </c>
      <c r="G61" s="58"/>
      <c r="H61" s="134" t="str">
        <f t="shared" si="10"/>
        <v/>
      </c>
      <c r="I61" s="35" t="b">
        <f t="shared" si="0"/>
        <v>0</v>
      </c>
      <c r="J61" s="92" t="str">
        <f t="shared" si="1"/>
        <v/>
      </c>
      <c r="K61" s="29" t="b">
        <v>0</v>
      </c>
      <c r="L61" s="92" t="str">
        <f t="shared" si="11"/>
        <v/>
      </c>
      <c r="M61" s="94" t="e">
        <f t="shared" si="2"/>
        <v>#VALUE!</v>
      </c>
      <c r="N61" s="94" t="e">
        <f t="shared" si="3"/>
        <v>#VALUE!</v>
      </c>
      <c r="O61" s="94" t="e">
        <f t="shared" si="4"/>
        <v>#VALUE!</v>
      </c>
      <c r="P61" s="95" t="e">
        <f t="shared" si="5"/>
        <v>#VALUE!</v>
      </c>
      <c r="Q61" s="95" t="e">
        <f t="shared" si="12"/>
        <v>#VALUE!</v>
      </c>
      <c r="R61" s="95" t="b">
        <f t="shared" si="13"/>
        <v>0</v>
      </c>
      <c r="S61" s="76" t="str">
        <f t="shared" si="6"/>
        <v/>
      </c>
      <c r="T61" s="94" t="e" cm="1">
        <f t="array" aca="1" ref="T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U61" s="94" t="str">
        <f t="shared" si="7"/>
        <v/>
      </c>
      <c r="V61" s="96" t="b">
        <f t="shared" si="8"/>
        <v>0</v>
      </c>
      <c r="W61" s="130" t="e">
        <f>IF(#REF!="",FALSE,IF(OR(X61&gt;Z61,X61&lt;Y61),TRUE,FALSE))</f>
        <v>#REF!</v>
      </c>
      <c r="X61" s="130">
        <f t="shared" si="9"/>
        <v>0</v>
      </c>
      <c r="Y61" s="132" t="e">
        <f>#REF!-3/30</f>
        <v>#REF!</v>
      </c>
      <c r="Z61" s="133" t="e">
        <f>#REF!+1/30</f>
        <v>#REF!</v>
      </c>
    </row>
    <row r="62" spans="1:26" s="30" customFormat="1" x14ac:dyDescent="0.25">
      <c r="A62" s="19">
        <v>47</v>
      </c>
      <c r="B62" s="20"/>
      <c r="C62" s="189"/>
      <c r="D62" s="1"/>
      <c r="E62" s="1"/>
      <c r="F62" s="233">
        <v>0</v>
      </c>
      <c r="G62" s="58"/>
      <c r="H62" s="134" t="str">
        <f t="shared" si="10"/>
        <v/>
      </c>
      <c r="I62" s="35" t="b">
        <f t="shared" si="0"/>
        <v>0</v>
      </c>
      <c r="J62" s="92" t="str">
        <f t="shared" si="1"/>
        <v/>
      </c>
      <c r="K62" s="29" t="b">
        <v>0</v>
      </c>
      <c r="L62" s="92" t="str">
        <f t="shared" si="11"/>
        <v/>
      </c>
      <c r="M62" s="94" t="e">
        <f t="shared" si="2"/>
        <v>#VALUE!</v>
      </c>
      <c r="N62" s="94" t="e">
        <f t="shared" si="3"/>
        <v>#VALUE!</v>
      </c>
      <c r="O62" s="94" t="e">
        <f t="shared" si="4"/>
        <v>#VALUE!</v>
      </c>
      <c r="P62" s="95" t="e">
        <f t="shared" si="5"/>
        <v>#VALUE!</v>
      </c>
      <c r="Q62" s="95" t="e">
        <f t="shared" si="12"/>
        <v>#VALUE!</v>
      </c>
      <c r="R62" s="95" t="b">
        <f t="shared" si="13"/>
        <v>0</v>
      </c>
      <c r="S62" s="76" t="str">
        <f t="shared" si="6"/>
        <v/>
      </c>
      <c r="T62" s="94" t="e" cm="1">
        <f t="array" aca="1" ref="T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U62" s="94" t="str">
        <f t="shared" si="7"/>
        <v/>
      </c>
      <c r="V62" s="96" t="b">
        <f t="shared" si="8"/>
        <v>0</v>
      </c>
      <c r="W62" s="130" t="e">
        <f>IF(#REF!="",FALSE,IF(OR(X62&gt;Z62,X62&lt;Y62),TRUE,FALSE))</f>
        <v>#REF!</v>
      </c>
      <c r="X62" s="130">
        <f t="shared" si="9"/>
        <v>0</v>
      </c>
      <c r="Y62" s="132" t="e">
        <f>#REF!-3/30</f>
        <v>#REF!</v>
      </c>
      <c r="Z62" s="133" t="e">
        <f>#REF!+1/30</f>
        <v>#REF!</v>
      </c>
    </row>
    <row r="63" spans="1:26" s="30" customFormat="1" x14ac:dyDescent="0.25">
      <c r="A63" s="19">
        <v>48</v>
      </c>
      <c r="B63" s="20"/>
      <c r="C63" s="189"/>
      <c r="D63" s="1"/>
      <c r="E63" s="1"/>
      <c r="F63" s="233">
        <v>0</v>
      </c>
      <c r="G63" s="58"/>
      <c r="H63" s="134" t="str">
        <f t="shared" si="10"/>
        <v/>
      </c>
      <c r="I63" s="35" t="b">
        <f t="shared" si="0"/>
        <v>0</v>
      </c>
      <c r="J63" s="92" t="str">
        <f t="shared" si="1"/>
        <v/>
      </c>
      <c r="K63" s="29" t="b">
        <v>0</v>
      </c>
      <c r="L63" s="92" t="str">
        <f t="shared" si="11"/>
        <v/>
      </c>
      <c r="M63" s="94" t="e">
        <f t="shared" si="2"/>
        <v>#VALUE!</v>
      </c>
      <c r="N63" s="94" t="e">
        <f t="shared" si="3"/>
        <v>#VALUE!</v>
      </c>
      <c r="O63" s="94" t="e">
        <f t="shared" si="4"/>
        <v>#VALUE!</v>
      </c>
      <c r="P63" s="95" t="e">
        <f t="shared" si="5"/>
        <v>#VALUE!</v>
      </c>
      <c r="Q63" s="95" t="e">
        <f t="shared" si="12"/>
        <v>#VALUE!</v>
      </c>
      <c r="R63" s="95" t="b">
        <f t="shared" si="13"/>
        <v>0</v>
      </c>
      <c r="S63" s="76" t="str">
        <f t="shared" si="6"/>
        <v/>
      </c>
      <c r="T63" s="94" t="e" cm="1">
        <f t="array" aca="1" ref="T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U63" s="94" t="str">
        <f t="shared" si="7"/>
        <v/>
      </c>
      <c r="V63" s="96" t="b">
        <f t="shared" si="8"/>
        <v>0</v>
      </c>
      <c r="W63" s="130" t="e">
        <f>IF(#REF!="",FALSE,IF(OR(X63&gt;Z63,X63&lt;Y63),TRUE,FALSE))</f>
        <v>#REF!</v>
      </c>
      <c r="X63" s="130">
        <f t="shared" si="9"/>
        <v>0</v>
      </c>
      <c r="Y63" s="132" t="e">
        <f>#REF!-3/30</f>
        <v>#REF!</v>
      </c>
      <c r="Z63" s="133" t="e">
        <f>#REF!+1/30</f>
        <v>#REF!</v>
      </c>
    </row>
    <row r="64" spans="1:26" s="30" customFormat="1" x14ac:dyDescent="0.25">
      <c r="A64" s="19">
        <v>49</v>
      </c>
      <c r="B64" s="20"/>
      <c r="C64" s="189"/>
      <c r="D64" s="1"/>
      <c r="E64" s="1"/>
      <c r="F64" s="233">
        <v>0</v>
      </c>
      <c r="G64" s="58"/>
      <c r="H64" s="134" t="str">
        <f t="shared" si="10"/>
        <v/>
      </c>
      <c r="I64" s="35" t="b">
        <f t="shared" si="0"/>
        <v>0</v>
      </c>
      <c r="J64" s="92" t="str">
        <f t="shared" si="1"/>
        <v/>
      </c>
      <c r="K64" s="29" t="b">
        <v>0</v>
      </c>
      <c r="L64" s="92" t="str">
        <f t="shared" si="11"/>
        <v/>
      </c>
      <c r="M64" s="94" t="e">
        <f t="shared" si="2"/>
        <v>#VALUE!</v>
      </c>
      <c r="N64" s="94" t="e">
        <f t="shared" si="3"/>
        <v>#VALUE!</v>
      </c>
      <c r="O64" s="94" t="e">
        <f t="shared" si="4"/>
        <v>#VALUE!</v>
      </c>
      <c r="P64" s="95" t="e">
        <f t="shared" si="5"/>
        <v>#VALUE!</v>
      </c>
      <c r="Q64" s="95" t="e">
        <f t="shared" si="12"/>
        <v>#VALUE!</v>
      </c>
      <c r="R64" s="95" t="b">
        <f t="shared" si="13"/>
        <v>0</v>
      </c>
      <c r="S64" s="76" t="str">
        <f t="shared" si="6"/>
        <v/>
      </c>
      <c r="T64" s="94" t="e" cm="1">
        <f t="array" aca="1" ref="T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U64" s="94" t="str">
        <f t="shared" si="7"/>
        <v/>
      </c>
      <c r="V64" s="96" t="b">
        <f t="shared" si="8"/>
        <v>0</v>
      </c>
      <c r="W64" s="130" t="e">
        <f>IF(#REF!="",FALSE,IF(OR(X64&gt;Z64,X64&lt;Y64),TRUE,FALSE))</f>
        <v>#REF!</v>
      </c>
      <c r="X64" s="130">
        <f t="shared" si="9"/>
        <v>0</v>
      </c>
      <c r="Y64" s="132" t="e">
        <f>#REF!-3/30</f>
        <v>#REF!</v>
      </c>
      <c r="Z64" s="133" t="e">
        <f>#REF!+1/30</f>
        <v>#REF!</v>
      </c>
    </row>
    <row r="65" spans="1:26" s="30" customFormat="1" x14ac:dyDescent="0.25">
      <c r="A65" s="19">
        <v>50</v>
      </c>
      <c r="B65" s="20"/>
      <c r="C65" s="189"/>
      <c r="D65" s="1"/>
      <c r="E65" s="1"/>
      <c r="F65" s="233">
        <v>0</v>
      </c>
      <c r="G65" s="58"/>
      <c r="H65" s="134" t="str">
        <f t="shared" si="10"/>
        <v/>
      </c>
      <c r="I65" s="35" t="b">
        <f t="shared" si="0"/>
        <v>0</v>
      </c>
      <c r="J65" s="92" t="str">
        <f t="shared" si="1"/>
        <v/>
      </c>
      <c r="K65" s="29" t="b">
        <v>0</v>
      </c>
      <c r="L65" s="92" t="str">
        <f t="shared" si="11"/>
        <v/>
      </c>
      <c r="M65" s="94" t="e">
        <f t="shared" si="2"/>
        <v>#VALUE!</v>
      </c>
      <c r="N65" s="94" t="e">
        <f t="shared" si="3"/>
        <v>#VALUE!</v>
      </c>
      <c r="O65" s="94" t="e">
        <f t="shared" si="4"/>
        <v>#VALUE!</v>
      </c>
      <c r="P65" s="95" t="e">
        <f t="shared" si="5"/>
        <v>#VALUE!</v>
      </c>
      <c r="Q65" s="95" t="e">
        <f t="shared" si="12"/>
        <v>#VALUE!</v>
      </c>
      <c r="R65" s="95" t="b">
        <f t="shared" si="13"/>
        <v>0</v>
      </c>
      <c r="S65" s="76" t="str">
        <f t="shared" si="6"/>
        <v/>
      </c>
      <c r="T65" s="94" t="e" cm="1">
        <f t="array" aca="1" ref="T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U65" s="94" t="str">
        <f t="shared" si="7"/>
        <v/>
      </c>
      <c r="V65" s="96" t="b">
        <f t="shared" si="8"/>
        <v>0</v>
      </c>
      <c r="W65" s="130" t="e">
        <f>IF(#REF!="",FALSE,IF(OR(X65&gt;Z65,X65&lt;Y65),TRUE,FALSE))</f>
        <v>#REF!</v>
      </c>
      <c r="X65" s="130">
        <f t="shared" si="9"/>
        <v>0</v>
      </c>
      <c r="Y65" s="132" t="e">
        <f>#REF!-3/30</f>
        <v>#REF!</v>
      </c>
      <c r="Z65" s="133" t="e">
        <f>#REF!+1/30</f>
        <v>#REF!</v>
      </c>
    </row>
    <row r="66" spans="1:26" s="30" customFormat="1" x14ac:dyDescent="0.25">
      <c r="A66" s="19">
        <v>51</v>
      </c>
      <c r="B66" s="20"/>
      <c r="C66" s="189"/>
      <c r="D66" s="1"/>
      <c r="E66" s="1"/>
      <c r="F66" s="233">
        <v>0</v>
      </c>
      <c r="G66" s="58"/>
      <c r="H66" s="134" t="str">
        <f t="shared" si="10"/>
        <v/>
      </c>
      <c r="I66" s="35" t="b">
        <f t="shared" si="0"/>
        <v>0</v>
      </c>
      <c r="J66" s="92" t="str">
        <f t="shared" si="1"/>
        <v/>
      </c>
      <c r="K66" s="29" t="b">
        <v>0</v>
      </c>
      <c r="L66" s="92" t="str">
        <f t="shared" si="11"/>
        <v/>
      </c>
      <c r="M66" s="94" t="e">
        <f t="shared" si="2"/>
        <v>#VALUE!</v>
      </c>
      <c r="N66" s="94" t="e">
        <f t="shared" si="3"/>
        <v>#VALUE!</v>
      </c>
      <c r="O66" s="94" t="e">
        <f t="shared" si="4"/>
        <v>#VALUE!</v>
      </c>
      <c r="P66" s="95" t="e">
        <f t="shared" si="5"/>
        <v>#VALUE!</v>
      </c>
      <c r="Q66" s="95" t="e">
        <f t="shared" si="12"/>
        <v>#VALUE!</v>
      </c>
      <c r="R66" s="95" t="b">
        <f t="shared" si="13"/>
        <v>0</v>
      </c>
      <c r="S66" s="76" t="str">
        <f t="shared" si="6"/>
        <v/>
      </c>
      <c r="T66" s="94" t="e" cm="1">
        <f t="array" aca="1" ref="T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U66" s="94" t="str">
        <f t="shared" si="7"/>
        <v/>
      </c>
      <c r="V66" s="96" t="b">
        <f t="shared" si="8"/>
        <v>0</v>
      </c>
      <c r="W66" s="130" t="e">
        <f>IF(#REF!="",FALSE,IF(OR(X66&gt;Z66,X66&lt;Y66),TRUE,FALSE))</f>
        <v>#REF!</v>
      </c>
      <c r="X66" s="130">
        <f t="shared" si="9"/>
        <v>0</v>
      </c>
      <c r="Y66" s="132" t="e">
        <f>#REF!-3/30</f>
        <v>#REF!</v>
      </c>
      <c r="Z66" s="133" t="e">
        <f>#REF!+1/30</f>
        <v>#REF!</v>
      </c>
    </row>
    <row r="67" spans="1:26" s="30" customFormat="1" x14ac:dyDescent="0.25">
      <c r="A67" s="19">
        <v>52</v>
      </c>
      <c r="B67" s="20"/>
      <c r="C67" s="189"/>
      <c r="D67" s="1"/>
      <c r="E67" s="1"/>
      <c r="F67" s="233">
        <v>0</v>
      </c>
      <c r="G67" s="58"/>
      <c r="H67" s="134" t="str">
        <f t="shared" si="10"/>
        <v/>
      </c>
      <c r="I67" s="35" t="b">
        <f t="shared" si="0"/>
        <v>0</v>
      </c>
      <c r="J67" s="92" t="str">
        <f t="shared" si="1"/>
        <v/>
      </c>
      <c r="K67" s="29" t="b">
        <v>0</v>
      </c>
      <c r="L67" s="92" t="str">
        <f t="shared" si="11"/>
        <v/>
      </c>
      <c r="M67" s="94" t="e">
        <f t="shared" si="2"/>
        <v>#VALUE!</v>
      </c>
      <c r="N67" s="94" t="e">
        <f t="shared" si="3"/>
        <v>#VALUE!</v>
      </c>
      <c r="O67" s="94" t="e">
        <f t="shared" si="4"/>
        <v>#VALUE!</v>
      </c>
      <c r="P67" s="95" t="e">
        <f t="shared" si="5"/>
        <v>#VALUE!</v>
      </c>
      <c r="Q67" s="95" t="e">
        <f t="shared" si="12"/>
        <v>#VALUE!</v>
      </c>
      <c r="R67" s="95" t="b">
        <f t="shared" si="13"/>
        <v>0</v>
      </c>
      <c r="S67" s="76" t="str">
        <f t="shared" si="6"/>
        <v/>
      </c>
      <c r="T67" s="94" t="e" cm="1">
        <f t="array" aca="1" ref="T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U67" s="94" t="str">
        <f t="shared" si="7"/>
        <v/>
      </c>
      <c r="V67" s="96" t="b">
        <f t="shared" si="8"/>
        <v>0</v>
      </c>
      <c r="W67" s="130" t="e">
        <f>IF(#REF!="",FALSE,IF(OR(X67&gt;Z67,X67&lt;Y67),TRUE,FALSE))</f>
        <v>#REF!</v>
      </c>
      <c r="X67" s="130">
        <f t="shared" si="9"/>
        <v>0</v>
      </c>
      <c r="Y67" s="132" t="e">
        <f>#REF!-3/30</f>
        <v>#REF!</v>
      </c>
      <c r="Z67" s="133" t="e">
        <f>#REF!+1/30</f>
        <v>#REF!</v>
      </c>
    </row>
    <row r="68" spans="1:26" s="30" customFormat="1" x14ac:dyDescent="0.25">
      <c r="A68" s="19">
        <v>53</v>
      </c>
      <c r="B68" s="20"/>
      <c r="C68" s="189"/>
      <c r="D68" s="1"/>
      <c r="E68" s="1"/>
      <c r="F68" s="233">
        <v>0</v>
      </c>
      <c r="G68" s="58"/>
      <c r="H68" s="134" t="str">
        <f t="shared" si="10"/>
        <v/>
      </c>
      <c r="I68" s="35" t="b">
        <f t="shared" si="0"/>
        <v>0</v>
      </c>
      <c r="J68" s="92" t="str">
        <f t="shared" si="1"/>
        <v/>
      </c>
      <c r="K68" s="29" t="b">
        <v>0</v>
      </c>
      <c r="L68" s="92" t="str">
        <f t="shared" si="11"/>
        <v/>
      </c>
      <c r="M68" s="94" t="e">
        <f t="shared" si="2"/>
        <v>#VALUE!</v>
      </c>
      <c r="N68" s="94" t="e">
        <f t="shared" si="3"/>
        <v>#VALUE!</v>
      </c>
      <c r="O68" s="94" t="e">
        <f t="shared" si="4"/>
        <v>#VALUE!</v>
      </c>
      <c r="P68" s="95" t="e">
        <f t="shared" si="5"/>
        <v>#VALUE!</v>
      </c>
      <c r="Q68" s="95" t="e">
        <f t="shared" si="12"/>
        <v>#VALUE!</v>
      </c>
      <c r="R68" s="95" t="b">
        <f t="shared" si="13"/>
        <v>0</v>
      </c>
      <c r="S68" s="76" t="str">
        <f t="shared" si="6"/>
        <v/>
      </c>
      <c r="T68" s="94" t="e" cm="1">
        <f t="array" aca="1" ref="T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U68" s="94" t="str">
        <f t="shared" si="7"/>
        <v/>
      </c>
      <c r="V68" s="96" t="b">
        <f t="shared" si="8"/>
        <v>0</v>
      </c>
      <c r="W68" s="130" t="e">
        <f>IF(#REF!="",FALSE,IF(OR(X68&gt;Z68,X68&lt;Y68),TRUE,FALSE))</f>
        <v>#REF!</v>
      </c>
      <c r="X68" s="130">
        <f t="shared" si="9"/>
        <v>0</v>
      </c>
      <c r="Y68" s="132" t="e">
        <f>#REF!-3/30</f>
        <v>#REF!</v>
      </c>
      <c r="Z68" s="133" t="e">
        <f>#REF!+1/30</f>
        <v>#REF!</v>
      </c>
    </row>
    <row r="69" spans="1:26" s="30" customFormat="1" x14ac:dyDescent="0.25">
      <c r="A69" s="19">
        <v>54</v>
      </c>
      <c r="B69" s="20"/>
      <c r="C69" s="189"/>
      <c r="D69" s="1"/>
      <c r="E69" s="1"/>
      <c r="F69" s="233">
        <v>0</v>
      </c>
      <c r="G69" s="58"/>
      <c r="H69" s="134" t="str">
        <f t="shared" si="10"/>
        <v/>
      </c>
      <c r="I69" s="35" t="b">
        <f t="shared" si="0"/>
        <v>0</v>
      </c>
      <c r="J69" s="92" t="str">
        <f t="shared" si="1"/>
        <v/>
      </c>
      <c r="K69" s="29" t="b">
        <v>0</v>
      </c>
      <c r="L69" s="92" t="str">
        <f t="shared" si="11"/>
        <v/>
      </c>
      <c r="M69" s="94" t="e">
        <f t="shared" si="2"/>
        <v>#VALUE!</v>
      </c>
      <c r="N69" s="94" t="e">
        <f t="shared" si="3"/>
        <v>#VALUE!</v>
      </c>
      <c r="O69" s="94" t="e">
        <f t="shared" si="4"/>
        <v>#VALUE!</v>
      </c>
      <c r="P69" s="95" t="e">
        <f t="shared" si="5"/>
        <v>#VALUE!</v>
      </c>
      <c r="Q69" s="95" t="e">
        <f t="shared" si="12"/>
        <v>#VALUE!</v>
      </c>
      <c r="R69" s="95" t="b">
        <f t="shared" si="13"/>
        <v>0</v>
      </c>
      <c r="S69" s="76" t="str">
        <f t="shared" si="6"/>
        <v/>
      </c>
      <c r="T69" s="94" t="e" cm="1">
        <f t="array" aca="1" ref="T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U69" s="94" t="str">
        <f t="shared" si="7"/>
        <v/>
      </c>
      <c r="V69" s="96" t="b">
        <f t="shared" si="8"/>
        <v>0</v>
      </c>
      <c r="W69" s="130" t="e">
        <f>IF(#REF!="",FALSE,IF(OR(X69&gt;Z69,X69&lt;Y69),TRUE,FALSE))</f>
        <v>#REF!</v>
      </c>
      <c r="X69" s="130">
        <f t="shared" si="9"/>
        <v>0</v>
      </c>
      <c r="Y69" s="132" t="e">
        <f>#REF!-3/30</f>
        <v>#REF!</v>
      </c>
      <c r="Z69" s="133" t="e">
        <f>#REF!+1/30</f>
        <v>#REF!</v>
      </c>
    </row>
    <row r="70" spans="1:26" s="30" customFormat="1" x14ac:dyDescent="0.25">
      <c r="A70" s="19">
        <v>55</v>
      </c>
      <c r="B70" s="20"/>
      <c r="C70" s="189"/>
      <c r="D70" s="1"/>
      <c r="E70" s="1"/>
      <c r="F70" s="233">
        <v>0</v>
      </c>
      <c r="G70" s="58"/>
      <c r="H70" s="134" t="str">
        <f t="shared" si="10"/>
        <v/>
      </c>
      <c r="I70" s="35" t="b">
        <f t="shared" si="0"/>
        <v>0</v>
      </c>
      <c r="J70" s="92" t="str">
        <f t="shared" si="1"/>
        <v/>
      </c>
      <c r="K70" s="29" t="b">
        <v>0</v>
      </c>
      <c r="L70" s="92" t="str">
        <f t="shared" si="11"/>
        <v/>
      </c>
      <c r="M70" s="94" t="e">
        <f t="shared" si="2"/>
        <v>#VALUE!</v>
      </c>
      <c r="N70" s="94" t="e">
        <f t="shared" si="3"/>
        <v>#VALUE!</v>
      </c>
      <c r="O70" s="94" t="e">
        <f t="shared" si="4"/>
        <v>#VALUE!</v>
      </c>
      <c r="P70" s="95" t="e">
        <f t="shared" si="5"/>
        <v>#VALUE!</v>
      </c>
      <c r="Q70" s="95" t="e">
        <f t="shared" si="12"/>
        <v>#VALUE!</v>
      </c>
      <c r="R70" s="95" t="b">
        <f t="shared" si="13"/>
        <v>0</v>
      </c>
      <c r="S70" s="76" t="str">
        <f t="shared" si="6"/>
        <v/>
      </c>
      <c r="T70" s="94" t="e" cm="1">
        <f t="array" aca="1" ref="T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U70" s="94" t="str">
        <f t="shared" si="7"/>
        <v/>
      </c>
      <c r="V70" s="96" t="b">
        <f t="shared" si="8"/>
        <v>0</v>
      </c>
      <c r="W70" s="130" t="e">
        <f>IF(#REF!="",FALSE,IF(OR(X70&gt;Z70,X70&lt;Y70),TRUE,FALSE))</f>
        <v>#REF!</v>
      </c>
      <c r="X70" s="130">
        <f t="shared" si="9"/>
        <v>0</v>
      </c>
      <c r="Y70" s="132" t="e">
        <f>#REF!-3/30</f>
        <v>#REF!</v>
      </c>
      <c r="Z70" s="133" t="e">
        <f>#REF!+1/30</f>
        <v>#REF!</v>
      </c>
    </row>
    <row r="71" spans="1:26" s="30" customFormat="1" x14ac:dyDescent="0.25">
      <c r="A71" s="19">
        <v>56</v>
      </c>
      <c r="B71" s="20"/>
      <c r="C71" s="189"/>
      <c r="D71" s="1"/>
      <c r="E71" s="1"/>
      <c r="F71" s="233">
        <v>0</v>
      </c>
      <c r="G71" s="58"/>
      <c r="H71" s="134" t="str">
        <f t="shared" si="10"/>
        <v/>
      </c>
      <c r="I71" s="35" t="b">
        <f t="shared" si="0"/>
        <v>0</v>
      </c>
      <c r="J71" s="92" t="str">
        <f t="shared" si="1"/>
        <v/>
      </c>
      <c r="K71" s="29" t="b">
        <v>0</v>
      </c>
      <c r="L71" s="92" t="str">
        <f t="shared" si="11"/>
        <v/>
      </c>
      <c r="M71" s="94" t="e">
        <f t="shared" si="2"/>
        <v>#VALUE!</v>
      </c>
      <c r="N71" s="94" t="e">
        <f t="shared" si="3"/>
        <v>#VALUE!</v>
      </c>
      <c r="O71" s="94" t="e">
        <f t="shared" si="4"/>
        <v>#VALUE!</v>
      </c>
      <c r="P71" s="95" t="e">
        <f t="shared" si="5"/>
        <v>#VALUE!</v>
      </c>
      <c r="Q71" s="95" t="e">
        <f t="shared" si="12"/>
        <v>#VALUE!</v>
      </c>
      <c r="R71" s="95" t="b">
        <f t="shared" si="13"/>
        <v>0</v>
      </c>
      <c r="S71" s="76" t="str">
        <f t="shared" si="6"/>
        <v/>
      </c>
      <c r="T71" s="94" t="e" cm="1">
        <f t="array" aca="1" ref="T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U71" s="94" t="str">
        <f t="shared" si="7"/>
        <v/>
      </c>
      <c r="V71" s="96" t="b">
        <f t="shared" si="8"/>
        <v>0</v>
      </c>
      <c r="W71" s="130" t="e">
        <f>IF(#REF!="",FALSE,IF(OR(X71&gt;Z71,X71&lt;Y71),TRUE,FALSE))</f>
        <v>#REF!</v>
      </c>
      <c r="X71" s="130">
        <f t="shared" si="9"/>
        <v>0</v>
      </c>
      <c r="Y71" s="132" t="e">
        <f>#REF!-3/30</f>
        <v>#REF!</v>
      </c>
      <c r="Z71" s="133" t="e">
        <f>#REF!+1/30</f>
        <v>#REF!</v>
      </c>
    </row>
    <row r="72" spans="1:26" s="30" customFormat="1" x14ac:dyDescent="0.25">
      <c r="A72" s="19">
        <v>57</v>
      </c>
      <c r="B72" s="20"/>
      <c r="C72" s="189"/>
      <c r="D72" s="1"/>
      <c r="E72" s="1"/>
      <c r="F72" s="233">
        <v>0</v>
      </c>
      <c r="G72" s="58"/>
      <c r="H72" s="134" t="str">
        <f t="shared" si="10"/>
        <v/>
      </c>
      <c r="I72" s="35" t="b">
        <f t="shared" si="0"/>
        <v>0</v>
      </c>
      <c r="J72" s="92" t="str">
        <f t="shared" si="1"/>
        <v/>
      </c>
      <c r="K72" s="29" t="b">
        <v>0</v>
      </c>
      <c r="L72" s="92" t="str">
        <f t="shared" si="11"/>
        <v/>
      </c>
      <c r="M72" s="94" t="e">
        <f t="shared" si="2"/>
        <v>#VALUE!</v>
      </c>
      <c r="N72" s="94" t="e">
        <f t="shared" si="3"/>
        <v>#VALUE!</v>
      </c>
      <c r="O72" s="94" t="e">
        <f t="shared" si="4"/>
        <v>#VALUE!</v>
      </c>
      <c r="P72" s="95" t="e">
        <f t="shared" si="5"/>
        <v>#VALUE!</v>
      </c>
      <c r="Q72" s="95" t="e">
        <f t="shared" si="12"/>
        <v>#VALUE!</v>
      </c>
      <c r="R72" s="95" t="b">
        <f t="shared" si="13"/>
        <v>0</v>
      </c>
      <c r="S72" s="76" t="str">
        <f t="shared" si="6"/>
        <v/>
      </c>
      <c r="T72" s="94" t="e" cm="1">
        <f t="array" aca="1" ref="T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U72" s="94" t="str">
        <f t="shared" si="7"/>
        <v/>
      </c>
      <c r="V72" s="96" t="b">
        <f t="shared" si="8"/>
        <v>0</v>
      </c>
      <c r="W72" s="130" t="e">
        <f>IF(#REF!="",FALSE,IF(OR(X72&gt;Z72,X72&lt;Y72),TRUE,FALSE))</f>
        <v>#REF!</v>
      </c>
      <c r="X72" s="130">
        <f t="shared" si="9"/>
        <v>0</v>
      </c>
      <c r="Y72" s="132" t="e">
        <f>#REF!-3/30</f>
        <v>#REF!</v>
      </c>
      <c r="Z72" s="133" t="e">
        <f>#REF!+1/30</f>
        <v>#REF!</v>
      </c>
    </row>
    <row r="73" spans="1:26" s="30" customFormat="1" x14ac:dyDescent="0.25">
      <c r="A73" s="19">
        <v>58</v>
      </c>
      <c r="B73" s="20"/>
      <c r="C73" s="189"/>
      <c r="D73" s="1"/>
      <c r="E73" s="1"/>
      <c r="F73" s="233">
        <v>0</v>
      </c>
      <c r="G73" s="58"/>
      <c r="H73" s="134" t="str">
        <f t="shared" si="10"/>
        <v/>
      </c>
      <c r="I73" s="35" t="b">
        <f t="shared" si="0"/>
        <v>0</v>
      </c>
      <c r="J73" s="92" t="str">
        <f t="shared" si="1"/>
        <v/>
      </c>
      <c r="K73" s="29" t="b">
        <v>0</v>
      </c>
      <c r="L73" s="92" t="str">
        <f t="shared" si="11"/>
        <v/>
      </c>
      <c r="M73" s="94" t="e">
        <f t="shared" si="2"/>
        <v>#VALUE!</v>
      </c>
      <c r="N73" s="94" t="e">
        <f t="shared" si="3"/>
        <v>#VALUE!</v>
      </c>
      <c r="O73" s="94" t="e">
        <f t="shared" si="4"/>
        <v>#VALUE!</v>
      </c>
      <c r="P73" s="95" t="e">
        <f t="shared" si="5"/>
        <v>#VALUE!</v>
      </c>
      <c r="Q73" s="95" t="e">
        <f t="shared" si="12"/>
        <v>#VALUE!</v>
      </c>
      <c r="R73" s="95" t="b">
        <f t="shared" si="13"/>
        <v>0</v>
      </c>
      <c r="S73" s="76" t="str">
        <f t="shared" si="6"/>
        <v/>
      </c>
      <c r="T73" s="94" t="e" cm="1">
        <f t="array" aca="1" ref="T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U73" s="94" t="str">
        <f t="shared" si="7"/>
        <v/>
      </c>
      <c r="V73" s="96" t="b">
        <f t="shared" si="8"/>
        <v>0</v>
      </c>
      <c r="W73" s="130" t="e">
        <f>IF(#REF!="",FALSE,IF(OR(X73&gt;Z73,X73&lt;Y73),TRUE,FALSE))</f>
        <v>#REF!</v>
      </c>
      <c r="X73" s="130">
        <f t="shared" si="9"/>
        <v>0</v>
      </c>
      <c r="Y73" s="132" t="e">
        <f>#REF!-3/30</f>
        <v>#REF!</v>
      </c>
      <c r="Z73" s="133" t="e">
        <f>#REF!+1/30</f>
        <v>#REF!</v>
      </c>
    </row>
    <row r="74" spans="1:26" s="30" customFormat="1" x14ac:dyDescent="0.25">
      <c r="A74" s="19">
        <v>59</v>
      </c>
      <c r="B74" s="20"/>
      <c r="C74" s="189"/>
      <c r="D74" s="1"/>
      <c r="E74" s="1"/>
      <c r="F74" s="233">
        <v>0</v>
      </c>
      <c r="G74" s="58"/>
      <c r="H74" s="134" t="str">
        <f t="shared" si="10"/>
        <v/>
      </c>
      <c r="I74" s="35" t="b">
        <f t="shared" si="0"/>
        <v>0</v>
      </c>
      <c r="J74" s="92" t="str">
        <f t="shared" si="1"/>
        <v/>
      </c>
      <c r="K74" s="29" t="b">
        <v>0</v>
      </c>
      <c r="L74" s="92" t="str">
        <f t="shared" si="11"/>
        <v/>
      </c>
      <c r="M74" s="94" t="e">
        <f t="shared" si="2"/>
        <v>#VALUE!</v>
      </c>
      <c r="N74" s="94" t="e">
        <f t="shared" si="3"/>
        <v>#VALUE!</v>
      </c>
      <c r="O74" s="94" t="e">
        <f t="shared" si="4"/>
        <v>#VALUE!</v>
      </c>
      <c r="P74" s="95" t="e">
        <f t="shared" si="5"/>
        <v>#VALUE!</v>
      </c>
      <c r="Q74" s="95" t="e">
        <f t="shared" si="12"/>
        <v>#VALUE!</v>
      </c>
      <c r="R74" s="95" t="b">
        <f t="shared" si="13"/>
        <v>0</v>
      </c>
      <c r="S74" s="76" t="str">
        <f t="shared" si="6"/>
        <v/>
      </c>
      <c r="T74" s="94" t="e" cm="1">
        <f t="array" aca="1" ref="T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U74" s="94" t="str">
        <f t="shared" si="7"/>
        <v/>
      </c>
      <c r="V74" s="96" t="b">
        <f t="shared" si="8"/>
        <v>0</v>
      </c>
      <c r="W74" s="130" t="e">
        <f>IF(#REF!="",FALSE,IF(OR(X74&gt;Z74,X74&lt;Y74),TRUE,FALSE))</f>
        <v>#REF!</v>
      </c>
      <c r="X74" s="130">
        <f t="shared" si="9"/>
        <v>0</v>
      </c>
      <c r="Y74" s="132" t="e">
        <f>#REF!-3/30</f>
        <v>#REF!</v>
      </c>
      <c r="Z74" s="133" t="e">
        <f>#REF!+1/30</f>
        <v>#REF!</v>
      </c>
    </row>
    <row r="75" spans="1:26" s="30" customFormat="1" x14ac:dyDescent="0.25">
      <c r="A75" s="19">
        <v>60</v>
      </c>
      <c r="B75" s="20"/>
      <c r="C75" s="189"/>
      <c r="D75" s="1"/>
      <c r="E75" s="1"/>
      <c r="F75" s="233">
        <v>0</v>
      </c>
      <c r="G75" s="58"/>
      <c r="H75" s="134" t="str">
        <f t="shared" si="10"/>
        <v/>
      </c>
      <c r="I75" s="35" t="b">
        <f t="shared" si="0"/>
        <v>0</v>
      </c>
      <c r="J75" s="92" t="str">
        <f t="shared" si="1"/>
        <v/>
      </c>
      <c r="K75" s="29" t="b">
        <v>0</v>
      </c>
      <c r="L75" s="92" t="str">
        <f t="shared" si="11"/>
        <v/>
      </c>
      <c r="M75" s="94" t="e">
        <f t="shared" si="2"/>
        <v>#VALUE!</v>
      </c>
      <c r="N75" s="94" t="e">
        <f t="shared" si="3"/>
        <v>#VALUE!</v>
      </c>
      <c r="O75" s="94" t="e">
        <f t="shared" si="4"/>
        <v>#VALUE!</v>
      </c>
      <c r="P75" s="95" t="e">
        <f t="shared" si="5"/>
        <v>#VALUE!</v>
      </c>
      <c r="Q75" s="95" t="e">
        <f t="shared" si="12"/>
        <v>#VALUE!</v>
      </c>
      <c r="R75" s="95" t="b">
        <f t="shared" si="13"/>
        <v>0</v>
      </c>
      <c r="S75" s="76" t="str">
        <f t="shared" si="6"/>
        <v/>
      </c>
      <c r="T75" s="94" t="e" cm="1">
        <f t="array" aca="1" ref="T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U75" s="94" t="str">
        <f t="shared" si="7"/>
        <v/>
      </c>
      <c r="V75" s="96" t="b">
        <f t="shared" si="8"/>
        <v>0</v>
      </c>
      <c r="W75" s="130" t="e">
        <f>IF(#REF!="",FALSE,IF(OR(X75&gt;Z75,X75&lt;Y75),TRUE,FALSE))</f>
        <v>#REF!</v>
      </c>
      <c r="X75" s="130">
        <f t="shared" si="9"/>
        <v>0</v>
      </c>
      <c r="Y75" s="132" t="e">
        <f>#REF!-3/30</f>
        <v>#REF!</v>
      </c>
      <c r="Z75" s="133" t="e">
        <f>#REF!+1/30</f>
        <v>#REF!</v>
      </c>
    </row>
    <row r="76" spans="1:26" s="30" customFormat="1" x14ac:dyDescent="0.25">
      <c r="A76" s="19">
        <v>61</v>
      </c>
      <c r="B76" s="20"/>
      <c r="C76" s="189"/>
      <c r="D76" s="1"/>
      <c r="E76" s="1"/>
      <c r="F76" s="233">
        <v>0</v>
      </c>
      <c r="G76" s="58"/>
      <c r="H76" s="134" t="str">
        <f t="shared" si="10"/>
        <v/>
      </c>
      <c r="I76" s="35" t="b">
        <f t="shared" si="0"/>
        <v>0</v>
      </c>
      <c r="J76" s="92" t="str">
        <f t="shared" si="1"/>
        <v/>
      </c>
      <c r="K76" s="29" t="b">
        <v>0</v>
      </c>
      <c r="L76" s="92" t="str">
        <f t="shared" si="11"/>
        <v/>
      </c>
      <c r="M76" s="94" t="e">
        <f t="shared" si="2"/>
        <v>#VALUE!</v>
      </c>
      <c r="N76" s="94" t="e">
        <f t="shared" si="3"/>
        <v>#VALUE!</v>
      </c>
      <c r="O76" s="94" t="e">
        <f t="shared" si="4"/>
        <v>#VALUE!</v>
      </c>
      <c r="P76" s="95" t="e">
        <f t="shared" si="5"/>
        <v>#VALUE!</v>
      </c>
      <c r="Q76" s="95" t="e">
        <f t="shared" si="12"/>
        <v>#VALUE!</v>
      </c>
      <c r="R76" s="95" t="b">
        <f t="shared" si="13"/>
        <v>0</v>
      </c>
      <c r="S76" s="76" t="str">
        <f t="shared" si="6"/>
        <v/>
      </c>
      <c r="T76" s="94" t="e" cm="1">
        <f t="array" aca="1" ref="T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U76" s="94" t="str">
        <f t="shared" si="7"/>
        <v/>
      </c>
      <c r="V76" s="96" t="b">
        <f t="shared" si="8"/>
        <v>0</v>
      </c>
      <c r="W76" s="130" t="e">
        <f>IF(#REF!="",FALSE,IF(OR(X76&gt;Z76,X76&lt;Y76),TRUE,FALSE))</f>
        <v>#REF!</v>
      </c>
      <c r="X76" s="130">
        <f t="shared" si="9"/>
        <v>0</v>
      </c>
      <c r="Y76" s="132" t="e">
        <f>#REF!-3/30</f>
        <v>#REF!</v>
      </c>
      <c r="Z76" s="133" t="e">
        <f>#REF!+1/30</f>
        <v>#REF!</v>
      </c>
    </row>
    <row r="77" spans="1:26" s="30" customFormat="1" x14ac:dyDescent="0.25">
      <c r="A77" s="19">
        <v>62</v>
      </c>
      <c r="B77" s="20"/>
      <c r="C77" s="189"/>
      <c r="D77" s="1"/>
      <c r="E77" s="1"/>
      <c r="F77" s="233">
        <v>0</v>
      </c>
      <c r="G77" s="58"/>
      <c r="H77" s="134" t="str">
        <f t="shared" si="10"/>
        <v/>
      </c>
      <c r="I77" s="35" t="b">
        <f t="shared" si="0"/>
        <v>0</v>
      </c>
      <c r="J77" s="92" t="str">
        <f t="shared" si="1"/>
        <v/>
      </c>
      <c r="K77" s="29" t="b">
        <v>0</v>
      </c>
      <c r="L77" s="92" t="str">
        <f t="shared" si="11"/>
        <v/>
      </c>
      <c r="M77" s="94" t="e">
        <f t="shared" si="2"/>
        <v>#VALUE!</v>
      </c>
      <c r="N77" s="94" t="e">
        <f t="shared" si="3"/>
        <v>#VALUE!</v>
      </c>
      <c r="O77" s="94" t="e">
        <f t="shared" si="4"/>
        <v>#VALUE!</v>
      </c>
      <c r="P77" s="95" t="e">
        <f t="shared" si="5"/>
        <v>#VALUE!</v>
      </c>
      <c r="Q77" s="95" t="e">
        <f t="shared" si="12"/>
        <v>#VALUE!</v>
      </c>
      <c r="R77" s="95" t="b">
        <f t="shared" si="13"/>
        <v>0</v>
      </c>
      <c r="S77" s="76" t="str">
        <f t="shared" si="6"/>
        <v/>
      </c>
      <c r="T77" s="94" t="e" cm="1">
        <f t="array" aca="1" ref="T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U77" s="94" t="str">
        <f t="shared" si="7"/>
        <v/>
      </c>
      <c r="V77" s="96" t="b">
        <f t="shared" si="8"/>
        <v>0</v>
      </c>
      <c r="W77" s="130" t="e">
        <f>IF(#REF!="",FALSE,IF(OR(X77&gt;Z77,X77&lt;Y77),TRUE,FALSE))</f>
        <v>#REF!</v>
      </c>
      <c r="X77" s="130">
        <f t="shared" si="9"/>
        <v>0</v>
      </c>
      <c r="Y77" s="132" t="e">
        <f>#REF!-3/30</f>
        <v>#REF!</v>
      </c>
      <c r="Z77" s="133" t="e">
        <f>#REF!+1/30</f>
        <v>#REF!</v>
      </c>
    </row>
    <row r="78" spans="1:26" s="30" customFormat="1" x14ac:dyDescent="0.25">
      <c r="A78" s="19">
        <v>63</v>
      </c>
      <c r="B78" s="20"/>
      <c r="C78" s="189"/>
      <c r="D78" s="1"/>
      <c r="E78" s="1"/>
      <c r="F78" s="233">
        <v>0</v>
      </c>
      <c r="G78" s="58"/>
      <c r="H78" s="134" t="str">
        <f t="shared" si="10"/>
        <v/>
      </c>
      <c r="I78" s="35" t="b">
        <f t="shared" si="0"/>
        <v>0</v>
      </c>
      <c r="J78" s="92" t="str">
        <f t="shared" si="1"/>
        <v/>
      </c>
      <c r="K78" s="29" t="b">
        <v>0</v>
      </c>
      <c r="L78" s="92" t="str">
        <f t="shared" si="11"/>
        <v/>
      </c>
      <c r="M78" s="94" t="e">
        <f t="shared" si="2"/>
        <v>#VALUE!</v>
      </c>
      <c r="N78" s="94" t="e">
        <f t="shared" si="3"/>
        <v>#VALUE!</v>
      </c>
      <c r="O78" s="94" t="e">
        <f t="shared" si="4"/>
        <v>#VALUE!</v>
      </c>
      <c r="P78" s="95" t="e">
        <f t="shared" si="5"/>
        <v>#VALUE!</v>
      </c>
      <c r="Q78" s="95" t="e">
        <f t="shared" si="12"/>
        <v>#VALUE!</v>
      </c>
      <c r="R78" s="95" t="b">
        <f t="shared" si="13"/>
        <v>0</v>
      </c>
      <c r="S78" s="76" t="str">
        <f t="shared" si="6"/>
        <v/>
      </c>
      <c r="T78" s="94" t="e" cm="1">
        <f t="array" aca="1" ref="T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U78" s="94" t="str">
        <f t="shared" si="7"/>
        <v/>
      </c>
      <c r="V78" s="96" t="b">
        <f t="shared" si="8"/>
        <v>0</v>
      </c>
      <c r="W78" s="130" t="e">
        <f>IF(#REF!="",FALSE,IF(OR(X78&gt;Z78,X78&lt;Y78),TRUE,FALSE))</f>
        <v>#REF!</v>
      </c>
      <c r="X78" s="130">
        <f t="shared" si="9"/>
        <v>0</v>
      </c>
      <c r="Y78" s="132" t="e">
        <f>#REF!-3/30</f>
        <v>#REF!</v>
      </c>
      <c r="Z78" s="133" t="e">
        <f>#REF!+1/30</f>
        <v>#REF!</v>
      </c>
    </row>
    <row r="79" spans="1:26" s="30" customFormat="1" x14ac:dyDescent="0.25">
      <c r="A79" s="19">
        <v>64</v>
      </c>
      <c r="B79" s="20"/>
      <c r="C79" s="189"/>
      <c r="D79" s="1"/>
      <c r="E79" s="1"/>
      <c r="F79" s="233">
        <v>0</v>
      </c>
      <c r="G79" s="58"/>
      <c r="H79" s="134" t="str">
        <f t="shared" si="10"/>
        <v/>
      </c>
      <c r="I79" s="35" t="b">
        <f t="shared" si="0"/>
        <v>0</v>
      </c>
      <c r="J79" s="92" t="str">
        <f t="shared" si="1"/>
        <v/>
      </c>
      <c r="K79" s="29" t="b">
        <v>0</v>
      </c>
      <c r="L79" s="92" t="str">
        <f t="shared" si="11"/>
        <v/>
      </c>
      <c r="M79" s="94" t="e">
        <f t="shared" si="2"/>
        <v>#VALUE!</v>
      </c>
      <c r="N79" s="94" t="e">
        <f t="shared" si="3"/>
        <v>#VALUE!</v>
      </c>
      <c r="O79" s="94" t="e">
        <f t="shared" si="4"/>
        <v>#VALUE!</v>
      </c>
      <c r="P79" s="95" t="e">
        <f t="shared" si="5"/>
        <v>#VALUE!</v>
      </c>
      <c r="Q79" s="95" t="e">
        <f t="shared" si="12"/>
        <v>#VALUE!</v>
      </c>
      <c r="R79" s="95" t="b">
        <f t="shared" si="13"/>
        <v>0</v>
      </c>
      <c r="S79" s="76" t="str">
        <f t="shared" si="6"/>
        <v/>
      </c>
      <c r="T79" s="94" t="e" cm="1">
        <f t="array" aca="1" ref="T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U79" s="94" t="str">
        <f t="shared" si="7"/>
        <v/>
      </c>
      <c r="V79" s="96" t="b">
        <f t="shared" si="8"/>
        <v>0</v>
      </c>
      <c r="W79" s="130" t="e">
        <f>IF(#REF!="",FALSE,IF(OR(X79&gt;Z79,X79&lt;Y79),TRUE,FALSE))</f>
        <v>#REF!</v>
      </c>
      <c r="X79" s="130">
        <f t="shared" si="9"/>
        <v>0</v>
      </c>
      <c r="Y79" s="132" t="e">
        <f>#REF!-3/30</f>
        <v>#REF!</v>
      </c>
      <c r="Z79" s="133" t="e">
        <f>#REF!+1/30</f>
        <v>#REF!</v>
      </c>
    </row>
    <row r="80" spans="1:26" s="30" customFormat="1" x14ac:dyDescent="0.25">
      <c r="A80" s="19">
        <v>65</v>
      </c>
      <c r="B80" s="20"/>
      <c r="C80" s="189"/>
      <c r="D80" s="1"/>
      <c r="E80" s="1"/>
      <c r="F80" s="233">
        <v>0</v>
      </c>
      <c r="G80" s="58"/>
      <c r="H80" s="134" t="str">
        <f t="shared" si="10"/>
        <v/>
      </c>
      <c r="I80" s="35" t="b">
        <f t="shared" ref="I80:I143" si="14">V80</f>
        <v>0</v>
      </c>
      <c r="J80" s="92" t="str">
        <f t="shared" ref="J80:J143" si="15">IF(I80,J$13,"")</f>
        <v/>
      </c>
      <c r="K80" s="29" t="b">
        <v>0</v>
      </c>
      <c r="L80" s="92" t="str">
        <f t="shared" si="11"/>
        <v/>
      </c>
      <c r="M80" s="94" t="e">
        <f t="shared" ref="M80:M143" si="16">VALUE(LEFT(C80,2))</f>
        <v>#VALUE!</v>
      </c>
      <c r="N80" s="94" t="e">
        <f t="shared" ref="N80:N143" si="17">VALUE(MID(C80,3,2))</f>
        <v>#VALUE!</v>
      </c>
      <c r="O80" s="94" t="e">
        <f t="shared" ref="O80:O143" si="18">TEXT(IF(VALUE(MID(C80,5,2))&gt;31,MID(C80,5,2)-60,VALUE(MID(C80,5,2))),"00")</f>
        <v>#VALUE!</v>
      </c>
      <c r="P80" s="95" t="e">
        <f t="shared" ref="P80:P143" si="19">DATEVALUE(IF(VALUE(LEFT(C80,2))&lt;20,20,19)&amp;TEXT(M80,"00")&amp;"/"&amp;N80&amp;"/"&amp;O80)</f>
        <v>#VALUE!</v>
      </c>
      <c r="Q80" s="95" t="e">
        <f t="shared" si="12"/>
        <v>#VALUE!</v>
      </c>
      <c r="R80" s="95" t="b">
        <f t="shared" si="13"/>
        <v>0</v>
      </c>
      <c r="S80" s="76" t="str">
        <f t="shared" ref="S80:S143" si="20">RIGHT(C80,1)</f>
        <v/>
      </c>
      <c r="T80" s="94" t="e" cm="1">
        <f t="array" aca="1" ref="T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U80" s="94" t="str">
        <f t="shared" ref="U80:U143" si="21">IF(C80="","",T80=S80)</f>
        <v/>
      </c>
      <c r="V80" s="96" t="b">
        <f t="shared" ref="V80:V143" si="22">IFERROR(NOT(IF(C80&lt;&gt;"",AND(R80,U80),TRUE)),TRUE)</f>
        <v>0</v>
      </c>
      <c r="W80" s="130" t="e">
        <f>IF(#REF!="",FALSE,IF(OR(X80&gt;Z80,X80&lt;Y80),TRUE,FALSE))</f>
        <v>#REF!</v>
      </c>
      <c r="X80" s="130">
        <f t="shared" ref="X80:X143" si="23">(E80-D80)/30</f>
        <v>0</v>
      </c>
      <c r="Y80" s="132" t="e">
        <f>#REF!-3/30</f>
        <v>#REF!</v>
      </c>
      <c r="Z80" s="133" t="e">
        <f>#REF!+1/30</f>
        <v>#REF!</v>
      </c>
    </row>
    <row r="81" spans="1:26" s="30" customFormat="1" x14ac:dyDescent="0.25">
      <c r="A81" s="19">
        <v>66</v>
      </c>
      <c r="B81" s="20"/>
      <c r="C81" s="189"/>
      <c r="D81" s="1"/>
      <c r="E81" s="1"/>
      <c r="F81" s="233">
        <v>0</v>
      </c>
      <c r="G81" s="58"/>
      <c r="H81" s="134" t="str">
        <f t="shared" ref="H81:H144" si="24">IF(J81="","",J81&amp;". ")&amp;IF(L81="","",L81&amp;". ")</f>
        <v/>
      </c>
      <c r="I81" s="35" t="b">
        <f t="shared" si="14"/>
        <v>0</v>
      </c>
      <c r="J81" s="92" t="str">
        <f t="shared" si="15"/>
        <v/>
      </c>
      <c r="K81" s="29" t="b">
        <v>0</v>
      </c>
      <c r="L81" s="92" t="str">
        <f t="shared" ref="L81:L144" si="25">IF(K81,L$13,"")</f>
        <v/>
      </c>
      <c r="M81" s="94" t="e">
        <f t="shared" si="16"/>
        <v>#VALUE!</v>
      </c>
      <c r="N81" s="94" t="e">
        <f t="shared" si="17"/>
        <v>#VALUE!</v>
      </c>
      <c r="O81" s="94" t="e">
        <f t="shared" si="18"/>
        <v>#VALUE!</v>
      </c>
      <c r="P81" s="95" t="e">
        <f t="shared" si="19"/>
        <v>#VALUE!</v>
      </c>
      <c r="Q81" s="95" t="e">
        <f t="shared" ref="Q81:Q144" si="26">DATE(M81,N81,O81)</f>
        <v>#VALUE!</v>
      </c>
      <c r="R81" s="95" t="b">
        <f t="shared" si="13"/>
        <v>0</v>
      </c>
      <c r="S81" s="76" t="str">
        <f t="shared" si="20"/>
        <v/>
      </c>
      <c r="T81" s="94" t="e" cm="1">
        <f t="array" aca="1" ref="T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U81" s="94" t="str">
        <f t="shared" si="21"/>
        <v/>
      </c>
      <c r="V81" s="96" t="b">
        <f t="shared" si="22"/>
        <v>0</v>
      </c>
      <c r="W81" s="130" t="e">
        <f>IF(#REF!="",FALSE,IF(OR(X81&gt;Z81,X81&lt;Y81),TRUE,FALSE))</f>
        <v>#REF!</v>
      </c>
      <c r="X81" s="130">
        <f t="shared" si="23"/>
        <v>0</v>
      </c>
      <c r="Y81" s="132" t="e">
        <f>#REF!-3/30</f>
        <v>#REF!</v>
      </c>
      <c r="Z81" s="133" t="e">
        <f>#REF!+1/30</f>
        <v>#REF!</v>
      </c>
    </row>
    <row r="82" spans="1:26" s="30" customFormat="1" x14ac:dyDescent="0.25">
      <c r="A82" s="19">
        <v>67</v>
      </c>
      <c r="B82" s="20"/>
      <c r="C82" s="189"/>
      <c r="D82" s="1"/>
      <c r="E82" s="1"/>
      <c r="F82" s="233">
        <v>0</v>
      </c>
      <c r="G82" s="58"/>
      <c r="H82" s="134" t="str">
        <f t="shared" si="24"/>
        <v/>
      </c>
      <c r="I82" s="35" t="b">
        <f t="shared" si="14"/>
        <v>0</v>
      </c>
      <c r="J82" s="92" t="str">
        <f t="shared" si="15"/>
        <v/>
      </c>
      <c r="K82" s="29" t="b">
        <v>0</v>
      </c>
      <c r="L82" s="92" t="str">
        <f t="shared" si="25"/>
        <v/>
      </c>
      <c r="M82" s="94" t="e">
        <f t="shared" si="16"/>
        <v>#VALUE!</v>
      </c>
      <c r="N82" s="94" t="e">
        <f t="shared" si="17"/>
        <v>#VALUE!</v>
      </c>
      <c r="O82" s="94" t="e">
        <f t="shared" si="18"/>
        <v>#VALUE!</v>
      </c>
      <c r="P82" s="95" t="e">
        <f t="shared" si="19"/>
        <v>#VALUE!</v>
      </c>
      <c r="Q82" s="95" t="e">
        <f t="shared" si="26"/>
        <v>#VALUE!</v>
      </c>
      <c r="R82" s="95" t="b">
        <f t="shared" ref="R82:R145" si="27">NOT(ISERR(AND(N82&lt;13,VALUE(O82)&lt;31,P82=Q82)))</f>
        <v>0</v>
      </c>
      <c r="S82" s="76" t="str">
        <f t="shared" si="20"/>
        <v/>
      </c>
      <c r="T82" s="94" t="e" cm="1">
        <f t="array" aca="1" ref="T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U82" s="94" t="str">
        <f t="shared" si="21"/>
        <v/>
      </c>
      <c r="V82" s="96" t="b">
        <f t="shared" si="22"/>
        <v>0</v>
      </c>
      <c r="W82" s="130" t="e">
        <f>IF(#REF!="",FALSE,IF(OR(X82&gt;Z82,X82&lt;Y82),TRUE,FALSE))</f>
        <v>#REF!</v>
      </c>
      <c r="X82" s="130">
        <f t="shared" si="23"/>
        <v>0</v>
      </c>
      <c r="Y82" s="132" t="e">
        <f>#REF!-3/30</f>
        <v>#REF!</v>
      </c>
      <c r="Z82" s="133" t="e">
        <f>#REF!+1/30</f>
        <v>#REF!</v>
      </c>
    </row>
    <row r="83" spans="1:26" s="30" customFormat="1" x14ac:dyDescent="0.25">
      <c r="A83" s="19">
        <v>68</v>
      </c>
      <c r="B83" s="20"/>
      <c r="C83" s="189"/>
      <c r="D83" s="1"/>
      <c r="E83" s="1"/>
      <c r="F83" s="233">
        <v>0</v>
      </c>
      <c r="G83" s="58"/>
      <c r="H83" s="134" t="str">
        <f t="shared" si="24"/>
        <v/>
      </c>
      <c r="I83" s="35" t="b">
        <f t="shared" si="14"/>
        <v>0</v>
      </c>
      <c r="J83" s="92" t="str">
        <f t="shared" si="15"/>
        <v/>
      </c>
      <c r="K83" s="29" t="b">
        <v>0</v>
      </c>
      <c r="L83" s="92" t="str">
        <f t="shared" si="25"/>
        <v/>
      </c>
      <c r="M83" s="94" t="e">
        <f t="shared" si="16"/>
        <v>#VALUE!</v>
      </c>
      <c r="N83" s="94" t="e">
        <f t="shared" si="17"/>
        <v>#VALUE!</v>
      </c>
      <c r="O83" s="94" t="e">
        <f t="shared" si="18"/>
        <v>#VALUE!</v>
      </c>
      <c r="P83" s="95" t="e">
        <f t="shared" si="19"/>
        <v>#VALUE!</v>
      </c>
      <c r="Q83" s="95" t="e">
        <f t="shared" si="26"/>
        <v>#VALUE!</v>
      </c>
      <c r="R83" s="95" t="b">
        <f t="shared" si="27"/>
        <v>0</v>
      </c>
      <c r="S83" s="76" t="str">
        <f t="shared" si="20"/>
        <v/>
      </c>
      <c r="T83" s="94" t="e" cm="1">
        <f t="array" aca="1" ref="T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U83" s="94" t="str">
        <f t="shared" si="21"/>
        <v/>
      </c>
      <c r="V83" s="96" t="b">
        <f t="shared" si="22"/>
        <v>0</v>
      </c>
      <c r="W83" s="130" t="e">
        <f>IF(#REF!="",FALSE,IF(OR(X83&gt;Z83,X83&lt;Y83),TRUE,FALSE))</f>
        <v>#REF!</v>
      </c>
      <c r="X83" s="130">
        <f t="shared" si="23"/>
        <v>0</v>
      </c>
      <c r="Y83" s="132" t="e">
        <f>#REF!-3/30</f>
        <v>#REF!</v>
      </c>
      <c r="Z83" s="133" t="e">
        <f>#REF!+1/30</f>
        <v>#REF!</v>
      </c>
    </row>
    <row r="84" spans="1:26" s="30" customFormat="1" x14ac:dyDescent="0.25">
      <c r="A84" s="19">
        <v>69</v>
      </c>
      <c r="B84" s="20"/>
      <c r="C84" s="189"/>
      <c r="D84" s="1"/>
      <c r="E84" s="1"/>
      <c r="F84" s="233">
        <v>0</v>
      </c>
      <c r="G84" s="58"/>
      <c r="H84" s="134" t="str">
        <f t="shared" si="24"/>
        <v/>
      </c>
      <c r="I84" s="35" t="b">
        <f t="shared" si="14"/>
        <v>0</v>
      </c>
      <c r="J84" s="92" t="str">
        <f t="shared" si="15"/>
        <v/>
      </c>
      <c r="K84" s="29" t="b">
        <v>0</v>
      </c>
      <c r="L84" s="92" t="str">
        <f t="shared" si="25"/>
        <v/>
      </c>
      <c r="M84" s="94" t="e">
        <f t="shared" si="16"/>
        <v>#VALUE!</v>
      </c>
      <c r="N84" s="94" t="e">
        <f t="shared" si="17"/>
        <v>#VALUE!</v>
      </c>
      <c r="O84" s="94" t="e">
        <f t="shared" si="18"/>
        <v>#VALUE!</v>
      </c>
      <c r="P84" s="95" t="e">
        <f t="shared" si="19"/>
        <v>#VALUE!</v>
      </c>
      <c r="Q84" s="95" t="e">
        <f t="shared" si="26"/>
        <v>#VALUE!</v>
      </c>
      <c r="R84" s="95" t="b">
        <f t="shared" si="27"/>
        <v>0</v>
      </c>
      <c r="S84" s="76" t="str">
        <f t="shared" si="20"/>
        <v/>
      </c>
      <c r="T84" s="94" t="e" cm="1">
        <f t="array" aca="1" ref="T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U84" s="94" t="str">
        <f t="shared" si="21"/>
        <v/>
      </c>
      <c r="V84" s="96" t="b">
        <f t="shared" si="22"/>
        <v>0</v>
      </c>
      <c r="W84" s="130" t="e">
        <f>IF(#REF!="",FALSE,IF(OR(X84&gt;Z84,X84&lt;Y84),TRUE,FALSE))</f>
        <v>#REF!</v>
      </c>
      <c r="X84" s="130">
        <f t="shared" si="23"/>
        <v>0</v>
      </c>
      <c r="Y84" s="132" t="e">
        <f>#REF!-3/30</f>
        <v>#REF!</v>
      </c>
      <c r="Z84" s="133" t="e">
        <f>#REF!+1/30</f>
        <v>#REF!</v>
      </c>
    </row>
    <row r="85" spans="1:26" s="30" customFormat="1" x14ac:dyDescent="0.25">
      <c r="A85" s="19">
        <v>70</v>
      </c>
      <c r="B85" s="20"/>
      <c r="C85" s="189"/>
      <c r="D85" s="1"/>
      <c r="E85" s="1"/>
      <c r="F85" s="233">
        <v>0</v>
      </c>
      <c r="G85" s="58"/>
      <c r="H85" s="134" t="str">
        <f t="shared" si="24"/>
        <v/>
      </c>
      <c r="I85" s="35" t="b">
        <f t="shared" si="14"/>
        <v>0</v>
      </c>
      <c r="J85" s="92" t="str">
        <f t="shared" si="15"/>
        <v/>
      </c>
      <c r="K85" s="29" t="b">
        <v>0</v>
      </c>
      <c r="L85" s="92" t="str">
        <f t="shared" si="25"/>
        <v/>
      </c>
      <c r="M85" s="94" t="e">
        <f t="shared" si="16"/>
        <v>#VALUE!</v>
      </c>
      <c r="N85" s="94" t="e">
        <f t="shared" si="17"/>
        <v>#VALUE!</v>
      </c>
      <c r="O85" s="94" t="e">
        <f t="shared" si="18"/>
        <v>#VALUE!</v>
      </c>
      <c r="P85" s="95" t="e">
        <f t="shared" si="19"/>
        <v>#VALUE!</v>
      </c>
      <c r="Q85" s="95" t="e">
        <f t="shared" si="26"/>
        <v>#VALUE!</v>
      </c>
      <c r="R85" s="95" t="b">
        <f t="shared" si="27"/>
        <v>0</v>
      </c>
      <c r="S85" s="76" t="str">
        <f t="shared" si="20"/>
        <v/>
      </c>
      <c r="T85" s="94" t="e" cm="1">
        <f t="array" aca="1" ref="T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U85" s="94" t="str">
        <f t="shared" si="21"/>
        <v/>
      </c>
      <c r="V85" s="96" t="b">
        <f t="shared" si="22"/>
        <v>0</v>
      </c>
      <c r="W85" s="130" t="e">
        <f>IF(#REF!="",FALSE,IF(OR(X85&gt;Z85,X85&lt;Y85),TRUE,FALSE))</f>
        <v>#REF!</v>
      </c>
      <c r="X85" s="130">
        <f t="shared" si="23"/>
        <v>0</v>
      </c>
      <c r="Y85" s="132" t="e">
        <f>#REF!-3/30</f>
        <v>#REF!</v>
      </c>
      <c r="Z85" s="133" t="e">
        <f>#REF!+1/30</f>
        <v>#REF!</v>
      </c>
    </row>
    <row r="86" spans="1:26" s="30" customFormat="1" x14ac:dyDescent="0.25">
      <c r="A86" s="19">
        <v>71</v>
      </c>
      <c r="B86" s="20"/>
      <c r="C86" s="189"/>
      <c r="D86" s="1"/>
      <c r="E86" s="1"/>
      <c r="F86" s="233">
        <v>0</v>
      </c>
      <c r="G86" s="58"/>
      <c r="H86" s="134" t="str">
        <f t="shared" si="24"/>
        <v/>
      </c>
      <c r="I86" s="35" t="b">
        <f t="shared" si="14"/>
        <v>0</v>
      </c>
      <c r="J86" s="92" t="str">
        <f t="shared" si="15"/>
        <v/>
      </c>
      <c r="K86" s="29" t="b">
        <v>0</v>
      </c>
      <c r="L86" s="92" t="str">
        <f t="shared" si="25"/>
        <v/>
      </c>
      <c r="M86" s="94" t="e">
        <f t="shared" si="16"/>
        <v>#VALUE!</v>
      </c>
      <c r="N86" s="94" t="e">
        <f t="shared" si="17"/>
        <v>#VALUE!</v>
      </c>
      <c r="O86" s="94" t="e">
        <f t="shared" si="18"/>
        <v>#VALUE!</v>
      </c>
      <c r="P86" s="95" t="e">
        <f t="shared" si="19"/>
        <v>#VALUE!</v>
      </c>
      <c r="Q86" s="95" t="e">
        <f t="shared" si="26"/>
        <v>#VALUE!</v>
      </c>
      <c r="R86" s="95" t="b">
        <f t="shared" si="27"/>
        <v>0</v>
      </c>
      <c r="S86" s="76" t="str">
        <f t="shared" si="20"/>
        <v/>
      </c>
      <c r="T86" s="94" t="e" cm="1">
        <f t="array" aca="1" ref="T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U86" s="94" t="str">
        <f t="shared" si="21"/>
        <v/>
      </c>
      <c r="V86" s="96" t="b">
        <f t="shared" si="22"/>
        <v>0</v>
      </c>
      <c r="W86" s="130" t="e">
        <f>IF(#REF!="",FALSE,IF(OR(X86&gt;Z86,X86&lt;Y86),TRUE,FALSE))</f>
        <v>#REF!</v>
      </c>
      <c r="X86" s="130">
        <f t="shared" si="23"/>
        <v>0</v>
      </c>
      <c r="Y86" s="132" t="e">
        <f>#REF!-3/30</f>
        <v>#REF!</v>
      </c>
      <c r="Z86" s="133" t="e">
        <f>#REF!+1/30</f>
        <v>#REF!</v>
      </c>
    </row>
    <row r="87" spans="1:26" s="30" customFormat="1" x14ac:dyDescent="0.25">
      <c r="A87" s="19">
        <v>72</v>
      </c>
      <c r="B87" s="20"/>
      <c r="C87" s="189"/>
      <c r="D87" s="1"/>
      <c r="E87" s="1"/>
      <c r="F87" s="233">
        <v>0</v>
      </c>
      <c r="G87" s="58"/>
      <c r="H87" s="134" t="str">
        <f t="shared" si="24"/>
        <v/>
      </c>
      <c r="I87" s="35" t="b">
        <f t="shared" si="14"/>
        <v>0</v>
      </c>
      <c r="J87" s="92" t="str">
        <f t="shared" si="15"/>
        <v/>
      </c>
      <c r="K87" s="29" t="b">
        <v>0</v>
      </c>
      <c r="L87" s="92" t="str">
        <f t="shared" si="25"/>
        <v/>
      </c>
      <c r="M87" s="94" t="e">
        <f t="shared" si="16"/>
        <v>#VALUE!</v>
      </c>
      <c r="N87" s="94" t="e">
        <f t="shared" si="17"/>
        <v>#VALUE!</v>
      </c>
      <c r="O87" s="94" t="e">
        <f t="shared" si="18"/>
        <v>#VALUE!</v>
      </c>
      <c r="P87" s="95" t="e">
        <f t="shared" si="19"/>
        <v>#VALUE!</v>
      </c>
      <c r="Q87" s="95" t="e">
        <f t="shared" si="26"/>
        <v>#VALUE!</v>
      </c>
      <c r="R87" s="95" t="b">
        <f t="shared" si="27"/>
        <v>0</v>
      </c>
      <c r="S87" s="76" t="str">
        <f t="shared" si="20"/>
        <v/>
      </c>
      <c r="T87" s="94" t="e" cm="1">
        <f t="array" aca="1" ref="T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U87" s="94" t="str">
        <f t="shared" si="21"/>
        <v/>
      </c>
      <c r="V87" s="96" t="b">
        <f t="shared" si="22"/>
        <v>0</v>
      </c>
      <c r="W87" s="130" t="e">
        <f>IF(#REF!="",FALSE,IF(OR(X87&gt;Z87,X87&lt;Y87),TRUE,FALSE))</f>
        <v>#REF!</v>
      </c>
      <c r="X87" s="130">
        <f t="shared" si="23"/>
        <v>0</v>
      </c>
      <c r="Y87" s="132" t="e">
        <f>#REF!-3/30</f>
        <v>#REF!</v>
      </c>
      <c r="Z87" s="133" t="e">
        <f>#REF!+1/30</f>
        <v>#REF!</v>
      </c>
    </row>
    <row r="88" spans="1:26" s="30" customFormat="1" x14ac:dyDescent="0.25">
      <c r="A88" s="19">
        <v>73</v>
      </c>
      <c r="B88" s="20"/>
      <c r="C88" s="189"/>
      <c r="D88" s="1"/>
      <c r="E88" s="1"/>
      <c r="F88" s="233">
        <v>0</v>
      </c>
      <c r="G88" s="58"/>
      <c r="H88" s="134" t="str">
        <f t="shared" si="24"/>
        <v/>
      </c>
      <c r="I88" s="35" t="b">
        <f t="shared" si="14"/>
        <v>0</v>
      </c>
      <c r="J88" s="92" t="str">
        <f t="shared" si="15"/>
        <v/>
      </c>
      <c r="K88" s="29" t="b">
        <v>0</v>
      </c>
      <c r="L88" s="92" t="str">
        <f t="shared" si="25"/>
        <v/>
      </c>
      <c r="M88" s="94" t="e">
        <f t="shared" si="16"/>
        <v>#VALUE!</v>
      </c>
      <c r="N88" s="94" t="e">
        <f t="shared" si="17"/>
        <v>#VALUE!</v>
      </c>
      <c r="O88" s="94" t="e">
        <f t="shared" si="18"/>
        <v>#VALUE!</v>
      </c>
      <c r="P88" s="95" t="e">
        <f t="shared" si="19"/>
        <v>#VALUE!</v>
      </c>
      <c r="Q88" s="95" t="e">
        <f t="shared" si="26"/>
        <v>#VALUE!</v>
      </c>
      <c r="R88" s="95" t="b">
        <f t="shared" si="27"/>
        <v>0</v>
      </c>
      <c r="S88" s="76" t="str">
        <f t="shared" si="20"/>
        <v/>
      </c>
      <c r="T88" s="94" t="e" cm="1">
        <f t="array" aca="1" ref="T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U88" s="94" t="str">
        <f t="shared" si="21"/>
        <v/>
      </c>
      <c r="V88" s="96" t="b">
        <f t="shared" si="22"/>
        <v>0</v>
      </c>
      <c r="W88" s="130" t="e">
        <f>IF(#REF!="",FALSE,IF(OR(X88&gt;Z88,X88&lt;Y88),TRUE,FALSE))</f>
        <v>#REF!</v>
      </c>
      <c r="X88" s="130">
        <f t="shared" si="23"/>
        <v>0</v>
      </c>
      <c r="Y88" s="132" t="e">
        <f>#REF!-3/30</f>
        <v>#REF!</v>
      </c>
      <c r="Z88" s="133" t="e">
        <f>#REF!+1/30</f>
        <v>#REF!</v>
      </c>
    </row>
    <row r="89" spans="1:26" s="30" customFormat="1" x14ac:dyDescent="0.25">
      <c r="A89" s="19">
        <v>74</v>
      </c>
      <c r="B89" s="20"/>
      <c r="C89" s="189"/>
      <c r="D89" s="1"/>
      <c r="E89" s="1"/>
      <c r="F89" s="233">
        <v>0</v>
      </c>
      <c r="G89" s="58"/>
      <c r="H89" s="134" t="str">
        <f t="shared" si="24"/>
        <v/>
      </c>
      <c r="I89" s="35" t="b">
        <f t="shared" si="14"/>
        <v>0</v>
      </c>
      <c r="J89" s="92" t="str">
        <f t="shared" si="15"/>
        <v/>
      </c>
      <c r="K89" s="29" t="b">
        <v>0</v>
      </c>
      <c r="L89" s="92" t="str">
        <f t="shared" si="25"/>
        <v/>
      </c>
      <c r="M89" s="94" t="e">
        <f t="shared" si="16"/>
        <v>#VALUE!</v>
      </c>
      <c r="N89" s="94" t="e">
        <f t="shared" si="17"/>
        <v>#VALUE!</v>
      </c>
      <c r="O89" s="94" t="e">
        <f t="shared" si="18"/>
        <v>#VALUE!</v>
      </c>
      <c r="P89" s="95" t="e">
        <f t="shared" si="19"/>
        <v>#VALUE!</v>
      </c>
      <c r="Q89" s="95" t="e">
        <f t="shared" si="26"/>
        <v>#VALUE!</v>
      </c>
      <c r="R89" s="95" t="b">
        <f t="shared" si="27"/>
        <v>0</v>
      </c>
      <c r="S89" s="76" t="str">
        <f t="shared" si="20"/>
        <v/>
      </c>
      <c r="T89" s="94" t="e" cm="1">
        <f t="array" aca="1" ref="T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U89" s="94" t="str">
        <f t="shared" si="21"/>
        <v/>
      </c>
      <c r="V89" s="96" t="b">
        <f t="shared" si="22"/>
        <v>0</v>
      </c>
      <c r="W89" s="130" t="e">
        <f>IF(#REF!="",FALSE,IF(OR(X89&gt;Z89,X89&lt;Y89),TRUE,FALSE))</f>
        <v>#REF!</v>
      </c>
      <c r="X89" s="130">
        <f t="shared" si="23"/>
        <v>0</v>
      </c>
      <c r="Y89" s="132" t="e">
        <f>#REF!-3/30</f>
        <v>#REF!</v>
      </c>
      <c r="Z89" s="133" t="e">
        <f>#REF!+1/30</f>
        <v>#REF!</v>
      </c>
    </row>
    <row r="90" spans="1:26" s="30" customFormat="1" x14ac:dyDescent="0.25">
      <c r="A90" s="19">
        <v>75</v>
      </c>
      <c r="B90" s="20"/>
      <c r="C90" s="189"/>
      <c r="D90" s="1"/>
      <c r="E90" s="1"/>
      <c r="F90" s="233">
        <v>0</v>
      </c>
      <c r="G90" s="58"/>
      <c r="H90" s="134" t="str">
        <f t="shared" si="24"/>
        <v/>
      </c>
      <c r="I90" s="35" t="b">
        <f t="shared" si="14"/>
        <v>0</v>
      </c>
      <c r="J90" s="92" t="str">
        <f t="shared" si="15"/>
        <v/>
      </c>
      <c r="K90" s="29" t="b">
        <v>0</v>
      </c>
      <c r="L90" s="92" t="str">
        <f t="shared" si="25"/>
        <v/>
      </c>
      <c r="M90" s="94" t="e">
        <f t="shared" si="16"/>
        <v>#VALUE!</v>
      </c>
      <c r="N90" s="94" t="e">
        <f t="shared" si="17"/>
        <v>#VALUE!</v>
      </c>
      <c r="O90" s="94" t="e">
        <f t="shared" si="18"/>
        <v>#VALUE!</v>
      </c>
      <c r="P90" s="95" t="e">
        <f t="shared" si="19"/>
        <v>#VALUE!</v>
      </c>
      <c r="Q90" s="95" t="e">
        <f t="shared" si="26"/>
        <v>#VALUE!</v>
      </c>
      <c r="R90" s="95" t="b">
        <f t="shared" si="27"/>
        <v>0</v>
      </c>
      <c r="S90" s="76" t="str">
        <f t="shared" si="20"/>
        <v/>
      </c>
      <c r="T90" s="94" t="e" cm="1">
        <f t="array" aca="1" ref="T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U90" s="94" t="str">
        <f t="shared" si="21"/>
        <v/>
      </c>
      <c r="V90" s="96" t="b">
        <f t="shared" si="22"/>
        <v>0</v>
      </c>
      <c r="W90" s="130" t="e">
        <f>IF(#REF!="",FALSE,IF(OR(X90&gt;Z90,X90&lt;Y90),TRUE,FALSE))</f>
        <v>#REF!</v>
      </c>
      <c r="X90" s="130">
        <f t="shared" si="23"/>
        <v>0</v>
      </c>
      <c r="Y90" s="132" t="e">
        <f>#REF!-3/30</f>
        <v>#REF!</v>
      </c>
      <c r="Z90" s="133" t="e">
        <f>#REF!+1/30</f>
        <v>#REF!</v>
      </c>
    </row>
    <row r="91" spans="1:26" s="30" customFormat="1" x14ac:dyDescent="0.25">
      <c r="A91" s="19">
        <v>76</v>
      </c>
      <c r="B91" s="20"/>
      <c r="C91" s="189"/>
      <c r="D91" s="1"/>
      <c r="E91" s="1"/>
      <c r="F91" s="233">
        <v>0</v>
      </c>
      <c r="G91" s="58"/>
      <c r="H91" s="134" t="str">
        <f t="shared" si="24"/>
        <v/>
      </c>
      <c r="I91" s="35" t="b">
        <f t="shared" si="14"/>
        <v>0</v>
      </c>
      <c r="J91" s="92" t="str">
        <f t="shared" si="15"/>
        <v/>
      </c>
      <c r="K91" s="29" t="b">
        <v>0</v>
      </c>
      <c r="L91" s="92" t="str">
        <f t="shared" si="25"/>
        <v/>
      </c>
      <c r="M91" s="94" t="e">
        <f t="shared" si="16"/>
        <v>#VALUE!</v>
      </c>
      <c r="N91" s="94" t="e">
        <f t="shared" si="17"/>
        <v>#VALUE!</v>
      </c>
      <c r="O91" s="94" t="e">
        <f t="shared" si="18"/>
        <v>#VALUE!</v>
      </c>
      <c r="P91" s="95" t="e">
        <f t="shared" si="19"/>
        <v>#VALUE!</v>
      </c>
      <c r="Q91" s="95" t="e">
        <f t="shared" si="26"/>
        <v>#VALUE!</v>
      </c>
      <c r="R91" s="95" t="b">
        <f t="shared" si="27"/>
        <v>0</v>
      </c>
      <c r="S91" s="76" t="str">
        <f t="shared" si="20"/>
        <v/>
      </c>
      <c r="T91" s="94" t="e" cm="1">
        <f t="array" aca="1" ref="T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U91" s="94" t="str">
        <f t="shared" si="21"/>
        <v/>
      </c>
      <c r="V91" s="96" t="b">
        <f t="shared" si="22"/>
        <v>0</v>
      </c>
      <c r="W91" s="130" t="e">
        <f>IF(#REF!="",FALSE,IF(OR(X91&gt;Z91,X91&lt;Y91),TRUE,FALSE))</f>
        <v>#REF!</v>
      </c>
      <c r="X91" s="130">
        <f t="shared" si="23"/>
        <v>0</v>
      </c>
      <c r="Y91" s="132" t="e">
        <f>#REF!-3/30</f>
        <v>#REF!</v>
      </c>
      <c r="Z91" s="133" t="e">
        <f>#REF!+1/30</f>
        <v>#REF!</v>
      </c>
    </row>
    <row r="92" spans="1:26" s="30" customFormat="1" x14ac:dyDescent="0.25">
      <c r="A92" s="19">
        <v>77</v>
      </c>
      <c r="B92" s="20"/>
      <c r="C92" s="189"/>
      <c r="D92" s="1"/>
      <c r="E92" s="1"/>
      <c r="F92" s="233">
        <v>0</v>
      </c>
      <c r="G92" s="58"/>
      <c r="H92" s="134" t="str">
        <f t="shared" si="24"/>
        <v/>
      </c>
      <c r="I92" s="35" t="b">
        <f t="shared" si="14"/>
        <v>0</v>
      </c>
      <c r="J92" s="92" t="str">
        <f t="shared" si="15"/>
        <v/>
      </c>
      <c r="K92" s="29" t="b">
        <v>0</v>
      </c>
      <c r="L92" s="92" t="str">
        <f t="shared" si="25"/>
        <v/>
      </c>
      <c r="M92" s="94" t="e">
        <f t="shared" si="16"/>
        <v>#VALUE!</v>
      </c>
      <c r="N92" s="94" t="e">
        <f t="shared" si="17"/>
        <v>#VALUE!</v>
      </c>
      <c r="O92" s="94" t="e">
        <f t="shared" si="18"/>
        <v>#VALUE!</v>
      </c>
      <c r="P92" s="95" t="e">
        <f t="shared" si="19"/>
        <v>#VALUE!</v>
      </c>
      <c r="Q92" s="95" t="e">
        <f t="shared" si="26"/>
        <v>#VALUE!</v>
      </c>
      <c r="R92" s="95" t="b">
        <f t="shared" si="27"/>
        <v>0</v>
      </c>
      <c r="S92" s="76" t="str">
        <f t="shared" si="20"/>
        <v/>
      </c>
      <c r="T92" s="94" t="e" cm="1">
        <f t="array" aca="1" ref="T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U92" s="94" t="str">
        <f t="shared" si="21"/>
        <v/>
      </c>
      <c r="V92" s="96" t="b">
        <f t="shared" si="22"/>
        <v>0</v>
      </c>
      <c r="W92" s="130" t="e">
        <f>IF(#REF!="",FALSE,IF(OR(X92&gt;Z92,X92&lt;Y92),TRUE,FALSE))</f>
        <v>#REF!</v>
      </c>
      <c r="X92" s="130">
        <f t="shared" si="23"/>
        <v>0</v>
      </c>
      <c r="Y92" s="132" t="e">
        <f>#REF!-3/30</f>
        <v>#REF!</v>
      </c>
      <c r="Z92" s="133" t="e">
        <f>#REF!+1/30</f>
        <v>#REF!</v>
      </c>
    </row>
    <row r="93" spans="1:26" s="30" customFormat="1" x14ac:dyDescent="0.25">
      <c r="A93" s="19">
        <v>78</v>
      </c>
      <c r="B93" s="20"/>
      <c r="C93" s="189"/>
      <c r="D93" s="1"/>
      <c r="E93" s="1"/>
      <c r="F93" s="233">
        <v>0</v>
      </c>
      <c r="G93" s="58"/>
      <c r="H93" s="134" t="str">
        <f t="shared" si="24"/>
        <v/>
      </c>
      <c r="I93" s="35" t="b">
        <f t="shared" si="14"/>
        <v>0</v>
      </c>
      <c r="J93" s="92" t="str">
        <f t="shared" si="15"/>
        <v/>
      </c>
      <c r="K93" s="29" t="b">
        <v>0</v>
      </c>
      <c r="L93" s="92" t="str">
        <f t="shared" si="25"/>
        <v/>
      </c>
      <c r="M93" s="94" t="e">
        <f t="shared" si="16"/>
        <v>#VALUE!</v>
      </c>
      <c r="N93" s="94" t="e">
        <f t="shared" si="17"/>
        <v>#VALUE!</v>
      </c>
      <c r="O93" s="94" t="e">
        <f t="shared" si="18"/>
        <v>#VALUE!</v>
      </c>
      <c r="P93" s="95" t="e">
        <f t="shared" si="19"/>
        <v>#VALUE!</v>
      </c>
      <c r="Q93" s="95" t="e">
        <f t="shared" si="26"/>
        <v>#VALUE!</v>
      </c>
      <c r="R93" s="95" t="b">
        <f t="shared" si="27"/>
        <v>0</v>
      </c>
      <c r="S93" s="76" t="str">
        <f t="shared" si="20"/>
        <v/>
      </c>
      <c r="T93" s="94" t="e" cm="1">
        <f t="array" aca="1" ref="T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U93" s="94" t="str">
        <f t="shared" si="21"/>
        <v/>
      </c>
      <c r="V93" s="96" t="b">
        <f t="shared" si="22"/>
        <v>0</v>
      </c>
      <c r="W93" s="130" t="e">
        <f>IF(#REF!="",FALSE,IF(OR(X93&gt;Z93,X93&lt;Y93),TRUE,FALSE))</f>
        <v>#REF!</v>
      </c>
      <c r="X93" s="130">
        <f t="shared" si="23"/>
        <v>0</v>
      </c>
      <c r="Y93" s="132" t="e">
        <f>#REF!-3/30</f>
        <v>#REF!</v>
      </c>
      <c r="Z93" s="133" t="e">
        <f>#REF!+1/30</f>
        <v>#REF!</v>
      </c>
    </row>
    <row r="94" spans="1:26" s="30" customFormat="1" x14ac:dyDescent="0.25">
      <c r="A94" s="19">
        <v>79</v>
      </c>
      <c r="B94" s="20"/>
      <c r="C94" s="189"/>
      <c r="D94" s="1"/>
      <c r="E94" s="1"/>
      <c r="F94" s="233">
        <v>0</v>
      </c>
      <c r="G94" s="58"/>
      <c r="H94" s="134" t="str">
        <f t="shared" si="24"/>
        <v/>
      </c>
      <c r="I94" s="35" t="b">
        <f t="shared" si="14"/>
        <v>0</v>
      </c>
      <c r="J94" s="92" t="str">
        <f t="shared" si="15"/>
        <v/>
      </c>
      <c r="K94" s="29" t="b">
        <v>0</v>
      </c>
      <c r="L94" s="92" t="str">
        <f t="shared" si="25"/>
        <v/>
      </c>
      <c r="M94" s="94" t="e">
        <f t="shared" si="16"/>
        <v>#VALUE!</v>
      </c>
      <c r="N94" s="94" t="e">
        <f t="shared" si="17"/>
        <v>#VALUE!</v>
      </c>
      <c r="O94" s="94" t="e">
        <f t="shared" si="18"/>
        <v>#VALUE!</v>
      </c>
      <c r="P94" s="95" t="e">
        <f t="shared" si="19"/>
        <v>#VALUE!</v>
      </c>
      <c r="Q94" s="95" t="e">
        <f t="shared" si="26"/>
        <v>#VALUE!</v>
      </c>
      <c r="R94" s="95" t="b">
        <f t="shared" si="27"/>
        <v>0</v>
      </c>
      <c r="S94" s="76" t="str">
        <f t="shared" si="20"/>
        <v/>
      </c>
      <c r="T94" s="94" t="e" cm="1">
        <f t="array" aca="1" ref="T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U94" s="94" t="str">
        <f t="shared" si="21"/>
        <v/>
      </c>
      <c r="V94" s="96" t="b">
        <f t="shared" si="22"/>
        <v>0</v>
      </c>
      <c r="W94" s="130" t="e">
        <f>IF(#REF!="",FALSE,IF(OR(X94&gt;Z94,X94&lt;Y94),TRUE,FALSE))</f>
        <v>#REF!</v>
      </c>
      <c r="X94" s="130">
        <f t="shared" si="23"/>
        <v>0</v>
      </c>
      <c r="Y94" s="132" t="e">
        <f>#REF!-3/30</f>
        <v>#REF!</v>
      </c>
      <c r="Z94" s="133" t="e">
        <f>#REF!+1/30</f>
        <v>#REF!</v>
      </c>
    </row>
    <row r="95" spans="1:26" s="30" customFormat="1" x14ac:dyDescent="0.25">
      <c r="A95" s="19">
        <v>80</v>
      </c>
      <c r="B95" s="20"/>
      <c r="C95" s="189"/>
      <c r="D95" s="1"/>
      <c r="E95" s="1"/>
      <c r="F95" s="233">
        <v>0</v>
      </c>
      <c r="G95" s="58"/>
      <c r="H95" s="134" t="str">
        <f t="shared" si="24"/>
        <v/>
      </c>
      <c r="I95" s="35" t="b">
        <f t="shared" si="14"/>
        <v>0</v>
      </c>
      <c r="J95" s="92" t="str">
        <f t="shared" si="15"/>
        <v/>
      </c>
      <c r="K95" s="29" t="b">
        <v>0</v>
      </c>
      <c r="L95" s="92" t="str">
        <f t="shared" si="25"/>
        <v/>
      </c>
      <c r="M95" s="94" t="e">
        <f t="shared" si="16"/>
        <v>#VALUE!</v>
      </c>
      <c r="N95" s="94" t="e">
        <f t="shared" si="17"/>
        <v>#VALUE!</v>
      </c>
      <c r="O95" s="94" t="e">
        <f t="shared" si="18"/>
        <v>#VALUE!</v>
      </c>
      <c r="P95" s="95" t="e">
        <f t="shared" si="19"/>
        <v>#VALUE!</v>
      </c>
      <c r="Q95" s="95" t="e">
        <f t="shared" si="26"/>
        <v>#VALUE!</v>
      </c>
      <c r="R95" s="95" t="b">
        <f t="shared" si="27"/>
        <v>0</v>
      </c>
      <c r="S95" s="76" t="str">
        <f t="shared" si="20"/>
        <v/>
      </c>
      <c r="T95" s="94" t="e" cm="1">
        <f t="array" aca="1" ref="T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U95" s="94" t="str">
        <f t="shared" si="21"/>
        <v/>
      </c>
      <c r="V95" s="96" t="b">
        <f t="shared" si="22"/>
        <v>0</v>
      </c>
      <c r="W95" s="130" t="e">
        <f>IF(#REF!="",FALSE,IF(OR(X95&gt;Z95,X95&lt;Y95),TRUE,FALSE))</f>
        <v>#REF!</v>
      </c>
      <c r="X95" s="130">
        <f t="shared" si="23"/>
        <v>0</v>
      </c>
      <c r="Y95" s="132" t="e">
        <f>#REF!-3/30</f>
        <v>#REF!</v>
      </c>
      <c r="Z95" s="133" t="e">
        <f>#REF!+1/30</f>
        <v>#REF!</v>
      </c>
    </row>
    <row r="96" spans="1:26" s="30" customFormat="1" x14ac:dyDescent="0.25">
      <c r="A96" s="19">
        <v>81</v>
      </c>
      <c r="B96" s="20"/>
      <c r="C96" s="189"/>
      <c r="D96" s="1"/>
      <c r="E96" s="1"/>
      <c r="F96" s="233">
        <v>0</v>
      </c>
      <c r="G96" s="58"/>
      <c r="H96" s="134" t="str">
        <f t="shared" si="24"/>
        <v/>
      </c>
      <c r="I96" s="35" t="b">
        <f t="shared" si="14"/>
        <v>0</v>
      </c>
      <c r="J96" s="92" t="str">
        <f t="shared" si="15"/>
        <v/>
      </c>
      <c r="K96" s="29" t="b">
        <v>0</v>
      </c>
      <c r="L96" s="92" t="str">
        <f t="shared" si="25"/>
        <v/>
      </c>
      <c r="M96" s="94" t="e">
        <f t="shared" si="16"/>
        <v>#VALUE!</v>
      </c>
      <c r="N96" s="94" t="e">
        <f t="shared" si="17"/>
        <v>#VALUE!</v>
      </c>
      <c r="O96" s="94" t="e">
        <f t="shared" si="18"/>
        <v>#VALUE!</v>
      </c>
      <c r="P96" s="95" t="e">
        <f t="shared" si="19"/>
        <v>#VALUE!</v>
      </c>
      <c r="Q96" s="95" t="e">
        <f t="shared" si="26"/>
        <v>#VALUE!</v>
      </c>
      <c r="R96" s="95" t="b">
        <f t="shared" si="27"/>
        <v>0</v>
      </c>
      <c r="S96" s="76" t="str">
        <f t="shared" si="20"/>
        <v/>
      </c>
      <c r="T96" s="94" t="e" cm="1">
        <f t="array" aca="1" ref="T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U96" s="94" t="str">
        <f t="shared" si="21"/>
        <v/>
      </c>
      <c r="V96" s="96" t="b">
        <f t="shared" si="22"/>
        <v>0</v>
      </c>
      <c r="W96" s="130" t="e">
        <f>IF(#REF!="",FALSE,IF(OR(X96&gt;Z96,X96&lt;Y96),TRUE,FALSE))</f>
        <v>#REF!</v>
      </c>
      <c r="X96" s="130">
        <f t="shared" si="23"/>
        <v>0</v>
      </c>
      <c r="Y96" s="132" t="e">
        <f>#REF!-3/30</f>
        <v>#REF!</v>
      </c>
      <c r="Z96" s="133" t="e">
        <f>#REF!+1/30</f>
        <v>#REF!</v>
      </c>
    </row>
    <row r="97" spans="1:26" s="30" customFormat="1" x14ac:dyDescent="0.25">
      <c r="A97" s="19">
        <v>82</v>
      </c>
      <c r="B97" s="20"/>
      <c r="C97" s="189"/>
      <c r="D97" s="1"/>
      <c r="E97" s="1"/>
      <c r="F97" s="233">
        <v>0</v>
      </c>
      <c r="G97" s="58"/>
      <c r="H97" s="134" t="str">
        <f t="shared" si="24"/>
        <v/>
      </c>
      <c r="I97" s="35" t="b">
        <f t="shared" si="14"/>
        <v>0</v>
      </c>
      <c r="J97" s="92" t="str">
        <f t="shared" si="15"/>
        <v/>
      </c>
      <c r="K97" s="29" t="b">
        <v>0</v>
      </c>
      <c r="L97" s="92" t="str">
        <f t="shared" si="25"/>
        <v/>
      </c>
      <c r="M97" s="94" t="e">
        <f t="shared" si="16"/>
        <v>#VALUE!</v>
      </c>
      <c r="N97" s="94" t="e">
        <f t="shared" si="17"/>
        <v>#VALUE!</v>
      </c>
      <c r="O97" s="94" t="e">
        <f t="shared" si="18"/>
        <v>#VALUE!</v>
      </c>
      <c r="P97" s="95" t="e">
        <f t="shared" si="19"/>
        <v>#VALUE!</v>
      </c>
      <c r="Q97" s="95" t="e">
        <f t="shared" si="26"/>
        <v>#VALUE!</v>
      </c>
      <c r="R97" s="95" t="b">
        <f t="shared" si="27"/>
        <v>0</v>
      </c>
      <c r="S97" s="76" t="str">
        <f t="shared" si="20"/>
        <v/>
      </c>
      <c r="T97" s="94" t="e" cm="1">
        <f t="array" aca="1" ref="T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U97" s="94" t="str">
        <f t="shared" si="21"/>
        <v/>
      </c>
      <c r="V97" s="96" t="b">
        <f t="shared" si="22"/>
        <v>0</v>
      </c>
      <c r="W97" s="130" t="e">
        <f>IF(#REF!="",FALSE,IF(OR(X97&gt;Z97,X97&lt;Y97),TRUE,FALSE))</f>
        <v>#REF!</v>
      </c>
      <c r="X97" s="130">
        <f t="shared" si="23"/>
        <v>0</v>
      </c>
      <c r="Y97" s="132" t="e">
        <f>#REF!-3/30</f>
        <v>#REF!</v>
      </c>
      <c r="Z97" s="133" t="e">
        <f>#REF!+1/30</f>
        <v>#REF!</v>
      </c>
    </row>
    <row r="98" spans="1:26" s="30" customFormat="1" x14ac:dyDescent="0.25">
      <c r="A98" s="19">
        <v>83</v>
      </c>
      <c r="B98" s="20"/>
      <c r="C98" s="189"/>
      <c r="D98" s="1"/>
      <c r="E98" s="1"/>
      <c r="F98" s="233">
        <v>0</v>
      </c>
      <c r="G98" s="58"/>
      <c r="H98" s="134" t="str">
        <f t="shared" si="24"/>
        <v/>
      </c>
      <c r="I98" s="35" t="b">
        <f t="shared" si="14"/>
        <v>0</v>
      </c>
      <c r="J98" s="92" t="str">
        <f t="shared" si="15"/>
        <v/>
      </c>
      <c r="K98" s="29" t="b">
        <v>0</v>
      </c>
      <c r="L98" s="92" t="str">
        <f t="shared" si="25"/>
        <v/>
      </c>
      <c r="M98" s="94" t="e">
        <f t="shared" si="16"/>
        <v>#VALUE!</v>
      </c>
      <c r="N98" s="94" t="e">
        <f t="shared" si="17"/>
        <v>#VALUE!</v>
      </c>
      <c r="O98" s="94" t="e">
        <f t="shared" si="18"/>
        <v>#VALUE!</v>
      </c>
      <c r="P98" s="95" t="e">
        <f t="shared" si="19"/>
        <v>#VALUE!</v>
      </c>
      <c r="Q98" s="95" t="e">
        <f t="shared" si="26"/>
        <v>#VALUE!</v>
      </c>
      <c r="R98" s="95" t="b">
        <f t="shared" si="27"/>
        <v>0</v>
      </c>
      <c r="S98" s="76" t="str">
        <f t="shared" si="20"/>
        <v/>
      </c>
      <c r="T98" s="94" t="e" cm="1">
        <f t="array" aca="1" ref="T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U98" s="94" t="str">
        <f t="shared" si="21"/>
        <v/>
      </c>
      <c r="V98" s="96" t="b">
        <f t="shared" si="22"/>
        <v>0</v>
      </c>
      <c r="W98" s="130" t="e">
        <f>IF(#REF!="",FALSE,IF(OR(X98&gt;Z98,X98&lt;Y98),TRUE,FALSE))</f>
        <v>#REF!</v>
      </c>
      <c r="X98" s="130">
        <f t="shared" si="23"/>
        <v>0</v>
      </c>
      <c r="Y98" s="132" t="e">
        <f>#REF!-3/30</f>
        <v>#REF!</v>
      </c>
      <c r="Z98" s="133" t="e">
        <f>#REF!+1/30</f>
        <v>#REF!</v>
      </c>
    </row>
    <row r="99" spans="1:26" s="30" customFormat="1" x14ac:dyDescent="0.25">
      <c r="A99" s="19">
        <v>84</v>
      </c>
      <c r="B99" s="20"/>
      <c r="C99" s="189"/>
      <c r="D99" s="1"/>
      <c r="E99" s="1"/>
      <c r="F99" s="233">
        <v>0</v>
      </c>
      <c r="G99" s="58"/>
      <c r="H99" s="134" t="str">
        <f t="shared" si="24"/>
        <v/>
      </c>
      <c r="I99" s="35" t="b">
        <f t="shared" si="14"/>
        <v>0</v>
      </c>
      <c r="J99" s="92" t="str">
        <f t="shared" si="15"/>
        <v/>
      </c>
      <c r="K99" s="29" t="b">
        <v>0</v>
      </c>
      <c r="L99" s="92" t="str">
        <f t="shared" si="25"/>
        <v/>
      </c>
      <c r="M99" s="94" t="e">
        <f t="shared" si="16"/>
        <v>#VALUE!</v>
      </c>
      <c r="N99" s="94" t="e">
        <f t="shared" si="17"/>
        <v>#VALUE!</v>
      </c>
      <c r="O99" s="94" t="e">
        <f t="shared" si="18"/>
        <v>#VALUE!</v>
      </c>
      <c r="P99" s="95" t="e">
        <f t="shared" si="19"/>
        <v>#VALUE!</v>
      </c>
      <c r="Q99" s="95" t="e">
        <f t="shared" si="26"/>
        <v>#VALUE!</v>
      </c>
      <c r="R99" s="95" t="b">
        <f t="shared" si="27"/>
        <v>0</v>
      </c>
      <c r="S99" s="76" t="str">
        <f t="shared" si="20"/>
        <v/>
      </c>
      <c r="T99" s="94" t="e" cm="1">
        <f t="array" aca="1" ref="T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U99" s="94" t="str">
        <f t="shared" si="21"/>
        <v/>
      </c>
      <c r="V99" s="96" t="b">
        <f t="shared" si="22"/>
        <v>0</v>
      </c>
      <c r="W99" s="130" t="e">
        <f>IF(#REF!="",FALSE,IF(OR(X99&gt;Z99,X99&lt;Y99),TRUE,FALSE))</f>
        <v>#REF!</v>
      </c>
      <c r="X99" s="130">
        <f t="shared" si="23"/>
        <v>0</v>
      </c>
      <c r="Y99" s="132" t="e">
        <f>#REF!-3/30</f>
        <v>#REF!</v>
      </c>
      <c r="Z99" s="133" t="e">
        <f>#REF!+1/30</f>
        <v>#REF!</v>
      </c>
    </row>
    <row r="100" spans="1:26" s="30" customFormat="1" x14ac:dyDescent="0.25">
      <c r="A100" s="19">
        <v>85</v>
      </c>
      <c r="B100" s="20"/>
      <c r="C100" s="189"/>
      <c r="D100" s="1"/>
      <c r="E100" s="1"/>
      <c r="F100" s="233">
        <v>0</v>
      </c>
      <c r="G100" s="58"/>
      <c r="H100" s="134" t="str">
        <f t="shared" si="24"/>
        <v/>
      </c>
      <c r="I100" s="35" t="b">
        <f t="shared" si="14"/>
        <v>0</v>
      </c>
      <c r="J100" s="92" t="str">
        <f t="shared" si="15"/>
        <v/>
      </c>
      <c r="K100" s="29" t="b">
        <v>0</v>
      </c>
      <c r="L100" s="92" t="str">
        <f t="shared" si="25"/>
        <v/>
      </c>
      <c r="M100" s="94" t="e">
        <f t="shared" si="16"/>
        <v>#VALUE!</v>
      </c>
      <c r="N100" s="94" t="e">
        <f t="shared" si="17"/>
        <v>#VALUE!</v>
      </c>
      <c r="O100" s="94" t="e">
        <f t="shared" si="18"/>
        <v>#VALUE!</v>
      </c>
      <c r="P100" s="95" t="e">
        <f t="shared" si="19"/>
        <v>#VALUE!</v>
      </c>
      <c r="Q100" s="95" t="e">
        <f t="shared" si="26"/>
        <v>#VALUE!</v>
      </c>
      <c r="R100" s="95" t="b">
        <f t="shared" si="27"/>
        <v>0</v>
      </c>
      <c r="S100" s="76" t="str">
        <f t="shared" si="20"/>
        <v/>
      </c>
      <c r="T100" s="94" t="e" cm="1">
        <f t="array" aca="1" ref="T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U100" s="94" t="str">
        <f t="shared" si="21"/>
        <v/>
      </c>
      <c r="V100" s="96" t="b">
        <f t="shared" si="22"/>
        <v>0</v>
      </c>
      <c r="W100" s="130" t="e">
        <f>IF(#REF!="",FALSE,IF(OR(X100&gt;Z100,X100&lt;Y100),TRUE,FALSE))</f>
        <v>#REF!</v>
      </c>
      <c r="X100" s="130">
        <f t="shared" si="23"/>
        <v>0</v>
      </c>
      <c r="Y100" s="132" t="e">
        <f>#REF!-3/30</f>
        <v>#REF!</v>
      </c>
      <c r="Z100" s="133" t="e">
        <f>#REF!+1/30</f>
        <v>#REF!</v>
      </c>
    </row>
    <row r="101" spans="1:26" s="30" customFormat="1" x14ac:dyDescent="0.25">
      <c r="A101" s="19">
        <v>86</v>
      </c>
      <c r="B101" s="20"/>
      <c r="C101" s="189"/>
      <c r="D101" s="1"/>
      <c r="E101" s="1"/>
      <c r="F101" s="233">
        <v>0</v>
      </c>
      <c r="G101" s="58"/>
      <c r="H101" s="134" t="str">
        <f t="shared" si="24"/>
        <v/>
      </c>
      <c r="I101" s="35" t="b">
        <f t="shared" si="14"/>
        <v>0</v>
      </c>
      <c r="J101" s="92" t="str">
        <f t="shared" si="15"/>
        <v/>
      </c>
      <c r="K101" s="29" t="b">
        <v>0</v>
      </c>
      <c r="L101" s="92" t="str">
        <f t="shared" si="25"/>
        <v/>
      </c>
      <c r="M101" s="94" t="e">
        <f t="shared" si="16"/>
        <v>#VALUE!</v>
      </c>
      <c r="N101" s="94" t="e">
        <f t="shared" si="17"/>
        <v>#VALUE!</v>
      </c>
      <c r="O101" s="94" t="e">
        <f t="shared" si="18"/>
        <v>#VALUE!</v>
      </c>
      <c r="P101" s="95" t="e">
        <f t="shared" si="19"/>
        <v>#VALUE!</v>
      </c>
      <c r="Q101" s="95" t="e">
        <f t="shared" si="26"/>
        <v>#VALUE!</v>
      </c>
      <c r="R101" s="95" t="b">
        <f t="shared" si="27"/>
        <v>0</v>
      </c>
      <c r="S101" s="76" t="str">
        <f t="shared" si="20"/>
        <v/>
      </c>
      <c r="T101" s="94" t="e" cm="1">
        <f t="array" aca="1" ref="T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U101" s="94" t="str">
        <f t="shared" si="21"/>
        <v/>
      </c>
      <c r="V101" s="96" t="b">
        <f t="shared" si="22"/>
        <v>0</v>
      </c>
      <c r="W101" s="130" t="e">
        <f>IF(#REF!="",FALSE,IF(OR(X101&gt;Z101,X101&lt;Y101),TRUE,FALSE))</f>
        <v>#REF!</v>
      </c>
      <c r="X101" s="130">
        <f t="shared" si="23"/>
        <v>0</v>
      </c>
      <c r="Y101" s="132" t="e">
        <f>#REF!-3/30</f>
        <v>#REF!</v>
      </c>
      <c r="Z101" s="133" t="e">
        <f>#REF!+1/30</f>
        <v>#REF!</v>
      </c>
    </row>
    <row r="102" spans="1:26" s="30" customFormat="1" x14ac:dyDescent="0.25">
      <c r="A102" s="19">
        <v>87</v>
      </c>
      <c r="B102" s="20"/>
      <c r="C102" s="189"/>
      <c r="D102" s="1"/>
      <c r="E102" s="1"/>
      <c r="F102" s="233">
        <v>0</v>
      </c>
      <c r="G102" s="58"/>
      <c r="H102" s="134" t="str">
        <f t="shared" si="24"/>
        <v/>
      </c>
      <c r="I102" s="35" t="b">
        <f t="shared" si="14"/>
        <v>0</v>
      </c>
      <c r="J102" s="92" t="str">
        <f t="shared" si="15"/>
        <v/>
      </c>
      <c r="K102" s="29" t="b">
        <v>0</v>
      </c>
      <c r="L102" s="92" t="str">
        <f t="shared" si="25"/>
        <v/>
      </c>
      <c r="M102" s="94" t="e">
        <f t="shared" si="16"/>
        <v>#VALUE!</v>
      </c>
      <c r="N102" s="94" t="e">
        <f t="shared" si="17"/>
        <v>#VALUE!</v>
      </c>
      <c r="O102" s="94" t="e">
        <f t="shared" si="18"/>
        <v>#VALUE!</v>
      </c>
      <c r="P102" s="95" t="e">
        <f t="shared" si="19"/>
        <v>#VALUE!</v>
      </c>
      <c r="Q102" s="95" t="e">
        <f t="shared" si="26"/>
        <v>#VALUE!</v>
      </c>
      <c r="R102" s="95" t="b">
        <f t="shared" si="27"/>
        <v>0</v>
      </c>
      <c r="S102" s="76" t="str">
        <f t="shared" si="20"/>
        <v/>
      </c>
      <c r="T102" s="94" t="e" cm="1">
        <f t="array" aca="1" ref="T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U102" s="94" t="str">
        <f t="shared" si="21"/>
        <v/>
      </c>
      <c r="V102" s="96" t="b">
        <f t="shared" si="22"/>
        <v>0</v>
      </c>
      <c r="W102" s="130" t="e">
        <f>IF(#REF!="",FALSE,IF(OR(X102&gt;Z102,X102&lt;Y102),TRUE,FALSE))</f>
        <v>#REF!</v>
      </c>
      <c r="X102" s="130">
        <f t="shared" si="23"/>
        <v>0</v>
      </c>
      <c r="Y102" s="132" t="e">
        <f>#REF!-3/30</f>
        <v>#REF!</v>
      </c>
      <c r="Z102" s="133" t="e">
        <f>#REF!+1/30</f>
        <v>#REF!</v>
      </c>
    </row>
    <row r="103" spans="1:26" s="30" customFormat="1" x14ac:dyDescent="0.25">
      <c r="A103" s="19">
        <v>88</v>
      </c>
      <c r="B103" s="20"/>
      <c r="C103" s="189"/>
      <c r="D103" s="1"/>
      <c r="E103" s="1"/>
      <c r="F103" s="233">
        <v>0</v>
      </c>
      <c r="G103" s="58"/>
      <c r="H103" s="134" t="str">
        <f t="shared" si="24"/>
        <v/>
      </c>
      <c r="I103" s="35" t="b">
        <f t="shared" si="14"/>
        <v>0</v>
      </c>
      <c r="J103" s="92" t="str">
        <f t="shared" si="15"/>
        <v/>
      </c>
      <c r="K103" s="29" t="b">
        <v>0</v>
      </c>
      <c r="L103" s="92" t="str">
        <f t="shared" si="25"/>
        <v/>
      </c>
      <c r="M103" s="94" t="e">
        <f t="shared" si="16"/>
        <v>#VALUE!</v>
      </c>
      <c r="N103" s="94" t="e">
        <f t="shared" si="17"/>
        <v>#VALUE!</v>
      </c>
      <c r="O103" s="94" t="e">
        <f t="shared" si="18"/>
        <v>#VALUE!</v>
      </c>
      <c r="P103" s="95" t="e">
        <f t="shared" si="19"/>
        <v>#VALUE!</v>
      </c>
      <c r="Q103" s="95" t="e">
        <f t="shared" si="26"/>
        <v>#VALUE!</v>
      </c>
      <c r="R103" s="95" t="b">
        <f t="shared" si="27"/>
        <v>0</v>
      </c>
      <c r="S103" s="76" t="str">
        <f t="shared" si="20"/>
        <v/>
      </c>
      <c r="T103" s="94" t="e" cm="1">
        <f t="array" aca="1" ref="T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U103" s="94" t="str">
        <f t="shared" si="21"/>
        <v/>
      </c>
      <c r="V103" s="96" t="b">
        <f t="shared" si="22"/>
        <v>0</v>
      </c>
      <c r="W103" s="130" t="e">
        <f>IF(#REF!="",FALSE,IF(OR(X103&gt;Z103,X103&lt;Y103),TRUE,FALSE))</f>
        <v>#REF!</v>
      </c>
      <c r="X103" s="130">
        <f t="shared" si="23"/>
        <v>0</v>
      </c>
      <c r="Y103" s="132" t="e">
        <f>#REF!-3/30</f>
        <v>#REF!</v>
      </c>
      <c r="Z103" s="133" t="e">
        <f>#REF!+1/30</f>
        <v>#REF!</v>
      </c>
    </row>
    <row r="104" spans="1:26" s="30" customFormat="1" x14ac:dyDescent="0.25">
      <c r="A104" s="19">
        <v>89</v>
      </c>
      <c r="B104" s="20"/>
      <c r="C104" s="189"/>
      <c r="D104" s="1"/>
      <c r="E104" s="1"/>
      <c r="F104" s="233">
        <v>0</v>
      </c>
      <c r="G104" s="58"/>
      <c r="H104" s="134" t="str">
        <f t="shared" si="24"/>
        <v/>
      </c>
      <c r="I104" s="35" t="b">
        <f t="shared" si="14"/>
        <v>0</v>
      </c>
      <c r="J104" s="92" t="str">
        <f t="shared" si="15"/>
        <v/>
      </c>
      <c r="K104" s="29" t="b">
        <v>0</v>
      </c>
      <c r="L104" s="92" t="str">
        <f t="shared" si="25"/>
        <v/>
      </c>
      <c r="M104" s="94" t="e">
        <f t="shared" si="16"/>
        <v>#VALUE!</v>
      </c>
      <c r="N104" s="94" t="e">
        <f t="shared" si="17"/>
        <v>#VALUE!</v>
      </c>
      <c r="O104" s="94" t="e">
        <f t="shared" si="18"/>
        <v>#VALUE!</v>
      </c>
      <c r="P104" s="95" t="e">
        <f t="shared" si="19"/>
        <v>#VALUE!</v>
      </c>
      <c r="Q104" s="95" t="e">
        <f t="shared" si="26"/>
        <v>#VALUE!</v>
      </c>
      <c r="R104" s="95" t="b">
        <f t="shared" si="27"/>
        <v>0</v>
      </c>
      <c r="S104" s="76" t="str">
        <f t="shared" si="20"/>
        <v/>
      </c>
      <c r="T104" s="94" t="e" cm="1">
        <f t="array" aca="1" ref="T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U104" s="94" t="str">
        <f t="shared" si="21"/>
        <v/>
      </c>
      <c r="V104" s="96" t="b">
        <f t="shared" si="22"/>
        <v>0</v>
      </c>
      <c r="W104" s="130" t="e">
        <f>IF(#REF!="",FALSE,IF(OR(X104&gt;Z104,X104&lt;Y104),TRUE,FALSE))</f>
        <v>#REF!</v>
      </c>
      <c r="X104" s="130">
        <f t="shared" si="23"/>
        <v>0</v>
      </c>
      <c r="Y104" s="132" t="e">
        <f>#REF!-3/30</f>
        <v>#REF!</v>
      </c>
      <c r="Z104" s="133" t="e">
        <f>#REF!+1/30</f>
        <v>#REF!</v>
      </c>
    </row>
    <row r="105" spans="1:26" s="30" customFormat="1" x14ac:dyDescent="0.25">
      <c r="A105" s="19">
        <v>90</v>
      </c>
      <c r="B105" s="20"/>
      <c r="C105" s="189"/>
      <c r="D105" s="1"/>
      <c r="E105" s="1"/>
      <c r="F105" s="233">
        <v>0</v>
      </c>
      <c r="G105" s="58"/>
      <c r="H105" s="134" t="str">
        <f t="shared" si="24"/>
        <v/>
      </c>
      <c r="I105" s="35" t="b">
        <f t="shared" si="14"/>
        <v>0</v>
      </c>
      <c r="J105" s="92" t="str">
        <f t="shared" si="15"/>
        <v/>
      </c>
      <c r="K105" s="29" t="b">
        <v>0</v>
      </c>
      <c r="L105" s="92" t="str">
        <f t="shared" si="25"/>
        <v/>
      </c>
      <c r="M105" s="94" t="e">
        <f t="shared" si="16"/>
        <v>#VALUE!</v>
      </c>
      <c r="N105" s="94" t="e">
        <f t="shared" si="17"/>
        <v>#VALUE!</v>
      </c>
      <c r="O105" s="94" t="e">
        <f t="shared" si="18"/>
        <v>#VALUE!</v>
      </c>
      <c r="P105" s="95" t="e">
        <f t="shared" si="19"/>
        <v>#VALUE!</v>
      </c>
      <c r="Q105" s="95" t="e">
        <f t="shared" si="26"/>
        <v>#VALUE!</v>
      </c>
      <c r="R105" s="95" t="b">
        <f t="shared" si="27"/>
        <v>0</v>
      </c>
      <c r="S105" s="76" t="str">
        <f t="shared" si="20"/>
        <v/>
      </c>
      <c r="T105" s="94" t="e" cm="1">
        <f t="array" aca="1" ref="T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U105" s="94" t="str">
        <f t="shared" si="21"/>
        <v/>
      </c>
      <c r="V105" s="96" t="b">
        <f t="shared" si="22"/>
        <v>0</v>
      </c>
      <c r="W105" s="130" t="e">
        <f>IF(#REF!="",FALSE,IF(OR(X105&gt;Z105,X105&lt;Y105),TRUE,FALSE))</f>
        <v>#REF!</v>
      </c>
      <c r="X105" s="130">
        <f t="shared" si="23"/>
        <v>0</v>
      </c>
      <c r="Y105" s="132" t="e">
        <f>#REF!-3/30</f>
        <v>#REF!</v>
      </c>
      <c r="Z105" s="133" t="e">
        <f>#REF!+1/30</f>
        <v>#REF!</v>
      </c>
    </row>
    <row r="106" spans="1:26" s="30" customFormat="1" x14ac:dyDescent="0.25">
      <c r="A106" s="19">
        <v>91</v>
      </c>
      <c r="B106" s="20"/>
      <c r="C106" s="189"/>
      <c r="D106" s="1"/>
      <c r="E106" s="1"/>
      <c r="F106" s="233">
        <v>0</v>
      </c>
      <c r="G106" s="58"/>
      <c r="H106" s="134" t="str">
        <f t="shared" si="24"/>
        <v/>
      </c>
      <c r="I106" s="35" t="b">
        <f t="shared" si="14"/>
        <v>0</v>
      </c>
      <c r="J106" s="92" t="str">
        <f t="shared" si="15"/>
        <v/>
      </c>
      <c r="K106" s="29" t="b">
        <v>0</v>
      </c>
      <c r="L106" s="92" t="str">
        <f t="shared" si="25"/>
        <v/>
      </c>
      <c r="M106" s="94" t="e">
        <f t="shared" si="16"/>
        <v>#VALUE!</v>
      </c>
      <c r="N106" s="94" t="e">
        <f t="shared" si="17"/>
        <v>#VALUE!</v>
      </c>
      <c r="O106" s="94" t="e">
        <f t="shared" si="18"/>
        <v>#VALUE!</v>
      </c>
      <c r="P106" s="95" t="e">
        <f t="shared" si="19"/>
        <v>#VALUE!</v>
      </c>
      <c r="Q106" s="95" t="e">
        <f t="shared" si="26"/>
        <v>#VALUE!</v>
      </c>
      <c r="R106" s="95" t="b">
        <f t="shared" si="27"/>
        <v>0</v>
      </c>
      <c r="S106" s="76" t="str">
        <f t="shared" si="20"/>
        <v/>
      </c>
      <c r="T106" s="94" t="e" cm="1">
        <f t="array" aca="1" ref="T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U106" s="94" t="str">
        <f t="shared" si="21"/>
        <v/>
      </c>
      <c r="V106" s="96" t="b">
        <f t="shared" si="22"/>
        <v>0</v>
      </c>
      <c r="W106" s="130" t="e">
        <f>IF(#REF!="",FALSE,IF(OR(X106&gt;Z106,X106&lt;Y106),TRUE,FALSE))</f>
        <v>#REF!</v>
      </c>
      <c r="X106" s="130">
        <f t="shared" si="23"/>
        <v>0</v>
      </c>
      <c r="Y106" s="132" t="e">
        <f>#REF!-3/30</f>
        <v>#REF!</v>
      </c>
      <c r="Z106" s="133" t="e">
        <f>#REF!+1/30</f>
        <v>#REF!</v>
      </c>
    </row>
    <row r="107" spans="1:26" s="30" customFormat="1" x14ac:dyDescent="0.25">
      <c r="A107" s="19">
        <v>92</v>
      </c>
      <c r="B107" s="20"/>
      <c r="C107" s="189"/>
      <c r="D107" s="1"/>
      <c r="E107" s="1"/>
      <c r="F107" s="233">
        <v>0</v>
      </c>
      <c r="G107" s="58"/>
      <c r="H107" s="134" t="str">
        <f t="shared" si="24"/>
        <v/>
      </c>
      <c r="I107" s="35" t="b">
        <f t="shared" si="14"/>
        <v>0</v>
      </c>
      <c r="J107" s="92" t="str">
        <f t="shared" si="15"/>
        <v/>
      </c>
      <c r="K107" s="29" t="b">
        <v>0</v>
      </c>
      <c r="L107" s="92" t="str">
        <f t="shared" si="25"/>
        <v/>
      </c>
      <c r="M107" s="94" t="e">
        <f t="shared" si="16"/>
        <v>#VALUE!</v>
      </c>
      <c r="N107" s="94" t="e">
        <f t="shared" si="17"/>
        <v>#VALUE!</v>
      </c>
      <c r="O107" s="94" t="e">
        <f t="shared" si="18"/>
        <v>#VALUE!</v>
      </c>
      <c r="P107" s="95" t="e">
        <f t="shared" si="19"/>
        <v>#VALUE!</v>
      </c>
      <c r="Q107" s="95" t="e">
        <f t="shared" si="26"/>
        <v>#VALUE!</v>
      </c>
      <c r="R107" s="95" t="b">
        <f t="shared" si="27"/>
        <v>0</v>
      </c>
      <c r="S107" s="76" t="str">
        <f t="shared" si="20"/>
        <v/>
      </c>
      <c r="T107" s="94" t="e" cm="1">
        <f t="array" aca="1" ref="T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U107" s="94" t="str">
        <f t="shared" si="21"/>
        <v/>
      </c>
      <c r="V107" s="96" t="b">
        <f t="shared" si="22"/>
        <v>0</v>
      </c>
      <c r="W107" s="130" t="e">
        <f>IF(#REF!="",FALSE,IF(OR(X107&gt;Z107,X107&lt;Y107),TRUE,FALSE))</f>
        <v>#REF!</v>
      </c>
      <c r="X107" s="130">
        <f t="shared" si="23"/>
        <v>0</v>
      </c>
      <c r="Y107" s="132" t="e">
        <f>#REF!-3/30</f>
        <v>#REF!</v>
      </c>
      <c r="Z107" s="133" t="e">
        <f>#REF!+1/30</f>
        <v>#REF!</v>
      </c>
    </row>
    <row r="108" spans="1:26" s="30" customFormat="1" x14ac:dyDescent="0.25">
      <c r="A108" s="19">
        <v>93</v>
      </c>
      <c r="B108" s="20"/>
      <c r="C108" s="189"/>
      <c r="D108" s="1"/>
      <c r="E108" s="1"/>
      <c r="F108" s="233">
        <v>0</v>
      </c>
      <c r="G108" s="58"/>
      <c r="H108" s="134" t="str">
        <f t="shared" si="24"/>
        <v/>
      </c>
      <c r="I108" s="35" t="b">
        <f t="shared" si="14"/>
        <v>0</v>
      </c>
      <c r="J108" s="92" t="str">
        <f t="shared" si="15"/>
        <v/>
      </c>
      <c r="K108" s="29" t="b">
        <v>0</v>
      </c>
      <c r="L108" s="92" t="str">
        <f t="shared" si="25"/>
        <v/>
      </c>
      <c r="M108" s="94" t="e">
        <f t="shared" si="16"/>
        <v>#VALUE!</v>
      </c>
      <c r="N108" s="94" t="e">
        <f t="shared" si="17"/>
        <v>#VALUE!</v>
      </c>
      <c r="O108" s="94" t="e">
        <f t="shared" si="18"/>
        <v>#VALUE!</v>
      </c>
      <c r="P108" s="95" t="e">
        <f t="shared" si="19"/>
        <v>#VALUE!</v>
      </c>
      <c r="Q108" s="95" t="e">
        <f t="shared" si="26"/>
        <v>#VALUE!</v>
      </c>
      <c r="R108" s="95" t="b">
        <f t="shared" si="27"/>
        <v>0</v>
      </c>
      <c r="S108" s="76" t="str">
        <f t="shared" si="20"/>
        <v/>
      </c>
      <c r="T108" s="94" t="e" cm="1">
        <f t="array" aca="1" ref="T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U108" s="94" t="str">
        <f t="shared" si="21"/>
        <v/>
      </c>
      <c r="V108" s="96" t="b">
        <f t="shared" si="22"/>
        <v>0</v>
      </c>
      <c r="W108" s="130" t="e">
        <f>IF(#REF!="",FALSE,IF(OR(X108&gt;Z108,X108&lt;Y108),TRUE,FALSE))</f>
        <v>#REF!</v>
      </c>
      <c r="X108" s="130">
        <f t="shared" si="23"/>
        <v>0</v>
      </c>
      <c r="Y108" s="132" t="e">
        <f>#REF!-3/30</f>
        <v>#REF!</v>
      </c>
      <c r="Z108" s="133" t="e">
        <f>#REF!+1/30</f>
        <v>#REF!</v>
      </c>
    </row>
    <row r="109" spans="1:26" s="30" customFormat="1" x14ac:dyDescent="0.25">
      <c r="A109" s="19">
        <v>94</v>
      </c>
      <c r="B109" s="20"/>
      <c r="C109" s="189"/>
      <c r="D109" s="1"/>
      <c r="E109" s="1"/>
      <c r="F109" s="233">
        <v>0</v>
      </c>
      <c r="G109" s="58"/>
      <c r="H109" s="134" t="str">
        <f t="shared" si="24"/>
        <v/>
      </c>
      <c r="I109" s="35" t="b">
        <f t="shared" si="14"/>
        <v>0</v>
      </c>
      <c r="J109" s="92" t="str">
        <f t="shared" si="15"/>
        <v/>
      </c>
      <c r="K109" s="29" t="b">
        <v>0</v>
      </c>
      <c r="L109" s="92" t="str">
        <f t="shared" si="25"/>
        <v/>
      </c>
      <c r="M109" s="94" t="e">
        <f t="shared" si="16"/>
        <v>#VALUE!</v>
      </c>
      <c r="N109" s="94" t="e">
        <f t="shared" si="17"/>
        <v>#VALUE!</v>
      </c>
      <c r="O109" s="94" t="e">
        <f t="shared" si="18"/>
        <v>#VALUE!</v>
      </c>
      <c r="P109" s="95" t="e">
        <f t="shared" si="19"/>
        <v>#VALUE!</v>
      </c>
      <c r="Q109" s="95" t="e">
        <f t="shared" si="26"/>
        <v>#VALUE!</v>
      </c>
      <c r="R109" s="95" t="b">
        <f t="shared" si="27"/>
        <v>0</v>
      </c>
      <c r="S109" s="76" t="str">
        <f t="shared" si="20"/>
        <v/>
      </c>
      <c r="T109" s="94" t="e" cm="1">
        <f t="array" aca="1" ref="T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U109" s="94" t="str">
        <f t="shared" si="21"/>
        <v/>
      </c>
      <c r="V109" s="96" t="b">
        <f t="shared" si="22"/>
        <v>0</v>
      </c>
      <c r="W109" s="130" t="e">
        <f>IF(#REF!="",FALSE,IF(OR(X109&gt;Z109,X109&lt;Y109),TRUE,FALSE))</f>
        <v>#REF!</v>
      </c>
      <c r="X109" s="130">
        <f t="shared" si="23"/>
        <v>0</v>
      </c>
      <c r="Y109" s="132" t="e">
        <f>#REF!-3/30</f>
        <v>#REF!</v>
      </c>
      <c r="Z109" s="133" t="e">
        <f>#REF!+1/30</f>
        <v>#REF!</v>
      </c>
    </row>
    <row r="110" spans="1:26" s="30" customFormat="1" x14ac:dyDescent="0.25">
      <c r="A110" s="19">
        <v>95</v>
      </c>
      <c r="B110" s="20"/>
      <c r="C110" s="189"/>
      <c r="D110" s="1"/>
      <c r="E110" s="1"/>
      <c r="F110" s="233">
        <v>0</v>
      </c>
      <c r="G110" s="58"/>
      <c r="H110" s="134" t="str">
        <f t="shared" si="24"/>
        <v/>
      </c>
      <c r="I110" s="35" t="b">
        <f t="shared" si="14"/>
        <v>0</v>
      </c>
      <c r="J110" s="92" t="str">
        <f t="shared" si="15"/>
        <v/>
      </c>
      <c r="K110" s="29" t="b">
        <v>0</v>
      </c>
      <c r="L110" s="92" t="str">
        <f t="shared" si="25"/>
        <v/>
      </c>
      <c r="M110" s="94" t="e">
        <f t="shared" si="16"/>
        <v>#VALUE!</v>
      </c>
      <c r="N110" s="94" t="e">
        <f t="shared" si="17"/>
        <v>#VALUE!</v>
      </c>
      <c r="O110" s="94" t="e">
        <f t="shared" si="18"/>
        <v>#VALUE!</v>
      </c>
      <c r="P110" s="95" t="e">
        <f t="shared" si="19"/>
        <v>#VALUE!</v>
      </c>
      <c r="Q110" s="95" t="e">
        <f t="shared" si="26"/>
        <v>#VALUE!</v>
      </c>
      <c r="R110" s="95" t="b">
        <f t="shared" si="27"/>
        <v>0</v>
      </c>
      <c r="S110" s="76" t="str">
        <f t="shared" si="20"/>
        <v/>
      </c>
      <c r="T110" s="94" t="e" cm="1">
        <f t="array" aca="1" ref="T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U110" s="94" t="str">
        <f t="shared" si="21"/>
        <v/>
      </c>
      <c r="V110" s="96" t="b">
        <f t="shared" si="22"/>
        <v>0</v>
      </c>
      <c r="W110" s="130" t="e">
        <f>IF(#REF!="",FALSE,IF(OR(X110&gt;Z110,X110&lt;Y110),TRUE,FALSE))</f>
        <v>#REF!</v>
      </c>
      <c r="X110" s="130">
        <f t="shared" si="23"/>
        <v>0</v>
      </c>
      <c r="Y110" s="132" t="e">
        <f>#REF!-3/30</f>
        <v>#REF!</v>
      </c>
      <c r="Z110" s="133" t="e">
        <f>#REF!+1/30</f>
        <v>#REF!</v>
      </c>
    </row>
    <row r="111" spans="1:26" s="30" customFormat="1" x14ac:dyDescent="0.25">
      <c r="A111" s="19">
        <v>96</v>
      </c>
      <c r="B111" s="20"/>
      <c r="C111" s="189"/>
      <c r="D111" s="1"/>
      <c r="E111" s="1"/>
      <c r="F111" s="233">
        <v>0</v>
      </c>
      <c r="G111" s="58"/>
      <c r="H111" s="134" t="str">
        <f t="shared" si="24"/>
        <v/>
      </c>
      <c r="I111" s="35" t="b">
        <f t="shared" si="14"/>
        <v>0</v>
      </c>
      <c r="J111" s="92" t="str">
        <f t="shared" si="15"/>
        <v/>
      </c>
      <c r="K111" s="29" t="b">
        <v>0</v>
      </c>
      <c r="L111" s="92" t="str">
        <f t="shared" si="25"/>
        <v/>
      </c>
      <c r="M111" s="94" t="e">
        <f t="shared" si="16"/>
        <v>#VALUE!</v>
      </c>
      <c r="N111" s="94" t="e">
        <f t="shared" si="17"/>
        <v>#VALUE!</v>
      </c>
      <c r="O111" s="94" t="e">
        <f t="shared" si="18"/>
        <v>#VALUE!</v>
      </c>
      <c r="P111" s="95" t="e">
        <f t="shared" si="19"/>
        <v>#VALUE!</v>
      </c>
      <c r="Q111" s="95" t="e">
        <f t="shared" si="26"/>
        <v>#VALUE!</v>
      </c>
      <c r="R111" s="95" t="b">
        <f t="shared" si="27"/>
        <v>0</v>
      </c>
      <c r="S111" s="76" t="str">
        <f t="shared" si="20"/>
        <v/>
      </c>
      <c r="T111" s="94" t="e" cm="1">
        <f t="array" aca="1" ref="T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U111" s="94" t="str">
        <f t="shared" si="21"/>
        <v/>
      </c>
      <c r="V111" s="96" t="b">
        <f t="shared" si="22"/>
        <v>0</v>
      </c>
      <c r="W111" s="130" t="e">
        <f>IF(#REF!="",FALSE,IF(OR(X111&gt;Z111,X111&lt;Y111),TRUE,FALSE))</f>
        <v>#REF!</v>
      </c>
      <c r="X111" s="130">
        <f t="shared" si="23"/>
        <v>0</v>
      </c>
      <c r="Y111" s="132" t="e">
        <f>#REF!-3/30</f>
        <v>#REF!</v>
      </c>
      <c r="Z111" s="133" t="e">
        <f>#REF!+1/30</f>
        <v>#REF!</v>
      </c>
    </row>
    <row r="112" spans="1:26" s="30" customFormat="1" x14ac:dyDescent="0.25">
      <c r="A112" s="19">
        <v>97</v>
      </c>
      <c r="B112" s="20"/>
      <c r="C112" s="189"/>
      <c r="D112" s="1"/>
      <c r="E112" s="1"/>
      <c r="F112" s="233">
        <v>0</v>
      </c>
      <c r="G112" s="58"/>
      <c r="H112" s="134" t="str">
        <f t="shared" si="24"/>
        <v/>
      </c>
      <c r="I112" s="35" t="b">
        <f t="shared" si="14"/>
        <v>0</v>
      </c>
      <c r="J112" s="92" t="str">
        <f t="shared" si="15"/>
        <v/>
      </c>
      <c r="K112" s="29" t="b">
        <v>0</v>
      </c>
      <c r="L112" s="92" t="str">
        <f t="shared" si="25"/>
        <v/>
      </c>
      <c r="M112" s="94" t="e">
        <f t="shared" si="16"/>
        <v>#VALUE!</v>
      </c>
      <c r="N112" s="94" t="e">
        <f t="shared" si="17"/>
        <v>#VALUE!</v>
      </c>
      <c r="O112" s="94" t="e">
        <f t="shared" si="18"/>
        <v>#VALUE!</v>
      </c>
      <c r="P112" s="95" t="e">
        <f t="shared" si="19"/>
        <v>#VALUE!</v>
      </c>
      <c r="Q112" s="95" t="e">
        <f t="shared" si="26"/>
        <v>#VALUE!</v>
      </c>
      <c r="R112" s="95" t="b">
        <f t="shared" si="27"/>
        <v>0</v>
      </c>
      <c r="S112" s="76" t="str">
        <f t="shared" si="20"/>
        <v/>
      </c>
      <c r="T112" s="94" t="e" cm="1">
        <f t="array" aca="1" ref="T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U112" s="94" t="str">
        <f t="shared" si="21"/>
        <v/>
      </c>
      <c r="V112" s="96" t="b">
        <f t="shared" si="22"/>
        <v>0</v>
      </c>
      <c r="W112" s="130" t="e">
        <f>IF(#REF!="",FALSE,IF(OR(X112&gt;Z112,X112&lt;Y112),TRUE,FALSE))</f>
        <v>#REF!</v>
      </c>
      <c r="X112" s="130">
        <f t="shared" si="23"/>
        <v>0</v>
      </c>
      <c r="Y112" s="132" t="e">
        <f>#REF!-3/30</f>
        <v>#REF!</v>
      </c>
      <c r="Z112" s="133" t="e">
        <f>#REF!+1/30</f>
        <v>#REF!</v>
      </c>
    </row>
    <row r="113" spans="1:26" s="30" customFormat="1" x14ac:dyDescent="0.25">
      <c r="A113" s="19">
        <v>98</v>
      </c>
      <c r="B113" s="20"/>
      <c r="C113" s="189"/>
      <c r="D113" s="1"/>
      <c r="E113" s="1"/>
      <c r="F113" s="233">
        <v>0</v>
      </c>
      <c r="G113" s="58"/>
      <c r="H113" s="134" t="str">
        <f t="shared" si="24"/>
        <v/>
      </c>
      <c r="I113" s="35" t="b">
        <f t="shared" si="14"/>
        <v>0</v>
      </c>
      <c r="J113" s="92" t="str">
        <f t="shared" si="15"/>
        <v/>
      </c>
      <c r="K113" s="29" t="b">
        <v>0</v>
      </c>
      <c r="L113" s="92" t="str">
        <f t="shared" si="25"/>
        <v/>
      </c>
      <c r="M113" s="94" t="e">
        <f t="shared" si="16"/>
        <v>#VALUE!</v>
      </c>
      <c r="N113" s="94" t="e">
        <f t="shared" si="17"/>
        <v>#VALUE!</v>
      </c>
      <c r="O113" s="94" t="e">
        <f t="shared" si="18"/>
        <v>#VALUE!</v>
      </c>
      <c r="P113" s="95" t="e">
        <f t="shared" si="19"/>
        <v>#VALUE!</v>
      </c>
      <c r="Q113" s="95" t="e">
        <f t="shared" si="26"/>
        <v>#VALUE!</v>
      </c>
      <c r="R113" s="95" t="b">
        <f t="shared" si="27"/>
        <v>0</v>
      </c>
      <c r="S113" s="76" t="str">
        <f t="shared" si="20"/>
        <v/>
      </c>
      <c r="T113" s="94" t="e" cm="1">
        <f t="array" aca="1" ref="T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U113" s="94" t="str">
        <f t="shared" si="21"/>
        <v/>
      </c>
      <c r="V113" s="96" t="b">
        <f t="shared" si="22"/>
        <v>0</v>
      </c>
      <c r="W113" s="130" t="e">
        <f>IF(#REF!="",FALSE,IF(OR(X113&gt;Z113,X113&lt;Y113),TRUE,FALSE))</f>
        <v>#REF!</v>
      </c>
      <c r="X113" s="130">
        <f t="shared" si="23"/>
        <v>0</v>
      </c>
      <c r="Y113" s="132" t="e">
        <f>#REF!-3/30</f>
        <v>#REF!</v>
      </c>
      <c r="Z113" s="133" t="e">
        <f>#REF!+1/30</f>
        <v>#REF!</v>
      </c>
    </row>
    <row r="114" spans="1:26" s="30" customFormat="1" x14ac:dyDescent="0.25">
      <c r="A114" s="19">
        <v>99</v>
      </c>
      <c r="B114" s="20"/>
      <c r="C114" s="189"/>
      <c r="D114" s="1"/>
      <c r="E114" s="1"/>
      <c r="F114" s="233">
        <v>0</v>
      </c>
      <c r="G114" s="58"/>
      <c r="H114" s="134" t="str">
        <f t="shared" si="24"/>
        <v/>
      </c>
      <c r="I114" s="35" t="b">
        <f t="shared" si="14"/>
        <v>0</v>
      </c>
      <c r="J114" s="92" t="str">
        <f t="shared" si="15"/>
        <v/>
      </c>
      <c r="K114" s="29" t="b">
        <v>0</v>
      </c>
      <c r="L114" s="92" t="str">
        <f t="shared" si="25"/>
        <v/>
      </c>
      <c r="M114" s="94" t="e">
        <f t="shared" si="16"/>
        <v>#VALUE!</v>
      </c>
      <c r="N114" s="94" t="e">
        <f t="shared" si="17"/>
        <v>#VALUE!</v>
      </c>
      <c r="O114" s="94" t="e">
        <f t="shared" si="18"/>
        <v>#VALUE!</v>
      </c>
      <c r="P114" s="95" t="e">
        <f t="shared" si="19"/>
        <v>#VALUE!</v>
      </c>
      <c r="Q114" s="95" t="e">
        <f t="shared" si="26"/>
        <v>#VALUE!</v>
      </c>
      <c r="R114" s="95" t="b">
        <f t="shared" si="27"/>
        <v>0</v>
      </c>
      <c r="S114" s="76" t="str">
        <f t="shared" si="20"/>
        <v/>
      </c>
      <c r="T114" s="94" t="e" cm="1">
        <f t="array" aca="1" ref="T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U114" s="94" t="str">
        <f t="shared" si="21"/>
        <v/>
      </c>
      <c r="V114" s="96" t="b">
        <f t="shared" si="22"/>
        <v>0</v>
      </c>
      <c r="W114" s="130" t="e">
        <f>IF(#REF!="",FALSE,IF(OR(X114&gt;Z114,X114&lt;Y114),TRUE,FALSE))</f>
        <v>#REF!</v>
      </c>
      <c r="X114" s="130">
        <f t="shared" si="23"/>
        <v>0</v>
      </c>
      <c r="Y114" s="132" t="e">
        <f>#REF!-3/30</f>
        <v>#REF!</v>
      </c>
      <c r="Z114" s="133" t="e">
        <f>#REF!+1/30</f>
        <v>#REF!</v>
      </c>
    </row>
    <row r="115" spans="1:26" s="30" customFormat="1" x14ac:dyDescent="0.25">
      <c r="A115" s="19">
        <v>100</v>
      </c>
      <c r="B115" s="20"/>
      <c r="C115" s="189"/>
      <c r="D115" s="1"/>
      <c r="E115" s="1"/>
      <c r="F115" s="233">
        <v>0</v>
      </c>
      <c r="G115" s="58"/>
      <c r="H115" s="134" t="str">
        <f t="shared" si="24"/>
        <v/>
      </c>
      <c r="I115" s="35" t="b">
        <f t="shared" si="14"/>
        <v>0</v>
      </c>
      <c r="J115" s="92" t="str">
        <f t="shared" si="15"/>
        <v/>
      </c>
      <c r="K115" s="29" t="b">
        <v>0</v>
      </c>
      <c r="L115" s="92" t="str">
        <f t="shared" si="25"/>
        <v/>
      </c>
      <c r="M115" s="94" t="e">
        <f t="shared" si="16"/>
        <v>#VALUE!</v>
      </c>
      <c r="N115" s="94" t="e">
        <f t="shared" si="17"/>
        <v>#VALUE!</v>
      </c>
      <c r="O115" s="94" t="e">
        <f t="shared" si="18"/>
        <v>#VALUE!</v>
      </c>
      <c r="P115" s="95" t="e">
        <f t="shared" si="19"/>
        <v>#VALUE!</v>
      </c>
      <c r="Q115" s="95" t="e">
        <f t="shared" si="26"/>
        <v>#VALUE!</v>
      </c>
      <c r="R115" s="95" t="b">
        <f t="shared" si="27"/>
        <v>0</v>
      </c>
      <c r="S115" s="76" t="str">
        <f t="shared" si="20"/>
        <v/>
      </c>
      <c r="T115" s="94" t="e" cm="1">
        <f t="array" aca="1" ref="T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U115" s="94" t="str">
        <f t="shared" si="21"/>
        <v/>
      </c>
      <c r="V115" s="96" t="b">
        <f t="shared" si="22"/>
        <v>0</v>
      </c>
      <c r="W115" s="130" t="e">
        <f>IF(#REF!="",FALSE,IF(OR(X115&gt;Z115,X115&lt;Y115),TRUE,FALSE))</f>
        <v>#REF!</v>
      </c>
      <c r="X115" s="130">
        <f t="shared" si="23"/>
        <v>0</v>
      </c>
      <c r="Y115" s="132" t="e">
        <f>#REF!-3/30</f>
        <v>#REF!</v>
      </c>
      <c r="Z115" s="133" t="e">
        <f>#REF!+1/30</f>
        <v>#REF!</v>
      </c>
    </row>
    <row r="116" spans="1:26" s="30" customFormat="1" x14ac:dyDescent="0.25">
      <c r="A116" s="19">
        <v>101</v>
      </c>
      <c r="B116" s="20"/>
      <c r="C116" s="189"/>
      <c r="D116" s="1"/>
      <c r="E116" s="1"/>
      <c r="F116" s="233">
        <v>0</v>
      </c>
      <c r="G116" s="58"/>
      <c r="H116" s="134" t="str">
        <f t="shared" si="24"/>
        <v/>
      </c>
      <c r="I116" s="35" t="b">
        <f t="shared" si="14"/>
        <v>0</v>
      </c>
      <c r="J116" s="92" t="str">
        <f t="shared" si="15"/>
        <v/>
      </c>
      <c r="K116" s="29" t="b">
        <v>0</v>
      </c>
      <c r="L116" s="92" t="str">
        <f t="shared" si="25"/>
        <v/>
      </c>
      <c r="M116" s="94" t="e">
        <f t="shared" si="16"/>
        <v>#VALUE!</v>
      </c>
      <c r="N116" s="94" t="e">
        <f t="shared" si="17"/>
        <v>#VALUE!</v>
      </c>
      <c r="O116" s="94" t="e">
        <f t="shared" si="18"/>
        <v>#VALUE!</v>
      </c>
      <c r="P116" s="95" t="e">
        <f t="shared" si="19"/>
        <v>#VALUE!</v>
      </c>
      <c r="Q116" s="95" t="e">
        <f t="shared" si="26"/>
        <v>#VALUE!</v>
      </c>
      <c r="R116" s="95" t="b">
        <f t="shared" si="27"/>
        <v>0</v>
      </c>
      <c r="S116" s="76" t="str">
        <f t="shared" si="20"/>
        <v/>
      </c>
      <c r="T116" s="94" t="e" cm="1">
        <f t="array" aca="1" ref="T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U116" s="94" t="str">
        <f t="shared" si="21"/>
        <v/>
      </c>
      <c r="V116" s="96" t="b">
        <f t="shared" si="22"/>
        <v>0</v>
      </c>
      <c r="W116" s="130" t="e">
        <f>IF(#REF!="",FALSE,IF(OR(X116&gt;Z116,X116&lt;Y116),TRUE,FALSE))</f>
        <v>#REF!</v>
      </c>
      <c r="X116" s="130">
        <f t="shared" si="23"/>
        <v>0</v>
      </c>
      <c r="Y116" s="132" t="e">
        <f>#REF!-3/30</f>
        <v>#REF!</v>
      </c>
      <c r="Z116" s="133" t="e">
        <f>#REF!+1/30</f>
        <v>#REF!</v>
      </c>
    </row>
    <row r="117" spans="1:26" s="30" customFormat="1" x14ac:dyDescent="0.25">
      <c r="A117" s="19">
        <v>102</v>
      </c>
      <c r="B117" s="20"/>
      <c r="C117" s="189"/>
      <c r="D117" s="1"/>
      <c r="E117" s="1"/>
      <c r="F117" s="233">
        <v>0</v>
      </c>
      <c r="G117" s="58"/>
      <c r="H117" s="134" t="str">
        <f t="shared" si="24"/>
        <v/>
      </c>
      <c r="I117" s="35" t="b">
        <f t="shared" si="14"/>
        <v>0</v>
      </c>
      <c r="J117" s="92" t="str">
        <f t="shared" si="15"/>
        <v/>
      </c>
      <c r="K117" s="29" t="b">
        <v>0</v>
      </c>
      <c r="L117" s="92" t="str">
        <f t="shared" si="25"/>
        <v/>
      </c>
      <c r="M117" s="94" t="e">
        <f t="shared" si="16"/>
        <v>#VALUE!</v>
      </c>
      <c r="N117" s="94" t="e">
        <f t="shared" si="17"/>
        <v>#VALUE!</v>
      </c>
      <c r="O117" s="94" t="e">
        <f t="shared" si="18"/>
        <v>#VALUE!</v>
      </c>
      <c r="P117" s="95" t="e">
        <f t="shared" si="19"/>
        <v>#VALUE!</v>
      </c>
      <c r="Q117" s="95" t="e">
        <f t="shared" si="26"/>
        <v>#VALUE!</v>
      </c>
      <c r="R117" s="95" t="b">
        <f t="shared" si="27"/>
        <v>0</v>
      </c>
      <c r="S117" s="76" t="str">
        <f t="shared" si="20"/>
        <v/>
      </c>
      <c r="T117" s="94" t="e" cm="1">
        <f t="array" aca="1" ref="T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U117" s="94" t="str">
        <f t="shared" si="21"/>
        <v/>
      </c>
      <c r="V117" s="96" t="b">
        <f t="shared" si="22"/>
        <v>0</v>
      </c>
      <c r="W117" s="130" t="e">
        <f>IF(#REF!="",FALSE,IF(OR(X117&gt;Z117,X117&lt;Y117),TRUE,FALSE))</f>
        <v>#REF!</v>
      </c>
      <c r="X117" s="130">
        <f t="shared" si="23"/>
        <v>0</v>
      </c>
      <c r="Y117" s="132" t="e">
        <f>#REF!-3/30</f>
        <v>#REF!</v>
      </c>
      <c r="Z117" s="133" t="e">
        <f>#REF!+1/30</f>
        <v>#REF!</v>
      </c>
    </row>
    <row r="118" spans="1:26" s="30" customFormat="1" x14ac:dyDescent="0.25">
      <c r="A118" s="19">
        <v>103</v>
      </c>
      <c r="B118" s="20"/>
      <c r="C118" s="189"/>
      <c r="D118" s="1"/>
      <c r="E118" s="1"/>
      <c r="F118" s="233">
        <v>0</v>
      </c>
      <c r="G118" s="58"/>
      <c r="H118" s="134" t="str">
        <f t="shared" si="24"/>
        <v/>
      </c>
      <c r="I118" s="35" t="b">
        <f t="shared" si="14"/>
        <v>0</v>
      </c>
      <c r="J118" s="92" t="str">
        <f t="shared" si="15"/>
        <v/>
      </c>
      <c r="K118" s="29" t="b">
        <v>0</v>
      </c>
      <c r="L118" s="92" t="str">
        <f t="shared" si="25"/>
        <v/>
      </c>
      <c r="M118" s="94" t="e">
        <f t="shared" si="16"/>
        <v>#VALUE!</v>
      </c>
      <c r="N118" s="94" t="e">
        <f t="shared" si="17"/>
        <v>#VALUE!</v>
      </c>
      <c r="O118" s="94" t="e">
        <f t="shared" si="18"/>
        <v>#VALUE!</v>
      </c>
      <c r="P118" s="95" t="e">
        <f t="shared" si="19"/>
        <v>#VALUE!</v>
      </c>
      <c r="Q118" s="95" t="e">
        <f t="shared" si="26"/>
        <v>#VALUE!</v>
      </c>
      <c r="R118" s="95" t="b">
        <f t="shared" si="27"/>
        <v>0</v>
      </c>
      <c r="S118" s="76" t="str">
        <f t="shared" si="20"/>
        <v/>
      </c>
      <c r="T118" s="94" t="e" cm="1">
        <f t="array" aca="1" ref="T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U118" s="94" t="str">
        <f t="shared" si="21"/>
        <v/>
      </c>
      <c r="V118" s="96" t="b">
        <f t="shared" si="22"/>
        <v>0</v>
      </c>
      <c r="W118" s="130" t="e">
        <f>IF(#REF!="",FALSE,IF(OR(X118&gt;Z118,X118&lt;Y118),TRUE,FALSE))</f>
        <v>#REF!</v>
      </c>
      <c r="X118" s="130">
        <f t="shared" si="23"/>
        <v>0</v>
      </c>
      <c r="Y118" s="132" t="e">
        <f>#REF!-3/30</f>
        <v>#REF!</v>
      </c>
      <c r="Z118" s="133" t="e">
        <f>#REF!+1/30</f>
        <v>#REF!</v>
      </c>
    </row>
    <row r="119" spans="1:26" s="30" customFormat="1" x14ac:dyDescent="0.25">
      <c r="A119" s="19">
        <v>104</v>
      </c>
      <c r="B119" s="20"/>
      <c r="C119" s="189"/>
      <c r="D119" s="1"/>
      <c r="E119" s="1"/>
      <c r="F119" s="233">
        <v>0</v>
      </c>
      <c r="G119" s="58"/>
      <c r="H119" s="134" t="str">
        <f t="shared" si="24"/>
        <v/>
      </c>
      <c r="I119" s="35" t="b">
        <f t="shared" si="14"/>
        <v>0</v>
      </c>
      <c r="J119" s="92" t="str">
        <f t="shared" si="15"/>
        <v/>
      </c>
      <c r="K119" s="29" t="b">
        <v>0</v>
      </c>
      <c r="L119" s="92" t="str">
        <f t="shared" si="25"/>
        <v/>
      </c>
      <c r="M119" s="94" t="e">
        <f t="shared" si="16"/>
        <v>#VALUE!</v>
      </c>
      <c r="N119" s="94" t="e">
        <f t="shared" si="17"/>
        <v>#VALUE!</v>
      </c>
      <c r="O119" s="94" t="e">
        <f t="shared" si="18"/>
        <v>#VALUE!</v>
      </c>
      <c r="P119" s="95" t="e">
        <f t="shared" si="19"/>
        <v>#VALUE!</v>
      </c>
      <c r="Q119" s="95" t="e">
        <f t="shared" si="26"/>
        <v>#VALUE!</v>
      </c>
      <c r="R119" s="95" t="b">
        <f t="shared" si="27"/>
        <v>0</v>
      </c>
      <c r="S119" s="76" t="str">
        <f t="shared" si="20"/>
        <v/>
      </c>
      <c r="T119" s="94" t="e" cm="1">
        <f t="array" aca="1" ref="T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U119" s="94" t="str">
        <f t="shared" si="21"/>
        <v/>
      </c>
      <c r="V119" s="96" t="b">
        <f t="shared" si="22"/>
        <v>0</v>
      </c>
      <c r="W119" s="130" t="e">
        <f>IF(#REF!="",FALSE,IF(OR(X119&gt;Z119,X119&lt;Y119),TRUE,FALSE))</f>
        <v>#REF!</v>
      </c>
      <c r="X119" s="130">
        <f t="shared" si="23"/>
        <v>0</v>
      </c>
      <c r="Y119" s="132" t="e">
        <f>#REF!-3/30</f>
        <v>#REF!</v>
      </c>
      <c r="Z119" s="133" t="e">
        <f>#REF!+1/30</f>
        <v>#REF!</v>
      </c>
    </row>
    <row r="120" spans="1:26" s="30" customFormat="1" x14ac:dyDescent="0.25">
      <c r="A120" s="19">
        <v>105</v>
      </c>
      <c r="B120" s="20"/>
      <c r="C120" s="189"/>
      <c r="D120" s="1"/>
      <c r="E120" s="1"/>
      <c r="F120" s="233">
        <v>0</v>
      </c>
      <c r="G120" s="58"/>
      <c r="H120" s="134" t="str">
        <f t="shared" si="24"/>
        <v/>
      </c>
      <c r="I120" s="35" t="b">
        <f t="shared" si="14"/>
        <v>0</v>
      </c>
      <c r="J120" s="92" t="str">
        <f t="shared" si="15"/>
        <v/>
      </c>
      <c r="K120" s="29" t="b">
        <v>0</v>
      </c>
      <c r="L120" s="92" t="str">
        <f t="shared" si="25"/>
        <v/>
      </c>
      <c r="M120" s="94" t="e">
        <f t="shared" si="16"/>
        <v>#VALUE!</v>
      </c>
      <c r="N120" s="94" t="e">
        <f t="shared" si="17"/>
        <v>#VALUE!</v>
      </c>
      <c r="O120" s="94" t="e">
        <f t="shared" si="18"/>
        <v>#VALUE!</v>
      </c>
      <c r="P120" s="95" t="e">
        <f t="shared" si="19"/>
        <v>#VALUE!</v>
      </c>
      <c r="Q120" s="95" t="e">
        <f t="shared" si="26"/>
        <v>#VALUE!</v>
      </c>
      <c r="R120" s="95" t="b">
        <f t="shared" si="27"/>
        <v>0</v>
      </c>
      <c r="S120" s="76" t="str">
        <f t="shared" si="20"/>
        <v/>
      </c>
      <c r="T120" s="94" t="e" cm="1">
        <f t="array" aca="1" ref="T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U120" s="94" t="str">
        <f t="shared" si="21"/>
        <v/>
      </c>
      <c r="V120" s="96" t="b">
        <f t="shared" si="22"/>
        <v>0</v>
      </c>
      <c r="W120" s="130" t="e">
        <f>IF(#REF!="",FALSE,IF(OR(X120&gt;Z120,X120&lt;Y120),TRUE,FALSE))</f>
        <v>#REF!</v>
      </c>
      <c r="X120" s="130">
        <f t="shared" si="23"/>
        <v>0</v>
      </c>
      <c r="Y120" s="132" t="e">
        <f>#REF!-3/30</f>
        <v>#REF!</v>
      </c>
      <c r="Z120" s="133" t="e">
        <f>#REF!+1/30</f>
        <v>#REF!</v>
      </c>
    </row>
    <row r="121" spans="1:26" s="30" customFormat="1" x14ac:dyDescent="0.25">
      <c r="A121" s="19">
        <v>106</v>
      </c>
      <c r="B121" s="20"/>
      <c r="C121" s="189"/>
      <c r="D121" s="1"/>
      <c r="E121" s="1"/>
      <c r="F121" s="233">
        <v>0</v>
      </c>
      <c r="G121" s="58"/>
      <c r="H121" s="134" t="str">
        <f t="shared" si="24"/>
        <v/>
      </c>
      <c r="I121" s="35" t="b">
        <f t="shared" si="14"/>
        <v>0</v>
      </c>
      <c r="J121" s="92" t="str">
        <f t="shared" si="15"/>
        <v/>
      </c>
      <c r="K121" s="29" t="b">
        <v>0</v>
      </c>
      <c r="L121" s="92" t="str">
        <f t="shared" si="25"/>
        <v/>
      </c>
      <c r="M121" s="94" t="e">
        <f t="shared" si="16"/>
        <v>#VALUE!</v>
      </c>
      <c r="N121" s="94" t="e">
        <f t="shared" si="17"/>
        <v>#VALUE!</v>
      </c>
      <c r="O121" s="94" t="e">
        <f t="shared" si="18"/>
        <v>#VALUE!</v>
      </c>
      <c r="P121" s="95" t="e">
        <f t="shared" si="19"/>
        <v>#VALUE!</v>
      </c>
      <c r="Q121" s="95" t="e">
        <f t="shared" si="26"/>
        <v>#VALUE!</v>
      </c>
      <c r="R121" s="95" t="b">
        <f t="shared" si="27"/>
        <v>0</v>
      </c>
      <c r="S121" s="76" t="str">
        <f t="shared" si="20"/>
        <v/>
      </c>
      <c r="T121" s="94" t="e" cm="1">
        <f t="array" aca="1" ref="T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U121" s="94" t="str">
        <f t="shared" si="21"/>
        <v/>
      </c>
      <c r="V121" s="96" t="b">
        <f t="shared" si="22"/>
        <v>0</v>
      </c>
      <c r="W121" s="130" t="e">
        <f>IF(#REF!="",FALSE,IF(OR(X121&gt;Z121,X121&lt;Y121),TRUE,FALSE))</f>
        <v>#REF!</v>
      </c>
      <c r="X121" s="130">
        <f t="shared" si="23"/>
        <v>0</v>
      </c>
      <c r="Y121" s="132" t="e">
        <f>#REF!-3/30</f>
        <v>#REF!</v>
      </c>
      <c r="Z121" s="133" t="e">
        <f>#REF!+1/30</f>
        <v>#REF!</v>
      </c>
    </row>
    <row r="122" spans="1:26" s="30" customFormat="1" x14ac:dyDescent="0.25">
      <c r="A122" s="19">
        <v>107</v>
      </c>
      <c r="B122" s="20"/>
      <c r="C122" s="189"/>
      <c r="D122" s="1"/>
      <c r="E122" s="1"/>
      <c r="F122" s="233">
        <v>0</v>
      </c>
      <c r="G122" s="58"/>
      <c r="H122" s="134" t="str">
        <f t="shared" si="24"/>
        <v/>
      </c>
      <c r="I122" s="35" t="b">
        <f t="shared" si="14"/>
        <v>0</v>
      </c>
      <c r="J122" s="92" t="str">
        <f t="shared" si="15"/>
        <v/>
      </c>
      <c r="K122" s="29" t="b">
        <v>0</v>
      </c>
      <c r="L122" s="92" t="str">
        <f t="shared" si="25"/>
        <v/>
      </c>
      <c r="M122" s="94" t="e">
        <f t="shared" si="16"/>
        <v>#VALUE!</v>
      </c>
      <c r="N122" s="94" t="e">
        <f t="shared" si="17"/>
        <v>#VALUE!</v>
      </c>
      <c r="O122" s="94" t="e">
        <f t="shared" si="18"/>
        <v>#VALUE!</v>
      </c>
      <c r="P122" s="95" t="e">
        <f t="shared" si="19"/>
        <v>#VALUE!</v>
      </c>
      <c r="Q122" s="95" t="e">
        <f t="shared" si="26"/>
        <v>#VALUE!</v>
      </c>
      <c r="R122" s="95" t="b">
        <f t="shared" si="27"/>
        <v>0</v>
      </c>
      <c r="S122" s="76" t="str">
        <f t="shared" si="20"/>
        <v/>
      </c>
      <c r="T122" s="94" t="e" cm="1">
        <f t="array" aca="1" ref="T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U122" s="94" t="str">
        <f t="shared" si="21"/>
        <v/>
      </c>
      <c r="V122" s="96" t="b">
        <f t="shared" si="22"/>
        <v>0</v>
      </c>
      <c r="W122" s="130" t="e">
        <f>IF(#REF!="",FALSE,IF(OR(X122&gt;Z122,X122&lt;Y122),TRUE,FALSE))</f>
        <v>#REF!</v>
      </c>
      <c r="X122" s="130">
        <f t="shared" si="23"/>
        <v>0</v>
      </c>
      <c r="Y122" s="132" t="e">
        <f>#REF!-3/30</f>
        <v>#REF!</v>
      </c>
      <c r="Z122" s="133" t="e">
        <f>#REF!+1/30</f>
        <v>#REF!</v>
      </c>
    </row>
    <row r="123" spans="1:26" s="30" customFormat="1" x14ac:dyDescent="0.25">
      <c r="A123" s="19">
        <v>108</v>
      </c>
      <c r="B123" s="20"/>
      <c r="C123" s="189"/>
      <c r="D123" s="1"/>
      <c r="E123" s="1"/>
      <c r="F123" s="233">
        <v>0</v>
      </c>
      <c r="G123" s="58"/>
      <c r="H123" s="134" t="str">
        <f t="shared" si="24"/>
        <v/>
      </c>
      <c r="I123" s="35" t="b">
        <f t="shared" si="14"/>
        <v>0</v>
      </c>
      <c r="J123" s="92" t="str">
        <f t="shared" si="15"/>
        <v/>
      </c>
      <c r="K123" s="29" t="b">
        <v>0</v>
      </c>
      <c r="L123" s="92" t="str">
        <f t="shared" si="25"/>
        <v/>
      </c>
      <c r="M123" s="94" t="e">
        <f t="shared" si="16"/>
        <v>#VALUE!</v>
      </c>
      <c r="N123" s="94" t="e">
        <f t="shared" si="17"/>
        <v>#VALUE!</v>
      </c>
      <c r="O123" s="94" t="e">
        <f t="shared" si="18"/>
        <v>#VALUE!</v>
      </c>
      <c r="P123" s="95" t="e">
        <f t="shared" si="19"/>
        <v>#VALUE!</v>
      </c>
      <c r="Q123" s="95" t="e">
        <f t="shared" si="26"/>
        <v>#VALUE!</v>
      </c>
      <c r="R123" s="95" t="b">
        <f t="shared" si="27"/>
        <v>0</v>
      </c>
      <c r="S123" s="76" t="str">
        <f t="shared" si="20"/>
        <v/>
      </c>
      <c r="T123" s="94" t="e" cm="1">
        <f t="array" aca="1" ref="T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U123" s="94" t="str">
        <f t="shared" si="21"/>
        <v/>
      </c>
      <c r="V123" s="96" t="b">
        <f t="shared" si="22"/>
        <v>0</v>
      </c>
      <c r="W123" s="130" t="e">
        <f>IF(#REF!="",FALSE,IF(OR(X123&gt;Z123,X123&lt;Y123),TRUE,FALSE))</f>
        <v>#REF!</v>
      </c>
      <c r="X123" s="130">
        <f t="shared" si="23"/>
        <v>0</v>
      </c>
      <c r="Y123" s="132" t="e">
        <f>#REF!-3/30</f>
        <v>#REF!</v>
      </c>
      <c r="Z123" s="133" t="e">
        <f>#REF!+1/30</f>
        <v>#REF!</v>
      </c>
    </row>
    <row r="124" spans="1:26" s="30" customFormat="1" x14ac:dyDescent="0.25">
      <c r="A124" s="19">
        <v>109</v>
      </c>
      <c r="B124" s="20"/>
      <c r="C124" s="189"/>
      <c r="D124" s="1"/>
      <c r="E124" s="1"/>
      <c r="F124" s="233">
        <v>0</v>
      </c>
      <c r="G124" s="58"/>
      <c r="H124" s="134" t="str">
        <f t="shared" si="24"/>
        <v/>
      </c>
      <c r="I124" s="35" t="b">
        <f t="shared" si="14"/>
        <v>0</v>
      </c>
      <c r="J124" s="92" t="str">
        <f t="shared" si="15"/>
        <v/>
      </c>
      <c r="K124" s="29" t="b">
        <v>0</v>
      </c>
      <c r="L124" s="92" t="str">
        <f t="shared" si="25"/>
        <v/>
      </c>
      <c r="M124" s="94" t="e">
        <f t="shared" si="16"/>
        <v>#VALUE!</v>
      </c>
      <c r="N124" s="94" t="e">
        <f t="shared" si="17"/>
        <v>#VALUE!</v>
      </c>
      <c r="O124" s="94" t="e">
        <f t="shared" si="18"/>
        <v>#VALUE!</v>
      </c>
      <c r="P124" s="95" t="e">
        <f t="shared" si="19"/>
        <v>#VALUE!</v>
      </c>
      <c r="Q124" s="95" t="e">
        <f t="shared" si="26"/>
        <v>#VALUE!</v>
      </c>
      <c r="R124" s="95" t="b">
        <f t="shared" si="27"/>
        <v>0</v>
      </c>
      <c r="S124" s="76" t="str">
        <f t="shared" si="20"/>
        <v/>
      </c>
      <c r="T124" s="94" t="e" cm="1">
        <f t="array" aca="1" ref="T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U124" s="94" t="str">
        <f t="shared" si="21"/>
        <v/>
      </c>
      <c r="V124" s="96" t="b">
        <f t="shared" si="22"/>
        <v>0</v>
      </c>
      <c r="W124" s="130" t="e">
        <f>IF(#REF!="",FALSE,IF(OR(X124&gt;Z124,X124&lt;Y124),TRUE,FALSE))</f>
        <v>#REF!</v>
      </c>
      <c r="X124" s="130">
        <f t="shared" si="23"/>
        <v>0</v>
      </c>
      <c r="Y124" s="132" t="e">
        <f>#REF!-3/30</f>
        <v>#REF!</v>
      </c>
      <c r="Z124" s="133" t="e">
        <f>#REF!+1/30</f>
        <v>#REF!</v>
      </c>
    </row>
    <row r="125" spans="1:26" s="30" customFormat="1" x14ac:dyDescent="0.25">
      <c r="A125" s="19">
        <v>110</v>
      </c>
      <c r="B125" s="20"/>
      <c r="C125" s="189"/>
      <c r="D125" s="1"/>
      <c r="E125" s="1"/>
      <c r="F125" s="233">
        <v>0</v>
      </c>
      <c r="G125" s="58"/>
      <c r="H125" s="134" t="str">
        <f t="shared" si="24"/>
        <v/>
      </c>
      <c r="I125" s="35" t="b">
        <f t="shared" si="14"/>
        <v>0</v>
      </c>
      <c r="J125" s="92" t="str">
        <f t="shared" si="15"/>
        <v/>
      </c>
      <c r="K125" s="29" t="b">
        <v>0</v>
      </c>
      <c r="L125" s="92" t="str">
        <f t="shared" si="25"/>
        <v/>
      </c>
      <c r="M125" s="94" t="e">
        <f t="shared" si="16"/>
        <v>#VALUE!</v>
      </c>
      <c r="N125" s="94" t="e">
        <f t="shared" si="17"/>
        <v>#VALUE!</v>
      </c>
      <c r="O125" s="94" t="e">
        <f t="shared" si="18"/>
        <v>#VALUE!</v>
      </c>
      <c r="P125" s="95" t="e">
        <f t="shared" si="19"/>
        <v>#VALUE!</v>
      </c>
      <c r="Q125" s="95" t="e">
        <f t="shared" si="26"/>
        <v>#VALUE!</v>
      </c>
      <c r="R125" s="95" t="b">
        <f t="shared" si="27"/>
        <v>0</v>
      </c>
      <c r="S125" s="76" t="str">
        <f t="shared" si="20"/>
        <v/>
      </c>
      <c r="T125" s="94" t="e" cm="1">
        <f t="array" aca="1" ref="T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U125" s="94" t="str">
        <f t="shared" si="21"/>
        <v/>
      </c>
      <c r="V125" s="96" t="b">
        <f t="shared" si="22"/>
        <v>0</v>
      </c>
      <c r="W125" s="130" t="e">
        <f>IF(#REF!="",FALSE,IF(OR(X125&gt;Z125,X125&lt;Y125),TRUE,FALSE))</f>
        <v>#REF!</v>
      </c>
      <c r="X125" s="130">
        <f t="shared" si="23"/>
        <v>0</v>
      </c>
      <c r="Y125" s="132" t="e">
        <f>#REF!-3/30</f>
        <v>#REF!</v>
      </c>
      <c r="Z125" s="133" t="e">
        <f>#REF!+1/30</f>
        <v>#REF!</v>
      </c>
    </row>
    <row r="126" spans="1:26" s="30" customFormat="1" x14ac:dyDescent="0.25">
      <c r="A126" s="19">
        <v>111</v>
      </c>
      <c r="B126" s="20"/>
      <c r="C126" s="189"/>
      <c r="D126" s="1"/>
      <c r="E126" s="1"/>
      <c r="F126" s="233">
        <v>0</v>
      </c>
      <c r="G126" s="58"/>
      <c r="H126" s="134" t="str">
        <f t="shared" si="24"/>
        <v/>
      </c>
      <c r="I126" s="35" t="b">
        <f t="shared" si="14"/>
        <v>0</v>
      </c>
      <c r="J126" s="92" t="str">
        <f t="shared" si="15"/>
        <v/>
      </c>
      <c r="K126" s="29" t="b">
        <v>0</v>
      </c>
      <c r="L126" s="92" t="str">
        <f t="shared" si="25"/>
        <v/>
      </c>
      <c r="M126" s="94" t="e">
        <f t="shared" si="16"/>
        <v>#VALUE!</v>
      </c>
      <c r="N126" s="94" t="e">
        <f t="shared" si="17"/>
        <v>#VALUE!</v>
      </c>
      <c r="O126" s="94" t="e">
        <f t="shared" si="18"/>
        <v>#VALUE!</v>
      </c>
      <c r="P126" s="95" t="e">
        <f t="shared" si="19"/>
        <v>#VALUE!</v>
      </c>
      <c r="Q126" s="95" t="e">
        <f t="shared" si="26"/>
        <v>#VALUE!</v>
      </c>
      <c r="R126" s="95" t="b">
        <f t="shared" si="27"/>
        <v>0</v>
      </c>
      <c r="S126" s="76" t="str">
        <f t="shared" si="20"/>
        <v/>
      </c>
      <c r="T126" s="94" t="e" cm="1">
        <f t="array" aca="1" ref="T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U126" s="94" t="str">
        <f t="shared" si="21"/>
        <v/>
      </c>
      <c r="V126" s="96" t="b">
        <f t="shared" si="22"/>
        <v>0</v>
      </c>
      <c r="W126" s="130" t="e">
        <f>IF(#REF!="",FALSE,IF(OR(X126&gt;Z126,X126&lt;Y126),TRUE,FALSE))</f>
        <v>#REF!</v>
      </c>
      <c r="X126" s="130">
        <f t="shared" si="23"/>
        <v>0</v>
      </c>
      <c r="Y126" s="132" t="e">
        <f>#REF!-3/30</f>
        <v>#REF!</v>
      </c>
      <c r="Z126" s="133" t="e">
        <f>#REF!+1/30</f>
        <v>#REF!</v>
      </c>
    </row>
    <row r="127" spans="1:26" s="30" customFormat="1" x14ac:dyDescent="0.25">
      <c r="A127" s="19">
        <v>112</v>
      </c>
      <c r="B127" s="20"/>
      <c r="C127" s="189"/>
      <c r="D127" s="1"/>
      <c r="E127" s="1"/>
      <c r="F127" s="233">
        <v>0</v>
      </c>
      <c r="G127" s="58"/>
      <c r="H127" s="134" t="str">
        <f t="shared" si="24"/>
        <v/>
      </c>
      <c r="I127" s="35" t="b">
        <f t="shared" si="14"/>
        <v>0</v>
      </c>
      <c r="J127" s="92" t="str">
        <f t="shared" si="15"/>
        <v/>
      </c>
      <c r="K127" s="29" t="b">
        <v>0</v>
      </c>
      <c r="L127" s="92" t="str">
        <f t="shared" si="25"/>
        <v/>
      </c>
      <c r="M127" s="94" t="e">
        <f t="shared" si="16"/>
        <v>#VALUE!</v>
      </c>
      <c r="N127" s="94" t="e">
        <f t="shared" si="17"/>
        <v>#VALUE!</v>
      </c>
      <c r="O127" s="94" t="e">
        <f t="shared" si="18"/>
        <v>#VALUE!</v>
      </c>
      <c r="P127" s="95" t="e">
        <f t="shared" si="19"/>
        <v>#VALUE!</v>
      </c>
      <c r="Q127" s="95" t="e">
        <f t="shared" si="26"/>
        <v>#VALUE!</v>
      </c>
      <c r="R127" s="95" t="b">
        <f t="shared" si="27"/>
        <v>0</v>
      </c>
      <c r="S127" s="76" t="str">
        <f t="shared" si="20"/>
        <v/>
      </c>
      <c r="T127" s="94" t="e" cm="1">
        <f t="array" aca="1" ref="T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U127" s="94" t="str">
        <f t="shared" si="21"/>
        <v/>
      </c>
      <c r="V127" s="96" t="b">
        <f t="shared" si="22"/>
        <v>0</v>
      </c>
      <c r="W127" s="130" t="e">
        <f>IF(#REF!="",FALSE,IF(OR(X127&gt;Z127,X127&lt;Y127),TRUE,FALSE))</f>
        <v>#REF!</v>
      </c>
      <c r="X127" s="130">
        <f t="shared" si="23"/>
        <v>0</v>
      </c>
      <c r="Y127" s="132" t="e">
        <f>#REF!-3/30</f>
        <v>#REF!</v>
      </c>
      <c r="Z127" s="133" t="e">
        <f>#REF!+1/30</f>
        <v>#REF!</v>
      </c>
    </row>
    <row r="128" spans="1:26" s="30" customFormat="1" x14ac:dyDescent="0.25">
      <c r="A128" s="19">
        <v>113</v>
      </c>
      <c r="B128" s="20"/>
      <c r="C128" s="189"/>
      <c r="D128" s="1"/>
      <c r="E128" s="1"/>
      <c r="F128" s="233">
        <v>0</v>
      </c>
      <c r="G128" s="58"/>
      <c r="H128" s="134" t="str">
        <f t="shared" si="24"/>
        <v/>
      </c>
      <c r="I128" s="35" t="b">
        <f t="shared" si="14"/>
        <v>0</v>
      </c>
      <c r="J128" s="92" t="str">
        <f t="shared" si="15"/>
        <v/>
      </c>
      <c r="K128" s="29" t="b">
        <v>0</v>
      </c>
      <c r="L128" s="92" t="str">
        <f t="shared" si="25"/>
        <v/>
      </c>
      <c r="M128" s="94" t="e">
        <f t="shared" si="16"/>
        <v>#VALUE!</v>
      </c>
      <c r="N128" s="94" t="e">
        <f t="shared" si="17"/>
        <v>#VALUE!</v>
      </c>
      <c r="O128" s="94" t="e">
        <f t="shared" si="18"/>
        <v>#VALUE!</v>
      </c>
      <c r="P128" s="95" t="e">
        <f t="shared" si="19"/>
        <v>#VALUE!</v>
      </c>
      <c r="Q128" s="95" t="e">
        <f t="shared" si="26"/>
        <v>#VALUE!</v>
      </c>
      <c r="R128" s="95" t="b">
        <f t="shared" si="27"/>
        <v>0</v>
      </c>
      <c r="S128" s="76" t="str">
        <f t="shared" si="20"/>
        <v/>
      </c>
      <c r="T128" s="94" t="e" cm="1">
        <f t="array" aca="1" ref="T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U128" s="94" t="str">
        <f t="shared" si="21"/>
        <v/>
      </c>
      <c r="V128" s="96" t="b">
        <f t="shared" si="22"/>
        <v>0</v>
      </c>
      <c r="W128" s="130" t="e">
        <f>IF(#REF!="",FALSE,IF(OR(X128&gt;Z128,X128&lt;Y128),TRUE,FALSE))</f>
        <v>#REF!</v>
      </c>
      <c r="X128" s="130">
        <f t="shared" si="23"/>
        <v>0</v>
      </c>
      <c r="Y128" s="132" t="e">
        <f>#REF!-3/30</f>
        <v>#REF!</v>
      </c>
      <c r="Z128" s="133" t="e">
        <f>#REF!+1/30</f>
        <v>#REF!</v>
      </c>
    </row>
    <row r="129" spans="1:26" s="30" customFormat="1" x14ac:dyDescent="0.25">
      <c r="A129" s="19">
        <v>114</v>
      </c>
      <c r="B129" s="20"/>
      <c r="C129" s="189"/>
      <c r="D129" s="1"/>
      <c r="E129" s="1"/>
      <c r="F129" s="233">
        <v>0</v>
      </c>
      <c r="G129" s="58"/>
      <c r="H129" s="134" t="str">
        <f t="shared" si="24"/>
        <v/>
      </c>
      <c r="I129" s="35" t="b">
        <f t="shared" si="14"/>
        <v>0</v>
      </c>
      <c r="J129" s="92" t="str">
        <f t="shared" si="15"/>
        <v/>
      </c>
      <c r="K129" s="29" t="b">
        <v>0</v>
      </c>
      <c r="L129" s="92" t="str">
        <f t="shared" si="25"/>
        <v/>
      </c>
      <c r="M129" s="94" t="e">
        <f t="shared" si="16"/>
        <v>#VALUE!</v>
      </c>
      <c r="N129" s="94" t="e">
        <f t="shared" si="17"/>
        <v>#VALUE!</v>
      </c>
      <c r="O129" s="94" t="e">
        <f t="shared" si="18"/>
        <v>#VALUE!</v>
      </c>
      <c r="P129" s="95" t="e">
        <f t="shared" si="19"/>
        <v>#VALUE!</v>
      </c>
      <c r="Q129" s="95" t="e">
        <f t="shared" si="26"/>
        <v>#VALUE!</v>
      </c>
      <c r="R129" s="95" t="b">
        <f t="shared" si="27"/>
        <v>0</v>
      </c>
      <c r="S129" s="76" t="str">
        <f t="shared" si="20"/>
        <v/>
      </c>
      <c r="T129" s="94" t="e" cm="1">
        <f t="array" aca="1" ref="T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U129" s="94" t="str">
        <f t="shared" si="21"/>
        <v/>
      </c>
      <c r="V129" s="96" t="b">
        <f t="shared" si="22"/>
        <v>0</v>
      </c>
      <c r="W129" s="130" t="e">
        <f>IF(#REF!="",FALSE,IF(OR(X129&gt;Z129,X129&lt;Y129),TRUE,FALSE))</f>
        <v>#REF!</v>
      </c>
      <c r="X129" s="130">
        <f t="shared" si="23"/>
        <v>0</v>
      </c>
      <c r="Y129" s="132" t="e">
        <f>#REF!-3/30</f>
        <v>#REF!</v>
      </c>
      <c r="Z129" s="133" t="e">
        <f>#REF!+1/30</f>
        <v>#REF!</v>
      </c>
    </row>
    <row r="130" spans="1:26" s="30" customFormat="1" x14ac:dyDescent="0.25">
      <c r="A130" s="19">
        <v>115</v>
      </c>
      <c r="B130" s="20"/>
      <c r="C130" s="189"/>
      <c r="D130" s="1"/>
      <c r="E130" s="1"/>
      <c r="F130" s="233">
        <v>0</v>
      </c>
      <c r="G130" s="58"/>
      <c r="H130" s="134" t="str">
        <f t="shared" si="24"/>
        <v/>
      </c>
      <c r="I130" s="35" t="b">
        <f t="shared" si="14"/>
        <v>0</v>
      </c>
      <c r="J130" s="92" t="str">
        <f t="shared" si="15"/>
        <v/>
      </c>
      <c r="K130" s="29" t="b">
        <v>0</v>
      </c>
      <c r="L130" s="92" t="str">
        <f t="shared" si="25"/>
        <v/>
      </c>
      <c r="M130" s="94" t="e">
        <f t="shared" si="16"/>
        <v>#VALUE!</v>
      </c>
      <c r="N130" s="94" t="e">
        <f t="shared" si="17"/>
        <v>#VALUE!</v>
      </c>
      <c r="O130" s="94" t="e">
        <f t="shared" si="18"/>
        <v>#VALUE!</v>
      </c>
      <c r="P130" s="95" t="e">
        <f t="shared" si="19"/>
        <v>#VALUE!</v>
      </c>
      <c r="Q130" s="95" t="e">
        <f t="shared" si="26"/>
        <v>#VALUE!</v>
      </c>
      <c r="R130" s="95" t="b">
        <f t="shared" si="27"/>
        <v>0</v>
      </c>
      <c r="S130" s="76" t="str">
        <f t="shared" si="20"/>
        <v/>
      </c>
      <c r="T130" s="94" t="e" cm="1">
        <f t="array" aca="1" ref="T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U130" s="94" t="str">
        <f t="shared" si="21"/>
        <v/>
      </c>
      <c r="V130" s="96" t="b">
        <f t="shared" si="22"/>
        <v>0</v>
      </c>
      <c r="W130" s="130" t="e">
        <f>IF(#REF!="",FALSE,IF(OR(X130&gt;Z130,X130&lt;Y130),TRUE,FALSE))</f>
        <v>#REF!</v>
      </c>
      <c r="X130" s="130">
        <f t="shared" si="23"/>
        <v>0</v>
      </c>
      <c r="Y130" s="132" t="e">
        <f>#REF!-3/30</f>
        <v>#REF!</v>
      </c>
      <c r="Z130" s="133" t="e">
        <f>#REF!+1/30</f>
        <v>#REF!</v>
      </c>
    </row>
    <row r="131" spans="1:26" s="30" customFormat="1" x14ac:dyDescent="0.25">
      <c r="A131" s="19">
        <v>116</v>
      </c>
      <c r="B131" s="20"/>
      <c r="C131" s="189"/>
      <c r="D131" s="1"/>
      <c r="E131" s="1"/>
      <c r="F131" s="233">
        <v>0</v>
      </c>
      <c r="G131" s="58"/>
      <c r="H131" s="134" t="str">
        <f t="shared" si="24"/>
        <v/>
      </c>
      <c r="I131" s="35" t="b">
        <f t="shared" si="14"/>
        <v>0</v>
      </c>
      <c r="J131" s="92" t="str">
        <f t="shared" si="15"/>
        <v/>
      </c>
      <c r="K131" s="29" t="b">
        <v>0</v>
      </c>
      <c r="L131" s="92" t="str">
        <f t="shared" si="25"/>
        <v/>
      </c>
      <c r="M131" s="94" t="e">
        <f t="shared" si="16"/>
        <v>#VALUE!</v>
      </c>
      <c r="N131" s="94" t="e">
        <f t="shared" si="17"/>
        <v>#VALUE!</v>
      </c>
      <c r="O131" s="94" t="e">
        <f t="shared" si="18"/>
        <v>#VALUE!</v>
      </c>
      <c r="P131" s="95" t="e">
        <f t="shared" si="19"/>
        <v>#VALUE!</v>
      </c>
      <c r="Q131" s="95" t="e">
        <f t="shared" si="26"/>
        <v>#VALUE!</v>
      </c>
      <c r="R131" s="95" t="b">
        <f t="shared" si="27"/>
        <v>0</v>
      </c>
      <c r="S131" s="76" t="str">
        <f t="shared" si="20"/>
        <v/>
      </c>
      <c r="T131" s="94" t="e" cm="1">
        <f t="array" aca="1" ref="T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U131" s="94" t="str">
        <f t="shared" si="21"/>
        <v/>
      </c>
      <c r="V131" s="96" t="b">
        <f t="shared" si="22"/>
        <v>0</v>
      </c>
      <c r="W131" s="130" t="e">
        <f>IF(#REF!="",FALSE,IF(OR(X131&gt;Z131,X131&lt;Y131),TRUE,FALSE))</f>
        <v>#REF!</v>
      </c>
      <c r="X131" s="130">
        <f t="shared" si="23"/>
        <v>0</v>
      </c>
      <c r="Y131" s="132" t="e">
        <f>#REF!-3/30</f>
        <v>#REF!</v>
      </c>
      <c r="Z131" s="133" t="e">
        <f>#REF!+1/30</f>
        <v>#REF!</v>
      </c>
    </row>
    <row r="132" spans="1:26" s="30" customFormat="1" x14ac:dyDescent="0.25">
      <c r="A132" s="19">
        <v>117</v>
      </c>
      <c r="B132" s="20"/>
      <c r="C132" s="189"/>
      <c r="D132" s="1"/>
      <c r="E132" s="1"/>
      <c r="F132" s="233">
        <v>0</v>
      </c>
      <c r="G132" s="58"/>
      <c r="H132" s="134" t="str">
        <f t="shared" si="24"/>
        <v/>
      </c>
      <c r="I132" s="35" t="b">
        <f t="shared" si="14"/>
        <v>0</v>
      </c>
      <c r="J132" s="92" t="str">
        <f t="shared" si="15"/>
        <v/>
      </c>
      <c r="K132" s="29" t="b">
        <v>0</v>
      </c>
      <c r="L132" s="92" t="str">
        <f t="shared" si="25"/>
        <v/>
      </c>
      <c r="M132" s="94" t="e">
        <f t="shared" si="16"/>
        <v>#VALUE!</v>
      </c>
      <c r="N132" s="94" t="e">
        <f t="shared" si="17"/>
        <v>#VALUE!</v>
      </c>
      <c r="O132" s="94" t="e">
        <f t="shared" si="18"/>
        <v>#VALUE!</v>
      </c>
      <c r="P132" s="95" t="e">
        <f t="shared" si="19"/>
        <v>#VALUE!</v>
      </c>
      <c r="Q132" s="95" t="e">
        <f t="shared" si="26"/>
        <v>#VALUE!</v>
      </c>
      <c r="R132" s="95" t="b">
        <f t="shared" si="27"/>
        <v>0</v>
      </c>
      <c r="S132" s="76" t="str">
        <f t="shared" si="20"/>
        <v/>
      </c>
      <c r="T132" s="94" t="e" cm="1">
        <f t="array" aca="1" ref="T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U132" s="94" t="str">
        <f t="shared" si="21"/>
        <v/>
      </c>
      <c r="V132" s="96" t="b">
        <f t="shared" si="22"/>
        <v>0</v>
      </c>
      <c r="W132" s="130" t="e">
        <f>IF(#REF!="",FALSE,IF(OR(X132&gt;Z132,X132&lt;Y132),TRUE,FALSE))</f>
        <v>#REF!</v>
      </c>
      <c r="X132" s="130">
        <f t="shared" si="23"/>
        <v>0</v>
      </c>
      <c r="Y132" s="132" t="e">
        <f>#REF!-3/30</f>
        <v>#REF!</v>
      </c>
      <c r="Z132" s="133" t="e">
        <f>#REF!+1/30</f>
        <v>#REF!</v>
      </c>
    </row>
    <row r="133" spans="1:26" s="30" customFormat="1" x14ac:dyDescent="0.25">
      <c r="A133" s="19">
        <v>118</v>
      </c>
      <c r="B133" s="20"/>
      <c r="C133" s="189"/>
      <c r="D133" s="1"/>
      <c r="E133" s="1"/>
      <c r="F133" s="233">
        <v>0</v>
      </c>
      <c r="G133" s="58"/>
      <c r="H133" s="134" t="str">
        <f t="shared" si="24"/>
        <v/>
      </c>
      <c r="I133" s="35" t="b">
        <f t="shared" si="14"/>
        <v>0</v>
      </c>
      <c r="J133" s="92" t="str">
        <f t="shared" si="15"/>
        <v/>
      </c>
      <c r="K133" s="29" t="b">
        <v>0</v>
      </c>
      <c r="L133" s="92" t="str">
        <f t="shared" si="25"/>
        <v/>
      </c>
      <c r="M133" s="94" t="e">
        <f t="shared" si="16"/>
        <v>#VALUE!</v>
      </c>
      <c r="N133" s="94" t="e">
        <f t="shared" si="17"/>
        <v>#VALUE!</v>
      </c>
      <c r="O133" s="94" t="e">
        <f t="shared" si="18"/>
        <v>#VALUE!</v>
      </c>
      <c r="P133" s="95" t="e">
        <f t="shared" si="19"/>
        <v>#VALUE!</v>
      </c>
      <c r="Q133" s="95" t="e">
        <f t="shared" si="26"/>
        <v>#VALUE!</v>
      </c>
      <c r="R133" s="95" t="b">
        <f t="shared" si="27"/>
        <v>0</v>
      </c>
      <c r="S133" s="76" t="str">
        <f t="shared" si="20"/>
        <v/>
      </c>
      <c r="T133" s="94" t="e" cm="1">
        <f t="array" aca="1" ref="T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U133" s="94" t="str">
        <f t="shared" si="21"/>
        <v/>
      </c>
      <c r="V133" s="96" t="b">
        <f t="shared" si="22"/>
        <v>0</v>
      </c>
      <c r="W133" s="130" t="e">
        <f>IF(#REF!="",FALSE,IF(OR(X133&gt;Z133,X133&lt;Y133),TRUE,FALSE))</f>
        <v>#REF!</v>
      </c>
      <c r="X133" s="130">
        <f t="shared" si="23"/>
        <v>0</v>
      </c>
      <c r="Y133" s="132" t="e">
        <f>#REF!-3/30</f>
        <v>#REF!</v>
      </c>
      <c r="Z133" s="133" t="e">
        <f>#REF!+1/30</f>
        <v>#REF!</v>
      </c>
    </row>
    <row r="134" spans="1:26" s="30" customFormat="1" x14ac:dyDescent="0.25">
      <c r="A134" s="19">
        <v>119</v>
      </c>
      <c r="B134" s="20"/>
      <c r="C134" s="189"/>
      <c r="D134" s="1"/>
      <c r="E134" s="1"/>
      <c r="F134" s="233">
        <v>0</v>
      </c>
      <c r="G134" s="58"/>
      <c r="H134" s="134" t="str">
        <f t="shared" si="24"/>
        <v/>
      </c>
      <c r="I134" s="35" t="b">
        <f t="shared" si="14"/>
        <v>0</v>
      </c>
      <c r="J134" s="92" t="str">
        <f t="shared" si="15"/>
        <v/>
      </c>
      <c r="K134" s="29" t="b">
        <v>0</v>
      </c>
      <c r="L134" s="92" t="str">
        <f t="shared" si="25"/>
        <v/>
      </c>
      <c r="M134" s="94" t="e">
        <f t="shared" si="16"/>
        <v>#VALUE!</v>
      </c>
      <c r="N134" s="94" t="e">
        <f t="shared" si="17"/>
        <v>#VALUE!</v>
      </c>
      <c r="O134" s="94" t="e">
        <f t="shared" si="18"/>
        <v>#VALUE!</v>
      </c>
      <c r="P134" s="95" t="e">
        <f t="shared" si="19"/>
        <v>#VALUE!</v>
      </c>
      <c r="Q134" s="95" t="e">
        <f t="shared" si="26"/>
        <v>#VALUE!</v>
      </c>
      <c r="R134" s="95" t="b">
        <f t="shared" si="27"/>
        <v>0</v>
      </c>
      <c r="S134" s="76" t="str">
        <f t="shared" si="20"/>
        <v/>
      </c>
      <c r="T134" s="94" t="e" cm="1">
        <f t="array" aca="1" ref="T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U134" s="94" t="str">
        <f t="shared" si="21"/>
        <v/>
      </c>
      <c r="V134" s="96" t="b">
        <f t="shared" si="22"/>
        <v>0</v>
      </c>
      <c r="W134" s="130" t="e">
        <f>IF(#REF!="",FALSE,IF(OR(X134&gt;Z134,X134&lt;Y134),TRUE,FALSE))</f>
        <v>#REF!</v>
      </c>
      <c r="X134" s="130">
        <f t="shared" si="23"/>
        <v>0</v>
      </c>
      <c r="Y134" s="132" t="e">
        <f>#REF!-3/30</f>
        <v>#REF!</v>
      </c>
      <c r="Z134" s="133" t="e">
        <f>#REF!+1/30</f>
        <v>#REF!</v>
      </c>
    </row>
    <row r="135" spans="1:26" s="30" customFormat="1" x14ac:dyDescent="0.25">
      <c r="A135" s="19">
        <v>120</v>
      </c>
      <c r="B135" s="20"/>
      <c r="C135" s="189"/>
      <c r="D135" s="1"/>
      <c r="E135" s="1"/>
      <c r="F135" s="233">
        <v>0</v>
      </c>
      <c r="G135" s="58"/>
      <c r="H135" s="134" t="str">
        <f t="shared" si="24"/>
        <v/>
      </c>
      <c r="I135" s="35" t="b">
        <f t="shared" si="14"/>
        <v>0</v>
      </c>
      <c r="J135" s="92" t="str">
        <f t="shared" si="15"/>
        <v/>
      </c>
      <c r="K135" s="29" t="b">
        <v>0</v>
      </c>
      <c r="L135" s="92" t="str">
        <f t="shared" si="25"/>
        <v/>
      </c>
      <c r="M135" s="94" t="e">
        <f t="shared" si="16"/>
        <v>#VALUE!</v>
      </c>
      <c r="N135" s="94" t="e">
        <f t="shared" si="17"/>
        <v>#VALUE!</v>
      </c>
      <c r="O135" s="94" t="e">
        <f t="shared" si="18"/>
        <v>#VALUE!</v>
      </c>
      <c r="P135" s="95" t="e">
        <f t="shared" si="19"/>
        <v>#VALUE!</v>
      </c>
      <c r="Q135" s="95" t="e">
        <f t="shared" si="26"/>
        <v>#VALUE!</v>
      </c>
      <c r="R135" s="95" t="b">
        <f t="shared" si="27"/>
        <v>0</v>
      </c>
      <c r="S135" s="76" t="str">
        <f t="shared" si="20"/>
        <v/>
      </c>
      <c r="T135" s="94" t="e" cm="1">
        <f t="array" aca="1" ref="T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U135" s="94" t="str">
        <f t="shared" si="21"/>
        <v/>
      </c>
      <c r="V135" s="96" t="b">
        <f t="shared" si="22"/>
        <v>0</v>
      </c>
      <c r="W135" s="130" t="e">
        <f>IF(#REF!="",FALSE,IF(OR(X135&gt;Z135,X135&lt;Y135),TRUE,FALSE))</f>
        <v>#REF!</v>
      </c>
      <c r="X135" s="130">
        <f t="shared" si="23"/>
        <v>0</v>
      </c>
      <c r="Y135" s="132" t="e">
        <f>#REF!-3/30</f>
        <v>#REF!</v>
      </c>
      <c r="Z135" s="133" t="e">
        <f>#REF!+1/30</f>
        <v>#REF!</v>
      </c>
    </row>
    <row r="136" spans="1:26" s="30" customFormat="1" x14ac:dyDescent="0.25">
      <c r="A136" s="19">
        <v>121</v>
      </c>
      <c r="B136" s="20"/>
      <c r="C136" s="189"/>
      <c r="D136" s="1"/>
      <c r="E136" s="1"/>
      <c r="F136" s="233">
        <v>0</v>
      </c>
      <c r="G136" s="58"/>
      <c r="H136" s="134" t="str">
        <f t="shared" si="24"/>
        <v/>
      </c>
      <c r="I136" s="35" t="b">
        <f t="shared" si="14"/>
        <v>0</v>
      </c>
      <c r="J136" s="92" t="str">
        <f t="shared" si="15"/>
        <v/>
      </c>
      <c r="K136" s="29" t="b">
        <v>0</v>
      </c>
      <c r="L136" s="92" t="str">
        <f t="shared" si="25"/>
        <v/>
      </c>
      <c r="M136" s="94" t="e">
        <f t="shared" si="16"/>
        <v>#VALUE!</v>
      </c>
      <c r="N136" s="94" t="e">
        <f t="shared" si="17"/>
        <v>#VALUE!</v>
      </c>
      <c r="O136" s="94" t="e">
        <f t="shared" si="18"/>
        <v>#VALUE!</v>
      </c>
      <c r="P136" s="95" t="e">
        <f t="shared" si="19"/>
        <v>#VALUE!</v>
      </c>
      <c r="Q136" s="95" t="e">
        <f t="shared" si="26"/>
        <v>#VALUE!</v>
      </c>
      <c r="R136" s="95" t="b">
        <f t="shared" si="27"/>
        <v>0</v>
      </c>
      <c r="S136" s="76" t="str">
        <f t="shared" si="20"/>
        <v/>
      </c>
      <c r="T136" s="94" t="e" cm="1">
        <f t="array" aca="1" ref="T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U136" s="94" t="str">
        <f t="shared" si="21"/>
        <v/>
      </c>
      <c r="V136" s="96" t="b">
        <f t="shared" si="22"/>
        <v>0</v>
      </c>
      <c r="W136" s="130" t="e">
        <f>IF(#REF!="",FALSE,IF(OR(X136&gt;Z136,X136&lt;Y136),TRUE,FALSE))</f>
        <v>#REF!</v>
      </c>
      <c r="X136" s="130">
        <f t="shared" si="23"/>
        <v>0</v>
      </c>
      <c r="Y136" s="132" t="e">
        <f>#REF!-3/30</f>
        <v>#REF!</v>
      </c>
      <c r="Z136" s="133" t="e">
        <f>#REF!+1/30</f>
        <v>#REF!</v>
      </c>
    </row>
    <row r="137" spans="1:26" s="30" customFormat="1" x14ac:dyDescent="0.25">
      <c r="A137" s="19">
        <v>122</v>
      </c>
      <c r="B137" s="20"/>
      <c r="C137" s="189"/>
      <c r="D137" s="1"/>
      <c r="E137" s="1"/>
      <c r="F137" s="233">
        <v>0</v>
      </c>
      <c r="G137" s="58"/>
      <c r="H137" s="134" t="str">
        <f t="shared" si="24"/>
        <v/>
      </c>
      <c r="I137" s="35" t="b">
        <f t="shared" si="14"/>
        <v>0</v>
      </c>
      <c r="J137" s="92" t="str">
        <f t="shared" si="15"/>
        <v/>
      </c>
      <c r="K137" s="29" t="b">
        <v>0</v>
      </c>
      <c r="L137" s="92" t="str">
        <f t="shared" si="25"/>
        <v/>
      </c>
      <c r="M137" s="94" t="e">
        <f t="shared" si="16"/>
        <v>#VALUE!</v>
      </c>
      <c r="N137" s="94" t="e">
        <f t="shared" si="17"/>
        <v>#VALUE!</v>
      </c>
      <c r="O137" s="94" t="e">
        <f t="shared" si="18"/>
        <v>#VALUE!</v>
      </c>
      <c r="P137" s="95" t="e">
        <f t="shared" si="19"/>
        <v>#VALUE!</v>
      </c>
      <c r="Q137" s="95" t="e">
        <f t="shared" si="26"/>
        <v>#VALUE!</v>
      </c>
      <c r="R137" s="95" t="b">
        <f t="shared" si="27"/>
        <v>0</v>
      </c>
      <c r="S137" s="76" t="str">
        <f t="shared" si="20"/>
        <v/>
      </c>
      <c r="T137" s="94" t="e" cm="1">
        <f t="array" aca="1" ref="T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U137" s="94" t="str">
        <f t="shared" si="21"/>
        <v/>
      </c>
      <c r="V137" s="96" t="b">
        <f t="shared" si="22"/>
        <v>0</v>
      </c>
      <c r="W137" s="130" t="e">
        <f>IF(#REF!="",FALSE,IF(OR(X137&gt;Z137,X137&lt;Y137),TRUE,FALSE))</f>
        <v>#REF!</v>
      </c>
      <c r="X137" s="130">
        <f t="shared" si="23"/>
        <v>0</v>
      </c>
      <c r="Y137" s="132" t="e">
        <f>#REF!-3/30</f>
        <v>#REF!</v>
      </c>
      <c r="Z137" s="133" t="e">
        <f>#REF!+1/30</f>
        <v>#REF!</v>
      </c>
    </row>
    <row r="138" spans="1:26" s="30" customFormat="1" x14ac:dyDescent="0.25">
      <c r="A138" s="19">
        <v>123</v>
      </c>
      <c r="B138" s="20"/>
      <c r="C138" s="189"/>
      <c r="D138" s="1"/>
      <c r="E138" s="1"/>
      <c r="F138" s="233">
        <v>0</v>
      </c>
      <c r="G138" s="58"/>
      <c r="H138" s="134" t="str">
        <f t="shared" si="24"/>
        <v/>
      </c>
      <c r="I138" s="35" t="b">
        <f t="shared" si="14"/>
        <v>0</v>
      </c>
      <c r="J138" s="92" t="str">
        <f t="shared" si="15"/>
        <v/>
      </c>
      <c r="K138" s="29" t="b">
        <v>0</v>
      </c>
      <c r="L138" s="92" t="str">
        <f t="shared" si="25"/>
        <v/>
      </c>
      <c r="M138" s="94" t="e">
        <f t="shared" si="16"/>
        <v>#VALUE!</v>
      </c>
      <c r="N138" s="94" t="e">
        <f t="shared" si="17"/>
        <v>#VALUE!</v>
      </c>
      <c r="O138" s="94" t="e">
        <f t="shared" si="18"/>
        <v>#VALUE!</v>
      </c>
      <c r="P138" s="95" t="e">
        <f t="shared" si="19"/>
        <v>#VALUE!</v>
      </c>
      <c r="Q138" s="95" t="e">
        <f t="shared" si="26"/>
        <v>#VALUE!</v>
      </c>
      <c r="R138" s="95" t="b">
        <f t="shared" si="27"/>
        <v>0</v>
      </c>
      <c r="S138" s="76" t="str">
        <f t="shared" si="20"/>
        <v/>
      </c>
      <c r="T138" s="94" t="e" cm="1">
        <f t="array" aca="1" ref="T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U138" s="94" t="str">
        <f t="shared" si="21"/>
        <v/>
      </c>
      <c r="V138" s="96" t="b">
        <f t="shared" si="22"/>
        <v>0</v>
      </c>
      <c r="W138" s="130" t="e">
        <f>IF(#REF!="",FALSE,IF(OR(X138&gt;Z138,X138&lt;Y138),TRUE,FALSE))</f>
        <v>#REF!</v>
      </c>
      <c r="X138" s="130">
        <f t="shared" si="23"/>
        <v>0</v>
      </c>
      <c r="Y138" s="132" t="e">
        <f>#REF!-3/30</f>
        <v>#REF!</v>
      </c>
      <c r="Z138" s="133" t="e">
        <f>#REF!+1/30</f>
        <v>#REF!</v>
      </c>
    </row>
    <row r="139" spans="1:26" s="30" customFormat="1" x14ac:dyDescent="0.25">
      <c r="A139" s="19">
        <v>124</v>
      </c>
      <c r="B139" s="20"/>
      <c r="C139" s="189"/>
      <c r="D139" s="1"/>
      <c r="E139" s="1"/>
      <c r="F139" s="233">
        <v>0</v>
      </c>
      <c r="G139" s="58"/>
      <c r="H139" s="134" t="str">
        <f t="shared" si="24"/>
        <v/>
      </c>
      <c r="I139" s="35" t="b">
        <f t="shared" si="14"/>
        <v>0</v>
      </c>
      <c r="J139" s="92" t="str">
        <f t="shared" si="15"/>
        <v/>
      </c>
      <c r="K139" s="29" t="b">
        <v>0</v>
      </c>
      <c r="L139" s="92" t="str">
        <f t="shared" si="25"/>
        <v/>
      </c>
      <c r="M139" s="94" t="e">
        <f t="shared" si="16"/>
        <v>#VALUE!</v>
      </c>
      <c r="N139" s="94" t="e">
        <f t="shared" si="17"/>
        <v>#VALUE!</v>
      </c>
      <c r="O139" s="94" t="e">
        <f t="shared" si="18"/>
        <v>#VALUE!</v>
      </c>
      <c r="P139" s="95" t="e">
        <f t="shared" si="19"/>
        <v>#VALUE!</v>
      </c>
      <c r="Q139" s="95" t="e">
        <f t="shared" si="26"/>
        <v>#VALUE!</v>
      </c>
      <c r="R139" s="95" t="b">
        <f t="shared" si="27"/>
        <v>0</v>
      </c>
      <c r="S139" s="76" t="str">
        <f t="shared" si="20"/>
        <v/>
      </c>
      <c r="T139" s="94" t="e" cm="1">
        <f t="array" aca="1" ref="T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U139" s="94" t="str">
        <f t="shared" si="21"/>
        <v/>
      </c>
      <c r="V139" s="96" t="b">
        <f t="shared" si="22"/>
        <v>0</v>
      </c>
      <c r="W139" s="130" t="e">
        <f>IF(#REF!="",FALSE,IF(OR(X139&gt;Z139,X139&lt;Y139),TRUE,FALSE))</f>
        <v>#REF!</v>
      </c>
      <c r="X139" s="130">
        <f t="shared" si="23"/>
        <v>0</v>
      </c>
      <c r="Y139" s="132" t="e">
        <f>#REF!-3/30</f>
        <v>#REF!</v>
      </c>
      <c r="Z139" s="133" t="e">
        <f>#REF!+1/30</f>
        <v>#REF!</v>
      </c>
    </row>
    <row r="140" spans="1:26" s="30" customFormat="1" x14ac:dyDescent="0.25">
      <c r="A140" s="19">
        <v>125</v>
      </c>
      <c r="B140" s="20"/>
      <c r="C140" s="189"/>
      <c r="D140" s="1"/>
      <c r="E140" s="1"/>
      <c r="F140" s="233">
        <v>0</v>
      </c>
      <c r="G140" s="58"/>
      <c r="H140" s="134" t="str">
        <f t="shared" si="24"/>
        <v/>
      </c>
      <c r="I140" s="35" t="b">
        <f t="shared" si="14"/>
        <v>0</v>
      </c>
      <c r="J140" s="92" t="str">
        <f t="shared" si="15"/>
        <v/>
      </c>
      <c r="K140" s="29" t="b">
        <v>0</v>
      </c>
      <c r="L140" s="92" t="str">
        <f t="shared" si="25"/>
        <v/>
      </c>
      <c r="M140" s="94" t="e">
        <f t="shared" si="16"/>
        <v>#VALUE!</v>
      </c>
      <c r="N140" s="94" t="e">
        <f t="shared" si="17"/>
        <v>#VALUE!</v>
      </c>
      <c r="O140" s="94" t="e">
        <f t="shared" si="18"/>
        <v>#VALUE!</v>
      </c>
      <c r="P140" s="95" t="e">
        <f t="shared" si="19"/>
        <v>#VALUE!</v>
      </c>
      <c r="Q140" s="95" t="e">
        <f t="shared" si="26"/>
        <v>#VALUE!</v>
      </c>
      <c r="R140" s="95" t="b">
        <f t="shared" si="27"/>
        <v>0</v>
      </c>
      <c r="S140" s="76" t="str">
        <f t="shared" si="20"/>
        <v/>
      </c>
      <c r="T140" s="94" t="e" cm="1">
        <f t="array" aca="1" ref="T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U140" s="94" t="str">
        <f t="shared" si="21"/>
        <v/>
      </c>
      <c r="V140" s="96" t="b">
        <f t="shared" si="22"/>
        <v>0</v>
      </c>
      <c r="W140" s="130" t="e">
        <f>IF(#REF!="",FALSE,IF(OR(X140&gt;Z140,X140&lt;Y140),TRUE,FALSE))</f>
        <v>#REF!</v>
      </c>
      <c r="X140" s="130">
        <f t="shared" si="23"/>
        <v>0</v>
      </c>
      <c r="Y140" s="132" t="e">
        <f>#REF!-3/30</f>
        <v>#REF!</v>
      </c>
      <c r="Z140" s="133" t="e">
        <f>#REF!+1/30</f>
        <v>#REF!</v>
      </c>
    </row>
    <row r="141" spans="1:26" s="30" customFormat="1" x14ac:dyDescent="0.25">
      <c r="A141" s="19">
        <v>126</v>
      </c>
      <c r="B141" s="20"/>
      <c r="C141" s="189"/>
      <c r="D141" s="1"/>
      <c r="E141" s="1"/>
      <c r="F141" s="233">
        <v>0</v>
      </c>
      <c r="G141" s="58"/>
      <c r="H141" s="134" t="str">
        <f t="shared" si="24"/>
        <v/>
      </c>
      <c r="I141" s="35" t="b">
        <f t="shared" si="14"/>
        <v>0</v>
      </c>
      <c r="J141" s="92" t="str">
        <f t="shared" si="15"/>
        <v/>
      </c>
      <c r="K141" s="29" t="b">
        <v>0</v>
      </c>
      <c r="L141" s="92" t="str">
        <f t="shared" si="25"/>
        <v/>
      </c>
      <c r="M141" s="94" t="e">
        <f t="shared" si="16"/>
        <v>#VALUE!</v>
      </c>
      <c r="N141" s="94" t="e">
        <f t="shared" si="17"/>
        <v>#VALUE!</v>
      </c>
      <c r="O141" s="94" t="e">
        <f t="shared" si="18"/>
        <v>#VALUE!</v>
      </c>
      <c r="P141" s="95" t="e">
        <f t="shared" si="19"/>
        <v>#VALUE!</v>
      </c>
      <c r="Q141" s="95" t="e">
        <f t="shared" si="26"/>
        <v>#VALUE!</v>
      </c>
      <c r="R141" s="95" t="b">
        <f t="shared" si="27"/>
        <v>0</v>
      </c>
      <c r="S141" s="76" t="str">
        <f t="shared" si="20"/>
        <v/>
      </c>
      <c r="T141" s="94" t="e" cm="1">
        <f t="array" aca="1" ref="T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U141" s="94" t="str">
        <f t="shared" si="21"/>
        <v/>
      </c>
      <c r="V141" s="96" t="b">
        <f t="shared" si="22"/>
        <v>0</v>
      </c>
      <c r="W141" s="130" t="e">
        <f>IF(#REF!="",FALSE,IF(OR(X141&gt;Z141,X141&lt;Y141),TRUE,FALSE))</f>
        <v>#REF!</v>
      </c>
      <c r="X141" s="130">
        <f t="shared" si="23"/>
        <v>0</v>
      </c>
      <c r="Y141" s="132" t="e">
        <f>#REF!-3/30</f>
        <v>#REF!</v>
      </c>
      <c r="Z141" s="133" t="e">
        <f>#REF!+1/30</f>
        <v>#REF!</v>
      </c>
    </row>
    <row r="142" spans="1:26" s="30" customFormat="1" x14ac:dyDescent="0.25">
      <c r="A142" s="19">
        <v>127</v>
      </c>
      <c r="B142" s="20"/>
      <c r="C142" s="189"/>
      <c r="D142" s="1"/>
      <c r="E142" s="1"/>
      <c r="F142" s="233">
        <v>0</v>
      </c>
      <c r="G142" s="58"/>
      <c r="H142" s="134" t="str">
        <f t="shared" si="24"/>
        <v/>
      </c>
      <c r="I142" s="35" t="b">
        <f t="shared" si="14"/>
        <v>0</v>
      </c>
      <c r="J142" s="92" t="str">
        <f t="shared" si="15"/>
        <v/>
      </c>
      <c r="K142" s="29" t="b">
        <v>0</v>
      </c>
      <c r="L142" s="92" t="str">
        <f t="shared" si="25"/>
        <v/>
      </c>
      <c r="M142" s="94" t="e">
        <f t="shared" si="16"/>
        <v>#VALUE!</v>
      </c>
      <c r="N142" s="94" t="e">
        <f t="shared" si="17"/>
        <v>#VALUE!</v>
      </c>
      <c r="O142" s="94" t="e">
        <f t="shared" si="18"/>
        <v>#VALUE!</v>
      </c>
      <c r="P142" s="95" t="e">
        <f t="shared" si="19"/>
        <v>#VALUE!</v>
      </c>
      <c r="Q142" s="95" t="e">
        <f t="shared" si="26"/>
        <v>#VALUE!</v>
      </c>
      <c r="R142" s="95" t="b">
        <f t="shared" si="27"/>
        <v>0</v>
      </c>
      <c r="S142" s="76" t="str">
        <f t="shared" si="20"/>
        <v/>
      </c>
      <c r="T142" s="94" t="e" cm="1">
        <f t="array" aca="1" ref="T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U142" s="94" t="str">
        <f t="shared" si="21"/>
        <v/>
      </c>
      <c r="V142" s="96" t="b">
        <f t="shared" si="22"/>
        <v>0</v>
      </c>
      <c r="W142" s="130" t="e">
        <f>IF(#REF!="",FALSE,IF(OR(X142&gt;Z142,X142&lt;Y142),TRUE,FALSE))</f>
        <v>#REF!</v>
      </c>
      <c r="X142" s="130">
        <f t="shared" si="23"/>
        <v>0</v>
      </c>
      <c r="Y142" s="132" t="e">
        <f>#REF!-3/30</f>
        <v>#REF!</v>
      </c>
      <c r="Z142" s="133" t="e">
        <f>#REF!+1/30</f>
        <v>#REF!</v>
      </c>
    </row>
    <row r="143" spans="1:26" s="30" customFormat="1" x14ac:dyDescent="0.25">
      <c r="A143" s="19">
        <v>128</v>
      </c>
      <c r="B143" s="20"/>
      <c r="C143" s="189"/>
      <c r="D143" s="1"/>
      <c r="E143" s="1"/>
      <c r="F143" s="233">
        <v>0</v>
      </c>
      <c r="G143" s="58"/>
      <c r="H143" s="134" t="str">
        <f t="shared" si="24"/>
        <v/>
      </c>
      <c r="I143" s="35" t="b">
        <f t="shared" si="14"/>
        <v>0</v>
      </c>
      <c r="J143" s="92" t="str">
        <f t="shared" si="15"/>
        <v/>
      </c>
      <c r="K143" s="29" t="b">
        <v>0</v>
      </c>
      <c r="L143" s="92" t="str">
        <f t="shared" si="25"/>
        <v/>
      </c>
      <c r="M143" s="94" t="e">
        <f t="shared" si="16"/>
        <v>#VALUE!</v>
      </c>
      <c r="N143" s="94" t="e">
        <f t="shared" si="17"/>
        <v>#VALUE!</v>
      </c>
      <c r="O143" s="94" t="e">
        <f t="shared" si="18"/>
        <v>#VALUE!</v>
      </c>
      <c r="P143" s="95" t="e">
        <f t="shared" si="19"/>
        <v>#VALUE!</v>
      </c>
      <c r="Q143" s="95" t="e">
        <f t="shared" si="26"/>
        <v>#VALUE!</v>
      </c>
      <c r="R143" s="95" t="b">
        <f t="shared" si="27"/>
        <v>0</v>
      </c>
      <c r="S143" s="76" t="str">
        <f t="shared" si="20"/>
        <v/>
      </c>
      <c r="T143" s="94" t="e" cm="1">
        <f t="array" aca="1" ref="T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U143" s="94" t="str">
        <f t="shared" si="21"/>
        <v/>
      </c>
      <c r="V143" s="96" t="b">
        <f t="shared" si="22"/>
        <v>0</v>
      </c>
      <c r="W143" s="130" t="e">
        <f>IF(#REF!="",FALSE,IF(OR(X143&gt;Z143,X143&lt;Y143),TRUE,FALSE))</f>
        <v>#REF!</v>
      </c>
      <c r="X143" s="130">
        <f t="shared" si="23"/>
        <v>0</v>
      </c>
      <c r="Y143" s="132" t="e">
        <f>#REF!-3/30</f>
        <v>#REF!</v>
      </c>
      <c r="Z143" s="133" t="e">
        <f>#REF!+1/30</f>
        <v>#REF!</v>
      </c>
    </row>
    <row r="144" spans="1:26" s="30" customFormat="1" x14ac:dyDescent="0.25">
      <c r="A144" s="19">
        <v>129</v>
      </c>
      <c r="B144" s="20"/>
      <c r="C144" s="189"/>
      <c r="D144" s="1"/>
      <c r="E144" s="1"/>
      <c r="F144" s="233">
        <v>0</v>
      </c>
      <c r="G144" s="58"/>
      <c r="H144" s="134" t="str">
        <f t="shared" si="24"/>
        <v/>
      </c>
      <c r="I144" s="35" t="b">
        <f t="shared" ref="I144:I207" si="28">V144</f>
        <v>0</v>
      </c>
      <c r="J144" s="92" t="str">
        <f t="shared" ref="J144:J207" si="29">IF(I144,J$13,"")</f>
        <v/>
      </c>
      <c r="K144" s="29" t="b">
        <v>0</v>
      </c>
      <c r="L144" s="92" t="str">
        <f t="shared" si="25"/>
        <v/>
      </c>
      <c r="M144" s="94" t="e">
        <f t="shared" ref="M144:M207" si="30">VALUE(LEFT(C144,2))</f>
        <v>#VALUE!</v>
      </c>
      <c r="N144" s="94" t="e">
        <f t="shared" ref="N144:N207" si="31">VALUE(MID(C144,3,2))</f>
        <v>#VALUE!</v>
      </c>
      <c r="O144" s="94" t="e">
        <f t="shared" ref="O144:O207" si="32">TEXT(IF(VALUE(MID(C144,5,2))&gt;31,MID(C144,5,2)-60,VALUE(MID(C144,5,2))),"00")</f>
        <v>#VALUE!</v>
      </c>
      <c r="P144" s="95" t="e">
        <f t="shared" ref="P144:P207" si="33">DATEVALUE(IF(VALUE(LEFT(C144,2))&lt;20,20,19)&amp;TEXT(M144,"00")&amp;"/"&amp;N144&amp;"/"&amp;O144)</f>
        <v>#VALUE!</v>
      </c>
      <c r="Q144" s="95" t="e">
        <f t="shared" si="26"/>
        <v>#VALUE!</v>
      </c>
      <c r="R144" s="95" t="b">
        <f t="shared" si="27"/>
        <v>0</v>
      </c>
      <c r="S144" s="76" t="str">
        <f t="shared" ref="S144:S207" si="34">RIGHT(C144,1)</f>
        <v/>
      </c>
      <c r="T144" s="94" t="e" cm="1">
        <f t="array" aca="1" ref="T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U144" s="94" t="str">
        <f t="shared" ref="U144:U207" si="35">IF(C144="","",T144=S144)</f>
        <v/>
      </c>
      <c r="V144" s="96" t="b">
        <f t="shared" ref="V144:V207" si="36">IFERROR(NOT(IF(C144&lt;&gt;"",AND(R144,U144),TRUE)),TRUE)</f>
        <v>0</v>
      </c>
      <c r="W144" s="130" t="e">
        <f>IF(#REF!="",FALSE,IF(OR(X144&gt;Z144,X144&lt;Y144),TRUE,FALSE))</f>
        <v>#REF!</v>
      </c>
      <c r="X144" s="130">
        <f t="shared" ref="X144:X207" si="37">(E144-D144)/30</f>
        <v>0</v>
      </c>
      <c r="Y144" s="132" t="e">
        <f>#REF!-3/30</f>
        <v>#REF!</v>
      </c>
      <c r="Z144" s="133" t="e">
        <f>#REF!+1/30</f>
        <v>#REF!</v>
      </c>
    </row>
    <row r="145" spans="1:26" s="30" customFormat="1" x14ac:dyDescent="0.25">
      <c r="A145" s="19">
        <v>130</v>
      </c>
      <c r="B145" s="20"/>
      <c r="C145" s="189"/>
      <c r="D145" s="1"/>
      <c r="E145" s="1"/>
      <c r="F145" s="233">
        <v>0</v>
      </c>
      <c r="G145" s="58"/>
      <c r="H145" s="134" t="str">
        <f t="shared" ref="H145:H208" si="38">IF(J145="","",J145&amp;". ")&amp;IF(L145="","",L145&amp;". ")</f>
        <v/>
      </c>
      <c r="I145" s="35" t="b">
        <f t="shared" si="28"/>
        <v>0</v>
      </c>
      <c r="J145" s="92" t="str">
        <f t="shared" si="29"/>
        <v/>
      </c>
      <c r="K145" s="29" t="b">
        <v>0</v>
      </c>
      <c r="L145" s="92" t="str">
        <f t="shared" ref="L145:L208" si="39">IF(K145,L$13,"")</f>
        <v/>
      </c>
      <c r="M145" s="94" t="e">
        <f t="shared" si="30"/>
        <v>#VALUE!</v>
      </c>
      <c r="N145" s="94" t="e">
        <f t="shared" si="31"/>
        <v>#VALUE!</v>
      </c>
      <c r="O145" s="94" t="e">
        <f t="shared" si="32"/>
        <v>#VALUE!</v>
      </c>
      <c r="P145" s="95" t="e">
        <f t="shared" si="33"/>
        <v>#VALUE!</v>
      </c>
      <c r="Q145" s="95" t="e">
        <f t="shared" ref="Q145:Q208" si="40">DATE(M145,N145,O145)</f>
        <v>#VALUE!</v>
      </c>
      <c r="R145" s="95" t="b">
        <f t="shared" si="27"/>
        <v>0</v>
      </c>
      <c r="S145" s="76" t="str">
        <f t="shared" si="34"/>
        <v/>
      </c>
      <c r="T145" s="94" t="e" cm="1">
        <f t="array" aca="1" ref="T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U145" s="94" t="str">
        <f t="shared" si="35"/>
        <v/>
      </c>
      <c r="V145" s="96" t="b">
        <f t="shared" si="36"/>
        <v>0</v>
      </c>
      <c r="W145" s="130" t="e">
        <f>IF(#REF!="",FALSE,IF(OR(X145&gt;Z145,X145&lt;Y145),TRUE,FALSE))</f>
        <v>#REF!</v>
      </c>
      <c r="X145" s="130">
        <f t="shared" si="37"/>
        <v>0</v>
      </c>
      <c r="Y145" s="132" t="e">
        <f>#REF!-3/30</f>
        <v>#REF!</v>
      </c>
      <c r="Z145" s="133" t="e">
        <f>#REF!+1/30</f>
        <v>#REF!</v>
      </c>
    </row>
    <row r="146" spans="1:26" s="30" customFormat="1" x14ac:dyDescent="0.25">
      <c r="A146" s="19">
        <v>131</v>
      </c>
      <c r="B146" s="20"/>
      <c r="C146" s="189"/>
      <c r="D146" s="1"/>
      <c r="E146" s="1"/>
      <c r="F146" s="233">
        <v>0</v>
      </c>
      <c r="G146" s="58"/>
      <c r="H146" s="134" t="str">
        <f t="shared" si="38"/>
        <v/>
      </c>
      <c r="I146" s="35" t="b">
        <f t="shared" si="28"/>
        <v>0</v>
      </c>
      <c r="J146" s="92" t="str">
        <f t="shared" si="29"/>
        <v/>
      </c>
      <c r="K146" s="29" t="b">
        <v>0</v>
      </c>
      <c r="L146" s="92" t="str">
        <f t="shared" si="39"/>
        <v/>
      </c>
      <c r="M146" s="94" t="e">
        <f t="shared" si="30"/>
        <v>#VALUE!</v>
      </c>
      <c r="N146" s="94" t="e">
        <f t="shared" si="31"/>
        <v>#VALUE!</v>
      </c>
      <c r="O146" s="94" t="e">
        <f t="shared" si="32"/>
        <v>#VALUE!</v>
      </c>
      <c r="P146" s="95" t="e">
        <f t="shared" si="33"/>
        <v>#VALUE!</v>
      </c>
      <c r="Q146" s="95" t="e">
        <f t="shared" si="40"/>
        <v>#VALUE!</v>
      </c>
      <c r="R146" s="95" t="b">
        <f t="shared" ref="R146:R209" si="41">NOT(ISERR(AND(N146&lt;13,VALUE(O146)&lt;31,P146=Q146)))</f>
        <v>0</v>
      </c>
      <c r="S146" s="76" t="str">
        <f t="shared" si="34"/>
        <v/>
      </c>
      <c r="T146" s="94" t="e" cm="1">
        <f t="array" aca="1" ref="T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U146" s="94" t="str">
        <f t="shared" si="35"/>
        <v/>
      </c>
      <c r="V146" s="96" t="b">
        <f t="shared" si="36"/>
        <v>0</v>
      </c>
      <c r="W146" s="130" t="e">
        <f>IF(#REF!="",FALSE,IF(OR(X146&gt;Z146,X146&lt;Y146),TRUE,FALSE))</f>
        <v>#REF!</v>
      </c>
      <c r="X146" s="130">
        <f t="shared" si="37"/>
        <v>0</v>
      </c>
      <c r="Y146" s="132" t="e">
        <f>#REF!-3/30</f>
        <v>#REF!</v>
      </c>
      <c r="Z146" s="133" t="e">
        <f>#REF!+1/30</f>
        <v>#REF!</v>
      </c>
    </row>
    <row r="147" spans="1:26" s="30" customFormat="1" x14ac:dyDescent="0.25">
      <c r="A147" s="19">
        <v>132</v>
      </c>
      <c r="B147" s="20"/>
      <c r="C147" s="189"/>
      <c r="D147" s="1"/>
      <c r="E147" s="1"/>
      <c r="F147" s="233">
        <v>0</v>
      </c>
      <c r="G147" s="58"/>
      <c r="H147" s="134" t="str">
        <f t="shared" si="38"/>
        <v/>
      </c>
      <c r="I147" s="35" t="b">
        <f t="shared" si="28"/>
        <v>0</v>
      </c>
      <c r="J147" s="92" t="str">
        <f t="shared" si="29"/>
        <v/>
      </c>
      <c r="K147" s="29" t="b">
        <v>0</v>
      </c>
      <c r="L147" s="92" t="str">
        <f t="shared" si="39"/>
        <v/>
      </c>
      <c r="M147" s="94" t="e">
        <f t="shared" si="30"/>
        <v>#VALUE!</v>
      </c>
      <c r="N147" s="94" t="e">
        <f t="shared" si="31"/>
        <v>#VALUE!</v>
      </c>
      <c r="O147" s="94" t="e">
        <f t="shared" si="32"/>
        <v>#VALUE!</v>
      </c>
      <c r="P147" s="95" t="e">
        <f t="shared" si="33"/>
        <v>#VALUE!</v>
      </c>
      <c r="Q147" s="95" t="e">
        <f t="shared" si="40"/>
        <v>#VALUE!</v>
      </c>
      <c r="R147" s="95" t="b">
        <f t="shared" si="41"/>
        <v>0</v>
      </c>
      <c r="S147" s="76" t="str">
        <f t="shared" si="34"/>
        <v/>
      </c>
      <c r="T147" s="94" t="e" cm="1">
        <f t="array" aca="1" ref="T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U147" s="94" t="str">
        <f t="shared" si="35"/>
        <v/>
      </c>
      <c r="V147" s="96" t="b">
        <f t="shared" si="36"/>
        <v>0</v>
      </c>
      <c r="W147" s="130" t="e">
        <f>IF(#REF!="",FALSE,IF(OR(X147&gt;Z147,X147&lt;Y147),TRUE,FALSE))</f>
        <v>#REF!</v>
      </c>
      <c r="X147" s="130">
        <f t="shared" si="37"/>
        <v>0</v>
      </c>
      <c r="Y147" s="132" t="e">
        <f>#REF!-3/30</f>
        <v>#REF!</v>
      </c>
      <c r="Z147" s="133" t="e">
        <f>#REF!+1/30</f>
        <v>#REF!</v>
      </c>
    </row>
    <row r="148" spans="1:26" s="30" customFormat="1" x14ac:dyDescent="0.25">
      <c r="A148" s="19">
        <v>133</v>
      </c>
      <c r="B148" s="20"/>
      <c r="C148" s="189"/>
      <c r="D148" s="1"/>
      <c r="E148" s="1"/>
      <c r="F148" s="233">
        <v>0</v>
      </c>
      <c r="G148" s="58"/>
      <c r="H148" s="134" t="str">
        <f t="shared" si="38"/>
        <v/>
      </c>
      <c r="I148" s="35" t="b">
        <f t="shared" si="28"/>
        <v>0</v>
      </c>
      <c r="J148" s="92" t="str">
        <f t="shared" si="29"/>
        <v/>
      </c>
      <c r="K148" s="29" t="b">
        <v>0</v>
      </c>
      <c r="L148" s="92" t="str">
        <f t="shared" si="39"/>
        <v/>
      </c>
      <c r="M148" s="94" t="e">
        <f t="shared" si="30"/>
        <v>#VALUE!</v>
      </c>
      <c r="N148" s="94" t="e">
        <f t="shared" si="31"/>
        <v>#VALUE!</v>
      </c>
      <c r="O148" s="94" t="e">
        <f t="shared" si="32"/>
        <v>#VALUE!</v>
      </c>
      <c r="P148" s="95" t="e">
        <f t="shared" si="33"/>
        <v>#VALUE!</v>
      </c>
      <c r="Q148" s="95" t="e">
        <f t="shared" si="40"/>
        <v>#VALUE!</v>
      </c>
      <c r="R148" s="95" t="b">
        <f t="shared" si="41"/>
        <v>0</v>
      </c>
      <c r="S148" s="76" t="str">
        <f t="shared" si="34"/>
        <v/>
      </c>
      <c r="T148" s="94" t="e" cm="1">
        <f t="array" aca="1" ref="T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U148" s="94" t="str">
        <f t="shared" si="35"/>
        <v/>
      </c>
      <c r="V148" s="96" t="b">
        <f t="shared" si="36"/>
        <v>0</v>
      </c>
      <c r="W148" s="130" t="e">
        <f>IF(#REF!="",FALSE,IF(OR(X148&gt;Z148,X148&lt;Y148),TRUE,FALSE))</f>
        <v>#REF!</v>
      </c>
      <c r="X148" s="130">
        <f t="shared" si="37"/>
        <v>0</v>
      </c>
      <c r="Y148" s="132" t="e">
        <f>#REF!-3/30</f>
        <v>#REF!</v>
      </c>
      <c r="Z148" s="133" t="e">
        <f>#REF!+1/30</f>
        <v>#REF!</v>
      </c>
    </row>
    <row r="149" spans="1:26" s="30" customFormat="1" x14ac:dyDescent="0.25">
      <c r="A149" s="19">
        <v>134</v>
      </c>
      <c r="B149" s="20"/>
      <c r="C149" s="189"/>
      <c r="D149" s="1"/>
      <c r="E149" s="1"/>
      <c r="F149" s="233">
        <v>0</v>
      </c>
      <c r="G149" s="58"/>
      <c r="H149" s="134" t="str">
        <f t="shared" si="38"/>
        <v/>
      </c>
      <c r="I149" s="35" t="b">
        <f t="shared" si="28"/>
        <v>0</v>
      </c>
      <c r="J149" s="92" t="str">
        <f t="shared" si="29"/>
        <v/>
      </c>
      <c r="K149" s="29" t="b">
        <v>0</v>
      </c>
      <c r="L149" s="92" t="str">
        <f t="shared" si="39"/>
        <v/>
      </c>
      <c r="M149" s="94" t="e">
        <f t="shared" si="30"/>
        <v>#VALUE!</v>
      </c>
      <c r="N149" s="94" t="e">
        <f t="shared" si="31"/>
        <v>#VALUE!</v>
      </c>
      <c r="O149" s="94" t="e">
        <f t="shared" si="32"/>
        <v>#VALUE!</v>
      </c>
      <c r="P149" s="95" t="e">
        <f t="shared" si="33"/>
        <v>#VALUE!</v>
      </c>
      <c r="Q149" s="95" t="e">
        <f t="shared" si="40"/>
        <v>#VALUE!</v>
      </c>
      <c r="R149" s="95" t="b">
        <f t="shared" si="41"/>
        <v>0</v>
      </c>
      <c r="S149" s="76" t="str">
        <f t="shared" si="34"/>
        <v/>
      </c>
      <c r="T149" s="94" t="e" cm="1">
        <f t="array" aca="1" ref="T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U149" s="94" t="str">
        <f t="shared" si="35"/>
        <v/>
      </c>
      <c r="V149" s="96" t="b">
        <f t="shared" si="36"/>
        <v>0</v>
      </c>
      <c r="W149" s="130" t="e">
        <f>IF(#REF!="",FALSE,IF(OR(X149&gt;Z149,X149&lt;Y149),TRUE,FALSE))</f>
        <v>#REF!</v>
      </c>
      <c r="X149" s="130">
        <f t="shared" si="37"/>
        <v>0</v>
      </c>
      <c r="Y149" s="132" t="e">
        <f>#REF!-3/30</f>
        <v>#REF!</v>
      </c>
      <c r="Z149" s="133" t="e">
        <f>#REF!+1/30</f>
        <v>#REF!</v>
      </c>
    </row>
    <row r="150" spans="1:26" s="30" customFormat="1" x14ac:dyDescent="0.25">
      <c r="A150" s="19">
        <v>135</v>
      </c>
      <c r="B150" s="20"/>
      <c r="C150" s="189"/>
      <c r="D150" s="1"/>
      <c r="E150" s="1"/>
      <c r="F150" s="233">
        <v>0</v>
      </c>
      <c r="G150" s="58"/>
      <c r="H150" s="134" t="str">
        <f t="shared" si="38"/>
        <v/>
      </c>
      <c r="I150" s="35" t="b">
        <f t="shared" si="28"/>
        <v>0</v>
      </c>
      <c r="J150" s="92" t="str">
        <f t="shared" si="29"/>
        <v/>
      </c>
      <c r="K150" s="29" t="b">
        <v>0</v>
      </c>
      <c r="L150" s="92" t="str">
        <f t="shared" si="39"/>
        <v/>
      </c>
      <c r="M150" s="94" t="e">
        <f t="shared" si="30"/>
        <v>#VALUE!</v>
      </c>
      <c r="N150" s="94" t="e">
        <f t="shared" si="31"/>
        <v>#VALUE!</v>
      </c>
      <c r="O150" s="94" t="e">
        <f t="shared" si="32"/>
        <v>#VALUE!</v>
      </c>
      <c r="P150" s="95" t="e">
        <f t="shared" si="33"/>
        <v>#VALUE!</v>
      </c>
      <c r="Q150" s="95" t="e">
        <f t="shared" si="40"/>
        <v>#VALUE!</v>
      </c>
      <c r="R150" s="95" t="b">
        <f t="shared" si="41"/>
        <v>0</v>
      </c>
      <c r="S150" s="76" t="str">
        <f t="shared" si="34"/>
        <v/>
      </c>
      <c r="T150" s="94" t="e" cm="1">
        <f t="array" aca="1" ref="T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U150" s="94" t="str">
        <f t="shared" si="35"/>
        <v/>
      </c>
      <c r="V150" s="96" t="b">
        <f t="shared" si="36"/>
        <v>0</v>
      </c>
      <c r="W150" s="130" t="e">
        <f>IF(#REF!="",FALSE,IF(OR(X150&gt;Z150,X150&lt;Y150),TRUE,FALSE))</f>
        <v>#REF!</v>
      </c>
      <c r="X150" s="130">
        <f t="shared" si="37"/>
        <v>0</v>
      </c>
      <c r="Y150" s="132" t="e">
        <f>#REF!-3/30</f>
        <v>#REF!</v>
      </c>
      <c r="Z150" s="133" t="e">
        <f>#REF!+1/30</f>
        <v>#REF!</v>
      </c>
    </row>
    <row r="151" spans="1:26" s="30" customFormat="1" x14ac:dyDescent="0.25">
      <c r="A151" s="19">
        <v>136</v>
      </c>
      <c r="B151" s="20"/>
      <c r="C151" s="189"/>
      <c r="D151" s="1"/>
      <c r="E151" s="1"/>
      <c r="F151" s="233">
        <v>0</v>
      </c>
      <c r="G151" s="58"/>
      <c r="H151" s="134" t="str">
        <f t="shared" si="38"/>
        <v/>
      </c>
      <c r="I151" s="35" t="b">
        <f t="shared" si="28"/>
        <v>0</v>
      </c>
      <c r="J151" s="92" t="str">
        <f t="shared" si="29"/>
        <v/>
      </c>
      <c r="K151" s="29" t="b">
        <v>0</v>
      </c>
      <c r="L151" s="92" t="str">
        <f t="shared" si="39"/>
        <v/>
      </c>
      <c r="M151" s="94" t="e">
        <f t="shared" si="30"/>
        <v>#VALUE!</v>
      </c>
      <c r="N151" s="94" t="e">
        <f t="shared" si="31"/>
        <v>#VALUE!</v>
      </c>
      <c r="O151" s="94" t="e">
        <f t="shared" si="32"/>
        <v>#VALUE!</v>
      </c>
      <c r="P151" s="95" t="e">
        <f t="shared" si="33"/>
        <v>#VALUE!</v>
      </c>
      <c r="Q151" s="95" t="e">
        <f t="shared" si="40"/>
        <v>#VALUE!</v>
      </c>
      <c r="R151" s="95" t="b">
        <f t="shared" si="41"/>
        <v>0</v>
      </c>
      <c r="S151" s="76" t="str">
        <f t="shared" si="34"/>
        <v/>
      </c>
      <c r="T151" s="94" t="e" cm="1">
        <f t="array" aca="1" ref="T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U151" s="94" t="str">
        <f t="shared" si="35"/>
        <v/>
      </c>
      <c r="V151" s="96" t="b">
        <f t="shared" si="36"/>
        <v>0</v>
      </c>
      <c r="W151" s="130" t="e">
        <f>IF(#REF!="",FALSE,IF(OR(X151&gt;Z151,X151&lt;Y151),TRUE,FALSE))</f>
        <v>#REF!</v>
      </c>
      <c r="X151" s="130">
        <f t="shared" si="37"/>
        <v>0</v>
      </c>
      <c r="Y151" s="132" t="e">
        <f>#REF!-3/30</f>
        <v>#REF!</v>
      </c>
      <c r="Z151" s="133" t="e">
        <f>#REF!+1/30</f>
        <v>#REF!</v>
      </c>
    </row>
    <row r="152" spans="1:26" s="30" customFormat="1" x14ac:dyDescent="0.25">
      <c r="A152" s="19">
        <v>137</v>
      </c>
      <c r="B152" s="20"/>
      <c r="C152" s="189"/>
      <c r="D152" s="1"/>
      <c r="E152" s="1"/>
      <c r="F152" s="233">
        <v>0</v>
      </c>
      <c r="G152" s="58"/>
      <c r="H152" s="134" t="str">
        <f t="shared" si="38"/>
        <v/>
      </c>
      <c r="I152" s="35" t="b">
        <f t="shared" si="28"/>
        <v>0</v>
      </c>
      <c r="J152" s="92" t="str">
        <f t="shared" si="29"/>
        <v/>
      </c>
      <c r="K152" s="29" t="b">
        <v>0</v>
      </c>
      <c r="L152" s="92" t="str">
        <f t="shared" si="39"/>
        <v/>
      </c>
      <c r="M152" s="94" t="e">
        <f t="shared" si="30"/>
        <v>#VALUE!</v>
      </c>
      <c r="N152" s="94" t="e">
        <f t="shared" si="31"/>
        <v>#VALUE!</v>
      </c>
      <c r="O152" s="94" t="e">
        <f t="shared" si="32"/>
        <v>#VALUE!</v>
      </c>
      <c r="P152" s="95" t="e">
        <f t="shared" si="33"/>
        <v>#VALUE!</v>
      </c>
      <c r="Q152" s="95" t="e">
        <f t="shared" si="40"/>
        <v>#VALUE!</v>
      </c>
      <c r="R152" s="95" t="b">
        <f t="shared" si="41"/>
        <v>0</v>
      </c>
      <c r="S152" s="76" t="str">
        <f t="shared" si="34"/>
        <v/>
      </c>
      <c r="T152" s="94" t="e" cm="1">
        <f t="array" aca="1" ref="T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U152" s="94" t="str">
        <f t="shared" si="35"/>
        <v/>
      </c>
      <c r="V152" s="96" t="b">
        <f t="shared" si="36"/>
        <v>0</v>
      </c>
      <c r="W152" s="130" t="e">
        <f>IF(#REF!="",FALSE,IF(OR(X152&gt;Z152,X152&lt;Y152),TRUE,FALSE))</f>
        <v>#REF!</v>
      </c>
      <c r="X152" s="130">
        <f t="shared" si="37"/>
        <v>0</v>
      </c>
      <c r="Y152" s="132" t="e">
        <f>#REF!-3/30</f>
        <v>#REF!</v>
      </c>
      <c r="Z152" s="133" t="e">
        <f>#REF!+1/30</f>
        <v>#REF!</v>
      </c>
    </row>
    <row r="153" spans="1:26" s="30" customFormat="1" x14ac:dyDescent="0.25">
      <c r="A153" s="19">
        <v>138</v>
      </c>
      <c r="B153" s="20"/>
      <c r="C153" s="189"/>
      <c r="D153" s="1"/>
      <c r="E153" s="1"/>
      <c r="F153" s="233">
        <v>0</v>
      </c>
      <c r="G153" s="58"/>
      <c r="H153" s="134" t="str">
        <f t="shared" si="38"/>
        <v/>
      </c>
      <c r="I153" s="35" t="b">
        <f t="shared" si="28"/>
        <v>0</v>
      </c>
      <c r="J153" s="92" t="str">
        <f t="shared" si="29"/>
        <v/>
      </c>
      <c r="K153" s="29" t="b">
        <v>0</v>
      </c>
      <c r="L153" s="92" t="str">
        <f t="shared" si="39"/>
        <v/>
      </c>
      <c r="M153" s="94" t="e">
        <f t="shared" si="30"/>
        <v>#VALUE!</v>
      </c>
      <c r="N153" s="94" t="e">
        <f t="shared" si="31"/>
        <v>#VALUE!</v>
      </c>
      <c r="O153" s="94" t="e">
        <f t="shared" si="32"/>
        <v>#VALUE!</v>
      </c>
      <c r="P153" s="95" t="e">
        <f t="shared" si="33"/>
        <v>#VALUE!</v>
      </c>
      <c r="Q153" s="95" t="e">
        <f t="shared" si="40"/>
        <v>#VALUE!</v>
      </c>
      <c r="R153" s="95" t="b">
        <f t="shared" si="41"/>
        <v>0</v>
      </c>
      <c r="S153" s="76" t="str">
        <f t="shared" si="34"/>
        <v/>
      </c>
      <c r="T153" s="94" t="e" cm="1">
        <f t="array" aca="1" ref="T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U153" s="94" t="str">
        <f t="shared" si="35"/>
        <v/>
      </c>
      <c r="V153" s="96" t="b">
        <f t="shared" si="36"/>
        <v>0</v>
      </c>
      <c r="W153" s="130" t="e">
        <f>IF(#REF!="",FALSE,IF(OR(X153&gt;Z153,X153&lt;Y153),TRUE,FALSE))</f>
        <v>#REF!</v>
      </c>
      <c r="X153" s="130">
        <f t="shared" si="37"/>
        <v>0</v>
      </c>
      <c r="Y153" s="132" t="e">
        <f>#REF!-3/30</f>
        <v>#REF!</v>
      </c>
      <c r="Z153" s="133" t="e">
        <f>#REF!+1/30</f>
        <v>#REF!</v>
      </c>
    </row>
    <row r="154" spans="1:26" s="30" customFormat="1" x14ac:dyDescent="0.25">
      <c r="A154" s="19">
        <v>139</v>
      </c>
      <c r="B154" s="20"/>
      <c r="C154" s="189"/>
      <c r="D154" s="1"/>
      <c r="E154" s="1"/>
      <c r="F154" s="233">
        <v>0</v>
      </c>
      <c r="G154" s="58"/>
      <c r="H154" s="134" t="str">
        <f t="shared" si="38"/>
        <v/>
      </c>
      <c r="I154" s="35" t="b">
        <f t="shared" si="28"/>
        <v>0</v>
      </c>
      <c r="J154" s="92" t="str">
        <f t="shared" si="29"/>
        <v/>
      </c>
      <c r="K154" s="29" t="b">
        <v>0</v>
      </c>
      <c r="L154" s="92" t="str">
        <f t="shared" si="39"/>
        <v/>
      </c>
      <c r="M154" s="94" t="e">
        <f t="shared" si="30"/>
        <v>#VALUE!</v>
      </c>
      <c r="N154" s="94" t="e">
        <f t="shared" si="31"/>
        <v>#VALUE!</v>
      </c>
      <c r="O154" s="94" t="e">
        <f t="shared" si="32"/>
        <v>#VALUE!</v>
      </c>
      <c r="P154" s="95" t="e">
        <f t="shared" si="33"/>
        <v>#VALUE!</v>
      </c>
      <c r="Q154" s="95" t="e">
        <f t="shared" si="40"/>
        <v>#VALUE!</v>
      </c>
      <c r="R154" s="95" t="b">
        <f t="shared" si="41"/>
        <v>0</v>
      </c>
      <c r="S154" s="76" t="str">
        <f t="shared" si="34"/>
        <v/>
      </c>
      <c r="T154" s="94" t="e" cm="1">
        <f t="array" aca="1" ref="T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U154" s="94" t="str">
        <f t="shared" si="35"/>
        <v/>
      </c>
      <c r="V154" s="96" t="b">
        <f t="shared" si="36"/>
        <v>0</v>
      </c>
      <c r="W154" s="130" t="e">
        <f>IF(#REF!="",FALSE,IF(OR(X154&gt;Z154,X154&lt;Y154),TRUE,FALSE))</f>
        <v>#REF!</v>
      </c>
      <c r="X154" s="130">
        <f t="shared" si="37"/>
        <v>0</v>
      </c>
      <c r="Y154" s="132" t="e">
        <f>#REF!-3/30</f>
        <v>#REF!</v>
      </c>
      <c r="Z154" s="133" t="e">
        <f>#REF!+1/30</f>
        <v>#REF!</v>
      </c>
    </row>
    <row r="155" spans="1:26" s="30" customFormat="1" x14ac:dyDescent="0.25">
      <c r="A155" s="19">
        <v>140</v>
      </c>
      <c r="B155" s="20"/>
      <c r="C155" s="189"/>
      <c r="D155" s="1"/>
      <c r="E155" s="1"/>
      <c r="F155" s="233">
        <v>0</v>
      </c>
      <c r="G155" s="58"/>
      <c r="H155" s="134" t="str">
        <f t="shared" si="38"/>
        <v/>
      </c>
      <c r="I155" s="35" t="b">
        <f t="shared" si="28"/>
        <v>0</v>
      </c>
      <c r="J155" s="92" t="str">
        <f t="shared" si="29"/>
        <v/>
      </c>
      <c r="K155" s="29" t="b">
        <v>0</v>
      </c>
      <c r="L155" s="92" t="str">
        <f t="shared" si="39"/>
        <v/>
      </c>
      <c r="M155" s="94" t="e">
        <f t="shared" si="30"/>
        <v>#VALUE!</v>
      </c>
      <c r="N155" s="94" t="e">
        <f t="shared" si="31"/>
        <v>#VALUE!</v>
      </c>
      <c r="O155" s="94" t="e">
        <f t="shared" si="32"/>
        <v>#VALUE!</v>
      </c>
      <c r="P155" s="95" t="e">
        <f t="shared" si="33"/>
        <v>#VALUE!</v>
      </c>
      <c r="Q155" s="95" t="e">
        <f t="shared" si="40"/>
        <v>#VALUE!</v>
      </c>
      <c r="R155" s="95" t="b">
        <f t="shared" si="41"/>
        <v>0</v>
      </c>
      <c r="S155" s="76" t="str">
        <f t="shared" si="34"/>
        <v/>
      </c>
      <c r="T155" s="94" t="e" cm="1">
        <f t="array" aca="1" ref="T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U155" s="94" t="str">
        <f t="shared" si="35"/>
        <v/>
      </c>
      <c r="V155" s="96" t="b">
        <f t="shared" si="36"/>
        <v>0</v>
      </c>
      <c r="W155" s="130" t="e">
        <f>IF(#REF!="",FALSE,IF(OR(X155&gt;Z155,X155&lt;Y155),TRUE,FALSE))</f>
        <v>#REF!</v>
      </c>
      <c r="X155" s="130">
        <f t="shared" si="37"/>
        <v>0</v>
      </c>
      <c r="Y155" s="132" t="e">
        <f>#REF!-3/30</f>
        <v>#REF!</v>
      </c>
      <c r="Z155" s="133" t="e">
        <f>#REF!+1/30</f>
        <v>#REF!</v>
      </c>
    </row>
    <row r="156" spans="1:26" s="30" customFormat="1" x14ac:dyDescent="0.25">
      <c r="A156" s="19">
        <v>141</v>
      </c>
      <c r="B156" s="20"/>
      <c r="C156" s="189"/>
      <c r="D156" s="1"/>
      <c r="E156" s="1"/>
      <c r="F156" s="233">
        <v>0</v>
      </c>
      <c r="G156" s="58"/>
      <c r="H156" s="134" t="str">
        <f t="shared" si="38"/>
        <v/>
      </c>
      <c r="I156" s="35" t="b">
        <f t="shared" si="28"/>
        <v>0</v>
      </c>
      <c r="J156" s="92" t="str">
        <f t="shared" si="29"/>
        <v/>
      </c>
      <c r="K156" s="29" t="b">
        <v>0</v>
      </c>
      <c r="L156" s="92" t="str">
        <f t="shared" si="39"/>
        <v/>
      </c>
      <c r="M156" s="94" t="e">
        <f t="shared" si="30"/>
        <v>#VALUE!</v>
      </c>
      <c r="N156" s="94" t="e">
        <f t="shared" si="31"/>
        <v>#VALUE!</v>
      </c>
      <c r="O156" s="94" t="e">
        <f t="shared" si="32"/>
        <v>#VALUE!</v>
      </c>
      <c r="P156" s="95" t="e">
        <f t="shared" si="33"/>
        <v>#VALUE!</v>
      </c>
      <c r="Q156" s="95" t="e">
        <f t="shared" si="40"/>
        <v>#VALUE!</v>
      </c>
      <c r="R156" s="95" t="b">
        <f t="shared" si="41"/>
        <v>0</v>
      </c>
      <c r="S156" s="76" t="str">
        <f t="shared" si="34"/>
        <v/>
      </c>
      <c r="T156" s="94" t="e" cm="1">
        <f t="array" aca="1" ref="T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U156" s="94" t="str">
        <f t="shared" si="35"/>
        <v/>
      </c>
      <c r="V156" s="96" t="b">
        <f t="shared" si="36"/>
        <v>0</v>
      </c>
      <c r="W156" s="130" t="e">
        <f>IF(#REF!="",FALSE,IF(OR(X156&gt;Z156,X156&lt;Y156),TRUE,FALSE))</f>
        <v>#REF!</v>
      </c>
      <c r="X156" s="130">
        <f t="shared" si="37"/>
        <v>0</v>
      </c>
      <c r="Y156" s="132" t="e">
        <f>#REF!-3/30</f>
        <v>#REF!</v>
      </c>
      <c r="Z156" s="133" t="e">
        <f>#REF!+1/30</f>
        <v>#REF!</v>
      </c>
    </row>
    <row r="157" spans="1:26" s="30" customFormat="1" x14ac:dyDescent="0.25">
      <c r="A157" s="19">
        <v>142</v>
      </c>
      <c r="B157" s="20"/>
      <c r="C157" s="189"/>
      <c r="D157" s="1"/>
      <c r="E157" s="1"/>
      <c r="F157" s="233">
        <v>0</v>
      </c>
      <c r="G157" s="58"/>
      <c r="H157" s="134" t="str">
        <f t="shared" si="38"/>
        <v/>
      </c>
      <c r="I157" s="35" t="b">
        <f t="shared" si="28"/>
        <v>0</v>
      </c>
      <c r="J157" s="92" t="str">
        <f t="shared" si="29"/>
        <v/>
      </c>
      <c r="K157" s="29" t="b">
        <v>0</v>
      </c>
      <c r="L157" s="92" t="str">
        <f t="shared" si="39"/>
        <v/>
      </c>
      <c r="M157" s="94" t="e">
        <f t="shared" si="30"/>
        <v>#VALUE!</v>
      </c>
      <c r="N157" s="94" t="e">
        <f t="shared" si="31"/>
        <v>#VALUE!</v>
      </c>
      <c r="O157" s="94" t="e">
        <f t="shared" si="32"/>
        <v>#VALUE!</v>
      </c>
      <c r="P157" s="95" t="e">
        <f t="shared" si="33"/>
        <v>#VALUE!</v>
      </c>
      <c r="Q157" s="95" t="e">
        <f t="shared" si="40"/>
        <v>#VALUE!</v>
      </c>
      <c r="R157" s="95" t="b">
        <f t="shared" si="41"/>
        <v>0</v>
      </c>
      <c r="S157" s="76" t="str">
        <f t="shared" si="34"/>
        <v/>
      </c>
      <c r="T157" s="94" t="e" cm="1">
        <f t="array" aca="1" ref="T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U157" s="94" t="str">
        <f t="shared" si="35"/>
        <v/>
      </c>
      <c r="V157" s="96" t="b">
        <f t="shared" si="36"/>
        <v>0</v>
      </c>
      <c r="W157" s="130" t="e">
        <f>IF(#REF!="",FALSE,IF(OR(X157&gt;Z157,X157&lt;Y157),TRUE,FALSE))</f>
        <v>#REF!</v>
      </c>
      <c r="X157" s="130">
        <f t="shared" si="37"/>
        <v>0</v>
      </c>
      <c r="Y157" s="132" t="e">
        <f>#REF!-3/30</f>
        <v>#REF!</v>
      </c>
      <c r="Z157" s="133" t="e">
        <f>#REF!+1/30</f>
        <v>#REF!</v>
      </c>
    </row>
    <row r="158" spans="1:26" s="30" customFormat="1" x14ac:dyDescent="0.25">
      <c r="A158" s="19">
        <v>143</v>
      </c>
      <c r="B158" s="20"/>
      <c r="C158" s="189"/>
      <c r="D158" s="1"/>
      <c r="E158" s="1"/>
      <c r="F158" s="233">
        <v>0</v>
      </c>
      <c r="G158" s="58"/>
      <c r="H158" s="134" t="str">
        <f t="shared" si="38"/>
        <v/>
      </c>
      <c r="I158" s="35" t="b">
        <f t="shared" si="28"/>
        <v>0</v>
      </c>
      <c r="J158" s="92" t="str">
        <f t="shared" si="29"/>
        <v/>
      </c>
      <c r="K158" s="29" t="b">
        <v>0</v>
      </c>
      <c r="L158" s="92" t="str">
        <f t="shared" si="39"/>
        <v/>
      </c>
      <c r="M158" s="94" t="e">
        <f t="shared" si="30"/>
        <v>#VALUE!</v>
      </c>
      <c r="N158" s="94" t="e">
        <f t="shared" si="31"/>
        <v>#VALUE!</v>
      </c>
      <c r="O158" s="94" t="e">
        <f t="shared" si="32"/>
        <v>#VALUE!</v>
      </c>
      <c r="P158" s="95" t="e">
        <f t="shared" si="33"/>
        <v>#VALUE!</v>
      </c>
      <c r="Q158" s="95" t="e">
        <f t="shared" si="40"/>
        <v>#VALUE!</v>
      </c>
      <c r="R158" s="95" t="b">
        <f t="shared" si="41"/>
        <v>0</v>
      </c>
      <c r="S158" s="76" t="str">
        <f t="shared" si="34"/>
        <v/>
      </c>
      <c r="T158" s="94" t="e" cm="1">
        <f t="array" aca="1" ref="T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U158" s="94" t="str">
        <f t="shared" si="35"/>
        <v/>
      </c>
      <c r="V158" s="96" t="b">
        <f t="shared" si="36"/>
        <v>0</v>
      </c>
      <c r="W158" s="130" t="e">
        <f>IF(#REF!="",FALSE,IF(OR(X158&gt;Z158,X158&lt;Y158),TRUE,FALSE))</f>
        <v>#REF!</v>
      </c>
      <c r="X158" s="130">
        <f t="shared" si="37"/>
        <v>0</v>
      </c>
      <c r="Y158" s="132" t="e">
        <f>#REF!-3/30</f>
        <v>#REF!</v>
      </c>
      <c r="Z158" s="133" t="e">
        <f>#REF!+1/30</f>
        <v>#REF!</v>
      </c>
    </row>
    <row r="159" spans="1:26" s="30" customFormat="1" x14ac:dyDescent="0.25">
      <c r="A159" s="19">
        <v>144</v>
      </c>
      <c r="B159" s="20"/>
      <c r="C159" s="189"/>
      <c r="D159" s="1"/>
      <c r="E159" s="1"/>
      <c r="F159" s="233">
        <v>0</v>
      </c>
      <c r="G159" s="58"/>
      <c r="H159" s="134" t="str">
        <f t="shared" si="38"/>
        <v/>
      </c>
      <c r="I159" s="35" t="b">
        <f t="shared" si="28"/>
        <v>0</v>
      </c>
      <c r="J159" s="92" t="str">
        <f t="shared" si="29"/>
        <v/>
      </c>
      <c r="K159" s="29" t="b">
        <v>0</v>
      </c>
      <c r="L159" s="92" t="str">
        <f t="shared" si="39"/>
        <v/>
      </c>
      <c r="M159" s="94" t="e">
        <f t="shared" si="30"/>
        <v>#VALUE!</v>
      </c>
      <c r="N159" s="94" t="e">
        <f t="shared" si="31"/>
        <v>#VALUE!</v>
      </c>
      <c r="O159" s="94" t="e">
        <f t="shared" si="32"/>
        <v>#VALUE!</v>
      </c>
      <c r="P159" s="95" t="e">
        <f t="shared" si="33"/>
        <v>#VALUE!</v>
      </c>
      <c r="Q159" s="95" t="e">
        <f t="shared" si="40"/>
        <v>#VALUE!</v>
      </c>
      <c r="R159" s="95" t="b">
        <f t="shared" si="41"/>
        <v>0</v>
      </c>
      <c r="S159" s="76" t="str">
        <f t="shared" si="34"/>
        <v/>
      </c>
      <c r="T159" s="94" t="e" cm="1">
        <f t="array" aca="1" ref="T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U159" s="94" t="str">
        <f t="shared" si="35"/>
        <v/>
      </c>
      <c r="V159" s="96" t="b">
        <f t="shared" si="36"/>
        <v>0</v>
      </c>
      <c r="W159" s="130" t="e">
        <f>IF(#REF!="",FALSE,IF(OR(X159&gt;Z159,X159&lt;Y159),TRUE,FALSE))</f>
        <v>#REF!</v>
      </c>
      <c r="X159" s="130">
        <f t="shared" si="37"/>
        <v>0</v>
      </c>
      <c r="Y159" s="132" t="e">
        <f>#REF!-3/30</f>
        <v>#REF!</v>
      </c>
      <c r="Z159" s="133" t="e">
        <f>#REF!+1/30</f>
        <v>#REF!</v>
      </c>
    </row>
    <row r="160" spans="1:26" s="30" customFormat="1" x14ac:dyDescent="0.25">
      <c r="A160" s="19">
        <v>145</v>
      </c>
      <c r="B160" s="20"/>
      <c r="C160" s="189"/>
      <c r="D160" s="1"/>
      <c r="E160" s="1"/>
      <c r="F160" s="233">
        <v>0</v>
      </c>
      <c r="G160" s="58"/>
      <c r="H160" s="134" t="str">
        <f t="shared" si="38"/>
        <v/>
      </c>
      <c r="I160" s="35" t="b">
        <f t="shared" si="28"/>
        <v>0</v>
      </c>
      <c r="J160" s="92" t="str">
        <f t="shared" si="29"/>
        <v/>
      </c>
      <c r="K160" s="29" t="b">
        <v>0</v>
      </c>
      <c r="L160" s="92" t="str">
        <f t="shared" si="39"/>
        <v/>
      </c>
      <c r="M160" s="94" t="e">
        <f t="shared" si="30"/>
        <v>#VALUE!</v>
      </c>
      <c r="N160" s="94" t="e">
        <f t="shared" si="31"/>
        <v>#VALUE!</v>
      </c>
      <c r="O160" s="94" t="e">
        <f t="shared" si="32"/>
        <v>#VALUE!</v>
      </c>
      <c r="P160" s="95" t="e">
        <f t="shared" si="33"/>
        <v>#VALUE!</v>
      </c>
      <c r="Q160" s="95" t="e">
        <f t="shared" si="40"/>
        <v>#VALUE!</v>
      </c>
      <c r="R160" s="95" t="b">
        <f t="shared" si="41"/>
        <v>0</v>
      </c>
      <c r="S160" s="76" t="str">
        <f t="shared" si="34"/>
        <v/>
      </c>
      <c r="T160" s="94" t="e" cm="1">
        <f t="array" aca="1" ref="T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U160" s="94" t="str">
        <f t="shared" si="35"/>
        <v/>
      </c>
      <c r="V160" s="96" t="b">
        <f t="shared" si="36"/>
        <v>0</v>
      </c>
      <c r="W160" s="130" t="e">
        <f>IF(#REF!="",FALSE,IF(OR(X160&gt;Z160,X160&lt;Y160),TRUE,FALSE))</f>
        <v>#REF!</v>
      </c>
      <c r="X160" s="130">
        <f t="shared" si="37"/>
        <v>0</v>
      </c>
      <c r="Y160" s="132" t="e">
        <f>#REF!-3/30</f>
        <v>#REF!</v>
      </c>
      <c r="Z160" s="133" t="e">
        <f>#REF!+1/30</f>
        <v>#REF!</v>
      </c>
    </row>
    <row r="161" spans="1:26" s="30" customFormat="1" x14ac:dyDescent="0.25">
      <c r="A161" s="19">
        <v>146</v>
      </c>
      <c r="B161" s="20"/>
      <c r="C161" s="189"/>
      <c r="D161" s="1"/>
      <c r="E161" s="1"/>
      <c r="F161" s="233">
        <v>0</v>
      </c>
      <c r="G161" s="58"/>
      <c r="H161" s="134" t="str">
        <f t="shared" si="38"/>
        <v/>
      </c>
      <c r="I161" s="35" t="b">
        <f t="shared" si="28"/>
        <v>0</v>
      </c>
      <c r="J161" s="92" t="str">
        <f t="shared" si="29"/>
        <v/>
      </c>
      <c r="K161" s="29" t="b">
        <v>0</v>
      </c>
      <c r="L161" s="92" t="str">
        <f t="shared" si="39"/>
        <v/>
      </c>
      <c r="M161" s="94" t="e">
        <f t="shared" si="30"/>
        <v>#VALUE!</v>
      </c>
      <c r="N161" s="94" t="e">
        <f t="shared" si="31"/>
        <v>#VALUE!</v>
      </c>
      <c r="O161" s="94" t="e">
        <f t="shared" si="32"/>
        <v>#VALUE!</v>
      </c>
      <c r="P161" s="95" t="e">
        <f t="shared" si="33"/>
        <v>#VALUE!</v>
      </c>
      <c r="Q161" s="95" t="e">
        <f t="shared" si="40"/>
        <v>#VALUE!</v>
      </c>
      <c r="R161" s="95" t="b">
        <f t="shared" si="41"/>
        <v>0</v>
      </c>
      <c r="S161" s="76" t="str">
        <f t="shared" si="34"/>
        <v/>
      </c>
      <c r="T161" s="94" t="e" cm="1">
        <f t="array" aca="1" ref="T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U161" s="94" t="str">
        <f t="shared" si="35"/>
        <v/>
      </c>
      <c r="V161" s="96" t="b">
        <f t="shared" si="36"/>
        <v>0</v>
      </c>
      <c r="W161" s="130" t="e">
        <f>IF(#REF!="",FALSE,IF(OR(X161&gt;Z161,X161&lt;Y161),TRUE,FALSE))</f>
        <v>#REF!</v>
      </c>
      <c r="X161" s="130">
        <f t="shared" si="37"/>
        <v>0</v>
      </c>
      <c r="Y161" s="132" t="e">
        <f>#REF!-3/30</f>
        <v>#REF!</v>
      </c>
      <c r="Z161" s="133" t="e">
        <f>#REF!+1/30</f>
        <v>#REF!</v>
      </c>
    </row>
    <row r="162" spans="1:26" s="30" customFormat="1" x14ac:dyDescent="0.25">
      <c r="A162" s="19">
        <v>147</v>
      </c>
      <c r="B162" s="20"/>
      <c r="C162" s="189"/>
      <c r="D162" s="1"/>
      <c r="E162" s="1"/>
      <c r="F162" s="233">
        <v>0</v>
      </c>
      <c r="G162" s="58"/>
      <c r="H162" s="134" t="str">
        <f t="shared" si="38"/>
        <v/>
      </c>
      <c r="I162" s="35" t="b">
        <f t="shared" si="28"/>
        <v>0</v>
      </c>
      <c r="J162" s="92" t="str">
        <f t="shared" si="29"/>
        <v/>
      </c>
      <c r="K162" s="29" t="b">
        <v>0</v>
      </c>
      <c r="L162" s="92" t="str">
        <f t="shared" si="39"/>
        <v/>
      </c>
      <c r="M162" s="94" t="e">
        <f t="shared" si="30"/>
        <v>#VALUE!</v>
      </c>
      <c r="N162" s="94" t="e">
        <f t="shared" si="31"/>
        <v>#VALUE!</v>
      </c>
      <c r="O162" s="94" t="e">
        <f t="shared" si="32"/>
        <v>#VALUE!</v>
      </c>
      <c r="P162" s="95" t="e">
        <f t="shared" si="33"/>
        <v>#VALUE!</v>
      </c>
      <c r="Q162" s="95" t="e">
        <f t="shared" si="40"/>
        <v>#VALUE!</v>
      </c>
      <c r="R162" s="95" t="b">
        <f t="shared" si="41"/>
        <v>0</v>
      </c>
      <c r="S162" s="76" t="str">
        <f t="shared" si="34"/>
        <v/>
      </c>
      <c r="T162" s="94" t="e" cm="1">
        <f t="array" aca="1" ref="T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U162" s="94" t="str">
        <f t="shared" si="35"/>
        <v/>
      </c>
      <c r="V162" s="96" t="b">
        <f t="shared" si="36"/>
        <v>0</v>
      </c>
      <c r="W162" s="130" t="e">
        <f>IF(#REF!="",FALSE,IF(OR(X162&gt;Z162,X162&lt;Y162),TRUE,FALSE))</f>
        <v>#REF!</v>
      </c>
      <c r="X162" s="130">
        <f t="shared" si="37"/>
        <v>0</v>
      </c>
      <c r="Y162" s="132" t="e">
        <f>#REF!-3/30</f>
        <v>#REF!</v>
      </c>
      <c r="Z162" s="133" t="e">
        <f>#REF!+1/30</f>
        <v>#REF!</v>
      </c>
    </row>
    <row r="163" spans="1:26" s="30" customFormat="1" x14ac:dyDescent="0.25">
      <c r="A163" s="19">
        <v>148</v>
      </c>
      <c r="B163" s="20"/>
      <c r="C163" s="189"/>
      <c r="D163" s="1"/>
      <c r="E163" s="1"/>
      <c r="F163" s="233">
        <v>0</v>
      </c>
      <c r="G163" s="58"/>
      <c r="H163" s="134" t="str">
        <f t="shared" si="38"/>
        <v/>
      </c>
      <c r="I163" s="35" t="b">
        <f t="shared" si="28"/>
        <v>0</v>
      </c>
      <c r="J163" s="92" t="str">
        <f t="shared" si="29"/>
        <v/>
      </c>
      <c r="K163" s="29" t="b">
        <v>0</v>
      </c>
      <c r="L163" s="92" t="str">
        <f t="shared" si="39"/>
        <v/>
      </c>
      <c r="M163" s="94" t="e">
        <f t="shared" si="30"/>
        <v>#VALUE!</v>
      </c>
      <c r="N163" s="94" t="e">
        <f t="shared" si="31"/>
        <v>#VALUE!</v>
      </c>
      <c r="O163" s="94" t="e">
        <f t="shared" si="32"/>
        <v>#VALUE!</v>
      </c>
      <c r="P163" s="95" t="e">
        <f t="shared" si="33"/>
        <v>#VALUE!</v>
      </c>
      <c r="Q163" s="95" t="e">
        <f t="shared" si="40"/>
        <v>#VALUE!</v>
      </c>
      <c r="R163" s="95" t="b">
        <f t="shared" si="41"/>
        <v>0</v>
      </c>
      <c r="S163" s="76" t="str">
        <f t="shared" si="34"/>
        <v/>
      </c>
      <c r="T163" s="94" t="e" cm="1">
        <f t="array" aca="1" ref="T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U163" s="94" t="str">
        <f t="shared" si="35"/>
        <v/>
      </c>
      <c r="V163" s="96" t="b">
        <f t="shared" si="36"/>
        <v>0</v>
      </c>
      <c r="W163" s="130" t="e">
        <f>IF(#REF!="",FALSE,IF(OR(X163&gt;Z163,X163&lt;Y163),TRUE,FALSE))</f>
        <v>#REF!</v>
      </c>
      <c r="X163" s="130">
        <f t="shared" si="37"/>
        <v>0</v>
      </c>
      <c r="Y163" s="132" t="e">
        <f>#REF!-3/30</f>
        <v>#REF!</v>
      </c>
      <c r="Z163" s="133" t="e">
        <f>#REF!+1/30</f>
        <v>#REF!</v>
      </c>
    </row>
    <row r="164" spans="1:26" s="30" customFormat="1" x14ac:dyDescent="0.25">
      <c r="A164" s="19">
        <v>149</v>
      </c>
      <c r="B164" s="20"/>
      <c r="C164" s="189"/>
      <c r="D164" s="1"/>
      <c r="E164" s="1"/>
      <c r="F164" s="233">
        <v>0</v>
      </c>
      <c r="G164" s="58"/>
      <c r="H164" s="134" t="str">
        <f t="shared" si="38"/>
        <v/>
      </c>
      <c r="I164" s="35" t="b">
        <f t="shared" si="28"/>
        <v>0</v>
      </c>
      <c r="J164" s="92" t="str">
        <f t="shared" si="29"/>
        <v/>
      </c>
      <c r="K164" s="29" t="b">
        <v>0</v>
      </c>
      <c r="L164" s="92" t="str">
        <f t="shared" si="39"/>
        <v/>
      </c>
      <c r="M164" s="94" t="e">
        <f t="shared" si="30"/>
        <v>#VALUE!</v>
      </c>
      <c r="N164" s="94" t="e">
        <f t="shared" si="31"/>
        <v>#VALUE!</v>
      </c>
      <c r="O164" s="94" t="e">
        <f t="shared" si="32"/>
        <v>#VALUE!</v>
      </c>
      <c r="P164" s="95" t="e">
        <f t="shared" si="33"/>
        <v>#VALUE!</v>
      </c>
      <c r="Q164" s="95" t="e">
        <f t="shared" si="40"/>
        <v>#VALUE!</v>
      </c>
      <c r="R164" s="95" t="b">
        <f t="shared" si="41"/>
        <v>0</v>
      </c>
      <c r="S164" s="76" t="str">
        <f t="shared" si="34"/>
        <v/>
      </c>
      <c r="T164" s="94" t="e" cm="1">
        <f t="array" aca="1" ref="T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U164" s="94" t="str">
        <f t="shared" si="35"/>
        <v/>
      </c>
      <c r="V164" s="96" t="b">
        <f t="shared" si="36"/>
        <v>0</v>
      </c>
      <c r="W164" s="130" t="e">
        <f>IF(#REF!="",FALSE,IF(OR(X164&gt;Z164,X164&lt;Y164),TRUE,FALSE))</f>
        <v>#REF!</v>
      </c>
      <c r="X164" s="130">
        <f t="shared" si="37"/>
        <v>0</v>
      </c>
      <c r="Y164" s="132" t="e">
        <f>#REF!-3/30</f>
        <v>#REF!</v>
      </c>
      <c r="Z164" s="133" t="e">
        <f>#REF!+1/30</f>
        <v>#REF!</v>
      </c>
    </row>
    <row r="165" spans="1:26" s="30" customFormat="1" x14ac:dyDescent="0.25">
      <c r="A165" s="19">
        <v>150</v>
      </c>
      <c r="B165" s="20"/>
      <c r="C165" s="189"/>
      <c r="D165" s="1"/>
      <c r="E165" s="1"/>
      <c r="F165" s="233">
        <v>0</v>
      </c>
      <c r="G165" s="58"/>
      <c r="H165" s="134" t="str">
        <f t="shared" si="38"/>
        <v/>
      </c>
      <c r="I165" s="35" t="b">
        <f t="shared" si="28"/>
        <v>0</v>
      </c>
      <c r="J165" s="92" t="str">
        <f t="shared" si="29"/>
        <v/>
      </c>
      <c r="K165" s="29" t="b">
        <v>0</v>
      </c>
      <c r="L165" s="92" t="str">
        <f t="shared" si="39"/>
        <v/>
      </c>
      <c r="M165" s="94" t="e">
        <f t="shared" si="30"/>
        <v>#VALUE!</v>
      </c>
      <c r="N165" s="94" t="e">
        <f t="shared" si="31"/>
        <v>#VALUE!</v>
      </c>
      <c r="O165" s="94" t="e">
        <f t="shared" si="32"/>
        <v>#VALUE!</v>
      </c>
      <c r="P165" s="95" t="e">
        <f t="shared" si="33"/>
        <v>#VALUE!</v>
      </c>
      <c r="Q165" s="95" t="e">
        <f t="shared" si="40"/>
        <v>#VALUE!</v>
      </c>
      <c r="R165" s="95" t="b">
        <f t="shared" si="41"/>
        <v>0</v>
      </c>
      <c r="S165" s="76" t="str">
        <f t="shared" si="34"/>
        <v/>
      </c>
      <c r="T165" s="94" t="e" cm="1">
        <f t="array" aca="1" ref="T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U165" s="94" t="str">
        <f t="shared" si="35"/>
        <v/>
      </c>
      <c r="V165" s="96" t="b">
        <f t="shared" si="36"/>
        <v>0</v>
      </c>
      <c r="W165" s="130" t="e">
        <f>IF(#REF!="",FALSE,IF(OR(X165&gt;Z165,X165&lt;Y165),TRUE,FALSE))</f>
        <v>#REF!</v>
      </c>
      <c r="X165" s="130">
        <f t="shared" si="37"/>
        <v>0</v>
      </c>
      <c r="Y165" s="132" t="e">
        <f>#REF!-3/30</f>
        <v>#REF!</v>
      </c>
      <c r="Z165" s="133" t="e">
        <f>#REF!+1/30</f>
        <v>#REF!</v>
      </c>
    </row>
    <row r="166" spans="1:26" s="30" customFormat="1" x14ac:dyDescent="0.25">
      <c r="A166" s="19">
        <v>151</v>
      </c>
      <c r="B166" s="20"/>
      <c r="C166" s="189"/>
      <c r="D166" s="1"/>
      <c r="E166" s="1"/>
      <c r="F166" s="233">
        <v>0</v>
      </c>
      <c r="G166" s="58"/>
      <c r="H166" s="134" t="str">
        <f t="shared" si="38"/>
        <v/>
      </c>
      <c r="I166" s="35" t="b">
        <f t="shared" si="28"/>
        <v>0</v>
      </c>
      <c r="J166" s="92" t="str">
        <f t="shared" si="29"/>
        <v/>
      </c>
      <c r="K166" s="29" t="b">
        <v>0</v>
      </c>
      <c r="L166" s="92" t="str">
        <f t="shared" si="39"/>
        <v/>
      </c>
      <c r="M166" s="94" t="e">
        <f t="shared" si="30"/>
        <v>#VALUE!</v>
      </c>
      <c r="N166" s="94" t="e">
        <f t="shared" si="31"/>
        <v>#VALUE!</v>
      </c>
      <c r="O166" s="94" t="e">
        <f t="shared" si="32"/>
        <v>#VALUE!</v>
      </c>
      <c r="P166" s="95" t="e">
        <f t="shared" si="33"/>
        <v>#VALUE!</v>
      </c>
      <c r="Q166" s="95" t="e">
        <f t="shared" si="40"/>
        <v>#VALUE!</v>
      </c>
      <c r="R166" s="95" t="b">
        <f t="shared" si="41"/>
        <v>0</v>
      </c>
      <c r="S166" s="76" t="str">
        <f t="shared" si="34"/>
        <v/>
      </c>
      <c r="T166" s="94" t="e" cm="1">
        <f t="array" aca="1" ref="T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U166" s="94" t="str">
        <f t="shared" si="35"/>
        <v/>
      </c>
      <c r="V166" s="96" t="b">
        <f t="shared" si="36"/>
        <v>0</v>
      </c>
      <c r="W166" s="130" t="e">
        <f>IF(#REF!="",FALSE,IF(OR(X166&gt;Z166,X166&lt;Y166),TRUE,FALSE))</f>
        <v>#REF!</v>
      </c>
      <c r="X166" s="130">
        <f t="shared" si="37"/>
        <v>0</v>
      </c>
      <c r="Y166" s="132" t="e">
        <f>#REF!-3/30</f>
        <v>#REF!</v>
      </c>
      <c r="Z166" s="133" t="e">
        <f>#REF!+1/30</f>
        <v>#REF!</v>
      </c>
    </row>
    <row r="167" spans="1:26" s="30" customFormat="1" x14ac:dyDescent="0.25">
      <c r="A167" s="19">
        <v>152</v>
      </c>
      <c r="B167" s="20"/>
      <c r="C167" s="189"/>
      <c r="D167" s="1"/>
      <c r="E167" s="1"/>
      <c r="F167" s="233">
        <v>0</v>
      </c>
      <c r="G167" s="58"/>
      <c r="H167" s="134" t="str">
        <f t="shared" si="38"/>
        <v/>
      </c>
      <c r="I167" s="35" t="b">
        <f t="shared" si="28"/>
        <v>0</v>
      </c>
      <c r="J167" s="92" t="str">
        <f t="shared" si="29"/>
        <v/>
      </c>
      <c r="K167" s="29" t="b">
        <v>0</v>
      </c>
      <c r="L167" s="92" t="str">
        <f t="shared" si="39"/>
        <v/>
      </c>
      <c r="M167" s="94" t="e">
        <f t="shared" si="30"/>
        <v>#VALUE!</v>
      </c>
      <c r="N167" s="94" t="e">
        <f t="shared" si="31"/>
        <v>#VALUE!</v>
      </c>
      <c r="O167" s="94" t="e">
        <f t="shared" si="32"/>
        <v>#VALUE!</v>
      </c>
      <c r="P167" s="95" t="e">
        <f t="shared" si="33"/>
        <v>#VALUE!</v>
      </c>
      <c r="Q167" s="95" t="e">
        <f t="shared" si="40"/>
        <v>#VALUE!</v>
      </c>
      <c r="R167" s="95" t="b">
        <f t="shared" si="41"/>
        <v>0</v>
      </c>
      <c r="S167" s="76" t="str">
        <f t="shared" si="34"/>
        <v/>
      </c>
      <c r="T167" s="94" t="e" cm="1">
        <f t="array" aca="1" ref="T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U167" s="94" t="str">
        <f t="shared" si="35"/>
        <v/>
      </c>
      <c r="V167" s="96" t="b">
        <f t="shared" si="36"/>
        <v>0</v>
      </c>
      <c r="W167" s="130" t="e">
        <f>IF(#REF!="",FALSE,IF(OR(X167&gt;Z167,X167&lt;Y167),TRUE,FALSE))</f>
        <v>#REF!</v>
      </c>
      <c r="X167" s="130">
        <f t="shared" si="37"/>
        <v>0</v>
      </c>
      <c r="Y167" s="132" t="e">
        <f>#REF!-3/30</f>
        <v>#REF!</v>
      </c>
      <c r="Z167" s="133" t="e">
        <f>#REF!+1/30</f>
        <v>#REF!</v>
      </c>
    </row>
    <row r="168" spans="1:26" s="30" customFormat="1" x14ac:dyDescent="0.25">
      <c r="A168" s="19">
        <v>153</v>
      </c>
      <c r="B168" s="20"/>
      <c r="C168" s="189"/>
      <c r="D168" s="1"/>
      <c r="E168" s="1"/>
      <c r="F168" s="233">
        <v>0</v>
      </c>
      <c r="G168" s="58"/>
      <c r="H168" s="134" t="str">
        <f t="shared" si="38"/>
        <v/>
      </c>
      <c r="I168" s="35" t="b">
        <f t="shared" si="28"/>
        <v>0</v>
      </c>
      <c r="J168" s="92" t="str">
        <f t="shared" si="29"/>
        <v/>
      </c>
      <c r="K168" s="29" t="b">
        <v>0</v>
      </c>
      <c r="L168" s="92" t="str">
        <f t="shared" si="39"/>
        <v/>
      </c>
      <c r="M168" s="94" t="e">
        <f t="shared" si="30"/>
        <v>#VALUE!</v>
      </c>
      <c r="N168" s="94" t="e">
        <f t="shared" si="31"/>
        <v>#VALUE!</v>
      </c>
      <c r="O168" s="94" t="e">
        <f t="shared" si="32"/>
        <v>#VALUE!</v>
      </c>
      <c r="P168" s="95" t="e">
        <f t="shared" si="33"/>
        <v>#VALUE!</v>
      </c>
      <c r="Q168" s="95" t="e">
        <f t="shared" si="40"/>
        <v>#VALUE!</v>
      </c>
      <c r="R168" s="95" t="b">
        <f t="shared" si="41"/>
        <v>0</v>
      </c>
      <c r="S168" s="76" t="str">
        <f t="shared" si="34"/>
        <v/>
      </c>
      <c r="T168" s="94" t="e" cm="1">
        <f t="array" aca="1" ref="T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U168" s="94" t="str">
        <f t="shared" si="35"/>
        <v/>
      </c>
      <c r="V168" s="96" t="b">
        <f t="shared" si="36"/>
        <v>0</v>
      </c>
      <c r="W168" s="130" t="e">
        <f>IF(#REF!="",FALSE,IF(OR(X168&gt;Z168,X168&lt;Y168),TRUE,FALSE))</f>
        <v>#REF!</v>
      </c>
      <c r="X168" s="130">
        <f t="shared" si="37"/>
        <v>0</v>
      </c>
      <c r="Y168" s="132" t="e">
        <f>#REF!-3/30</f>
        <v>#REF!</v>
      </c>
      <c r="Z168" s="133" t="e">
        <f>#REF!+1/30</f>
        <v>#REF!</v>
      </c>
    </row>
    <row r="169" spans="1:26" s="30" customFormat="1" x14ac:dyDescent="0.25">
      <c r="A169" s="19">
        <v>154</v>
      </c>
      <c r="B169" s="20"/>
      <c r="C169" s="189"/>
      <c r="D169" s="1"/>
      <c r="E169" s="1"/>
      <c r="F169" s="233">
        <v>0</v>
      </c>
      <c r="G169" s="58"/>
      <c r="H169" s="134" t="str">
        <f t="shared" si="38"/>
        <v/>
      </c>
      <c r="I169" s="35" t="b">
        <f t="shared" si="28"/>
        <v>0</v>
      </c>
      <c r="J169" s="92" t="str">
        <f t="shared" si="29"/>
        <v/>
      </c>
      <c r="K169" s="29" t="b">
        <v>0</v>
      </c>
      <c r="L169" s="92" t="str">
        <f t="shared" si="39"/>
        <v/>
      </c>
      <c r="M169" s="94" t="e">
        <f t="shared" si="30"/>
        <v>#VALUE!</v>
      </c>
      <c r="N169" s="94" t="e">
        <f t="shared" si="31"/>
        <v>#VALUE!</v>
      </c>
      <c r="O169" s="94" t="e">
        <f t="shared" si="32"/>
        <v>#VALUE!</v>
      </c>
      <c r="P169" s="95" t="e">
        <f t="shared" si="33"/>
        <v>#VALUE!</v>
      </c>
      <c r="Q169" s="95" t="e">
        <f t="shared" si="40"/>
        <v>#VALUE!</v>
      </c>
      <c r="R169" s="95" t="b">
        <f t="shared" si="41"/>
        <v>0</v>
      </c>
      <c r="S169" s="76" t="str">
        <f t="shared" si="34"/>
        <v/>
      </c>
      <c r="T169" s="94" t="e" cm="1">
        <f t="array" aca="1" ref="T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U169" s="94" t="str">
        <f t="shared" si="35"/>
        <v/>
      </c>
      <c r="V169" s="96" t="b">
        <f t="shared" si="36"/>
        <v>0</v>
      </c>
      <c r="W169" s="130" t="e">
        <f>IF(#REF!="",FALSE,IF(OR(X169&gt;Z169,X169&lt;Y169),TRUE,FALSE))</f>
        <v>#REF!</v>
      </c>
      <c r="X169" s="130">
        <f t="shared" si="37"/>
        <v>0</v>
      </c>
      <c r="Y169" s="132" t="e">
        <f>#REF!-3/30</f>
        <v>#REF!</v>
      </c>
      <c r="Z169" s="133" t="e">
        <f>#REF!+1/30</f>
        <v>#REF!</v>
      </c>
    </row>
    <row r="170" spans="1:26" s="30" customFormat="1" x14ac:dyDescent="0.25">
      <c r="A170" s="19">
        <v>155</v>
      </c>
      <c r="B170" s="20"/>
      <c r="C170" s="189"/>
      <c r="D170" s="1"/>
      <c r="E170" s="1"/>
      <c r="F170" s="233">
        <v>0</v>
      </c>
      <c r="G170" s="58"/>
      <c r="H170" s="134" t="str">
        <f t="shared" si="38"/>
        <v/>
      </c>
      <c r="I170" s="35" t="b">
        <f t="shared" si="28"/>
        <v>0</v>
      </c>
      <c r="J170" s="92" t="str">
        <f t="shared" si="29"/>
        <v/>
      </c>
      <c r="K170" s="29" t="b">
        <v>0</v>
      </c>
      <c r="L170" s="92" t="str">
        <f t="shared" si="39"/>
        <v/>
      </c>
      <c r="M170" s="94" t="e">
        <f t="shared" si="30"/>
        <v>#VALUE!</v>
      </c>
      <c r="N170" s="94" t="e">
        <f t="shared" si="31"/>
        <v>#VALUE!</v>
      </c>
      <c r="O170" s="94" t="e">
        <f t="shared" si="32"/>
        <v>#VALUE!</v>
      </c>
      <c r="P170" s="95" t="e">
        <f t="shared" si="33"/>
        <v>#VALUE!</v>
      </c>
      <c r="Q170" s="95" t="e">
        <f t="shared" si="40"/>
        <v>#VALUE!</v>
      </c>
      <c r="R170" s="95" t="b">
        <f t="shared" si="41"/>
        <v>0</v>
      </c>
      <c r="S170" s="76" t="str">
        <f t="shared" si="34"/>
        <v/>
      </c>
      <c r="T170" s="94" t="e" cm="1">
        <f t="array" aca="1" ref="T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U170" s="94" t="str">
        <f t="shared" si="35"/>
        <v/>
      </c>
      <c r="V170" s="96" t="b">
        <f t="shared" si="36"/>
        <v>0</v>
      </c>
      <c r="W170" s="130" t="e">
        <f>IF(#REF!="",FALSE,IF(OR(X170&gt;Z170,X170&lt;Y170),TRUE,FALSE))</f>
        <v>#REF!</v>
      </c>
      <c r="X170" s="130">
        <f t="shared" si="37"/>
        <v>0</v>
      </c>
      <c r="Y170" s="132" t="e">
        <f>#REF!-3/30</f>
        <v>#REF!</v>
      </c>
      <c r="Z170" s="133" t="e">
        <f>#REF!+1/30</f>
        <v>#REF!</v>
      </c>
    </row>
    <row r="171" spans="1:26" s="30" customFormat="1" x14ac:dyDescent="0.25">
      <c r="A171" s="19">
        <v>156</v>
      </c>
      <c r="B171" s="20"/>
      <c r="C171" s="189"/>
      <c r="D171" s="1"/>
      <c r="E171" s="1"/>
      <c r="F171" s="233">
        <v>0</v>
      </c>
      <c r="G171" s="58"/>
      <c r="H171" s="134" t="str">
        <f t="shared" si="38"/>
        <v/>
      </c>
      <c r="I171" s="35" t="b">
        <f t="shared" si="28"/>
        <v>0</v>
      </c>
      <c r="J171" s="92" t="str">
        <f t="shared" si="29"/>
        <v/>
      </c>
      <c r="K171" s="29" t="b">
        <v>0</v>
      </c>
      <c r="L171" s="92" t="str">
        <f t="shared" si="39"/>
        <v/>
      </c>
      <c r="M171" s="94" t="e">
        <f t="shared" si="30"/>
        <v>#VALUE!</v>
      </c>
      <c r="N171" s="94" t="e">
        <f t="shared" si="31"/>
        <v>#VALUE!</v>
      </c>
      <c r="O171" s="94" t="e">
        <f t="shared" si="32"/>
        <v>#VALUE!</v>
      </c>
      <c r="P171" s="95" t="e">
        <f t="shared" si="33"/>
        <v>#VALUE!</v>
      </c>
      <c r="Q171" s="95" t="e">
        <f t="shared" si="40"/>
        <v>#VALUE!</v>
      </c>
      <c r="R171" s="95" t="b">
        <f t="shared" si="41"/>
        <v>0</v>
      </c>
      <c r="S171" s="76" t="str">
        <f t="shared" si="34"/>
        <v/>
      </c>
      <c r="T171" s="94" t="e" cm="1">
        <f t="array" aca="1" ref="T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U171" s="94" t="str">
        <f t="shared" si="35"/>
        <v/>
      </c>
      <c r="V171" s="96" t="b">
        <f t="shared" si="36"/>
        <v>0</v>
      </c>
      <c r="W171" s="130" t="e">
        <f>IF(#REF!="",FALSE,IF(OR(X171&gt;Z171,X171&lt;Y171),TRUE,FALSE))</f>
        <v>#REF!</v>
      </c>
      <c r="X171" s="130">
        <f t="shared" si="37"/>
        <v>0</v>
      </c>
      <c r="Y171" s="132" t="e">
        <f>#REF!-3/30</f>
        <v>#REF!</v>
      </c>
      <c r="Z171" s="133" t="e">
        <f>#REF!+1/30</f>
        <v>#REF!</v>
      </c>
    </row>
    <row r="172" spans="1:26" s="30" customFormat="1" x14ac:dyDescent="0.25">
      <c r="A172" s="19">
        <v>157</v>
      </c>
      <c r="B172" s="20"/>
      <c r="C172" s="189"/>
      <c r="D172" s="1"/>
      <c r="E172" s="1"/>
      <c r="F172" s="233">
        <v>0</v>
      </c>
      <c r="G172" s="58"/>
      <c r="H172" s="134" t="str">
        <f t="shared" si="38"/>
        <v/>
      </c>
      <c r="I172" s="35" t="b">
        <f t="shared" si="28"/>
        <v>0</v>
      </c>
      <c r="J172" s="92" t="str">
        <f t="shared" si="29"/>
        <v/>
      </c>
      <c r="K172" s="29" t="b">
        <v>0</v>
      </c>
      <c r="L172" s="92" t="str">
        <f t="shared" si="39"/>
        <v/>
      </c>
      <c r="M172" s="94" t="e">
        <f t="shared" si="30"/>
        <v>#VALUE!</v>
      </c>
      <c r="N172" s="94" t="e">
        <f t="shared" si="31"/>
        <v>#VALUE!</v>
      </c>
      <c r="O172" s="94" t="e">
        <f t="shared" si="32"/>
        <v>#VALUE!</v>
      </c>
      <c r="P172" s="95" t="e">
        <f t="shared" si="33"/>
        <v>#VALUE!</v>
      </c>
      <c r="Q172" s="95" t="e">
        <f t="shared" si="40"/>
        <v>#VALUE!</v>
      </c>
      <c r="R172" s="95" t="b">
        <f t="shared" si="41"/>
        <v>0</v>
      </c>
      <c r="S172" s="76" t="str">
        <f t="shared" si="34"/>
        <v/>
      </c>
      <c r="T172" s="94" t="e" cm="1">
        <f t="array" aca="1" ref="T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U172" s="94" t="str">
        <f t="shared" si="35"/>
        <v/>
      </c>
      <c r="V172" s="96" t="b">
        <f t="shared" si="36"/>
        <v>0</v>
      </c>
      <c r="W172" s="130" t="e">
        <f>IF(#REF!="",FALSE,IF(OR(X172&gt;Z172,X172&lt;Y172),TRUE,FALSE))</f>
        <v>#REF!</v>
      </c>
      <c r="X172" s="130">
        <f t="shared" si="37"/>
        <v>0</v>
      </c>
      <c r="Y172" s="132" t="e">
        <f>#REF!-3/30</f>
        <v>#REF!</v>
      </c>
      <c r="Z172" s="133" t="e">
        <f>#REF!+1/30</f>
        <v>#REF!</v>
      </c>
    </row>
    <row r="173" spans="1:26" s="30" customFormat="1" x14ac:dyDescent="0.25">
      <c r="A173" s="19">
        <v>158</v>
      </c>
      <c r="B173" s="20"/>
      <c r="C173" s="189"/>
      <c r="D173" s="1"/>
      <c r="E173" s="1"/>
      <c r="F173" s="233">
        <v>0</v>
      </c>
      <c r="G173" s="58"/>
      <c r="H173" s="134" t="str">
        <f t="shared" si="38"/>
        <v/>
      </c>
      <c r="I173" s="35" t="b">
        <f t="shared" si="28"/>
        <v>0</v>
      </c>
      <c r="J173" s="92" t="str">
        <f t="shared" si="29"/>
        <v/>
      </c>
      <c r="K173" s="29" t="b">
        <v>0</v>
      </c>
      <c r="L173" s="92" t="str">
        <f t="shared" si="39"/>
        <v/>
      </c>
      <c r="M173" s="94" t="e">
        <f t="shared" si="30"/>
        <v>#VALUE!</v>
      </c>
      <c r="N173" s="94" t="e">
        <f t="shared" si="31"/>
        <v>#VALUE!</v>
      </c>
      <c r="O173" s="94" t="e">
        <f t="shared" si="32"/>
        <v>#VALUE!</v>
      </c>
      <c r="P173" s="95" t="e">
        <f t="shared" si="33"/>
        <v>#VALUE!</v>
      </c>
      <c r="Q173" s="95" t="e">
        <f t="shared" si="40"/>
        <v>#VALUE!</v>
      </c>
      <c r="R173" s="95" t="b">
        <f t="shared" si="41"/>
        <v>0</v>
      </c>
      <c r="S173" s="76" t="str">
        <f t="shared" si="34"/>
        <v/>
      </c>
      <c r="T173" s="94" t="e" cm="1">
        <f t="array" aca="1" ref="T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U173" s="94" t="str">
        <f t="shared" si="35"/>
        <v/>
      </c>
      <c r="V173" s="96" t="b">
        <f t="shared" si="36"/>
        <v>0</v>
      </c>
      <c r="W173" s="130" t="e">
        <f>IF(#REF!="",FALSE,IF(OR(X173&gt;Z173,X173&lt;Y173),TRUE,FALSE))</f>
        <v>#REF!</v>
      </c>
      <c r="X173" s="130">
        <f t="shared" si="37"/>
        <v>0</v>
      </c>
      <c r="Y173" s="132" t="e">
        <f>#REF!-3/30</f>
        <v>#REF!</v>
      </c>
      <c r="Z173" s="133" t="e">
        <f>#REF!+1/30</f>
        <v>#REF!</v>
      </c>
    </row>
    <row r="174" spans="1:26" s="30" customFormat="1" x14ac:dyDescent="0.25">
      <c r="A174" s="19">
        <v>159</v>
      </c>
      <c r="B174" s="20"/>
      <c r="C174" s="189"/>
      <c r="D174" s="1"/>
      <c r="E174" s="1"/>
      <c r="F174" s="233">
        <v>0</v>
      </c>
      <c r="G174" s="58"/>
      <c r="H174" s="134" t="str">
        <f t="shared" si="38"/>
        <v/>
      </c>
      <c r="I174" s="35" t="b">
        <f t="shared" si="28"/>
        <v>0</v>
      </c>
      <c r="J174" s="92" t="str">
        <f t="shared" si="29"/>
        <v/>
      </c>
      <c r="K174" s="29" t="b">
        <v>0</v>
      </c>
      <c r="L174" s="92" t="str">
        <f t="shared" si="39"/>
        <v/>
      </c>
      <c r="M174" s="94" t="e">
        <f t="shared" si="30"/>
        <v>#VALUE!</v>
      </c>
      <c r="N174" s="94" t="e">
        <f t="shared" si="31"/>
        <v>#VALUE!</v>
      </c>
      <c r="O174" s="94" t="e">
        <f t="shared" si="32"/>
        <v>#VALUE!</v>
      </c>
      <c r="P174" s="95" t="e">
        <f t="shared" si="33"/>
        <v>#VALUE!</v>
      </c>
      <c r="Q174" s="95" t="e">
        <f t="shared" si="40"/>
        <v>#VALUE!</v>
      </c>
      <c r="R174" s="95" t="b">
        <f t="shared" si="41"/>
        <v>0</v>
      </c>
      <c r="S174" s="76" t="str">
        <f t="shared" si="34"/>
        <v/>
      </c>
      <c r="T174" s="94" t="e" cm="1">
        <f t="array" aca="1" ref="T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U174" s="94" t="str">
        <f t="shared" si="35"/>
        <v/>
      </c>
      <c r="V174" s="96" t="b">
        <f t="shared" si="36"/>
        <v>0</v>
      </c>
      <c r="W174" s="130" t="e">
        <f>IF(#REF!="",FALSE,IF(OR(X174&gt;Z174,X174&lt;Y174),TRUE,FALSE))</f>
        <v>#REF!</v>
      </c>
      <c r="X174" s="130">
        <f t="shared" si="37"/>
        <v>0</v>
      </c>
      <c r="Y174" s="132" t="e">
        <f>#REF!-3/30</f>
        <v>#REF!</v>
      </c>
      <c r="Z174" s="133" t="e">
        <f>#REF!+1/30</f>
        <v>#REF!</v>
      </c>
    </row>
    <row r="175" spans="1:26" s="30" customFormat="1" x14ac:dyDescent="0.25">
      <c r="A175" s="19">
        <v>160</v>
      </c>
      <c r="B175" s="20"/>
      <c r="C175" s="189"/>
      <c r="D175" s="1"/>
      <c r="E175" s="1"/>
      <c r="F175" s="233">
        <v>0</v>
      </c>
      <c r="G175" s="58"/>
      <c r="H175" s="134" t="str">
        <f t="shared" si="38"/>
        <v/>
      </c>
      <c r="I175" s="35" t="b">
        <f t="shared" si="28"/>
        <v>0</v>
      </c>
      <c r="J175" s="92" t="str">
        <f t="shared" si="29"/>
        <v/>
      </c>
      <c r="K175" s="29" t="b">
        <v>0</v>
      </c>
      <c r="L175" s="92" t="str">
        <f t="shared" si="39"/>
        <v/>
      </c>
      <c r="M175" s="94" t="e">
        <f t="shared" si="30"/>
        <v>#VALUE!</v>
      </c>
      <c r="N175" s="94" t="e">
        <f t="shared" si="31"/>
        <v>#VALUE!</v>
      </c>
      <c r="O175" s="94" t="e">
        <f t="shared" si="32"/>
        <v>#VALUE!</v>
      </c>
      <c r="P175" s="95" t="e">
        <f t="shared" si="33"/>
        <v>#VALUE!</v>
      </c>
      <c r="Q175" s="95" t="e">
        <f t="shared" si="40"/>
        <v>#VALUE!</v>
      </c>
      <c r="R175" s="95" t="b">
        <f t="shared" si="41"/>
        <v>0</v>
      </c>
      <c r="S175" s="76" t="str">
        <f t="shared" si="34"/>
        <v/>
      </c>
      <c r="T175" s="94" t="e" cm="1">
        <f t="array" aca="1" ref="T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U175" s="94" t="str">
        <f t="shared" si="35"/>
        <v/>
      </c>
      <c r="V175" s="96" t="b">
        <f t="shared" si="36"/>
        <v>0</v>
      </c>
      <c r="W175" s="130" t="e">
        <f>IF(#REF!="",FALSE,IF(OR(X175&gt;Z175,X175&lt;Y175),TRUE,FALSE))</f>
        <v>#REF!</v>
      </c>
      <c r="X175" s="130">
        <f t="shared" si="37"/>
        <v>0</v>
      </c>
      <c r="Y175" s="132" t="e">
        <f>#REF!-3/30</f>
        <v>#REF!</v>
      </c>
      <c r="Z175" s="133" t="e">
        <f>#REF!+1/30</f>
        <v>#REF!</v>
      </c>
    </row>
    <row r="176" spans="1:26" s="30" customFormat="1" x14ac:dyDescent="0.25">
      <c r="A176" s="19">
        <v>161</v>
      </c>
      <c r="B176" s="20"/>
      <c r="C176" s="189"/>
      <c r="D176" s="1"/>
      <c r="E176" s="1"/>
      <c r="F176" s="233">
        <v>0</v>
      </c>
      <c r="G176" s="58"/>
      <c r="H176" s="134" t="str">
        <f t="shared" si="38"/>
        <v/>
      </c>
      <c r="I176" s="35" t="b">
        <f t="shared" si="28"/>
        <v>0</v>
      </c>
      <c r="J176" s="92" t="str">
        <f t="shared" si="29"/>
        <v/>
      </c>
      <c r="K176" s="29" t="b">
        <v>0</v>
      </c>
      <c r="L176" s="92" t="str">
        <f t="shared" si="39"/>
        <v/>
      </c>
      <c r="M176" s="94" t="e">
        <f t="shared" si="30"/>
        <v>#VALUE!</v>
      </c>
      <c r="N176" s="94" t="e">
        <f t="shared" si="31"/>
        <v>#VALUE!</v>
      </c>
      <c r="O176" s="94" t="e">
        <f t="shared" si="32"/>
        <v>#VALUE!</v>
      </c>
      <c r="P176" s="95" t="e">
        <f t="shared" si="33"/>
        <v>#VALUE!</v>
      </c>
      <c r="Q176" s="95" t="e">
        <f t="shared" si="40"/>
        <v>#VALUE!</v>
      </c>
      <c r="R176" s="95" t="b">
        <f t="shared" si="41"/>
        <v>0</v>
      </c>
      <c r="S176" s="76" t="str">
        <f t="shared" si="34"/>
        <v/>
      </c>
      <c r="T176" s="94" t="e" cm="1">
        <f t="array" aca="1" ref="T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U176" s="94" t="str">
        <f t="shared" si="35"/>
        <v/>
      </c>
      <c r="V176" s="96" t="b">
        <f t="shared" si="36"/>
        <v>0</v>
      </c>
      <c r="W176" s="130" t="e">
        <f>IF(#REF!="",FALSE,IF(OR(X176&gt;Z176,X176&lt;Y176),TRUE,FALSE))</f>
        <v>#REF!</v>
      </c>
      <c r="X176" s="130">
        <f t="shared" si="37"/>
        <v>0</v>
      </c>
      <c r="Y176" s="132" t="e">
        <f>#REF!-3/30</f>
        <v>#REF!</v>
      </c>
      <c r="Z176" s="133" t="e">
        <f>#REF!+1/30</f>
        <v>#REF!</v>
      </c>
    </row>
    <row r="177" spans="1:26" s="30" customFormat="1" x14ac:dyDescent="0.25">
      <c r="A177" s="19">
        <v>162</v>
      </c>
      <c r="B177" s="20"/>
      <c r="C177" s="189"/>
      <c r="D177" s="1"/>
      <c r="E177" s="1"/>
      <c r="F177" s="233">
        <v>0</v>
      </c>
      <c r="G177" s="58"/>
      <c r="H177" s="134" t="str">
        <f t="shared" si="38"/>
        <v/>
      </c>
      <c r="I177" s="35" t="b">
        <f t="shared" si="28"/>
        <v>0</v>
      </c>
      <c r="J177" s="92" t="str">
        <f t="shared" si="29"/>
        <v/>
      </c>
      <c r="K177" s="29" t="b">
        <v>0</v>
      </c>
      <c r="L177" s="92" t="str">
        <f t="shared" si="39"/>
        <v/>
      </c>
      <c r="M177" s="94" t="e">
        <f t="shared" si="30"/>
        <v>#VALUE!</v>
      </c>
      <c r="N177" s="94" t="e">
        <f t="shared" si="31"/>
        <v>#VALUE!</v>
      </c>
      <c r="O177" s="94" t="e">
        <f t="shared" si="32"/>
        <v>#VALUE!</v>
      </c>
      <c r="P177" s="95" t="e">
        <f t="shared" si="33"/>
        <v>#VALUE!</v>
      </c>
      <c r="Q177" s="95" t="e">
        <f t="shared" si="40"/>
        <v>#VALUE!</v>
      </c>
      <c r="R177" s="95" t="b">
        <f t="shared" si="41"/>
        <v>0</v>
      </c>
      <c r="S177" s="76" t="str">
        <f t="shared" si="34"/>
        <v/>
      </c>
      <c r="T177" s="94" t="e" cm="1">
        <f t="array" aca="1" ref="T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U177" s="94" t="str">
        <f t="shared" si="35"/>
        <v/>
      </c>
      <c r="V177" s="96" t="b">
        <f t="shared" si="36"/>
        <v>0</v>
      </c>
      <c r="W177" s="130" t="e">
        <f>IF(#REF!="",FALSE,IF(OR(X177&gt;Z177,X177&lt;Y177),TRUE,FALSE))</f>
        <v>#REF!</v>
      </c>
      <c r="X177" s="130">
        <f t="shared" si="37"/>
        <v>0</v>
      </c>
      <c r="Y177" s="132" t="e">
        <f>#REF!-3/30</f>
        <v>#REF!</v>
      </c>
      <c r="Z177" s="133" t="e">
        <f>#REF!+1/30</f>
        <v>#REF!</v>
      </c>
    </row>
    <row r="178" spans="1:26" s="30" customFormat="1" x14ac:dyDescent="0.25">
      <c r="A178" s="19">
        <v>163</v>
      </c>
      <c r="B178" s="20"/>
      <c r="C178" s="189"/>
      <c r="D178" s="1"/>
      <c r="E178" s="1"/>
      <c r="F178" s="233">
        <v>0</v>
      </c>
      <c r="G178" s="58"/>
      <c r="H178" s="134" t="str">
        <f t="shared" si="38"/>
        <v/>
      </c>
      <c r="I178" s="35" t="b">
        <f t="shared" si="28"/>
        <v>0</v>
      </c>
      <c r="J178" s="92" t="str">
        <f t="shared" si="29"/>
        <v/>
      </c>
      <c r="K178" s="29" t="b">
        <v>0</v>
      </c>
      <c r="L178" s="92" t="str">
        <f t="shared" si="39"/>
        <v/>
      </c>
      <c r="M178" s="94" t="e">
        <f t="shared" si="30"/>
        <v>#VALUE!</v>
      </c>
      <c r="N178" s="94" t="e">
        <f t="shared" si="31"/>
        <v>#VALUE!</v>
      </c>
      <c r="O178" s="94" t="e">
        <f t="shared" si="32"/>
        <v>#VALUE!</v>
      </c>
      <c r="P178" s="95" t="e">
        <f t="shared" si="33"/>
        <v>#VALUE!</v>
      </c>
      <c r="Q178" s="95" t="e">
        <f t="shared" si="40"/>
        <v>#VALUE!</v>
      </c>
      <c r="R178" s="95" t="b">
        <f t="shared" si="41"/>
        <v>0</v>
      </c>
      <c r="S178" s="76" t="str">
        <f t="shared" si="34"/>
        <v/>
      </c>
      <c r="T178" s="94" t="e" cm="1">
        <f t="array" aca="1" ref="T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U178" s="94" t="str">
        <f t="shared" si="35"/>
        <v/>
      </c>
      <c r="V178" s="96" t="b">
        <f t="shared" si="36"/>
        <v>0</v>
      </c>
      <c r="W178" s="130" t="e">
        <f>IF(#REF!="",FALSE,IF(OR(X178&gt;Z178,X178&lt;Y178),TRUE,FALSE))</f>
        <v>#REF!</v>
      </c>
      <c r="X178" s="130">
        <f t="shared" si="37"/>
        <v>0</v>
      </c>
      <c r="Y178" s="132" t="e">
        <f>#REF!-3/30</f>
        <v>#REF!</v>
      </c>
      <c r="Z178" s="133" t="e">
        <f>#REF!+1/30</f>
        <v>#REF!</v>
      </c>
    </row>
    <row r="179" spans="1:26" s="30" customFormat="1" x14ac:dyDescent="0.25">
      <c r="A179" s="19">
        <v>164</v>
      </c>
      <c r="B179" s="20"/>
      <c r="C179" s="189"/>
      <c r="D179" s="1"/>
      <c r="E179" s="1"/>
      <c r="F179" s="233">
        <v>0</v>
      </c>
      <c r="G179" s="58"/>
      <c r="H179" s="134" t="str">
        <f t="shared" si="38"/>
        <v/>
      </c>
      <c r="I179" s="35" t="b">
        <f t="shared" si="28"/>
        <v>0</v>
      </c>
      <c r="J179" s="92" t="str">
        <f t="shared" si="29"/>
        <v/>
      </c>
      <c r="K179" s="29" t="b">
        <v>0</v>
      </c>
      <c r="L179" s="92" t="str">
        <f t="shared" si="39"/>
        <v/>
      </c>
      <c r="M179" s="94" t="e">
        <f t="shared" si="30"/>
        <v>#VALUE!</v>
      </c>
      <c r="N179" s="94" t="e">
        <f t="shared" si="31"/>
        <v>#VALUE!</v>
      </c>
      <c r="O179" s="94" t="e">
        <f t="shared" si="32"/>
        <v>#VALUE!</v>
      </c>
      <c r="P179" s="95" t="e">
        <f t="shared" si="33"/>
        <v>#VALUE!</v>
      </c>
      <c r="Q179" s="95" t="e">
        <f t="shared" si="40"/>
        <v>#VALUE!</v>
      </c>
      <c r="R179" s="95" t="b">
        <f t="shared" si="41"/>
        <v>0</v>
      </c>
      <c r="S179" s="76" t="str">
        <f t="shared" si="34"/>
        <v/>
      </c>
      <c r="T179" s="94" t="e" cm="1">
        <f t="array" aca="1" ref="T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U179" s="94" t="str">
        <f t="shared" si="35"/>
        <v/>
      </c>
      <c r="V179" s="96" t="b">
        <f t="shared" si="36"/>
        <v>0</v>
      </c>
      <c r="W179" s="130" t="e">
        <f>IF(#REF!="",FALSE,IF(OR(X179&gt;Z179,X179&lt;Y179),TRUE,FALSE))</f>
        <v>#REF!</v>
      </c>
      <c r="X179" s="130">
        <f t="shared" si="37"/>
        <v>0</v>
      </c>
      <c r="Y179" s="132" t="e">
        <f>#REF!-3/30</f>
        <v>#REF!</v>
      </c>
      <c r="Z179" s="133" t="e">
        <f>#REF!+1/30</f>
        <v>#REF!</v>
      </c>
    </row>
    <row r="180" spans="1:26" s="30" customFormat="1" x14ac:dyDescent="0.25">
      <c r="A180" s="19">
        <v>165</v>
      </c>
      <c r="B180" s="20"/>
      <c r="C180" s="189"/>
      <c r="D180" s="1"/>
      <c r="E180" s="1"/>
      <c r="F180" s="233">
        <v>0</v>
      </c>
      <c r="G180" s="58"/>
      <c r="H180" s="134" t="str">
        <f t="shared" si="38"/>
        <v/>
      </c>
      <c r="I180" s="35" t="b">
        <f t="shared" si="28"/>
        <v>0</v>
      </c>
      <c r="J180" s="92" t="str">
        <f t="shared" si="29"/>
        <v/>
      </c>
      <c r="K180" s="29" t="b">
        <v>0</v>
      </c>
      <c r="L180" s="92" t="str">
        <f t="shared" si="39"/>
        <v/>
      </c>
      <c r="M180" s="94" t="e">
        <f t="shared" si="30"/>
        <v>#VALUE!</v>
      </c>
      <c r="N180" s="94" t="e">
        <f t="shared" si="31"/>
        <v>#VALUE!</v>
      </c>
      <c r="O180" s="94" t="e">
        <f t="shared" si="32"/>
        <v>#VALUE!</v>
      </c>
      <c r="P180" s="95" t="e">
        <f t="shared" si="33"/>
        <v>#VALUE!</v>
      </c>
      <c r="Q180" s="95" t="e">
        <f t="shared" si="40"/>
        <v>#VALUE!</v>
      </c>
      <c r="R180" s="95" t="b">
        <f t="shared" si="41"/>
        <v>0</v>
      </c>
      <c r="S180" s="76" t="str">
        <f t="shared" si="34"/>
        <v/>
      </c>
      <c r="T180" s="94" t="e" cm="1">
        <f t="array" aca="1" ref="T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U180" s="94" t="str">
        <f t="shared" si="35"/>
        <v/>
      </c>
      <c r="V180" s="96" t="b">
        <f t="shared" si="36"/>
        <v>0</v>
      </c>
      <c r="W180" s="130" t="e">
        <f>IF(#REF!="",FALSE,IF(OR(X180&gt;Z180,X180&lt;Y180),TRUE,FALSE))</f>
        <v>#REF!</v>
      </c>
      <c r="X180" s="130">
        <f t="shared" si="37"/>
        <v>0</v>
      </c>
      <c r="Y180" s="132" t="e">
        <f>#REF!-3/30</f>
        <v>#REF!</v>
      </c>
      <c r="Z180" s="133" t="e">
        <f>#REF!+1/30</f>
        <v>#REF!</v>
      </c>
    </row>
    <row r="181" spans="1:26" s="30" customFormat="1" x14ac:dyDescent="0.25">
      <c r="A181" s="19">
        <v>166</v>
      </c>
      <c r="B181" s="20"/>
      <c r="C181" s="189"/>
      <c r="D181" s="1"/>
      <c r="E181" s="1"/>
      <c r="F181" s="233">
        <v>0</v>
      </c>
      <c r="G181" s="58"/>
      <c r="H181" s="134" t="str">
        <f t="shared" si="38"/>
        <v/>
      </c>
      <c r="I181" s="35" t="b">
        <f t="shared" si="28"/>
        <v>0</v>
      </c>
      <c r="J181" s="92" t="str">
        <f t="shared" si="29"/>
        <v/>
      </c>
      <c r="K181" s="29" t="b">
        <v>0</v>
      </c>
      <c r="L181" s="92" t="str">
        <f t="shared" si="39"/>
        <v/>
      </c>
      <c r="M181" s="94" t="e">
        <f t="shared" si="30"/>
        <v>#VALUE!</v>
      </c>
      <c r="N181" s="94" t="e">
        <f t="shared" si="31"/>
        <v>#VALUE!</v>
      </c>
      <c r="O181" s="94" t="e">
        <f t="shared" si="32"/>
        <v>#VALUE!</v>
      </c>
      <c r="P181" s="95" t="e">
        <f t="shared" si="33"/>
        <v>#VALUE!</v>
      </c>
      <c r="Q181" s="95" t="e">
        <f t="shared" si="40"/>
        <v>#VALUE!</v>
      </c>
      <c r="R181" s="95" t="b">
        <f t="shared" si="41"/>
        <v>0</v>
      </c>
      <c r="S181" s="76" t="str">
        <f t="shared" si="34"/>
        <v/>
      </c>
      <c r="T181" s="94" t="e" cm="1">
        <f t="array" aca="1" ref="T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U181" s="94" t="str">
        <f t="shared" si="35"/>
        <v/>
      </c>
      <c r="V181" s="96" t="b">
        <f t="shared" si="36"/>
        <v>0</v>
      </c>
      <c r="W181" s="130" t="e">
        <f>IF(#REF!="",FALSE,IF(OR(X181&gt;Z181,X181&lt;Y181),TRUE,FALSE))</f>
        <v>#REF!</v>
      </c>
      <c r="X181" s="130">
        <f t="shared" si="37"/>
        <v>0</v>
      </c>
      <c r="Y181" s="132" t="e">
        <f>#REF!-3/30</f>
        <v>#REF!</v>
      </c>
      <c r="Z181" s="133" t="e">
        <f>#REF!+1/30</f>
        <v>#REF!</v>
      </c>
    </row>
    <row r="182" spans="1:26" s="30" customFormat="1" x14ac:dyDescent="0.25">
      <c r="A182" s="19">
        <v>167</v>
      </c>
      <c r="B182" s="20"/>
      <c r="C182" s="189"/>
      <c r="D182" s="1"/>
      <c r="E182" s="1"/>
      <c r="F182" s="233">
        <v>0</v>
      </c>
      <c r="G182" s="58"/>
      <c r="H182" s="134" t="str">
        <f t="shared" si="38"/>
        <v/>
      </c>
      <c r="I182" s="35" t="b">
        <f t="shared" si="28"/>
        <v>0</v>
      </c>
      <c r="J182" s="92" t="str">
        <f t="shared" si="29"/>
        <v/>
      </c>
      <c r="K182" s="29" t="b">
        <v>0</v>
      </c>
      <c r="L182" s="92" t="str">
        <f t="shared" si="39"/>
        <v/>
      </c>
      <c r="M182" s="94" t="e">
        <f t="shared" si="30"/>
        <v>#VALUE!</v>
      </c>
      <c r="N182" s="94" t="e">
        <f t="shared" si="31"/>
        <v>#VALUE!</v>
      </c>
      <c r="O182" s="94" t="e">
        <f t="shared" si="32"/>
        <v>#VALUE!</v>
      </c>
      <c r="P182" s="95" t="e">
        <f t="shared" si="33"/>
        <v>#VALUE!</v>
      </c>
      <c r="Q182" s="95" t="e">
        <f t="shared" si="40"/>
        <v>#VALUE!</v>
      </c>
      <c r="R182" s="95" t="b">
        <f t="shared" si="41"/>
        <v>0</v>
      </c>
      <c r="S182" s="76" t="str">
        <f t="shared" si="34"/>
        <v/>
      </c>
      <c r="T182" s="94" t="e" cm="1">
        <f t="array" aca="1" ref="T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U182" s="94" t="str">
        <f t="shared" si="35"/>
        <v/>
      </c>
      <c r="V182" s="96" t="b">
        <f t="shared" si="36"/>
        <v>0</v>
      </c>
      <c r="W182" s="130" t="e">
        <f>IF(#REF!="",FALSE,IF(OR(X182&gt;Z182,X182&lt;Y182),TRUE,FALSE))</f>
        <v>#REF!</v>
      </c>
      <c r="X182" s="130">
        <f t="shared" si="37"/>
        <v>0</v>
      </c>
      <c r="Y182" s="132" t="e">
        <f>#REF!-3/30</f>
        <v>#REF!</v>
      </c>
      <c r="Z182" s="133" t="e">
        <f>#REF!+1/30</f>
        <v>#REF!</v>
      </c>
    </row>
    <row r="183" spans="1:26" s="30" customFormat="1" x14ac:dyDescent="0.25">
      <c r="A183" s="19">
        <v>168</v>
      </c>
      <c r="B183" s="20"/>
      <c r="C183" s="189"/>
      <c r="D183" s="1"/>
      <c r="E183" s="1"/>
      <c r="F183" s="233">
        <v>0</v>
      </c>
      <c r="G183" s="58"/>
      <c r="H183" s="134" t="str">
        <f t="shared" si="38"/>
        <v/>
      </c>
      <c r="I183" s="35" t="b">
        <f t="shared" si="28"/>
        <v>0</v>
      </c>
      <c r="J183" s="92" t="str">
        <f t="shared" si="29"/>
        <v/>
      </c>
      <c r="K183" s="29" t="b">
        <v>0</v>
      </c>
      <c r="L183" s="92" t="str">
        <f t="shared" si="39"/>
        <v/>
      </c>
      <c r="M183" s="94" t="e">
        <f t="shared" si="30"/>
        <v>#VALUE!</v>
      </c>
      <c r="N183" s="94" t="e">
        <f t="shared" si="31"/>
        <v>#VALUE!</v>
      </c>
      <c r="O183" s="94" t="e">
        <f t="shared" si="32"/>
        <v>#VALUE!</v>
      </c>
      <c r="P183" s="95" t="e">
        <f t="shared" si="33"/>
        <v>#VALUE!</v>
      </c>
      <c r="Q183" s="95" t="e">
        <f t="shared" si="40"/>
        <v>#VALUE!</v>
      </c>
      <c r="R183" s="95" t="b">
        <f t="shared" si="41"/>
        <v>0</v>
      </c>
      <c r="S183" s="76" t="str">
        <f t="shared" si="34"/>
        <v/>
      </c>
      <c r="T183" s="94" t="e" cm="1">
        <f t="array" aca="1" ref="T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U183" s="94" t="str">
        <f t="shared" si="35"/>
        <v/>
      </c>
      <c r="V183" s="96" t="b">
        <f t="shared" si="36"/>
        <v>0</v>
      </c>
      <c r="W183" s="130" t="e">
        <f>IF(#REF!="",FALSE,IF(OR(X183&gt;Z183,X183&lt;Y183),TRUE,FALSE))</f>
        <v>#REF!</v>
      </c>
      <c r="X183" s="130">
        <f t="shared" si="37"/>
        <v>0</v>
      </c>
      <c r="Y183" s="132" t="e">
        <f>#REF!-3/30</f>
        <v>#REF!</v>
      </c>
      <c r="Z183" s="133" t="e">
        <f>#REF!+1/30</f>
        <v>#REF!</v>
      </c>
    </row>
    <row r="184" spans="1:26" s="30" customFormat="1" x14ac:dyDescent="0.25">
      <c r="A184" s="19">
        <v>169</v>
      </c>
      <c r="B184" s="20"/>
      <c r="C184" s="189"/>
      <c r="D184" s="1"/>
      <c r="E184" s="1"/>
      <c r="F184" s="233">
        <v>0</v>
      </c>
      <c r="G184" s="58"/>
      <c r="H184" s="134" t="str">
        <f t="shared" si="38"/>
        <v/>
      </c>
      <c r="I184" s="35" t="b">
        <f t="shared" si="28"/>
        <v>0</v>
      </c>
      <c r="J184" s="92" t="str">
        <f t="shared" si="29"/>
        <v/>
      </c>
      <c r="K184" s="29" t="b">
        <v>0</v>
      </c>
      <c r="L184" s="92" t="str">
        <f t="shared" si="39"/>
        <v/>
      </c>
      <c r="M184" s="94" t="e">
        <f t="shared" si="30"/>
        <v>#VALUE!</v>
      </c>
      <c r="N184" s="94" t="e">
        <f t="shared" si="31"/>
        <v>#VALUE!</v>
      </c>
      <c r="O184" s="94" t="e">
        <f t="shared" si="32"/>
        <v>#VALUE!</v>
      </c>
      <c r="P184" s="95" t="e">
        <f t="shared" si="33"/>
        <v>#VALUE!</v>
      </c>
      <c r="Q184" s="95" t="e">
        <f t="shared" si="40"/>
        <v>#VALUE!</v>
      </c>
      <c r="R184" s="95" t="b">
        <f t="shared" si="41"/>
        <v>0</v>
      </c>
      <c r="S184" s="76" t="str">
        <f t="shared" si="34"/>
        <v/>
      </c>
      <c r="T184" s="94" t="e" cm="1">
        <f t="array" aca="1" ref="T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U184" s="94" t="str">
        <f t="shared" si="35"/>
        <v/>
      </c>
      <c r="V184" s="96" t="b">
        <f t="shared" si="36"/>
        <v>0</v>
      </c>
      <c r="W184" s="130" t="e">
        <f>IF(#REF!="",FALSE,IF(OR(X184&gt;Z184,X184&lt;Y184),TRUE,FALSE))</f>
        <v>#REF!</v>
      </c>
      <c r="X184" s="130">
        <f t="shared" si="37"/>
        <v>0</v>
      </c>
      <c r="Y184" s="132" t="e">
        <f>#REF!-3/30</f>
        <v>#REF!</v>
      </c>
      <c r="Z184" s="133" t="e">
        <f>#REF!+1/30</f>
        <v>#REF!</v>
      </c>
    </row>
    <row r="185" spans="1:26" s="30" customFormat="1" x14ac:dyDescent="0.25">
      <c r="A185" s="19">
        <v>170</v>
      </c>
      <c r="B185" s="20"/>
      <c r="C185" s="189"/>
      <c r="D185" s="1"/>
      <c r="E185" s="1"/>
      <c r="F185" s="233">
        <v>0</v>
      </c>
      <c r="G185" s="58"/>
      <c r="H185" s="134" t="str">
        <f t="shared" si="38"/>
        <v/>
      </c>
      <c r="I185" s="35" t="b">
        <f t="shared" si="28"/>
        <v>0</v>
      </c>
      <c r="J185" s="92" t="str">
        <f t="shared" si="29"/>
        <v/>
      </c>
      <c r="K185" s="29" t="b">
        <v>0</v>
      </c>
      <c r="L185" s="92" t="str">
        <f t="shared" si="39"/>
        <v/>
      </c>
      <c r="M185" s="94" t="e">
        <f t="shared" si="30"/>
        <v>#VALUE!</v>
      </c>
      <c r="N185" s="94" t="e">
        <f t="shared" si="31"/>
        <v>#VALUE!</v>
      </c>
      <c r="O185" s="94" t="e">
        <f t="shared" si="32"/>
        <v>#VALUE!</v>
      </c>
      <c r="P185" s="95" t="e">
        <f t="shared" si="33"/>
        <v>#VALUE!</v>
      </c>
      <c r="Q185" s="95" t="e">
        <f t="shared" si="40"/>
        <v>#VALUE!</v>
      </c>
      <c r="R185" s="95" t="b">
        <f t="shared" si="41"/>
        <v>0</v>
      </c>
      <c r="S185" s="76" t="str">
        <f t="shared" si="34"/>
        <v/>
      </c>
      <c r="T185" s="94" t="e" cm="1">
        <f t="array" aca="1" ref="T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U185" s="94" t="str">
        <f t="shared" si="35"/>
        <v/>
      </c>
      <c r="V185" s="96" t="b">
        <f t="shared" si="36"/>
        <v>0</v>
      </c>
      <c r="W185" s="130" t="e">
        <f>IF(#REF!="",FALSE,IF(OR(X185&gt;Z185,X185&lt;Y185),TRUE,FALSE))</f>
        <v>#REF!</v>
      </c>
      <c r="X185" s="130">
        <f t="shared" si="37"/>
        <v>0</v>
      </c>
      <c r="Y185" s="132" t="e">
        <f>#REF!-3/30</f>
        <v>#REF!</v>
      </c>
      <c r="Z185" s="133" t="e">
        <f>#REF!+1/30</f>
        <v>#REF!</v>
      </c>
    </row>
    <row r="186" spans="1:26" s="30" customFormat="1" x14ac:dyDescent="0.25">
      <c r="A186" s="19">
        <v>171</v>
      </c>
      <c r="B186" s="20"/>
      <c r="C186" s="189"/>
      <c r="D186" s="1"/>
      <c r="E186" s="1"/>
      <c r="F186" s="233">
        <v>0</v>
      </c>
      <c r="G186" s="58"/>
      <c r="H186" s="134" t="str">
        <f t="shared" si="38"/>
        <v/>
      </c>
      <c r="I186" s="35" t="b">
        <f t="shared" si="28"/>
        <v>0</v>
      </c>
      <c r="J186" s="92" t="str">
        <f t="shared" si="29"/>
        <v/>
      </c>
      <c r="K186" s="29" t="b">
        <v>0</v>
      </c>
      <c r="L186" s="92" t="str">
        <f t="shared" si="39"/>
        <v/>
      </c>
      <c r="M186" s="94" t="e">
        <f t="shared" si="30"/>
        <v>#VALUE!</v>
      </c>
      <c r="N186" s="94" t="e">
        <f t="shared" si="31"/>
        <v>#VALUE!</v>
      </c>
      <c r="O186" s="94" t="e">
        <f t="shared" si="32"/>
        <v>#VALUE!</v>
      </c>
      <c r="P186" s="95" t="e">
        <f t="shared" si="33"/>
        <v>#VALUE!</v>
      </c>
      <c r="Q186" s="95" t="e">
        <f t="shared" si="40"/>
        <v>#VALUE!</v>
      </c>
      <c r="R186" s="95" t="b">
        <f t="shared" si="41"/>
        <v>0</v>
      </c>
      <c r="S186" s="76" t="str">
        <f t="shared" si="34"/>
        <v/>
      </c>
      <c r="T186" s="94" t="e" cm="1">
        <f t="array" aca="1" ref="T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U186" s="94" t="str">
        <f t="shared" si="35"/>
        <v/>
      </c>
      <c r="V186" s="96" t="b">
        <f t="shared" si="36"/>
        <v>0</v>
      </c>
      <c r="W186" s="130" t="e">
        <f>IF(#REF!="",FALSE,IF(OR(X186&gt;Z186,X186&lt;Y186),TRUE,FALSE))</f>
        <v>#REF!</v>
      </c>
      <c r="X186" s="130">
        <f t="shared" si="37"/>
        <v>0</v>
      </c>
      <c r="Y186" s="132" t="e">
        <f>#REF!-3/30</f>
        <v>#REF!</v>
      </c>
      <c r="Z186" s="133" t="e">
        <f>#REF!+1/30</f>
        <v>#REF!</v>
      </c>
    </row>
    <row r="187" spans="1:26" s="30" customFormat="1" x14ac:dyDescent="0.25">
      <c r="A187" s="19">
        <v>172</v>
      </c>
      <c r="B187" s="20"/>
      <c r="C187" s="189"/>
      <c r="D187" s="1"/>
      <c r="E187" s="1"/>
      <c r="F187" s="233">
        <v>0</v>
      </c>
      <c r="G187" s="58"/>
      <c r="H187" s="134" t="str">
        <f t="shared" si="38"/>
        <v/>
      </c>
      <c r="I187" s="35" t="b">
        <f t="shared" si="28"/>
        <v>0</v>
      </c>
      <c r="J187" s="92" t="str">
        <f t="shared" si="29"/>
        <v/>
      </c>
      <c r="K187" s="29" t="b">
        <v>0</v>
      </c>
      <c r="L187" s="92" t="str">
        <f t="shared" si="39"/>
        <v/>
      </c>
      <c r="M187" s="94" t="e">
        <f t="shared" si="30"/>
        <v>#VALUE!</v>
      </c>
      <c r="N187" s="94" t="e">
        <f t="shared" si="31"/>
        <v>#VALUE!</v>
      </c>
      <c r="O187" s="94" t="e">
        <f t="shared" si="32"/>
        <v>#VALUE!</v>
      </c>
      <c r="P187" s="95" t="e">
        <f t="shared" si="33"/>
        <v>#VALUE!</v>
      </c>
      <c r="Q187" s="95" t="e">
        <f t="shared" si="40"/>
        <v>#VALUE!</v>
      </c>
      <c r="R187" s="95" t="b">
        <f t="shared" si="41"/>
        <v>0</v>
      </c>
      <c r="S187" s="76" t="str">
        <f t="shared" si="34"/>
        <v/>
      </c>
      <c r="T187" s="94" t="e" cm="1">
        <f t="array" aca="1" ref="T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U187" s="94" t="str">
        <f t="shared" si="35"/>
        <v/>
      </c>
      <c r="V187" s="96" t="b">
        <f t="shared" si="36"/>
        <v>0</v>
      </c>
      <c r="W187" s="130" t="e">
        <f>IF(#REF!="",FALSE,IF(OR(X187&gt;Z187,X187&lt;Y187),TRUE,FALSE))</f>
        <v>#REF!</v>
      </c>
      <c r="X187" s="130">
        <f t="shared" si="37"/>
        <v>0</v>
      </c>
      <c r="Y187" s="132" t="e">
        <f>#REF!-3/30</f>
        <v>#REF!</v>
      </c>
      <c r="Z187" s="133" t="e">
        <f>#REF!+1/30</f>
        <v>#REF!</v>
      </c>
    </row>
    <row r="188" spans="1:26" s="30" customFormat="1" x14ac:dyDescent="0.25">
      <c r="A188" s="19">
        <v>173</v>
      </c>
      <c r="B188" s="20"/>
      <c r="C188" s="189"/>
      <c r="D188" s="1"/>
      <c r="E188" s="1"/>
      <c r="F188" s="233">
        <v>0</v>
      </c>
      <c r="G188" s="58"/>
      <c r="H188" s="134" t="str">
        <f t="shared" si="38"/>
        <v/>
      </c>
      <c r="I188" s="35" t="b">
        <f t="shared" si="28"/>
        <v>0</v>
      </c>
      <c r="J188" s="92" t="str">
        <f t="shared" si="29"/>
        <v/>
      </c>
      <c r="K188" s="29" t="b">
        <v>0</v>
      </c>
      <c r="L188" s="92" t="str">
        <f t="shared" si="39"/>
        <v/>
      </c>
      <c r="M188" s="94" t="e">
        <f t="shared" si="30"/>
        <v>#VALUE!</v>
      </c>
      <c r="N188" s="94" t="e">
        <f t="shared" si="31"/>
        <v>#VALUE!</v>
      </c>
      <c r="O188" s="94" t="e">
        <f t="shared" si="32"/>
        <v>#VALUE!</v>
      </c>
      <c r="P188" s="95" t="e">
        <f t="shared" si="33"/>
        <v>#VALUE!</v>
      </c>
      <c r="Q188" s="95" t="e">
        <f t="shared" si="40"/>
        <v>#VALUE!</v>
      </c>
      <c r="R188" s="95" t="b">
        <f t="shared" si="41"/>
        <v>0</v>
      </c>
      <c r="S188" s="76" t="str">
        <f t="shared" si="34"/>
        <v/>
      </c>
      <c r="T188" s="94" t="e" cm="1">
        <f t="array" aca="1" ref="T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U188" s="94" t="str">
        <f t="shared" si="35"/>
        <v/>
      </c>
      <c r="V188" s="96" t="b">
        <f t="shared" si="36"/>
        <v>0</v>
      </c>
      <c r="W188" s="130" t="e">
        <f>IF(#REF!="",FALSE,IF(OR(X188&gt;Z188,X188&lt;Y188),TRUE,FALSE))</f>
        <v>#REF!</v>
      </c>
      <c r="X188" s="130">
        <f t="shared" si="37"/>
        <v>0</v>
      </c>
      <c r="Y188" s="132" t="e">
        <f>#REF!-3/30</f>
        <v>#REF!</v>
      </c>
      <c r="Z188" s="133" t="e">
        <f>#REF!+1/30</f>
        <v>#REF!</v>
      </c>
    </row>
    <row r="189" spans="1:26" s="30" customFormat="1" x14ac:dyDescent="0.25">
      <c r="A189" s="19">
        <v>174</v>
      </c>
      <c r="B189" s="20"/>
      <c r="C189" s="189"/>
      <c r="D189" s="1"/>
      <c r="E189" s="1"/>
      <c r="F189" s="233">
        <v>0</v>
      </c>
      <c r="G189" s="58"/>
      <c r="H189" s="134" t="str">
        <f t="shared" si="38"/>
        <v/>
      </c>
      <c r="I189" s="35" t="b">
        <f t="shared" si="28"/>
        <v>0</v>
      </c>
      <c r="J189" s="92" t="str">
        <f t="shared" si="29"/>
        <v/>
      </c>
      <c r="K189" s="29" t="b">
        <v>0</v>
      </c>
      <c r="L189" s="92" t="str">
        <f t="shared" si="39"/>
        <v/>
      </c>
      <c r="M189" s="94" t="e">
        <f t="shared" si="30"/>
        <v>#VALUE!</v>
      </c>
      <c r="N189" s="94" t="e">
        <f t="shared" si="31"/>
        <v>#VALUE!</v>
      </c>
      <c r="O189" s="94" t="e">
        <f t="shared" si="32"/>
        <v>#VALUE!</v>
      </c>
      <c r="P189" s="95" t="e">
        <f t="shared" si="33"/>
        <v>#VALUE!</v>
      </c>
      <c r="Q189" s="95" t="e">
        <f t="shared" si="40"/>
        <v>#VALUE!</v>
      </c>
      <c r="R189" s="95" t="b">
        <f t="shared" si="41"/>
        <v>0</v>
      </c>
      <c r="S189" s="76" t="str">
        <f t="shared" si="34"/>
        <v/>
      </c>
      <c r="T189" s="94" t="e" cm="1">
        <f t="array" aca="1" ref="T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U189" s="94" t="str">
        <f t="shared" si="35"/>
        <v/>
      </c>
      <c r="V189" s="96" t="b">
        <f t="shared" si="36"/>
        <v>0</v>
      </c>
      <c r="W189" s="130" t="e">
        <f>IF(#REF!="",FALSE,IF(OR(X189&gt;Z189,X189&lt;Y189),TRUE,FALSE))</f>
        <v>#REF!</v>
      </c>
      <c r="X189" s="130">
        <f t="shared" si="37"/>
        <v>0</v>
      </c>
      <c r="Y189" s="132" t="e">
        <f>#REF!-3/30</f>
        <v>#REF!</v>
      </c>
      <c r="Z189" s="133" t="e">
        <f>#REF!+1/30</f>
        <v>#REF!</v>
      </c>
    </row>
    <row r="190" spans="1:26" s="30" customFormat="1" x14ac:dyDescent="0.25">
      <c r="A190" s="19">
        <v>175</v>
      </c>
      <c r="B190" s="20"/>
      <c r="C190" s="189"/>
      <c r="D190" s="1"/>
      <c r="E190" s="1"/>
      <c r="F190" s="233">
        <v>0</v>
      </c>
      <c r="G190" s="58"/>
      <c r="H190" s="134" t="str">
        <f t="shared" si="38"/>
        <v/>
      </c>
      <c r="I190" s="35" t="b">
        <f t="shared" si="28"/>
        <v>0</v>
      </c>
      <c r="J190" s="92" t="str">
        <f t="shared" si="29"/>
        <v/>
      </c>
      <c r="K190" s="29" t="b">
        <v>0</v>
      </c>
      <c r="L190" s="92" t="str">
        <f t="shared" si="39"/>
        <v/>
      </c>
      <c r="M190" s="94" t="e">
        <f t="shared" si="30"/>
        <v>#VALUE!</v>
      </c>
      <c r="N190" s="94" t="e">
        <f t="shared" si="31"/>
        <v>#VALUE!</v>
      </c>
      <c r="O190" s="94" t="e">
        <f t="shared" si="32"/>
        <v>#VALUE!</v>
      </c>
      <c r="P190" s="95" t="e">
        <f t="shared" si="33"/>
        <v>#VALUE!</v>
      </c>
      <c r="Q190" s="95" t="e">
        <f t="shared" si="40"/>
        <v>#VALUE!</v>
      </c>
      <c r="R190" s="95" t="b">
        <f t="shared" si="41"/>
        <v>0</v>
      </c>
      <c r="S190" s="76" t="str">
        <f t="shared" si="34"/>
        <v/>
      </c>
      <c r="T190" s="94" t="e" cm="1">
        <f t="array" aca="1" ref="T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U190" s="94" t="str">
        <f t="shared" si="35"/>
        <v/>
      </c>
      <c r="V190" s="96" t="b">
        <f t="shared" si="36"/>
        <v>0</v>
      </c>
      <c r="W190" s="130" t="e">
        <f>IF(#REF!="",FALSE,IF(OR(X190&gt;Z190,X190&lt;Y190),TRUE,FALSE))</f>
        <v>#REF!</v>
      </c>
      <c r="X190" s="130">
        <f t="shared" si="37"/>
        <v>0</v>
      </c>
      <c r="Y190" s="132" t="e">
        <f>#REF!-3/30</f>
        <v>#REF!</v>
      </c>
      <c r="Z190" s="133" t="e">
        <f>#REF!+1/30</f>
        <v>#REF!</v>
      </c>
    </row>
    <row r="191" spans="1:26" s="30" customFormat="1" x14ac:dyDescent="0.25">
      <c r="A191" s="19">
        <v>176</v>
      </c>
      <c r="B191" s="20"/>
      <c r="C191" s="189"/>
      <c r="D191" s="1"/>
      <c r="E191" s="1"/>
      <c r="F191" s="233">
        <v>0</v>
      </c>
      <c r="G191" s="58"/>
      <c r="H191" s="134" t="str">
        <f t="shared" si="38"/>
        <v/>
      </c>
      <c r="I191" s="35" t="b">
        <f t="shared" si="28"/>
        <v>0</v>
      </c>
      <c r="J191" s="92" t="str">
        <f t="shared" si="29"/>
        <v/>
      </c>
      <c r="K191" s="29" t="b">
        <v>0</v>
      </c>
      <c r="L191" s="92" t="str">
        <f t="shared" si="39"/>
        <v/>
      </c>
      <c r="M191" s="94" t="e">
        <f t="shared" si="30"/>
        <v>#VALUE!</v>
      </c>
      <c r="N191" s="94" t="e">
        <f t="shared" si="31"/>
        <v>#VALUE!</v>
      </c>
      <c r="O191" s="94" t="e">
        <f t="shared" si="32"/>
        <v>#VALUE!</v>
      </c>
      <c r="P191" s="95" t="e">
        <f t="shared" si="33"/>
        <v>#VALUE!</v>
      </c>
      <c r="Q191" s="95" t="e">
        <f t="shared" si="40"/>
        <v>#VALUE!</v>
      </c>
      <c r="R191" s="95" t="b">
        <f t="shared" si="41"/>
        <v>0</v>
      </c>
      <c r="S191" s="76" t="str">
        <f t="shared" si="34"/>
        <v/>
      </c>
      <c r="T191" s="94" t="e" cm="1">
        <f t="array" aca="1" ref="T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U191" s="94" t="str">
        <f t="shared" si="35"/>
        <v/>
      </c>
      <c r="V191" s="96" t="b">
        <f t="shared" si="36"/>
        <v>0</v>
      </c>
      <c r="W191" s="130" t="e">
        <f>IF(#REF!="",FALSE,IF(OR(X191&gt;Z191,X191&lt;Y191),TRUE,FALSE))</f>
        <v>#REF!</v>
      </c>
      <c r="X191" s="130">
        <f t="shared" si="37"/>
        <v>0</v>
      </c>
      <c r="Y191" s="132" t="e">
        <f>#REF!-3/30</f>
        <v>#REF!</v>
      </c>
      <c r="Z191" s="133" t="e">
        <f>#REF!+1/30</f>
        <v>#REF!</v>
      </c>
    </row>
    <row r="192" spans="1:26" s="30" customFormat="1" x14ac:dyDescent="0.25">
      <c r="A192" s="19">
        <v>177</v>
      </c>
      <c r="B192" s="20"/>
      <c r="C192" s="189"/>
      <c r="D192" s="1"/>
      <c r="E192" s="1"/>
      <c r="F192" s="233">
        <v>0</v>
      </c>
      <c r="G192" s="58"/>
      <c r="H192" s="134" t="str">
        <f t="shared" si="38"/>
        <v/>
      </c>
      <c r="I192" s="35" t="b">
        <f t="shared" si="28"/>
        <v>0</v>
      </c>
      <c r="J192" s="92" t="str">
        <f t="shared" si="29"/>
        <v/>
      </c>
      <c r="K192" s="29" t="b">
        <v>0</v>
      </c>
      <c r="L192" s="92" t="str">
        <f t="shared" si="39"/>
        <v/>
      </c>
      <c r="M192" s="94" t="e">
        <f t="shared" si="30"/>
        <v>#VALUE!</v>
      </c>
      <c r="N192" s="94" t="e">
        <f t="shared" si="31"/>
        <v>#VALUE!</v>
      </c>
      <c r="O192" s="94" t="e">
        <f t="shared" si="32"/>
        <v>#VALUE!</v>
      </c>
      <c r="P192" s="95" t="e">
        <f t="shared" si="33"/>
        <v>#VALUE!</v>
      </c>
      <c r="Q192" s="95" t="e">
        <f t="shared" si="40"/>
        <v>#VALUE!</v>
      </c>
      <c r="R192" s="95" t="b">
        <f t="shared" si="41"/>
        <v>0</v>
      </c>
      <c r="S192" s="76" t="str">
        <f t="shared" si="34"/>
        <v/>
      </c>
      <c r="T192" s="94" t="e" cm="1">
        <f t="array" aca="1" ref="T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U192" s="94" t="str">
        <f t="shared" si="35"/>
        <v/>
      </c>
      <c r="V192" s="96" t="b">
        <f t="shared" si="36"/>
        <v>0</v>
      </c>
      <c r="W192" s="130" t="e">
        <f>IF(#REF!="",FALSE,IF(OR(X192&gt;Z192,X192&lt;Y192),TRUE,FALSE))</f>
        <v>#REF!</v>
      </c>
      <c r="X192" s="130">
        <f t="shared" si="37"/>
        <v>0</v>
      </c>
      <c r="Y192" s="132" t="e">
        <f>#REF!-3/30</f>
        <v>#REF!</v>
      </c>
      <c r="Z192" s="133" t="e">
        <f>#REF!+1/30</f>
        <v>#REF!</v>
      </c>
    </row>
    <row r="193" spans="1:26" s="30" customFormat="1" x14ac:dyDescent="0.25">
      <c r="A193" s="19">
        <v>178</v>
      </c>
      <c r="B193" s="20"/>
      <c r="C193" s="189"/>
      <c r="D193" s="1"/>
      <c r="E193" s="1"/>
      <c r="F193" s="233">
        <v>0</v>
      </c>
      <c r="G193" s="58"/>
      <c r="H193" s="134" t="str">
        <f t="shared" si="38"/>
        <v/>
      </c>
      <c r="I193" s="35" t="b">
        <f t="shared" si="28"/>
        <v>0</v>
      </c>
      <c r="J193" s="92" t="str">
        <f t="shared" si="29"/>
        <v/>
      </c>
      <c r="K193" s="29" t="b">
        <v>0</v>
      </c>
      <c r="L193" s="92" t="str">
        <f t="shared" si="39"/>
        <v/>
      </c>
      <c r="M193" s="94" t="e">
        <f t="shared" si="30"/>
        <v>#VALUE!</v>
      </c>
      <c r="N193" s="94" t="e">
        <f t="shared" si="31"/>
        <v>#VALUE!</v>
      </c>
      <c r="O193" s="94" t="e">
        <f t="shared" si="32"/>
        <v>#VALUE!</v>
      </c>
      <c r="P193" s="95" t="e">
        <f t="shared" si="33"/>
        <v>#VALUE!</v>
      </c>
      <c r="Q193" s="95" t="e">
        <f t="shared" si="40"/>
        <v>#VALUE!</v>
      </c>
      <c r="R193" s="95" t="b">
        <f t="shared" si="41"/>
        <v>0</v>
      </c>
      <c r="S193" s="76" t="str">
        <f t="shared" si="34"/>
        <v/>
      </c>
      <c r="T193" s="94" t="e" cm="1">
        <f t="array" aca="1" ref="T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U193" s="94" t="str">
        <f t="shared" si="35"/>
        <v/>
      </c>
      <c r="V193" s="96" t="b">
        <f t="shared" si="36"/>
        <v>0</v>
      </c>
      <c r="W193" s="130" t="e">
        <f>IF(#REF!="",FALSE,IF(OR(X193&gt;Z193,X193&lt;Y193),TRUE,FALSE))</f>
        <v>#REF!</v>
      </c>
      <c r="X193" s="130">
        <f t="shared" si="37"/>
        <v>0</v>
      </c>
      <c r="Y193" s="132" t="e">
        <f>#REF!-3/30</f>
        <v>#REF!</v>
      </c>
      <c r="Z193" s="133" t="e">
        <f>#REF!+1/30</f>
        <v>#REF!</v>
      </c>
    </row>
    <row r="194" spans="1:26" s="30" customFormat="1" x14ac:dyDescent="0.25">
      <c r="A194" s="19">
        <v>179</v>
      </c>
      <c r="B194" s="20"/>
      <c r="C194" s="189"/>
      <c r="D194" s="1"/>
      <c r="E194" s="1"/>
      <c r="F194" s="233">
        <v>0</v>
      </c>
      <c r="G194" s="58"/>
      <c r="H194" s="134" t="str">
        <f t="shared" si="38"/>
        <v/>
      </c>
      <c r="I194" s="35" t="b">
        <f t="shared" si="28"/>
        <v>0</v>
      </c>
      <c r="J194" s="92" t="str">
        <f t="shared" si="29"/>
        <v/>
      </c>
      <c r="K194" s="29" t="b">
        <v>0</v>
      </c>
      <c r="L194" s="92" t="str">
        <f t="shared" si="39"/>
        <v/>
      </c>
      <c r="M194" s="94" t="e">
        <f t="shared" si="30"/>
        <v>#VALUE!</v>
      </c>
      <c r="N194" s="94" t="e">
        <f t="shared" si="31"/>
        <v>#VALUE!</v>
      </c>
      <c r="O194" s="94" t="e">
        <f t="shared" si="32"/>
        <v>#VALUE!</v>
      </c>
      <c r="P194" s="95" t="e">
        <f t="shared" si="33"/>
        <v>#VALUE!</v>
      </c>
      <c r="Q194" s="95" t="e">
        <f t="shared" si="40"/>
        <v>#VALUE!</v>
      </c>
      <c r="R194" s="95" t="b">
        <f t="shared" si="41"/>
        <v>0</v>
      </c>
      <c r="S194" s="76" t="str">
        <f t="shared" si="34"/>
        <v/>
      </c>
      <c r="T194" s="94" t="e" cm="1">
        <f t="array" aca="1" ref="T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U194" s="94" t="str">
        <f t="shared" si="35"/>
        <v/>
      </c>
      <c r="V194" s="96" t="b">
        <f t="shared" si="36"/>
        <v>0</v>
      </c>
      <c r="W194" s="130" t="e">
        <f>IF(#REF!="",FALSE,IF(OR(X194&gt;Z194,X194&lt;Y194),TRUE,FALSE))</f>
        <v>#REF!</v>
      </c>
      <c r="X194" s="130">
        <f t="shared" si="37"/>
        <v>0</v>
      </c>
      <c r="Y194" s="132" t="e">
        <f>#REF!-3/30</f>
        <v>#REF!</v>
      </c>
      <c r="Z194" s="133" t="e">
        <f>#REF!+1/30</f>
        <v>#REF!</v>
      </c>
    </row>
    <row r="195" spans="1:26" s="30" customFormat="1" x14ac:dyDescent="0.25">
      <c r="A195" s="19">
        <v>180</v>
      </c>
      <c r="B195" s="20"/>
      <c r="C195" s="189"/>
      <c r="D195" s="1"/>
      <c r="E195" s="1"/>
      <c r="F195" s="233">
        <v>0</v>
      </c>
      <c r="G195" s="58"/>
      <c r="H195" s="134" t="str">
        <f t="shared" si="38"/>
        <v/>
      </c>
      <c r="I195" s="35" t="b">
        <f t="shared" si="28"/>
        <v>0</v>
      </c>
      <c r="J195" s="92" t="str">
        <f t="shared" si="29"/>
        <v/>
      </c>
      <c r="K195" s="29" t="b">
        <v>0</v>
      </c>
      <c r="L195" s="92" t="str">
        <f t="shared" si="39"/>
        <v/>
      </c>
      <c r="M195" s="94" t="e">
        <f t="shared" si="30"/>
        <v>#VALUE!</v>
      </c>
      <c r="N195" s="94" t="e">
        <f t="shared" si="31"/>
        <v>#VALUE!</v>
      </c>
      <c r="O195" s="94" t="e">
        <f t="shared" si="32"/>
        <v>#VALUE!</v>
      </c>
      <c r="P195" s="95" t="e">
        <f t="shared" si="33"/>
        <v>#VALUE!</v>
      </c>
      <c r="Q195" s="95" t="e">
        <f t="shared" si="40"/>
        <v>#VALUE!</v>
      </c>
      <c r="R195" s="95" t="b">
        <f t="shared" si="41"/>
        <v>0</v>
      </c>
      <c r="S195" s="76" t="str">
        <f t="shared" si="34"/>
        <v/>
      </c>
      <c r="T195" s="94" t="e" cm="1">
        <f t="array" aca="1" ref="T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U195" s="94" t="str">
        <f t="shared" si="35"/>
        <v/>
      </c>
      <c r="V195" s="96" t="b">
        <f t="shared" si="36"/>
        <v>0</v>
      </c>
      <c r="W195" s="130" t="e">
        <f>IF(#REF!="",FALSE,IF(OR(X195&gt;Z195,X195&lt;Y195),TRUE,FALSE))</f>
        <v>#REF!</v>
      </c>
      <c r="X195" s="130">
        <f t="shared" si="37"/>
        <v>0</v>
      </c>
      <c r="Y195" s="132" t="e">
        <f>#REF!-3/30</f>
        <v>#REF!</v>
      </c>
      <c r="Z195" s="133" t="e">
        <f>#REF!+1/30</f>
        <v>#REF!</v>
      </c>
    </row>
    <row r="196" spans="1:26" s="30" customFormat="1" x14ac:dyDescent="0.25">
      <c r="A196" s="19">
        <v>181</v>
      </c>
      <c r="B196" s="20"/>
      <c r="C196" s="189"/>
      <c r="D196" s="1"/>
      <c r="E196" s="1"/>
      <c r="F196" s="233">
        <v>0</v>
      </c>
      <c r="G196" s="58"/>
      <c r="H196" s="134" t="str">
        <f t="shared" si="38"/>
        <v/>
      </c>
      <c r="I196" s="35" t="b">
        <f t="shared" si="28"/>
        <v>0</v>
      </c>
      <c r="J196" s="92" t="str">
        <f t="shared" si="29"/>
        <v/>
      </c>
      <c r="K196" s="29" t="b">
        <v>0</v>
      </c>
      <c r="L196" s="92" t="str">
        <f t="shared" si="39"/>
        <v/>
      </c>
      <c r="M196" s="94" t="e">
        <f t="shared" si="30"/>
        <v>#VALUE!</v>
      </c>
      <c r="N196" s="94" t="e">
        <f t="shared" si="31"/>
        <v>#VALUE!</v>
      </c>
      <c r="O196" s="94" t="e">
        <f t="shared" si="32"/>
        <v>#VALUE!</v>
      </c>
      <c r="P196" s="95" t="e">
        <f t="shared" si="33"/>
        <v>#VALUE!</v>
      </c>
      <c r="Q196" s="95" t="e">
        <f t="shared" si="40"/>
        <v>#VALUE!</v>
      </c>
      <c r="R196" s="95" t="b">
        <f t="shared" si="41"/>
        <v>0</v>
      </c>
      <c r="S196" s="76" t="str">
        <f t="shared" si="34"/>
        <v/>
      </c>
      <c r="T196" s="94" t="e" cm="1">
        <f t="array" aca="1" ref="T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U196" s="94" t="str">
        <f t="shared" si="35"/>
        <v/>
      </c>
      <c r="V196" s="96" t="b">
        <f t="shared" si="36"/>
        <v>0</v>
      </c>
      <c r="W196" s="130" t="e">
        <f>IF(#REF!="",FALSE,IF(OR(X196&gt;Z196,X196&lt;Y196),TRUE,FALSE))</f>
        <v>#REF!</v>
      </c>
      <c r="X196" s="130">
        <f t="shared" si="37"/>
        <v>0</v>
      </c>
      <c r="Y196" s="132" t="e">
        <f>#REF!-3/30</f>
        <v>#REF!</v>
      </c>
      <c r="Z196" s="133" t="e">
        <f>#REF!+1/30</f>
        <v>#REF!</v>
      </c>
    </row>
    <row r="197" spans="1:26" s="30" customFormat="1" x14ac:dyDescent="0.25">
      <c r="A197" s="19">
        <v>182</v>
      </c>
      <c r="B197" s="20"/>
      <c r="C197" s="189"/>
      <c r="D197" s="1"/>
      <c r="E197" s="1"/>
      <c r="F197" s="233">
        <v>0</v>
      </c>
      <c r="G197" s="58"/>
      <c r="H197" s="134" t="str">
        <f t="shared" si="38"/>
        <v/>
      </c>
      <c r="I197" s="35" t="b">
        <f t="shared" si="28"/>
        <v>0</v>
      </c>
      <c r="J197" s="92" t="str">
        <f t="shared" si="29"/>
        <v/>
      </c>
      <c r="K197" s="29" t="b">
        <v>0</v>
      </c>
      <c r="L197" s="92" t="str">
        <f t="shared" si="39"/>
        <v/>
      </c>
      <c r="M197" s="94" t="e">
        <f t="shared" si="30"/>
        <v>#VALUE!</v>
      </c>
      <c r="N197" s="94" t="e">
        <f t="shared" si="31"/>
        <v>#VALUE!</v>
      </c>
      <c r="O197" s="94" t="e">
        <f t="shared" si="32"/>
        <v>#VALUE!</v>
      </c>
      <c r="P197" s="95" t="e">
        <f t="shared" si="33"/>
        <v>#VALUE!</v>
      </c>
      <c r="Q197" s="95" t="e">
        <f t="shared" si="40"/>
        <v>#VALUE!</v>
      </c>
      <c r="R197" s="95" t="b">
        <f t="shared" si="41"/>
        <v>0</v>
      </c>
      <c r="S197" s="76" t="str">
        <f t="shared" si="34"/>
        <v/>
      </c>
      <c r="T197" s="94" t="e" cm="1">
        <f t="array" aca="1" ref="T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U197" s="94" t="str">
        <f t="shared" si="35"/>
        <v/>
      </c>
      <c r="V197" s="96" t="b">
        <f t="shared" si="36"/>
        <v>0</v>
      </c>
      <c r="W197" s="130" t="e">
        <f>IF(#REF!="",FALSE,IF(OR(X197&gt;Z197,X197&lt;Y197),TRUE,FALSE))</f>
        <v>#REF!</v>
      </c>
      <c r="X197" s="130">
        <f t="shared" si="37"/>
        <v>0</v>
      </c>
      <c r="Y197" s="132" t="e">
        <f>#REF!-3/30</f>
        <v>#REF!</v>
      </c>
      <c r="Z197" s="133" t="e">
        <f>#REF!+1/30</f>
        <v>#REF!</v>
      </c>
    </row>
    <row r="198" spans="1:26" s="30" customFormat="1" x14ac:dyDescent="0.25">
      <c r="A198" s="19">
        <v>183</v>
      </c>
      <c r="B198" s="20"/>
      <c r="C198" s="189"/>
      <c r="D198" s="1"/>
      <c r="E198" s="1"/>
      <c r="F198" s="233">
        <v>0</v>
      </c>
      <c r="G198" s="58"/>
      <c r="H198" s="134" t="str">
        <f t="shared" si="38"/>
        <v/>
      </c>
      <c r="I198" s="35" t="b">
        <f t="shared" si="28"/>
        <v>0</v>
      </c>
      <c r="J198" s="92" t="str">
        <f t="shared" si="29"/>
        <v/>
      </c>
      <c r="K198" s="29" t="b">
        <v>0</v>
      </c>
      <c r="L198" s="92" t="str">
        <f t="shared" si="39"/>
        <v/>
      </c>
      <c r="M198" s="94" t="e">
        <f t="shared" si="30"/>
        <v>#VALUE!</v>
      </c>
      <c r="N198" s="94" t="e">
        <f t="shared" si="31"/>
        <v>#VALUE!</v>
      </c>
      <c r="O198" s="94" t="e">
        <f t="shared" si="32"/>
        <v>#VALUE!</v>
      </c>
      <c r="P198" s="95" t="e">
        <f t="shared" si="33"/>
        <v>#VALUE!</v>
      </c>
      <c r="Q198" s="95" t="e">
        <f t="shared" si="40"/>
        <v>#VALUE!</v>
      </c>
      <c r="R198" s="95" t="b">
        <f t="shared" si="41"/>
        <v>0</v>
      </c>
      <c r="S198" s="76" t="str">
        <f t="shared" si="34"/>
        <v/>
      </c>
      <c r="T198" s="94" t="e" cm="1">
        <f t="array" aca="1" ref="T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U198" s="94" t="str">
        <f t="shared" si="35"/>
        <v/>
      </c>
      <c r="V198" s="96" t="b">
        <f t="shared" si="36"/>
        <v>0</v>
      </c>
      <c r="W198" s="130" t="e">
        <f>IF(#REF!="",FALSE,IF(OR(X198&gt;Z198,X198&lt;Y198),TRUE,FALSE))</f>
        <v>#REF!</v>
      </c>
      <c r="X198" s="130">
        <f t="shared" si="37"/>
        <v>0</v>
      </c>
      <c r="Y198" s="132" t="e">
        <f>#REF!-3/30</f>
        <v>#REF!</v>
      </c>
      <c r="Z198" s="133" t="e">
        <f>#REF!+1/30</f>
        <v>#REF!</v>
      </c>
    </row>
    <row r="199" spans="1:26" s="30" customFormat="1" x14ac:dyDescent="0.25">
      <c r="A199" s="19">
        <v>184</v>
      </c>
      <c r="B199" s="20"/>
      <c r="C199" s="189"/>
      <c r="D199" s="1"/>
      <c r="E199" s="1"/>
      <c r="F199" s="233">
        <v>0</v>
      </c>
      <c r="G199" s="58"/>
      <c r="H199" s="134" t="str">
        <f t="shared" si="38"/>
        <v/>
      </c>
      <c r="I199" s="35" t="b">
        <f t="shared" si="28"/>
        <v>0</v>
      </c>
      <c r="J199" s="92" t="str">
        <f t="shared" si="29"/>
        <v/>
      </c>
      <c r="K199" s="29" t="b">
        <v>0</v>
      </c>
      <c r="L199" s="92" t="str">
        <f t="shared" si="39"/>
        <v/>
      </c>
      <c r="M199" s="94" t="e">
        <f t="shared" si="30"/>
        <v>#VALUE!</v>
      </c>
      <c r="N199" s="94" t="e">
        <f t="shared" si="31"/>
        <v>#VALUE!</v>
      </c>
      <c r="O199" s="94" t="e">
        <f t="shared" si="32"/>
        <v>#VALUE!</v>
      </c>
      <c r="P199" s="95" t="e">
        <f t="shared" si="33"/>
        <v>#VALUE!</v>
      </c>
      <c r="Q199" s="95" t="e">
        <f t="shared" si="40"/>
        <v>#VALUE!</v>
      </c>
      <c r="R199" s="95" t="b">
        <f t="shared" si="41"/>
        <v>0</v>
      </c>
      <c r="S199" s="76" t="str">
        <f t="shared" si="34"/>
        <v/>
      </c>
      <c r="T199" s="94" t="e" cm="1">
        <f t="array" aca="1" ref="T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U199" s="94" t="str">
        <f t="shared" si="35"/>
        <v/>
      </c>
      <c r="V199" s="96" t="b">
        <f t="shared" si="36"/>
        <v>0</v>
      </c>
      <c r="W199" s="130" t="e">
        <f>IF(#REF!="",FALSE,IF(OR(X199&gt;Z199,X199&lt;Y199),TRUE,FALSE))</f>
        <v>#REF!</v>
      </c>
      <c r="X199" s="130">
        <f t="shared" si="37"/>
        <v>0</v>
      </c>
      <c r="Y199" s="132" t="e">
        <f>#REF!-3/30</f>
        <v>#REF!</v>
      </c>
      <c r="Z199" s="133" t="e">
        <f>#REF!+1/30</f>
        <v>#REF!</v>
      </c>
    </row>
    <row r="200" spans="1:26" s="30" customFormat="1" x14ac:dyDescent="0.25">
      <c r="A200" s="19">
        <v>185</v>
      </c>
      <c r="B200" s="20"/>
      <c r="C200" s="189"/>
      <c r="D200" s="1"/>
      <c r="E200" s="1"/>
      <c r="F200" s="233">
        <v>0</v>
      </c>
      <c r="G200" s="58"/>
      <c r="H200" s="134" t="str">
        <f t="shared" si="38"/>
        <v/>
      </c>
      <c r="I200" s="35" t="b">
        <f t="shared" si="28"/>
        <v>0</v>
      </c>
      <c r="J200" s="92" t="str">
        <f t="shared" si="29"/>
        <v/>
      </c>
      <c r="K200" s="29" t="b">
        <v>0</v>
      </c>
      <c r="L200" s="92" t="str">
        <f t="shared" si="39"/>
        <v/>
      </c>
      <c r="M200" s="94" t="e">
        <f t="shared" si="30"/>
        <v>#VALUE!</v>
      </c>
      <c r="N200" s="94" t="e">
        <f t="shared" si="31"/>
        <v>#VALUE!</v>
      </c>
      <c r="O200" s="94" t="e">
        <f t="shared" si="32"/>
        <v>#VALUE!</v>
      </c>
      <c r="P200" s="95" t="e">
        <f t="shared" si="33"/>
        <v>#VALUE!</v>
      </c>
      <c r="Q200" s="95" t="e">
        <f t="shared" si="40"/>
        <v>#VALUE!</v>
      </c>
      <c r="R200" s="95" t="b">
        <f t="shared" si="41"/>
        <v>0</v>
      </c>
      <c r="S200" s="76" t="str">
        <f t="shared" si="34"/>
        <v/>
      </c>
      <c r="T200" s="94" t="e" cm="1">
        <f t="array" aca="1" ref="T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U200" s="94" t="str">
        <f t="shared" si="35"/>
        <v/>
      </c>
      <c r="V200" s="96" t="b">
        <f t="shared" si="36"/>
        <v>0</v>
      </c>
      <c r="W200" s="130" t="e">
        <f>IF(#REF!="",FALSE,IF(OR(X200&gt;Z200,X200&lt;Y200),TRUE,FALSE))</f>
        <v>#REF!</v>
      </c>
      <c r="X200" s="130">
        <f t="shared" si="37"/>
        <v>0</v>
      </c>
      <c r="Y200" s="132" t="e">
        <f>#REF!-3/30</f>
        <v>#REF!</v>
      </c>
      <c r="Z200" s="133" t="e">
        <f>#REF!+1/30</f>
        <v>#REF!</v>
      </c>
    </row>
    <row r="201" spans="1:26" s="30" customFormat="1" x14ac:dyDescent="0.25">
      <c r="A201" s="19">
        <v>186</v>
      </c>
      <c r="B201" s="20"/>
      <c r="C201" s="189"/>
      <c r="D201" s="1"/>
      <c r="E201" s="1"/>
      <c r="F201" s="233">
        <v>0</v>
      </c>
      <c r="G201" s="58"/>
      <c r="H201" s="134" t="str">
        <f t="shared" si="38"/>
        <v/>
      </c>
      <c r="I201" s="35" t="b">
        <f t="shared" si="28"/>
        <v>0</v>
      </c>
      <c r="J201" s="92" t="str">
        <f t="shared" si="29"/>
        <v/>
      </c>
      <c r="K201" s="29" t="b">
        <v>0</v>
      </c>
      <c r="L201" s="92" t="str">
        <f t="shared" si="39"/>
        <v/>
      </c>
      <c r="M201" s="94" t="e">
        <f t="shared" si="30"/>
        <v>#VALUE!</v>
      </c>
      <c r="N201" s="94" t="e">
        <f t="shared" si="31"/>
        <v>#VALUE!</v>
      </c>
      <c r="O201" s="94" t="e">
        <f t="shared" si="32"/>
        <v>#VALUE!</v>
      </c>
      <c r="P201" s="95" t="e">
        <f t="shared" si="33"/>
        <v>#VALUE!</v>
      </c>
      <c r="Q201" s="95" t="e">
        <f t="shared" si="40"/>
        <v>#VALUE!</v>
      </c>
      <c r="R201" s="95" t="b">
        <f t="shared" si="41"/>
        <v>0</v>
      </c>
      <c r="S201" s="76" t="str">
        <f t="shared" si="34"/>
        <v/>
      </c>
      <c r="T201" s="94" t="e" cm="1">
        <f t="array" aca="1" ref="T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U201" s="94" t="str">
        <f t="shared" si="35"/>
        <v/>
      </c>
      <c r="V201" s="96" t="b">
        <f t="shared" si="36"/>
        <v>0</v>
      </c>
      <c r="W201" s="130" t="e">
        <f>IF(#REF!="",FALSE,IF(OR(X201&gt;Z201,X201&lt;Y201),TRUE,FALSE))</f>
        <v>#REF!</v>
      </c>
      <c r="X201" s="130">
        <f t="shared" si="37"/>
        <v>0</v>
      </c>
      <c r="Y201" s="132" t="e">
        <f>#REF!-3/30</f>
        <v>#REF!</v>
      </c>
      <c r="Z201" s="133" t="e">
        <f>#REF!+1/30</f>
        <v>#REF!</v>
      </c>
    </row>
    <row r="202" spans="1:26" s="30" customFormat="1" x14ac:dyDescent="0.25">
      <c r="A202" s="19">
        <v>187</v>
      </c>
      <c r="B202" s="20"/>
      <c r="C202" s="189"/>
      <c r="D202" s="1"/>
      <c r="E202" s="1"/>
      <c r="F202" s="233">
        <v>0</v>
      </c>
      <c r="G202" s="58"/>
      <c r="H202" s="134" t="str">
        <f t="shared" si="38"/>
        <v/>
      </c>
      <c r="I202" s="35" t="b">
        <f t="shared" si="28"/>
        <v>0</v>
      </c>
      <c r="J202" s="92" t="str">
        <f t="shared" si="29"/>
        <v/>
      </c>
      <c r="K202" s="29" t="b">
        <v>0</v>
      </c>
      <c r="L202" s="92" t="str">
        <f t="shared" si="39"/>
        <v/>
      </c>
      <c r="M202" s="94" t="e">
        <f t="shared" si="30"/>
        <v>#VALUE!</v>
      </c>
      <c r="N202" s="94" t="e">
        <f t="shared" si="31"/>
        <v>#VALUE!</v>
      </c>
      <c r="O202" s="94" t="e">
        <f t="shared" si="32"/>
        <v>#VALUE!</v>
      </c>
      <c r="P202" s="95" t="e">
        <f t="shared" si="33"/>
        <v>#VALUE!</v>
      </c>
      <c r="Q202" s="95" t="e">
        <f t="shared" si="40"/>
        <v>#VALUE!</v>
      </c>
      <c r="R202" s="95" t="b">
        <f t="shared" si="41"/>
        <v>0</v>
      </c>
      <c r="S202" s="76" t="str">
        <f t="shared" si="34"/>
        <v/>
      </c>
      <c r="T202" s="94" t="e" cm="1">
        <f t="array" aca="1" ref="T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U202" s="94" t="str">
        <f t="shared" si="35"/>
        <v/>
      </c>
      <c r="V202" s="96" t="b">
        <f t="shared" si="36"/>
        <v>0</v>
      </c>
      <c r="W202" s="130" t="e">
        <f>IF(#REF!="",FALSE,IF(OR(X202&gt;Z202,X202&lt;Y202),TRUE,FALSE))</f>
        <v>#REF!</v>
      </c>
      <c r="X202" s="130">
        <f t="shared" si="37"/>
        <v>0</v>
      </c>
      <c r="Y202" s="132" t="e">
        <f>#REF!-3/30</f>
        <v>#REF!</v>
      </c>
      <c r="Z202" s="133" t="e">
        <f>#REF!+1/30</f>
        <v>#REF!</v>
      </c>
    </row>
    <row r="203" spans="1:26" s="30" customFormat="1" x14ac:dyDescent="0.25">
      <c r="A203" s="19">
        <v>188</v>
      </c>
      <c r="B203" s="20"/>
      <c r="C203" s="189"/>
      <c r="D203" s="1"/>
      <c r="E203" s="1"/>
      <c r="F203" s="233">
        <v>0</v>
      </c>
      <c r="G203" s="58"/>
      <c r="H203" s="134" t="str">
        <f t="shared" si="38"/>
        <v/>
      </c>
      <c r="I203" s="35" t="b">
        <f t="shared" si="28"/>
        <v>0</v>
      </c>
      <c r="J203" s="92" t="str">
        <f t="shared" si="29"/>
        <v/>
      </c>
      <c r="K203" s="29" t="b">
        <v>0</v>
      </c>
      <c r="L203" s="92" t="str">
        <f t="shared" si="39"/>
        <v/>
      </c>
      <c r="M203" s="94" t="e">
        <f t="shared" si="30"/>
        <v>#VALUE!</v>
      </c>
      <c r="N203" s="94" t="e">
        <f t="shared" si="31"/>
        <v>#VALUE!</v>
      </c>
      <c r="O203" s="94" t="e">
        <f t="shared" si="32"/>
        <v>#VALUE!</v>
      </c>
      <c r="P203" s="95" t="e">
        <f t="shared" si="33"/>
        <v>#VALUE!</v>
      </c>
      <c r="Q203" s="95" t="e">
        <f t="shared" si="40"/>
        <v>#VALUE!</v>
      </c>
      <c r="R203" s="95" t="b">
        <f t="shared" si="41"/>
        <v>0</v>
      </c>
      <c r="S203" s="76" t="str">
        <f t="shared" si="34"/>
        <v/>
      </c>
      <c r="T203" s="94" t="e" cm="1">
        <f t="array" aca="1" ref="T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U203" s="94" t="str">
        <f t="shared" si="35"/>
        <v/>
      </c>
      <c r="V203" s="96" t="b">
        <f t="shared" si="36"/>
        <v>0</v>
      </c>
      <c r="W203" s="130" t="e">
        <f>IF(#REF!="",FALSE,IF(OR(X203&gt;Z203,X203&lt;Y203),TRUE,FALSE))</f>
        <v>#REF!</v>
      </c>
      <c r="X203" s="130">
        <f t="shared" si="37"/>
        <v>0</v>
      </c>
      <c r="Y203" s="132" t="e">
        <f>#REF!-3/30</f>
        <v>#REF!</v>
      </c>
      <c r="Z203" s="133" t="e">
        <f>#REF!+1/30</f>
        <v>#REF!</v>
      </c>
    </row>
    <row r="204" spans="1:26" s="30" customFormat="1" x14ac:dyDescent="0.25">
      <c r="A204" s="19">
        <v>189</v>
      </c>
      <c r="B204" s="20"/>
      <c r="C204" s="189"/>
      <c r="D204" s="1"/>
      <c r="E204" s="1"/>
      <c r="F204" s="233">
        <v>0</v>
      </c>
      <c r="G204" s="58"/>
      <c r="H204" s="134" t="str">
        <f t="shared" si="38"/>
        <v/>
      </c>
      <c r="I204" s="35" t="b">
        <f t="shared" si="28"/>
        <v>0</v>
      </c>
      <c r="J204" s="92" t="str">
        <f t="shared" si="29"/>
        <v/>
      </c>
      <c r="K204" s="29" t="b">
        <v>0</v>
      </c>
      <c r="L204" s="92" t="str">
        <f t="shared" si="39"/>
        <v/>
      </c>
      <c r="M204" s="94" t="e">
        <f t="shared" si="30"/>
        <v>#VALUE!</v>
      </c>
      <c r="N204" s="94" t="e">
        <f t="shared" si="31"/>
        <v>#VALUE!</v>
      </c>
      <c r="O204" s="94" t="e">
        <f t="shared" si="32"/>
        <v>#VALUE!</v>
      </c>
      <c r="P204" s="95" t="e">
        <f t="shared" si="33"/>
        <v>#VALUE!</v>
      </c>
      <c r="Q204" s="95" t="e">
        <f t="shared" si="40"/>
        <v>#VALUE!</v>
      </c>
      <c r="R204" s="95" t="b">
        <f t="shared" si="41"/>
        <v>0</v>
      </c>
      <c r="S204" s="76" t="str">
        <f t="shared" si="34"/>
        <v/>
      </c>
      <c r="T204" s="94" t="e" cm="1">
        <f t="array" aca="1" ref="T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U204" s="94" t="str">
        <f t="shared" si="35"/>
        <v/>
      </c>
      <c r="V204" s="96" t="b">
        <f t="shared" si="36"/>
        <v>0</v>
      </c>
      <c r="W204" s="130" t="e">
        <f>IF(#REF!="",FALSE,IF(OR(X204&gt;Z204,X204&lt;Y204),TRUE,FALSE))</f>
        <v>#REF!</v>
      </c>
      <c r="X204" s="130">
        <f t="shared" si="37"/>
        <v>0</v>
      </c>
      <c r="Y204" s="132" t="e">
        <f>#REF!-3/30</f>
        <v>#REF!</v>
      </c>
      <c r="Z204" s="133" t="e">
        <f>#REF!+1/30</f>
        <v>#REF!</v>
      </c>
    </row>
    <row r="205" spans="1:26" s="30" customFormat="1" x14ac:dyDescent="0.25">
      <c r="A205" s="19">
        <v>190</v>
      </c>
      <c r="B205" s="20"/>
      <c r="C205" s="189"/>
      <c r="D205" s="1"/>
      <c r="E205" s="1"/>
      <c r="F205" s="233">
        <v>0</v>
      </c>
      <c r="G205" s="58"/>
      <c r="H205" s="134" t="str">
        <f t="shared" si="38"/>
        <v/>
      </c>
      <c r="I205" s="35" t="b">
        <f t="shared" si="28"/>
        <v>0</v>
      </c>
      <c r="J205" s="92" t="str">
        <f t="shared" si="29"/>
        <v/>
      </c>
      <c r="K205" s="29" t="b">
        <v>0</v>
      </c>
      <c r="L205" s="92" t="str">
        <f t="shared" si="39"/>
        <v/>
      </c>
      <c r="M205" s="94" t="e">
        <f t="shared" si="30"/>
        <v>#VALUE!</v>
      </c>
      <c r="N205" s="94" t="e">
        <f t="shared" si="31"/>
        <v>#VALUE!</v>
      </c>
      <c r="O205" s="94" t="e">
        <f t="shared" si="32"/>
        <v>#VALUE!</v>
      </c>
      <c r="P205" s="95" t="e">
        <f t="shared" si="33"/>
        <v>#VALUE!</v>
      </c>
      <c r="Q205" s="95" t="e">
        <f t="shared" si="40"/>
        <v>#VALUE!</v>
      </c>
      <c r="R205" s="95" t="b">
        <f t="shared" si="41"/>
        <v>0</v>
      </c>
      <c r="S205" s="76" t="str">
        <f t="shared" si="34"/>
        <v/>
      </c>
      <c r="T205" s="94" t="e" cm="1">
        <f t="array" aca="1" ref="T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U205" s="94" t="str">
        <f t="shared" si="35"/>
        <v/>
      </c>
      <c r="V205" s="96" t="b">
        <f t="shared" si="36"/>
        <v>0</v>
      </c>
      <c r="W205" s="130" t="e">
        <f>IF(#REF!="",FALSE,IF(OR(X205&gt;Z205,X205&lt;Y205),TRUE,FALSE))</f>
        <v>#REF!</v>
      </c>
      <c r="X205" s="130">
        <f t="shared" si="37"/>
        <v>0</v>
      </c>
      <c r="Y205" s="132" t="e">
        <f>#REF!-3/30</f>
        <v>#REF!</v>
      </c>
      <c r="Z205" s="133" t="e">
        <f>#REF!+1/30</f>
        <v>#REF!</v>
      </c>
    </row>
    <row r="206" spans="1:26" s="30" customFormat="1" x14ac:dyDescent="0.25">
      <c r="A206" s="19">
        <v>191</v>
      </c>
      <c r="B206" s="20"/>
      <c r="C206" s="189"/>
      <c r="D206" s="1"/>
      <c r="E206" s="1"/>
      <c r="F206" s="233">
        <v>0</v>
      </c>
      <c r="G206" s="58"/>
      <c r="H206" s="134" t="str">
        <f t="shared" si="38"/>
        <v/>
      </c>
      <c r="I206" s="35" t="b">
        <f t="shared" si="28"/>
        <v>0</v>
      </c>
      <c r="J206" s="92" t="str">
        <f t="shared" si="29"/>
        <v/>
      </c>
      <c r="K206" s="29" t="b">
        <v>0</v>
      </c>
      <c r="L206" s="92" t="str">
        <f t="shared" si="39"/>
        <v/>
      </c>
      <c r="M206" s="94" t="e">
        <f t="shared" si="30"/>
        <v>#VALUE!</v>
      </c>
      <c r="N206" s="94" t="e">
        <f t="shared" si="31"/>
        <v>#VALUE!</v>
      </c>
      <c r="O206" s="94" t="e">
        <f t="shared" si="32"/>
        <v>#VALUE!</v>
      </c>
      <c r="P206" s="95" t="e">
        <f t="shared" si="33"/>
        <v>#VALUE!</v>
      </c>
      <c r="Q206" s="95" t="e">
        <f t="shared" si="40"/>
        <v>#VALUE!</v>
      </c>
      <c r="R206" s="95" t="b">
        <f t="shared" si="41"/>
        <v>0</v>
      </c>
      <c r="S206" s="76" t="str">
        <f t="shared" si="34"/>
        <v/>
      </c>
      <c r="T206" s="94" t="e" cm="1">
        <f t="array" aca="1" ref="T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U206" s="94" t="str">
        <f t="shared" si="35"/>
        <v/>
      </c>
      <c r="V206" s="96" t="b">
        <f t="shared" si="36"/>
        <v>0</v>
      </c>
      <c r="W206" s="130" t="e">
        <f>IF(#REF!="",FALSE,IF(OR(X206&gt;Z206,X206&lt;Y206),TRUE,FALSE))</f>
        <v>#REF!</v>
      </c>
      <c r="X206" s="130">
        <f t="shared" si="37"/>
        <v>0</v>
      </c>
      <c r="Y206" s="132" t="e">
        <f>#REF!-3/30</f>
        <v>#REF!</v>
      </c>
      <c r="Z206" s="133" t="e">
        <f>#REF!+1/30</f>
        <v>#REF!</v>
      </c>
    </row>
    <row r="207" spans="1:26" s="30" customFormat="1" x14ac:dyDescent="0.25">
      <c r="A207" s="19">
        <v>192</v>
      </c>
      <c r="B207" s="20"/>
      <c r="C207" s="189"/>
      <c r="D207" s="1"/>
      <c r="E207" s="1"/>
      <c r="F207" s="233">
        <v>0</v>
      </c>
      <c r="G207" s="58"/>
      <c r="H207" s="134" t="str">
        <f t="shared" si="38"/>
        <v/>
      </c>
      <c r="I207" s="35" t="b">
        <f t="shared" si="28"/>
        <v>0</v>
      </c>
      <c r="J207" s="92" t="str">
        <f t="shared" si="29"/>
        <v/>
      </c>
      <c r="K207" s="29" t="b">
        <v>0</v>
      </c>
      <c r="L207" s="92" t="str">
        <f t="shared" si="39"/>
        <v/>
      </c>
      <c r="M207" s="94" t="e">
        <f t="shared" si="30"/>
        <v>#VALUE!</v>
      </c>
      <c r="N207" s="94" t="e">
        <f t="shared" si="31"/>
        <v>#VALUE!</v>
      </c>
      <c r="O207" s="94" t="e">
        <f t="shared" si="32"/>
        <v>#VALUE!</v>
      </c>
      <c r="P207" s="95" t="e">
        <f t="shared" si="33"/>
        <v>#VALUE!</v>
      </c>
      <c r="Q207" s="95" t="e">
        <f t="shared" si="40"/>
        <v>#VALUE!</v>
      </c>
      <c r="R207" s="95" t="b">
        <f t="shared" si="41"/>
        <v>0</v>
      </c>
      <c r="S207" s="76" t="str">
        <f t="shared" si="34"/>
        <v/>
      </c>
      <c r="T207" s="94" t="e" cm="1">
        <f t="array" aca="1" ref="T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U207" s="94" t="str">
        <f t="shared" si="35"/>
        <v/>
      </c>
      <c r="V207" s="96" t="b">
        <f t="shared" si="36"/>
        <v>0</v>
      </c>
      <c r="W207" s="130" t="e">
        <f>IF(#REF!="",FALSE,IF(OR(X207&gt;Z207,X207&lt;Y207),TRUE,FALSE))</f>
        <v>#REF!</v>
      </c>
      <c r="X207" s="130">
        <f t="shared" si="37"/>
        <v>0</v>
      </c>
      <c r="Y207" s="132" t="e">
        <f>#REF!-3/30</f>
        <v>#REF!</v>
      </c>
      <c r="Z207" s="133" t="e">
        <f>#REF!+1/30</f>
        <v>#REF!</v>
      </c>
    </row>
    <row r="208" spans="1:26" s="30" customFormat="1" x14ac:dyDescent="0.25">
      <c r="A208" s="19">
        <v>193</v>
      </c>
      <c r="B208" s="20"/>
      <c r="C208" s="189"/>
      <c r="D208" s="1"/>
      <c r="E208" s="1"/>
      <c r="F208" s="233">
        <v>0</v>
      </c>
      <c r="G208" s="58"/>
      <c r="H208" s="134" t="str">
        <f t="shared" si="38"/>
        <v/>
      </c>
      <c r="I208" s="35" t="b">
        <f t="shared" ref="I208:I271" si="42">V208</f>
        <v>0</v>
      </c>
      <c r="J208" s="92" t="str">
        <f t="shared" ref="J208:J271" si="43">IF(I208,J$13,"")</f>
        <v/>
      </c>
      <c r="K208" s="29" t="b">
        <v>0</v>
      </c>
      <c r="L208" s="92" t="str">
        <f t="shared" si="39"/>
        <v/>
      </c>
      <c r="M208" s="94" t="e">
        <f t="shared" ref="M208:M271" si="44">VALUE(LEFT(C208,2))</f>
        <v>#VALUE!</v>
      </c>
      <c r="N208" s="94" t="e">
        <f t="shared" ref="N208:N271" si="45">VALUE(MID(C208,3,2))</f>
        <v>#VALUE!</v>
      </c>
      <c r="O208" s="94" t="e">
        <f t="shared" ref="O208:O271" si="46">TEXT(IF(VALUE(MID(C208,5,2))&gt;31,MID(C208,5,2)-60,VALUE(MID(C208,5,2))),"00")</f>
        <v>#VALUE!</v>
      </c>
      <c r="P208" s="95" t="e">
        <f t="shared" ref="P208:P271" si="47">DATEVALUE(IF(VALUE(LEFT(C208,2))&lt;20,20,19)&amp;TEXT(M208,"00")&amp;"/"&amp;N208&amp;"/"&amp;O208)</f>
        <v>#VALUE!</v>
      </c>
      <c r="Q208" s="95" t="e">
        <f t="shared" si="40"/>
        <v>#VALUE!</v>
      </c>
      <c r="R208" s="95" t="b">
        <f t="shared" si="41"/>
        <v>0</v>
      </c>
      <c r="S208" s="76" t="str">
        <f t="shared" ref="S208:S271" si="48">RIGHT(C208,1)</f>
        <v/>
      </c>
      <c r="T208" s="94" t="e" cm="1">
        <f t="array" aca="1" ref="T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U208" s="94" t="str">
        <f t="shared" ref="U208:U271" si="49">IF(C208="","",T208=S208)</f>
        <v/>
      </c>
      <c r="V208" s="96" t="b">
        <f t="shared" ref="V208:V271" si="50">IFERROR(NOT(IF(C208&lt;&gt;"",AND(R208,U208),TRUE)),TRUE)</f>
        <v>0</v>
      </c>
      <c r="W208" s="130" t="e">
        <f>IF(#REF!="",FALSE,IF(OR(X208&gt;Z208,X208&lt;Y208),TRUE,FALSE))</f>
        <v>#REF!</v>
      </c>
      <c r="X208" s="130">
        <f t="shared" ref="X208:X271" si="51">(E208-D208)/30</f>
        <v>0</v>
      </c>
      <c r="Y208" s="132" t="e">
        <f>#REF!-3/30</f>
        <v>#REF!</v>
      </c>
      <c r="Z208" s="133" t="e">
        <f>#REF!+1/30</f>
        <v>#REF!</v>
      </c>
    </row>
    <row r="209" spans="1:26" s="30" customFormat="1" x14ac:dyDescent="0.25">
      <c r="A209" s="19">
        <v>194</v>
      </c>
      <c r="B209" s="20"/>
      <c r="C209" s="189"/>
      <c r="D209" s="1"/>
      <c r="E209" s="1"/>
      <c r="F209" s="233">
        <v>0</v>
      </c>
      <c r="G209" s="58"/>
      <c r="H209" s="134" t="str">
        <f t="shared" ref="H209:H272" si="52">IF(J209="","",J209&amp;". ")&amp;IF(L209="","",L209&amp;". ")</f>
        <v/>
      </c>
      <c r="I209" s="35" t="b">
        <f t="shared" si="42"/>
        <v>0</v>
      </c>
      <c r="J209" s="92" t="str">
        <f t="shared" si="43"/>
        <v/>
      </c>
      <c r="K209" s="29" t="b">
        <v>0</v>
      </c>
      <c r="L209" s="92" t="str">
        <f t="shared" ref="L209:L272" si="53">IF(K209,L$13,"")</f>
        <v/>
      </c>
      <c r="M209" s="94" t="e">
        <f t="shared" si="44"/>
        <v>#VALUE!</v>
      </c>
      <c r="N209" s="94" t="e">
        <f t="shared" si="45"/>
        <v>#VALUE!</v>
      </c>
      <c r="O209" s="94" t="e">
        <f t="shared" si="46"/>
        <v>#VALUE!</v>
      </c>
      <c r="P209" s="95" t="e">
        <f t="shared" si="47"/>
        <v>#VALUE!</v>
      </c>
      <c r="Q209" s="95" t="e">
        <f t="shared" ref="Q209:Q272" si="54">DATE(M209,N209,O209)</f>
        <v>#VALUE!</v>
      </c>
      <c r="R209" s="95" t="b">
        <f t="shared" si="41"/>
        <v>0</v>
      </c>
      <c r="S209" s="76" t="str">
        <f t="shared" si="48"/>
        <v/>
      </c>
      <c r="T209" s="94" t="e" cm="1">
        <f t="array" aca="1" ref="T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U209" s="94" t="str">
        <f t="shared" si="49"/>
        <v/>
      </c>
      <c r="V209" s="96" t="b">
        <f t="shared" si="50"/>
        <v>0</v>
      </c>
      <c r="W209" s="130" t="e">
        <f>IF(#REF!="",FALSE,IF(OR(X209&gt;Z209,X209&lt;Y209),TRUE,FALSE))</f>
        <v>#REF!</v>
      </c>
      <c r="X209" s="130">
        <f t="shared" si="51"/>
        <v>0</v>
      </c>
      <c r="Y209" s="132" t="e">
        <f>#REF!-3/30</f>
        <v>#REF!</v>
      </c>
      <c r="Z209" s="133" t="e">
        <f>#REF!+1/30</f>
        <v>#REF!</v>
      </c>
    </row>
    <row r="210" spans="1:26" s="30" customFormat="1" x14ac:dyDescent="0.25">
      <c r="A210" s="19">
        <v>195</v>
      </c>
      <c r="B210" s="20"/>
      <c r="C210" s="189"/>
      <c r="D210" s="1"/>
      <c r="E210" s="1"/>
      <c r="F210" s="233">
        <v>0</v>
      </c>
      <c r="G210" s="58"/>
      <c r="H210" s="134" t="str">
        <f t="shared" si="52"/>
        <v/>
      </c>
      <c r="I210" s="35" t="b">
        <f t="shared" si="42"/>
        <v>0</v>
      </c>
      <c r="J210" s="92" t="str">
        <f t="shared" si="43"/>
        <v/>
      </c>
      <c r="K210" s="29" t="b">
        <v>0</v>
      </c>
      <c r="L210" s="92" t="str">
        <f t="shared" si="53"/>
        <v/>
      </c>
      <c r="M210" s="94" t="e">
        <f t="shared" si="44"/>
        <v>#VALUE!</v>
      </c>
      <c r="N210" s="94" t="e">
        <f t="shared" si="45"/>
        <v>#VALUE!</v>
      </c>
      <c r="O210" s="94" t="e">
        <f t="shared" si="46"/>
        <v>#VALUE!</v>
      </c>
      <c r="P210" s="95" t="e">
        <f t="shared" si="47"/>
        <v>#VALUE!</v>
      </c>
      <c r="Q210" s="95" t="e">
        <f t="shared" si="54"/>
        <v>#VALUE!</v>
      </c>
      <c r="R210" s="95" t="b">
        <f t="shared" ref="R210:R273" si="55">NOT(ISERR(AND(N210&lt;13,VALUE(O210)&lt;31,P210=Q210)))</f>
        <v>0</v>
      </c>
      <c r="S210" s="76" t="str">
        <f t="shared" si="48"/>
        <v/>
      </c>
      <c r="T210" s="94" t="e" cm="1">
        <f t="array" aca="1" ref="T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U210" s="94" t="str">
        <f t="shared" si="49"/>
        <v/>
      </c>
      <c r="V210" s="96" t="b">
        <f t="shared" si="50"/>
        <v>0</v>
      </c>
      <c r="W210" s="130" t="e">
        <f>IF(#REF!="",FALSE,IF(OR(X210&gt;Z210,X210&lt;Y210),TRUE,FALSE))</f>
        <v>#REF!</v>
      </c>
      <c r="X210" s="130">
        <f t="shared" si="51"/>
        <v>0</v>
      </c>
      <c r="Y210" s="132" t="e">
        <f>#REF!-3/30</f>
        <v>#REF!</v>
      </c>
      <c r="Z210" s="133" t="e">
        <f>#REF!+1/30</f>
        <v>#REF!</v>
      </c>
    </row>
    <row r="211" spans="1:26" s="30" customFormat="1" x14ac:dyDescent="0.25">
      <c r="A211" s="19">
        <v>196</v>
      </c>
      <c r="B211" s="20"/>
      <c r="C211" s="189"/>
      <c r="D211" s="1"/>
      <c r="E211" s="1"/>
      <c r="F211" s="233">
        <v>0</v>
      </c>
      <c r="G211" s="58"/>
      <c r="H211" s="134" t="str">
        <f t="shared" si="52"/>
        <v/>
      </c>
      <c r="I211" s="35" t="b">
        <f t="shared" si="42"/>
        <v>0</v>
      </c>
      <c r="J211" s="92" t="str">
        <f t="shared" si="43"/>
        <v/>
      </c>
      <c r="K211" s="29" t="b">
        <v>0</v>
      </c>
      <c r="L211" s="92" t="str">
        <f t="shared" si="53"/>
        <v/>
      </c>
      <c r="M211" s="94" t="e">
        <f t="shared" si="44"/>
        <v>#VALUE!</v>
      </c>
      <c r="N211" s="94" t="e">
        <f t="shared" si="45"/>
        <v>#VALUE!</v>
      </c>
      <c r="O211" s="94" t="e">
        <f t="shared" si="46"/>
        <v>#VALUE!</v>
      </c>
      <c r="P211" s="95" t="e">
        <f t="shared" si="47"/>
        <v>#VALUE!</v>
      </c>
      <c r="Q211" s="95" t="e">
        <f t="shared" si="54"/>
        <v>#VALUE!</v>
      </c>
      <c r="R211" s="95" t="b">
        <f t="shared" si="55"/>
        <v>0</v>
      </c>
      <c r="S211" s="76" t="str">
        <f t="shared" si="48"/>
        <v/>
      </c>
      <c r="T211" s="94" t="e" cm="1">
        <f t="array" aca="1" ref="T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U211" s="94" t="str">
        <f t="shared" si="49"/>
        <v/>
      </c>
      <c r="V211" s="96" t="b">
        <f t="shared" si="50"/>
        <v>0</v>
      </c>
      <c r="W211" s="130" t="e">
        <f>IF(#REF!="",FALSE,IF(OR(X211&gt;Z211,X211&lt;Y211),TRUE,FALSE))</f>
        <v>#REF!</v>
      </c>
      <c r="X211" s="130">
        <f t="shared" si="51"/>
        <v>0</v>
      </c>
      <c r="Y211" s="132" t="e">
        <f>#REF!-3/30</f>
        <v>#REF!</v>
      </c>
      <c r="Z211" s="133" t="e">
        <f>#REF!+1/30</f>
        <v>#REF!</v>
      </c>
    </row>
    <row r="212" spans="1:26" s="30" customFormat="1" x14ac:dyDescent="0.25">
      <c r="A212" s="19">
        <v>197</v>
      </c>
      <c r="B212" s="20"/>
      <c r="C212" s="189"/>
      <c r="D212" s="1"/>
      <c r="E212" s="1"/>
      <c r="F212" s="233">
        <v>0</v>
      </c>
      <c r="G212" s="58"/>
      <c r="H212" s="134" t="str">
        <f t="shared" si="52"/>
        <v/>
      </c>
      <c r="I212" s="35" t="b">
        <f t="shared" si="42"/>
        <v>0</v>
      </c>
      <c r="J212" s="92" t="str">
        <f t="shared" si="43"/>
        <v/>
      </c>
      <c r="K212" s="29" t="b">
        <v>0</v>
      </c>
      <c r="L212" s="92" t="str">
        <f t="shared" si="53"/>
        <v/>
      </c>
      <c r="M212" s="94" t="e">
        <f t="shared" si="44"/>
        <v>#VALUE!</v>
      </c>
      <c r="N212" s="94" t="e">
        <f t="shared" si="45"/>
        <v>#VALUE!</v>
      </c>
      <c r="O212" s="94" t="e">
        <f t="shared" si="46"/>
        <v>#VALUE!</v>
      </c>
      <c r="P212" s="95" t="e">
        <f t="shared" si="47"/>
        <v>#VALUE!</v>
      </c>
      <c r="Q212" s="95" t="e">
        <f t="shared" si="54"/>
        <v>#VALUE!</v>
      </c>
      <c r="R212" s="95" t="b">
        <f t="shared" si="55"/>
        <v>0</v>
      </c>
      <c r="S212" s="76" t="str">
        <f t="shared" si="48"/>
        <v/>
      </c>
      <c r="T212" s="94" t="e" cm="1">
        <f t="array" aca="1" ref="T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U212" s="94" t="str">
        <f t="shared" si="49"/>
        <v/>
      </c>
      <c r="V212" s="96" t="b">
        <f t="shared" si="50"/>
        <v>0</v>
      </c>
      <c r="W212" s="130" t="e">
        <f>IF(#REF!="",FALSE,IF(OR(X212&gt;Z212,X212&lt;Y212),TRUE,FALSE))</f>
        <v>#REF!</v>
      </c>
      <c r="X212" s="130">
        <f t="shared" si="51"/>
        <v>0</v>
      </c>
      <c r="Y212" s="132" t="e">
        <f>#REF!-3/30</f>
        <v>#REF!</v>
      </c>
      <c r="Z212" s="133" t="e">
        <f>#REF!+1/30</f>
        <v>#REF!</v>
      </c>
    </row>
    <row r="213" spans="1:26" s="30" customFormat="1" x14ac:dyDescent="0.25">
      <c r="A213" s="19">
        <v>198</v>
      </c>
      <c r="B213" s="20"/>
      <c r="C213" s="189"/>
      <c r="D213" s="1"/>
      <c r="E213" s="1"/>
      <c r="F213" s="233">
        <v>0</v>
      </c>
      <c r="G213" s="58"/>
      <c r="H213" s="134" t="str">
        <f t="shared" si="52"/>
        <v/>
      </c>
      <c r="I213" s="35" t="b">
        <f t="shared" si="42"/>
        <v>0</v>
      </c>
      <c r="J213" s="92" t="str">
        <f t="shared" si="43"/>
        <v/>
      </c>
      <c r="K213" s="29" t="b">
        <v>0</v>
      </c>
      <c r="L213" s="92" t="str">
        <f t="shared" si="53"/>
        <v/>
      </c>
      <c r="M213" s="94" t="e">
        <f t="shared" si="44"/>
        <v>#VALUE!</v>
      </c>
      <c r="N213" s="94" t="e">
        <f t="shared" si="45"/>
        <v>#VALUE!</v>
      </c>
      <c r="O213" s="94" t="e">
        <f t="shared" si="46"/>
        <v>#VALUE!</v>
      </c>
      <c r="P213" s="95" t="e">
        <f t="shared" si="47"/>
        <v>#VALUE!</v>
      </c>
      <c r="Q213" s="95" t="e">
        <f t="shared" si="54"/>
        <v>#VALUE!</v>
      </c>
      <c r="R213" s="95" t="b">
        <f t="shared" si="55"/>
        <v>0</v>
      </c>
      <c r="S213" s="76" t="str">
        <f t="shared" si="48"/>
        <v/>
      </c>
      <c r="T213" s="94" t="e" cm="1">
        <f t="array" aca="1" ref="T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U213" s="94" t="str">
        <f t="shared" si="49"/>
        <v/>
      </c>
      <c r="V213" s="96" t="b">
        <f t="shared" si="50"/>
        <v>0</v>
      </c>
      <c r="W213" s="130" t="e">
        <f>IF(#REF!="",FALSE,IF(OR(X213&gt;Z213,X213&lt;Y213),TRUE,FALSE))</f>
        <v>#REF!</v>
      </c>
      <c r="X213" s="130">
        <f t="shared" si="51"/>
        <v>0</v>
      </c>
      <c r="Y213" s="132" t="e">
        <f>#REF!-3/30</f>
        <v>#REF!</v>
      </c>
      <c r="Z213" s="133" t="e">
        <f>#REF!+1/30</f>
        <v>#REF!</v>
      </c>
    </row>
    <row r="214" spans="1:26" s="30" customFormat="1" x14ac:dyDescent="0.25">
      <c r="A214" s="19">
        <v>199</v>
      </c>
      <c r="B214" s="20"/>
      <c r="C214" s="189"/>
      <c r="D214" s="1"/>
      <c r="E214" s="1"/>
      <c r="F214" s="233">
        <v>0</v>
      </c>
      <c r="G214" s="58"/>
      <c r="H214" s="134" t="str">
        <f t="shared" si="52"/>
        <v/>
      </c>
      <c r="I214" s="35" t="b">
        <f t="shared" si="42"/>
        <v>0</v>
      </c>
      <c r="J214" s="92" t="str">
        <f t="shared" si="43"/>
        <v/>
      </c>
      <c r="K214" s="29" t="b">
        <v>0</v>
      </c>
      <c r="L214" s="92" t="str">
        <f t="shared" si="53"/>
        <v/>
      </c>
      <c r="M214" s="94" t="e">
        <f t="shared" si="44"/>
        <v>#VALUE!</v>
      </c>
      <c r="N214" s="94" t="e">
        <f t="shared" si="45"/>
        <v>#VALUE!</v>
      </c>
      <c r="O214" s="94" t="e">
        <f t="shared" si="46"/>
        <v>#VALUE!</v>
      </c>
      <c r="P214" s="95" t="e">
        <f t="shared" si="47"/>
        <v>#VALUE!</v>
      </c>
      <c r="Q214" s="95" t="e">
        <f t="shared" si="54"/>
        <v>#VALUE!</v>
      </c>
      <c r="R214" s="95" t="b">
        <f t="shared" si="55"/>
        <v>0</v>
      </c>
      <c r="S214" s="76" t="str">
        <f t="shared" si="48"/>
        <v/>
      </c>
      <c r="T214" s="94" t="e" cm="1">
        <f t="array" aca="1" ref="T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U214" s="94" t="str">
        <f t="shared" si="49"/>
        <v/>
      </c>
      <c r="V214" s="96" t="b">
        <f t="shared" si="50"/>
        <v>0</v>
      </c>
      <c r="W214" s="130" t="e">
        <f>IF(#REF!="",FALSE,IF(OR(X214&gt;Z214,X214&lt;Y214),TRUE,FALSE))</f>
        <v>#REF!</v>
      </c>
      <c r="X214" s="130">
        <f t="shared" si="51"/>
        <v>0</v>
      </c>
      <c r="Y214" s="132" t="e">
        <f>#REF!-3/30</f>
        <v>#REF!</v>
      </c>
      <c r="Z214" s="133" t="e">
        <f>#REF!+1/30</f>
        <v>#REF!</v>
      </c>
    </row>
    <row r="215" spans="1:26" s="30" customFormat="1" x14ac:dyDescent="0.25">
      <c r="A215" s="19">
        <v>200</v>
      </c>
      <c r="B215" s="20"/>
      <c r="C215" s="189"/>
      <c r="D215" s="1"/>
      <c r="E215" s="1"/>
      <c r="F215" s="233">
        <v>0</v>
      </c>
      <c r="G215" s="58"/>
      <c r="H215" s="134" t="str">
        <f t="shared" si="52"/>
        <v/>
      </c>
      <c r="I215" s="35" t="b">
        <f t="shared" si="42"/>
        <v>0</v>
      </c>
      <c r="J215" s="92" t="str">
        <f t="shared" si="43"/>
        <v/>
      </c>
      <c r="K215" s="29" t="b">
        <v>0</v>
      </c>
      <c r="L215" s="92" t="str">
        <f t="shared" si="53"/>
        <v/>
      </c>
      <c r="M215" s="94" t="e">
        <f t="shared" si="44"/>
        <v>#VALUE!</v>
      </c>
      <c r="N215" s="94" t="e">
        <f t="shared" si="45"/>
        <v>#VALUE!</v>
      </c>
      <c r="O215" s="94" t="e">
        <f t="shared" si="46"/>
        <v>#VALUE!</v>
      </c>
      <c r="P215" s="95" t="e">
        <f t="shared" si="47"/>
        <v>#VALUE!</v>
      </c>
      <c r="Q215" s="95" t="e">
        <f t="shared" si="54"/>
        <v>#VALUE!</v>
      </c>
      <c r="R215" s="95" t="b">
        <f t="shared" si="55"/>
        <v>0</v>
      </c>
      <c r="S215" s="76" t="str">
        <f t="shared" si="48"/>
        <v/>
      </c>
      <c r="T215" s="94" t="e" cm="1">
        <f t="array" aca="1" ref="T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U215" s="94" t="str">
        <f t="shared" si="49"/>
        <v/>
      </c>
      <c r="V215" s="96" t="b">
        <f t="shared" si="50"/>
        <v>0</v>
      </c>
      <c r="W215" s="130" t="e">
        <f>IF(#REF!="",FALSE,IF(OR(X215&gt;Z215,X215&lt;Y215),TRUE,FALSE))</f>
        <v>#REF!</v>
      </c>
      <c r="X215" s="130">
        <f t="shared" si="51"/>
        <v>0</v>
      </c>
      <c r="Y215" s="132" t="e">
        <f>#REF!-3/30</f>
        <v>#REF!</v>
      </c>
      <c r="Z215" s="133" t="e">
        <f>#REF!+1/30</f>
        <v>#REF!</v>
      </c>
    </row>
    <row r="216" spans="1:26" s="30" customFormat="1" x14ac:dyDescent="0.25">
      <c r="A216" s="19">
        <v>201</v>
      </c>
      <c r="B216" s="20"/>
      <c r="C216" s="189"/>
      <c r="D216" s="1"/>
      <c r="E216" s="1"/>
      <c r="F216" s="233">
        <v>0</v>
      </c>
      <c r="G216" s="58"/>
      <c r="H216" s="134" t="str">
        <f t="shared" si="52"/>
        <v/>
      </c>
      <c r="I216" s="35" t="b">
        <f t="shared" si="42"/>
        <v>0</v>
      </c>
      <c r="J216" s="92" t="str">
        <f t="shared" si="43"/>
        <v/>
      </c>
      <c r="K216" s="29" t="b">
        <v>0</v>
      </c>
      <c r="L216" s="92" t="str">
        <f t="shared" si="53"/>
        <v/>
      </c>
      <c r="M216" s="94" t="e">
        <f t="shared" si="44"/>
        <v>#VALUE!</v>
      </c>
      <c r="N216" s="94" t="e">
        <f t="shared" si="45"/>
        <v>#VALUE!</v>
      </c>
      <c r="O216" s="94" t="e">
        <f t="shared" si="46"/>
        <v>#VALUE!</v>
      </c>
      <c r="P216" s="95" t="e">
        <f t="shared" si="47"/>
        <v>#VALUE!</v>
      </c>
      <c r="Q216" s="95" t="e">
        <f t="shared" si="54"/>
        <v>#VALUE!</v>
      </c>
      <c r="R216" s="95" t="b">
        <f t="shared" si="55"/>
        <v>0</v>
      </c>
      <c r="S216" s="76" t="str">
        <f t="shared" si="48"/>
        <v/>
      </c>
      <c r="T216" s="94" t="e" cm="1">
        <f t="array" aca="1" ref="T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U216" s="94" t="str">
        <f t="shared" si="49"/>
        <v/>
      </c>
      <c r="V216" s="96" t="b">
        <f t="shared" si="50"/>
        <v>0</v>
      </c>
      <c r="W216" s="130" t="e">
        <f>IF(#REF!="",FALSE,IF(OR(X216&gt;Z216,X216&lt;Y216),TRUE,FALSE))</f>
        <v>#REF!</v>
      </c>
      <c r="X216" s="130">
        <f t="shared" si="51"/>
        <v>0</v>
      </c>
      <c r="Y216" s="132" t="e">
        <f>#REF!-3/30</f>
        <v>#REF!</v>
      </c>
      <c r="Z216" s="133" t="e">
        <f>#REF!+1/30</f>
        <v>#REF!</v>
      </c>
    </row>
    <row r="217" spans="1:26" s="30" customFormat="1" x14ac:dyDescent="0.25">
      <c r="A217" s="19">
        <v>202</v>
      </c>
      <c r="B217" s="20"/>
      <c r="C217" s="189"/>
      <c r="D217" s="1"/>
      <c r="E217" s="1"/>
      <c r="F217" s="233">
        <v>0</v>
      </c>
      <c r="G217" s="58"/>
      <c r="H217" s="134" t="str">
        <f t="shared" si="52"/>
        <v/>
      </c>
      <c r="I217" s="35" t="b">
        <f t="shared" si="42"/>
        <v>0</v>
      </c>
      <c r="J217" s="92" t="str">
        <f t="shared" si="43"/>
        <v/>
      </c>
      <c r="K217" s="29" t="b">
        <v>0</v>
      </c>
      <c r="L217" s="92" t="str">
        <f t="shared" si="53"/>
        <v/>
      </c>
      <c r="M217" s="94" t="e">
        <f t="shared" si="44"/>
        <v>#VALUE!</v>
      </c>
      <c r="N217" s="94" t="e">
        <f t="shared" si="45"/>
        <v>#VALUE!</v>
      </c>
      <c r="O217" s="94" t="e">
        <f t="shared" si="46"/>
        <v>#VALUE!</v>
      </c>
      <c r="P217" s="95" t="e">
        <f t="shared" si="47"/>
        <v>#VALUE!</v>
      </c>
      <c r="Q217" s="95" t="e">
        <f t="shared" si="54"/>
        <v>#VALUE!</v>
      </c>
      <c r="R217" s="95" t="b">
        <f t="shared" si="55"/>
        <v>0</v>
      </c>
      <c r="S217" s="76" t="str">
        <f t="shared" si="48"/>
        <v/>
      </c>
      <c r="T217" s="94" t="e" cm="1">
        <f t="array" aca="1" ref="T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U217" s="94" t="str">
        <f t="shared" si="49"/>
        <v/>
      </c>
      <c r="V217" s="96" t="b">
        <f t="shared" si="50"/>
        <v>0</v>
      </c>
      <c r="W217" s="130" t="e">
        <f>IF(#REF!="",FALSE,IF(OR(X217&gt;Z217,X217&lt;Y217),TRUE,FALSE))</f>
        <v>#REF!</v>
      </c>
      <c r="X217" s="130">
        <f t="shared" si="51"/>
        <v>0</v>
      </c>
      <c r="Y217" s="132" t="e">
        <f>#REF!-3/30</f>
        <v>#REF!</v>
      </c>
      <c r="Z217" s="133" t="e">
        <f>#REF!+1/30</f>
        <v>#REF!</v>
      </c>
    </row>
    <row r="218" spans="1:26" s="30" customFormat="1" x14ac:dyDescent="0.25">
      <c r="A218" s="19">
        <v>203</v>
      </c>
      <c r="B218" s="20"/>
      <c r="C218" s="189"/>
      <c r="D218" s="1"/>
      <c r="E218" s="1"/>
      <c r="F218" s="233">
        <v>0</v>
      </c>
      <c r="G218" s="58"/>
      <c r="H218" s="134" t="str">
        <f t="shared" si="52"/>
        <v/>
      </c>
      <c r="I218" s="35" t="b">
        <f t="shared" si="42"/>
        <v>0</v>
      </c>
      <c r="J218" s="92" t="str">
        <f t="shared" si="43"/>
        <v/>
      </c>
      <c r="K218" s="29" t="b">
        <v>0</v>
      </c>
      <c r="L218" s="92" t="str">
        <f t="shared" si="53"/>
        <v/>
      </c>
      <c r="M218" s="94" t="e">
        <f t="shared" si="44"/>
        <v>#VALUE!</v>
      </c>
      <c r="N218" s="94" t="e">
        <f t="shared" si="45"/>
        <v>#VALUE!</v>
      </c>
      <c r="O218" s="94" t="e">
        <f t="shared" si="46"/>
        <v>#VALUE!</v>
      </c>
      <c r="P218" s="95" t="e">
        <f t="shared" si="47"/>
        <v>#VALUE!</v>
      </c>
      <c r="Q218" s="95" t="e">
        <f t="shared" si="54"/>
        <v>#VALUE!</v>
      </c>
      <c r="R218" s="95" t="b">
        <f t="shared" si="55"/>
        <v>0</v>
      </c>
      <c r="S218" s="76" t="str">
        <f t="shared" si="48"/>
        <v/>
      </c>
      <c r="T218" s="94" t="e" cm="1">
        <f t="array" aca="1" ref="T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U218" s="94" t="str">
        <f t="shared" si="49"/>
        <v/>
      </c>
      <c r="V218" s="96" t="b">
        <f t="shared" si="50"/>
        <v>0</v>
      </c>
      <c r="W218" s="130" t="e">
        <f>IF(#REF!="",FALSE,IF(OR(X218&gt;Z218,X218&lt;Y218),TRUE,FALSE))</f>
        <v>#REF!</v>
      </c>
      <c r="X218" s="130">
        <f t="shared" si="51"/>
        <v>0</v>
      </c>
      <c r="Y218" s="132" t="e">
        <f>#REF!-3/30</f>
        <v>#REF!</v>
      </c>
      <c r="Z218" s="133" t="e">
        <f>#REF!+1/30</f>
        <v>#REF!</v>
      </c>
    </row>
    <row r="219" spans="1:26" s="30" customFormat="1" x14ac:dyDescent="0.25">
      <c r="A219" s="19">
        <v>204</v>
      </c>
      <c r="B219" s="20"/>
      <c r="C219" s="189"/>
      <c r="D219" s="1"/>
      <c r="E219" s="1"/>
      <c r="F219" s="233">
        <v>0</v>
      </c>
      <c r="G219" s="58"/>
      <c r="H219" s="134" t="str">
        <f t="shared" si="52"/>
        <v/>
      </c>
      <c r="I219" s="35" t="b">
        <f t="shared" si="42"/>
        <v>0</v>
      </c>
      <c r="J219" s="92" t="str">
        <f t="shared" si="43"/>
        <v/>
      </c>
      <c r="K219" s="29" t="b">
        <v>0</v>
      </c>
      <c r="L219" s="92" t="str">
        <f t="shared" si="53"/>
        <v/>
      </c>
      <c r="M219" s="94" t="e">
        <f t="shared" si="44"/>
        <v>#VALUE!</v>
      </c>
      <c r="N219" s="94" t="e">
        <f t="shared" si="45"/>
        <v>#VALUE!</v>
      </c>
      <c r="O219" s="94" t="e">
        <f t="shared" si="46"/>
        <v>#VALUE!</v>
      </c>
      <c r="P219" s="95" t="e">
        <f t="shared" si="47"/>
        <v>#VALUE!</v>
      </c>
      <c r="Q219" s="95" t="e">
        <f t="shared" si="54"/>
        <v>#VALUE!</v>
      </c>
      <c r="R219" s="95" t="b">
        <f t="shared" si="55"/>
        <v>0</v>
      </c>
      <c r="S219" s="76" t="str">
        <f t="shared" si="48"/>
        <v/>
      </c>
      <c r="T219" s="94" t="e" cm="1">
        <f t="array" aca="1" ref="T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U219" s="94" t="str">
        <f t="shared" si="49"/>
        <v/>
      </c>
      <c r="V219" s="96" t="b">
        <f t="shared" si="50"/>
        <v>0</v>
      </c>
      <c r="W219" s="130" t="e">
        <f>IF(#REF!="",FALSE,IF(OR(X219&gt;Z219,X219&lt;Y219),TRUE,FALSE))</f>
        <v>#REF!</v>
      </c>
      <c r="X219" s="130">
        <f t="shared" si="51"/>
        <v>0</v>
      </c>
      <c r="Y219" s="132" t="e">
        <f>#REF!-3/30</f>
        <v>#REF!</v>
      </c>
      <c r="Z219" s="133" t="e">
        <f>#REF!+1/30</f>
        <v>#REF!</v>
      </c>
    </row>
    <row r="220" spans="1:26" s="30" customFormat="1" x14ac:dyDescent="0.25">
      <c r="A220" s="19">
        <v>205</v>
      </c>
      <c r="B220" s="20"/>
      <c r="C220" s="189"/>
      <c r="D220" s="1"/>
      <c r="E220" s="1"/>
      <c r="F220" s="233">
        <v>0</v>
      </c>
      <c r="G220" s="58"/>
      <c r="H220" s="134" t="str">
        <f t="shared" si="52"/>
        <v/>
      </c>
      <c r="I220" s="35" t="b">
        <f t="shared" si="42"/>
        <v>0</v>
      </c>
      <c r="J220" s="92" t="str">
        <f t="shared" si="43"/>
        <v/>
      </c>
      <c r="K220" s="29" t="b">
        <v>0</v>
      </c>
      <c r="L220" s="92" t="str">
        <f t="shared" si="53"/>
        <v/>
      </c>
      <c r="M220" s="94" t="e">
        <f t="shared" si="44"/>
        <v>#VALUE!</v>
      </c>
      <c r="N220" s="94" t="e">
        <f t="shared" si="45"/>
        <v>#VALUE!</v>
      </c>
      <c r="O220" s="94" t="e">
        <f t="shared" si="46"/>
        <v>#VALUE!</v>
      </c>
      <c r="P220" s="95" t="e">
        <f t="shared" si="47"/>
        <v>#VALUE!</v>
      </c>
      <c r="Q220" s="95" t="e">
        <f t="shared" si="54"/>
        <v>#VALUE!</v>
      </c>
      <c r="R220" s="95" t="b">
        <f t="shared" si="55"/>
        <v>0</v>
      </c>
      <c r="S220" s="76" t="str">
        <f t="shared" si="48"/>
        <v/>
      </c>
      <c r="T220" s="94" t="e" cm="1">
        <f t="array" aca="1" ref="T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U220" s="94" t="str">
        <f t="shared" si="49"/>
        <v/>
      </c>
      <c r="V220" s="96" t="b">
        <f t="shared" si="50"/>
        <v>0</v>
      </c>
      <c r="W220" s="130" t="e">
        <f>IF(#REF!="",FALSE,IF(OR(X220&gt;Z220,X220&lt;Y220),TRUE,FALSE))</f>
        <v>#REF!</v>
      </c>
      <c r="X220" s="130">
        <f t="shared" si="51"/>
        <v>0</v>
      </c>
      <c r="Y220" s="132" t="e">
        <f>#REF!-3/30</f>
        <v>#REF!</v>
      </c>
      <c r="Z220" s="133" t="e">
        <f>#REF!+1/30</f>
        <v>#REF!</v>
      </c>
    </row>
    <row r="221" spans="1:26" s="30" customFormat="1" x14ac:dyDescent="0.25">
      <c r="A221" s="19">
        <v>206</v>
      </c>
      <c r="B221" s="20"/>
      <c r="C221" s="189"/>
      <c r="D221" s="1"/>
      <c r="E221" s="1"/>
      <c r="F221" s="233">
        <v>0</v>
      </c>
      <c r="G221" s="58"/>
      <c r="H221" s="134" t="str">
        <f t="shared" si="52"/>
        <v/>
      </c>
      <c r="I221" s="35" t="b">
        <f t="shared" si="42"/>
        <v>0</v>
      </c>
      <c r="J221" s="92" t="str">
        <f t="shared" si="43"/>
        <v/>
      </c>
      <c r="K221" s="29" t="b">
        <v>0</v>
      </c>
      <c r="L221" s="92" t="str">
        <f t="shared" si="53"/>
        <v/>
      </c>
      <c r="M221" s="94" t="e">
        <f t="shared" si="44"/>
        <v>#VALUE!</v>
      </c>
      <c r="N221" s="94" t="e">
        <f t="shared" si="45"/>
        <v>#VALUE!</v>
      </c>
      <c r="O221" s="94" t="e">
        <f t="shared" si="46"/>
        <v>#VALUE!</v>
      </c>
      <c r="P221" s="95" t="e">
        <f t="shared" si="47"/>
        <v>#VALUE!</v>
      </c>
      <c r="Q221" s="95" t="e">
        <f t="shared" si="54"/>
        <v>#VALUE!</v>
      </c>
      <c r="R221" s="95" t="b">
        <f t="shared" si="55"/>
        <v>0</v>
      </c>
      <c r="S221" s="76" t="str">
        <f t="shared" si="48"/>
        <v/>
      </c>
      <c r="T221" s="94" t="e" cm="1">
        <f t="array" aca="1" ref="T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U221" s="94" t="str">
        <f t="shared" si="49"/>
        <v/>
      </c>
      <c r="V221" s="96" t="b">
        <f t="shared" si="50"/>
        <v>0</v>
      </c>
      <c r="W221" s="130" t="e">
        <f>IF(#REF!="",FALSE,IF(OR(X221&gt;Z221,X221&lt;Y221),TRUE,FALSE))</f>
        <v>#REF!</v>
      </c>
      <c r="X221" s="130">
        <f t="shared" si="51"/>
        <v>0</v>
      </c>
      <c r="Y221" s="132" t="e">
        <f>#REF!-3/30</f>
        <v>#REF!</v>
      </c>
      <c r="Z221" s="133" t="e">
        <f>#REF!+1/30</f>
        <v>#REF!</v>
      </c>
    </row>
    <row r="222" spans="1:26" s="30" customFormat="1" x14ac:dyDescent="0.25">
      <c r="A222" s="19">
        <v>207</v>
      </c>
      <c r="B222" s="20"/>
      <c r="C222" s="189"/>
      <c r="D222" s="1"/>
      <c r="E222" s="1"/>
      <c r="F222" s="233">
        <v>0</v>
      </c>
      <c r="G222" s="58"/>
      <c r="H222" s="134" t="str">
        <f t="shared" si="52"/>
        <v/>
      </c>
      <c r="I222" s="35" t="b">
        <f t="shared" si="42"/>
        <v>0</v>
      </c>
      <c r="J222" s="92" t="str">
        <f t="shared" si="43"/>
        <v/>
      </c>
      <c r="K222" s="29" t="b">
        <v>0</v>
      </c>
      <c r="L222" s="92" t="str">
        <f t="shared" si="53"/>
        <v/>
      </c>
      <c r="M222" s="94" t="e">
        <f t="shared" si="44"/>
        <v>#VALUE!</v>
      </c>
      <c r="N222" s="94" t="e">
        <f t="shared" si="45"/>
        <v>#VALUE!</v>
      </c>
      <c r="O222" s="94" t="e">
        <f t="shared" si="46"/>
        <v>#VALUE!</v>
      </c>
      <c r="P222" s="95" t="e">
        <f t="shared" si="47"/>
        <v>#VALUE!</v>
      </c>
      <c r="Q222" s="95" t="e">
        <f t="shared" si="54"/>
        <v>#VALUE!</v>
      </c>
      <c r="R222" s="95" t="b">
        <f t="shared" si="55"/>
        <v>0</v>
      </c>
      <c r="S222" s="76" t="str">
        <f t="shared" si="48"/>
        <v/>
      </c>
      <c r="T222" s="94" t="e" cm="1">
        <f t="array" aca="1" ref="T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U222" s="94" t="str">
        <f t="shared" si="49"/>
        <v/>
      </c>
      <c r="V222" s="96" t="b">
        <f t="shared" si="50"/>
        <v>0</v>
      </c>
      <c r="W222" s="130" t="e">
        <f>IF(#REF!="",FALSE,IF(OR(X222&gt;Z222,X222&lt;Y222),TRUE,FALSE))</f>
        <v>#REF!</v>
      </c>
      <c r="X222" s="130">
        <f t="shared" si="51"/>
        <v>0</v>
      </c>
      <c r="Y222" s="132" t="e">
        <f>#REF!-3/30</f>
        <v>#REF!</v>
      </c>
      <c r="Z222" s="133" t="e">
        <f>#REF!+1/30</f>
        <v>#REF!</v>
      </c>
    </row>
    <row r="223" spans="1:26" s="30" customFormat="1" x14ac:dyDescent="0.25">
      <c r="A223" s="19">
        <v>208</v>
      </c>
      <c r="B223" s="20"/>
      <c r="C223" s="189"/>
      <c r="D223" s="1"/>
      <c r="E223" s="1"/>
      <c r="F223" s="233">
        <v>0</v>
      </c>
      <c r="G223" s="58"/>
      <c r="H223" s="134" t="str">
        <f t="shared" si="52"/>
        <v/>
      </c>
      <c r="I223" s="35" t="b">
        <f t="shared" si="42"/>
        <v>0</v>
      </c>
      <c r="J223" s="92" t="str">
        <f t="shared" si="43"/>
        <v/>
      </c>
      <c r="K223" s="29" t="b">
        <v>0</v>
      </c>
      <c r="L223" s="92" t="str">
        <f t="shared" si="53"/>
        <v/>
      </c>
      <c r="M223" s="94" t="e">
        <f t="shared" si="44"/>
        <v>#VALUE!</v>
      </c>
      <c r="N223" s="94" t="e">
        <f t="shared" si="45"/>
        <v>#VALUE!</v>
      </c>
      <c r="O223" s="94" t="e">
        <f t="shared" si="46"/>
        <v>#VALUE!</v>
      </c>
      <c r="P223" s="95" t="e">
        <f t="shared" si="47"/>
        <v>#VALUE!</v>
      </c>
      <c r="Q223" s="95" t="e">
        <f t="shared" si="54"/>
        <v>#VALUE!</v>
      </c>
      <c r="R223" s="95" t="b">
        <f t="shared" si="55"/>
        <v>0</v>
      </c>
      <c r="S223" s="76" t="str">
        <f t="shared" si="48"/>
        <v/>
      </c>
      <c r="T223" s="94" t="e" cm="1">
        <f t="array" aca="1" ref="T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U223" s="94" t="str">
        <f t="shared" si="49"/>
        <v/>
      </c>
      <c r="V223" s="96" t="b">
        <f t="shared" si="50"/>
        <v>0</v>
      </c>
      <c r="W223" s="130" t="e">
        <f>IF(#REF!="",FALSE,IF(OR(X223&gt;Z223,X223&lt;Y223),TRUE,FALSE))</f>
        <v>#REF!</v>
      </c>
      <c r="X223" s="130">
        <f t="shared" si="51"/>
        <v>0</v>
      </c>
      <c r="Y223" s="132" t="e">
        <f>#REF!-3/30</f>
        <v>#REF!</v>
      </c>
      <c r="Z223" s="133" t="e">
        <f>#REF!+1/30</f>
        <v>#REF!</v>
      </c>
    </row>
    <row r="224" spans="1:26" s="30" customFormat="1" x14ac:dyDescent="0.25">
      <c r="A224" s="19">
        <v>209</v>
      </c>
      <c r="B224" s="20"/>
      <c r="C224" s="189"/>
      <c r="D224" s="1"/>
      <c r="E224" s="1"/>
      <c r="F224" s="233">
        <v>0</v>
      </c>
      <c r="G224" s="58"/>
      <c r="H224" s="134" t="str">
        <f t="shared" si="52"/>
        <v/>
      </c>
      <c r="I224" s="35" t="b">
        <f t="shared" si="42"/>
        <v>0</v>
      </c>
      <c r="J224" s="92" t="str">
        <f t="shared" si="43"/>
        <v/>
      </c>
      <c r="K224" s="29" t="b">
        <v>0</v>
      </c>
      <c r="L224" s="92" t="str">
        <f t="shared" si="53"/>
        <v/>
      </c>
      <c r="M224" s="94" t="e">
        <f t="shared" si="44"/>
        <v>#VALUE!</v>
      </c>
      <c r="N224" s="94" t="e">
        <f t="shared" si="45"/>
        <v>#VALUE!</v>
      </c>
      <c r="O224" s="94" t="e">
        <f t="shared" si="46"/>
        <v>#VALUE!</v>
      </c>
      <c r="P224" s="95" t="e">
        <f t="shared" si="47"/>
        <v>#VALUE!</v>
      </c>
      <c r="Q224" s="95" t="e">
        <f t="shared" si="54"/>
        <v>#VALUE!</v>
      </c>
      <c r="R224" s="95" t="b">
        <f t="shared" si="55"/>
        <v>0</v>
      </c>
      <c r="S224" s="76" t="str">
        <f t="shared" si="48"/>
        <v/>
      </c>
      <c r="T224" s="94" t="e" cm="1">
        <f t="array" aca="1" ref="T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U224" s="94" t="str">
        <f t="shared" si="49"/>
        <v/>
      </c>
      <c r="V224" s="96" t="b">
        <f t="shared" si="50"/>
        <v>0</v>
      </c>
      <c r="W224" s="130" t="e">
        <f>IF(#REF!="",FALSE,IF(OR(X224&gt;Z224,X224&lt;Y224),TRUE,FALSE))</f>
        <v>#REF!</v>
      </c>
      <c r="X224" s="130">
        <f t="shared" si="51"/>
        <v>0</v>
      </c>
      <c r="Y224" s="132" t="e">
        <f>#REF!-3/30</f>
        <v>#REF!</v>
      </c>
      <c r="Z224" s="133" t="e">
        <f>#REF!+1/30</f>
        <v>#REF!</v>
      </c>
    </row>
    <row r="225" spans="1:26" s="30" customFormat="1" x14ac:dyDescent="0.25">
      <c r="A225" s="19">
        <v>210</v>
      </c>
      <c r="B225" s="20"/>
      <c r="C225" s="189"/>
      <c r="D225" s="1"/>
      <c r="E225" s="1"/>
      <c r="F225" s="233">
        <v>0</v>
      </c>
      <c r="G225" s="58"/>
      <c r="H225" s="134" t="str">
        <f t="shared" si="52"/>
        <v/>
      </c>
      <c r="I225" s="35" t="b">
        <f t="shared" si="42"/>
        <v>0</v>
      </c>
      <c r="J225" s="92" t="str">
        <f t="shared" si="43"/>
        <v/>
      </c>
      <c r="K225" s="29" t="b">
        <v>0</v>
      </c>
      <c r="L225" s="92" t="str">
        <f t="shared" si="53"/>
        <v/>
      </c>
      <c r="M225" s="94" t="e">
        <f t="shared" si="44"/>
        <v>#VALUE!</v>
      </c>
      <c r="N225" s="94" t="e">
        <f t="shared" si="45"/>
        <v>#VALUE!</v>
      </c>
      <c r="O225" s="94" t="e">
        <f t="shared" si="46"/>
        <v>#VALUE!</v>
      </c>
      <c r="P225" s="95" t="e">
        <f t="shared" si="47"/>
        <v>#VALUE!</v>
      </c>
      <c r="Q225" s="95" t="e">
        <f t="shared" si="54"/>
        <v>#VALUE!</v>
      </c>
      <c r="R225" s="95" t="b">
        <f t="shared" si="55"/>
        <v>0</v>
      </c>
      <c r="S225" s="76" t="str">
        <f t="shared" si="48"/>
        <v/>
      </c>
      <c r="T225" s="94" t="e" cm="1">
        <f t="array" aca="1" ref="T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U225" s="94" t="str">
        <f t="shared" si="49"/>
        <v/>
      </c>
      <c r="V225" s="96" t="b">
        <f t="shared" si="50"/>
        <v>0</v>
      </c>
      <c r="W225" s="130" t="e">
        <f>IF(#REF!="",FALSE,IF(OR(X225&gt;Z225,X225&lt;Y225),TRUE,FALSE))</f>
        <v>#REF!</v>
      </c>
      <c r="X225" s="130">
        <f t="shared" si="51"/>
        <v>0</v>
      </c>
      <c r="Y225" s="132" t="e">
        <f>#REF!-3/30</f>
        <v>#REF!</v>
      </c>
      <c r="Z225" s="133" t="e">
        <f>#REF!+1/30</f>
        <v>#REF!</v>
      </c>
    </row>
    <row r="226" spans="1:26" s="30" customFormat="1" x14ac:dyDescent="0.25">
      <c r="A226" s="19">
        <v>211</v>
      </c>
      <c r="B226" s="20"/>
      <c r="C226" s="189"/>
      <c r="D226" s="1"/>
      <c r="E226" s="1"/>
      <c r="F226" s="233">
        <v>0</v>
      </c>
      <c r="G226" s="58"/>
      <c r="H226" s="134" t="str">
        <f t="shared" si="52"/>
        <v/>
      </c>
      <c r="I226" s="35" t="b">
        <f t="shared" si="42"/>
        <v>0</v>
      </c>
      <c r="J226" s="92" t="str">
        <f t="shared" si="43"/>
        <v/>
      </c>
      <c r="K226" s="29" t="b">
        <v>0</v>
      </c>
      <c r="L226" s="92" t="str">
        <f t="shared" si="53"/>
        <v/>
      </c>
      <c r="M226" s="94" t="e">
        <f t="shared" si="44"/>
        <v>#VALUE!</v>
      </c>
      <c r="N226" s="94" t="e">
        <f t="shared" si="45"/>
        <v>#VALUE!</v>
      </c>
      <c r="O226" s="94" t="e">
        <f t="shared" si="46"/>
        <v>#VALUE!</v>
      </c>
      <c r="P226" s="95" t="e">
        <f t="shared" si="47"/>
        <v>#VALUE!</v>
      </c>
      <c r="Q226" s="95" t="e">
        <f t="shared" si="54"/>
        <v>#VALUE!</v>
      </c>
      <c r="R226" s="95" t="b">
        <f t="shared" si="55"/>
        <v>0</v>
      </c>
      <c r="S226" s="76" t="str">
        <f t="shared" si="48"/>
        <v/>
      </c>
      <c r="T226" s="94" t="e" cm="1">
        <f t="array" aca="1" ref="T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U226" s="94" t="str">
        <f t="shared" si="49"/>
        <v/>
      </c>
      <c r="V226" s="96" t="b">
        <f t="shared" si="50"/>
        <v>0</v>
      </c>
      <c r="W226" s="130" t="e">
        <f>IF(#REF!="",FALSE,IF(OR(X226&gt;Z226,X226&lt;Y226),TRUE,FALSE))</f>
        <v>#REF!</v>
      </c>
      <c r="X226" s="130">
        <f t="shared" si="51"/>
        <v>0</v>
      </c>
      <c r="Y226" s="132" t="e">
        <f>#REF!-3/30</f>
        <v>#REF!</v>
      </c>
      <c r="Z226" s="133" t="e">
        <f>#REF!+1/30</f>
        <v>#REF!</v>
      </c>
    </row>
    <row r="227" spans="1:26" s="30" customFormat="1" x14ac:dyDescent="0.25">
      <c r="A227" s="19">
        <v>212</v>
      </c>
      <c r="B227" s="20"/>
      <c r="C227" s="189"/>
      <c r="D227" s="1"/>
      <c r="E227" s="1"/>
      <c r="F227" s="233">
        <v>0</v>
      </c>
      <c r="G227" s="58"/>
      <c r="H227" s="134" t="str">
        <f t="shared" si="52"/>
        <v/>
      </c>
      <c r="I227" s="35" t="b">
        <f t="shared" si="42"/>
        <v>0</v>
      </c>
      <c r="J227" s="92" t="str">
        <f t="shared" si="43"/>
        <v/>
      </c>
      <c r="K227" s="29" t="b">
        <v>0</v>
      </c>
      <c r="L227" s="92" t="str">
        <f t="shared" si="53"/>
        <v/>
      </c>
      <c r="M227" s="94" t="e">
        <f t="shared" si="44"/>
        <v>#VALUE!</v>
      </c>
      <c r="N227" s="94" t="e">
        <f t="shared" si="45"/>
        <v>#VALUE!</v>
      </c>
      <c r="O227" s="94" t="e">
        <f t="shared" si="46"/>
        <v>#VALUE!</v>
      </c>
      <c r="P227" s="95" t="e">
        <f t="shared" si="47"/>
        <v>#VALUE!</v>
      </c>
      <c r="Q227" s="95" t="e">
        <f t="shared" si="54"/>
        <v>#VALUE!</v>
      </c>
      <c r="R227" s="95" t="b">
        <f t="shared" si="55"/>
        <v>0</v>
      </c>
      <c r="S227" s="76" t="str">
        <f t="shared" si="48"/>
        <v/>
      </c>
      <c r="T227" s="94" t="e" cm="1">
        <f t="array" aca="1" ref="T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U227" s="94" t="str">
        <f t="shared" si="49"/>
        <v/>
      </c>
      <c r="V227" s="96" t="b">
        <f t="shared" si="50"/>
        <v>0</v>
      </c>
      <c r="W227" s="130" t="e">
        <f>IF(#REF!="",FALSE,IF(OR(X227&gt;Z227,X227&lt;Y227),TRUE,FALSE))</f>
        <v>#REF!</v>
      </c>
      <c r="X227" s="130">
        <f t="shared" si="51"/>
        <v>0</v>
      </c>
      <c r="Y227" s="132" t="e">
        <f>#REF!-3/30</f>
        <v>#REF!</v>
      </c>
      <c r="Z227" s="133" t="e">
        <f>#REF!+1/30</f>
        <v>#REF!</v>
      </c>
    </row>
    <row r="228" spans="1:26" s="30" customFormat="1" x14ac:dyDescent="0.25">
      <c r="A228" s="19">
        <v>213</v>
      </c>
      <c r="B228" s="20"/>
      <c r="C228" s="189"/>
      <c r="D228" s="1"/>
      <c r="E228" s="1"/>
      <c r="F228" s="233">
        <v>0</v>
      </c>
      <c r="G228" s="58"/>
      <c r="H228" s="134" t="str">
        <f t="shared" si="52"/>
        <v/>
      </c>
      <c r="I228" s="35" t="b">
        <f t="shared" si="42"/>
        <v>0</v>
      </c>
      <c r="J228" s="92" t="str">
        <f t="shared" si="43"/>
        <v/>
      </c>
      <c r="K228" s="29" t="b">
        <v>0</v>
      </c>
      <c r="L228" s="92" t="str">
        <f t="shared" si="53"/>
        <v/>
      </c>
      <c r="M228" s="94" t="e">
        <f t="shared" si="44"/>
        <v>#VALUE!</v>
      </c>
      <c r="N228" s="94" t="e">
        <f t="shared" si="45"/>
        <v>#VALUE!</v>
      </c>
      <c r="O228" s="94" t="e">
        <f t="shared" si="46"/>
        <v>#VALUE!</v>
      </c>
      <c r="P228" s="95" t="e">
        <f t="shared" si="47"/>
        <v>#VALUE!</v>
      </c>
      <c r="Q228" s="95" t="e">
        <f t="shared" si="54"/>
        <v>#VALUE!</v>
      </c>
      <c r="R228" s="95" t="b">
        <f t="shared" si="55"/>
        <v>0</v>
      </c>
      <c r="S228" s="76" t="str">
        <f t="shared" si="48"/>
        <v/>
      </c>
      <c r="T228" s="94" t="e" cm="1">
        <f t="array" aca="1" ref="T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U228" s="94" t="str">
        <f t="shared" si="49"/>
        <v/>
      </c>
      <c r="V228" s="96" t="b">
        <f t="shared" si="50"/>
        <v>0</v>
      </c>
      <c r="W228" s="130" t="e">
        <f>IF(#REF!="",FALSE,IF(OR(X228&gt;Z228,X228&lt;Y228),TRUE,FALSE))</f>
        <v>#REF!</v>
      </c>
      <c r="X228" s="130">
        <f t="shared" si="51"/>
        <v>0</v>
      </c>
      <c r="Y228" s="132" t="e">
        <f>#REF!-3/30</f>
        <v>#REF!</v>
      </c>
      <c r="Z228" s="133" t="e">
        <f>#REF!+1/30</f>
        <v>#REF!</v>
      </c>
    </row>
    <row r="229" spans="1:26" s="30" customFormat="1" x14ac:dyDescent="0.25">
      <c r="A229" s="19">
        <v>214</v>
      </c>
      <c r="B229" s="20"/>
      <c r="C229" s="189"/>
      <c r="D229" s="1"/>
      <c r="E229" s="1"/>
      <c r="F229" s="233">
        <v>0</v>
      </c>
      <c r="G229" s="58"/>
      <c r="H229" s="134" t="str">
        <f t="shared" si="52"/>
        <v/>
      </c>
      <c r="I229" s="35" t="b">
        <f t="shared" si="42"/>
        <v>0</v>
      </c>
      <c r="J229" s="92" t="str">
        <f t="shared" si="43"/>
        <v/>
      </c>
      <c r="K229" s="29" t="b">
        <v>0</v>
      </c>
      <c r="L229" s="92" t="str">
        <f t="shared" si="53"/>
        <v/>
      </c>
      <c r="M229" s="94" t="e">
        <f t="shared" si="44"/>
        <v>#VALUE!</v>
      </c>
      <c r="N229" s="94" t="e">
        <f t="shared" si="45"/>
        <v>#VALUE!</v>
      </c>
      <c r="O229" s="94" t="e">
        <f t="shared" si="46"/>
        <v>#VALUE!</v>
      </c>
      <c r="P229" s="95" t="e">
        <f t="shared" si="47"/>
        <v>#VALUE!</v>
      </c>
      <c r="Q229" s="95" t="e">
        <f t="shared" si="54"/>
        <v>#VALUE!</v>
      </c>
      <c r="R229" s="95" t="b">
        <f t="shared" si="55"/>
        <v>0</v>
      </c>
      <c r="S229" s="76" t="str">
        <f t="shared" si="48"/>
        <v/>
      </c>
      <c r="T229" s="94" t="e" cm="1">
        <f t="array" aca="1" ref="T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U229" s="94" t="str">
        <f t="shared" si="49"/>
        <v/>
      </c>
      <c r="V229" s="96" t="b">
        <f t="shared" si="50"/>
        <v>0</v>
      </c>
      <c r="W229" s="130" t="e">
        <f>IF(#REF!="",FALSE,IF(OR(X229&gt;Z229,X229&lt;Y229),TRUE,FALSE))</f>
        <v>#REF!</v>
      </c>
      <c r="X229" s="130">
        <f t="shared" si="51"/>
        <v>0</v>
      </c>
      <c r="Y229" s="132" t="e">
        <f>#REF!-3/30</f>
        <v>#REF!</v>
      </c>
      <c r="Z229" s="133" t="e">
        <f>#REF!+1/30</f>
        <v>#REF!</v>
      </c>
    </row>
    <row r="230" spans="1:26" s="30" customFormat="1" x14ac:dyDescent="0.25">
      <c r="A230" s="19">
        <v>215</v>
      </c>
      <c r="B230" s="20"/>
      <c r="C230" s="189"/>
      <c r="D230" s="1"/>
      <c r="E230" s="1"/>
      <c r="F230" s="233">
        <v>0</v>
      </c>
      <c r="G230" s="58"/>
      <c r="H230" s="134" t="str">
        <f t="shared" si="52"/>
        <v/>
      </c>
      <c r="I230" s="35" t="b">
        <f t="shared" si="42"/>
        <v>0</v>
      </c>
      <c r="J230" s="92" t="str">
        <f t="shared" si="43"/>
        <v/>
      </c>
      <c r="K230" s="29" t="b">
        <v>0</v>
      </c>
      <c r="L230" s="92" t="str">
        <f t="shared" si="53"/>
        <v/>
      </c>
      <c r="M230" s="94" t="e">
        <f t="shared" si="44"/>
        <v>#VALUE!</v>
      </c>
      <c r="N230" s="94" t="e">
        <f t="shared" si="45"/>
        <v>#VALUE!</v>
      </c>
      <c r="O230" s="94" t="e">
        <f t="shared" si="46"/>
        <v>#VALUE!</v>
      </c>
      <c r="P230" s="95" t="e">
        <f t="shared" si="47"/>
        <v>#VALUE!</v>
      </c>
      <c r="Q230" s="95" t="e">
        <f t="shared" si="54"/>
        <v>#VALUE!</v>
      </c>
      <c r="R230" s="95" t="b">
        <f t="shared" si="55"/>
        <v>0</v>
      </c>
      <c r="S230" s="76" t="str">
        <f t="shared" si="48"/>
        <v/>
      </c>
      <c r="T230" s="94" t="e" cm="1">
        <f t="array" aca="1" ref="T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U230" s="94" t="str">
        <f t="shared" si="49"/>
        <v/>
      </c>
      <c r="V230" s="96" t="b">
        <f t="shared" si="50"/>
        <v>0</v>
      </c>
      <c r="W230" s="130" t="e">
        <f>IF(#REF!="",FALSE,IF(OR(X230&gt;Z230,X230&lt;Y230),TRUE,FALSE))</f>
        <v>#REF!</v>
      </c>
      <c r="X230" s="130">
        <f t="shared" si="51"/>
        <v>0</v>
      </c>
      <c r="Y230" s="132" t="e">
        <f>#REF!-3/30</f>
        <v>#REF!</v>
      </c>
      <c r="Z230" s="133" t="e">
        <f>#REF!+1/30</f>
        <v>#REF!</v>
      </c>
    </row>
    <row r="231" spans="1:26" s="30" customFormat="1" x14ac:dyDescent="0.25">
      <c r="A231" s="19">
        <v>216</v>
      </c>
      <c r="B231" s="20"/>
      <c r="C231" s="189"/>
      <c r="D231" s="1"/>
      <c r="E231" s="1"/>
      <c r="F231" s="233">
        <v>0</v>
      </c>
      <c r="G231" s="58"/>
      <c r="H231" s="134" t="str">
        <f t="shared" si="52"/>
        <v/>
      </c>
      <c r="I231" s="35" t="b">
        <f t="shared" si="42"/>
        <v>0</v>
      </c>
      <c r="J231" s="92" t="str">
        <f t="shared" si="43"/>
        <v/>
      </c>
      <c r="K231" s="29" t="b">
        <v>0</v>
      </c>
      <c r="L231" s="92" t="str">
        <f t="shared" si="53"/>
        <v/>
      </c>
      <c r="M231" s="94" t="e">
        <f t="shared" si="44"/>
        <v>#VALUE!</v>
      </c>
      <c r="N231" s="94" t="e">
        <f t="shared" si="45"/>
        <v>#VALUE!</v>
      </c>
      <c r="O231" s="94" t="e">
        <f t="shared" si="46"/>
        <v>#VALUE!</v>
      </c>
      <c r="P231" s="95" t="e">
        <f t="shared" si="47"/>
        <v>#VALUE!</v>
      </c>
      <c r="Q231" s="95" t="e">
        <f t="shared" si="54"/>
        <v>#VALUE!</v>
      </c>
      <c r="R231" s="95" t="b">
        <f t="shared" si="55"/>
        <v>0</v>
      </c>
      <c r="S231" s="76" t="str">
        <f t="shared" si="48"/>
        <v/>
      </c>
      <c r="T231" s="94" t="e" cm="1">
        <f t="array" aca="1" ref="T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U231" s="94" t="str">
        <f t="shared" si="49"/>
        <v/>
      </c>
      <c r="V231" s="96" t="b">
        <f t="shared" si="50"/>
        <v>0</v>
      </c>
      <c r="W231" s="130" t="e">
        <f>IF(#REF!="",FALSE,IF(OR(X231&gt;Z231,X231&lt;Y231),TRUE,FALSE))</f>
        <v>#REF!</v>
      </c>
      <c r="X231" s="130">
        <f t="shared" si="51"/>
        <v>0</v>
      </c>
      <c r="Y231" s="132" t="e">
        <f>#REF!-3/30</f>
        <v>#REF!</v>
      </c>
      <c r="Z231" s="133" t="e">
        <f>#REF!+1/30</f>
        <v>#REF!</v>
      </c>
    </row>
    <row r="232" spans="1:26" s="30" customFormat="1" x14ac:dyDescent="0.25">
      <c r="A232" s="19">
        <v>217</v>
      </c>
      <c r="B232" s="20"/>
      <c r="C232" s="189"/>
      <c r="D232" s="1"/>
      <c r="E232" s="1"/>
      <c r="F232" s="233">
        <v>0</v>
      </c>
      <c r="G232" s="58"/>
      <c r="H232" s="134" t="str">
        <f t="shared" si="52"/>
        <v/>
      </c>
      <c r="I232" s="35" t="b">
        <f t="shared" si="42"/>
        <v>0</v>
      </c>
      <c r="J232" s="92" t="str">
        <f t="shared" si="43"/>
        <v/>
      </c>
      <c r="K232" s="29" t="b">
        <v>0</v>
      </c>
      <c r="L232" s="92" t="str">
        <f t="shared" si="53"/>
        <v/>
      </c>
      <c r="M232" s="94" t="e">
        <f t="shared" si="44"/>
        <v>#VALUE!</v>
      </c>
      <c r="N232" s="94" t="e">
        <f t="shared" si="45"/>
        <v>#VALUE!</v>
      </c>
      <c r="O232" s="94" t="e">
        <f t="shared" si="46"/>
        <v>#VALUE!</v>
      </c>
      <c r="P232" s="95" t="e">
        <f t="shared" si="47"/>
        <v>#VALUE!</v>
      </c>
      <c r="Q232" s="95" t="e">
        <f t="shared" si="54"/>
        <v>#VALUE!</v>
      </c>
      <c r="R232" s="95" t="b">
        <f t="shared" si="55"/>
        <v>0</v>
      </c>
      <c r="S232" s="76" t="str">
        <f t="shared" si="48"/>
        <v/>
      </c>
      <c r="T232" s="94" t="e" cm="1">
        <f t="array" aca="1" ref="T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U232" s="94" t="str">
        <f t="shared" si="49"/>
        <v/>
      </c>
      <c r="V232" s="96" t="b">
        <f t="shared" si="50"/>
        <v>0</v>
      </c>
      <c r="W232" s="130" t="e">
        <f>IF(#REF!="",FALSE,IF(OR(X232&gt;Z232,X232&lt;Y232),TRUE,FALSE))</f>
        <v>#REF!</v>
      </c>
      <c r="X232" s="130">
        <f t="shared" si="51"/>
        <v>0</v>
      </c>
      <c r="Y232" s="132" t="e">
        <f>#REF!-3/30</f>
        <v>#REF!</v>
      </c>
      <c r="Z232" s="133" t="e">
        <f>#REF!+1/30</f>
        <v>#REF!</v>
      </c>
    </row>
    <row r="233" spans="1:26" s="30" customFormat="1" x14ac:dyDescent="0.25">
      <c r="A233" s="19">
        <v>218</v>
      </c>
      <c r="B233" s="20"/>
      <c r="C233" s="189"/>
      <c r="D233" s="1"/>
      <c r="E233" s="1"/>
      <c r="F233" s="233">
        <v>0</v>
      </c>
      <c r="G233" s="58"/>
      <c r="H233" s="134" t="str">
        <f t="shared" si="52"/>
        <v/>
      </c>
      <c r="I233" s="35" t="b">
        <f t="shared" si="42"/>
        <v>0</v>
      </c>
      <c r="J233" s="92" t="str">
        <f t="shared" si="43"/>
        <v/>
      </c>
      <c r="K233" s="29" t="b">
        <v>0</v>
      </c>
      <c r="L233" s="92" t="str">
        <f t="shared" si="53"/>
        <v/>
      </c>
      <c r="M233" s="94" t="e">
        <f t="shared" si="44"/>
        <v>#VALUE!</v>
      </c>
      <c r="N233" s="94" t="e">
        <f t="shared" si="45"/>
        <v>#VALUE!</v>
      </c>
      <c r="O233" s="94" t="e">
        <f t="shared" si="46"/>
        <v>#VALUE!</v>
      </c>
      <c r="P233" s="95" t="e">
        <f t="shared" si="47"/>
        <v>#VALUE!</v>
      </c>
      <c r="Q233" s="95" t="e">
        <f t="shared" si="54"/>
        <v>#VALUE!</v>
      </c>
      <c r="R233" s="95" t="b">
        <f t="shared" si="55"/>
        <v>0</v>
      </c>
      <c r="S233" s="76" t="str">
        <f t="shared" si="48"/>
        <v/>
      </c>
      <c r="T233" s="94" t="e" cm="1">
        <f t="array" aca="1" ref="T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U233" s="94" t="str">
        <f t="shared" si="49"/>
        <v/>
      </c>
      <c r="V233" s="96" t="b">
        <f t="shared" si="50"/>
        <v>0</v>
      </c>
      <c r="W233" s="130" t="e">
        <f>IF(#REF!="",FALSE,IF(OR(X233&gt;Z233,X233&lt;Y233),TRUE,FALSE))</f>
        <v>#REF!</v>
      </c>
      <c r="X233" s="130">
        <f t="shared" si="51"/>
        <v>0</v>
      </c>
      <c r="Y233" s="132" t="e">
        <f>#REF!-3/30</f>
        <v>#REF!</v>
      </c>
      <c r="Z233" s="133" t="e">
        <f>#REF!+1/30</f>
        <v>#REF!</v>
      </c>
    </row>
    <row r="234" spans="1:26" s="30" customFormat="1" x14ac:dyDescent="0.25">
      <c r="A234" s="19">
        <v>219</v>
      </c>
      <c r="B234" s="20"/>
      <c r="C234" s="189"/>
      <c r="D234" s="1"/>
      <c r="E234" s="1"/>
      <c r="F234" s="233">
        <v>0</v>
      </c>
      <c r="G234" s="58"/>
      <c r="H234" s="134" t="str">
        <f t="shared" si="52"/>
        <v/>
      </c>
      <c r="I234" s="35" t="b">
        <f t="shared" si="42"/>
        <v>0</v>
      </c>
      <c r="J234" s="92" t="str">
        <f t="shared" si="43"/>
        <v/>
      </c>
      <c r="K234" s="29" t="b">
        <v>0</v>
      </c>
      <c r="L234" s="92" t="str">
        <f t="shared" si="53"/>
        <v/>
      </c>
      <c r="M234" s="94" t="e">
        <f t="shared" si="44"/>
        <v>#VALUE!</v>
      </c>
      <c r="N234" s="94" t="e">
        <f t="shared" si="45"/>
        <v>#VALUE!</v>
      </c>
      <c r="O234" s="94" t="e">
        <f t="shared" si="46"/>
        <v>#VALUE!</v>
      </c>
      <c r="P234" s="95" t="e">
        <f t="shared" si="47"/>
        <v>#VALUE!</v>
      </c>
      <c r="Q234" s="95" t="e">
        <f t="shared" si="54"/>
        <v>#VALUE!</v>
      </c>
      <c r="R234" s="95" t="b">
        <f t="shared" si="55"/>
        <v>0</v>
      </c>
      <c r="S234" s="76" t="str">
        <f t="shared" si="48"/>
        <v/>
      </c>
      <c r="T234" s="94" t="e" cm="1">
        <f t="array" aca="1" ref="T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U234" s="94" t="str">
        <f t="shared" si="49"/>
        <v/>
      </c>
      <c r="V234" s="96" t="b">
        <f t="shared" si="50"/>
        <v>0</v>
      </c>
      <c r="W234" s="130" t="e">
        <f>IF(#REF!="",FALSE,IF(OR(X234&gt;Z234,X234&lt;Y234),TRUE,FALSE))</f>
        <v>#REF!</v>
      </c>
      <c r="X234" s="130">
        <f t="shared" si="51"/>
        <v>0</v>
      </c>
      <c r="Y234" s="132" t="e">
        <f>#REF!-3/30</f>
        <v>#REF!</v>
      </c>
      <c r="Z234" s="133" t="e">
        <f>#REF!+1/30</f>
        <v>#REF!</v>
      </c>
    </row>
    <row r="235" spans="1:26" s="30" customFormat="1" x14ac:dyDescent="0.25">
      <c r="A235" s="19">
        <v>220</v>
      </c>
      <c r="B235" s="20"/>
      <c r="C235" s="189"/>
      <c r="D235" s="1"/>
      <c r="E235" s="1"/>
      <c r="F235" s="233">
        <v>0</v>
      </c>
      <c r="G235" s="58"/>
      <c r="H235" s="134" t="str">
        <f t="shared" si="52"/>
        <v/>
      </c>
      <c r="I235" s="35" t="b">
        <f t="shared" si="42"/>
        <v>0</v>
      </c>
      <c r="J235" s="92" t="str">
        <f t="shared" si="43"/>
        <v/>
      </c>
      <c r="K235" s="29" t="b">
        <v>0</v>
      </c>
      <c r="L235" s="92" t="str">
        <f t="shared" si="53"/>
        <v/>
      </c>
      <c r="M235" s="94" t="e">
        <f t="shared" si="44"/>
        <v>#VALUE!</v>
      </c>
      <c r="N235" s="94" t="e">
        <f t="shared" si="45"/>
        <v>#VALUE!</v>
      </c>
      <c r="O235" s="94" t="e">
        <f t="shared" si="46"/>
        <v>#VALUE!</v>
      </c>
      <c r="P235" s="95" t="e">
        <f t="shared" si="47"/>
        <v>#VALUE!</v>
      </c>
      <c r="Q235" s="95" t="e">
        <f t="shared" si="54"/>
        <v>#VALUE!</v>
      </c>
      <c r="R235" s="95" t="b">
        <f t="shared" si="55"/>
        <v>0</v>
      </c>
      <c r="S235" s="76" t="str">
        <f t="shared" si="48"/>
        <v/>
      </c>
      <c r="T235" s="94" t="e" cm="1">
        <f t="array" aca="1" ref="T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U235" s="94" t="str">
        <f t="shared" si="49"/>
        <v/>
      </c>
      <c r="V235" s="96" t="b">
        <f t="shared" si="50"/>
        <v>0</v>
      </c>
      <c r="W235" s="130" t="e">
        <f>IF(#REF!="",FALSE,IF(OR(X235&gt;Z235,X235&lt;Y235),TRUE,FALSE))</f>
        <v>#REF!</v>
      </c>
      <c r="X235" s="130">
        <f t="shared" si="51"/>
        <v>0</v>
      </c>
      <c r="Y235" s="132" t="e">
        <f>#REF!-3/30</f>
        <v>#REF!</v>
      </c>
      <c r="Z235" s="133" t="e">
        <f>#REF!+1/30</f>
        <v>#REF!</v>
      </c>
    </row>
    <row r="236" spans="1:26" s="30" customFormat="1" x14ac:dyDescent="0.25">
      <c r="A236" s="19">
        <v>221</v>
      </c>
      <c r="B236" s="20"/>
      <c r="C236" s="189"/>
      <c r="D236" s="1"/>
      <c r="E236" s="1"/>
      <c r="F236" s="233">
        <v>0</v>
      </c>
      <c r="G236" s="58"/>
      <c r="H236" s="134" t="str">
        <f t="shared" si="52"/>
        <v/>
      </c>
      <c r="I236" s="35" t="b">
        <f t="shared" si="42"/>
        <v>0</v>
      </c>
      <c r="J236" s="92" t="str">
        <f t="shared" si="43"/>
        <v/>
      </c>
      <c r="K236" s="29" t="b">
        <v>0</v>
      </c>
      <c r="L236" s="92" t="str">
        <f t="shared" si="53"/>
        <v/>
      </c>
      <c r="M236" s="94" t="e">
        <f t="shared" si="44"/>
        <v>#VALUE!</v>
      </c>
      <c r="N236" s="94" t="e">
        <f t="shared" si="45"/>
        <v>#VALUE!</v>
      </c>
      <c r="O236" s="94" t="e">
        <f t="shared" si="46"/>
        <v>#VALUE!</v>
      </c>
      <c r="P236" s="95" t="e">
        <f t="shared" si="47"/>
        <v>#VALUE!</v>
      </c>
      <c r="Q236" s="95" t="e">
        <f t="shared" si="54"/>
        <v>#VALUE!</v>
      </c>
      <c r="R236" s="95" t="b">
        <f t="shared" si="55"/>
        <v>0</v>
      </c>
      <c r="S236" s="76" t="str">
        <f t="shared" si="48"/>
        <v/>
      </c>
      <c r="T236" s="94" t="e" cm="1">
        <f t="array" aca="1" ref="T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U236" s="94" t="str">
        <f t="shared" si="49"/>
        <v/>
      </c>
      <c r="V236" s="96" t="b">
        <f t="shared" si="50"/>
        <v>0</v>
      </c>
      <c r="W236" s="130" t="e">
        <f>IF(#REF!="",FALSE,IF(OR(X236&gt;Z236,X236&lt;Y236),TRUE,FALSE))</f>
        <v>#REF!</v>
      </c>
      <c r="X236" s="130">
        <f t="shared" si="51"/>
        <v>0</v>
      </c>
      <c r="Y236" s="132" t="e">
        <f>#REF!-3/30</f>
        <v>#REF!</v>
      </c>
      <c r="Z236" s="133" t="e">
        <f>#REF!+1/30</f>
        <v>#REF!</v>
      </c>
    </row>
    <row r="237" spans="1:26" s="30" customFormat="1" x14ac:dyDescent="0.25">
      <c r="A237" s="19">
        <v>222</v>
      </c>
      <c r="B237" s="20"/>
      <c r="C237" s="189"/>
      <c r="D237" s="1"/>
      <c r="E237" s="1"/>
      <c r="F237" s="233">
        <v>0</v>
      </c>
      <c r="G237" s="58"/>
      <c r="H237" s="134" t="str">
        <f t="shared" si="52"/>
        <v/>
      </c>
      <c r="I237" s="35" t="b">
        <f t="shared" si="42"/>
        <v>0</v>
      </c>
      <c r="J237" s="92" t="str">
        <f t="shared" si="43"/>
        <v/>
      </c>
      <c r="K237" s="29" t="b">
        <v>0</v>
      </c>
      <c r="L237" s="92" t="str">
        <f t="shared" si="53"/>
        <v/>
      </c>
      <c r="M237" s="94" t="e">
        <f t="shared" si="44"/>
        <v>#VALUE!</v>
      </c>
      <c r="N237" s="94" t="e">
        <f t="shared" si="45"/>
        <v>#VALUE!</v>
      </c>
      <c r="O237" s="94" t="e">
        <f t="shared" si="46"/>
        <v>#VALUE!</v>
      </c>
      <c r="P237" s="95" t="e">
        <f t="shared" si="47"/>
        <v>#VALUE!</v>
      </c>
      <c r="Q237" s="95" t="e">
        <f t="shared" si="54"/>
        <v>#VALUE!</v>
      </c>
      <c r="R237" s="95" t="b">
        <f t="shared" si="55"/>
        <v>0</v>
      </c>
      <c r="S237" s="76" t="str">
        <f t="shared" si="48"/>
        <v/>
      </c>
      <c r="T237" s="94" t="e" cm="1">
        <f t="array" aca="1" ref="T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U237" s="94" t="str">
        <f t="shared" si="49"/>
        <v/>
      </c>
      <c r="V237" s="96" t="b">
        <f t="shared" si="50"/>
        <v>0</v>
      </c>
      <c r="W237" s="130" t="e">
        <f>IF(#REF!="",FALSE,IF(OR(X237&gt;Z237,X237&lt;Y237),TRUE,FALSE))</f>
        <v>#REF!</v>
      </c>
      <c r="X237" s="130">
        <f t="shared" si="51"/>
        <v>0</v>
      </c>
      <c r="Y237" s="132" t="e">
        <f>#REF!-3/30</f>
        <v>#REF!</v>
      </c>
      <c r="Z237" s="133" t="e">
        <f>#REF!+1/30</f>
        <v>#REF!</v>
      </c>
    </row>
    <row r="238" spans="1:26" s="30" customFormat="1" x14ac:dyDescent="0.25">
      <c r="A238" s="19">
        <v>223</v>
      </c>
      <c r="B238" s="20"/>
      <c r="C238" s="189"/>
      <c r="D238" s="1"/>
      <c r="E238" s="1"/>
      <c r="F238" s="233">
        <v>0</v>
      </c>
      <c r="G238" s="58"/>
      <c r="H238" s="134" t="str">
        <f t="shared" si="52"/>
        <v/>
      </c>
      <c r="I238" s="35" t="b">
        <f t="shared" si="42"/>
        <v>0</v>
      </c>
      <c r="J238" s="92" t="str">
        <f t="shared" si="43"/>
        <v/>
      </c>
      <c r="K238" s="29" t="b">
        <v>0</v>
      </c>
      <c r="L238" s="92" t="str">
        <f t="shared" si="53"/>
        <v/>
      </c>
      <c r="M238" s="94" t="e">
        <f t="shared" si="44"/>
        <v>#VALUE!</v>
      </c>
      <c r="N238" s="94" t="e">
        <f t="shared" si="45"/>
        <v>#VALUE!</v>
      </c>
      <c r="O238" s="94" t="e">
        <f t="shared" si="46"/>
        <v>#VALUE!</v>
      </c>
      <c r="P238" s="95" t="e">
        <f t="shared" si="47"/>
        <v>#VALUE!</v>
      </c>
      <c r="Q238" s="95" t="e">
        <f t="shared" si="54"/>
        <v>#VALUE!</v>
      </c>
      <c r="R238" s="95" t="b">
        <f t="shared" si="55"/>
        <v>0</v>
      </c>
      <c r="S238" s="76" t="str">
        <f t="shared" si="48"/>
        <v/>
      </c>
      <c r="T238" s="94" t="e" cm="1">
        <f t="array" aca="1" ref="T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U238" s="94" t="str">
        <f t="shared" si="49"/>
        <v/>
      </c>
      <c r="V238" s="96" t="b">
        <f t="shared" si="50"/>
        <v>0</v>
      </c>
      <c r="W238" s="130" t="e">
        <f>IF(#REF!="",FALSE,IF(OR(X238&gt;Z238,X238&lt;Y238),TRUE,FALSE))</f>
        <v>#REF!</v>
      </c>
      <c r="X238" s="130">
        <f t="shared" si="51"/>
        <v>0</v>
      </c>
      <c r="Y238" s="132" t="e">
        <f>#REF!-3/30</f>
        <v>#REF!</v>
      </c>
      <c r="Z238" s="133" t="e">
        <f>#REF!+1/30</f>
        <v>#REF!</v>
      </c>
    </row>
    <row r="239" spans="1:26" s="30" customFormat="1" x14ac:dyDescent="0.25">
      <c r="A239" s="19">
        <v>224</v>
      </c>
      <c r="B239" s="20"/>
      <c r="C239" s="189"/>
      <c r="D239" s="1"/>
      <c r="E239" s="1"/>
      <c r="F239" s="233">
        <v>0</v>
      </c>
      <c r="G239" s="58"/>
      <c r="H239" s="134" t="str">
        <f t="shared" si="52"/>
        <v/>
      </c>
      <c r="I239" s="35" t="b">
        <f t="shared" si="42"/>
        <v>0</v>
      </c>
      <c r="J239" s="92" t="str">
        <f t="shared" si="43"/>
        <v/>
      </c>
      <c r="K239" s="29" t="b">
        <v>0</v>
      </c>
      <c r="L239" s="92" t="str">
        <f t="shared" si="53"/>
        <v/>
      </c>
      <c r="M239" s="94" t="e">
        <f t="shared" si="44"/>
        <v>#VALUE!</v>
      </c>
      <c r="N239" s="94" t="e">
        <f t="shared" si="45"/>
        <v>#VALUE!</v>
      </c>
      <c r="O239" s="94" t="e">
        <f t="shared" si="46"/>
        <v>#VALUE!</v>
      </c>
      <c r="P239" s="95" t="e">
        <f t="shared" si="47"/>
        <v>#VALUE!</v>
      </c>
      <c r="Q239" s="95" t="e">
        <f t="shared" si="54"/>
        <v>#VALUE!</v>
      </c>
      <c r="R239" s="95" t="b">
        <f t="shared" si="55"/>
        <v>0</v>
      </c>
      <c r="S239" s="76" t="str">
        <f t="shared" si="48"/>
        <v/>
      </c>
      <c r="T239" s="94" t="e" cm="1">
        <f t="array" aca="1" ref="T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U239" s="94" t="str">
        <f t="shared" si="49"/>
        <v/>
      </c>
      <c r="V239" s="96" t="b">
        <f t="shared" si="50"/>
        <v>0</v>
      </c>
      <c r="W239" s="130" t="e">
        <f>IF(#REF!="",FALSE,IF(OR(X239&gt;Z239,X239&lt;Y239),TRUE,FALSE))</f>
        <v>#REF!</v>
      </c>
      <c r="X239" s="130">
        <f t="shared" si="51"/>
        <v>0</v>
      </c>
      <c r="Y239" s="132" t="e">
        <f>#REF!-3/30</f>
        <v>#REF!</v>
      </c>
      <c r="Z239" s="133" t="e">
        <f>#REF!+1/30</f>
        <v>#REF!</v>
      </c>
    </row>
    <row r="240" spans="1:26" s="30" customFormat="1" x14ac:dyDescent="0.25">
      <c r="A240" s="19">
        <v>225</v>
      </c>
      <c r="B240" s="20"/>
      <c r="C240" s="189"/>
      <c r="D240" s="1"/>
      <c r="E240" s="1"/>
      <c r="F240" s="233">
        <v>0</v>
      </c>
      <c r="G240" s="58"/>
      <c r="H240" s="134" t="str">
        <f t="shared" si="52"/>
        <v/>
      </c>
      <c r="I240" s="35" t="b">
        <f t="shared" si="42"/>
        <v>0</v>
      </c>
      <c r="J240" s="92" t="str">
        <f t="shared" si="43"/>
        <v/>
      </c>
      <c r="K240" s="29" t="b">
        <v>0</v>
      </c>
      <c r="L240" s="92" t="str">
        <f t="shared" si="53"/>
        <v/>
      </c>
      <c r="M240" s="94" t="e">
        <f t="shared" si="44"/>
        <v>#VALUE!</v>
      </c>
      <c r="N240" s="94" t="e">
        <f t="shared" si="45"/>
        <v>#VALUE!</v>
      </c>
      <c r="O240" s="94" t="e">
        <f t="shared" si="46"/>
        <v>#VALUE!</v>
      </c>
      <c r="P240" s="95" t="e">
        <f t="shared" si="47"/>
        <v>#VALUE!</v>
      </c>
      <c r="Q240" s="95" t="e">
        <f t="shared" si="54"/>
        <v>#VALUE!</v>
      </c>
      <c r="R240" s="95" t="b">
        <f t="shared" si="55"/>
        <v>0</v>
      </c>
      <c r="S240" s="76" t="str">
        <f t="shared" si="48"/>
        <v/>
      </c>
      <c r="T240" s="94" t="e" cm="1">
        <f t="array" aca="1" ref="T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U240" s="94" t="str">
        <f t="shared" si="49"/>
        <v/>
      </c>
      <c r="V240" s="96" t="b">
        <f t="shared" si="50"/>
        <v>0</v>
      </c>
      <c r="W240" s="130" t="e">
        <f>IF(#REF!="",FALSE,IF(OR(X240&gt;Z240,X240&lt;Y240),TRUE,FALSE))</f>
        <v>#REF!</v>
      </c>
      <c r="X240" s="130">
        <f t="shared" si="51"/>
        <v>0</v>
      </c>
      <c r="Y240" s="132" t="e">
        <f>#REF!-3/30</f>
        <v>#REF!</v>
      </c>
      <c r="Z240" s="133" t="e">
        <f>#REF!+1/30</f>
        <v>#REF!</v>
      </c>
    </row>
    <row r="241" spans="1:26" s="30" customFormat="1" x14ac:dyDescent="0.25">
      <c r="A241" s="19">
        <v>226</v>
      </c>
      <c r="B241" s="20"/>
      <c r="C241" s="189"/>
      <c r="D241" s="1"/>
      <c r="E241" s="1"/>
      <c r="F241" s="233">
        <v>0</v>
      </c>
      <c r="G241" s="58"/>
      <c r="H241" s="134" t="str">
        <f t="shared" si="52"/>
        <v/>
      </c>
      <c r="I241" s="35" t="b">
        <f t="shared" si="42"/>
        <v>0</v>
      </c>
      <c r="J241" s="92" t="str">
        <f t="shared" si="43"/>
        <v/>
      </c>
      <c r="K241" s="29" t="b">
        <v>0</v>
      </c>
      <c r="L241" s="92" t="str">
        <f t="shared" si="53"/>
        <v/>
      </c>
      <c r="M241" s="94" t="e">
        <f t="shared" si="44"/>
        <v>#VALUE!</v>
      </c>
      <c r="N241" s="94" t="e">
        <f t="shared" si="45"/>
        <v>#VALUE!</v>
      </c>
      <c r="O241" s="94" t="e">
        <f t="shared" si="46"/>
        <v>#VALUE!</v>
      </c>
      <c r="P241" s="95" t="e">
        <f t="shared" si="47"/>
        <v>#VALUE!</v>
      </c>
      <c r="Q241" s="95" t="e">
        <f t="shared" si="54"/>
        <v>#VALUE!</v>
      </c>
      <c r="R241" s="95" t="b">
        <f t="shared" si="55"/>
        <v>0</v>
      </c>
      <c r="S241" s="76" t="str">
        <f t="shared" si="48"/>
        <v/>
      </c>
      <c r="T241" s="94" t="e" cm="1">
        <f t="array" aca="1" ref="T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U241" s="94" t="str">
        <f t="shared" si="49"/>
        <v/>
      </c>
      <c r="V241" s="96" t="b">
        <f t="shared" si="50"/>
        <v>0</v>
      </c>
      <c r="W241" s="130" t="e">
        <f>IF(#REF!="",FALSE,IF(OR(X241&gt;Z241,X241&lt;Y241),TRUE,FALSE))</f>
        <v>#REF!</v>
      </c>
      <c r="X241" s="130">
        <f t="shared" si="51"/>
        <v>0</v>
      </c>
      <c r="Y241" s="132" t="e">
        <f>#REF!-3/30</f>
        <v>#REF!</v>
      </c>
      <c r="Z241" s="133" t="e">
        <f>#REF!+1/30</f>
        <v>#REF!</v>
      </c>
    </row>
    <row r="242" spans="1:26" s="30" customFormat="1" x14ac:dyDescent="0.25">
      <c r="A242" s="19">
        <v>227</v>
      </c>
      <c r="B242" s="20"/>
      <c r="C242" s="189"/>
      <c r="D242" s="1"/>
      <c r="E242" s="1"/>
      <c r="F242" s="233">
        <v>0</v>
      </c>
      <c r="G242" s="58"/>
      <c r="H242" s="134" t="str">
        <f t="shared" si="52"/>
        <v/>
      </c>
      <c r="I242" s="35" t="b">
        <f t="shared" si="42"/>
        <v>0</v>
      </c>
      <c r="J242" s="92" t="str">
        <f t="shared" si="43"/>
        <v/>
      </c>
      <c r="K242" s="29" t="b">
        <v>0</v>
      </c>
      <c r="L242" s="92" t="str">
        <f t="shared" si="53"/>
        <v/>
      </c>
      <c r="M242" s="94" t="e">
        <f t="shared" si="44"/>
        <v>#VALUE!</v>
      </c>
      <c r="N242" s="94" t="e">
        <f t="shared" si="45"/>
        <v>#VALUE!</v>
      </c>
      <c r="O242" s="94" t="e">
        <f t="shared" si="46"/>
        <v>#VALUE!</v>
      </c>
      <c r="P242" s="95" t="e">
        <f t="shared" si="47"/>
        <v>#VALUE!</v>
      </c>
      <c r="Q242" s="95" t="e">
        <f t="shared" si="54"/>
        <v>#VALUE!</v>
      </c>
      <c r="R242" s="95" t="b">
        <f t="shared" si="55"/>
        <v>0</v>
      </c>
      <c r="S242" s="76" t="str">
        <f t="shared" si="48"/>
        <v/>
      </c>
      <c r="T242" s="94" t="e" cm="1">
        <f t="array" aca="1" ref="T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U242" s="94" t="str">
        <f t="shared" si="49"/>
        <v/>
      </c>
      <c r="V242" s="96" t="b">
        <f t="shared" si="50"/>
        <v>0</v>
      </c>
      <c r="W242" s="130" t="e">
        <f>IF(#REF!="",FALSE,IF(OR(X242&gt;Z242,X242&lt;Y242),TRUE,FALSE))</f>
        <v>#REF!</v>
      </c>
      <c r="X242" s="130">
        <f t="shared" si="51"/>
        <v>0</v>
      </c>
      <c r="Y242" s="132" t="e">
        <f>#REF!-3/30</f>
        <v>#REF!</v>
      </c>
      <c r="Z242" s="133" t="e">
        <f>#REF!+1/30</f>
        <v>#REF!</v>
      </c>
    </row>
    <row r="243" spans="1:26" s="30" customFormat="1" x14ac:dyDescent="0.25">
      <c r="A243" s="19">
        <v>228</v>
      </c>
      <c r="B243" s="20"/>
      <c r="C243" s="189"/>
      <c r="D243" s="1"/>
      <c r="E243" s="1"/>
      <c r="F243" s="233">
        <v>0</v>
      </c>
      <c r="G243" s="58"/>
      <c r="H243" s="134" t="str">
        <f t="shared" si="52"/>
        <v/>
      </c>
      <c r="I243" s="35" t="b">
        <f t="shared" si="42"/>
        <v>0</v>
      </c>
      <c r="J243" s="92" t="str">
        <f t="shared" si="43"/>
        <v/>
      </c>
      <c r="K243" s="29" t="b">
        <v>0</v>
      </c>
      <c r="L243" s="92" t="str">
        <f t="shared" si="53"/>
        <v/>
      </c>
      <c r="M243" s="94" t="e">
        <f t="shared" si="44"/>
        <v>#VALUE!</v>
      </c>
      <c r="N243" s="94" t="e">
        <f t="shared" si="45"/>
        <v>#VALUE!</v>
      </c>
      <c r="O243" s="94" t="e">
        <f t="shared" si="46"/>
        <v>#VALUE!</v>
      </c>
      <c r="P243" s="95" t="e">
        <f t="shared" si="47"/>
        <v>#VALUE!</v>
      </c>
      <c r="Q243" s="95" t="e">
        <f t="shared" si="54"/>
        <v>#VALUE!</v>
      </c>
      <c r="R243" s="95" t="b">
        <f t="shared" si="55"/>
        <v>0</v>
      </c>
      <c r="S243" s="76" t="str">
        <f t="shared" si="48"/>
        <v/>
      </c>
      <c r="T243" s="94" t="e" cm="1">
        <f t="array" aca="1" ref="T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U243" s="94" t="str">
        <f t="shared" si="49"/>
        <v/>
      </c>
      <c r="V243" s="96" t="b">
        <f t="shared" si="50"/>
        <v>0</v>
      </c>
      <c r="W243" s="130" t="e">
        <f>IF(#REF!="",FALSE,IF(OR(X243&gt;Z243,X243&lt;Y243),TRUE,FALSE))</f>
        <v>#REF!</v>
      </c>
      <c r="X243" s="130">
        <f t="shared" si="51"/>
        <v>0</v>
      </c>
      <c r="Y243" s="132" t="e">
        <f>#REF!-3/30</f>
        <v>#REF!</v>
      </c>
      <c r="Z243" s="133" t="e">
        <f>#REF!+1/30</f>
        <v>#REF!</v>
      </c>
    </row>
    <row r="244" spans="1:26" s="30" customFormat="1" x14ac:dyDescent="0.25">
      <c r="A244" s="19">
        <v>229</v>
      </c>
      <c r="B244" s="20"/>
      <c r="C244" s="189"/>
      <c r="D244" s="1"/>
      <c r="E244" s="1"/>
      <c r="F244" s="233">
        <v>0</v>
      </c>
      <c r="G244" s="58"/>
      <c r="H244" s="134" t="str">
        <f t="shared" si="52"/>
        <v/>
      </c>
      <c r="I244" s="35" t="b">
        <f t="shared" si="42"/>
        <v>0</v>
      </c>
      <c r="J244" s="92" t="str">
        <f t="shared" si="43"/>
        <v/>
      </c>
      <c r="K244" s="29" t="b">
        <v>0</v>
      </c>
      <c r="L244" s="92" t="str">
        <f t="shared" si="53"/>
        <v/>
      </c>
      <c r="M244" s="94" t="e">
        <f t="shared" si="44"/>
        <v>#VALUE!</v>
      </c>
      <c r="N244" s="94" t="e">
        <f t="shared" si="45"/>
        <v>#VALUE!</v>
      </c>
      <c r="O244" s="94" t="e">
        <f t="shared" si="46"/>
        <v>#VALUE!</v>
      </c>
      <c r="P244" s="95" t="e">
        <f t="shared" si="47"/>
        <v>#VALUE!</v>
      </c>
      <c r="Q244" s="95" t="e">
        <f t="shared" si="54"/>
        <v>#VALUE!</v>
      </c>
      <c r="R244" s="95" t="b">
        <f t="shared" si="55"/>
        <v>0</v>
      </c>
      <c r="S244" s="76" t="str">
        <f t="shared" si="48"/>
        <v/>
      </c>
      <c r="T244" s="94" t="e" cm="1">
        <f t="array" aca="1" ref="T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U244" s="94" t="str">
        <f t="shared" si="49"/>
        <v/>
      </c>
      <c r="V244" s="96" t="b">
        <f t="shared" si="50"/>
        <v>0</v>
      </c>
      <c r="W244" s="130" t="e">
        <f>IF(#REF!="",FALSE,IF(OR(X244&gt;Z244,X244&lt;Y244),TRUE,FALSE))</f>
        <v>#REF!</v>
      </c>
      <c r="X244" s="130">
        <f t="shared" si="51"/>
        <v>0</v>
      </c>
      <c r="Y244" s="132" t="e">
        <f>#REF!-3/30</f>
        <v>#REF!</v>
      </c>
      <c r="Z244" s="133" t="e">
        <f>#REF!+1/30</f>
        <v>#REF!</v>
      </c>
    </row>
    <row r="245" spans="1:26" s="30" customFormat="1" x14ac:dyDescent="0.25">
      <c r="A245" s="19">
        <v>230</v>
      </c>
      <c r="B245" s="20"/>
      <c r="C245" s="189"/>
      <c r="D245" s="1"/>
      <c r="E245" s="1"/>
      <c r="F245" s="233">
        <v>0</v>
      </c>
      <c r="G245" s="58"/>
      <c r="H245" s="134" t="str">
        <f t="shared" si="52"/>
        <v/>
      </c>
      <c r="I245" s="35" t="b">
        <f t="shared" si="42"/>
        <v>0</v>
      </c>
      <c r="J245" s="92" t="str">
        <f t="shared" si="43"/>
        <v/>
      </c>
      <c r="K245" s="29" t="b">
        <v>0</v>
      </c>
      <c r="L245" s="92" t="str">
        <f t="shared" si="53"/>
        <v/>
      </c>
      <c r="M245" s="94" t="e">
        <f t="shared" si="44"/>
        <v>#VALUE!</v>
      </c>
      <c r="N245" s="94" t="e">
        <f t="shared" si="45"/>
        <v>#VALUE!</v>
      </c>
      <c r="O245" s="94" t="e">
        <f t="shared" si="46"/>
        <v>#VALUE!</v>
      </c>
      <c r="P245" s="95" t="e">
        <f t="shared" si="47"/>
        <v>#VALUE!</v>
      </c>
      <c r="Q245" s="95" t="e">
        <f t="shared" si="54"/>
        <v>#VALUE!</v>
      </c>
      <c r="R245" s="95" t="b">
        <f t="shared" si="55"/>
        <v>0</v>
      </c>
      <c r="S245" s="76" t="str">
        <f t="shared" si="48"/>
        <v/>
      </c>
      <c r="T245" s="94" t="e" cm="1">
        <f t="array" aca="1" ref="T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U245" s="94" t="str">
        <f t="shared" si="49"/>
        <v/>
      </c>
      <c r="V245" s="96" t="b">
        <f t="shared" si="50"/>
        <v>0</v>
      </c>
      <c r="W245" s="130" t="e">
        <f>IF(#REF!="",FALSE,IF(OR(X245&gt;Z245,X245&lt;Y245),TRUE,FALSE))</f>
        <v>#REF!</v>
      </c>
      <c r="X245" s="130">
        <f t="shared" si="51"/>
        <v>0</v>
      </c>
      <c r="Y245" s="132" t="e">
        <f>#REF!-3/30</f>
        <v>#REF!</v>
      </c>
      <c r="Z245" s="133" t="e">
        <f>#REF!+1/30</f>
        <v>#REF!</v>
      </c>
    </row>
    <row r="246" spans="1:26" s="30" customFormat="1" x14ac:dyDescent="0.25">
      <c r="A246" s="19">
        <v>231</v>
      </c>
      <c r="B246" s="20"/>
      <c r="C246" s="189"/>
      <c r="D246" s="1"/>
      <c r="E246" s="1"/>
      <c r="F246" s="233">
        <v>0</v>
      </c>
      <c r="G246" s="58"/>
      <c r="H246" s="134" t="str">
        <f t="shared" si="52"/>
        <v/>
      </c>
      <c r="I246" s="35" t="b">
        <f t="shared" si="42"/>
        <v>0</v>
      </c>
      <c r="J246" s="92" t="str">
        <f t="shared" si="43"/>
        <v/>
      </c>
      <c r="K246" s="29" t="b">
        <v>0</v>
      </c>
      <c r="L246" s="92" t="str">
        <f t="shared" si="53"/>
        <v/>
      </c>
      <c r="M246" s="94" t="e">
        <f t="shared" si="44"/>
        <v>#VALUE!</v>
      </c>
      <c r="N246" s="94" t="e">
        <f t="shared" si="45"/>
        <v>#VALUE!</v>
      </c>
      <c r="O246" s="94" t="e">
        <f t="shared" si="46"/>
        <v>#VALUE!</v>
      </c>
      <c r="P246" s="95" t="e">
        <f t="shared" si="47"/>
        <v>#VALUE!</v>
      </c>
      <c r="Q246" s="95" t="e">
        <f t="shared" si="54"/>
        <v>#VALUE!</v>
      </c>
      <c r="R246" s="95" t="b">
        <f t="shared" si="55"/>
        <v>0</v>
      </c>
      <c r="S246" s="76" t="str">
        <f t="shared" si="48"/>
        <v/>
      </c>
      <c r="T246" s="94" t="e" cm="1">
        <f t="array" aca="1" ref="T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U246" s="94" t="str">
        <f t="shared" si="49"/>
        <v/>
      </c>
      <c r="V246" s="96" t="b">
        <f t="shared" si="50"/>
        <v>0</v>
      </c>
      <c r="W246" s="130" t="e">
        <f>IF(#REF!="",FALSE,IF(OR(X246&gt;Z246,X246&lt;Y246),TRUE,FALSE))</f>
        <v>#REF!</v>
      </c>
      <c r="X246" s="130">
        <f t="shared" si="51"/>
        <v>0</v>
      </c>
      <c r="Y246" s="132" t="e">
        <f>#REF!-3/30</f>
        <v>#REF!</v>
      </c>
      <c r="Z246" s="133" t="e">
        <f>#REF!+1/30</f>
        <v>#REF!</v>
      </c>
    </row>
    <row r="247" spans="1:26" s="30" customFormat="1" x14ac:dyDescent="0.25">
      <c r="A247" s="19">
        <v>232</v>
      </c>
      <c r="B247" s="20"/>
      <c r="C247" s="189"/>
      <c r="D247" s="1"/>
      <c r="E247" s="1"/>
      <c r="F247" s="233">
        <v>0</v>
      </c>
      <c r="G247" s="58"/>
      <c r="H247" s="134" t="str">
        <f t="shared" si="52"/>
        <v/>
      </c>
      <c r="I247" s="35" t="b">
        <f t="shared" si="42"/>
        <v>0</v>
      </c>
      <c r="J247" s="92" t="str">
        <f t="shared" si="43"/>
        <v/>
      </c>
      <c r="K247" s="29" t="b">
        <v>0</v>
      </c>
      <c r="L247" s="92" t="str">
        <f t="shared" si="53"/>
        <v/>
      </c>
      <c r="M247" s="94" t="e">
        <f t="shared" si="44"/>
        <v>#VALUE!</v>
      </c>
      <c r="N247" s="94" t="e">
        <f t="shared" si="45"/>
        <v>#VALUE!</v>
      </c>
      <c r="O247" s="94" t="e">
        <f t="shared" si="46"/>
        <v>#VALUE!</v>
      </c>
      <c r="P247" s="95" t="e">
        <f t="shared" si="47"/>
        <v>#VALUE!</v>
      </c>
      <c r="Q247" s="95" t="e">
        <f t="shared" si="54"/>
        <v>#VALUE!</v>
      </c>
      <c r="R247" s="95" t="b">
        <f t="shared" si="55"/>
        <v>0</v>
      </c>
      <c r="S247" s="76" t="str">
        <f t="shared" si="48"/>
        <v/>
      </c>
      <c r="T247" s="94" t="e" cm="1">
        <f t="array" aca="1" ref="T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U247" s="94" t="str">
        <f t="shared" si="49"/>
        <v/>
      </c>
      <c r="V247" s="96" t="b">
        <f t="shared" si="50"/>
        <v>0</v>
      </c>
      <c r="W247" s="130" t="e">
        <f>IF(#REF!="",FALSE,IF(OR(X247&gt;Z247,X247&lt;Y247),TRUE,FALSE))</f>
        <v>#REF!</v>
      </c>
      <c r="X247" s="130">
        <f t="shared" si="51"/>
        <v>0</v>
      </c>
      <c r="Y247" s="132" t="e">
        <f>#REF!-3/30</f>
        <v>#REF!</v>
      </c>
      <c r="Z247" s="133" t="e">
        <f>#REF!+1/30</f>
        <v>#REF!</v>
      </c>
    </row>
    <row r="248" spans="1:26" s="30" customFormat="1" x14ac:dyDescent="0.25">
      <c r="A248" s="19">
        <v>233</v>
      </c>
      <c r="B248" s="20"/>
      <c r="C248" s="189"/>
      <c r="D248" s="1"/>
      <c r="E248" s="1"/>
      <c r="F248" s="233">
        <v>0</v>
      </c>
      <c r="G248" s="58"/>
      <c r="H248" s="134" t="str">
        <f t="shared" si="52"/>
        <v/>
      </c>
      <c r="I248" s="35" t="b">
        <f t="shared" si="42"/>
        <v>0</v>
      </c>
      <c r="J248" s="92" t="str">
        <f t="shared" si="43"/>
        <v/>
      </c>
      <c r="K248" s="29" t="b">
        <v>0</v>
      </c>
      <c r="L248" s="92" t="str">
        <f t="shared" si="53"/>
        <v/>
      </c>
      <c r="M248" s="94" t="e">
        <f t="shared" si="44"/>
        <v>#VALUE!</v>
      </c>
      <c r="N248" s="94" t="e">
        <f t="shared" si="45"/>
        <v>#VALUE!</v>
      </c>
      <c r="O248" s="94" t="e">
        <f t="shared" si="46"/>
        <v>#VALUE!</v>
      </c>
      <c r="P248" s="95" t="e">
        <f t="shared" si="47"/>
        <v>#VALUE!</v>
      </c>
      <c r="Q248" s="95" t="e">
        <f t="shared" si="54"/>
        <v>#VALUE!</v>
      </c>
      <c r="R248" s="95" t="b">
        <f t="shared" si="55"/>
        <v>0</v>
      </c>
      <c r="S248" s="76" t="str">
        <f t="shared" si="48"/>
        <v/>
      </c>
      <c r="T248" s="94" t="e" cm="1">
        <f t="array" aca="1" ref="T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U248" s="94" t="str">
        <f t="shared" si="49"/>
        <v/>
      </c>
      <c r="V248" s="96" t="b">
        <f t="shared" si="50"/>
        <v>0</v>
      </c>
      <c r="W248" s="130" t="e">
        <f>IF(#REF!="",FALSE,IF(OR(X248&gt;Z248,X248&lt;Y248),TRUE,FALSE))</f>
        <v>#REF!</v>
      </c>
      <c r="X248" s="130">
        <f t="shared" si="51"/>
        <v>0</v>
      </c>
      <c r="Y248" s="132" t="e">
        <f>#REF!-3/30</f>
        <v>#REF!</v>
      </c>
      <c r="Z248" s="133" t="e">
        <f>#REF!+1/30</f>
        <v>#REF!</v>
      </c>
    </row>
    <row r="249" spans="1:26" s="30" customFormat="1" x14ac:dyDescent="0.25">
      <c r="A249" s="19">
        <v>234</v>
      </c>
      <c r="B249" s="20"/>
      <c r="C249" s="189"/>
      <c r="D249" s="1"/>
      <c r="E249" s="1"/>
      <c r="F249" s="233">
        <v>0</v>
      </c>
      <c r="G249" s="58"/>
      <c r="H249" s="134" t="str">
        <f t="shared" si="52"/>
        <v/>
      </c>
      <c r="I249" s="35" t="b">
        <f t="shared" si="42"/>
        <v>0</v>
      </c>
      <c r="J249" s="92" t="str">
        <f t="shared" si="43"/>
        <v/>
      </c>
      <c r="K249" s="29" t="b">
        <v>0</v>
      </c>
      <c r="L249" s="92" t="str">
        <f t="shared" si="53"/>
        <v/>
      </c>
      <c r="M249" s="94" t="e">
        <f t="shared" si="44"/>
        <v>#VALUE!</v>
      </c>
      <c r="N249" s="94" t="e">
        <f t="shared" si="45"/>
        <v>#VALUE!</v>
      </c>
      <c r="O249" s="94" t="e">
        <f t="shared" si="46"/>
        <v>#VALUE!</v>
      </c>
      <c r="P249" s="95" t="e">
        <f t="shared" si="47"/>
        <v>#VALUE!</v>
      </c>
      <c r="Q249" s="95" t="e">
        <f t="shared" si="54"/>
        <v>#VALUE!</v>
      </c>
      <c r="R249" s="95" t="b">
        <f t="shared" si="55"/>
        <v>0</v>
      </c>
      <c r="S249" s="76" t="str">
        <f t="shared" si="48"/>
        <v/>
      </c>
      <c r="T249" s="94" t="e" cm="1">
        <f t="array" aca="1" ref="T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U249" s="94" t="str">
        <f t="shared" si="49"/>
        <v/>
      </c>
      <c r="V249" s="96" t="b">
        <f t="shared" si="50"/>
        <v>0</v>
      </c>
      <c r="W249" s="130" t="e">
        <f>IF(#REF!="",FALSE,IF(OR(X249&gt;Z249,X249&lt;Y249),TRUE,FALSE))</f>
        <v>#REF!</v>
      </c>
      <c r="X249" s="130">
        <f t="shared" si="51"/>
        <v>0</v>
      </c>
      <c r="Y249" s="132" t="e">
        <f>#REF!-3/30</f>
        <v>#REF!</v>
      </c>
      <c r="Z249" s="133" t="e">
        <f>#REF!+1/30</f>
        <v>#REF!</v>
      </c>
    </row>
    <row r="250" spans="1:26" s="30" customFormat="1" x14ac:dyDescent="0.25">
      <c r="A250" s="19">
        <v>235</v>
      </c>
      <c r="B250" s="20"/>
      <c r="C250" s="189"/>
      <c r="D250" s="1"/>
      <c r="E250" s="1"/>
      <c r="F250" s="233">
        <v>0</v>
      </c>
      <c r="G250" s="58"/>
      <c r="H250" s="134" t="str">
        <f t="shared" si="52"/>
        <v/>
      </c>
      <c r="I250" s="35" t="b">
        <f t="shared" si="42"/>
        <v>0</v>
      </c>
      <c r="J250" s="92" t="str">
        <f t="shared" si="43"/>
        <v/>
      </c>
      <c r="K250" s="29" t="b">
        <v>0</v>
      </c>
      <c r="L250" s="92" t="str">
        <f t="shared" si="53"/>
        <v/>
      </c>
      <c r="M250" s="94" t="e">
        <f t="shared" si="44"/>
        <v>#VALUE!</v>
      </c>
      <c r="N250" s="94" t="e">
        <f t="shared" si="45"/>
        <v>#VALUE!</v>
      </c>
      <c r="O250" s="94" t="e">
        <f t="shared" si="46"/>
        <v>#VALUE!</v>
      </c>
      <c r="P250" s="95" t="e">
        <f t="shared" si="47"/>
        <v>#VALUE!</v>
      </c>
      <c r="Q250" s="95" t="e">
        <f t="shared" si="54"/>
        <v>#VALUE!</v>
      </c>
      <c r="R250" s="95" t="b">
        <f t="shared" si="55"/>
        <v>0</v>
      </c>
      <c r="S250" s="76" t="str">
        <f t="shared" si="48"/>
        <v/>
      </c>
      <c r="T250" s="94" t="e" cm="1">
        <f t="array" aca="1" ref="T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U250" s="94" t="str">
        <f t="shared" si="49"/>
        <v/>
      </c>
      <c r="V250" s="96" t="b">
        <f t="shared" si="50"/>
        <v>0</v>
      </c>
      <c r="W250" s="130" t="e">
        <f>IF(#REF!="",FALSE,IF(OR(X250&gt;Z250,X250&lt;Y250),TRUE,FALSE))</f>
        <v>#REF!</v>
      </c>
      <c r="X250" s="130">
        <f t="shared" si="51"/>
        <v>0</v>
      </c>
      <c r="Y250" s="132" t="e">
        <f>#REF!-3/30</f>
        <v>#REF!</v>
      </c>
      <c r="Z250" s="133" t="e">
        <f>#REF!+1/30</f>
        <v>#REF!</v>
      </c>
    </row>
    <row r="251" spans="1:26" s="30" customFormat="1" x14ac:dyDescent="0.25">
      <c r="A251" s="19">
        <v>236</v>
      </c>
      <c r="B251" s="20"/>
      <c r="C251" s="189"/>
      <c r="D251" s="1"/>
      <c r="E251" s="1"/>
      <c r="F251" s="233">
        <v>0</v>
      </c>
      <c r="G251" s="58"/>
      <c r="H251" s="134" t="str">
        <f t="shared" si="52"/>
        <v/>
      </c>
      <c r="I251" s="35" t="b">
        <f t="shared" si="42"/>
        <v>0</v>
      </c>
      <c r="J251" s="92" t="str">
        <f t="shared" si="43"/>
        <v/>
      </c>
      <c r="K251" s="29" t="b">
        <v>0</v>
      </c>
      <c r="L251" s="92" t="str">
        <f t="shared" si="53"/>
        <v/>
      </c>
      <c r="M251" s="94" t="e">
        <f t="shared" si="44"/>
        <v>#VALUE!</v>
      </c>
      <c r="N251" s="94" t="e">
        <f t="shared" si="45"/>
        <v>#VALUE!</v>
      </c>
      <c r="O251" s="94" t="e">
        <f t="shared" si="46"/>
        <v>#VALUE!</v>
      </c>
      <c r="P251" s="95" t="e">
        <f t="shared" si="47"/>
        <v>#VALUE!</v>
      </c>
      <c r="Q251" s="95" t="e">
        <f t="shared" si="54"/>
        <v>#VALUE!</v>
      </c>
      <c r="R251" s="95" t="b">
        <f t="shared" si="55"/>
        <v>0</v>
      </c>
      <c r="S251" s="76" t="str">
        <f t="shared" si="48"/>
        <v/>
      </c>
      <c r="T251" s="94" t="e" cm="1">
        <f t="array" aca="1" ref="T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U251" s="94" t="str">
        <f t="shared" si="49"/>
        <v/>
      </c>
      <c r="V251" s="96" t="b">
        <f t="shared" si="50"/>
        <v>0</v>
      </c>
      <c r="W251" s="130" t="e">
        <f>IF(#REF!="",FALSE,IF(OR(X251&gt;Z251,X251&lt;Y251),TRUE,FALSE))</f>
        <v>#REF!</v>
      </c>
      <c r="X251" s="130">
        <f t="shared" si="51"/>
        <v>0</v>
      </c>
      <c r="Y251" s="132" t="e">
        <f>#REF!-3/30</f>
        <v>#REF!</v>
      </c>
      <c r="Z251" s="133" t="e">
        <f>#REF!+1/30</f>
        <v>#REF!</v>
      </c>
    </row>
    <row r="252" spans="1:26" s="30" customFormat="1" x14ac:dyDescent="0.25">
      <c r="A252" s="19">
        <v>237</v>
      </c>
      <c r="B252" s="20"/>
      <c r="C252" s="189"/>
      <c r="D252" s="1"/>
      <c r="E252" s="1"/>
      <c r="F252" s="233">
        <v>0</v>
      </c>
      <c r="G252" s="58"/>
      <c r="H252" s="134" t="str">
        <f t="shared" si="52"/>
        <v/>
      </c>
      <c r="I252" s="35" t="b">
        <f t="shared" si="42"/>
        <v>0</v>
      </c>
      <c r="J252" s="92" t="str">
        <f t="shared" si="43"/>
        <v/>
      </c>
      <c r="K252" s="29" t="b">
        <v>0</v>
      </c>
      <c r="L252" s="92" t="str">
        <f t="shared" si="53"/>
        <v/>
      </c>
      <c r="M252" s="94" t="e">
        <f t="shared" si="44"/>
        <v>#VALUE!</v>
      </c>
      <c r="N252" s="94" t="e">
        <f t="shared" si="45"/>
        <v>#VALUE!</v>
      </c>
      <c r="O252" s="94" t="e">
        <f t="shared" si="46"/>
        <v>#VALUE!</v>
      </c>
      <c r="P252" s="95" t="e">
        <f t="shared" si="47"/>
        <v>#VALUE!</v>
      </c>
      <c r="Q252" s="95" t="e">
        <f t="shared" si="54"/>
        <v>#VALUE!</v>
      </c>
      <c r="R252" s="95" t="b">
        <f t="shared" si="55"/>
        <v>0</v>
      </c>
      <c r="S252" s="76" t="str">
        <f t="shared" si="48"/>
        <v/>
      </c>
      <c r="T252" s="94" t="e" cm="1">
        <f t="array" aca="1" ref="T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U252" s="94" t="str">
        <f t="shared" si="49"/>
        <v/>
      </c>
      <c r="V252" s="96" t="b">
        <f t="shared" si="50"/>
        <v>0</v>
      </c>
      <c r="W252" s="130" t="e">
        <f>IF(#REF!="",FALSE,IF(OR(X252&gt;Z252,X252&lt;Y252),TRUE,FALSE))</f>
        <v>#REF!</v>
      </c>
      <c r="X252" s="130">
        <f t="shared" si="51"/>
        <v>0</v>
      </c>
      <c r="Y252" s="132" t="e">
        <f>#REF!-3/30</f>
        <v>#REF!</v>
      </c>
      <c r="Z252" s="133" t="e">
        <f>#REF!+1/30</f>
        <v>#REF!</v>
      </c>
    </row>
    <row r="253" spans="1:26" s="30" customFormat="1" x14ac:dyDescent="0.25">
      <c r="A253" s="19">
        <v>238</v>
      </c>
      <c r="B253" s="20"/>
      <c r="C253" s="189"/>
      <c r="D253" s="1"/>
      <c r="E253" s="1"/>
      <c r="F253" s="233">
        <v>0</v>
      </c>
      <c r="G253" s="58"/>
      <c r="H253" s="134" t="str">
        <f t="shared" si="52"/>
        <v/>
      </c>
      <c r="I253" s="35" t="b">
        <f t="shared" si="42"/>
        <v>0</v>
      </c>
      <c r="J253" s="92" t="str">
        <f t="shared" si="43"/>
        <v/>
      </c>
      <c r="K253" s="29" t="b">
        <v>0</v>
      </c>
      <c r="L253" s="92" t="str">
        <f t="shared" si="53"/>
        <v/>
      </c>
      <c r="M253" s="94" t="e">
        <f t="shared" si="44"/>
        <v>#VALUE!</v>
      </c>
      <c r="N253" s="94" t="e">
        <f t="shared" si="45"/>
        <v>#VALUE!</v>
      </c>
      <c r="O253" s="94" t="e">
        <f t="shared" si="46"/>
        <v>#VALUE!</v>
      </c>
      <c r="P253" s="95" t="e">
        <f t="shared" si="47"/>
        <v>#VALUE!</v>
      </c>
      <c r="Q253" s="95" t="e">
        <f t="shared" si="54"/>
        <v>#VALUE!</v>
      </c>
      <c r="R253" s="95" t="b">
        <f t="shared" si="55"/>
        <v>0</v>
      </c>
      <c r="S253" s="76" t="str">
        <f t="shared" si="48"/>
        <v/>
      </c>
      <c r="T253" s="94" t="e" cm="1">
        <f t="array" aca="1" ref="T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U253" s="94" t="str">
        <f t="shared" si="49"/>
        <v/>
      </c>
      <c r="V253" s="96" t="b">
        <f t="shared" si="50"/>
        <v>0</v>
      </c>
      <c r="W253" s="130" t="e">
        <f>IF(#REF!="",FALSE,IF(OR(X253&gt;Z253,X253&lt;Y253),TRUE,FALSE))</f>
        <v>#REF!</v>
      </c>
      <c r="X253" s="130">
        <f t="shared" si="51"/>
        <v>0</v>
      </c>
      <c r="Y253" s="132" t="e">
        <f>#REF!-3/30</f>
        <v>#REF!</v>
      </c>
      <c r="Z253" s="133" t="e">
        <f>#REF!+1/30</f>
        <v>#REF!</v>
      </c>
    </row>
    <row r="254" spans="1:26" s="30" customFormat="1" x14ac:dyDescent="0.25">
      <c r="A254" s="19">
        <v>239</v>
      </c>
      <c r="B254" s="20"/>
      <c r="C254" s="189"/>
      <c r="D254" s="1"/>
      <c r="E254" s="1"/>
      <c r="F254" s="233">
        <v>0</v>
      </c>
      <c r="G254" s="58"/>
      <c r="H254" s="134" t="str">
        <f t="shared" si="52"/>
        <v/>
      </c>
      <c r="I254" s="35" t="b">
        <f t="shared" si="42"/>
        <v>0</v>
      </c>
      <c r="J254" s="92" t="str">
        <f t="shared" si="43"/>
        <v/>
      </c>
      <c r="K254" s="29" t="b">
        <v>0</v>
      </c>
      <c r="L254" s="92" t="str">
        <f t="shared" si="53"/>
        <v/>
      </c>
      <c r="M254" s="94" t="e">
        <f t="shared" si="44"/>
        <v>#VALUE!</v>
      </c>
      <c r="N254" s="94" t="e">
        <f t="shared" si="45"/>
        <v>#VALUE!</v>
      </c>
      <c r="O254" s="94" t="e">
        <f t="shared" si="46"/>
        <v>#VALUE!</v>
      </c>
      <c r="P254" s="95" t="e">
        <f t="shared" si="47"/>
        <v>#VALUE!</v>
      </c>
      <c r="Q254" s="95" t="e">
        <f t="shared" si="54"/>
        <v>#VALUE!</v>
      </c>
      <c r="R254" s="95" t="b">
        <f t="shared" si="55"/>
        <v>0</v>
      </c>
      <c r="S254" s="76" t="str">
        <f t="shared" si="48"/>
        <v/>
      </c>
      <c r="T254" s="94" t="e" cm="1">
        <f t="array" aca="1" ref="T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U254" s="94" t="str">
        <f t="shared" si="49"/>
        <v/>
      </c>
      <c r="V254" s="96" t="b">
        <f t="shared" si="50"/>
        <v>0</v>
      </c>
      <c r="W254" s="130" t="e">
        <f>IF(#REF!="",FALSE,IF(OR(X254&gt;Z254,X254&lt;Y254),TRUE,FALSE))</f>
        <v>#REF!</v>
      </c>
      <c r="X254" s="130">
        <f t="shared" si="51"/>
        <v>0</v>
      </c>
      <c r="Y254" s="132" t="e">
        <f>#REF!-3/30</f>
        <v>#REF!</v>
      </c>
      <c r="Z254" s="133" t="e">
        <f>#REF!+1/30</f>
        <v>#REF!</v>
      </c>
    </row>
    <row r="255" spans="1:26" s="30" customFormat="1" x14ac:dyDescent="0.25">
      <c r="A255" s="19">
        <v>240</v>
      </c>
      <c r="B255" s="20"/>
      <c r="C255" s="189"/>
      <c r="D255" s="1"/>
      <c r="E255" s="1"/>
      <c r="F255" s="233">
        <v>0</v>
      </c>
      <c r="G255" s="58"/>
      <c r="H255" s="134" t="str">
        <f t="shared" si="52"/>
        <v/>
      </c>
      <c r="I255" s="35" t="b">
        <f t="shared" si="42"/>
        <v>0</v>
      </c>
      <c r="J255" s="92" t="str">
        <f t="shared" si="43"/>
        <v/>
      </c>
      <c r="K255" s="29" t="b">
        <v>0</v>
      </c>
      <c r="L255" s="92" t="str">
        <f t="shared" si="53"/>
        <v/>
      </c>
      <c r="M255" s="94" t="e">
        <f t="shared" si="44"/>
        <v>#VALUE!</v>
      </c>
      <c r="N255" s="94" t="e">
        <f t="shared" si="45"/>
        <v>#VALUE!</v>
      </c>
      <c r="O255" s="94" t="e">
        <f t="shared" si="46"/>
        <v>#VALUE!</v>
      </c>
      <c r="P255" s="95" t="e">
        <f t="shared" si="47"/>
        <v>#VALUE!</v>
      </c>
      <c r="Q255" s="95" t="e">
        <f t="shared" si="54"/>
        <v>#VALUE!</v>
      </c>
      <c r="R255" s="95" t="b">
        <f t="shared" si="55"/>
        <v>0</v>
      </c>
      <c r="S255" s="76" t="str">
        <f t="shared" si="48"/>
        <v/>
      </c>
      <c r="T255" s="94" t="e" cm="1">
        <f t="array" aca="1" ref="T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U255" s="94" t="str">
        <f t="shared" si="49"/>
        <v/>
      </c>
      <c r="V255" s="96" t="b">
        <f t="shared" si="50"/>
        <v>0</v>
      </c>
      <c r="W255" s="130" t="e">
        <f>IF(#REF!="",FALSE,IF(OR(X255&gt;Z255,X255&lt;Y255),TRUE,FALSE))</f>
        <v>#REF!</v>
      </c>
      <c r="X255" s="130">
        <f t="shared" si="51"/>
        <v>0</v>
      </c>
      <c r="Y255" s="132" t="e">
        <f>#REF!-3/30</f>
        <v>#REF!</v>
      </c>
      <c r="Z255" s="133" t="e">
        <f>#REF!+1/30</f>
        <v>#REF!</v>
      </c>
    </row>
    <row r="256" spans="1:26" s="30" customFormat="1" x14ac:dyDescent="0.25">
      <c r="A256" s="19">
        <v>241</v>
      </c>
      <c r="B256" s="20"/>
      <c r="C256" s="189"/>
      <c r="D256" s="1"/>
      <c r="E256" s="1"/>
      <c r="F256" s="233">
        <v>0</v>
      </c>
      <c r="G256" s="58"/>
      <c r="H256" s="134" t="str">
        <f t="shared" si="52"/>
        <v/>
      </c>
      <c r="I256" s="35" t="b">
        <f t="shared" si="42"/>
        <v>0</v>
      </c>
      <c r="J256" s="92" t="str">
        <f t="shared" si="43"/>
        <v/>
      </c>
      <c r="K256" s="29" t="b">
        <v>0</v>
      </c>
      <c r="L256" s="92" t="str">
        <f t="shared" si="53"/>
        <v/>
      </c>
      <c r="M256" s="94" t="e">
        <f t="shared" si="44"/>
        <v>#VALUE!</v>
      </c>
      <c r="N256" s="94" t="e">
        <f t="shared" si="45"/>
        <v>#VALUE!</v>
      </c>
      <c r="O256" s="94" t="e">
        <f t="shared" si="46"/>
        <v>#VALUE!</v>
      </c>
      <c r="P256" s="95" t="e">
        <f t="shared" si="47"/>
        <v>#VALUE!</v>
      </c>
      <c r="Q256" s="95" t="e">
        <f t="shared" si="54"/>
        <v>#VALUE!</v>
      </c>
      <c r="R256" s="95" t="b">
        <f t="shared" si="55"/>
        <v>0</v>
      </c>
      <c r="S256" s="76" t="str">
        <f t="shared" si="48"/>
        <v/>
      </c>
      <c r="T256" s="94" t="e" cm="1">
        <f t="array" aca="1" ref="T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U256" s="94" t="str">
        <f t="shared" si="49"/>
        <v/>
      </c>
      <c r="V256" s="96" t="b">
        <f t="shared" si="50"/>
        <v>0</v>
      </c>
      <c r="W256" s="130" t="e">
        <f>IF(#REF!="",FALSE,IF(OR(X256&gt;Z256,X256&lt;Y256),TRUE,FALSE))</f>
        <v>#REF!</v>
      </c>
      <c r="X256" s="130">
        <f t="shared" si="51"/>
        <v>0</v>
      </c>
      <c r="Y256" s="132" t="e">
        <f>#REF!-3/30</f>
        <v>#REF!</v>
      </c>
      <c r="Z256" s="133" t="e">
        <f>#REF!+1/30</f>
        <v>#REF!</v>
      </c>
    </row>
    <row r="257" spans="1:26" s="30" customFormat="1" x14ac:dyDescent="0.25">
      <c r="A257" s="19">
        <v>242</v>
      </c>
      <c r="B257" s="20"/>
      <c r="C257" s="189"/>
      <c r="D257" s="1"/>
      <c r="E257" s="1"/>
      <c r="F257" s="233">
        <v>0</v>
      </c>
      <c r="G257" s="58"/>
      <c r="H257" s="134" t="str">
        <f t="shared" si="52"/>
        <v/>
      </c>
      <c r="I257" s="35" t="b">
        <f t="shared" si="42"/>
        <v>0</v>
      </c>
      <c r="J257" s="92" t="str">
        <f t="shared" si="43"/>
        <v/>
      </c>
      <c r="K257" s="29" t="b">
        <v>0</v>
      </c>
      <c r="L257" s="92" t="str">
        <f t="shared" si="53"/>
        <v/>
      </c>
      <c r="M257" s="94" t="e">
        <f t="shared" si="44"/>
        <v>#VALUE!</v>
      </c>
      <c r="N257" s="94" t="e">
        <f t="shared" si="45"/>
        <v>#VALUE!</v>
      </c>
      <c r="O257" s="94" t="e">
        <f t="shared" si="46"/>
        <v>#VALUE!</v>
      </c>
      <c r="P257" s="95" t="e">
        <f t="shared" si="47"/>
        <v>#VALUE!</v>
      </c>
      <c r="Q257" s="95" t="e">
        <f t="shared" si="54"/>
        <v>#VALUE!</v>
      </c>
      <c r="R257" s="95" t="b">
        <f t="shared" si="55"/>
        <v>0</v>
      </c>
      <c r="S257" s="76" t="str">
        <f t="shared" si="48"/>
        <v/>
      </c>
      <c r="T257" s="94" t="e" cm="1">
        <f t="array" aca="1" ref="T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U257" s="94" t="str">
        <f t="shared" si="49"/>
        <v/>
      </c>
      <c r="V257" s="96" t="b">
        <f t="shared" si="50"/>
        <v>0</v>
      </c>
      <c r="W257" s="130" t="e">
        <f>IF(#REF!="",FALSE,IF(OR(X257&gt;Z257,X257&lt;Y257),TRUE,FALSE))</f>
        <v>#REF!</v>
      </c>
      <c r="X257" s="130">
        <f t="shared" si="51"/>
        <v>0</v>
      </c>
      <c r="Y257" s="132" t="e">
        <f>#REF!-3/30</f>
        <v>#REF!</v>
      </c>
      <c r="Z257" s="133" t="e">
        <f>#REF!+1/30</f>
        <v>#REF!</v>
      </c>
    </row>
    <row r="258" spans="1:26" s="30" customFormat="1" x14ac:dyDescent="0.25">
      <c r="A258" s="19">
        <v>243</v>
      </c>
      <c r="B258" s="20"/>
      <c r="C258" s="189"/>
      <c r="D258" s="1"/>
      <c r="E258" s="1"/>
      <c r="F258" s="233">
        <v>0</v>
      </c>
      <c r="G258" s="58"/>
      <c r="H258" s="134" t="str">
        <f t="shared" si="52"/>
        <v/>
      </c>
      <c r="I258" s="35" t="b">
        <f t="shared" si="42"/>
        <v>0</v>
      </c>
      <c r="J258" s="92" t="str">
        <f t="shared" si="43"/>
        <v/>
      </c>
      <c r="K258" s="29" t="b">
        <v>0</v>
      </c>
      <c r="L258" s="92" t="str">
        <f t="shared" si="53"/>
        <v/>
      </c>
      <c r="M258" s="94" t="e">
        <f t="shared" si="44"/>
        <v>#VALUE!</v>
      </c>
      <c r="N258" s="94" t="e">
        <f t="shared" si="45"/>
        <v>#VALUE!</v>
      </c>
      <c r="O258" s="94" t="e">
        <f t="shared" si="46"/>
        <v>#VALUE!</v>
      </c>
      <c r="P258" s="95" t="e">
        <f t="shared" si="47"/>
        <v>#VALUE!</v>
      </c>
      <c r="Q258" s="95" t="e">
        <f t="shared" si="54"/>
        <v>#VALUE!</v>
      </c>
      <c r="R258" s="95" t="b">
        <f t="shared" si="55"/>
        <v>0</v>
      </c>
      <c r="S258" s="76" t="str">
        <f t="shared" si="48"/>
        <v/>
      </c>
      <c r="T258" s="94" t="e" cm="1">
        <f t="array" aca="1" ref="T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U258" s="94" t="str">
        <f t="shared" si="49"/>
        <v/>
      </c>
      <c r="V258" s="96" t="b">
        <f t="shared" si="50"/>
        <v>0</v>
      </c>
      <c r="W258" s="130" t="e">
        <f>IF(#REF!="",FALSE,IF(OR(X258&gt;Z258,X258&lt;Y258),TRUE,FALSE))</f>
        <v>#REF!</v>
      </c>
      <c r="X258" s="130">
        <f t="shared" si="51"/>
        <v>0</v>
      </c>
      <c r="Y258" s="132" t="e">
        <f>#REF!-3/30</f>
        <v>#REF!</v>
      </c>
      <c r="Z258" s="133" t="e">
        <f>#REF!+1/30</f>
        <v>#REF!</v>
      </c>
    </row>
    <row r="259" spans="1:26" s="30" customFormat="1" x14ac:dyDescent="0.25">
      <c r="A259" s="19">
        <v>244</v>
      </c>
      <c r="B259" s="20"/>
      <c r="C259" s="189"/>
      <c r="D259" s="1"/>
      <c r="E259" s="1"/>
      <c r="F259" s="233">
        <v>0</v>
      </c>
      <c r="G259" s="58"/>
      <c r="H259" s="134" t="str">
        <f t="shared" si="52"/>
        <v/>
      </c>
      <c r="I259" s="35" t="b">
        <f t="shared" si="42"/>
        <v>0</v>
      </c>
      <c r="J259" s="92" t="str">
        <f t="shared" si="43"/>
        <v/>
      </c>
      <c r="K259" s="29" t="b">
        <v>0</v>
      </c>
      <c r="L259" s="92" t="str">
        <f t="shared" si="53"/>
        <v/>
      </c>
      <c r="M259" s="94" t="e">
        <f t="shared" si="44"/>
        <v>#VALUE!</v>
      </c>
      <c r="N259" s="94" t="e">
        <f t="shared" si="45"/>
        <v>#VALUE!</v>
      </c>
      <c r="O259" s="94" t="e">
        <f t="shared" si="46"/>
        <v>#VALUE!</v>
      </c>
      <c r="P259" s="95" t="e">
        <f t="shared" si="47"/>
        <v>#VALUE!</v>
      </c>
      <c r="Q259" s="95" t="e">
        <f t="shared" si="54"/>
        <v>#VALUE!</v>
      </c>
      <c r="R259" s="95" t="b">
        <f t="shared" si="55"/>
        <v>0</v>
      </c>
      <c r="S259" s="76" t="str">
        <f t="shared" si="48"/>
        <v/>
      </c>
      <c r="T259" s="94" t="e" cm="1">
        <f t="array" aca="1" ref="T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U259" s="94" t="str">
        <f t="shared" si="49"/>
        <v/>
      </c>
      <c r="V259" s="96" t="b">
        <f t="shared" si="50"/>
        <v>0</v>
      </c>
      <c r="W259" s="130" t="e">
        <f>IF(#REF!="",FALSE,IF(OR(X259&gt;Z259,X259&lt;Y259),TRUE,FALSE))</f>
        <v>#REF!</v>
      </c>
      <c r="X259" s="130">
        <f t="shared" si="51"/>
        <v>0</v>
      </c>
      <c r="Y259" s="132" t="e">
        <f>#REF!-3/30</f>
        <v>#REF!</v>
      </c>
      <c r="Z259" s="133" t="e">
        <f>#REF!+1/30</f>
        <v>#REF!</v>
      </c>
    </row>
    <row r="260" spans="1:26" s="30" customFormat="1" x14ac:dyDescent="0.25">
      <c r="A260" s="19">
        <v>245</v>
      </c>
      <c r="B260" s="20"/>
      <c r="C260" s="189"/>
      <c r="D260" s="1"/>
      <c r="E260" s="1"/>
      <c r="F260" s="233">
        <v>0</v>
      </c>
      <c r="G260" s="58"/>
      <c r="H260" s="134" t="str">
        <f t="shared" si="52"/>
        <v/>
      </c>
      <c r="I260" s="35" t="b">
        <f t="shared" si="42"/>
        <v>0</v>
      </c>
      <c r="J260" s="92" t="str">
        <f t="shared" si="43"/>
        <v/>
      </c>
      <c r="K260" s="29" t="b">
        <v>0</v>
      </c>
      <c r="L260" s="92" t="str">
        <f t="shared" si="53"/>
        <v/>
      </c>
      <c r="M260" s="94" t="e">
        <f t="shared" si="44"/>
        <v>#VALUE!</v>
      </c>
      <c r="N260" s="94" t="e">
        <f t="shared" si="45"/>
        <v>#VALUE!</v>
      </c>
      <c r="O260" s="94" t="e">
        <f t="shared" si="46"/>
        <v>#VALUE!</v>
      </c>
      <c r="P260" s="95" t="e">
        <f t="shared" si="47"/>
        <v>#VALUE!</v>
      </c>
      <c r="Q260" s="95" t="e">
        <f t="shared" si="54"/>
        <v>#VALUE!</v>
      </c>
      <c r="R260" s="95" t="b">
        <f t="shared" si="55"/>
        <v>0</v>
      </c>
      <c r="S260" s="76" t="str">
        <f t="shared" si="48"/>
        <v/>
      </c>
      <c r="T260" s="94" t="e" cm="1">
        <f t="array" aca="1" ref="T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U260" s="94" t="str">
        <f t="shared" si="49"/>
        <v/>
      </c>
      <c r="V260" s="96" t="b">
        <f t="shared" si="50"/>
        <v>0</v>
      </c>
      <c r="W260" s="130" t="e">
        <f>IF(#REF!="",FALSE,IF(OR(X260&gt;Z260,X260&lt;Y260),TRUE,FALSE))</f>
        <v>#REF!</v>
      </c>
      <c r="X260" s="130">
        <f t="shared" si="51"/>
        <v>0</v>
      </c>
      <c r="Y260" s="132" t="e">
        <f>#REF!-3/30</f>
        <v>#REF!</v>
      </c>
      <c r="Z260" s="133" t="e">
        <f>#REF!+1/30</f>
        <v>#REF!</v>
      </c>
    </row>
    <row r="261" spans="1:26" s="30" customFormat="1" x14ac:dyDescent="0.25">
      <c r="A261" s="19">
        <v>246</v>
      </c>
      <c r="B261" s="20"/>
      <c r="C261" s="189"/>
      <c r="D261" s="1"/>
      <c r="E261" s="1"/>
      <c r="F261" s="233">
        <v>0</v>
      </c>
      <c r="G261" s="58"/>
      <c r="H261" s="134" t="str">
        <f t="shared" si="52"/>
        <v/>
      </c>
      <c r="I261" s="35" t="b">
        <f t="shared" si="42"/>
        <v>0</v>
      </c>
      <c r="J261" s="92" t="str">
        <f t="shared" si="43"/>
        <v/>
      </c>
      <c r="K261" s="29" t="b">
        <v>0</v>
      </c>
      <c r="L261" s="92" t="str">
        <f t="shared" si="53"/>
        <v/>
      </c>
      <c r="M261" s="94" t="e">
        <f t="shared" si="44"/>
        <v>#VALUE!</v>
      </c>
      <c r="N261" s="94" t="e">
        <f t="shared" si="45"/>
        <v>#VALUE!</v>
      </c>
      <c r="O261" s="94" t="e">
        <f t="shared" si="46"/>
        <v>#VALUE!</v>
      </c>
      <c r="P261" s="95" t="e">
        <f t="shared" si="47"/>
        <v>#VALUE!</v>
      </c>
      <c r="Q261" s="95" t="e">
        <f t="shared" si="54"/>
        <v>#VALUE!</v>
      </c>
      <c r="R261" s="95" t="b">
        <f t="shared" si="55"/>
        <v>0</v>
      </c>
      <c r="S261" s="76" t="str">
        <f t="shared" si="48"/>
        <v/>
      </c>
      <c r="T261" s="94" t="e" cm="1">
        <f t="array" aca="1" ref="T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U261" s="94" t="str">
        <f t="shared" si="49"/>
        <v/>
      </c>
      <c r="V261" s="96" t="b">
        <f t="shared" si="50"/>
        <v>0</v>
      </c>
      <c r="W261" s="130" t="e">
        <f>IF(#REF!="",FALSE,IF(OR(X261&gt;Z261,X261&lt;Y261),TRUE,FALSE))</f>
        <v>#REF!</v>
      </c>
      <c r="X261" s="130">
        <f t="shared" si="51"/>
        <v>0</v>
      </c>
      <c r="Y261" s="132" t="e">
        <f>#REF!-3/30</f>
        <v>#REF!</v>
      </c>
      <c r="Z261" s="133" t="e">
        <f>#REF!+1/30</f>
        <v>#REF!</v>
      </c>
    </row>
    <row r="262" spans="1:26" s="30" customFormat="1" x14ac:dyDescent="0.25">
      <c r="A262" s="19">
        <v>247</v>
      </c>
      <c r="B262" s="20"/>
      <c r="C262" s="189"/>
      <c r="D262" s="1"/>
      <c r="E262" s="1"/>
      <c r="F262" s="233">
        <v>0</v>
      </c>
      <c r="G262" s="58"/>
      <c r="H262" s="134" t="str">
        <f t="shared" si="52"/>
        <v/>
      </c>
      <c r="I262" s="35" t="b">
        <f t="shared" si="42"/>
        <v>0</v>
      </c>
      <c r="J262" s="92" t="str">
        <f t="shared" si="43"/>
        <v/>
      </c>
      <c r="K262" s="29" t="b">
        <v>0</v>
      </c>
      <c r="L262" s="92" t="str">
        <f t="shared" si="53"/>
        <v/>
      </c>
      <c r="M262" s="94" t="e">
        <f t="shared" si="44"/>
        <v>#VALUE!</v>
      </c>
      <c r="N262" s="94" t="e">
        <f t="shared" si="45"/>
        <v>#VALUE!</v>
      </c>
      <c r="O262" s="94" t="e">
        <f t="shared" si="46"/>
        <v>#VALUE!</v>
      </c>
      <c r="P262" s="95" t="e">
        <f t="shared" si="47"/>
        <v>#VALUE!</v>
      </c>
      <c r="Q262" s="95" t="e">
        <f t="shared" si="54"/>
        <v>#VALUE!</v>
      </c>
      <c r="R262" s="95" t="b">
        <f t="shared" si="55"/>
        <v>0</v>
      </c>
      <c r="S262" s="76" t="str">
        <f t="shared" si="48"/>
        <v/>
      </c>
      <c r="T262" s="94" t="e" cm="1">
        <f t="array" aca="1" ref="T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U262" s="94" t="str">
        <f t="shared" si="49"/>
        <v/>
      </c>
      <c r="V262" s="96" t="b">
        <f t="shared" si="50"/>
        <v>0</v>
      </c>
      <c r="W262" s="130" t="e">
        <f>IF(#REF!="",FALSE,IF(OR(X262&gt;Z262,X262&lt;Y262),TRUE,FALSE))</f>
        <v>#REF!</v>
      </c>
      <c r="X262" s="130">
        <f t="shared" si="51"/>
        <v>0</v>
      </c>
      <c r="Y262" s="132" t="e">
        <f>#REF!-3/30</f>
        <v>#REF!</v>
      </c>
      <c r="Z262" s="133" t="e">
        <f>#REF!+1/30</f>
        <v>#REF!</v>
      </c>
    </row>
    <row r="263" spans="1:26" s="30" customFormat="1" x14ac:dyDescent="0.25">
      <c r="A263" s="19">
        <v>248</v>
      </c>
      <c r="B263" s="20"/>
      <c r="C263" s="189"/>
      <c r="D263" s="1"/>
      <c r="E263" s="1"/>
      <c r="F263" s="233">
        <v>0</v>
      </c>
      <c r="G263" s="58"/>
      <c r="H263" s="134" t="str">
        <f t="shared" si="52"/>
        <v/>
      </c>
      <c r="I263" s="35" t="b">
        <f t="shared" si="42"/>
        <v>0</v>
      </c>
      <c r="J263" s="92" t="str">
        <f t="shared" si="43"/>
        <v/>
      </c>
      <c r="K263" s="29" t="b">
        <v>0</v>
      </c>
      <c r="L263" s="92" t="str">
        <f t="shared" si="53"/>
        <v/>
      </c>
      <c r="M263" s="94" t="e">
        <f t="shared" si="44"/>
        <v>#VALUE!</v>
      </c>
      <c r="N263" s="94" t="e">
        <f t="shared" si="45"/>
        <v>#VALUE!</v>
      </c>
      <c r="O263" s="94" t="e">
        <f t="shared" si="46"/>
        <v>#VALUE!</v>
      </c>
      <c r="P263" s="95" t="e">
        <f t="shared" si="47"/>
        <v>#VALUE!</v>
      </c>
      <c r="Q263" s="95" t="e">
        <f t="shared" si="54"/>
        <v>#VALUE!</v>
      </c>
      <c r="R263" s="95" t="b">
        <f t="shared" si="55"/>
        <v>0</v>
      </c>
      <c r="S263" s="76" t="str">
        <f t="shared" si="48"/>
        <v/>
      </c>
      <c r="T263" s="94" t="e" cm="1">
        <f t="array" aca="1" ref="T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U263" s="94" t="str">
        <f t="shared" si="49"/>
        <v/>
      </c>
      <c r="V263" s="96" t="b">
        <f t="shared" si="50"/>
        <v>0</v>
      </c>
      <c r="W263" s="130" t="e">
        <f>IF(#REF!="",FALSE,IF(OR(X263&gt;Z263,X263&lt;Y263),TRUE,FALSE))</f>
        <v>#REF!</v>
      </c>
      <c r="X263" s="130">
        <f t="shared" si="51"/>
        <v>0</v>
      </c>
      <c r="Y263" s="132" t="e">
        <f>#REF!-3/30</f>
        <v>#REF!</v>
      </c>
      <c r="Z263" s="133" t="e">
        <f>#REF!+1/30</f>
        <v>#REF!</v>
      </c>
    </row>
    <row r="264" spans="1:26" s="30" customFormat="1" x14ac:dyDescent="0.25">
      <c r="A264" s="19">
        <v>249</v>
      </c>
      <c r="B264" s="20"/>
      <c r="C264" s="189"/>
      <c r="D264" s="1"/>
      <c r="E264" s="1"/>
      <c r="F264" s="233">
        <v>0</v>
      </c>
      <c r="G264" s="58"/>
      <c r="H264" s="134" t="str">
        <f t="shared" si="52"/>
        <v/>
      </c>
      <c r="I264" s="35" t="b">
        <f t="shared" si="42"/>
        <v>0</v>
      </c>
      <c r="J264" s="92" t="str">
        <f t="shared" si="43"/>
        <v/>
      </c>
      <c r="K264" s="29" t="b">
        <v>0</v>
      </c>
      <c r="L264" s="92" t="str">
        <f t="shared" si="53"/>
        <v/>
      </c>
      <c r="M264" s="94" t="e">
        <f t="shared" si="44"/>
        <v>#VALUE!</v>
      </c>
      <c r="N264" s="94" t="e">
        <f t="shared" si="45"/>
        <v>#VALUE!</v>
      </c>
      <c r="O264" s="94" t="e">
        <f t="shared" si="46"/>
        <v>#VALUE!</v>
      </c>
      <c r="P264" s="95" t="e">
        <f t="shared" si="47"/>
        <v>#VALUE!</v>
      </c>
      <c r="Q264" s="95" t="e">
        <f t="shared" si="54"/>
        <v>#VALUE!</v>
      </c>
      <c r="R264" s="95" t="b">
        <f t="shared" si="55"/>
        <v>0</v>
      </c>
      <c r="S264" s="76" t="str">
        <f t="shared" si="48"/>
        <v/>
      </c>
      <c r="T264" s="94" t="e" cm="1">
        <f t="array" aca="1" ref="T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U264" s="94" t="str">
        <f t="shared" si="49"/>
        <v/>
      </c>
      <c r="V264" s="96" t="b">
        <f t="shared" si="50"/>
        <v>0</v>
      </c>
      <c r="W264" s="130" t="e">
        <f>IF(#REF!="",FALSE,IF(OR(X264&gt;Z264,X264&lt;Y264),TRUE,FALSE))</f>
        <v>#REF!</v>
      </c>
      <c r="X264" s="130">
        <f t="shared" si="51"/>
        <v>0</v>
      </c>
      <c r="Y264" s="132" t="e">
        <f>#REF!-3/30</f>
        <v>#REF!</v>
      </c>
      <c r="Z264" s="133" t="e">
        <f>#REF!+1/30</f>
        <v>#REF!</v>
      </c>
    </row>
    <row r="265" spans="1:26" s="30" customFormat="1" x14ac:dyDescent="0.25">
      <c r="A265" s="19">
        <v>250</v>
      </c>
      <c r="B265" s="20"/>
      <c r="C265" s="189"/>
      <c r="D265" s="1"/>
      <c r="E265" s="1"/>
      <c r="F265" s="233">
        <v>0</v>
      </c>
      <c r="G265" s="58"/>
      <c r="H265" s="134" t="str">
        <f t="shared" si="52"/>
        <v/>
      </c>
      <c r="I265" s="35" t="b">
        <f t="shared" si="42"/>
        <v>0</v>
      </c>
      <c r="J265" s="92" t="str">
        <f t="shared" si="43"/>
        <v/>
      </c>
      <c r="K265" s="29" t="b">
        <v>0</v>
      </c>
      <c r="L265" s="92" t="str">
        <f t="shared" si="53"/>
        <v/>
      </c>
      <c r="M265" s="94" t="e">
        <f t="shared" si="44"/>
        <v>#VALUE!</v>
      </c>
      <c r="N265" s="94" t="e">
        <f t="shared" si="45"/>
        <v>#VALUE!</v>
      </c>
      <c r="O265" s="94" t="e">
        <f t="shared" si="46"/>
        <v>#VALUE!</v>
      </c>
      <c r="P265" s="95" t="e">
        <f t="shared" si="47"/>
        <v>#VALUE!</v>
      </c>
      <c r="Q265" s="95" t="e">
        <f t="shared" si="54"/>
        <v>#VALUE!</v>
      </c>
      <c r="R265" s="95" t="b">
        <f t="shared" si="55"/>
        <v>0</v>
      </c>
      <c r="S265" s="76" t="str">
        <f t="shared" si="48"/>
        <v/>
      </c>
      <c r="T265" s="94" t="e" cm="1">
        <f t="array" aca="1" ref="T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U265" s="94" t="str">
        <f t="shared" si="49"/>
        <v/>
      </c>
      <c r="V265" s="96" t="b">
        <f t="shared" si="50"/>
        <v>0</v>
      </c>
      <c r="W265" s="130" t="e">
        <f>IF(#REF!="",FALSE,IF(OR(X265&gt;Z265,X265&lt;Y265),TRUE,FALSE))</f>
        <v>#REF!</v>
      </c>
      <c r="X265" s="130">
        <f t="shared" si="51"/>
        <v>0</v>
      </c>
      <c r="Y265" s="132" t="e">
        <f>#REF!-3/30</f>
        <v>#REF!</v>
      </c>
      <c r="Z265" s="133" t="e">
        <f>#REF!+1/30</f>
        <v>#REF!</v>
      </c>
    </row>
    <row r="266" spans="1:26" s="30" customFormat="1" x14ac:dyDescent="0.25">
      <c r="A266" s="19">
        <v>251</v>
      </c>
      <c r="B266" s="20"/>
      <c r="C266" s="189"/>
      <c r="D266" s="1"/>
      <c r="E266" s="1"/>
      <c r="F266" s="233">
        <v>0</v>
      </c>
      <c r="G266" s="58"/>
      <c r="H266" s="134" t="str">
        <f t="shared" si="52"/>
        <v/>
      </c>
      <c r="I266" s="35" t="b">
        <f t="shared" si="42"/>
        <v>0</v>
      </c>
      <c r="J266" s="92" t="str">
        <f t="shared" si="43"/>
        <v/>
      </c>
      <c r="K266" s="29" t="b">
        <v>0</v>
      </c>
      <c r="L266" s="92" t="str">
        <f t="shared" si="53"/>
        <v/>
      </c>
      <c r="M266" s="94" t="e">
        <f t="shared" si="44"/>
        <v>#VALUE!</v>
      </c>
      <c r="N266" s="94" t="e">
        <f t="shared" si="45"/>
        <v>#VALUE!</v>
      </c>
      <c r="O266" s="94" t="e">
        <f t="shared" si="46"/>
        <v>#VALUE!</v>
      </c>
      <c r="P266" s="95" t="e">
        <f t="shared" si="47"/>
        <v>#VALUE!</v>
      </c>
      <c r="Q266" s="95" t="e">
        <f t="shared" si="54"/>
        <v>#VALUE!</v>
      </c>
      <c r="R266" s="95" t="b">
        <f t="shared" si="55"/>
        <v>0</v>
      </c>
      <c r="S266" s="76" t="str">
        <f t="shared" si="48"/>
        <v/>
      </c>
      <c r="T266" s="94" t="e" cm="1">
        <f t="array" aca="1" ref="T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U266" s="94" t="str">
        <f t="shared" si="49"/>
        <v/>
      </c>
      <c r="V266" s="96" t="b">
        <f t="shared" si="50"/>
        <v>0</v>
      </c>
      <c r="W266" s="130" t="e">
        <f>IF(#REF!="",FALSE,IF(OR(X266&gt;Z266,X266&lt;Y266),TRUE,FALSE))</f>
        <v>#REF!</v>
      </c>
      <c r="X266" s="130">
        <f t="shared" si="51"/>
        <v>0</v>
      </c>
      <c r="Y266" s="132" t="e">
        <f>#REF!-3/30</f>
        <v>#REF!</v>
      </c>
      <c r="Z266" s="133" t="e">
        <f>#REF!+1/30</f>
        <v>#REF!</v>
      </c>
    </row>
    <row r="267" spans="1:26" s="30" customFormat="1" x14ac:dyDescent="0.25">
      <c r="A267" s="19">
        <v>252</v>
      </c>
      <c r="B267" s="20"/>
      <c r="C267" s="189"/>
      <c r="D267" s="1"/>
      <c r="E267" s="1"/>
      <c r="F267" s="233">
        <v>0</v>
      </c>
      <c r="G267" s="58"/>
      <c r="H267" s="134" t="str">
        <f t="shared" si="52"/>
        <v/>
      </c>
      <c r="I267" s="35" t="b">
        <f t="shared" si="42"/>
        <v>0</v>
      </c>
      <c r="J267" s="92" t="str">
        <f t="shared" si="43"/>
        <v/>
      </c>
      <c r="K267" s="29" t="b">
        <v>0</v>
      </c>
      <c r="L267" s="92" t="str">
        <f t="shared" si="53"/>
        <v/>
      </c>
      <c r="M267" s="94" t="e">
        <f t="shared" si="44"/>
        <v>#VALUE!</v>
      </c>
      <c r="N267" s="94" t="e">
        <f t="shared" si="45"/>
        <v>#VALUE!</v>
      </c>
      <c r="O267" s="94" t="e">
        <f t="shared" si="46"/>
        <v>#VALUE!</v>
      </c>
      <c r="P267" s="95" t="e">
        <f t="shared" si="47"/>
        <v>#VALUE!</v>
      </c>
      <c r="Q267" s="95" t="e">
        <f t="shared" si="54"/>
        <v>#VALUE!</v>
      </c>
      <c r="R267" s="95" t="b">
        <f t="shared" si="55"/>
        <v>0</v>
      </c>
      <c r="S267" s="76" t="str">
        <f t="shared" si="48"/>
        <v/>
      </c>
      <c r="T267" s="94" t="e" cm="1">
        <f t="array" aca="1" ref="T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U267" s="94" t="str">
        <f t="shared" si="49"/>
        <v/>
      </c>
      <c r="V267" s="96" t="b">
        <f t="shared" si="50"/>
        <v>0</v>
      </c>
      <c r="W267" s="130" t="e">
        <f>IF(#REF!="",FALSE,IF(OR(X267&gt;Z267,X267&lt;Y267),TRUE,FALSE))</f>
        <v>#REF!</v>
      </c>
      <c r="X267" s="130">
        <f t="shared" si="51"/>
        <v>0</v>
      </c>
      <c r="Y267" s="132" t="e">
        <f>#REF!-3/30</f>
        <v>#REF!</v>
      </c>
      <c r="Z267" s="133" t="e">
        <f>#REF!+1/30</f>
        <v>#REF!</v>
      </c>
    </row>
    <row r="268" spans="1:26" s="30" customFormat="1" x14ac:dyDescent="0.25">
      <c r="A268" s="19">
        <v>253</v>
      </c>
      <c r="B268" s="20"/>
      <c r="C268" s="189"/>
      <c r="D268" s="1"/>
      <c r="E268" s="1"/>
      <c r="F268" s="233">
        <v>0</v>
      </c>
      <c r="G268" s="58"/>
      <c r="H268" s="134" t="str">
        <f t="shared" si="52"/>
        <v/>
      </c>
      <c r="I268" s="35" t="b">
        <f t="shared" si="42"/>
        <v>0</v>
      </c>
      <c r="J268" s="92" t="str">
        <f t="shared" si="43"/>
        <v/>
      </c>
      <c r="K268" s="29" t="b">
        <v>0</v>
      </c>
      <c r="L268" s="92" t="str">
        <f t="shared" si="53"/>
        <v/>
      </c>
      <c r="M268" s="94" t="e">
        <f t="shared" si="44"/>
        <v>#VALUE!</v>
      </c>
      <c r="N268" s="94" t="e">
        <f t="shared" si="45"/>
        <v>#VALUE!</v>
      </c>
      <c r="O268" s="94" t="e">
        <f t="shared" si="46"/>
        <v>#VALUE!</v>
      </c>
      <c r="P268" s="95" t="e">
        <f t="shared" si="47"/>
        <v>#VALUE!</v>
      </c>
      <c r="Q268" s="95" t="e">
        <f t="shared" si="54"/>
        <v>#VALUE!</v>
      </c>
      <c r="R268" s="95" t="b">
        <f t="shared" si="55"/>
        <v>0</v>
      </c>
      <c r="S268" s="76" t="str">
        <f t="shared" si="48"/>
        <v/>
      </c>
      <c r="T268" s="94" t="e" cm="1">
        <f t="array" aca="1" ref="T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U268" s="94" t="str">
        <f t="shared" si="49"/>
        <v/>
      </c>
      <c r="V268" s="96" t="b">
        <f t="shared" si="50"/>
        <v>0</v>
      </c>
      <c r="W268" s="130" t="e">
        <f>IF(#REF!="",FALSE,IF(OR(X268&gt;Z268,X268&lt;Y268),TRUE,FALSE))</f>
        <v>#REF!</v>
      </c>
      <c r="X268" s="130">
        <f t="shared" si="51"/>
        <v>0</v>
      </c>
      <c r="Y268" s="132" t="e">
        <f>#REF!-3/30</f>
        <v>#REF!</v>
      </c>
      <c r="Z268" s="133" t="e">
        <f>#REF!+1/30</f>
        <v>#REF!</v>
      </c>
    </row>
    <row r="269" spans="1:26" s="30" customFormat="1" x14ac:dyDescent="0.25">
      <c r="A269" s="19">
        <v>254</v>
      </c>
      <c r="B269" s="20"/>
      <c r="C269" s="189"/>
      <c r="D269" s="1"/>
      <c r="E269" s="1"/>
      <c r="F269" s="233">
        <v>0</v>
      </c>
      <c r="G269" s="58"/>
      <c r="H269" s="134" t="str">
        <f t="shared" si="52"/>
        <v/>
      </c>
      <c r="I269" s="35" t="b">
        <f t="shared" si="42"/>
        <v>0</v>
      </c>
      <c r="J269" s="92" t="str">
        <f t="shared" si="43"/>
        <v/>
      </c>
      <c r="K269" s="29" t="b">
        <v>0</v>
      </c>
      <c r="L269" s="92" t="str">
        <f t="shared" si="53"/>
        <v/>
      </c>
      <c r="M269" s="94" t="e">
        <f t="shared" si="44"/>
        <v>#VALUE!</v>
      </c>
      <c r="N269" s="94" t="e">
        <f t="shared" si="45"/>
        <v>#VALUE!</v>
      </c>
      <c r="O269" s="94" t="e">
        <f t="shared" si="46"/>
        <v>#VALUE!</v>
      </c>
      <c r="P269" s="95" t="e">
        <f t="shared" si="47"/>
        <v>#VALUE!</v>
      </c>
      <c r="Q269" s="95" t="e">
        <f t="shared" si="54"/>
        <v>#VALUE!</v>
      </c>
      <c r="R269" s="95" t="b">
        <f t="shared" si="55"/>
        <v>0</v>
      </c>
      <c r="S269" s="76" t="str">
        <f t="shared" si="48"/>
        <v/>
      </c>
      <c r="T269" s="94" t="e" cm="1">
        <f t="array" aca="1" ref="T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U269" s="94" t="str">
        <f t="shared" si="49"/>
        <v/>
      </c>
      <c r="V269" s="96" t="b">
        <f t="shared" si="50"/>
        <v>0</v>
      </c>
      <c r="W269" s="130" t="e">
        <f>IF(#REF!="",FALSE,IF(OR(X269&gt;Z269,X269&lt;Y269),TRUE,FALSE))</f>
        <v>#REF!</v>
      </c>
      <c r="X269" s="130">
        <f t="shared" si="51"/>
        <v>0</v>
      </c>
      <c r="Y269" s="132" t="e">
        <f>#REF!-3/30</f>
        <v>#REF!</v>
      </c>
      <c r="Z269" s="133" t="e">
        <f>#REF!+1/30</f>
        <v>#REF!</v>
      </c>
    </row>
    <row r="270" spans="1:26" s="30" customFormat="1" x14ac:dyDescent="0.25">
      <c r="A270" s="19">
        <v>255</v>
      </c>
      <c r="B270" s="20"/>
      <c r="C270" s="189"/>
      <c r="D270" s="1"/>
      <c r="E270" s="1"/>
      <c r="F270" s="233">
        <v>0</v>
      </c>
      <c r="G270" s="58"/>
      <c r="H270" s="134" t="str">
        <f t="shared" si="52"/>
        <v/>
      </c>
      <c r="I270" s="35" t="b">
        <f t="shared" si="42"/>
        <v>0</v>
      </c>
      <c r="J270" s="92" t="str">
        <f t="shared" si="43"/>
        <v/>
      </c>
      <c r="K270" s="29" t="b">
        <v>0</v>
      </c>
      <c r="L270" s="92" t="str">
        <f t="shared" si="53"/>
        <v/>
      </c>
      <c r="M270" s="94" t="e">
        <f t="shared" si="44"/>
        <v>#VALUE!</v>
      </c>
      <c r="N270" s="94" t="e">
        <f t="shared" si="45"/>
        <v>#VALUE!</v>
      </c>
      <c r="O270" s="94" t="e">
        <f t="shared" si="46"/>
        <v>#VALUE!</v>
      </c>
      <c r="P270" s="95" t="e">
        <f t="shared" si="47"/>
        <v>#VALUE!</v>
      </c>
      <c r="Q270" s="95" t="e">
        <f t="shared" si="54"/>
        <v>#VALUE!</v>
      </c>
      <c r="R270" s="95" t="b">
        <f t="shared" si="55"/>
        <v>0</v>
      </c>
      <c r="S270" s="76" t="str">
        <f t="shared" si="48"/>
        <v/>
      </c>
      <c r="T270" s="94" t="e" cm="1">
        <f t="array" aca="1" ref="T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U270" s="94" t="str">
        <f t="shared" si="49"/>
        <v/>
      </c>
      <c r="V270" s="96" t="b">
        <f t="shared" si="50"/>
        <v>0</v>
      </c>
      <c r="W270" s="130" t="e">
        <f>IF(#REF!="",FALSE,IF(OR(X270&gt;Z270,X270&lt;Y270),TRUE,FALSE))</f>
        <v>#REF!</v>
      </c>
      <c r="X270" s="130">
        <f t="shared" si="51"/>
        <v>0</v>
      </c>
      <c r="Y270" s="132" t="e">
        <f>#REF!-3/30</f>
        <v>#REF!</v>
      </c>
      <c r="Z270" s="133" t="e">
        <f>#REF!+1/30</f>
        <v>#REF!</v>
      </c>
    </row>
    <row r="271" spans="1:26" s="30" customFormat="1" x14ac:dyDescent="0.25">
      <c r="A271" s="19">
        <v>256</v>
      </c>
      <c r="B271" s="20"/>
      <c r="C271" s="189"/>
      <c r="D271" s="1"/>
      <c r="E271" s="1"/>
      <c r="F271" s="233">
        <v>0</v>
      </c>
      <c r="G271" s="58"/>
      <c r="H271" s="134" t="str">
        <f t="shared" si="52"/>
        <v/>
      </c>
      <c r="I271" s="35" t="b">
        <f t="shared" si="42"/>
        <v>0</v>
      </c>
      <c r="J271" s="92" t="str">
        <f t="shared" si="43"/>
        <v/>
      </c>
      <c r="K271" s="29" t="b">
        <v>0</v>
      </c>
      <c r="L271" s="92" t="str">
        <f t="shared" si="53"/>
        <v/>
      </c>
      <c r="M271" s="94" t="e">
        <f t="shared" si="44"/>
        <v>#VALUE!</v>
      </c>
      <c r="N271" s="94" t="e">
        <f t="shared" si="45"/>
        <v>#VALUE!</v>
      </c>
      <c r="O271" s="94" t="e">
        <f t="shared" si="46"/>
        <v>#VALUE!</v>
      </c>
      <c r="P271" s="95" t="e">
        <f t="shared" si="47"/>
        <v>#VALUE!</v>
      </c>
      <c r="Q271" s="95" t="e">
        <f t="shared" si="54"/>
        <v>#VALUE!</v>
      </c>
      <c r="R271" s="95" t="b">
        <f t="shared" si="55"/>
        <v>0</v>
      </c>
      <c r="S271" s="76" t="str">
        <f t="shared" si="48"/>
        <v/>
      </c>
      <c r="T271" s="94" t="e" cm="1">
        <f t="array" aca="1" ref="T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U271" s="94" t="str">
        <f t="shared" si="49"/>
        <v/>
      </c>
      <c r="V271" s="96" t="b">
        <f t="shared" si="50"/>
        <v>0</v>
      </c>
      <c r="W271" s="130" t="e">
        <f>IF(#REF!="",FALSE,IF(OR(X271&gt;Z271,X271&lt;Y271),TRUE,FALSE))</f>
        <v>#REF!</v>
      </c>
      <c r="X271" s="130">
        <f t="shared" si="51"/>
        <v>0</v>
      </c>
      <c r="Y271" s="132" t="e">
        <f>#REF!-3/30</f>
        <v>#REF!</v>
      </c>
      <c r="Z271" s="133" t="e">
        <f>#REF!+1/30</f>
        <v>#REF!</v>
      </c>
    </row>
    <row r="272" spans="1:26" s="30" customFormat="1" x14ac:dyDescent="0.25">
      <c r="A272" s="19">
        <v>257</v>
      </c>
      <c r="B272" s="20"/>
      <c r="C272" s="189"/>
      <c r="D272" s="1"/>
      <c r="E272" s="1"/>
      <c r="F272" s="233">
        <v>0</v>
      </c>
      <c r="G272" s="58"/>
      <c r="H272" s="134" t="str">
        <f t="shared" si="52"/>
        <v/>
      </c>
      <c r="I272" s="35" t="b">
        <f t="shared" ref="I272:I335" si="56">V272</f>
        <v>0</v>
      </c>
      <c r="J272" s="92" t="str">
        <f t="shared" ref="J272:J335" si="57">IF(I272,J$13,"")</f>
        <v/>
      </c>
      <c r="K272" s="29" t="b">
        <v>0</v>
      </c>
      <c r="L272" s="92" t="str">
        <f t="shared" si="53"/>
        <v/>
      </c>
      <c r="M272" s="94" t="e">
        <f t="shared" ref="M272:M335" si="58">VALUE(LEFT(C272,2))</f>
        <v>#VALUE!</v>
      </c>
      <c r="N272" s="94" t="e">
        <f t="shared" ref="N272:N335" si="59">VALUE(MID(C272,3,2))</f>
        <v>#VALUE!</v>
      </c>
      <c r="O272" s="94" t="e">
        <f t="shared" ref="O272:O335" si="60">TEXT(IF(VALUE(MID(C272,5,2))&gt;31,MID(C272,5,2)-60,VALUE(MID(C272,5,2))),"00")</f>
        <v>#VALUE!</v>
      </c>
      <c r="P272" s="95" t="e">
        <f t="shared" ref="P272:P335" si="61">DATEVALUE(IF(VALUE(LEFT(C272,2))&lt;20,20,19)&amp;TEXT(M272,"00")&amp;"/"&amp;N272&amp;"/"&amp;O272)</f>
        <v>#VALUE!</v>
      </c>
      <c r="Q272" s="95" t="e">
        <f t="shared" si="54"/>
        <v>#VALUE!</v>
      </c>
      <c r="R272" s="95" t="b">
        <f t="shared" si="55"/>
        <v>0</v>
      </c>
      <c r="S272" s="76" t="str">
        <f t="shared" ref="S272:S335" si="62">RIGHT(C272,1)</f>
        <v/>
      </c>
      <c r="T272" s="94" t="e" cm="1">
        <f t="array" aca="1" ref="T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U272" s="94" t="str">
        <f t="shared" ref="U272:U335" si="63">IF(C272="","",T272=S272)</f>
        <v/>
      </c>
      <c r="V272" s="96" t="b">
        <f t="shared" ref="V272:V335" si="64">IFERROR(NOT(IF(C272&lt;&gt;"",AND(R272,U272),TRUE)),TRUE)</f>
        <v>0</v>
      </c>
      <c r="W272" s="130" t="e">
        <f>IF(#REF!="",FALSE,IF(OR(X272&gt;Z272,X272&lt;Y272),TRUE,FALSE))</f>
        <v>#REF!</v>
      </c>
      <c r="X272" s="130">
        <f t="shared" ref="X272:X335" si="65">(E272-D272)/30</f>
        <v>0</v>
      </c>
      <c r="Y272" s="132" t="e">
        <f>#REF!-3/30</f>
        <v>#REF!</v>
      </c>
      <c r="Z272" s="133" t="e">
        <f>#REF!+1/30</f>
        <v>#REF!</v>
      </c>
    </row>
    <row r="273" spans="1:26" s="30" customFormat="1" x14ac:dyDescent="0.25">
      <c r="A273" s="19">
        <v>258</v>
      </c>
      <c r="B273" s="20"/>
      <c r="C273" s="189"/>
      <c r="D273" s="1"/>
      <c r="E273" s="1"/>
      <c r="F273" s="233">
        <v>0</v>
      </c>
      <c r="G273" s="58"/>
      <c r="H273" s="134" t="str">
        <f t="shared" ref="H273:H336" si="66">IF(J273="","",J273&amp;". ")&amp;IF(L273="","",L273&amp;". ")</f>
        <v/>
      </c>
      <c r="I273" s="35" t="b">
        <f t="shared" si="56"/>
        <v>0</v>
      </c>
      <c r="J273" s="92" t="str">
        <f t="shared" si="57"/>
        <v/>
      </c>
      <c r="K273" s="29" t="b">
        <v>0</v>
      </c>
      <c r="L273" s="92" t="str">
        <f t="shared" ref="L273:L336" si="67">IF(K273,L$13,"")</f>
        <v/>
      </c>
      <c r="M273" s="94" t="e">
        <f t="shared" si="58"/>
        <v>#VALUE!</v>
      </c>
      <c r="N273" s="94" t="e">
        <f t="shared" si="59"/>
        <v>#VALUE!</v>
      </c>
      <c r="O273" s="94" t="e">
        <f t="shared" si="60"/>
        <v>#VALUE!</v>
      </c>
      <c r="P273" s="95" t="e">
        <f t="shared" si="61"/>
        <v>#VALUE!</v>
      </c>
      <c r="Q273" s="95" t="e">
        <f t="shared" ref="Q273:Q336" si="68">DATE(M273,N273,O273)</f>
        <v>#VALUE!</v>
      </c>
      <c r="R273" s="95" t="b">
        <f t="shared" si="55"/>
        <v>0</v>
      </c>
      <c r="S273" s="76" t="str">
        <f t="shared" si="62"/>
        <v/>
      </c>
      <c r="T273" s="94" t="e" cm="1">
        <f t="array" aca="1" ref="T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U273" s="94" t="str">
        <f t="shared" si="63"/>
        <v/>
      </c>
      <c r="V273" s="96" t="b">
        <f t="shared" si="64"/>
        <v>0</v>
      </c>
      <c r="W273" s="130" t="e">
        <f>IF(#REF!="",FALSE,IF(OR(X273&gt;Z273,X273&lt;Y273),TRUE,FALSE))</f>
        <v>#REF!</v>
      </c>
      <c r="X273" s="130">
        <f t="shared" si="65"/>
        <v>0</v>
      </c>
      <c r="Y273" s="132" t="e">
        <f>#REF!-3/30</f>
        <v>#REF!</v>
      </c>
      <c r="Z273" s="133" t="e">
        <f>#REF!+1/30</f>
        <v>#REF!</v>
      </c>
    </row>
    <row r="274" spans="1:26" s="30" customFormat="1" x14ac:dyDescent="0.25">
      <c r="A274" s="19">
        <v>259</v>
      </c>
      <c r="B274" s="20"/>
      <c r="C274" s="189"/>
      <c r="D274" s="1"/>
      <c r="E274" s="1"/>
      <c r="F274" s="233">
        <v>0</v>
      </c>
      <c r="G274" s="58"/>
      <c r="H274" s="134" t="str">
        <f t="shared" si="66"/>
        <v/>
      </c>
      <c r="I274" s="35" t="b">
        <f t="shared" si="56"/>
        <v>0</v>
      </c>
      <c r="J274" s="92" t="str">
        <f t="shared" si="57"/>
        <v/>
      </c>
      <c r="K274" s="29" t="b">
        <v>0</v>
      </c>
      <c r="L274" s="92" t="str">
        <f t="shared" si="67"/>
        <v/>
      </c>
      <c r="M274" s="94" t="e">
        <f t="shared" si="58"/>
        <v>#VALUE!</v>
      </c>
      <c r="N274" s="94" t="e">
        <f t="shared" si="59"/>
        <v>#VALUE!</v>
      </c>
      <c r="O274" s="94" t="e">
        <f t="shared" si="60"/>
        <v>#VALUE!</v>
      </c>
      <c r="P274" s="95" t="e">
        <f t="shared" si="61"/>
        <v>#VALUE!</v>
      </c>
      <c r="Q274" s="95" t="e">
        <f t="shared" si="68"/>
        <v>#VALUE!</v>
      </c>
      <c r="R274" s="95" t="b">
        <f t="shared" ref="R274:R337" si="69">NOT(ISERR(AND(N274&lt;13,VALUE(O274)&lt;31,P274=Q274)))</f>
        <v>0</v>
      </c>
      <c r="S274" s="76" t="str">
        <f t="shared" si="62"/>
        <v/>
      </c>
      <c r="T274" s="94" t="e" cm="1">
        <f t="array" aca="1" ref="T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U274" s="94" t="str">
        <f t="shared" si="63"/>
        <v/>
      </c>
      <c r="V274" s="96" t="b">
        <f t="shared" si="64"/>
        <v>0</v>
      </c>
      <c r="W274" s="130" t="e">
        <f>IF(#REF!="",FALSE,IF(OR(X274&gt;Z274,X274&lt;Y274),TRUE,FALSE))</f>
        <v>#REF!</v>
      </c>
      <c r="X274" s="130">
        <f t="shared" si="65"/>
        <v>0</v>
      </c>
      <c r="Y274" s="132" t="e">
        <f>#REF!-3/30</f>
        <v>#REF!</v>
      </c>
      <c r="Z274" s="133" t="e">
        <f>#REF!+1/30</f>
        <v>#REF!</v>
      </c>
    </row>
    <row r="275" spans="1:26" s="30" customFormat="1" x14ac:dyDescent="0.25">
      <c r="A275" s="19">
        <v>260</v>
      </c>
      <c r="B275" s="20"/>
      <c r="C275" s="189"/>
      <c r="D275" s="1"/>
      <c r="E275" s="1"/>
      <c r="F275" s="233">
        <v>0</v>
      </c>
      <c r="G275" s="58"/>
      <c r="H275" s="134" t="str">
        <f t="shared" si="66"/>
        <v/>
      </c>
      <c r="I275" s="35" t="b">
        <f t="shared" si="56"/>
        <v>0</v>
      </c>
      <c r="J275" s="92" t="str">
        <f t="shared" si="57"/>
        <v/>
      </c>
      <c r="K275" s="29" t="b">
        <v>0</v>
      </c>
      <c r="L275" s="92" t="str">
        <f t="shared" si="67"/>
        <v/>
      </c>
      <c r="M275" s="94" t="e">
        <f t="shared" si="58"/>
        <v>#VALUE!</v>
      </c>
      <c r="N275" s="94" t="e">
        <f t="shared" si="59"/>
        <v>#VALUE!</v>
      </c>
      <c r="O275" s="94" t="e">
        <f t="shared" si="60"/>
        <v>#VALUE!</v>
      </c>
      <c r="P275" s="95" t="e">
        <f t="shared" si="61"/>
        <v>#VALUE!</v>
      </c>
      <c r="Q275" s="95" t="e">
        <f t="shared" si="68"/>
        <v>#VALUE!</v>
      </c>
      <c r="R275" s="95" t="b">
        <f t="shared" si="69"/>
        <v>0</v>
      </c>
      <c r="S275" s="76" t="str">
        <f t="shared" si="62"/>
        <v/>
      </c>
      <c r="T275" s="94" t="e" cm="1">
        <f t="array" aca="1" ref="T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U275" s="94" t="str">
        <f t="shared" si="63"/>
        <v/>
      </c>
      <c r="V275" s="96" t="b">
        <f t="shared" si="64"/>
        <v>0</v>
      </c>
      <c r="W275" s="130" t="e">
        <f>IF(#REF!="",FALSE,IF(OR(X275&gt;Z275,X275&lt;Y275),TRUE,FALSE))</f>
        <v>#REF!</v>
      </c>
      <c r="X275" s="130">
        <f t="shared" si="65"/>
        <v>0</v>
      </c>
      <c r="Y275" s="132" t="e">
        <f>#REF!-3/30</f>
        <v>#REF!</v>
      </c>
      <c r="Z275" s="133" t="e">
        <f>#REF!+1/30</f>
        <v>#REF!</v>
      </c>
    </row>
    <row r="276" spans="1:26" s="30" customFormat="1" x14ac:dyDescent="0.25">
      <c r="A276" s="19">
        <v>261</v>
      </c>
      <c r="B276" s="20"/>
      <c r="C276" s="189"/>
      <c r="D276" s="1"/>
      <c r="E276" s="1"/>
      <c r="F276" s="233">
        <v>0</v>
      </c>
      <c r="G276" s="58"/>
      <c r="H276" s="134" t="str">
        <f t="shared" si="66"/>
        <v/>
      </c>
      <c r="I276" s="35" t="b">
        <f t="shared" si="56"/>
        <v>0</v>
      </c>
      <c r="J276" s="92" t="str">
        <f t="shared" si="57"/>
        <v/>
      </c>
      <c r="K276" s="29" t="b">
        <v>0</v>
      </c>
      <c r="L276" s="92" t="str">
        <f t="shared" si="67"/>
        <v/>
      </c>
      <c r="M276" s="94" t="e">
        <f t="shared" si="58"/>
        <v>#VALUE!</v>
      </c>
      <c r="N276" s="94" t="e">
        <f t="shared" si="59"/>
        <v>#VALUE!</v>
      </c>
      <c r="O276" s="94" t="e">
        <f t="shared" si="60"/>
        <v>#VALUE!</v>
      </c>
      <c r="P276" s="95" t="e">
        <f t="shared" si="61"/>
        <v>#VALUE!</v>
      </c>
      <c r="Q276" s="95" t="e">
        <f t="shared" si="68"/>
        <v>#VALUE!</v>
      </c>
      <c r="R276" s="95" t="b">
        <f t="shared" si="69"/>
        <v>0</v>
      </c>
      <c r="S276" s="76" t="str">
        <f t="shared" si="62"/>
        <v/>
      </c>
      <c r="T276" s="94" t="e" cm="1">
        <f t="array" aca="1" ref="T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U276" s="94" t="str">
        <f t="shared" si="63"/>
        <v/>
      </c>
      <c r="V276" s="96" t="b">
        <f t="shared" si="64"/>
        <v>0</v>
      </c>
      <c r="W276" s="130" t="e">
        <f>IF(#REF!="",FALSE,IF(OR(X276&gt;Z276,X276&lt;Y276),TRUE,FALSE))</f>
        <v>#REF!</v>
      </c>
      <c r="X276" s="130">
        <f t="shared" si="65"/>
        <v>0</v>
      </c>
      <c r="Y276" s="132" t="e">
        <f>#REF!-3/30</f>
        <v>#REF!</v>
      </c>
      <c r="Z276" s="133" t="e">
        <f>#REF!+1/30</f>
        <v>#REF!</v>
      </c>
    </row>
    <row r="277" spans="1:26" s="30" customFormat="1" x14ac:dyDescent="0.25">
      <c r="A277" s="19">
        <v>262</v>
      </c>
      <c r="B277" s="20"/>
      <c r="C277" s="189"/>
      <c r="D277" s="1"/>
      <c r="E277" s="1"/>
      <c r="F277" s="233">
        <v>0</v>
      </c>
      <c r="G277" s="58"/>
      <c r="H277" s="134" t="str">
        <f t="shared" si="66"/>
        <v/>
      </c>
      <c r="I277" s="35" t="b">
        <f t="shared" si="56"/>
        <v>0</v>
      </c>
      <c r="J277" s="92" t="str">
        <f t="shared" si="57"/>
        <v/>
      </c>
      <c r="K277" s="29" t="b">
        <v>0</v>
      </c>
      <c r="L277" s="92" t="str">
        <f t="shared" si="67"/>
        <v/>
      </c>
      <c r="M277" s="94" t="e">
        <f t="shared" si="58"/>
        <v>#VALUE!</v>
      </c>
      <c r="N277" s="94" t="e">
        <f t="shared" si="59"/>
        <v>#VALUE!</v>
      </c>
      <c r="O277" s="94" t="e">
        <f t="shared" si="60"/>
        <v>#VALUE!</v>
      </c>
      <c r="P277" s="95" t="e">
        <f t="shared" si="61"/>
        <v>#VALUE!</v>
      </c>
      <c r="Q277" s="95" t="e">
        <f t="shared" si="68"/>
        <v>#VALUE!</v>
      </c>
      <c r="R277" s="95" t="b">
        <f t="shared" si="69"/>
        <v>0</v>
      </c>
      <c r="S277" s="76" t="str">
        <f t="shared" si="62"/>
        <v/>
      </c>
      <c r="T277" s="94" t="e" cm="1">
        <f t="array" aca="1" ref="T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U277" s="94" t="str">
        <f t="shared" si="63"/>
        <v/>
      </c>
      <c r="V277" s="96" t="b">
        <f t="shared" si="64"/>
        <v>0</v>
      </c>
      <c r="W277" s="130" t="e">
        <f>IF(#REF!="",FALSE,IF(OR(X277&gt;Z277,X277&lt;Y277),TRUE,FALSE))</f>
        <v>#REF!</v>
      </c>
      <c r="X277" s="130">
        <f t="shared" si="65"/>
        <v>0</v>
      </c>
      <c r="Y277" s="132" t="e">
        <f>#REF!-3/30</f>
        <v>#REF!</v>
      </c>
      <c r="Z277" s="133" t="e">
        <f>#REF!+1/30</f>
        <v>#REF!</v>
      </c>
    </row>
    <row r="278" spans="1:26" s="30" customFormat="1" x14ac:dyDescent="0.25">
      <c r="A278" s="19">
        <v>263</v>
      </c>
      <c r="B278" s="20"/>
      <c r="C278" s="189"/>
      <c r="D278" s="1"/>
      <c r="E278" s="1"/>
      <c r="F278" s="233">
        <v>0</v>
      </c>
      <c r="G278" s="58"/>
      <c r="H278" s="134" t="str">
        <f t="shared" si="66"/>
        <v/>
      </c>
      <c r="I278" s="35" t="b">
        <f t="shared" si="56"/>
        <v>0</v>
      </c>
      <c r="J278" s="92" t="str">
        <f t="shared" si="57"/>
        <v/>
      </c>
      <c r="K278" s="29" t="b">
        <v>0</v>
      </c>
      <c r="L278" s="92" t="str">
        <f t="shared" si="67"/>
        <v/>
      </c>
      <c r="M278" s="94" t="e">
        <f t="shared" si="58"/>
        <v>#VALUE!</v>
      </c>
      <c r="N278" s="94" t="e">
        <f t="shared" si="59"/>
        <v>#VALUE!</v>
      </c>
      <c r="O278" s="94" t="e">
        <f t="shared" si="60"/>
        <v>#VALUE!</v>
      </c>
      <c r="P278" s="95" t="e">
        <f t="shared" si="61"/>
        <v>#VALUE!</v>
      </c>
      <c r="Q278" s="95" t="e">
        <f t="shared" si="68"/>
        <v>#VALUE!</v>
      </c>
      <c r="R278" s="95" t="b">
        <f t="shared" si="69"/>
        <v>0</v>
      </c>
      <c r="S278" s="76" t="str">
        <f t="shared" si="62"/>
        <v/>
      </c>
      <c r="T278" s="94" t="e" cm="1">
        <f t="array" aca="1" ref="T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U278" s="94" t="str">
        <f t="shared" si="63"/>
        <v/>
      </c>
      <c r="V278" s="96" t="b">
        <f t="shared" si="64"/>
        <v>0</v>
      </c>
      <c r="W278" s="130" t="e">
        <f>IF(#REF!="",FALSE,IF(OR(X278&gt;Z278,X278&lt;Y278),TRUE,FALSE))</f>
        <v>#REF!</v>
      </c>
      <c r="X278" s="130">
        <f t="shared" si="65"/>
        <v>0</v>
      </c>
      <c r="Y278" s="132" t="e">
        <f>#REF!-3/30</f>
        <v>#REF!</v>
      </c>
      <c r="Z278" s="133" t="e">
        <f>#REF!+1/30</f>
        <v>#REF!</v>
      </c>
    </row>
    <row r="279" spans="1:26" s="30" customFormat="1" x14ac:dyDescent="0.25">
      <c r="A279" s="19">
        <v>264</v>
      </c>
      <c r="B279" s="20"/>
      <c r="C279" s="189"/>
      <c r="D279" s="1"/>
      <c r="E279" s="1"/>
      <c r="F279" s="233">
        <v>0</v>
      </c>
      <c r="G279" s="58"/>
      <c r="H279" s="134" t="str">
        <f t="shared" si="66"/>
        <v/>
      </c>
      <c r="I279" s="35" t="b">
        <f t="shared" si="56"/>
        <v>0</v>
      </c>
      <c r="J279" s="92" t="str">
        <f t="shared" si="57"/>
        <v/>
      </c>
      <c r="K279" s="29" t="b">
        <v>0</v>
      </c>
      <c r="L279" s="92" t="str">
        <f t="shared" si="67"/>
        <v/>
      </c>
      <c r="M279" s="94" t="e">
        <f t="shared" si="58"/>
        <v>#VALUE!</v>
      </c>
      <c r="N279" s="94" t="e">
        <f t="shared" si="59"/>
        <v>#VALUE!</v>
      </c>
      <c r="O279" s="94" t="e">
        <f t="shared" si="60"/>
        <v>#VALUE!</v>
      </c>
      <c r="P279" s="95" t="e">
        <f t="shared" si="61"/>
        <v>#VALUE!</v>
      </c>
      <c r="Q279" s="95" t="e">
        <f t="shared" si="68"/>
        <v>#VALUE!</v>
      </c>
      <c r="R279" s="95" t="b">
        <f t="shared" si="69"/>
        <v>0</v>
      </c>
      <c r="S279" s="76" t="str">
        <f t="shared" si="62"/>
        <v/>
      </c>
      <c r="T279" s="94" t="e" cm="1">
        <f t="array" aca="1" ref="T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U279" s="94" t="str">
        <f t="shared" si="63"/>
        <v/>
      </c>
      <c r="V279" s="96" t="b">
        <f t="shared" si="64"/>
        <v>0</v>
      </c>
      <c r="W279" s="130" t="e">
        <f>IF(#REF!="",FALSE,IF(OR(X279&gt;Z279,X279&lt;Y279),TRUE,FALSE))</f>
        <v>#REF!</v>
      </c>
      <c r="X279" s="130">
        <f t="shared" si="65"/>
        <v>0</v>
      </c>
      <c r="Y279" s="132" t="e">
        <f>#REF!-3/30</f>
        <v>#REF!</v>
      </c>
      <c r="Z279" s="133" t="e">
        <f>#REF!+1/30</f>
        <v>#REF!</v>
      </c>
    </row>
    <row r="280" spans="1:26" s="30" customFormat="1" x14ac:dyDescent="0.25">
      <c r="A280" s="19">
        <v>265</v>
      </c>
      <c r="B280" s="20"/>
      <c r="C280" s="189"/>
      <c r="D280" s="1"/>
      <c r="E280" s="1"/>
      <c r="F280" s="233">
        <v>0</v>
      </c>
      <c r="G280" s="58"/>
      <c r="H280" s="134" t="str">
        <f t="shared" si="66"/>
        <v/>
      </c>
      <c r="I280" s="35" t="b">
        <f t="shared" si="56"/>
        <v>0</v>
      </c>
      <c r="J280" s="92" t="str">
        <f t="shared" si="57"/>
        <v/>
      </c>
      <c r="K280" s="29" t="b">
        <v>0</v>
      </c>
      <c r="L280" s="92" t="str">
        <f t="shared" si="67"/>
        <v/>
      </c>
      <c r="M280" s="94" t="e">
        <f t="shared" si="58"/>
        <v>#VALUE!</v>
      </c>
      <c r="N280" s="94" t="e">
        <f t="shared" si="59"/>
        <v>#VALUE!</v>
      </c>
      <c r="O280" s="94" t="e">
        <f t="shared" si="60"/>
        <v>#VALUE!</v>
      </c>
      <c r="P280" s="95" t="e">
        <f t="shared" si="61"/>
        <v>#VALUE!</v>
      </c>
      <c r="Q280" s="95" t="e">
        <f t="shared" si="68"/>
        <v>#VALUE!</v>
      </c>
      <c r="R280" s="95" t="b">
        <f t="shared" si="69"/>
        <v>0</v>
      </c>
      <c r="S280" s="76" t="str">
        <f t="shared" si="62"/>
        <v/>
      </c>
      <c r="T280" s="94" t="e" cm="1">
        <f t="array" aca="1" ref="T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U280" s="94" t="str">
        <f t="shared" si="63"/>
        <v/>
      </c>
      <c r="V280" s="96" t="b">
        <f t="shared" si="64"/>
        <v>0</v>
      </c>
      <c r="W280" s="130" t="e">
        <f>IF(#REF!="",FALSE,IF(OR(X280&gt;Z280,X280&lt;Y280),TRUE,FALSE))</f>
        <v>#REF!</v>
      </c>
      <c r="X280" s="130">
        <f t="shared" si="65"/>
        <v>0</v>
      </c>
      <c r="Y280" s="132" t="e">
        <f>#REF!-3/30</f>
        <v>#REF!</v>
      </c>
      <c r="Z280" s="133" t="e">
        <f>#REF!+1/30</f>
        <v>#REF!</v>
      </c>
    </row>
    <row r="281" spans="1:26" s="30" customFormat="1" x14ac:dyDescent="0.25">
      <c r="A281" s="19">
        <v>266</v>
      </c>
      <c r="B281" s="20"/>
      <c r="C281" s="189"/>
      <c r="D281" s="1"/>
      <c r="E281" s="1"/>
      <c r="F281" s="233">
        <v>0</v>
      </c>
      <c r="G281" s="58"/>
      <c r="H281" s="134" t="str">
        <f t="shared" si="66"/>
        <v/>
      </c>
      <c r="I281" s="35" t="b">
        <f t="shared" si="56"/>
        <v>0</v>
      </c>
      <c r="J281" s="92" t="str">
        <f t="shared" si="57"/>
        <v/>
      </c>
      <c r="K281" s="29" t="b">
        <v>0</v>
      </c>
      <c r="L281" s="92" t="str">
        <f t="shared" si="67"/>
        <v/>
      </c>
      <c r="M281" s="94" t="e">
        <f t="shared" si="58"/>
        <v>#VALUE!</v>
      </c>
      <c r="N281" s="94" t="e">
        <f t="shared" si="59"/>
        <v>#VALUE!</v>
      </c>
      <c r="O281" s="94" t="e">
        <f t="shared" si="60"/>
        <v>#VALUE!</v>
      </c>
      <c r="P281" s="95" t="e">
        <f t="shared" si="61"/>
        <v>#VALUE!</v>
      </c>
      <c r="Q281" s="95" t="e">
        <f t="shared" si="68"/>
        <v>#VALUE!</v>
      </c>
      <c r="R281" s="95" t="b">
        <f t="shared" si="69"/>
        <v>0</v>
      </c>
      <c r="S281" s="76" t="str">
        <f t="shared" si="62"/>
        <v/>
      </c>
      <c r="T281" s="94" t="e" cm="1">
        <f t="array" aca="1" ref="T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U281" s="94" t="str">
        <f t="shared" si="63"/>
        <v/>
      </c>
      <c r="V281" s="96" t="b">
        <f t="shared" si="64"/>
        <v>0</v>
      </c>
      <c r="W281" s="130" t="e">
        <f>IF(#REF!="",FALSE,IF(OR(X281&gt;Z281,X281&lt;Y281),TRUE,FALSE))</f>
        <v>#REF!</v>
      </c>
      <c r="X281" s="130">
        <f t="shared" si="65"/>
        <v>0</v>
      </c>
      <c r="Y281" s="132" t="e">
        <f>#REF!-3/30</f>
        <v>#REF!</v>
      </c>
      <c r="Z281" s="133" t="e">
        <f>#REF!+1/30</f>
        <v>#REF!</v>
      </c>
    </row>
    <row r="282" spans="1:26" s="30" customFormat="1" x14ac:dyDescent="0.25">
      <c r="A282" s="19">
        <v>267</v>
      </c>
      <c r="B282" s="20"/>
      <c r="C282" s="189"/>
      <c r="D282" s="1"/>
      <c r="E282" s="1"/>
      <c r="F282" s="233">
        <v>0</v>
      </c>
      <c r="G282" s="58"/>
      <c r="H282" s="134" t="str">
        <f t="shared" si="66"/>
        <v/>
      </c>
      <c r="I282" s="35" t="b">
        <f t="shared" si="56"/>
        <v>0</v>
      </c>
      <c r="J282" s="92" t="str">
        <f t="shared" si="57"/>
        <v/>
      </c>
      <c r="K282" s="29" t="b">
        <v>0</v>
      </c>
      <c r="L282" s="92" t="str">
        <f t="shared" si="67"/>
        <v/>
      </c>
      <c r="M282" s="94" t="e">
        <f t="shared" si="58"/>
        <v>#VALUE!</v>
      </c>
      <c r="N282" s="94" t="e">
        <f t="shared" si="59"/>
        <v>#VALUE!</v>
      </c>
      <c r="O282" s="94" t="e">
        <f t="shared" si="60"/>
        <v>#VALUE!</v>
      </c>
      <c r="P282" s="95" t="e">
        <f t="shared" si="61"/>
        <v>#VALUE!</v>
      </c>
      <c r="Q282" s="95" t="e">
        <f t="shared" si="68"/>
        <v>#VALUE!</v>
      </c>
      <c r="R282" s="95" t="b">
        <f t="shared" si="69"/>
        <v>0</v>
      </c>
      <c r="S282" s="76" t="str">
        <f t="shared" si="62"/>
        <v/>
      </c>
      <c r="T282" s="94" t="e" cm="1">
        <f t="array" aca="1" ref="T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U282" s="94" t="str">
        <f t="shared" si="63"/>
        <v/>
      </c>
      <c r="V282" s="96" t="b">
        <f t="shared" si="64"/>
        <v>0</v>
      </c>
      <c r="W282" s="130" t="e">
        <f>IF(#REF!="",FALSE,IF(OR(X282&gt;Z282,X282&lt;Y282),TRUE,FALSE))</f>
        <v>#REF!</v>
      </c>
      <c r="X282" s="130">
        <f t="shared" si="65"/>
        <v>0</v>
      </c>
      <c r="Y282" s="132" t="e">
        <f>#REF!-3/30</f>
        <v>#REF!</v>
      </c>
      <c r="Z282" s="133" t="e">
        <f>#REF!+1/30</f>
        <v>#REF!</v>
      </c>
    </row>
    <row r="283" spans="1:26" s="30" customFormat="1" x14ac:dyDescent="0.25">
      <c r="A283" s="19">
        <v>268</v>
      </c>
      <c r="B283" s="20"/>
      <c r="C283" s="189"/>
      <c r="D283" s="1"/>
      <c r="E283" s="1"/>
      <c r="F283" s="233">
        <v>0</v>
      </c>
      <c r="G283" s="58"/>
      <c r="H283" s="134" t="str">
        <f t="shared" si="66"/>
        <v/>
      </c>
      <c r="I283" s="35" t="b">
        <f t="shared" si="56"/>
        <v>0</v>
      </c>
      <c r="J283" s="92" t="str">
        <f t="shared" si="57"/>
        <v/>
      </c>
      <c r="K283" s="29" t="b">
        <v>0</v>
      </c>
      <c r="L283" s="92" t="str">
        <f t="shared" si="67"/>
        <v/>
      </c>
      <c r="M283" s="94" t="e">
        <f t="shared" si="58"/>
        <v>#VALUE!</v>
      </c>
      <c r="N283" s="94" t="e">
        <f t="shared" si="59"/>
        <v>#VALUE!</v>
      </c>
      <c r="O283" s="94" t="e">
        <f t="shared" si="60"/>
        <v>#VALUE!</v>
      </c>
      <c r="P283" s="95" t="e">
        <f t="shared" si="61"/>
        <v>#VALUE!</v>
      </c>
      <c r="Q283" s="95" t="e">
        <f t="shared" si="68"/>
        <v>#VALUE!</v>
      </c>
      <c r="R283" s="95" t="b">
        <f t="shared" si="69"/>
        <v>0</v>
      </c>
      <c r="S283" s="76" t="str">
        <f t="shared" si="62"/>
        <v/>
      </c>
      <c r="T283" s="94" t="e" cm="1">
        <f t="array" aca="1" ref="T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U283" s="94" t="str">
        <f t="shared" si="63"/>
        <v/>
      </c>
      <c r="V283" s="96" t="b">
        <f t="shared" si="64"/>
        <v>0</v>
      </c>
      <c r="W283" s="130" t="e">
        <f>IF(#REF!="",FALSE,IF(OR(X283&gt;Z283,X283&lt;Y283),TRUE,FALSE))</f>
        <v>#REF!</v>
      </c>
      <c r="X283" s="130">
        <f t="shared" si="65"/>
        <v>0</v>
      </c>
      <c r="Y283" s="132" t="e">
        <f>#REF!-3/30</f>
        <v>#REF!</v>
      </c>
      <c r="Z283" s="133" t="e">
        <f>#REF!+1/30</f>
        <v>#REF!</v>
      </c>
    </row>
    <row r="284" spans="1:26" s="30" customFormat="1" x14ac:dyDescent="0.25">
      <c r="A284" s="19">
        <v>269</v>
      </c>
      <c r="B284" s="20"/>
      <c r="C284" s="189"/>
      <c r="D284" s="1"/>
      <c r="E284" s="1"/>
      <c r="F284" s="233">
        <v>0</v>
      </c>
      <c r="G284" s="58"/>
      <c r="H284" s="134" t="str">
        <f t="shared" si="66"/>
        <v/>
      </c>
      <c r="I284" s="35" t="b">
        <f t="shared" si="56"/>
        <v>0</v>
      </c>
      <c r="J284" s="92" t="str">
        <f t="shared" si="57"/>
        <v/>
      </c>
      <c r="K284" s="29" t="b">
        <v>0</v>
      </c>
      <c r="L284" s="92" t="str">
        <f t="shared" si="67"/>
        <v/>
      </c>
      <c r="M284" s="94" t="e">
        <f t="shared" si="58"/>
        <v>#VALUE!</v>
      </c>
      <c r="N284" s="94" t="e">
        <f t="shared" si="59"/>
        <v>#VALUE!</v>
      </c>
      <c r="O284" s="94" t="e">
        <f t="shared" si="60"/>
        <v>#VALUE!</v>
      </c>
      <c r="P284" s="95" t="e">
        <f t="shared" si="61"/>
        <v>#VALUE!</v>
      </c>
      <c r="Q284" s="95" t="e">
        <f t="shared" si="68"/>
        <v>#VALUE!</v>
      </c>
      <c r="R284" s="95" t="b">
        <f t="shared" si="69"/>
        <v>0</v>
      </c>
      <c r="S284" s="76" t="str">
        <f t="shared" si="62"/>
        <v/>
      </c>
      <c r="T284" s="94" t="e" cm="1">
        <f t="array" aca="1" ref="T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U284" s="94" t="str">
        <f t="shared" si="63"/>
        <v/>
      </c>
      <c r="V284" s="96" t="b">
        <f t="shared" si="64"/>
        <v>0</v>
      </c>
      <c r="W284" s="130" t="e">
        <f>IF(#REF!="",FALSE,IF(OR(X284&gt;Z284,X284&lt;Y284),TRUE,FALSE))</f>
        <v>#REF!</v>
      </c>
      <c r="X284" s="130">
        <f t="shared" si="65"/>
        <v>0</v>
      </c>
      <c r="Y284" s="132" t="e">
        <f>#REF!-3/30</f>
        <v>#REF!</v>
      </c>
      <c r="Z284" s="133" t="e">
        <f>#REF!+1/30</f>
        <v>#REF!</v>
      </c>
    </row>
    <row r="285" spans="1:26" s="30" customFormat="1" x14ac:dyDescent="0.25">
      <c r="A285" s="19">
        <v>270</v>
      </c>
      <c r="B285" s="20"/>
      <c r="C285" s="189"/>
      <c r="D285" s="1"/>
      <c r="E285" s="1"/>
      <c r="F285" s="233">
        <v>0</v>
      </c>
      <c r="G285" s="58"/>
      <c r="H285" s="134" t="str">
        <f t="shared" si="66"/>
        <v/>
      </c>
      <c r="I285" s="35" t="b">
        <f t="shared" si="56"/>
        <v>0</v>
      </c>
      <c r="J285" s="92" t="str">
        <f t="shared" si="57"/>
        <v/>
      </c>
      <c r="K285" s="29" t="b">
        <v>0</v>
      </c>
      <c r="L285" s="92" t="str">
        <f t="shared" si="67"/>
        <v/>
      </c>
      <c r="M285" s="94" t="e">
        <f t="shared" si="58"/>
        <v>#VALUE!</v>
      </c>
      <c r="N285" s="94" t="e">
        <f t="shared" si="59"/>
        <v>#VALUE!</v>
      </c>
      <c r="O285" s="94" t="e">
        <f t="shared" si="60"/>
        <v>#VALUE!</v>
      </c>
      <c r="P285" s="95" t="e">
        <f t="shared" si="61"/>
        <v>#VALUE!</v>
      </c>
      <c r="Q285" s="95" t="e">
        <f t="shared" si="68"/>
        <v>#VALUE!</v>
      </c>
      <c r="R285" s="95" t="b">
        <f t="shared" si="69"/>
        <v>0</v>
      </c>
      <c r="S285" s="76" t="str">
        <f t="shared" si="62"/>
        <v/>
      </c>
      <c r="T285" s="94" t="e" cm="1">
        <f t="array" aca="1" ref="T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U285" s="94" t="str">
        <f t="shared" si="63"/>
        <v/>
      </c>
      <c r="V285" s="96" t="b">
        <f t="shared" si="64"/>
        <v>0</v>
      </c>
      <c r="W285" s="130" t="e">
        <f>IF(#REF!="",FALSE,IF(OR(X285&gt;Z285,X285&lt;Y285),TRUE,FALSE))</f>
        <v>#REF!</v>
      </c>
      <c r="X285" s="130">
        <f t="shared" si="65"/>
        <v>0</v>
      </c>
      <c r="Y285" s="132" t="e">
        <f>#REF!-3/30</f>
        <v>#REF!</v>
      </c>
      <c r="Z285" s="133" t="e">
        <f>#REF!+1/30</f>
        <v>#REF!</v>
      </c>
    </row>
    <row r="286" spans="1:26" s="30" customFormat="1" x14ac:dyDescent="0.25">
      <c r="A286" s="19">
        <v>271</v>
      </c>
      <c r="B286" s="20"/>
      <c r="C286" s="189"/>
      <c r="D286" s="1"/>
      <c r="E286" s="1"/>
      <c r="F286" s="233">
        <v>0</v>
      </c>
      <c r="G286" s="58"/>
      <c r="H286" s="134" t="str">
        <f t="shared" si="66"/>
        <v/>
      </c>
      <c r="I286" s="35" t="b">
        <f t="shared" si="56"/>
        <v>0</v>
      </c>
      <c r="J286" s="92" t="str">
        <f t="shared" si="57"/>
        <v/>
      </c>
      <c r="K286" s="29" t="b">
        <v>0</v>
      </c>
      <c r="L286" s="92" t="str">
        <f t="shared" si="67"/>
        <v/>
      </c>
      <c r="M286" s="94" t="e">
        <f t="shared" si="58"/>
        <v>#VALUE!</v>
      </c>
      <c r="N286" s="94" t="e">
        <f t="shared" si="59"/>
        <v>#VALUE!</v>
      </c>
      <c r="O286" s="94" t="e">
        <f t="shared" si="60"/>
        <v>#VALUE!</v>
      </c>
      <c r="P286" s="95" t="e">
        <f t="shared" si="61"/>
        <v>#VALUE!</v>
      </c>
      <c r="Q286" s="95" t="e">
        <f t="shared" si="68"/>
        <v>#VALUE!</v>
      </c>
      <c r="R286" s="95" t="b">
        <f t="shared" si="69"/>
        <v>0</v>
      </c>
      <c r="S286" s="76" t="str">
        <f t="shared" si="62"/>
        <v/>
      </c>
      <c r="T286" s="94" t="e" cm="1">
        <f t="array" aca="1" ref="T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U286" s="94" t="str">
        <f t="shared" si="63"/>
        <v/>
      </c>
      <c r="V286" s="96" t="b">
        <f t="shared" si="64"/>
        <v>0</v>
      </c>
      <c r="W286" s="130" t="e">
        <f>IF(#REF!="",FALSE,IF(OR(X286&gt;Z286,X286&lt;Y286),TRUE,FALSE))</f>
        <v>#REF!</v>
      </c>
      <c r="X286" s="130">
        <f t="shared" si="65"/>
        <v>0</v>
      </c>
      <c r="Y286" s="132" t="e">
        <f>#REF!-3/30</f>
        <v>#REF!</v>
      </c>
      <c r="Z286" s="133" t="e">
        <f>#REF!+1/30</f>
        <v>#REF!</v>
      </c>
    </row>
    <row r="287" spans="1:26" s="30" customFormat="1" x14ac:dyDescent="0.25">
      <c r="A287" s="19">
        <v>272</v>
      </c>
      <c r="B287" s="20"/>
      <c r="C287" s="189"/>
      <c r="D287" s="1"/>
      <c r="E287" s="1"/>
      <c r="F287" s="233">
        <v>0</v>
      </c>
      <c r="G287" s="58"/>
      <c r="H287" s="134" t="str">
        <f t="shared" si="66"/>
        <v/>
      </c>
      <c r="I287" s="35" t="b">
        <f t="shared" si="56"/>
        <v>0</v>
      </c>
      <c r="J287" s="92" t="str">
        <f t="shared" si="57"/>
        <v/>
      </c>
      <c r="K287" s="29" t="b">
        <v>0</v>
      </c>
      <c r="L287" s="92" t="str">
        <f t="shared" si="67"/>
        <v/>
      </c>
      <c r="M287" s="94" t="e">
        <f t="shared" si="58"/>
        <v>#VALUE!</v>
      </c>
      <c r="N287" s="94" t="e">
        <f t="shared" si="59"/>
        <v>#VALUE!</v>
      </c>
      <c r="O287" s="94" t="e">
        <f t="shared" si="60"/>
        <v>#VALUE!</v>
      </c>
      <c r="P287" s="95" t="e">
        <f t="shared" si="61"/>
        <v>#VALUE!</v>
      </c>
      <c r="Q287" s="95" t="e">
        <f t="shared" si="68"/>
        <v>#VALUE!</v>
      </c>
      <c r="R287" s="95" t="b">
        <f t="shared" si="69"/>
        <v>0</v>
      </c>
      <c r="S287" s="76" t="str">
        <f t="shared" si="62"/>
        <v/>
      </c>
      <c r="T287" s="94" t="e" cm="1">
        <f t="array" aca="1" ref="T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U287" s="94" t="str">
        <f t="shared" si="63"/>
        <v/>
      </c>
      <c r="V287" s="96" t="b">
        <f t="shared" si="64"/>
        <v>0</v>
      </c>
      <c r="W287" s="130" t="e">
        <f>IF(#REF!="",FALSE,IF(OR(X287&gt;Z287,X287&lt;Y287),TRUE,FALSE))</f>
        <v>#REF!</v>
      </c>
      <c r="X287" s="130">
        <f t="shared" si="65"/>
        <v>0</v>
      </c>
      <c r="Y287" s="132" t="e">
        <f>#REF!-3/30</f>
        <v>#REF!</v>
      </c>
      <c r="Z287" s="133" t="e">
        <f>#REF!+1/30</f>
        <v>#REF!</v>
      </c>
    </row>
    <row r="288" spans="1:26" s="30" customFormat="1" x14ac:dyDescent="0.25">
      <c r="A288" s="19">
        <v>273</v>
      </c>
      <c r="B288" s="20"/>
      <c r="C288" s="189"/>
      <c r="D288" s="1"/>
      <c r="E288" s="1"/>
      <c r="F288" s="233">
        <v>0</v>
      </c>
      <c r="G288" s="58"/>
      <c r="H288" s="134" t="str">
        <f t="shared" si="66"/>
        <v/>
      </c>
      <c r="I288" s="35" t="b">
        <f t="shared" si="56"/>
        <v>0</v>
      </c>
      <c r="J288" s="92" t="str">
        <f t="shared" si="57"/>
        <v/>
      </c>
      <c r="K288" s="29" t="b">
        <v>0</v>
      </c>
      <c r="L288" s="92" t="str">
        <f t="shared" si="67"/>
        <v/>
      </c>
      <c r="M288" s="94" t="e">
        <f t="shared" si="58"/>
        <v>#VALUE!</v>
      </c>
      <c r="N288" s="94" t="e">
        <f t="shared" si="59"/>
        <v>#VALUE!</v>
      </c>
      <c r="O288" s="94" t="e">
        <f t="shared" si="60"/>
        <v>#VALUE!</v>
      </c>
      <c r="P288" s="95" t="e">
        <f t="shared" si="61"/>
        <v>#VALUE!</v>
      </c>
      <c r="Q288" s="95" t="e">
        <f t="shared" si="68"/>
        <v>#VALUE!</v>
      </c>
      <c r="R288" s="95" t="b">
        <f t="shared" si="69"/>
        <v>0</v>
      </c>
      <c r="S288" s="76" t="str">
        <f t="shared" si="62"/>
        <v/>
      </c>
      <c r="T288" s="94" t="e" cm="1">
        <f t="array" aca="1" ref="T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U288" s="94" t="str">
        <f t="shared" si="63"/>
        <v/>
      </c>
      <c r="V288" s="96" t="b">
        <f t="shared" si="64"/>
        <v>0</v>
      </c>
      <c r="W288" s="130" t="e">
        <f>IF(#REF!="",FALSE,IF(OR(X288&gt;Z288,X288&lt;Y288),TRUE,FALSE))</f>
        <v>#REF!</v>
      </c>
      <c r="X288" s="130">
        <f t="shared" si="65"/>
        <v>0</v>
      </c>
      <c r="Y288" s="132" t="e">
        <f>#REF!-3/30</f>
        <v>#REF!</v>
      </c>
      <c r="Z288" s="133" t="e">
        <f>#REF!+1/30</f>
        <v>#REF!</v>
      </c>
    </row>
    <row r="289" spans="1:26" s="30" customFormat="1" x14ac:dyDescent="0.25">
      <c r="A289" s="19">
        <v>274</v>
      </c>
      <c r="B289" s="20"/>
      <c r="C289" s="189"/>
      <c r="D289" s="1"/>
      <c r="E289" s="1"/>
      <c r="F289" s="233">
        <v>0</v>
      </c>
      <c r="G289" s="58"/>
      <c r="H289" s="134" t="str">
        <f t="shared" si="66"/>
        <v/>
      </c>
      <c r="I289" s="35" t="b">
        <f t="shared" si="56"/>
        <v>0</v>
      </c>
      <c r="J289" s="92" t="str">
        <f t="shared" si="57"/>
        <v/>
      </c>
      <c r="K289" s="29" t="b">
        <v>0</v>
      </c>
      <c r="L289" s="92" t="str">
        <f t="shared" si="67"/>
        <v/>
      </c>
      <c r="M289" s="94" t="e">
        <f t="shared" si="58"/>
        <v>#VALUE!</v>
      </c>
      <c r="N289" s="94" t="e">
        <f t="shared" si="59"/>
        <v>#VALUE!</v>
      </c>
      <c r="O289" s="94" t="e">
        <f t="shared" si="60"/>
        <v>#VALUE!</v>
      </c>
      <c r="P289" s="95" t="e">
        <f t="shared" si="61"/>
        <v>#VALUE!</v>
      </c>
      <c r="Q289" s="95" t="e">
        <f t="shared" si="68"/>
        <v>#VALUE!</v>
      </c>
      <c r="R289" s="95" t="b">
        <f t="shared" si="69"/>
        <v>0</v>
      </c>
      <c r="S289" s="76" t="str">
        <f t="shared" si="62"/>
        <v/>
      </c>
      <c r="T289" s="94" t="e" cm="1">
        <f t="array" aca="1" ref="T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U289" s="94" t="str">
        <f t="shared" si="63"/>
        <v/>
      </c>
      <c r="V289" s="96" t="b">
        <f t="shared" si="64"/>
        <v>0</v>
      </c>
      <c r="W289" s="130" t="e">
        <f>IF(#REF!="",FALSE,IF(OR(X289&gt;Z289,X289&lt;Y289),TRUE,FALSE))</f>
        <v>#REF!</v>
      </c>
      <c r="X289" s="130">
        <f t="shared" si="65"/>
        <v>0</v>
      </c>
      <c r="Y289" s="132" t="e">
        <f>#REF!-3/30</f>
        <v>#REF!</v>
      </c>
      <c r="Z289" s="133" t="e">
        <f>#REF!+1/30</f>
        <v>#REF!</v>
      </c>
    </row>
    <row r="290" spans="1:26" s="30" customFormat="1" x14ac:dyDescent="0.25">
      <c r="A290" s="19">
        <v>275</v>
      </c>
      <c r="B290" s="20"/>
      <c r="C290" s="189"/>
      <c r="D290" s="1"/>
      <c r="E290" s="1"/>
      <c r="F290" s="233">
        <v>0</v>
      </c>
      <c r="G290" s="58"/>
      <c r="H290" s="134" t="str">
        <f t="shared" si="66"/>
        <v/>
      </c>
      <c r="I290" s="35" t="b">
        <f t="shared" si="56"/>
        <v>0</v>
      </c>
      <c r="J290" s="92" t="str">
        <f t="shared" si="57"/>
        <v/>
      </c>
      <c r="K290" s="29" t="b">
        <v>0</v>
      </c>
      <c r="L290" s="92" t="str">
        <f t="shared" si="67"/>
        <v/>
      </c>
      <c r="M290" s="94" t="e">
        <f t="shared" si="58"/>
        <v>#VALUE!</v>
      </c>
      <c r="N290" s="94" t="e">
        <f t="shared" si="59"/>
        <v>#VALUE!</v>
      </c>
      <c r="O290" s="94" t="e">
        <f t="shared" si="60"/>
        <v>#VALUE!</v>
      </c>
      <c r="P290" s="95" t="e">
        <f t="shared" si="61"/>
        <v>#VALUE!</v>
      </c>
      <c r="Q290" s="95" t="e">
        <f t="shared" si="68"/>
        <v>#VALUE!</v>
      </c>
      <c r="R290" s="95" t="b">
        <f t="shared" si="69"/>
        <v>0</v>
      </c>
      <c r="S290" s="76" t="str">
        <f t="shared" si="62"/>
        <v/>
      </c>
      <c r="T290" s="94" t="e" cm="1">
        <f t="array" aca="1" ref="T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U290" s="94" t="str">
        <f t="shared" si="63"/>
        <v/>
      </c>
      <c r="V290" s="96" t="b">
        <f t="shared" si="64"/>
        <v>0</v>
      </c>
      <c r="W290" s="130" t="e">
        <f>IF(#REF!="",FALSE,IF(OR(X290&gt;Z290,X290&lt;Y290),TRUE,FALSE))</f>
        <v>#REF!</v>
      </c>
      <c r="X290" s="130">
        <f t="shared" si="65"/>
        <v>0</v>
      </c>
      <c r="Y290" s="132" t="e">
        <f>#REF!-3/30</f>
        <v>#REF!</v>
      </c>
      <c r="Z290" s="133" t="e">
        <f>#REF!+1/30</f>
        <v>#REF!</v>
      </c>
    </row>
    <row r="291" spans="1:26" s="30" customFormat="1" x14ac:dyDescent="0.25">
      <c r="A291" s="19">
        <v>276</v>
      </c>
      <c r="B291" s="20"/>
      <c r="C291" s="189"/>
      <c r="D291" s="1"/>
      <c r="E291" s="1"/>
      <c r="F291" s="233">
        <v>0</v>
      </c>
      <c r="G291" s="58"/>
      <c r="H291" s="134" t="str">
        <f t="shared" si="66"/>
        <v/>
      </c>
      <c r="I291" s="35" t="b">
        <f t="shared" si="56"/>
        <v>0</v>
      </c>
      <c r="J291" s="92" t="str">
        <f t="shared" si="57"/>
        <v/>
      </c>
      <c r="K291" s="29" t="b">
        <v>0</v>
      </c>
      <c r="L291" s="92" t="str">
        <f t="shared" si="67"/>
        <v/>
      </c>
      <c r="M291" s="94" t="e">
        <f t="shared" si="58"/>
        <v>#VALUE!</v>
      </c>
      <c r="N291" s="94" t="e">
        <f t="shared" si="59"/>
        <v>#VALUE!</v>
      </c>
      <c r="O291" s="94" t="e">
        <f t="shared" si="60"/>
        <v>#VALUE!</v>
      </c>
      <c r="P291" s="95" t="e">
        <f t="shared" si="61"/>
        <v>#VALUE!</v>
      </c>
      <c r="Q291" s="95" t="e">
        <f t="shared" si="68"/>
        <v>#VALUE!</v>
      </c>
      <c r="R291" s="95" t="b">
        <f t="shared" si="69"/>
        <v>0</v>
      </c>
      <c r="S291" s="76" t="str">
        <f t="shared" si="62"/>
        <v/>
      </c>
      <c r="T291" s="94" t="e" cm="1">
        <f t="array" aca="1" ref="T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U291" s="94" t="str">
        <f t="shared" si="63"/>
        <v/>
      </c>
      <c r="V291" s="96" t="b">
        <f t="shared" si="64"/>
        <v>0</v>
      </c>
      <c r="W291" s="130" t="e">
        <f>IF(#REF!="",FALSE,IF(OR(X291&gt;Z291,X291&lt;Y291),TRUE,FALSE))</f>
        <v>#REF!</v>
      </c>
      <c r="X291" s="130">
        <f t="shared" si="65"/>
        <v>0</v>
      </c>
      <c r="Y291" s="132" t="e">
        <f>#REF!-3/30</f>
        <v>#REF!</v>
      </c>
      <c r="Z291" s="133" t="e">
        <f>#REF!+1/30</f>
        <v>#REF!</v>
      </c>
    </row>
    <row r="292" spans="1:26" s="30" customFormat="1" x14ac:dyDescent="0.25">
      <c r="A292" s="19">
        <v>277</v>
      </c>
      <c r="B292" s="20"/>
      <c r="C292" s="189"/>
      <c r="D292" s="1"/>
      <c r="E292" s="1"/>
      <c r="F292" s="233">
        <v>0</v>
      </c>
      <c r="G292" s="58"/>
      <c r="H292" s="134" t="str">
        <f t="shared" si="66"/>
        <v/>
      </c>
      <c r="I292" s="35" t="b">
        <f t="shared" si="56"/>
        <v>0</v>
      </c>
      <c r="J292" s="92" t="str">
        <f t="shared" si="57"/>
        <v/>
      </c>
      <c r="K292" s="29" t="b">
        <v>0</v>
      </c>
      <c r="L292" s="92" t="str">
        <f t="shared" si="67"/>
        <v/>
      </c>
      <c r="M292" s="94" t="e">
        <f t="shared" si="58"/>
        <v>#VALUE!</v>
      </c>
      <c r="N292" s="94" t="e">
        <f t="shared" si="59"/>
        <v>#VALUE!</v>
      </c>
      <c r="O292" s="94" t="e">
        <f t="shared" si="60"/>
        <v>#VALUE!</v>
      </c>
      <c r="P292" s="95" t="e">
        <f t="shared" si="61"/>
        <v>#VALUE!</v>
      </c>
      <c r="Q292" s="95" t="e">
        <f t="shared" si="68"/>
        <v>#VALUE!</v>
      </c>
      <c r="R292" s="95" t="b">
        <f t="shared" si="69"/>
        <v>0</v>
      </c>
      <c r="S292" s="76" t="str">
        <f t="shared" si="62"/>
        <v/>
      </c>
      <c r="T292" s="94" t="e" cm="1">
        <f t="array" aca="1" ref="T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U292" s="94" t="str">
        <f t="shared" si="63"/>
        <v/>
      </c>
      <c r="V292" s="96" t="b">
        <f t="shared" si="64"/>
        <v>0</v>
      </c>
      <c r="W292" s="130" t="e">
        <f>IF(#REF!="",FALSE,IF(OR(X292&gt;Z292,X292&lt;Y292),TRUE,FALSE))</f>
        <v>#REF!</v>
      </c>
      <c r="X292" s="130">
        <f t="shared" si="65"/>
        <v>0</v>
      </c>
      <c r="Y292" s="132" t="e">
        <f>#REF!-3/30</f>
        <v>#REF!</v>
      </c>
      <c r="Z292" s="133" t="e">
        <f>#REF!+1/30</f>
        <v>#REF!</v>
      </c>
    </row>
    <row r="293" spans="1:26" s="30" customFormat="1" x14ac:dyDescent="0.25">
      <c r="A293" s="19">
        <v>278</v>
      </c>
      <c r="B293" s="20"/>
      <c r="C293" s="189"/>
      <c r="D293" s="1"/>
      <c r="E293" s="1"/>
      <c r="F293" s="233">
        <v>0</v>
      </c>
      <c r="G293" s="58"/>
      <c r="H293" s="134" t="str">
        <f t="shared" si="66"/>
        <v/>
      </c>
      <c r="I293" s="35" t="b">
        <f t="shared" si="56"/>
        <v>0</v>
      </c>
      <c r="J293" s="92" t="str">
        <f t="shared" si="57"/>
        <v/>
      </c>
      <c r="K293" s="29" t="b">
        <v>0</v>
      </c>
      <c r="L293" s="92" t="str">
        <f t="shared" si="67"/>
        <v/>
      </c>
      <c r="M293" s="94" t="e">
        <f t="shared" si="58"/>
        <v>#VALUE!</v>
      </c>
      <c r="N293" s="94" t="e">
        <f t="shared" si="59"/>
        <v>#VALUE!</v>
      </c>
      <c r="O293" s="94" t="e">
        <f t="shared" si="60"/>
        <v>#VALUE!</v>
      </c>
      <c r="P293" s="95" t="e">
        <f t="shared" si="61"/>
        <v>#VALUE!</v>
      </c>
      <c r="Q293" s="95" t="e">
        <f t="shared" si="68"/>
        <v>#VALUE!</v>
      </c>
      <c r="R293" s="95" t="b">
        <f t="shared" si="69"/>
        <v>0</v>
      </c>
      <c r="S293" s="76" t="str">
        <f t="shared" si="62"/>
        <v/>
      </c>
      <c r="T293" s="94" t="e" cm="1">
        <f t="array" aca="1" ref="T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U293" s="94" t="str">
        <f t="shared" si="63"/>
        <v/>
      </c>
      <c r="V293" s="96" t="b">
        <f t="shared" si="64"/>
        <v>0</v>
      </c>
      <c r="W293" s="130" t="e">
        <f>IF(#REF!="",FALSE,IF(OR(X293&gt;Z293,X293&lt;Y293),TRUE,FALSE))</f>
        <v>#REF!</v>
      </c>
      <c r="X293" s="130">
        <f t="shared" si="65"/>
        <v>0</v>
      </c>
      <c r="Y293" s="132" t="e">
        <f>#REF!-3/30</f>
        <v>#REF!</v>
      </c>
      <c r="Z293" s="133" t="e">
        <f>#REF!+1/30</f>
        <v>#REF!</v>
      </c>
    </row>
    <row r="294" spans="1:26" s="30" customFormat="1" x14ac:dyDescent="0.25">
      <c r="A294" s="19">
        <v>279</v>
      </c>
      <c r="B294" s="20"/>
      <c r="C294" s="189"/>
      <c r="D294" s="1"/>
      <c r="E294" s="1"/>
      <c r="F294" s="233">
        <v>0</v>
      </c>
      <c r="G294" s="58"/>
      <c r="H294" s="134" t="str">
        <f t="shared" si="66"/>
        <v/>
      </c>
      <c r="I294" s="35" t="b">
        <f t="shared" si="56"/>
        <v>0</v>
      </c>
      <c r="J294" s="92" t="str">
        <f t="shared" si="57"/>
        <v/>
      </c>
      <c r="K294" s="29" t="b">
        <v>0</v>
      </c>
      <c r="L294" s="92" t="str">
        <f t="shared" si="67"/>
        <v/>
      </c>
      <c r="M294" s="94" t="e">
        <f t="shared" si="58"/>
        <v>#VALUE!</v>
      </c>
      <c r="N294" s="94" t="e">
        <f t="shared" si="59"/>
        <v>#VALUE!</v>
      </c>
      <c r="O294" s="94" t="e">
        <f t="shared" si="60"/>
        <v>#VALUE!</v>
      </c>
      <c r="P294" s="95" t="e">
        <f t="shared" si="61"/>
        <v>#VALUE!</v>
      </c>
      <c r="Q294" s="95" t="e">
        <f t="shared" si="68"/>
        <v>#VALUE!</v>
      </c>
      <c r="R294" s="95" t="b">
        <f t="shared" si="69"/>
        <v>0</v>
      </c>
      <c r="S294" s="76" t="str">
        <f t="shared" si="62"/>
        <v/>
      </c>
      <c r="T294" s="94" t="e" cm="1">
        <f t="array" aca="1" ref="T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U294" s="94" t="str">
        <f t="shared" si="63"/>
        <v/>
      </c>
      <c r="V294" s="96" t="b">
        <f t="shared" si="64"/>
        <v>0</v>
      </c>
      <c r="W294" s="130" t="e">
        <f>IF(#REF!="",FALSE,IF(OR(X294&gt;Z294,X294&lt;Y294),TRUE,FALSE))</f>
        <v>#REF!</v>
      </c>
      <c r="X294" s="130">
        <f t="shared" si="65"/>
        <v>0</v>
      </c>
      <c r="Y294" s="132" t="e">
        <f>#REF!-3/30</f>
        <v>#REF!</v>
      </c>
      <c r="Z294" s="133" t="e">
        <f>#REF!+1/30</f>
        <v>#REF!</v>
      </c>
    </row>
    <row r="295" spans="1:26" s="30" customFormat="1" x14ac:dyDescent="0.25">
      <c r="A295" s="19">
        <v>280</v>
      </c>
      <c r="B295" s="20"/>
      <c r="C295" s="189"/>
      <c r="D295" s="1"/>
      <c r="E295" s="1"/>
      <c r="F295" s="233">
        <v>0</v>
      </c>
      <c r="G295" s="58"/>
      <c r="H295" s="134" t="str">
        <f t="shared" si="66"/>
        <v/>
      </c>
      <c r="I295" s="35" t="b">
        <f t="shared" si="56"/>
        <v>0</v>
      </c>
      <c r="J295" s="92" t="str">
        <f t="shared" si="57"/>
        <v/>
      </c>
      <c r="K295" s="29" t="b">
        <v>0</v>
      </c>
      <c r="L295" s="92" t="str">
        <f t="shared" si="67"/>
        <v/>
      </c>
      <c r="M295" s="94" t="e">
        <f t="shared" si="58"/>
        <v>#VALUE!</v>
      </c>
      <c r="N295" s="94" t="e">
        <f t="shared" si="59"/>
        <v>#VALUE!</v>
      </c>
      <c r="O295" s="94" t="e">
        <f t="shared" si="60"/>
        <v>#VALUE!</v>
      </c>
      <c r="P295" s="95" t="e">
        <f t="shared" si="61"/>
        <v>#VALUE!</v>
      </c>
      <c r="Q295" s="95" t="e">
        <f t="shared" si="68"/>
        <v>#VALUE!</v>
      </c>
      <c r="R295" s="95" t="b">
        <f t="shared" si="69"/>
        <v>0</v>
      </c>
      <c r="S295" s="76" t="str">
        <f t="shared" si="62"/>
        <v/>
      </c>
      <c r="T295" s="94" t="e" cm="1">
        <f t="array" aca="1" ref="T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U295" s="94" t="str">
        <f t="shared" si="63"/>
        <v/>
      </c>
      <c r="V295" s="96" t="b">
        <f t="shared" si="64"/>
        <v>0</v>
      </c>
      <c r="W295" s="130" t="e">
        <f>IF(#REF!="",FALSE,IF(OR(X295&gt;Z295,X295&lt;Y295),TRUE,FALSE))</f>
        <v>#REF!</v>
      </c>
      <c r="X295" s="130">
        <f t="shared" si="65"/>
        <v>0</v>
      </c>
      <c r="Y295" s="132" t="e">
        <f>#REF!-3/30</f>
        <v>#REF!</v>
      </c>
      <c r="Z295" s="133" t="e">
        <f>#REF!+1/30</f>
        <v>#REF!</v>
      </c>
    </row>
    <row r="296" spans="1:26" s="30" customFormat="1" x14ac:dyDescent="0.25">
      <c r="A296" s="19">
        <v>281</v>
      </c>
      <c r="B296" s="20"/>
      <c r="C296" s="189"/>
      <c r="D296" s="1"/>
      <c r="E296" s="1"/>
      <c r="F296" s="233">
        <v>0</v>
      </c>
      <c r="G296" s="58"/>
      <c r="H296" s="134" t="str">
        <f t="shared" si="66"/>
        <v/>
      </c>
      <c r="I296" s="35" t="b">
        <f t="shared" si="56"/>
        <v>0</v>
      </c>
      <c r="J296" s="92" t="str">
        <f t="shared" si="57"/>
        <v/>
      </c>
      <c r="K296" s="29" t="b">
        <v>0</v>
      </c>
      <c r="L296" s="92" t="str">
        <f t="shared" si="67"/>
        <v/>
      </c>
      <c r="M296" s="94" t="e">
        <f t="shared" si="58"/>
        <v>#VALUE!</v>
      </c>
      <c r="N296" s="94" t="e">
        <f t="shared" si="59"/>
        <v>#VALUE!</v>
      </c>
      <c r="O296" s="94" t="e">
        <f t="shared" si="60"/>
        <v>#VALUE!</v>
      </c>
      <c r="P296" s="95" t="e">
        <f t="shared" si="61"/>
        <v>#VALUE!</v>
      </c>
      <c r="Q296" s="95" t="e">
        <f t="shared" si="68"/>
        <v>#VALUE!</v>
      </c>
      <c r="R296" s="95" t="b">
        <f t="shared" si="69"/>
        <v>0</v>
      </c>
      <c r="S296" s="76" t="str">
        <f t="shared" si="62"/>
        <v/>
      </c>
      <c r="T296" s="94" t="e" cm="1">
        <f t="array" aca="1" ref="T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U296" s="94" t="str">
        <f t="shared" si="63"/>
        <v/>
      </c>
      <c r="V296" s="96" t="b">
        <f t="shared" si="64"/>
        <v>0</v>
      </c>
      <c r="W296" s="130" t="e">
        <f>IF(#REF!="",FALSE,IF(OR(X296&gt;Z296,X296&lt;Y296),TRUE,FALSE))</f>
        <v>#REF!</v>
      </c>
      <c r="X296" s="130">
        <f t="shared" si="65"/>
        <v>0</v>
      </c>
      <c r="Y296" s="132" t="e">
        <f>#REF!-3/30</f>
        <v>#REF!</v>
      </c>
      <c r="Z296" s="133" t="e">
        <f>#REF!+1/30</f>
        <v>#REF!</v>
      </c>
    </row>
    <row r="297" spans="1:26" s="30" customFormat="1" x14ac:dyDescent="0.25">
      <c r="A297" s="19">
        <v>282</v>
      </c>
      <c r="B297" s="20"/>
      <c r="C297" s="189"/>
      <c r="D297" s="1"/>
      <c r="E297" s="1"/>
      <c r="F297" s="233">
        <v>0</v>
      </c>
      <c r="G297" s="58"/>
      <c r="H297" s="134" t="str">
        <f t="shared" si="66"/>
        <v/>
      </c>
      <c r="I297" s="35" t="b">
        <f t="shared" si="56"/>
        <v>0</v>
      </c>
      <c r="J297" s="92" t="str">
        <f t="shared" si="57"/>
        <v/>
      </c>
      <c r="K297" s="29" t="b">
        <v>0</v>
      </c>
      <c r="L297" s="92" t="str">
        <f t="shared" si="67"/>
        <v/>
      </c>
      <c r="M297" s="94" t="e">
        <f t="shared" si="58"/>
        <v>#VALUE!</v>
      </c>
      <c r="N297" s="94" t="e">
        <f t="shared" si="59"/>
        <v>#VALUE!</v>
      </c>
      <c r="O297" s="94" t="e">
        <f t="shared" si="60"/>
        <v>#VALUE!</v>
      </c>
      <c r="P297" s="95" t="e">
        <f t="shared" si="61"/>
        <v>#VALUE!</v>
      </c>
      <c r="Q297" s="95" t="e">
        <f t="shared" si="68"/>
        <v>#VALUE!</v>
      </c>
      <c r="R297" s="95" t="b">
        <f t="shared" si="69"/>
        <v>0</v>
      </c>
      <c r="S297" s="76" t="str">
        <f t="shared" si="62"/>
        <v/>
      </c>
      <c r="T297" s="94" t="e" cm="1">
        <f t="array" aca="1" ref="T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U297" s="94" t="str">
        <f t="shared" si="63"/>
        <v/>
      </c>
      <c r="V297" s="96" t="b">
        <f t="shared" si="64"/>
        <v>0</v>
      </c>
      <c r="W297" s="130" t="e">
        <f>IF(#REF!="",FALSE,IF(OR(X297&gt;Z297,X297&lt;Y297),TRUE,FALSE))</f>
        <v>#REF!</v>
      </c>
      <c r="X297" s="130">
        <f t="shared" si="65"/>
        <v>0</v>
      </c>
      <c r="Y297" s="132" t="e">
        <f>#REF!-3/30</f>
        <v>#REF!</v>
      </c>
      <c r="Z297" s="133" t="e">
        <f>#REF!+1/30</f>
        <v>#REF!</v>
      </c>
    </row>
    <row r="298" spans="1:26" s="30" customFormat="1" x14ac:dyDescent="0.25">
      <c r="A298" s="19">
        <v>283</v>
      </c>
      <c r="B298" s="20"/>
      <c r="C298" s="189"/>
      <c r="D298" s="1"/>
      <c r="E298" s="1"/>
      <c r="F298" s="233">
        <v>0</v>
      </c>
      <c r="G298" s="58"/>
      <c r="H298" s="134" t="str">
        <f t="shared" si="66"/>
        <v/>
      </c>
      <c r="I298" s="35" t="b">
        <f t="shared" si="56"/>
        <v>0</v>
      </c>
      <c r="J298" s="92" t="str">
        <f t="shared" si="57"/>
        <v/>
      </c>
      <c r="K298" s="29" t="b">
        <v>0</v>
      </c>
      <c r="L298" s="92" t="str">
        <f t="shared" si="67"/>
        <v/>
      </c>
      <c r="M298" s="94" t="e">
        <f t="shared" si="58"/>
        <v>#VALUE!</v>
      </c>
      <c r="N298" s="94" t="e">
        <f t="shared" si="59"/>
        <v>#VALUE!</v>
      </c>
      <c r="O298" s="94" t="e">
        <f t="shared" si="60"/>
        <v>#VALUE!</v>
      </c>
      <c r="P298" s="95" t="e">
        <f t="shared" si="61"/>
        <v>#VALUE!</v>
      </c>
      <c r="Q298" s="95" t="e">
        <f t="shared" si="68"/>
        <v>#VALUE!</v>
      </c>
      <c r="R298" s="95" t="b">
        <f t="shared" si="69"/>
        <v>0</v>
      </c>
      <c r="S298" s="76" t="str">
        <f t="shared" si="62"/>
        <v/>
      </c>
      <c r="T298" s="94" t="e" cm="1">
        <f t="array" aca="1" ref="T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U298" s="94" t="str">
        <f t="shared" si="63"/>
        <v/>
      </c>
      <c r="V298" s="96" t="b">
        <f t="shared" si="64"/>
        <v>0</v>
      </c>
      <c r="W298" s="130" t="e">
        <f>IF(#REF!="",FALSE,IF(OR(X298&gt;Z298,X298&lt;Y298),TRUE,FALSE))</f>
        <v>#REF!</v>
      </c>
      <c r="X298" s="130">
        <f t="shared" si="65"/>
        <v>0</v>
      </c>
      <c r="Y298" s="132" t="e">
        <f>#REF!-3/30</f>
        <v>#REF!</v>
      </c>
      <c r="Z298" s="133" t="e">
        <f>#REF!+1/30</f>
        <v>#REF!</v>
      </c>
    </row>
    <row r="299" spans="1:26" s="30" customFormat="1" x14ac:dyDescent="0.25">
      <c r="A299" s="19">
        <v>284</v>
      </c>
      <c r="B299" s="20"/>
      <c r="C299" s="189"/>
      <c r="D299" s="1"/>
      <c r="E299" s="1"/>
      <c r="F299" s="233">
        <v>0</v>
      </c>
      <c r="G299" s="58"/>
      <c r="H299" s="134" t="str">
        <f t="shared" si="66"/>
        <v/>
      </c>
      <c r="I299" s="35" t="b">
        <f t="shared" si="56"/>
        <v>0</v>
      </c>
      <c r="J299" s="92" t="str">
        <f t="shared" si="57"/>
        <v/>
      </c>
      <c r="K299" s="29" t="b">
        <v>0</v>
      </c>
      <c r="L299" s="92" t="str">
        <f t="shared" si="67"/>
        <v/>
      </c>
      <c r="M299" s="94" t="e">
        <f t="shared" si="58"/>
        <v>#VALUE!</v>
      </c>
      <c r="N299" s="94" t="e">
        <f t="shared" si="59"/>
        <v>#VALUE!</v>
      </c>
      <c r="O299" s="94" t="e">
        <f t="shared" si="60"/>
        <v>#VALUE!</v>
      </c>
      <c r="P299" s="95" t="e">
        <f t="shared" si="61"/>
        <v>#VALUE!</v>
      </c>
      <c r="Q299" s="95" t="e">
        <f t="shared" si="68"/>
        <v>#VALUE!</v>
      </c>
      <c r="R299" s="95" t="b">
        <f t="shared" si="69"/>
        <v>0</v>
      </c>
      <c r="S299" s="76" t="str">
        <f t="shared" si="62"/>
        <v/>
      </c>
      <c r="T299" s="94" t="e" cm="1">
        <f t="array" aca="1" ref="T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U299" s="94" t="str">
        <f t="shared" si="63"/>
        <v/>
      </c>
      <c r="V299" s="96" t="b">
        <f t="shared" si="64"/>
        <v>0</v>
      </c>
      <c r="W299" s="130" t="e">
        <f>IF(#REF!="",FALSE,IF(OR(X299&gt;Z299,X299&lt;Y299),TRUE,FALSE))</f>
        <v>#REF!</v>
      </c>
      <c r="X299" s="130">
        <f t="shared" si="65"/>
        <v>0</v>
      </c>
      <c r="Y299" s="132" t="e">
        <f>#REF!-3/30</f>
        <v>#REF!</v>
      </c>
      <c r="Z299" s="133" t="e">
        <f>#REF!+1/30</f>
        <v>#REF!</v>
      </c>
    </row>
    <row r="300" spans="1:26" s="30" customFormat="1" x14ac:dyDescent="0.25">
      <c r="A300" s="19">
        <v>285</v>
      </c>
      <c r="B300" s="20"/>
      <c r="C300" s="189"/>
      <c r="D300" s="1"/>
      <c r="E300" s="1"/>
      <c r="F300" s="233">
        <v>0</v>
      </c>
      <c r="G300" s="58"/>
      <c r="H300" s="134" t="str">
        <f t="shared" si="66"/>
        <v/>
      </c>
      <c r="I300" s="35" t="b">
        <f t="shared" si="56"/>
        <v>0</v>
      </c>
      <c r="J300" s="92" t="str">
        <f t="shared" si="57"/>
        <v/>
      </c>
      <c r="K300" s="29" t="b">
        <v>0</v>
      </c>
      <c r="L300" s="92" t="str">
        <f t="shared" si="67"/>
        <v/>
      </c>
      <c r="M300" s="94" t="e">
        <f t="shared" si="58"/>
        <v>#VALUE!</v>
      </c>
      <c r="N300" s="94" t="e">
        <f t="shared" si="59"/>
        <v>#VALUE!</v>
      </c>
      <c r="O300" s="94" t="e">
        <f t="shared" si="60"/>
        <v>#VALUE!</v>
      </c>
      <c r="P300" s="95" t="e">
        <f t="shared" si="61"/>
        <v>#VALUE!</v>
      </c>
      <c r="Q300" s="95" t="e">
        <f t="shared" si="68"/>
        <v>#VALUE!</v>
      </c>
      <c r="R300" s="95" t="b">
        <f t="shared" si="69"/>
        <v>0</v>
      </c>
      <c r="S300" s="76" t="str">
        <f t="shared" si="62"/>
        <v/>
      </c>
      <c r="T300" s="94" t="e" cm="1">
        <f t="array" aca="1" ref="T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U300" s="94" t="str">
        <f t="shared" si="63"/>
        <v/>
      </c>
      <c r="V300" s="96" t="b">
        <f t="shared" si="64"/>
        <v>0</v>
      </c>
      <c r="W300" s="130" t="e">
        <f>IF(#REF!="",FALSE,IF(OR(X300&gt;Z300,X300&lt;Y300),TRUE,FALSE))</f>
        <v>#REF!</v>
      </c>
      <c r="X300" s="130">
        <f t="shared" si="65"/>
        <v>0</v>
      </c>
      <c r="Y300" s="132" t="e">
        <f>#REF!-3/30</f>
        <v>#REF!</v>
      </c>
      <c r="Z300" s="133" t="e">
        <f>#REF!+1/30</f>
        <v>#REF!</v>
      </c>
    </row>
    <row r="301" spans="1:26" s="30" customFormat="1" x14ac:dyDescent="0.25">
      <c r="A301" s="19">
        <v>286</v>
      </c>
      <c r="B301" s="20"/>
      <c r="C301" s="189"/>
      <c r="D301" s="1"/>
      <c r="E301" s="1"/>
      <c r="F301" s="233">
        <v>0</v>
      </c>
      <c r="G301" s="58"/>
      <c r="H301" s="134" t="str">
        <f t="shared" si="66"/>
        <v/>
      </c>
      <c r="I301" s="35" t="b">
        <f t="shared" si="56"/>
        <v>0</v>
      </c>
      <c r="J301" s="92" t="str">
        <f t="shared" si="57"/>
        <v/>
      </c>
      <c r="K301" s="29" t="b">
        <v>0</v>
      </c>
      <c r="L301" s="92" t="str">
        <f t="shared" si="67"/>
        <v/>
      </c>
      <c r="M301" s="94" t="e">
        <f t="shared" si="58"/>
        <v>#VALUE!</v>
      </c>
      <c r="N301" s="94" t="e">
        <f t="shared" si="59"/>
        <v>#VALUE!</v>
      </c>
      <c r="O301" s="94" t="e">
        <f t="shared" si="60"/>
        <v>#VALUE!</v>
      </c>
      <c r="P301" s="95" t="e">
        <f t="shared" si="61"/>
        <v>#VALUE!</v>
      </c>
      <c r="Q301" s="95" t="e">
        <f t="shared" si="68"/>
        <v>#VALUE!</v>
      </c>
      <c r="R301" s="95" t="b">
        <f t="shared" si="69"/>
        <v>0</v>
      </c>
      <c r="S301" s="76" t="str">
        <f t="shared" si="62"/>
        <v/>
      </c>
      <c r="T301" s="94" t="e" cm="1">
        <f t="array" aca="1" ref="T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U301" s="94" t="str">
        <f t="shared" si="63"/>
        <v/>
      </c>
      <c r="V301" s="96" t="b">
        <f t="shared" si="64"/>
        <v>0</v>
      </c>
      <c r="W301" s="130" t="e">
        <f>IF(#REF!="",FALSE,IF(OR(X301&gt;Z301,X301&lt;Y301),TRUE,FALSE))</f>
        <v>#REF!</v>
      </c>
      <c r="X301" s="130">
        <f t="shared" si="65"/>
        <v>0</v>
      </c>
      <c r="Y301" s="132" t="e">
        <f>#REF!-3/30</f>
        <v>#REF!</v>
      </c>
      <c r="Z301" s="133" t="e">
        <f>#REF!+1/30</f>
        <v>#REF!</v>
      </c>
    </row>
    <row r="302" spans="1:26" s="30" customFormat="1" x14ac:dyDescent="0.25">
      <c r="A302" s="19">
        <v>287</v>
      </c>
      <c r="B302" s="20"/>
      <c r="C302" s="189"/>
      <c r="D302" s="1"/>
      <c r="E302" s="1"/>
      <c r="F302" s="233">
        <v>0</v>
      </c>
      <c r="G302" s="58"/>
      <c r="H302" s="134" t="str">
        <f t="shared" si="66"/>
        <v/>
      </c>
      <c r="I302" s="35" t="b">
        <f t="shared" si="56"/>
        <v>0</v>
      </c>
      <c r="J302" s="92" t="str">
        <f t="shared" si="57"/>
        <v/>
      </c>
      <c r="K302" s="29" t="b">
        <v>0</v>
      </c>
      <c r="L302" s="92" t="str">
        <f t="shared" si="67"/>
        <v/>
      </c>
      <c r="M302" s="94" t="e">
        <f t="shared" si="58"/>
        <v>#VALUE!</v>
      </c>
      <c r="N302" s="94" t="e">
        <f t="shared" si="59"/>
        <v>#VALUE!</v>
      </c>
      <c r="O302" s="94" t="e">
        <f t="shared" si="60"/>
        <v>#VALUE!</v>
      </c>
      <c r="P302" s="95" t="e">
        <f t="shared" si="61"/>
        <v>#VALUE!</v>
      </c>
      <c r="Q302" s="95" t="e">
        <f t="shared" si="68"/>
        <v>#VALUE!</v>
      </c>
      <c r="R302" s="95" t="b">
        <f t="shared" si="69"/>
        <v>0</v>
      </c>
      <c r="S302" s="76" t="str">
        <f t="shared" si="62"/>
        <v/>
      </c>
      <c r="T302" s="94" t="e" cm="1">
        <f t="array" aca="1" ref="T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U302" s="94" t="str">
        <f t="shared" si="63"/>
        <v/>
      </c>
      <c r="V302" s="96" t="b">
        <f t="shared" si="64"/>
        <v>0</v>
      </c>
      <c r="W302" s="130" t="e">
        <f>IF(#REF!="",FALSE,IF(OR(X302&gt;Z302,X302&lt;Y302),TRUE,FALSE))</f>
        <v>#REF!</v>
      </c>
      <c r="X302" s="130">
        <f t="shared" si="65"/>
        <v>0</v>
      </c>
      <c r="Y302" s="132" t="e">
        <f>#REF!-3/30</f>
        <v>#REF!</v>
      </c>
      <c r="Z302" s="133" t="e">
        <f>#REF!+1/30</f>
        <v>#REF!</v>
      </c>
    </row>
    <row r="303" spans="1:26" s="30" customFormat="1" x14ac:dyDescent="0.25">
      <c r="A303" s="19">
        <v>288</v>
      </c>
      <c r="B303" s="20"/>
      <c r="C303" s="189"/>
      <c r="D303" s="1"/>
      <c r="E303" s="1"/>
      <c r="F303" s="233">
        <v>0</v>
      </c>
      <c r="G303" s="58"/>
      <c r="H303" s="134" t="str">
        <f t="shared" si="66"/>
        <v/>
      </c>
      <c r="I303" s="35" t="b">
        <f t="shared" si="56"/>
        <v>0</v>
      </c>
      <c r="J303" s="92" t="str">
        <f t="shared" si="57"/>
        <v/>
      </c>
      <c r="K303" s="29" t="b">
        <v>0</v>
      </c>
      <c r="L303" s="92" t="str">
        <f t="shared" si="67"/>
        <v/>
      </c>
      <c r="M303" s="94" t="e">
        <f t="shared" si="58"/>
        <v>#VALUE!</v>
      </c>
      <c r="N303" s="94" t="e">
        <f t="shared" si="59"/>
        <v>#VALUE!</v>
      </c>
      <c r="O303" s="94" t="e">
        <f t="shared" si="60"/>
        <v>#VALUE!</v>
      </c>
      <c r="P303" s="95" t="e">
        <f t="shared" si="61"/>
        <v>#VALUE!</v>
      </c>
      <c r="Q303" s="95" t="e">
        <f t="shared" si="68"/>
        <v>#VALUE!</v>
      </c>
      <c r="R303" s="95" t="b">
        <f t="shared" si="69"/>
        <v>0</v>
      </c>
      <c r="S303" s="76" t="str">
        <f t="shared" si="62"/>
        <v/>
      </c>
      <c r="T303" s="94" t="e" cm="1">
        <f t="array" aca="1" ref="T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U303" s="94" t="str">
        <f t="shared" si="63"/>
        <v/>
      </c>
      <c r="V303" s="96" t="b">
        <f t="shared" si="64"/>
        <v>0</v>
      </c>
      <c r="W303" s="130" t="e">
        <f>IF(#REF!="",FALSE,IF(OR(X303&gt;Z303,X303&lt;Y303),TRUE,FALSE))</f>
        <v>#REF!</v>
      </c>
      <c r="X303" s="130">
        <f t="shared" si="65"/>
        <v>0</v>
      </c>
      <c r="Y303" s="132" t="e">
        <f>#REF!-3/30</f>
        <v>#REF!</v>
      </c>
      <c r="Z303" s="133" t="e">
        <f>#REF!+1/30</f>
        <v>#REF!</v>
      </c>
    </row>
    <row r="304" spans="1:26" s="30" customFormat="1" x14ac:dyDescent="0.25">
      <c r="A304" s="19">
        <v>289</v>
      </c>
      <c r="B304" s="20"/>
      <c r="C304" s="189"/>
      <c r="D304" s="1"/>
      <c r="E304" s="1"/>
      <c r="F304" s="233">
        <v>0</v>
      </c>
      <c r="G304" s="58"/>
      <c r="H304" s="134" t="str">
        <f t="shared" si="66"/>
        <v/>
      </c>
      <c r="I304" s="35" t="b">
        <f t="shared" si="56"/>
        <v>0</v>
      </c>
      <c r="J304" s="92" t="str">
        <f t="shared" si="57"/>
        <v/>
      </c>
      <c r="K304" s="29" t="b">
        <v>0</v>
      </c>
      <c r="L304" s="92" t="str">
        <f t="shared" si="67"/>
        <v/>
      </c>
      <c r="M304" s="94" t="e">
        <f t="shared" si="58"/>
        <v>#VALUE!</v>
      </c>
      <c r="N304" s="94" t="e">
        <f t="shared" si="59"/>
        <v>#VALUE!</v>
      </c>
      <c r="O304" s="94" t="e">
        <f t="shared" si="60"/>
        <v>#VALUE!</v>
      </c>
      <c r="P304" s="95" t="e">
        <f t="shared" si="61"/>
        <v>#VALUE!</v>
      </c>
      <c r="Q304" s="95" t="e">
        <f t="shared" si="68"/>
        <v>#VALUE!</v>
      </c>
      <c r="R304" s="95" t="b">
        <f t="shared" si="69"/>
        <v>0</v>
      </c>
      <c r="S304" s="76" t="str">
        <f t="shared" si="62"/>
        <v/>
      </c>
      <c r="T304" s="94" t="e" cm="1">
        <f t="array" aca="1" ref="T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U304" s="94" t="str">
        <f t="shared" si="63"/>
        <v/>
      </c>
      <c r="V304" s="96" t="b">
        <f t="shared" si="64"/>
        <v>0</v>
      </c>
      <c r="W304" s="130" t="e">
        <f>IF(#REF!="",FALSE,IF(OR(X304&gt;Z304,X304&lt;Y304),TRUE,FALSE))</f>
        <v>#REF!</v>
      </c>
      <c r="X304" s="130">
        <f t="shared" si="65"/>
        <v>0</v>
      </c>
      <c r="Y304" s="132" t="e">
        <f>#REF!-3/30</f>
        <v>#REF!</v>
      </c>
      <c r="Z304" s="133" t="e">
        <f>#REF!+1/30</f>
        <v>#REF!</v>
      </c>
    </row>
    <row r="305" spans="1:26" s="30" customFormat="1" x14ac:dyDescent="0.25">
      <c r="A305" s="19">
        <v>290</v>
      </c>
      <c r="B305" s="20"/>
      <c r="C305" s="189"/>
      <c r="D305" s="1"/>
      <c r="E305" s="1"/>
      <c r="F305" s="233">
        <v>0</v>
      </c>
      <c r="G305" s="58"/>
      <c r="H305" s="134" t="str">
        <f t="shared" si="66"/>
        <v/>
      </c>
      <c r="I305" s="35" t="b">
        <f t="shared" si="56"/>
        <v>0</v>
      </c>
      <c r="J305" s="92" t="str">
        <f t="shared" si="57"/>
        <v/>
      </c>
      <c r="K305" s="29" t="b">
        <v>0</v>
      </c>
      <c r="L305" s="92" t="str">
        <f t="shared" si="67"/>
        <v/>
      </c>
      <c r="M305" s="94" t="e">
        <f t="shared" si="58"/>
        <v>#VALUE!</v>
      </c>
      <c r="N305" s="94" t="e">
        <f t="shared" si="59"/>
        <v>#VALUE!</v>
      </c>
      <c r="O305" s="94" t="e">
        <f t="shared" si="60"/>
        <v>#VALUE!</v>
      </c>
      <c r="P305" s="95" t="e">
        <f t="shared" si="61"/>
        <v>#VALUE!</v>
      </c>
      <c r="Q305" s="95" t="e">
        <f t="shared" si="68"/>
        <v>#VALUE!</v>
      </c>
      <c r="R305" s="95" t="b">
        <f t="shared" si="69"/>
        <v>0</v>
      </c>
      <c r="S305" s="76" t="str">
        <f t="shared" si="62"/>
        <v/>
      </c>
      <c r="T305" s="94" t="e" cm="1">
        <f t="array" aca="1" ref="T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U305" s="94" t="str">
        <f t="shared" si="63"/>
        <v/>
      </c>
      <c r="V305" s="96" t="b">
        <f t="shared" si="64"/>
        <v>0</v>
      </c>
      <c r="W305" s="130" t="e">
        <f>IF(#REF!="",FALSE,IF(OR(X305&gt;Z305,X305&lt;Y305),TRUE,FALSE))</f>
        <v>#REF!</v>
      </c>
      <c r="X305" s="130">
        <f t="shared" si="65"/>
        <v>0</v>
      </c>
      <c r="Y305" s="132" t="e">
        <f>#REF!-3/30</f>
        <v>#REF!</v>
      </c>
      <c r="Z305" s="133" t="e">
        <f>#REF!+1/30</f>
        <v>#REF!</v>
      </c>
    </row>
    <row r="306" spans="1:26" s="30" customFormat="1" x14ac:dyDescent="0.25">
      <c r="A306" s="19">
        <v>291</v>
      </c>
      <c r="B306" s="20"/>
      <c r="C306" s="189"/>
      <c r="D306" s="1"/>
      <c r="E306" s="1"/>
      <c r="F306" s="233">
        <v>0</v>
      </c>
      <c r="G306" s="58"/>
      <c r="H306" s="134" t="str">
        <f t="shared" si="66"/>
        <v/>
      </c>
      <c r="I306" s="35" t="b">
        <f t="shared" si="56"/>
        <v>0</v>
      </c>
      <c r="J306" s="92" t="str">
        <f t="shared" si="57"/>
        <v/>
      </c>
      <c r="K306" s="29" t="b">
        <v>0</v>
      </c>
      <c r="L306" s="92" t="str">
        <f t="shared" si="67"/>
        <v/>
      </c>
      <c r="M306" s="94" t="e">
        <f t="shared" si="58"/>
        <v>#VALUE!</v>
      </c>
      <c r="N306" s="94" t="e">
        <f t="shared" si="59"/>
        <v>#VALUE!</v>
      </c>
      <c r="O306" s="94" t="e">
        <f t="shared" si="60"/>
        <v>#VALUE!</v>
      </c>
      <c r="P306" s="95" t="e">
        <f t="shared" si="61"/>
        <v>#VALUE!</v>
      </c>
      <c r="Q306" s="95" t="e">
        <f t="shared" si="68"/>
        <v>#VALUE!</v>
      </c>
      <c r="R306" s="95" t="b">
        <f t="shared" si="69"/>
        <v>0</v>
      </c>
      <c r="S306" s="76" t="str">
        <f t="shared" si="62"/>
        <v/>
      </c>
      <c r="T306" s="94" t="e" cm="1">
        <f t="array" aca="1" ref="T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U306" s="94" t="str">
        <f t="shared" si="63"/>
        <v/>
      </c>
      <c r="V306" s="96" t="b">
        <f t="shared" si="64"/>
        <v>0</v>
      </c>
      <c r="W306" s="130" t="e">
        <f>IF(#REF!="",FALSE,IF(OR(X306&gt;Z306,X306&lt;Y306),TRUE,FALSE))</f>
        <v>#REF!</v>
      </c>
      <c r="X306" s="130">
        <f t="shared" si="65"/>
        <v>0</v>
      </c>
      <c r="Y306" s="132" t="e">
        <f>#REF!-3/30</f>
        <v>#REF!</v>
      </c>
      <c r="Z306" s="133" t="e">
        <f>#REF!+1/30</f>
        <v>#REF!</v>
      </c>
    </row>
    <row r="307" spans="1:26" s="30" customFormat="1" x14ac:dyDescent="0.25">
      <c r="A307" s="19">
        <v>292</v>
      </c>
      <c r="B307" s="20"/>
      <c r="C307" s="189"/>
      <c r="D307" s="1"/>
      <c r="E307" s="1"/>
      <c r="F307" s="233">
        <v>0</v>
      </c>
      <c r="G307" s="58"/>
      <c r="H307" s="134" t="str">
        <f t="shared" si="66"/>
        <v/>
      </c>
      <c r="I307" s="35" t="b">
        <f t="shared" si="56"/>
        <v>0</v>
      </c>
      <c r="J307" s="92" t="str">
        <f t="shared" si="57"/>
        <v/>
      </c>
      <c r="K307" s="29" t="b">
        <v>0</v>
      </c>
      <c r="L307" s="92" t="str">
        <f t="shared" si="67"/>
        <v/>
      </c>
      <c r="M307" s="94" t="e">
        <f t="shared" si="58"/>
        <v>#VALUE!</v>
      </c>
      <c r="N307" s="94" t="e">
        <f t="shared" si="59"/>
        <v>#VALUE!</v>
      </c>
      <c r="O307" s="94" t="e">
        <f t="shared" si="60"/>
        <v>#VALUE!</v>
      </c>
      <c r="P307" s="95" t="e">
        <f t="shared" si="61"/>
        <v>#VALUE!</v>
      </c>
      <c r="Q307" s="95" t="e">
        <f t="shared" si="68"/>
        <v>#VALUE!</v>
      </c>
      <c r="R307" s="95" t="b">
        <f t="shared" si="69"/>
        <v>0</v>
      </c>
      <c r="S307" s="76" t="str">
        <f t="shared" si="62"/>
        <v/>
      </c>
      <c r="T307" s="94" t="e" cm="1">
        <f t="array" aca="1" ref="T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U307" s="94" t="str">
        <f t="shared" si="63"/>
        <v/>
      </c>
      <c r="V307" s="96" t="b">
        <f t="shared" si="64"/>
        <v>0</v>
      </c>
      <c r="W307" s="130" t="e">
        <f>IF(#REF!="",FALSE,IF(OR(X307&gt;Z307,X307&lt;Y307),TRUE,FALSE))</f>
        <v>#REF!</v>
      </c>
      <c r="X307" s="130">
        <f t="shared" si="65"/>
        <v>0</v>
      </c>
      <c r="Y307" s="132" t="e">
        <f>#REF!-3/30</f>
        <v>#REF!</v>
      </c>
      <c r="Z307" s="133" t="e">
        <f>#REF!+1/30</f>
        <v>#REF!</v>
      </c>
    </row>
    <row r="308" spans="1:26" s="30" customFormat="1" x14ac:dyDescent="0.25">
      <c r="A308" s="19">
        <v>293</v>
      </c>
      <c r="B308" s="20"/>
      <c r="C308" s="189"/>
      <c r="D308" s="1"/>
      <c r="E308" s="1"/>
      <c r="F308" s="233">
        <v>0</v>
      </c>
      <c r="G308" s="58"/>
      <c r="H308" s="134" t="str">
        <f t="shared" si="66"/>
        <v/>
      </c>
      <c r="I308" s="35" t="b">
        <f t="shared" si="56"/>
        <v>0</v>
      </c>
      <c r="J308" s="92" t="str">
        <f t="shared" si="57"/>
        <v/>
      </c>
      <c r="K308" s="29" t="b">
        <v>0</v>
      </c>
      <c r="L308" s="92" t="str">
        <f t="shared" si="67"/>
        <v/>
      </c>
      <c r="M308" s="94" t="e">
        <f t="shared" si="58"/>
        <v>#VALUE!</v>
      </c>
      <c r="N308" s="94" t="e">
        <f t="shared" si="59"/>
        <v>#VALUE!</v>
      </c>
      <c r="O308" s="94" t="e">
        <f t="shared" si="60"/>
        <v>#VALUE!</v>
      </c>
      <c r="P308" s="95" t="e">
        <f t="shared" si="61"/>
        <v>#VALUE!</v>
      </c>
      <c r="Q308" s="95" t="e">
        <f t="shared" si="68"/>
        <v>#VALUE!</v>
      </c>
      <c r="R308" s="95" t="b">
        <f t="shared" si="69"/>
        <v>0</v>
      </c>
      <c r="S308" s="76" t="str">
        <f t="shared" si="62"/>
        <v/>
      </c>
      <c r="T308" s="94" t="e" cm="1">
        <f t="array" aca="1" ref="T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U308" s="94" t="str">
        <f t="shared" si="63"/>
        <v/>
      </c>
      <c r="V308" s="96" t="b">
        <f t="shared" si="64"/>
        <v>0</v>
      </c>
      <c r="W308" s="130" t="e">
        <f>IF(#REF!="",FALSE,IF(OR(X308&gt;Z308,X308&lt;Y308),TRUE,FALSE))</f>
        <v>#REF!</v>
      </c>
      <c r="X308" s="130">
        <f t="shared" si="65"/>
        <v>0</v>
      </c>
      <c r="Y308" s="132" t="e">
        <f>#REF!-3/30</f>
        <v>#REF!</v>
      </c>
      <c r="Z308" s="133" t="e">
        <f>#REF!+1/30</f>
        <v>#REF!</v>
      </c>
    </row>
    <row r="309" spans="1:26" s="30" customFormat="1" x14ac:dyDescent="0.25">
      <c r="A309" s="19">
        <v>294</v>
      </c>
      <c r="B309" s="20"/>
      <c r="C309" s="189"/>
      <c r="D309" s="1"/>
      <c r="E309" s="1"/>
      <c r="F309" s="233">
        <v>0</v>
      </c>
      <c r="G309" s="58"/>
      <c r="H309" s="134" t="str">
        <f t="shared" si="66"/>
        <v/>
      </c>
      <c r="I309" s="35" t="b">
        <f t="shared" si="56"/>
        <v>0</v>
      </c>
      <c r="J309" s="92" t="str">
        <f t="shared" si="57"/>
        <v/>
      </c>
      <c r="K309" s="29" t="b">
        <v>0</v>
      </c>
      <c r="L309" s="92" t="str">
        <f t="shared" si="67"/>
        <v/>
      </c>
      <c r="M309" s="94" t="e">
        <f t="shared" si="58"/>
        <v>#VALUE!</v>
      </c>
      <c r="N309" s="94" t="e">
        <f t="shared" si="59"/>
        <v>#VALUE!</v>
      </c>
      <c r="O309" s="94" t="e">
        <f t="shared" si="60"/>
        <v>#VALUE!</v>
      </c>
      <c r="P309" s="95" t="e">
        <f t="shared" si="61"/>
        <v>#VALUE!</v>
      </c>
      <c r="Q309" s="95" t="e">
        <f t="shared" si="68"/>
        <v>#VALUE!</v>
      </c>
      <c r="R309" s="95" t="b">
        <f t="shared" si="69"/>
        <v>0</v>
      </c>
      <c r="S309" s="76" t="str">
        <f t="shared" si="62"/>
        <v/>
      </c>
      <c r="T309" s="94" t="e" cm="1">
        <f t="array" aca="1" ref="T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U309" s="94" t="str">
        <f t="shared" si="63"/>
        <v/>
      </c>
      <c r="V309" s="96" t="b">
        <f t="shared" si="64"/>
        <v>0</v>
      </c>
      <c r="W309" s="130" t="e">
        <f>IF(#REF!="",FALSE,IF(OR(X309&gt;Z309,X309&lt;Y309),TRUE,FALSE))</f>
        <v>#REF!</v>
      </c>
      <c r="X309" s="130">
        <f t="shared" si="65"/>
        <v>0</v>
      </c>
      <c r="Y309" s="132" t="e">
        <f>#REF!-3/30</f>
        <v>#REF!</v>
      </c>
      <c r="Z309" s="133" t="e">
        <f>#REF!+1/30</f>
        <v>#REF!</v>
      </c>
    </row>
    <row r="310" spans="1:26" s="30" customFormat="1" x14ac:dyDescent="0.25">
      <c r="A310" s="19">
        <v>295</v>
      </c>
      <c r="B310" s="20"/>
      <c r="C310" s="189"/>
      <c r="D310" s="1"/>
      <c r="E310" s="1"/>
      <c r="F310" s="233">
        <v>0</v>
      </c>
      <c r="G310" s="58"/>
      <c r="H310" s="134" t="str">
        <f t="shared" si="66"/>
        <v/>
      </c>
      <c r="I310" s="35" t="b">
        <f t="shared" si="56"/>
        <v>0</v>
      </c>
      <c r="J310" s="92" t="str">
        <f t="shared" si="57"/>
        <v/>
      </c>
      <c r="K310" s="29" t="b">
        <v>0</v>
      </c>
      <c r="L310" s="92" t="str">
        <f t="shared" si="67"/>
        <v/>
      </c>
      <c r="M310" s="94" t="e">
        <f t="shared" si="58"/>
        <v>#VALUE!</v>
      </c>
      <c r="N310" s="94" t="e">
        <f t="shared" si="59"/>
        <v>#VALUE!</v>
      </c>
      <c r="O310" s="94" t="e">
        <f t="shared" si="60"/>
        <v>#VALUE!</v>
      </c>
      <c r="P310" s="95" t="e">
        <f t="shared" si="61"/>
        <v>#VALUE!</v>
      </c>
      <c r="Q310" s="95" t="e">
        <f t="shared" si="68"/>
        <v>#VALUE!</v>
      </c>
      <c r="R310" s="95" t="b">
        <f t="shared" si="69"/>
        <v>0</v>
      </c>
      <c r="S310" s="76" t="str">
        <f t="shared" si="62"/>
        <v/>
      </c>
      <c r="T310" s="94" t="e" cm="1">
        <f t="array" aca="1" ref="T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U310" s="94" t="str">
        <f t="shared" si="63"/>
        <v/>
      </c>
      <c r="V310" s="96" t="b">
        <f t="shared" si="64"/>
        <v>0</v>
      </c>
      <c r="W310" s="130" t="e">
        <f>IF(#REF!="",FALSE,IF(OR(X310&gt;Z310,X310&lt;Y310),TRUE,FALSE))</f>
        <v>#REF!</v>
      </c>
      <c r="X310" s="130">
        <f t="shared" si="65"/>
        <v>0</v>
      </c>
      <c r="Y310" s="132" t="e">
        <f>#REF!-3/30</f>
        <v>#REF!</v>
      </c>
      <c r="Z310" s="133" t="e">
        <f>#REF!+1/30</f>
        <v>#REF!</v>
      </c>
    </row>
    <row r="311" spans="1:26" s="30" customFormat="1" x14ac:dyDescent="0.25">
      <c r="A311" s="19">
        <v>296</v>
      </c>
      <c r="B311" s="20"/>
      <c r="C311" s="189"/>
      <c r="D311" s="1"/>
      <c r="E311" s="1"/>
      <c r="F311" s="233">
        <v>0</v>
      </c>
      <c r="G311" s="58"/>
      <c r="H311" s="134" t="str">
        <f t="shared" si="66"/>
        <v/>
      </c>
      <c r="I311" s="35" t="b">
        <f t="shared" si="56"/>
        <v>0</v>
      </c>
      <c r="J311" s="92" t="str">
        <f t="shared" si="57"/>
        <v/>
      </c>
      <c r="K311" s="29" t="b">
        <v>0</v>
      </c>
      <c r="L311" s="92" t="str">
        <f t="shared" si="67"/>
        <v/>
      </c>
      <c r="M311" s="94" t="e">
        <f t="shared" si="58"/>
        <v>#VALUE!</v>
      </c>
      <c r="N311" s="94" t="e">
        <f t="shared" si="59"/>
        <v>#VALUE!</v>
      </c>
      <c r="O311" s="94" t="e">
        <f t="shared" si="60"/>
        <v>#VALUE!</v>
      </c>
      <c r="P311" s="95" t="e">
        <f t="shared" si="61"/>
        <v>#VALUE!</v>
      </c>
      <c r="Q311" s="95" t="e">
        <f t="shared" si="68"/>
        <v>#VALUE!</v>
      </c>
      <c r="R311" s="95" t="b">
        <f t="shared" si="69"/>
        <v>0</v>
      </c>
      <c r="S311" s="76" t="str">
        <f t="shared" si="62"/>
        <v/>
      </c>
      <c r="T311" s="94" t="e" cm="1">
        <f t="array" aca="1" ref="T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U311" s="94" t="str">
        <f t="shared" si="63"/>
        <v/>
      </c>
      <c r="V311" s="96" t="b">
        <f t="shared" si="64"/>
        <v>0</v>
      </c>
      <c r="W311" s="130" t="e">
        <f>IF(#REF!="",FALSE,IF(OR(X311&gt;Z311,X311&lt;Y311),TRUE,FALSE))</f>
        <v>#REF!</v>
      </c>
      <c r="X311" s="130">
        <f t="shared" si="65"/>
        <v>0</v>
      </c>
      <c r="Y311" s="132" t="e">
        <f>#REF!-3/30</f>
        <v>#REF!</v>
      </c>
      <c r="Z311" s="133" t="e">
        <f>#REF!+1/30</f>
        <v>#REF!</v>
      </c>
    </row>
    <row r="312" spans="1:26" s="30" customFormat="1" x14ac:dyDescent="0.25">
      <c r="A312" s="19">
        <v>297</v>
      </c>
      <c r="B312" s="20"/>
      <c r="C312" s="189"/>
      <c r="D312" s="1"/>
      <c r="E312" s="1"/>
      <c r="F312" s="233">
        <v>0</v>
      </c>
      <c r="G312" s="58"/>
      <c r="H312" s="134" t="str">
        <f t="shared" si="66"/>
        <v/>
      </c>
      <c r="I312" s="35" t="b">
        <f t="shared" si="56"/>
        <v>0</v>
      </c>
      <c r="J312" s="92" t="str">
        <f t="shared" si="57"/>
        <v/>
      </c>
      <c r="K312" s="29" t="b">
        <v>0</v>
      </c>
      <c r="L312" s="92" t="str">
        <f t="shared" si="67"/>
        <v/>
      </c>
      <c r="M312" s="94" t="e">
        <f t="shared" si="58"/>
        <v>#VALUE!</v>
      </c>
      <c r="N312" s="94" t="e">
        <f t="shared" si="59"/>
        <v>#VALUE!</v>
      </c>
      <c r="O312" s="94" t="e">
        <f t="shared" si="60"/>
        <v>#VALUE!</v>
      </c>
      <c r="P312" s="95" t="e">
        <f t="shared" si="61"/>
        <v>#VALUE!</v>
      </c>
      <c r="Q312" s="95" t="e">
        <f t="shared" si="68"/>
        <v>#VALUE!</v>
      </c>
      <c r="R312" s="95" t="b">
        <f t="shared" si="69"/>
        <v>0</v>
      </c>
      <c r="S312" s="76" t="str">
        <f t="shared" si="62"/>
        <v/>
      </c>
      <c r="T312" s="94" t="e" cm="1">
        <f t="array" aca="1" ref="T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U312" s="94" t="str">
        <f t="shared" si="63"/>
        <v/>
      </c>
      <c r="V312" s="96" t="b">
        <f t="shared" si="64"/>
        <v>0</v>
      </c>
      <c r="W312" s="130" t="e">
        <f>IF(#REF!="",FALSE,IF(OR(X312&gt;Z312,X312&lt;Y312),TRUE,FALSE))</f>
        <v>#REF!</v>
      </c>
      <c r="X312" s="130">
        <f t="shared" si="65"/>
        <v>0</v>
      </c>
      <c r="Y312" s="132" t="e">
        <f>#REF!-3/30</f>
        <v>#REF!</v>
      </c>
      <c r="Z312" s="133" t="e">
        <f>#REF!+1/30</f>
        <v>#REF!</v>
      </c>
    </row>
    <row r="313" spans="1:26" s="30" customFormat="1" x14ac:dyDescent="0.25">
      <c r="A313" s="19">
        <v>298</v>
      </c>
      <c r="B313" s="20"/>
      <c r="C313" s="189"/>
      <c r="D313" s="1"/>
      <c r="E313" s="1"/>
      <c r="F313" s="233">
        <v>0</v>
      </c>
      <c r="G313" s="58"/>
      <c r="H313" s="134" t="str">
        <f t="shared" si="66"/>
        <v/>
      </c>
      <c r="I313" s="35" t="b">
        <f t="shared" si="56"/>
        <v>0</v>
      </c>
      <c r="J313" s="92" t="str">
        <f t="shared" si="57"/>
        <v/>
      </c>
      <c r="K313" s="29" t="b">
        <v>0</v>
      </c>
      <c r="L313" s="92" t="str">
        <f t="shared" si="67"/>
        <v/>
      </c>
      <c r="M313" s="94" t="e">
        <f t="shared" si="58"/>
        <v>#VALUE!</v>
      </c>
      <c r="N313" s="94" t="e">
        <f t="shared" si="59"/>
        <v>#VALUE!</v>
      </c>
      <c r="O313" s="94" t="e">
        <f t="shared" si="60"/>
        <v>#VALUE!</v>
      </c>
      <c r="P313" s="95" t="e">
        <f t="shared" si="61"/>
        <v>#VALUE!</v>
      </c>
      <c r="Q313" s="95" t="e">
        <f t="shared" si="68"/>
        <v>#VALUE!</v>
      </c>
      <c r="R313" s="95" t="b">
        <f t="shared" si="69"/>
        <v>0</v>
      </c>
      <c r="S313" s="76" t="str">
        <f t="shared" si="62"/>
        <v/>
      </c>
      <c r="T313" s="94" t="e" cm="1">
        <f t="array" aca="1" ref="T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U313" s="94" t="str">
        <f t="shared" si="63"/>
        <v/>
      </c>
      <c r="V313" s="96" t="b">
        <f t="shared" si="64"/>
        <v>0</v>
      </c>
      <c r="W313" s="130" t="e">
        <f>IF(#REF!="",FALSE,IF(OR(X313&gt;Z313,X313&lt;Y313),TRUE,FALSE))</f>
        <v>#REF!</v>
      </c>
      <c r="X313" s="130">
        <f t="shared" si="65"/>
        <v>0</v>
      </c>
      <c r="Y313" s="132" t="e">
        <f>#REF!-3/30</f>
        <v>#REF!</v>
      </c>
      <c r="Z313" s="133" t="e">
        <f>#REF!+1/30</f>
        <v>#REF!</v>
      </c>
    </row>
    <row r="314" spans="1:26" s="30" customFormat="1" x14ac:dyDescent="0.25">
      <c r="A314" s="19">
        <v>299</v>
      </c>
      <c r="B314" s="20"/>
      <c r="C314" s="189"/>
      <c r="D314" s="1"/>
      <c r="E314" s="1"/>
      <c r="F314" s="233">
        <v>0</v>
      </c>
      <c r="G314" s="58"/>
      <c r="H314" s="134" t="str">
        <f t="shared" si="66"/>
        <v/>
      </c>
      <c r="I314" s="35" t="b">
        <f t="shared" si="56"/>
        <v>0</v>
      </c>
      <c r="J314" s="92" t="str">
        <f t="shared" si="57"/>
        <v/>
      </c>
      <c r="K314" s="29" t="b">
        <v>0</v>
      </c>
      <c r="L314" s="92" t="str">
        <f t="shared" si="67"/>
        <v/>
      </c>
      <c r="M314" s="94" t="e">
        <f t="shared" si="58"/>
        <v>#VALUE!</v>
      </c>
      <c r="N314" s="94" t="e">
        <f t="shared" si="59"/>
        <v>#VALUE!</v>
      </c>
      <c r="O314" s="94" t="e">
        <f t="shared" si="60"/>
        <v>#VALUE!</v>
      </c>
      <c r="P314" s="95" t="e">
        <f t="shared" si="61"/>
        <v>#VALUE!</v>
      </c>
      <c r="Q314" s="95" t="e">
        <f t="shared" si="68"/>
        <v>#VALUE!</v>
      </c>
      <c r="R314" s="95" t="b">
        <f t="shared" si="69"/>
        <v>0</v>
      </c>
      <c r="S314" s="76" t="str">
        <f t="shared" si="62"/>
        <v/>
      </c>
      <c r="T314" s="94" t="e" cm="1">
        <f t="array" aca="1" ref="T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U314" s="94" t="str">
        <f t="shared" si="63"/>
        <v/>
      </c>
      <c r="V314" s="96" t="b">
        <f t="shared" si="64"/>
        <v>0</v>
      </c>
      <c r="W314" s="130" t="e">
        <f>IF(#REF!="",FALSE,IF(OR(X314&gt;Z314,X314&lt;Y314),TRUE,FALSE))</f>
        <v>#REF!</v>
      </c>
      <c r="X314" s="130">
        <f t="shared" si="65"/>
        <v>0</v>
      </c>
      <c r="Y314" s="132" t="e">
        <f>#REF!-3/30</f>
        <v>#REF!</v>
      </c>
      <c r="Z314" s="133" t="e">
        <f>#REF!+1/30</f>
        <v>#REF!</v>
      </c>
    </row>
    <row r="315" spans="1:26" s="30" customFormat="1" x14ac:dyDescent="0.25">
      <c r="A315" s="19">
        <v>300</v>
      </c>
      <c r="B315" s="20"/>
      <c r="C315" s="189"/>
      <c r="D315" s="1"/>
      <c r="E315" s="1"/>
      <c r="F315" s="233">
        <v>0</v>
      </c>
      <c r="G315" s="58"/>
      <c r="H315" s="134" t="str">
        <f t="shared" si="66"/>
        <v/>
      </c>
      <c r="I315" s="35" t="b">
        <f t="shared" si="56"/>
        <v>0</v>
      </c>
      <c r="J315" s="92" t="str">
        <f t="shared" si="57"/>
        <v/>
      </c>
      <c r="K315" s="29" t="b">
        <v>0</v>
      </c>
      <c r="L315" s="92" t="str">
        <f t="shared" si="67"/>
        <v/>
      </c>
      <c r="M315" s="94" t="e">
        <f t="shared" si="58"/>
        <v>#VALUE!</v>
      </c>
      <c r="N315" s="94" t="e">
        <f t="shared" si="59"/>
        <v>#VALUE!</v>
      </c>
      <c r="O315" s="94" t="e">
        <f t="shared" si="60"/>
        <v>#VALUE!</v>
      </c>
      <c r="P315" s="95" t="e">
        <f t="shared" si="61"/>
        <v>#VALUE!</v>
      </c>
      <c r="Q315" s="95" t="e">
        <f t="shared" si="68"/>
        <v>#VALUE!</v>
      </c>
      <c r="R315" s="95" t="b">
        <f t="shared" si="69"/>
        <v>0</v>
      </c>
      <c r="S315" s="76" t="str">
        <f t="shared" si="62"/>
        <v/>
      </c>
      <c r="T315" s="94" t="e" cm="1">
        <f t="array" aca="1" ref="T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U315" s="94" t="str">
        <f t="shared" si="63"/>
        <v/>
      </c>
      <c r="V315" s="96" t="b">
        <f t="shared" si="64"/>
        <v>0</v>
      </c>
      <c r="W315" s="130" t="e">
        <f>IF(#REF!="",FALSE,IF(OR(X315&gt;Z315,X315&lt;Y315),TRUE,FALSE))</f>
        <v>#REF!</v>
      </c>
      <c r="X315" s="130">
        <f t="shared" si="65"/>
        <v>0</v>
      </c>
      <c r="Y315" s="132" t="e">
        <f>#REF!-3/30</f>
        <v>#REF!</v>
      </c>
      <c r="Z315" s="133" t="e">
        <f>#REF!+1/30</f>
        <v>#REF!</v>
      </c>
    </row>
    <row r="316" spans="1:26" s="30" customFormat="1" x14ac:dyDescent="0.25">
      <c r="A316" s="19">
        <v>301</v>
      </c>
      <c r="B316" s="20"/>
      <c r="C316" s="189"/>
      <c r="D316" s="1"/>
      <c r="E316" s="1"/>
      <c r="F316" s="233">
        <v>0</v>
      </c>
      <c r="G316" s="58"/>
      <c r="H316" s="134" t="str">
        <f t="shared" si="66"/>
        <v/>
      </c>
      <c r="I316" s="35" t="b">
        <f t="shared" si="56"/>
        <v>0</v>
      </c>
      <c r="J316" s="92" t="str">
        <f t="shared" si="57"/>
        <v/>
      </c>
      <c r="K316" s="29" t="b">
        <v>0</v>
      </c>
      <c r="L316" s="92" t="str">
        <f t="shared" si="67"/>
        <v/>
      </c>
      <c r="M316" s="94" t="e">
        <f t="shared" si="58"/>
        <v>#VALUE!</v>
      </c>
      <c r="N316" s="94" t="e">
        <f t="shared" si="59"/>
        <v>#VALUE!</v>
      </c>
      <c r="O316" s="94" t="e">
        <f t="shared" si="60"/>
        <v>#VALUE!</v>
      </c>
      <c r="P316" s="95" t="e">
        <f t="shared" si="61"/>
        <v>#VALUE!</v>
      </c>
      <c r="Q316" s="95" t="e">
        <f t="shared" si="68"/>
        <v>#VALUE!</v>
      </c>
      <c r="R316" s="95" t="b">
        <f t="shared" si="69"/>
        <v>0</v>
      </c>
      <c r="S316" s="76" t="str">
        <f t="shared" si="62"/>
        <v/>
      </c>
      <c r="T316" s="94" t="e" cm="1">
        <f t="array" aca="1" ref="T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U316" s="94" t="str">
        <f t="shared" si="63"/>
        <v/>
      </c>
      <c r="V316" s="96" t="b">
        <f t="shared" si="64"/>
        <v>0</v>
      </c>
      <c r="W316" s="130" t="e">
        <f>IF(#REF!="",FALSE,IF(OR(X316&gt;Z316,X316&lt;Y316),TRUE,FALSE))</f>
        <v>#REF!</v>
      </c>
      <c r="X316" s="130">
        <f t="shared" si="65"/>
        <v>0</v>
      </c>
      <c r="Y316" s="132" t="e">
        <f>#REF!-3/30</f>
        <v>#REF!</v>
      </c>
      <c r="Z316" s="133" t="e">
        <f>#REF!+1/30</f>
        <v>#REF!</v>
      </c>
    </row>
    <row r="317" spans="1:26" s="30" customFormat="1" x14ac:dyDescent="0.25">
      <c r="A317" s="19">
        <v>302</v>
      </c>
      <c r="B317" s="20"/>
      <c r="C317" s="189"/>
      <c r="D317" s="1"/>
      <c r="E317" s="1"/>
      <c r="F317" s="233">
        <v>0</v>
      </c>
      <c r="G317" s="58"/>
      <c r="H317" s="134" t="str">
        <f t="shared" si="66"/>
        <v/>
      </c>
      <c r="I317" s="35" t="b">
        <f t="shared" si="56"/>
        <v>0</v>
      </c>
      <c r="J317" s="92" t="str">
        <f t="shared" si="57"/>
        <v/>
      </c>
      <c r="K317" s="29" t="b">
        <v>0</v>
      </c>
      <c r="L317" s="92" t="str">
        <f t="shared" si="67"/>
        <v/>
      </c>
      <c r="M317" s="94" t="e">
        <f t="shared" si="58"/>
        <v>#VALUE!</v>
      </c>
      <c r="N317" s="94" t="e">
        <f t="shared" si="59"/>
        <v>#VALUE!</v>
      </c>
      <c r="O317" s="94" t="e">
        <f t="shared" si="60"/>
        <v>#VALUE!</v>
      </c>
      <c r="P317" s="95" t="e">
        <f t="shared" si="61"/>
        <v>#VALUE!</v>
      </c>
      <c r="Q317" s="95" t="e">
        <f t="shared" si="68"/>
        <v>#VALUE!</v>
      </c>
      <c r="R317" s="95" t="b">
        <f t="shared" si="69"/>
        <v>0</v>
      </c>
      <c r="S317" s="76" t="str">
        <f t="shared" si="62"/>
        <v/>
      </c>
      <c r="T317" s="94" t="e" cm="1">
        <f t="array" aca="1" ref="T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U317" s="94" t="str">
        <f t="shared" si="63"/>
        <v/>
      </c>
      <c r="V317" s="96" t="b">
        <f t="shared" si="64"/>
        <v>0</v>
      </c>
      <c r="W317" s="130" t="e">
        <f>IF(#REF!="",FALSE,IF(OR(X317&gt;Z317,X317&lt;Y317),TRUE,FALSE))</f>
        <v>#REF!</v>
      </c>
      <c r="X317" s="130">
        <f t="shared" si="65"/>
        <v>0</v>
      </c>
      <c r="Y317" s="132" t="e">
        <f>#REF!-3/30</f>
        <v>#REF!</v>
      </c>
      <c r="Z317" s="133" t="e">
        <f>#REF!+1/30</f>
        <v>#REF!</v>
      </c>
    </row>
    <row r="318" spans="1:26" s="30" customFormat="1" x14ac:dyDescent="0.25">
      <c r="A318" s="19">
        <v>303</v>
      </c>
      <c r="B318" s="20"/>
      <c r="C318" s="189"/>
      <c r="D318" s="1"/>
      <c r="E318" s="1"/>
      <c r="F318" s="233">
        <v>0</v>
      </c>
      <c r="G318" s="58"/>
      <c r="H318" s="134" t="str">
        <f t="shared" si="66"/>
        <v/>
      </c>
      <c r="I318" s="35" t="b">
        <f t="shared" si="56"/>
        <v>0</v>
      </c>
      <c r="J318" s="92" t="str">
        <f t="shared" si="57"/>
        <v/>
      </c>
      <c r="K318" s="29" t="b">
        <v>0</v>
      </c>
      <c r="L318" s="92" t="str">
        <f t="shared" si="67"/>
        <v/>
      </c>
      <c r="M318" s="94" t="e">
        <f t="shared" si="58"/>
        <v>#VALUE!</v>
      </c>
      <c r="N318" s="94" t="e">
        <f t="shared" si="59"/>
        <v>#VALUE!</v>
      </c>
      <c r="O318" s="94" t="e">
        <f t="shared" si="60"/>
        <v>#VALUE!</v>
      </c>
      <c r="P318" s="95" t="e">
        <f t="shared" si="61"/>
        <v>#VALUE!</v>
      </c>
      <c r="Q318" s="95" t="e">
        <f t="shared" si="68"/>
        <v>#VALUE!</v>
      </c>
      <c r="R318" s="95" t="b">
        <f t="shared" si="69"/>
        <v>0</v>
      </c>
      <c r="S318" s="76" t="str">
        <f t="shared" si="62"/>
        <v/>
      </c>
      <c r="T318" s="94" t="e" cm="1">
        <f t="array" aca="1" ref="T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U318" s="94" t="str">
        <f t="shared" si="63"/>
        <v/>
      </c>
      <c r="V318" s="96" t="b">
        <f t="shared" si="64"/>
        <v>0</v>
      </c>
      <c r="W318" s="130" t="e">
        <f>IF(#REF!="",FALSE,IF(OR(X318&gt;Z318,X318&lt;Y318),TRUE,FALSE))</f>
        <v>#REF!</v>
      </c>
      <c r="X318" s="130">
        <f t="shared" si="65"/>
        <v>0</v>
      </c>
      <c r="Y318" s="132" t="e">
        <f>#REF!-3/30</f>
        <v>#REF!</v>
      </c>
      <c r="Z318" s="133" t="e">
        <f>#REF!+1/30</f>
        <v>#REF!</v>
      </c>
    </row>
    <row r="319" spans="1:26" s="30" customFormat="1" x14ac:dyDescent="0.25">
      <c r="A319" s="19">
        <v>304</v>
      </c>
      <c r="B319" s="20"/>
      <c r="C319" s="189"/>
      <c r="D319" s="1"/>
      <c r="E319" s="1"/>
      <c r="F319" s="233">
        <v>0</v>
      </c>
      <c r="G319" s="58"/>
      <c r="H319" s="134" t="str">
        <f t="shared" si="66"/>
        <v/>
      </c>
      <c r="I319" s="35" t="b">
        <f t="shared" si="56"/>
        <v>0</v>
      </c>
      <c r="J319" s="92" t="str">
        <f t="shared" si="57"/>
        <v/>
      </c>
      <c r="K319" s="29" t="b">
        <v>0</v>
      </c>
      <c r="L319" s="92" t="str">
        <f t="shared" si="67"/>
        <v/>
      </c>
      <c r="M319" s="94" t="e">
        <f t="shared" si="58"/>
        <v>#VALUE!</v>
      </c>
      <c r="N319" s="94" t="e">
        <f t="shared" si="59"/>
        <v>#VALUE!</v>
      </c>
      <c r="O319" s="94" t="e">
        <f t="shared" si="60"/>
        <v>#VALUE!</v>
      </c>
      <c r="P319" s="95" t="e">
        <f t="shared" si="61"/>
        <v>#VALUE!</v>
      </c>
      <c r="Q319" s="95" t="e">
        <f t="shared" si="68"/>
        <v>#VALUE!</v>
      </c>
      <c r="R319" s="95" t="b">
        <f t="shared" si="69"/>
        <v>0</v>
      </c>
      <c r="S319" s="76" t="str">
        <f t="shared" si="62"/>
        <v/>
      </c>
      <c r="T319" s="94" t="e" cm="1">
        <f t="array" aca="1" ref="T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U319" s="94" t="str">
        <f t="shared" si="63"/>
        <v/>
      </c>
      <c r="V319" s="96" t="b">
        <f t="shared" si="64"/>
        <v>0</v>
      </c>
      <c r="W319" s="130" t="e">
        <f>IF(#REF!="",FALSE,IF(OR(X319&gt;Z319,X319&lt;Y319),TRUE,FALSE))</f>
        <v>#REF!</v>
      </c>
      <c r="X319" s="130">
        <f t="shared" si="65"/>
        <v>0</v>
      </c>
      <c r="Y319" s="132" t="e">
        <f>#REF!-3/30</f>
        <v>#REF!</v>
      </c>
      <c r="Z319" s="133" t="e">
        <f>#REF!+1/30</f>
        <v>#REF!</v>
      </c>
    </row>
    <row r="320" spans="1:26" s="30" customFormat="1" x14ac:dyDescent="0.25">
      <c r="A320" s="19">
        <v>305</v>
      </c>
      <c r="B320" s="20"/>
      <c r="C320" s="189"/>
      <c r="D320" s="1"/>
      <c r="E320" s="1"/>
      <c r="F320" s="233">
        <v>0</v>
      </c>
      <c r="G320" s="58"/>
      <c r="H320" s="134" t="str">
        <f t="shared" si="66"/>
        <v/>
      </c>
      <c r="I320" s="35" t="b">
        <f t="shared" si="56"/>
        <v>0</v>
      </c>
      <c r="J320" s="92" t="str">
        <f t="shared" si="57"/>
        <v/>
      </c>
      <c r="K320" s="29" t="b">
        <v>0</v>
      </c>
      <c r="L320" s="92" t="str">
        <f t="shared" si="67"/>
        <v/>
      </c>
      <c r="M320" s="94" t="e">
        <f t="shared" si="58"/>
        <v>#VALUE!</v>
      </c>
      <c r="N320" s="94" t="e">
        <f t="shared" si="59"/>
        <v>#VALUE!</v>
      </c>
      <c r="O320" s="94" t="e">
        <f t="shared" si="60"/>
        <v>#VALUE!</v>
      </c>
      <c r="P320" s="95" t="e">
        <f t="shared" si="61"/>
        <v>#VALUE!</v>
      </c>
      <c r="Q320" s="95" t="e">
        <f t="shared" si="68"/>
        <v>#VALUE!</v>
      </c>
      <c r="R320" s="95" t="b">
        <f t="shared" si="69"/>
        <v>0</v>
      </c>
      <c r="S320" s="76" t="str">
        <f t="shared" si="62"/>
        <v/>
      </c>
      <c r="T320" s="94" t="e" cm="1">
        <f t="array" aca="1" ref="T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U320" s="94" t="str">
        <f t="shared" si="63"/>
        <v/>
      </c>
      <c r="V320" s="96" t="b">
        <f t="shared" si="64"/>
        <v>0</v>
      </c>
      <c r="W320" s="130" t="e">
        <f>IF(#REF!="",FALSE,IF(OR(X320&gt;Z320,X320&lt;Y320),TRUE,FALSE))</f>
        <v>#REF!</v>
      </c>
      <c r="X320" s="130">
        <f t="shared" si="65"/>
        <v>0</v>
      </c>
      <c r="Y320" s="132" t="e">
        <f>#REF!-3/30</f>
        <v>#REF!</v>
      </c>
      <c r="Z320" s="133" t="e">
        <f>#REF!+1/30</f>
        <v>#REF!</v>
      </c>
    </row>
    <row r="321" spans="1:26" s="30" customFormat="1" x14ac:dyDescent="0.25">
      <c r="A321" s="19">
        <v>306</v>
      </c>
      <c r="B321" s="20"/>
      <c r="C321" s="189"/>
      <c r="D321" s="1"/>
      <c r="E321" s="1"/>
      <c r="F321" s="233">
        <v>0</v>
      </c>
      <c r="G321" s="58"/>
      <c r="H321" s="134" t="str">
        <f t="shared" si="66"/>
        <v/>
      </c>
      <c r="I321" s="35" t="b">
        <f t="shared" si="56"/>
        <v>0</v>
      </c>
      <c r="J321" s="92" t="str">
        <f t="shared" si="57"/>
        <v/>
      </c>
      <c r="K321" s="29" t="b">
        <v>0</v>
      </c>
      <c r="L321" s="92" t="str">
        <f t="shared" si="67"/>
        <v/>
      </c>
      <c r="M321" s="94" t="e">
        <f t="shared" si="58"/>
        <v>#VALUE!</v>
      </c>
      <c r="N321" s="94" t="e">
        <f t="shared" si="59"/>
        <v>#VALUE!</v>
      </c>
      <c r="O321" s="94" t="e">
        <f t="shared" si="60"/>
        <v>#VALUE!</v>
      </c>
      <c r="P321" s="95" t="e">
        <f t="shared" si="61"/>
        <v>#VALUE!</v>
      </c>
      <c r="Q321" s="95" t="e">
        <f t="shared" si="68"/>
        <v>#VALUE!</v>
      </c>
      <c r="R321" s="95" t="b">
        <f t="shared" si="69"/>
        <v>0</v>
      </c>
      <c r="S321" s="76" t="str">
        <f t="shared" si="62"/>
        <v/>
      </c>
      <c r="T321" s="94" t="e" cm="1">
        <f t="array" aca="1" ref="T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U321" s="94" t="str">
        <f t="shared" si="63"/>
        <v/>
      </c>
      <c r="V321" s="96" t="b">
        <f t="shared" si="64"/>
        <v>0</v>
      </c>
      <c r="W321" s="130" t="e">
        <f>IF(#REF!="",FALSE,IF(OR(X321&gt;Z321,X321&lt;Y321),TRUE,FALSE))</f>
        <v>#REF!</v>
      </c>
      <c r="X321" s="130">
        <f t="shared" si="65"/>
        <v>0</v>
      </c>
      <c r="Y321" s="132" t="e">
        <f>#REF!-3/30</f>
        <v>#REF!</v>
      </c>
      <c r="Z321" s="133" t="e">
        <f>#REF!+1/30</f>
        <v>#REF!</v>
      </c>
    </row>
    <row r="322" spans="1:26" s="30" customFormat="1" x14ac:dyDescent="0.25">
      <c r="A322" s="19">
        <v>307</v>
      </c>
      <c r="B322" s="20"/>
      <c r="C322" s="189"/>
      <c r="D322" s="1"/>
      <c r="E322" s="1"/>
      <c r="F322" s="233">
        <v>0</v>
      </c>
      <c r="G322" s="58"/>
      <c r="H322" s="134" t="str">
        <f t="shared" si="66"/>
        <v/>
      </c>
      <c r="I322" s="35" t="b">
        <f t="shared" si="56"/>
        <v>0</v>
      </c>
      <c r="J322" s="92" t="str">
        <f t="shared" si="57"/>
        <v/>
      </c>
      <c r="K322" s="29" t="b">
        <v>0</v>
      </c>
      <c r="L322" s="92" t="str">
        <f t="shared" si="67"/>
        <v/>
      </c>
      <c r="M322" s="94" t="e">
        <f t="shared" si="58"/>
        <v>#VALUE!</v>
      </c>
      <c r="N322" s="94" t="e">
        <f t="shared" si="59"/>
        <v>#VALUE!</v>
      </c>
      <c r="O322" s="94" t="e">
        <f t="shared" si="60"/>
        <v>#VALUE!</v>
      </c>
      <c r="P322" s="95" t="e">
        <f t="shared" si="61"/>
        <v>#VALUE!</v>
      </c>
      <c r="Q322" s="95" t="e">
        <f t="shared" si="68"/>
        <v>#VALUE!</v>
      </c>
      <c r="R322" s="95" t="b">
        <f t="shared" si="69"/>
        <v>0</v>
      </c>
      <c r="S322" s="76" t="str">
        <f t="shared" si="62"/>
        <v/>
      </c>
      <c r="T322" s="94" t="e" cm="1">
        <f t="array" aca="1" ref="T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U322" s="94" t="str">
        <f t="shared" si="63"/>
        <v/>
      </c>
      <c r="V322" s="96" t="b">
        <f t="shared" si="64"/>
        <v>0</v>
      </c>
      <c r="W322" s="130" t="e">
        <f>IF(#REF!="",FALSE,IF(OR(X322&gt;Z322,X322&lt;Y322),TRUE,FALSE))</f>
        <v>#REF!</v>
      </c>
      <c r="X322" s="130">
        <f t="shared" si="65"/>
        <v>0</v>
      </c>
      <c r="Y322" s="132" t="e">
        <f>#REF!-3/30</f>
        <v>#REF!</v>
      </c>
      <c r="Z322" s="133" t="e">
        <f>#REF!+1/30</f>
        <v>#REF!</v>
      </c>
    </row>
    <row r="323" spans="1:26" s="30" customFormat="1" x14ac:dyDescent="0.25">
      <c r="A323" s="19">
        <v>308</v>
      </c>
      <c r="B323" s="20"/>
      <c r="C323" s="189"/>
      <c r="D323" s="1"/>
      <c r="E323" s="1"/>
      <c r="F323" s="233">
        <v>0</v>
      </c>
      <c r="G323" s="58"/>
      <c r="H323" s="134" t="str">
        <f t="shared" si="66"/>
        <v/>
      </c>
      <c r="I323" s="35" t="b">
        <f t="shared" si="56"/>
        <v>0</v>
      </c>
      <c r="J323" s="92" t="str">
        <f t="shared" si="57"/>
        <v/>
      </c>
      <c r="K323" s="29" t="b">
        <v>0</v>
      </c>
      <c r="L323" s="92" t="str">
        <f t="shared" si="67"/>
        <v/>
      </c>
      <c r="M323" s="94" t="e">
        <f t="shared" si="58"/>
        <v>#VALUE!</v>
      </c>
      <c r="N323" s="94" t="e">
        <f t="shared" si="59"/>
        <v>#VALUE!</v>
      </c>
      <c r="O323" s="94" t="e">
        <f t="shared" si="60"/>
        <v>#VALUE!</v>
      </c>
      <c r="P323" s="95" t="e">
        <f t="shared" si="61"/>
        <v>#VALUE!</v>
      </c>
      <c r="Q323" s="95" t="e">
        <f t="shared" si="68"/>
        <v>#VALUE!</v>
      </c>
      <c r="R323" s="95" t="b">
        <f t="shared" si="69"/>
        <v>0</v>
      </c>
      <c r="S323" s="76" t="str">
        <f t="shared" si="62"/>
        <v/>
      </c>
      <c r="T323" s="94" t="e" cm="1">
        <f t="array" aca="1" ref="T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U323" s="94" t="str">
        <f t="shared" si="63"/>
        <v/>
      </c>
      <c r="V323" s="96" t="b">
        <f t="shared" si="64"/>
        <v>0</v>
      </c>
      <c r="W323" s="130" t="e">
        <f>IF(#REF!="",FALSE,IF(OR(X323&gt;Z323,X323&lt;Y323),TRUE,FALSE))</f>
        <v>#REF!</v>
      </c>
      <c r="X323" s="130">
        <f t="shared" si="65"/>
        <v>0</v>
      </c>
      <c r="Y323" s="132" t="e">
        <f>#REF!-3/30</f>
        <v>#REF!</v>
      </c>
      <c r="Z323" s="133" t="e">
        <f>#REF!+1/30</f>
        <v>#REF!</v>
      </c>
    </row>
    <row r="324" spans="1:26" s="30" customFormat="1" x14ac:dyDescent="0.25">
      <c r="A324" s="19">
        <v>309</v>
      </c>
      <c r="B324" s="20"/>
      <c r="C324" s="189"/>
      <c r="D324" s="1"/>
      <c r="E324" s="1"/>
      <c r="F324" s="233">
        <v>0</v>
      </c>
      <c r="G324" s="58"/>
      <c r="H324" s="134" t="str">
        <f t="shared" si="66"/>
        <v/>
      </c>
      <c r="I324" s="35" t="b">
        <f t="shared" si="56"/>
        <v>0</v>
      </c>
      <c r="J324" s="92" t="str">
        <f t="shared" si="57"/>
        <v/>
      </c>
      <c r="K324" s="29" t="b">
        <v>0</v>
      </c>
      <c r="L324" s="92" t="str">
        <f t="shared" si="67"/>
        <v/>
      </c>
      <c r="M324" s="94" t="e">
        <f t="shared" si="58"/>
        <v>#VALUE!</v>
      </c>
      <c r="N324" s="94" t="e">
        <f t="shared" si="59"/>
        <v>#VALUE!</v>
      </c>
      <c r="O324" s="94" t="e">
        <f t="shared" si="60"/>
        <v>#VALUE!</v>
      </c>
      <c r="P324" s="95" t="e">
        <f t="shared" si="61"/>
        <v>#VALUE!</v>
      </c>
      <c r="Q324" s="95" t="e">
        <f t="shared" si="68"/>
        <v>#VALUE!</v>
      </c>
      <c r="R324" s="95" t="b">
        <f t="shared" si="69"/>
        <v>0</v>
      </c>
      <c r="S324" s="76" t="str">
        <f t="shared" si="62"/>
        <v/>
      </c>
      <c r="T324" s="94" t="e" cm="1">
        <f t="array" aca="1" ref="T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U324" s="94" t="str">
        <f t="shared" si="63"/>
        <v/>
      </c>
      <c r="V324" s="96" t="b">
        <f t="shared" si="64"/>
        <v>0</v>
      </c>
      <c r="W324" s="130" t="e">
        <f>IF(#REF!="",FALSE,IF(OR(X324&gt;Z324,X324&lt;Y324),TRUE,FALSE))</f>
        <v>#REF!</v>
      </c>
      <c r="X324" s="130">
        <f t="shared" si="65"/>
        <v>0</v>
      </c>
      <c r="Y324" s="132" t="e">
        <f>#REF!-3/30</f>
        <v>#REF!</v>
      </c>
      <c r="Z324" s="133" t="e">
        <f>#REF!+1/30</f>
        <v>#REF!</v>
      </c>
    </row>
    <row r="325" spans="1:26" s="30" customFormat="1" x14ac:dyDescent="0.25">
      <c r="A325" s="19">
        <v>310</v>
      </c>
      <c r="B325" s="20"/>
      <c r="C325" s="189"/>
      <c r="D325" s="1"/>
      <c r="E325" s="1"/>
      <c r="F325" s="233">
        <v>0</v>
      </c>
      <c r="G325" s="58"/>
      <c r="H325" s="134" t="str">
        <f t="shared" si="66"/>
        <v/>
      </c>
      <c r="I325" s="35" t="b">
        <f t="shared" si="56"/>
        <v>0</v>
      </c>
      <c r="J325" s="92" t="str">
        <f t="shared" si="57"/>
        <v/>
      </c>
      <c r="K325" s="29" t="b">
        <v>0</v>
      </c>
      <c r="L325" s="92" t="str">
        <f t="shared" si="67"/>
        <v/>
      </c>
      <c r="M325" s="94" t="e">
        <f t="shared" si="58"/>
        <v>#VALUE!</v>
      </c>
      <c r="N325" s="94" t="e">
        <f t="shared" si="59"/>
        <v>#VALUE!</v>
      </c>
      <c r="O325" s="94" t="e">
        <f t="shared" si="60"/>
        <v>#VALUE!</v>
      </c>
      <c r="P325" s="95" t="e">
        <f t="shared" si="61"/>
        <v>#VALUE!</v>
      </c>
      <c r="Q325" s="95" t="e">
        <f t="shared" si="68"/>
        <v>#VALUE!</v>
      </c>
      <c r="R325" s="95" t="b">
        <f t="shared" si="69"/>
        <v>0</v>
      </c>
      <c r="S325" s="76" t="str">
        <f t="shared" si="62"/>
        <v/>
      </c>
      <c r="T325" s="94" t="e" cm="1">
        <f t="array" aca="1" ref="T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U325" s="94" t="str">
        <f t="shared" si="63"/>
        <v/>
      </c>
      <c r="V325" s="96" t="b">
        <f t="shared" si="64"/>
        <v>0</v>
      </c>
      <c r="W325" s="130" t="e">
        <f>IF(#REF!="",FALSE,IF(OR(X325&gt;Z325,X325&lt;Y325),TRUE,FALSE))</f>
        <v>#REF!</v>
      </c>
      <c r="X325" s="130">
        <f t="shared" si="65"/>
        <v>0</v>
      </c>
      <c r="Y325" s="132" t="e">
        <f>#REF!-3/30</f>
        <v>#REF!</v>
      </c>
      <c r="Z325" s="133" t="e">
        <f>#REF!+1/30</f>
        <v>#REF!</v>
      </c>
    </row>
    <row r="326" spans="1:26" s="30" customFormat="1" x14ac:dyDescent="0.25">
      <c r="A326" s="19">
        <v>311</v>
      </c>
      <c r="B326" s="20"/>
      <c r="C326" s="189"/>
      <c r="D326" s="1"/>
      <c r="E326" s="1"/>
      <c r="F326" s="233">
        <v>0</v>
      </c>
      <c r="G326" s="58"/>
      <c r="H326" s="134" t="str">
        <f t="shared" si="66"/>
        <v/>
      </c>
      <c r="I326" s="35" t="b">
        <f t="shared" si="56"/>
        <v>0</v>
      </c>
      <c r="J326" s="92" t="str">
        <f t="shared" si="57"/>
        <v/>
      </c>
      <c r="K326" s="29" t="b">
        <v>0</v>
      </c>
      <c r="L326" s="92" t="str">
        <f t="shared" si="67"/>
        <v/>
      </c>
      <c r="M326" s="94" t="e">
        <f t="shared" si="58"/>
        <v>#VALUE!</v>
      </c>
      <c r="N326" s="94" t="e">
        <f t="shared" si="59"/>
        <v>#VALUE!</v>
      </c>
      <c r="O326" s="94" t="e">
        <f t="shared" si="60"/>
        <v>#VALUE!</v>
      </c>
      <c r="P326" s="95" t="e">
        <f t="shared" si="61"/>
        <v>#VALUE!</v>
      </c>
      <c r="Q326" s="95" t="e">
        <f t="shared" si="68"/>
        <v>#VALUE!</v>
      </c>
      <c r="R326" s="95" t="b">
        <f t="shared" si="69"/>
        <v>0</v>
      </c>
      <c r="S326" s="76" t="str">
        <f t="shared" si="62"/>
        <v/>
      </c>
      <c r="T326" s="94" t="e" cm="1">
        <f t="array" aca="1" ref="T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U326" s="94" t="str">
        <f t="shared" si="63"/>
        <v/>
      </c>
      <c r="V326" s="96" t="b">
        <f t="shared" si="64"/>
        <v>0</v>
      </c>
      <c r="W326" s="130" t="e">
        <f>IF(#REF!="",FALSE,IF(OR(X326&gt;Z326,X326&lt;Y326),TRUE,FALSE))</f>
        <v>#REF!</v>
      </c>
      <c r="X326" s="130">
        <f t="shared" si="65"/>
        <v>0</v>
      </c>
      <c r="Y326" s="132" t="e">
        <f>#REF!-3/30</f>
        <v>#REF!</v>
      </c>
      <c r="Z326" s="133" t="e">
        <f>#REF!+1/30</f>
        <v>#REF!</v>
      </c>
    </row>
    <row r="327" spans="1:26" s="30" customFormat="1" x14ac:dyDescent="0.25">
      <c r="A327" s="19">
        <v>312</v>
      </c>
      <c r="B327" s="20"/>
      <c r="C327" s="189"/>
      <c r="D327" s="1"/>
      <c r="E327" s="1"/>
      <c r="F327" s="233">
        <v>0</v>
      </c>
      <c r="G327" s="58"/>
      <c r="H327" s="134" t="str">
        <f t="shared" si="66"/>
        <v/>
      </c>
      <c r="I327" s="35" t="b">
        <f t="shared" si="56"/>
        <v>0</v>
      </c>
      <c r="J327" s="92" t="str">
        <f t="shared" si="57"/>
        <v/>
      </c>
      <c r="K327" s="29" t="b">
        <v>0</v>
      </c>
      <c r="L327" s="92" t="str">
        <f t="shared" si="67"/>
        <v/>
      </c>
      <c r="M327" s="94" t="e">
        <f t="shared" si="58"/>
        <v>#VALUE!</v>
      </c>
      <c r="N327" s="94" t="e">
        <f t="shared" si="59"/>
        <v>#VALUE!</v>
      </c>
      <c r="O327" s="94" t="e">
        <f t="shared" si="60"/>
        <v>#VALUE!</v>
      </c>
      <c r="P327" s="95" t="e">
        <f t="shared" si="61"/>
        <v>#VALUE!</v>
      </c>
      <c r="Q327" s="95" t="e">
        <f t="shared" si="68"/>
        <v>#VALUE!</v>
      </c>
      <c r="R327" s="95" t="b">
        <f t="shared" si="69"/>
        <v>0</v>
      </c>
      <c r="S327" s="76" t="str">
        <f t="shared" si="62"/>
        <v/>
      </c>
      <c r="T327" s="94" t="e" cm="1">
        <f t="array" aca="1" ref="T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U327" s="94" t="str">
        <f t="shared" si="63"/>
        <v/>
      </c>
      <c r="V327" s="96" t="b">
        <f t="shared" si="64"/>
        <v>0</v>
      </c>
      <c r="W327" s="130" t="e">
        <f>IF(#REF!="",FALSE,IF(OR(X327&gt;Z327,X327&lt;Y327),TRUE,FALSE))</f>
        <v>#REF!</v>
      </c>
      <c r="X327" s="130">
        <f t="shared" si="65"/>
        <v>0</v>
      </c>
      <c r="Y327" s="132" t="e">
        <f>#REF!-3/30</f>
        <v>#REF!</v>
      </c>
      <c r="Z327" s="133" t="e">
        <f>#REF!+1/30</f>
        <v>#REF!</v>
      </c>
    </row>
    <row r="328" spans="1:26" s="30" customFormat="1" x14ac:dyDescent="0.25">
      <c r="A328" s="19">
        <v>313</v>
      </c>
      <c r="B328" s="20"/>
      <c r="C328" s="189"/>
      <c r="D328" s="1"/>
      <c r="E328" s="1"/>
      <c r="F328" s="233">
        <v>0</v>
      </c>
      <c r="G328" s="58"/>
      <c r="H328" s="134" t="str">
        <f t="shared" si="66"/>
        <v/>
      </c>
      <c r="I328" s="35" t="b">
        <f t="shared" si="56"/>
        <v>0</v>
      </c>
      <c r="J328" s="92" t="str">
        <f t="shared" si="57"/>
        <v/>
      </c>
      <c r="K328" s="29" t="b">
        <v>0</v>
      </c>
      <c r="L328" s="92" t="str">
        <f t="shared" si="67"/>
        <v/>
      </c>
      <c r="M328" s="94" t="e">
        <f t="shared" si="58"/>
        <v>#VALUE!</v>
      </c>
      <c r="N328" s="94" t="e">
        <f t="shared" si="59"/>
        <v>#VALUE!</v>
      </c>
      <c r="O328" s="94" t="e">
        <f t="shared" si="60"/>
        <v>#VALUE!</v>
      </c>
      <c r="P328" s="95" t="e">
        <f t="shared" si="61"/>
        <v>#VALUE!</v>
      </c>
      <c r="Q328" s="95" t="e">
        <f t="shared" si="68"/>
        <v>#VALUE!</v>
      </c>
      <c r="R328" s="95" t="b">
        <f t="shared" si="69"/>
        <v>0</v>
      </c>
      <c r="S328" s="76" t="str">
        <f t="shared" si="62"/>
        <v/>
      </c>
      <c r="T328" s="94" t="e" cm="1">
        <f t="array" aca="1" ref="T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U328" s="94" t="str">
        <f t="shared" si="63"/>
        <v/>
      </c>
      <c r="V328" s="96" t="b">
        <f t="shared" si="64"/>
        <v>0</v>
      </c>
      <c r="W328" s="130" t="e">
        <f>IF(#REF!="",FALSE,IF(OR(X328&gt;Z328,X328&lt;Y328),TRUE,FALSE))</f>
        <v>#REF!</v>
      </c>
      <c r="X328" s="130">
        <f t="shared" si="65"/>
        <v>0</v>
      </c>
      <c r="Y328" s="132" t="e">
        <f>#REF!-3/30</f>
        <v>#REF!</v>
      </c>
      <c r="Z328" s="133" t="e">
        <f>#REF!+1/30</f>
        <v>#REF!</v>
      </c>
    </row>
    <row r="329" spans="1:26" s="30" customFormat="1" x14ac:dyDescent="0.25">
      <c r="A329" s="19">
        <v>314</v>
      </c>
      <c r="B329" s="20"/>
      <c r="C329" s="189"/>
      <c r="D329" s="1"/>
      <c r="E329" s="1"/>
      <c r="F329" s="233">
        <v>0</v>
      </c>
      <c r="G329" s="58"/>
      <c r="H329" s="134" t="str">
        <f t="shared" si="66"/>
        <v/>
      </c>
      <c r="I329" s="35" t="b">
        <f t="shared" si="56"/>
        <v>0</v>
      </c>
      <c r="J329" s="92" t="str">
        <f t="shared" si="57"/>
        <v/>
      </c>
      <c r="K329" s="29" t="b">
        <v>0</v>
      </c>
      <c r="L329" s="92" t="str">
        <f t="shared" si="67"/>
        <v/>
      </c>
      <c r="M329" s="94" t="e">
        <f t="shared" si="58"/>
        <v>#VALUE!</v>
      </c>
      <c r="N329" s="94" t="e">
        <f t="shared" si="59"/>
        <v>#VALUE!</v>
      </c>
      <c r="O329" s="94" t="e">
        <f t="shared" si="60"/>
        <v>#VALUE!</v>
      </c>
      <c r="P329" s="95" t="e">
        <f t="shared" si="61"/>
        <v>#VALUE!</v>
      </c>
      <c r="Q329" s="95" t="e">
        <f t="shared" si="68"/>
        <v>#VALUE!</v>
      </c>
      <c r="R329" s="95" t="b">
        <f t="shared" si="69"/>
        <v>0</v>
      </c>
      <c r="S329" s="76" t="str">
        <f t="shared" si="62"/>
        <v/>
      </c>
      <c r="T329" s="94" t="e" cm="1">
        <f t="array" aca="1" ref="T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U329" s="94" t="str">
        <f t="shared" si="63"/>
        <v/>
      </c>
      <c r="V329" s="96" t="b">
        <f t="shared" si="64"/>
        <v>0</v>
      </c>
      <c r="W329" s="130" t="e">
        <f>IF(#REF!="",FALSE,IF(OR(X329&gt;Z329,X329&lt;Y329),TRUE,FALSE))</f>
        <v>#REF!</v>
      </c>
      <c r="X329" s="130">
        <f t="shared" si="65"/>
        <v>0</v>
      </c>
      <c r="Y329" s="132" t="e">
        <f>#REF!-3/30</f>
        <v>#REF!</v>
      </c>
      <c r="Z329" s="133" t="e">
        <f>#REF!+1/30</f>
        <v>#REF!</v>
      </c>
    </row>
    <row r="330" spans="1:26" s="30" customFormat="1" x14ac:dyDescent="0.25">
      <c r="A330" s="19">
        <v>315</v>
      </c>
      <c r="B330" s="20"/>
      <c r="C330" s="189"/>
      <c r="D330" s="1"/>
      <c r="E330" s="1"/>
      <c r="F330" s="233">
        <v>0</v>
      </c>
      <c r="G330" s="58"/>
      <c r="H330" s="134" t="str">
        <f t="shared" si="66"/>
        <v/>
      </c>
      <c r="I330" s="35" t="b">
        <f t="shared" si="56"/>
        <v>0</v>
      </c>
      <c r="J330" s="92" t="str">
        <f t="shared" si="57"/>
        <v/>
      </c>
      <c r="K330" s="29" t="b">
        <v>0</v>
      </c>
      <c r="L330" s="92" t="str">
        <f t="shared" si="67"/>
        <v/>
      </c>
      <c r="M330" s="94" t="e">
        <f t="shared" si="58"/>
        <v>#VALUE!</v>
      </c>
      <c r="N330" s="94" t="e">
        <f t="shared" si="59"/>
        <v>#VALUE!</v>
      </c>
      <c r="O330" s="94" t="e">
        <f t="shared" si="60"/>
        <v>#VALUE!</v>
      </c>
      <c r="P330" s="95" t="e">
        <f t="shared" si="61"/>
        <v>#VALUE!</v>
      </c>
      <c r="Q330" s="95" t="e">
        <f t="shared" si="68"/>
        <v>#VALUE!</v>
      </c>
      <c r="R330" s="95" t="b">
        <f t="shared" si="69"/>
        <v>0</v>
      </c>
      <c r="S330" s="76" t="str">
        <f t="shared" si="62"/>
        <v/>
      </c>
      <c r="T330" s="94" t="e" cm="1">
        <f t="array" aca="1" ref="T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U330" s="94" t="str">
        <f t="shared" si="63"/>
        <v/>
      </c>
      <c r="V330" s="96" t="b">
        <f t="shared" si="64"/>
        <v>0</v>
      </c>
      <c r="W330" s="130" t="e">
        <f>IF(#REF!="",FALSE,IF(OR(X330&gt;Z330,X330&lt;Y330),TRUE,FALSE))</f>
        <v>#REF!</v>
      </c>
      <c r="X330" s="130">
        <f t="shared" si="65"/>
        <v>0</v>
      </c>
      <c r="Y330" s="132" t="e">
        <f>#REF!-3/30</f>
        <v>#REF!</v>
      </c>
      <c r="Z330" s="133" t="e">
        <f>#REF!+1/30</f>
        <v>#REF!</v>
      </c>
    </row>
    <row r="331" spans="1:26" s="30" customFormat="1" x14ac:dyDescent="0.25">
      <c r="A331" s="19">
        <v>316</v>
      </c>
      <c r="B331" s="20"/>
      <c r="C331" s="189"/>
      <c r="D331" s="1"/>
      <c r="E331" s="1"/>
      <c r="F331" s="233">
        <v>0</v>
      </c>
      <c r="G331" s="58"/>
      <c r="H331" s="134" t="str">
        <f t="shared" si="66"/>
        <v/>
      </c>
      <c r="I331" s="35" t="b">
        <f t="shared" si="56"/>
        <v>0</v>
      </c>
      <c r="J331" s="92" t="str">
        <f t="shared" si="57"/>
        <v/>
      </c>
      <c r="K331" s="29" t="b">
        <v>0</v>
      </c>
      <c r="L331" s="92" t="str">
        <f t="shared" si="67"/>
        <v/>
      </c>
      <c r="M331" s="94" t="e">
        <f t="shared" si="58"/>
        <v>#VALUE!</v>
      </c>
      <c r="N331" s="94" t="e">
        <f t="shared" si="59"/>
        <v>#VALUE!</v>
      </c>
      <c r="O331" s="94" t="e">
        <f t="shared" si="60"/>
        <v>#VALUE!</v>
      </c>
      <c r="P331" s="95" t="e">
        <f t="shared" si="61"/>
        <v>#VALUE!</v>
      </c>
      <c r="Q331" s="95" t="e">
        <f t="shared" si="68"/>
        <v>#VALUE!</v>
      </c>
      <c r="R331" s="95" t="b">
        <f t="shared" si="69"/>
        <v>0</v>
      </c>
      <c r="S331" s="76" t="str">
        <f t="shared" si="62"/>
        <v/>
      </c>
      <c r="T331" s="94" t="e" cm="1">
        <f t="array" aca="1" ref="T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U331" s="94" t="str">
        <f t="shared" si="63"/>
        <v/>
      </c>
      <c r="V331" s="96" t="b">
        <f t="shared" si="64"/>
        <v>0</v>
      </c>
      <c r="W331" s="130" t="e">
        <f>IF(#REF!="",FALSE,IF(OR(X331&gt;Z331,X331&lt;Y331),TRUE,FALSE))</f>
        <v>#REF!</v>
      </c>
      <c r="X331" s="130">
        <f t="shared" si="65"/>
        <v>0</v>
      </c>
      <c r="Y331" s="132" t="e">
        <f>#REF!-3/30</f>
        <v>#REF!</v>
      </c>
      <c r="Z331" s="133" t="e">
        <f>#REF!+1/30</f>
        <v>#REF!</v>
      </c>
    </row>
    <row r="332" spans="1:26" s="30" customFormat="1" x14ac:dyDescent="0.25">
      <c r="A332" s="19">
        <v>317</v>
      </c>
      <c r="B332" s="20"/>
      <c r="C332" s="189"/>
      <c r="D332" s="1"/>
      <c r="E332" s="1"/>
      <c r="F332" s="233">
        <v>0</v>
      </c>
      <c r="G332" s="58"/>
      <c r="H332" s="134" t="str">
        <f t="shared" si="66"/>
        <v/>
      </c>
      <c r="I332" s="35" t="b">
        <f t="shared" si="56"/>
        <v>0</v>
      </c>
      <c r="J332" s="92" t="str">
        <f t="shared" si="57"/>
        <v/>
      </c>
      <c r="K332" s="29" t="b">
        <v>0</v>
      </c>
      <c r="L332" s="92" t="str">
        <f t="shared" si="67"/>
        <v/>
      </c>
      <c r="M332" s="94" t="e">
        <f t="shared" si="58"/>
        <v>#VALUE!</v>
      </c>
      <c r="N332" s="94" t="e">
        <f t="shared" si="59"/>
        <v>#VALUE!</v>
      </c>
      <c r="O332" s="94" t="e">
        <f t="shared" si="60"/>
        <v>#VALUE!</v>
      </c>
      <c r="P332" s="95" t="e">
        <f t="shared" si="61"/>
        <v>#VALUE!</v>
      </c>
      <c r="Q332" s="95" t="e">
        <f t="shared" si="68"/>
        <v>#VALUE!</v>
      </c>
      <c r="R332" s="95" t="b">
        <f t="shared" si="69"/>
        <v>0</v>
      </c>
      <c r="S332" s="76" t="str">
        <f t="shared" si="62"/>
        <v/>
      </c>
      <c r="T332" s="94" t="e" cm="1">
        <f t="array" aca="1" ref="T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U332" s="94" t="str">
        <f t="shared" si="63"/>
        <v/>
      </c>
      <c r="V332" s="96" t="b">
        <f t="shared" si="64"/>
        <v>0</v>
      </c>
      <c r="W332" s="130" t="e">
        <f>IF(#REF!="",FALSE,IF(OR(X332&gt;Z332,X332&lt;Y332),TRUE,FALSE))</f>
        <v>#REF!</v>
      </c>
      <c r="X332" s="130">
        <f t="shared" si="65"/>
        <v>0</v>
      </c>
      <c r="Y332" s="132" t="e">
        <f>#REF!-3/30</f>
        <v>#REF!</v>
      </c>
      <c r="Z332" s="133" t="e">
        <f>#REF!+1/30</f>
        <v>#REF!</v>
      </c>
    </row>
    <row r="333" spans="1:26" s="30" customFormat="1" x14ac:dyDescent="0.25">
      <c r="A333" s="19">
        <v>318</v>
      </c>
      <c r="B333" s="20"/>
      <c r="C333" s="189"/>
      <c r="D333" s="1"/>
      <c r="E333" s="1"/>
      <c r="F333" s="233">
        <v>0</v>
      </c>
      <c r="G333" s="58"/>
      <c r="H333" s="134" t="str">
        <f t="shared" si="66"/>
        <v/>
      </c>
      <c r="I333" s="35" t="b">
        <f t="shared" si="56"/>
        <v>0</v>
      </c>
      <c r="J333" s="92" t="str">
        <f t="shared" si="57"/>
        <v/>
      </c>
      <c r="K333" s="29" t="b">
        <v>0</v>
      </c>
      <c r="L333" s="92" t="str">
        <f t="shared" si="67"/>
        <v/>
      </c>
      <c r="M333" s="94" t="e">
        <f t="shared" si="58"/>
        <v>#VALUE!</v>
      </c>
      <c r="N333" s="94" t="e">
        <f t="shared" si="59"/>
        <v>#VALUE!</v>
      </c>
      <c r="O333" s="94" t="e">
        <f t="shared" si="60"/>
        <v>#VALUE!</v>
      </c>
      <c r="P333" s="95" t="e">
        <f t="shared" si="61"/>
        <v>#VALUE!</v>
      </c>
      <c r="Q333" s="95" t="e">
        <f t="shared" si="68"/>
        <v>#VALUE!</v>
      </c>
      <c r="R333" s="95" t="b">
        <f t="shared" si="69"/>
        <v>0</v>
      </c>
      <c r="S333" s="76" t="str">
        <f t="shared" si="62"/>
        <v/>
      </c>
      <c r="T333" s="94" t="e" cm="1">
        <f t="array" aca="1" ref="T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U333" s="94" t="str">
        <f t="shared" si="63"/>
        <v/>
      </c>
      <c r="V333" s="96" t="b">
        <f t="shared" si="64"/>
        <v>0</v>
      </c>
      <c r="W333" s="130" t="e">
        <f>IF(#REF!="",FALSE,IF(OR(X333&gt;Z333,X333&lt;Y333),TRUE,FALSE))</f>
        <v>#REF!</v>
      </c>
      <c r="X333" s="130">
        <f t="shared" si="65"/>
        <v>0</v>
      </c>
      <c r="Y333" s="132" t="e">
        <f>#REF!-3/30</f>
        <v>#REF!</v>
      </c>
      <c r="Z333" s="133" t="e">
        <f>#REF!+1/30</f>
        <v>#REF!</v>
      </c>
    </row>
    <row r="334" spans="1:26" s="30" customFormat="1" x14ac:dyDescent="0.25">
      <c r="A334" s="19">
        <v>319</v>
      </c>
      <c r="B334" s="20"/>
      <c r="C334" s="189"/>
      <c r="D334" s="1"/>
      <c r="E334" s="1"/>
      <c r="F334" s="233">
        <v>0</v>
      </c>
      <c r="G334" s="58"/>
      <c r="H334" s="134" t="str">
        <f t="shared" si="66"/>
        <v/>
      </c>
      <c r="I334" s="35" t="b">
        <f t="shared" si="56"/>
        <v>0</v>
      </c>
      <c r="J334" s="92" t="str">
        <f t="shared" si="57"/>
        <v/>
      </c>
      <c r="K334" s="29" t="b">
        <v>0</v>
      </c>
      <c r="L334" s="92" t="str">
        <f t="shared" si="67"/>
        <v/>
      </c>
      <c r="M334" s="94" t="e">
        <f t="shared" si="58"/>
        <v>#VALUE!</v>
      </c>
      <c r="N334" s="94" t="e">
        <f t="shared" si="59"/>
        <v>#VALUE!</v>
      </c>
      <c r="O334" s="94" t="e">
        <f t="shared" si="60"/>
        <v>#VALUE!</v>
      </c>
      <c r="P334" s="95" t="e">
        <f t="shared" si="61"/>
        <v>#VALUE!</v>
      </c>
      <c r="Q334" s="95" t="e">
        <f t="shared" si="68"/>
        <v>#VALUE!</v>
      </c>
      <c r="R334" s="95" t="b">
        <f t="shared" si="69"/>
        <v>0</v>
      </c>
      <c r="S334" s="76" t="str">
        <f t="shared" si="62"/>
        <v/>
      </c>
      <c r="T334" s="94" t="e" cm="1">
        <f t="array" aca="1" ref="T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U334" s="94" t="str">
        <f t="shared" si="63"/>
        <v/>
      </c>
      <c r="V334" s="96" t="b">
        <f t="shared" si="64"/>
        <v>0</v>
      </c>
      <c r="W334" s="130" t="e">
        <f>IF(#REF!="",FALSE,IF(OR(X334&gt;Z334,X334&lt;Y334),TRUE,FALSE))</f>
        <v>#REF!</v>
      </c>
      <c r="X334" s="130">
        <f t="shared" si="65"/>
        <v>0</v>
      </c>
      <c r="Y334" s="132" t="e">
        <f>#REF!-3/30</f>
        <v>#REF!</v>
      </c>
      <c r="Z334" s="133" t="e">
        <f>#REF!+1/30</f>
        <v>#REF!</v>
      </c>
    </row>
    <row r="335" spans="1:26" s="30" customFormat="1" x14ac:dyDescent="0.25">
      <c r="A335" s="19">
        <v>320</v>
      </c>
      <c r="B335" s="20"/>
      <c r="C335" s="189"/>
      <c r="D335" s="1"/>
      <c r="E335" s="1"/>
      <c r="F335" s="233">
        <v>0</v>
      </c>
      <c r="G335" s="58"/>
      <c r="H335" s="134" t="str">
        <f t="shared" si="66"/>
        <v/>
      </c>
      <c r="I335" s="35" t="b">
        <f t="shared" si="56"/>
        <v>0</v>
      </c>
      <c r="J335" s="92" t="str">
        <f t="shared" si="57"/>
        <v/>
      </c>
      <c r="K335" s="29" t="b">
        <v>0</v>
      </c>
      <c r="L335" s="92" t="str">
        <f t="shared" si="67"/>
        <v/>
      </c>
      <c r="M335" s="94" t="e">
        <f t="shared" si="58"/>
        <v>#VALUE!</v>
      </c>
      <c r="N335" s="94" t="e">
        <f t="shared" si="59"/>
        <v>#VALUE!</v>
      </c>
      <c r="O335" s="94" t="e">
        <f t="shared" si="60"/>
        <v>#VALUE!</v>
      </c>
      <c r="P335" s="95" t="e">
        <f t="shared" si="61"/>
        <v>#VALUE!</v>
      </c>
      <c r="Q335" s="95" t="e">
        <f t="shared" si="68"/>
        <v>#VALUE!</v>
      </c>
      <c r="R335" s="95" t="b">
        <f t="shared" si="69"/>
        <v>0</v>
      </c>
      <c r="S335" s="76" t="str">
        <f t="shared" si="62"/>
        <v/>
      </c>
      <c r="T335" s="94" t="e" cm="1">
        <f t="array" aca="1" ref="T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U335" s="94" t="str">
        <f t="shared" si="63"/>
        <v/>
      </c>
      <c r="V335" s="96" t="b">
        <f t="shared" si="64"/>
        <v>0</v>
      </c>
      <c r="W335" s="130" t="e">
        <f>IF(#REF!="",FALSE,IF(OR(X335&gt;Z335,X335&lt;Y335),TRUE,FALSE))</f>
        <v>#REF!</v>
      </c>
      <c r="X335" s="130">
        <f t="shared" si="65"/>
        <v>0</v>
      </c>
      <c r="Y335" s="132" t="e">
        <f>#REF!-3/30</f>
        <v>#REF!</v>
      </c>
      <c r="Z335" s="133" t="e">
        <f>#REF!+1/30</f>
        <v>#REF!</v>
      </c>
    </row>
    <row r="336" spans="1:26" s="30" customFormat="1" x14ac:dyDescent="0.25">
      <c r="A336" s="19">
        <v>321</v>
      </c>
      <c r="B336" s="20"/>
      <c r="C336" s="189"/>
      <c r="D336" s="1"/>
      <c r="E336" s="1"/>
      <c r="F336" s="233">
        <v>0</v>
      </c>
      <c r="G336" s="58"/>
      <c r="H336" s="134" t="str">
        <f t="shared" si="66"/>
        <v/>
      </c>
      <c r="I336" s="35" t="b">
        <f t="shared" ref="I336:I399" si="70">V336</f>
        <v>0</v>
      </c>
      <c r="J336" s="92" t="str">
        <f t="shared" ref="J336:J399" si="71">IF(I336,J$13,"")</f>
        <v/>
      </c>
      <c r="K336" s="29" t="b">
        <v>0</v>
      </c>
      <c r="L336" s="92" t="str">
        <f t="shared" si="67"/>
        <v/>
      </c>
      <c r="M336" s="94" t="e">
        <f t="shared" ref="M336:M399" si="72">VALUE(LEFT(C336,2))</f>
        <v>#VALUE!</v>
      </c>
      <c r="N336" s="94" t="e">
        <f t="shared" ref="N336:N399" si="73">VALUE(MID(C336,3,2))</f>
        <v>#VALUE!</v>
      </c>
      <c r="O336" s="94" t="e">
        <f t="shared" ref="O336:O399" si="74">TEXT(IF(VALUE(MID(C336,5,2))&gt;31,MID(C336,5,2)-60,VALUE(MID(C336,5,2))),"00")</f>
        <v>#VALUE!</v>
      </c>
      <c r="P336" s="95" t="e">
        <f t="shared" ref="P336:P399" si="75">DATEVALUE(IF(VALUE(LEFT(C336,2))&lt;20,20,19)&amp;TEXT(M336,"00")&amp;"/"&amp;N336&amp;"/"&amp;O336)</f>
        <v>#VALUE!</v>
      </c>
      <c r="Q336" s="95" t="e">
        <f t="shared" si="68"/>
        <v>#VALUE!</v>
      </c>
      <c r="R336" s="95" t="b">
        <f t="shared" si="69"/>
        <v>0</v>
      </c>
      <c r="S336" s="76" t="str">
        <f t="shared" ref="S336:S399" si="76">RIGHT(C336,1)</f>
        <v/>
      </c>
      <c r="T336" s="94" t="e" cm="1">
        <f t="array" aca="1" ref="T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U336" s="94" t="str">
        <f t="shared" ref="U336:U399" si="77">IF(C336="","",T336=S336)</f>
        <v/>
      </c>
      <c r="V336" s="96" t="b">
        <f t="shared" ref="V336:V399" si="78">IFERROR(NOT(IF(C336&lt;&gt;"",AND(R336,U336),TRUE)),TRUE)</f>
        <v>0</v>
      </c>
      <c r="W336" s="130" t="e">
        <f>IF(#REF!="",FALSE,IF(OR(X336&gt;Z336,X336&lt;Y336),TRUE,FALSE))</f>
        <v>#REF!</v>
      </c>
      <c r="X336" s="130">
        <f t="shared" ref="X336:X399" si="79">(E336-D336)/30</f>
        <v>0</v>
      </c>
      <c r="Y336" s="132" t="e">
        <f>#REF!-3/30</f>
        <v>#REF!</v>
      </c>
      <c r="Z336" s="133" t="e">
        <f>#REF!+1/30</f>
        <v>#REF!</v>
      </c>
    </row>
    <row r="337" spans="1:26" s="30" customFormat="1" x14ac:dyDescent="0.25">
      <c r="A337" s="19">
        <v>322</v>
      </c>
      <c r="B337" s="20"/>
      <c r="C337" s="189"/>
      <c r="D337" s="1"/>
      <c r="E337" s="1"/>
      <c r="F337" s="233">
        <v>0</v>
      </c>
      <c r="G337" s="58"/>
      <c r="H337" s="134" t="str">
        <f t="shared" ref="H337:H400" si="80">IF(J337="","",J337&amp;". ")&amp;IF(L337="","",L337&amp;". ")</f>
        <v/>
      </c>
      <c r="I337" s="35" t="b">
        <f t="shared" si="70"/>
        <v>0</v>
      </c>
      <c r="J337" s="92" t="str">
        <f t="shared" si="71"/>
        <v/>
      </c>
      <c r="K337" s="29" t="b">
        <v>0</v>
      </c>
      <c r="L337" s="92" t="str">
        <f t="shared" ref="L337:L400" si="81">IF(K337,L$13,"")</f>
        <v/>
      </c>
      <c r="M337" s="94" t="e">
        <f t="shared" si="72"/>
        <v>#VALUE!</v>
      </c>
      <c r="N337" s="94" t="e">
        <f t="shared" si="73"/>
        <v>#VALUE!</v>
      </c>
      <c r="O337" s="94" t="e">
        <f t="shared" si="74"/>
        <v>#VALUE!</v>
      </c>
      <c r="P337" s="95" t="e">
        <f t="shared" si="75"/>
        <v>#VALUE!</v>
      </c>
      <c r="Q337" s="95" t="e">
        <f t="shared" ref="Q337:Q400" si="82">DATE(M337,N337,O337)</f>
        <v>#VALUE!</v>
      </c>
      <c r="R337" s="95" t="b">
        <f t="shared" si="69"/>
        <v>0</v>
      </c>
      <c r="S337" s="76" t="str">
        <f t="shared" si="76"/>
        <v/>
      </c>
      <c r="T337" s="94" t="e" cm="1">
        <f t="array" aca="1" ref="T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U337" s="94" t="str">
        <f t="shared" si="77"/>
        <v/>
      </c>
      <c r="V337" s="96" t="b">
        <f t="shared" si="78"/>
        <v>0</v>
      </c>
      <c r="W337" s="130" t="e">
        <f>IF(#REF!="",FALSE,IF(OR(X337&gt;Z337,X337&lt;Y337),TRUE,FALSE))</f>
        <v>#REF!</v>
      </c>
      <c r="X337" s="130">
        <f t="shared" si="79"/>
        <v>0</v>
      </c>
      <c r="Y337" s="132" t="e">
        <f>#REF!-3/30</f>
        <v>#REF!</v>
      </c>
      <c r="Z337" s="133" t="e">
        <f>#REF!+1/30</f>
        <v>#REF!</v>
      </c>
    </row>
    <row r="338" spans="1:26" s="30" customFormat="1" x14ac:dyDescent="0.25">
      <c r="A338" s="19">
        <v>323</v>
      </c>
      <c r="B338" s="20"/>
      <c r="C338" s="189"/>
      <c r="D338" s="1"/>
      <c r="E338" s="1"/>
      <c r="F338" s="233">
        <v>0</v>
      </c>
      <c r="G338" s="58"/>
      <c r="H338" s="134" t="str">
        <f t="shared" si="80"/>
        <v/>
      </c>
      <c r="I338" s="35" t="b">
        <f t="shared" si="70"/>
        <v>0</v>
      </c>
      <c r="J338" s="92" t="str">
        <f t="shared" si="71"/>
        <v/>
      </c>
      <c r="K338" s="29" t="b">
        <v>0</v>
      </c>
      <c r="L338" s="92" t="str">
        <f t="shared" si="81"/>
        <v/>
      </c>
      <c r="M338" s="94" t="e">
        <f t="shared" si="72"/>
        <v>#VALUE!</v>
      </c>
      <c r="N338" s="94" t="e">
        <f t="shared" si="73"/>
        <v>#VALUE!</v>
      </c>
      <c r="O338" s="94" t="e">
        <f t="shared" si="74"/>
        <v>#VALUE!</v>
      </c>
      <c r="P338" s="95" t="e">
        <f t="shared" si="75"/>
        <v>#VALUE!</v>
      </c>
      <c r="Q338" s="95" t="e">
        <f t="shared" si="82"/>
        <v>#VALUE!</v>
      </c>
      <c r="R338" s="95" t="b">
        <f t="shared" ref="R338:R401" si="83">NOT(ISERR(AND(N338&lt;13,VALUE(O338)&lt;31,P338=Q338)))</f>
        <v>0</v>
      </c>
      <c r="S338" s="76" t="str">
        <f t="shared" si="76"/>
        <v/>
      </c>
      <c r="T338" s="94" t="e" cm="1">
        <f t="array" aca="1" ref="T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U338" s="94" t="str">
        <f t="shared" si="77"/>
        <v/>
      </c>
      <c r="V338" s="96" t="b">
        <f t="shared" si="78"/>
        <v>0</v>
      </c>
      <c r="W338" s="130" t="e">
        <f>IF(#REF!="",FALSE,IF(OR(X338&gt;Z338,X338&lt;Y338),TRUE,FALSE))</f>
        <v>#REF!</v>
      </c>
      <c r="X338" s="130">
        <f t="shared" si="79"/>
        <v>0</v>
      </c>
      <c r="Y338" s="132" t="e">
        <f>#REF!-3/30</f>
        <v>#REF!</v>
      </c>
      <c r="Z338" s="133" t="e">
        <f>#REF!+1/30</f>
        <v>#REF!</v>
      </c>
    </row>
    <row r="339" spans="1:26" s="30" customFormat="1" x14ac:dyDescent="0.25">
      <c r="A339" s="19">
        <v>324</v>
      </c>
      <c r="B339" s="20"/>
      <c r="C339" s="189"/>
      <c r="D339" s="1"/>
      <c r="E339" s="1"/>
      <c r="F339" s="233">
        <v>0</v>
      </c>
      <c r="G339" s="58"/>
      <c r="H339" s="134" t="str">
        <f t="shared" si="80"/>
        <v/>
      </c>
      <c r="I339" s="35" t="b">
        <f t="shared" si="70"/>
        <v>0</v>
      </c>
      <c r="J339" s="92" t="str">
        <f t="shared" si="71"/>
        <v/>
      </c>
      <c r="K339" s="29" t="b">
        <v>0</v>
      </c>
      <c r="L339" s="92" t="str">
        <f t="shared" si="81"/>
        <v/>
      </c>
      <c r="M339" s="94" t="e">
        <f t="shared" si="72"/>
        <v>#VALUE!</v>
      </c>
      <c r="N339" s="94" t="e">
        <f t="shared" si="73"/>
        <v>#VALUE!</v>
      </c>
      <c r="O339" s="94" t="e">
        <f t="shared" si="74"/>
        <v>#VALUE!</v>
      </c>
      <c r="P339" s="95" t="e">
        <f t="shared" si="75"/>
        <v>#VALUE!</v>
      </c>
      <c r="Q339" s="95" t="e">
        <f t="shared" si="82"/>
        <v>#VALUE!</v>
      </c>
      <c r="R339" s="95" t="b">
        <f t="shared" si="83"/>
        <v>0</v>
      </c>
      <c r="S339" s="76" t="str">
        <f t="shared" si="76"/>
        <v/>
      </c>
      <c r="T339" s="94" t="e" cm="1">
        <f t="array" aca="1" ref="T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U339" s="94" t="str">
        <f t="shared" si="77"/>
        <v/>
      </c>
      <c r="V339" s="96" t="b">
        <f t="shared" si="78"/>
        <v>0</v>
      </c>
      <c r="W339" s="130" t="e">
        <f>IF(#REF!="",FALSE,IF(OR(X339&gt;Z339,X339&lt;Y339),TRUE,FALSE))</f>
        <v>#REF!</v>
      </c>
      <c r="X339" s="130">
        <f t="shared" si="79"/>
        <v>0</v>
      </c>
      <c r="Y339" s="132" t="e">
        <f>#REF!-3/30</f>
        <v>#REF!</v>
      </c>
      <c r="Z339" s="133" t="e">
        <f>#REF!+1/30</f>
        <v>#REF!</v>
      </c>
    </row>
    <row r="340" spans="1:26" s="30" customFormat="1" x14ac:dyDescent="0.25">
      <c r="A340" s="19">
        <v>325</v>
      </c>
      <c r="B340" s="20"/>
      <c r="C340" s="189"/>
      <c r="D340" s="1"/>
      <c r="E340" s="1"/>
      <c r="F340" s="233">
        <v>0</v>
      </c>
      <c r="G340" s="58"/>
      <c r="H340" s="134" t="str">
        <f t="shared" si="80"/>
        <v/>
      </c>
      <c r="I340" s="35" t="b">
        <f t="shared" si="70"/>
        <v>0</v>
      </c>
      <c r="J340" s="92" t="str">
        <f t="shared" si="71"/>
        <v/>
      </c>
      <c r="K340" s="29" t="b">
        <v>0</v>
      </c>
      <c r="L340" s="92" t="str">
        <f t="shared" si="81"/>
        <v/>
      </c>
      <c r="M340" s="94" t="e">
        <f t="shared" si="72"/>
        <v>#VALUE!</v>
      </c>
      <c r="N340" s="94" t="e">
        <f t="shared" si="73"/>
        <v>#VALUE!</v>
      </c>
      <c r="O340" s="94" t="e">
        <f t="shared" si="74"/>
        <v>#VALUE!</v>
      </c>
      <c r="P340" s="95" t="e">
        <f t="shared" si="75"/>
        <v>#VALUE!</v>
      </c>
      <c r="Q340" s="95" t="e">
        <f t="shared" si="82"/>
        <v>#VALUE!</v>
      </c>
      <c r="R340" s="95" t="b">
        <f t="shared" si="83"/>
        <v>0</v>
      </c>
      <c r="S340" s="76" t="str">
        <f t="shared" si="76"/>
        <v/>
      </c>
      <c r="T340" s="94" t="e" cm="1">
        <f t="array" aca="1" ref="T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U340" s="94" t="str">
        <f t="shared" si="77"/>
        <v/>
      </c>
      <c r="V340" s="96" t="b">
        <f t="shared" si="78"/>
        <v>0</v>
      </c>
      <c r="W340" s="130" t="e">
        <f>IF(#REF!="",FALSE,IF(OR(X340&gt;Z340,X340&lt;Y340),TRUE,FALSE))</f>
        <v>#REF!</v>
      </c>
      <c r="X340" s="130">
        <f t="shared" si="79"/>
        <v>0</v>
      </c>
      <c r="Y340" s="132" t="e">
        <f>#REF!-3/30</f>
        <v>#REF!</v>
      </c>
      <c r="Z340" s="133" t="e">
        <f>#REF!+1/30</f>
        <v>#REF!</v>
      </c>
    </row>
    <row r="341" spans="1:26" s="30" customFormat="1" x14ac:dyDescent="0.25">
      <c r="A341" s="19">
        <v>326</v>
      </c>
      <c r="B341" s="20"/>
      <c r="C341" s="189"/>
      <c r="D341" s="1"/>
      <c r="E341" s="1"/>
      <c r="F341" s="233">
        <v>0</v>
      </c>
      <c r="G341" s="58"/>
      <c r="H341" s="134" t="str">
        <f t="shared" si="80"/>
        <v/>
      </c>
      <c r="I341" s="35" t="b">
        <f t="shared" si="70"/>
        <v>0</v>
      </c>
      <c r="J341" s="92" t="str">
        <f t="shared" si="71"/>
        <v/>
      </c>
      <c r="K341" s="29" t="b">
        <v>0</v>
      </c>
      <c r="L341" s="92" t="str">
        <f t="shared" si="81"/>
        <v/>
      </c>
      <c r="M341" s="94" t="e">
        <f t="shared" si="72"/>
        <v>#VALUE!</v>
      </c>
      <c r="N341" s="94" t="e">
        <f t="shared" si="73"/>
        <v>#VALUE!</v>
      </c>
      <c r="O341" s="94" t="e">
        <f t="shared" si="74"/>
        <v>#VALUE!</v>
      </c>
      <c r="P341" s="95" t="e">
        <f t="shared" si="75"/>
        <v>#VALUE!</v>
      </c>
      <c r="Q341" s="95" t="e">
        <f t="shared" si="82"/>
        <v>#VALUE!</v>
      </c>
      <c r="R341" s="95" t="b">
        <f t="shared" si="83"/>
        <v>0</v>
      </c>
      <c r="S341" s="76" t="str">
        <f t="shared" si="76"/>
        <v/>
      </c>
      <c r="T341" s="94" t="e" cm="1">
        <f t="array" aca="1" ref="T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U341" s="94" t="str">
        <f t="shared" si="77"/>
        <v/>
      </c>
      <c r="V341" s="96" t="b">
        <f t="shared" si="78"/>
        <v>0</v>
      </c>
      <c r="W341" s="130" t="e">
        <f>IF(#REF!="",FALSE,IF(OR(X341&gt;Z341,X341&lt;Y341),TRUE,FALSE))</f>
        <v>#REF!</v>
      </c>
      <c r="X341" s="130">
        <f t="shared" si="79"/>
        <v>0</v>
      </c>
      <c r="Y341" s="132" t="e">
        <f>#REF!-3/30</f>
        <v>#REF!</v>
      </c>
      <c r="Z341" s="133" t="e">
        <f>#REF!+1/30</f>
        <v>#REF!</v>
      </c>
    </row>
    <row r="342" spans="1:26" s="30" customFormat="1" x14ac:dyDescent="0.25">
      <c r="A342" s="19">
        <v>327</v>
      </c>
      <c r="B342" s="20"/>
      <c r="C342" s="189"/>
      <c r="D342" s="1"/>
      <c r="E342" s="1"/>
      <c r="F342" s="233">
        <v>0</v>
      </c>
      <c r="G342" s="58"/>
      <c r="H342" s="134" t="str">
        <f t="shared" si="80"/>
        <v/>
      </c>
      <c r="I342" s="35" t="b">
        <f t="shared" si="70"/>
        <v>0</v>
      </c>
      <c r="J342" s="92" t="str">
        <f t="shared" si="71"/>
        <v/>
      </c>
      <c r="K342" s="29" t="b">
        <v>0</v>
      </c>
      <c r="L342" s="92" t="str">
        <f t="shared" si="81"/>
        <v/>
      </c>
      <c r="M342" s="94" t="e">
        <f t="shared" si="72"/>
        <v>#VALUE!</v>
      </c>
      <c r="N342" s="94" t="e">
        <f t="shared" si="73"/>
        <v>#VALUE!</v>
      </c>
      <c r="O342" s="94" t="e">
        <f t="shared" si="74"/>
        <v>#VALUE!</v>
      </c>
      <c r="P342" s="95" t="e">
        <f t="shared" si="75"/>
        <v>#VALUE!</v>
      </c>
      <c r="Q342" s="95" t="e">
        <f t="shared" si="82"/>
        <v>#VALUE!</v>
      </c>
      <c r="R342" s="95" t="b">
        <f t="shared" si="83"/>
        <v>0</v>
      </c>
      <c r="S342" s="76" t="str">
        <f t="shared" si="76"/>
        <v/>
      </c>
      <c r="T342" s="94" t="e" cm="1">
        <f t="array" aca="1" ref="T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U342" s="94" t="str">
        <f t="shared" si="77"/>
        <v/>
      </c>
      <c r="V342" s="96" t="b">
        <f t="shared" si="78"/>
        <v>0</v>
      </c>
      <c r="W342" s="130" t="e">
        <f>IF(#REF!="",FALSE,IF(OR(X342&gt;Z342,X342&lt;Y342),TRUE,FALSE))</f>
        <v>#REF!</v>
      </c>
      <c r="X342" s="130">
        <f t="shared" si="79"/>
        <v>0</v>
      </c>
      <c r="Y342" s="132" t="e">
        <f>#REF!-3/30</f>
        <v>#REF!</v>
      </c>
      <c r="Z342" s="133" t="e">
        <f>#REF!+1/30</f>
        <v>#REF!</v>
      </c>
    </row>
    <row r="343" spans="1:26" s="30" customFormat="1" x14ac:dyDescent="0.25">
      <c r="A343" s="19">
        <v>328</v>
      </c>
      <c r="B343" s="20"/>
      <c r="C343" s="189"/>
      <c r="D343" s="1"/>
      <c r="E343" s="1"/>
      <c r="F343" s="233">
        <v>0</v>
      </c>
      <c r="G343" s="58"/>
      <c r="H343" s="134" t="str">
        <f t="shared" si="80"/>
        <v/>
      </c>
      <c r="I343" s="35" t="b">
        <f t="shared" si="70"/>
        <v>0</v>
      </c>
      <c r="J343" s="92" t="str">
        <f t="shared" si="71"/>
        <v/>
      </c>
      <c r="K343" s="29" t="b">
        <v>0</v>
      </c>
      <c r="L343" s="92" t="str">
        <f t="shared" si="81"/>
        <v/>
      </c>
      <c r="M343" s="94" t="e">
        <f t="shared" si="72"/>
        <v>#VALUE!</v>
      </c>
      <c r="N343" s="94" t="e">
        <f t="shared" si="73"/>
        <v>#VALUE!</v>
      </c>
      <c r="O343" s="94" t="e">
        <f t="shared" si="74"/>
        <v>#VALUE!</v>
      </c>
      <c r="P343" s="95" t="e">
        <f t="shared" si="75"/>
        <v>#VALUE!</v>
      </c>
      <c r="Q343" s="95" t="e">
        <f t="shared" si="82"/>
        <v>#VALUE!</v>
      </c>
      <c r="R343" s="95" t="b">
        <f t="shared" si="83"/>
        <v>0</v>
      </c>
      <c r="S343" s="76" t="str">
        <f t="shared" si="76"/>
        <v/>
      </c>
      <c r="T343" s="94" t="e" cm="1">
        <f t="array" aca="1" ref="T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U343" s="94" t="str">
        <f t="shared" si="77"/>
        <v/>
      </c>
      <c r="V343" s="96" t="b">
        <f t="shared" si="78"/>
        <v>0</v>
      </c>
      <c r="W343" s="130" t="e">
        <f>IF(#REF!="",FALSE,IF(OR(X343&gt;Z343,X343&lt;Y343),TRUE,FALSE))</f>
        <v>#REF!</v>
      </c>
      <c r="X343" s="130">
        <f t="shared" si="79"/>
        <v>0</v>
      </c>
      <c r="Y343" s="132" t="e">
        <f>#REF!-3/30</f>
        <v>#REF!</v>
      </c>
      <c r="Z343" s="133" t="e">
        <f>#REF!+1/30</f>
        <v>#REF!</v>
      </c>
    </row>
    <row r="344" spans="1:26" s="30" customFormat="1" x14ac:dyDescent="0.25">
      <c r="A344" s="19">
        <v>329</v>
      </c>
      <c r="B344" s="20"/>
      <c r="C344" s="189"/>
      <c r="D344" s="1"/>
      <c r="E344" s="1"/>
      <c r="F344" s="233">
        <v>0</v>
      </c>
      <c r="G344" s="58"/>
      <c r="H344" s="134" t="str">
        <f t="shared" si="80"/>
        <v/>
      </c>
      <c r="I344" s="35" t="b">
        <f t="shared" si="70"/>
        <v>0</v>
      </c>
      <c r="J344" s="92" t="str">
        <f t="shared" si="71"/>
        <v/>
      </c>
      <c r="K344" s="29" t="b">
        <v>0</v>
      </c>
      <c r="L344" s="92" t="str">
        <f t="shared" si="81"/>
        <v/>
      </c>
      <c r="M344" s="94" t="e">
        <f t="shared" si="72"/>
        <v>#VALUE!</v>
      </c>
      <c r="N344" s="94" t="e">
        <f t="shared" si="73"/>
        <v>#VALUE!</v>
      </c>
      <c r="O344" s="94" t="e">
        <f t="shared" si="74"/>
        <v>#VALUE!</v>
      </c>
      <c r="P344" s="95" t="e">
        <f t="shared" si="75"/>
        <v>#VALUE!</v>
      </c>
      <c r="Q344" s="95" t="e">
        <f t="shared" si="82"/>
        <v>#VALUE!</v>
      </c>
      <c r="R344" s="95" t="b">
        <f t="shared" si="83"/>
        <v>0</v>
      </c>
      <c r="S344" s="76" t="str">
        <f t="shared" si="76"/>
        <v/>
      </c>
      <c r="T344" s="94" t="e" cm="1">
        <f t="array" aca="1" ref="T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U344" s="94" t="str">
        <f t="shared" si="77"/>
        <v/>
      </c>
      <c r="V344" s="96" t="b">
        <f t="shared" si="78"/>
        <v>0</v>
      </c>
      <c r="W344" s="130" t="e">
        <f>IF(#REF!="",FALSE,IF(OR(X344&gt;Z344,X344&lt;Y344),TRUE,FALSE))</f>
        <v>#REF!</v>
      </c>
      <c r="X344" s="130">
        <f t="shared" si="79"/>
        <v>0</v>
      </c>
      <c r="Y344" s="132" t="e">
        <f>#REF!-3/30</f>
        <v>#REF!</v>
      </c>
      <c r="Z344" s="133" t="e">
        <f>#REF!+1/30</f>
        <v>#REF!</v>
      </c>
    </row>
    <row r="345" spans="1:26" s="30" customFormat="1" x14ac:dyDescent="0.25">
      <c r="A345" s="19">
        <v>330</v>
      </c>
      <c r="B345" s="20"/>
      <c r="C345" s="189"/>
      <c r="D345" s="1"/>
      <c r="E345" s="1"/>
      <c r="F345" s="233">
        <v>0</v>
      </c>
      <c r="G345" s="58"/>
      <c r="H345" s="134" t="str">
        <f t="shared" si="80"/>
        <v/>
      </c>
      <c r="I345" s="35" t="b">
        <f t="shared" si="70"/>
        <v>0</v>
      </c>
      <c r="J345" s="92" t="str">
        <f t="shared" si="71"/>
        <v/>
      </c>
      <c r="K345" s="29" t="b">
        <v>0</v>
      </c>
      <c r="L345" s="92" t="str">
        <f t="shared" si="81"/>
        <v/>
      </c>
      <c r="M345" s="94" t="e">
        <f t="shared" si="72"/>
        <v>#VALUE!</v>
      </c>
      <c r="N345" s="94" t="e">
        <f t="shared" si="73"/>
        <v>#VALUE!</v>
      </c>
      <c r="O345" s="94" t="e">
        <f t="shared" si="74"/>
        <v>#VALUE!</v>
      </c>
      <c r="P345" s="95" t="e">
        <f t="shared" si="75"/>
        <v>#VALUE!</v>
      </c>
      <c r="Q345" s="95" t="e">
        <f t="shared" si="82"/>
        <v>#VALUE!</v>
      </c>
      <c r="R345" s="95" t="b">
        <f t="shared" si="83"/>
        <v>0</v>
      </c>
      <c r="S345" s="76" t="str">
        <f t="shared" si="76"/>
        <v/>
      </c>
      <c r="T345" s="94" t="e" cm="1">
        <f t="array" aca="1" ref="T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U345" s="94" t="str">
        <f t="shared" si="77"/>
        <v/>
      </c>
      <c r="V345" s="96" t="b">
        <f t="shared" si="78"/>
        <v>0</v>
      </c>
      <c r="W345" s="130" t="e">
        <f>IF(#REF!="",FALSE,IF(OR(X345&gt;Z345,X345&lt;Y345),TRUE,FALSE))</f>
        <v>#REF!</v>
      </c>
      <c r="X345" s="130">
        <f t="shared" si="79"/>
        <v>0</v>
      </c>
      <c r="Y345" s="132" t="e">
        <f>#REF!-3/30</f>
        <v>#REF!</v>
      </c>
      <c r="Z345" s="133" t="e">
        <f>#REF!+1/30</f>
        <v>#REF!</v>
      </c>
    </row>
    <row r="346" spans="1:26" s="30" customFormat="1" x14ac:dyDescent="0.25">
      <c r="A346" s="19">
        <v>331</v>
      </c>
      <c r="B346" s="20"/>
      <c r="C346" s="189"/>
      <c r="D346" s="1"/>
      <c r="E346" s="1"/>
      <c r="F346" s="233">
        <v>0</v>
      </c>
      <c r="G346" s="58"/>
      <c r="H346" s="134" t="str">
        <f t="shared" si="80"/>
        <v/>
      </c>
      <c r="I346" s="35" t="b">
        <f t="shared" si="70"/>
        <v>0</v>
      </c>
      <c r="J346" s="92" t="str">
        <f t="shared" si="71"/>
        <v/>
      </c>
      <c r="K346" s="29" t="b">
        <v>0</v>
      </c>
      <c r="L346" s="92" t="str">
        <f t="shared" si="81"/>
        <v/>
      </c>
      <c r="M346" s="94" t="e">
        <f t="shared" si="72"/>
        <v>#VALUE!</v>
      </c>
      <c r="N346" s="94" t="e">
        <f t="shared" si="73"/>
        <v>#VALUE!</v>
      </c>
      <c r="O346" s="94" t="e">
        <f t="shared" si="74"/>
        <v>#VALUE!</v>
      </c>
      <c r="P346" s="95" t="e">
        <f t="shared" si="75"/>
        <v>#VALUE!</v>
      </c>
      <c r="Q346" s="95" t="e">
        <f t="shared" si="82"/>
        <v>#VALUE!</v>
      </c>
      <c r="R346" s="95" t="b">
        <f t="shared" si="83"/>
        <v>0</v>
      </c>
      <c r="S346" s="76" t="str">
        <f t="shared" si="76"/>
        <v/>
      </c>
      <c r="T346" s="94" t="e" cm="1">
        <f t="array" aca="1" ref="T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U346" s="94" t="str">
        <f t="shared" si="77"/>
        <v/>
      </c>
      <c r="V346" s="96" t="b">
        <f t="shared" si="78"/>
        <v>0</v>
      </c>
      <c r="W346" s="130" t="e">
        <f>IF(#REF!="",FALSE,IF(OR(X346&gt;Z346,X346&lt;Y346),TRUE,FALSE))</f>
        <v>#REF!</v>
      </c>
      <c r="X346" s="130">
        <f t="shared" si="79"/>
        <v>0</v>
      </c>
      <c r="Y346" s="132" t="e">
        <f>#REF!-3/30</f>
        <v>#REF!</v>
      </c>
      <c r="Z346" s="133" t="e">
        <f>#REF!+1/30</f>
        <v>#REF!</v>
      </c>
    </row>
    <row r="347" spans="1:26" s="30" customFormat="1" x14ac:dyDescent="0.25">
      <c r="A347" s="19">
        <v>332</v>
      </c>
      <c r="B347" s="20"/>
      <c r="C347" s="189"/>
      <c r="D347" s="1"/>
      <c r="E347" s="1"/>
      <c r="F347" s="233">
        <v>0</v>
      </c>
      <c r="G347" s="58"/>
      <c r="H347" s="134" t="str">
        <f t="shared" si="80"/>
        <v/>
      </c>
      <c r="I347" s="35" t="b">
        <f t="shared" si="70"/>
        <v>0</v>
      </c>
      <c r="J347" s="92" t="str">
        <f t="shared" si="71"/>
        <v/>
      </c>
      <c r="K347" s="29" t="b">
        <v>0</v>
      </c>
      <c r="L347" s="92" t="str">
        <f t="shared" si="81"/>
        <v/>
      </c>
      <c r="M347" s="94" t="e">
        <f t="shared" si="72"/>
        <v>#VALUE!</v>
      </c>
      <c r="N347" s="94" t="e">
        <f t="shared" si="73"/>
        <v>#VALUE!</v>
      </c>
      <c r="O347" s="94" t="e">
        <f t="shared" si="74"/>
        <v>#VALUE!</v>
      </c>
      <c r="P347" s="95" t="e">
        <f t="shared" si="75"/>
        <v>#VALUE!</v>
      </c>
      <c r="Q347" s="95" t="e">
        <f t="shared" si="82"/>
        <v>#VALUE!</v>
      </c>
      <c r="R347" s="95" t="b">
        <f t="shared" si="83"/>
        <v>0</v>
      </c>
      <c r="S347" s="76" t="str">
        <f t="shared" si="76"/>
        <v/>
      </c>
      <c r="T347" s="94" t="e" cm="1">
        <f t="array" aca="1" ref="T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U347" s="94" t="str">
        <f t="shared" si="77"/>
        <v/>
      </c>
      <c r="V347" s="96" t="b">
        <f t="shared" si="78"/>
        <v>0</v>
      </c>
      <c r="W347" s="130" t="e">
        <f>IF(#REF!="",FALSE,IF(OR(X347&gt;Z347,X347&lt;Y347),TRUE,FALSE))</f>
        <v>#REF!</v>
      </c>
      <c r="X347" s="130">
        <f t="shared" si="79"/>
        <v>0</v>
      </c>
      <c r="Y347" s="132" t="e">
        <f>#REF!-3/30</f>
        <v>#REF!</v>
      </c>
      <c r="Z347" s="133" t="e">
        <f>#REF!+1/30</f>
        <v>#REF!</v>
      </c>
    </row>
    <row r="348" spans="1:26" s="30" customFormat="1" x14ac:dyDescent="0.25">
      <c r="A348" s="19">
        <v>333</v>
      </c>
      <c r="B348" s="20"/>
      <c r="C348" s="189"/>
      <c r="D348" s="1"/>
      <c r="E348" s="1"/>
      <c r="F348" s="233">
        <v>0</v>
      </c>
      <c r="G348" s="58"/>
      <c r="H348" s="134" t="str">
        <f t="shared" si="80"/>
        <v/>
      </c>
      <c r="I348" s="35" t="b">
        <f t="shared" si="70"/>
        <v>0</v>
      </c>
      <c r="J348" s="92" t="str">
        <f t="shared" si="71"/>
        <v/>
      </c>
      <c r="K348" s="29" t="b">
        <v>0</v>
      </c>
      <c r="L348" s="92" t="str">
        <f t="shared" si="81"/>
        <v/>
      </c>
      <c r="M348" s="94" t="e">
        <f t="shared" si="72"/>
        <v>#VALUE!</v>
      </c>
      <c r="N348" s="94" t="e">
        <f t="shared" si="73"/>
        <v>#VALUE!</v>
      </c>
      <c r="O348" s="94" t="e">
        <f t="shared" si="74"/>
        <v>#VALUE!</v>
      </c>
      <c r="P348" s="95" t="e">
        <f t="shared" si="75"/>
        <v>#VALUE!</v>
      </c>
      <c r="Q348" s="95" t="e">
        <f t="shared" si="82"/>
        <v>#VALUE!</v>
      </c>
      <c r="R348" s="95" t="b">
        <f t="shared" si="83"/>
        <v>0</v>
      </c>
      <c r="S348" s="76" t="str">
        <f t="shared" si="76"/>
        <v/>
      </c>
      <c r="T348" s="94" t="e" cm="1">
        <f t="array" aca="1" ref="T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U348" s="94" t="str">
        <f t="shared" si="77"/>
        <v/>
      </c>
      <c r="V348" s="96" t="b">
        <f t="shared" si="78"/>
        <v>0</v>
      </c>
      <c r="W348" s="130" t="e">
        <f>IF(#REF!="",FALSE,IF(OR(X348&gt;Z348,X348&lt;Y348),TRUE,FALSE))</f>
        <v>#REF!</v>
      </c>
      <c r="X348" s="130">
        <f t="shared" si="79"/>
        <v>0</v>
      </c>
      <c r="Y348" s="132" t="e">
        <f>#REF!-3/30</f>
        <v>#REF!</v>
      </c>
      <c r="Z348" s="133" t="e">
        <f>#REF!+1/30</f>
        <v>#REF!</v>
      </c>
    </row>
    <row r="349" spans="1:26" s="30" customFormat="1" x14ac:dyDescent="0.25">
      <c r="A349" s="19">
        <v>334</v>
      </c>
      <c r="B349" s="20"/>
      <c r="C349" s="189"/>
      <c r="D349" s="1"/>
      <c r="E349" s="1"/>
      <c r="F349" s="233">
        <v>0</v>
      </c>
      <c r="G349" s="58"/>
      <c r="H349" s="134" t="str">
        <f t="shared" si="80"/>
        <v/>
      </c>
      <c r="I349" s="35" t="b">
        <f t="shared" si="70"/>
        <v>0</v>
      </c>
      <c r="J349" s="92" t="str">
        <f t="shared" si="71"/>
        <v/>
      </c>
      <c r="K349" s="29" t="b">
        <v>0</v>
      </c>
      <c r="L349" s="92" t="str">
        <f t="shared" si="81"/>
        <v/>
      </c>
      <c r="M349" s="94" t="e">
        <f t="shared" si="72"/>
        <v>#VALUE!</v>
      </c>
      <c r="N349" s="94" t="e">
        <f t="shared" si="73"/>
        <v>#VALUE!</v>
      </c>
      <c r="O349" s="94" t="e">
        <f t="shared" si="74"/>
        <v>#VALUE!</v>
      </c>
      <c r="P349" s="95" t="e">
        <f t="shared" si="75"/>
        <v>#VALUE!</v>
      </c>
      <c r="Q349" s="95" t="e">
        <f t="shared" si="82"/>
        <v>#VALUE!</v>
      </c>
      <c r="R349" s="95" t="b">
        <f t="shared" si="83"/>
        <v>0</v>
      </c>
      <c r="S349" s="76" t="str">
        <f t="shared" si="76"/>
        <v/>
      </c>
      <c r="T349" s="94" t="e" cm="1">
        <f t="array" aca="1" ref="T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U349" s="94" t="str">
        <f t="shared" si="77"/>
        <v/>
      </c>
      <c r="V349" s="96" t="b">
        <f t="shared" si="78"/>
        <v>0</v>
      </c>
      <c r="W349" s="130" t="e">
        <f>IF(#REF!="",FALSE,IF(OR(X349&gt;Z349,X349&lt;Y349),TRUE,FALSE))</f>
        <v>#REF!</v>
      </c>
      <c r="X349" s="130">
        <f t="shared" si="79"/>
        <v>0</v>
      </c>
      <c r="Y349" s="132" t="e">
        <f>#REF!-3/30</f>
        <v>#REF!</v>
      </c>
      <c r="Z349" s="133" t="e">
        <f>#REF!+1/30</f>
        <v>#REF!</v>
      </c>
    </row>
    <row r="350" spans="1:26" s="30" customFormat="1" x14ac:dyDescent="0.25">
      <c r="A350" s="19">
        <v>335</v>
      </c>
      <c r="B350" s="20"/>
      <c r="C350" s="189"/>
      <c r="D350" s="1"/>
      <c r="E350" s="1"/>
      <c r="F350" s="233">
        <v>0</v>
      </c>
      <c r="G350" s="58"/>
      <c r="H350" s="134" t="str">
        <f t="shared" si="80"/>
        <v/>
      </c>
      <c r="I350" s="35" t="b">
        <f t="shared" si="70"/>
        <v>0</v>
      </c>
      <c r="J350" s="92" t="str">
        <f t="shared" si="71"/>
        <v/>
      </c>
      <c r="K350" s="29" t="b">
        <v>0</v>
      </c>
      <c r="L350" s="92" t="str">
        <f t="shared" si="81"/>
        <v/>
      </c>
      <c r="M350" s="94" t="e">
        <f t="shared" si="72"/>
        <v>#VALUE!</v>
      </c>
      <c r="N350" s="94" t="e">
        <f t="shared" si="73"/>
        <v>#VALUE!</v>
      </c>
      <c r="O350" s="94" t="e">
        <f t="shared" si="74"/>
        <v>#VALUE!</v>
      </c>
      <c r="P350" s="95" t="e">
        <f t="shared" si="75"/>
        <v>#VALUE!</v>
      </c>
      <c r="Q350" s="95" t="e">
        <f t="shared" si="82"/>
        <v>#VALUE!</v>
      </c>
      <c r="R350" s="95" t="b">
        <f t="shared" si="83"/>
        <v>0</v>
      </c>
      <c r="S350" s="76" t="str">
        <f t="shared" si="76"/>
        <v/>
      </c>
      <c r="T350" s="94" t="e" cm="1">
        <f t="array" aca="1" ref="T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U350" s="94" t="str">
        <f t="shared" si="77"/>
        <v/>
      </c>
      <c r="V350" s="96" t="b">
        <f t="shared" si="78"/>
        <v>0</v>
      </c>
      <c r="W350" s="130" t="e">
        <f>IF(#REF!="",FALSE,IF(OR(X350&gt;Z350,X350&lt;Y350),TRUE,FALSE))</f>
        <v>#REF!</v>
      </c>
      <c r="X350" s="130">
        <f t="shared" si="79"/>
        <v>0</v>
      </c>
      <c r="Y350" s="132" t="e">
        <f>#REF!-3/30</f>
        <v>#REF!</v>
      </c>
      <c r="Z350" s="133" t="e">
        <f>#REF!+1/30</f>
        <v>#REF!</v>
      </c>
    </row>
    <row r="351" spans="1:26" s="30" customFormat="1" x14ac:dyDescent="0.25">
      <c r="A351" s="19">
        <v>336</v>
      </c>
      <c r="B351" s="20"/>
      <c r="C351" s="189"/>
      <c r="D351" s="1"/>
      <c r="E351" s="1"/>
      <c r="F351" s="233">
        <v>0</v>
      </c>
      <c r="G351" s="58"/>
      <c r="H351" s="134" t="str">
        <f t="shared" si="80"/>
        <v/>
      </c>
      <c r="I351" s="35" t="b">
        <f t="shared" si="70"/>
        <v>0</v>
      </c>
      <c r="J351" s="92" t="str">
        <f t="shared" si="71"/>
        <v/>
      </c>
      <c r="K351" s="29" t="b">
        <v>0</v>
      </c>
      <c r="L351" s="92" t="str">
        <f t="shared" si="81"/>
        <v/>
      </c>
      <c r="M351" s="94" t="e">
        <f t="shared" si="72"/>
        <v>#VALUE!</v>
      </c>
      <c r="N351" s="94" t="e">
        <f t="shared" si="73"/>
        <v>#VALUE!</v>
      </c>
      <c r="O351" s="94" t="e">
        <f t="shared" si="74"/>
        <v>#VALUE!</v>
      </c>
      <c r="P351" s="95" t="e">
        <f t="shared" si="75"/>
        <v>#VALUE!</v>
      </c>
      <c r="Q351" s="95" t="e">
        <f t="shared" si="82"/>
        <v>#VALUE!</v>
      </c>
      <c r="R351" s="95" t="b">
        <f t="shared" si="83"/>
        <v>0</v>
      </c>
      <c r="S351" s="76" t="str">
        <f t="shared" si="76"/>
        <v/>
      </c>
      <c r="T351" s="94" t="e" cm="1">
        <f t="array" aca="1" ref="T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U351" s="94" t="str">
        <f t="shared" si="77"/>
        <v/>
      </c>
      <c r="V351" s="96" t="b">
        <f t="shared" si="78"/>
        <v>0</v>
      </c>
      <c r="W351" s="130" t="e">
        <f>IF(#REF!="",FALSE,IF(OR(X351&gt;Z351,X351&lt;Y351),TRUE,FALSE))</f>
        <v>#REF!</v>
      </c>
      <c r="X351" s="130">
        <f t="shared" si="79"/>
        <v>0</v>
      </c>
      <c r="Y351" s="132" t="e">
        <f>#REF!-3/30</f>
        <v>#REF!</v>
      </c>
      <c r="Z351" s="133" t="e">
        <f>#REF!+1/30</f>
        <v>#REF!</v>
      </c>
    </row>
    <row r="352" spans="1:26" s="30" customFormat="1" x14ac:dyDescent="0.25">
      <c r="A352" s="19">
        <v>337</v>
      </c>
      <c r="B352" s="20"/>
      <c r="C352" s="189"/>
      <c r="D352" s="1"/>
      <c r="E352" s="1"/>
      <c r="F352" s="233">
        <v>0</v>
      </c>
      <c r="G352" s="58"/>
      <c r="H352" s="134" t="str">
        <f t="shared" si="80"/>
        <v/>
      </c>
      <c r="I352" s="35" t="b">
        <f t="shared" si="70"/>
        <v>0</v>
      </c>
      <c r="J352" s="92" t="str">
        <f t="shared" si="71"/>
        <v/>
      </c>
      <c r="K352" s="29" t="b">
        <v>0</v>
      </c>
      <c r="L352" s="92" t="str">
        <f t="shared" si="81"/>
        <v/>
      </c>
      <c r="M352" s="94" t="e">
        <f t="shared" si="72"/>
        <v>#VALUE!</v>
      </c>
      <c r="N352" s="94" t="e">
        <f t="shared" si="73"/>
        <v>#VALUE!</v>
      </c>
      <c r="O352" s="94" t="e">
        <f t="shared" si="74"/>
        <v>#VALUE!</v>
      </c>
      <c r="P352" s="95" t="e">
        <f t="shared" si="75"/>
        <v>#VALUE!</v>
      </c>
      <c r="Q352" s="95" t="e">
        <f t="shared" si="82"/>
        <v>#VALUE!</v>
      </c>
      <c r="R352" s="95" t="b">
        <f t="shared" si="83"/>
        <v>0</v>
      </c>
      <c r="S352" s="76" t="str">
        <f t="shared" si="76"/>
        <v/>
      </c>
      <c r="T352" s="94" t="e" cm="1">
        <f t="array" aca="1" ref="T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U352" s="94" t="str">
        <f t="shared" si="77"/>
        <v/>
      </c>
      <c r="V352" s="96" t="b">
        <f t="shared" si="78"/>
        <v>0</v>
      </c>
      <c r="W352" s="130" t="e">
        <f>IF(#REF!="",FALSE,IF(OR(X352&gt;Z352,X352&lt;Y352),TRUE,FALSE))</f>
        <v>#REF!</v>
      </c>
      <c r="X352" s="130">
        <f t="shared" si="79"/>
        <v>0</v>
      </c>
      <c r="Y352" s="132" t="e">
        <f>#REF!-3/30</f>
        <v>#REF!</v>
      </c>
      <c r="Z352" s="133" t="e">
        <f>#REF!+1/30</f>
        <v>#REF!</v>
      </c>
    </row>
    <row r="353" spans="1:26" s="30" customFormat="1" x14ac:dyDescent="0.25">
      <c r="A353" s="19">
        <v>338</v>
      </c>
      <c r="B353" s="20"/>
      <c r="C353" s="189"/>
      <c r="D353" s="1"/>
      <c r="E353" s="1"/>
      <c r="F353" s="233">
        <v>0</v>
      </c>
      <c r="G353" s="58"/>
      <c r="H353" s="134" t="str">
        <f t="shared" si="80"/>
        <v/>
      </c>
      <c r="I353" s="35" t="b">
        <f t="shared" si="70"/>
        <v>0</v>
      </c>
      <c r="J353" s="92" t="str">
        <f t="shared" si="71"/>
        <v/>
      </c>
      <c r="K353" s="29" t="b">
        <v>0</v>
      </c>
      <c r="L353" s="92" t="str">
        <f t="shared" si="81"/>
        <v/>
      </c>
      <c r="M353" s="94" t="e">
        <f t="shared" si="72"/>
        <v>#VALUE!</v>
      </c>
      <c r="N353" s="94" t="e">
        <f t="shared" si="73"/>
        <v>#VALUE!</v>
      </c>
      <c r="O353" s="94" t="e">
        <f t="shared" si="74"/>
        <v>#VALUE!</v>
      </c>
      <c r="P353" s="95" t="e">
        <f t="shared" si="75"/>
        <v>#VALUE!</v>
      </c>
      <c r="Q353" s="95" t="e">
        <f t="shared" si="82"/>
        <v>#VALUE!</v>
      </c>
      <c r="R353" s="95" t="b">
        <f t="shared" si="83"/>
        <v>0</v>
      </c>
      <c r="S353" s="76" t="str">
        <f t="shared" si="76"/>
        <v/>
      </c>
      <c r="T353" s="94" t="e" cm="1">
        <f t="array" aca="1" ref="T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U353" s="94" t="str">
        <f t="shared" si="77"/>
        <v/>
      </c>
      <c r="V353" s="96" t="b">
        <f t="shared" si="78"/>
        <v>0</v>
      </c>
      <c r="W353" s="130" t="e">
        <f>IF(#REF!="",FALSE,IF(OR(X353&gt;Z353,X353&lt;Y353),TRUE,FALSE))</f>
        <v>#REF!</v>
      </c>
      <c r="X353" s="130">
        <f t="shared" si="79"/>
        <v>0</v>
      </c>
      <c r="Y353" s="132" t="e">
        <f>#REF!-3/30</f>
        <v>#REF!</v>
      </c>
      <c r="Z353" s="133" t="e">
        <f>#REF!+1/30</f>
        <v>#REF!</v>
      </c>
    </row>
    <row r="354" spans="1:26" s="30" customFormat="1" x14ac:dyDescent="0.25">
      <c r="A354" s="19">
        <v>339</v>
      </c>
      <c r="B354" s="20"/>
      <c r="C354" s="189"/>
      <c r="D354" s="1"/>
      <c r="E354" s="1"/>
      <c r="F354" s="233">
        <v>0</v>
      </c>
      <c r="G354" s="58"/>
      <c r="H354" s="134" t="str">
        <f t="shared" si="80"/>
        <v/>
      </c>
      <c r="I354" s="35" t="b">
        <f t="shared" si="70"/>
        <v>0</v>
      </c>
      <c r="J354" s="92" t="str">
        <f t="shared" si="71"/>
        <v/>
      </c>
      <c r="K354" s="29" t="b">
        <v>0</v>
      </c>
      <c r="L354" s="92" t="str">
        <f t="shared" si="81"/>
        <v/>
      </c>
      <c r="M354" s="94" t="e">
        <f t="shared" si="72"/>
        <v>#VALUE!</v>
      </c>
      <c r="N354" s="94" t="e">
        <f t="shared" si="73"/>
        <v>#VALUE!</v>
      </c>
      <c r="O354" s="94" t="e">
        <f t="shared" si="74"/>
        <v>#VALUE!</v>
      </c>
      <c r="P354" s="95" t="e">
        <f t="shared" si="75"/>
        <v>#VALUE!</v>
      </c>
      <c r="Q354" s="95" t="e">
        <f t="shared" si="82"/>
        <v>#VALUE!</v>
      </c>
      <c r="R354" s="95" t="b">
        <f t="shared" si="83"/>
        <v>0</v>
      </c>
      <c r="S354" s="76" t="str">
        <f t="shared" si="76"/>
        <v/>
      </c>
      <c r="T354" s="94" t="e" cm="1">
        <f t="array" aca="1" ref="T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U354" s="94" t="str">
        <f t="shared" si="77"/>
        <v/>
      </c>
      <c r="V354" s="96" t="b">
        <f t="shared" si="78"/>
        <v>0</v>
      </c>
      <c r="W354" s="130" t="e">
        <f>IF(#REF!="",FALSE,IF(OR(X354&gt;Z354,X354&lt;Y354),TRUE,FALSE))</f>
        <v>#REF!</v>
      </c>
      <c r="X354" s="130">
        <f t="shared" si="79"/>
        <v>0</v>
      </c>
      <c r="Y354" s="132" t="e">
        <f>#REF!-3/30</f>
        <v>#REF!</v>
      </c>
      <c r="Z354" s="133" t="e">
        <f>#REF!+1/30</f>
        <v>#REF!</v>
      </c>
    </row>
    <row r="355" spans="1:26" s="30" customFormat="1" x14ac:dyDescent="0.25">
      <c r="A355" s="19">
        <v>340</v>
      </c>
      <c r="B355" s="20"/>
      <c r="C355" s="189"/>
      <c r="D355" s="1"/>
      <c r="E355" s="1"/>
      <c r="F355" s="233">
        <v>0</v>
      </c>
      <c r="G355" s="58"/>
      <c r="H355" s="134" t="str">
        <f t="shared" si="80"/>
        <v/>
      </c>
      <c r="I355" s="35" t="b">
        <f t="shared" si="70"/>
        <v>0</v>
      </c>
      <c r="J355" s="92" t="str">
        <f t="shared" si="71"/>
        <v/>
      </c>
      <c r="K355" s="29" t="b">
        <v>0</v>
      </c>
      <c r="L355" s="92" t="str">
        <f t="shared" si="81"/>
        <v/>
      </c>
      <c r="M355" s="94" t="e">
        <f t="shared" si="72"/>
        <v>#VALUE!</v>
      </c>
      <c r="N355" s="94" t="e">
        <f t="shared" si="73"/>
        <v>#VALUE!</v>
      </c>
      <c r="O355" s="94" t="e">
        <f t="shared" si="74"/>
        <v>#VALUE!</v>
      </c>
      <c r="P355" s="95" t="e">
        <f t="shared" si="75"/>
        <v>#VALUE!</v>
      </c>
      <c r="Q355" s="95" t="e">
        <f t="shared" si="82"/>
        <v>#VALUE!</v>
      </c>
      <c r="R355" s="95" t="b">
        <f t="shared" si="83"/>
        <v>0</v>
      </c>
      <c r="S355" s="76" t="str">
        <f t="shared" si="76"/>
        <v/>
      </c>
      <c r="T355" s="94" t="e" cm="1">
        <f t="array" aca="1" ref="T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U355" s="94" t="str">
        <f t="shared" si="77"/>
        <v/>
      </c>
      <c r="V355" s="96" t="b">
        <f t="shared" si="78"/>
        <v>0</v>
      </c>
      <c r="W355" s="130" t="e">
        <f>IF(#REF!="",FALSE,IF(OR(X355&gt;Z355,X355&lt;Y355),TRUE,FALSE))</f>
        <v>#REF!</v>
      </c>
      <c r="X355" s="130">
        <f t="shared" si="79"/>
        <v>0</v>
      </c>
      <c r="Y355" s="132" t="e">
        <f>#REF!-3/30</f>
        <v>#REF!</v>
      </c>
      <c r="Z355" s="133" t="e">
        <f>#REF!+1/30</f>
        <v>#REF!</v>
      </c>
    </row>
    <row r="356" spans="1:26" s="30" customFormat="1" x14ac:dyDescent="0.25">
      <c r="A356" s="19">
        <v>341</v>
      </c>
      <c r="B356" s="20"/>
      <c r="C356" s="189"/>
      <c r="D356" s="1"/>
      <c r="E356" s="1"/>
      <c r="F356" s="233">
        <v>0</v>
      </c>
      <c r="G356" s="58"/>
      <c r="H356" s="134" t="str">
        <f t="shared" si="80"/>
        <v/>
      </c>
      <c r="I356" s="35" t="b">
        <f t="shared" si="70"/>
        <v>0</v>
      </c>
      <c r="J356" s="92" t="str">
        <f t="shared" si="71"/>
        <v/>
      </c>
      <c r="K356" s="29" t="b">
        <v>0</v>
      </c>
      <c r="L356" s="92" t="str">
        <f t="shared" si="81"/>
        <v/>
      </c>
      <c r="M356" s="94" t="e">
        <f t="shared" si="72"/>
        <v>#VALUE!</v>
      </c>
      <c r="N356" s="94" t="e">
        <f t="shared" si="73"/>
        <v>#VALUE!</v>
      </c>
      <c r="O356" s="94" t="e">
        <f t="shared" si="74"/>
        <v>#VALUE!</v>
      </c>
      <c r="P356" s="95" t="e">
        <f t="shared" si="75"/>
        <v>#VALUE!</v>
      </c>
      <c r="Q356" s="95" t="e">
        <f t="shared" si="82"/>
        <v>#VALUE!</v>
      </c>
      <c r="R356" s="95" t="b">
        <f t="shared" si="83"/>
        <v>0</v>
      </c>
      <c r="S356" s="76" t="str">
        <f t="shared" si="76"/>
        <v/>
      </c>
      <c r="T356" s="94" t="e" cm="1">
        <f t="array" aca="1" ref="T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U356" s="94" t="str">
        <f t="shared" si="77"/>
        <v/>
      </c>
      <c r="V356" s="96" t="b">
        <f t="shared" si="78"/>
        <v>0</v>
      </c>
      <c r="W356" s="130" t="e">
        <f>IF(#REF!="",FALSE,IF(OR(X356&gt;Z356,X356&lt;Y356),TRUE,FALSE))</f>
        <v>#REF!</v>
      </c>
      <c r="X356" s="130">
        <f t="shared" si="79"/>
        <v>0</v>
      </c>
      <c r="Y356" s="132" t="e">
        <f>#REF!-3/30</f>
        <v>#REF!</v>
      </c>
      <c r="Z356" s="133" t="e">
        <f>#REF!+1/30</f>
        <v>#REF!</v>
      </c>
    </row>
    <row r="357" spans="1:26" s="30" customFormat="1" x14ac:dyDescent="0.25">
      <c r="A357" s="19">
        <v>342</v>
      </c>
      <c r="B357" s="20"/>
      <c r="C357" s="189"/>
      <c r="D357" s="1"/>
      <c r="E357" s="1"/>
      <c r="F357" s="233">
        <v>0</v>
      </c>
      <c r="G357" s="58"/>
      <c r="H357" s="134" t="str">
        <f t="shared" si="80"/>
        <v/>
      </c>
      <c r="I357" s="35" t="b">
        <f t="shared" si="70"/>
        <v>0</v>
      </c>
      <c r="J357" s="92" t="str">
        <f t="shared" si="71"/>
        <v/>
      </c>
      <c r="K357" s="29" t="b">
        <v>0</v>
      </c>
      <c r="L357" s="92" t="str">
        <f t="shared" si="81"/>
        <v/>
      </c>
      <c r="M357" s="94" t="e">
        <f t="shared" si="72"/>
        <v>#VALUE!</v>
      </c>
      <c r="N357" s="94" t="e">
        <f t="shared" si="73"/>
        <v>#VALUE!</v>
      </c>
      <c r="O357" s="94" t="e">
        <f t="shared" si="74"/>
        <v>#VALUE!</v>
      </c>
      <c r="P357" s="95" t="e">
        <f t="shared" si="75"/>
        <v>#VALUE!</v>
      </c>
      <c r="Q357" s="95" t="e">
        <f t="shared" si="82"/>
        <v>#VALUE!</v>
      </c>
      <c r="R357" s="95" t="b">
        <f t="shared" si="83"/>
        <v>0</v>
      </c>
      <c r="S357" s="76" t="str">
        <f t="shared" si="76"/>
        <v/>
      </c>
      <c r="T357" s="94" t="e" cm="1">
        <f t="array" aca="1" ref="T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U357" s="94" t="str">
        <f t="shared" si="77"/>
        <v/>
      </c>
      <c r="V357" s="96" t="b">
        <f t="shared" si="78"/>
        <v>0</v>
      </c>
      <c r="W357" s="130" t="e">
        <f>IF(#REF!="",FALSE,IF(OR(X357&gt;Z357,X357&lt;Y357),TRUE,FALSE))</f>
        <v>#REF!</v>
      </c>
      <c r="X357" s="130">
        <f t="shared" si="79"/>
        <v>0</v>
      </c>
      <c r="Y357" s="132" t="e">
        <f>#REF!-3/30</f>
        <v>#REF!</v>
      </c>
      <c r="Z357" s="133" t="e">
        <f>#REF!+1/30</f>
        <v>#REF!</v>
      </c>
    </row>
    <row r="358" spans="1:26" s="30" customFormat="1" x14ac:dyDescent="0.25">
      <c r="A358" s="19">
        <v>343</v>
      </c>
      <c r="B358" s="20"/>
      <c r="C358" s="189"/>
      <c r="D358" s="1"/>
      <c r="E358" s="1"/>
      <c r="F358" s="233">
        <v>0</v>
      </c>
      <c r="G358" s="58"/>
      <c r="H358" s="134" t="str">
        <f t="shared" si="80"/>
        <v/>
      </c>
      <c r="I358" s="35" t="b">
        <f t="shared" si="70"/>
        <v>0</v>
      </c>
      <c r="J358" s="92" t="str">
        <f t="shared" si="71"/>
        <v/>
      </c>
      <c r="K358" s="29" t="b">
        <v>0</v>
      </c>
      <c r="L358" s="92" t="str">
        <f t="shared" si="81"/>
        <v/>
      </c>
      <c r="M358" s="94" t="e">
        <f t="shared" si="72"/>
        <v>#VALUE!</v>
      </c>
      <c r="N358" s="94" t="e">
        <f t="shared" si="73"/>
        <v>#VALUE!</v>
      </c>
      <c r="O358" s="94" t="e">
        <f t="shared" si="74"/>
        <v>#VALUE!</v>
      </c>
      <c r="P358" s="95" t="e">
        <f t="shared" si="75"/>
        <v>#VALUE!</v>
      </c>
      <c r="Q358" s="95" t="e">
        <f t="shared" si="82"/>
        <v>#VALUE!</v>
      </c>
      <c r="R358" s="95" t="b">
        <f t="shared" si="83"/>
        <v>0</v>
      </c>
      <c r="S358" s="76" t="str">
        <f t="shared" si="76"/>
        <v/>
      </c>
      <c r="T358" s="94" t="e" cm="1">
        <f t="array" aca="1" ref="T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U358" s="94" t="str">
        <f t="shared" si="77"/>
        <v/>
      </c>
      <c r="V358" s="96" t="b">
        <f t="shared" si="78"/>
        <v>0</v>
      </c>
      <c r="W358" s="130" t="e">
        <f>IF(#REF!="",FALSE,IF(OR(X358&gt;Z358,X358&lt;Y358),TRUE,FALSE))</f>
        <v>#REF!</v>
      </c>
      <c r="X358" s="130">
        <f t="shared" si="79"/>
        <v>0</v>
      </c>
      <c r="Y358" s="132" t="e">
        <f>#REF!-3/30</f>
        <v>#REF!</v>
      </c>
      <c r="Z358" s="133" t="e">
        <f>#REF!+1/30</f>
        <v>#REF!</v>
      </c>
    </row>
    <row r="359" spans="1:26" s="30" customFormat="1" x14ac:dyDescent="0.25">
      <c r="A359" s="19">
        <v>344</v>
      </c>
      <c r="B359" s="20"/>
      <c r="C359" s="189"/>
      <c r="D359" s="1"/>
      <c r="E359" s="1"/>
      <c r="F359" s="233">
        <v>0</v>
      </c>
      <c r="G359" s="58"/>
      <c r="H359" s="134" t="str">
        <f t="shared" si="80"/>
        <v/>
      </c>
      <c r="I359" s="35" t="b">
        <f t="shared" si="70"/>
        <v>0</v>
      </c>
      <c r="J359" s="92" t="str">
        <f t="shared" si="71"/>
        <v/>
      </c>
      <c r="K359" s="29" t="b">
        <v>0</v>
      </c>
      <c r="L359" s="92" t="str">
        <f t="shared" si="81"/>
        <v/>
      </c>
      <c r="M359" s="94" t="e">
        <f t="shared" si="72"/>
        <v>#VALUE!</v>
      </c>
      <c r="N359" s="94" t="e">
        <f t="shared" si="73"/>
        <v>#VALUE!</v>
      </c>
      <c r="O359" s="94" t="e">
        <f t="shared" si="74"/>
        <v>#VALUE!</v>
      </c>
      <c r="P359" s="95" t="e">
        <f t="shared" si="75"/>
        <v>#VALUE!</v>
      </c>
      <c r="Q359" s="95" t="e">
        <f t="shared" si="82"/>
        <v>#VALUE!</v>
      </c>
      <c r="R359" s="95" t="b">
        <f t="shared" si="83"/>
        <v>0</v>
      </c>
      <c r="S359" s="76" t="str">
        <f t="shared" si="76"/>
        <v/>
      </c>
      <c r="T359" s="94" t="e" cm="1">
        <f t="array" aca="1" ref="T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U359" s="94" t="str">
        <f t="shared" si="77"/>
        <v/>
      </c>
      <c r="V359" s="96" t="b">
        <f t="shared" si="78"/>
        <v>0</v>
      </c>
      <c r="W359" s="130" t="e">
        <f>IF(#REF!="",FALSE,IF(OR(X359&gt;Z359,X359&lt;Y359),TRUE,FALSE))</f>
        <v>#REF!</v>
      </c>
      <c r="X359" s="130">
        <f t="shared" si="79"/>
        <v>0</v>
      </c>
      <c r="Y359" s="132" t="e">
        <f>#REF!-3/30</f>
        <v>#REF!</v>
      </c>
      <c r="Z359" s="133" t="e">
        <f>#REF!+1/30</f>
        <v>#REF!</v>
      </c>
    </row>
    <row r="360" spans="1:26" s="30" customFormat="1" x14ac:dyDescent="0.25">
      <c r="A360" s="19">
        <v>345</v>
      </c>
      <c r="B360" s="20"/>
      <c r="C360" s="189"/>
      <c r="D360" s="1"/>
      <c r="E360" s="1"/>
      <c r="F360" s="233">
        <v>0</v>
      </c>
      <c r="G360" s="58"/>
      <c r="H360" s="134" t="str">
        <f t="shared" si="80"/>
        <v/>
      </c>
      <c r="I360" s="35" t="b">
        <f t="shared" si="70"/>
        <v>0</v>
      </c>
      <c r="J360" s="92" t="str">
        <f t="shared" si="71"/>
        <v/>
      </c>
      <c r="K360" s="29" t="b">
        <v>0</v>
      </c>
      <c r="L360" s="92" t="str">
        <f t="shared" si="81"/>
        <v/>
      </c>
      <c r="M360" s="94" t="e">
        <f t="shared" si="72"/>
        <v>#VALUE!</v>
      </c>
      <c r="N360" s="94" t="e">
        <f t="shared" si="73"/>
        <v>#VALUE!</v>
      </c>
      <c r="O360" s="94" t="e">
        <f t="shared" si="74"/>
        <v>#VALUE!</v>
      </c>
      <c r="P360" s="95" t="e">
        <f t="shared" si="75"/>
        <v>#VALUE!</v>
      </c>
      <c r="Q360" s="95" t="e">
        <f t="shared" si="82"/>
        <v>#VALUE!</v>
      </c>
      <c r="R360" s="95" t="b">
        <f t="shared" si="83"/>
        <v>0</v>
      </c>
      <c r="S360" s="76" t="str">
        <f t="shared" si="76"/>
        <v/>
      </c>
      <c r="T360" s="94" t="e" cm="1">
        <f t="array" aca="1" ref="T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U360" s="94" t="str">
        <f t="shared" si="77"/>
        <v/>
      </c>
      <c r="V360" s="96" t="b">
        <f t="shared" si="78"/>
        <v>0</v>
      </c>
      <c r="W360" s="130" t="e">
        <f>IF(#REF!="",FALSE,IF(OR(X360&gt;Z360,X360&lt;Y360),TRUE,FALSE))</f>
        <v>#REF!</v>
      </c>
      <c r="X360" s="130">
        <f t="shared" si="79"/>
        <v>0</v>
      </c>
      <c r="Y360" s="132" t="e">
        <f>#REF!-3/30</f>
        <v>#REF!</v>
      </c>
      <c r="Z360" s="133" t="e">
        <f>#REF!+1/30</f>
        <v>#REF!</v>
      </c>
    </row>
    <row r="361" spans="1:26" s="30" customFormat="1" x14ac:dyDescent="0.25">
      <c r="A361" s="19">
        <v>346</v>
      </c>
      <c r="B361" s="20"/>
      <c r="C361" s="189"/>
      <c r="D361" s="1"/>
      <c r="E361" s="1"/>
      <c r="F361" s="233">
        <v>0</v>
      </c>
      <c r="G361" s="58"/>
      <c r="H361" s="134" t="str">
        <f t="shared" si="80"/>
        <v/>
      </c>
      <c r="I361" s="35" t="b">
        <f t="shared" si="70"/>
        <v>0</v>
      </c>
      <c r="J361" s="92" t="str">
        <f t="shared" si="71"/>
        <v/>
      </c>
      <c r="K361" s="29" t="b">
        <v>0</v>
      </c>
      <c r="L361" s="92" t="str">
        <f t="shared" si="81"/>
        <v/>
      </c>
      <c r="M361" s="94" t="e">
        <f t="shared" si="72"/>
        <v>#VALUE!</v>
      </c>
      <c r="N361" s="94" t="e">
        <f t="shared" si="73"/>
        <v>#VALUE!</v>
      </c>
      <c r="O361" s="94" t="e">
        <f t="shared" si="74"/>
        <v>#VALUE!</v>
      </c>
      <c r="P361" s="95" t="e">
        <f t="shared" si="75"/>
        <v>#VALUE!</v>
      </c>
      <c r="Q361" s="95" t="e">
        <f t="shared" si="82"/>
        <v>#VALUE!</v>
      </c>
      <c r="R361" s="95" t="b">
        <f t="shared" si="83"/>
        <v>0</v>
      </c>
      <c r="S361" s="76" t="str">
        <f t="shared" si="76"/>
        <v/>
      </c>
      <c r="T361" s="94" t="e" cm="1">
        <f t="array" aca="1" ref="T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U361" s="94" t="str">
        <f t="shared" si="77"/>
        <v/>
      </c>
      <c r="V361" s="96" t="b">
        <f t="shared" si="78"/>
        <v>0</v>
      </c>
      <c r="W361" s="130" t="e">
        <f>IF(#REF!="",FALSE,IF(OR(X361&gt;Z361,X361&lt;Y361),TRUE,FALSE))</f>
        <v>#REF!</v>
      </c>
      <c r="X361" s="130">
        <f t="shared" si="79"/>
        <v>0</v>
      </c>
      <c r="Y361" s="132" t="e">
        <f>#REF!-3/30</f>
        <v>#REF!</v>
      </c>
      <c r="Z361" s="133" t="e">
        <f>#REF!+1/30</f>
        <v>#REF!</v>
      </c>
    </row>
    <row r="362" spans="1:26" s="30" customFormat="1" x14ac:dyDescent="0.25">
      <c r="A362" s="19">
        <v>347</v>
      </c>
      <c r="B362" s="20"/>
      <c r="C362" s="189"/>
      <c r="D362" s="1"/>
      <c r="E362" s="1"/>
      <c r="F362" s="233">
        <v>0</v>
      </c>
      <c r="G362" s="58"/>
      <c r="H362" s="134" t="str">
        <f t="shared" si="80"/>
        <v/>
      </c>
      <c r="I362" s="35" t="b">
        <f t="shared" si="70"/>
        <v>0</v>
      </c>
      <c r="J362" s="92" t="str">
        <f t="shared" si="71"/>
        <v/>
      </c>
      <c r="K362" s="29" t="b">
        <v>0</v>
      </c>
      <c r="L362" s="92" t="str">
        <f t="shared" si="81"/>
        <v/>
      </c>
      <c r="M362" s="94" t="e">
        <f t="shared" si="72"/>
        <v>#VALUE!</v>
      </c>
      <c r="N362" s="94" t="e">
        <f t="shared" si="73"/>
        <v>#VALUE!</v>
      </c>
      <c r="O362" s="94" t="e">
        <f t="shared" si="74"/>
        <v>#VALUE!</v>
      </c>
      <c r="P362" s="95" t="e">
        <f t="shared" si="75"/>
        <v>#VALUE!</v>
      </c>
      <c r="Q362" s="95" t="e">
        <f t="shared" si="82"/>
        <v>#VALUE!</v>
      </c>
      <c r="R362" s="95" t="b">
        <f t="shared" si="83"/>
        <v>0</v>
      </c>
      <c r="S362" s="76" t="str">
        <f t="shared" si="76"/>
        <v/>
      </c>
      <c r="T362" s="94" t="e" cm="1">
        <f t="array" aca="1" ref="T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U362" s="94" t="str">
        <f t="shared" si="77"/>
        <v/>
      </c>
      <c r="V362" s="96" t="b">
        <f t="shared" si="78"/>
        <v>0</v>
      </c>
      <c r="W362" s="130" t="e">
        <f>IF(#REF!="",FALSE,IF(OR(X362&gt;Z362,X362&lt;Y362),TRUE,FALSE))</f>
        <v>#REF!</v>
      </c>
      <c r="X362" s="130">
        <f t="shared" si="79"/>
        <v>0</v>
      </c>
      <c r="Y362" s="132" t="e">
        <f>#REF!-3/30</f>
        <v>#REF!</v>
      </c>
      <c r="Z362" s="133" t="e">
        <f>#REF!+1/30</f>
        <v>#REF!</v>
      </c>
    </row>
    <row r="363" spans="1:26" s="30" customFormat="1" x14ac:dyDescent="0.25">
      <c r="A363" s="19">
        <v>348</v>
      </c>
      <c r="B363" s="20"/>
      <c r="C363" s="189"/>
      <c r="D363" s="1"/>
      <c r="E363" s="1"/>
      <c r="F363" s="233">
        <v>0</v>
      </c>
      <c r="G363" s="58"/>
      <c r="H363" s="134" t="str">
        <f t="shared" si="80"/>
        <v/>
      </c>
      <c r="I363" s="35" t="b">
        <f t="shared" si="70"/>
        <v>0</v>
      </c>
      <c r="J363" s="92" t="str">
        <f t="shared" si="71"/>
        <v/>
      </c>
      <c r="K363" s="29" t="b">
        <v>0</v>
      </c>
      <c r="L363" s="92" t="str">
        <f t="shared" si="81"/>
        <v/>
      </c>
      <c r="M363" s="94" t="e">
        <f t="shared" si="72"/>
        <v>#VALUE!</v>
      </c>
      <c r="N363" s="94" t="e">
        <f t="shared" si="73"/>
        <v>#VALUE!</v>
      </c>
      <c r="O363" s="94" t="e">
        <f t="shared" si="74"/>
        <v>#VALUE!</v>
      </c>
      <c r="P363" s="95" t="e">
        <f t="shared" si="75"/>
        <v>#VALUE!</v>
      </c>
      <c r="Q363" s="95" t="e">
        <f t="shared" si="82"/>
        <v>#VALUE!</v>
      </c>
      <c r="R363" s="95" t="b">
        <f t="shared" si="83"/>
        <v>0</v>
      </c>
      <c r="S363" s="76" t="str">
        <f t="shared" si="76"/>
        <v/>
      </c>
      <c r="T363" s="94" t="e" cm="1">
        <f t="array" aca="1" ref="T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U363" s="94" t="str">
        <f t="shared" si="77"/>
        <v/>
      </c>
      <c r="V363" s="96" t="b">
        <f t="shared" si="78"/>
        <v>0</v>
      </c>
      <c r="W363" s="130" t="e">
        <f>IF(#REF!="",FALSE,IF(OR(X363&gt;Z363,X363&lt;Y363),TRUE,FALSE))</f>
        <v>#REF!</v>
      </c>
      <c r="X363" s="130">
        <f t="shared" si="79"/>
        <v>0</v>
      </c>
      <c r="Y363" s="132" t="e">
        <f>#REF!-3/30</f>
        <v>#REF!</v>
      </c>
      <c r="Z363" s="133" t="e">
        <f>#REF!+1/30</f>
        <v>#REF!</v>
      </c>
    </row>
    <row r="364" spans="1:26" s="30" customFormat="1" x14ac:dyDescent="0.25">
      <c r="A364" s="19">
        <v>349</v>
      </c>
      <c r="B364" s="20"/>
      <c r="C364" s="189"/>
      <c r="D364" s="1"/>
      <c r="E364" s="1"/>
      <c r="F364" s="233">
        <v>0</v>
      </c>
      <c r="G364" s="58"/>
      <c r="H364" s="134" t="str">
        <f t="shared" si="80"/>
        <v/>
      </c>
      <c r="I364" s="35" t="b">
        <f t="shared" si="70"/>
        <v>0</v>
      </c>
      <c r="J364" s="92" t="str">
        <f t="shared" si="71"/>
        <v/>
      </c>
      <c r="K364" s="29" t="b">
        <v>0</v>
      </c>
      <c r="L364" s="92" t="str">
        <f t="shared" si="81"/>
        <v/>
      </c>
      <c r="M364" s="94" t="e">
        <f t="shared" si="72"/>
        <v>#VALUE!</v>
      </c>
      <c r="N364" s="94" t="e">
        <f t="shared" si="73"/>
        <v>#VALUE!</v>
      </c>
      <c r="O364" s="94" t="e">
        <f t="shared" si="74"/>
        <v>#VALUE!</v>
      </c>
      <c r="P364" s="95" t="e">
        <f t="shared" si="75"/>
        <v>#VALUE!</v>
      </c>
      <c r="Q364" s="95" t="e">
        <f t="shared" si="82"/>
        <v>#VALUE!</v>
      </c>
      <c r="R364" s="95" t="b">
        <f t="shared" si="83"/>
        <v>0</v>
      </c>
      <c r="S364" s="76" t="str">
        <f t="shared" si="76"/>
        <v/>
      </c>
      <c r="T364" s="94" t="e" cm="1">
        <f t="array" aca="1" ref="T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U364" s="94" t="str">
        <f t="shared" si="77"/>
        <v/>
      </c>
      <c r="V364" s="96" t="b">
        <f t="shared" si="78"/>
        <v>0</v>
      </c>
      <c r="W364" s="130" t="e">
        <f>IF(#REF!="",FALSE,IF(OR(X364&gt;Z364,X364&lt;Y364),TRUE,FALSE))</f>
        <v>#REF!</v>
      </c>
      <c r="X364" s="130">
        <f t="shared" si="79"/>
        <v>0</v>
      </c>
      <c r="Y364" s="132" t="e">
        <f>#REF!-3/30</f>
        <v>#REF!</v>
      </c>
      <c r="Z364" s="133" t="e">
        <f>#REF!+1/30</f>
        <v>#REF!</v>
      </c>
    </row>
    <row r="365" spans="1:26" s="30" customFormat="1" x14ac:dyDescent="0.25">
      <c r="A365" s="19">
        <v>350</v>
      </c>
      <c r="B365" s="20"/>
      <c r="C365" s="189"/>
      <c r="D365" s="1"/>
      <c r="E365" s="1"/>
      <c r="F365" s="233">
        <v>0</v>
      </c>
      <c r="G365" s="58"/>
      <c r="H365" s="134" t="str">
        <f t="shared" si="80"/>
        <v/>
      </c>
      <c r="I365" s="35" t="b">
        <f t="shared" si="70"/>
        <v>0</v>
      </c>
      <c r="J365" s="92" t="str">
        <f t="shared" si="71"/>
        <v/>
      </c>
      <c r="K365" s="29" t="b">
        <v>0</v>
      </c>
      <c r="L365" s="92" t="str">
        <f t="shared" si="81"/>
        <v/>
      </c>
      <c r="M365" s="94" t="e">
        <f t="shared" si="72"/>
        <v>#VALUE!</v>
      </c>
      <c r="N365" s="94" t="e">
        <f t="shared" si="73"/>
        <v>#VALUE!</v>
      </c>
      <c r="O365" s="94" t="e">
        <f t="shared" si="74"/>
        <v>#VALUE!</v>
      </c>
      <c r="P365" s="95" t="e">
        <f t="shared" si="75"/>
        <v>#VALUE!</v>
      </c>
      <c r="Q365" s="95" t="e">
        <f t="shared" si="82"/>
        <v>#VALUE!</v>
      </c>
      <c r="R365" s="95" t="b">
        <f t="shared" si="83"/>
        <v>0</v>
      </c>
      <c r="S365" s="76" t="str">
        <f t="shared" si="76"/>
        <v/>
      </c>
      <c r="T365" s="94" t="e" cm="1">
        <f t="array" aca="1" ref="T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U365" s="94" t="str">
        <f t="shared" si="77"/>
        <v/>
      </c>
      <c r="V365" s="96" t="b">
        <f t="shared" si="78"/>
        <v>0</v>
      </c>
      <c r="W365" s="130" t="e">
        <f>IF(#REF!="",FALSE,IF(OR(X365&gt;Z365,X365&lt;Y365),TRUE,FALSE))</f>
        <v>#REF!</v>
      </c>
      <c r="X365" s="130">
        <f t="shared" si="79"/>
        <v>0</v>
      </c>
      <c r="Y365" s="132" t="e">
        <f>#REF!-3/30</f>
        <v>#REF!</v>
      </c>
      <c r="Z365" s="133" t="e">
        <f>#REF!+1/30</f>
        <v>#REF!</v>
      </c>
    </row>
    <row r="366" spans="1:26" s="30" customFormat="1" x14ac:dyDescent="0.25">
      <c r="A366" s="19">
        <v>351</v>
      </c>
      <c r="B366" s="20"/>
      <c r="C366" s="189"/>
      <c r="D366" s="1"/>
      <c r="E366" s="1"/>
      <c r="F366" s="233">
        <v>0</v>
      </c>
      <c r="G366" s="58"/>
      <c r="H366" s="134" t="str">
        <f t="shared" si="80"/>
        <v/>
      </c>
      <c r="I366" s="35" t="b">
        <f t="shared" si="70"/>
        <v>0</v>
      </c>
      <c r="J366" s="92" t="str">
        <f t="shared" si="71"/>
        <v/>
      </c>
      <c r="K366" s="29" t="b">
        <v>0</v>
      </c>
      <c r="L366" s="92" t="str">
        <f t="shared" si="81"/>
        <v/>
      </c>
      <c r="M366" s="94" t="e">
        <f t="shared" si="72"/>
        <v>#VALUE!</v>
      </c>
      <c r="N366" s="94" t="e">
        <f t="shared" si="73"/>
        <v>#VALUE!</v>
      </c>
      <c r="O366" s="94" t="e">
        <f t="shared" si="74"/>
        <v>#VALUE!</v>
      </c>
      <c r="P366" s="95" t="e">
        <f t="shared" si="75"/>
        <v>#VALUE!</v>
      </c>
      <c r="Q366" s="95" t="e">
        <f t="shared" si="82"/>
        <v>#VALUE!</v>
      </c>
      <c r="R366" s="95" t="b">
        <f t="shared" si="83"/>
        <v>0</v>
      </c>
      <c r="S366" s="76" t="str">
        <f t="shared" si="76"/>
        <v/>
      </c>
      <c r="T366" s="94" t="e" cm="1">
        <f t="array" aca="1" ref="T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U366" s="94" t="str">
        <f t="shared" si="77"/>
        <v/>
      </c>
      <c r="V366" s="96" t="b">
        <f t="shared" si="78"/>
        <v>0</v>
      </c>
      <c r="W366" s="130" t="e">
        <f>IF(#REF!="",FALSE,IF(OR(X366&gt;Z366,X366&lt;Y366),TRUE,FALSE))</f>
        <v>#REF!</v>
      </c>
      <c r="X366" s="130">
        <f t="shared" si="79"/>
        <v>0</v>
      </c>
      <c r="Y366" s="132" t="e">
        <f>#REF!-3/30</f>
        <v>#REF!</v>
      </c>
      <c r="Z366" s="133" t="e">
        <f>#REF!+1/30</f>
        <v>#REF!</v>
      </c>
    </row>
    <row r="367" spans="1:26" s="30" customFormat="1" x14ac:dyDescent="0.25">
      <c r="A367" s="19">
        <v>352</v>
      </c>
      <c r="B367" s="20"/>
      <c r="C367" s="189"/>
      <c r="D367" s="1"/>
      <c r="E367" s="1"/>
      <c r="F367" s="233">
        <v>0</v>
      </c>
      <c r="G367" s="58"/>
      <c r="H367" s="134" t="str">
        <f t="shared" si="80"/>
        <v/>
      </c>
      <c r="I367" s="35" t="b">
        <f t="shared" si="70"/>
        <v>0</v>
      </c>
      <c r="J367" s="92" t="str">
        <f t="shared" si="71"/>
        <v/>
      </c>
      <c r="K367" s="29" t="b">
        <v>0</v>
      </c>
      <c r="L367" s="92" t="str">
        <f t="shared" si="81"/>
        <v/>
      </c>
      <c r="M367" s="94" t="e">
        <f t="shared" si="72"/>
        <v>#VALUE!</v>
      </c>
      <c r="N367" s="94" t="e">
        <f t="shared" si="73"/>
        <v>#VALUE!</v>
      </c>
      <c r="O367" s="94" t="e">
        <f t="shared" si="74"/>
        <v>#VALUE!</v>
      </c>
      <c r="P367" s="95" t="e">
        <f t="shared" si="75"/>
        <v>#VALUE!</v>
      </c>
      <c r="Q367" s="95" t="e">
        <f t="shared" si="82"/>
        <v>#VALUE!</v>
      </c>
      <c r="R367" s="95" t="b">
        <f t="shared" si="83"/>
        <v>0</v>
      </c>
      <c r="S367" s="76" t="str">
        <f t="shared" si="76"/>
        <v/>
      </c>
      <c r="T367" s="94" t="e" cm="1">
        <f t="array" aca="1" ref="T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U367" s="94" t="str">
        <f t="shared" si="77"/>
        <v/>
      </c>
      <c r="V367" s="96" t="b">
        <f t="shared" si="78"/>
        <v>0</v>
      </c>
      <c r="W367" s="130" t="e">
        <f>IF(#REF!="",FALSE,IF(OR(X367&gt;Z367,X367&lt;Y367),TRUE,FALSE))</f>
        <v>#REF!</v>
      </c>
      <c r="X367" s="130">
        <f t="shared" si="79"/>
        <v>0</v>
      </c>
      <c r="Y367" s="132" t="e">
        <f>#REF!-3/30</f>
        <v>#REF!</v>
      </c>
      <c r="Z367" s="133" t="e">
        <f>#REF!+1/30</f>
        <v>#REF!</v>
      </c>
    </row>
    <row r="368" spans="1:26" s="30" customFormat="1" x14ac:dyDescent="0.25">
      <c r="A368" s="19">
        <v>353</v>
      </c>
      <c r="B368" s="20"/>
      <c r="C368" s="189"/>
      <c r="D368" s="1"/>
      <c r="E368" s="1"/>
      <c r="F368" s="233">
        <v>0</v>
      </c>
      <c r="G368" s="58"/>
      <c r="H368" s="134" t="str">
        <f t="shared" si="80"/>
        <v/>
      </c>
      <c r="I368" s="35" t="b">
        <f t="shared" si="70"/>
        <v>0</v>
      </c>
      <c r="J368" s="92" t="str">
        <f t="shared" si="71"/>
        <v/>
      </c>
      <c r="K368" s="29" t="b">
        <v>0</v>
      </c>
      <c r="L368" s="92" t="str">
        <f t="shared" si="81"/>
        <v/>
      </c>
      <c r="M368" s="94" t="e">
        <f t="shared" si="72"/>
        <v>#VALUE!</v>
      </c>
      <c r="N368" s="94" t="e">
        <f t="shared" si="73"/>
        <v>#VALUE!</v>
      </c>
      <c r="O368" s="94" t="e">
        <f t="shared" si="74"/>
        <v>#VALUE!</v>
      </c>
      <c r="P368" s="95" t="e">
        <f t="shared" si="75"/>
        <v>#VALUE!</v>
      </c>
      <c r="Q368" s="95" t="e">
        <f t="shared" si="82"/>
        <v>#VALUE!</v>
      </c>
      <c r="R368" s="95" t="b">
        <f t="shared" si="83"/>
        <v>0</v>
      </c>
      <c r="S368" s="76" t="str">
        <f t="shared" si="76"/>
        <v/>
      </c>
      <c r="T368" s="94" t="e" cm="1">
        <f t="array" aca="1" ref="T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U368" s="94" t="str">
        <f t="shared" si="77"/>
        <v/>
      </c>
      <c r="V368" s="96" t="b">
        <f t="shared" si="78"/>
        <v>0</v>
      </c>
      <c r="W368" s="130" t="e">
        <f>IF(#REF!="",FALSE,IF(OR(X368&gt;Z368,X368&lt;Y368),TRUE,FALSE))</f>
        <v>#REF!</v>
      </c>
      <c r="X368" s="130">
        <f t="shared" si="79"/>
        <v>0</v>
      </c>
      <c r="Y368" s="132" t="e">
        <f>#REF!-3/30</f>
        <v>#REF!</v>
      </c>
      <c r="Z368" s="133" t="e">
        <f>#REF!+1/30</f>
        <v>#REF!</v>
      </c>
    </row>
    <row r="369" spans="1:26" s="30" customFormat="1" x14ac:dyDescent="0.25">
      <c r="A369" s="19">
        <v>354</v>
      </c>
      <c r="B369" s="20"/>
      <c r="C369" s="189"/>
      <c r="D369" s="1"/>
      <c r="E369" s="1"/>
      <c r="F369" s="233">
        <v>0</v>
      </c>
      <c r="G369" s="58"/>
      <c r="H369" s="134" t="str">
        <f t="shared" si="80"/>
        <v/>
      </c>
      <c r="I369" s="35" t="b">
        <f t="shared" si="70"/>
        <v>0</v>
      </c>
      <c r="J369" s="92" t="str">
        <f t="shared" si="71"/>
        <v/>
      </c>
      <c r="K369" s="29" t="b">
        <v>0</v>
      </c>
      <c r="L369" s="92" t="str">
        <f t="shared" si="81"/>
        <v/>
      </c>
      <c r="M369" s="94" t="e">
        <f t="shared" si="72"/>
        <v>#VALUE!</v>
      </c>
      <c r="N369" s="94" t="e">
        <f t="shared" si="73"/>
        <v>#VALUE!</v>
      </c>
      <c r="O369" s="94" t="e">
        <f t="shared" si="74"/>
        <v>#VALUE!</v>
      </c>
      <c r="P369" s="95" t="e">
        <f t="shared" si="75"/>
        <v>#VALUE!</v>
      </c>
      <c r="Q369" s="95" t="e">
        <f t="shared" si="82"/>
        <v>#VALUE!</v>
      </c>
      <c r="R369" s="95" t="b">
        <f t="shared" si="83"/>
        <v>0</v>
      </c>
      <c r="S369" s="76" t="str">
        <f t="shared" si="76"/>
        <v/>
      </c>
      <c r="T369" s="94" t="e" cm="1">
        <f t="array" aca="1" ref="T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U369" s="94" t="str">
        <f t="shared" si="77"/>
        <v/>
      </c>
      <c r="V369" s="96" t="b">
        <f t="shared" si="78"/>
        <v>0</v>
      </c>
      <c r="W369" s="130" t="e">
        <f>IF(#REF!="",FALSE,IF(OR(X369&gt;Z369,X369&lt;Y369),TRUE,FALSE))</f>
        <v>#REF!</v>
      </c>
      <c r="X369" s="130">
        <f t="shared" si="79"/>
        <v>0</v>
      </c>
      <c r="Y369" s="132" t="e">
        <f>#REF!-3/30</f>
        <v>#REF!</v>
      </c>
      <c r="Z369" s="133" t="e">
        <f>#REF!+1/30</f>
        <v>#REF!</v>
      </c>
    </row>
    <row r="370" spans="1:26" s="30" customFormat="1" x14ac:dyDescent="0.25">
      <c r="A370" s="19">
        <v>355</v>
      </c>
      <c r="B370" s="20"/>
      <c r="C370" s="189"/>
      <c r="D370" s="1"/>
      <c r="E370" s="1"/>
      <c r="F370" s="233">
        <v>0</v>
      </c>
      <c r="G370" s="58"/>
      <c r="H370" s="134" t="str">
        <f t="shared" si="80"/>
        <v/>
      </c>
      <c r="I370" s="35" t="b">
        <f t="shared" si="70"/>
        <v>0</v>
      </c>
      <c r="J370" s="92" t="str">
        <f t="shared" si="71"/>
        <v/>
      </c>
      <c r="K370" s="29" t="b">
        <v>0</v>
      </c>
      <c r="L370" s="92" t="str">
        <f t="shared" si="81"/>
        <v/>
      </c>
      <c r="M370" s="94" t="e">
        <f t="shared" si="72"/>
        <v>#VALUE!</v>
      </c>
      <c r="N370" s="94" t="e">
        <f t="shared" si="73"/>
        <v>#VALUE!</v>
      </c>
      <c r="O370" s="94" t="e">
        <f t="shared" si="74"/>
        <v>#VALUE!</v>
      </c>
      <c r="P370" s="95" t="e">
        <f t="shared" si="75"/>
        <v>#VALUE!</v>
      </c>
      <c r="Q370" s="95" t="e">
        <f t="shared" si="82"/>
        <v>#VALUE!</v>
      </c>
      <c r="R370" s="95" t="b">
        <f t="shared" si="83"/>
        <v>0</v>
      </c>
      <c r="S370" s="76" t="str">
        <f t="shared" si="76"/>
        <v/>
      </c>
      <c r="T370" s="94" t="e" cm="1">
        <f t="array" aca="1" ref="T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U370" s="94" t="str">
        <f t="shared" si="77"/>
        <v/>
      </c>
      <c r="V370" s="96" t="b">
        <f t="shared" si="78"/>
        <v>0</v>
      </c>
      <c r="W370" s="130" t="e">
        <f>IF(#REF!="",FALSE,IF(OR(X370&gt;Z370,X370&lt;Y370),TRUE,FALSE))</f>
        <v>#REF!</v>
      </c>
      <c r="X370" s="130">
        <f t="shared" si="79"/>
        <v>0</v>
      </c>
      <c r="Y370" s="132" t="e">
        <f>#REF!-3/30</f>
        <v>#REF!</v>
      </c>
      <c r="Z370" s="133" t="e">
        <f>#REF!+1/30</f>
        <v>#REF!</v>
      </c>
    </row>
    <row r="371" spans="1:26" s="30" customFormat="1" x14ac:dyDescent="0.25">
      <c r="A371" s="19">
        <v>356</v>
      </c>
      <c r="B371" s="20"/>
      <c r="C371" s="189"/>
      <c r="D371" s="1"/>
      <c r="E371" s="1"/>
      <c r="F371" s="233">
        <v>0</v>
      </c>
      <c r="G371" s="58"/>
      <c r="H371" s="134" t="str">
        <f t="shared" si="80"/>
        <v/>
      </c>
      <c r="I371" s="35" t="b">
        <f t="shared" si="70"/>
        <v>0</v>
      </c>
      <c r="J371" s="92" t="str">
        <f t="shared" si="71"/>
        <v/>
      </c>
      <c r="K371" s="29" t="b">
        <v>0</v>
      </c>
      <c r="L371" s="92" t="str">
        <f t="shared" si="81"/>
        <v/>
      </c>
      <c r="M371" s="94" t="e">
        <f t="shared" si="72"/>
        <v>#VALUE!</v>
      </c>
      <c r="N371" s="94" t="e">
        <f t="shared" si="73"/>
        <v>#VALUE!</v>
      </c>
      <c r="O371" s="94" t="e">
        <f t="shared" si="74"/>
        <v>#VALUE!</v>
      </c>
      <c r="P371" s="95" t="e">
        <f t="shared" si="75"/>
        <v>#VALUE!</v>
      </c>
      <c r="Q371" s="95" t="e">
        <f t="shared" si="82"/>
        <v>#VALUE!</v>
      </c>
      <c r="R371" s="95" t="b">
        <f t="shared" si="83"/>
        <v>0</v>
      </c>
      <c r="S371" s="76" t="str">
        <f t="shared" si="76"/>
        <v/>
      </c>
      <c r="T371" s="94" t="e" cm="1">
        <f t="array" aca="1" ref="T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U371" s="94" t="str">
        <f t="shared" si="77"/>
        <v/>
      </c>
      <c r="V371" s="96" t="b">
        <f t="shared" si="78"/>
        <v>0</v>
      </c>
      <c r="W371" s="130" t="e">
        <f>IF(#REF!="",FALSE,IF(OR(X371&gt;Z371,X371&lt;Y371),TRUE,FALSE))</f>
        <v>#REF!</v>
      </c>
      <c r="X371" s="130">
        <f t="shared" si="79"/>
        <v>0</v>
      </c>
      <c r="Y371" s="132" t="e">
        <f>#REF!-3/30</f>
        <v>#REF!</v>
      </c>
      <c r="Z371" s="133" t="e">
        <f>#REF!+1/30</f>
        <v>#REF!</v>
      </c>
    </row>
    <row r="372" spans="1:26" s="30" customFormat="1" x14ac:dyDescent="0.25">
      <c r="A372" s="19">
        <v>357</v>
      </c>
      <c r="B372" s="20"/>
      <c r="C372" s="189"/>
      <c r="D372" s="1"/>
      <c r="E372" s="1"/>
      <c r="F372" s="233">
        <v>0</v>
      </c>
      <c r="G372" s="58"/>
      <c r="H372" s="134" t="str">
        <f t="shared" si="80"/>
        <v/>
      </c>
      <c r="I372" s="35" t="b">
        <f t="shared" si="70"/>
        <v>0</v>
      </c>
      <c r="J372" s="92" t="str">
        <f t="shared" si="71"/>
        <v/>
      </c>
      <c r="K372" s="29" t="b">
        <v>0</v>
      </c>
      <c r="L372" s="92" t="str">
        <f t="shared" si="81"/>
        <v/>
      </c>
      <c r="M372" s="94" t="e">
        <f t="shared" si="72"/>
        <v>#VALUE!</v>
      </c>
      <c r="N372" s="94" t="e">
        <f t="shared" si="73"/>
        <v>#VALUE!</v>
      </c>
      <c r="O372" s="94" t="e">
        <f t="shared" si="74"/>
        <v>#VALUE!</v>
      </c>
      <c r="P372" s="95" t="e">
        <f t="shared" si="75"/>
        <v>#VALUE!</v>
      </c>
      <c r="Q372" s="95" t="e">
        <f t="shared" si="82"/>
        <v>#VALUE!</v>
      </c>
      <c r="R372" s="95" t="b">
        <f t="shared" si="83"/>
        <v>0</v>
      </c>
      <c r="S372" s="76" t="str">
        <f t="shared" si="76"/>
        <v/>
      </c>
      <c r="T372" s="94" t="e" cm="1">
        <f t="array" aca="1" ref="T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U372" s="94" t="str">
        <f t="shared" si="77"/>
        <v/>
      </c>
      <c r="V372" s="96" t="b">
        <f t="shared" si="78"/>
        <v>0</v>
      </c>
      <c r="W372" s="130" t="e">
        <f>IF(#REF!="",FALSE,IF(OR(X372&gt;Z372,X372&lt;Y372),TRUE,FALSE))</f>
        <v>#REF!</v>
      </c>
      <c r="X372" s="130">
        <f t="shared" si="79"/>
        <v>0</v>
      </c>
      <c r="Y372" s="132" t="e">
        <f>#REF!-3/30</f>
        <v>#REF!</v>
      </c>
      <c r="Z372" s="133" t="e">
        <f>#REF!+1/30</f>
        <v>#REF!</v>
      </c>
    </row>
    <row r="373" spans="1:26" s="30" customFormat="1" x14ac:dyDescent="0.25">
      <c r="A373" s="19">
        <v>358</v>
      </c>
      <c r="B373" s="20"/>
      <c r="C373" s="189"/>
      <c r="D373" s="1"/>
      <c r="E373" s="1"/>
      <c r="F373" s="233">
        <v>0</v>
      </c>
      <c r="G373" s="58"/>
      <c r="H373" s="134" t="str">
        <f t="shared" si="80"/>
        <v/>
      </c>
      <c r="I373" s="35" t="b">
        <f t="shared" si="70"/>
        <v>0</v>
      </c>
      <c r="J373" s="92" t="str">
        <f t="shared" si="71"/>
        <v/>
      </c>
      <c r="K373" s="29" t="b">
        <v>0</v>
      </c>
      <c r="L373" s="92" t="str">
        <f t="shared" si="81"/>
        <v/>
      </c>
      <c r="M373" s="94" t="e">
        <f t="shared" si="72"/>
        <v>#VALUE!</v>
      </c>
      <c r="N373" s="94" t="e">
        <f t="shared" si="73"/>
        <v>#VALUE!</v>
      </c>
      <c r="O373" s="94" t="e">
        <f t="shared" si="74"/>
        <v>#VALUE!</v>
      </c>
      <c r="P373" s="95" t="e">
        <f t="shared" si="75"/>
        <v>#VALUE!</v>
      </c>
      <c r="Q373" s="95" t="e">
        <f t="shared" si="82"/>
        <v>#VALUE!</v>
      </c>
      <c r="R373" s="95" t="b">
        <f t="shared" si="83"/>
        <v>0</v>
      </c>
      <c r="S373" s="76" t="str">
        <f t="shared" si="76"/>
        <v/>
      </c>
      <c r="T373" s="94" t="e" cm="1">
        <f t="array" aca="1" ref="T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U373" s="94" t="str">
        <f t="shared" si="77"/>
        <v/>
      </c>
      <c r="V373" s="96" t="b">
        <f t="shared" si="78"/>
        <v>0</v>
      </c>
      <c r="W373" s="130" t="e">
        <f>IF(#REF!="",FALSE,IF(OR(X373&gt;Z373,X373&lt;Y373),TRUE,FALSE))</f>
        <v>#REF!</v>
      </c>
      <c r="X373" s="130">
        <f t="shared" si="79"/>
        <v>0</v>
      </c>
      <c r="Y373" s="132" t="e">
        <f>#REF!-3/30</f>
        <v>#REF!</v>
      </c>
      <c r="Z373" s="133" t="e">
        <f>#REF!+1/30</f>
        <v>#REF!</v>
      </c>
    </row>
    <row r="374" spans="1:26" s="30" customFormat="1" x14ac:dyDescent="0.25">
      <c r="A374" s="19">
        <v>359</v>
      </c>
      <c r="B374" s="20"/>
      <c r="C374" s="189"/>
      <c r="D374" s="1"/>
      <c r="E374" s="1"/>
      <c r="F374" s="233">
        <v>0</v>
      </c>
      <c r="G374" s="58"/>
      <c r="H374" s="134" t="str">
        <f t="shared" si="80"/>
        <v/>
      </c>
      <c r="I374" s="35" t="b">
        <f t="shared" si="70"/>
        <v>0</v>
      </c>
      <c r="J374" s="92" t="str">
        <f t="shared" si="71"/>
        <v/>
      </c>
      <c r="K374" s="29" t="b">
        <v>0</v>
      </c>
      <c r="L374" s="92" t="str">
        <f t="shared" si="81"/>
        <v/>
      </c>
      <c r="M374" s="94" t="e">
        <f t="shared" si="72"/>
        <v>#VALUE!</v>
      </c>
      <c r="N374" s="94" t="e">
        <f t="shared" si="73"/>
        <v>#VALUE!</v>
      </c>
      <c r="O374" s="94" t="e">
        <f t="shared" si="74"/>
        <v>#VALUE!</v>
      </c>
      <c r="P374" s="95" t="e">
        <f t="shared" si="75"/>
        <v>#VALUE!</v>
      </c>
      <c r="Q374" s="95" t="e">
        <f t="shared" si="82"/>
        <v>#VALUE!</v>
      </c>
      <c r="R374" s="95" t="b">
        <f t="shared" si="83"/>
        <v>0</v>
      </c>
      <c r="S374" s="76" t="str">
        <f t="shared" si="76"/>
        <v/>
      </c>
      <c r="T374" s="94" t="e" cm="1">
        <f t="array" aca="1" ref="T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U374" s="94" t="str">
        <f t="shared" si="77"/>
        <v/>
      </c>
      <c r="V374" s="96" t="b">
        <f t="shared" si="78"/>
        <v>0</v>
      </c>
      <c r="W374" s="130" t="e">
        <f>IF(#REF!="",FALSE,IF(OR(X374&gt;Z374,X374&lt;Y374),TRUE,FALSE))</f>
        <v>#REF!</v>
      </c>
      <c r="X374" s="130">
        <f t="shared" si="79"/>
        <v>0</v>
      </c>
      <c r="Y374" s="132" t="e">
        <f>#REF!-3/30</f>
        <v>#REF!</v>
      </c>
      <c r="Z374" s="133" t="e">
        <f>#REF!+1/30</f>
        <v>#REF!</v>
      </c>
    </row>
    <row r="375" spans="1:26" s="30" customFormat="1" x14ac:dyDescent="0.25">
      <c r="A375" s="19">
        <v>360</v>
      </c>
      <c r="B375" s="20"/>
      <c r="C375" s="189"/>
      <c r="D375" s="1"/>
      <c r="E375" s="1"/>
      <c r="F375" s="233">
        <v>0</v>
      </c>
      <c r="G375" s="58"/>
      <c r="H375" s="134" t="str">
        <f t="shared" si="80"/>
        <v/>
      </c>
      <c r="I375" s="35" t="b">
        <f t="shared" si="70"/>
        <v>0</v>
      </c>
      <c r="J375" s="92" t="str">
        <f t="shared" si="71"/>
        <v/>
      </c>
      <c r="K375" s="29" t="b">
        <v>0</v>
      </c>
      <c r="L375" s="92" t="str">
        <f t="shared" si="81"/>
        <v/>
      </c>
      <c r="M375" s="94" t="e">
        <f t="shared" si="72"/>
        <v>#VALUE!</v>
      </c>
      <c r="N375" s="94" t="e">
        <f t="shared" si="73"/>
        <v>#VALUE!</v>
      </c>
      <c r="O375" s="94" t="e">
        <f t="shared" si="74"/>
        <v>#VALUE!</v>
      </c>
      <c r="P375" s="95" t="e">
        <f t="shared" si="75"/>
        <v>#VALUE!</v>
      </c>
      <c r="Q375" s="95" t="e">
        <f t="shared" si="82"/>
        <v>#VALUE!</v>
      </c>
      <c r="R375" s="95" t="b">
        <f t="shared" si="83"/>
        <v>0</v>
      </c>
      <c r="S375" s="76" t="str">
        <f t="shared" si="76"/>
        <v/>
      </c>
      <c r="T375" s="94" t="e" cm="1">
        <f t="array" aca="1" ref="T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U375" s="94" t="str">
        <f t="shared" si="77"/>
        <v/>
      </c>
      <c r="V375" s="96" t="b">
        <f t="shared" si="78"/>
        <v>0</v>
      </c>
      <c r="W375" s="130" t="e">
        <f>IF(#REF!="",FALSE,IF(OR(X375&gt;Z375,X375&lt;Y375),TRUE,FALSE))</f>
        <v>#REF!</v>
      </c>
      <c r="X375" s="130">
        <f t="shared" si="79"/>
        <v>0</v>
      </c>
      <c r="Y375" s="132" t="e">
        <f>#REF!-3/30</f>
        <v>#REF!</v>
      </c>
      <c r="Z375" s="133" t="e">
        <f>#REF!+1/30</f>
        <v>#REF!</v>
      </c>
    </row>
    <row r="376" spans="1:26" s="30" customFormat="1" x14ac:dyDescent="0.25">
      <c r="A376" s="19">
        <v>361</v>
      </c>
      <c r="B376" s="20"/>
      <c r="C376" s="189"/>
      <c r="D376" s="1"/>
      <c r="E376" s="1"/>
      <c r="F376" s="233">
        <v>0</v>
      </c>
      <c r="G376" s="58"/>
      <c r="H376" s="134" t="str">
        <f t="shared" si="80"/>
        <v/>
      </c>
      <c r="I376" s="35" t="b">
        <f t="shared" si="70"/>
        <v>0</v>
      </c>
      <c r="J376" s="92" t="str">
        <f t="shared" si="71"/>
        <v/>
      </c>
      <c r="K376" s="29" t="b">
        <v>0</v>
      </c>
      <c r="L376" s="92" t="str">
        <f t="shared" si="81"/>
        <v/>
      </c>
      <c r="M376" s="94" t="e">
        <f t="shared" si="72"/>
        <v>#VALUE!</v>
      </c>
      <c r="N376" s="94" t="e">
        <f t="shared" si="73"/>
        <v>#VALUE!</v>
      </c>
      <c r="O376" s="94" t="e">
        <f t="shared" si="74"/>
        <v>#VALUE!</v>
      </c>
      <c r="P376" s="95" t="e">
        <f t="shared" si="75"/>
        <v>#VALUE!</v>
      </c>
      <c r="Q376" s="95" t="e">
        <f t="shared" si="82"/>
        <v>#VALUE!</v>
      </c>
      <c r="R376" s="95" t="b">
        <f t="shared" si="83"/>
        <v>0</v>
      </c>
      <c r="S376" s="76" t="str">
        <f t="shared" si="76"/>
        <v/>
      </c>
      <c r="T376" s="94" t="e" cm="1">
        <f t="array" aca="1" ref="T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U376" s="94" t="str">
        <f t="shared" si="77"/>
        <v/>
      </c>
      <c r="V376" s="96" t="b">
        <f t="shared" si="78"/>
        <v>0</v>
      </c>
      <c r="W376" s="130" t="e">
        <f>IF(#REF!="",FALSE,IF(OR(X376&gt;Z376,X376&lt;Y376),TRUE,FALSE))</f>
        <v>#REF!</v>
      </c>
      <c r="X376" s="130">
        <f t="shared" si="79"/>
        <v>0</v>
      </c>
      <c r="Y376" s="132" t="e">
        <f>#REF!-3/30</f>
        <v>#REF!</v>
      </c>
      <c r="Z376" s="133" t="e">
        <f>#REF!+1/30</f>
        <v>#REF!</v>
      </c>
    </row>
    <row r="377" spans="1:26" s="30" customFormat="1" x14ac:dyDescent="0.25">
      <c r="A377" s="19">
        <v>362</v>
      </c>
      <c r="B377" s="20"/>
      <c r="C377" s="189"/>
      <c r="D377" s="1"/>
      <c r="E377" s="1"/>
      <c r="F377" s="233">
        <v>0</v>
      </c>
      <c r="G377" s="58"/>
      <c r="H377" s="134" t="str">
        <f t="shared" si="80"/>
        <v/>
      </c>
      <c r="I377" s="35" t="b">
        <f t="shared" si="70"/>
        <v>0</v>
      </c>
      <c r="J377" s="92" t="str">
        <f t="shared" si="71"/>
        <v/>
      </c>
      <c r="K377" s="29" t="b">
        <v>0</v>
      </c>
      <c r="L377" s="92" t="str">
        <f t="shared" si="81"/>
        <v/>
      </c>
      <c r="M377" s="94" t="e">
        <f t="shared" si="72"/>
        <v>#VALUE!</v>
      </c>
      <c r="N377" s="94" t="e">
        <f t="shared" si="73"/>
        <v>#VALUE!</v>
      </c>
      <c r="O377" s="94" t="e">
        <f t="shared" si="74"/>
        <v>#VALUE!</v>
      </c>
      <c r="P377" s="95" t="e">
        <f t="shared" si="75"/>
        <v>#VALUE!</v>
      </c>
      <c r="Q377" s="95" t="e">
        <f t="shared" si="82"/>
        <v>#VALUE!</v>
      </c>
      <c r="R377" s="95" t="b">
        <f t="shared" si="83"/>
        <v>0</v>
      </c>
      <c r="S377" s="76" t="str">
        <f t="shared" si="76"/>
        <v/>
      </c>
      <c r="T377" s="94" t="e" cm="1">
        <f t="array" aca="1" ref="T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U377" s="94" t="str">
        <f t="shared" si="77"/>
        <v/>
      </c>
      <c r="V377" s="96" t="b">
        <f t="shared" si="78"/>
        <v>0</v>
      </c>
      <c r="W377" s="130" t="e">
        <f>IF(#REF!="",FALSE,IF(OR(X377&gt;Z377,X377&lt;Y377),TRUE,FALSE))</f>
        <v>#REF!</v>
      </c>
      <c r="X377" s="130">
        <f t="shared" si="79"/>
        <v>0</v>
      </c>
      <c r="Y377" s="132" t="e">
        <f>#REF!-3/30</f>
        <v>#REF!</v>
      </c>
      <c r="Z377" s="133" t="e">
        <f>#REF!+1/30</f>
        <v>#REF!</v>
      </c>
    </row>
    <row r="378" spans="1:26" s="30" customFormat="1" x14ac:dyDescent="0.25">
      <c r="A378" s="19">
        <v>363</v>
      </c>
      <c r="B378" s="20"/>
      <c r="C378" s="189"/>
      <c r="D378" s="1"/>
      <c r="E378" s="1"/>
      <c r="F378" s="233">
        <v>0</v>
      </c>
      <c r="G378" s="58"/>
      <c r="H378" s="134" t="str">
        <f t="shared" si="80"/>
        <v/>
      </c>
      <c r="I378" s="35" t="b">
        <f t="shared" si="70"/>
        <v>0</v>
      </c>
      <c r="J378" s="92" t="str">
        <f t="shared" si="71"/>
        <v/>
      </c>
      <c r="K378" s="29" t="b">
        <v>0</v>
      </c>
      <c r="L378" s="92" t="str">
        <f t="shared" si="81"/>
        <v/>
      </c>
      <c r="M378" s="94" t="e">
        <f t="shared" si="72"/>
        <v>#VALUE!</v>
      </c>
      <c r="N378" s="94" t="e">
        <f t="shared" si="73"/>
        <v>#VALUE!</v>
      </c>
      <c r="O378" s="94" t="e">
        <f t="shared" si="74"/>
        <v>#VALUE!</v>
      </c>
      <c r="P378" s="95" t="e">
        <f t="shared" si="75"/>
        <v>#VALUE!</v>
      </c>
      <c r="Q378" s="95" t="e">
        <f t="shared" si="82"/>
        <v>#VALUE!</v>
      </c>
      <c r="R378" s="95" t="b">
        <f t="shared" si="83"/>
        <v>0</v>
      </c>
      <c r="S378" s="76" t="str">
        <f t="shared" si="76"/>
        <v/>
      </c>
      <c r="T378" s="94" t="e" cm="1">
        <f t="array" aca="1" ref="T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U378" s="94" t="str">
        <f t="shared" si="77"/>
        <v/>
      </c>
      <c r="V378" s="96" t="b">
        <f t="shared" si="78"/>
        <v>0</v>
      </c>
      <c r="W378" s="130" t="e">
        <f>IF(#REF!="",FALSE,IF(OR(X378&gt;Z378,X378&lt;Y378),TRUE,FALSE))</f>
        <v>#REF!</v>
      </c>
      <c r="X378" s="130">
        <f t="shared" si="79"/>
        <v>0</v>
      </c>
      <c r="Y378" s="132" t="e">
        <f>#REF!-3/30</f>
        <v>#REF!</v>
      </c>
      <c r="Z378" s="133" t="e">
        <f>#REF!+1/30</f>
        <v>#REF!</v>
      </c>
    </row>
    <row r="379" spans="1:26" s="30" customFormat="1" x14ac:dyDescent="0.25">
      <c r="A379" s="19">
        <v>364</v>
      </c>
      <c r="B379" s="20"/>
      <c r="C379" s="189"/>
      <c r="D379" s="1"/>
      <c r="E379" s="1"/>
      <c r="F379" s="233">
        <v>0</v>
      </c>
      <c r="G379" s="58"/>
      <c r="H379" s="134" t="str">
        <f t="shared" si="80"/>
        <v/>
      </c>
      <c r="I379" s="35" t="b">
        <f t="shared" si="70"/>
        <v>0</v>
      </c>
      <c r="J379" s="92" t="str">
        <f t="shared" si="71"/>
        <v/>
      </c>
      <c r="K379" s="29" t="b">
        <v>0</v>
      </c>
      <c r="L379" s="92" t="str">
        <f t="shared" si="81"/>
        <v/>
      </c>
      <c r="M379" s="94" t="e">
        <f t="shared" si="72"/>
        <v>#VALUE!</v>
      </c>
      <c r="N379" s="94" t="e">
        <f t="shared" si="73"/>
        <v>#VALUE!</v>
      </c>
      <c r="O379" s="94" t="e">
        <f t="shared" si="74"/>
        <v>#VALUE!</v>
      </c>
      <c r="P379" s="95" t="e">
        <f t="shared" si="75"/>
        <v>#VALUE!</v>
      </c>
      <c r="Q379" s="95" t="e">
        <f t="shared" si="82"/>
        <v>#VALUE!</v>
      </c>
      <c r="R379" s="95" t="b">
        <f t="shared" si="83"/>
        <v>0</v>
      </c>
      <c r="S379" s="76" t="str">
        <f t="shared" si="76"/>
        <v/>
      </c>
      <c r="T379" s="94" t="e" cm="1">
        <f t="array" aca="1" ref="T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U379" s="94" t="str">
        <f t="shared" si="77"/>
        <v/>
      </c>
      <c r="V379" s="96" t="b">
        <f t="shared" si="78"/>
        <v>0</v>
      </c>
      <c r="W379" s="130" t="e">
        <f>IF(#REF!="",FALSE,IF(OR(X379&gt;Z379,X379&lt;Y379),TRUE,FALSE))</f>
        <v>#REF!</v>
      </c>
      <c r="X379" s="130">
        <f t="shared" si="79"/>
        <v>0</v>
      </c>
      <c r="Y379" s="132" t="e">
        <f>#REF!-3/30</f>
        <v>#REF!</v>
      </c>
      <c r="Z379" s="133" t="e">
        <f>#REF!+1/30</f>
        <v>#REF!</v>
      </c>
    </row>
    <row r="380" spans="1:26" s="30" customFormat="1" x14ac:dyDescent="0.25">
      <c r="A380" s="19">
        <v>365</v>
      </c>
      <c r="B380" s="20"/>
      <c r="C380" s="189"/>
      <c r="D380" s="1"/>
      <c r="E380" s="1"/>
      <c r="F380" s="233">
        <v>0</v>
      </c>
      <c r="G380" s="58"/>
      <c r="H380" s="134" t="str">
        <f t="shared" si="80"/>
        <v/>
      </c>
      <c r="I380" s="35" t="b">
        <f t="shared" si="70"/>
        <v>0</v>
      </c>
      <c r="J380" s="92" t="str">
        <f t="shared" si="71"/>
        <v/>
      </c>
      <c r="K380" s="29" t="b">
        <v>0</v>
      </c>
      <c r="L380" s="92" t="str">
        <f t="shared" si="81"/>
        <v/>
      </c>
      <c r="M380" s="94" t="e">
        <f t="shared" si="72"/>
        <v>#VALUE!</v>
      </c>
      <c r="N380" s="94" t="e">
        <f t="shared" si="73"/>
        <v>#VALUE!</v>
      </c>
      <c r="O380" s="94" t="e">
        <f t="shared" si="74"/>
        <v>#VALUE!</v>
      </c>
      <c r="P380" s="95" t="e">
        <f t="shared" si="75"/>
        <v>#VALUE!</v>
      </c>
      <c r="Q380" s="95" t="e">
        <f t="shared" si="82"/>
        <v>#VALUE!</v>
      </c>
      <c r="R380" s="95" t="b">
        <f t="shared" si="83"/>
        <v>0</v>
      </c>
      <c r="S380" s="76" t="str">
        <f t="shared" si="76"/>
        <v/>
      </c>
      <c r="T380" s="94" t="e" cm="1">
        <f t="array" aca="1" ref="T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U380" s="94" t="str">
        <f t="shared" si="77"/>
        <v/>
      </c>
      <c r="V380" s="96" t="b">
        <f t="shared" si="78"/>
        <v>0</v>
      </c>
      <c r="W380" s="130" t="e">
        <f>IF(#REF!="",FALSE,IF(OR(X380&gt;Z380,X380&lt;Y380),TRUE,FALSE))</f>
        <v>#REF!</v>
      </c>
      <c r="X380" s="130">
        <f t="shared" si="79"/>
        <v>0</v>
      </c>
      <c r="Y380" s="132" t="e">
        <f>#REF!-3/30</f>
        <v>#REF!</v>
      </c>
      <c r="Z380" s="133" t="e">
        <f>#REF!+1/30</f>
        <v>#REF!</v>
      </c>
    </row>
    <row r="381" spans="1:26" s="30" customFormat="1" x14ac:dyDescent="0.25">
      <c r="A381" s="19">
        <v>366</v>
      </c>
      <c r="B381" s="20"/>
      <c r="C381" s="189"/>
      <c r="D381" s="1"/>
      <c r="E381" s="1"/>
      <c r="F381" s="233">
        <v>0</v>
      </c>
      <c r="G381" s="58"/>
      <c r="H381" s="134" t="str">
        <f t="shared" si="80"/>
        <v/>
      </c>
      <c r="I381" s="35" t="b">
        <f t="shared" si="70"/>
        <v>0</v>
      </c>
      <c r="J381" s="92" t="str">
        <f t="shared" si="71"/>
        <v/>
      </c>
      <c r="K381" s="29" t="b">
        <v>0</v>
      </c>
      <c r="L381" s="92" t="str">
        <f t="shared" si="81"/>
        <v/>
      </c>
      <c r="M381" s="94" t="e">
        <f t="shared" si="72"/>
        <v>#VALUE!</v>
      </c>
      <c r="N381" s="94" t="e">
        <f t="shared" si="73"/>
        <v>#VALUE!</v>
      </c>
      <c r="O381" s="94" t="e">
        <f t="shared" si="74"/>
        <v>#VALUE!</v>
      </c>
      <c r="P381" s="95" t="e">
        <f t="shared" si="75"/>
        <v>#VALUE!</v>
      </c>
      <c r="Q381" s="95" t="e">
        <f t="shared" si="82"/>
        <v>#VALUE!</v>
      </c>
      <c r="R381" s="95" t="b">
        <f t="shared" si="83"/>
        <v>0</v>
      </c>
      <c r="S381" s="76" t="str">
        <f t="shared" si="76"/>
        <v/>
      </c>
      <c r="T381" s="94" t="e" cm="1">
        <f t="array" aca="1" ref="T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U381" s="94" t="str">
        <f t="shared" si="77"/>
        <v/>
      </c>
      <c r="V381" s="96" t="b">
        <f t="shared" si="78"/>
        <v>0</v>
      </c>
      <c r="W381" s="130" t="e">
        <f>IF(#REF!="",FALSE,IF(OR(X381&gt;Z381,X381&lt;Y381),TRUE,FALSE))</f>
        <v>#REF!</v>
      </c>
      <c r="X381" s="130">
        <f t="shared" si="79"/>
        <v>0</v>
      </c>
      <c r="Y381" s="132" t="e">
        <f>#REF!-3/30</f>
        <v>#REF!</v>
      </c>
      <c r="Z381" s="133" t="e">
        <f>#REF!+1/30</f>
        <v>#REF!</v>
      </c>
    </row>
    <row r="382" spans="1:26" s="30" customFormat="1" x14ac:dyDescent="0.25">
      <c r="A382" s="19">
        <v>367</v>
      </c>
      <c r="B382" s="20"/>
      <c r="C382" s="189"/>
      <c r="D382" s="1"/>
      <c r="E382" s="1"/>
      <c r="F382" s="233">
        <v>0</v>
      </c>
      <c r="G382" s="58"/>
      <c r="H382" s="134" t="str">
        <f t="shared" si="80"/>
        <v/>
      </c>
      <c r="I382" s="35" t="b">
        <f t="shared" si="70"/>
        <v>0</v>
      </c>
      <c r="J382" s="92" t="str">
        <f t="shared" si="71"/>
        <v/>
      </c>
      <c r="K382" s="29" t="b">
        <v>0</v>
      </c>
      <c r="L382" s="92" t="str">
        <f t="shared" si="81"/>
        <v/>
      </c>
      <c r="M382" s="94" t="e">
        <f t="shared" si="72"/>
        <v>#VALUE!</v>
      </c>
      <c r="N382" s="94" t="e">
        <f t="shared" si="73"/>
        <v>#VALUE!</v>
      </c>
      <c r="O382" s="94" t="e">
        <f t="shared" si="74"/>
        <v>#VALUE!</v>
      </c>
      <c r="P382" s="95" t="e">
        <f t="shared" si="75"/>
        <v>#VALUE!</v>
      </c>
      <c r="Q382" s="95" t="e">
        <f t="shared" si="82"/>
        <v>#VALUE!</v>
      </c>
      <c r="R382" s="95" t="b">
        <f t="shared" si="83"/>
        <v>0</v>
      </c>
      <c r="S382" s="76" t="str">
        <f t="shared" si="76"/>
        <v/>
      </c>
      <c r="T382" s="94" t="e" cm="1">
        <f t="array" aca="1" ref="T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U382" s="94" t="str">
        <f t="shared" si="77"/>
        <v/>
      </c>
      <c r="V382" s="96" t="b">
        <f t="shared" si="78"/>
        <v>0</v>
      </c>
      <c r="W382" s="130" t="e">
        <f>IF(#REF!="",FALSE,IF(OR(X382&gt;Z382,X382&lt;Y382),TRUE,FALSE))</f>
        <v>#REF!</v>
      </c>
      <c r="X382" s="130">
        <f t="shared" si="79"/>
        <v>0</v>
      </c>
      <c r="Y382" s="132" t="e">
        <f>#REF!-3/30</f>
        <v>#REF!</v>
      </c>
      <c r="Z382" s="133" t="e">
        <f>#REF!+1/30</f>
        <v>#REF!</v>
      </c>
    </row>
    <row r="383" spans="1:26" s="30" customFormat="1" x14ac:dyDescent="0.25">
      <c r="A383" s="19">
        <v>368</v>
      </c>
      <c r="B383" s="20"/>
      <c r="C383" s="189"/>
      <c r="D383" s="1"/>
      <c r="E383" s="1"/>
      <c r="F383" s="233">
        <v>0</v>
      </c>
      <c r="G383" s="58"/>
      <c r="H383" s="134" t="str">
        <f t="shared" si="80"/>
        <v/>
      </c>
      <c r="I383" s="35" t="b">
        <f t="shared" si="70"/>
        <v>0</v>
      </c>
      <c r="J383" s="92" t="str">
        <f t="shared" si="71"/>
        <v/>
      </c>
      <c r="K383" s="29" t="b">
        <v>0</v>
      </c>
      <c r="L383" s="92" t="str">
        <f t="shared" si="81"/>
        <v/>
      </c>
      <c r="M383" s="94" t="e">
        <f t="shared" si="72"/>
        <v>#VALUE!</v>
      </c>
      <c r="N383" s="94" t="e">
        <f t="shared" si="73"/>
        <v>#VALUE!</v>
      </c>
      <c r="O383" s="94" t="e">
        <f t="shared" si="74"/>
        <v>#VALUE!</v>
      </c>
      <c r="P383" s="95" t="e">
        <f t="shared" si="75"/>
        <v>#VALUE!</v>
      </c>
      <c r="Q383" s="95" t="e">
        <f t="shared" si="82"/>
        <v>#VALUE!</v>
      </c>
      <c r="R383" s="95" t="b">
        <f t="shared" si="83"/>
        <v>0</v>
      </c>
      <c r="S383" s="76" t="str">
        <f t="shared" si="76"/>
        <v/>
      </c>
      <c r="T383" s="94" t="e" cm="1">
        <f t="array" aca="1" ref="T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U383" s="94" t="str">
        <f t="shared" si="77"/>
        <v/>
      </c>
      <c r="V383" s="96" t="b">
        <f t="shared" si="78"/>
        <v>0</v>
      </c>
      <c r="W383" s="130" t="e">
        <f>IF(#REF!="",FALSE,IF(OR(X383&gt;Z383,X383&lt;Y383),TRUE,FALSE))</f>
        <v>#REF!</v>
      </c>
      <c r="X383" s="130">
        <f t="shared" si="79"/>
        <v>0</v>
      </c>
      <c r="Y383" s="132" t="e">
        <f>#REF!-3/30</f>
        <v>#REF!</v>
      </c>
      <c r="Z383" s="133" t="e">
        <f>#REF!+1/30</f>
        <v>#REF!</v>
      </c>
    </row>
    <row r="384" spans="1:26" s="30" customFormat="1" x14ac:dyDescent="0.25">
      <c r="A384" s="19">
        <v>369</v>
      </c>
      <c r="B384" s="20"/>
      <c r="C384" s="189"/>
      <c r="D384" s="1"/>
      <c r="E384" s="1"/>
      <c r="F384" s="233">
        <v>0</v>
      </c>
      <c r="G384" s="58"/>
      <c r="H384" s="134" t="str">
        <f t="shared" si="80"/>
        <v/>
      </c>
      <c r="I384" s="35" t="b">
        <f t="shared" si="70"/>
        <v>0</v>
      </c>
      <c r="J384" s="92" t="str">
        <f t="shared" si="71"/>
        <v/>
      </c>
      <c r="K384" s="29" t="b">
        <v>0</v>
      </c>
      <c r="L384" s="92" t="str">
        <f t="shared" si="81"/>
        <v/>
      </c>
      <c r="M384" s="94" t="e">
        <f t="shared" si="72"/>
        <v>#VALUE!</v>
      </c>
      <c r="N384" s="94" t="e">
        <f t="shared" si="73"/>
        <v>#VALUE!</v>
      </c>
      <c r="O384" s="94" t="e">
        <f t="shared" si="74"/>
        <v>#VALUE!</v>
      </c>
      <c r="P384" s="95" t="e">
        <f t="shared" si="75"/>
        <v>#VALUE!</v>
      </c>
      <c r="Q384" s="95" t="e">
        <f t="shared" si="82"/>
        <v>#VALUE!</v>
      </c>
      <c r="R384" s="95" t="b">
        <f t="shared" si="83"/>
        <v>0</v>
      </c>
      <c r="S384" s="76" t="str">
        <f t="shared" si="76"/>
        <v/>
      </c>
      <c r="T384" s="94" t="e" cm="1">
        <f t="array" aca="1" ref="T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U384" s="94" t="str">
        <f t="shared" si="77"/>
        <v/>
      </c>
      <c r="V384" s="96" t="b">
        <f t="shared" si="78"/>
        <v>0</v>
      </c>
      <c r="W384" s="130" t="e">
        <f>IF(#REF!="",FALSE,IF(OR(X384&gt;Z384,X384&lt;Y384),TRUE,FALSE))</f>
        <v>#REF!</v>
      </c>
      <c r="X384" s="130">
        <f t="shared" si="79"/>
        <v>0</v>
      </c>
      <c r="Y384" s="132" t="e">
        <f>#REF!-3/30</f>
        <v>#REF!</v>
      </c>
      <c r="Z384" s="133" t="e">
        <f>#REF!+1/30</f>
        <v>#REF!</v>
      </c>
    </row>
    <row r="385" spans="1:26" s="30" customFormat="1" x14ac:dyDescent="0.25">
      <c r="A385" s="19">
        <v>370</v>
      </c>
      <c r="B385" s="20"/>
      <c r="C385" s="189"/>
      <c r="D385" s="1"/>
      <c r="E385" s="1"/>
      <c r="F385" s="233">
        <v>0</v>
      </c>
      <c r="G385" s="58"/>
      <c r="H385" s="134" t="str">
        <f t="shared" si="80"/>
        <v/>
      </c>
      <c r="I385" s="35" t="b">
        <f t="shared" si="70"/>
        <v>0</v>
      </c>
      <c r="J385" s="92" t="str">
        <f t="shared" si="71"/>
        <v/>
      </c>
      <c r="K385" s="29" t="b">
        <v>0</v>
      </c>
      <c r="L385" s="92" t="str">
        <f t="shared" si="81"/>
        <v/>
      </c>
      <c r="M385" s="94" t="e">
        <f t="shared" si="72"/>
        <v>#VALUE!</v>
      </c>
      <c r="N385" s="94" t="e">
        <f t="shared" si="73"/>
        <v>#VALUE!</v>
      </c>
      <c r="O385" s="94" t="e">
        <f t="shared" si="74"/>
        <v>#VALUE!</v>
      </c>
      <c r="P385" s="95" t="e">
        <f t="shared" si="75"/>
        <v>#VALUE!</v>
      </c>
      <c r="Q385" s="95" t="e">
        <f t="shared" si="82"/>
        <v>#VALUE!</v>
      </c>
      <c r="R385" s="95" t="b">
        <f t="shared" si="83"/>
        <v>0</v>
      </c>
      <c r="S385" s="76" t="str">
        <f t="shared" si="76"/>
        <v/>
      </c>
      <c r="T385" s="94" t="e" cm="1">
        <f t="array" aca="1" ref="T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U385" s="94" t="str">
        <f t="shared" si="77"/>
        <v/>
      </c>
      <c r="V385" s="96" t="b">
        <f t="shared" si="78"/>
        <v>0</v>
      </c>
      <c r="W385" s="130" t="e">
        <f>IF(#REF!="",FALSE,IF(OR(X385&gt;Z385,X385&lt;Y385),TRUE,FALSE))</f>
        <v>#REF!</v>
      </c>
      <c r="X385" s="130">
        <f t="shared" si="79"/>
        <v>0</v>
      </c>
      <c r="Y385" s="132" t="e">
        <f>#REF!-3/30</f>
        <v>#REF!</v>
      </c>
      <c r="Z385" s="133" t="e">
        <f>#REF!+1/30</f>
        <v>#REF!</v>
      </c>
    </row>
    <row r="386" spans="1:26" s="30" customFormat="1" x14ac:dyDescent="0.25">
      <c r="A386" s="19">
        <v>371</v>
      </c>
      <c r="B386" s="20"/>
      <c r="C386" s="189"/>
      <c r="D386" s="1"/>
      <c r="E386" s="1"/>
      <c r="F386" s="233">
        <v>0</v>
      </c>
      <c r="G386" s="58"/>
      <c r="H386" s="134" t="str">
        <f t="shared" si="80"/>
        <v/>
      </c>
      <c r="I386" s="35" t="b">
        <f t="shared" si="70"/>
        <v>0</v>
      </c>
      <c r="J386" s="92" t="str">
        <f t="shared" si="71"/>
        <v/>
      </c>
      <c r="K386" s="29" t="b">
        <v>0</v>
      </c>
      <c r="L386" s="92" t="str">
        <f t="shared" si="81"/>
        <v/>
      </c>
      <c r="M386" s="94" t="e">
        <f t="shared" si="72"/>
        <v>#VALUE!</v>
      </c>
      <c r="N386" s="94" t="e">
        <f t="shared" si="73"/>
        <v>#VALUE!</v>
      </c>
      <c r="O386" s="94" t="e">
        <f t="shared" si="74"/>
        <v>#VALUE!</v>
      </c>
      <c r="P386" s="95" t="e">
        <f t="shared" si="75"/>
        <v>#VALUE!</v>
      </c>
      <c r="Q386" s="95" t="e">
        <f t="shared" si="82"/>
        <v>#VALUE!</v>
      </c>
      <c r="R386" s="95" t="b">
        <f t="shared" si="83"/>
        <v>0</v>
      </c>
      <c r="S386" s="76" t="str">
        <f t="shared" si="76"/>
        <v/>
      </c>
      <c r="T386" s="94" t="e" cm="1">
        <f t="array" aca="1" ref="T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U386" s="94" t="str">
        <f t="shared" si="77"/>
        <v/>
      </c>
      <c r="V386" s="96" t="b">
        <f t="shared" si="78"/>
        <v>0</v>
      </c>
      <c r="W386" s="130" t="e">
        <f>IF(#REF!="",FALSE,IF(OR(X386&gt;Z386,X386&lt;Y386),TRUE,FALSE))</f>
        <v>#REF!</v>
      </c>
      <c r="X386" s="130">
        <f t="shared" si="79"/>
        <v>0</v>
      </c>
      <c r="Y386" s="132" t="e">
        <f>#REF!-3/30</f>
        <v>#REF!</v>
      </c>
      <c r="Z386" s="133" t="e">
        <f>#REF!+1/30</f>
        <v>#REF!</v>
      </c>
    </row>
    <row r="387" spans="1:26" s="30" customFormat="1" x14ac:dyDescent="0.25">
      <c r="A387" s="19">
        <v>372</v>
      </c>
      <c r="B387" s="20"/>
      <c r="C387" s="189"/>
      <c r="D387" s="1"/>
      <c r="E387" s="1"/>
      <c r="F387" s="233">
        <v>0</v>
      </c>
      <c r="G387" s="58"/>
      <c r="H387" s="134" t="str">
        <f t="shared" si="80"/>
        <v/>
      </c>
      <c r="I387" s="35" t="b">
        <f t="shared" si="70"/>
        <v>0</v>
      </c>
      <c r="J387" s="92" t="str">
        <f t="shared" si="71"/>
        <v/>
      </c>
      <c r="K387" s="29" t="b">
        <v>0</v>
      </c>
      <c r="L387" s="92" t="str">
        <f t="shared" si="81"/>
        <v/>
      </c>
      <c r="M387" s="94" t="e">
        <f t="shared" si="72"/>
        <v>#VALUE!</v>
      </c>
      <c r="N387" s="94" t="e">
        <f t="shared" si="73"/>
        <v>#VALUE!</v>
      </c>
      <c r="O387" s="94" t="e">
        <f t="shared" si="74"/>
        <v>#VALUE!</v>
      </c>
      <c r="P387" s="95" t="e">
        <f t="shared" si="75"/>
        <v>#VALUE!</v>
      </c>
      <c r="Q387" s="95" t="e">
        <f t="shared" si="82"/>
        <v>#VALUE!</v>
      </c>
      <c r="R387" s="95" t="b">
        <f t="shared" si="83"/>
        <v>0</v>
      </c>
      <c r="S387" s="76" t="str">
        <f t="shared" si="76"/>
        <v/>
      </c>
      <c r="T387" s="94" t="e" cm="1">
        <f t="array" aca="1" ref="T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U387" s="94" t="str">
        <f t="shared" si="77"/>
        <v/>
      </c>
      <c r="V387" s="96" t="b">
        <f t="shared" si="78"/>
        <v>0</v>
      </c>
      <c r="W387" s="130" t="e">
        <f>IF(#REF!="",FALSE,IF(OR(X387&gt;Z387,X387&lt;Y387),TRUE,FALSE))</f>
        <v>#REF!</v>
      </c>
      <c r="X387" s="130">
        <f t="shared" si="79"/>
        <v>0</v>
      </c>
      <c r="Y387" s="132" t="e">
        <f>#REF!-3/30</f>
        <v>#REF!</v>
      </c>
      <c r="Z387" s="133" t="e">
        <f>#REF!+1/30</f>
        <v>#REF!</v>
      </c>
    </row>
    <row r="388" spans="1:26" s="30" customFormat="1" x14ac:dyDescent="0.25">
      <c r="A388" s="19">
        <v>373</v>
      </c>
      <c r="B388" s="20"/>
      <c r="C388" s="189"/>
      <c r="D388" s="1"/>
      <c r="E388" s="1"/>
      <c r="F388" s="233">
        <v>0</v>
      </c>
      <c r="G388" s="58"/>
      <c r="H388" s="134" t="str">
        <f t="shared" si="80"/>
        <v/>
      </c>
      <c r="I388" s="35" t="b">
        <f t="shared" si="70"/>
        <v>0</v>
      </c>
      <c r="J388" s="92" t="str">
        <f t="shared" si="71"/>
        <v/>
      </c>
      <c r="K388" s="29" t="b">
        <v>0</v>
      </c>
      <c r="L388" s="92" t="str">
        <f t="shared" si="81"/>
        <v/>
      </c>
      <c r="M388" s="94" t="e">
        <f t="shared" si="72"/>
        <v>#VALUE!</v>
      </c>
      <c r="N388" s="94" t="e">
        <f t="shared" si="73"/>
        <v>#VALUE!</v>
      </c>
      <c r="O388" s="94" t="e">
        <f t="shared" si="74"/>
        <v>#VALUE!</v>
      </c>
      <c r="P388" s="95" t="e">
        <f t="shared" si="75"/>
        <v>#VALUE!</v>
      </c>
      <c r="Q388" s="95" t="e">
        <f t="shared" si="82"/>
        <v>#VALUE!</v>
      </c>
      <c r="R388" s="95" t="b">
        <f t="shared" si="83"/>
        <v>0</v>
      </c>
      <c r="S388" s="76" t="str">
        <f t="shared" si="76"/>
        <v/>
      </c>
      <c r="T388" s="94" t="e" cm="1">
        <f t="array" aca="1" ref="T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U388" s="94" t="str">
        <f t="shared" si="77"/>
        <v/>
      </c>
      <c r="V388" s="96" t="b">
        <f t="shared" si="78"/>
        <v>0</v>
      </c>
      <c r="W388" s="130" t="e">
        <f>IF(#REF!="",FALSE,IF(OR(X388&gt;Z388,X388&lt;Y388),TRUE,FALSE))</f>
        <v>#REF!</v>
      </c>
      <c r="X388" s="130">
        <f t="shared" si="79"/>
        <v>0</v>
      </c>
      <c r="Y388" s="132" t="e">
        <f>#REF!-3/30</f>
        <v>#REF!</v>
      </c>
      <c r="Z388" s="133" t="e">
        <f>#REF!+1/30</f>
        <v>#REF!</v>
      </c>
    </row>
    <row r="389" spans="1:26" s="30" customFormat="1" x14ac:dyDescent="0.25">
      <c r="A389" s="19">
        <v>374</v>
      </c>
      <c r="B389" s="20"/>
      <c r="C389" s="189"/>
      <c r="D389" s="1"/>
      <c r="E389" s="1"/>
      <c r="F389" s="233">
        <v>0</v>
      </c>
      <c r="G389" s="58"/>
      <c r="H389" s="134" t="str">
        <f t="shared" si="80"/>
        <v/>
      </c>
      <c r="I389" s="35" t="b">
        <f t="shared" si="70"/>
        <v>0</v>
      </c>
      <c r="J389" s="92" t="str">
        <f t="shared" si="71"/>
        <v/>
      </c>
      <c r="K389" s="29" t="b">
        <v>0</v>
      </c>
      <c r="L389" s="92" t="str">
        <f t="shared" si="81"/>
        <v/>
      </c>
      <c r="M389" s="94" t="e">
        <f t="shared" si="72"/>
        <v>#VALUE!</v>
      </c>
      <c r="N389" s="94" t="e">
        <f t="shared" si="73"/>
        <v>#VALUE!</v>
      </c>
      <c r="O389" s="94" t="e">
        <f t="shared" si="74"/>
        <v>#VALUE!</v>
      </c>
      <c r="P389" s="95" t="e">
        <f t="shared" si="75"/>
        <v>#VALUE!</v>
      </c>
      <c r="Q389" s="95" t="e">
        <f t="shared" si="82"/>
        <v>#VALUE!</v>
      </c>
      <c r="R389" s="95" t="b">
        <f t="shared" si="83"/>
        <v>0</v>
      </c>
      <c r="S389" s="76" t="str">
        <f t="shared" si="76"/>
        <v/>
      </c>
      <c r="T389" s="94" t="e" cm="1">
        <f t="array" aca="1" ref="T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U389" s="94" t="str">
        <f t="shared" si="77"/>
        <v/>
      </c>
      <c r="V389" s="96" t="b">
        <f t="shared" si="78"/>
        <v>0</v>
      </c>
      <c r="W389" s="130" t="e">
        <f>IF(#REF!="",FALSE,IF(OR(X389&gt;Z389,X389&lt;Y389),TRUE,FALSE))</f>
        <v>#REF!</v>
      </c>
      <c r="X389" s="130">
        <f t="shared" si="79"/>
        <v>0</v>
      </c>
      <c r="Y389" s="132" t="e">
        <f>#REF!-3/30</f>
        <v>#REF!</v>
      </c>
      <c r="Z389" s="133" t="e">
        <f>#REF!+1/30</f>
        <v>#REF!</v>
      </c>
    </row>
    <row r="390" spans="1:26" s="30" customFormat="1" x14ac:dyDescent="0.25">
      <c r="A390" s="19">
        <v>375</v>
      </c>
      <c r="B390" s="20"/>
      <c r="C390" s="189"/>
      <c r="D390" s="1"/>
      <c r="E390" s="1"/>
      <c r="F390" s="233">
        <v>0</v>
      </c>
      <c r="G390" s="58"/>
      <c r="H390" s="134" t="str">
        <f t="shared" si="80"/>
        <v/>
      </c>
      <c r="I390" s="35" t="b">
        <f t="shared" si="70"/>
        <v>0</v>
      </c>
      <c r="J390" s="92" t="str">
        <f t="shared" si="71"/>
        <v/>
      </c>
      <c r="K390" s="29" t="b">
        <v>0</v>
      </c>
      <c r="L390" s="92" t="str">
        <f t="shared" si="81"/>
        <v/>
      </c>
      <c r="M390" s="94" t="e">
        <f t="shared" si="72"/>
        <v>#VALUE!</v>
      </c>
      <c r="N390" s="94" t="e">
        <f t="shared" si="73"/>
        <v>#VALUE!</v>
      </c>
      <c r="O390" s="94" t="e">
        <f t="shared" si="74"/>
        <v>#VALUE!</v>
      </c>
      <c r="P390" s="95" t="e">
        <f t="shared" si="75"/>
        <v>#VALUE!</v>
      </c>
      <c r="Q390" s="95" t="e">
        <f t="shared" si="82"/>
        <v>#VALUE!</v>
      </c>
      <c r="R390" s="95" t="b">
        <f t="shared" si="83"/>
        <v>0</v>
      </c>
      <c r="S390" s="76" t="str">
        <f t="shared" si="76"/>
        <v/>
      </c>
      <c r="T390" s="94" t="e" cm="1">
        <f t="array" aca="1" ref="T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U390" s="94" t="str">
        <f t="shared" si="77"/>
        <v/>
      </c>
      <c r="V390" s="96" t="b">
        <f t="shared" si="78"/>
        <v>0</v>
      </c>
      <c r="W390" s="130" t="e">
        <f>IF(#REF!="",FALSE,IF(OR(X390&gt;Z390,X390&lt;Y390),TRUE,FALSE))</f>
        <v>#REF!</v>
      </c>
      <c r="X390" s="130">
        <f t="shared" si="79"/>
        <v>0</v>
      </c>
      <c r="Y390" s="132" t="e">
        <f>#REF!-3/30</f>
        <v>#REF!</v>
      </c>
      <c r="Z390" s="133" t="e">
        <f>#REF!+1/30</f>
        <v>#REF!</v>
      </c>
    </row>
    <row r="391" spans="1:26" s="30" customFormat="1" x14ac:dyDescent="0.25">
      <c r="A391" s="19">
        <v>376</v>
      </c>
      <c r="B391" s="20"/>
      <c r="C391" s="189"/>
      <c r="D391" s="1"/>
      <c r="E391" s="1"/>
      <c r="F391" s="233">
        <v>0</v>
      </c>
      <c r="G391" s="58"/>
      <c r="H391" s="134" t="str">
        <f t="shared" si="80"/>
        <v/>
      </c>
      <c r="I391" s="35" t="b">
        <f t="shared" si="70"/>
        <v>0</v>
      </c>
      <c r="J391" s="92" t="str">
        <f t="shared" si="71"/>
        <v/>
      </c>
      <c r="K391" s="29" t="b">
        <v>0</v>
      </c>
      <c r="L391" s="92" t="str">
        <f t="shared" si="81"/>
        <v/>
      </c>
      <c r="M391" s="94" t="e">
        <f t="shared" si="72"/>
        <v>#VALUE!</v>
      </c>
      <c r="N391" s="94" t="e">
        <f t="shared" si="73"/>
        <v>#VALUE!</v>
      </c>
      <c r="O391" s="94" t="e">
        <f t="shared" si="74"/>
        <v>#VALUE!</v>
      </c>
      <c r="P391" s="95" t="e">
        <f t="shared" si="75"/>
        <v>#VALUE!</v>
      </c>
      <c r="Q391" s="95" t="e">
        <f t="shared" si="82"/>
        <v>#VALUE!</v>
      </c>
      <c r="R391" s="95" t="b">
        <f t="shared" si="83"/>
        <v>0</v>
      </c>
      <c r="S391" s="76" t="str">
        <f t="shared" si="76"/>
        <v/>
      </c>
      <c r="T391" s="94" t="e" cm="1">
        <f t="array" aca="1" ref="T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U391" s="94" t="str">
        <f t="shared" si="77"/>
        <v/>
      </c>
      <c r="V391" s="96" t="b">
        <f t="shared" si="78"/>
        <v>0</v>
      </c>
      <c r="W391" s="130" t="e">
        <f>IF(#REF!="",FALSE,IF(OR(X391&gt;Z391,X391&lt;Y391),TRUE,FALSE))</f>
        <v>#REF!</v>
      </c>
      <c r="X391" s="130">
        <f t="shared" si="79"/>
        <v>0</v>
      </c>
      <c r="Y391" s="132" t="e">
        <f>#REF!-3/30</f>
        <v>#REF!</v>
      </c>
      <c r="Z391" s="133" t="e">
        <f>#REF!+1/30</f>
        <v>#REF!</v>
      </c>
    </row>
    <row r="392" spans="1:26" s="30" customFormat="1" x14ac:dyDescent="0.25">
      <c r="A392" s="19">
        <v>377</v>
      </c>
      <c r="B392" s="20"/>
      <c r="C392" s="189"/>
      <c r="D392" s="1"/>
      <c r="E392" s="1"/>
      <c r="F392" s="233">
        <v>0</v>
      </c>
      <c r="G392" s="58"/>
      <c r="H392" s="134" t="str">
        <f t="shared" si="80"/>
        <v/>
      </c>
      <c r="I392" s="35" t="b">
        <f t="shared" si="70"/>
        <v>0</v>
      </c>
      <c r="J392" s="92" t="str">
        <f t="shared" si="71"/>
        <v/>
      </c>
      <c r="K392" s="29" t="b">
        <v>0</v>
      </c>
      <c r="L392" s="92" t="str">
        <f t="shared" si="81"/>
        <v/>
      </c>
      <c r="M392" s="94" t="e">
        <f t="shared" si="72"/>
        <v>#VALUE!</v>
      </c>
      <c r="N392" s="94" t="e">
        <f t="shared" si="73"/>
        <v>#VALUE!</v>
      </c>
      <c r="O392" s="94" t="e">
        <f t="shared" si="74"/>
        <v>#VALUE!</v>
      </c>
      <c r="P392" s="95" t="e">
        <f t="shared" si="75"/>
        <v>#VALUE!</v>
      </c>
      <c r="Q392" s="95" t="e">
        <f t="shared" si="82"/>
        <v>#VALUE!</v>
      </c>
      <c r="R392" s="95" t="b">
        <f t="shared" si="83"/>
        <v>0</v>
      </c>
      <c r="S392" s="76" t="str">
        <f t="shared" si="76"/>
        <v/>
      </c>
      <c r="T392" s="94" t="e" cm="1">
        <f t="array" aca="1" ref="T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U392" s="94" t="str">
        <f t="shared" si="77"/>
        <v/>
      </c>
      <c r="V392" s="96" t="b">
        <f t="shared" si="78"/>
        <v>0</v>
      </c>
      <c r="W392" s="130" t="e">
        <f>IF(#REF!="",FALSE,IF(OR(X392&gt;Z392,X392&lt;Y392),TRUE,FALSE))</f>
        <v>#REF!</v>
      </c>
      <c r="X392" s="130">
        <f t="shared" si="79"/>
        <v>0</v>
      </c>
      <c r="Y392" s="132" t="e">
        <f>#REF!-3/30</f>
        <v>#REF!</v>
      </c>
      <c r="Z392" s="133" t="e">
        <f>#REF!+1/30</f>
        <v>#REF!</v>
      </c>
    </row>
    <row r="393" spans="1:26" s="30" customFormat="1" x14ac:dyDescent="0.25">
      <c r="A393" s="19">
        <v>378</v>
      </c>
      <c r="B393" s="20"/>
      <c r="C393" s="189"/>
      <c r="D393" s="1"/>
      <c r="E393" s="1"/>
      <c r="F393" s="233">
        <v>0</v>
      </c>
      <c r="G393" s="58"/>
      <c r="H393" s="134" t="str">
        <f t="shared" si="80"/>
        <v/>
      </c>
      <c r="I393" s="35" t="b">
        <f t="shared" si="70"/>
        <v>0</v>
      </c>
      <c r="J393" s="92" t="str">
        <f t="shared" si="71"/>
        <v/>
      </c>
      <c r="K393" s="29" t="b">
        <v>0</v>
      </c>
      <c r="L393" s="92" t="str">
        <f t="shared" si="81"/>
        <v/>
      </c>
      <c r="M393" s="94" t="e">
        <f t="shared" si="72"/>
        <v>#VALUE!</v>
      </c>
      <c r="N393" s="94" t="e">
        <f t="shared" si="73"/>
        <v>#VALUE!</v>
      </c>
      <c r="O393" s="94" t="e">
        <f t="shared" si="74"/>
        <v>#VALUE!</v>
      </c>
      <c r="P393" s="95" t="e">
        <f t="shared" si="75"/>
        <v>#VALUE!</v>
      </c>
      <c r="Q393" s="95" t="e">
        <f t="shared" si="82"/>
        <v>#VALUE!</v>
      </c>
      <c r="R393" s="95" t="b">
        <f t="shared" si="83"/>
        <v>0</v>
      </c>
      <c r="S393" s="76" t="str">
        <f t="shared" si="76"/>
        <v/>
      </c>
      <c r="T393" s="94" t="e" cm="1">
        <f t="array" aca="1" ref="T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U393" s="94" t="str">
        <f t="shared" si="77"/>
        <v/>
      </c>
      <c r="V393" s="96" t="b">
        <f t="shared" si="78"/>
        <v>0</v>
      </c>
      <c r="W393" s="130" t="e">
        <f>IF(#REF!="",FALSE,IF(OR(X393&gt;Z393,X393&lt;Y393),TRUE,FALSE))</f>
        <v>#REF!</v>
      </c>
      <c r="X393" s="130">
        <f t="shared" si="79"/>
        <v>0</v>
      </c>
      <c r="Y393" s="132" t="e">
        <f>#REF!-3/30</f>
        <v>#REF!</v>
      </c>
      <c r="Z393" s="133" t="e">
        <f>#REF!+1/30</f>
        <v>#REF!</v>
      </c>
    </row>
    <row r="394" spans="1:26" s="30" customFormat="1" x14ac:dyDescent="0.25">
      <c r="A394" s="19">
        <v>379</v>
      </c>
      <c r="B394" s="20"/>
      <c r="C394" s="189"/>
      <c r="D394" s="1"/>
      <c r="E394" s="1"/>
      <c r="F394" s="233">
        <v>0</v>
      </c>
      <c r="G394" s="58"/>
      <c r="H394" s="134" t="str">
        <f t="shared" si="80"/>
        <v/>
      </c>
      <c r="I394" s="35" t="b">
        <f t="shared" si="70"/>
        <v>0</v>
      </c>
      <c r="J394" s="92" t="str">
        <f t="shared" si="71"/>
        <v/>
      </c>
      <c r="K394" s="29" t="b">
        <v>0</v>
      </c>
      <c r="L394" s="92" t="str">
        <f t="shared" si="81"/>
        <v/>
      </c>
      <c r="M394" s="94" t="e">
        <f t="shared" si="72"/>
        <v>#VALUE!</v>
      </c>
      <c r="N394" s="94" t="e">
        <f t="shared" si="73"/>
        <v>#VALUE!</v>
      </c>
      <c r="O394" s="94" t="e">
        <f t="shared" si="74"/>
        <v>#VALUE!</v>
      </c>
      <c r="P394" s="95" t="e">
        <f t="shared" si="75"/>
        <v>#VALUE!</v>
      </c>
      <c r="Q394" s="95" t="e">
        <f t="shared" si="82"/>
        <v>#VALUE!</v>
      </c>
      <c r="R394" s="95" t="b">
        <f t="shared" si="83"/>
        <v>0</v>
      </c>
      <c r="S394" s="76" t="str">
        <f t="shared" si="76"/>
        <v/>
      </c>
      <c r="T394" s="94" t="e" cm="1">
        <f t="array" aca="1" ref="T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U394" s="94" t="str">
        <f t="shared" si="77"/>
        <v/>
      </c>
      <c r="V394" s="96" t="b">
        <f t="shared" si="78"/>
        <v>0</v>
      </c>
      <c r="W394" s="130" t="e">
        <f>IF(#REF!="",FALSE,IF(OR(X394&gt;Z394,X394&lt;Y394),TRUE,FALSE))</f>
        <v>#REF!</v>
      </c>
      <c r="X394" s="130">
        <f t="shared" si="79"/>
        <v>0</v>
      </c>
      <c r="Y394" s="132" t="e">
        <f>#REF!-3/30</f>
        <v>#REF!</v>
      </c>
      <c r="Z394" s="133" t="e">
        <f>#REF!+1/30</f>
        <v>#REF!</v>
      </c>
    </row>
    <row r="395" spans="1:26" s="30" customFormat="1" x14ac:dyDescent="0.25">
      <c r="A395" s="19">
        <v>380</v>
      </c>
      <c r="B395" s="20"/>
      <c r="C395" s="189"/>
      <c r="D395" s="1"/>
      <c r="E395" s="1"/>
      <c r="F395" s="233">
        <v>0</v>
      </c>
      <c r="G395" s="58"/>
      <c r="H395" s="134" t="str">
        <f t="shared" si="80"/>
        <v/>
      </c>
      <c r="I395" s="35" t="b">
        <f t="shared" si="70"/>
        <v>0</v>
      </c>
      <c r="J395" s="92" t="str">
        <f t="shared" si="71"/>
        <v/>
      </c>
      <c r="K395" s="29" t="b">
        <v>0</v>
      </c>
      <c r="L395" s="92" t="str">
        <f t="shared" si="81"/>
        <v/>
      </c>
      <c r="M395" s="94" t="e">
        <f t="shared" si="72"/>
        <v>#VALUE!</v>
      </c>
      <c r="N395" s="94" t="e">
        <f t="shared" si="73"/>
        <v>#VALUE!</v>
      </c>
      <c r="O395" s="94" t="e">
        <f t="shared" si="74"/>
        <v>#VALUE!</v>
      </c>
      <c r="P395" s="95" t="e">
        <f t="shared" si="75"/>
        <v>#VALUE!</v>
      </c>
      <c r="Q395" s="95" t="e">
        <f t="shared" si="82"/>
        <v>#VALUE!</v>
      </c>
      <c r="R395" s="95" t="b">
        <f t="shared" si="83"/>
        <v>0</v>
      </c>
      <c r="S395" s="76" t="str">
        <f t="shared" si="76"/>
        <v/>
      </c>
      <c r="T395" s="94" t="e" cm="1">
        <f t="array" aca="1" ref="T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U395" s="94" t="str">
        <f t="shared" si="77"/>
        <v/>
      </c>
      <c r="V395" s="96" t="b">
        <f t="shared" si="78"/>
        <v>0</v>
      </c>
      <c r="W395" s="130" t="e">
        <f>IF(#REF!="",FALSE,IF(OR(X395&gt;Z395,X395&lt;Y395),TRUE,FALSE))</f>
        <v>#REF!</v>
      </c>
      <c r="X395" s="130">
        <f t="shared" si="79"/>
        <v>0</v>
      </c>
      <c r="Y395" s="132" t="e">
        <f>#REF!-3/30</f>
        <v>#REF!</v>
      </c>
      <c r="Z395" s="133" t="e">
        <f>#REF!+1/30</f>
        <v>#REF!</v>
      </c>
    </row>
    <row r="396" spans="1:26" s="30" customFormat="1" x14ac:dyDescent="0.25">
      <c r="A396" s="19">
        <v>381</v>
      </c>
      <c r="B396" s="20"/>
      <c r="C396" s="189"/>
      <c r="D396" s="1"/>
      <c r="E396" s="1"/>
      <c r="F396" s="233">
        <v>0</v>
      </c>
      <c r="G396" s="58"/>
      <c r="H396" s="134" t="str">
        <f t="shared" si="80"/>
        <v/>
      </c>
      <c r="I396" s="35" t="b">
        <f t="shared" si="70"/>
        <v>0</v>
      </c>
      <c r="J396" s="92" t="str">
        <f t="shared" si="71"/>
        <v/>
      </c>
      <c r="K396" s="29" t="b">
        <v>0</v>
      </c>
      <c r="L396" s="92" t="str">
        <f t="shared" si="81"/>
        <v/>
      </c>
      <c r="M396" s="94" t="e">
        <f t="shared" si="72"/>
        <v>#VALUE!</v>
      </c>
      <c r="N396" s="94" t="e">
        <f t="shared" si="73"/>
        <v>#VALUE!</v>
      </c>
      <c r="O396" s="94" t="e">
        <f t="shared" si="74"/>
        <v>#VALUE!</v>
      </c>
      <c r="P396" s="95" t="e">
        <f t="shared" si="75"/>
        <v>#VALUE!</v>
      </c>
      <c r="Q396" s="95" t="e">
        <f t="shared" si="82"/>
        <v>#VALUE!</v>
      </c>
      <c r="R396" s="95" t="b">
        <f t="shared" si="83"/>
        <v>0</v>
      </c>
      <c r="S396" s="76" t="str">
        <f t="shared" si="76"/>
        <v/>
      </c>
      <c r="T396" s="94" t="e" cm="1">
        <f t="array" aca="1" ref="T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U396" s="94" t="str">
        <f t="shared" si="77"/>
        <v/>
      </c>
      <c r="V396" s="96" t="b">
        <f t="shared" si="78"/>
        <v>0</v>
      </c>
      <c r="W396" s="130" t="e">
        <f>IF(#REF!="",FALSE,IF(OR(X396&gt;Z396,X396&lt;Y396),TRUE,FALSE))</f>
        <v>#REF!</v>
      </c>
      <c r="X396" s="130">
        <f t="shared" si="79"/>
        <v>0</v>
      </c>
      <c r="Y396" s="132" t="e">
        <f>#REF!-3/30</f>
        <v>#REF!</v>
      </c>
      <c r="Z396" s="133" t="e">
        <f>#REF!+1/30</f>
        <v>#REF!</v>
      </c>
    </row>
    <row r="397" spans="1:26" s="30" customFormat="1" x14ac:dyDescent="0.25">
      <c r="A397" s="19">
        <v>382</v>
      </c>
      <c r="B397" s="20"/>
      <c r="C397" s="189"/>
      <c r="D397" s="1"/>
      <c r="E397" s="1"/>
      <c r="F397" s="233">
        <v>0</v>
      </c>
      <c r="G397" s="58"/>
      <c r="H397" s="134" t="str">
        <f t="shared" si="80"/>
        <v/>
      </c>
      <c r="I397" s="35" t="b">
        <f t="shared" si="70"/>
        <v>0</v>
      </c>
      <c r="J397" s="92" t="str">
        <f t="shared" si="71"/>
        <v/>
      </c>
      <c r="K397" s="29" t="b">
        <v>0</v>
      </c>
      <c r="L397" s="92" t="str">
        <f t="shared" si="81"/>
        <v/>
      </c>
      <c r="M397" s="94" t="e">
        <f t="shared" si="72"/>
        <v>#VALUE!</v>
      </c>
      <c r="N397" s="94" t="e">
        <f t="shared" si="73"/>
        <v>#VALUE!</v>
      </c>
      <c r="O397" s="94" t="e">
        <f t="shared" si="74"/>
        <v>#VALUE!</v>
      </c>
      <c r="P397" s="95" t="e">
        <f t="shared" si="75"/>
        <v>#VALUE!</v>
      </c>
      <c r="Q397" s="95" t="e">
        <f t="shared" si="82"/>
        <v>#VALUE!</v>
      </c>
      <c r="R397" s="95" t="b">
        <f t="shared" si="83"/>
        <v>0</v>
      </c>
      <c r="S397" s="76" t="str">
        <f t="shared" si="76"/>
        <v/>
      </c>
      <c r="T397" s="94" t="e" cm="1">
        <f t="array" aca="1" ref="T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U397" s="94" t="str">
        <f t="shared" si="77"/>
        <v/>
      </c>
      <c r="V397" s="96" t="b">
        <f t="shared" si="78"/>
        <v>0</v>
      </c>
      <c r="W397" s="130" t="e">
        <f>IF(#REF!="",FALSE,IF(OR(X397&gt;Z397,X397&lt;Y397),TRUE,FALSE))</f>
        <v>#REF!</v>
      </c>
      <c r="X397" s="130">
        <f t="shared" si="79"/>
        <v>0</v>
      </c>
      <c r="Y397" s="132" t="e">
        <f>#REF!-3/30</f>
        <v>#REF!</v>
      </c>
      <c r="Z397" s="133" t="e">
        <f>#REF!+1/30</f>
        <v>#REF!</v>
      </c>
    </row>
    <row r="398" spans="1:26" s="30" customFormat="1" x14ac:dyDescent="0.25">
      <c r="A398" s="19">
        <v>383</v>
      </c>
      <c r="B398" s="20"/>
      <c r="C398" s="189"/>
      <c r="D398" s="1"/>
      <c r="E398" s="1"/>
      <c r="F398" s="233">
        <v>0</v>
      </c>
      <c r="G398" s="58"/>
      <c r="H398" s="134" t="str">
        <f t="shared" si="80"/>
        <v/>
      </c>
      <c r="I398" s="35" t="b">
        <f t="shared" si="70"/>
        <v>0</v>
      </c>
      <c r="J398" s="92" t="str">
        <f t="shared" si="71"/>
        <v/>
      </c>
      <c r="K398" s="29" t="b">
        <v>0</v>
      </c>
      <c r="L398" s="92" t="str">
        <f t="shared" si="81"/>
        <v/>
      </c>
      <c r="M398" s="94" t="e">
        <f t="shared" si="72"/>
        <v>#VALUE!</v>
      </c>
      <c r="N398" s="94" t="e">
        <f t="shared" si="73"/>
        <v>#VALUE!</v>
      </c>
      <c r="O398" s="94" t="e">
        <f t="shared" si="74"/>
        <v>#VALUE!</v>
      </c>
      <c r="P398" s="95" t="e">
        <f t="shared" si="75"/>
        <v>#VALUE!</v>
      </c>
      <c r="Q398" s="95" t="e">
        <f t="shared" si="82"/>
        <v>#VALUE!</v>
      </c>
      <c r="R398" s="95" t="b">
        <f t="shared" si="83"/>
        <v>0</v>
      </c>
      <c r="S398" s="76" t="str">
        <f t="shared" si="76"/>
        <v/>
      </c>
      <c r="T398" s="94" t="e" cm="1">
        <f t="array" aca="1" ref="T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U398" s="94" t="str">
        <f t="shared" si="77"/>
        <v/>
      </c>
      <c r="V398" s="96" t="b">
        <f t="shared" si="78"/>
        <v>0</v>
      </c>
      <c r="W398" s="130" t="e">
        <f>IF(#REF!="",FALSE,IF(OR(X398&gt;Z398,X398&lt;Y398),TRUE,FALSE))</f>
        <v>#REF!</v>
      </c>
      <c r="X398" s="130">
        <f t="shared" si="79"/>
        <v>0</v>
      </c>
      <c r="Y398" s="132" t="e">
        <f>#REF!-3/30</f>
        <v>#REF!</v>
      </c>
      <c r="Z398" s="133" t="e">
        <f>#REF!+1/30</f>
        <v>#REF!</v>
      </c>
    </row>
    <row r="399" spans="1:26" s="30" customFormat="1" x14ac:dyDescent="0.25">
      <c r="A399" s="19">
        <v>384</v>
      </c>
      <c r="B399" s="20"/>
      <c r="C399" s="189"/>
      <c r="D399" s="1"/>
      <c r="E399" s="1"/>
      <c r="F399" s="233">
        <v>0</v>
      </c>
      <c r="G399" s="58"/>
      <c r="H399" s="134" t="str">
        <f t="shared" si="80"/>
        <v/>
      </c>
      <c r="I399" s="35" t="b">
        <f t="shared" si="70"/>
        <v>0</v>
      </c>
      <c r="J399" s="92" t="str">
        <f t="shared" si="71"/>
        <v/>
      </c>
      <c r="K399" s="29" t="b">
        <v>0</v>
      </c>
      <c r="L399" s="92" t="str">
        <f t="shared" si="81"/>
        <v/>
      </c>
      <c r="M399" s="94" t="e">
        <f t="shared" si="72"/>
        <v>#VALUE!</v>
      </c>
      <c r="N399" s="94" t="e">
        <f t="shared" si="73"/>
        <v>#VALUE!</v>
      </c>
      <c r="O399" s="94" t="e">
        <f t="shared" si="74"/>
        <v>#VALUE!</v>
      </c>
      <c r="P399" s="95" t="e">
        <f t="shared" si="75"/>
        <v>#VALUE!</v>
      </c>
      <c r="Q399" s="95" t="e">
        <f t="shared" si="82"/>
        <v>#VALUE!</v>
      </c>
      <c r="R399" s="95" t="b">
        <f t="shared" si="83"/>
        <v>0</v>
      </c>
      <c r="S399" s="76" t="str">
        <f t="shared" si="76"/>
        <v/>
      </c>
      <c r="T399" s="94" t="e" cm="1">
        <f t="array" aca="1" ref="T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U399" s="94" t="str">
        <f t="shared" si="77"/>
        <v/>
      </c>
      <c r="V399" s="96" t="b">
        <f t="shared" si="78"/>
        <v>0</v>
      </c>
      <c r="W399" s="130" t="e">
        <f>IF(#REF!="",FALSE,IF(OR(X399&gt;Z399,X399&lt;Y399),TRUE,FALSE))</f>
        <v>#REF!</v>
      </c>
      <c r="X399" s="130">
        <f t="shared" si="79"/>
        <v>0</v>
      </c>
      <c r="Y399" s="132" t="e">
        <f>#REF!-3/30</f>
        <v>#REF!</v>
      </c>
      <c r="Z399" s="133" t="e">
        <f>#REF!+1/30</f>
        <v>#REF!</v>
      </c>
    </row>
    <row r="400" spans="1:26" s="30" customFormat="1" x14ac:dyDescent="0.25">
      <c r="A400" s="19">
        <v>385</v>
      </c>
      <c r="B400" s="20"/>
      <c r="C400" s="189"/>
      <c r="D400" s="1"/>
      <c r="E400" s="1"/>
      <c r="F400" s="233">
        <v>0</v>
      </c>
      <c r="G400" s="58"/>
      <c r="H400" s="134" t="str">
        <f t="shared" si="80"/>
        <v/>
      </c>
      <c r="I400" s="35" t="b">
        <f t="shared" ref="I400:I463" si="84">V400</f>
        <v>0</v>
      </c>
      <c r="J400" s="92" t="str">
        <f t="shared" ref="J400:J463" si="85">IF(I400,J$13,"")</f>
        <v/>
      </c>
      <c r="K400" s="29" t="b">
        <v>0</v>
      </c>
      <c r="L400" s="92" t="str">
        <f t="shared" si="81"/>
        <v/>
      </c>
      <c r="M400" s="94" t="e">
        <f t="shared" ref="M400:M463" si="86">VALUE(LEFT(C400,2))</f>
        <v>#VALUE!</v>
      </c>
      <c r="N400" s="94" t="e">
        <f t="shared" ref="N400:N463" si="87">VALUE(MID(C400,3,2))</f>
        <v>#VALUE!</v>
      </c>
      <c r="O400" s="94" t="e">
        <f t="shared" ref="O400:O463" si="88">TEXT(IF(VALUE(MID(C400,5,2))&gt;31,MID(C400,5,2)-60,VALUE(MID(C400,5,2))),"00")</f>
        <v>#VALUE!</v>
      </c>
      <c r="P400" s="95" t="e">
        <f t="shared" ref="P400:P463" si="89">DATEVALUE(IF(VALUE(LEFT(C400,2))&lt;20,20,19)&amp;TEXT(M400,"00")&amp;"/"&amp;N400&amp;"/"&amp;O400)</f>
        <v>#VALUE!</v>
      </c>
      <c r="Q400" s="95" t="e">
        <f t="shared" si="82"/>
        <v>#VALUE!</v>
      </c>
      <c r="R400" s="95" t="b">
        <f t="shared" si="83"/>
        <v>0</v>
      </c>
      <c r="S400" s="76" t="str">
        <f t="shared" ref="S400:S463" si="90">RIGHT(C400,1)</f>
        <v/>
      </c>
      <c r="T400" s="94" t="e" cm="1">
        <f t="array" aca="1" ref="T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U400" s="94" t="str">
        <f t="shared" ref="U400:U463" si="91">IF(C400="","",T400=S400)</f>
        <v/>
      </c>
      <c r="V400" s="96" t="b">
        <f t="shared" ref="V400:V463" si="92">IFERROR(NOT(IF(C400&lt;&gt;"",AND(R400,U400),TRUE)),TRUE)</f>
        <v>0</v>
      </c>
      <c r="W400" s="130" t="e">
        <f>IF(#REF!="",FALSE,IF(OR(X400&gt;Z400,X400&lt;Y400),TRUE,FALSE))</f>
        <v>#REF!</v>
      </c>
      <c r="X400" s="130">
        <f t="shared" ref="X400:X463" si="93">(E400-D400)/30</f>
        <v>0</v>
      </c>
      <c r="Y400" s="132" t="e">
        <f>#REF!-3/30</f>
        <v>#REF!</v>
      </c>
      <c r="Z400" s="133" t="e">
        <f>#REF!+1/30</f>
        <v>#REF!</v>
      </c>
    </row>
    <row r="401" spans="1:26" s="30" customFormat="1" x14ac:dyDescent="0.25">
      <c r="A401" s="19">
        <v>386</v>
      </c>
      <c r="B401" s="20"/>
      <c r="C401" s="189"/>
      <c r="D401" s="1"/>
      <c r="E401" s="1"/>
      <c r="F401" s="233">
        <v>0</v>
      </c>
      <c r="G401" s="58"/>
      <c r="H401" s="134" t="str">
        <f t="shared" ref="H401:H464" si="94">IF(J401="","",J401&amp;". ")&amp;IF(L401="","",L401&amp;". ")</f>
        <v/>
      </c>
      <c r="I401" s="35" t="b">
        <f t="shared" si="84"/>
        <v>0</v>
      </c>
      <c r="J401" s="92" t="str">
        <f t="shared" si="85"/>
        <v/>
      </c>
      <c r="K401" s="29" t="b">
        <v>0</v>
      </c>
      <c r="L401" s="92" t="str">
        <f t="shared" ref="L401:L464" si="95">IF(K401,L$13,"")</f>
        <v/>
      </c>
      <c r="M401" s="94" t="e">
        <f t="shared" si="86"/>
        <v>#VALUE!</v>
      </c>
      <c r="N401" s="94" t="e">
        <f t="shared" si="87"/>
        <v>#VALUE!</v>
      </c>
      <c r="O401" s="94" t="e">
        <f t="shared" si="88"/>
        <v>#VALUE!</v>
      </c>
      <c r="P401" s="95" t="e">
        <f t="shared" si="89"/>
        <v>#VALUE!</v>
      </c>
      <c r="Q401" s="95" t="e">
        <f t="shared" ref="Q401:Q464" si="96">DATE(M401,N401,O401)</f>
        <v>#VALUE!</v>
      </c>
      <c r="R401" s="95" t="b">
        <f t="shared" si="83"/>
        <v>0</v>
      </c>
      <c r="S401" s="76" t="str">
        <f t="shared" si="90"/>
        <v/>
      </c>
      <c r="T401" s="94" t="e" cm="1">
        <f t="array" aca="1" ref="T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U401" s="94" t="str">
        <f t="shared" si="91"/>
        <v/>
      </c>
      <c r="V401" s="96" t="b">
        <f t="shared" si="92"/>
        <v>0</v>
      </c>
      <c r="W401" s="130" t="e">
        <f>IF(#REF!="",FALSE,IF(OR(X401&gt;Z401,X401&lt;Y401),TRUE,FALSE))</f>
        <v>#REF!</v>
      </c>
      <c r="X401" s="130">
        <f t="shared" si="93"/>
        <v>0</v>
      </c>
      <c r="Y401" s="132" t="e">
        <f>#REF!-3/30</f>
        <v>#REF!</v>
      </c>
      <c r="Z401" s="133" t="e">
        <f>#REF!+1/30</f>
        <v>#REF!</v>
      </c>
    </row>
    <row r="402" spans="1:26" s="30" customFormat="1" x14ac:dyDescent="0.25">
      <c r="A402" s="19">
        <v>387</v>
      </c>
      <c r="B402" s="20"/>
      <c r="C402" s="189"/>
      <c r="D402" s="1"/>
      <c r="E402" s="1"/>
      <c r="F402" s="233">
        <v>0</v>
      </c>
      <c r="G402" s="58"/>
      <c r="H402" s="134" t="str">
        <f t="shared" si="94"/>
        <v/>
      </c>
      <c r="I402" s="35" t="b">
        <f t="shared" si="84"/>
        <v>0</v>
      </c>
      <c r="J402" s="92" t="str">
        <f t="shared" si="85"/>
        <v/>
      </c>
      <c r="K402" s="29" t="b">
        <v>0</v>
      </c>
      <c r="L402" s="92" t="str">
        <f t="shared" si="95"/>
        <v/>
      </c>
      <c r="M402" s="94" t="e">
        <f t="shared" si="86"/>
        <v>#VALUE!</v>
      </c>
      <c r="N402" s="94" t="e">
        <f t="shared" si="87"/>
        <v>#VALUE!</v>
      </c>
      <c r="O402" s="94" t="e">
        <f t="shared" si="88"/>
        <v>#VALUE!</v>
      </c>
      <c r="P402" s="95" t="e">
        <f t="shared" si="89"/>
        <v>#VALUE!</v>
      </c>
      <c r="Q402" s="95" t="e">
        <f t="shared" si="96"/>
        <v>#VALUE!</v>
      </c>
      <c r="R402" s="95" t="b">
        <f t="shared" ref="R402:R465" si="97">NOT(ISERR(AND(N402&lt;13,VALUE(O402)&lt;31,P402=Q402)))</f>
        <v>0</v>
      </c>
      <c r="S402" s="76" t="str">
        <f t="shared" si="90"/>
        <v/>
      </c>
      <c r="T402" s="94" t="e" cm="1">
        <f t="array" aca="1" ref="T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U402" s="94" t="str">
        <f t="shared" si="91"/>
        <v/>
      </c>
      <c r="V402" s="96" t="b">
        <f t="shared" si="92"/>
        <v>0</v>
      </c>
      <c r="W402" s="130" t="e">
        <f>IF(#REF!="",FALSE,IF(OR(X402&gt;Z402,X402&lt;Y402),TRUE,FALSE))</f>
        <v>#REF!</v>
      </c>
      <c r="X402" s="130">
        <f t="shared" si="93"/>
        <v>0</v>
      </c>
      <c r="Y402" s="132" t="e">
        <f>#REF!-3/30</f>
        <v>#REF!</v>
      </c>
      <c r="Z402" s="133" t="e">
        <f>#REF!+1/30</f>
        <v>#REF!</v>
      </c>
    </row>
    <row r="403" spans="1:26" s="30" customFormat="1" x14ac:dyDescent="0.25">
      <c r="A403" s="19">
        <v>388</v>
      </c>
      <c r="B403" s="20"/>
      <c r="C403" s="189"/>
      <c r="D403" s="1"/>
      <c r="E403" s="1"/>
      <c r="F403" s="233">
        <v>0</v>
      </c>
      <c r="G403" s="58"/>
      <c r="H403" s="134" t="str">
        <f t="shared" si="94"/>
        <v/>
      </c>
      <c r="I403" s="35" t="b">
        <f t="shared" si="84"/>
        <v>0</v>
      </c>
      <c r="J403" s="92" t="str">
        <f t="shared" si="85"/>
        <v/>
      </c>
      <c r="K403" s="29" t="b">
        <v>0</v>
      </c>
      <c r="L403" s="92" t="str">
        <f t="shared" si="95"/>
        <v/>
      </c>
      <c r="M403" s="94" t="e">
        <f t="shared" si="86"/>
        <v>#VALUE!</v>
      </c>
      <c r="N403" s="94" t="e">
        <f t="shared" si="87"/>
        <v>#VALUE!</v>
      </c>
      <c r="O403" s="94" t="e">
        <f t="shared" si="88"/>
        <v>#VALUE!</v>
      </c>
      <c r="P403" s="95" t="e">
        <f t="shared" si="89"/>
        <v>#VALUE!</v>
      </c>
      <c r="Q403" s="95" t="e">
        <f t="shared" si="96"/>
        <v>#VALUE!</v>
      </c>
      <c r="R403" s="95" t="b">
        <f t="shared" si="97"/>
        <v>0</v>
      </c>
      <c r="S403" s="76" t="str">
        <f t="shared" si="90"/>
        <v/>
      </c>
      <c r="T403" s="94" t="e" cm="1">
        <f t="array" aca="1" ref="T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U403" s="94" t="str">
        <f t="shared" si="91"/>
        <v/>
      </c>
      <c r="V403" s="96" t="b">
        <f t="shared" si="92"/>
        <v>0</v>
      </c>
      <c r="W403" s="130" t="e">
        <f>IF(#REF!="",FALSE,IF(OR(X403&gt;Z403,X403&lt;Y403),TRUE,FALSE))</f>
        <v>#REF!</v>
      </c>
      <c r="X403" s="130">
        <f t="shared" si="93"/>
        <v>0</v>
      </c>
      <c r="Y403" s="132" t="e">
        <f>#REF!-3/30</f>
        <v>#REF!</v>
      </c>
      <c r="Z403" s="133" t="e">
        <f>#REF!+1/30</f>
        <v>#REF!</v>
      </c>
    </row>
    <row r="404" spans="1:26" s="30" customFormat="1" x14ac:dyDescent="0.25">
      <c r="A404" s="19">
        <v>389</v>
      </c>
      <c r="B404" s="20"/>
      <c r="C404" s="189"/>
      <c r="D404" s="1"/>
      <c r="E404" s="1"/>
      <c r="F404" s="233">
        <v>0</v>
      </c>
      <c r="G404" s="58"/>
      <c r="H404" s="134" t="str">
        <f t="shared" si="94"/>
        <v/>
      </c>
      <c r="I404" s="35" t="b">
        <f t="shared" si="84"/>
        <v>0</v>
      </c>
      <c r="J404" s="92" t="str">
        <f t="shared" si="85"/>
        <v/>
      </c>
      <c r="K404" s="29" t="b">
        <v>0</v>
      </c>
      <c r="L404" s="92" t="str">
        <f t="shared" si="95"/>
        <v/>
      </c>
      <c r="M404" s="94" t="e">
        <f t="shared" si="86"/>
        <v>#VALUE!</v>
      </c>
      <c r="N404" s="94" t="e">
        <f t="shared" si="87"/>
        <v>#VALUE!</v>
      </c>
      <c r="O404" s="94" t="e">
        <f t="shared" si="88"/>
        <v>#VALUE!</v>
      </c>
      <c r="P404" s="95" t="e">
        <f t="shared" si="89"/>
        <v>#VALUE!</v>
      </c>
      <c r="Q404" s="95" t="e">
        <f t="shared" si="96"/>
        <v>#VALUE!</v>
      </c>
      <c r="R404" s="95" t="b">
        <f t="shared" si="97"/>
        <v>0</v>
      </c>
      <c r="S404" s="76" t="str">
        <f t="shared" si="90"/>
        <v/>
      </c>
      <c r="T404" s="94" t="e" cm="1">
        <f t="array" aca="1" ref="T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U404" s="94" t="str">
        <f t="shared" si="91"/>
        <v/>
      </c>
      <c r="V404" s="96" t="b">
        <f t="shared" si="92"/>
        <v>0</v>
      </c>
      <c r="W404" s="130" t="e">
        <f>IF(#REF!="",FALSE,IF(OR(X404&gt;Z404,X404&lt;Y404),TRUE,FALSE))</f>
        <v>#REF!</v>
      </c>
      <c r="X404" s="130">
        <f t="shared" si="93"/>
        <v>0</v>
      </c>
      <c r="Y404" s="132" t="e">
        <f>#REF!-3/30</f>
        <v>#REF!</v>
      </c>
      <c r="Z404" s="133" t="e">
        <f>#REF!+1/30</f>
        <v>#REF!</v>
      </c>
    </row>
    <row r="405" spans="1:26" s="30" customFormat="1" x14ac:dyDescent="0.25">
      <c r="A405" s="19">
        <v>390</v>
      </c>
      <c r="B405" s="20"/>
      <c r="C405" s="189"/>
      <c r="D405" s="1"/>
      <c r="E405" s="1"/>
      <c r="F405" s="233">
        <v>0</v>
      </c>
      <c r="G405" s="58"/>
      <c r="H405" s="134" t="str">
        <f t="shared" si="94"/>
        <v/>
      </c>
      <c r="I405" s="35" t="b">
        <f t="shared" si="84"/>
        <v>0</v>
      </c>
      <c r="J405" s="92" t="str">
        <f t="shared" si="85"/>
        <v/>
      </c>
      <c r="K405" s="29" t="b">
        <v>0</v>
      </c>
      <c r="L405" s="92" t="str">
        <f t="shared" si="95"/>
        <v/>
      </c>
      <c r="M405" s="94" t="e">
        <f t="shared" si="86"/>
        <v>#VALUE!</v>
      </c>
      <c r="N405" s="94" t="e">
        <f t="shared" si="87"/>
        <v>#VALUE!</v>
      </c>
      <c r="O405" s="94" t="e">
        <f t="shared" si="88"/>
        <v>#VALUE!</v>
      </c>
      <c r="P405" s="95" t="e">
        <f t="shared" si="89"/>
        <v>#VALUE!</v>
      </c>
      <c r="Q405" s="95" t="e">
        <f t="shared" si="96"/>
        <v>#VALUE!</v>
      </c>
      <c r="R405" s="95" t="b">
        <f t="shared" si="97"/>
        <v>0</v>
      </c>
      <c r="S405" s="76" t="str">
        <f t="shared" si="90"/>
        <v/>
      </c>
      <c r="T405" s="94" t="e" cm="1">
        <f t="array" aca="1" ref="T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U405" s="94" t="str">
        <f t="shared" si="91"/>
        <v/>
      </c>
      <c r="V405" s="96" t="b">
        <f t="shared" si="92"/>
        <v>0</v>
      </c>
      <c r="W405" s="130" t="e">
        <f>IF(#REF!="",FALSE,IF(OR(X405&gt;Z405,X405&lt;Y405),TRUE,FALSE))</f>
        <v>#REF!</v>
      </c>
      <c r="X405" s="130">
        <f t="shared" si="93"/>
        <v>0</v>
      </c>
      <c r="Y405" s="132" t="e">
        <f>#REF!-3/30</f>
        <v>#REF!</v>
      </c>
      <c r="Z405" s="133" t="e">
        <f>#REF!+1/30</f>
        <v>#REF!</v>
      </c>
    </row>
    <row r="406" spans="1:26" s="30" customFormat="1" x14ac:dyDescent="0.25">
      <c r="A406" s="19">
        <v>391</v>
      </c>
      <c r="B406" s="20"/>
      <c r="C406" s="189"/>
      <c r="D406" s="1"/>
      <c r="E406" s="1"/>
      <c r="F406" s="233">
        <v>0</v>
      </c>
      <c r="G406" s="58"/>
      <c r="H406" s="134" t="str">
        <f t="shared" si="94"/>
        <v/>
      </c>
      <c r="I406" s="35" t="b">
        <f t="shared" si="84"/>
        <v>0</v>
      </c>
      <c r="J406" s="92" t="str">
        <f t="shared" si="85"/>
        <v/>
      </c>
      <c r="K406" s="29" t="b">
        <v>0</v>
      </c>
      <c r="L406" s="92" t="str">
        <f t="shared" si="95"/>
        <v/>
      </c>
      <c r="M406" s="94" t="e">
        <f t="shared" si="86"/>
        <v>#VALUE!</v>
      </c>
      <c r="N406" s="94" t="e">
        <f t="shared" si="87"/>
        <v>#VALUE!</v>
      </c>
      <c r="O406" s="94" t="e">
        <f t="shared" si="88"/>
        <v>#VALUE!</v>
      </c>
      <c r="P406" s="95" t="e">
        <f t="shared" si="89"/>
        <v>#VALUE!</v>
      </c>
      <c r="Q406" s="95" t="e">
        <f t="shared" si="96"/>
        <v>#VALUE!</v>
      </c>
      <c r="R406" s="95" t="b">
        <f t="shared" si="97"/>
        <v>0</v>
      </c>
      <c r="S406" s="76" t="str">
        <f t="shared" si="90"/>
        <v/>
      </c>
      <c r="T406" s="94" t="e" cm="1">
        <f t="array" aca="1" ref="T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U406" s="94" t="str">
        <f t="shared" si="91"/>
        <v/>
      </c>
      <c r="V406" s="96" t="b">
        <f t="shared" si="92"/>
        <v>0</v>
      </c>
      <c r="W406" s="130" t="e">
        <f>IF(#REF!="",FALSE,IF(OR(X406&gt;Z406,X406&lt;Y406),TRUE,FALSE))</f>
        <v>#REF!</v>
      </c>
      <c r="X406" s="130">
        <f t="shared" si="93"/>
        <v>0</v>
      </c>
      <c r="Y406" s="132" t="e">
        <f>#REF!-3/30</f>
        <v>#REF!</v>
      </c>
      <c r="Z406" s="133" t="e">
        <f>#REF!+1/30</f>
        <v>#REF!</v>
      </c>
    </row>
    <row r="407" spans="1:26" s="30" customFormat="1" x14ac:dyDescent="0.25">
      <c r="A407" s="19">
        <v>392</v>
      </c>
      <c r="B407" s="20"/>
      <c r="C407" s="189"/>
      <c r="D407" s="1"/>
      <c r="E407" s="1"/>
      <c r="F407" s="233">
        <v>0</v>
      </c>
      <c r="G407" s="58"/>
      <c r="H407" s="134" t="str">
        <f t="shared" si="94"/>
        <v/>
      </c>
      <c r="I407" s="35" t="b">
        <f t="shared" si="84"/>
        <v>0</v>
      </c>
      <c r="J407" s="92" t="str">
        <f t="shared" si="85"/>
        <v/>
      </c>
      <c r="K407" s="29" t="b">
        <v>0</v>
      </c>
      <c r="L407" s="92" t="str">
        <f t="shared" si="95"/>
        <v/>
      </c>
      <c r="M407" s="94" t="e">
        <f t="shared" si="86"/>
        <v>#VALUE!</v>
      </c>
      <c r="N407" s="94" t="e">
        <f t="shared" si="87"/>
        <v>#VALUE!</v>
      </c>
      <c r="O407" s="94" t="e">
        <f t="shared" si="88"/>
        <v>#VALUE!</v>
      </c>
      <c r="P407" s="95" t="e">
        <f t="shared" si="89"/>
        <v>#VALUE!</v>
      </c>
      <c r="Q407" s="95" t="e">
        <f t="shared" si="96"/>
        <v>#VALUE!</v>
      </c>
      <c r="R407" s="95" t="b">
        <f t="shared" si="97"/>
        <v>0</v>
      </c>
      <c r="S407" s="76" t="str">
        <f t="shared" si="90"/>
        <v/>
      </c>
      <c r="T407" s="94" t="e" cm="1">
        <f t="array" aca="1" ref="T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U407" s="94" t="str">
        <f t="shared" si="91"/>
        <v/>
      </c>
      <c r="V407" s="96" t="b">
        <f t="shared" si="92"/>
        <v>0</v>
      </c>
      <c r="W407" s="130" t="e">
        <f>IF(#REF!="",FALSE,IF(OR(X407&gt;Z407,X407&lt;Y407),TRUE,FALSE))</f>
        <v>#REF!</v>
      </c>
      <c r="X407" s="130">
        <f t="shared" si="93"/>
        <v>0</v>
      </c>
      <c r="Y407" s="132" t="e">
        <f>#REF!-3/30</f>
        <v>#REF!</v>
      </c>
      <c r="Z407" s="133" t="e">
        <f>#REF!+1/30</f>
        <v>#REF!</v>
      </c>
    </row>
    <row r="408" spans="1:26" s="30" customFormat="1" x14ac:dyDescent="0.25">
      <c r="A408" s="19">
        <v>393</v>
      </c>
      <c r="B408" s="20"/>
      <c r="C408" s="189"/>
      <c r="D408" s="1"/>
      <c r="E408" s="1"/>
      <c r="F408" s="233">
        <v>0</v>
      </c>
      <c r="G408" s="58"/>
      <c r="H408" s="134" t="str">
        <f t="shared" si="94"/>
        <v/>
      </c>
      <c r="I408" s="35" t="b">
        <f t="shared" si="84"/>
        <v>0</v>
      </c>
      <c r="J408" s="92" t="str">
        <f t="shared" si="85"/>
        <v/>
      </c>
      <c r="K408" s="29" t="b">
        <v>0</v>
      </c>
      <c r="L408" s="92" t="str">
        <f t="shared" si="95"/>
        <v/>
      </c>
      <c r="M408" s="94" t="e">
        <f t="shared" si="86"/>
        <v>#VALUE!</v>
      </c>
      <c r="N408" s="94" t="e">
        <f t="shared" si="87"/>
        <v>#VALUE!</v>
      </c>
      <c r="O408" s="94" t="e">
        <f t="shared" si="88"/>
        <v>#VALUE!</v>
      </c>
      <c r="P408" s="95" t="e">
        <f t="shared" si="89"/>
        <v>#VALUE!</v>
      </c>
      <c r="Q408" s="95" t="e">
        <f t="shared" si="96"/>
        <v>#VALUE!</v>
      </c>
      <c r="R408" s="95" t="b">
        <f t="shared" si="97"/>
        <v>0</v>
      </c>
      <c r="S408" s="76" t="str">
        <f t="shared" si="90"/>
        <v/>
      </c>
      <c r="T408" s="94" t="e" cm="1">
        <f t="array" aca="1" ref="T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U408" s="94" t="str">
        <f t="shared" si="91"/>
        <v/>
      </c>
      <c r="V408" s="96" t="b">
        <f t="shared" si="92"/>
        <v>0</v>
      </c>
      <c r="W408" s="130" t="e">
        <f>IF(#REF!="",FALSE,IF(OR(X408&gt;Z408,X408&lt;Y408),TRUE,FALSE))</f>
        <v>#REF!</v>
      </c>
      <c r="X408" s="130">
        <f t="shared" si="93"/>
        <v>0</v>
      </c>
      <c r="Y408" s="132" t="e">
        <f>#REF!-3/30</f>
        <v>#REF!</v>
      </c>
      <c r="Z408" s="133" t="e">
        <f>#REF!+1/30</f>
        <v>#REF!</v>
      </c>
    </row>
    <row r="409" spans="1:26" s="30" customFormat="1" x14ac:dyDescent="0.25">
      <c r="A409" s="19">
        <v>394</v>
      </c>
      <c r="B409" s="20"/>
      <c r="C409" s="189"/>
      <c r="D409" s="1"/>
      <c r="E409" s="1"/>
      <c r="F409" s="233">
        <v>0</v>
      </c>
      <c r="G409" s="58"/>
      <c r="H409" s="134" t="str">
        <f t="shared" si="94"/>
        <v/>
      </c>
      <c r="I409" s="35" t="b">
        <f t="shared" si="84"/>
        <v>0</v>
      </c>
      <c r="J409" s="92" t="str">
        <f t="shared" si="85"/>
        <v/>
      </c>
      <c r="K409" s="29" t="b">
        <v>0</v>
      </c>
      <c r="L409" s="92" t="str">
        <f t="shared" si="95"/>
        <v/>
      </c>
      <c r="M409" s="94" t="e">
        <f t="shared" si="86"/>
        <v>#VALUE!</v>
      </c>
      <c r="N409" s="94" t="e">
        <f t="shared" si="87"/>
        <v>#VALUE!</v>
      </c>
      <c r="O409" s="94" t="e">
        <f t="shared" si="88"/>
        <v>#VALUE!</v>
      </c>
      <c r="P409" s="95" t="e">
        <f t="shared" si="89"/>
        <v>#VALUE!</v>
      </c>
      <c r="Q409" s="95" t="e">
        <f t="shared" si="96"/>
        <v>#VALUE!</v>
      </c>
      <c r="R409" s="95" t="b">
        <f t="shared" si="97"/>
        <v>0</v>
      </c>
      <c r="S409" s="76" t="str">
        <f t="shared" si="90"/>
        <v/>
      </c>
      <c r="T409" s="94" t="e" cm="1">
        <f t="array" aca="1" ref="T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U409" s="94" t="str">
        <f t="shared" si="91"/>
        <v/>
      </c>
      <c r="V409" s="96" t="b">
        <f t="shared" si="92"/>
        <v>0</v>
      </c>
      <c r="W409" s="130" t="e">
        <f>IF(#REF!="",FALSE,IF(OR(X409&gt;Z409,X409&lt;Y409),TRUE,FALSE))</f>
        <v>#REF!</v>
      </c>
      <c r="X409" s="130">
        <f t="shared" si="93"/>
        <v>0</v>
      </c>
      <c r="Y409" s="132" t="e">
        <f>#REF!-3/30</f>
        <v>#REF!</v>
      </c>
      <c r="Z409" s="133" t="e">
        <f>#REF!+1/30</f>
        <v>#REF!</v>
      </c>
    </row>
    <row r="410" spans="1:26" s="30" customFormat="1" x14ac:dyDescent="0.25">
      <c r="A410" s="19">
        <v>395</v>
      </c>
      <c r="B410" s="20"/>
      <c r="C410" s="189"/>
      <c r="D410" s="1"/>
      <c r="E410" s="1"/>
      <c r="F410" s="233">
        <v>0</v>
      </c>
      <c r="G410" s="58"/>
      <c r="H410" s="134" t="str">
        <f t="shared" si="94"/>
        <v/>
      </c>
      <c r="I410" s="35" t="b">
        <f t="shared" si="84"/>
        <v>0</v>
      </c>
      <c r="J410" s="92" t="str">
        <f t="shared" si="85"/>
        <v/>
      </c>
      <c r="K410" s="29" t="b">
        <v>0</v>
      </c>
      <c r="L410" s="92" t="str">
        <f t="shared" si="95"/>
        <v/>
      </c>
      <c r="M410" s="94" t="e">
        <f t="shared" si="86"/>
        <v>#VALUE!</v>
      </c>
      <c r="N410" s="94" t="e">
        <f t="shared" si="87"/>
        <v>#VALUE!</v>
      </c>
      <c r="O410" s="94" t="e">
        <f t="shared" si="88"/>
        <v>#VALUE!</v>
      </c>
      <c r="P410" s="95" t="e">
        <f t="shared" si="89"/>
        <v>#VALUE!</v>
      </c>
      <c r="Q410" s="95" t="e">
        <f t="shared" si="96"/>
        <v>#VALUE!</v>
      </c>
      <c r="R410" s="95" t="b">
        <f t="shared" si="97"/>
        <v>0</v>
      </c>
      <c r="S410" s="76" t="str">
        <f t="shared" si="90"/>
        <v/>
      </c>
      <c r="T410" s="94" t="e" cm="1">
        <f t="array" aca="1" ref="T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U410" s="94" t="str">
        <f t="shared" si="91"/>
        <v/>
      </c>
      <c r="V410" s="96" t="b">
        <f t="shared" si="92"/>
        <v>0</v>
      </c>
      <c r="W410" s="130" t="e">
        <f>IF(#REF!="",FALSE,IF(OR(X410&gt;Z410,X410&lt;Y410),TRUE,FALSE))</f>
        <v>#REF!</v>
      </c>
      <c r="X410" s="130">
        <f t="shared" si="93"/>
        <v>0</v>
      </c>
      <c r="Y410" s="132" t="e">
        <f>#REF!-3/30</f>
        <v>#REF!</v>
      </c>
      <c r="Z410" s="133" t="e">
        <f>#REF!+1/30</f>
        <v>#REF!</v>
      </c>
    </row>
    <row r="411" spans="1:26" s="30" customFormat="1" x14ac:dyDescent="0.25">
      <c r="A411" s="19">
        <v>396</v>
      </c>
      <c r="B411" s="20"/>
      <c r="C411" s="189"/>
      <c r="D411" s="1"/>
      <c r="E411" s="1"/>
      <c r="F411" s="233">
        <v>0</v>
      </c>
      <c r="G411" s="58"/>
      <c r="H411" s="134" t="str">
        <f t="shared" si="94"/>
        <v/>
      </c>
      <c r="I411" s="35" t="b">
        <f t="shared" si="84"/>
        <v>0</v>
      </c>
      <c r="J411" s="92" t="str">
        <f t="shared" si="85"/>
        <v/>
      </c>
      <c r="K411" s="29" t="b">
        <v>0</v>
      </c>
      <c r="L411" s="92" t="str">
        <f t="shared" si="95"/>
        <v/>
      </c>
      <c r="M411" s="94" t="e">
        <f t="shared" si="86"/>
        <v>#VALUE!</v>
      </c>
      <c r="N411" s="94" t="e">
        <f t="shared" si="87"/>
        <v>#VALUE!</v>
      </c>
      <c r="O411" s="94" t="e">
        <f t="shared" si="88"/>
        <v>#VALUE!</v>
      </c>
      <c r="P411" s="95" t="e">
        <f t="shared" si="89"/>
        <v>#VALUE!</v>
      </c>
      <c r="Q411" s="95" t="e">
        <f t="shared" si="96"/>
        <v>#VALUE!</v>
      </c>
      <c r="R411" s="95" t="b">
        <f t="shared" si="97"/>
        <v>0</v>
      </c>
      <c r="S411" s="76" t="str">
        <f t="shared" si="90"/>
        <v/>
      </c>
      <c r="T411" s="94" t="e" cm="1">
        <f t="array" aca="1" ref="T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U411" s="94" t="str">
        <f t="shared" si="91"/>
        <v/>
      </c>
      <c r="V411" s="96" t="b">
        <f t="shared" si="92"/>
        <v>0</v>
      </c>
      <c r="W411" s="130" t="e">
        <f>IF(#REF!="",FALSE,IF(OR(X411&gt;Z411,X411&lt;Y411),TRUE,FALSE))</f>
        <v>#REF!</v>
      </c>
      <c r="X411" s="130">
        <f t="shared" si="93"/>
        <v>0</v>
      </c>
      <c r="Y411" s="132" t="e">
        <f>#REF!-3/30</f>
        <v>#REF!</v>
      </c>
      <c r="Z411" s="133" t="e">
        <f>#REF!+1/30</f>
        <v>#REF!</v>
      </c>
    </row>
    <row r="412" spans="1:26" s="30" customFormat="1" x14ac:dyDescent="0.25">
      <c r="A412" s="19">
        <v>397</v>
      </c>
      <c r="B412" s="20"/>
      <c r="C412" s="189"/>
      <c r="D412" s="1"/>
      <c r="E412" s="1"/>
      <c r="F412" s="233">
        <v>0</v>
      </c>
      <c r="G412" s="58"/>
      <c r="H412" s="134" t="str">
        <f t="shared" si="94"/>
        <v/>
      </c>
      <c r="I412" s="35" t="b">
        <f t="shared" si="84"/>
        <v>0</v>
      </c>
      <c r="J412" s="92" t="str">
        <f t="shared" si="85"/>
        <v/>
      </c>
      <c r="K412" s="29" t="b">
        <v>0</v>
      </c>
      <c r="L412" s="92" t="str">
        <f t="shared" si="95"/>
        <v/>
      </c>
      <c r="M412" s="94" t="e">
        <f t="shared" si="86"/>
        <v>#VALUE!</v>
      </c>
      <c r="N412" s="94" t="e">
        <f t="shared" si="87"/>
        <v>#VALUE!</v>
      </c>
      <c r="O412" s="94" t="e">
        <f t="shared" si="88"/>
        <v>#VALUE!</v>
      </c>
      <c r="P412" s="95" t="e">
        <f t="shared" si="89"/>
        <v>#VALUE!</v>
      </c>
      <c r="Q412" s="95" t="e">
        <f t="shared" si="96"/>
        <v>#VALUE!</v>
      </c>
      <c r="R412" s="95" t="b">
        <f t="shared" si="97"/>
        <v>0</v>
      </c>
      <c r="S412" s="76" t="str">
        <f t="shared" si="90"/>
        <v/>
      </c>
      <c r="T412" s="94" t="e" cm="1">
        <f t="array" aca="1" ref="T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U412" s="94" t="str">
        <f t="shared" si="91"/>
        <v/>
      </c>
      <c r="V412" s="96" t="b">
        <f t="shared" si="92"/>
        <v>0</v>
      </c>
      <c r="W412" s="130" t="e">
        <f>IF(#REF!="",FALSE,IF(OR(X412&gt;Z412,X412&lt;Y412),TRUE,FALSE))</f>
        <v>#REF!</v>
      </c>
      <c r="X412" s="130">
        <f t="shared" si="93"/>
        <v>0</v>
      </c>
      <c r="Y412" s="132" t="e">
        <f>#REF!-3/30</f>
        <v>#REF!</v>
      </c>
      <c r="Z412" s="133" t="e">
        <f>#REF!+1/30</f>
        <v>#REF!</v>
      </c>
    </row>
    <row r="413" spans="1:26" s="30" customFormat="1" x14ac:dyDescent="0.25">
      <c r="A413" s="19">
        <v>398</v>
      </c>
      <c r="B413" s="20"/>
      <c r="C413" s="189"/>
      <c r="D413" s="1"/>
      <c r="E413" s="1"/>
      <c r="F413" s="233">
        <v>0</v>
      </c>
      <c r="G413" s="58"/>
      <c r="H413" s="134" t="str">
        <f t="shared" si="94"/>
        <v/>
      </c>
      <c r="I413" s="35" t="b">
        <f t="shared" si="84"/>
        <v>0</v>
      </c>
      <c r="J413" s="92" t="str">
        <f t="shared" si="85"/>
        <v/>
      </c>
      <c r="K413" s="29" t="b">
        <v>0</v>
      </c>
      <c r="L413" s="92" t="str">
        <f t="shared" si="95"/>
        <v/>
      </c>
      <c r="M413" s="94" t="e">
        <f t="shared" si="86"/>
        <v>#VALUE!</v>
      </c>
      <c r="N413" s="94" t="e">
        <f t="shared" si="87"/>
        <v>#VALUE!</v>
      </c>
      <c r="O413" s="94" t="e">
        <f t="shared" si="88"/>
        <v>#VALUE!</v>
      </c>
      <c r="P413" s="95" t="e">
        <f t="shared" si="89"/>
        <v>#VALUE!</v>
      </c>
      <c r="Q413" s="95" t="e">
        <f t="shared" si="96"/>
        <v>#VALUE!</v>
      </c>
      <c r="R413" s="95" t="b">
        <f t="shared" si="97"/>
        <v>0</v>
      </c>
      <c r="S413" s="76" t="str">
        <f t="shared" si="90"/>
        <v/>
      </c>
      <c r="T413" s="94" t="e" cm="1">
        <f t="array" aca="1" ref="T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U413" s="94" t="str">
        <f t="shared" si="91"/>
        <v/>
      </c>
      <c r="V413" s="96" t="b">
        <f t="shared" si="92"/>
        <v>0</v>
      </c>
      <c r="W413" s="130" t="e">
        <f>IF(#REF!="",FALSE,IF(OR(X413&gt;Z413,X413&lt;Y413),TRUE,FALSE))</f>
        <v>#REF!</v>
      </c>
      <c r="X413" s="130">
        <f t="shared" si="93"/>
        <v>0</v>
      </c>
      <c r="Y413" s="132" t="e">
        <f>#REF!-3/30</f>
        <v>#REF!</v>
      </c>
      <c r="Z413" s="133" t="e">
        <f>#REF!+1/30</f>
        <v>#REF!</v>
      </c>
    </row>
    <row r="414" spans="1:26" s="30" customFormat="1" x14ac:dyDescent="0.25">
      <c r="A414" s="19">
        <v>399</v>
      </c>
      <c r="B414" s="20"/>
      <c r="C414" s="189"/>
      <c r="D414" s="1"/>
      <c r="E414" s="1"/>
      <c r="F414" s="233">
        <v>0</v>
      </c>
      <c r="G414" s="58"/>
      <c r="H414" s="134" t="str">
        <f t="shared" si="94"/>
        <v/>
      </c>
      <c r="I414" s="35" t="b">
        <f t="shared" si="84"/>
        <v>0</v>
      </c>
      <c r="J414" s="92" t="str">
        <f t="shared" si="85"/>
        <v/>
      </c>
      <c r="K414" s="29" t="b">
        <v>0</v>
      </c>
      <c r="L414" s="92" t="str">
        <f t="shared" si="95"/>
        <v/>
      </c>
      <c r="M414" s="94" t="e">
        <f t="shared" si="86"/>
        <v>#VALUE!</v>
      </c>
      <c r="N414" s="94" t="e">
        <f t="shared" si="87"/>
        <v>#VALUE!</v>
      </c>
      <c r="O414" s="94" t="e">
        <f t="shared" si="88"/>
        <v>#VALUE!</v>
      </c>
      <c r="P414" s="95" t="e">
        <f t="shared" si="89"/>
        <v>#VALUE!</v>
      </c>
      <c r="Q414" s="95" t="e">
        <f t="shared" si="96"/>
        <v>#VALUE!</v>
      </c>
      <c r="R414" s="95" t="b">
        <f t="shared" si="97"/>
        <v>0</v>
      </c>
      <c r="S414" s="76" t="str">
        <f t="shared" si="90"/>
        <v/>
      </c>
      <c r="T414" s="94" t="e" cm="1">
        <f t="array" aca="1" ref="T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U414" s="94" t="str">
        <f t="shared" si="91"/>
        <v/>
      </c>
      <c r="V414" s="96" t="b">
        <f t="shared" si="92"/>
        <v>0</v>
      </c>
      <c r="W414" s="130" t="e">
        <f>IF(#REF!="",FALSE,IF(OR(X414&gt;Z414,X414&lt;Y414),TRUE,FALSE))</f>
        <v>#REF!</v>
      </c>
      <c r="X414" s="130">
        <f t="shared" si="93"/>
        <v>0</v>
      </c>
      <c r="Y414" s="132" t="e">
        <f>#REF!-3/30</f>
        <v>#REF!</v>
      </c>
      <c r="Z414" s="133" t="e">
        <f>#REF!+1/30</f>
        <v>#REF!</v>
      </c>
    </row>
    <row r="415" spans="1:26" s="30" customFormat="1" x14ac:dyDescent="0.25">
      <c r="A415" s="19">
        <v>400</v>
      </c>
      <c r="B415" s="20"/>
      <c r="C415" s="189"/>
      <c r="D415" s="1"/>
      <c r="E415" s="1"/>
      <c r="F415" s="233">
        <v>0</v>
      </c>
      <c r="G415" s="58"/>
      <c r="H415" s="134" t="str">
        <f t="shared" si="94"/>
        <v/>
      </c>
      <c r="I415" s="35" t="b">
        <f t="shared" si="84"/>
        <v>0</v>
      </c>
      <c r="J415" s="92" t="str">
        <f t="shared" si="85"/>
        <v/>
      </c>
      <c r="K415" s="29" t="b">
        <v>0</v>
      </c>
      <c r="L415" s="92" t="str">
        <f t="shared" si="95"/>
        <v/>
      </c>
      <c r="M415" s="94" t="e">
        <f t="shared" si="86"/>
        <v>#VALUE!</v>
      </c>
      <c r="N415" s="94" t="e">
        <f t="shared" si="87"/>
        <v>#VALUE!</v>
      </c>
      <c r="O415" s="94" t="e">
        <f t="shared" si="88"/>
        <v>#VALUE!</v>
      </c>
      <c r="P415" s="95" t="e">
        <f t="shared" si="89"/>
        <v>#VALUE!</v>
      </c>
      <c r="Q415" s="95" t="e">
        <f t="shared" si="96"/>
        <v>#VALUE!</v>
      </c>
      <c r="R415" s="95" t="b">
        <f t="shared" si="97"/>
        <v>0</v>
      </c>
      <c r="S415" s="76" t="str">
        <f t="shared" si="90"/>
        <v/>
      </c>
      <c r="T415" s="94" t="e" cm="1">
        <f t="array" aca="1" ref="T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U415" s="94" t="str">
        <f t="shared" si="91"/>
        <v/>
      </c>
      <c r="V415" s="96" t="b">
        <f t="shared" si="92"/>
        <v>0</v>
      </c>
      <c r="W415" s="130" t="e">
        <f>IF(#REF!="",FALSE,IF(OR(X415&gt;Z415,X415&lt;Y415),TRUE,FALSE))</f>
        <v>#REF!</v>
      </c>
      <c r="X415" s="130">
        <f t="shared" si="93"/>
        <v>0</v>
      </c>
      <c r="Y415" s="132" t="e">
        <f>#REF!-3/30</f>
        <v>#REF!</v>
      </c>
      <c r="Z415" s="133" t="e">
        <f>#REF!+1/30</f>
        <v>#REF!</v>
      </c>
    </row>
    <row r="416" spans="1:26" s="30" customFormat="1" x14ac:dyDescent="0.25">
      <c r="A416" s="19">
        <v>401</v>
      </c>
      <c r="B416" s="20"/>
      <c r="C416" s="189"/>
      <c r="D416" s="1"/>
      <c r="E416" s="1"/>
      <c r="F416" s="233">
        <v>0</v>
      </c>
      <c r="G416" s="58"/>
      <c r="H416" s="134" t="str">
        <f t="shared" si="94"/>
        <v/>
      </c>
      <c r="I416" s="35" t="b">
        <f t="shared" si="84"/>
        <v>0</v>
      </c>
      <c r="J416" s="92" t="str">
        <f t="shared" si="85"/>
        <v/>
      </c>
      <c r="K416" s="29" t="b">
        <v>0</v>
      </c>
      <c r="L416" s="92" t="str">
        <f t="shared" si="95"/>
        <v/>
      </c>
      <c r="M416" s="94" t="e">
        <f t="shared" si="86"/>
        <v>#VALUE!</v>
      </c>
      <c r="N416" s="94" t="e">
        <f t="shared" si="87"/>
        <v>#VALUE!</v>
      </c>
      <c r="O416" s="94" t="e">
        <f t="shared" si="88"/>
        <v>#VALUE!</v>
      </c>
      <c r="P416" s="95" t="e">
        <f t="shared" si="89"/>
        <v>#VALUE!</v>
      </c>
      <c r="Q416" s="95" t="e">
        <f t="shared" si="96"/>
        <v>#VALUE!</v>
      </c>
      <c r="R416" s="95" t="b">
        <f t="shared" si="97"/>
        <v>0</v>
      </c>
      <c r="S416" s="76" t="str">
        <f t="shared" si="90"/>
        <v/>
      </c>
      <c r="T416" s="94" t="e" cm="1">
        <f t="array" aca="1" ref="T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U416" s="94" t="str">
        <f t="shared" si="91"/>
        <v/>
      </c>
      <c r="V416" s="96" t="b">
        <f t="shared" si="92"/>
        <v>0</v>
      </c>
      <c r="W416" s="130" t="e">
        <f>IF(#REF!="",FALSE,IF(OR(X416&gt;Z416,X416&lt;Y416),TRUE,FALSE))</f>
        <v>#REF!</v>
      </c>
      <c r="X416" s="130">
        <f t="shared" si="93"/>
        <v>0</v>
      </c>
      <c r="Y416" s="132" t="e">
        <f>#REF!-3/30</f>
        <v>#REF!</v>
      </c>
      <c r="Z416" s="133" t="e">
        <f>#REF!+1/30</f>
        <v>#REF!</v>
      </c>
    </row>
    <row r="417" spans="1:26" s="30" customFormat="1" x14ac:dyDescent="0.25">
      <c r="A417" s="19">
        <v>402</v>
      </c>
      <c r="B417" s="20"/>
      <c r="C417" s="189"/>
      <c r="D417" s="1"/>
      <c r="E417" s="1"/>
      <c r="F417" s="233">
        <v>0</v>
      </c>
      <c r="G417" s="58"/>
      <c r="H417" s="134" t="str">
        <f t="shared" si="94"/>
        <v/>
      </c>
      <c r="I417" s="35" t="b">
        <f t="shared" si="84"/>
        <v>0</v>
      </c>
      <c r="J417" s="92" t="str">
        <f t="shared" si="85"/>
        <v/>
      </c>
      <c r="K417" s="29" t="b">
        <v>0</v>
      </c>
      <c r="L417" s="92" t="str">
        <f t="shared" si="95"/>
        <v/>
      </c>
      <c r="M417" s="94" t="e">
        <f t="shared" si="86"/>
        <v>#VALUE!</v>
      </c>
      <c r="N417" s="94" t="e">
        <f t="shared" si="87"/>
        <v>#VALUE!</v>
      </c>
      <c r="O417" s="94" t="e">
        <f t="shared" si="88"/>
        <v>#VALUE!</v>
      </c>
      <c r="P417" s="95" t="e">
        <f t="shared" si="89"/>
        <v>#VALUE!</v>
      </c>
      <c r="Q417" s="95" t="e">
        <f t="shared" si="96"/>
        <v>#VALUE!</v>
      </c>
      <c r="R417" s="95" t="b">
        <f t="shared" si="97"/>
        <v>0</v>
      </c>
      <c r="S417" s="76" t="str">
        <f t="shared" si="90"/>
        <v/>
      </c>
      <c r="T417" s="94" t="e" cm="1">
        <f t="array" aca="1" ref="T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U417" s="94" t="str">
        <f t="shared" si="91"/>
        <v/>
      </c>
      <c r="V417" s="96" t="b">
        <f t="shared" si="92"/>
        <v>0</v>
      </c>
      <c r="W417" s="130" t="e">
        <f>IF(#REF!="",FALSE,IF(OR(X417&gt;Z417,X417&lt;Y417),TRUE,FALSE))</f>
        <v>#REF!</v>
      </c>
      <c r="X417" s="130">
        <f t="shared" si="93"/>
        <v>0</v>
      </c>
      <c r="Y417" s="132" t="e">
        <f>#REF!-3/30</f>
        <v>#REF!</v>
      </c>
      <c r="Z417" s="133" t="e">
        <f>#REF!+1/30</f>
        <v>#REF!</v>
      </c>
    </row>
    <row r="418" spans="1:26" s="30" customFormat="1" x14ac:dyDescent="0.25">
      <c r="A418" s="19">
        <v>403</v>
      </c>
      <c r="B418" s="20"/>
      <c r="C418" s="189"/>
      <c r="D418" s="1"/>
      <c r="E418" s="1"/>
      <c r="F418" s="233">
        <v>0</v>
      </c>
      <c r="G418" s="58"/>
      <c r="H418" s="134" t="str">
        <f t="shared" si="94"/>
        <v/>
      </c>
      <c r="I418" s="35" t="b">
        <f t="shared" si="84"/>
        <v>0</v>
      </c>
      <c r="J418" s="92" t="str">
        <f t="shared" si="85"/>
        <v/>
      </c>
      <c r="K418" s="29" t="b">
        <v>0</v>
      </c>
      <c r="L418" s="92" t="str">
        <f t="shared" si="95"/>
        <v/>
      </c>
      <c r="M418" s="94" t="e">
        <f t="shared" si="86"/>
        <v>#VALUE!</v>
      </c>
      <c r="N418" s="94" t="e">
        <f t="shared" si="87"/>
        <v>#VALUE!</v>
      </c>
      <c r="O418" s="94" t="e">
        <f t="shared" si="88"/>
        <v>#VALUE!</v>
      </c>
      <c r="P418" s="95" t="e">
        <f t="shared" si="89"/>
        <v>#VALUE!</v>
      </c>
      <c r="Q418" s="95" t="e">
        <f t="shared" si="96"/>
        <v>#VALUE!</v>
      </c>
      <c r="R418" s="95" t="b">
        <f t="shared" si="97"/>
        <v>0</v>
      </c>
      <c r="S418" s="76" t="str">
        <f t="shared" si="90"/>
        <v/>
      </c>
      <c r="T418" s="94" t="e" cm="1">
        <f t="array" aca="1" ref="T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U418" s="94" t="str">
        <f t="shared" si="91"/>
        <v/>
      </c>
      <c r="V418" s="96" t="b">
        <f t="shared" si="92"/>
        <v>0</v>
      </c>
      <c r="W418" s="130" t="e">
        <f>IF(#REF!="",FALSE,IF(OR(X418&gt;Z418,X418&lt;Y418),TRUE,FALSE))</f>
        <v>#REF!</v>
      </c>
      <c r="X418" s="130">
        <f t="shared" si="93"/>
        <v>0</v>
      </c>
      <c r="Y418" s="132" t="e">
        <f>#REF!-3/30</f>
        <v>#REF!</v>
      </c>
      <c r="Z418" s="133" t="e">
        <f>#REF!+1/30</f>
        <v>#REF!</v>
      </c>
    </row>
    <row r="419" spans="1:26" s="30" customFormat="1" x14ac:dyDescent="0.25">
      <c r="A419" s="19">
        <v>404</v>
      </c>
      <c r="B419" s="20"/>
      <c r="C419" s="189"/>
      <c r="D419" s="1"/>
      <c r="E419" s="1"/>
      <c r="F419" s="233">
        <v>0</v>
      </c>
      <c r="G419" s="58"/>
      <c r="H419" s="134" t="str">
        <f t="shared" si="94"/>
        <v/>
      </c>
      <c r="I419" s="35" t="b">
        <f t="shared" si="84"/>
        <v>0</v>
      </c>
      <c r="J419" s="92" t="str">
        <f t="shared" si="85"/>
        <v/>
      </c>
      <c r="K419" s="29" t="b">
        <v>0</v>
      </c>
      <c r="L419" s="92" t="str">
        <f t="shared" si="95"/>
        <v/>
      </c>
      <c r="M419" s="94" t="e">
        <f t="shared" si="86"/>
        <v>#VALUE!</v>
      </c>
      <c r="N419" s="94" t="e">
        <f t="shared" si="87"/>
        <v>#VALUE!</v>
      </c>
      <c r="O419" s="94" t="e">
        <f t="shared" si="88"/>
        <v>#VALUE!</v>
      </c>
      <c r="P419" s="95" t="e">
        <f t="shared" si="89"/>
        <v>#VALUE!</v>
      </c>
      <c r="Q419" s="95" t="e">
        <f t="shared" si="96"/>
        <v>#VALUE!</v>
      </c>
      <c r="R419" s="95" t="b">
        <f t="shared" si="97"/>
        <v>0</v>
      </c>
      <c r="S419" s="76" t="str">
        <f t="shared" si="90"/>
        <v/>
      </c>
      <c r="T419" s="94" t="e" cm="1">
        <f t="array" aca="1" ref="T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U419" s="94" t="str">
        <f t="shared" si="91"/>
        <v/>
      </c>
      <c r="V419" s="96" t="b">
        <f t="shared" si="92"/>
        <v>0</v>
      </c>
      <c r="W419" s="130" t="e">
        <f>IF(#REF!="",FALSE,IF(OR(X419&gt;Z419,X419&lt;Y419),TRUE,FALSE))</f>
        <v>#REF!</v>
      </c>
      <c r="X419" s="130">
        <f t="shared" si="93"/>
        <v>0</v>
      </c>
      <c r="Y419" s="132" t="e">
        <f>#REF!-3/30</f>
        <v>#REF!</v>
      </c>
      <c r="Z419" s="133" t="e">
        <f>#REF!+1/30</f>
        <v>#REF!</v>
      </c>
    </row>
    <row r="420" spans="1:26" s="30" customFormat="1" x14ac:dyDescent="0.25">
      <c r="A420" s="19">
        <v>405</v>
      </c>
      <c r="B420" s="20"/>
      <c r="C420" s="189"/>
      <c r="D420" s="1"/>
      <c r="E420" s="1"/>
      <c r="F420" s="233">
        <v>0</v>
      </c>
      <c r="G420" s="58"/>
      <c r="H420" s="134" t="str">
        <f t="shared" si="94"/>
        <v/>
      </c>
      <c r="I420" s="35" t="b">
        <f t="shared" si="84"/>
        <v>0</v>
      </c>
      <c r="J420" s="92" t="str">
        <f t="shared" si="85"/>
        <v/>
      </c>
      <c r="K420" s="29" t="b">
        <v>0</v>
      </c>
      <c r="L420" s="92" t="str">
        <f t="shared" si="95"/>
        <v/>
      </c>
      <c r="M420" s="94" t="e">
        <f t="shared" si="86"/>
        <v>#VALUE!</v>
      </c>
      <c r="N420" s="94" t="e">
        <f t="shared" si="87"/>
        <v>#VALUE!</v>
      </c>
      <c r="O420" s="94" t="e">
        <f t="shared" si="88"/>
        <v>#VALUE!</v>
      </c>
      <c r="P420" s="95" t="e">
        <f t="shared" si="89"/>
        <v>#VALUE!</v>
      </c>
      <c r="Q420" s="95" t="e">
        <f t="shared" si="96"/>
        <v>#VALUE!</v>
      </c>
      <c r="R420" s="95" t="b">
        <f t="shared" si="97"/>
        <v>0</v>
      </c>
      <c r="S420" s="76" t="str">
        <f t="shared" si="90"/>
        <v/>
      </c>
      <c r="T420" s="94" t="e" cm="1">
        <f t="array" aca="1" ref="T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U420" s="94" t="str">
        <f t="shared" si="91"/>
        <v/>
      </c>
      <c r="V420" s="96" t="b">
        <f t="shared" si="92"/>
        <v>0</v>
      </c>
      <c r="W420" s="130" t="e">
        <f>IF(#REF!="",FALSE,IF(OR(X420&gt;Z420,X420&lt;Y420),TRUE,FALSE))</f>
        <v>#REF!</v>
      </c>
      <c r="X420" s="130">
        <f t="shared" si="93"/>
        <v>0</v>
      </c>
      <c r="Y420" s="132" t="e">
        <f>#REF!-3/30</f>
        <v>#REF!</v>
      </c>
      <c r="Z420" s="133" t="e">
        <f>#REF!+1/30</f>
        <v>#REF!</v>
      </c>
    </row>
    <row r="421" spans="1:26" s="30" customFormat="1" x14ac:dyDescent="0.25">
      <c r="A421" s="19">
        <v>406</v>
      </c>
      <c r="B421" s="20"/>
      <c r="C421" s="189"/>
      <c r="D421" s="1"/>
      <c r="E421" s="1"/>
      <c r="F421" s="233">
        <v>0</v>
      </c>
      <c r="G421" s="58"/>
      <c r="H421" s="134" t="str">
        <f t="shared" si="94"/>
        <v/>
      </c>
      <c r="I421" s="35" t="b">
        <f t="shared" si="84"/>
        <v>0</v>
      </c>
      <c r="J421" s="92" t="str">
        <f t="shared" si="85"/>
        <v/>
      </c>
      <c r="K421" s="29" t="b">
        <v>0</v>
      </c>
      <c r="L421" s="92" t="str">
        <f t="shared" si="95"/>
        <v/>
      </c>
      <c r="M421" s="94" t="e">
        <f t="shared" si="86"/>
        <v>#VALUE!</v>
      </c>
      <c r="N421" s="94" t="e">
        <f t="shared" si="87"/>
        <v>#VALUE!</v>
      </c>
      <c r="O421" s="94" t="e">
        <f t="shared" si="88"/>
        <v>#VALUE!</v>
      </c>
      <c r="P421" s="95" t="e">
        <f t="shared" si="89"/>
        <v>#VALUE!</v>
      </c>
      <c r="Q421" s="95" t="e">
        <f t="shared" si="96"/>
        <v>#VALUE!</v>
      </c>
      <c r="R421" s="95" t="b">
        <f t="shared" si="97"/>
        <v>0</v>
      </c>
      <c r="S421" s="76" t="str">
        <f t="shared" si="90"/>
        <v/>
      </c>
      <c r="T421" s="94" t="e" cm="1">
        <f t="array" aca="1" ref="T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U421" s="94" t="str">
        <f t="shared" si="91"/>
        <v/>
      </c>
      <c r="V421" s="96" t="b">
        <f t="shared" si="92"/>
        <v>0</v>
      </c>
      <c r="W421" s="130" t="e">
        <f>IF(#REF!="",FALSE,IF(OR(X421&gt;Z421,X421&lt;Y421),TRUE,FALSE))</f>
        <v>#REF!</v>
      </c>
      <c r="X421" s="130">
        <f t="shared" si="93"/>
        <v>0</v>
      </c>
      <c r="Y421" s="132" t="e">
        <f>#REF!-3/30</f>
        <v>#REF!</v>
      </c>
      <c r="Z421" s="133" t="e">
        <f>#REF!+1/30</f>
        <v>#REF!</v>
      </c>
    </row>
    <row r="422" spans="1:26" s="30" customFormat="1" x14ac:dyDescent="0.25">
      <c r="A422" s="19">
        <v>407</v>
      </c>
      <c r="B422" s="20"/>
      <c r="C422" s="189"/>
      <c r="D422" s="1"/>
      <c r="E422" s="1"/>
      <c r="F422" s="233">
        <v>0</v>
      </c>
      <c r="G422" s="58"/>
      <c r="H422" s="134" t="str">
        <f t="shared" si="94"/>
        <v/>
      </c>
      <c r="I422" s="35" t="b">
        <f t="shared" si="84"/>
        <v>0</v>
      </c>
      <c r="J422" s="92" t="str">
        <f t="shared" si="85"/>
        <v/>
      </c>
      <c r="K422" s="29" t="b">
        <v>0</v>
      </c>
      <c r="L422" s="92" t="str">
        <f t="shared" si="95"/>
        <v/>
      </c>
      <c r="M422" s="94" t="e">
        <f t="shared" si="86"/>
        <v>#VALUE!</v>
      </c>
      <c r="N422" s="94" t="e">
        <f t="shared" si="87"/>
        <v>#VALUE!</v>
      </c>
      <c r="O422" s="94" t="e">
        <f t="shared" si="88"/>
        <v>#VALUE!</v>
      </c>
      <c r="P422" s="95" t="e">
        <f t="shared" si="89"/>
        <v>#VALUE!</v>
      </c>
      <c r="Q422" s="95" t="e">
        <f t="shared" si="96"/>
        <v>#VALUE!</v>
      </c>
      <c r="R422" s="95" t="b">
        <f t="shared" si="97"/>
        <v>0</v>
      </c>
      <c r="S422" s="76" t="str">
        <f t="shared" si="90"/>
        <v/>
      </c>
      <c r="T422" s="94" t="e" cm="1">
        <f t="array" aca="1" ref="T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U422" s="94" t="str">
        <f t="shared" si="91"/>
        <v/>
      </c>
      <c r="V422" s="96" t="b">
        <f t="shared" si="92"/>
        <v>0</v>
      </c>
      <c r="W422" s="130" t="e">
        <f>IF(#REF!="",FALSE,IF(OR(X422&gt;Z422,X422&lt;Y422),TRUE,FALSE))</f>
        <v>#REF!</v>
      </c>
      <c r="X422" s="130">
        <f t="shared" si="93"/>
        <v>0</v>
      </c>
      <c r="Y422" s="132" t="e">
        <f>#REF!-3/30</f>
        <v>#REF!</v>
      </c>
      <c r="Z422" s="133" t="e">
        <f>#REF!+1/30</f>
        <v>#REF!</v>
      </c>
    </row>
    <row r="423" spans="1:26" s="30" customFormat="1" x14ac:dyDescent="0.25">
      <c r="A423" s="19">
        <v>408</v>
      </c>
      <c r="B423" s="20"/>
      <c r="C423" s="189"/>
      <c r="D423" s="1"/>
      <c r="E423" s="1"/>
      <c r="F423" s="233">
        <v>0</v>
      </c>
      <c r="G423" s="58"/>
      <c r="H423" s="134" t="str">
        <f t="shared" si="94"/>
        <v/>
      </c>
      <c r="I423" s="35" t="b">
        <f t="shared" si="84"/>
        <v>0</v>
      </c>
      <c r="J423" s="92" t="str">
        <f t="shared" si="85"/>
        <v/>
      </c>
      <c r="K423" s="29" t="b">
        <v>0</v>
      </c>
      <c r="L423" s="92" t="str">
        <f t="shared" si="95"/>
        <v/>
      </c>
      <c r="M423" s="94" t="e">
        <f t="shared" si="86"/>
        <v>#VALUE!</v>
      </c>
      <c r="N423" s="94" t="e">
        <f t="shared" si="87"/>
        <v>#VALUE!</v>
      </c>
      <c r="O423" s="94" t="e">
        <f t="shared" si="88"/>
        <v>#VALUE!</v>
      </c>
      <c r="P423" s="95" t="e">
        <f t="shared" si="89"/>
        <v>#VALUE!</v>
      </c>
      <c r="Q423" s="95" t="e">
        <f t="shared" si="96"/>
        <v>#VALUE!</v>
      </c>
      <c r="R423" s="95" t="b">
        <f t="shared" si="97"/>
        <v>0</v>
      </c>
      <c r="S423" s="76" t="str">
        <f t="shared" si="90"/>
        <v/>
      </c>
      <c r="T423" s="94" t="e" cm="1">
        <f t="array" aca="1" ref="T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U423" s="94" t="str">
        <f t="shared" si="91"/>
        <v/>
      </c>
      <c r="V423" s="96" t="b">
        <f t="shared" si="92"/>
        <v>0</v>
      </c>
      <c r="W423" s="130" t="e">
        <f>IF(#REF!="",FALSE,IF(OR(X423&gt;Z423,X423&lt;Y423),TRUE,FALSE))</f>
        <v>#REF!</v>
      </c>
      <c r="X423" s="130">
        <f t="shared" si="93"/>
        <v>0</v>
      </c>
      <c r="Y423" s="132" t="e">
        <f>#REF!-3/30</f>
        <v>#REF!</v>
      </c>
      <c r="Z423" s="133" t="e">
        <f>#REF!+1/30</f>
        <v>#REF!</v>
      </c>
    </row>
    <row r="424" spans="1:26" s="30" customFormat="1" x14ac:dyDescent="0.25">
      <c r="A424" s="19">
        <v>409</v>
      </c>
      <c r="B424" s="20"/>
      <c r="C424" s="189"/>
      <c r="D424" s="1"/>
      <c r="E424" s="1"/>
      <c r="F424" s="233">
        <v>0</v>
      </c>
      <c r="G424" s="58"/>
      <c r="H424" s="134" t="str">
        <f t="shared" si="94"/>
        <v/>
      </c>
      <c r="I424" s="35" t="b">
        <f t="shared" si="84"/>
        <v>0</v>
      </c>
      <c r="J424" s="92" t="str">
        <f t="shared" si="85"/>
        <v/>
      </c>
      <c r="K424" s="29" t="b">
        <v>0</v>
      </c>
      <c r="L424" s="92" t="str">
        <f t="shared" si="95"/>
        <v/>
      </c>
      <c r="M424" s="94" t="e">
        <f t="shared" si="86"/>
        <v>#VALUE!</v>
      </c>
      <c r="N424" s="94" t="e">
        <f t="shared" si="87"/>
        <v>#VALUE!</v>
      </c>
      <c r="O424" s="94" t="e">
        <f t="shared" si="88"/>
        <v>#VALUE!</v>
      </c>
      <c r="P424" s="95" t="e">
        <f t="shared" si="89"/>
        <v>#VALUE!</v>
      </c>
      <c r="Q424" s="95" t="e">
        <f t="shared" si="96"/>
        <v>#VALUE!</v>
      </c>
      <c r="R424" s="95" t="b">
        <f t="shared" si="97"/>
        <v>0</v>
      </c>
      <c r="S424" s="76" t="str">
        <f t="shared" si="90"/>
        <v/>
      </c>
      <c r="T424" s="94" t="e" cm="1">
        <f t="array" aca="1" ref="T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U424" s="94" t="str">
        <f t="shared" si="91"/>
        <v/>
      </c>
      <c r="V424" s="96" t="b">
        <f t="shared" si="92"/>
        <v>0</v>
      </c>
      <c r="W424" s="130" t="e">
        <f>IF(#REF!="",FALSE,IF(OR(X424&gt;Z424,X424&lt;Y424),TRUE,FALSE))</f>
        <v>#REF!</v>
      </c>
      <c r="X424" s="130">
        <f t="shared" si="93"/>
        <v>0</v>
      </c>
      <c r="Y424" s="132" t="e">
        <f>#REF!-3/30</f>
        <v>#REF!</v>
      </c>
      <c r="Z424" s="133" t="e">
        <f>#REF!+1/30</f>
        <v>#REF!</v>
      </c>
    </row>
    <row r="425" spans="1:26" s="30" customFormat="1" x14ac:dyDescent="0.25">
      <c r="A425" s="19">
        <v>410</v>
      </c>
      <c r="B425" s="20"/>
      <c r="C425" s="189"/>
      <c r="D425" s="1"/>
      <c r="E425" s="1"/>
      <c r="F425" s="233">
        <v>0</v>
      </c>
      <c r="G425" s="58"/>
      <c r="H425" s="134" t="str">
        <f t="shared" si="94"/>
        <v/>
      </c>
      <c r="I425" s="35" t="b">
        <f t="shared" si="84"/>
        <v>0</v>
      </c>
      <c r="J425" s="92" t="str">
        <f t="shared" si="85"/>
        <v/>
      </c>
      <c r="K425" s="29" t="b">
        <v>0</v>
      </c>
      <c r="L425" s="92" t="str">
        <f t="shared" si="95"/>
        <v/>
      </c>
      <c r="M425" s="94" t="e">
        <f t="shared" si="86"/>
        <v>#VALUE!</v>
      </c>
      <c r="N425" s="94" t="e">
        <f t="shared" si="87"/>
        <v>#VALUE!</v>
      </c>
      <c r="O425" s="94" t="e">
        <f t="shared" si="88"/>
        <v>#VALUE!</v>
      </c>
      <c r="P425" s="95" t="e">
        <f t="shared" si="89"/>
        <v>#VALUE!</v>
      </c>
      <c r="Q425" s="95" t="e">
        <f t="shared" si="96"/>
        <v>#VALUE!</v>
      </c>
      <c r="R425" s="95" t="b">
        <f t="shared" si="97"/>
        <v>0</v>
      </c>
      <c r="S425" s="76" t="str">
        <f t="shared" si="90"/>
        <v/>
      </c>
      <c r="T425" s="94" t="e" cm="1">
        <f t="array" aca="1" ref="T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U425" s="94" t="str">
        <f t="shared" si="91"/>
        <v/>
      </c>
      <c r="V425" s="96" t="b">
        <f t="shared" si="92"/>
        <v>0</v>
      </c>
      <c r="W425" s="130" t="e">
        <f>IF(#REF!="",FALSE,IF(OR(X425&gt;Z425,X425&lt;Y425),TRUE,FALSE))</f>
        <v>#REF!</v>
      </c>
      <c r="X425" s="130">
        <f t="shared" si="93"/>
        <v>0</v>
      </c>
      <c r="Y425" s="132" t="e">
        <f>#REF!-3/30</f>
        <v>#REF!</v>
      </c>
      <c r="Z425" s="133" t="e">
        <f>#REF!+1/30</f>
        <v>#REF!</v>
      </c>
    </row>
    <row r="426" spans="1:26" s="30" customFormat="1" x14ac:dyDescent="0.25">
      <c r="A426" s="19">
        <v>411</v>
      </c>
      <c r="B426" s="20"/>
      <c r="C426" s="189"/>
      <c r="D426" s="1"/>
      <c r="E426" s="1"/>
      <c r="F426" s="233">
        <v>0</v>
      </c>
      <c r="G426" s="58"/>
      <c r="H426" s="134" t="str">
        <f t="shared" si="94"/>
        <v/>
      </c>
      <c r="I426" s="35" t="b">
        <f t="shared" si="84"/>
        <v>0</v>
      </c>
      <c r="J426" s="92" t="str">
        <f t="shared" si="85"/>
        <v/>
      </c>
      <c r="K426" s="29" t="b">
        <v>0</v>
      </c>
      <c r="L426" s="92" t="str">
        <f t="shared" si="95"/>
        <v/>
      </c>
      <c r="M426" s="94" t="e">
        <f t="shared" si="86"/>
        <v>#VALUE!</v>
      </c>
      <c r="N426" s="94" t="e">
        <f t="shared" si="87"/>
        <v>#VALUE!</v>
      </c>
      <c r="O426" s="94" t="e">
        <f t="shared" si="88"/>
        <v>#VALUE!</v>
      </c>
      <c r="P426" s="95" t="e">
        <f t="shared" si="89"/>
        <v>#VALUE!</v>
      </c>
      <c r="Q426" s="95" t="e">
        <f t="shared" si="96"/>
        <v>#VALUE!</v>
      </c>
      <c r="R426" s="95" t="b">
        <f t="shared" si="97"/>
        <v>0</v>
      </c>
      <c r="S426" s="76" t="str">
        <f t="shared" si="90"/>
        <v/>
      </c>
      <c r="T426" s="94" t="e" cm="1">
        <f t="array" aca="1" ref="T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U426" s="94" t="str">
        <f t="shared" si="91"/>
        <v/>
      </c>
      <c r="V426" s="96" t="b">
        <f t="shared" si="92"/>
        <v>0</v>
      </c>
      <c r="W426" s="130" t="e">
        <f>IF(#REF!="",FALSE,IF(OR(X426&gt;Z426,X426&lt;Y426),TRUE,FALSE))</f>
        <v>#REF!</v>
      </c>
      <c r="X426" s="130">
        <f t="shared" si="93"/>
        <v>0</v>
      </c>
      <c r="Y426" s="132" t="e">
        <f>#REF!-3/30</f>
        <v>#REF!</v>
      </c>
      <c r="Z426" s="133" t="e">
        <f>#REF!+1/30</f>
        <v>#REF!</v>
      </c>
    </row>
    <row r="427" spans="1:26" s="30" customFormat="1" x14ac:dyDescent="0.25">
      <c r="A427" s="19">
        <v>412</v>
      </c>
      <c r="B427" s="20"/>
      <c r="C427" s="189"/>
      <c r="D427" s="1"/>
      <c r="E427" s="1"/>
      <c r="F427" s="233">
        <v>0</v>
      </c>
      <c r="G427" s="58"/>
      <c r="H427" s="134" t="str">
        <f t="shared" si="94"/>
        <v/>
      </c>
      <c r="I427" s="35" t="b">
        <f t="shared" si="84"/>
        <v>0</v>
      </c>
      <c r="J427" s="92" t="str">
        <f t="shared" si="85"/>
        <v/>
      </c>
      <c r="K427" s="29" t="b">
        <v>0</v>
      </c>
      <c r="L427" s="92" t="str">
        <f t="shared" si="95"/>
        <v/>
      </c>
      <c r="M427" s="94" t="e">
        <f t="shared" si="86"/>
        <v>#VALUE!</v>
      </c>
      <c r="N427" s="94" t="e">
        <f t="shared" si="87"/>
        <v>#VALUE!</v>
      </c>
      <c r="O427" s="94" t="e">
        <f t="shared" si="88"/>
        <v>#VALUE!</v>
      </c>
      <c r="P427" s="95" t="e">
        <f t="shared" si="89"/>
        <v>#VALUE!</v>
      </c>
      <c r="Q427" s="95" t="e">
        <f t="shared" si="96"/>
        <v>#VALUE!</v>
      </c>
      <c r="R427" s="95" t="b">
        <f t="shared" si="97"/>
        <v>0</v>
      </c>
      <c r="S427" s="76" t="str">
        <f t="shared" si="90"/>
        <v/>
      </c>
      <c r="T427" s="94" t="e" cm="1">
        <f t="array" aca="1" ref="T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U427" s="94" t="str">
        <f t="shared" si="91"/>
        <v/>
      </c>
      <c r="V427" s="96" t="b">
        <f t="shared" si="92"/>
        <v>0</v>
      </c>
      <c r="W427" s="130" t="e">
        <f>IF(#REF!="",FALSE,IF(OR(X427&gt;Z427,X427&lt;Y427),TRUE,FALSE))</f>
        <v>#REF!</v>
      </c>
      <c r="X427" s="130">
        <f t="shared" si="93"/>
        <v>0</v>
      </c>
      <c r="Y427" s="132" t="e">
        <f>#REF!-3/30</f>
        <v>#REF!</v>
      </c>
      <c r="Z427" s="133" t="e">
        <f>#REF!+1/30</f>
        <v>#REF!</v>
      </c>
    </row>
    <row r="428" spans="1:26" s="30" customFormat="1" x14ac:dyDescent="0.25">
      <c r="A428" s="19">
        <v>413</v>
      </c>
      <c r="B428" s="20"/>
      <c r="C428" s="189"/>
      <c r="D428" s="1"/>
      <c r="E428" s="1"/>
      <c r="F428" s="233">
        <v>0</v>
      </c>
      <c r="G428" s="58"/>
      <c r="H428" s="134" t="str">
        <f t="shared" si="94"/>
        <v/>
      </c>
      <c r="I428" s="35" t="b">
        <f t="shared" si="84"/>
        <v>0</v>
      </c>
      <c r="J428" s="92" t="str">
        <f t="shared" si="85"/>
        <v/>
      </c>
      <c r="K428" s="29" t="b">
        <v>0</v>
      </c>
      <c r="L428" s="92" t="str">
        <f t="shared" si="95"/>
        <v/>
      </c>
      <c r="M428" s="94" t="e">
        <f t="shared" si="86"/>
        <v>#VALUE!</v>
      </c>
      <c r="N428" s="94" t="e">
        <f t="shared" si="87"/>
        <v>#VALUE!</v>
      </c>
      <c r="O428" s="94" t="e">
        <f t="shared" si="88"/>
        <v>#VALUE!</v>
      </c>
      <c r="P428" s="95" t="e">
        <f t="shared" si="89"/>
        <v>#VALUE!</v>
      </c>
      <c r="Q428" s="95" t="e">
        <f t="shared" si="96"/>
        <v>#VALUE!</v>
      </c>
      <c r="R428" s="95" t="b">
        <f t="shared" si="97"/>
        <v>0</v>
      </c>
      <c r="S428" s="76" t="str">
        <f t="shared" si="90"/>
        <v/>
      </c>
      <c r="T428" s="94" t="e" cm="1">
        <f t="array" aca="1" ref="T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U428" s="94" t="str">
        <f t="shared" si="91"/>
        <v/>
      </c>
      <c r="V428" s="96" t="b">
        <f t="shared" si="92"/>
        <v>0</v>
      </c>
      <c r="W428" s="130" t="e">
        <f>IF(#REF!="",FALSE,IF(OR(X428&gt;Z428,X428&lt;Y428),TRUE,FALSE))</f>
        <v>#REF!</v>
      </c>
      <c r="X428" s="130">
        <f t="shared" si="93"/>
        <v>0</v>
      </c>
      <c r="Y428" s="132" t="e">
        <f>#REF!-3/30</f>
        <v>#REF!</v>
      </c>
      <c r="Z428" s="133" t="e">
        <f>#REF!+1/30</f>
        <v>#REF!</v>
      </c>
    </row>
    <row r="429" spans="1:26" s="30" customFormat="1" x14ac:dyDescent="0.25">
      <c r="A429" s="19">
        <v>414</v>
      </c>
      <c r="B429" s="20"/>
      <c r="C429" s="189"/>
      <c r="D429" s="1"/>
      <c r="E429" s="1"/>
      <c r="F429" s="233">
        <v>0</v>
      </c>
      <c r="G429" s="58"/>
      <c r="H429" s="134" t="str">
        <f t="shared" si="94"/>
        <v/>
      </c>
      <c r="I429" s="35" t="b">
        <f t="shared" si="84"/>
        <v>0</v>
      </c>
      <c r="J429" s="92" t="str">
        <f t="shared" si="85"/>
        <v/>
      </c>
      <c r="K429" s="29" t="b">
        <v>0</v>
      </c>
      <c r="L429" s="92" t="str">
        <f t="shared" si="95"/>
        <v/>
      </c>
      <c r="M429" s="94" t="e">
        <f t="shared" si="86"/>
        <v>#VALUE!</v>
      </c>
      <c r="N429" s="94" t="e">
        <f t="shared" si="87"/>
        <v>#VALUE!</v>
      </c>
      <c r="O429" s="94" t="e">
        <f t="shared" si="88"/>
        <v>#VALUE!</v>
      </c>
      <c r="P429" s="95" t="e">
        <f t="shared" si="89"/>
        <v>#VALUE!</v>
      </c>
      <c r="Q429" s="95" t="e">
        <f t="shared" si="96"/>
        <v>#VALUE!</v>
      </c>
      <c r="R429" s="95" t="b">
        <f t="shared" si="97"/>
        <v>0</v>
      </c>
      <c r="S429" s="76" t="str">
        <f t="shared" si="90"/>
        <v/>
      </c>
      <c r="T429" s="94" t="e" cm="1">
        <f t="array" aca="1" ref="T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U429" s="94" t="str">
        <f t="shared" si="91"/>
        <v/>
      </c>
      <c r="V429" s="96" t="b">
        <f t="shared" si="92"/>
        <v>0</v>
      </c>
      <c r="W429" s="130" t="e">
        <f>IF(#REF!="",FALSE,IF(OR(X429&gt;Z429,X429&lt;Y429),TRUE,FALSE))</f>
        <v>#REF!</v>
      </c>
      <c r="X429" s="130">
        <f t="shared" si="93"/>
        <v>0</v>
      </c>
      <c r="Y429" s="132" t="e">
        <f>#REF!-3/30</f>
        <v>#REF!</v>
      </c>
      <c r="Z429" s="133" t="e">
        <f>#REF!+1/30</f>
        <v>#REF!</v>
      </c>
    </row>
    <row r="430" spans="1:26" s="30" customFormat="1" x14ac:dyDescent="0.25">
      <c r="A430" s="19">
        <v>415</v>
      </c>
      <c r="B430" s="20"/>
      <c r="C430" s="189"/>
      <c r="D430" s="1"/>
      <c r="E430" s="1"/>
      <c r="F430" s="233">
        <v>0</v>
      </c>
      <c r="G430" s="58"/>
      <c r="H430" s="134" t="str">
        <f t="shared" si="94"/>
        <v/>
      </c>
      <c r="I430" s="35" t="b">
        <f t="shared" si="84"/>
        <v>0</v>
      </c>
      <c r="J430" s="92" t="str">
        <f t="shared" si="85"/>
        <v/>
      </c>
      <c r="K430" s="29" t="b">
        <v>0</v>
      </c>
      <c r="L430" s="92" t="str">
        <f t="shared" si="95"/>
        <v/>
      </c>
      <c r="M430" s="94" t="e">
        <f t="shared" si="86"/>
        <v>#VALUE!</v>
      </c>
      <c r="N430" s="94" t="e">
        <f t="shared" si="87"/>
        <v>#VALUE!</v>
      </c>
      <c r="O430" s="94" t="e">
        <f t="shared" si="88"/>
        <v>#VALUE!</v>
      </c>
      <c r="P430" s="95" t="e">
        <f t="shared" si="89"/>
        <v>#VALUE!</v>
      </c>
      <c r="Q430" s="95" t="e">
        <f t="shared" si="96"/>
        <v>#VALUE!</v>
      </c>
      <c r="R430" s="95" t="b">
        <f t="shared" si="97"/>
        <v>0</v>
      </c>
      <c r="S430" s="76" t="str">
        <f t="shared" si="90"/>
        <v/>
      </c>
      <c r="T430" s="94" t="e" cm="1">
        <f t="array" aca="1" ref="T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U430" s="94" t="str">
        <f t="shared" si="91"/>
        <v/>
      </c>
      <c r="V430" s="96" t="b">
        <f t="shared" si="92"/>
        <v>0</v>
      </c>
      <c r="W430" s="130" t="e">
        <f>IF(#REF!="",FALSE,IF(OR(X430&gt;Z430,X430&lt;Y430),TRUE,FALSE))</f>
        <v>#REF!</v>
      </c>
      <c r="X430" s="130">
        <f t="shared" si="93"/>
        <v>0</v>
      </c>
      <c r="Y430" s="132" t="e">
        <f>#REF!-3/30</f>
        <v>#REF!</v>
      </c>
      <c r="Z430" s="133" t="e">
        <f>#REF!+1/30</f>
        <v>#REF!</v>
      </c>
    </row>
    <row r="431" spans="1:26" s="30" customFormat="1" x14ac:dyDescent="0.25">
      <c r="A431" s="19">
        <v>416</v>
      </c>
      <c r="B431" s="20"/>
      <c r="C431" s="189"/>
      <c r="D431" s="1"/>
      <c r="E431" s="1"/>
      <c r="F431" s="233">
        <v>0</v>
      </c>
      <c r="G431" s="58"/>
      <c r="H431" s="134" t="str">
        <f t="shared" si="94"/>
        <v/>
      </c>
      <c r="I431" s="35" t="b">
        <f t="shared" si="84"/>
        <v>0</v>
      </c>
      <c r="J431" s="92" t="str">
        <f t="shared" si="85"/>
        <v/>
      </c>
      <c r="K431" s="29" t="b">
        <v>0</v>
      </c>
      <c r="L431" s="92" t="str">
        <f t="shared" si="95"/>
        <v/>
      </c>
      <c r="M431" s="94" t="e">
        <f t="shared" si="86"/>
        <v>#VALUE!</v>
      </c>
      <c r="N431" s="94" t="e">
        <f t="shared" si="87"/>
        <v>#VALUE!</v>
      </c>
      <c r="O431" s="94" t="e">
        <f t="shared" si="88"/>
        <v>#VALUE!</v>
      </c>
      <c r="P431" s="95" t="e">
        <f t="shared" si="89"/>
        <v>#VALUE!</v>
      </c>
      <c r="Q431" s="95" t="e">
        <f t="shared" si="96"/>
        <v>#VALUE!</v>
      </c>
      <c r="R431" s="95" t="b">
        <f t="shared" si="97"/>
        <v>0</v>
      </c>
      <c r="S431" s="76" t="str">
        <f t="shared" si="90"/>
        <v/>
      </c>
      <c r="T431" s="94" t="e" cm="1">
        <f t="array" aca="1" ref="T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U431" s="94" t="str">
        <f t="shared" si="91"/>
        <v/>
      </c>
      <c r="V431" s="96" t="b">
        <f t="shared" si="92"/>
        <v>0</v>
      </c>
      <c r="W431" s="130" t="e">
        <f>IF(#REF!="",FALSE,IF(OR(X431&gt;Z431,X431&lt;Y431),TRUE,FALSE))</f>
        <v>#REF!</v>
      </c>
      <c r="X431" s="130">
        <f t="shared" si="93"/>
        <v>0</v>
      </c>
      <c r="Y431" s="132" t="e">
        <f>#REF!-3/30</f>
        <v>#REF!</v>
      </c>
      <c r="Z431" s="133" t="e">
        <f>#REF!+1/30</f>
        <v>#REF!</v>
      </c>
    </row>
    <row r="432" spans="1:26" s="30" customFormat="1" x14ac:dyDescent="0.25">
      <c r="A432" s="19">
        <v>417</v>
      </c>
      <c r="B432" s="20"/>
      <c r="C432" s="189"/>
      <c r="D432" s="1"/>
      <c r="E432" s="1"/>
      <c r="F432" s="233">
        <v>0</v>
      </c>
      <c r="G432" s="58"/>
      <c r="H432" s="134" t="str">
        <f t="shared" si="94"/>
        <v/>
      </c>
      <c r="I432" s="35" t="b">
        <f t="shared" si="84"/>
        <v>0</v>
      </c>
      <c r="J432" s="92" t="str">
        <f t="shared" si="85"/>
        <v/>
      </c>
      <c r="K432" s="29" t="b">
        <v>0</v>
      </c>
      <c r="L432" s="92" t="str">
        <f t="shared" si="95"/>
        <v/>
      </c>
      <c r="M432" s="94" t="e">
        <f t="shared" si="86"/>
        <v>#VALUE!</v>
      </c>
      <c r="N432" s="94" t="e">
        <f t="shared" si="87"/>
        <v>#VALUE!</v>
      </c>
      <c r="O432" s="94" t="e">
        <f t="shared" si="88"/>
        <v>#VALUE!</v>
      </c>
      <c r="P432" s="95" t="e">
        <f t="shared" si="89"/>
        <v>#VALUE!</v>
      </c>
      <c r="Q432" s="95" t="e">
        <f t="shared" si="96"/>
        <v>#VALUE!</v>
      </c>
      <c r="R432" s="95" t="b">
        <f t="shared" si="97"/>
        <v>0</v>
      </c>
      <c r="S432" s="76" t="str">
        <f t="shared" si="90"/>
        <v/>
      </c>
      <c r="T432" s="94" t="e" cm="1">
        <f t="array" aca="1" ref="T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U432" s="94" t="str">
        <f t="shared" si="91"/>
        <v/>
      </c>
      <c r="V432" s="96" t="b">
        <f t="shared" si="92"/>
        <v>0</v>
      </c>
      <c r="W432" s="130" t="e">
        <f>IF(#REF!="",FALSE,IF(OR(X432&gt;Z432,X432&lt;Y432),TRUE,FALSE))</f>
        <v>#REF!</v>
      </c>
      <c r="X432" s="130">
        <f t="shared" si="93"/>
        <v>0</v>
      </c>
      <c r="Y432" s="132" t="e">
        <f>#REF!-3/30</f>
        <v>#REF!</v>
      </c>
      <c r="Z432" s="133" t="e">
        <f>#REF!+1/30</f>
        <v>#REF!</v>
      </c>
    </row>
    <row r="433" spans="1:26" s="30" customFormat="1" x14ac:dyDescent="0.25">
      <c r="A433" s="19">
        <v>418</v>
      </c>
      <c r="B433" s="20"/>
      <c r="C433" s="189"/>
      <c r="D433" s="1"/>
      <c r="E433" s="1"/>
      <c r="F433" s="233">
        <v>0</v>
      </c>
      <c r="G433" s="58"/>
      <c r="H433" s="134" t="str">
        <f t="shared" si="94"/>
        <v/>
      </c>
      <c r="I433" s="35" t="b">
        <f t="shared" si="84"/>
        <v>0</v>
      </c>
      <c r="J433" s="92" t="str">
        <f t="shared" si="85"/>
        <v/>
      </c>
      <c r="K433" s="29" t="b">
        <v>0</v>
      </c>
      <c r="L433" s="92" t="str">
        <f t="shared" si="95"/>
        <v/>
      </c>
      <c r="M433" s="94" t="e">
        <f t="shared" si="86"/>
        <v>#VALUE!</v>
      </c>
      <c r="N433" s="94" t="e">
        <f t="shared" si="87"/>
        <v>#VALUE!</v>
      </c>
      <c r="O433" s="94" t="e">
        <f t="shared" si="88"/>
        <v>#VALUE!</v>
      </c>
      <c r="P433" s="95" t="e">
        <f t="shared" si="89"/>
        <v>#VALUE!</v>
      </c>
      <c r="Q433" s="95" t="e">
        <f t="shared" si="96"/>
        <v>#VALUE!</v>
      </c>
      <c r="R433" s="95" t="b">
        <f t="shared" si="97"/>
        <v>0</v>
      </c>
      <c r="S433" s="76" t="str">
        <f t="shared" si="90"/>
        <v/>
      </c>
      <c r="T433" s="94" t="e" cm="1">
        <f t="array" aca="1" ref="T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U433" s="94" t="str">
        <f t="shared" si="91"/>
        <v/>
      </c>
      <c r="V433" s="96" t="b">
        <f t="shared" si="92"/>
        <v>0</v>
      </c>
      <c r="W433" s="130" t="e">
        <f>IF(#REF!="",FALSE,IF(OR(X433&gt;Z433,X433&lt;Y433),TRUE,FALSE))</f>
        <v>#REF!</v>
      </c>
      <c r="X433" s="130">
        <f t="shared" si="93"/>
        <v>0</v>
      </c>
      <c r="Y433" s="132" t="e">
        <f>#REF!-3/30</f>
        <v>#REF!</v>
      </c>
      <c r="Z433" s="133" t="e">
        <f>#REF!+1/30</f>
        <v>#REF!</v>
      </c>
    </row>
    <row r="434" spans="1:26" s="30" customFormat="1" x14ac:dyDescent="0.25">
      <c r="A434" s="19">
        <v>419</v>
      </c>
      <c r="B434" s="20"/>
      <c r="C434" s="189"/>
      <c r="D434" s="1"/>
      <c r="E434" s="1"/>
      <c r="F434" s="233">
        <v>0</v>
      </c>
      <c r="G434" s="58"/>
      <c r="H434" s="134" t="str">
        <f t="shared" si="94"/>
        <v/>
      </c>
      <c r="I434" s="35" t="b">
        <f t="shared" si="84"/>
        <v>0</v>
      </c>
      <c r="J434" s="92" t="str">
        <f t="shared" si="85"/>
        <v/>
      </c>
      <c r="K434" s="29" t="b">
        <v>0</v>
      </c>
      <c r="L434" s="92" t="str">
        <f t="shared" si="95"/>
        <v/>
      </c>
      <c r="M434" s="94" t="e">
        <f t="shared" si="86"/>
        <v>#VALUE!</v>
      </c>
      <c r="N434" s="94" t="e">
        <f t="shared" si="87"/>
        <v>#VALUE!</v>
      </c>
      <c r="O434" s="94" t="e">
        <f t="shared" si="88"/>
        <v>#VALUE!</v>
      </c>
      <c r="P434" s="95" t="e">
        <f t="shared" si="89"/>
        <v>#VALUE!</v>
      </c>
      <c r="Q434" s="95" t="e">
        <f t="shared" si="96"/>
        <v>#VALUE!</v>
      </c>
      <c r="R434" s="95" t="b">
        <f t="shared" si="97"/>
        <v>0</v>
      </c>
      <c r="S434" s="76" t="str">
        <f t="shared" si="90"/>
        <v/>
      </c>
      <c r="T434" s="94" t="e" cm="1">
        <f t="array" aca="1" ref="T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U434" s="94" t="str">
        <f t="shared" si="91"/>
        <v/>
      </c>
      <c r="V434" s="96" t="b">
        <f t="shared" si="92"/>
        <v>0</v>
      </c>
      <c r="W434" s="130" t="e">
        <f>IF(#REF!="",FALSE,IF(OR(X434&gt;Z434,X434&lt;Y434),TRUE,FALSE))</f>
        <v>#REF!</v>
      </c>
      <c r="X434" s="130">
        <f t="shared" si="93"/>
        <v>0</v>
      </c>
      <c r="Y434" s="132" t="e">
        <f>#REF!-3/30</f>
        <v>#REF!</v>
      </c>
      <c r="Z434" s="133" t="e">
        <f>#REF!+1/30</f>
        <v>#REF!</v>
      </c>
    </row>
    <row r="435" spans="1:26" s="30" customFormat="1" x14ac:dyDescent="0.25">
      <c r="A435" s="19">
        <v>420</v>
      </c>
      <c r="B435" s="20"/>
      <c r="C435" s="189"/>
      <c r="D435" s="1"/>
      <c r="E435" s="1"/>
      <c r="F435" s="233">
        <v>0</v>
      </c>
      <c r="G435" s="58"/>
      <c r="H435" s="134" t="str">
        <f t="shared" si="94"/>
        <v/>
      </c>
      <c r="I435" s="35" t="b">
        <f t="shared" si="84"/>
        <v>0</v>
      </c>
      <c r="J435" s="92" t="str">
        <f t="shared" si="85"/>
        <v/>
      </c>
      <c r="K435" s="29" t="b">
        <v>0</v>
      </c>
      <c r="L435" s="92" t="str">
        <f t="shared" si="95"/>
        <v/>
      </c>
      <c r="M435" s="94" t="e">
        <f t="shared" si="86"/>
        <v>#VALUE!</v>
      </c>
      <c r="N435" s="94" t="e">
        <f t="shared" si="87"/>
        <v>#VALUE!</v>
      </c>
      <c r="O435" s="94" t="e">
        <f t="shared" si="88"/>
        <v>#VALUE!</v>
      </c>
      <c r="P435" s="95" t="e">
        <f t="shared" si="89"/>
        <v>#VALUE!</v>
      </c>
      <c r="Q435" s="95" t="e">
        <f t="shared" si="96"/>
        <v>#VALUE!</v>
      </c>
      <c r="R435" s="95" t="b">
        <f t="shared" si="97"/>
        <v>0</v>
      </c>
      <c r="S435" s="76" t="str">
        <f t="shared" si="90"/>
        <v/>
      </c>
      <c r="T435" s="94" t="e" cm="1">
        <f t="array" aca="1" ref="T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U435" s="94" t="str">
        <f t="shared" si="91"/>
        <v/>
      </c>
      <c r="V435" s="96" t="b">
        <f t="shared" si="92"/>
        <v>0</v>
      </c>
      <c r="W435" s="130" t="e">
        <f>IF(#REF!="",FALSE,IF(OR(X435&gt;Z435,X435&lt;Y435),TRUE,FALSE))</f>
        <v>#REF!</v>
      </c>
      <c r="X435" s="130">
        <f t="shared" si="93"/>
        <v>0</v>
      </c>
      <c r="Y435" s="132" t="e">
        <f>#REF!-3/30</f>
        <v>#REF!</v>
      </c>
      <c r="Z435" s="133" t="e">
        <f>#REF!+1/30</f>
        <v>#REF!</v>
      </c>
    </row>
    <row r="436" spans="1:26" s="30" customFormat="1" x14ac:dyDescent="0.25">
      <c r="A436" s="19">
        <v>421</v>
      </c>
      <c r="B436" s="20"/>
      <c r="C436" s="189"/>
      <c r="D436" s="1"/>
      <c r="E436" s="1"/>
      <c r="F436" s="233">
        <v>0</v>
      </c>
      <c r="G436" s="58"/>
      <c r="H436" s="134" t="str">
        <f t="shared" si="94"/>
        <v/>
      </c>
      <c r="I436" s="35" t="b">
        <f t="shared" si="84"/>
        <v>0</v>
      </c>
      <c r="J436" s="92" t="str">
        <f t="shared" si="85"/>
        <v/>
      </c>
      <c r="K436" s="29" t="b">
        <v>0</v>
      </c>
      <c r="L436" s="92" t="str">
        <f t="shared" si="95"/>
        <v/>
      </c>
      <c r="M436" s="94" t="e">
        <f t="shared" si="86"/>
        <v>#VALUE!</v>
      </c>
      <c r="N436" s="94" t="e">
        <f t="shared" si="87"/>
        <v>#VALUE!</v>
      </c>
      <c r="O436" s="94" t="e">
        <f t="shared" si="88"/>
        <v>#VALUE!</v>
      </c>
      <c r="P436" s="95" t="e">
        <f t="shared" si="89"/>
        <v>#VALUE!</v>
      </c>
      <c r="Q436" s="95" t="e">
        <f t="shared" si="96"/>
        <v>#VALUE!</v>
      </c>
      <c r="R436" s="95" t="b">
        <f t="shared" si="97"/>
        <v>0</v>
      </c>
      <c r="S436" s="76" t="str">
        <f t="shared" si="90"/>
        <v/>
      </c>
      <c r="T436" s="94" t="e" cm="1">
        <f t="array" aca="1" ref="T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U436" s="94" t="str">
        <f t="shared" si="91"/>
        <v/>
      </c>
      <c r="V436" s="96" t="b">
        <f t="shared" si="92"/>
        <v>0</v>
      </c>
      <c r="W436" s="130" t="e">
        <f>IF(#REF!="",FALSE,IF(OR(X436&gt;Z436,X436&lt;Y436),TRUE,FALSE))</f>
        <v>#REF!</v>
      </c>
      <c r="X436" s="130">
        <f t="shared" si="93"/>
        <v>0</v>
      </c>
      <c r="Y436" s="132" t="e">
        <f>#REF!-3/30</f>
        <v>#REF!</v>
      </c>
      <c r="Z436" s="133" t="e">
        <f>#REF!+1/30</f>
        <v>#REF!</v>
      </c>
    </row>
    <row r="437" spans="1:26" s="30" customFormat="1" x14ac:dyDescent="0.25">
      <c r="A437" s="19">
        <v>422</v>
      </c>
      <c r="B437" s="20"/>
      <c r="C437" s="189"/>
      <c r="D437" s="1"/>
      <c r="E437" s="1"/>
      <c r="F437" s="233">
        <v>0</v>
      </c>
      <c r="G437" s="58"/>
      <c r="H437" s="134" t="str">
        <f t="shared" si="94"/>
        <v/>
      </c>
      <c r="I437" s="35" t="b">
        <f t="shared" si="84"/>
        <v>0</v>
      </c>
      <c r="J437" s="92" t="str">
        <f t="shared" si="85"/>
        <v/>
      </c>
      <c r="K437" s="29" t="b">
        <v>0</v>
      </c>
      <c r="L437" s="92" t="str">
        <f t="shared" si="95"/>
        <v/>
      </c>
      <c r="M437" s="94" t="e">
        <f t="shared" si="86"/>
        <v>#VALUE!</v>
      </c>
      <c r="N437" s="94" t="e">
        <f t="shared" si="87"/>
        <v>#VALUE!</v>
      </c>
      <c r="O437" s="94" t="e">
        <f t="shared" si="88"/>
        <v>#VALUE!</v>
      </c>
      <c r="P437" s="95" t="e">
        <f t="shared" si="89"/>
        <v>#VALUE!</v>
      </c>
      <c r="Q437" s="95" t="e">
        <f t="shared" si="96"/>
        <v>#VALUE!</v>
      </c>
      <c r="R437" s="95" t="b">
        <f t="shared" si="97"/>
        <v>0</v>
      </c>
      <c r="S437" s="76" t="str">
        <f t="shared" si="90"/>
        <v/>
      </c>
      <c r="T437" s="94" t="e" cm="1">
        <f t="array" aca="1" ref="T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U437" s="94" t="str">
        <f t="shared" si="91"/>
        <v/>
      </c>
      <c r="V437" s="96" t="b">
        <f t="shared" si="92"/>
        <v>0</v>
      </c>
      <c r="W437" s="130" t="e">
        <f>IF(#REF!="",FALSE,IF(OR(X437&gt;Z437,X437&lt;Y437),TRUE,FALSE))</f>
        <v>#REF!</v>
      </c>
      <c r="X437" s="130">
        <f t="shared" si="93"/>
        <v>0</v>
      </c>
      <c r="Y437" s="132" t="e">
        <f>#REF!-3/30</f>
        <v>#REF!</v>
      </c>
      <c r="Z437" s="133" t="e">
        <f>#REF!+1/30</f>
        <v>#REF!</v>
      </c>
    </row>
    <row r="438" spans="1:26" s="30" customFormat="1" x14ac:dyDescent="0.25">
      <c r="A438" s="19">
        <v>423</v>
      </c>
      <c r="B438" s="20"/>
      <c r="C438" s="189"/>
      <c r="D438" s="1"/>
      <c r="E438" s="1"/>
      <c r="F438" s="233">
        <v>0</v>
      </c>
      <c r="G438" s="58"/>
      <c r="H438" s="134" t="str">
        <f t="shared" si="94"/>
        <v/>
      </c>
      <c r="I438" s="35" t="b">
        <f t="shared" si="84"/>
        <v>0</v>
      </c>
      <c r="J438" s="92" t="str">
        <f t="shared" si="85"/>
        <v/>
      </c>
      <c r="K438" s="29" t="b">
        <v>0</v>
      </c>
      <c r="L438" s="92" t="str">
        <f t="shared" si="95"/>
        <v/>
      </c>
      <c r="M438" s="94" t="e">
        <f t="shared" si="86"/>
        <v>#VALUE!</v>
      </c>
      <c r="N438" s="94" t="e">
        <f t="shared" si="87"/>
        <v>#VALUE!</v>
      </c>
      <c r="O438" s="94" t="e">
        <f t="shared" si="88"/>
        <v>#VALUE!</v>
      </c>
      <c r="P438" s="95" t="e">
        <f t="shared" si="89"/>
        <v>#VALUE!</v>
      </c>
      <c r="Q438" s="95" t="e">
        <f t="shared" si="96"/>
        <v>#VALUE!</v>
      </c>
      <c r="R438" s="95" t="b">
        <f t="shared" si="97"/>
        <v>0</v>
      </c>
      <c r="S438" s="76" t="str">
        <f t="shared" si="90"/>
        <v/>
      </c>
      <c r="T438" s="94" t="e" cm="1">
        <f t="array" aca="1" ref="T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U438" s="94" t="str">
        <f t="shared" si="91"/>
        <v/>
      </c>
      <c r="V438" s="96" t="b">
        <f t="shared" si="92"/>
        <v>0</v>
      </c>
      <c r="W438" s="130" t="e">
        <f>IF(#REF!="",FALSE,IF(OR(X438&gt;Z438,X438&lt;Y438),TRUE,FALSE))</f>
        <v>#REF!</v>
      </c>
      <c r="X438" s="130">
        <f t="shared" si="93"/>
        <v>0</v>
      </c>
      <c r="Y438" s="132" t="e">
        <f>#REF!-3/30</f>
        <v>#REF!</v>
      </c>
      <c r="Z438" s="133" t="e">
        <f>#REF!+1/30</f>
        <v>#REF!</v>
      </c>
    </row>
    <row r="439" spans="1:26" s="30" customFormat="1" x14ac:dyDescent="0.25">
      <c r="A439" s="19">
        <v>424</v>
      </c>
      <c r="B439" s="20"/>
      <c r="C439" s="189"/>
      <c r="D439" s="1"/>
      <c r="E439" s="1"/>
      <c r="F439" s="233">
        <v>0</v>
      </c>
      <c r="G439" s="58"/>
      <c r="H439" s="134" t="str">
        <f t="shared" si="94"/>
        <v/>
      </c>
      <c r="I439" s="35" t="b">
        <f t="shared" si="84"/>
        <v>0</v>
      </c>
      <c r="J439" s="92" t="str">
        <f t="shared" si="85"/>
        <v/>
      </c>
      <c r="K439" s="29" t="b">
        <v>0</v>
      </c>
      <c r="L439" s="92" t="str">
        <f t="shared" si="95"/>
        <v/>
      </c>
      <c r="M439" s="94" t="e">
        <f t="shared" si="86"/>
        <v>#VALUE!</v>
      </c>
      <c r="N439" s="94" t="e">
        <f t="shared" si="87"/>
        <v>#VALUE!</v>
      </c>
      <c r="O439" s="94" t="e">
        <f t="shared" si="88"/>
        <v>#VALUE!</v>
      </c>
      <c r="P439" s="95" t="e">
        <f t="shared" si="89"/>
        <v>#VALUE!</v>
      </c>
      <c r="Q439" s="95" t="e">
        <f t="shared" si="96"/>
        <v>#VALUE!</v>
      </c>
      <c r="R439" s="95" t="b">
        <f t="shared" si="97"/>
        <v>0</v>
      </c>
      <c r="S439" s="76" t="str">
        <f t="shared" si="90"/>
        <v/>
      </c>
      <c r="T439" s="94" t="e" cm="1">
        <f t="array" aca="1" ref="T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U439" s="94" t="str">
        <f t="shared" si="91"/>
        <v/>
      </c>
      <c r="V439" s="96" t="b">
        <f t="shared" si="92"/>
        <v>0</v>
      </c>
      <c r="W439" s="130" t="e">
        <f>IF(#REF!="",FALSE,IF(OR(X439&gt;Z439,X439&lt;Y439),TRUE,FALSE))</f>
        <v>#REF!</v>
      </c>
      <c r="X439" s="130">
        <f t="shared" si="93"/>
        <v>0</v>
      </c>
      <c r="Y439" s="132" t="e">
        <f>#REF!-3/30</f>
        <v>#REF!</v>
      </c>
      <c r="Z439" s="133" t="e">
        <f>#REF!+1/30</f>
        <v>#REF!</v>
      </c>
    </row>
    <row r="440" spans="1:26" s="30" customFormat="1" x14ac:dyDescent="0.25">
      <c r="A440" s="19">
        <v>425</v>
      </c>
      <c r="B440" s="20"/>
      <c r="C440" s="189"/>
      <c r="D440" s="1"/>
      <c r="E440" s="1"/>
      <c r="F440" s="233">
        <v>0</v>
      </c>
      <c r="G440" s="58"/>
      <c r="H440" s="134" t="str">
        <f t="shared" si="94"/>
        <v/>
      </c>
      <c r="I440" s="35" t="b">
        <f t="shared" si="84"/>
        <v>0</v>
      </c>
      <c r="J440" s="92" t="str">
        <f t="shared" si="85"/>
        <v/>
      </c>
      <c r="K440" s="29" t="b">
        <v>0</v>
      </c>
      <c r="L440" s="92" t="str">
        <f t="shared" si="95"/>
        <v/>
      </c>
      <c r="M440" s="94" t="e">
        <f t="shared" si="86"/>
        <v>#VALUE!</v>
      </c>
      <c r="N440" s="94" t="e">
        <f t="shared" si="87"/>
        <v>#VALUE!</v>
      </c>
      <c r="O440" s="94" t="e">
        <f t="shared" si="88"/>
        <v>#VALUE!</v>
      </c>
      <c r="P440" s="95" t="e">
        <f t="shared" si="89"/>
        <v>#VALUE!</v>
      </c>
      <c r="Q440" s="95" t="e">
        <f t="shared" si="96"/>
        <v>#VALUE!</v>
      </c>
      <c r="R440" s="95" t="b">
        <f t="shared" si="97"/>
        <v>0</v>
      </c>
      <c r="S440" s="76" t="str">
        <f t="shared" si="90"/>
        <v/>
      </c>
      <c r="T440" s="94" t="e" cm="1">
        <f t="array" aca="1" ref="T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U440" s="94" t="str">
        <f t="shared" si="91"/>
        <v/>
      </c>
      <c r="V440" s="96" t="b">
        <f t="shared" si="92"/>
        <v>0</v>
      </c>
      <c r="W440" s="130" t="e">
        <f>IF(#REF!="",FALSE,IF(OR(X440&gt;Z440,X440&lt;Y440),TRUE,FALSE))</f>
        <v>#REF!</v>
      </c>
      <c r="X440" s="130">
        <f t="shared" si="93"/>
        <v>0</v>
      </c>
      <c r="Y440" s="132" t="e">
        <f>#REF!-3/30</f>
        <v>#REF!</v>
      </c>
      <c r="Z440" s="133" t="e">
        <f>#REF!+1/30</f>
        <v>#REF!</v>
      </c>
    </row>
    <row r="441" spans="1:26" s="30" customFormat="1" x14ac:dyDescent="0.25">
      <c r="A441" s="19">
        <v>426</v>
      </c>
      <c r="B441" s="20"/>
      <c r="C441" s="189"/>
      <c r="D441" s="1"/>
      <c r="E441" s="1"/>
      <c r="F441" s="233">
        <v>0</v>
      </c>
      <c r="G441" s="58"/>
      <c r="H441" s="134" t="str">
        <f t="shared" si="94"/>
        <v/>
      </c>
      <c r="I441" s="35" t="b">
        <f t="shared" si="84"/>
        <v>0</v>
      </c>
      <c r="J441" s="92" t="str">
        <f t="shared" si="85"/>
        <v/>
      </c>
      <c r="K441" s="29" t="b">
        <v>0</v>
      </c>
      <c r="L441" s="92" t="str">
        <f t="shared" si="95"/>
        <v/>
      </c>
      <c r="M441" s="94" t="e">
        <f t="shared" si="86"/>
        <v>#VALUE!</v>
      </c>
      <c r="N441" s="94" t="e">
        <f t="shared" si="87"/>
        <v>#VALUE!</v>
      </c>
      <c r="O441" s="94" t="e">
        <f t="shared" si="88"/>
        <v>#VALUE!</v>
      </c>
      <c r="P441" s="95" t="e">
        <f t="shared" si="89"/>
        <v>#VALUE!</v>
      </c>
      <c r="Q441" s="95" t="e">
        <f t="shared" si="96"/>
        <v>#VALUE!</v>
      </c>
      <c r="R441" s="95" t="b">
        <f t="shared" si="97"/>
        <v>0</v>
      </c>
      <c r="S441" s="76" t="str">
        <f t="shared" si="90"/>
        <v/>
      </c>
      <c r="T441" s="94" t="e" cm="1">
        <f t="array" aca="1" ref="T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U441" s="94" t="str">
        <f t="shared" si="91"/>
        <v/>
      </c>
      <c r="V441" s="96" t="b">
        <f t="shared" si="92"/>
        <v>0</v>
      </c>
      <c r="W441" s="130" t="e">
        <f>IF(#REF!="",FALSE,IF(OR(X441&gt;Z441,X441&lt;Y441),TRUE,FALSE))</f>
        <v>#REF!</v>
      </c>
      <c r="X441" s="130">
        <f t="shared" si="93"/>
        <v>0</v>
      </c>
      <c r="Y441" s="132" t="e">
        <f>#REF!-3/30</f>
        <v>#REF!</v>
      </c>
      <c r="Z441" s="133" t="e">
        <f>#REF!+1/30</f>
        <v>#REF!</v>
      </c>
    </row>
    <row r="442" spans="1:26" s="30" customFormat="1" x14ac:dyDescent="0.25">
      <c r="A442" s="19">
        <v>427</v>
      </c>
      <c r="B442" s="20"/>
      <c r="C442" s="189"/>
      <c r="D442" s="1"/>
      <c r="E442" s="1"/>
      <c r="F442" s="233">
        <v>0</v>
      </c>
      <c r="G442" s="58"/>
      <c r="H442" s="134" t="str">
        <f t="shared" si="94"/>
        <v/>
      </c>
      <c r="I442" s="35" t="b">
        <f t="shared" si="84"/>
        <v>0</v>
      </c>
      <c r="J442" s="92" t="str">
        <f t="shared" si="85"/>
        <v/>
      </c>
      <c r="K442" s="29" t="b">
        <v>0</v>
      </c>
      <c r="L442" s="92" t="str">
        <f t="shared" si="95"/>
        <v/>
      </c>
      <c r="M442" s="94" t="e">
        <f t="shared" si="86"/>
        <v>#VALUE!</v>
      </c>
      <c r="N442" s="94" t="e">
        <f t="shared" si="87"/>
        <v>#VALUE!</v>
      </c>
      <c r="O442" s="94" t="e">
        <f t="shared" si="88"/>
        <v>#VALUE!</v>
      </c>
      <c r="P442" s="95" t="e">
        <f t="shared" si="89"/>
        <v>#VALUE!</v>
      </c>
      <c r="Q442" s="95" t="e">
        <f t="shared" si="96"/>
        <v>#VALUE!</v>
      </c>
      <c r="R442" s="95" t="b">
        <f t="shared" si="97"/>
        <v>0</v>
      </c>
      <c r="S442" s="76" t="str">
        <f t="shared" si="90"/>
        <v/>
      </c>
      <c r="T442" s="94" t="e" cm="1">
        <f t="array" aca="1" ref="T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U442" s="94" t="str">
        <f t="shared" si="91"/>
        <v/>
      </c>
      <c r="V442" s="96" t="b">
        <f t="shared" si="92"/>
        <v>0</v>
      </c>
      <c r="W442" s="130" t="e">
        <f>IF(#REF!="",FALSE,IF(OR(X442&gt;Z442,X442&lt;Y442),TRUE,FALSE))</f>
        <v>#REF!</v>
      </c>
      <c r="X442" s="130">
        <f t="shared" si="93"/>
        <v>0</v>
      </c>
      <c r="Y442" s="132" t="e">
        <f>#REF!-3/30</f>
        <v>#REF!</v>
      </c>
      <c r="Z442" s="133" t="e">
        <f>#REF!+1/30</f>
        <v>#REF!</v>
      </c>
    </row>
    <row r="443" spans="1:26" s="30" customFormat="1" x14ac:dyDescent="0.25">
      <c r="A443" s="19">
        <v>428</v>
      </c>
      <c r="B443" s="20"/>
      <c r="C443" s="189"/>
      <c r="D443" s="1"/>
      <c r="E443" s="1"/>
      <c r="F443" s="233">
        <v>0</v>
      </c>
      <c r="G443" s="58"/>
      <c r="H443" s="134" t="str">
        <f t="shared" si="94"/>
        <v/>
      </c>
      <c r="I443" s="35" t="b">
        <f t="shared" si="84"/>
        <v>0</v>
      </c>
      <c r="J443" s="92" t="str">
        <f t="shared" si="85"/>
        <v/>
      </c>
      <c r="K443" s="29" t="b">
        <v>0</v>
      </c>
      <c r="L443" s="92" t="str">
        <f t="shared" si="95"/>
        <v/>
      </c>
      <c r="M443" s="94" t="e">
        <f t="shared" si="86"/>
        <v>#VALUE!</v>
      </c>
      <c r="N443" s="94" t="e">
        <f t="shared" si="87"/>
        <v>#VALUE!</v>
      </c>
      <c r="O443" s="94" t="e">
        <f t="shared" si="88"/>
        <v>#VALUE!</v>
      </c>
      <c r="P443" s="95" t="e">
        <f t="shared" si="89"/>
        <v>#VALUE!</v>
      </c>
      <c r="Q443" s="95" t="e">
        <f t="shared" si="96"/>
        <v>#VALUE!</v>
      </c>
      <c r="R443" s="95" t="b">
        <f t="shared" si="97"/>
        <v>0</v>
      </c>
      <c r="S443" s="76" t="str">
        <f t="shared" si="90"/>
        <v/>
      </c>
      <c r="T443" s="94" t="e" cm="1">
        <f t="array" aca="1" ref="T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U443" s="94" t="str">
        <f t="shared" si="91"/>
        <v/>
      </c>
      <c r="V443" s="96" t="b">
        <f t="shared" si="92"/>
        <v>0</v>
      </c>
      <c r="W443" s="130" t="e">
        <f>IF(#REF!="",FALSE,IF(OR(X443&gt;Z443,X443&lt;Y443),TRUE,FALSE))</f>
        <v>#REF!</v>
      </c>
      <c r="X443" s="130">
        <f t="shared" si="93"/>
        <v>0</v>
      </c>
      <c r="Y443" s="132" t="e">
        <f>#REF!-3/30</f>
        <v>#REF!</v>
      </c>
      <c r="Z443" s="133" t="e">
        <f>#REF!+1/30</f>
        <v>#REF!</v>
      </c>
    </row>
    <row r="444" spans="1:26" s="30" customFormat="1" x14ac:dyDescent="0.25">
      <c r="A444" s="19">
        <v>429</v>
      </c>
      <c r="B444" s="20"/>
      <c r="C444" s="189"/>
      <c r="D444" s="1"/>
      <c r="E444" s="1"/>
      <c r="F444" s="233">
        <v>0</v>
      </c>
      <c r="G444" s="58"/>
      <c r="H444" s="134" t="str">
        <f t="shared" si="94"/>
        <v/>
      </c>
      <c r="I444" s="35" t="b">
        <f t="shared" si="84"/>
        <v>0</v>
      </c>
      <c r="J444" s="92" t="str">
        <f t="shared" si="85"/>
        <v/>
      </c>
      <c r="K444" s="29" t="b">
        <v>0</v>
      </c>
      <c r="L444" s="92" t="str">
        <f t="shared" si="95"/>
        <v/>
      </c>
      <c r="M444" s="94" t="e">
        <f t="shared" si="86"/>
        <v>#VALUE!</v>
      </c>
      <c r="N444" s="94" t="e">
        <f t="shared" si="87"/>
        <v>#VALUE!</v>
      </c>
      <c r="O444" s="94" t="e">
        <f t="shared" si="88"/>
        <v>#VALUE!</v>
      </c>
      <c r="P444" s="95" t="e">
        <f t="shared" si="89"/>
        <v>#VALUE!</v>
      </c>
      <c r="Q444" s="95" t="e">
        <f t="shared" si="96"/>
        <v>#VALUE!</v>
      </c>
      <c r="R444" s="95" t="b">
        <f t="shared" si="97"/>
        <v>0</v>
      </c>
      <c r="S444" s="76" t="str">
        <f t="shared" si="90"/>
        <v/>
      </c>
      <c r="T444" s="94" t="e" cm="1">
        <f t="array" aca="1" ref="T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U444" s="94" t="str">
        <f t="shared" si="91"/>
        <v/>
      </c>
      <c r="V444" s="96" t="b">
        <f t="shared" si="92"/>
        <v>0</v>
      </c>
      <c r="W444" s="130" t="e">
        <f>IF(#REF!="",FALSE,IF(OR(X444&gt;Z444,X444&lt;Y444),TRUE,FALSE))</f>
        <v>#REF!</v>
      </c>
      <c r="X444" s="130">
        <f t="shared" si="93"/>
        <v>0</v>
      </c>
      <c r="Y444" s="132" t="e">
        <f>#REF!-3/30</f>
        <v>#REF!</v>
      </c>
      <c r="Z444" s="133" t="e">
        <f>#REF!+1/30</f>
        <v>#REF!</v>
      </c>
    </row>
    <row r="445" spans="1:26" s="30" customFormat="1" x14ac:dyDescent="0.25">
      <c r="A445" s="19">
        <v>430</v>
      </c>
      <c r="B445" s="20"/>
      <c r="C445" s="189"/>
      <c r="D445" s="1"/>
      <c r="E445" s="1"/>
      <c r="F445" s="233">
        <v>0</v>
      </c>
      <c r="G445" s="58"/>
      <c r="H445" s="134" t="str">
        <f t="shared" si="94"/>
        <v/>
      </c>
      <c r="I445" s="35" t="b">
        <f t="shared" si="84"/>
        <v>0</v>
      </c>
      <c r="J445" s="92" t="str">
        <f t="shared" si="85"/>
        <v/>
      </c>
      <c r="K445" s="29" t="b">
        <v>0</v>
      </c>
      <c r="L445" s="92" t="str">
        <f t="shared" si="95"/>
        <v/>
      </c>
      <c r="M445" s="94" t="e">
        <f t="shared" si="86"/>
        <v>#VALUE!</v>
      </c>
      <c r="N445" s="94" t="e">
        <f t="shared" si="87"/>
        <v>#VALUE!</v>
      </c>
      <c r="O445" s="94" t="e">
        <f t="shared" si="88"/>
        <v>#VALUE!</v>
      </c>
      <c r="P445" s="95" t="e">
        <f t="shared" si="89"/>
        <v>#VALUE!</v>
      </c>
      <c r="Q445" s="95" t="e">
        <f t="shared" si="96"/>
        <v>#VALUE!</v>
      </c>
      <c r="R445" s="95" t="b">
        <f t="shared" si="97"/>
        <v>0</v>
      </c>
      <c r="S445" s="76" t="str">
        <f t="shared" si="90"/>
        <v/>
      </c>
      <c r="T445" s="94" t="e" cm="1">
        <f t="array" aca="1" ref="T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U445" s="94" t="str">
        <f t="shared" si="91"/>
        <v/>
      </c>
      <c r="V445" s="96" t="b">
        <f t="shared" si="92"/>
        <v>0</v>
      </c>
      <c r="W445" s="130" t="e">
        <f>IF(#REF!="",FALSE,IF(OR(X445&gt;Z445,X445&lt;Y445),TRUE,FALSE))</f>
        <v>#REF!</v>
      </c>
      <c r="X445" s="130">
        <f t="shared" si="93"/>
        <v>0</v>
      </c>
      <c r="Y445" s="132" t="e">
        <f>#REF!-3/30</f>
        <v>#REF!</v>
      </c>
      <c r="Z445" s="133" t="e">
        <f>#REF!+1/30</f>
        <v>#REF!</v>
      </c>
    </row>
    <row r="446" spans="1:26" s="30" customFormat="1" x14ac:dyDescent="0.25">
      <c r="A446" s="19">
        <v>431</v>
      </c>
      <c r="B446" s="20"/>
      <c r="C446" s="189"/>
      <c r="D446" s="1"/>
      <c r="E446" s="1"/>
      <c r="F446" s="233">
        <v>0</v>
      </c>
      <c r="G446" s="58"/>
      <c r="H446" s="134" t="str">
        <f t="shared" si="94"/>
        <v/>
      </c>
      <c r="I446" s="35" t="b">
        <f t="shared" si="84"/>
        <v>0</v>
      </c>
      <c r="J446" s="92" t="str">
        <f t="shared" si="85"/>
        <v/>
      </c>
      <c r="K446" s="29" t="b">
        <v>0</v>
      </c>
      <c r="L446" s="92" t="str">
        <f t="shared" si="95"/>
        <v/>
      </c>
      <c r="M446" s="94" t="e">
        <f t="shared" si="86"/>
        <v>#VALUE!</v>
      </c>
      <c r="N446" s="94" t="e">
        <f t="shared" si="87"/>
        <v>#VALUE!</v>
      </c>
      <c r="O446" s="94" t="e">
        <f t="shared" si="88"/>
        <v>#VALUE!</v>
      </c>
      <c r="P446" s="95" t="e">
        <f t="shared" si="89"/>
        <v>#VALUE!</v>
      </c>
      <c r="Q446" s="95" t="e">
        <f t="shared" si="96"/>
        <v>#VALUE!</v>
      </c>
      <c r="R446" s="95" t="b">
        <f t="shared" si="97"/>
        <v>0</v>
      </c>
      <c r="S446" s="76" t="str">
        <f t="shared" si="90"/>
        <v/>
      </c>
      <c r="T446" s="94" t="e" cm="1">
        <f t="array" aca="1" ref="T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U446" s="94" t="str">
        <f t="shared" si="91"/>
        <v/>
      </c>
      <c r="V446" s="96" t="b">
        <f t="shared" si="92"/>
        <v>0</v>
      </c>
      <c r="W446" s="130" t="e">
        <f>IF(#REF!="",FALSE,IF(OR(X446&gt;Z446,X446&lt;Y446),TRUE,FALSE))</f>
        <v>#REF!</v>
      </c>
      <c r="X446" s="130">
        <f t="shared" si="93"/>
        <v>0</v>
      </c>
      <c r="Y446" s="132" t="e">
        <f>#REF!-3/30</f>
        <v>#REF!</v>
      </c>
      <c r="Z446" s="133" t="e">
        <f>#REF!+1/30</f>
        <v>#REF!</v>
      </c>
    </row>
    <row r="447" spans="1:26" s="30" customFormat="1" x14ac:dyDescent="0.25">
      <c r="A447" s="19">
        <v>432</v>
      </c>
      <c r="B447" s="20"/>
      <c r="C447" s="189"/>
      <c r="D447" s="1"/>
      <c r="E447" s="1"/>
      <c r="F447" s="233">
        <v>0</v>
      </c>
      <c r="G447" s="58"/>
      <c r="H447" s="134" t="str">
        <f t="shared" si="94"/>
        <v/>
      </c>
      <c r="I447" s="35" t="b">
        <f t="shared" si="84"/>
        <v>0</v>
      </c>
      <c r="J447" s="92" t="str">
        <f t="shared" si="85"/>
        <v/>
      </c>
      <c r="K447" s="29" t="b">
        <v>0</v>
      </c>
      <c r="L447" s="92" t="str">
        <f t="shared" si="95"/>
        <v/>
      </c>
      <c r="M447" s="94" t="e">
        <f t="shared" si="86"/>
        <v>#VALUE!</v>
      </c>
      <c r="N447" s="94" t="e">
        <f t="shared" si="87"/>
        <v>#VALUE!</v>
      </c>
      <c r="O447" s="94" t="e">
        <f t="shared" si="88"/>
        <v>#VALUE!</v>
      </c>
      <c r="P447" s="95" t="e">
        <f t="shared" si="89"/>
        <v>#VALUE!</v>
      </c>
      <c r="Q447" s="95" t="e">
        <f t="shared" si="96"/>
        <v>#VALUE!</v>
      </c>
      <c r="R447" s="95" t="b">
        <f t="shared" si="97"/>
        <v>0</v>
      </c>
      <c r="S447" s="76" t="str">
        <f t="shared" si="90"/>
        <v/>
      </c>
      <c r="T447" s="94" t="e" cm="1">
        <f t="array" aca="1" ref="T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U447" s="94" t="str">
        <f t="shared" si="91"/>
        <v/>
      </c>
      <c r="V447" s="96" t="b">
        <f t="shared" si="92"/>
        <v>0</v>
      </c>
      <c r="W447" s="130" t="e">
        <f>IF(#REF!="",FALSE,IF(OR(X447&gt;Z447,X447&lt;Y447),TRUE,FALSE))</f>
        <v>#REF!</v>
      </c>
      <c r="X447" s="130">
        <f t="shared" si="93"/>
        <v>0</v>
      </c>
      <c r="Y447" s="132" t="e">
        <f>#REF!-3/30</f>
        <v>#REF!</v>
      </c>
      <c r="Z447" s="133" t="e">
        <f>#REF!+1/30</f>
        <v>#REF!</v>
      </c>
    </row>
    <row r="448" spans="1:26" s="30" customFormat="1" x14ac:dyDescent="0.25">
      <c r="A448" s="19">
        <v>433</v>
      </c>
      <c r="B448" s="20"/>
      <c r="C448" s="189"/>
      <c r="D448" s="1"/>
      <c r="E448" s="1"/>
      <c r="F448" s="233">
        <v>0</v>
      </c>
      <c r="G448" s="58"/>
      <c r="H448" s="134" t="str">
        <f t="shared" si="94"/>
        <v/>
      </c>
      <c r="I448" s="35" t="b">
        <f t="shared" si="84"/>
        <v>0</v>
      </c>
      <c r="J448" s="92" t="str">
        <f t="shared" si="85"/>
        <v/>
      </c>
      <c r="K448" s="29" t="b">
        <v>0</v>
      </c>
      <c r="L448" s="92" t="str">
        <f t="shared" si="95"/>
        <v/>
      </c>
      <c r="M448" s="94" t="e">
        <f t="shared" si="86"/>
        <v>#VALUE!</v>
      </c>
      <c r="N448" s="94" t="e">
        <f t="shared" si="87"/>
        <v>#VALUE!</v>
      </c>
      <c r="O448" s="94" t="e">
        <f t="shared" si="88"/>
        <v>#VALUE!</v>
      </c>
      <c r="P448" s="95" t="e">
        <f t="shared" si="89"/>
        <v>#VALUE!</v>
      </c>
      <c r="Q448" s="95" t="e">
        <f t="shared" si="96"/>
        <v>#VALUE!</v>
      </c>
      <c r="R448" s="95" t="b">
        <f t="shared" si="97"/>
        <v>0</v>
      </c>
      <c r="S448" s="76" t="str">
        <f t="shared" si="90"/>
        <v/>
      </c>
      <c r="T448" s="94" t="e" cm="1">
        <f t="array" aca="1" ref="T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U448" s="94" t="str">
        <f t="shared" si="91"/>
        <v/>
      </c>
      <c r="V448" s="96" t="b">
        <f t="shared" si="92"/>
        <v>0</v>
      </c>
      <c r="W448" s="130" t="e">
        <f>IF(#REF!="",FALSE,IF(OR(X448&gt;Z448,X448&lt;Y448),TRUE,FALSE))</f>
        <v>#REF!</v>
      </c>
      <c r="X448" s="130">
        <f t="shared" si="93"/>
        <v>0</v>
      </c>
      <c r="Y448" s="132" t="e">
        <f>#REF!-3/30</f>
        <v>#REF!</v>
      </c>
      <c r="Z448" s="133" t="e">
        <f>#REF!+1/30</f>
        <v>#REF!</v>
      </c>
    </row>
    <row r="449" spans="1:26" s="30" customFormat="1" x14ac:dyDescent="0.25">
      <c r="A449" s="19">
        <v>434</v>
      </c>
      <c r="B449" s="20"/>
      <c r="C449" s="189"/>
      <c r="D449" s="1"/>
      <c r="E449" s="1"/>
      <c r="F449" s="233">
        <v>0</v>
      </c>
      <c r="G449" s="58"/>
      <c r="H449" s="134" t="str">
        <f t="shared" si="94"/>
        <v/>
      </c>
      <c r="I449" s="35" t="b">
        <f t="shared" si="84"/>
        <v>0</v>
      </c>
      <c r="J449" s="92" t="str">
        <f t="shared" si="85"/>
        <v/>
      </c>
      <c r="K449" s="29" t="b">
        <v>0</v>
      </c>
      <c r="L449" s="92" t="str">
        <f t="shared" si="95"/>
        <v/>
      </c>
      <c r="M449" s="94" t="e">
        <f t="shared" si="86"/>
        <v>#VALUE!</v>
      </c>
      <c r="N449" s="94" t="e">
        <f t="shared" si="87"/>
        <v>#VALUE!</v>
      </c>
      <c r="O449" s="94" t="e">
        <f t="shared" si="88"/>
        <v>#VALUE!</v>
      </c>
      <c r="P449" s="95" t="e">
        <f t="shared" si="89"/>
        <v>#VALUE!</v>
      </c>
      <c r="Q449" s="95" t="e">
        <f t="shared" si="96"/>
        <v>#VALUE!</v>
      </c>
      <c r="R449" s="95" t="b">
        <f t="shared" si="97"/>
        <v>0</v>
      </c>
      <c r="S449" s="76" t="str">
        <f t="shared" si="90"/>
        <v/>
      </c>
      <c r="T449" s="94" t="e" cm="1">
        <f t="array" aca="1" ref="T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U449" s="94" t="str">
        <f t="shared" si="91"/>
        <v/>
      </c>
      <c r="V449" s="96" t="b">
        <f t="shared" si="92"/>
        <v>0</v>
      </c>
      <c r="W449" s="130" t="e">
        <f>IF(#REF!="",FALSE,IF(OR(X449&gt;Z449,X449&lt;Y449),TRUE,FALSE))</f>
        <v>#REF!</v>
      </c>
      <c r="X449" s="130">
        <f t="shared" si="93"/>
        <v>0</v>
      </c>
      <c r="Y449" s="132" t="e">
        <f>#REF!-3/30</f>
        <v>#REF!</v>
      </c>
      <c r="Z449" s="133" t="e">
        <f>#REF!+1/30</f>
        <v>#REF!</v>
      </c>
    </row>
    <row r="450" spans="1:26" s="30" customFormat="1" x14ac:dyDescent="0.25">
      <c r="A450" s="19">
        <v>435</v>
      </c>
      <c r="B450" s="20"/>
      <c r="C450" s="189"/>
      <c r="D450" s="1"/>
      <c r="E450" s="1"/>
      <c r="F450" s="233">
        <v>0</v>
      </c>
      <c r="G450" s="58"/>
      <c r="H450" s="134" t="str">
        <f t="shared" si="94"/>
        <v/>
      </c>
      <c r="I450" s="35" t="b">
        <f t="shared" si="84"/>
        <v>0</v>
      </c>
      <c r="J450" s="92" t="str">
        <f t="shared" si="85"/>
        <v/>
      </c>
      <c r="K450" s="29" t="b">
        <v>0</v>
      </c>
      <c r="L450" s="92" t="str">
        <f t="shared" si="95"/>
        <v/>
      </c>
      <c r="M450" s="94" t="e">
        <f t="shared" si="86"/>
        <v>#VALUE!</v>
      </c>
      <c r="N450" s="94" t="e">
        <f t="shared" si="87"/>
        <v>#VALUE!</v>
      </c>
      <c r="O450" s="94" t="e">
        <f t="shared" si="88"/>
        <v>#VALUE!</v>
      </c>
      <c r="P450" s="95" t="e">
        <f t="shared" si="89"/>
        <v>#VALUE!</v>
      </c>
      <c r="Q450" s="95" t="e">
        <f t="shared" si="96"/>
        <v>#VALUE!</v>
      </c>
      <c r="R450" s="95" t="b">
        <f t="shared" si="97"/>
        <v>0</v>
      </c>
      <c r="S450" s="76" t="str">
        <f t="shared" si="90"/>
        <v/>
      </c>
      <c r="T450" s="94" t="e" cm="1">
        <f t="array" aca="1" ref="T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U450" s="94" t="str">
        <f t="shared" si="91"/>
        <v/>
      </c>
      <c r="V450" s="96" t="b">
        <f t="shared" si="92"/>
        <v>0</v>
      </c>
      <c r="W450" s="130" t="e">
        <f>IF(#REF!="",FALSE,IF(OR(X450&gt;Z450,X450&lt;Y450),TRUE,FALSE))</f>
        <v>#REF!</v>
      </c>
      <c r="X450" s="130">
        <f t="shared" si="93"/>
        <v>0</v>
      </c>
      <c r="Y450" s="132" t="e">
        <f>#REF!-3/30</f>
        <v>#REF!</v>
      </c>
      <c r="Z450" s="133" t="e">
        <f>#REF!+1/30</f>
        <v>#REF!</v>
      </c>
    </row>
    <row r="451" spans="1:26" s="30" customFormat="1" x14ac:dyDescent="0.25">
      <c r="A451" s="19">
        <v>436</v>
      </c>
      <c r="B451" s="20"/>
      <c r="C451" s="189"/>
      <c r="D451" s="1"/>
      <c r="E451" s="1"/>
      <c r="F451" s="233">
        <v>0</v>
      </c>
      <c r="G451" s="58"/>
      <c r="H451" s="134" t="str">
        <f t="shared" si="94"/>
        <v/>
      </c>
      <c r="I451" s="35" t="b">
        <f t="shared" si="84"/>
        <v>0</v>
      </c>
      <c r="J451" s="92" t="str">
        <f t="shared" si="85"/>
        <v/>
      </c>
      <c r="K451" s="29" t="b">
        <v>0</v>
      </c>
      <c r="L451" s="92" t="str">
        <f t="shared" si="95"/>
        <v/>
      </c>
      <c r="M451" s="94" t="e">
        <f t="shared" si="86"/>
        <v>#VALUE!</v>
      </c>
      <c r="N451" s="94" t="e">
        <f t="shared" si="87"/>
        <v>#VALUE!</v>
      </c>
      <c r="O451" s="94" t="e">
        <f t="shared" si="88"/>
        <v>#VALUE!</v>
      </c>
      <c r="P451" s="95" t="e">
        <f t="shared" si="89"/>
        <v>#VALUE!</v>
      </c>
      <c r="Q451" s="95" t="e">
        <f t="shared" si="96"/>
        <v>#VALUE!</v>
      </c>
      <c r="R451" s="95" t="b">
        <f t="shared" si="97"/>
        <v>0</v>
      </c>
      <c r="S451" s="76" t="str">
        <f t="shared" si="90"/>
        <v/>
      </c>
      <c r="T451" s="94" t="e" cm="1">
        <f t="array" aca="1" ref="T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U451" s="94" t="str">
        <f t="shared" si="91"/>
        <v/>
      </c>
      <c r="V451" s="96" t="b">
        <f t="shared" si="92"/>
        <v>0</v>
      </c>
      <c r="W451" s="130" t="e">
        <f>IF(#REF!="",FALSE,IF(OR(X451&gt;Z451,X451&lt;Y451),TRUE,FALSE))</f>
        <v>#REF!</v>
      </c>
      <c r="X451" s="130">
        <f t="shared" si="93"/>
        <v>0</v>
      </c>
      <c r="Y451" s="132" t="e">
        <f>#REF!-3/30</f>
        <v>#REF!</v>
      </c>
      <c r="Z451" s="133" t="e">
        <f>#REF!+1/30</f>
        <v>#REF!</v>
      </c>
    </row>
    <row r="452" spans="1:26" s="30" customFormat="1" x14ac:dyDescent="0.25">
      <c r="A452" s="19">
        <v>437</v>
      </c>
      <c r="B452" s="20"/>
      <c r="C452" s="189"/>
      <c r="D452" s="1"/>
      <c r="E452" s="1"/>
      <c r="F452" s="233">
        <v>0</v>
      </c>
      <c r="G452" s="58"/>
      <c r="H452" s="134" t="str">
        <f t="shared" si="94"/>
        <v/>
      </c>
      <c r="I452" s="35" t="b">
        <f t="shared" si="84"/>
        <v>0</v>
      </c>
      <c r="J452" s="92" t="str">
        <f t="shared" si="85"/>
        <v/>
      </c>
      <c r="K452" s="29" t="b">
        <v>0</v>
      </c>
      <c r="L452" s="92" t="str">
        <f t="shared" si="95"/>
        <v/>
      </c>
      <c r="M452" s="94" t="e">
        <f t="shared" si="86"/>
        <v>#VALUE!</v>
      </c>
      <c r="N452" s="94" t="e">
        <f t="shared" si="87"/>
        <v>#VALUE!</v>
      </c>
      <c r="O452" s="94" t="e">
        <f t="shared" si="88"/>
        <v>#VALUE!</v>
      </c>
      <c r="P452" s="95" t="e">
        <f t="shared" si="89"/>
        <v>#VALUE!</v>
      </c>
      <c r="Q452" s="95" t="e">
        <f t="shared" si="96"/>
        <v>#VALUE!</v>
      </c>
      <c r="R452" s="95" t="b">
        <f t="shared" si="97"/>
        <v>0</v>
      </c>
      <c r="S452" s="76" t="str">
        <f t="shared" si="90"/>
        <v/>
      </c>
      <c r="T452" s="94" t="e" cm="1">
        <f t="array" aca="1" ref="T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U452" s="94" t="str">
        <f t="shared" si="91"/>
        <v/>
      </c>
      <c r="V452" s="96" t="b">
        <f t="shared" si="92"/>
        <v>0</v>
      </c>
      <c r="W452" s="130" t="e">
        <f>IF(#REF!="",FALSE,IF(OR(X452&gt;Z452,X452&lt;Y452),TRUE,FALSE))</f>
        <v>#REF!</v>
      </c>
      <c r="X452" s="130">
        <f t="shared" si="93"/>
        <v>0</v>
      </c>
      <c r="Y452" s="132" t="e">
        <f>#REF!-3/30</f>
        <v>#REF!</v>
      </c>
      <c r="Z452" s="133" t="e">
        <f>#REF!+1/30</f>
        <v>#REF!</v>
      </c>
    </row>
    <row r="453" spans="1:26" s="30" customFormat="1" x14ac:dyDescent="0.25">
      <c r="A453" s="19">
        <v>438</v>
      </c>
      <c r="B453" s="20"/>
      <c r="C453" s="189"/>
      <c r="D453" s="1"/>
      <c r="E453" s="1"/>
      <c r="F453" s="233">
        <v>0</v>
      </c>
      <c r="G453" s="58"/>
      <c r="H453" s="134" t="str">
        <f t="shared" si="94"/>
        <v/>
      </c>
      <c r="I453" s="35" t="b">
        <f t="shared" si="84"/>
        <v>0</v>
      </c>
      <c r="J453" s="92" t="str">
        <f t="shared" si="85"/>
        <v/>
      </c>
      <c r="K453" s="29" t="b">
        <v>0</v>
      </c>
      <c r="L453" s="92" t="str">
        <f t="shared" si="95"/>
        <v/>
      </c>
      <c r="M453" s="94" t="e">
        <f t="shared" si="86"/>
        <v>#VALUE!</v>
      </c>
      <c r="N453" s="94" t="e">
        <f t="shared" si="87"/>
        <v>#VALUE!</v>
      </c>
      <c r="O453" s="94" t="e">
        <f t="shared" si="88"/>
        <v>#VALUE!</v>
      </c>
      <c r="P453" s="95" t="e">
        <f t="shared" si="89"/>
        <v>#VALUE!</v>
      </c>
      <c r="Q453" s="95" t="e">
        <f t="shared" si="96"/>
        <v>#VALUE!</v>
      </c>
      <c r="R453" s="95" t="b">
        <f t="shared" si="97"/>
        <v>0</v>
      </c>
      <c r="S453" s="76" t="str">
        <f t="shared" si="90"/>
        <v/>
      </c>
      <c r="T453" s="94" t="e" cm="1">
        <f t="array" aca="1" ref="T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U453" s="94" t="str">
        <f t="shared" si="91"/>
        <v/>
      </c>
      <c r="V453" s="96" t="b">
        <f t="shared" si="92"/>
        <v>0</v>
      </c>
      <c r="W453" s="130" t="e">
        <f>IF(#REF!="",FALSE,IF(OR(X453&gt;Z453,X453&lt;Y453),TRUE,FALSE))</f>
        <v>#REF!</v>
      </c>
      <c r="X453" s="130">
        <f t="shared" si="93"/>
        <v>0</v>
      </c>
      <c r="Y453" s="132" t="e">
        <f>#REF!-3/30</f>
        <v>#REF!</v>
      </c>
      <c r="Z453" s="133" t="e">
        <f>#REF!+1/30</f>
        <v>#REF!</v>
      </c>
    </row>
    <row r="454" spans="1:26" s="30" customFormat="1" x14ac:dyDescent="0.25">
      <c r="A454" s="19">
        <v>439</v>
      </c>
      <c r="B454" s="20"/>
      <c r="C454" s="189"/>
      <c r="D454" s="1"/>
      <c r="E454" s="1"/>
      <c r="F454" s="233">
        <v>0</v>
      </c>
      <c r="G454" s="58"/>
      <c r="H454" s="134" t="str">
        <f t="shared" si="94"/>
        <v/>
      </c>
      <c r="I454" s="35" t="b">
        <f t="shared" si="84"/>
        <v>0</v>
      </c>
      <c r="J454" s="92" t="str">
        <f t="shared" si="85"/>
        <v/>
      </c>
      <c r="K454" s="29" t="b">
        <v>0</v>
      </c>
      <c r="L454" s="92" t="str">
        <f t="shared" si="95"/>
        <v/>
      </c>
      <c r="M454" s="94" t="e">
        <f t="shared" si="86"/>
        <v>#VALUE!</v>
      </c>
      <c r="N454" s="94" t="e">
        <f t="shared" si="87"/>
        <v>#VALUE!</v>
      </c>
      <c r="O454" s="94" t="e">
        <f t="shared" si="88"/>
        <v>#VALUE!</v>
      </c>
      <c r="P454" s="95" t="e">
        <f t="shared" si="89"/>
        <v>#VALUE!</v>
      </c>
      <c r="Q454" s="95" t="e">
        <f t="shared" si="96"/>
        <v>#VALUE!</v>
      </c>
      <c r="R454" s="95" t="b">
        <f t="shared" si="97"/>
        <v>0</v>
      </c>
      <c r="S454" s="76" t="str">
        <f t="shared" si="90"/>
        <v/>
      </c>
      <c r="T454" s="94" t="e" cm="1">
        <f t="array" aca="1" ref="T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U454" s="94" t="str">
        <f t="shared" si="91"/>
        <v/>
      </c>
      <c r="V454" s="96" t="b">
        <f t="shared" si="92"/>
        <v>0</v>
      </c>
      <c r="W454" s="130" t="e">
        <f>IF(#REF!="",FALSE,IF(OR(X454&gt;Z454,X454&lt;Y454),TRUE,FALSE))</f>
        <v>#REF!</v>
      </c>
      <c r="X454" s="130">
        <f t="shared" si="93"/>
        <v>0</v>
      </c>
      <c r="Y454" s="132" t="e">
        <f>#REF!-3/30</f>
        <v>#REF!</v>
      </c>
      <c r="Z454" s="133" t="e">
        <f>#REF!+1/30</f>
        <v>#REF!</v>
      </c>
    </row>
    <row r="455" spans="1:26" s="30" customFormat="1" x14ac:dyDescent="0.25">
      <c r="A455" s="19">
        <v>440</v>
      </c>
      <c r="B455" s="20"/>
      <c r="C455" s="189"/>
      <c r="D455" s="1"/>
      <c r="E455" s="1"/>
      <c r="F455" s="233">
        <v>0</v>
      </c>
      <c r="G455" s="58"/>
      <c r="H455" s="134" t="str">
        <f t="shared" si="94"/>
        <v/>
      </c>
      <c r="I455" s="35" t="b">
        <f t="shared" si="84"/>
        <v>0</v>
      </c>
      <c r="J455" s="92" t="str">
        <f t="shared" si="85"/>
        <v/>
      </c>
      <c r="K455" s="29" t="b">
        <v>0</v>
      </c>
      <c r="L455" s="92" t="str">
        <f t="shared" si="95"/>
        <v/>
      </c>
      <c r="M455" s="94" t="e">
        <f t="shared" si="86"/>
        <v>#VALUE!</v>
      </c>
      <c r="N455" s="94" t="e">
        <f t="shared" si="87"/>
        <v>#VALUE!</v>
      </c>
      <c r="O455" s="94" t="e">
        <f t="shared" si="88"/>
        <v>#VALUE!</v>
      </c>
      <c r="P455" s="95" t="e">
        <f t="shared" si="89"/>
        <v>#VALUE!</v>
      </c>
      <c r="Q455" s="95" t="e">
        <f t="shared" si="96"/>
        <v>#VALUE!</v>
      </c>
      <c r="R455" s="95" t="b">
        <f t="shared" si="97"/>
        <v>0</v>
      </c>
      <c r="S455" s="76" t="str">
        <f t="shared" si="90"/>
        <v/>
      </c>
      <c r="T455" s="94" t="e" cm="1">
        <f t="array" aca="1" ref="T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U455" s="94" t="str">
        <f t="shared" si="91"/>
        <v/>
      </c>
      <c r="V455" s="96" t="b">
        <f t="shared" si="92"/>
        <v>0</v>
      </c>
      <c r="W455" s="130" t="e">
        <f>IF(#REF!="",FALSE,IF(OR(X455&gt;Z455,X455&lt;Y455),TRUE,FALSE))</f>
        <v>#REF!</v>
      </c>
      <c r="X455" s="130">
        <f t="shared" si="93"/>
        <v>0</v>
      </c>
      <c r="Y455" s="132" t="e">
        <f>#REF!-3/30</f>
        <v>#REF!</v>
      </c>
      <c r="Z455" s="133" t="e">
        <f>#REF!+1/30</f>
        <v>#REF!</v>
      </c>
    </row>
    <row r="456" spans="1:26" s="30" customFormat="1" x14ac:dyDescent="0.25">
      <c r="A456" s="19">
        <v>441</v>
      </c>
      <c r="B456" s="20"/>
      <c r="C456" s="189"/>
      <c r="D456" s="1"/>
      <c r="E456" s="1"/>
      <c r="F456" s="233">
        <v>0</v>
      </c>
      <c r="G456" s="58"/>
      <c r="H456" s="134" t="str">
        <f t="shared" si="94"/>
        <v/>
      </c>
      <c r="I456" s="35" t="b">
        <f t="shared" si="84"/>
        <v>0</v>
      </c>
      <c r="J456" s="92" t="str">
        <f t="shared" si="85"/>
        <v/>
      </c>
      <c r="K456" s="29" t="b">
        <v>0</v>
      </c>
      <c r="L456" s="92" t="str">
        <f t="shared" si="95"/>
        <v/>
      </c>
      <c r="M456" s="94" t="e">
        <f t="shared" si="86"/>
        <v>#VALUE!</v>
      </c>
      <c r="N456" s="94" t="e">
        <f t="shared" si="87"/>
        <v>#VALUE!</v>
      </c>
      <c r="O456" s="94" t="e">
        <f t="shared" si="88"/>
        <v>#VALUE!</v>
      </c>
      <c r="P456" s="95" t="e">
        <f t="shared" si="89"/>
        <v>#VALUE!</v>
      </c>
      <c r="Q456" s="95" t="e">
        <f t="shared" si="96"/>
        <v>#VALUE!</v>
      </c>
      <c r="R456" s="95" t="b">
        <f t="shared" si="97"/>
        <v>0</v>
      </c>
      <c r="S456" s="76" t="str">
        <f t="shared" si="90"/>
        <v/>
      </c>
      <c r="T456" s="94" t="e" cm="1">
        <f t="array" aca="1" ref="T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U456" s="94" t="str">
        <f t="shared" si="91"/>
        <v/>
      </c>
      <c r="V456" s="96" t="b">
        <f t="shared" si="92"/>
        <v>0</v>
      </c>
      <c r="W456" s="130" t="e">
        <f>IF(#REF!="",FALSE,IF(OR(X456&gt;Z456,X456&lt;Y456),TRUE,FALSE))</f>
        <v>#REF!</v>
      </c>
      <c r="X456" s="130">
        <f t="shared" si="93"/>
        <v>0</v>
      </c>
      <c r="Y456" s="132" t="e">
        <f>#REF!-3/30</f>
        <v>#REF!</v>
      </c>
      <c r="Z456" s="133" t="e">
        <f>#REF!+1/30</f>
        <v>#REF!</v>
      </c>
    </row>
    <row r="457" spans="1:26" s="30" customFormat="1" x14ac:dyDescent="0.25">
      <c r="A457" s="19">
        <v>442</v>
      </c>
      <c r="B457" s="20"/>
      <c r="C457" s="189"/>
      <c r="D457" s="1"/>
      <c r="E457" s="1"/>
      <c r="F457" s="233">
        <v>0</v>
      </c>
      <c r="G457" s="58"/>
      <c r="H457" s="134" t="str">
        <f t="shared" si="94"/>
        <v/>
      </c>
      <c r="I457" s="35" t="b">
        <f t="shared" si="84"/>
        <v>0</v>
      </c>
      <c r="J457" s="92" t="str">
        <f t="shared" si="85"/>
        <v/>
      </c>
      <c r="K457" s="29" t="b">
        <v>0</v>
      </c>
      <c r="L457" s="92" t="str">
        <f t="shared" si="95"/>
        <v/>
      </c>
      <c r="M457" s="94" t="e">
        <f t="shared" si="86"/>
        <v>#VALUE!</v>
      </c>
      <c r="N457" s="94" t="e">
        <f t="shared" si="87"/>
        <v>#VALUE!</v>
      </c>
      <c r="O457" s="94" t="e">
        <f t="shared" si="88"/>
        <v>#VALUE!</v>
      </c>
      <c r="P457" s="95" t="e">
        <f t="shared" si="89"/>
        <v>#VALUE!</v>
      </c>
      <c r="Q457" s="95" t="e">
        <f t="shared" si="96"/>
        <v>#VALUE!</v>
      </c>
      <c r="R457" s="95" t="b">
        <f t="shared" si="97"/>
        <v>0</v>
      </c>
      <c r="S457" s="76" t="str">
        <f t="shared" si="90"/>
        <v/>
      </c>
      <c r="T457" s="94" t="e" cm="1">
        <f t="array" aca="1" ref="T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U457" s="94" t="str">
        <f t="shared" si="91"/>
        <v/>
      </c>
      <c r="V457" s="96" t="b">
        <f t="shared" si="92"/>
        <v>0</v>
      </c>
      <c r="W457" s="130" t="e">
        <f>IF(#REF!="",FALSE,IF(OR(X457&gt;Z457,X457&lt;Y457),TRUE,FALSE))</f>
        <v>#REF!</v>
      </c>
      <c r="X457" s="130">
        <f t="shared" si="93"/>
        <v>0</v>
      </c>
      <c r="Y457" s="132" t="e">
        <f>#REF!-3/30</f>
        <v>#REF!</v>
      </c>
      <c r="Z457" s="133" t="e">
        <f>#REF!+1/30</f>
        <v>#REF!</v>
      </c>
    </row>
    <row r="458" spans="1:26" s="30" customFormat="1" x14ac:dyDescent="0.25">
      <c r="A458" s="19">
        <v>443</v>
      </c>
      <c r="B458" s="20"/>
      <c r="C458" s="189"/>
      <c r="D458" s="1"/>
      <c r="E458" s="1"/>
      <c r="F458" s="233">
        <v>0</v>
      </c>
      <c r="G458" s="58"/>
      <c r="H458" s="134" t="str">
        <f t="shared" si="94"/>
        <v/>
      </c>
      <c r="I458" s="35" t="b">
        <f t="shared" si="84"/>
        <v>0</v>
      </c>
      <c r="J458" s="92" t="str">
        <f t="shared" si="85"/>
        <v/>
      </c>
      <c r="K458" s="29" t="b">
        <v>0</v>
      </c>
      <c r="L458" s="92" t="str">
        <f t="shared" si="95"/>
        <v/>
      </c>
      <c r="M458" s="94" t="e">
        <f t="shared" si="86"/>
        <v>#VALUE!</v>
      </c>
      <c r="N458" s="94" t="e">
        <f t="shared" si="87"/>
        <v>#VALUE!</v>
      </c>
      <c r="O458" s="94" t="e">
        <f t="shared" si="88"/>
        <v>#VALUE!</v>
      </c>
      <c r="P458" s="95" t="e">
        <f t="shared" si="89"/>
        <v>#VALUE!</v>
      </c>
      <c r="Q458" s="95" t="e">
        <f t="shared" si="96"/>
        <v>#VALUE!</v>
      </c>
      <c r="R458" s="95" t="b">
        <f t="shared" si="97"/>
        <v>0</v>
      </c>
      <c r="S458" s="76" t="str">
        <f t="shared" si="90"/>
        <v/>
      </c>
      <c r="T458" s="94" t="e" cm="1">
        <f t="array" aca="1" ref="T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U458" s="94" t="str">
        <f t="shared" si="91"/>
        <v/>
      </c>
      <c r="V458" s="96" t="b">
        <f t="shared" si="92"/>
        <v>0</v>
      </c>
      <c r="W458" s="130" t="e">
        <f>IF(#REF!="",FALSE,IF(OR(X458&gt;Z458,X458&lt;Y458),TRUE,FALSE))</f>
        <v>#REF!</v>
      </c>
      <c r="X458" s="130">
        <f t="shared" si="93"/>
        <v>0</v>
      </c>
      <c r="Y458" s="132" t="e">
        <f>#REF!-3/30</f>
        <v>#REF!</v>
      </c>
      <c r="Z458" s="133" t="e">
        <f>#REF!+1/30</f>
        <v>#REF!</v>
      </c>
    </row>
    <row r="459" spans="1:26" s="30" customFormat="1" x14ac:dyDescent="0.25">
      <c r="A459" s="19">
        <v>444</v>
      </c>
      <c r="B459" s="20"/>
      <c r="C459" s="189"/>
      <c r="D459" s="1"/>
      <c r="E459" s="1"/>
      <c r="F459" s="233">
        <v>0</v>
      </c>
      <c r="G459" s="58"/>
      <c r="H459" s="134" t="str">
        <f t="shared" si="94"/>
        <v/>
      </c>
      <c r="I459" s="35" t="b">
        <f t="shared" si="84"/>
        <v>0</v>
      </c>
      <c r="J459" s="92" t="str">
        <f t="shared" si="85"/>
        <v/>
      </c>
      <c r="K459" s="29" t="b">
        <v>0</v>
      </c>
      <c r="L459" s="92" t="str">
        <f t="shared" si="95"/>
        <v/>
      </c>
      <c r="M459" s="94" t="e">
        <f t="shared" si="86"/>
        <v>#VALUE!</v>
      </c>
      <c r="N459" s="94" t="e">
        <f t="shared" si="87"/>
        <v>#VALUE!</v>
      </c>
      <c r="O459" s="94" t="e">
        <f t="shared" si="88"/>
        <v>#VALUE!</v>
      </c>
      <c r="P459" s="95" t="e">
        <f t="shared" si="89"/>
        <v>#VALUE!</v>
      </c>
      <c r="Q459" s="95" t="e">
        <f t="shared" si="96"/>
        <v>#VALUE!</v>
      </c>
      <c r="R459" s="95" t="b">
        <f t="shared" si="97"/>
        <v>0</v>
      </c>
      <c r="S459" s="76" t="str">
        <f t="shared" si="90"/>
        <v/>
      </c>
      <c r="T459" s="94" t="e" cm="1">
        <f t="array" aca="1" ref="T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U459" s="94" t="str">
        <f t="shared" si="91"/>
        <v/>
      </c>
      <c r="V459" s="96" t="b">
        <f t="shared" si="92"/>
        <v>0</v>
      </c>
      <c r="W459" s="130" t="e">
        <f>IF(#REF!="",FALSE,IF(OR(X459&gt;Z459,X459&lt;Y459),TRUE,FALSE))</f>
        <v>#REF!</v>
      </c>
      <c r="X459" s="130">
        <f t="shared" si="93"/>
        <v>0</v>
      </c>
      <c r="Y459" s="132" t="e">
        <f>#REF!-3/30</f>
        <v>#REF!</v>
      </c>
      <c r="Z459" s="133" t="e">
        <f>#REF!+1/30</f>
        <v>#REF!</v>
      </c>
    </row>
    <row r="460" spans="1:26" s="30" customFormat="1" x14ac:dyDescent="0.25">
      <c r="A460" s="19">
        <v>445</v>
      </c>
      <c r="B460" s="20"/>
      <c r="C460" s="189"/>
      <c r="D460" s="1"/>
      <c r="E460" s="1"/>
      <c r="F460" s="233">
        <v>0</v>
      </c>
      <c r="G460" s="58"/>
      <c r="H460" s="134" t="str">
        <f t="shared" si="94"/>
        <v/>
      </c>
      <c r="I460" s="35" t="b">
        <f t="shared" si="84"/>
        <v>0</v>
      </c>
      <c r="J460" s="92" t="str">
        <f t="shared" si="85"/>
        <v/>
      </c>
      <c r="K460" s="29" t="b">
        <v>0</v>
      </c>
      <c r="L460" s="92" t="str">
        <f t="shared" si="95"/>
        <v/>
      </c>
      <c r="M460" s="94" t="e">
        <f t="shared" si="86"/>
        <v>#VALUE!</v>
      </c>
      <c r="N460" s="94" t="e">
        <f t="shared" si="87"/>
        <v>#VALUE!</v>
      </c>
      <c r="O460" s="94" t="e">
        <f t="shared" si="88"/>
        <v>#VALUE!</v>
      </c>
      <c r="P460" s="95" t="e">
        <f t="shared" si="89"/>
        <v>#VALUE!</v>
      </c>
      <c r="Q460" s="95" t="e">
        <f t="shared" si="96"/>
        <v>#VALUE!</v>
      </c>
      <c r="R460" s="95" t="b">
        <f t="shared" si="97"/>
        <v>0</v>
      </c>
      <c r="S460" s="76" t="str">
        <f t="shared" si="90"/>
        <v/>
      </c>
      <c r="T460" s="94" t="e" cm="1">
        <f t="array" aca="1" ref="T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U460" s="94" t="str">
        <f t="shared" si="91"/>
        <v/>
      </c>
      <c r="V460" s="96" t="b">
        <f t="shared" si="92"/>
        <v>0</v>
      </c>
      <c r="W460" s="130" t="e">
        <f>IF(#REF!="",FALSE,IF(OR(X460&gt;Z460,X460&lt;Y460),TRUE,FALSE))</f>
        <v>#REF!</v>
      </c>
      <c r="X460" s="130">
        <f t="shared" si="93"/>
        <v>0</v>
      </c>
      <c r="Y460" s="132" t="e">
        <f>#REF!-3/30</f>
        <v>#REF!</v>
      </c>
      <c r="Z460" s="133" t="e">
        <f>#REF!+1/30</f>
        <v>#REF!</v>
      </c>
    </row>
    <row r="461" spans="1:26" s="30" customFormat="1" x14ac:dyDescent="0.25">
      <c r="A461" s="19">
        <v>446</v>
      </c>
      <c r="B461" s="20"/>
      <c r="C461" s="189"/>
      <c r="D461" s="1"/>
      <c r="E461" s="1"/>
      <c r="F461" s="233">
        <v>0</v>
      </c>
      <c r="G461" s="58"/>
      <c r="H461" s="134" t="str">
        <f t="shared" si="94"/>
        <v/>
      </c>
      <c r="I461" s="35" t="b">
        <f t="shared" si="84"/>
        <v>0</v>
      </c>
      <c r="J461" s="92" t="str">
        <f t="shared" si="85"/>
        <v/>
      </c>
      <c r="K461" s="29" t="b">
        <v>0</v>
      </c>
      <c r="L461" s="92" t="str">
        <f t="shared" si="95"/>
        <v/>
      </c>
      <c r="M461" s="94" t="e">
        <f t="shared" si="86"/>
        <v>#VALUE!</v>
      </c>
      <c r="N461" s="94" t="e">
        <f t="shared" si="87"/>
        <v>#VALUE!</v>
      </c>
      <c r="O461" s="94" t="e">
        <f t="shared" si="88"/>
        <v>#VALUE!</v>
      </c>
      <c r="P461" s="95" t="e">
        <f t="shared" si="89"/>
        <v>#VALUE!</v>
      </c>
      <c r="Q461" s="95" t="e">
        <f t="shared" si="96"/>
        <v>#VALUE!</v>
      </c>
      <c r="R461" s="95" t="b">
        <f t="shared" si="97"/>
        <v>0</v>
      </c>
      <c r="S461" s="76" t="str">
        <f t="shared" si="90"/>
        <v/>
      </c>
      <c r="T461" s="94" t="e" cm="1">
        <f t="array" aca="1" ref="T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U461" s="94" t="str">
        <f t="shared" si="91"/>
        <v/>
      </c>
      <c r="V461" s="96" t="b">
        <f t="shared" si="92"/>
        <v>0</v>
      </c>
      <c r="W461" s="130" t="e">
        <f>IF(#REF!="",FALSE,IF(OR(X461&gt;Z461,X461&lt;Y461),TRUE,FALSE))</f>
        <v>#REF!</v>
      </c>
      <c r="X461" s="130">
        <f t="shared" si="93"/>
        <v>0</v>
      </c>
      <c r="Y461" s="132" t="e">
        <f>#REF!-3/30</f>
        <v>#REF!</v>
      </c>
      <c r="Z461" s="133" t="e">
        <f>#REF!+1/30</f>
        <v>#REF!</v>
      </c>
    </row>
    <row r="462" spans="1:26" s="30" customFormat="1" x14ac:dyDescent="0.25">
      <c r="A462" s="19">
        <v>447</v>
      </c>
      <c r="B462" s="20"/>
      <c r="C462" s="189"/>
      <c r="D462" s="1"/>
      <c r="E462" s="1"/>
      <c r="F462" s="233">
        <v>0</v>
      </c>
      <c r="G462" s="58"/>
      <c r="H462" s="134" t="str">
        <f t="shared" si="94"/>
        <v/>
      </c>
      <c r="I462" s="35" t="b">
        <f t="shared" si="84"/>
        <v>0</v>
      </c>
      <c r="J462" s="92" t="str">
        <f t="shared" si="85"/>
        <v/>
      </c>
      <c r="K462" s="29" t="b">
        <v>0</v>
      </c>
      <c r="L462" s="92" t="str">
        <f t="shared" si="95"/>
        <v/>
      </c>
      <c r="M462" s="94" t="e">
        <f t="shared" si="86"/>
        <v>#VALUE!</v>
      </c>
      <c r="N462" s="94" t="e">
        <f t="shared" si="87"/>
        <v>#VALUE!</v>
      </c>
      <c r="O462" s="94" t="e">
        <f t="shared" si="88"/>
        <v>#VALUE!</v>
      </c>
      <c r="P462" s="95" t="e">
        <f t="shared" si="89"/>
        <v>#VALUE!</v>
      </c>
      <c r="Q462" s="95" t="e">
        <f t="shared" si="96"/>
        <v>#VALUE!</v>
      </c>
      <c r="R462" s="95" t="b">
        <f t="shared" si="97"/>
        <v>0</v>
      </c>
      <c r="S462" s="76" t="str">
        <f t="shared" si="90"/>
        <v/>
      </c>
      <c r="T462" s="94" t="e" cm="1">
        <f t="array" aca="1" ref="T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U462" s="94" t="str">
        <f t="shared" si="91"/>
        <v/>
      </c>
      <c r="V462" s="96" t="b">
        <f t="shared" si="92"/>
        <v>0</v>
      </c>
      <c r="W462" s="130" t="e">
        <f>IF(#REF!="",FALSE,IF(OR(X462&gt;Z462,X462&lt;Y462),TRUE,FALSE))</f>
        <v>#REF!</v>
      </c>
      <c r="X462" s="130">
        <f t="shared" si="93"/>
        <v>0</v>
      </c>
      <c r="Y462" s="132" t="e">
        <f>#REF!-3/30</f>
        <v>#REF!</v>
      </c>
      <c r="Z462" s="133" t="e">
        <f>#REF!+1/30</f>
        <v>#REF!</v>
      </c>
    </row>
    <row r="463" spans="1:26" s="30" customFormat="1" x14ac:dyDescent="0.25">
      <c r="A463" s="19">
        <v>448</v>
      </c>
      <c r="B463" s="20"/>
      <c r="C463" s="189"/>
      <c r="D463" s="1"/>
      <c r="E463" s="1"/>
      <c r="F463" s="233">
        <v>0</v>
      </c>
      <c r="G463" s="58"/>
      <c r="H463" s="134" t="str">
        <f t="shared" si="94"/>
        <v/>
      </c>
      <c r="I463" s="35" t="b">
        <f t="shared" si="84"/>
        <v>0</v>
      </c>
      <c r="J463" s="92" t="str">
        <f t="shared" si="85"/>
        <v/>
      </c>
      <c r="K463" s="29" t="b">
        <v>0</v>
      </c>
      <c r="L463" s="92" t="str">
        <f t="shared" si="95"/>
        <v/>
      </c>
      <c r="M463" s="94" t="e">
        <f t="shared" si="86"/>
        <v>#VALUE!</v>
      </c>
      <c r="N463" s="94" t="e">
        <f t="shared" si="87"/>
        <v>#VALUE!</v>
      </c>
      <c r="O463" s="94" t="e">
        <f t="shared" si="88"/>
        <v>#VALUE!</v>
      </c>
      <c r="P463" s="95" t="e">
        <f t="shared" si="89"/>
        <v>#VALUE!</v>
      </c>
      <c r="Q463" s="95" t="e">
        <f t="shared" si="96"/>
        <v>#VALUE!</v>
      </c>
      <c r="R463" s="95" t="b">
        <f t="shared" si="97"/>
        <v>0</v>
      </c>
      <c r="S463" s="76" t="str">
        <f t="shared" si="90"/>
        <v/>
      </c>
      <c r="T463" s="94" t="e" cm="1">
        <f t="array" aca="1" ref="T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U463" s="94" t="str">
        <f t="shared" si="91"/>
        <v/>
      </c>
      <c r="V463" s="96" t="b">
        <f t="shared" si="92"/>
        <v>0</v>
      </c>
      <c r="W463" s="130" t="e">
        <f>IF(#REF!="",FALSE,IF(OR(X463&gt;Z463,X463&lt;Y463),TRUE,FALSE))</f>
        <v>#REF!</v>
      </c>
      <c r="X463" s="130">
        <f t="shared" si="93"/>
        <v>0</v>
      </c>
      <c r="Y463" s="132" t="e">
        <f>#REF!-3/30</f>
        <v>#REF!</v>
      </c>
      <c r="Z463" s="133" t="e">
        <f>#REF!+1/30</f>
        <v>#REF!</v>
      </c>
    </row>
    <row r="464" spans="1:26" s="30" customFormat="1" x14ac:dyDescent="0.25">
      <c r="A464" s="19">
        <v>449</v>
      </c>
      <c r="B464" s="20"/>
      <c r="C464" s="189"/>
      <c r="D464" s="1"/>
      <c r="E464" s="1"/>
      <c r="F464" s="233">
        <v>0</v>
      </c>
      <c r="G464" s="58"/>
      <c r="H464" s="134" t="str">
        <f t="shared" si="94"/>
        <v/>
      </c>
      <c r="I464" s="35" t="b">
        <f t="shared" ref="I464:I527" si="98">V464</f>
        <v>0</v>
      </c>
      <c r="J464" s="92" t="str">
        <f t="shared" ref="J464:J527" si="99">IF(I464,J$13,"")</f>
        <v/>
      </c>
      <c r="K464" s="29" t="b">
        <v>0</v>
      </c>
      <c r="L464" s="92" t="str">
        <f t="shared" si="95"/>
        <v/>
      </c>
      <c r="M464" s="94" t="e">
        <f t="shared" ref="M464:M527" si="100">VALUE(LEFT(C464,2))</f>
        <v>#VALUE!</v>
      </c>
      <c r="N464" s="94" t="e">
        <f t="shared" ref="N464:N527" si="101">VALUE(MID(C464,3,2))</f>
        <v>#VALUE!</v>
      </c>
      <c r="O464" s="94" t="e">
        <f t="shared" ref="O464:O527" si="102">TEXT(IF(VALUE(MID(C464,5,2))&gt;31,MID(C464,5,2)-60,VALUE(MID(C464,5,2))),"00")</f>
        <v>#VALUE!</v>
      </c>
      <c r="P464" s="95" t="e">
        <f t="shared" ref="P464:P527" si="103">DATEVALUE(IF(VALUE(LEFT(C464,2))&lt;20,20,19)&amp;TEXT(M464,"00")&amp;"/"&amp;N464&amp;"/"&amp;O464)</f>
        <v>#VALUE!</v>
      </c>
      <c r="Q464" s="95" t="e">
        <f t="shared" si="96"/>
        <v>#VALUE!</v>
      </c>
      <c r="R464" s="95" t="b">
        <f t="shared" si="97"/>
        <v>0</v>
      </c>
      <c r="S464" s="76" t="str">
        <f t="shared" ref="S464:S527" si="104">RIGHT(C464,1)</f>
        <v/>
      </c>
      <c r="T464" s="94" t="e" cm="1">
        <f t="array" aca="1" ref="T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U464" s="94" t="str">
        <f t="shared" ref="U464:U527" si="105">IF(C464="","",T464=S464)</f>
        <v/>
      </c>
      <c r="V464" s="96" t="b">
        <f t="shared" ref="V464:V527" si="106">IFERROR(NOT(IF(C464&lt;&gt;"",AND(R464,U464),TRUE)),TRUE)</f>
        <v>0</v>
      </c>
      <c r="W464" s="130" t="e">
        <f>IF(#REF!="",FALSE,IF(OR(X464&gt;Z464,X464&lt;Y464),TRUE,FALSE))</f>
        <v>#REF!</v>
      </c>
      <c r="X464" s="130">
        <f t="shared" ref="X464:X527" si="107">(E464-D464)/30</f>
        <v>0</v>
      </c>
      <c r="Y464" s="132" t="e">
        <f>#REF!-3/30</f>
        <v>#REF!</v>
      </c>
      <c r="Z464" s="133" t="e">
        <f>#REF!+1/30</f>
        <v>#REF!</v>
      </c>
    </row>
    <row r="465" spans="1:26" s="30" customFormat="1" x14ac:dyDescent="0.25">
      <c r="A465" s="19">
        <v>450</v>
      </c>
      <c r="B465" s="20"/>
      <c r="C465" s="189"/>
      <c r="D465" s="1"/>
      <c r="E465" s="1"/>
      <c r="F465" s="233">
        <v>0</v>
      </c>
      <c r="G465" s="58"/>
      <c r="H465" s="134" t="str">
        <f t="shared" ref="H465:H528" si="108">IF(J465="","",J465&amp;". ")&amp;IF(L465="","",L465&amp;". ")</f>
        <v/>
      </c>
      <c r="I465" s="35" t="b">
        <f t="shared" si="98"/>
        <v>0</v>
      </c>
      <c r="J465" s="92" t="str">
        <f t="shared" si="99"/>
        <v/>
      </c>
      <c r="K465" s="29" t="b">
        <v>0</v>
      </c>
      <c r="L465" s="92" t="str">
        <f t="shared" ref="L465:L528" si="109">IF(K465,L$13,"")</f>
        <v/>
      </c>
      <c r="M465" s="94" t="e">
        <f t="shared" si="100"/>
        <v>#VALUE!</v>
      </c>
      <c r="N465" s="94" t="e">
        <f t="shared" si="101"/>
        <v>#VALUE!</v>
      </c>
      <c r="O465" s="94" t="e">
        <f t="shared" si="102"/>
        <v>#VALUE!</v>
      </c>
      <c r="P465" s="95" t="e">
        <f t="shared" si="103"/>
        <v>#VALUE!</v>
      </c>
      <c r="Q465" s="95" t="e">
        <f t="shared" ref="Q465:Q528" si="110">DATE(M465,N465,O465)</f>
        <v>#VALUE!</v>
      </c>
      <c r="R465" s="95" t="b">
        <f t="shared" si="97"/>
        <v>0</v>
      </c>
      <c r="S465" s="76" t="str">
        <f t="shared" si="104"/>
        <v/>
      </c>
      <c r="T465" s="94" t="e" cm="1">
        <f t="array" aca="1" ref="T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U465" s="94" t="str">
        <f t="shared" si="105"/>
        <v/>
      </c>
      <c r="V465" s="96" t="b">
        <f t="shared" si="106"/>
        <v>0</v>
      </c>
      <c r="W465" s="130" t="e">
        <f>IF(#REF!="",FALSE,IF(OR(X465&gt;Z465,X465&lt;Y465),TRUE,FALSE))</f>
        <v>#REF!</v>
      </c>
      <c r="X465" s="130">
        <f t="shared" si="107"/>
        <v>0</v>
      </c>
      <c r="Y465" s="132" t="e">
        <f>#REF!-3/30</f>
        <v>#REF!</v>
      </c>
      <c r="Z465" s="133" t="e">
        <f>#REF!+1/30</f>
        <v>#REF!</v>
      </c>
    </row>
    <row r="466" spans="1:26" s="30" customFormat="1" x14ac:dyDescent="0.25">
      <c r="A466" s="19">
        <v>451</v>
      </c>
      <c r="B466" s="20"/>
      <c r="C466" s="189"/>
      <c r="D466" s="1"/>
      <c r="E466" s="1"/>
      <c r="F466" s="233">
        <v>0</v>
      </c>
      <c r="G466" s="58"/>
      <c r="H466" s="134" t="str">
        <f t="shared" si="108"/>
        <v/>
      </c>
      <c r="I466" s="35" t="b">
        <f t="shared" si="98"/>
        <v>0</v>
      </c>
      <c r="J466" s="92" t="str">
        <f t="shared" si="99"/>
        <v/>
      </c>
      <c r="K466" s="29" t="b">
        <v>0</v>
      </c>
      <c r="L466" s="92" t="str">
        <f t="shared" si="109"/>
        <v/>
      </c>
      <c r="M466" s="94" t="e">
        <f t="shared" si="100"/>
        <v>#VALUE!</v>
      </c>
      <c r="N466" s="94" t="e">
        <f t="shared" si="101"/>
        <v>#VALUE!</v>
      </c>
      <c r="O466" s="94" t="e">
        <f t="shared" si="102"/>
        <v>#VALUE!</v>
      </c>
      <c r="P466" s="95" t="e">
        <f t="shared" si="103"/>
        <v>#VALUE!</v>
      </c>
      <c r="Q466" s="95" t="e">
        <f t="shared" si="110"/>
        <v>#VALUE!</v>
      </c>
      <c r="R466" s="95" t="b">
        <f t="shared" ref="R466:R529" si="111">NOT(ISERR(AND(N466&lt;13,VALUE(O466)&lt;31,P466=Q466)))</f>
        <v>0</v>
      </c>
      <c r="S466" s="76" t="str">
        <f t="shared" si="104"/>
        <v/>
      </c>
      <c r="T466" s="94" t="e" cm="1">
        <f t="array" aca="1" ref="T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U466" s="94" t="str">
        <f t="shared" si="105"/>
        <v/>
      </c>
      <c r="V466" s="96" t="b">
        <f t="shared" si="106"/>
        <v>0</v>
      </c>
      <c r="W466" s="130" t="e">
        <f>IF(#REF!="",FALSE,IF(OR(X466&gt;Z466,X466&lt;Y466),TRUE,FALSE))</f>
        <v>#REF!</v>
      </c>
      <c r="X466" s="130">
        <f t="shared" si="107"/>
        <v>0</v>
      </c>
      <c r="Y466" s="132" t="e">
        <f>#REF!-3/30</f>
        <v>#REF!</v>
      </c>
      <c r="Z466" s="133" t="e">
        <f>#REF!+1/30</f>
        <v>#REF!</v>
      </c>
    </row>
    <row r="467" spans="1:26" s="30" customFormat="1" x14ac:dyDescent="0.25">
      <c r="A467" s="19">
        <v>452</v>
      </c>
      <c r="B467" s="20"/>
      <c r="C467" s="189"/>
      <c r="D467" s="1"/>
      <c r="E467" s="1"/>
      <c r="F467" s="233">
        <v>0</v>
      </c>
      <c r="G467" s="58"/>
      <c r="H467" s="134" t="str">
        <f t="shared" si="108"/>
        <v/>
      </c>
      <c r="I467" s="35" t="b">
        <f t="shared" si="98"/>
        <v>0</v>
      </c>
      <c r="J467" s="92" t="str">
        <f t="shared" si="99"/>
        <v/>
      </c>
      <c r="K467" s="29" t="b">
        <v>0</v>
      </c>
      <c r="L467" s="92" t="str">
        <f t="shared" si="109"/>
        <v/>
      </c>
      <c r="M467" s="94" t="e">
        <f t="shared" si="100"/>
        <v>#VALUE!</v>
      </c>
      <c r="N467" s="94" t="e">
        <f t="shared" si="101"/>
        <v>#VALUE!</v>
      </c>
      <c r="O467" s="94" t="e">
        <f t="shared" si="102"/>
        <v>#VALUE!</v>
      </c>
      <c r="P467" s="95" t="e">
        <f t="shared" si="103"/>
        <v>#VALUE!</v>
      </c>
      <c r="Q467" s="95" t="e">
        <f t="shared" si="110"/>
        <v>#VALUE!</v>
      </c>
      <c r="R467" s="95" t="b">
        <f t="shared" si="111"/>
        <v>0</v>
      </c>
      <c r="S467" s="76" t="str">
        <f t="shared" si="104"/>
        <v/>
      </c>
      <c r="T467" s="94" t="e" cm="1">
        <f t="array" aca="1" ref="T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U467" s="94" t="str">
        <f t="shared" si="105"/>
        <v/>
      </c>
      <c r="V467" s="96" t="b">
        <f t="shared" si="106"/>
        <v>0</v>
      </c>
      <c r="W467" s="130" t="e">
        <f>IF(#REF!="",FALSE,IF(OR(X467&gt;Z467,X467&lt;Y467),TRUE,FALSE))</f>
        <v>#REF!</v>
      </c>
      <c r="X467" s="130">
        <f t="shared" si="107"/>
        <v>0</v>
      </c>
      <c r="Y467" s="132" t="e">
        <f>#REF!-3/30</f>
        <v>#REF!</v>
      </c>
      <c r="Z467" s="133" t="e">
        <f>#REF!+1/30</f>
        <v>#REF!</v>
      </c>
    </row>
    <row r="468" spans="1:26" s="30" customFormat="1" x14ac:dyDescent="0.25">
      <c r="A468" s="19">
        <v>453</v>
      </c>
      <c r="B468" s="20"/>
      <c r="C468" s="189"/>
      <c r="D468" s="1"/>
      <c r="E468" s="1"/>
      <c r="F468" s="233">
        <v>0</v>
      </c>
      <c r="G468" s="58"/>
      <c r="H468" s="134" t="str">
        <f t="shared" si="108"/>
        <v/>
      </c>
      <c r="I468" s="35" t="b">
        <f t="shared" si="98"/>
        <v>0</v>
      </c>
      <c r="J468" s="92" t="str">
        <f t="shared" si="99"/>
        <v/>
      </c>
      <c r="K468" s="29" t="b">
        <v>0</v>
      </c>
      <c r="L468" s="92" t="str">
        <f t="shared" si="109"/>
        <v/>
      </c>
      <c r="M468" s="94" t="e">
        <f t="shared" si="100"/>
        <v>#VALUE!</v>
      </c>
      <c r="N468" s="94" t="e">
        <f t="shared" si="101"/>
        <v>#VALUE!</v>
      </c>
      <c r="O468" s="94" t="e">
        <f t="shared" si="102"/>
        <v>#VALUE!</v>
      </c>
      <c r="P468" s="95" t="e">
        <f t="shared" si="103"/>
        <v>#VALUE!</v>
      </c>
      <c r="Q468" s="95" t="e">
        <f t="shared" si="110"/>
        <v>#VALUE!</v>
      </c>
      <c r="R468" s="95" t="b">
        <f t="shared" si="111"/>
        <v>0</v>
      </c>
      <c r="S468" s="76" t="str">
        <f t="shared" si="104"/>
        <v/>
      </c>
      <c r="T468" s="94" t="e" cm="1">
        <f t="array" aca="1" ref="T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U468" s="94" t="str">
        <f t="shared" si="105"/>
        <v/>
      </c>
      <c r="V468" s="96" t="b">
        <f t="shared" si="106"/>
        <v>0</v>
      </c>
      <c r="W468" s="130" t="e">
        <f>IF(#REF!="",FALSE,IF(OR(X468&gt;Z468,X468&lt;Y468),TRUE,FALSE))</f>
        <v>#REF!</v>
      </c>
      <c r="X468" s="130">
        <f t="shared" si="107"/>
        <v>0</v>
      </c>
      <c r="Y468" s="132" t="e">
        <f>#REF!-3/30</f>
        <v>#REF!</v>
      </c>
      <c r="Z468" s="133" t="e">
        <f>#REF!+1/30</f>
        <v>#REF!</v>
      </c>
    </row>
    <row r="469" spans="1:26" s="30" customFormat="1" x14ac:dyDescent="0.25">
      <c r="A469" s="19">
        <v>454</v>
      </c>
      <c r="B469" s="20"/>
      <c r="C469" s="189"/>
      <c r="D469" s="1"/>
      <c r="E469" s="1"/>
      <c r="F469" s="233">
        <v>0</v>
      </c>
      <c r="G469" s="58"/>
      <c r="H469" s="134" t="str">
        <f t="shared" si="108"/>
        <v/>
      </c>
      <c r="I469" s="35" t="b">
        <f t="shared" si="98"/>
        <v>0</v>
      </c>
      <c r="J469" s="92" t="str">
        <f t="shared" si="99"/>
        <v/>
      </c>
      <c r="K469" s="29" t="b">
        <v>0</v>
      </c>
      <c r="L469" s="92" t="str">
        <f t="shared" si="109"/>
        <v/>
      </c>
      <c r="M469" s="94" t="e">
        <f t="shared" si="100"/>
        <v>#VALUE!</v>
      </c>
      <c r="N469" s="94" t="e">
        <f t="shared" si="101"/>
        <v>#VALUE!</v>
      </c>
      <c r="O469" s="94" t="e">
        <f t="shared" si="102"/>
        <v>#VALUE!</v>
      </c>
      <c r="P469" s="95" t="e">
        <f t="shared" si="103"/>
        <v>#VALUE!</v>
      </c>
      <c r="Q469" s="95" t="e">
        <f t="shared" si="110"/>
        <v>#VALUE!</v>
      </c>
      <c r="R469" s="95" t="b">
        <f t="shared" si="111"/>
        <v>0</v>
      </c>
      <c r="S469" s="76" t="str">
        <f t="shared" si="104"/>
        <v/>
      </c>
      <c r="T469" s="94" t="e" cm="1">
        <f t="array" aca="1" ref="T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U469" s="94" t="str">
        <f t="shared" si="105"/>
        <v/>
      </c>
      <c r="V469" s="96" t="b">
        <f t="shared" si="106"/>
        <v>0</v>
      </c>
      <c r="W469" s="130" t="e">
        <f>IF(#REF!="",FALSE,IF(OR(X469&gt;Z469,X469&lt;Y469),TRUE,FALSE))</f>
        <v>#REF!</v>
      </c>
      <c r="X469" s="130">
        <f t="shared" si="107"/>
        <v>0</v>
      </c>
      <c r="Y469" s="132" t="e">
        <f>#REF!-3/30</f>
        <v>#REF!</v>
      </c>
      <c r="Z469" s="133" t="e">
        <f>#REF!+1/30</f>
        <v>#REF!</v>
      </c>
    </row>
    <row r="470" spans="1:26" s="30" customFormat="1" x14ac:dyDescent="0.25">
      <c r="A470" s="19">
        <v>455</v>
      </c>
      <c r="B470" s="20"/>
      <c r="C470" s="189"/>
      <c r="D470" s="1"/>
      <c r="E470" s="1"/>
      <c r="F470" s="233">
        <v>0</v>
      </c>
      <c r="G470" s="58"/>
      <c r="H470" s="134" t="str">
        <f t="shared" si="108"/>
        <v/>
      </c>
      <c r="I470" s="35" t="b">
        <f t="shared" si="98"/>
        <v>0</v>
      </c>
      <c r="J470" s="92" t="str">
        <f t="shared" si="99"/>
        <v/>
      </c>
      <c r="K470" s="29" t="b">
        <v>0</v>
      </c>
      <c r="L470" s="92" t="str">
        <f t="shared" si="109"/>
        <v/>
      </c>
      <c r="M470" s="94" t="e">
        <f t="shared" si="100"/>
        <v>#VALUE!</v>
      </c>
      <c r="N470" s="94" t="e">
        <f t="shared" si="101"/>
        <v>#VALUE!</v>
      </c>
      <c r="O470" s="94" t="e">
        <f t="shared" si="102"/>
        <v>#VALUE!</v>
      </c>
      <c r="P470" s="95" t="e">
        <f t="shared" si="103"/>
        <v>#VALUE!</v>
      </c>
      <c r="Q470" s="95" t="e">
        <f t="shared" si="110"/>
        <v>#VALUE!</v>
      </c>
      <c r="R470" s="95" t="b">
        <f t="shared" si="111"/>
        <v>0</v>
      </c>
      <c r="S470" s="76" t="str">
        <f t="shared" si="104"/>
        <v/>
      </c>
      <c r="T470" s="94" t="e" cm="1">
        <f t="array" aca="1" ref="T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U470" s="94" t="str">
        <f t="shared" si="105"/>
        <v/>
      </c>
      <c r="V470" s="96" t="b">
        <f t="shared" si="106"/>
        <v>0</v>
      </c>
      <c r="W470" s="130" t="e">
        <f>IF(#REF!="",FALSE,IF(OR(X470&gt;Z470,X470&lt;Y470),TRUE,FALSE))</f>
        <v>#REF!</v>
      </c>
      <c r="X470" s="130">
        <f t="shared" si="107"/>
        <v>0</v>
      </c>
      <c r="Y470" s="132" t="e">
        <f>#REF!-3/30</f>
        <v>#REF!</v>
      </c>
      <c r="Z470" s="133" t="e">
        <f>#REF!+1/30</f>
        <v>#REF!</v>
      </c>
    </row>
    <row r="471" spans="1:26" s="30" customFormat="1" x14ac:dyDescent="0.25">
      <c r="A471" s="19">
        <v>456</v>
      </c>
      <c r="B471" s="20"/>
      <c r="C471" s="189"/>
      <c r="D471" s="1"/>
      <c r="E471" s="1"/>
      <c r="F471" s="233">
        <v>0</v>
      </c>
      <c r="G471" s="58"/>
      <c r="H471" s="134" t="str">
        <f t="shared" si="108"/>
        <v/>
      </c>
      <c r="I471" s="35" t="b">
        <f t="shared" si="98"/>
        <v>0</v>
      </c>
      <c r="J471" s="92" t="str">
        <f t="shared" si="99"/>
        <v/>
      </c>
      <c r="K471" s="29" t="b">
        <v>0</v>
      </c>
      <c r="L471" s="92" t="str">
        <f t="shared" si="109"/>
        <v/>
      </c>
      <c r="M471" s="94" t="e">
        <f t="shared" si="100"/>
        <v>#VALUE!</v>
      </c>
      <c r="N471" s="94" t="e">
        <f t="shared" si="101"/>
        <v>#VALUE!</v>
      </c>
      <c r="O471" s="94" t="e">
        <f t="shared" si="102"/>
        <v>#VALUE!</v>
      </c>
      <c r="P471" s="95" t="e">
        <f t="shared" si="103"/>
        <v>#VALUE!</v>
      </c>
      <c r="Q471" s="95" t="e">
        <f t="shared" si="110"/>
        <v>#VALUE!</v>
      </c>
      <c r="R471" s="95" t="b">
        <f t="shared" si="111"/>
        <v>0</v>
      </c>
      <c r="S471" s="76" t="str">
        <f t="shared" si="104"/>
        <v/>
      </c>
      <c r="T471" s="94" t="e" cm="1">
        <f t="array" aca="1" ref="T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U471" s="94" t="str">
        <f t="shared" si="105"/>
        <v/>
      </c>
      <c r="V471" s="96" t="b">
        <f t="shared" si="106"/>
        <v>0</v>
      </c>
      <c r="W471" s="130" t="e">
        <f>IF(#REF!="",FALSE,IF(OR(X471&gt;Z471,X471&lt;Y471),TRUE,FALSE))</f>
        <v>#REF!</v>
      </c>
      <c r="X471" s="130">
        <f t="shared" si="107"/>
        <v>0</v>
      </c>
      <c r="Y471" s="132" t="e">
        <f>#REF!-3/30</f>
        <v>#REF!</v>
      </c>
      <c r="Z471" s="133" t="e">
        <f>#REF!+1/30</f>
        <v>#REF!</v>
      </c>
    </row>
    <row r="472" spans="1:26" s="30" customFormat="1" x14ac:dyDescent="0.25">
      <c r="A472" s="19">
        <v>457</v>
      </c>
      <c r="B472" s="20"/>
      <c r="C472" s="189"/>
      <c r="D472" s="1"/>
      <c r="E472" s="1"/>
      <c r="F472" s="233">
        <v>0</v>
      </c>
      <c r="G472" s="58"/>
      <c r="H472" s="134" t="str">
        <f t="shared" si="108"/>
        <v/>
      </c>
      <c r="I472" s="35" t="b">
        <f t="shared" si="98"/>
        <v>0</v>
      </c>
      <c r="J472" s="92" t="str">
        <f t="shared" si="99"/>
        <v/>
      </c>
      <c r="K472" s="29" t="b">
        <v>0</v>
      </c>
      <c r="L472" s="92" t="str">
        <f t="shared" si="109"/>
        <v/>
      </c>
      <c r="M472" s="94" t="e">
        <f t="shared" si="100"/>
        <v>#VALUE!</v>
      </c>
      <c r="N472" s="94" t="e">
        <f t="shared" si="101"/>
        <v>#VALUE!</v>
      </c>
      <c r="O472" s="94" t="e">
        <f t="shared" si="102"/>
        <v>#VALUE!</v>
      </c>
      <c r="P472" s="95" t="e">
        <f t="shared" si="103"/>
        <v>#VALUE!</v>
      </c>
      <c r="Q472" s="95" t="e">
        <f t="shared" si="110"/>
        <v>#VALUE!</v>
      </c>
      <c r="R472" s="95" t="b">
        <f t="shared" si="111"/>
        <v>0</v>
      </c>
      <c r="S472" s="76" t="str">
        <f t="shared" si="104"/>
        <v/>
      </c>
      <c r="T472" s="94" t="e" cm="1">
        <f t="array" aca="1" ref="T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U472" s="94" t="str">
        <f t="shared" si="105"/>
        <v/>
      </c>
      <c r="V472" s="96" t="b">
        <f t="shared" si="106"/>
        <v>0</v>
      </c>
      <c r="W472" s="130" t="e">
        <f>IF(#REF!="",FALSE,IF(OR(X472&gt;Z472,X472&lt;Y472),TRUE,FALSE))</f>
        <v>#REF!</v>
      </c>
      <c r="X472" s="130">
        <f t="shared" si="107"/>
        <v>0</v>
      </c>
      <c r="Y472" s="132" t="e">
        <f>#REF!-3/30</f>
        <v>#REF!</v>
      </c>
      <c r="Z472" s="133" t="e">
        <f>#REF!+1/30</f>
        <v>#REF!</v>
      </c>
    </row>
    <row r="473" spans="1:26" s="30" customFormat="1" x14ac:dyDescent="0.25">
      <c r="A473" s="19">
        <v>458</v>
      </c>
      <c r="B473" s="20"/>
      <c r="C473" s="189"/>
      <c r="D473" s="1"/>
      <c r="E473" s="1"/>
      <c r="F473" s="233">
        <v>0</v>
      </c>
      <c r="G473" s="58"/>
      <c r="H473" s="134" t="str">
        <f t="shared" si="108"/>
        <v/>
      </c>
      <c r="I473" s="35" t="b">
        <f t="shared" si="98"/>
        <v>0</v>
      </c>
      <c r="J473" s="92" t="str">
        <f t="shared" si="99"/>
        <v/>
      </c>
      <c r="K473" s="29" t="b">
        <v>0</v>
      </c>
      <c r="L473" s="92" t="str">
        <f t="shared" si="109"/>
        <v/>
      </c>
      <c r="M473" s="94" t="e">
        <f t="shared" si="100"/>
        <v>#VALUE!</v>
      </c>
      <c r="N473" s="94" t="e">
        <f t="shared" si="101"/>
        <v>#VALUE!</v>
      </c>
      <c r="O473" s="94" t="e">
        <f t="shared" si="102"/>
        <v>#VALUE!</v>
      </c>
      <c r="P473" s="95" t="e">
        <f t="shared" si="103"/>
        <v>#VALUE!</v>
      </c>
      <c r="Q473" s="95" t="e">
        <f t="shared" si="110"/>
        <v>#VALUE!</v>
      </c>
      <c r="R473" s="95" t="b">
        <f t="shared" si="111"/>
        <v>0</v>
      </c>
      <c r="S473" s="76" t="str">
        <f t="shared" si="104"/>
        <v/>
      </c>
      <c r="T473" s="94" t="e" cm="1">
        <f t="array" aca="1" ref="T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U473" s="94" t="str">
        <f t="shared" si="105"/>
        <v/>
      </c>
      <c r="V473" s="96" t="b">
        <f t="shared" si="106"/>
        <v>0</v>
      </c>
      <c r="W473" s="130" t="e">
        <f>IF(#REF!="",FALSE,IF(OR(X473&gt;Z473,X473&lt;Y473),TRUE,FALSE))</f>
        <v>#REF!</v>
      </c>
      <c r="X473" s="130">
        <f t="shared" si="107"/>
        <v>0</v>
      </c>
      <c r="Y473" s="132" t="e">
        <f>#REF!-3/30</f>
        <v>#REF!</v>
      </c>
      <c r="Z473" s="133" t="e">
        <f>#REF!+1/30</f>
        <v>#REF!</v>
      </c>
    </row>
    <row r="474" spans="1:26" s="30" customFormat="1" x14ac:dyDescent="0.25">
      <c r="A474" s="19">
        <v>459</v>
      </c>
      <c r="B474" s="20"/>
      <c r="C474" s="189"/>
      <c r="D474" s="1"/>
      <c r="E474" s="1"/>
      <c r="F474" s="233">
        <v>0</v>
      </c>
      <c r="G474" s="58"/>
      <c r="H474" s="134" t="str">
        <f t="shared" si="108"/>
        <v/>
      </c>
      <c r="I474" s="35" t="b">
        <f t="shared" si="98"/>
        <v>0</v>
      </c>
      <c r="J474" s="92" t="str">
        <f t="shared" si="99"/>
        <v/>
      </c>
      <c r="K474" s="29" t="b">
        <v>0</v>
      </c>
      <c r="L474" s="92" t="str">
        <f t="shared" si="109"/>
        <v/>
      </c>
      <c r="M474" s="94" t="e">
        <f t="shared" si="100"/>
        <v>#VALUE!</v>
      </c>
      <c r="N474" s="94" t="e">
        <f t="shared" si="101"/>
        <v>#VALUE!</v>
      </c>
      <c r="O474" s="94" t="e">
        <f t="shared" si="102"/>
        <v>#VALUE!</v>
      </c>
      <c r="P474" s="95" t="e">
        <f t="shared" si="103"/>
        <v>#VALUE!</v>
      </c>
      <c r="Q474" s="95" t="e">
        <f t="shared" si="110"/>
        <v>#VALUE!</v>
      </c>
      <c r="R474" s="95" t="b">
        <f t="shared" si="111"/>
        <v>0</v>
      </c>
      <c r="S474" s="76" t="str">
        <f t="shared" si="104"/>
        <v/>
      </c>
      <c r="T474" s="94" t="e" cm="1">
        <f t="array" aca="1" ref="T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U474" s="94" t="str">
        <f t="shared" si="105"/>
        <v/>
      </c>
      <c r="V474" s="96" t="b">
        <f t="shared" si="106"/>
        <v>0</v>
      </c>
      <c r="W474" s="130" t="e">
        <f>IF(#REF!="",FALSE,IF(OR(X474&gt;Z474,X474&lt;Y474),TRUE,FALSE))</f>
        <v>#REF!</v>
      </c>
      <c r="X474" s="130">
        <f t="shared" si="107"/>
        <v>0</v>
      </c>
      <c r="Y474" s="132" t="e">
        <f>#REF!-3/30</f>
        <v>#REF!</v>
      </c>
      <c r="Z474" s="133" t="e">
        <f>#REF!+1/30</f>
        <v>#REF!</v>
      </c>
    </row>
    <row r="475" spans="1:26" s="30" customFormat="1" x14ac:dyDescent="0.25">
      <c r="A475" s="19">
        <v>460</v>
      </c>
      <c r="B475" s="20"/>
      <c r="C475" s="189"/>
      <c r="D475" s="1"/>
      <c r="E475" s="1"/>
      <c r="F475" s="233">
        <v>0</v>
      </c>
      <c r="G475" s="58"/>
      <c r="H475" s="134" t="str">
        <f t="shared" si="108"/>
        <v/>
      </c>
      <c r="I475" s="35" t="b">
        <f t="shared" si="98"/>
        <v>0</v>
      </c>
      <c r="J475" s="92" t="str">
        <f t="shared" si="99"/>
        <v/>
      </c>
      <c r="K475" s="29" t="b">
        <v>0</v>
      </c>
      <c r="L475" s="92" t="str">
        <f t="shared" si="109"/>
        <v/>
      </c>
      <c r="M475" s="94" t="e">
        <f t="shared" si="100"/>
        <v>#VALUE!</v>
      </c>
      <c r="N475" s="94" t="e">
        <f t="shared" si="101"/>
        <v>#VALUE!</v>
      </c>
      <c r="O475" s="94" t="e">
        <f t="shared" si="102"/>
        <v>#VALUE!</v>
      </c>
      <c r="P475" s="95" t="e">
        <f t="shared" si="103"/>
        <v>#VALUE!</v>
      </c>
      <c r="Q475" s="95" t="e">
        <f t="shared" si="110"/>
        <v>#VALUE!</v>
      </c>
      <c r="R475" s="95" t="b">
        <f t="shared" si="111"/>
        <v>0</v>
      </c>
      <c r="S475" s="76" t="str">
        <f t="shared" si="104"/>
        <v/>
      </c>
      <c r="T475" s="94" t="e" cm="1">
        <f t="array" aca="1" ref="T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U475" s="94" t="str">
        <f t="shared" si="105"/>
        <v/>
      </c>
      <c r="V475" s="96" t="b">
        <f t="shared" si="106"/>
        <v>0</v>
      </c>
      <c r="W475" s="130" t="e">
        <f>IF(#REF!="",FALSE,IF(OR(X475&gt;Z475,X475&lt;Y475),TRUE,FALSE))</f>
        <v>#REF!</v>
      </c>
      <c r="X475" s="130">
        <f t="shared" si="107"/>
        <v>0</v>
      </c>
      <c r="Y475" s="132" t="e">
        <f>#REF!-3/30</f>
        <v>#REF!</v>
      </c>
      <c r="Z475" s="133" t="e">
        <f>#REF!+1/30</f>
        <v>#REF!</v>
      </c>
    </row>
    <row r="476" spans="1:26" s="30" customFormat="1" x14ac:dyDescent="0.25">
      <c r="A476" s="19">
        <v>461</v>
      </c>
      <c r="B476" s="20"/>
      <c r="C476" s="189"/>
      <c r="D476" s="1"/>
      <c r="E476" s="1"/>
      <c r="F476" s="233">
        <v>0</v>
      </c>
      <c r="G476" s="58"/>
      <c r="H476" s="134" t="str">
        <f t="shared" si="108"/>
        <v/>
      </c>
      <c r="I476" s="35" t="b">
        <f t="shared" si="98"/>
        <v>0</v>
      </c>
      <c r="J476" s="92" t="str">
        <f t="shared" si="99"/>
        <v/>
      </c>
      <c r="K476" s="29" t="b">
        <v>0</v>
      </c>
      <c r="L476" s="92" t="str">
        <f t="shared" si="109"/>
        <v/>
      </c>
      <c r="M476" s="94" t="e">
        <f t="shared" si="100"/>
        <v>#VALUE!</v>
      </c>
      <c r="N476" s="94" t="e">
        <f t="shared" si="101"/>
        <v>#VALUE!</v>
      </c>
      <c r="O476" s="94" t="e">
        <f t="shared" si="102"/>
        <v>#VALUE!</v>
      </c>
      <c r="P476" s="95" t="e">
        <f t="shared" si="103"/>
        <v>#VALUE!</v>
      </c>
      <c r="Q476" s="95" t="e">
        <f t="shared" si="110"/>
        <v>#VALUE!</v>
      </c>
      <c r="R476" s="95" t="b">
        <f t="shared" si="111"/>
        <v>0</v>
      </c>
      <c r="S476" s="76" t="str">
        <f t="shared" si="104"/>
        <v/>
      </c>
      <c r="T476" s="94" t="e" cm="1">
        <f t="array" aca="1" ref="T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U476" s="94" t="str">
        <f t="shared" si="105"/>
        <v/>
      </c>
      <c r="V476" s="96" t="b">
        <f t="shared" si="106"/>
        <v>0</v>
      </c>
      <c r="W476" s="130" t="e">
        <f>IF(#REF!="",FALSE,IF(OR(X476&gt;Z476,X476&lt;Y476),TRUE,FALSE))</f>
        <v>#REF!</v>
      </c>
      <c r="X476" s="130">
        <f t="shared" si="107"/>
        <v>0</v>
      </c>
      <c r="Y476" s="132" t="e">
        <f>#REF!-3/30</f>
        <v>#REF!</v>
      </c>
      <c r="Z476" s="133" t="e">
        <f>#REF!+1/30</f>
        <v>#REF!</v>
      </c>
    </row>
    <row r="477" spans="1:26" s="30" customFormat="1" x14ac:dyDescent="0.25">
      <c r="A477" s="19">
        <v>462</v>
      </c>
      <c r="B477" s="20"/>
      <c r="C477" s="189"/>
      <c r="D477" s="1"/>
      <c r="E477" s="1"/>
      <c r="F477" s="233">
        <v>0</v>
      </c>
      <c r="G477" s="58"/>
      <c r="H477" s="134" t="str">
        <f t="shared" si="108"/>
        <v/>
      </c>
      <c r="I477" s="35" t="b">
        <f t="shared" si="98"/>
        <v>0</v>
      </c>
      <c r="J477" s="92" t="str">
        <f t="shared" si="99"/>
        <v/>
      </c>
      <c r="K477" s="29" t="b">
        <v>0</v>
      </c>
      <c r="L477" s="92" t="str">
        <f t="shared" si="109"/>
        <v/>
      </c>
      <c r="M477" s="94" t="e">
        <f t="shared" si="100"/>
        <v>#VALUE!</v>
      </c>
      <c r="N477" s="94" t="e">
        <f t="shared" si="101"/>
        <v>#VALUE!</v>
      </c>
      <c r="O477" s="94" t="e">
        <f t="shared" si="102"/>
        <v>#VALUE!</v>
      </c>
      <c r="P477" s="95" t="e">
        <f t="shared" si="103"/>
        <v>#VALUE!</v>
      </c>
      <c r="Q477" s="95" t="e">
        <f t="shared" si="110"/>
        <v>#VALUE!</v>
      </c>
      <c r="R477" s="95" t="b">
        <f t="shared" si="111"/>
        <v>0</v>
      </c>
      <c r="S477" s="76" t="str">
        <f t="shared" si="104"/>
        <v/>
      </c>
      <c r="T477" s="94" t="e" cm="1">
        <f t="array" aca="1" ref="T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U477" s="94" t="str">
        <f t="shared" si="105"/>
        <v/>
      </c>
      <c r="V477" s="96" t="b">
        <f t="shared" si="106"/>
        <v>0</v>
      </c>
      <c r="W477" s="130" t="e">
        <f>IF(#REF!="",FALSE,IF(OR(X477&gt;Z477,X477&lt;Y477),TRUE,FALSE))</f>
        <v>#REF!</v>
      </c>
      <c r="X477" s="130">
        <f t="shared" si="107"/>
        <v>0</v>
      </c>
      <c r="Y477" s="132" t="e">
        <f>#REF!-3/30</f>
        <v>#REF!</v>
      </c>
      <c r="Z477" s="133" t="e">
        <f>#REF!+1/30</f>
        <v>#REF!</v>
      </c>
    </row>
    <row r="478" spans="1:26" s="30" customFormat="1" x14ac:dyDescent="0.25">
      <c r="A478" s="19">
        <v>463</v>
      </c>
      <c r="B478" s="20"/>
      <c r="C478" s="189"/>
      <c r="D478" s="1"/>
      <c r="E478" s="1"/>
      <c r="F478" s="233">
        <v>0</v>
      </c>
      <c r="G478" s="58"/>
      <c r="H478" s="134" t="str">
        <f t="shared" si="108"/>
        <v/>
      </c>
      <c r="I478" s="35" t="b">
        <f t="shared" si="98"/>
        <v>0</v>
      </c>
      <c r="J478" s="92" t="str">
        <f t="shared" si="99"/>
        <v/>
      </c>
      <c r="K478" s="29" t="b">
        <v>0</v>
      </c>
      <c r="L478" s="92" t="str">
        <f t="shared" si="109"/>
        <v/>
      </c>
      <c r="M478" s="94" t="e">
        <f t="shared" si="100"/>
        <v>#VALUE!</v>
      </c>
      <c r="N478" s="94" t="e">
        <f t="shared" si="101"/>
        <v>#VALUE!</v>
      </c>
      <c r="O478" s="94" t="e">
        <f t="shared" si="102"/>
        <v>#VALUE!</v>
      </c>
      <c r="P478" s="95" t="e">
        <f t="shared" si="103"/>
        <v>#VALUE!</v>
      </c>
      <c r="Q478" s="95" t="e">
        <f t="shared" si="110"/>
        <v>#VALUE!</v>
      </c>
      <c r="R478" s="95" t="b">
        <f t="shared" si="111"/>
        <v>0</v>
      </c>
      <c r="S478" s="76" t="str">
        <f t="shared" si="104"/>
        <v/>
      </c>
      <c r="T478" s="94" t="e" cm="1">
        <f t="array" aca="1" ref="T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U478" s="94" t="str">
        <f t="shared" si="105"/>
        <v/>
      </c>
      <c r="V478" s="96" t="b">
        <f t="shared" si="106"/>
        <v>0</v>
      </c>
      <c r="W478" s="130" t="e">
        <f>IF(#REF!="",FALSE,IF(OR(X478&gt;Z478,X478&lt;Y478),TRUE,FALSE))</f>
        <v>#REF!</v>
      </c>
      <c r="X478" s="130">
        <f t="shared" si="107"/>
        <v>0</v>
      </c>
      <c r="Y478" s="132" t="e">
        <f>#REF!-3/30</f>
        <v>#REF!</v>
      </c>
      <c r="Z478" s="133" t="e">
        <f>#REF!+1/30</f>
        <v>#REF!</v>
      </c>
    </row>
    <row r="479" spans="1:26" s="30" customFormat="1" x14ac:dyDescent="0.25">
      <c r="A479" s="19">
        <v>464</v>
      </c>
      <c r="B479" s="20"/>
      <c r="C479" s="189"/>
      <c r="D479" s="1"/>
      <c r="E479" s="1"/>
      <c r="F479" s="233">
        <v>0</v>
      </c>
      <c r="G479" s="58"/>
      <c r="H479" s="134" t="str">
        <f t="shared" si="108"/>
        <v/>
      </c>
      <c r="I479" s="35" t="b">
        <f t="shared" si="98"/>
        <v>0</v>
      </c>
      <c r="J479" s="92" t="str">
        <f t="shared" si="99"/>
        <v/>
      </c>
      <c r="K479" s="29" t="b">
        <v>0</v>
      </c>
      <c r="L479" s="92" t="str">
        <f t="shared" si="109"/>
        <v/>
      </c>
      <c r="M479" s="94" t="e">
        <f t="shared" si="100"/>
        <v>#VALUE!</v>
      </c>
      <c r="N479" s="94" t="e">
        <f t="shared" si="101"/>
        <v>#VALUE!</v>
      </c>
      <c r="O479" s="94" t="e">
        <f t="shared" si="102"/>
        <v>#VALUE!</v>
      </c>
      <c r="P479" s="95" t="e">
        <f t="shared" si="103"/>
        <v>#VALUE!</v>
      </c>
      <c r="Q479" s="95" t="e">
        <f t="shared" si="110"/>
        <v>#VALUE!</v>
      </c>
      <c r="R479" s="95" t="b">
        <f t="shared" si="111"/>
        <v>0</v>
      </c>
      <c r="S479" s="76" t="str">
        <f t="shared" si="104"/>
        <v/>
      </c>
      <c r="T479" s="94" t="e" cm="1">
        <f t="array" aca="1" ref="T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U479" s="94" t="str">
        <f t="shared" si="105"/>
        <v/>
      </c>
      <c r="V479" s="96" t="b">
        <f t="shared" si="106"/>
        <v>0</v>
      </c>
      <c r="W479" s="130" t="e">
        <f>IF(#REF!="",FALSE,IF(OR(X479&gt;Z479,X479&lt;Y479),TRUE,FALSE))</f>
        <v>#REF!</v>
      </c>
      <c r="X479" s="130">
        <f t="shared" si="107"/>
        <v>0</v>
      </c>
      <c r="Y479" s="132" t="e">
        <f>#REF!-3/30</f>
        <v>#REF!</v>
      </c>
      <c r="Z479" s="133" t="e">
        <f>#REF!+1/30</f>
        <v>#REF!</v>
      </c>
    </row>
    <row r="480" spans="1:26" s="30" customFormat="1" x14ac:dyDescent="0.25">
      <c r="A480" s="19">
        <v>465</v>
      </c>
      <c r="B480" s="20"/>
      <c r="C480" s="189"/>
      <c r="D480" s="1"/>
      <c r="E480" s="1"/>
      <c r="F480" s="233">
        <v>0</v>
      </c>
      <c r="G480" s="58"/>
      <c r="H480" s="134" t="str">
        <f t="shared" si="108"/>
        <v/>
      </c>
      <c r="I480" s="35" t="b">
        <f t="shared" si="98"/>
        <v>0</v>
      </c>
      <c r="J480" s="92" t="str">
        <f t="shared" si="99"/>
        <v/>
      </c>
      <c r="K480" s="29" t="b">
        <v>0</v>
      </c>
      <c r="L480" s="92" t="str">
        <f t="shared" si="109"/>
        <v/>
      </c>
      <c r="M480" s="94" t="e">
        <f t="shared" si="100"/>
        <v>#VALUE!</v>
      </c>
      <c r="N480" s="94" t="e">
        <f t="shared" si="101"/>
        <v>#VALUE!</v>
      </c>
      <c r="O480" s="94" t="e">
        <f t="shared" si="102"/>
        <v>#VALUE!</v>
      </c>
      <c r="P480" s="95" t="e">
        <f t="shared" si="103"/>
        <v>#VALUE!</v>
      </c>
      <c r="Q480" s="95" t="e">
        <f t="shared" si="110"/>
        <v>#VALUE!</v>
      </c>
      <c r="R480" s="95" t="b">
        <f t="shared" si="111"/>
        <v>0</v>
      </c>
      <c r="S480" s="76" t="str">
        <f t="shared" si="104"/>
        <v/>
      </c>
      <c r="T480" s="94" t="e" cm="1">
        <f t="array" aca="1" ref="T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U480" s="94" t="str">
        <f t="shared" si="105"/>
        <v/>
      </c>
      <c r="V480" s="96" t="b">
        <f t="shared" si="106"/>
        <v>0</v>
      </c>
      <c r="W480" s="130" t="e">
        <f>IF(#REF!="",FALSE,IF(OR(X480&gt;Z480,X480&lt;Y480),TRUE,FALSE))</f>
        <v>#REF!</v>
      </c>
      <c r="X480" s="130">
        <f t="shared" si="107"/>
        <v>0</v>
      </c>
      <c r="Y480" s="132" t="e">
        <f>#REF!-3/30</f>
        <v>#REF!</v>
      </c>
      <c r="Z480" s="133" t="e">
        <f>#REF!+1/30</f>
        <v>#REF!</v>
      </c>
    </row>
    <row r="481" spans="1:26" s="30" customFormat="1" x14ac:dyDescent="0.25">
      <c r="A481" s="19">
        <v>466</v>
      </c>
      <c r="B481" s="20"/>
      <c r="C481" s="189"/>
      <c r="D481" s="1"/>
      <c r="E481" s="1"/>
      <c r="F481" s="233">
        <v>0</v>
      </c>
      <c r="G481" s="58"/>
      <c r="H481" s="134" t="str">
        <f t="shared" si="108"/>
        <v/>
      </c>
      <c r="I481" s="35" t="b">
        <f t="shared" si="98"/>
        <v>0</v>
      </c>
      <c r="J481" s="92" t="str">
        <f t="shared" si="99"/>
        <v/>
      </c>
      <c r="K481" s="29" t="b">
        <v>0</v>
      </c>
      <c r="L481" s="92" t="str">
        <f t="shared" si="109"/>
        <v/>
      </c>
      <c r="M481" s="94" t="e">
        <f t="shared" si="100"/>
        <v>#VALUE!</v>
      </c>
      <c r="N481" s="94" t="e">
        <f t="shared" si="101"/>
        <v>#VALUE!</v>
      </c>
      <c r="O481" s="94" t="e">
        <f t="shared" si="102"/>
        <v>#VALUE!</v>
      </c>
      <c r="P481" s="95" t="e">
        <f t="shared" si="103"/>
        <v>#VALUE!</v>
      </c>
      <c r="Q481" s="95" t="e">
        <f t="shared" si="110"/>
        <v>#VALUE!</v>
      </c>
      <c r="R481" s="95" t="b">
        <f t="shared" si="111"/>
        <v>0</v>
      </c>
      <c r="S481" s="76" t="str">
        <f t="shared" si="104"/>
        <v/>
      </c>
      <c r="T481" s="94" t="e" cm="1">
        <f t="array" aca="1" ref="T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U481" s="94" t="str">
        <f t="shared" si="105"/>
        <v/>
      </c>
      <c r="V481" s="96" t="b">
        <f t="shared" si="106"/>
        <v>0</v>
      </c>
      <c r="W481" s="130" t="e">
        <f>IF(#REF!="",FALSE,IF(OR(X481&gt;Z481,X481&lt;Y481),TRUE,FALSE))</f>
        <v>#REF!</v>
      </c>
      <c r="X481" s="130">
        <f t="shared" si="107"/>
        <v>0</v>
      </c>
      <c r="Y481" s="132" t="e">
        <f>#REF!-3/30</f>
        <v>#REF!</v>
      </c>
      <c r="Z481" s="133" t="e">
        <f>#REF!+1/30</f>
        <v>#REF!</v>
      </c>
    </row>
    <row r="482" spans="1:26" s="30" customFormat="1" x14ac:dyDescent="0.25">
      <c r="A482" s="19">
        <v>467</v>
      </c>
      <c r="B482" s="20"/>
      <c r="C482" s="189"/>
      <c r="D482" s="1"/>
      <c r="E482" s="1"/>
      <c r="F482" s="233">
        <v>0</v>
      </c>
      <c r="G482" s="58"/>
      <c r="H482" s="134" t="str">
        <f t="shared" si="108"/>
        <v/>
      </c>
      <c r="I482" s="35" t="b">
        <f t="shared" si="98"/>
        <v>0</v>
      </c>
      <c r="J482" s="92" t="str">
        <f t="shared" si="99"/>
        <v/>
      </c>
      <c r="K482" s="29" t="b">
        <v>0</v>
      </c>
      <c r="L482" s="92" t="str">
        <f t="shared" si="109"/>
        <v/>
      </c>
      <c r="M482" s="94" t="e">
        <f t="shared" si="100"/>
        <v>#VALUE!</v>
      </c>
      <c r="N482" s="94" t="e">
        <f t="shared" si="101"/>
        <v>#VALUE!</v>
      </c>
      <c r="O482" s="94" t="e">
        <f t="shared" si="102"/>
        <v>#VALUE!</v>
      </c>
      <c r="P482" s="95" t="e">
        <f t="shared" si="103"/>
        <v>#VALUE!</v>
      </c>
      <c r="Q482" s="95" t="e">
        <f t="shared" si="110"/>
        <v>#VALUE!</v>
      </c>
      <c r="R482" s="95" t="b">
        <f t="shared" si="111"/>
        <v>0</v>
      </c>
      <c r="S482" s="76" t="str">
        <f t="shared" si="104"/>
        <v/>
      </c>
      <c r="T482" s="94" t="e" cm="1">
        <f t="array" aca="1" ref="T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U482" s="94" t="str">
        <f t="shared" si="105"/>
        <v/>
      </c>
      <c r="V482" s="96" t="b">
        <f t="shared" si="106"/>
        <v>0</v>
      </c>
      <c r="W482" s="130" t="e">
        <f>IF(#REF!="",FALSE,IF(OR(X482&gt;Z482,X482&lt;Y482),TRUE,FALSE))</f>
        <v>#REF!</v>
      </c>
      <c r="X482" s="130">
        <f t="shared" si="107"/>
        <v>0</v>
      </c>
      <c r="Y482" s="132" t="e">
        <f>#REF!-3/30</f>
        <v>#REF!</v>
      </c>
      <c r="Z482" s="133" t="e">
        <f>#REF!+1/30</f>
        <v>#REF!</v>
      </c>
    </row>
    <row r="483" spans="1:26" s="30" customFormat="1" x14ac:dyDescent="0.25">
      <c r="A483" s="19">
        <v>468</v>
      </c>
      <c r="B483" s="20"/>
      <c r="C483" s="189"/>
      <c r="D483" s="1"/>
      <c r="E483" s="1"/>
      <c r="F483" s="233">
        <v>0</v>
      </c>
      <c r="G483" s="58"/>
      <c r="H483" s="134" t="str">
        <f t="shared" si="108"/>
        <v/>
      </c>
      <c r="I483" s="35" t="b">
        <f t="shared" si="98"/>
        <v>0</v>
      </c>
      <c r="J483" s="92" t="str">
        <f t="shared" si="99"/>
        <v/>
      </c>
      <c r="K483" s="29" t="b">
        <v>0</v>
      </c>
      <c r="L483" s="92" t="str">
        <f t="shared" si="109"/>
        <v/>
      </c>
      <c r="M483" s="94" t="e">
        <f t="shared" si="100"/>
        <v>#VALUE!</v>
      </c>
      <c r="N483" s="94" t="e">
        <f t="shared" si="101"/>
        <v>#VALUE!</v>
      </c>
      <c r="O483" s="94" t="e">
        <f t="shared" si="102"/>
        <v>#VALUE!</v>
      </c>
      <c r="P483" s="95" t="e">
        <f t="shared" si="103"/>
        <v>#VALUE!</v>
      </c>
      <c r="Q483" s="95" t="e">
        <f t="shared" si="110"/>
        <v>#VALUE!</v>
      </c>
      <c r="R483" s="95" t="b">
        <f t="shared" si="111"/>
        <v>0</v>
      </c>
      <c r="S483" s="76" t="str">
        <f t="shared" si="104"/>
        <v/>
      </c>
      <c r="T483" s="94" t="e" cm="1">
        <f t="array" aca="1" ref="T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U483" s="94" t="str">
        <f t="shared" si="105"/>
        <v/>
      </c>
      <c r="V483" s="96" t="b">
        <f t="shared" si="106"/>
        <v>0</v>
      </c>
      <c r="W483" s="130" t="e">
        <f>IF(#REF!="",FALSE,IF(OR(X483&gt;Z483,X483&lt;Y483),TRUE,FALSE))</f>
        <v>#REF!</v>
      </c>
      <c r="X483" s="130">
        <f t="shared" si="107"/>
        <v>0</v>
      </c>
      <c r="Y483" s="132" t="e">
        <f>#REF!-3/30</f>
        <v>#REF!</v>
      </c>
      <c r="Z483" s="133" t="e">
        <f>#REF!+1/30</f>
        <v>#REF!</v>
      </c>
    </row>
    <row r="484" spans="1:26" s="30" customFormat="1" x14ac:dyDescent="0.25">
      <c r="A484" s="19">
        <v>469</v>
      </c>
      <c r="B484" s="20"/>
      <c r="C484" s="189"/>
      <c r="D484" s="1"/>
      <c r="E484" s="1"/>
      <c r="F484" s="233">
        <v>0</v>
      </c>
      <c r="G484" s="58"/>
      <c r="H484" s="134" t="str">
        <f t="shared" si="108"/>
        <v/>
      </c>
      <c r="I484" s="35" t="b">
        <f t="shared" si="98"/>
        <v>0</v>
      </c>
      <c r="J484" s="92" t="str">
        <f t="shared" si="99"/>
        <v/>
      </c>
      <c r="K484" s="29" t="b">
        <v>0</v>
      </c>
      <c r="L484" s="92" t="str">
        <f t="shared" si="109"/>
        <v/>
      </c>
      <c r="M484" s="94" t="e">
        <f t="shared" si="100"/>
        <v>#VALUE!</v>
      </c>
      <c r="N484" s="94" t="e">
        <f t="shared" si="101"/>
        <v>#VALUE!</v>
      </c>
      <c r="O484" s="94" t="e">
        <f t="shared" si="102"/>
        <v>#VALUE!</v>
      </c>
      <c r="P484" s="95" t="e">
        <f t="shared" si="103"/>
        <v>#VALUE!</v>
      </c>
      <c r="Q484" s="95" t="e">
        <f t="shared" si="110"/>
        <v>#VALUE!</v>
      </c>
      <c r="R484" s="95" t="b">
        <f t="shared" si="111"/>
        <v>0</v>
      </c>
      <c r="S484" s="76" t="str">
        <f t="shared" si="104"/>
        <v/>
      </c>
      <c r="T484" s="94" t="e" cm="1">
        <f t="array" aca="1" ref="T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U484" s="94" t="str">
        <f t="shared" si="105"/>
        <v/>
      </c>
      <c r="V484" s="96" t="b">
        <f t="shared" si="106"/>
        <v>0</v>
      </c>
      <c r="W484" s="130" t="e">
        <f>IF(#REF!="",FALSE,IF(OR(X484&gt;Z484,X484&lt;Y484),TRUE,FALSE))</f>
        <v>#REF!</v>
      </c>
      <c r="X484" s="130">
        <f t="shared" si="107"/>
        <v>0</v>
      </c>
      <c r="Y484" s="132" t="e">
        <f>#REF!-3/30</f>
        <v>#REF!</v>
      </c>
      <c r="Z484" s="133" t="e">
        <f>#REF!+1/30</f>
        <v>#REF!</v>
      </c>
    </row>
    <row r="485" spans="1:26" s="30" customFormat="1" x14ac:dyDescent="0.25">
      <c r="A485" s="19">
        <v>470</v>
      </c>
      <c r="B485" s="20"/>
      <c r="C485" s="189"/>
      <c r="D485" s="1"/>
      <c r="E485" s="1"/>
      <c r="F485" s="233">
        <v>0</v>
      </c>
      <c r="G485" s="58"/>
      <c r="H485" s="134" t="str">
        <f t="shared" si="108"/>
        <v/>
      </c>
      <c r="I485" s="35" t="b">
        <f t="shared" si="98"/>
        <v>0</v>
      </c>
      <c r="J485" s="92" t="str">
        <f t="shared" si="99"/>
        <v/>
      </c>
      <c r="K485" s="29" t="b">
        <v>0</v>
      </c>
      <c r="L485" s="92" t="str">
        <f t="shared" si="109"/>
        <v/>
      </c>
      <c r="M485" s="94" t="e">
        <f t="shared" si="100"/>
        <v>#VALUE!</v>
      </c>
      <c r="N485" s="94" t="e">
        <f t="shared" si="101"/>
        <v>#VALUE!</v>
      </c>
      <c r="O485" s="94" t="e">
        <f t="shared" si="102"/>
        <v>#VALUE!</v>
      </c>
      <c r="P485" s="95" t="e">
        <f t="shared" si="103"/>
        <v>#VALUE!</v>
      </c>
      <c r="Q485" s="95" t="e">
        <f t="shared" si="110"/>
        <v>#VALUE!</v>
      </c>
      <c r="R485" s="95" t="b">
        <f t="shared" si="111"/>
        <v>0</v>
      </c>
      <c r="S485" s="76" t="str">
        <f t="shared" si="104"/>
        <v/>
      </c>
      <c r="T485" s="94" t="e" cm="1">
        <f t="array" aca="1" ref="T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U485" s="94" t="str">
        <f t="shared" si="105"/>
        <v/>
      </c>
      <c r="V485" s="96" t="b">
        <f t="shared" si="106"/>
        <v>0</v>
      </c>
      <c r="W485" s="130" t="e">
        <f>IF(#REF!="",FALSE,IF(OR(X485&gt;Z485,X485&lt;Y485),TRUE,FALSE))</f>
        <v>#REF!</v>
      </c>
      <c r="X485" s="130">
        <f t="shared" si="107"/>
        <v>0</v>
      </c>
      <c r="Y485" s="132" t="e">
        <f>#REF!-3/30</f>
        <v>#REF!</v>
      </c>
      <c r="Z485" s="133" t="e">
        <f>#REF!+1/30</f>
        <v>#REF!</v>
      </c>
    </row>
    <row r="486" spans="1:26" s="30" customFormat="1" x14ac:dyDescent="0.25">
      <c r="A486" s="19">
        <v>471</v>
      </c>
      <c r="B486" s="20"/>
      <c r="C486" s="189"/>
      <c r="D486" s="1"/>
      <c r="E486" s="1"/>
      <c r="F486" s="233">
        <v>0</v>
      </c>
      <c r="G486" s="58"/>
      <c r="H486" s="134" t="str">
        <f t="shared" si="108"/>
        <v/>
      </c>
      <c r="I486" s="35" t="b">
        <f t="shared" si="98"/>
        <v>0</v>
      </c>
      <c r="J486" s="92" t="str">
        <f t="shared" si="99"/>
        <v/>
      </c>
      <c r="K486" s="29" t="b">
        <v>0</v>
      </c>
      <c r="L486" s="92" t="str">
        <f t="shared" si="109"/>
        <v/>
      </c>
      <c r="M486" s="94" t="e">
        <f t="shared" si="100"/>
        <v>#VALUE!</v>
      </c>
      <c r="N486" s="94" t="e">
        <f t="shared" si="101"/>
        <v>#VALUE!</v>
      </c>
      <c r="O486" s="94" t="e">
        <f t="shared" si="102"/>
        <v>#VALUE!</v>
      </c>
      <c r="P486" s="95" t="e">
        <f t="shared" si="103"/>
        <v>#VALUE!</v>
      </c>
      <c r="Q486" s="95" t="e">
        <f t="shared" si="110"/>
        <v>#VALUE!</v>
      </c>
      <c r="R486" s="95" t="b">
        <f t="shared" si="111"/>
        <v>0</v>
      </c>
      <c r="S486" s="76" t="str">
        <f t="shared" si="104"/>
        <v/>
      </c>
      <c r="T486" s="94" t="e" cm="1">
        <f t="array" aca="1" ref="T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U486" s="94" t="str">
        <f t="shared" si="105"/>
        <v/>
      </c>
      <c r="V486" s="96" t="b">
        <f t="shared" si="106"/>
        <v>0</v>
      </c>
      <c r="W486" s="130" t="e">
        <f>IF(#REF!="",FALSE,IF(OR(X486&gt;Z486,X486&lt;Y486),TRUE,FALSE))</f>
        <v>#REF!</v>
      </c>
      <c r="X486" s="130">
        <f t="shared" si="107"/>
        <v>0</v>
      </c>
      <c r="Y486" s="132" t="e">
        <f>#REF!-3/30</f>
        <v>#REF!</v>
      </c>
      <c r="Z486" s="133" t="e">
        <f>#REF!+1/30</f>
        <v>#REF!</v>
      </c>
    </row>
    <row r="487" spans="1:26" s="30" customFormat="1" x14ac:dyDescent="0.25">
      <c r="A487" s="19">
        <v>472</v>
      </c>
      <c r="B487" s="20"/>
      <c r="C487" s="189"/>
      <c r="D487" s="1"/>
      <c r="E487" s="1"/>
      <c r="F487" s="233">
        <v>0</v>
      </c>
      <c r="G487" s="58"/>
      <c r="H487" s="134" t="str">
        <f t="shared" si="108"/>
        <v/>
      </c>
      <c r="I487" s="35" t="b">
        <f t="shared" si="98"/>
        <v>0</v>
      </c>
      <c r="J487" s="92" t="str">
        <f t="shared" si="99"/>
        <v/>
      </c>
      <c r="K487" s="29" t="b">
        <v>0</v>
      </c>
      <c r="L487" s="92" t="str">
        <f t="shared" si="109"/>
        <v/>
      </c>
      <c r="M487" s="94" t="e">
        <f t="shared" si="100"/>
        <v>#VALUE!</v>
      </c>
      <c r="N487" s="94" t="e">
        <f t="shared" si="101"/>
        <v>#VALUE!</v>
      </c>
      <c r="O487" s="94" t="e">
        <f t="shared" si="102"/>
        <v>#VALUE!</v>
      </c>
      <c r="P487" s="95" t="e">
        <f t="shared" si="103"/>
        <v>#VALUE!</v>
      </c>
      <c r="Q487" s="95" t="e">
        <f t="shared" si="110"/>
        <v>#VALUE!</v>
      </c>
      <c r="R487" s="95" t="b">
        <f t="shared" si="111"/>
        <v>0</v>
      </c>
      <c r="S487" s="76" t="str">
        <f t="shared" si="104"/>
        <v/>
      </c>
      <c r="T487" s="94" t="e" cm="1">
        <f t="array" aca="1" ref="T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U487" s="94" t="str">
        <f t="shared" si="105"/>
        <v/>
      </c>
      <c r="V487" s="96" t="b">
        <f t="shared" si="106"/>
        <v>0</v>
      </c>
      <c r="W487" s="130" t="e">
        <f>IF(#REF!="",FALSE,IF(OR(X487&gt;Z487,X487&lt;Y487),TRUE,FALSE))</f>
        <v>#REF!</v>
      </c>
      <c r="X487" s="130">
        <f t="shared" si="107"/>
        <v>0</v>
      </c>
      <c r="Y487" s="132" t="e">
        <f>#REF!-3/30</f>
        <v>#REF!</v>
      </c>
      <c r="Z487" s="133" t="e">
        <f>#REF!+1/30</f>
        <v>#REF!</v>
      </c>
    </row>
    <row r="488" spans="1:26" s="30" customFormat="1" x14ac:dyDescent="0.25">
      <c r="A488" s="19">
        <v>473</v>
      </c>
      <c r="B488" s="20"/>
      <c r="C488" s="189"/>
      <c r="D488" s="1"/>
      <c r="E488" s="1"/>
      <c r="F488" s="233">
        <v>0</v>
      </c>
      <c r="G488" s="58"/>
      <c r="H488" s="134" t="str">
        <f t="shared" si="108"/>
        <v/>
      </c>
      <c r="I488" s="35" t="b">
        <f t="shared" si="98"/>
        <v>0</v>
      </c>
      <c r="J488" s="92" t="str">
        <f t="shared" si="99"/>
        <v/>
      </c>
      <c r="K488" s="29" t="b">
        <v>0</v>
      </c>
      <c r="L488" s="92" t="str">
        <f t="shared" si="109"/>
        <v/>
      </c>
      <c r="M488" s="94" t="e">
        <f t="shared" si="100"/>
        <v>#VALUE!</v>
      </c>
      <c r="N488" s="94" t="e">
        <f t="shared" si="101"/>
        <v>#VALUE!</v>
      </c>
      <c r="O488" s="94" t="e">
        <f t="shared" si="102"/>
        <v>#VALUE!</v>
      </c>
      <c r="P488" s="95" t="e">
        <f t="shared" si="103"/>
        <v>#VALUE!</v>
      </c>
      <c r="Q488" s="95" t="e">
        <f t="shared" si="110"/>
        <v>#VALUE!</v>
      </c>
      <c r="R488" s="95" t="b">
        <f t="shared" si="111"/>
        <v>0</v>
      </c>
      <c r="S488" s="76" t="str">
        <f t="shared" si="104"/>
        <v/>
      </c>
      <c r="T488" s="94" t="e" cm="1">
        <f t="array" aca="1" ref="T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U488" s="94" t="str">
        <f t="shared" si="105"/>
        <v/>
      </c>
      <c r="V488" s="96" t="b">
        <f t="shared" si="106"/>
        <v>0</v>
      </c>
      <c r="W488" s="130" t="e">
        <f>IF(#REF!="",FALSE,IF(OR(X488&gt;Z488,X488&lt;Y488),TRUE,FALSE))</f>
        <v>#REF!</v>
      </c>
      <c r="X488" s="130">
        <f t="shared" si="107"/>
        <v>0</v>
      </c>
      <c r="Y488" s="132" t="e">
        <f>#REF!-3/30</f>
        <v>#REF!</v>
      </c>
      <c r="Z488" s="133" t="e">
        <f>#REF!+1/30</f>
        <v>#REF!</v>
      </c>
    </row>
    <row r="489" spans="1:26" s="30" customFormat="1" x14ac:dyDescent="0.25">
      <c r="A489" s="19">
        <v>474</v>
      </c>
      <c r="B489" s="20"/>
      <c r="C489" s="189"/>
      <c r="D489" s="1"/>
      <c r="E489" s="1"/>
      <c r="F489" s="233">
        <v>0</v>
      </c>
      <c r="G489" s="58"/>
      <c r="H489" s="134" t="str">
        <f t="shared" si="108"/>
        <v/>
      </c>
      <c r="I489" s="35" t="b">
        <f t="shared" si="98"/>
        <v>0</v>
      </c>
      <c r="J489" s="92" t="str">
        <f t="shared" si="99"/>
        <v/>
      </c>
      <c r="K489" s="29" t="b">
        <v>0</v>
      </c>
      <c r="L489" s="92" t="str">
        <f t="shared" si="109"/>
        <v/>
      </c>
      <c r="M489" s="94" t="e">
        <f t="shared" si="100"/>
        <v>#VALUE!</v>
      </c>
      <c r="N489" s="94" t="e">
        <f t="shared" si="101"/>
        <v>#VALUE!</v>
      </c>
      <c r="O489" s="94" t="e">
        <f t="shared" si="102"/>
        <v>#VALUE!</v>
      </c>
      <c r="P489" s="95" t="e">
        <f t="shared" si="103"/>
        <v>#VALUE!</v>
      </c>
      <c r="Q489" s="95" t="e">
        <f t="shared" si="110"/>
        <v>#VALUE!</v>
      </c>
      <c r="R489" s="95" t="b">
        <f t="shared" si="111"/>
        <v>0</v>
      </c>
      <c r="S489" s="76" t="str">
        <f t="shared" si="104"/>
        <v/>
      </c>
      <c r="T489" s="94" t="e" cm="1">
        <f t="array" aca="1" ref="T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U489" s="94" t="str">
        <f t="shared" si="105"/>
        <v/>
      </c>
      <c r="V489" s="96" t="b">
        <f t="shared" si="106"/>
        <v>0</v>
      </c>
      <c r="W489" s="130" t="e">
        <f>IF(#REF!="",FALSE,IF(OR(X489&gt;Z489,X489&lt;Y489),TRUE,FALSE))</f>
        <v>#REF!</v>
      </c>
      <c r="X489" s="130">
        <f t="shared" si="107"/>
        <v>0</v>
      </c>
      <c r="Y489" s="132" t="e">
        <f>#REF!-3/30</f>
        <v>#REF!</v>
      </c>
      <c r="Z489" s="133" t="e">
        <f>#REF!+1/30</f>
        <v>#REF!</v>
      </c>
    </row>
    <row r="490" spans="1:26" s="30" customFormat="1" x14ac:dyDescent="0.25">
      <c r="A490" s="19">
        <v>475</v>
      </c>
      <c r="B490" s="20"/>
      <c r="C490" s="189"/>
      <c r="D490" s="1"/>
      <c r="E490" s="1"/>
      <c r="F490" s="233">
        <v>0</v>
      </c>
      <c r="G490" s="58"/>
      <c r="H490" s="134" t="str">
        <f t="shared" si="108"/>
        <v/>
      </c>
      <c r="I490" s="35" t="b">
        <f t="shared" si="98"/>
        <v>0</v>
      </c>
      <c r="J490" s="92" t="str">
        <f t="shared" si="99"/>
        <v/>
      </c>
      <c r="K490" s="29" t="b">
        <v>0</v>
      </c>
      <c r="L490" s="92" t="str">
        <f t="shared" si="109"/>
        <v/>
      </c>
      <c r="M490" s="94" t="e">
        <f t="shared" si="100"/>
        <v>#VALUE!</v>
      </c>
      <c r="N490" s="94" t="e">
        <f t="shared" si="101"/>
        <v>#VALUE!</v>
      </c>
      <c r="O490" s="94" t="e">
        <f t="shared" si="102"/>
        <v>#VALUE!</v>
      </c>
      <c r="P490" s="95" t="e">
        <f t="shared" si="103"/>
        <v>#VALUE!</v>
      </c>
      <c r="Q490" s="95" t="e">
        <f t="shared" si="110"/>
        <v>#VALUE!</v>
      </c>
      <c r="R490" s="95" t="b">
        <f t="shared" si="111"/>
        <v>0</v>
      </c>
      <c r="S490" s="76" t="str">
        <f t="shared" si="104"/>
        <v/>
      </c>
      <c r="T490" s="94" t="e" cm="1">
        <f t="array" aca="1" ref="T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U490" s="94" t="str">
        <f t="shared" si="105"/>
        <v/>
      </c>
      <c r="V490" s="96" t="b">
        <f t="shared" si="106"/>
        <v>0</v>
      </c>
      <c r="W490" s="130" t="e">
        <f>IF(#REF!="",FALSE,IF(OR(X490&gt;Z490,X490&lt;Y490),TRUE,FALSE))</f>
        <v>#REF!</v>
      </c>
      <c r="X490" s="130">
        <f t="shared" si="107"/>
        <v>0</v>
      </c>
      <c r="Y490" s="132" t="e">
        <f>#REF!-3/30</f>
        <v>#REF!</v>
      </c>
      <c r="Z490" s="133" t="e">
        <f>#REF!+1/30</f>
        <v>#REF!</v>
      </c>
    </row>
    <row r="491" spans="1:26" s="30" customFormat="1" x14ac:dyDescent="0.25">
      <c r="A491" s="19">
        <v>476</v>
      </c>
      <c r="B491" s="20"/>
      <c r="C491" s="189"/>
      <c r="D491" s="1"/>
      <c r="E491" s="1"/>
      <c r="F491" s="233">
        <v>0</v>
      </c>
      <c r="G491" s="58"/>
      <c r="H491" s="134" t="str">
        <f t="shared" si="108"/>
        <v/>
      </c>
      <c r="I491" s="35" t="b">
        <f t="shared" si="98"/>
        <v>0</v>
      </c>
      <c r="J491" s="92" t="str">
        <f t="shared" si="99"/>
        <v/>
      </c>
      <c r="K491" s="29" t="b">
        <v>0</v>
      </c>
      <c r="L491" s="92" t="str">
        <f t="shared" si="109"/>
        <v/>
      </c>
      <c r="M491" s="94" t="e">
        <f t="shared" si="100"/>
        <v>#VALUE!</v>
      </c>
      <c r="N491" s="94" t="e">
        <f t="shared" si="101"/>
        <v>#VALUE!</v>
      </c>
      <c r="O491" s="94" t="e">
        <f t="shared" si="102"/>
        <v>#VALUE!</v>
      </c>
      <c r="P491" s="95" t="e">
        <f t="shared" si="103"/>
        <v>#VALUE!</v>
      </c>
      <c r="Q491" s="95" t="e">
        <f t="shared" si="110"/>
        <v>#VALUE!</v>
      </c>
      <c r="R491" s="95" t="b">
        <f t="shared" si="111"/>
        <v>0</v>
      </c>
      <c r="S491" s="76" t="str">
        <f t="shared" si="104"/>
        <v/>
      </c>
      <c r="T491" s="94" t="e" cm="1">
        <f t="array" aca="1" ref="T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U491" s="94" t="str">
        <f t="shared" si="105"/>
        <v/>
      </c>
      <c r="V491" s="96" t="b">
        <f t="shared" si="106"/>
        <v>0</v>
      </c>
      <c r="W491" s="130" t="e">
        <f>IF(#REF!="",FALSE,IF(OR(X491&gt;Z491,X491&lt;Y491),TRUE,FALSE))</f>
        <v>#REF!</v>
      </c>
      <c r="X491" s="130">
        <f t="shared" si="107"/>
        <v>0</v>
      </c>
      <c r="Y491" s="132" t="e">
        <f>#REF!-3/30</f>
        <v>#REF!</v>
      </c>
      <c r="Z491" s="133" t="e">
        <f>#REF!+1/30</f>
        <v>#REF!</v>
      </c>
    </row>
    <row r="492" spans="1:26" s="30" customFormat="1" x14ac:dyDescent="0.25">
      <c r="A492" s="19">
        <v>477</v>
      </c>
      <c r="B492" s="20"/>
      <c r="C492" s="189"/>
      <c r="D492" s="1"/>
      <c r="E492" s="1"/>
      <c r="F492" s="233">
        <v>0</v>
      </c>
      <c r="G492" s="58"/>
      <c r="H492" s="134" t="str">
        <f t="shared" si="108"/>
        <v/>
      </c>
      <c r="I492" s="35" t="b">
        <f t="shared" si="98"/>
        <v>0</v>
      </c>
      <c r="J492" s="92" t="str">
        <f t="shared" si="99"/>
        <v/>
      </c>
      <c r="K492" s="29" t="b">
        <v>0</v>
      </c>
      <c r="L492" s="92" t="str">
        <f t="shared" si="109"/>
        <v/>
      </c>
      <c r="M492" s="94" t="e">
        <f t="shared" si="100"/>
        <v>#VALUE!</v>
      </c>
      <c r="N492" s="94" t="e">
        <f t="shared" si="101"/>
        <v>#VALUE!</v>
      </c>
      <c r="O492" s="94" t="e">
        <f t="shared" si="102"/>
        <v>#VALUE!</v>
      </c>
      <c r="P492" s="95" t="e">
        <f t="shared" si="103"/>
        <v>#VALUE!</v>
      </c>
      <c r="Q492" s="95" t="e">
        <f t="shared" si="110"/>
        <v>#VALUE!</v>
      </c>
      <c r="R492" s="95" t="b">
        <f t="shared" si="111"/>
        <v>0</v>
      </c>
      <c r="S492" s="76" t="str">
        <f t="shared" si="104"/>
        <v/>
      </c>
      <c r="T492" s="94" t="e" cm="1">
        <f t="array" aca="1" ref="T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U492" s="94" t="str">
        <f t="shared" si="105"/>
        <v/>
      </c>
      <c r="V492" s="96" t="b">
        <f t="shared" si="106"/>
        <v>0</v>
      </c>
      <c r="W492" s="130" t="e">
        <f>IF(#REF!="",FALSE,IF(OR(X492&gt;Z492,X492&lt;Y492),TRUE,FALSE))</f>
        <v>#REF!</v>
      </c>
      <c r="X492" s="130">
        <f t="shared" si="107"/>
        <v>0</v>
      </c>
      <c r="Y492" s="132" t="e">
        <f>#REF!-3/30</f>
        <v>#REF!</v>
      </c>
      <c r="Z492" s="133" t="e">
        <f>#REF!+1/30</f>
        <v>#REF!</v>
      </c>
    </row>
    <row r="493" spans="1:26" s="30" customFormat="1" x14ac:dyDescent="0.25">
      <c r="A493" s="19">
        <v>478</v>
      </c>
      <c r="B493" s="20"/>
      <c r="C493" s="189"/>
      <c r="D493" s="1"/>
      <c r="E493" s="1"/>
      <c r="F493" s="233">
        <v>0</v>
      </c>
      <c r="G493" s="58"/>
      <c r="H493" s="134" t="str">
        <f t="shared" si="108"/>
        <v/>
      </c>
      <c r="I493" s="35" t="b">
        <f t="shared" si="98"/>
        <v>0</v>
      </c>
      <c r="J493" s="92" t="str">
        <f t="shared" si="99"/>
        <v/>
      </c>
      <c r="K493" s="29" t="b">
        <v>0</v>
      </c>
      <c r="L493" s="92" t="str">
        <f t="shared" si="109"/>
        <v/>
      </c>
      <c r="M493" s="94" t="e">
        <f t="shared" si="100"/>
        <v>#VALUE!</v>
      </c>
      <c r="N493" s="94" t="e">
        <f t="shared" si="101"/>
        <v>#VALUE!</v>
      </c>
      <c r="O493" s="94" t="e">
        <f t="shared" si="102"/>
        <v>#VALUE!</v>
      </c>
      <c r="P493" s="95" t="e">
        <f t="shared" si="103"/>
        <v>#VALUE!</v>
      </c>
      <c r="Q493" s="95" t="e">
        <f t="shared" si="110"/>
        <v>#VALUE!</v>
      </c>
      <c r="R493" s="95" t="b">
        <f t="shared" si="111"/>
        <v>0</v>
      </c>
      <c r="S493" s="76" t="str">
        <f t="shared" si="104"/>
        <v/>
      </c>
      <c r="T493" s="94" t="e" cm="1">
        <f t="array" aca="1" ref="T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U493" s="94" t="str">
        <f t="shared" si="105"/>
        <v/>
      </c>
      <c r="V493" s="96" t="b">
        <f t="shared" si="106"/>
        <v>0</v>
      </c>
      <c r="W493" s="130" t="e">
        <f>IF(#REF!="",FALSE,IF(OR(X493&gt;Z493,X493&lt;Y493),TRUE,FALSE))</f>
        <v>#REF!</v>
      </c>
      <c r="X493" s="130">
        <f t="shared" si="107"/>
        <v>0</v>
      </c>
      <c r="Y493" s="132" t="e">
        <f>#REF!-3/30</f>
        <v>#REF!</v>
      </c>
      <c r="Z493" s="133" t="e">
        <f>#REF!+1/30</f>
        <v>#REF!</v>
      </c>
    </row>
    <row r="494" spans="1:26" s="30" customFormat="1" x14ac:dyDescent="0.25">
      <c r="A494" s="19">
        <v>479</v>
      </c>
      <c r="B494" s="20"/>
      <c r="C494" s="189"/>
      <c r="D494" s="1"/>
      <c r="E494" s="1"/>
      <c r="F494" s="233">
        <v>0</v>
      </c>
      <c r="G494" s="58"/>
      <c r="H494" s="134" t="str">
        <f t="shared" si="108"/>
        <v/>
      </c>
      <c r="I494" s="35" t="b">
        <f t="shared" si="98"/>
        <v>0</v>
      </c>
      <c r="J494" s="92" t="str">
        <f t="shared" si="99"/>
        <v/>
      </c>
      <c r="K494" s="29" t="b">
        <v>0</v>
      </c>
      <c r="L494" s="92" t="str">
        <f t="shared" si="109"/>
        <v/>
      </c>
      <c r="M494" s="94" t="e">
        <f t="shared" si="100"/>
        <v>#VALUE!</v>
      </c>
      <c r="N494" s="94" t="e">
        <f t="shared" si="101"/>
        <v>#VALUE!</v>
      </c>
      <c r="O494" s="94" t="e">
        <f t="shared" si="102"/>
        <v>#VALUE!</v>
      </c>
      <c r="P494" s="95" t="e">
        <f t="shared" si="103"/>
        <v>#VALUE!</v>
      </c>
      <c r="Q494" s="95" t="e">
        <f t="shared" si="110"/>
        <v>#VALUE!</v>
      </c>
      <c r="R494" s="95" t="b">
        <f t="shared" si="111"/>
        <v>0</v>
      </c>
      <c r="S494" s="76" t="str">
        <f t="shared" si="104"/>
        <v/>
      </c>
      <c r="T494" s="94" t="e" cm="1">
        <f t="array" aca="1" ref="T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U494" s="94" t="str">
        <f t="shared" si="105"/>
        <v/>
      </c>
      <c r="V494" s="96" t="b">
        <f t="shared" si="106"/>
        <v>0</v>
      </c>
      <c r="W494" s="130" t="e">
        <f>IF(#REF!="",FALSE,IF(OR(X494&gt;Z494,X494&lt;Y494),TRUE,FALSE))</f>
        <v>#REF!</v>
      </c>
      <c r="X494" s="130">
        <f t="shared" si="107"/>
        <v>0</v>
      </c>
      <c r="Y494" s="132" t="e">
        <f>#REF!-3/30</f>
        <v>#REF!</v>
      </c>
      <c r="Z494" s="133" t="e">
        <f>#REF!+1/30</f>
        <v>#REF!</v>
      </c>
    </row>
    <row r="495" spans="1:26" s="30" customFormat="1" x14ac:dyDescent="0.25">
      <c r="A495" s="19">
        <v>480</v>
      </c>
      <c r="B495" s="20"/>
      <c r="C495" s="189"/>
      <c r="D495" s="1"/>
      <c r="E495" s="1"/>
      <c r="F495" s="233">
        <v>0</v>
      </c>
      <c r="G495" s="58"/>
      <c r="H495" s="134" t="str">
        <f t="shared" si="108"/>
        <v/>
      </c>
      <c r="I495" s="35" t="b">
        <f t="shared" si="98"/>
        <v>0</v>
      </c>
      <c r="J495" s="92" t="str">
        <f t="shared" si="99"/>
        <v/>
      </c>
      <c r="K495" s="29" t="b">
        <v>0</v>
      </c>
      <c r="L495" s="92" t="str">
        <f t="shared" si="109"/>
        <v/>
      </c>
      <c r="M495" s="94" t="e">
        <f t="shared" si="100"/>
        <v>#VALUE!</v>
      </c>
      <c r="N495" s="94" t="e">
        <f t="shared" si="101"/>
        <v>#VALUE!</v>
      </c>
      <c r="O495" s="94" t="e">
        <f t="shared" si="102"/>
        <v>#VALUE!</v>
      </c>
      <c r="P495" s="95" t="e">
        <f t="shared" si="103"/>
        <v>#VALUE!</v>
      </c>
      <c r="Q495" s="95" t="e">
        <f t="shared" si="110"/>
        <v>#VALUE!</v>
      </c>
      <c r="R495" s="95" t="b">
        <f t="shared" si="111"/>
        <v>0</v>
      </c>
      <c r="S495" s="76" t="str">
        <f t="shared" si="104"/>
        <v/>
      </c>
      <c r="T495" s="94" t="e" cm="1">
        <f t="array" aca="1" ref="T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U495" s="94" t="str">
        <f t="shared" si="105"/>
        <v/>
      </c>
      <c r="V495" s="96" t="b">
        <f t="shared" si="106"/>
        <v>0</v>
      </c>
      <c r="W495" s="130" t="e">
        <f>IF(#REF!="",FALSE,IF(OR(X495&gt;Z495,X495&lt;Y495),TRUE,FALSE))</f>
        <v>#REF!</v>
      </c>
      <c r="X495" s="130">
        <f t="shared" si="107"/>
        <v>0</v>
      </c>
      <c r="Y495" s="132" t="e">
        <f>#REF!-3/30</f>
        <v>#REF!</v>
      </c>
      <c r="Z495" s="133" t="e">
        <f>#REF!+1/30</f>
        <v>#REF!</v>
      </c>
    </row>
    <row r="496" spans="1:26" s="30" customFormat="1" x14ac:dyDescent="0.25">
      <c r="A496" s="19">
        <v>481</v>
      </c>
      <c r="B496" s="20"/>
      <c r="C496" s="189"/>
      <c r="D496" s="1"/>
      <c r="E496" s="1"/>
      <c r="F496" s="233">
        <v>0</v>
      </c>
      <c r="G496" s="58"/>
      <c r="H496" s="134" t="str">
        <f t="shared" si="108"/>
        <v/>
      </c>
      <c r="I496" s="35" t="b">
        <f t="shared" si="98"/>
        <v>0</v>
      </c>
      <c r="J496" s="92" t="str">
        <f t="shared" si="99"/>
        <v/>
      </c>
      <c r="K496" s="29" t="b">
        <v>0</v>
      </c>
      <c r="L496" s="92" t="str">
        <f t="shared" si="109"/>
        <v/>
      </c>
      <c r="M496" s="94" t="e">
        <f t="shared" si="100"/>
        <v>#VALUE!</v>
      </c>
      <c r="N496" s="94" t="e">
        <f t="shared" si="101"/>
        <v>#VALUE!</v>
      </c>
      <c r="O496" s="94" t="e">
        <f t="shared" si="102"/>
        <v>#VALUE!</v>
      </c>
      <c r="P496" s="95" t="e">
        <f t="shared" si="103"/>
        <v>#VALUE!</v>
      </c>
      <c r="Q496" s="95" t="e">
        <f t="shared" si="110"/>
        <v>#VALUE!</v>
      </c>
      <c r="R496" s="95" t="b">
        <f t="shared" si="111"/>
        <v>0</v>
      </c>
      <c r="S496" s="76" t="str">
        <f t="shared" si="104"/>
        <v/>
      </c>
      <c r="T496" s="94" t="e" cm="1">
        <f t="array" aca="1" ref="T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U496" s="94" t="str">
        <f t="shared" si="105"/>
        <v/>
      </c>
      <c r="V496" s="96" t="b">
        <f t="shared" si="106"/>
        <v>0</v>
      </c>
      <c r="W496" s="130" t="e">
        <f>IF(#REF!="",FALSE,IF(OR(X496&gt;Z496,X496&lt;Y496),TRUE,FALSE))</f>
        <v>#REF!</v>
      </c>
      <c r="X496" s="130">
        <f t="shared" si="107"/>
        <v>0</v>
      </c>
      <c r="Y496" s="132" t="e">
        <f>#REF!-3/30</f>
        <v>#REF!</v>
      </c>
      <c r="Z496" s="133" t="e">
        <f>#REF!+1/30</f>
        <v>#REF!</v>
      </c>
    </row>
    <row r="497" spans="1:26" s="30" customFormat="1" x14ac:dyDescent="0.25">
      <c r="A497" s="19">
        <v>482</v>
      </c>
      <c r="B497" s="20"/>
      <c r="C497" s="189"/>
      <c r="D497" s="1"/>
      <c r="E497" s="1"/>
      <c r="F497" s="233">
        <v>0</v>
      </c>
      <c r="G497" s="58"/>
      <c r="H497" s="134" t="str">
        <f t="shared" si="108"/>
        <v/>
      </c>
      <c r="I497" s="35" t="b">
        <f t="shared" si="98"/>
        <v>0</v>
      </c>
      <c r="J497" s="92" t="str">
        <f t="shared" si="99"/>
        <v/>
      </c>
      <c r="K497" s="29" t="b">
        <v>0</v>
      </c>
      <c r="L497" s="92" t="str">
        <f t="shared" si="109"/>
        <v/>
      </c>
      <c r="M497" s="94" t="e">
        <f t="shared" si="100"/>
        <v>#VALUE!</v>
      </c>
      <c r="N497" s="94" t="e">
        <f t="shared" si="101"/>
        <v>#VALUE!</v>
      </c>
      <c r="O497" s="94" t="e">
        <f t="shared" si="102"/>
        <v>#VALUE!</v>
      </c>
      <c r="P497" s="95" t="e">
        <f t="shared" si="103"/>
        <v>#VALUE!</v>
      </c>
      <c r="Q497" s="95" t="e">
        <f t="shared" si="110"/>
        <v>#VALUE!</v>
      </c>
      <c r="R497" s="95" t="b">
        <f t="shared" si="111"/>
        <v>0</v>
      </c>
      <c r="S497" s="76" t="str">
        <f t="shared" si="104"/>
        <v/>
      </c>
      <c r="T497" s="94" t="e" cm="1">
        <f t="array" aca="1" ref="T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U497" s="94" t="str">
        <f t="shared" si="105"/>
        <v/>
      </c>
      <c r="V497" s="96" t="b">
        <f t="shared" si="106"/>
        <v>0</v>
      </c>
      <c r="W497" s="130" t="e">
        <f>IF(#REF!="",FALSE,IF(OR(X497&gt;Z497,X497&lt;Y497),TRUE,FALSE))</f>
        <v>#REF!</v>
      </c>
      <c r="X497" s="130">
        <f t="shared" si="107"/>
        <v>0</v>
      </c>
      <c r="Y497" s="132" t="e">
        <f>#REF!-3/30</f>
        <v>#REF!</v>
      </c>
      <c r="Z497" s="133" t="e">
        <f>#REF!+1/30</f>
        <v>#REF!</v>
      </c>
    </row>
    <row r="498" spans="1:26" s="30" customFormat="1" x14ac:dyDescent="0.25">
      <c r="A498" s="19">
        <v>483</v>
      </c>
      <c r="B498" s="20"/>
      <c r="C498" s="189"/>
      <c r="D498" s="1"/>
      <c r="E498" s="1"/>
      <c r="F498" s="233">
        <v>0</v>
      </c>
      <c r="G498" s="58"/>
      <c r="H498" s="134" t="str">
        <f t="shared" si="108"/>
        <v/>
      </c>
      <c r="I498" s="35" t="b">
        <f t="shared" si="98"/>
        <v>0</v>
      </c>
      <c r="J498" s="92" t="str">
        <f t="shared" si="99"/>
        <v/>
      </c>
      <c r="K498" s="29" t="b">
        <v>0</v>
      </c>
      <c r="L498" s="92" t="str">
        <f t="shared" si="109"/>
        <v/>
      </c>
      <c r="M498" s="94" t="e">
        <f t="shared" si="100"/>
        <v>#VALUE!</v>
      </c>
      <c r="N498" s="94" t="e">
        <f t="shared" si="101"/>
        <v>#VALUE!</v>
      </c>
      <c r="O498" s="94" t="e">
        <f t="shared" si="102"/>
        <v>#VALUE!</v>
      </c>
      <c r="P498" s="95" t="e">
        <f t="shared" si="103"/>
        <v>#VALUE!</v>
      </c>
      <c r="Q498" s="95" t="e">
        <f t="shared" si="110"/>
        <v>#VALUE!</v>
      </c>
      <c r="R498" s="95" t="b">
        <f t="shared" si="111"/>
        <v>0</v>
      </c>
      <c r="S498" s="76" t="str">
        <f t="shared" si="104"/>
        <v/>
      </c>
      <c r="T498" s="94" t="e" cm="1">
        <f t="array" aca="1" ref="T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U498" s="94" t="str">
        <f t="shared" si="105"/>
        <v/>
      </c>
      <c r="V498" s="96" t="b">
        <f t="shared" si="106"/>
        <v>0</v>
      </c>
      <c r="W498" s="130" t="e">
        <f>IF(#REF!="",FALSE,IF(OR(X498&gt;Z498,X498&lt;Y498),TRUE,FALSE))</f>
        <v>#REF!</v>
      </c>
      <c r="X498" s="130">
        <f t="shared" si="107"/>
        <v>0</v>
      </c>
      <c r="Y498" s="132" t="e">
        <f>#REF!-3/30</f>
        <v>#REF!</v>
      </c>
      <c r="Z498" s="133" t="e">
        <f>#REF!+1/30</f>
        <v>#REF!</v>
      </c>
    </row>
    <row r="499" spans="1:26" s="30" customFormat="1" x14ac:dyDescent="0.25">
      <c r="A499" s="19">
        <v>484</v>
      </c>
      <c r="B499" s="20"/>
      <c r="C499" s="189"/>
      <c r="D499" s="1"/>
      <c r="E499" s="1"/>
      <c r="F499" s="233">
        <v>0</v>
      </c>
      <c r="G499" s="58"/>
      <c r="H499" s="134" t="str">
        <f t="shared" si="108"/>
        <v/>
      </c>
      <c r="I499" s="35" t="b">
        <f t="shared" si="98"/>
        <v>0</v>
      </c>
      <c r="J499" s="92" t="str">
        <f t="shared" si="99"/>
        <v/>
      </c>
      <c r="K499" s="29" t="b">
        <v>0</v>
      </c>
      <c r="L499" s="92" t="str">
        <f t="shared" si="109"/>
        <v/>
      </c>
      <c r="M499" s="94" t="e">
        <f t="shared" si="100"/>
        <v>#VALUE!</v>
      </c>
      <c r="N499" s="94" t="e">
        <f t="shared" si="101"/>
        <v>#VALUE!</v>
      </c>
      <c r="O499" s="94" t="e">
        <f t="shared" si="102"/>
        <v>#VALUE!</v>
      </c>
      <c r="P499" s="95" t="e">
        <f t="shared" si="103"/>
        <v>#VALUE!</v>
      </c>
      <c r="Q499" s="95" t="e">
        <f t="shared" si="110"/>
        <v>#VALUE!</v>
      </c>
      <c r="R499" s="95" t="b">
        <f t="shared" si="111"/>
        <v>0</v>
      </c>
      <c r="S499" s="76" t="str">
        <f t="shared" si="104"/>
        <v/>
      </c>
      <c r="T499" s="94" t="e" cm="1">
        <f t="array" aca="1" ref="T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U499" s="94" t="str">
        <f t="shared" si="105"/>
        <v/>
      </c>
      <c r="V499" s="96" t="b">
        <f t="shared" si="106"/>
        <v>0</v>
      </c>
      <c r="W499" s="130" t="e">
        <f>IF(#REF!="",FALSE,IF(OR(X499&gt;Z499,X499&lt;Y499),TRUE,FALSE))</f>
        <v>#REF!</v>
      </c>
      <c r="X499" s="130">
        <f t="shared" si="107"/>
        <v>0</v>
      </c>
      <c r="Y499" s="132" t="e">
        <f>#REF!-3/30</f>
        <v>#REF!</v>
      </c>
      <c r="Z499" s="133" t="e">
        <f>#REF!+1/30</f>
        <v>#REF!</v>
      </c>
    </row>
    <row r="500" spans="1:26" s="30" customFormat="1" x14ac:dyDescent="0.25">
      <c r="A500" s="19">
        <v>485</v>
      </c>
      <c r="B500" s="20"/>
      <c r="C500" s="189"/>
      <c r="D500" s="1"/>
      <c r="E500" s="1"/>
      <c r="F500" s="233">
        <v>0</v>
      </c>
      <c r="G500" s="58"/>
      <c r="H500" s="134" t="str">
        <f t="shared" si="108"/>
        <v/>
      </c>
      <c r="I500" s="35" t="b">
        <f t="shared" si="98"/>
        <v>0</v>
      </c>
      <c r="J500" s="92" t="str">
        <f t="shared" si="99"/>
        <v/>
      </c>
      <c r="K500" s="29" t="b">
        <v>0</v>
      </c>
      <c r="L500" s="92" t="str">
        <f t="shared" si="109"/>
        <v/>
      </c>
      <c r="M500" s="94" t="e">
        <f t="shared" si="100"/>
        <v>#VALUE!</v>
      </c>
      <c r="N500" s="94" t="e">
        <f t="shared" si="101"/>
        <v>#VALUE!</v>
      </c>
      <c r="O500" s="94" t="e">
        <f t="shared" si="102"/>
        <v>#VALUE!</v>
      </c>
      <c r="P500" s="95" t="e">
        <f t="shared" si="103"/>
        <v>#VALUE!</v>
      </c>
      <c r="Q500" s="95" t="e">
        <f t="shared" si="110"/>
        <v>#VALUE!</v>
      </c>
      <c r="R500" s="95" t="b">
        <f t="shared" si="111"/>
        <v>0</v>
      </c>
      <c r="S500" s="76" t="str">
        <f t="shared" si="104"/>
        <v/>
      </c>
      <c r="T500" s="94" t="e" cm="1">
        <f t="array" aca="1" ref="T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U500" s="94" t="str">
        <f t="shared" si="105"/>
        <v/>
      </c>
      <c r="V500" s="96" t="b">
        <f t="shared" si="106"/>
        <v>0</v>
      </c>
      <c r="W500" s="130" t="e">
        <f>IF(#REF!="",FALSE,IF(OR(X500&gt;Z500,X500&lt;Y500),TRUE,FALSE))</f>
        <v>#REF!</v>
      </c>
      <c r="X500" s="130">
        <f t="shared" si="107"/>
        <v>0</v>
      </c>
      <c r="Y500" s="132" t="e">
        <f>#REF!-3/30</f>
        <v>#REF!</v>
      </c>
      <c r="Z500" s="133" t="e">
        <f>#REF!+1/30</f>
        <v>#REF!</v>
      </c>
    </row>
    <row r="501" spans="1:26" s="30" customFormat="1" x14ac:dyDescent="0.25">
      <c r="A501" s="19">
        <v>486</v>
      </c>
      <c r="B501" s="20"/>
      <c r="C501" s="189"/>
      <c r="D501" s="1"/>
      <c r="E501" s="1"/>
      <c r="F501" s="233">
        <v>0</v>
      </c>
      <c r="G501" s="58"/>
      <c r="H501" s="134" t="str">
        <f t="shared" si="108"/>
        <v/>
      </c>
      <c r="I501" s="35" t="b">
        <f t="shared" si="98"/>
        <v>0</v>
      </c>
      <c r="J501" s="92" t="str">
        <f t="shared" si="99"/>
        <v/>
      </c>
      <c r="K501" s="29" t="b">
        <v>0</v>
      </c>
      <c r="L501" s="92" t="str">
        <f t="shared" si="109"/>
        <v/>
      </c>
      <c r="M501" s="94" t="e">
        <f t="shared" si="100"/>
        <v>#VALUE!</v>
      </c>
      <c r="N501" s="94" t="e">
        <f t="shared" si="101"/>
        <v>#VALUE!</v>
      </c>
      <c r="O501" s="94" t="e">
        <f t="shared" si="102"/>
        <v>#VALUE!</v>
      </c>
      <c r="P501" s="95" t="e">
        <f t="shared" si="103"/>
        <v>#VALUE!</v>
      </c>
      <c r="Q501" s="95" t="e">
        <f t="shared" si="110"/>
        <v>#VALUE!</v>
      </c>
      <c r="R501" s="95" t="b">
        <f t="shared" si="111"/>
        <v>0</v>
      </c>
      <c r="S501" s="76" t="str">
        <f t="shared" si="104"/>
        <v/>
      </c>
      <c r="T501" s="94" t="e" cm="1">
        <f t="array" aca="1" ref="T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U501" s="94" t="str">
        <f t="shared" si="105"/>
        <v/>
      </c>
      <c r="V501" s="96" t="b">
        <f t="shared" si="106"/>
        <v>0</v>
      </c>
      <c r="W501" s="130" t="e">
        <f>IF(#REF!="",FALSE,IF(OR(X501&gt;Z501,X501&lt;Y501),TRUE,FALSE))</f>
        <v>#REF!</v>
      </c>
      <c r="X501" s="130">
        <f t="shared" si="107"/>
        <v>0</v>
      </c>
      <c r="Y501" s="132" t="e">
        <f>#REF!-3/30</f>
        <v>#REF!</v>
      </c>
      <c r="Z501" s="133" t="e">
        <f>#REF!+1/30</f>
        <v>#REF!</v>
      </c>
    </row>
    <row r="502" spans="1:26" s="30" customFormat="1" x14ac:dyDescent="0.25">
      <c r="A502" s="19">
        <v>487</v>
      </c>
      <c r="B502" s="20"/>
      <c r="C502" s="189"/>
      <c r="D502" s="1"/>
      <c r="E502" s="1"/>
      <c r="F502" s="233">
        <v>0</v>
      </c>
      <c r="G502" s="58"/>
      <c r="H502" s="134" t="str">
        <f t="shared" si="108"/>
        <v/>
      </c>
      <c r="I502" s="35" t="b">
        <f t="shared" si="98"/>
        <v>0</v>
      </c>
      <c r="J502" s="92" t="str">
        <f t="shared" si="99"/>
        <v/>
      </c>
      <c r="K502" s="29" t="b">
        <v>0</v>
      </c>
      <c r="L502" s="92" t="str">
        <f t="shared" si="109"/>
        <v/>
      </c>
      <c r="M502" s="94" t="e">
        <f t="shared" si="100"/>
        <v>#VALUE!</v>
      </c>
      <c r="N502" s="94" t="e">
        <f t="shared" si="101"/>
        <v>#VALUE!</v>
      </c>
      <c r="O502" s="94" t="e">
        <f t="shared" si="102"/>
        <v>#VALUE!</v>
      </c>
      <c r="P502" s="95" t="e">
        <f t="shared" si="103"/>
        <v>#VALUE!</v>
      </c>
      <c r="Q502" s="95" t="e">
        <f t="shared" si="110"/>
        <v>#VALUE!</v>
      </c>
      <c r="R502" s="95" t="b">
        <f t="shared" si="111"/>
        <v>0</v>
      </c>
      <c r="S502" s="76" t="str">
        <f t="shared" si="104"/>
        <v/>
      </c>
      <c r="T502" s="94" t="e" cm="1">
        <f t="array" aca="1" ref="T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U502" s="94" t="str">
        <f t="shared" si="105"/>
        <v/>
      </c>
      <c r="V502" s="96" t="b">
        <f t="shared" si="106"/>
        <v>0</v>
      </c>
      <c r="W502" s="130" t="e">
        <f>IF(#REF!="",FALSE,IF(OR(X502&gt;Z502,X502&lt;Y502),TRUE,FALSE))</f>
        <v>#REF!</v>
      </c>
      <c r="X502" s="130">
        <f t="shared" si="107"/>
        <v>0</v>
      </c>
      <c r="Y502" s="132" t="e">
        <f>#REF!-3/30</f>
        <v>#REF!</v>
      </c>
      <c r="Z502" s="133" t="e">
        <f>#REF!+1/30</f>
        <v>#REF!</v>
      </c>
    </row>
    <row r="503" spans="1:26" s="30" customFormat="1" x14ac:dyDescent="0.25">
      <c r="A503" s="19">
        <v>488</v>
      </c>
      <c r="B503" s="20"/>
      <c r="C503" s="189"/>
      <c r="D503" s="1"/>
      <c r="E503" s="1"/>
      <c r="F503" s="233">
        <v>0</v>
      </c>
      <c r="G503" s="58"/>
      <c r="H503" s="134" t="str">
        <f t="shared" si="108"/>
        <v/>
      </c>
      <c r="I503" s="35" t="b">
        <f t="shared" si="98"/>
        <v>0</v>
      </c>
      <c r="J503" s="92" t="str">
        <f t="shared" si="99"/>
        <v/>
      </c>
      <c r="K503" s="29" t="b">
        <v>0</v>
      </c>
      <c r="L503" s="92" t="str">
        <f t="shared" si="109"/>
        <v/>
      </c>
      <c r="M503" s="94" t="e">
        <f t="shared" si="100"/>
        <v>#VALUE!</v>
      </c>
      <c r="N503" s="94" t="e">
        <f t="shared" si="101"/>
        <v>#VALUE!</v>
      </c>
      <c r="O503" s="94" t="e">
        <f t="shared" si="102"/>
        <v>#VALUE!</v>
      </c>
      <c r="P503" s="95" t="e">
        <f t="shared" si="103"/>
        <v>#VALUE!</v>
      </c>
      <c r="Q503" s="95" t="e">
        <f t="shared" si="110"/>
        <v>#VALUE!</v>
      </c>
      <c r="R503" s="95" t="b">
        <f t="shared" si="111"/>
        <v>0</v>
      </c>
      <c r="S503" s="76" t="str">
        <f t="shared" si="104"/>
        <v/>
      </c>
      <c r="T503" s="94" t="e" cm="1">
        <f t="array" aca="1" ref="T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U503" s="94" t="str">
        <f t="shared" si="105"/>
        <v/>
      </c>
      <c r="V503" s="96" t="b">
        <f t="shared" si="106"/>
        <v>0</v>
      </c>
      <c r="W503" s="130" t="e">
        <f>IF(#REF!="",FALSE,IF(OR(X503&gt;Z503,X503&lt;Y503),TRUE,FALSE))</f>
        <v>#REF!</v>
      </c>
      <c r="X503" s="130">
        <f t="shared" si="107"/>
        <v>0</v>
      </c>
      <c r="Y503" s="132" t="e">
        <f>#REF!-3/30</f>
        <v>#REF!</v>
      </c>
      <c r="Z503" s="133" t="e">
        <f>#REF!+1/30</f>
        <v>#REF!</v>
      </c>
    </row>
    <row r="504" spans="1:26" s="30" customFormat="1" x14ac:dyDescent="0.25">
      <c r="A504" s="19">
        <v>489</v>
      </c>
      <c r="B504" s="20"/>
      <c r="C504" s="189"/>
      <c r="D504" s="1"/>
      <c r="E504" s="1"/>
      <c r="F504" s="233">
        <v>0</v>
      </c>
      <c r="G504" s="58"/>
      <c r="H504" s="134" t="str">
        <f t="shared" si="108"/>
        <v/>
      </c>
      <c r="I504" s="35" t="b">
        <f t="shared" si="98"/>
        <v>0</v>
      </c>
      <c r="J504" s="92" t="str">
        <f t="shared" si="99"/>
        <v/>
      </c>
      <c r="K504" s="29" t="b">
        <v>0</v>
      </c>
      <c r="L504" s="92" t="str">
        <f t="shared" si="109"/>
        <v/>
      </c>
      <c r="M504" s="94" t="e">
        <f t="shared" si="100"/>
        <v>#VALUE!</v>
      </c>
      <c r="N504" s="94" t="e">
        <f t="shared" si="101"/>
        <v>#VALUE!</v>
      </c>
      <c r="O504" s="94" t="e">
        <f t="shared" si="102"/>
        <v>#VALUE!</v>
      </c>
      <c r="P504" s="95" t="e">
        <f t="shared" si="103"/>
        <v>#VALUE!</v>
      </c>
      <c r="Q504" s="95" t="e">
        <f t="shared" si="110"/>
        <v>#VALUE!</v>
      </c>
      <c r="R504" s="95" t="b">
        <f t="shared" si="111"/>
        <v>0</v>
      </c>
      <c r="S504" s="76" t="str">
        <f t="shared" si="104"/>
        <v/>
      </c>
      <c r="T504" s="94" t="e" cm="1">
        <f t="array" aca="1" ref="T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U504" s="94" t="str">
        <f t="shared" si="105"/>
        <v/>
      </c>
      <c r="V504" s="96" t="b">
        <f t="shared" si="106"/>
        <v>0</v>
      </c>
      <c r="W504" s="130" t="e">
        <f>IF(#REF!="",FALSE,IF(OR(X504&gt;Z504,X504&lt;Y504),TRUE,FALSE))</f>
        <v>#REF!</v>
      </c>
      <c r="X504" s="130">
        <f t="shared" si="107"/>
        <v>0</v>
      </c>
      <c r="Y504" s="132" t="e">
        <f>#REF!-3/30</f>
        <v>#REF!</v>
      </c>
      <c r="Z504" s="133" t="e">
        <f>#REF!+1/30</f>
        <v>#REF!</v>
      </c>
    </row>
    <row r="505" spans="1:26" s="30" customFormat="1" x14ac:dyDescent="0.25">
      <c r="A505" s="19">
        <v>490</v>
      </c>
      <c r="B505" s="20"/>
      <c r="C505" s="189"/>
      <c r="D505" s="1"/>
      <c r="E505" s="1"/>
      <c r="F505" s="233">
        <v>0</v>
      </c>
      <c r="G505" s="58"/>
      <c r="H505" s="134" t="str">
        <f t="shared" si="108"/>
        <v/>
      </c>
      <c r="I505" s="35" t="b">
        <f t="shared" si="98"/>
        <v>0</v>
      </c>
      <c r="J505" s="92" t="str">
        <f t="shared" si="99"/>
        <v/>
      </c>
      <c r="K505" s="29" t="b">
        <v>0</v>
      </c>
      <c r="L505" s="92" t="str">
        <f t="shared" si="109"/>
        <v/>
      </c>
      <c r="M505" s="94" t="e">
        <f t="shared" si="100"/>
        <v>#VALUE!</v>
      </c>
      <c r="N505" s="94" t="e">
        <f t="shared" si="101"/>
        <v>#VALUE!</v>
      </c>
      <c r="O505" s="94" t="e">
        <f t="shared" si="102"/>
        <v>#VALUE!</v>
      </c>
      <c r="P505" s="95" t="e">
        <f t="shared" si="103"/>
        <v>#VALUE!</v>
      </c>
      <c r="Q505" s="95" t="e">
        <f t="shared" si="110"/>
        <v>#VALUE!</v>
      </c>
      <c r="R505" s="95" t="b">
        <f t="shared" si="111"/>
        <v>0</v>
      </c>
      <c r="S505" s="76" t="str">
        <f t="shared" si="104"/>
        <v/>
      </c>
      <c r="T505" s="94" t="e" cm="1">
        <f t="array" aca="1" ref="T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U505" s="94" t="str">
        <f t="shared" si="105"/>
        <v/>
      </c>
      <c r="V505" s="96" t="b">
        <f t="shared" si="106"/>
        <v>0</v>
      </c>
      <c r="W505" s="130" t="e">
        <f>IF(#REF!="",FALSE,IF(OR(X505&gt;Z505,X505&lt;Y505),TRUE,FALSE))</f>
        <v>#REF!</v>
      </c>
      <c r="X505" s="130">
        <f t="shared" si="107"/>
        <v>0</v>
      </c>
      <c r="Y505" s="132" t="e">
        <f>#REF!-3/30</f>
        <v>#REF!</v>
      </c>
      <c r="Z505" s="133" t="e">
        <f>#REF!+1/30</f>
        <v>#REF!</v>
      </c>
    </row>
    <row r="506" spans="1:26" s="30" customFormat="1" x14ac:dyDescent="0.25">
      <c r="A506" s="19">
        <v>491</v>
      </c>
      <c r="B506" s="20"/>
      <c r="C506" s="189"/>
      <c r="D506" s="1"/>
      <c r="E506" s="1"/>
      <c r="F506" s="233">
        <v>0</v>
      </c>
      <c r="G506" s="58"/>
      <c r="H506" s="134" t="str">
        <f t="shared" si="108"/>
        <v/>
      </c>
      <c r="I506" s="35" t="b">
        <f t="shared" si="98"/>
        <v>0</v>
      </c>
      <c r="J506" s="92" t="str">
        <f t="shared" si="99"/>
        <v/>
      </c>
      <c r="K506" s="29" t="b">
        <v>0</v>
      </c>
      <c r="L506" s="92" t="str">
        <f t="shared" si="109"/>
        <v/>
      </c>
      <c r="M506" s="94" t="e">
        <f t="shared" si="100"/>
        <v>#VALUE!</v>
      </c>
      <c r="N506" s="94" t="e">
        <f t="shared" si="101"/>
        <v>#VALUE!</v>
      </c>
      <c r="O506" s="94" t="e">
        <f t="shared" si="102"/>
        <v>#VALUE!</v>
      </c>
      <c r="P506" s="95" t="e">
        <f t="shared" si="103"/>
        <v>#VALUE!</v>
      </c>
      <c r="Q506" s="95" t="e">
        <f t="shared" si="110"/>
        <v>#VALUE!</v>
      </c>
      <c r="R506" s="95" t="b">
        <f t="shared" si="111"/>
        <v>0</v>
      </c>
      <c r="S506" s="76" t="str">
        <f t="shared" si="104"/>
        <v/>
      </c>
      <c r="T506" s="94" t="e" cm="1">
        <f t="array" aca="1" ref="T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U506" s="94" t="str">
        <f t="shared" si="105"/>
        <v/>
      </c>
      <c r="V506" s="96" t="b">
        <f t="shared" si="106"/>
        <v>0</v>
      </c>
      <c r="W506" s="130" t="e">
        <f>IF(#REF!="",FALSE,IF(OR(X506&gt;Z506,X506&lt;Y506),TRUE,FALSE))</f>
        <v>#REF!</v>
      </c>
      <c r="X506" s="130">
        <f t="shared" si="107"/>
        <v>0</v>
      </c>
      <c r="Y506" s="132" t="e">
        <f>#REF!-3/30</f>
        <v>#REF!</v>
      </c>
      <c r="Z506" s="133" t="e">
        <f>#REF!+1/30</f>
        <v>#REF!</v>
      </c>
    </row>
    <row r="507" spans="1:26" s="30" customFormat="1" x14ac:dyDescent="0.25">
      <c r="A507" s="19">
        <v>492</v>
      </c>
      <c r="B507" s="20"/>
      <c r="C507" s="189"/>
      <c r="D507" s="1"/>
      <c r="E507" s="1"/>
      <c r="F507" s="233">
        <v>0</v>
      </c>
      <c r="G507" s="58"/>
      <c r="H507" s="134" t="str">
        <f t="shared" si="108"/>
        <v/>
      </c>
      <c r="I507" s="35" t="b">
        <f t="shared" si="98"/>
        <v>0</v>
      </c>
      <c r="J507" s="92" t="str">
        <f t="shared" si="99"/>
        <v/>
      </c>
      <c r="K507" s="29" t="b">
        <v>0</v>
      </c>
      <c r="L507" s="92" t="str">
        <f t="shared" si="109"/>
        <v/>
      </c>
      <c r="M507" s="94" t="e">
        <f t="shared" si="100"/>
        <v>#VALUE!</v>
      </c>
      <c r="N507" s="94" t="e">
        <f t="shared" si="101"/>
        <v>#VALUE!</v>
      </c>
      <c r="O507" s="94" t="e">
        <f t="shared" si="102"/>
        <v>#VALUE!</v>
      </c>
      <c r="P507" s="95" t="e">
        <f t="shared" si="103"/>
        <v>#VALUE!</v>
      </c>
      <c r="Q507" s="95" t="e">
        <f t="shared" si="110"/>
        <v>#VALUE!</v>
      </c>
      <c r="R507" s="95" t="b">
        <f t="shared" si="111"/>
        <v>0</v>
      </c>
      <c r="S507" s="76" t="str">
        <f t="shared" si="104"/>
        <v/>
      </c>
      <c r="T507" s="94" t="e" cm="1">
        <f t="array" aca="1" ref="T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U507" s="94" t="str">
        <f t="shared" si="105"/>
        <v/>
      </c>
      <c r="V507" s="96" t="b">
        <f t="shared" si="106"/>
        <v>0</v>
      </c>
      <c r="W507" s="130" t="e">
        <f>IF(#REF!="",FALSE,IF(OR(X507&gt;Z507,X507&lt;Y507),TRUE,FALSE))</f>
        <v>#REF!</v>
      </c>
      <c r="X507" s="130">
        <f t="shared" si="107"/>
        <v>0</v>
      </c>
      <c r="Y507" s="132" t="e">
        <f>#REF!-3/30</f>
        <v>#REF!</v>
      </c>
      <c r="Z507" s="133" t="e">
        <f>#REF!+1/30</f>
        <v>#REF!</v>
      </c>
    </row>
    <row r="508" spans="1:26" s="30" customFormat="1" x14ac:dyDescent="0.25">
      <c r="A508" s="19">
        <v>493</v>
      </c>
      <c r="B508" s="20"/>
      <c r="C508" s="189"/>
      <c r="D508" s="1"/>
      <c r="E508" s="1"/>
      <c r="F508" s="233">
        <v>0</v>
      </c>
      <c r="G508" s="58"/>
      <c r="H508" s="134" t="str">
        <f t="shared" si="108"/>
        <v/>
      </c>
      <c r="I508" s="35" t="b">
        <f t="shared" si="98"/>
        <v>0</v>
      </c>
      <c r="J508" s="92" t="str">
        <f t="shared" si="99"/>
        <v/>
      </c>
      <c r="K508" s="29" t="b">
        <v>0</v>
      </c>
      <c r="L508" s="92" t="str">
        <f t="shared" si="109"/>
        <v/>
      </c>
      <c r="M508" s="94" t="e">
        <f t="shared" si="100"/>
        <v>#VALUE!</v>
      </c>
      <c r="N508" s="94" t="e">
        <f t="shared" si="101"/>
        <v>#VALUE!</v>
      </c>
      <c r="O508" s="94" t="e">
        <f t="shared" si="102"/>
        <v>#VALUE!</v>
      </c>
      <c r="P508" s="95" t="e">
        <f t="shared" si="103"/>
        <v>#VALUE!</v>
      </c>
      <c r="Q508" s="95" t="e">
        <f t="shared" si="110"/>
        <v>#VALUE!</v>
      </c>
      <c r="R508" s="95" t="b">
        <f t="shared" si="111"/>
        <v>0</v>
      </c>
      <c r="S508" s="76" t="str">
        <f t="shared" si="104"/>
        <v/>
      </c>
      <c r="T508" s="94" t="e" cm="1">
        <f t="array" aca="1" ref="T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U508" s="94" t="str">
        <f t="shared" si="105"/>
        <v/>
      </c>
      <c r="V508" s="96" t="b">
        <f t="shared" si="106"/>
        <v>0</v>
      </c>
      <c r="W508" s="130" t="e">
        <f>IF(#REF!="",FALSE,IF(OR(X508&gt;Z508,X508&lt;Y508),TRUE,FALSE))</f>
        <v>#REF!</v>
      </c>
      <c r="X508" s="130">
        <f t="shared" si="107"/>
        <v>0</v>
      </c>
      <c r="Y508" s="132" t="e">
        <f>#REF!-3/30</f>
        <v>#REF!</v>
      </c>
      <c r="Z508" s="133" t="e">
        <f>#REF!+1/30</f>
        <v>#REF!</v>
      </c>
    </row>
    <row r="509" spans="1:26" s="30" customFormat="1" x14ac:dyDescent="0.25">
      <c r="A509" s="19">
        <v>494</v>
      </c>
      <c r="B509" s="20"/>
      <c r="C509" s="189"/>
      <c r="D509" s="1"/>
      <c r="E509" s="1"/>
      <c r="F509" s="233">
        <v>0</v>
      </c>
      <c r="G509" s="58"/>
      <c r="H509" s="134" t="str">
        <f t="shared" si="108"/>
        <v/>
      </c>
      <c r="I509" s="35" t="b">
        <f t="shared" si="98"/>
        <v>0</v>
      </c>
      <c r="J509" s="92" t="str">
        <f t="shared" si="99"/>
        <v/>
      </c>
      <c r="K509" s="29" t="b">
        <v>0</v>
      </c>
      <c r="L509" s="92" t="str">
        <f t="shared" si="109"/>
        <v/>
      </c>
      <c r="M509" s="94" t="e">
        <f t="shared" si="100"/>
        <v>#VALUE!</v>
      </c>
      <c r="N509" s="94" t="e">
        <f t="shared" si="101"/>
        <v>#VALUE!</v>
      </c>
      <c r="O509" s="94" t="e">
        <f t="shared" si="102"/>
        <v>#VALUE!</v>
      </c>
      <c r="P509" s="95" t="e">
        <f t="shared" si="103"/>
        <v>#VALUE!</v>
      </c>
      <c r="Q509" s="95" t="e">
        <f t="shared" si="110"/>
        <v>#VALUE!</v>
      </c>
      <c r="R509" s="95" t="b">
        <f t="shared" si="111"/>
        <v>0</v>
      </c>
      <c r="S509" s="76" t="str">
        <f t="shared" si="104"/>
        <v/>
      </c>
      <c r="T509" s="94" t="e" cm="1">
        <f t="array" aca="1" ref="T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U509" s="94" t="str">
        <f t="shared" si="105"/>
        <v/>
      </c>
      <c r="V509" s="96" t="b">
        <f t="shared" si="106"/>
        <v>0</v>
      </c>
      <c r="W509" s="130" t="e">
        <f>IF(#REF!="",FALSE,IF(OR(X509&gt;Z509,X509&lt;Y509),TRUE,FALSE))</f>
        <v>#REF!</v>
      </c>
      <c r="X509" s="130">
        <f t="shared" si="107"/>
        <v>0</v>
      </c>
      <c r="Y509" s="132" t="e">
        <f>#REF!-3/30</f>
        <v>#REF!</v>
      </c>
      <c r="Z509" s="133" t="e">
        <f>#REF!+1/30</f>
        <v>#REF!</v>
      </c>
    </row>
    <row r="510" spans="1:26" s="30" customFormat="1" x14ac:dyDescent="0.25">
      <c r="A510" s="19">
        <v>495</v>
      </c>
      <c r="B510" s="20"/>
      <c r="C510" s="189"/>
      <c r="D510" s="1"/>
      <c r="E510" s="1"/>
      <c r="F510" s="233">
        <v>0</v>
      </c>
      <c r="G510" s="58"/>
      <c r="H510" s="134" t="str">
        <f t="shared" si="108"/>
        <v/>
      </c>
      <c r="I510" s="35" t="b">
        <f t="shared" si="98"/>
        <v>0</v>
      </c>
      <c r="J510" s="92" t="str">
        <f t="shared" si="99"/>
        <v/>
      </c>
      <c r="K510" s="29" t="b">
        <v>0</v>
      </c>
      <c r="L510" s="92" t="str">
        <f t="shared" si="109"/>
        <v/>
      </c>
      <c r="M510" s="94" t="e">
        <f t="shared" si="100"/>
        <v>#VALUE!</v>
      </c>
      <c r="N510" s="94" t="e">
        <f t="shared" si="101"/>
        <v>#VALUE!</v>
      </c>
      <c r="O510" s="94" t="e">
        <f t="shared" si="102"/>
        <v>#VALUE!</v>
      </c>
      <c r="P510" s="95" t="e">
        <f t="shared" si="103"/>
        <v>#VALUE!</v>
      </c>
      <c r="Q510" s="95" t="e">
        <f t="shared" si="110"/>
        <v>#VALUE!</v>
      </c>
      <c r="R510" s="95" t="b">
        <f t="shared" si="111"/>
        <v>0</v>
      </c>
      <c r="S510" s="76" t="str">
        <f t="shared" si="104"/>
        <v/>
      </c>
      <c r="T510" s="94" t="e" cm="1">
        <f t="array" aca="1" ref="T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U510" s="94" t="str">
        <f t="shared" si="105"/>
        <v/>
      </c>
      <c r="V510" s="96" t="b">
        <f t="shared" si="106"/>
        <v>0</v>
      </c>
      <c r="W510" s="130" t="e">
        <f>IF(#REF!="",FALSE,IF(OR(X510&gt;Z510,X510&lt;Y510),TRUE,FALSE))</f>
        <v>#REF!</v>
      </c>
      <c r="X510" s="130">
        <f t="shared" si="107"/>
        <v>0</v>
      </c>
      <c r="Y510" s="132" t="e">
        <f>#REF!-3/30</f>
        <v>#REF!</v>
      </c>
      <c r="Z510" s="133" t="e">
        <f>#REF!+1/30</f>
        <v>#REF!</v>
      </c>
    </row>
    <row r="511" spans="1:26" s="30" customFormat="1" x14ac:dyDescent="0.25">
      <c r="A511" s="19">
        <v>496</v>
      </c>
      <c r="B511" s="20"/>
      <c r="C511" s="189"/>
      <c r="D511" s="1"/>
      <c r="E511" s="1"/>
      <c r="F511" s="233">
        <v>0</v>
      </c>
      <c r="G511" s="58"/>
      <c r="H511" s="134" t="str">
        <f t="shared" si="108"/>
        <v/>
      </c>
      <c r="I511" s="35" t="b">
        <f t="shared" si="98"/>
        <v>0</v>
      </c>
      <c r="J511" s="92" t="str">
        <f t="shared" si="99"/>
        <v/>
      </c>
      <c r="K511" s="29" t="b">
        <v>0</v>
      </c>
      <c r="L511" s="92" t="str">
        <f t="shared" si="109"/>
        <v/>
      </c>
      <c r="M511" s="94" t="e">
        <f t="shared" si="100"/>
        <v>#VALUE!</v>
      </c>
      <c r="N511" s="94" t="e">
        <f t="shared" si="101"/>
        <v>#VALUE!</v>
      </c>
      <c r="O511" s="94" t="e">
        <f t="shared" si="102"/>
        <v>#VALUE!</v>
      </c>
      <c r="P511" s="95" t="e">
        <f t="shared" si="103"/>
        <v>#VALUE!</v>
      </c>
      <c r="Q511" s="95" t="e">
        <f t="shared" si="110"/>
        <v>#VALUE!</v>
      </c>
      <c r="R511" s="95" t="b">
        <f t="shared" si="111"/>
        <v>0</v>
      </c>
      <c r="S511" s="76" t="str">
        <f t="shared" si="104"/>
        <v/>
      </c>
      <c r="T511" s="94" t="e" cm="1">
        <f t="array" aca="1" ref="T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U511" s="94" t="str">
        <f t="shared" si="105"/>
        <v/>
      </c>
      <c r="V511" s="96" t="b">
        <f t="shared" si="106"/>
        <v>0</v>
      </c>
      <c r="W511" s="130" t="e">
        <f>IF(#REF!="",FALSE,IF(OR(X511&gt;Z511,X511&lt;Y511),TRUE,FALSE))</f>
        <v>#REF!</v>
      </c>
      <c r="X511" s="130">
        <f t="shared" si="107"/>
        <v>0</v>
      </c>
      <c r="Y511" s="132" t="e">
        <f>#REF!-3/30</f>
        <v>#REF!</v>
      </c>
      <c r="Z511" s="133" t="e">
        <f>#REF!+1/30</f>
        <v>#REF!</v>
      </c>
    </row>
    <row r="512" spans="1:26" s="30" customFormat="1" x14ac:dyDescent="0.25">
      <c r="A512" s="19">
        <v>497</v>
      </c>
      <c r="B512" s="20"/>
      <c r="C512" s="189"/>
      <c r="D512" s="1"/>
      <c r="E512" s="1"/>
      <c r="F512" s="233">
        <v>0</v>
      </c>
      <c r="G512" s="58"/>
      <c r="H512" s="134" t="str">
        <f t="shared" si="108"/>
        <v/>
      </c>
      <c r="I512" s="35" t="b">
        <f t="shared" si="98"/>
        <v>0</v>
      </c>
      <c r="J512" s="92" t="str">
        <f t="shared" si="99"/>
        <v/>
      </c>
      <c r="K512" s="29" t="b">
        <v>0</v>
      </c>
      <c r="L512" s="92" t="str">
        <f t="shared" si="109"/>
        <v/>
      </c>
      <c r="M512" s="94" t="e">
        <f t="shared" si="100"/>
        <v>#VALUE!</v>
      </c>
      <c r="N512" s="94" t="e">
        <f t="shared" si="101"/>
        <v>#VALUE!</v>
      </c>
      <c r="O512" s="94" t="e">
        <f t="shared" si="102"/>
        <v>#VALUE!</v>
      </c>
      <c r="P512" s="95" t="e">
        <f t="shared" si="103"/>
        <v>#VALUE!</v>
      </c>
      <c r="Q512" s="95" t="e">
        <f t="shared" si="110"/>
        <v>#VALUE!</v>
      </c>
      <c r="R512" s="95" t="b">
        <f t="shared" si="111"/>
        <v>0</v>
      </c>
      <c r="S512" s="76" t="str">
        <f t="shared" si="104"/>
        <v/>
      </c>
      <c r="T512" s="94" t="e" cm="1">
        <f t="array" aca="1" ref="T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U512" s="94" t="str">
        <f t="shared" si="105"/>
        <v/>
      </c>
      <c r="V512" s="96" t="b">
        <f t="shared" si="106"/>
        <v>0</v>
      </c>
      <c r="W512" s="130" t="e">
        <f>IF(#REF!="",FALSE,IF(OR(X512&gt;Z512,X512&lt;Y512),TRUE,FALSE))</f>
        <v>#REF!</v>
      </c>
      <c r="X512" s="130">
        <f t="shared" si="107"/>
        <v>0</v>
      </c>
      <c r="Y512" s="132" t="e">
        <f>#REF!-3/30</f>
        <v>#REF!</v>
      </c>
      <c r="Z512" s="133" t="e">
        <f>#REF!+1/30</f>
        <v>#REF!</v>
      </c>
    </row>
    <row r="513" spans="1:26" s="30" customFormat="1" x14ac:dyDescent="0.25">
      <c r="A513" s="19">
        <v>498</v>
      </c>
      <c r="B513" s="20"/>
      <c r="C513" s="189"/>
      <c r="D513" s="1"/>
      <c r="E513" s="1"/>
      <c r="F513" s="233">
        <v>0</v>
      </c>
      <c r="G513" s="58"/>
      <c r="H513" s="134" t="str">
        <f t="shared" si="108"/>
        <v/>
      </c>
      <c r="I513" s="35" t="b">
        <f t="shared" si="98"/>
        <v>0</v>
      </c>
      <c r="J513" s="92" t="str">
        <f t="shared" si="99"/>
        <v/>
      </c>
      <c r="K513" s="29" t="b">
        <v>0</v>
      </c>
      <c r="L513" s="92" t="str">
        <f t="shared" si="109"/>
        <v/>
      </c>
      <c r="M513" s="94" t="e">
        <f t="shared" si="100"/>
        <v>#VALUE!</v>
      </c>
      <c r="N513" s="94" t="e">
        <f t="shared" si="101"/>
        <v>#VALUE!</v>
      </c>
      <c r="O513" s="94" t="e">
        <f t="shared" si="102"/>
        <v>#VALUE!</v>
      </c>
      <c r="P513" s="95" t="e">
        <f t="shared" si="103"/>
        <v>#VALUE!</v>
      </c>
      <c r="Q513" s="95" t="e">
        <f t="shared" si="110"/>
        <v>#VALUE!</v>
      </c>
      <c r="R513" s="95" t="b">
        <f t="shared" si="111"/>
        <v>0</v>
      </c>
      <c r="S513" s="76" t="str">
        <f t="shared" si="104"/>
        <v/>
      </c>
      <c r="T513" s="94" t="e" cm="1">
        <f t="array" aca="1" ref="T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U513" s="94" t="str">
        <f t="shared" si="105"/>
        <v/>
      </c>
      <c r="V513" s="96" t="b">
        <f t="shared" si="106"/>
        <v>0</v>
      </c>
      <c r="W513" s="130" t="e">
        <f>IF(#REF!="",FALSE,IF(OR(X513&gt;Z513,X513&lt;Y513),TRUE,FALSE))</f>
        <v>#REF!</v>
      </c>
      <c r="X513" s="130">
        <f t="shared" si="107"/>
        <v>0</v>
      </c>
      <c r="Y513" s="132" t="e">
        <f>#REF!-3/30</f>
        <v>#REF!</v>
      </c>
      <c r="Z513" s="133" t="e">
        <f>#REF!+1/30</f>
        <v>#REF!</v>
      </c>
    </row>
    <row r="514" spans="1:26" s="30" customFormat="1" x14ac:dyDescent="0.25">
      <c r="A514" s="19">
        <v>499</v>
      </c>
      <c r="B514" s="20"/>
      <c r="C514" s="189"/>
      <c r="D514" s="1"/>
      <c r="E514" s="1"/>
      <c r="F514" s="233">
        <v>0</v>
      </c>
      <c r="G514" s="58"/>
      <c r="H514" s="134" t="str">
        <f t="shared" si="108"/>
        <v/>
      </c>
      <c r="I514" s="35" t="b">
        <f t="shared" si="98"/>
        <v>0</v>
      </c>
      <c r="J514" s="92" t="str">
        <f t="shared" si="99"/>
        <v/>
      </c>
      <c r="K514" s="29" t="b">
        <v>0</v>
      </c>
      <c r="L514" s="92" t="str">
        <f t="shared" si="109"/>
        <v/>
      </c>
      <c r="M514" s="94" t="e">
        <f t="shared" si="100"/>
        <v>#VALUE!</v>
      </c>
      <c r="N514" s="94" t="e">
        <f t="shared" si="101"/>
        <v>#VALUE!</v>
      </c>
      <c r="O514" s="94" t="e">
        <f t="shared" si="102"/>
        <v>#VALUE!</v>
      </c>
      <c r="P514" s="95" t="e">
        <f t="shared" si="103"/>
        <v>#VALUE!</v>
      </c>
      <c r="Q514" s="95" t="e">
        <f t="shared" si="110"/>
        <v>#VALUE!</v>
      </c>
      <c r="R514" s="95" t="b">
        <f t="shared" si="111"/>
        <v>0</v>
      </c>
      <c r="S514" s="76" t="str">
        <f t="shared" si="104"/>
        <v/>
      </c>
      <c r="T514" s="94" t="e" cm="1">
        <f t="array" aca="1" ref="T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U514" s="94" t="str">
        <f t="shared" si="105"/>
        <v/>
      </c>
      <c r="V514" s="96" t="b">
        <f t="shared" si="106"/>
        <v>0</v>
      </c>
      <c r="W514" s="130" t="e">
        <f>IF(#REF!="",FALSE,IF(OR(X514&gt;Z514,X514&lt;Y514),TRUE,FALSE))</f>
        <v>#REF!</v>
      </c>
      <c r="X514" s="130">
        <f t="shared" si="107"/>
        <v>0</v>
      </c>
      <c r="Y514" s="132" t="e">
        <f>#REF!-3/30</f>
        <v>#REF!</v>
      </c>
      <c r="Z514" s="133" t="e">
        <f>#REF!+1/30</f>
        <v>#REF!</v>
      </c>
    </row>
    <row r="515" spans="1:26" s="30" customFormat="1" x14ac:dyDescent="0.25">
      <c r="A515" s="19">
        <v>500</v>
      </c>
      <c r="B515" s="20"/>
      <c r="C515" s="189"/>
      <c r="D515" s="1"/>
      <c r="E515" s="1"/>
      <c r="F515" s="233">
        <v>0</v>
      </c>
      <c r="G515" s="58"/>
      <c r="H515" s="134" t="str">
        <f t="shared" si="108"/>
        <v/>
      </c>
      <c r="I515" s="35" t="b">
        <f t="shared" si="98"/>
        <v>0</v>
      </c>
      <c r="J515" s="92" t="str">
        <f t="shared" si="99"/>
        <v/>
      </c>
      <c r="K515" s="29" t="b">
        <v>0</v>
      </c>
      <c r="L515" s="92" t="str">
        <f t="shared" si="109"/>
        <v/>
      </c>
      <c r="M515" s="94" t="e">
        <f t="shared" si="100"/>
        <v>#VALUE!</v>
      </c>
      <c r="N515" s="94" t="e">
        <f t="shared" si="101"/>
        <v>#VALUE!</v>
      </c>
      <c r="O515" s="94" t="e">
        <f t="shared" si="102"/>
        <v>#VALUE!</v>
      </c>
      <c r="P515" s="95" t="e">
        <f t="shared" si="103"/>
        <v>#VALUE!</v>
      </c>
      <c r="Q515" s="95" t="e">
        <f t="shared" si="110"/>
        <v>#VALUE!</v>
      </c>
      <c r="R515" s="95" t="b">
        <f t="shared" si="111"/>
        <v>0</v>
      </c>
      <c r="S515" s="76" t="str">
        <f t="shared" si="104"/>
        <v/>
      </c>
      <c r="T515" s="94" t="e" cm="1">
        <f t="array" aca="1" ref="T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U515" s="94" t="str">
        <f t="shared" si="105"/>
        <v/>
      </c>
      <c r="V515" s="96" t="b">
        <f t="shared" si="106"/>
        <v>0</v>
      </c>
      <c r="W515" s="130" t="e">
        <f>IF(#REF!="",FALSE,IF(OR(X515&gt;Z515,X515&lt;Y515),TRUE,FALSE))</f>
        <v>#REF!</v>
      </c>
      <c r="X515" s="130">
        <f t="shared" si="107"/>
        <v>0</v>
      </c>
      <c r="Y515" s="132" t="e">
        <f>#REF!-3/30</f>
        <v>#REF!</v>
      </c>
      <c r="Z515" s="133" t="e">
        <f>#REF!+1/30</f>
        <v>#REF!</v>
      </c>
    </row>
    <row r="516" spans="1:26" s="30" customFormat="1" x14ac:dyDescent="0.25">
      <c r="A516" s="19">
        <v>501</v>
      </c>
      <c r="B516" s="20"/>
      <c r="C516" s="189"/>
      <c r="D516" s="1"/>
      <c r="E516" s="1"/>
      <c r="F516" s="233">
        <v>0</v>
      </c>
      <c r="G516" s="58"/>
      <c r="H516" s="134" t="str">
        <f t="shared" si="108"/>
        <v/>
      </c>
      <c r="I516" s="35" t="b">
        <f t="shared" si="98"/>
        <v>0</v>
      </c>
      <c r="J516" s="92" t="str">
        <f t="shared" si="99"/>
        <v/>
      </c>
      <c r="K516" s="29" t="b">
        <v>0</v>
      </c>
      <c r="L516" s="92" t="str">
        <f t="shared" si="109"/>
        <v/>
      </c>
      <c r="M516" s="94" t="e">
        <f t="shared" si="100"/>
        <v>#VALUE!</v>
      </c>
      <c r="N516" s="94" t="e">
        <f t="shared" si="101"/>
        <v>#VALUE!</v>
      </c>
      <c r="O516" s="94" t="e">
        <f t="shared" si="102"/>
        <v>#VALUE!</v>
      </c>
      <c r="P516" s="95" t="e">
        <f t="shared" si="103"/>
        <v>#VALUE!</v>
      </c>
      <c r="Q516" s="95" t="e">
        <f t="shared" si="110"/>
        <v>#VALUE!</v>
      </c>
      <c r="R516" s="95" t="b">
        <f t="shared" si="111"/>
        <v>0</v>
      </c>
      <c r="S516" s="76" t="str">
        <f t="shared" si="104"/>
        <v/>
      </c>
      <c r="T516" s="94" t="e" cm="1">
        <f t="array" aca="1" ref="T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U516" s="94" t="str">
        <f t="shared" si="105"/>
        <v/>
      </c>
      <c r="V516" s="96" t="b">
        <f t="shared" si="106"/>
        <v>0</v>
      </c>
      <c r="W516" s="130" t="e">
        <f>IF(#REF!="",FALSE,IF(OR(X516&gt;Z516,X516&lt;Y516),TRUE,FALSE))</f>
        <v>#REF!</v>
      </c>
      <c r="X516" s="130">
        <f t="shared" si="107"/>
        <v>0</v>
      </c>
      <c r="Y516" s="132" t="e">
        <f>#REF!-3/30</f>
        <v>#REF!</v>
      </c>
      <c r="Z516" s="133" t="e">
        <f>#REF!+1/30</f>
        <v>#REF!</v>
      </c>
    </row>
    <row r="517" spans="1:26" s="30" customFormat="1" x14ac:dyDescent="0.25">
      <c r="A517" s="19">
        <v>502</v>
      </c>
      <c r="B517" s="20"/>
      <c r="C517" s="189"/>
      <c r="D517" s="1"/>
      <c r="E517" s="1"/>
      <c r="F517" s="233">
        <v>0</v>
      </c>
      <c r="G517" s="58"/>
      <c r="H517" s="134" t="str">
        <f t="shared" si="108"/>
        <v/>
      </c>
      <c r="I517" s="35" t="b">
        <f t="shared" si="98"/>
        <v>0</v>
      </c>
      <c r="J517" s="92" t="str">
        <f t="shared" si="99"/>
        <v/>
      </c>
      <c r="K517" s="29" t="b">
        <v>0</v>
      </c>
      <c r="L517" s="92" t="str">
        <f t="shared" si="109"/>
        <v/>
      </c>
      <c r="M517" s="94" t="e">
        <f t="shared" si="100"/>
        <v>#VALUE!</v>
      </c>
      <c r="N517" s="94" t="e">
        <f t="shared" si="101"/>
        <v>#VALUE!</v>
      </c>
      <c r="O517" s="94" t="e">
        <f t="shared" si="102"/>
        <v>#VALUE!</v>
      </c>
      <c r="P517" s="95" t="e">
        <f t="shared" si="103"/>
        <v>#VALUE!</v>
      </c>
      <c r="Q517" s="95" t="e">
        <f t="shared" si="110"/>
        <v>#VALUE!</v>
      </c>
      <c r="R517" s="95" t="b">
        <f t="shared" si="111"/>
        <v>0</v>
      </c>
      <c r="S517" s="76" t="str">
        <f t="shared" si="104"/>
        <v/>
      </c>
      <c r="T517" s="94" t="e" cm="1">
        <f t="array" aca="1" ref="T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U517" s="94" t="str">
        <f t="shared" si="105"/>
        <v/>
      </c>
      <c r="V517" s="96" t="b">
        <f t="shared" si="106"/>
        <v>0</v>
      </c>
      <c r="W517" s="130" t="e">
        <f>IF(#REF!="",FALSE,IF(OR(X517&gt;Z517,X517&lt;Y517),TRUE,FALSE))</f>
        <v>#REF!</v>
      </c>
      <c r="X517" s="130">
        <f t="shared" si="107"/>
        <v>0</v>
      </c>
      <c r="Y517" s="132" t="e">
        <f>#REF!-3/30</f>
        <v>#REF!</v>
      </c>
      <c r="Z517" s="133" t="e">
        <f>#REF!+1/30</f>
        <v>#REF!</v>
      </c>
    </row>
    <row r="518" spans="1:26" s="30" customFormat="1" x14ac:dyDescent="0.25">
      <c r="A518" s="19">
        <v>503</v>
      </c>
      <c r="B518" s="20"/>
      <c r="C518" s="189"/>
      <c r="D518" s="1"/>
      <c r="E518" s="1"/>
      <c r="F518" s="233">
        <v>0</v>
      </c>
      <c r="G518" s="58"/>
      <c r="H518" s="134" t="str">
        <f t="shared" si="108"/>
        <v/>
      </c>
      <c r="I518" s="35" t="b">
        <f t="shared" si="98"/>
        <v>0</v>
      </c>
      <c r="J518" s="92" t="str">
        <f t="shared" si="99"/>
        <v/>
      </c>
      <c r="K518" s="29" t="b">
        <v>0</v>
      </c>
      <c r="L518" s="92" t="str">
        <f t="shared" si="109"/>
        <v/>
      </c>
      <c r="M518" s="94" t="e">
        <f t="shared" si="100"/>
        <v>#VALUE!</v>
      </c>
      <c r="N518" s="94" t="e">
        <f t="shared" si="101"/>
        <v>#VALUE!</v>
      </c>
      <c r="O518" s="94" t="e">
        <f t="shared" si="102"/>
        <v>#VALUE!</v>
      </c>
      <c r="P518" s="95" t="e">
        <f t="shared" si="103"/>
        <v>#VALUE!</v>
      </c>
      <c r="Q518" s="95" t="e">
        <f t="shared" si="110"/>
        <v>#VALUE!</v>
      </c>
      <c r="R518" s="95" t="b">
        <f t="shared" si="111"/>
        <v>0</v>
      </c>
      <c r="S518" s="76" t="str">
        <f t="shared" si="104"/>
        <v/>
      </c>
      <c r="T518" s="94" t="e" cm="1">
        <f t="array" aca="1" ref="T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U518" s="94" t="str">
        <f t="shared" si="105"/>
        <v/>
      </c>
      <c r="V518" s="96" t="b">
        <f t="shared" si="106"/>
        <v>0</v>
      </c>
      <c r="W518" s="130" t="e">
        <f>IF(#REF!="",FALSE,IF(OR(X518&gt;Z518,X518&lt;Y518),TRUE,FALSE))</f>
        <v>#REF!</v>
      </c>
      <c r="X518" s="130">
        <f t="shared" si="107"/>
        <v>0</v>
      </c>
      <c r="Y518" s="132" t="e">
        <f>#REF!-3/30</f>
        <v>#REF!</v>
      </c>
      <c r="Z518" s="133" t="e">
        <f>#REF!+1/30</f>
        <v>#REF!</v>
      </c>
    </row>
    <row r="519" spans="1:26" s="30" customFormat="1" x14ac:dyDescent="0.25">
      <c r="A519" s="19">
        <v>504</v>
      </c>
      <c r="B519" s="20"/>
      <c r="C519" s="189"/>
      <c r="D519" s="1"/>
      <c r="E519" s="1"/>
      <c r="F519" s="233">
        <v>0</v>
      </c>
      <c r="G519" s="58"/>
      <c r="H519" s="134" t="str">
        <f t="shared" si="108"/>
        <v/>
      </c>
      <c r="I519" s="35" t="b">
        <f t="shared" si="98"/>
        <v>0</v>
      </c>
      <c r="J519" s="92" t="str">
        <f t="shared" si="99"/>
        <v/>
      </c>
      <c r="K519" s="29" t="b">
        <v>0</v>
      </c>
      <c r="L519" s="92" t="str">
        <f t="shared" si="109"/>
        <v/>
      </c>
      <c r="M519" s="94" t="e">
        <f t="shared" si="100"/>
        <v>#VALUE!</v>
      </c>
      <c r="N519" s="94" t="e">
        <f t="shared" si="101"/>
        <v>#VALUE!</v>
      </c>
      <c r="O519" s="94" t="e">
        <f t="shared" si="102"/>
        <v>#VALUE!</v>
      </c>
      <c r="P519" s="95" t="e">
        <f t="shared" si="103"/>
        <v>#VALUE!</v>
      </c>
      <c r="Q519" s="95" t="e">
        <f t="shared" si="110"/>
        <v>#VALUE!</v>
      </c>
      <c r="R519" s="95" t="b">
        <f t="shared" si="111"/>
        <v>0</v>
      </c>
      <c r="S519" s="76" t="str">
        <f t="shared" si="104"/>
        <v/>
      </c>
      <c r="T519" s="94" t="e" cm="1">
        <f t="array" aca="1" ref="T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U519" s="94" t="str">
        <f t="shared" si="105"/>
        <v/>
      </c>
      <c r="V519" s="96" t="b">
        <f t="shared" si="106"/>
        <v>0</v>
      </c>
      <c r="W519" s="130" t="e">
        <f>IF(#REF!="",FALSE,IF(OR(X519&gt;Z519,X519&lt;Y519),TRUE,FALSE))</f>
        <v>#REF!</v>
      </c>
      <c r="X519" s="130">
        <f t="shared" si="107"/>
        <v>0</v>
      </c>
      <c r="Y519" s="132" t="e">
        <f>#REF!-3/30</f>
        <v>#REF!</v>
      </c>
      <c r="Z519" s="133" t="e">
        <f>#REF!+1/30</f>
        <v>#REF!</v>
      </c>
    </row>
    <row r="520" spans="1:26" s="30" customFormat="1" x14ac:dyDescent="0.25">
      <c r="A520" s="19">
        <v>505</v>
      </c>
      <c r="B520" s="20"/>
      <c r="C520" s="189"/>
      <c r="D520" s="1"/>
      <c r="E520" s="1"/>
      <c r="F520" s="233">
        <v>0</v>
      </c>
      <c r="G520" s="58"/>
      <c r="H520" s="134" t="str">
        <f t="shared" si="108"/>
        <v/>
      </c>
      <c r="I520" s="35" t="b">
        <f t="shared" si="98"/>
        <v>0</v>
      </c>
      <c r="J520" s="92" t="str">
        <f t="shared" si="99"/>
        <v/>
      </c>
      <c r="K520" s="29" t="b">
        <v>0</v>
      </c>
      <c r="L520" s="92" t="str">
        <f t="shared" si="109"/>
        <v/>
      </c>
      <c r="M520" s="94" t="e">
        <f t="shared" si="100"/>
        <v>#VALUE!</v>
      </c>
      <c r="N520" s="94" t="e">
        <f t="shared" si="101"/>
        <v>#VALUE!</v>
      </c>
      <c r="O520" s="94" t="e">
        <f t="shared" si="102"/>
        <v>#VALUE!</v>
      </c>
      <c r="P520" s="95" t="e">
        <f t="shared" si="103"/>
        <v>#VALUE!</v>
      </c>
      <c r="Q520" s="95" t="e">
        <f t="shared" si="110"/>
        <v>#VALUE!</v>
      </c>
      <c r="R520" s="95" t="b">
        <f t="shared" si="111"/>
        <v>0</v>
      </c>
      <c r="S520" s="76" t="str">
        <f t="shared" si="104"/>
        <v/>
      </c>
      <c r="T520" s="94" t="e" cm="1">
        <f t="array" aca="1" ref="T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U520" s="94" t="str">
        <f t="shared" si="105"/>
        <v/>
      </c>
      <c r="V520" s="96" t="b">
        <f t="shared" si="106"/>
        <v>0</v>
      </c>
      <c r="W520" s="130" t="e">
        <f>IF(#REF!="",FALSE,IF(OR(X520&gt;Z520,X520&lt;Y520),TRUE,FALSE))</f>
        <v>#REF!</v>
      </c>
      <c r="X520" s="130">
        <f t="shared" si="107"/>
        <v>0</v>
      </c>
      <c r="Y520" s="132" t="e">
        <f>#REF!-3/30</f>
        <v>#REF!</v>
      </c>
      <c r="Z520" s="133" t="e">
        <f>#REF!+1/30</f>
        <v>#REF!</v>
      </c>
    </row>
    <row r="521" spans="1:26" s="30" customFormat="1" x14ac:dyDescent="0.25">
      <c r="A521" s="19">
        <v>506</v>
      </c>
      <c r="B521" s="20"/>
      <c r="C521" s="189"/>
      <c r="D521" s="1"/>
      <c r="E521" s="1"/>
      <c r="F521" s="233">
        <v>0</v>
      </c>
      <c r="G521" s="58"/>
      <c r="H521" s="134" t="str">
        <f t="shared" si="108"/>
        <v/>
      </c>
      <c r="I521" s="35" t="b">
        <f t="shared" si="98"/>
        <v>0</v>
      </c>
      <c r="J521" s="92" t="str">
        <f t="shared" si="99"/>
        <v/>
      </c>
      <c r="K521" s="29" t="b">
        <v>0</v>
      </c>
      <c r="L521" s="92" t="str">
        <f t="shared" si="109"/>
        <v/>
      </c>
      <c r="M521" s="94" t="e">
        <f t="shared" si="100"/>
        <v>#VALUE!</v>
      </c>
      <c r="N521" s="94" t="e">
        <f t="shared" si="101"/>
        <v>#VALUE!</v>
      </c>
      <c r="O521" s="94" t="e">
        <f t="shared" si="102"/>
        <v>#VALUE!</v>
      </c>
      <c r="P521" s="95" t="e">
        <f t="shared" si="103"/>
        <v>#VALUE!</v>
      </c>
      <c r="Q521" s="95" t="e">
        <f t="shared" si="110"/>
        <v>#VALUE!</v>
      </c>
      <c r="R521" s="95" t="b">
        <f t="shared" si="111"/>
        <v>0</v>
      </c>
      <c r="S521" s="76" t="str">
        <f t="shared" si="104"/>
        <v/>
      </c>
      <c r="T521" s="94" t="e" cm="1">
        <f t="array" aca="1" ref="T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U521" s="94" t="str">
        <f t="shared" si="105"/>
        <v/>
      </c>
      <c r="V521" s="96" t="b">
        <f t="shared" si="106"/>
        <v>0</v>
      </c>
      <c r="W521" s="130" t="e">
        <f>IF(#REF!="",FALSE,IF(OR(X521&gt;Z521,X521&lt;Y521),TRUE,FALSE))</f>
        <v>#REF!</v>
      </c>
      <c r="X521" s="130">
        <f t="shared" si="107"/>
        <v>0</v>
      </c>
      <c r="Y521" s="132" t="e">
        <f>#REF!-3/30</f>
        <v>#REF!</v>
      </c>
      <c r="Z521" s="133" t="e">
        <f>#REF!+1/30</f>
        <v>#REF!</v>
      </c>
    </row>
    <row r="522" spans="1:26" s="30" customFormat="1" x14ac:dyDescent="0.25">
      <c r="A522" s="19">
        <v>507</v>
      </c>
      <c r="B522" s="20"/>
      <c r="C522" s="189"/>
      <c r="D522" s="1"/>
      <c r="E522" s="1"/>
      <c r="F522" s="233">
        <v>0</v>
      </c>
      <c r="G522" s="58"/>
      <c r="H522" s="134" t="str">
        <f t="shared" si="108"/>
        <v/>
      </c>
      <c r="I522" s="35" t="b">
        <f t="shared" si="98"/>
        <v>0</v>
      </c>
      <c r="J522" s="92" t="str">
        <f t="shared" si="99"/>
        <v/>
      </c>
      <c r="K522" s="29" t="b">
        <v>0</v>
      </c>
      <c r="L522" s="92" t="str">
        <f t="shared" si="109"/>
        <v/>
      </c>
      <c r="M522" s="94" t="e">
        <f t="shared" si="100"/>
        <v>#VALUE!</v>
      </c>
      <c r="N522" s="94" t="e">
        <f t="shared" si="101"/>
        <v>#VALUE!</v>
      </c>
      <c r="O522" s="94" t="e">
        <f t="shared" si="102"/>
        <v>#VALUE!</v>
      </c>
      <c r="P522" s="95" t="e">
        <f t="shared" si="103"/>
        <v>#VALUE!</v>
      </c>
      <c r="Q522" s="95" t="e">
        <f t="shared" si="110"/>
        <v>#VALUE!</v>
      </c>
      <c r="R522" s="95" t="b">
        <f t="shared" si="111"/>
        <v>0</v>
      </c>
      <c r="S522" s="76" t="str">
        <f t="shared" si="104"/>
        <v/>
      </c>
      <c r="T522" s="94" t="e" cm="1">
        <f t="array" aca="1" ref="T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U522" s="94" t="str">
        <f t="shared" si="105"/>
        <v/>
      </c>
      <c r="V522" s="96" t="b">
        <f t="shared" si="106"/>
        <v>0</v>
      </c>
      <c r="W522" s="130" t="e">
        <f>IF(#REF!="",FALSE,IF(OR(X522&gt;Z522,X522&lt;Y522),TRUE,FALSE))</f>
        <v>#REF!</v>
      </c>
      <c r="X522" s="130">
        <f t="shared" si="107"/>
        <v>0</v>
      </c>
      <c r="Y522" s="132" t="e">
        <f>#REF!-3/30</f>
        <v>#REF!</v>
      </c>
      <c r="Z522" s="133" t="e">
        <f>#REF!+1/30</f>
        <v>#REF!</v>
      </c>
    </row>
    <row r="523" spans="1:26" s="30" customFormat="1" x14ac:dyDescent="0.25">
      <c r="A523" s="19">
        <v>508</v>
      </c>
      <c r="B523" s="20"/>
      <c r="C523" s="189"/>
      <c r="D523" s="1"/>
      <c r="E523" s="1"/>
      <c r="F523" s="233">
        <v>0</v>
      </c>
      <c r="G523" s="58"/>
      <c r="H523" s="134" t="str">
        <f t="shared" si="108"/>
        <v/>
      </c>
      <c r="I523" s="35" t="b">
        <f t="shared" si="98"/>
        <v>0</v>
      </c>
      <c r="J523" s="92" t="str">
        <f t="shared" si="99"/>
        <v/>
      </c>
      <c r="K523" s="29" t="b">
        <v>0</v>
      </c>
      <c r="L523" s="92" t="str">
        <f t="shared" si="109"/>
        <v/>
      </c>
      <c r="M523" s="94" t="e">
        <f t="shared" si="100"/>
        <v>#VALUE!</v>
      </c>
      <c r="N523" s="94" t="e">
        <f t="shared" si="101"/>
        <v>#VALUE!</v>
      </c>
      <c r="O523" s="94" t="e">
        <f t="shared" si="102"/>
        <v>#VALUE!</v>
      </c>
      <c r="P523" s="95" t="e">
        <f t="shared" si="103"/>
        <v>#VALUE!</v>
      </c>
      <c r="Q523" s="95" t="e">
        <f t="shared" si="110"/>
        <v>#VALUE!</v>
      </c>
      <c r="R523" s="95" t="b">
        <f t="shared" si="111"/>
        <v>0</v>
      </c>
      <c r="S523" s="76" t="str">
        <f t="shared" si="104"/>
        <v/>
      </c>
      <c r="T523" s="94" t="e" cm="1">
        <f t="array" aca="1" ref="T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U523" s="94" t="str">
        <f t="shared" si="105"/>
        <v/>
      </c>
      <c r="V523" s="96" t="b">
        <f t="shared" si="106"/>
        <v>0</v>
      </c>
      <c r="W523" s="130" t="e">
        <f>IF(#REF!="",FALSE,IF(OR(X523&gt;Z523,X523&lt;Y523),TRUE,FALSE))</f>
        <v>#REF!</v>
      </c>
      <c r="X523" s="130">
        <f t="shared" si="107"/>
        <v>0</v>
      </c>
      <c r="Y523" s="132" t="e">
        <f>#REF!-3/30</f>
        <v>#REF!</v>
      </c>
      <c r="Z523" s="133" t="e">
        <f>#REF!+1/30</f>
        <v>#REF!</v>
      </c>
    </row>
    <row r="524" spans="1:26" s="30" customFormat="1" x14ac:dyDescent="0.25">
      <c r="A524" s="19">
        <v>509</v>
      </c>
      <c r="B524" s="20"/>
      <c r="C524" s="189"/>
      <c r="D524" s="1"/>
      <c r="E524" s="1"/>
      <c r="F524" s="233">
        <v>0</v>
      </c>
      <c r="G524" s="58"/>
      <c r="H524" s="134" t="str">
        <f t="shared" si="108"/>
        <v/>
      </c>
      <c r="I524" s="35" t="b">
        <f t="shared" si="98"/>
        <v>0</v>
      </c>
      <c r="J524" s="92" t="str">
        <f t="shared" si="99"/>
        <v/>
      </c>
      <c r="K524" s="29" t="b">
        <v>0</v>
      </c>
      <c r="L524" s="92" t="str">
        <f t="shared" si="109"/>
        <v/>
      </c>
      <c r="M524" s="94" t="e">
        <f t="shared" si="100"/>
        <v>#VALUE!</v>
      </c>
      <c r="N524" s="94" t="e">
        <f t="shared" si="101"/>
        <v>#VALUE!</v>
      </c>
      <c r="O524" s="94" t="e">
        <f t="shared" si="102"/>
        <v>#VALUE!</v>
      </c>
      <c r="P524" s="95" t="e">
        <f t="shared" si="103"/>
        <v>#VALUE!</v>
      </c>
      <c r="Q524" s="95" t="e">
        <f t="shared" si="110"/>
        <v>#VALUE!</v>
      </c>
      <c r="R524" s="95" t="b">
        <f t="shared" si="111"/>
        <v>0</v>
      </c>
      <c r="S524" s="76" t="str">
        <f t="shared" si="104"/>
        <v/>
      </c>
      <c r="T524" s="94" t="e" cm="1">
        <f t="array" aca="1" ref="T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U524" s="94" t="str">
        <f t="shared" si="105"/>
        <v/>
      </c>
      <c r="V524" s="96" t="b">
        <f t="shared" si="106"/>
        <v>0</v>
      </c>
      <c r="W524" s="130" t="e">
        <f>IF(#REF!="",FALSE,IF(OR(X524&gt;Z524,X524&lt;Y524),TRUE,FALSE))</f>
        <v>#REF!</v>
      </c>
      <c r="X524" s="130">
        <f t="shared" si="107"/>
        <v>0</v>
      </c>
      <c r="Y524" s="132" t="e">
        <f>#REF!-3/30</f>
        <v>#REF!</v>
      </c>
      <c r="Z524" s="133" t="e">
        <f>#REF!+1/30</f>
        <v>#REF!</v>
      </c>
    </row>
    <row r="525" spans="1:26" s="30" customFormat="1" x14ac:dyDescent="0.25">
      <c r="A525" s="19">
        <v>510</v>
      </c>
      <c r="B525" s="20"/>
      <c r="C525" s="189"/>
      <c r="D525" s="1"/>
      <c r="E525" s="1"/>
      <c r="F525" s="233">
        <v>0</v>
      </c>
      <c r="G525" s="58"/>
      <c r="H525" s="134" t="str">
        <f t="shared" si="108"/>
        <v/>
      </c>
      <c r="I525" s="35" t="b">
        <f t="shared" si="98"/>
        <v>0</v>
      </c>
      <c r="J525" s="92" t="str">
        <f t="shared" si="99"/>
        <v/>
      </c>
      <c r="K525" s="29" t="b">
        <v>0</v>
      </c>
      <c r="L525" s="92" t="str">
        <f t="shared" si="109"/>
        <v/>
      </c>
      <c r="M525" s="94" t="e">
        <f t="shared" si="100"/>
        <v>#VALUE!</v>
      </c>
      <c r="N525" s="94" t="e">
        <f t="shared" si="101"/>
        <v>#VALUE!</v>
      </c>
      <c r="O525" s="94" t="e">
        <f t="shared" si="102"/>
        <v>#VALUE!</v>
      </c>
      <c r="P525" s="95" t="e">
        <f t="shared" si="103"/>
        <v>#VALUE!</v>
      </c>
      <c r="Q525" s="95" t="e">
        <f t="shared" si="110"/>
        <v>#VALUE!</v>
      </c>
      <c r="R525" s="95" t="b">
        <f t="shared" si="111"/>
        <v>0</v>
      </c>
      <c r="S525" s="76" t="str">
        <f t="shared" si="104"/>
        <v/>
      </c>
      <c r="T525" s="94" t="e" cm="1">
        <f t="array" aca="1" ref="T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U525" s="94" t="str">
        <f t="shared" si="105"/>
        <v/>
      </c>
      <c r="V525" s="96" t="b">
        <f t="shared" si="106"/>
        <v>0</v>
      </c>
      <c r="W525" s="130" t="e">
        <f>IF(#REF!="",FALSE,IF(OR(X525&gt;Z525,X525&lt;Y525),TRUE,FALSE))</f>
        <v>#REF!</v>
      </c>
      <c r="X525" s="130">
        <f t="shared" si="107"/>
        <v>0</v>
      </c>
      <c r="Y525" s="132" t="e">
        <f>#REF!-3/30</f>
        <v>#REF!</v>
      </c>
      <c r="Z525" s="133" t="e">
        <f>#REF!+1/30</f>
        <v>#REF!</v>
      </c>
    </row>
    <row r="526" spans="1:26" s="30" customFormat="1" x14ac:dyDescent="0.25">
      <c r="A526" s="19">
        <v>511</v>
      </c>
      <c r="B526" s="20"/>
      <c r="C526" s="189"/>
      <c r="D526" s="1"/>
      <c r="E526" s="1"/>
      <c r="F526" s="233">
        <v>0</v>
      </c>
      <c r="G526" s="58"/>
      <c r="H526" s="134" t="str">
        <f t="shared" si="108"/>
        <v/>
      </c>
      <c r="I526" s="35" t="b">
        <f t="shared" si="98"/>
        <v>0</v>
      </c>
      <c r="J526" s="92" t="str">
        <f t="shared" si="99"/>
        <v/>
      </c>
      <c r="K526" s="29" t="b">
        <v>0</v>
      </c>
      <c r="L526" s="92" t="str">
        <f t="shared" si="109"/>
        <v/>
      </c>
      <c r="M526" s="94" t="e">
        <f t="shared" si="100"/>
        <v>#VALUE!</v>
      </c>
      <c r="N526" s="94" t="e">
        <f t="shared" si="101"/>
        <v>#VALUE!</v>
      </c>
      <c r="O526" s="94" t="e">
        <f t="shared" si="102"/>
        <v>#VALUE!</v>
      </c>
      <c r="P526" s="95" t="e">
        <f t="shared" si="103"/>
        <v>#VALUE!</v>
      </c>
      <c r="Q526" s="95" t="e">
        <f t="shared" si="110"/>
        <v>#VALUE!</v>
      </c>
      <c r="R526" s="95" t="b">
        <f t="shared" si="111"/>
        <v>0</v>
      </c>
      <c r="S526" s="76" t="str">
        <f t="shared" si="104"/>
        <v/>
      </c>
      <c r="T526" s="94" t="e" cm="1">
        <f t="array" aca="1" ref="T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U526" s="94" t="str">
        <f t="shared" si="105"/>
        <v/>
      </c>
      <c r="V526" s="96" t="b">
        <f t="shared" si="106"/>
        <v>0</v>
      </c>
      <c r="W526" s="130" t="e">
        <f>IF(#REF!="",FALSE,IF(OR(X526&gt;Z526,X526&lt;Y526),TRUE,FALSE))</f>
        <v>#REF!</v>
      </c>
      <c r="X526" s="130">
        <f t="shared" si="107"/>
        <v>0</v>
      </c>
      <c r="Y526" s="132" t="e">
        <f>#REF!-3/30</f>
        <v>#REF!</v>
      </c>
      <c r="Z526" s="133" t="e">
        <f>#REF!+1/30</f>
        <v>#REF!</v>
      </c>
    </row>
    <row r="527" spans="1:26" s="30" customFormat="1" x14ac:dyDescent="0.25">
      <c r="A527" s="19">
        <v>512</v>
      </c>
      <c r="B527" s="20"/>
      <c r="C527" s="189"/>
      <c r="D527" s="1"/>
      <c r="E527" s="1"/>
      <c r="F527" s="233">
        <v>0</v>
      </c>
      <c r="G527" s="58"/>
      <c r="H527" s="134" t="str">
        <f t="shared" si="108"/>
        <v/>
      </c>
      <c r="I527" s="35" t="b">
        <f t="shared" si="98"/>
        <v>0</v>
      </c>
      <c r="J527" s="92" t="str">
        <f t="shared" si="99"/>
        <v/>
      </c>
      <c r="K527" s="29" t="b">
        <v>0</v>
      </c>
      <c r="L527" s="92" t="str">
        <f t="shared" si="109"/>
        <v/>
      </c>
      <c r="M527" s="94" t="e">
        <f t="shared" si="100"/>
        <v>#VALUE!</v>
      </c>
      <c r="N527" s="94" t="e">
        <f t="shared" si="101"/>
        <v>#VALUE!</v>
      </c>
      <c r="O527" s="94" t="e">
        <f t="shared" si="102"/>
        <v>#VALUE!</v>
      </c>
      <c r="P527" s="95" t="e">
        <f t="shared" si="103"/>
        <v>#VALUE!</v>
      </c>
      <c r="Q527" s="95" t="e">
        <f t="shared" si="110"/>
        <v>#VALUE!</v>
      </c>
      <c r="R527" s="95" t="b">
        <f t="shared" si="111"/>
        <v>0</v>
      </c>
      <c r="S527" s="76" t="str">
        <f t="shared" si="104"/>
        <v/>
      </c>
      <c r="T527" s="94" t="e" cm="1">
        <f t="array" aca="1" ref="T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U527" s="94" t="str">
        <f t="shared" si="105"/>
        <v/>
      </c>
      <c r="V527" s="96" t="b">
        <f t="shared" si="106"/>
        <v>0</v>
      </c>
      <c r="W527" s="130" t="e">
        <f>IF(#REF!="",FALSE,IF(OR(X527&gt;Z527,X527&lt;Y527),TRUE,FALSE))</f>
        <v>#REF!</v>
      </c>
      <c r="X527" s="130">
        <f t="shared" si="107"/>
        <v>0</v>
      </c>
      <c r="Y527" s="132" t="e">
        <f>#REF!-3/30</f>
        <v>#REF!</v>
      </c>
      <c r="Z527" s="133" t="e">
        <f>#REF!+1/30</f>
        <v>#REF!</v>
      </c>
    </row>
    <row r="528" spans="1:26" s="30" customFormat="1" x14ac:dyDescent="0.25">
      <c r="A528" s="19">
        <v>513</v>
      </c>
      <c r="B528" s="20"/>
      <c r="C528" s="189"/>
      <c r="D528" s="1"/>
      <c r="E528" s="1"/>
      <c r="F528" s="233">
        <v>0</v>
      </c>
      <c r="G528" s="58"/>
      <c r="H528" s="134" t="str">
        <f t="shared" si="108"/>
        <v/>
      </c>
      <c r="I528" s="35" t="b">
        <f t="shared" ref="I528:I591" si="112">V528</f>
        <v>0</v>
      </c>
      <c r="J528" s="92" t="str">
        <f t="shared" ref="J528:J591" si="113">IF(I528,J$13,"")</f>
        <v/>
      </c>
      <c r="K528" s="29" t="b">
        <v>0</v>
      </c>
      <c r="L528" s="92" t="str">
        <f t="shared" si="109"/>
        <v/>
      </c>
      <c r="M528" s="94" t="e">
        <f t="shared" ref="M528:M591" si="114">VALUE(LEFT(C528,2))</f>
        <v>#VALUE!</v>
      </c>
      <c r="N528" s="94" t="e">
        <f t="shared" ref="N528:N591" si="115">VALUE(MID(C528,3,2))</f>
        <v>#VALUE!</v>
      </c>
      <c r="O528" s="94" t="e">
        <f t="shared" ref="O528:O591" si="116">TEXT(IF(VALUE(MID(C528,5,2))&gt;31,MID(C528,5,2)-60,VALUE(MID(C528,5,2))),"00")</f>
        <v>#VALUE!</v>
      </c>
      <c r="P528" s="95" t="e">
        <f t="shared" ref="P528:P591" si="117">DATEVALUE(IF(VALUE(LEFT(C528,2))&lt;20,20,19)&amp;TEXT(M528,"00")&amp;"/"&amp;N528&amp;"/"&amp;O528)</f>
        <v>#VALUE!</v>
      </c>
      <c r="Q528" s="95" t="e">
        <f t="shared" si="110"/>
        <v>#VALUE!</v>
      </c>
      <c r="R528" s="95" t="b">
        <f t="shared" si="111"/>
        <v>0</v>
      </c>
      <c r="S528" s="76" t="str">
        <f t="shared" ref="S528:S591" si="118">RIGHT(C528,1)</f>
        <v/>
      </c>
      <c r="T528" s="94" t="e" cm="1">
        <f t="array" aca="1" ref="T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U528" s="94" t="str">
        <f t="shared" ref="U528:U591" si="119">IF(C528="","",T528=S528)</f>
        <v/>
      </c>
      <c r="V528" s="96" t="b">
        <f t="shared" ref="V528:V591" si="120">IFERROR(NOT(IF(C528&lt;&gt;"",AND(R528,U528),TRUE)),TRUE)</f>
        <v>0</v>
      </c>
      <c r="W528" s="130" t="e">
        <f>IF(#REF!="",FALSE,IF(OR(X528&gt;Z528,X528&lt;Y528),TRUE,FALSE))</f>
        <v>#REF!</v>
      </c>
      <c r="X528" s="130">
        <f t="shared" ref="X528:X591" si="121">(E528-D528)/30</f>
        <v>0</v>
      </c>
      <c r="Y528" s="132" t="e">
        <f>#REF!-3/30</f>
        <v>#REF!</v>
      </c>
      <c r="Z528" s="133" t="e">
        <f>#REF!+1/30</f>
        <v>#REF!</v>
      </c>
    </row>
    <row r="529" spans="1:26" s="30" customFormat="1" x14ac:dyDescent="0.25">
      <c r="A529" s="19">
        <v>514</v>
      </c>
      <c r="B529" s="20"/>
      <c r="C529" s="189"/>
      <c r="D529" s="1"/>
      <c r="E529" s="1"/>
      <c r="F529" s="233">
        <v>0</v>
      </c>
      <c r="G529" s="58"/>
      <c r="H529" s="134" t="str">
        <f t="shared" ref="H529:H592" si="122">IF(J529="","",J529&amp;". ")&amp;IF(L529="","",L529&amp;". ")</f>
        <v/>
      </c>
      <c r="I529" s="35" t="b">
        <f t="shared" si="112"/>
        <v>0</v>
      </c>
      <c r="J529" s="92" t="str">
        <f t="shared" si="113"/>
        <v/>
      </c>
      <c r="K529" s="29" t="b">
        <v>0</v>
      </c>
      <c r="L529" s="92" t="str">
        <f t="shared" ref="L529:L592" si="123">IF(K529,L$13,"")</f>
        <v/>
      </c>
      <c r="M529" s="94" t="e">
        <f t="shared" si="114"/>
        <v>#VALUE!</v>
      </c>
      <c r="N529" s="94" t="e">
        <f t="shared" si="115"/>
        <v>#VALUE!</v>
      </c>
      <c r="O529" s="94" t="e">
        <f t="shared" si="116"/>
        <v>#VALUE!</v>
      </c>
      <c r="P529" s="95" t="e">
        <f t="shared" si="117"/>
        <v>#VALUE!</v>
      </c>
      <c r="Q529" s="95" t="e">
        <f t="shared" ref="Q529:Q592" si="124">DATE(M529,N529,O529)</f>
        <v>#VALUE!</v>
      </c>
      <c r="R529" s="95" t="b">
        <f t="shared" si="111"/>
        <v>0</v>
      </c>
      <c r="S529" s="76" t="str">
        <f t="shared" si="118"/>
        <v/>
      </c>
      <c r="T529" s="94" t="e" cm="1">
        <f t="array" aca="1" ref="T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U529" s="94" t="str">
        <f t="shared" si="119"/>
        <v/>
      </c>
      <c r="V529" s="96" t="b">
        <f t="shared" si="120"/>
        <v>0</v>
      </c>
      <c r="W529" s="130" t="e">
        <f>IF(#REF!="",FALSE,IF(OR(X529&gt;Z529,X529&lt;Y529),TRUE,FALSE))</f>
        <v>#REF!</v>
      </c>
      <c r="X529" s="130">
        <f t="shared" si="121"/>
        <v>0</v>
      </c>
      <c r="Y529" s="132" t="e">
        <f>#REF!-3/30</f>
        <v>#REF!</v>
      </c>
      <c r="Z529" s="133" t="e">
        <f>#REF!+1/30</f>
        <v>#REF!</v>
      </c>
    </row>
    <row r="530" spans="1:26" s="30" customFormat="1" x14ac:dyDescent="0.25">
      <c r="A530" s="19">
        <v>515</v>
      </c>
      <c r="B530" s="20"/>
      <c r="C530" s="189"/>
      <c r="D530" s="1"/>
      <c r="E530" s="1"/>
      <c r="F530" s="233">
        <v>0</v>
      </c>
      <c r="G530" s="58"/>
      <c r="H530" s="134" t="str">
        <f t="shared" si="122"/>
        <v/>
      </c>
      <c r="I530" s="35" t="b">
        <f t="shared" si="112"/>
        <v>0</v>
      </c>
      <c r="J530" s="92" t="str">
        <f t="shared" si="113"/>
        <v/>
      </c>
      <c r="K530" s="29" t="b">
        <v>0</v>
      </c>
      <c r="L530" s="92" t="str">
        <f t="shared" si="123"/>
        <v/>
      </c>
      <c r="M530" s="94" t="e">
        <f t="shared" si="114"/>
        <v>#VALUE!</v>
      </c>
      <c r="N530" s="94" t="e">
        <f t="shared" si="115"/>
        <v>#VALUE!</v>
      </c>
      <c r="O530" s="94" t="e">
        <f t="shared" si="116"/>
        <v>#VALUE!</v>
      </c>
      <c r="P530" s="95" t="e">
        <f t="shared" si="117"/>
        <v>#VALUE!</v>
      </c>
      <c r="Q530" s="95" t="e">
        <f t="shared" si="124"/>
        <v>#VALUE!</v>
      </c>
      <c r="R530" s="95" t="b">
        <f t="shared" ref="R530:R593" si="125">NOT(ISERR(AND(N530&lt;13,VALUE(O530)&lt;31,P530=Q530)))</f>
        <v>0</v>
      </c>
      <c r="S530" s="76" t="str">
        <f t="shared" si="118"/>
        <v/>
      </c>
      <c r="T530" s="94" t="e" cm="1">
        <f t="array" aca="1" ref="T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U530" s="94" t="str">
        <f t="shared" si="119"/>
        <v/>
      </c>
      <c r="V530" s="96" t="b">
        <f t="shared" si="120"/>
        <v>0</v>
      </c>
      <c r="W530" s="130" t="e">
        <f>IF(#REF!="",FALSE,IF(OR(X530&gt;Z530,X530&lt;Y530),TRUE,FALSE))</f>
        <v>#REF!</v>
      </c>
      <c r="X530" s="130">
        <f t="shared" si="121"/>
        <v>0</v>
      </c>
      <c r="Y530" s="132" t="e">
        <f>#REF!-3/30</f>
        <v>#REF!</v>
      </c>
      <c r="Z530" s="133" t="e">
        <f>#REF!+1/30</f>
        <v>#REF!</v>
      </c>
    </row>
    <row r="531" spans="1:26" s="30" customFormat="1" x14ac:dyDescent="0.25">
      <c r="A531" s="19">
        <v>516</v>
      </c>
      <c r="B531" s="20"/>
      <c r="C531" s="189"/>
      <c r="D531" s="1"/>
      <c r="E531" s="1"/>
      <c r="F531" s="233">
        <v>0</v>
      </c>
      <c r="G531" s="58"/>
      <c r="H531" s="134" t="str">
        <f t="shared" si="122"/>
        <v/>
      </c>
      <c r="I531" s="35" t="b">
        <f t="shared" si="112"/>
        <v>0</v>
      </c>
      <c r="J531" s="92" t="str">
        <f t="shared" si="113"/>
        <v/>
      </c>
      <c r="K531" s="29" t="b">
        <v>0</v>
      </c>
      <c r="L531" s="92" t="str">
        <f t="shared" si="123"/>
        <v/>
      </c>
      <c r="M531" s="94" t="e">
        <f t="shared" si="114"/>
        <v>#VALUE!</v>
      </c>
      <c r="N531" s="94" t="e">
        <f t="shared" si="115"/>
        <v>#VALUE!</v>
      </c>
      <c r="O531" s="94" t="e">
        <f t="shared" si="116"/>
        <v>#VALUE!</v>
      </c>
      <c r="P531" s="95" t="e">
        <f t="shared" si="117"/>
        <v>#VALUE!</v>
      </c>
      <c r="Q531" s="95" t="e">
        <f t="shared" si="124"/>
        <v>#VALUE!</v>
      </c>
      <c r="R531" s="95" t="b">
        <f t="shared" si="125"/>
        <v>0</v>
      </c>
      <c r="S531" s="76" t="str">
        <f t="shared" si="118"/>
        <v/>
      </c>
      <c r="T531" s="94" t="e" cm="1">
        <f t="array" aca="1" ref="T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U531" s="94" t="str">
        <f t="shared" si="119"/>
        <v/>
      </c>
      <c r="V531" s="96" t="b">
        <f t="shared" si="120"/>
        <v>0</v>
      </c>
      <c r="W531" s="130" t="e">
        <f>IF(#REF!="",FALSE,IF(OR(X531&gt;Z531,X531&lt;Y531),TRUE,FALSE))</f>
        <v>#REF!</v>
      </c>
      <c r="X531" s="130">
        <f t="shared" si="121"/>
        <v>0</v>
      </c>
      <c r="Y531" s="132" t="e">
        <f>#REF!-3/30</f>
        <v>#REF!</v>
      </c>
      <c r="Z531" s="133" t="e">
        <f>#REF!+1/30</f>
        <v>#REF!</v>
      </c>
    </row>
    <row r="532" spans="1:26" s="30" customFormat="1" x14ac:dyDescent="0.25">
      <c r="A532" s="19">
        <v>517</v>
      </c>
      <c r="B532" s="20"/>
      <c r="C532" s="189"/>
      <c r="D532" s="1"/>
      <c r="E532" s="1"/>
      <c r="F532" s="233">
        <v>0</v>
      </c>
      <c r="G532" s="58"/>
      <c r="H532" s="134" t="str">
        <f t="shared" si="122"/>
        <v/>
      </c>
      <c r="I532" s="35" t="b">
        <f t="shared" si="112"/>
        <v>0</v>
      </c>
      <c r="J532" s="92" t="str">
        <f t="shared" si="113"/>
        <v/>
      </c>
      <c r="K532" s="29" t="b">
        <v>0</v>
      </c>
      <c r="L532" s="92" t="str">
        <f t="shared" si="123"/>
        <v/>
      </c>
      <c r="M532" s="94" t="e">
        <f t="shared" si="114"/>
        <v>#VALUE!</v>
      </c>
      <c r="N532" s="94" t="e">
        <f t="shared" si="115"/>
        <v>#VALUE!</v>
      </c>
      <c r="O532" s="94" t="e">
        <f t="shared" si="116"/>
        <v>#VALUE!</v>
      </c>
      <c r="P532" s="95" t="e">
        <f t="shared" si="117"/>
        <v>#VALUE!</v>
      </c>
      <c r="Q532" s="95" t="e">
        <f t="shared" si="124"/>
        <v>#VALUE!</v>
      </c>
      <c r="R532" s="95" t="b">
        <f t="shared" si="125"/>
        <v>0</v>
      </c>
      <c r="S532" s="76" t="str">
        <f t="shared" si="118"/>
        <v/>
      </c>
      <c r="T532" s="94" t="e" cm="1">
        <f t="array" aca="1" ref="T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U532" s="94" t="str">
        <f t="shared" si="119"/>
        <v/>
      </c>
      <c r="V532" s="96" t="b">
        <f t="shared" si="120"/>
        <v>0</v>
      </c>
      <c r="W532" s="130" t="e">
        <f>IF(#REF!="",FALSE,IF(OR(X532&gt;Z532,X532&lt;Y532),TRUE,FALSE))</f>
        <v>#REF!</v>
      </c>
      <c r="X532" s="130">
        <f t="shared" si="121"/>
        <v>0</v>
      </c>
      <c r="Y532" s="132" t="e">
        <f>#REF!-3/30</f>
        <v>#REF!</v>
      </c>
      <c r="Z532" s="133" t="e">
        <f>#REF!+1/30</f>
        <v>#REF!</v>
      </c>
    </row>
    <row r="533" spans="1:26" s="30" customFormat="1" x14ac:dyDescent="0.25">
      <c r="A533" s="19">
        <v>518</v>
      </c>
      <c r="B533" s="20"/>
      <c r="C533" s="189"/>
      <c r="D533" s="1"/>
      <c r="E533" s="1"/>
      <c r="F533" s="233">
        <v>0</v>
      </c>
      <c r="G533" s="58"/>
      <c r="H533" s="134" t="str">
        <f t="shared" si="122"/>
        <v/>
      </c>
      <c r="I533" s="35" t="b">
        <f t="shared" si="112"/>
        <v>0</v>
      </c>
      <c r="J533" s="92" t="str">
        <f t="shared" si="113"/>
        <v/>
      </c>
      <c r="K533" s="29" t="b">
        <v>0</v>
      </c>
      <c r="L533" s="92" t="str">
        <f t="shared" si="123"/>
        <v/>
      </c>
      <c r="M533" s="94" t="e">
        <f t="shared" si="114"/>
        <v>#VALUE!</v>
      </c>
      <c r="N533" s="94" t="e">
        <f t="shared" si="115"/>
        <v>#VALUE!</v>
      </c>
      <c r="O533" s="94" t="e">
        <f t="shared" si="116"/>
        <v>#VALUE!</v>
      </c>
      <c r="P533" s="95" t="e">
        <f t="shared" si="117"/>
        <v>#VALUE!</v>
      </c>
      <c r="Q533" s="95" t="e">
        <f t="shared" si="124"/>
        <v>#VALUE!</v>
      </c>
      <c r="R533" s="95" t="b">
        <f t="shared" si="125"/>
        <v>0</v>
      </c>
      <c r="S533" s="76" t="str">
        <f t="shared" si="118"/>
        <v/>
      </c>
      <c r="T533" s="94" t="e" cm="1">
        <f t="array" aca="1" ref="T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U533" s="94" t="str">
        <f t="shared" si="119"/>
        <v/>
      </c>
      <c r="V533" s="96" t="b">
        <f t="shared" si="120"/>
        <v>0</v>
      </c>
      <c r="W533" s="130" t="e">
        <f>IF(#REF!="",FALSE,IF(OR(X533&gt;Z533,X533&lt;Y533),TRUE,FALSE))</f>
        <v>#REF!</v>
      </c>
      <c r="X533" s="130">
        <f t="shared" si="121"/>
        <v>0</v>
      </c>
      <c r="Y533" s="132" t="e">
        <f>#REF!-3/30</f>
        <v>#REF!</v>
      </c>
      <c r="Z533" s="133" t="e">
        <f>#REF!+1/30</f>
        <v>#REF!</v>
      </c>
    </row>
    <row r="534" spans="1:26" s="30" customFormat="1" x14ac:dyDescent="0.25">
      <c r="A534" s="19">
        <v>519</v>
      </c>
      <c r="B534" s="20"/>
      <c r="C534" s="189"/>
      <c r="D534" s="1"/>
      <c r="E534" s="1"/>
      <c r="F534" s="233">
        <v>0</v>
      </c>
      <c r="G534" s="58"/>
      <c r="H534" s="134" t="str">
        <f t="shared" si="122"/>
        <v/>
      </c>
      <c r="I534" s="35" t="b">
        <f t="shared" si="112"/>
        <v>0</v>
      </c>
      <c r="J534" s="92" t="str">
        <f t="shared" si="113"/>
        <v/>
      </c>
      <c r="K534" s="29" t="b">
        <v>0</v>
      </c>
      <c r="L534" s="92" t="str">
        <f t="shared" si="123"/>
        <v/>
      </c>
      <c r="M534" s="94" t="e">
        <f t="shared" si="114"/>
        <v>#VALUE!</v>
      </c>
      <c r="N534" s="94" t="e">
        <f t="shared" si="115"/>
        <v>#VALUE!</v>
      </c>
      <c r="O534" s="94" t="e">
        <f t="shared" si="116"/>
        <v>#VALUE!</v>
      </c>
      <c r="P534" s="95" t="e">
        <f t="shared" si="117"/>
        <v>#VALUE!</v>
      </c>
      <c r="Q534" s="95" t="e">
        <f t="shared" si="124"/>
        <v>#VALUE!</v>
      </c>
      <c r="R534" s="95" t="b">
        <f t="shared" si="125"/>
        <v>0</v>
      </c>
      <c r="S534" s="76" t="str">
        <f t="shared" si="118"/>
        <v/>
      </c>
      <c r="T534" s="94" t="e" cm="1">
        <f t="array" aca="1" ref="T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U534" s="94" t="str">
        <f t="shared" si="119"/>
        <v/>
      </c>
      <c r="V534" s="96" t="b">
        <f t="shared" si="120"/>
        <v>0</v>
      </c>
      <c r="W534" s="130" t="e">
        <f>IF(#REF!="",FALSE,IF(OR(X534&gt;Z534,X534&lt;Y534),TRUE,FALSE))</f>
        <v>#REF!</v>
      </c>
      <c r="X534" s="130">
        <f t="shared" si="121"/>
        <v>0</v>
      </c>
      <c r="Y534" s="132" t="e">
        <f>#REF!-3/30</f>
        <v>#REF!</v>
      </c>
      <c r="Z534" s="133" t="e">
        <f>#REF!+1/30</f>
        <v>#REF!</v>
      </c>
    </row>
    <row r="535" spans="1:26" s="30" customFormat="1" x14ac:dyDescent="0.25">
      <c r="A535" s="19">
        <v>520</v>
      </c>
      <c r="B535" s="20"/>
      <c r="C535" s="189"/>
      <c r="D535" s="1"/>
      <c r="E535" s="1"/>
      <c r="F535" s="233">
        <v>0</v>
      </c>
      <c r="G535" s="58"/>
      <c r="H535" s="134" t="str">
        <f t="shared" si="122"/>
        <v/>
      </c>
      <c r="I535" s="35" t="b">
        <f t="shared" si="112"/>
        <v>0</v>
      </c>
      <c r="J535" s="92" t="str">
        <f t="shared" si="113"/>
        <v/>
      </c>
      <c r="K535" s="29" t="b">
        <v>0</v>
      </c>
      <c r="L535" s="92" t="str">
        <f t="shared" si="123"/>
        <v/>
      </c>
      <c r="M535" s="94" t="e">
        <f t="shared" si="114"/>
        <v>#VALUE!</v>
      </c>
      <c r="N535" s="94" t="e">
        <f t="shared" si="115"/>
        <v>#VALUE!</v>
      </c>
      <c r="O535" s="94" t="e">
        <f t="shared" si="116"/>
        <v>#VALUE!</v>
      </c>
      <c r="P535" s="95" t="e">
        <f t="shared" si="117"/>
        <v>#VALUE!</v>
      </c>
      <c r="Q535" s="95" t="e">
        <f t="shared" si="124"/>
        <v>#VALUE!</v>
      </c>
      <c r="R535" s="95" t="b">
        <f t="shared" si="125"/>
        <v>0</v>
      </c>
      <c r="S535" s="76" t="str">
        <f t="shared" si="118"/>
        <v/>
      </c>
      <c r="T535" s="94" t="e" cm="1">
        <f t="array" aca="1" ref="T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U535" s="94" t="str">
        <f t="shared" si="119"/>
        <v/>
      </c>
      <c r="V535" s="96" t="b">
        <f t="shared" si="120"/>
        <v>0</v>
      </c>
      <c r="W535" s="130" t="e">
        <f>IF(#REF!="",FALSE,IF(OR(X535&gt;Z535,X535&lt;Y535),TRUE,FALSE))</f>
        <v>#REF!</v>
      </c>
      <c r="X535" s="130">
        <f t="shared" si="121"/>
        <v>0</v>
      </c>
      <c r="Y535" s="132" t="e">
        <f>#REF!-3/30</f>
        <v>#REF!</v>
      </c>
      <c r="Z535" s="133" t="e">
        <f>#REF!+1/30</f>
        <v>#REF!</v>
      </c>
    </row>
    <row r="536" spans="1:26" s="30" customFormat="1" x14ac:dyDescent="0.25">
      <c r="A536" s="19">
        <v>521</v>
      </c>
      <c r="B536" s="20"/>
      <c r="C536" s="189"/>
      <c r="D536" s="1"/>
      <c r="E536" s="1"/>
      <c r="F536" s="233">
        <v>0</v>
      </c>
      <c r="G536" s="58"/>
      <c r="H536" s="134" t="str">
        <f t="shared" si="122"/>
        <v/>
      </c>
      <c r="I536" s="35" t="b">
        <f t="shared" si="112"/>
        <v>0</v>
      </c>
      <c r="J536" s="92" t="str">
        <f t="shared" si="113"/>
        <v/>
      </c>
      <c r="K536" s="29" t="b">
        <v>0</v>
      </c>
      <c r="L536" s="92" t="str">
        <f t="shared" si="123"/>
        <v/>
      </c>
      <c r="M536" s="94" t="e">
        <f t="shared" si="114"/>
        <v>#VALUE!</v>
      </c>
      <c r="N536" s="94" t="e">
        <f t="shared" si="115"/>
        <v>#VALUE!</v>
      </c>
      <c r="O536" s="94" t="e">
        <f t="shared" si="116"/>
        <v>#VALUE!</v>
      </c>
      <c r="P536" s="95" t="e">
        <f t="shared" si="117"/>
        <v>#VALUE!</v>
      </c>
      <c r="Q536" s="95" t="e">
        <f t="shared" si="124"/>
        <v>#VALUE!</v>
      </c>
      <c r="R536" s="95" t="b">
        <f t="shared" si="125"/>
        <v>0</v>
      </c>
      <c r="S536" s="76" t="str">
        <f t="shared" si="118"/>
        <v/>
      </c>
      <c r="T536" s="94" t="e" cm="1">
        <f t="array" aca="1" ref="T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U536" s="94" t="str">
        <f t="shared" si="119"/>
        <v/>
      </c>
      <c r="V536" s="96" t="b">
        <f t="shared" si="120"/>
        <v>0</v>
      </c>
      <c r="W536" s="130" t="e">
        <f>IF(#REF!="",FALSE,IF(OR(X536&gt;Z536,X536&lt;Y536),TRUE,FALSE))</f>
        <v>#REF!</v>
      </c>
      <c r="X536" s="130">
        <f t="shared" si="121"/>
        <v>0</v>
      </c>
      <c r="Y536" s="132" t="e">
        <f>#REF!-3/30</f>
        <v>#REF!</v>
      </c>
      <c r="Z536" s="133" t="e">
        <f>#REF!+1/30</f>
        <v>#REF!</v>
      </c>
    </row>
    <row r="537" spans="1:26" s="30" customFormat="1" x14ac:dyDescent="0.25">
      <c r="A537" s="19">
        <v>522</v>
      </c>
      <c r="B537" s="20"/>
      <c r="C537" s="189"/>
      <c r="D537" s="1"/>
      <c r="E537" s="1"/>
      <c r="F537" s="233">
        <v>0</v>
      </c>
      <c r="G537" s="58"/>
      <c r="H537" s="134" t="str">
        <f t="shared" si="122"/>
        <v/>
      </c>
      <c r="I537" s="35" t="b">
        <f t="shared" si="112"/>
        <v>0</v>
      </c>
      <c r="J537" s="92" t="str">
        <f t="shared" si="113"/>
        <v/>
      </c>
      <c r="K537" s="29" t="b">
        <v>0</v>
      </c>
      <c r="L537" s="92" t="str">
        <f t="shared" si="123"/>
        <v/>
      </c>
      <c r="M537" s="94" t="e">
        <f t="shared" si="114"/>
        <v>#VALUE!</v>
      </c>
      <c r="N537" s="94" t="e">
        <f t="shared" si="115"/>
        <v>#VALUE!</v>
      </c>
      <c r="O537" s="94" t="e">
        <f t="shared" si="116"/>
        <v>#VALUE!</v>
      </c>
      <c r="P537" s="95" t="e">
        <f t="shared" si="117"/>
        <v>#VALUE!</v>
      </c>
      <c r="Q537" s="95" t="e">
        <f t="shared" si="124"/>
        <v>#VALUE!</v>
      </c>
      <c r="R537" s="95" t="b">
        <f t="shared" si="125"/>
        <v>0</v>
      </c>
      <c r="S537" s="76" t="str">
        <f t="shared" si="118"/>
        <v/>
      </c>
      <c r="T537" s="94" t="e" cm="1">
        <f t="array" aca="1" ref="T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U537" s="94" t="str">
        <f t="shared" si="119"/>
        <v/>
      </c>
      <c r="V537" s="96" t="b">
        <f t="shared" si="120"/>
        <v>0</v>
      </c>
      <c r="W537" s="130" t="e">
        <f>IF(#REF!="",FALSE,IF(OR(X537&gt;Z537,X537&lt;Y537),TRUE,FALSE))</f>
        <v>#REF!</v>
      </c>
      <c r="X537" s="130">
        <f t="shared" si="121"/>
        <v>0</v>
      </c>
      <c r="Y537" s="132" t="e">
        <f>#REF!-3/30</f>
        <v>#REF!</v>
      </c>
      <c r="Z537" s="133" t="e">
        <f>#REF!+1/30</f>
        <v>#REF!</v>
      </c>
    </row>
    <row r="538" spans="1:26" s="30" customFormat="1" x14ac:dyDescent="0.25">
      <c r="A538" s="19">
        <v>523</v>
      </c>
      <c r="B538" s="20"/>
      <c r="C538" s="189"/>
      <c r="D538" s="1"/>
      <c r="E538" s="1"/>
      <c r="F538" s="233">
        <v>0</v>
      </c>
      <c r="G538" s="58"/>
      <c r="H538" s="134" t="str">
        <f t="shared" si="122"/>
        <v/>
      </c>
      <c r="I538" s="35" t="b">
        <f t="shared" si="112"/>
        <v>0</v>
      </c>
      <c r="J538" s="92" t="str">
        <f t="shared" si="113"/>
        <v/>
      </c>
      <c r="K538" s="29" t="b">
        <v>0</v>
      </c>
      <c r="L538" s="92" t="str">
        <f t="shared" si="123"/>
        <v/>
      </c>
      <c r="M538" s="94" t="e">
        <f t="shared" si="114"/>
        <v>#VALUE!</v>
      </c>
      <c r="N538" s="94" t="e">
        <f t="shared" si="115"/>
        <v>#VALUE!</v>
      </c>
      <c r="O538" s="94" t="e">
        <f t="shared" si="116"/>
        <v>#VALUE!</v>
      </c>
      <c r="P538" s="95" t="e">
        <f t="shared" si="117"/>
        <v>#VALUE!</v>
      </c>
      <c r="Q538" s="95" t="e">
        <f t="shared" si="124"/>
        <v>#VALUE!</v>
      </c>
      <c r="R538" s="95" t="b">
        <f t="shared" si="125"/>
        <v>0</v>
      </c>
      <c r="S538" s="76" t="str">
        <f t="shared" si="118"/>
        <v/>
      </c>
      <c r="T538" s="94" t="e" cm="1">
        <f t="array" aca="1" ref="T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U538" s="94" t="str">
        <f t="shared" si="119"/>
        <v/>
      </c>
      <c r="V538" s="96" t="b">
        <f t="shared" si="120"/>
        <v>0</v>
      </c>
      <c r="W538" s="130" t="e">
        <f>IF(#REF!="",FALSE,IF(OR(X538&gt;Z538,X538&lt;Y538),TRUE,FALSE))</f>
        <v>#REF!</v>
      </c>
      <c r="X538" s="130">
        <f t="shared" si="121"/>
        <v>0</v>
      </c>
      <c r="Y538" s="132" t="e">
        <f>#REF!-3/30</f>
        <v>#REF!</v>
      </c>
      <c r="Z538" s="133" t="e">
        <f>#REF!+1/30</f>
        <v>#REF!</v>
      </c>
    </row>
    <row r="539" spans="1:26" s="30" customFormat="1" x14ac:dyDescent="0.25">
      <c r="A539" s="19">
        <v>524</v>
      </c>
      <c r="B539" s="20"/>
      <c r="C539" s="189"/>
      <c r="D539" s="1"/>
      <c r="E539" s="1"/>
      <c r="F539" s="233">
        <v>0</v>
      </c>
      <c r="G539" s="58"/>
      <c r="H539" s="134" t="str">
        <f t="shared" si="122"/>
        <v/>
      </c>
      <c r="I539" s="35" t="b">
        <f t="shared" si="112"/>
        <v>0</v>
      </c>
      <c r="J539" s="92" t="str">
        <f t="shared" si="113"/>
        <v/>
      </c>
      <c r="K539" s="29" t="b">
        <v>0</v>
      </c>
      <c r="L539" s="92" t="str">
        <f t="shared" si="123"/>
        <v/>
      </c>
      <c r="M539" s="94" t="e">
        <f t="shared" si="114"/>
        <v>#VALUE!</v>
      </c>
      <c r="N539" s="94" t="e">
        <f t="shared" si="115"/>
        <v>#VALUE!</v>
      </c>
      <c r="O539" s="94" t="e">
        <f t="shared" si="116"/>
        <v>#VALUE!</v>
      </c>
      <c r="P539" s="95" t="e">
        <f t="shared" si="117"/>
        <v>#VALUE!</v>
      </c>
      <c r="Q539" s="95" t="e">
        <f t="shared" si="124"/>
        <v>#VALUE!</v>
      </c>
      <c r="R539" s="95" t="b">
        <f t="shared" si="125"/>
        <v>0</v>
      </c>
      <c r="S539" s="76" t="str">
        <f t="shared" si="118"/>
        <v/>
      </c>
      <c r="T539" s="94" t="e" cm="1">
        <f t="array" aca="1" ref="T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U539" s="94" t="str">
        <f t="shared" si="119"/>
        <v/>
      </c>
      <c r="V539" s="96" t="b">
        <f t="shared" si="120"/>
        <v>0</v>
      </c>
      <c r="W539" s="130" t="e">
        <f>IF(#REF!="",FALSE,IF(OR(X539&gt;Z539,X539&lt;Y539),TRUE,FALSE))</f>
        <v>#REF!</v>
      </c>
      <c r="X539" s="130">
        <f t="shared" si="121"/>
        <v>0</v>
      </c>
      <c r="Y539" s="132" t="e">
        <f>#REF!-3/30</f>
        <v>#REF!</v>
      </c>
      <c r="Z539" s="133" t="e">
        <f>#REF!+1/30</f>
        <v>#REF!</v>
      </c>
    </row>
    <row r="540" spans="1:26" s="30" customFormat="1" x14ac:dyDescent="0.25">
      <c r="A540" s="19">
        <v>525</v>
      </c>
      <c r="B540" s="20"/>
      <c r="C540" s="189"/>
      <c r="D540" s="1"/>
      <c r="E540" s="1"/>
      <c r="F540" s="233">
        <v>0</v>
      </c>
      <c r="G540" s="58"/>
      <c r="H540" s="134" t="str">
        <f t="shared" si="122"/>
        <v/>
      </c>
      <c r="I540" s="35" t="b">
        <f t="shared" si="112"/>
        <v>0</v>
      </c>
      <c r="J540" s="92" t="str">
        <f t="shared" si="113"/>
        <v/>
      </c>
      <c r="K540" s="29" t="b">
        <v>0</v>
      </c>
      <c r="L540" s="92" t="str">
        <f t="shared" si="123"/>
        <v/>
      </c>
      <c r="M540" s="94" t="e">
        <f t="shared" si="114"/>
        <v>#VALUE!</v>
      </c>
      <c r="N540" s="94" t="e">
        <f t="shared" si="115"/>
        <v>#VALUE!</v>
      </c>
      <c r="O540" s="94" t="e">
        <f t="shared" si="116"/>
        <v>#VALUE!</v>
      </c>
      <c r="P540" s="95" t="e">
        <f t="shared" si="117"/>
        <v>#VALUE!</v>
      </c>
      <c r="Q540" s="95" t="e">
        <f t="shared" si="124"/>
        <v>#VALUE!</v>
      </c>
      <c r="R540" s="95" t="b">
        <f t="shared" si="125"/>
        <v>0</v>
      </c>
      <c r="S540" s="76" t="str">
        <f t="shared" si="118"/>
        <v/>
      </c>
      <c r="T540" s="94" t="e" cm="1">
        <f t="array" aca="1" ref="T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U540" s="94" t="str">
        <f t="shared" si="119"/>
        <v/>
      </c>
      <c r="V540" s="96" t="b">
        <f t="shared" si="120"/>
        <v>0</v>
      </c>
      <c r="W540" s="130" t="e">
        <f>IF(#REF!="",FALSE,IF(OR(X540&gt;Z540,X540&lt;Y540),TRUE,FALSE))</f>
        <v>#REF!</v>
      </c>
      <c r="X540" s="130">
        <f t="shared" si="121"/>
        <v>0</v>
      </c>
      <c r="Y540" s="132" t="e">
        <f>#REF!-3/30</f>
        <v>#REF!</v>
      </c>
      <c r="Z540" s="133" t="e">
        <f>#REF!+1/30</f>
        <v>#REF!</v>
      </c>
    </row>
    <row r="541" spans="1:26" s="30" customFormat="1" x14ac:dyDescent="0.25">
      <c r="A541" s="19">
        <v>526</v>
      </c>
      <c r="B541" s="20"/>
      <c r="C541" s="189"/>
      <c r="D541" s="1"/>
      <c r="E541" s="1"/>
      <c r="F541" s="233">
        <v>0</v>
      </c>
      <c r="G541" s="58"/>
      <c r="H541" s="134" t="str">
        <f t="shared" si="122"/>
        <v/>
      </c>
      <c r="I541" s="35" t="b">
        <f t="shared" si="112"/>
        <v>0</v>
      </c>
      <c r="J541" s="92" t="str">
        <f t="shared" si="113"/>
        <v/>
      </c>
      <c r="K541" s="29" t="b">
        <v>0</v>
      </c>
      <c r="L541" s="92" t="str">
        <f t="shared" si="123"/>
        <v/>
      </c>
      <c r="M541" s="94" t="e">
        <f t="shared" si="114"/>
        <v>#VALUE!</v>
      </c>
      <c r="N541" s="94" t="e">
        <f t="shared" si="115"/>
        <v>#VALUE!</v>
      </c>
      <c r="O541" s="94" t="e">
        <f t="shared" si="116"/>
        <v>#VALUE!</v>
      </c>
      <c r="P541" s="95" t="e">
        <f t="shared" si="117"/>
        <v>#VALUE!</v>
      </c>
      <c r="Q541" s="95" t="e">
        <f t="shared" si="124"/>
        <v>#VALUE!</v>
      </c>
      <c r="R541" s="95" t="b">
        <f t="shared" si="125"/>
        <v>0</v>
      </c>
      <c r="S541" s="76" t="str">
        <f t="shared" si="118"/>
        <v/>
      </c>
      <c r="T541" s="94" t="e" cm="1">
        <f t="array" aca="1" ref="T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U541" s="94" t="str">
        <f t="shared" si="119"/>
        <v/>
      </c>
      <c r="V541" s="96" t="b">
        <f t="shared" si="120"/>
        <v>0</v>
      </c>
      <c r="W541" s="130" t="e">
        <f>IF(#REF!="",FALSE,IF(OR(X541&gt;Z541,X541&lt;Y541),TRUE,FALSE))</f>
        <v>#REF!</v>
      </c>
      <c r="X541" s="130">
        <f t="shared" si="121"/>
        <v>0</v>
      </c>
      <c r="Y541" s="132" t="e">
        <f>#REF!-3/30</f>
        <v>#REF!</v>
      </c>
      <c r="Z541" s="133" t="e">
        <f>#REF!+1/30</f>
        <v>#REF!</v>
      </c>
    </row>
    <row r="542" spans="1:26" s="30" customFormat="1" x14ac:dyDescent="0.25">
      <c r="A542" s="19">
        <v>527</v>
      </c>
      <c r="B542" s="20"/>
      <c r="C542" s="189"/>
      <c r="D542" s="1"/>
      <c r="E542" s="1"/>
      <c r="F542" s="233">
        <v>0</v>
      </c>
      <c r="G542" s="58"/>
      <c r="H542" s="134" t="str">
        <f t="shared" si="122"/>
        <v/>
      </c>
      <c r="I542" s="35" t="b">
        <f t="shared" si="112"/>
        <v>0</v>
      </c>
      <c r="J542" s="92" t="str">
        <f t="shared" si="113"/>
        <v/>
      </c>
      <c r="K542" s="29" t="b">
        <v>0</v>
      </c>
      <c r="L542" s="92" t="str">
        <f t="shared" si="123"/>
        <v/>
      </c>
      <c r="M542" s="94" t="e">
        <f t="shared" si="114"/>
        <v>#VALUE!</v>
      </c>
      <c r="N542" s="94" t="e">
        <f t="shared" si="115"/>
        <v>#VALUE!</v>
      </c>
      <c r="O542" s="94" t="e">
        <f t="shared" si="116"/>
        <v>#VALUE!</v>
      </c>
      <c r="P542" s="95" t="e">
        <f t="shared" si="117"/>
        <v>#VALUE!</v>
      </c>
      <c r="Q542" s="95" t="e">
        <f t="shared" si="124"/>
        <v>#VALUE!</v>
      </c>
      <c r="R542" s="95" t="b">
        <f t="shared" si="125"/>
        <v>0</v>
      </c>
      <c r="S542" s="76" t="str">
        <f t="shared" si="118"/>
        <v/>
      </c>
      <c r="T542" s="94" t="e" cm="1">
        <f t="array" aca="1" ref="T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U542" s="94" t="str">
        <f t="shared" si="119"/>
        <v/>
      </c>
      <c r="V542" s="96" t="b">
        <f t="shared" si="120"/>
        <v>0</v>
      </c>
      <c r="W542" s="130" t="e">
        <f>IF(#REF!="",FALSE,IF(OR(X542&gt;Z542,X542&lt;Y542),TRUE,FALSE))</f>
        <v>#REF!</v>
      </c>
      <c r="X542" s="130">
        <f t="shared" si="121"/>
        <v>0</v>
      </c>
      <c r="Y542" s="132" t="e">
        <f>#REF!-3/30</f>
        <v>#REF!</v>
      </c>
      <c r="Z542" s="133" t="e">
        <f>#REF!+1/30</f>
        <v>#REF!</v>
      </c>
    </row>
    <row r="543" spans="1:26" s="30" customFormat="1" x14ac:dyDescent="0.25">
      <c r="A543" s="19">
        <v>528</v>
      </c>
      <c r="B543" s="20"/>
      <c r="C543" s="189"/>
      <c r="D543" s="1"/>
      <c r="E543" s="1"/>
      <c r="F543" s="233">
        <v>0</v>
      </c>
      <c r="G543" s="58"/>
      <c r="H543" s="134" t="str">
        <f t="shared" si="122"/>
        <v/>
      </c>
      <c r="I543" s="35" t="b">
        <f t="shared" si="112"/>
        <v>0</v>
      </c>
      <c r="J543" s="92" t="str">
        <f t="shared" si="113"/>
        <v/>
      </c>
      <c r="K543" s="29" t="b">
        <v>0</v>
      </c>
      <c r="L543" s="92" t="str">
        <f t="shared" si="123"/>
        <v/>
      </c>
      <c r="M543" s="94" t="e">
        <f t="shared" si="114"/>
        <v>#VALUE!</v>
      </c>
      <c r="N543" s="94" t="e">
        <f t="shared" si="115"/>
        <v>#VALUE!</v>
      </c>
      <c r="O543" s="94" t="e">
        <f t="shared" si="116"/>
        <v>#VALUE!</v>
      </c>
      <c r="P543" s="95" t="e">
        <f t="shared" si="117"/>
        <v>#VALUE!</v>
      </c>
      <c r="Q543" s="95" t="e">
        <f t="shared" si="124"/>
        <v>#VALUE!</v>
      </c>
      <c r="R543" s="95" t="b">
        <f t="shared" si="125"/>
        <v>0</v>
      </c>
      <c r="S543" s="76" t="str">
        <f t="shared" si="118"/>
        <v/>
      </c>
      <c r="T543" s="94" t="e" cm="1">
        <f t="array" aca="1" ref="T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U543" s="94" t="str">
        <f t="shared" si="119"/>
        <v/>
      </c>
      <c r="V543" s="96" t="b">
        <f t="shared" si="120"/>
        <v>0</v>
      </c>
      <c r="W543" s="130" t="e">
        <f>IF(#REF!="",FALSE,IF(OR(X543&gt;Z543,X543&lt;Y543),TRUE,FALSE))</f>
        <v>#REF!</v>
      </c>
      <c r="X543" s="130">
        <f t="shared" si="121"/>
        <v>0</v>
      </c>
      <c r="Y543" s="132" t="e">
        <f>#REF!-3/30</f>
        <v>#REF!</v>
      </c>
      <c r="Z543" s="133" t="e">
        <f>#REF!+1/30</f>
        <v>#REF!</v>
      </c>
    </row>
    <row r="544" spans="1:26" s="30" customFormat="1" x14ac:dyDescent="0.25">
      <c r="A544" s="19">
        <v>529</v>
      </c>
      <c r="B544" s="20"/>
      <c r="C544" s="189"/>
      <c r="D544" s="1"/>
      <c r="E544" s="1"/>
      <c r="F544" s="233">
        <v>0</v>
      </c>
      <c r="G544" s="58"/>
      <c r="H544" s="134" t="str">
        <f t="shared" si="122"/>
        <v/>
      </c>
      <c r="I544" s="35" t="b">
        <f t="shared" si="112"/>
        <v>0</v>
      </c>
      <c r="J544" s="92" t="str">
        <f t="shared" si="113"/>
        <v/>
      </c>
      <c r="K544" s="29" t="b">
        <v>0</v>
      </c>
      <c r="L544" s="92" t="str">
        <f t="shared" si="123"/>
        <v/>
      </c>
      <c r="M544" s="94" t="e">
        <f t="shared" si="114"/>
        <v>#VALUE!</v>
      </c>
      <c r="N544" s="94" t="e">
        <f t="shared" si="115"/>
        <v>#VALUE!</v>
      </c>
      <c r="O544" s="94" t="e">
        <f t="shared" si="116"/>
        <v>#VALUE!</v>
      </c>
      <c r="P544" s="95" t="e">
        <f t="shared" si="117"/>
        <v>#VALUE!</v>
      </c>
      <c r="Q544" s="95" t="e">
        <f t="shared" si="124"/>
        <v>#VALUE!</v>
      </c>
      <c r="R544" s="95" t="b">
        <f t="shared" si="125"/>
        <v>0</v>
      </c>
      <c r="S544" s="76" t="str">
        <f t="shared" si="118"/>
        <v/>
      </c>
      <c r="T544" s="94" t="e" cm="1">
        <f t="array" aca="1" ref="T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U544" s="94" t="str">
        <f t="shared" si="119"/>
        <v/>
      </c>
      <c r="V544" s="96" t="b">
        <f t="shared" si="120"/>
        <v>0</v>
      </c>
      <c r="W544" s="130" t="e">
        <f>IF(#REF!="",FALSE,IF(OR(X544&gt;Z544,X544&lt;Y544),TRUE,FALSE))</f>
        <v>#REF!</v>
      </c>
      <c r="X544" s="130">
        <f t="shared" si="121"/>
        <v>0</v>
      </c>
      <c r="Y544" s="132" t="e">
        <f>#REF!-3/30</f>
        <v>#REF!</v>
      </c>
      <c r="Z544" s="133" t="e">
        <f>#REF!+1/30</f>
        <v>#REF!</v>
      </c>
    </row>
    <row r="545" spans="1:26" s="30" customFormat="1" x14ac:dyDescent="0.25">
      <c r="A545" s="19">
        <v>530</v>
      </c>
      <c r="B545" s="20"/>
      <c r="C545" s="189"/>
      <c r="D545" s="1"/>
      <c r="E545" s="1"/>
      <c r="F545" s="233">
        <v>0</v>
      </c>
      <c r="G545" s="58"/>
      <c r="H545" s="134" t="str">
        <f t="shared" si="122"/>
        <v/>
      </c>
      <c r="I545" s="35" t="b">
        <f t="shared" si="112"/>
        <v>0</v>
      </c>
      <c r="J545" s="92" t="str">
        <f t="shared" si="113"/>
        <v/>
      </c>
      <c r="K545" s="29" t="b">
        <v>0</v>
      </c>
      <c r="L545" s="92" t="str">
        <f t="shared" si="123"/>
        <v/>
      </c>
      <c r="M545" s="94" t="e">
        <f t="shared" si="114"/>
        <v>#VALUE!</v>
      </c>
      <c r="N545" s="94" t="e">
        <f t="shared" si="115"/>
        <v>#VALUE!</v>
      </c>
      <c r="O545" s="94" t="e">
        <f t="shared" si="116"/>
        <v>#VALUE!</v>
      </c>
      <c r="P545" s="95" t="e">
        <f t="shared" si="117"/>
        <v>#VALUE!</v>
      </c>
      <c r="Q545" s="95" t="e">
        <f t="shared" si="124"/>
        <v>#VALUE!</v>
      </c>
      <c r="R545" s="95" t="b">
        <f t="shared" si="125"/>
        <v>0</v>
      </c>
      <c r="S545" s="76" t="str">
        <f t="shared" si="118"/>
        <v/>
      </c>
      <c r="T545" s="94" t="e" cm="1">
        <f t="array" aca="1" ref="T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U545" s="94" t="str">
        <f t="shared" si="119"/>
        <v/>
      </c>
      <c r="V545" s="96" t="b">
        <f t="shared" si="120"/>
        <v>0</v>
      </c>
      <c r="W545" s="130" t="e">
        <f>IF(#REF!="",FALSE,IF(OR(X545&gt;Z545,X545&lt;Y545),TRUE,FALSE))</f>
        <v>#REF!</v>
      </c>
      <c r="X545" s="130">
        <f t="shared" si="121"/>
        <v>0</v>
      </c>
      <c r="Y545" s="132" t="e">
        <f>#REF!-3/30</f>
        <v>#REF!</v>
      </c>
      <c r="Z545" s="133" t="e">
        <f>#REF!+1/30</f>
        <v>#REF!</v>
      </c>
    </row>
    <row r="546" spans="1:26" s="30" customFormat="1" x14ac:dyDescent="0.25">
      <c r="A546" s="19">
        <v>531</v>
      </c>
      <c r="B546" s="20"/>
      <c r="C546" s="189"/>
      <c r="D546" s="1"/>
      <c r="E546" s="1"/>
      <c r="F546" s="233">
        <v>0</v>
      </c>
      <c r="G546" s="58"/>
      <c r="H546" s="134" t="str">
        <f t="shared" si="122"/>
        <v/>
      </c>
      <c r="I546" s="35" t="b">
        <f t="shared" si="112"/>
        <v>0</v>
      </c>
      <c r="J546" s="92" t="str">
        <f t="shared" si="113"/>
        <v/>
      </c>
      <c r="K546" s="29" t="b">
        <v>0</v>
      </c>
      <c r="L546" s="92" t="str">
        <f t="shared" si="123"/>
        <v/>
      </c>
      <c r="M546" s="94" t="e">
        <f t="shared" si="114"/>
        <v>#VALUE!</v>
      </c>
      <c r="N546" s="94" t="e">
        <f t="shared" si="115"/>
        <v>#VALUE!</v>
      </c>
      <c r="O546" s="94" t="e">
        <f t="shared" si="116"/>
        <v>#VALUE!</v>
      </c>
      <c r="P546" s="95" t="e">
        <f t="shared" si="117"/>
        <v>#VALUE!</v>
      </c>
      <c r="Q546" s="95" t="e">
        <f t="shared" si="124"/>
        <v>#VALUE!</v>
      </c>
      <c r="R546" s="95" t="b">
        <f t="shared" si="125"/>
        <v>0</v>
      </c>
      <c r="S546" s="76" t="str">
        <f t="shared" si="118"/>
        <v/>
      </c>
      <c r="T546" s="94" t="e" cm="1">
        <f t="array" aca="1" ref="T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U546" s="94" t="str">
        <f t="shared" si="119"/>
        <v/>
      </c>
      <c r="V546" s="96" t="b">
        <f t="shared" si="120"/>
        <v>0</v>
      </c>
      <c r="W546" s="130" t="e">
        <f>IF(#REF!="",FALSE,IF(OR(X546&gt;Z546,X546&lt;Y546),TRUE,FALSE))</f>
        <v>#REF!</v>
      </c>
      <c r="X546" s="130">
        <f t="shared" si="121"/>
        <v>0</v>
      </c>
      <c r="Y546" s="132" t="e">
        <f>#REF!-3/30</f>
        <v>#REF!</v>
      </c>
      <c r="Z546" s="133" t="e">
        <f>#REF!+1/30</f>
        <v>#REF!</v>
      </c>
    </row>
    <row r="547" spans="1:26" s="30" customFormat="1" x14ac:dyDescent="0.25">
      <c r="A547" s="19">
        <v>532</v>
      </c>
      <c r="B547" s="20"/>
      <c r="C547" s="189"/>
      <c r="D547" s="1"/>
      <c r="E547" s="1"/>
      <c r="F547" s="233">
        <v>0</v>
      </c>
      <c r="G547" s="58"/>
      <c r="H547" s="134" t="str">
        <f t="shared" si="122"/>
        <v/>
      </c>
      <c r="I547" s="35" t="b">
        <f t="shared" si="112"/>
        <v>0</v>
      </c>
      <c r="J547" s="92" t="str">
        <f t="shared" si="113"/>
        <v/>
      </c>
      <c r="K547" s="29" t="b">
        <v>0</v>
      </c>
      <c r="L547" s="92" t="str">
        <f t="shared" si="123"/>
        <v/>
      </c>
      <c r="M547" s="94" t="e">
        <f t="shared" si="114"/>
        <v>#VALUE!</v>
      </c>
      <c r="N547" s="94" t="e">
        <f t="shared" si="115"/>
        <v>#VALUE!</v>
      </c>
      <c r="O547" s="94" t="e">
        <f t="shared" si="116"/>
        <v>#VALUE!</v>
      </c>
      <c r="P547" s="95" t="e">
        <f t="shared" si="117"/>
        <v>#VALUE!</v>
      </c>
      <c r="Q547" s="95" t="e">
        <f t="shared" si="124"/>
        <v>#VALUE!</v>
      </c>
      <c r="R547" s="95" t="b">
        <f t="shared" si="125"/>
        <v>0</v>
      </c>
      <c r="S547" s="76" t="str">
        <f t="shared" si="118"/>
        <v/>
      </c>
      <c r="T547" s="94" t="e" cm="1">
        <f t="array" aca="1" ref="T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U547" s="94" t="str">
        <f t="shared" si="119"/>
        <v/>
      </c>
      <c r="V547" s="96" t="b">
        <f t="shared" si="120"/>
        <v>0</v>
      </c>
      <c r="W547" s="130" t="e">
        <f>IF(#REF!="",FALSE,IF(OR(X547&gt;Z547,X547&lt;Y547),TRUE,FALSE))</f>
        <v>#REF!</v>
      </c>
      <c r="X547" s="130">
        <f t="shared" si="121"/>
        <v>0</v>
      </c>
      <c r="Y547" s="132" t="e">
        <f>#REF!-3/30</f>
        <v>#REF!</v>
      </c>
      <c r="Z547" s="133" t="e">
        <f>#REF!+1/30</f>
        <v>#REF!</v>
      </c>
    </row>
    <row r="548" spans="1:26" s="30" customFormat="1" x14ac:dyDescent="0.25">
      <c r="A548" s="19">
        <v>533</v>
      </c>
      <c r="B548" s="20"/>
      <c r="C548" s="189"/>
      <c r="D548" s="1"/>
      <c r="E548" s="1"/>
      <c r="F548" s="233">
        <v>0</v>
      </c>
      <c r="G548" s="58"/>
      <c r="H548" s="134" t="str">
        <f t="shared" si="122"/>
        <v/>
      </c>
      <c r="I548" s="35" t="b">
        <f t="shared" si="112"/>
        <v>0</v>
      </c>
      <c r="J548" s="92" t="str">
        <f t="shared" si="113"/>
        <v/>
      </c>
      <c r="K548" s="29" t="b">
        <v>0</v>
      </c>
      <c r="L548" s="92" t="str">
        <f t="shared" si="123"/>
        <v/>
      </c>
      <c r="M548" s="94" t="e">
        <f t="shared" si="114"/>
        <v>#VALUE!</v>
      </c>
      <c r="N548" s="94" t="e">
        <f t="shared" si="115"/>
        <v>#VALUE!</v>
      </c>
      <c r="O548" s="94" t="e">
        <f t="shared" si="116"/>
        <v>#VALUE!</v>
      </c>
      <c r="P548" s="95" t="e">
        <f t="shared" si="117"/>
        <v>#VALUE!</v>
      </c>
      <c r="Q548" s="95" t="e">
        <f t="shared" si="124"/>
        <v>#VALUE!</v>
      </c>
      <c r="R548" s="95" t="b">
        <f t="shared" si="125"/>
        <v>0</v>
      </c>
      <c r="S548" s="76" t="str">
        <f t="shared" si="118"/>
        <v/>
      </c>
      <c r="T548" s="94" t="e" cm="1">
        <f t="array" aca="1" ref="T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U548" s="94" t="str">
        <f t="shared" si="119"/>
        <v/>
      </c>
      <c r="V548" s="96" t="b">
        <f t="shared" si="120"/>
        <v>0</v>
      </c>
      <c r="W548" s="130" t="e">
        <f>IF(#REF!="",FALSE,IF(OR(X548&gt;Z548,X548&lt;Y548),TRUE,FALSE))</f>
        <v>#REF!</v>
      </c>
      <c r="X548" s="130">
        <f t="shared" si="121"/>
        <v>0</v>
      </c>
      <c r="Y548" s="132" t="e">
        <f>#REF!-3/30</f>
        <v>#REF!</v>
      </c>
      <c r="Z548" s="133" t="e">
        <f>#REF!+1/30</f>
        <v>#REF!</v>
      </c>
    </row>
    <row r="549" spans="1:26" s="30" customFormat="1" x14ac:dyDescent="0.25">
      <c r="A549" s="19">
        <v>534</v>
      </c>
      <c r="B549" s="20"/>
      <c r="C549" s="189"/>
      <c r="D549" s="1"/>
      <c r="E549" s="1"/>
      <c r="F549" s="233">
        <v>0</v>
      </c>
      <c r="G549" s="58"/>
      <c r="H549" s="134" t="str">
        <f t="shared" si="122"/>
        <v/>
      </c>
      <c r="I549" s="35" t="b">
        <f t="shared" si="112"/>
        <v>0</v>
      </c>
      <c r="J549" s="92" t="str">
        <f t="shared" si="113"/>
        <v/>
      </c>
      <c r="K549" s="29" t="b">
        <v>0</v>
      </c>
      <c r="L549" s="92" t="str">
        <f t="shared" si="123"/>
        <v/>
      </c>
      <c r="M549" s="94" t="e">
        <f t="shared" si="114"/>
        <v>#VALUE!</v>
      </c>
      <c r="N549" s="94" t="e">
        <f t="shared" si="115"/>
        <v>#VALUE!</v>
      </c>
      <c r="O549" s="94" t="e">
        <f t="shared" si="116"/>
        <v>#VALUE!</v>
      </c>
      <c r="P549" s="95" t="e">
        <f t="shared" si="117"/>
        <v>#VALUE!</v>
      </c>
      <c r="Q549" s="95" t="e">
        <f t="shared" si="124"/>
        <v>#VALUE!</v>
      </c>
      <c r="R549" s="95" t="b">
        <f t="shared" si="125"/>
        <v>0</v>
      </c>
      <c r="S549" s="76" t="str">
        <f t="shared" si="118"/>
        <v/>
      </c>
      <c r="T549" s="94" t="e" cm="1">
        <f t="array" aca="1" ref="T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U549" s="94" t="str">
        <f t="shared" si="119"/>
        <v/>
      </c>
      <c r="V549" s="96" t="b">
        <f t="shared" si="120"/>
        <v>0</v>
      </c>
      <c r="W549" s="130" t="e">
        <f>IF(#REF!="",FALSE,IF(OR(X549&gt;Z549,X549&lt;Y549),TRUE,FALSE))</f>
        <v>#REF!</v>
      </c>
      <c r="X549" s="130">
        <f t="shared" si="121"/>
        <v>0</v>
      </c>
      <c r="Y549" s="132" t="e">
        <f>#REF!-3/30</f>
        <v>#REF!</v>
      </c>
      <c r="Z549" s="133" t="e">
        <f>#REF!+1/30</f>
        <v>#REF!</v>
      </c>
    </row>
    <row r="550" spans="1:26" s="30" customFormat="1" x14ac:dyDescent="0.25">
      <c r="A550" s="19">
        <v>535</v>
      </c>
      <c r="B550" s="20"/>
      <c r="C550" s="189"/>
      <c r="D550" s="1"/>
      <c r="E550" s="1"/>
      <c r="F550" s="233">
        <v>0</v>
      </c>
      <c r="G550" s="58"/>
      <c r="H550" s="134" t="str">
        <f t="shared" si="122"/>
        <v/>
      </c>
      <c r="I550" s="35" t="b">
        <f t="shared" si="112"/>
        <v>0</v>
      </c>
      <c r="J550" s="92" t="str">
        <f t="shared" si="113"/>
        <v/>
      </c>
      <c r="K550" s="29" t="b">
        <v>0</v>
      </c>
      <c r="L550" s="92" t="str">
        <f t="shared" si="123"/>
        <v/>
      </c>
      <c r="M550" s="94" t="e">
        <f t="shared" si="114"/>
        <v>#VALUE!</v>
      </c>
      <c r="N550" s="94" t="e">
        <f t="shared" si="115"/>
        <v>#VALUE!</v>
      </c>
      <c r="O550" s="94" t="e">
        <f t="shared" si="116"/>
        <v>#VALUE!</v>
      </c>
      <c r="P550" s="95" t="e">
        <f t="shared" si="117"/>
        <v>#VALUE!</v>
      </c>
      <c r="Q550" s="95" t="e">
        <f t="shared" si="124"/>
        <v>#VALUE!</v>
      </c>
      <c r="R550" s="95" t="b">
        <f t="shared" si="125"/>
        <v>0</v>
      </c>
      <c r="S550" s="76" t="str">
        <f t="shared" si="118"/>
        <v/>
      </c>
      <c r="T550" s="94" t="e" cm="1">
        <f t="array" aca="1" ref="T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U550" s="94" t="str">
        <f t="shared" si="119"/>
        <v/>
      </c>
      <c r="V550" s="96" t="b">
        <f t="shared" si="120"/>
        <v>0</v>
      </c>
      <c r="W550" s="130" t="e">
        <f>IF(#REF!="",FALSE,IF(OR(X550&gt;Z550,X550&lt;Y550),TRUE,FALSE))</f>
        <v>#REF!</v>
      </c>
      <c r="X550" s="130">
        <f t="shared" si="121"/>
        <v>0</v>
      </c>
      <c r="Y550" s="132" t="e">
        <f>#REF!-3/30</f>
        <v>#REF!</v>
      </c>
      <c r="Z550" s="133" t="e">
        <f>#REF!+1/30</f>
        <v>#REF!</v>
      </c>
    </row>
    <row r="551" spans="1:26" s="30" customFormat="1" x14ac:dyDescent="0.25">
      <c r="A551" s="19">
        <v>536</v>
      </c>
      <c r="B551" s="20"/>
      <c r="C551" s="189"/>
      <c r="D551" s="1"/>
      <c r="E551" s="1"/>
      <c r="F551" s="233">
        <v>0</v>
      </c>
      <c r="G551" s="58"/>
      <c r="H551" s="134" t="str">
        <f t="shared" si="122"/>
        <v/>
      </c>
      <c r="I551" s="35" t="b">
        <f t="shared" si="112"/>
        <v>0</v>
      </c>
      <c r="J551" s="92" t="str">
        <f t="shared" si="113"/>
        <v/>
      </c>
      <c r="K551" s="29" t="b">
        <v>0</v>
      </c>
      <c r="L551" s="92" t="str">
        <f t="shared" si="123"/>
        <v/>
      </c>
      <c r="M551" s="94" t="e">
        <f t="shared" si="114"/>
        <v>#VALUE!</v>
      </c>
      <c r="N551" s="94" t="e">
        <f t="shared" si="115"/>
        <v>#VALUE!</v>
      </c>
      <c r="O551" s="94" t="e">
        <f t="shared" si="116"/>
        <v>#VALUE!</v>
      </c>
      <c r="P551" s="95" t="e">
        <f t="shared" si="117"/>
        <v>#VALUE!</v>
      </c>
      <c r="Q551" s="95" t="e">
        <f t="shared" si="124"/>
        <v>#VALUE!</v>
      </c>
      <c r="R551" s="95" t="b">
        <f t="shared" si="125"/>
        <v>0</v>
      </c>
      <c r="S551" s="76" t="str">
        <f t="shared" si="118"/>
        <v/>
      </c>
      <c r="T551" s="94" t="e" cm="1">
        <f t="array" aca="1" ref="T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U551" s="94" t="str">
        <f t="shared" si="119"/>
        <v/>
      </c>
      <c r="V551" s="96" t="b">
        <f t="shared" si="120"/>
        <v>0</v>
      </c>
      <c r="W551" s="130" t="e">
        <f>IF(#REF!="",FALSE,IF(OR(X551&gt;Z551,X551&lt;Y551),TRUE,FALSE))</f>
        <v>#REF!</v>
      </c>
      <c r="X551" s="130">
        <f t="shared" si="121"/>
        <v>0</v>
      </c>
      <c r="Y551" s="132" t="e">
        <f>#REF!-3/30</f>
        <v>#REF!</v>
      </c>
      <c r="Z551" s="133" t="e">
        <f>#REF!+1/30</f>
        <v>#REF!</v>
      </c>
    </row>
    <row r="552" spans="1:26" s="30" customFormat="1" x14ac:dyDescent="0.25">
      <c r="A552" s="19">
        <v>537</v>
      </c>
      <c r="B552" s="20"/>
      <c r="C552" s="189"/>
      <c r="D552" s="1"/>
      <c r="E552" s="1"/>
      <c r="F552" s="233">
        <v>0</v>
      </c>
      <c r="G552" s="58"/>
      <c r="H552" s="134" t="str">
        <f t="shared" si="122"/>
        <v/>
      </c>
      <c r="I552" s="35" t="b">
        <f t="shared" si="112"/>
        <v>0</v>
      </c>
      <c r="J552" s="92" t="str">
        <f t="shared" si="113"/>
        <v/>
      </c>
      <c r="K552" s="29" t="b">
        <v>0</v>
      </c>
      <c r="L552" s="92" t="str">
        <f t="shared" si="123"/>
        <v/>
      </c>
      <c r="M552" s="94" t="e">
        <f t="shared" si="114"/>
        <v>#VALUE!</v>
      </c>
      <c r="N552" s="94" t="e">
        <f t="shared" si="115"/>
        <v>#VALUE!</v>
      </c>
      <c r="O552" s="94" t="e">
        <f t="shared" si="116"/>
        <v>#VALUE!</v>
      </c>
      <c r="P552" s="95" t="e">
        <f t="shared" si="117"/>
        <v>#VALUE!</v>
      </c>
      <c r="Q552" s="95" t="e">
        <f t="shared" si="124"/>
        <v>#VALUE!</v>
      </c>
      <c r="R552" s="95" t="b">
        <f t="shared" si="125"/>
        <v>0</v>
      </c>
      <c r="S552" s="76" t="str">
        <f t="shared" si="118"/>
        <v/>
      </c>
      <c r="T552" s="94" t="e" cm="1">
        <f t="array" aca="1" ref="T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U552" s="94" t="str">
        <f t="shared" si="119"/>
        <v/>
      </c>
      <c r="V552" s="96" t="b">
        <f t="shared" si="120"/>
        <v>0</v>
      </c>
      <c r="W552" s="130" t="e">
        <f>IF(#REF!="",FALSE,IF(OR(X552&gt;Z552,X552&lt;Y552),TRUE,FALSE))</f>
        <v>#REF!</v>
      </c>
      <c r="X552" s="130">
        <f t="shared" si="121"/>
        <v>0</v>
      </c>
      <c r="Y552" s="132" t="e">
        <f>#REF!-3/30</f>
        <v>#REF!</v>
      </c>
      <c r="Z552" s="133" t="e">
        <f>#REF!+1/30</f>
        <v>#REF!</v>
      </c>
    </row>
    <row r="553" spans="1:26" s="30" customFormat="1" x14ac:dyDescent="0.25">
      <c r="A553" s="19">
        <v>538</v>
      </c>
      <c r="B553" s="20"/>
      <c r="C553" s="189"/>
      <c r="D553" s="1"/>
      <c r="E553" s="1"/>
      <c r="F553" s="233">
        <v>0</v>
      </c>
      <c r="G553" s="58"/>
      <c r="H553" s="134" t="str">
        <f t="shared" si="122"/>
        <v/>
      </c>
      <c r="I553" s="35" t="b">
        <f t="shared" si="112"/>
        <v>0</v>
      </c>
      <c r="J553" s="92" t="str">
        <f t="shared" si="113"/>
        <v/>
      </c>
      <c r="K553" s="29" t="b">
        <v>0</v>
      </c>
      <c r="L553" s="92" t="str">
        <f t="shared" si="123"/>
        <v/>
      </c>
      <c r="M553" s="94" t="e">
        <f t="shared" si="114"/>
        <v>#VALUE!</v>
      </c>
      <c r="N553" s="94" t="e">
        <f t="shared" si="115"/>
        <v>#VALUE!</v>
      </c>
      <c r="O553" s="94" t="e">
        <f t="shared" si="116"/>
        <v>#VALUE!</v>
      </c>
      <c r="P553" s="95" t="e">
        <f t="shared" si="117"/>
        <v>#VALUE!</v>
      </c>
      <c r="Q553" s="95" t="e">
        <f t="shared" si="124"/>
        <v>#VALUE!</v>
      </c>
      <c r="R553" s="95" t="b">
        <f t="shared" si="125"/>
        <v>0</v>
      </c>
      <c r="S553" s="76" t="str">
        <f t="shared" si="118"/>
        <v/>
      </c>
      <c r="T553" s="94" t="e" cm="1">
        <f t="array" aca="1" ref="T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U553" s="94" t="str">
        <f t="shared" si="119"/>
        <v/>
      </c>
      <c r="V553" s="96" t="b">
        <f t="shared" si="120"/>
        <v>0</v>
      </c>
      <c r="W553" s="130" t="e">
        <f>IF(#REF!="",FALSE,IF(OR(X553&gt;Z553,X553&lt;Y553),TRUE,FALSE))</f>
        <v>#REF!</v>
      </c>
      <c r="X553" s="130">
        <f t="shared" si="121"/>
        <v>0</v>
      </c>
      <c r="Y553" s="132" t="e">
        <f>#REF!-3/30</f>
        <v>#REF!</v>
      </c>
      <c r="Z553" s="133" t="e">
        <f>#REF!+1/30</f>
        <v>#REF!</v>
      </c>
    </row>
    <row r="554" spans="1:26" s="30" customFormat="1" x14ac:dyDescent="0.25">
      <c r="A554" s="19">
        <v>539</v>
      </c>
      <c r="B554" s="20"/>
      <c r="C554" s="189"/>
      <c r="D554" s="1"/>
      <c r="E554" s="1"/>
      <c r="F554" s="233">
        <v>0</v>
      </c>
      <c r="G554" s="58"/>
      <c r="H554" s="134" t="str">
        <f t="shared" si="122"/>
        <v/>
      </c>
      <c r="I554" s="35" t="b">
        <f t="shared" si="112"/>
        <v>0</v>
      </c>
      <c r="J554" s="92" t="str">
        <f t="shared" si="113"/>
        <v/>
      </c>
      <c r="K554" s="29" t="b">
        <v>0</v>
      </c>
      <c r="L554" s="92" t="str">
        <f t="shared" si="123"/>
        <v/>
      </c>
      <c r="M554" s="94" t="e">
        <f t="shared" si="114"/>
        <v>#VALUE!</v>
      </c>
      <c r="N554" s="94" t="e">
        <f t="shared" si="115"/>
        <v>#VALUE!</v>
      </c>
      <c r="O554" s="94" t="e">
        <f t="shared" si="116"/>
        <v>#VALUE!</v>
      </c>
      <c r="P554" s="95" t="e">
        <f t="shared" si="117"/>
        <v>#VALUE!</v>
      </c>
      <c r="Q554" s="95" t="e">
        <f t="shared" si="124"/>
        <v>#VALUE!</v>
      </c>
      <c r="R554" s="95" t="b">
        <f t="shared" si="125"/>
        <v>0</v>
      </c>
      <c r="S554" s="76" t="str">
        <f t="shared" si="118"/>
        <v/>
      </c>
      <c r="T554" s="94" t="e" cm="1">
        <f t="array" aca="1" ref="T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U554" s="94" t="str">
        <f t="shared" si="119"/>
        <v/>
      </c>
      <c r="V554" s="96" t="b">
        <f t="shared" si="120"/>
        <v>0</v>
      </c>
      <c r="W554" s="130" t="e">
        <f>IF(#REF!="",FALSE,IF(OR(X554&gt;Z554,X554&lt;Y554),TRUE,FALSE))</f>
        <v>#REF!</v>
      </c>
      <c r="X554" s="130">
        <f t="shared" si="121"/>
        <v>0</v>
      </c>
      <c r="Y554" s="132" t="e">
        <f>#REF!-3/30</f>
        <v>#REF!</v>
      </c>
      <c r="Z554" s="133" t="e">
        <f>#REF!+1/30</f>
        <v>#REF!</v>
      </c>
    </row>
    <row r="555" spans="1:26" s="30" customFormat="1" x14ac:dyDescent="0.25">
      <c r="A555" s="19">
        <v>540</v>
      </c>
      <c r="B555" s="20"/>
      <c r="C555" s="189"/>
      <c r="D555" s="1"/>
      <c r="E555" s="1"/>
      <c r="F555" s="233">
        <v>0</v>
      </c>
      <c r="G555" s="58"/>
      <c r="H555" s="134" t="str">
        <f t="shared" si="122"/>
        <v/>
      </c>
      <c r="I555" s="35" t="b">
        <f t="shared" si="112"/>
        <v>0</v>
      </c>
      <c r="J555" s="92" t="str">
        <f t="shared" si="113"/>
        <v/>
      </c>
      <c r="K555" s="29" t="b">
        <v>0</v>
      </c>
      <c r="L555" s="92" t="str">
        <f t="shared" si="123"/>
        <v/>
      </c>
      <c r="M555" s="94" t="e">
        <f t="shared" si="114"/>
        <v>#VALUE!</v>
      </c>
      <c r="N555" s="94" t="e">
        <f t="shared" si="115"/>
        <v>#VALUE!</v>
      </c>
      <c r="O555" s="94" t="e">
        <f t="shared" si="116"/>
        <v>#VALUE!</v>
      </c>
      <c r="P555" s="95" t="e">
        <f t="shared" si="117"/>
        <v>#VALUE!</v>
      </c>
      <c r="Q555" s="95" t="e">
        <f t="shared" si="124"/>
        <v>#VALUE!</v>
      </c>
      <c r="R555" s="95" t="b">
        <f t="shared" si="125"/>
        <v>0</v>
      </c>
      <c r="S555" s="76" t="str">
        <f t="shared" si="118"/>
        <v/>
      </c>
      <c r="T555" s="94" t="e" cm="1">
        <f t="array" aca="1" ref="T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U555" s="94" t="str">
        <f t="shared" si="119"/>
        <v/>
      </c>
      <c r="V555" s="96" t="b">
        <f t="shared" si="120"/>
        <v>0</v>
      </c>
      <c r="W555" s="130" t="e">
        <f>IF(#REF!="",FALSE,IF(OR(X555&gt;Z555,X555&lt;Y555),TRUE,FALSE))</f>
        <v>#REF!</v>
      </c>
      <c r="X555" s="130">
        <f t="shared" si="121"/>
        <v>0</v>
      </c>
      <c r="Y555" s="132" t="e">
        <f>#REF!-3/30</f>
        <v>#REF!</v>
      </c>
      <c r="Z555" s="133" t="e">
        <f>#REF!+1/30</f>
        <v>#REF!</v>
      </c>
    </row>
    <row r="556" spans="1:26" s="30" customFormat="1" x14ac:dyDescent="0.25">
      <c r="A556" s="19">
        <v>541</v>
      </c>
      <c r="B556" s="20"/>
      <c r="C556" s="189"/>
      <c r="D556" s="1"/>
      <c r="E556" s="1"/>
      <c r="F556" s="233">
        <v>0</v>
      </c>
      <c r="G556" s="58"/>
      <c r="H556" s="134" t="str">
        <f t="shared" si="122"/>
        <v/>
      </c>
      <c r="I556" s="35" t="b">
        <f t="shared" si="112"/>
        <v>0</v>
      </c>
      <c r="J556" s="92" t="str">
        <f t="shared" si="113"/>
        <v/>
      </c>
      <c r="K556" s="29" t="b">
        <v>0</v>
      </c>
      <c r="L556" s="92" t="str">
        <f t="shared" si="123"/>
        <v/>
      </c>
      <c r="M556" s="94" t="e">
        <f t="shared" si="114"/>
        <v>#VALUE!</v>
      </c>
      <c r="N556" s="94" t="e">
        <f t="shared" si="115"/>
        <v>#VALUE!</v>
      </c>
      <c r="O556" s="94" t="e">
        <f t="shared" si="116"/>
        <v>#VALUE!</v>
      </c>
      <c r="P556" s="95" t="e">
        <f t="shared" si="117"/>
        <v>#VALUE!</v>
      </c>
      <c r="Q556" s="95" t="e">
        <f t="shared" si="124"/>
        <v>#VALUE!</v>
      </c>
      <c r="R556" s="95" t="b">
        <f t="shared" si="125"/>
        <v>0</v>
      </c>
      <c r="S556" s="76" t="str">
        <f t="shared" si="118"/>
        <v/>
      </c>
      <c r="T556" s="94" t="e" cm="1">
        <f t="array" aca="1" ref="T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U556" s="94" t="str">
        <f t="shared" si="119"/>
        <v/>
      </c>
      <c r="V556" s="96" t="b">
        <f t="shared" si="120"/>
        <v>0</v>
      </c>
      <c r="W556" s="130" t="e">
        <f>IF(#REF!="",FALSE,IF(OR(X556&gt;Z556,X556&lt;Y556),TRUE,FALSE))</f>
        <v>#REF!</v>
      </c>
      <c r="X556" s="130">
        <f t="shared" si="121"/>
        <v>0</v>
      </c>
      <c r="Y556" s="132" t="e">
        <f>#REF!-3/30</f>
        <v>#REF!</v>
      </c>
      <c r="Z556" s="133" t="e">
        <f>#REF!+1/30</f>
        <v>#REF!</v>
      </c>
    </row>
    <row r="557" spans="1:26" s="30" customFormat="1" x14ac:dyDescent="0.25">
      <c r="A557" s="19">
        <v>542</v>
      </c>
      <c r="B557" s="20"/>
      <c r="C557" s="189"/>
      <c r="D557" s="1"/>
      <c r="E557" s="1"/>
      <c r="F557" s="233">
        <v>0</v>
      </c>
      <c r="G557" s="58"/>
      <c r="H557" s="134" t="str">
        <f t="shared" si="122"/>
        <v/>
      </c>
      <c r="I557" s="35" t="b">
        <f t="shared" si="112"/>
        <v>0</v>
      </c>
      <c r="J557" s="92" t="str">
        <f t="shared" si="113"/>
        <v/>
      </c>
      <c r="K557" s="29" t="b">
        <v>0</v>
      </c>
      <c r="L557" s="92" t="str">
        <f t="shared" si="123"/>
        <v/>
      </c>
      <c r="M557" s="94" t="e">
        <f t="shared" si="114"/>
        <v>#VALUE!</v>
      </c>
      <c r="N557" s="94" t="e">
        <f t="shared" si="115"/>
        <v>#VALUE!</v>
      </c>
      <c r="O557" s="94" t="e">
        <f t="shared" si="116"/>
        <v>#VALUE!</v>
      </c>
      <c r="P557" s="95" t="e">
        <f t="shared" si="117"/>
        <v>#VALUE!</v>
      </c>
      <c r="Q557" s="95" t="e">
        <f t="shared" si="124"/>
        <v>#VALUE!</v>
      </c>
      <c r="R557" s="95" t="b">
        <f t="shared" si="125"/>
        <v>0</v>
      </c>
      <c r="S557" s="76" t="str">
        <f t="shared" si="118"/>
        <v/>
      </c>
      <c r="T557" s="94" t="e" cm="1">
        <f t="array" aca="1" ref="T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U557" s="94" t="str">
        <f t="shared" si="119"/>
        <v/>
      </c>
      <c r="V557" s="96" t="b">
        <f t="shared" si="120"/>
        <v>0</v>
      </c>
      <c r="W557" s="130" t="e">
        <f>IF(#REF!="",FALSE,IF(OR(X557&gt;Z557,X557&lt;Y557),TRUE,FALSE))</f>
        <v>#REF!</v>
      </c>
      <c r="X557" s="130">
        <f t="shared" si="121"/>
        <v>0</v>
      </c>
      <c r="Y557" s="132" t="e">
        <f>#REF!-3/30</f>
        <v>#REF!</v>
      </c>
      <c r="Z557" s="133" t="e">
        <f>#REF!+1/30</f>
        <v>#REF!</v>
      </c>
    </row>
    <row r="558" spans="1:26" s="30" customFormat="1" x14ac:dyDescent="0.25">
      <c r="A558" s="19">
        <v>543</v>
      </c>
      <c r="B558" s="20"/>
      <c r="C558" s="189"/>
      <c r="D558" s="1"/>
      <c r="E558" s="1"/>
      <c r="F558" s="233">
        <v>0</v>
      </c>
      <c r="G558" s="58"/>
      <c r="H558" s="134" t="str">
        <f t="shared" si="122"/>
        <v/>
      </c>
      <c r="I558" s="35" t="b">
        <f t="shared" si="112"/>
        <v>0</v>
      </c>
      <c r="J558" s="92" t="str">
        <f t="shared" si="113"/>
        <v/>
      </c>
      <c r="K558" s="29" t="b">
        <v>0</v>
      </c>
      <c r="L558" s="92" t="str">
        <f t="shared" si="123"/>
        <v/>
      </c>
      <c r="M558" s="94" t="e">
        <f t="shared" si="114"/>
        <v>#VALUE!</v>
      </c>
      <c r="N558" s="94" t="e">
        <f t="shared" si="115"/>
        <v>#VALUE!</v>
      </c>
      <c r="O558" s="94" t="e">
        <f t="shared" si="116"/>
        <v>#VALUE!</v>
      </c>
      <c r="P558" s="95" t="e">
        <f t="shared" si="117"/>
        <v>#VALUE!</v>
      </c>
      <c r="Q558" s="95" t="e">
        <f t="shared" si="124"/>
        <v>#VALUE!</v>
      </c>
      <c r="R558" s="95" t="b">
        <f t="shared" si="125"/>
        <v>0</v>
      </c>
      <c r="S558" s="76" t="str">
        <f t="shared" si="118"/>
        <v/>
      </c>
      <c r="T558" s="94" t="e" cm="1">
        <f t="array" aca="1" ref="T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U558" s="94" t="str">
        <f t="shared" si="119"/>
        <v/>
      </c>
      <c r="V558" s="96" t="b">
        <f t="shared" si="120"/>
        <v>0</v>
      </c>
      <c r="W558" s="130" t="e">
        <f>IF(#REF!="",FALSE,IF(OR(X558&gt;Z558,X558&lt;Y558),TRUE,FALSE))</f>
        <v>#REF!</v>
      </c>
      <c r="X558" s="130">
        <f t="shared" si="121"/>
        <v>0</v>
      </c>
      <c r="Y558" s="132" t="e">
        <f>#REF!-3/30</f>
        <v>#REF!</v>
      </c>
      <c r="Z558" s="133" t="e">
        <f>#REF!+1/30</f>
        <v>#REF!</v>
      </c>
    </row>
    <row r="559" spans="1:26" s="30" customFormat="1" x14ac:dyDescent="0.25">
      <c r="A559" s="19">
        <v>544</v>
      </c>
      <c r="B559" s="20"/>
      <c r="C559" s="189"/>
      <c r="D559" s="1"/>
      <c r="E559" s="1"/>
      <c r="F559" s="233">
        <v>0</v>
      </c>
      <c r="G559" s="58"/>
      <c r="H559" s="134" t="str">
        <f t="shared" si="122"/>
        <v/>
      </c>
      <c r="I559" s="35" t="b">
        <f t="shared" si="112"/>
        <v>0</v>
      </c>
      <c r="J559" s="92" t="str">
        <f t="shared" si="113"/>
        <v/>
      </c>
      <c r="K559" s="29" t="b">
        <v>0</v>
      </c>
      <c r="L559" s="92" t="str">
        <f t="shared" si="123"/>
        <v/>
      </c>
      <c r="M559" s="94" t="e">
        <f t="shared" si="114"/>
        <v>#VALUE!</v>
      </c>
      <c r="N559" s="94" t="e">
        <f t="shared" si="115"/>
        <v>#VALUE!</v>
      </c>
      <c r="O559" s="94" t="e">
        <f t="shared" si="116"/>
        <v>#VALUE!</v>
      </c>
      <c r="P559" s="95" t="e">
        <f t="shared" si="117"/>
        <v>#VALUE!</v>
      </c>
      <c r="Q559" s="95" t="e">
        <f t="shared" si="124"/>
        <v>#VALUE!</v>
      </c>
      <c r="R559" s="95" t="b">
        <f t="shared" si="125"/>
        <v>0</v>
      </c>
      <c r="S559" s="76" t="str">
        <f t="shared" si="118"/>
        <v/>
      </c>
      <c r="T559" s="94" t="e" cm="1">
        <f t="array" aca="1" ref="T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U559" s="94" t="str">
        <f t="shared" si="119"/>
        <v/>
      </c>
      <c r="V559" s="96" t="b">
        <f t="shared" si="120"/>
        <v>0</v>
      </c>
      <c r="W559" s="130" t="e">
        <f>IF(#REF!="",FALSE,IF(OR(X559&gt;Z559,X559&lt;Y559),TRUE,FALSE))</f>
        <v>#REF!</v>
      </c>
      <c r="X559" s="130">
        <f t="shared" si="121"/>
        <v>0</v>
      </c>
      <c r="Y559" s="132" t="e">
        <f>#REF!-3/30</f>
        <v>#REF!</v>
      </c>
      <c r="Z559" s="133" t="e">
        <f>#REF!+1/30</f>
        <v>#REF!</v>
      </c>
    </row>
    <row r="560" spans="1:26" s="30" customFormat="1" x14ac:dyDescent="0.25">
      <c r="A560" s="19">
        <v>545</v>
      </c>
      <c r="B560" s="20"/>
      <c r="C560" s="189"/>
      <c r="D560" s="1"/>
      <c r="E560" s="1"/>
      <c r="F560" s="233">
        <v>0</v>
      </c>
      <c r="G560" s="58"/>
      <c r="H560" s="134" t="str">
        <f t="shared" si="122"/>
        <v/>
      </c>
      <c r="I560" s="35" t="b">
        <f t="shared" si="112"/>
        <v>0</v>
      </c>
      <c r="J560" s="92" t="str">
        <f t="shared" si="113"/>
        <v/>
      </c>
      <c r="K560" s="29" t="b">
        <v>0</v>
      </c>
      <c r="L560" s="92" t="str">
        <f t="shared" si="123"/>
        <v/>
      </c>
      <c r="M560" s="94" t="e">
        <f t="shared" si="114"/>
        <v>#VALUE!</v>
      </c>
      <c r="N560" s="94" t="e">
        <f t="shared" si="115"/>
        <v>#VALUE!</v>
      </c>
      <c r="O560" s="94" t="e">
        <f t="shared" si="116"/>
        <v>#VALUE!</v>
      </c>
      <c r="P560" s="95" t="e">
        <f t="shared" si="117"/>
        <v>#VALUE!</v>
      </c>
      <c r="Q560" s="95" t="e">
        <f t="shared" si="124"/>
        <v>#VALUE!</v>
      </c>
      <c r="R560" s="95" t="b">
        <f t="shared" si="125"/>
        <v>0</v>
      </c>
      <c r="S560" s="76" t="str">
        <f t="shared" si="118"/>
        <v/>
      </c>
      <c r="T560" s="94" t="e" cm="1">
        <f t="array" aca="1" ref="T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U560" s="94" t="str">
        <f t="shared" si="119"/>
        <v/>
      </c>
      <c r="V560" s="96" t="b">
        <f t="shared" si="120"/>
        <v>0</v>
      </c>
      <c r="W560" s="130" t="e">
        <f>IF(#REF!="",FALSE,IF(OR(X560&gt;Z560,X560&lt;Y560),TRUE,FALSE))</f>
        <v>#REF!</v>
      </c>
      <c r="X560" s="130">
        <f t="shared" si="121"/>
        <v>0</v>
      </c>
      <c r="Y560" s="132" t="e">
        <f>#REF!-3/30</f>
        <v>#REF!</v>
      </c>
      <c r="Z560" s="133" t="e">
        <f>#REF!+1/30</f>
        <v>#REF!</v>
      </c>
    </row>
    <row r="561" spans="1:26" s="30" customFormat="1" x14ac:dyDescent="0.25">
      <c r="A561" s="19">
        <v>546</v>
      </c>
      <c r="B561" s="20"/>
      <c r="C561" s="189"/>
      <c r="D561" s="1"/>
      <c r="E561" s="1"/>
      <c r="F561" s="233">
        <v>0</v>
      </c>
      <c r="G561" s="58"/>
      <c r="H561" s="134" t="str">
        <f t="shared" si="122"/>
        <v/>
      </c>
      <c r="I561" s="35" t="b">
        <f t="shared" si="112"/>
        <v>0</v>
      </c>
      <c r="J561" s="92" t="str">
        <f t="shared" si="113"/>
        <v/>
      </c>
      <c r="K561" s="29" t="b">
        <v>0</v>
      </c>
      <c r="L561" s="92" t="str">
        <f t="shared" si="123"/>
        <v/>
      </c>
      <c r="M561" s="94" t="e">
        <f t="shared" si="114"/>
        <v>#VALUE!</v>
      </c>
      <c r="N561" s="94" t="e">
        <f t="shared" si="115"/>
        <v>#VALUE!</v>
      </c>
      <c r="O561" s="94" t="e">
        <f t="shared" si="116"/>
        <v>#VALUE!</v>
      </c>
      <c r="P561" s="95" t="e">
        <f t="shared" si="117"/>
        <v>#VALUE!</v>
      </c>
      <c r="Q561" s="95" t="e">
        <f t="shared" si="124"/>
        <v>#VALUE!</v>
      </c>
      <c r="R561" s="95" t="b">
        <f t="shared" si="125"/>
        <v>0</v>
      </c>
      <c r="S561" s="76" t="str">
        <f t="shared" si="118"/>
        <v/>
      </c>
      <c r="T561" s="94" t="e" cm="1">
        <f t="array" aca="1" ref="T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U561" s="94" t="str">
        <f t="shared" si="119"/>
        <v/>
      </c>
      <c r="V561" s="96" t="b">
        <f t="shared" si="120"/>
        <v>0</v>
      </c>
      <c r="W561" s="130" t="e">
        <f>IF(#REF!="",FALSE,IF(OR(X561&gt;Z561,X561&lt;Y561),TRUE,FALSE))</f>
        <v>#REF!</v>
      </c>
      <c r="X561" s="130">
        <f t="shared" si="121"/>
        <v>0</v>
      </c>
      <c r="Y561" s="132" t="e">
        <f>#REF!-3/30</f>
        <v>#REF!</v>
      </c>
      <c r="Z561" s="133" t="e">
        <f>#REF!+1/30</f>
        <v>#REF!</v>
      </c>
    </row>
    <row r="562" spans="1:26" s="30" customFormat="1" x14ac:dyDescent="0.25">
      <c r="A562" s="19">
        <v>547</v>
      </c>
      <c r="B562" s="20"/>
      <c r="C562" s="189"/>
      <c r="D562" s="1"/>
      <c r="E562" s="1"/>
      <c r="F562" s="233">
        <v>0</v>
      </c>
      <c r="G562" s="58"/>
      <c r="H562" s="134" t="str">
        <f t="shared" si="122"/>
        <v/>
      </c>
      <c r="I562" s="35" t="b">
        <f t="shared" si="112"/>
        <v>0</v>
      </c>
      <c r="J562" s="92" t="str">
        <f t="shared" si="113"/>
        <v/>
      </c>
      <c r="K562" s="29" t="b">
        <v>0</v>
      </c>
      <c r="L562" s="92" t="str">
        <f t="shared" si="123"/>
        <v/>
      </c>
      <c r="M562" s="94" t="e">
        <f t="shared" si="114"/>
        <v>#VALUE!</v>
      </c>
      <c r="N562" s="94" t="e">
        <f t="shared" si="115"/>
        <v>#VALUE!</v>
      </c>
      <c r="O562" s="94" t="e">
        <f t="shared" si="116"/>
        <v>#VALUE!</v>
      </c>
      <c r="P562" s="95" t="e">
        <f t="shared" si="117"/>
        <v>#VALUE!</v>
      </c>
      <c r="Q562" s="95" t="e">
        <f t="shared" si="124"/>
        <v>#VALUE!</v>
      </c>
      <c r="R562" s="95" t="b">
        <f t="shared" si="125"/>
        <v>0</v>
      </c>
      <c r="S562" s="76" t="str">
        <f t="shared" si="118"/>
        <v/>
      </c>
      <c r="T562" s="94" t="e" cm="1">
        <f t="array" aca="1" ref="T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U562" s="94" t="str">
        <f t="shared" si="119"/>
        <v/>
      </c>
      <c r="V562" s="96" t="b">
        <f t="shared" si="120"/>
        <v>0</v>
      </c>
      <c r="W562" s="130" t="e">
        <f>IF(#REF!="",FALSE,IF(OR(X562&gt;Z562,X562&lt;Y562),TRUE,FALSE))</f>
        <v>#REF!</v>
      </c>
      <c r="X562" s="130">
        <f t="shared" si="121"/>
        <v>0</v>
      </c>
      <c r="Y562" s="132" t="e">
        <f>#REF!-3/30</f>
        <v>#REF!</v>
      </c>
      <c r="Z562" s="133" t="e">
        <f>#REF!+1/30</f>
        <v>#REF!</v>
      </c>
    </row>
    <row r="563" spans="1:26" s="30" customFormat="1" x14ac:dyDescent="0.25">
      <c r="A563" s="19">
        <v>548</v>
      </c>
      <c r="B563" s="20"/>
      <c r="C563" s="189"/>
      <c r="D563" s="1"/>
      <c r="E563" s="1"/>
      <c r="F563" s="233">
        <v>0</v>
      </c>
      <c r="G563" s="58"/>
      <c r="H563" s="134" t="str">
        <f t="shared" si="122"/>
        <v/>
      </c>
      <c r="I563" s="35" t="b">
        <f t="shared" si="112"/>
        <v>0</v>
      </c>
      <c r="J563" s="92" t="str">
        <f t="shared" si="113"/>
        <v/>
      </c>
      <c r="K563" s="29" t="b">
        <v>0</v>
      </c>
      <c r="L563" s="92" t="str">
        <f t="shared" si="123"/>
        <v/>
      </c>
      <c r="M563" s="94" t="e">
        <f t="shared" si="114"/>
        <v>#VALUE!</v>
      </c>
      <c r="N563" s="94" t="e">
        <f t="shared" si="115"/>
        <v>#VALUE!</v>
      </c>
      <c r="O563" s="94" t="e">
        <f t="shared" si="116"/>
        <v>#VALUE!</v>
      </c>
      <c r="P563" s="95" t="e">
        <f t="shared" si="117"/>
        <v>#VALUE!</v>
      </c>
      <c r="Q563" s="95" t="e">
        <f t="shared" si="124"/>
        <v>#VALUE!</v>
      </c>
      <c r="R563" s="95" t="b">
        <f t="shared" si="125"/>
        <v>0</v>
      </c>
      <c r="S563" s="76" t="str">
        <f t="shared" si="118"/>
        <v/>
      </c>
      <c r="T563" s="94" t="e" cm="1">
        <f t="array" aca="1" ref="T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U563" s="94" t="str">
        <f t="shared" si="119"/>
        <v/>
      </c>
      <c r="V563" s="96" t="b">
        <f t="shared" si="120"/>
        <v>0</v>
      </c>
      <c r="W563" s="130" t="e">
        <f>IF(#REF!="",FALSE,IF(OR(X563&gt;Z563,X563&lt;Y563),TRUE,FALSE))</f>
        <v>#REF!</v>
      </c>
      <c r="X563" s="130">
        <f t="shared" si="121"/>
        <v>0</v>
      </c>
      <c r="Y563" s="132" t="e">
        <f>#REF!-3/30</f>
        <v>#REF!</v>
      </c>
      <c r="Z563" s="133" t="e">
        <f>#REF!+1/30</f>
        <v>#REF!</v>
      </c>
    </row>
    <row r="564" spans="1:26" s="30" customFormat="1" x14ac:dyDescent="0.25">
      <c r="A564" s="19">
        <v>549</v>
      </c>
      <c r="B564" s="20"/>
      <c r="C564" s="189"/>
      <c r="D564" s="1"/>
      <c r="E564" s="1"/>
      <c r="F564" s="233">
        <v>0</v>
      </c>
      <c r="G564" s="58"/>
      <c r="H564" s="134" t="str">
        <f t="shared" si="122"/>
        <v/>
      </c>
      <c r="I564" s="35" t="b">
        <f t="shared" si="112"/>
        <v>0</v>
      </c>
      <c r="J564" s="92" t="str">
        <f t="shared" si="113"/>
        <v/>
      </c>
      <c r="K564" s="29" t="b">
        <v>0</v>
      </c>
      <c r="L564" s="92" t="str">
        <f t="shared" si="123"/>
        <v/>
      </c>
      <c r="M564" s="94" t="e">
        <f t="shared" si="114"/>
        <v>#VALUE!</v>
      </c>
      <c r="N564" s="94" t="e">
        <f t="shared" si="115"/>
        <v>#VALUE!</v>
      </c>
      <c r="O564" s="94" t="e">
        <f t="shared" si="116"/>
        <v>#VALUE!</v>
      </c>
      <c r="P564" s="95" t="e">
        <f t="shared" si="117"/>
        <v>#VALUE!</v>
      </c>
      <c r="Q564" s="95" t="e">
        <f t="shared" si="124"/>
        <v>#VALUE!</v>
      </c>
      <c r="R564" s="95" t="b">
        <f t="shared" si="125"/>
        <v>0</v>
      </c>
      <c r="S564" s="76" t="str">
        <f t="shared" si="118"/>
        <v/>
      </c>
      <c r="T564" s="94" t="e" cm="1">
        <f t="array" aca="1" ref="T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U564" s="94" t="str">
        <f t="shared" si="119"/>
        <v/>
      </c>
      <c r="V564" s="96" t="b">
        <f t="shared" si="120"/>
        <v>0</v>
      </c>
      <c r="W564" s="130" t="e">
        <f>IF(#REF!="",FALSE,IF(OR(X564&gt;Z564,X564&lt;Y564),TRUE,FALSE))</f>
        <v>#REF!</v>
      </c>
      <c r="X564" s="130">
        <f t="shared" si="121"/>
        <v>0</v>
      </c>
      <c r="Y564" s="132" t="e">
        <f>#REF!-3/30</f>
        <v>#REF!</v>
      </c>
      <c r="Z564" s="133" t="e">
        <f>#REF!+1/30</f>
        <v>#REF!</v>
      </c>
    </row>
    <row r="565" spans="1:26" s="30" customFormat="1" x14ac:dyDescent="0.25">
      <c r="A565" s="19">
        <v>550</v>
      </c>
      <c r="B565" s="20"/>
      <c r="C565" s="189"/>
      <c r="D565" s="1"/>
      <c r="E565" s="1"/>
      <c r="F565" s="233">
        <v>0</v>
      </c>
      <c r="G565" s="58"/>
      <c r="H565" s="134" t="str">
        <f t="shared" si="122"/>
        <v/>
      </c>
      <c r="I565" s="35" t="b">
        <f t="shared" si="112"/>
        <v>0</v>
      </c>
      <c r="J565" s="92" t="str">
        <f t="shared" si="113"/>
        <v/>
      </c>
      <c r="K565" s="29" t="b">
        <v>0</v>
      </c>
      <c r="L565" s="92" t="str">
        <f t="shared" si="123"/>
        <v/>
      </c>
      <c r="M565" s="94" t="e">
        <f t="shared" si="114"/>
        <v>#VALUE!</v>
      </c>
      <c r="N565" s="94" t="e">
        <f t="shared" si="115"/>
        <v>#VALUE!</v>
      </c>
      <c r="O565" s="94" t="e">
        <f t="shared" si="116"/>
        <v>#VALUE!</v>
      </c>
      <c r="P565" s="95" t="e">
        <f t="shared" si="117"/>
        <v>#VALUE!</v>
      </c>
      <c r="Q565" s="95" t="e">
        <f t="shared" si="124"/>
        <v>#VALUE!</v>
      </c>
      <c r="R565" s="95" t="b">
        <f t="shared" si="125"/>
        <v>0</v>
      </c>
      <c r="S565" s="76" t="str">
        <f t="shared" si="118"/>
        <v/>
      </c>
      <c r="T565" s="94" t="e" cm="1">
        <f t="array" aca="1" ref="T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U565" s="94" t="str">
        <f t="shared" si="119"/>
        <v/>
      </c>
      <c r="V565" s="96" t="b">
        <f t="shared" si="120"/>
        <v>0</v>
      </c>
      <c r="W565" s="130" t="e">
        <f>IF(#REF!="",FALSE,IF(OR(X565&gt;Z565,X565&lt;Y565),TRUE,FALSE))</f>
        <v>#REF!</v>
      </c>
      <c r="X565" s="130">
        <f t="shared" si="121"/>
        <v>0</v>
      </c>
      <c r="Y565" s="132" t="e">
        <f>#REF!-3/30</f>
        <v>#REF!</v>
      </c>
      <c r="Z565" s="133" t="e">
        <f>#REF!+1/30</f>
        <v>#REF!</v>
      </c>
    </row>
    <row r="566" spans="1:26" s="30" customFormat="1" x14ac:dyDescent="0.25">
      <c r="A566" s="19">
        <v>551</v>
      </c>
      <c r="B566" s="20"/>
      <c r="C566" s="189"/>
      <c r="D566" s="1"/>
      <c r="E566" s="1"/>
      <c r="F566" s="233">
        <v>0</v>
      </c>
      <c r="G566" s="58"/>
      <c r="H566" s="134" t="str">
        <f t="shared" si="122"/>
        <v/>
      </c>
      <c r="I566" s="35" t="b">
        <f t="shared" si="112"/>
        <v>0</v>
      </c>
      <c r="J566" s="92" t="str">
        <f t="shared" si="113"/>
        <v/>
      </c>
      <c r="K566" s="29" t="b">
        <v>0</v>
      </c>
      <c r="L566" s="92" t="str">
        <f t="shared" si="123"/>
        <v/>
      </c>
      <c r="M566" s="94" t="e">
        <f t="shared" si="114"/>
        <v>#VALUE!</v>
      </c>
      <c r="N566" s="94" t="e">
        <f t="shared" si="115"/>
        <v>#VALUE!</v>
      </c>
      <c r="O566" s="94" t="e">
        <f t="shared" si="116"/>
        <v>#VALUE!</v>
      </c>
      <c r="P566" s="95" t="e">
        <f t="shared" si="117"/>
        <v>#VALUE!</v>
      </c>
      <c r="Q566" s="95" t="e">
        <f t="shared" si="124"/>
        <v>#VALUE!</v>
      </c>
      <c r="R566" s="95" t="b">
        <f t="shared" si="125"/>
        <v>0</v>
      </c>
      <c r="S566" s="76" t="str">
        <f t="shared" si="118"/>
        <v/>
      </c>
      <c r="T566" s="94" t="e" cm="1">
        <f t="array" aca="1" ref="T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U566" s="94" t="str">
        <f t="shared" si="119"/>
        <v/>
      </c>
      <c r="V566" s="96" t="b">
        <f t="shared" si="120"/>
        <v>0</v>
      </c>
      <c r="W566" s="130" t="e">
        <f>IF(#REF!="",FALSE,IF(OR(X566&gt;Z566,X566&lt;Y566),TRUE,FALSE))</f>
        <v>#REF!</v>
      </c>
      <c r="X566" s="130">
        <f t="shared" si="121"/>
        <v>0</v>
      </c>
      <c r="Y566" s="132" t="e">
        <f>#REF!-3/30</f>
        <v>#REF!</v>
      </c>
      <c r="Z566" s="133" t="e">
        <f>#REF!+1/30</f>
        <v>#REF!</v>
      </c>
    </row>
    <row r="567" spans="1:26" s="30" customFormat="1" x14ac:dyDescent="0.25">
      <c r="A567" s="19">
        <v>552</v>
      </c>
      <c r="B567" s="20"/>
      <c r="C567" s="189"/>
      <c r="D567" s="1"/>
      <c r="E567" s="1"/>
      <c r="F567" s="233">
        <v>0</v>
      </c>
      <c r="G567" s="58"/>
      <c r="H567" s="134" t="str">
        <f t="shared" si="122"/>
        <v/>
      </c>
      <c r="I567" s="35" t="b">
        <f t="shared" si="112"/>
        <v>0</v>
      </c>
      <c r="J567" s="92" t="str">
        <f t="shared" si="113"/>
        <v/>
      </c>
      <c r="K567" s="29" t="b">
        <v>0</v>
      </c>
      <c r="L567" s="92" t="str">
        <f t="shared" si="123"/>
        <v/>
      </c>
      <c r="M567" s="94" t="e">
        <f t="shared" si="114"/>
        <v>#VALUE!</v>
      </c>
      <c r="N567" s="94" t="e">
        <f t="shared" si="115"/>
        <v>#VALUE!</v>
      </c>
      <c r="O567" s="94" t="e">
        <f t="shared" si="116"/>
        <v>#VALUE!</v>
      </c>
      <c r="P567" s="95" t="e">
        <f t="shared" si="117"/>
        <v>#VALUE!</v>
      </c>
      <c r="Q567" s="95" t="e">
        <f t="shared" si="124"/>
        <v>#VALUE!</v>
      </c>
      <c r="R567" s="95" t="b">
        <f t="shared" si="125"/>
        <v>0</v>
      </c>
      <c r="S567" s="76" t="str">
        <f t="shared" si="118"/>
        <v/>
      </c>
      <c r="T567" s="94" t="e" cm="1">
        <f t="array" aca="1" ref="T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U567" s="94" t="str">
        <f t="shared" si="119"/>
        <v/>
      </c>
      <c r="V567" s="96" t="b">
        <f t="shared" si="120"/>
        <v>0</v>
      </c>
      <c r="W567" s="130" t="e">
        <f>IF(#REF!="",FALSE,IF(OR(X567&gt;Z567,X567&lt;Y567),TRUE,FALSE))</f>
        <v>#REF!</v>
      </c>
      <c r="X567" s="130">
        <f t="shared" si="121"/>
        <v>0</v>
      </c>
      <c r="Y567" s="132" t="e">
        <f>#REF!-3/30</f>
        <v>#REF!</v>
      </c>
      <c r="Z567" s="133" t="e">
        <f>#REF!+1/30</f>
        <v>#REF!</v>
      </c>
    </row>
    <row r="568" spans="1:26" s="30" customFormat="1" x14ac:dyDescent="0.25">
      <c r="A568" s="19">
        <v>553</v>
      </c>
      <c r="B568" s="20"/>
      <c r="C568" s="189"/>
      <c r="D568" s="1"/>
      <c r="E568" s="1"/>
      <c r="F568" s="233">
        <v>0</v>
      </c>
      <c r="G568" s="58"/>
      <c r="H568" s="134" t="str">
        <f t="shared" si="122"/>
        <v/>
      </c>
      <c r="I568" s="35" t="b">
        <f t="shared" si="112"/>
        <v>0</v>
      </c>
      <c r="J568" s="92" t="str">
        <f t="shared" si="113"/>
        <v/>
      </c>
      <c r="K568" s="29" t="b">
        <v>0</v>
      </c>
      <c r="L568" s="92" t="str">
        <f t="shared" si="123"/>
        <v/>
      </c>
      <c r="M568" s="94" t="e">
        <f t="shared" si="114"/>
        <v>#VALUE!</v>
      </c>
      <c r="N568" s="94" t="e">
        <f t="shared" si="115"/>
        <v>#VALUE!</v>
      </c>
      <c r="O568" s="94" t="e">
        <f t="shared" si="116"/>
        <v>#VALUE!</v>
      </c>
      <c r="P568" s="95" t="e">
        <f t="shared" si="117"/>
        <v>#VALUE!</v>
      </c>
      <c r="Q568" s="95" t="e">
        <f t="shared" si="124"/>
        <v>#VALUE!</v>
      </c>
      <c r="R568" s="95" t="b">
        <f t="shared" si="125"/>
        <v>0</v>
      </c>
      <c r="S568" s="76" t="str">
        <f t="shared" si="118"/>
        <v/>
      </c>
      <c r="T568" s="94" t="e" cm="1">
        <f t="array" aca="1" ref="T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U568" s="94" t="str">
        <f t="shared" si="119"/>
        <v/>
      </c>
      <c r="V568" s="96" t="b">
        <f t="shared" si="120"/>
        <v>0</v>
      </c>
      <c r="W568" s="130" t="e">
        <f>IF(#REF!="",FALSE,IF(OR(X568&gt;Z568,X568&lt;Y568),TRUE,FALSE))</f>
        <v>#REF!</v>
      </c>
      <c r="X568" s="130">
        <f t="shared" si="121"/>
        <v>0</v>
      </c>
      <c r="Y568" s="132" t="e">
        <f>#REF!-3/30</f>
        <v>#REF!</v>
      </c>
      <c r="Z568" s="133" t="e">
        <f>#REF!+1/30</f>
        <v>#REF!</v>
      </c>
    </row>
    <row r="569" spans="1:26" s="30" customFormat="1" x14ac:dyDescent="0.25">
      <c r="A569" s="19">
        <v>554</v>
      </c>
      <c r="B569" s="20"/>
      <c r="C569" s="189"/>
      <c r="D569" s="1"/>
      <c r="E569" s="1"/>
      <c r="F569" s="233">
        <v>0</v>
      </c>
      <c r="G569" s="58"/>
      <c r="H569" s="134" t="str">
        <f t="shared" si="122"/>
        <v/>
      </c>
      <c r="I569" s="35" t="b">
        <f t="shared" si="112"/>
        <v>0</v>
      </c>
      <c r="J569" s="92" t="str">
        <f t="shared" si="113"/>
        <v/>
      </c>
      <c r="K569" s="29" t="b">
        <v>0</v>
      </c>
      <c r="L569" s="92" t="str">
        <f t="shared" si="123"/>
        <v/>
      </c>
      <c r="M569" s="94" t="e">
        <f t="shared" si="114"/>
        <v>#VALUE!</v>
      </c>
      <c r="N569" s="94" t="e">
        <f t="shared" si="115"/>
        <v>#VALUE!</v>
      </c>
      <c r="O569" s="94" t="e">
        <f t="shared" si="116"/>
        <v>#VALUE!</v>
      </c>
      <c r="P569" s="95" t="e">
        <f t="shared" si="117"/>
        <v>#VALUE!</v>
      </c>
      <c r="Q569" s="95" t="e">
        <f t="shared" si="124"/>
        <v>#VALUE!</v>
      </c>
      <c r="R569" s="95" t="b">
        <f t="shared" si="125"/>
        <v>0</v>
      </c>
      <c r="S569" s="76" t="str">
        <f t="shared" si="118"/>
        <v/>
      </c>
      <c r="T569" s="94" t="e" cm="1">
        <f t="array" aca="1" ref="T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U569" s="94" t="str">
        <f t="shared" si="119"/>
        <v/>
      </c>
      <c r="V569" s="96" t="b">
        <f t="shared" si="120"/>
        <v>0</v>
      </c>
      <c r="W569" s="130" t="e">
        <f>IF(#REF!="",FALSE,IF(OR(X569&gt;Z569,X569&lt;Y569),TRUE,FALSE))</f>
        <v>#REF!</v>
      </c>
      <c r="X569" s="130">
        <f t="shared" si="121"/>
        <v>0</v>
      </c>
      <c r="Y569" s="132" t="e">
        <f>#REF!-3/30</f>
        <v>#REF!</v>
      </c>
      <c r="Z569" s="133" t="e">
        <f>#REF!+1/30</f>
        <v>#REF!</v>
      </c>
    </row>
    <row r="570" spans="1:26" s="30" customFormat="1" x14ac:dyDescent="0.25">
      <c r="A570" s="19">
        <v>555</v>
      </c>
      <c r="B570" s="20"/>
      <c r="C570" s="189"/>
      <c r="D570" s="1"/>
      <c r="E570" s="1"/>
      <c r="F570" s="233">
        <v>0</v>
      </c>
      <c r="G570" s="58"/>
      <c r="H570" s="134" t="str">
        <f t="shared" si="122"/>
        <v/>
      </c>
      <c r="I570" s="35" t="b">
        <f t="shared" si="112"/>
        <v>0</v>
      </c>
      <c r="J570" s="92" t="str">
        <f t="shared" si="113"/>
        <v/>
      </c>
      <c r="K570" s="29" t="b">
        <v>0</v>
      </c>
      <c r="L570" s="92" t="str">
        <f t="shared" si="123"/>
        <v/>
      </c>
      <c r="M570" s="94" t="e">
        <f t="shared" si="114"/>
        <v>#VALUE!</v>
      </c>
      <c r="N570" s="94" t="e">
        <f t="shared" si="115"/>
        <v>#VALUE!</v>
      </c>
      <c r="O570" s="94" t="e">
        <f t="shared" si="116"/>
        <v>#VALUE!</v>
      </c>
      <c r="P570" s="95" t="e">
        <f t="shared" si="117"/>
        <v>#VALUE!</v>
      </c>
      <c r="Q570" s="95" t="e">
        <f t="shared" si="124"/>
        <v>#VALUE!</v>
      </c>
      <c r="R570" s="95" t="b">
        <f t="shared" si="125"/>
        <v>0</v>
      </c>
      <c r="S570" s="76" t="str">
        <f t="shared" si="118"/>
        <v/>
      </c>
      <c r="T570" s="94" t="e" cm="1">
        <f t="array" aca="1" ref="T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U570" s="94" t="str">
        <f t="shared" si="119"/>
        <v/>
      </c>
      <c r="V570" s="96" t="b">
        <f t="shared" si="120"/>
        <v>0</v>
      </c>
      <c r="W570" s="130" t="e">
        <f>IF(#REF!="",FALSE,IF(OR(X570&gt;Z570,X570&lt;Y570),TRUE,FALSE))</f>
        <v>#REF!</v>
      </c>
      <c r="X570" s="130">
        <f t="shared" si="121"/>
        <v>0</v>
      </c>
      <c r="Y570" s="132" t="e">
        <f>#REF!-3/30</f>
        <v>#REF!</v>
      </c>
      <c r="Z570" s="133" t="e">
        <f>#REF!+1/30</f>
        <v>#REF!</v>
      </c>
    </row>
    <row r="571" spans="1:26" s="30" customFormat="1" x14ac:dyDescent="0.25">
      <c r="A571" s="19">
        <v>556</v>
      </c>
      <c r="B571" s="20"/>
      <c r="C571" s="189"/>
      <c r="D571" s="1"/>
      <c r="E571" s="1"/>
      <c r="F571" s="233">
        <v>0</v>
      </c>
      <c r="G571" s="58"/>
      <c r="H571" s="134" t="str">
        <f t="shared" si="122"/>
        <v/>
      </c>
      <c r="I571" s="35" t="b">
        <f t="shared" si="112"/>
        <v>0</v>
      </c>
      <c r="J571" s="92" t="str">
        <f t="shared" si="113"/>
        <v/>
      </c>
      <c r="K571" s="29" t="b">
        <v>0</v>
      </c>
      <c r="L571" s="92" t="str">
        <f t="shared" si="123"/>
        <v/>
      </c>
      <c r="M571" s="94" t="e">
        <f t="shared" si="114"/>
        <v>#VALUE!</v>
      </c>
      <c r="N571" s="94" t="e">
        <f t="shared" si="115"/>
        <v>#VALUE!</v>
      </c>
      <c r="O571" s="94" t="e">
        <f t="shared" si="116"/>
        <v>#VALUE!</v>
      </c>
      <c r="P571" s="95" t="e">
        <f t="shared" si="117"/>
        <v>#VALUE!</v>
      </c>
      <c r="Q571" s="95" t="e">
        <f t="shared" si="124"/>
        <v>#VALUE!</v>
      </c>
      <c r="R571" s="95" t="b">
        <f t="shared" si="125"/>
        <v>0</v>
      </c>
      <c r="S571" s="76" t="str">
        <f t="shared" si="118"/>
        <v/>
      </c>
      <c r="T571" s="94" t="e" cm="1">
        <f t="array" aca="1" ref="T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U571" s="94" t="str">
        <f t="shared" si="119"/>
        <v/>
      </c>
      <c r="V571" s="96" t="b">
        <f t="shared" si="120"/>
        <v>0</v>
      </c>
      <c r="W571" s="130" t="e">
        <f>IF(#REF!="",FALSE,IF(OR(X571&gt;Z571,X571&lt;Y571),TRUE,FALSE))</f>
        <v>#REF!</v>
      </c>
      <c r="X571" s="130">
        <f t="shared" si="121"/>
        <v>0</v>
      </c>
      <c r="Y571" s="132" t="e">
        <f>#REF!-3/30</f>
        <v>#REF!</v>
      </c>
      <c r="Z571" s="133" t="e">
        <f>#REF!+1/30</f>
        <v>#REF!</v>
      </c>
    </row>
    <row r="572" spans="1:26" s="30" customFormat="1" x14ac:dyDescent="0.25">
      <c r="A572" s="19">
        <v>557</v>
      </c>
      <c r="B572" s="20"/>
      <c r="C572" s="189"/>
      <c r="D572" s="1"/>
      <c r="E572" s="1"/>
      <c r="F572" s="233">
        <v>0</v>
      </c>
      <c r="G572" s="58"/>
      <c r="H572" s="134" t="str">
        <f t="shared" si="122"/>
        <v/>
      </c>
      <c r="I572" s="35" t="b">
        <f t="shared" si="112"/>
        <v>0</v>
      </c>
      <c r="J572" s="92" t="str">
        <f t="shared" si="113"/>
        <v/>
      </c>
      <c r="K572" s="29" t="b">
        <v>0</v>
      </c>
      <c r="L572" s="92" t="str">
        <f t="shared" si="123"/>
        <v/>
      </c>
      <c r="M572" s="94" t="e">
        <f t="shared" si="114"/>
        <v>#VALUE!</v>
      </c>
      <c r="N572" s="94" t="e">
        <f t="shared" si="115"/>
        <v>#VALUE!</v>
      </c>
      <c r="O572" s="94" t="e">
        <f t="shared" si="116"/>
        <v>#VALUE!</v>
      </c>
      <c r="P572" s="95" t="e">
        <f t="shared" si="117"/>
        <v>#VALUE!</v>
      </c>
      <c r="Q572" s="95" t="e">
        <f t="shared" si="124"/>
        <v>#VALUE!</v>
      </c>
      <c r="R572" s="95" t="b">
        <f t="shared" si="125"/>
        <v>0</v>
      </c>
      <c r="S572" s="76" t="str">
        <f t="shared" si="118"/>
        <v/>
      </c>
      <c r="T572" s="94" t="e" cm="1">
        <f t="array" aca="1" ref="T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U572" s="94" t="str">
        <f t="shared" si="119"/>
        <v/>
      </c>
      <c r="V572" s="96" t="b">
        <f t="shared" si="120"/>
        <v>0</v>
      </c>
      <c r="W572" s="130" t="e">
        <f>IF(#REF!="",FALSE,IF(OR(X572&gt;Z572,X572&lt;Y572),TRUE,FALSE))</f>
        <v>#REF!</v>
      </c>
      <c r="X572" s="130">
        <f t="shared" si="121"/>
        <v>0</v>
      </c>
      <c r="Y572" s="132" t="e">
        <f>#REF!-3/30</f>
        <v>#REF!</v>
      </c>
      <c r="Z572" s="133" t="e">
        <f>#REF!+1/30</f>
        <v>#REF!</v>
      </c>
    </row>
    <row r="573" spans="1:26" s="30" customFormat="1" x14ac:dyDescent="0.25">
      <c r="A573" s="19">
        <v>558</v>
      </c>
      <c r="B573" s="20"/>
      <c r="C573" s="189"/>
      <c r="D573" s="1"/>
      <c r="E573" s="1"/>
      <c r="F573" s="233">
        <v>0</v>
      </c>
      <c r="G573" s="58"/>
      <c r="H573" s="134" t="str">
        <f t="shared" si="122"/>
        <v/>
      </c>
      <c r="I573" s="35" t="b">
        <f t="shared" si="112"/>
        <v>0</v>
      </c>
      <c r="J573" s="92" t="str">
        <f t="shared" si="113"/>
        <v/>
      </c>
      <c r="K573" s="29" t="b">
        <v>0</v>
      </c>
      <c r="L573" s="92" t="str">
        <f t="shared" si="123"/>
        <v/>
      </c>
      <c r="M573" s="94" t="e">
        <f t="shared" si="114"/>
        <v>#VALUE!</v>
      </c>
      <c r="N573" s="94" t="e">
        <f t="shared" si="115"/>
        <v>#VALUE!</v>
      </c>
      <c r="O573" s="94" t="e">
        <f t="shared" si="116"/>
        <v>#VALUE!</v>
      </c>
      <c r="P573" s="95" t="e">
        <f t="shared" si="117"/>
        <v>#VALUE!</v>
      </c>
      <c r="Q573" s="95" t="e">
        <f t="shared" si="124"/>
        <v>#VALUE!</v>
      </c>
      <c r="R573" s="95" t="b">
        <f t="shared" si="125"/>
        <v>0</v>
      </c>
      <c r="S573" s="76" t="str">
        <f t="shared" si="118"/>
        <v/>
      </c>
      <c r="T573" s="94" t="e" cm="1">
        <f t="array" aca="1" ref="T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U573" s="94" t="str">
        <f t="shared" si="119"/>
        <v/>
      </c>
      <c r="V573" s="96" t="b">
        <f t="shared" si="120"/>
        <v>0</v>
      </c>
      <c r="W573" s="130" t="e">
        <f>IF(#REF!="",FALSE,IF(OR(X573&gt;Z573,X573&lt;Y573),TRUE,FALSE))</f>
        <v>#REF!</v>
      </c>
      <c r="X573" s="130">
        <f t="shared" si="121"/>
        <v>0</v>
      </c>
      <c r="Y573" s="132" t="e">
        <f>#REF!-3/30</f>
        <v>#REF!</v>
      </c>
      <c r="Z573" s="133" t="e">
        <f>#REF!+1/30</f>
        <v>#REF!</v>
      </c>
    </row>
    <row r="574" spans="1:26" s="30" customFormat="1" x14ac:dyDescent="0.25">
      <c r="A574" s="19">
        <v>559</v>
      </c>
      <c r="B574" s="20"/>
      <c r="C574" s="189"/>
      <c r="D574" s="1"/>
      <c r="E574" s="1"/>
      <c r="F574" s="233">
        <v>0</v>
      </c>
      <c r="G574" s="58"/>
      <c r="H574" s="134" t="str">
        <f t="shared" si="122"/>
        <v/>
      </c>
      <c r="I574" s="35" t="b">
        <f t="shared" si="112"/>
        <v>0</v>
      </c>
      <c r="J574" s="92" t="str">
        <f t="shared" si="113"/>
        <v/>
      </c>
      <c r="K574" s="29" t="b">
        <v>0</v>
      </c>
      <c r="L574" s="92" t="str">
        <f t="shared" si="123"/>
        <v/>
      </c>
      <c r="M574" s="94" t="e">
        <f t="shared" si="114"/>
        <v>#VALUE!</v>
      </c>
      <c r="N574" s="94" t="e">
        <f t="shared" si="115"/>
        <v>#VALUE!</v>
      </c>
      <c r="O574" s="94" t="e">
        <f t="shared" si="116"/>
        <v>#VALUE!</v>
      </c>
      <c r="P574" s="95" t="e">
        <f t="shared" si="117"/>
        <v>#VALUE!</v>
      </c>
      <c r="Q574" s="95" t="e">
        <f t="shared" si="124"/>
        <v>#VALUE!</v>
      </c>
      <c r="R574" s="95" t="b">
        <f t="shared" si="125"/>
        <v>0</v>
      </c>
      <c r="S574" s="76" t="str">
        <f t="shared" si="118"/>
        <v/>
      </c>
      <c r="T574" s="94" t="e" cm="1">
        <f t="array" aca="1" ref="T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U574" s="94" t="str">
        <f t="shared" si="119"/>
        <v/>
      </c>
      <c r="V574" s="96" t="b">
        <f t="shared" si="120"/>
        <v>0</v>
      </c>
      <c r="W574" s="130" t="e">
        <f>IF(#REF!="",FALSE,IF(OR(X574&gt;Z574,X574&lt;Y574),TRUE,FALSE))</f>
        <v>#REF!</v>
      </c>
      <c r="X574" s="130">
        <f t="shared" si="121"/>
        <v>0</v>
      </c>
      <c r="Y574" s="132" t="e">
        <f>#REF!-3/30</f>
        <v>#REF!</v>
      </c>
      <c r="Z574" s="133" t="e">
        <f>#REF!+1/30</f>
        <v>#REF!</v>
      </c>
    </row>
    <row r="575" spans="1:26" s="30" customFormat="1" x14ac:dyDescent="0.25">
      <c r="A575" s="19">
        <v>560</v>
      </c>
      <c r="B575" s="20"/>
      <c r="C575" s="189"/>
      <c r="D575" s="1"/>
      <c r="E575" s="1"/>
      <c r="F575" s="233">
        <v>0</v>
      </c>
      <c r="G575" s="58"/>
      <c r="H575" s="134" t="str">
        <f t="shared" si="122"/>
        <v/>
      </c>
      <c r="I575" s="35" t="b">
        <f t="shared" si="112"/>
        <v>0</v>
      </c>
      <c r="J575" s="92" t="str">
        <f t="shared" si="113"/>
        <v/>
      </c>
      <c r="K575" s="29" t="b">
        <v>0</v>
      </c>
      <c r="L575" s="92" t="str">
        <f t="shared" si="123"/>
        <v/>
      </c>
      <c r="M575" s="94" t="e">
        <f t="shared" si="114"/>
        <v>#VALUE!</v>
      </c>
      <c r="N575" s="94" t="e">
        <f t="shared" si="115"/>
        <v>#VALUE!</v>
      </c>
      <c r="O575" s="94" t="e">
        <f t="shared" si="116"/>
        <v>#VALUE!</v>
      </c>
      <c r="P575" s="95" t="e">
        <f t="shared" si="117"/>
        <v>#VALUE!</v>
      </c>
      <c r="Q575" s="95" t="e">
        <f t="shared" si="124"/>
        <v>#VALUE!</v>
      </c>
      <c r="R575" s="95" t="b">
        <f t="shared" si="125"/>
        <v>0</v>
      </c>
      <c r="S575" s="76" t="str">
        <f t="shared" si="118"/>
        <v/>
      </c>
      <c r="T575" s="94" t="e" cm="1">
        <f t="array" aca="1" ref="T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U575" s="94" t="str">
        <f t="shared" si="119"/>
        <v/>
      </c>
      <c r="V575" s="96" t="b">
        <f t="shared" si="120"/>
        <v>0</v>
      </c>
      <c r="W575" s="130" t="e">
        <f>IF(#REF!="",FALSE,IF(OR(X575&gt;Z575,X575&lt;Y575),TRUE,FALSE))</f>
        <v>#REF!</v>
      </c>
      <c r="X575" s="130">
        <f t="shared" si="121"/>
        <v>0</v>
      </c>
      <c r="Y575" s="132" t="e">
        <f>#REF!-3/30</f>
        <v>#REF!</v>
      </c>
      <c r="Z575" s="133" t="e">
        <f>#REF!+1/30</f>
        <v>#REF!</v>
      </c>
    </row>
    <row r="576" spans="1:26" s="30" customFormat="1" x14ac:dyDescent="0.25">
      <c r="A576" s="19">
        <v>561</v>
      </c>
      <c r="B576" s="20"/>
      <c r="C576" s="189"/>
      <c r="D576" s="1"/>
      <c r="E576" s="1"/>
      <c r="F576" s="233">
        <v>0</v>
      </c>
      <c r="G576" s="58"/>
      <c r="H576" s="134" t="str">
        <f t="shared" si="122"/>
        <v/>
      </c>
      <c r="I576" s="35" t="b">
        <f t="shared" si="112"/>
        <v>0</v>
      </c>
      <c r="J576" s="92" t="str">
        <f t="shared" si="113"/>
        <v/>
      </c>
      <c r="K576" s="29" t="b">
        <v>0</v>
      </c>
      <c r="L576" s="92" t="str">
        <f t="shared" si="123"/>
        <v/>
      </c>
      <c r="M576" s="94" t="e">
        <f t="shared" si="114"/>
        <v>#VALUE!</v>
      </c>
      <c r="N576" s="94" t="e">
        <f t="shared" si="115"/>
        <v>#VALUE!</v>
      </c>
      <c r="O576" s="94" t="e">
        <f t="shared" si="116"/>
        <v>#VALUE!</v>
      </c>
      <c r="P576" s="95" t="e">
        <f t="shared" si="117"/>
        <v>#VALUE!</v>
      </c>
      <c r="Q576" s="95" t="e">
        <f t="shared" si="124"/>
        <v>#VALUE!</v>
      </c>
      <c r="R576" s="95" t="b">
        <f t="shared" si="125"/>
        <v>0</v>
      </c>
      <c r="S576" s="76" t="str">
        <f t="shared" si="118"/>
        <v/>
      </c>
      <c r="T576" s="94" t="e" cm="1">
        <f t="array" aca="1" ref="T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U576" s="94" t="str">
        <f t="shared" si="119"/>
        <v/>
      </c>
      <c r="V576" s="96" t="b">
        <f t="shared" si="120"/>
        <v>0</v>
      </c>
      <c r="W576" s="130" t="e">
        <f>IF(#REF!="",FALSE,IF(OR(X576&gt;Z576,X576&lt;Y576),TRUE,FALSE))</f>
        <v>#REF!</v>
      </c>
      <c r="X576" s="130">
        <f t="shared" si="121"/>
        <v>0</v>
      </c>
      <c r="Y576" s="132" t="e">
        <f>#REF!-3/30</f>
        <v>#REF!</v>
      </c>
      <c r="Z576" s="133" t="e">
        <f>#REF!+1/30</f>
        <v>#REF!</v>
      </c>
    </row>
    <row r="577" spans="1:26" s="30" customFormat="1" x14ac:dyDescent="0.25">
      <c r="A577" s="19">
        <v>562</v>
      </c>
      <c r="B577" s="20"/>
      <c r="C577" s="189"/>
      <c r="D577" s="1"/>
      <c r="E577" s="1"/>
      <c r="F577" s="233">
        <v>0</v>
      </c>
      <c r="G577" s="58"/>
      <c r="H577" s="134" t="str">
        <f t="shared" si="122"/>
        <v/>
      </c>
      <c r="I577" s="35" t="b">
        <f t="shared" si="112"/>
        <v>0</v>
      </c>
      <c r="J577" s="92" t="str">
        <f t="shared" si="113"/>
        <v/>
      </c>
      <c r="K577" s="29" t="b">
        <v>0</v>
      </c>
      <c r="L577" s="92" t="str">
        <f t="shared" si="123"/>
        <v/>
      </c>
      <c r="M577" s="94" t="e">
        <f t="shared" si="114"/>
        <v>#VALUE!</v>
      </c>
      <c r="N577" s="94" t="e">
        <f t="shared" si="115"/>
        <v>#VALUE!</v>
      </c>
      <c r="O577" s="94" t="e">
        <f t="shared" si="116"/>
        <v>#VALUE!</v>
      </c>
      <c r="P577" s="95" t="e">
        <f t="shared" si="117"/>
        <v>#VALUE!</v>
      </c>
      <c r="Q577" s="95" t="e">
        <f t="shared" si="124"/>
        <v>#VALUE!</v>
      </c>
      <c r="R577" s="95" t="b">
        <f t="shared" si="125"/>
        <v>0</v>
      </c>
      <c r="S577" s="76" t="str">
        <f t="shared" si="118"/>
        <v/>
      </c>
      <c r="T577" s="94" t="e" cm="1">
        <f t="array" aca="1" ref="T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U577" s="94" t="str">
        <f t="shared" si="119"/>
        <v/>
      </c>
      <c r="V577" s="96" t="b">
        <f t="shared" si="120"/>
        <v>0</v>
      </c>
      <c r="W577" s="130" t="e">
        <f>IF(#REF!="",FALSE,IF(OR(X577&gt;Z577,X577&lt;Y577),TRUE,FALSE))</f>
        <v>#REF!</v>
      </c>
      <c r="X577" s="130">
        <f t="shared" si="121"/>
        <v>0</v>
      </c>
      <c r="Y577" s="132" t="e">
        <f>#REF!-3/30</f>
        <v>#REF!</v>
      </c>
      <c r="Z577" s="133" t="e">
        <f>#REF!+1/30</f>
        <v>#REF!</v>
      </c>
    </row>
    <row r="578" spans="1:26" s="30" customFormat="1" x14ac:dyDescent="0.25">
      <c r="A578" s="19">
        <v>563</v>
      </c>
      <c r="B578" s="20"/>
      <c r="C578" s="189"/>
      <c r="D578" s="1"/>
      <c r="E578" s="1"/>
      <c r="F578" s="233">
        <v>0</v>
      </c>
      <c r="G578" s="58"/>
      <c r="H578" s="134" t="str">
        <f t="shared" si="122"/>
        <v/>
      </c>
      <c r="I578" s="35" t="b">
        <f t="shared" si="112"/>
        <v>0</v>
      </c>
      <c r="J578" s="92" t="str">
        <f t="shared" si="113"/>
        <v/>
      </c>
      <c r="K578" s="29" t="b">
        <v>0</v>
      </c>
      <c r="L578" s="92" t="str">
        <f t="shared" si="123"/>
        <v/>
      </c>
      <c r="M578" s="94" t="e">
        <f t="shared" si="114"/>
        <v>#VALUE!</v>
      </c>
      <c r="N578" s="94" t="e">
        <f t="shared" si="115"/>
        <v>#VALUE!</v>
      </c>
      <c r="O578" s="94" t="e">
        <f t="shared" si="116"/>
        <v>#VALUE!</v>
      </c>
      <c r="P578" s="95" t="e">
        <f t="shared" si="117"/>
        <v>#VALUE!</v>
      </c>
      <c r="Q578" s="95" t="e">
        <f t="shared" si="124"/>
        <v>#VALUE!</v>
      </c>
      <c r="R578" s="95" t="b">
        <f t="shared" si="125"/>
        <v>0</v>
      </c>
      <c r="S578" s="76" t="str">
        <f t="shared" si="118"/>
        <v/>
      </c>
      <c r="T578" s="94" t="e" cm="1">
        <f t="array" aca="1" ref="T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U578" s="94" t="str">
        <f t="shared" si="119"/>
        <v/>
      </c>
      <c r="V578" s="96" t="b">
        <f t="shared" si="120"/>
        <v>0</v>
      </c>
      <c r="W578" s="130" t="e">
        <f>IF(#REF!="",FALSE,IF(OR(X578&gt;Z578,X578&lt;Y578),TRUE,FALSE))</f>
        <v>#REF!</v>
      </c>
      <c r="X578" s="130">
        <f t="shared" si="121"/>
        <v>0</v>
      </c>
      <c r="Y578" s="132" t="e">
        <f>#REF!-3/30</f>
        <v>#REF!</v>
      </c>
      <c r="Z578" s="133" t="e">
        <f>#REF!+1/30</f>
        <v>#REF!</v>
      </c>
    </row>
    <row r="579" spans="1:26" s="30" customFormat="1" x14ac:dyDescent="0.25">
      <c r="A579" s="19">
        <v>564</v>
      </c>
      <c r="B579" s="20"/>
      <c r="C579" s="189"/>
      <c r="D579" s="1"/>
      <c r="E579" s="1"/>
      <c r="F579" s="233">
        <v>0</v>
      </c>
      <c r="G579" s="58"/>
      <c r="H579" s="134" t="str">
        <f t="shared" si="122"/>
        <v/>
      </c>
      <c r="I579" s="35" t="b">
        <f t="shared" si="112"/>
        <v>0</v>
      </c>
      <c r="J579" s="92" t="str">
        <f t="shared" si="113"/>
        <v/>
      </c>
      <c r="K579" s="29" t="b">
        <v>0</v>
      </c>
      <c r="L579" s="92" t="str">
        <f t="shared" si="123"/>
        <v/>
      </c>
      <c r="M579" s="94" t="e">
        <f t="shared" si="114"/>
        <v>#VALUE!</v>
      </c>
      <c r="N579" s="94" t="e">
        <f t="shared" si="115"/>
        <v>#VALUE!</v>
      </c>
      <c r="O579" s="94" t="e">
        <f t="shared" si="116"/>
        <v>#VALUE!</v>
      </c>
      <c r="P579" s="95" t="e">
        <f t="shared" si="117"/>
        <v>#VALUE!</v>
      </c>
      <c r="Q579" s="95" t="e">
        <f t="shared" si="124"/>
        <v>#VALUE!</v>
      </c>
      <c r="R579" s="95" t="b">
        <f t="shared" si="125"/>
        <v>0</v>
      </c>
      <c r="S579" s="76" t="str">
        <f t="shared" si="118"/>
        <v/>
      </c>
      <c r="T579" s="94" t="e" cm="1">
        <f t="array" aca="1" ref="T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U579" s="94" t="str">
        <f t="shared" si="119"/>
        <v/>
      </c>
      <c r="V579" s="96" t="b">
        <f t="shared" si="120"/>
        <v>0</v>
      </c>
      <c r="W579" s="130" t="e">
        <f>IF(#REF!="",FALSE,IF(OR(X579&gt;Z579,X579&lt;Y579),TRUE,FALSE))</f>
        <v>#REF!</v>
      </c>
      <c r="X579" s="130">
        <f t="shared" si="121"/>
        <v>0</v>
      </c>
      <c r="Y579" s="132" t="e">
        <f>#REF!-3/30</f>
        <v>#REF!</v>
      </c>
      <c r="Z579" s="133" t="e">
        <f>#REF!+1/30</f>
        <v>#REF!</v>
      </c>
    </row>
    <row r="580" spans="1:26" s="30" customFormat="1" x14ac:dyDescent="0.25">
      <c r="A580" s="19">
        <v>565</v>
      </c>
      <c r="B580" s="20"/>
      <c r="C580" s="189"/>
      <c r="D580" s="1"/>
      <c r="E580" s="1"/>
      <c r="F580" s="233">
        <v>0</v>
      </c>
      <c r="G580" s="58"/>
      <c r="H580" s="134" t="str">
        <f t="shared" si="122"/>
        <v/>
      </c>
      <c r="I580" s="35" t="b">
        <f t="shared" si="112"/>
        <v>0</v>
      </c>
      <c r="J580" s="92" t="str">
        <f t="shared" si="113"/>
        <v/>
      </c>
      <c r="K580" s="29" t="b">
        <v>0</v>
      </c>
      <c r="L580" s="92" t="str">
        <f t="shared" si="123"/>
        <v/>
      </c>
      <c r="M580" s="94" t="e">
        <f t="shared" si="114"/>
        <v>#VALUE!</v>
      </c>
      <c r="N580" s="94" t="e">
        <f t="shared" si="115"/>
        <v>#VALUE!</v>
      </c>
      <c r="O580" s="94" t="e">
        <f t="shared" si="116"/>
        <v>#VALUE!</v>
      </c>
      <c r="P580" s="95" t="e">
        <f t="shared" si="117"/>
        <v>#VALUE!</v>
      </c>
      <c r="Q580" s="95" t="e">
        <f t="shared" si="124"/>
        <v>#VALUE!</v>
      </c>
      <c r="R580" s="95" t="b">
        <f t="shared" si="125"/>
        <v>0</v>
      </c>
      <c r="S580" s="76" t="str">
        <f t="shared" si="118"/>
        <v/>
      </c>
      <c r="T580" s="94" t="e" cm="1">
        <f t="array" aca="1" ref="T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U580" s="94" t="str">
        <f t="shared" si="119"/>
        <v/>
      </c>
      <c r="V580" s="96" t="b">
        <f t="shared" si="120"/>
        <v>0</v>
      </c>
      <c r="W580" s="130" t="e">
        <f>IF(#REF!="",FALSE,IF(OR(X580&gt;Z580,X580&lt;Y580),TRUE,FALSE))</f>
        <v>#REF!</v>
      </c>
      <c r="X580" s="130">
        <f t="shared" si="121"/>
        <v>0</v>
      </c>
      <c r="Y580" s="132" t="e">
        <f>#REF!-3/30</f>
        <v>#REF!</v>
      </c>
      <c r="Z580" s="133" t="e">
        <f>#REF!+1/30</f>
        <v>#REF!</v>
      </c>
    </row>
    <row r="581" spans="1:26" s="30" customFormat="1" x14ac:dyDescent="0.25">
      <c r="A581" s="19">
        <v>566</v>
      </c>
      <c r="B581" s="20"/>
      <c r="C581" s="189"/>
      <c r="D581" s="1"/>
      <c r="E581" s="1"/>
      <c r="F581" s="233">
        <v>0</v>
      </c>
      <c r="G581" s="58"/>
      <c r="H581" s="134" t="str">
        <f t="shared" si="122"/>
        <v/>
      </c>
      <c r="I581" s="35" t="b">
        <f t="shared" si="112"/>
        <v>0</v>
      </c>
      <c r="J581" s="92" t="str">
        <f t="shared" si="113"/>
        <v/>
      </c>
      <c r="K581" s="29" t="b">
        <v>0</v>
      </c>
      <c r="L581" s="92" t="str">
        <f t="shared" si="123"/>
        <v/>
      </c>
      <c r="M581" s="94" t="e">
        <f t="shared" si="114"/>
        <v>#VALUE!</v>
      </c>
      <c r="N581" s="94" t="e">
        <f t="shared" si="115"/>
        <v>#VALUE!</v>
      </c>
      <c r="O581" s="94" t="e">
        <f t="shared" si="116"/>
        <v>#VALUE!</v>
      </c>
      <c r="P581" s="95" t="e">
        <f t="shared" si="117"/>
        <v>#VALUE!</v>
      </c>
      <c r="Q581" s="95" t="e">
        <f t="shared" si="124"/>
        <v>#VALUE!</v>
      </c>
      <c r="R581" s="95" t="b">
        <f t="shared" si="125"/>
        <v>0</v>
      </c>
      <c r="S581" s="76" t="str">
        <f t="shared" si="118"/>
        <v/>
      </c>
      <c r="T581" s="94" t="e" cm="1">
        <f t="array" aca="1" ref="T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U581" s="94" t="str">
        <f t="shared" si="119"/>
        <v/>
      </c>
      <c r="V581" s="96" t="b">
        <f t="shared" si="120"/>
        <v>0</v>
      </c>
      <c r="W581" s="130" t="e">
        <f>IF(#REF!="",FALSE,IF(OR(X581&gt;Z581,X581&lt;Y581),TRUE,FALSE))</f>
        <v>#REF!</v>
      </c>
      <c r="X581" s="130">
        <f t="shared" si="121"/>
        <v>0</v>
      </c>
      <c r="Y581" s="132" t="e">
        <f>#REF!-3/30</f>
        <v>#REF!</v>
      </c>
      <c r="Z581" s="133" t="e">
        <f>#REF!+1/30</f>
        <v>#REF!</v>
      </c>
    </row>
    <row r="582" spans="1:26" s="30" customFormat="1" x14ac:dyDescent="0.25">
      <c r="A582" s="19">
        <v>567</v>
      </c>
      <c r="B582" s="20"/>
      <c r="C582" s="189"/>
      <c r="D582" s="1"/>
      <c r="E582" s="1"/>
      <c r="F582" s="233">
        <v>0</v>
      </c>
      <c r="G582" s="58"/>
      <c r="H582" s="134" t="str">
        <f t="shared" si="122"/>
        <v/>
      </c>
      <c r="I582" s="35" t="b">
        <f t="shared" si="112"/>
        <v>0</v>
      </c>
      <c r="J582" s="92" t="str">
        <f t="shared" si="113"/>
        <v/>
      </c>
      <c r="K582" s="29" t="b">
        <v>0</v>
      </c>
      <c r="L582" s="92" t="str">
        <f t="shared" si="123"/>
        <v/>
      </c>
      <c r="M582" s="94" t="e">
        <f t="shared" si="114"/>
        <v>#VALUE!</v>
      </c>
      <c r="N582" s="94" t="e">
        <f t="shared" si="115"/>
        <v>#VALUE!</v>
      </c>
      <c r="O582" s="94" t="e">
        <f t="shared" si="116"/>
        <v>#VALUE!</v>
      </c>
      <c r="P582" s="95" t="e">
        <f t="shared" si="117"/>
        <v>#VALUE!</v>
      </c>
      <c r="Q582" s="95" t="e">
        <f t="shared" si="124"/>
        <v>#VALUE!</v>
      </c>
      <c r="R582" s="95" t="b">
        <f t="shared" si="125"/>
        <v>0</v>
      </c>
      <c r="S582" s="76" t="str">
        <f t="shared" si="118"/>
        <v/>
      </c>
      <c r="T582" s="94" t="e" cm="1">
        <f t="array" aca="1" ref="T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U582" s="94" t="str">
        <f t="shared" si="119"/>
        <v/>
      </c>
      <c r="V582" s="96" t="b">
        <f t="shared" si="120"/>
        <v>0</v>
      </c>
      <c r="W582" s="130" t="e">
        <f>IF(#REF!="",FALSE,IF(OR(X582&gt;Z582,X582&lt;Y582),TRUE,FALSE))</f>
        <v>#REF!</v>
      </c>
      <c r="X582" s="130">
        <f t="shared" si="121"/>
        <v>0</v>
      </c>
      <c r="Y582" s="132" t="e">
        <f>#REF!-3/30</f>
        <v>#REF!</v>
      </c>
      <c r="Z582" s="133" t="e">
        <f>#REF!+1/30</f>
        <v>#REF!</v>
      </c>
    </row>
    <row r="583" spans="1:26" s="30" customFormat="1" x14ac:dyDescent="0.25">
      <c r="A583" s="19">
        <v>568</v>
      </c>
      <c r="B583" s="20"/>
      <c r="C583" s="189"/>
      <c r="D583" s="1"/>
      <c r="E583" s="1"/>
      <c r="F583" s="233">
        <v>0</v>
      </c>
      <c r="G583" s="58"/>
      <c r="H583" s="134" t="str">
        <f t="shared" si="122"/>
        <v/>
      </c>
      <c r="I583" s="35" t="b">
        <f t="shared" si="112"/>
        <v>0</v>
      </c>
      <c r="J583" s="92" t="str">
        <f t="shared" si="113"/>
        <v/>
      </c>
      <c r="K583" s="29" t="b">
        <v>0</v>
      </c>
      <c r="L583" s="92" t="str">
        <f t="shared" si="123"/>
        <v/>
      </c>
      <c r="M583" s="94" t="e">
        <f t="shared" si="114"/>
        <v>#VALUE!</v>
      </c>
      <c r="N583" s="94" t="e">
        <f t="shared" si="115"/>
        <v>#VALUE!</v>
      </c>
      <c r="O583" s="94" t="e">
        <f t="shared" si="116"/>
        <v>#VALUE!</v>
      </c>
      <c r="P583" s="95" t="e">
        <f t="shared" si="117"/>
        <v>#VALUE!</v>
      </c>
      <c r="Q583" s="95" t="e">
        <f t="shared" si="124"/>
        <v>#VALUE!</v>
      </c>
      <c r="R583" s="95" t="b">
        <f t="shared" si="125"/>
        <v>0</v>
      </c>
      <c r="S583" s="76" t="str">
        <f t="shared" si="118"/>
        <v/>
      </c>
      <c r="T583" s="94" t="e" cm="1">
        <f t="array" aca="1" ref="T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U583" s="94" t="str">
        <f t="shared" si="119"/>
        <v/>
      </c>
      <c r="V583" s="96" t="b">
        <f t="shared" si="120"/>
        <v>0</v>
      </c>
      <c r="W583" s="130" t="e">
        <f>IF(#REF!="",FALSE,IF(OR(X583&gt;Z583,X583&lt;Y583),TRUE,FALSE))</f>
        <v>#REF!</v>
      </c>
      <c r="X583" s="130">
        <f t="shared" si="121"/>
        <v>0</v>
      </c>
      <c r="Y583" s="132" t="e">
        <f>#REF!-3/30</f>
        <v>#REF!</v>
      </c>
      <c r="Z583" s="133" t="e">
        <f>#REF!+1/30</f>
        <v>#REF!</v>
      </c>
    </row>
    <row r="584" spans="1:26" s="30" customFormat="1" x14ac:dyDescent="0.25">
      <c r="A584" s="19">
        <v>569</v>
      </c>
      <c r="B584" s="20"/>
      <c r="C584" s="189"/>
      <c r="D584" s="1"/>
      <c r="E584" s="1"/>
      <c r="F584" s="233">
        <v>0</v>
      </c>
      <c r="G584" s="58"/>
      <c r="H584" s="134" t="str">
        <f t="shared" si="122"/>
        <v/>
      </c>
      <c r="I584" s="35" t="b">
        <f t="shared" si="112"/>
        <v>0</v>
      </c>
      <c r="J584" s="92" t="str">
        <f t="shared" si="113"/>
        <v/>
      </c>
      <c r="K584" s="29" t="b">
        <v>0</v>
      </c>
      <c r="L584" s="92" t="str">
        <f t="shared" si="123"/>
        <v/>
      </c>
      <c r="M584" s="94" t="e">
        <f t="shared" si="114"/>
        <v>#VALUE!</v>
      </c>
      <c r="N584" s="94" t="e">
        <f t="shared" si="115"/>
        <v>#VALUE!</v>
      </c>
      <c r="O584" s="94" t="e">
        <f t="shared" si="116"/>
        <v>#VALUE!</v>
      </c>
      <c r="P584" s="95" t="e">
        <f t="shared" si="117"/>
        <v>#VALUE!</v>
      </c>
      <c r="Q584" s="95" t="e">
        <f t="shared" si="124"/>
        <v>#VALUE!</v>
      </c>
      <c r="R584" s="95" t="b">
        <f t="shared" si="125"/>
        <v>0</v>
      </c>
      <c r="S584" s="76" t="str">
        <f t="shared" si="118"/>
        <v/>
      </c>
      <c r="T584" s="94" t="e" cm="1">
        <f t="array" aca="1" ref="T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U584" s="94" t="str">
        <f t="shared" si="119"/>
        <v/>
      </c>
      <c r="V584" s="96" t="b">
        <f t="shared" si="120"/>
        <v>0</v>
      </c>
      <c r="W584" s="130" t="e">
        <f>IF(#REF!="",FALSE,IF(OR(X584&gt;Z584,X584&lt;Y584),TRUE,FALSE))</f>
        <v>#REF!</v>
      </c>
      <c r="X584" s="130">
        <f t="shared" si="121"/>
        <v>0</v>
      </c>
      <c r="Y584" s="132" t="e">
        <f>#REF!-3/30</f>
        <v>#REF!</v>
      </c>
      <c r="Z584" s="133" t="e">
        <f>#REF!+1/30</f>
        <v>#REF!</v>
      </c>
    </row>
    <row r="585" spans="1:26" s="30" customFormat="1" x14ac:dyDescent="0.25">
      <c r="A585" s="19">
        <v>570</v>
      </c>
      <c r="B585" s="20"/>
      <c r="C585" s="189"/>
      <c r="D585" s="1"/>
      <c r="E585" s="1"/>
      <c r="F585" s="233">
        <v>0</v>
      </c>
      <c r="G585" s="58"/>
      <c r="H585" s="134" t="str">
        <f t="shared" si="122"/>
        <v/>
      </c>
      <c r="I585" s="35" t="b">
        <f t="shared" si="112"/>
        <v>0</v>
      </c>
      <c r="J585" s="92" t="str">
        <f t="shared" si="113"/>
        <v/>
      </c>
      <c r="K585" s="29" t="b">
        <v>0</v>
      </c>
      <c r="L585" s="92" t="str">
        <f t="shared" si="123"/>
        <v/>
      </c>
      <c r="M585" s="94" t="e">
        <f t="shared" si="114"/>
        <v>#VALUE!</v>
      </c>
      <c r="N585" s="94" t="e">
        <f t="shared" si="115"/>
        <v>#VALUE!</v>
      </c>
      <c r="O585" s="94" t="e">
        <f t="shared" si="116"/>
        <v>#VALUE!</v>
      </c>
      <c r="P585" s="95" t="e">
        <f t="shared" si="117"/>
        <v>#VALUE!</v>
      </c>
      <c r="Q585" s="95" t="e">
        <f t="shared" si="124"/>
        <v>#VALUE!</v>
      </c>
      <c r="R585" s="95" t="b">
        <f t="shared" si="125"/>
        <v>0</v>
      </c>
      <c r="S585" s="76" t="str">
        <f t="shared" si="118"/>
        <v/>
      </c>
      <c r="T585" s="94" t="e" cm="1">
        <f t="array" aca="1" ref="T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U585" s="94" t="str">
        <f t="shared" si="119"/>
        <v/>
      </c>
      <c r="V585" s="96" t="b">
        <f t="shared" si="120"/>
        <v>0</v>
      </c>
      <c r="W585" s="130" t="e">
        <f>IF(#REF!="",FALSE,IF(OR(X585&gt;Z585,X585&lt;Y585),TRUE,FALSE))</f>
        <v>#REF!</v>
      </c>
      <c r="X585" s="130">
        <f t="shared" si="121"/>
        <v>0</v>
      </c>
      <c r="Y585" s="132" t="e">
        <f>#REF!-3/30</f>
        <v>#REF!</v>
      </c>
      <c r="Z585" s="133" t="e">
        <f>#REF!+1/30</f>
        <v>#REF!</v>
      </c>
    </row>
    <row r="586" spans="1:26" s="30" customFormat="1" x14ac:dyDescent="0.25">
      <c r="A586" s="19">
        <v>571</v>
      </c>
      <c r="B586" s="20"/>
      <c r="C586" s="189"/>
      <c r="D586" s="1"/>
      <c r="E586" s="1"/>
      <c r="F586" s="233">
        <v>0</v>
      </c>
      <c r="G586" s="58"/>
      <c r="H586" s="134" t="str">
        <f t="shared" si="122"/>
        <v/>
      </c>
      <c r="I586" s="35" t="b">
        <f t="shared" si="112"/>
        <v>0</v>
      </c>
      <c r="J586" s="92" t="str">
        <f t="shared" si="113"/>
        <v/>
      </c>
      <c r="K586" s="29" t="b">
        <v>0</v>
      </c>
      <c r="L586" s="92" t="str">
        <f t="shared" si="123"/>
        <v/>
      </c>
      <c r="M586" s="94" t="e">
        <f t="shared" si="114"/>
        <v>#VALUE!</v>
      </c>
      <c r="N586" s="94" t="e">
        <f t="shared" si="115"/>
        <v>#VALUE!</v>
      </c>
      <c r="O586" s="94" t="e">
        <f t="shared" si="116"/>
        <v>#VALUE!</v>
      </c>
      <c r="P586" s="95" t="e">
        <f t="shared" si="117"/>
        <v>#VALUE!</v>
      </c>
      <c r="Q586" s="95" t="e">
        <f t="shared" si="124"/>
        <v>#VALUE!</v>
      </c>
      <c r="R586" s="95" t="b">
        <f t="shared" si="125"/>
        <v>0</v>
      </c>
      <c r="S586" s="76" t="str">
        <f t="shared" si="118"/>
        <v/>
      </c>
      <c r="T586" s="94" t="e" cm="1">
        <f t="array" aca="1" ref="T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U586" s="94" t="str">
        <f t="shared" si="119"/>
        <v/>
      </c>
      <c r="V586" s="96" t="b">
        <f t="shared" si="120"/>
        <v>0</v>
      </c>
      <c r="W586" s="130" t="e">
        <f>IF(#REF!="",FALSE,IF(OR(X586&gt;Z586,X586&lt;Y586),TRUE,FALSE))</f>
        <v>#REF!</v>
      </c>
      <c r="X586" s="130">
        <f t="shared" si="121"/>
        <v>0</v>
      </c>
      <c r="Y586" s="132" t="e">
        <f>#REF!-3/30</f>
        <v>#REF!</v>
      </c>
      <c r="Z586" s="133" t="e">
        <f>#REF!+1/30</f>
        <v>#REF!</v>
      </c>
    </row>
    <row r="587" spans="1:26" s="30" customFormat="1" x14ac:dyDescent="0.25">
      <c r="A587" s="19">
        <v>572</v>
      </c>
      <c r="B587" s="20"/>
      <c r="C587" s="189"/>
      <c r="D587" s="1"/>
      <c r="E587" s="1"/>
      <c r="F587" s="233">
        <v>0</v>
      </c>
      <c r="G587" s="58"/>
      <c r="H587" s="134" t="str">
        <f t="shared" si="122"/>
        <v/>
      </c>
      <c r="I587" s="35" t="b">
        <f t="shared" si="112"/>
        <v>0</v>
      </c>
      <c r="J587" s="92" t="str">
        <f t="shared" si="113"/>
        <v/>
      </c>
      <c r="K587" s="29" t="b">
        <v>0</v>
      </c>
      <c r="L587" s="92" t="str">
        <f t="shared" si="123"/>
        <v/>
      </c>
      <c r="M587" s="94" t="e">
        <f t="shared" si="114"/>
        <v>#VALUE!</v>
      </c>
      <c r="N587" s="94" t="e">
        <f t="shared" si="115"/>
        <v>#VALUE!</v>
      </c>
      <c r="O587" s="94" t="e">
        <f t="shared" si="116"/>
        <v>#VALUE!</v>
      </c>
      <c r="P587" s="95" t="e">
        <f t="shared" si="117"/>
        <v>#VALUE!</v>
      </c>
      <c r="Q587" s="95" t="e">
        <f t="shared" si="124"/>
        <v>#VALUE!</v>
      </c>
      <c r="R587" s="95" t="b">
        <f t="shared" si="125"/>
        <v>0</v>
      </c>
      <c r="S587" s="76" t="str">
        <f t="shared" si="118"/>
        <v/>
      </c>
      <c r="T587" s="94" t="e" cm="1">
        <f t="array" aca="1" ref="T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U587" s="94" t="str">
        <f t="shared" si="119"/>
        <v/>
      </c>
      <c r="V587" s="96" t="b">
        <f t="shared" si="120"/>
        <v>0</v>
      </c>
      <c r="W587" s="130" t="e">
        <f>IF(#REF!="",FALSE,IF(OR(X587&gt;Z587,X587&lt;Y587),TRUE,FALSE))</f>
        <v>#REF!</v>
      </c>
      <c r="X587" s="130">
        <f t="shared" si="121"/>
        <v>0</v>
      </c>
      <c r="Y587" s="132" t="e">
        <f>#REF!-3/30</f>
        <v>#REF!</v>
      </c>
      <c r="Z587" s="133" t="e">
        <f>#REF!+1/30</f>
        <v>#REF!</v>
      </c>
    </row>
    <row r="588" spans="1:26" s="30" customFormat="1" x14ac:dyDescent="0.25">
      <c r="A588" s="19">
        <v>573</v>
      </c>
      <c r="B588" s="20"/>
      <c r="C588" s="189"/>
      <c r="D588" s="1"/>
      <c r="E588" s="1"/>
      <c r="F588" s="233">
        <v>0</v>
      </c>
      <c r="G588" s="58"/>
      <c r="H588" s="134" t="str">
        <f t="shared" si="122"/>
        <v/>
      </c>
      <c r="I588" s="35" t="b">
        <f t="shared" si="112"/>
        <v>0</v>
      </c>
      <c r="J588" s="92" t="str">
        <f t="shared" si="113"/>
        <v/>
      </c>
      <c r="K588" s="29" t="b">
        <v>0</v>
      </c>
      <c r="L588" s="92" t="str">
        <f t="shared" si="123"/>
        <v/>
      </c>
      <c r="M588" s="94" t="e">
        <f t="shared" si="114"/>
        <v>#VALUE!</v>
      </c>
      <c r="N588" s="94" t="e">
        <f t="shared" si="115"/>
        <v>#VALUE!</v>
      </c>
      <c r="O588" s="94" t="e">
        <f t="shared" si="116"/>
        <v>#VALUE!</v>
      </c>
      <c r="P588" s="95" t="e">
        <f t="shared" si="117"/>
        <v>#VALUE!</v>
      </c>
      <c r="Q588" s="95" t="e">
        <f t="shared" si="124"/>
        <v>#VALUE!</v>
      </c>
      <c r="R588" s="95" t="b">
        <f t="shared" si="125"/>
        <v>0</v>
      </c>
      <c r="S588" s="76" t="str">
        <f t="shared" si="118"/>
        <v/>
      </c>
      <c r="T588" s="94" t="e" cm="1">
        <f t="array" aca="1" ref="T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U588" s="94" t="str">
        <f t="shared" si="119"/>
        <v/>
      </c>
      <c r="V588" s="96" t="b">
        <f t="shared" si="120"/>
        <v>0</v>
      </c>
      <c r="W588" s="130" t="e">
        <f>IF(#REF!="",FALSE,IF(OR(X588&gt;Z588,X588&lt;Y588),TRUE,FALSE))</f>
        <v>#REF!</v>
      </c>
      <c r="X588" s="130">
        <f t="shared" si="121"/>
        <v>0</v>
      </c>
      <c r="Y588" s="132" t="e">
        <f>#REF!-3/30</f>
        <v>#REF!</v>
      </c>
      <c r="Z588" s="133" t="e">
        <f>#REF!+1/30</f>
        <v>#REF!</v>
      </c>
    </row>
    <row r="589" spans="1:26" s="30" customFormat="1" x14ac:dyDescent="0.25">
      <c r="A589" s="19">
        <v>574</v>
      </c>
      <c r="B589" s="20"/>
      <c r="C589" s="189"/>
      <c r="D589" s="1"/>
      <c r="E589" s="1"/>
      <c r="F589" s="233">
        <v>0</v>
      </c>
      <c r="G589" s="58"/>
      <c r="H589" s="134" t="str">
        <f t="shared" si="122"/>
        <v/>
      </c>
      <c r="I589" s="35" t="b">
        <f t="shared" si="112"/>
        <v>0</v>
      </c>
      <c r="J589" s="92" t="str">
        <f t="shared" si="113"/>
        <v/>
      </c>
      <c r="K589" s="29" t="b">
        <v>0</v>
      </c>
      <c r="L589" s="92" t="str">
        <f t="shared" si="123"/>
        <v/>
      </c>
      <c r="M589" s="94" t="e">
        <f t="shared" si="114"/>
        <v>#VALUE!</v>
      </c>
      <c r="N589" s="94" t="e">
        <f t="shared" si="115"/>
        <v>#VALUE!</v>
      </c>
      <c r="O589" s="94" t="e">
        <f t="shared" si="116"/>
        <v>#VALUE!</v>
      </c>
      <c r="P589" s="95" t="e">
        <f t="shared" si="117"/>
        <v>#VALUE!</v>
      </c>
      <c r="Q589" s="95" t="e">
        <f t="shared" si="124"/>
        <v>#VALUE!</v>
      </c>
      <c r="R589" s="95" t="b">
        <f t="shared" si="125"/>
        <v>0</v>
      </c>
      <c r="S589" s="76" t="str">
        <f t="shared" si="118"/>
        <v/>
      </c>
      <c r="T589" s="94" t="e" cm="1">
        <f t="array" aca="1" ref="T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U589" s="94" t="str">
        <f t="shared" si="119"/>
        <v/>
      </c>
      <c r="V589" s="96" t="b">
        <f t="shared" si="120"/>
        <v>0</v>
      </c>
      <c r="W589" s="130" t="e">
        <f>IF(#REF!="",FALSE,IF(OR(X589&gt;Z589,X589&lt;Y589),TRUE,FALSE))</f>
        <v>#REF!</v>
      </c>
      <c r="X589" s="130">
        <f t="shared" si="121"/>
        <v>0</v>
      </c>
      <c r="Y589" s="132" t="e">
        <f>#REF!-3/30</f>
        <v>#REF!</v>
      </c>
      <c r="Z589" s="133" t="e">
        <f>#REF!+1/30</f>
        <v>#REF!</v>
      </c>
    </row>
    <row r="590" spans="1:26" s="30" customFormat="1" x14ac:dyDescent="0.25">
      <c r="A590" s="19">
        <v>575</v>
      </c>
      <c r="B590" s="20"/>
      <c r="C590" s="189"/>
      <c r="D590" s="1"/>
      <c r="E590" s="1"/>
      <c r="F590" s="233">
        <v>0</v>
      </c>
      <c r="G590" s="58"/>
      <c r="H590" s="134" t="str">
        <f t="shared" si="122"/>
        <v/>
      </c>
      <c r="I590" s="35" t="b">
        <f t="shared" si="112"/>
        <v>0</v>
      </c>
      <c r="J590" s="92" t="str">
        <f t="shared" si="113"/>
        <v/>
      </c>
      <c r="K590" s="29" t="b">
        <v>0</v>
      </c>
      <c r="L590" s="92" t="str">
        <f t="shared" si="123"/>
        <v/>
      </c>
      <c r="M590" s="94" t="e">
        <f t="shared" si="114"/>
        <v>#VALUE!</v>
      </c>
      <c r="N590" s="94" t="e">
        <f t="shared" si="115"/>
        <v>#VALUE!</v>
      </c>
      <c r="O590" s="94" t="e">
        <f t="shared" si="116"/>
        <v>#VALUE!</v>
      </c>
      <c r="P590" s="95" t="e">
        <f t="shared" si="117"/>
        <v>#VALUE!</v>
      </c>
      <c r="Q590" s="95" t="e">
        <f t="shared" si="124"/>
        <v>#VALUE!</v>
      </c>
      <c r="R590" s="95" t="b">
        <f t="shared" si="125"/>
        <v>0</v>
      </c>
      <c r="S590" s="76" t="str">
        <f t="shared" si="118"/>
        <v/>
      </c>
      <c r="T590" s="94" t="e" cm="1">
        <f t="array" aca="1" ref="T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U590" s="94" t="str">
        <f t="shared" si="119"/>
        <v/>
      </c>
      <c r="V590" s="96" t="b">
        <f t="shared" si="120"/>
        <v>0</v>
      </c>
      <c r="W590" s="130" t="e">
        <f>IF(#REF!="",FALSE,IF(OR(X590&gt;Z590,X590&lt;Y590),TRUE,FALSE))</f>
        <v>#REF!</v>
      </c>
      <c r="X590" s="130">
        <f t="shared" si="121"/>
        <v>0</v>
      </c>
      <c r="Y590" s="132" t="e">
        <f>#REF!-3/30</f>
        <v>#REF!</v>
      </c>
      <c r="Z590" s="133" t="e">
        <f>#REF!+1/30</f>
        <v>#REF!</v>
      </c>
    </row>
    <row r="591" spans="1:26" s="30" customFormat="1" x14ac:dyDescent="0.25">
      <c r="A591" s="19">
        <v>576</v>
      </c>
      <c r="B591" s="20"/>
      <c r="C591" s="189"/>
      <c r="D591" s="1"/>
      <c r="E591" s="1"/>
      <c r="F591" s="233">
        <v>0</v>
      </c>
      <c r="G591" s="58"/>
      <c r="H591" s="134" t="str">
        <f t="shared" si="122"/>
        <v/>
      </c>
      <c r="I591" s="35" t="b">
        <f t="shared" si="112"/>
        <v>0</v>
      </c>
      <c r="J591" s="92" t="str">
        <f t="shared" si="113"/>
        <v/>
      </c>
      <c r="K591" s="29" t="b">
        <v>0</v>
      </c>
      <c r="L591" s="92" t="str">
        <f t="shared" si="123"/>
        <v/>
      </c>
      <c r="M591" s="94" t="e">
        <f t="shared" si="114"/>
        <v>#VALUE!</v>
      </c>
      <c r="N591" s="94" t="e">
        <f t="shared" si="115"/>
        <v>#VALUE!</v>
      </c>
      <c r="O591" s="94" t="e">
        <f t="shared" si="116"/>
        <v>#VALUE!</v>
      </c>
      <c r="P591" s="95" t="e">
        <f t="shared" si="117"/>
        <v>#VALUE!</v>
      </c>
      <c r="Q591" s="95" t="e">
        <f t="shared" si="124"/>
        <v>#VALUE!</v>
      </c>
      <c r="R591" s="95" t="b">
        <f t="shared" si="125"/>
        <v>0</v>
      </c>
      <c r="S591" s="76" t="str">
        <f t="shared" si="118"/>
        <v/>
      </c>
      <c r="T591" s="94" t="e" cm="1">
        <f t="array" aca="1" ref="T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U591" s="94" t="str">
        <f t="shared" si="119"/>
        <v/>
      </c>
      <c r="V591" s="96" t="b">
        <f t="shared" si="120"/>
        <v>0</v>
      </c>
      <c r="W591" s="130" t="e">
        <f>IF(#REF!="",FALSE,IF(OR(X591&gt;Z591,X591&lt;Y591),TRUE,FALSE))</f>
        <v>#REF!</v>
      </c>
      <c r="X591" s="130">
        <f t="shared" si="121"/>
        <v>0</v>
      </c>
      <c r="Y591" s="132" t="e">
        <f>#REF!-3/30</f>
        <v>#REF!</v>
      </c>
      <c r="Z591" s="133" t="e">
        <f>#REF!+1/30</f>
        <v>#REF!</v>
      </c>
    </row>
    <row r="592" spans="1:26" s="30" customFormat="1" x14ac:dyDescent="0.25">
      <c r="A592" s="19">
        <v>577</v>
      </c>
      <c r="B592" s="20"/>
      <c r="C592" s="189"/>
      <c r="D592" s="1"/>
      <c r="E592" s="1"/>
      <c r="F592" s="233">
        <v>0</v>
      </c>
      <c r="G592" s="58"/>
      <c r="H592" s="134" t="str">
        <f t="shared" si="122"/>
        <v/>
      </c>
      <c r="I592" s="35" t="b">
        <f t="shared" ref="I592:I655" si="126">V592</f>
        <v>0</v>
      </c>
      <c r="J592" s="92" t="str">
        <f t="shared" ref="J592:J655" si="127">IF(I592,J$13,"")</f>
        <v/>
      </c>
      <c r="K592" s="29" t="b">
        <v>0</v>
      </c>
      <c r="L592" s="92" t="str">
        <f t="shared" si="123"/>
        <v/>
      </c>
      <c r="M592" s="94" t="e">
        <f t="shared" ref="M592:M655" si="128">VALUE(LEFT(C592,2))</f>
        <v>#VALUE!</v>
      </c>
      <c r="N592" s="94" t="e">
        <f t="shared" ref="N592:N655" si="129">VALUE(MID(C592,3,2))</f>
        <v>#VALUE!</v>
      </c>
      <c r="O592" s="94" t="e">
        <f t="shared" ref="O592:O655" si="130">TEXT(IF(VALUE(MID(C592,5,2))&gt;31,MID(C592,5,2)-60,VALUE(MID(C592,5,2))),"00")</f>
        <v>#VALUE!</v>
      </c>
      <c r="P592" s="95" t="e">
        <f t="shared" ref="P592:P655" si="131">DATEVALUE(IF(VALUE(LEFT(C592,2))&lt;20,20,19)&amp;TEXT(M592,"00")&amp;"/"&amp;N592&amp;"/"&amp;O592)</f>
        <v>#VALUE!</v>
      </c>
      <c r="Q592" s="95" t="e">
        <f t="shared" si="124"/>
        <v>#VALUE!</v>
      </c>
      <c r="R592" s="95" t="b">
        <f t="shared" si="125"/>
        <v>0</v>
      </c>
      <c r="S592" s="76" t="str">
        <f t="shared" ref="S592:S655" si="132">RIGHT(C592,1)</f>
        <v/>
      </c>
      <c r="T592" s="94" t="e" cm="1">
        <f t="array" aca="1" ref="T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U592" s="94" t="str">
        <f t="shared" ref="U592:U655" si="133">IF(C592="","",T592=S592)</f>
        <v/>
      </c>
      <c r="V592" s="96" t="b">
        <f t="shared" ref="V592:V655" si="134">IFERROR(NOT(IF(C592&lt;&gt;"",AND(R592,U592),TRUE)),TRUE)</f>
        <v>0</v>
      </c>
      <c r="W592" s="130" t="e">
        <f>IF(#REF!="",FALSE,IF(OR(X592&gt;Z592,X592&lt;Y592),TRUE,FALSE))</f>
        <v>#REF!</v>
      </c>
      <c r="X592" s="130">
        <f t="shared" ref="X592:X655" si="135">(E592-D592)/30</f>
        <v>0</v>
      </c>
      <c r="Y592" s="132" t="e">
        <f>#REF!-3/30</f>
        <v>#REF!</v>
      </c>
      <c r="Z592" s="133" t="e">
        <f>#REF!+1/30</f>
        <v>#REF!</v>
      </c>
    </row>
    <row r="593" spans="1:26" s="30" customFormat="1" x14ac:dyDescent="0.25">
      <c r="A593" s="19">
        <v>578</v>
      </c>
      <c r="B593" s="20"/>
      <c r="C593" s="189"/>
      <c r="D593" s="1"/>
      <c r="E593" s="1"/>
      <c r="F593" s="233">
        <v>0</v>
      </c>
      <c r="G593" s="58"/>
      <c r="H593" s="134" t="str">
        <f t="shared" ref="H593:H656" si="136">IF(J593="","",J593&amp;". ")&amp;IF(L593="","",L593&amp;". ")</f>
        <v/>
      </c>
      <c r="I593" s="35" t="b">
        <f t="shared" si="126"/>
        <v>0</v>
      </c>
      <c r="J593" s="92" t="str">
        <f t="shared" si="127"/>
        <v/>
      </c>
      <c r="K593" s="29" t="b">
        <v>0</v>
      </c>
      <c r="L593" s="92" t="str">
        <f t="shared" ref="L593:L656" si="137">IF(K593,L$13,"")</f>
        <v/>
      </c>
      <c r="M593" s="94" t="e">
        <f t="shared" si="128"/>
        <v>#VALUE!</v>
      </c>
      <c r="N593" s="94" t="e">
        <f t="shared" si="129"/>
        <v>#VALUE!</v>
      </c>
      <c r="O593" s="94" t="e">
        <f t="shared" si="130"/>
        <v>#VALUE!</v>
      </c>
      <c r="P593" s="95" t="e">
        <f t="shared" si="131"/>
        <v>#VALUE!</v>
      </c>
      <c r="Q593" s="95" t="e">
        <f t="shared" ref="Q593:Q656" si="138">DATE(M593,N593,O593)</f>
        <v>#VALUE!</v>
      </c>
      <c r="R593" s="95" t="b">
        <f t="shared" si="125"/>
        <v>0</v>
      </c>
      <c r="S593" s="76" t="str">
        <f t="shared" si="132"/>
        <v/>
      </c>
      <c r="T593" s="94" t="e" cm="1">
        <f t="array" aca="1" ref="T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U593" s="94" t="str">
        <f t="shared" si="133"/>
        <v/>
      </c>
      <c r="V593" s="96" t="b">
        <f t="shared" si="134"/>
        <v>0</v>
      </c>
      <c r="W593" s="130" t="e">
        <f>IF(#REF!="",FALSE,IF(OR(X593&gt;Z593,X593&lt;Y593),TRUE,FALSE))</f>
        <v>#REF!</v>
      </c>
      <c r="X593" s="130">
        <f t="shared" si="135"/>
        <v>0</v>
      </c>
      <c r="Y593" s="132" t="e">
        <f>#REF!-3/30</f>
        <v>#REF!</v>
      </c>
      <c r="Z593" s="133" t="e">
        <f>#REF!+1/30</f>
        <v>#REF!</v>
      </c>
    </row>
    <row r="594" spans="1:26" s="30" customFormat="1" x14ac:dyDescent="0.25">
      <c r="A594" s="19">
        <v>579</v>
      </c>
      <c r="B594" s="20"/>
      <c r="C594" s="189"/>
      <c r="D594" s="1"/>
      <c r="E594" s="1"/>
      <c r="F594" s="233">
        <v>0</v>
      </c>
      <c r="G594" s="58"/>
      <c r="H594" s="134" t="str">
        <f t="shared" si="136"/>
        <v/>
      </c>
      <c r="I594" s="35" t="b">
        <f t="shared" si="126"/>
        <v>0</v>
      </c>
      <c r="J594" s="92" t="str">
        <f t="shared" si="127"/>
        <v/>
      </c>
      <c r="K594" s="29" t="b">
        <v>0</v>
      </c>
      <c r="L594" s="92" t="str">
        <f t="shared" si="137"/>
        <v/>
      </c>
      <c r="M594" s="94" t="e">
        <f t="shared" si="128"/>
        <v>#VALUE!</v>
      </c>
      <c r="N594" s="94" t="e">
        <f t="shared" si="129"/>
        <v>#VALUE!</v>
      </c>
      <c r="O594" s="94" t="e">
        <f t="shared" si="130"/>
        <v>#VALUE!</v>
      </c>
      <c r="P594" s="95" t="e">
        <f t="shared" si="131"/>
        <v>#VALUE!</v>
      </c>
      <c r="Q594" s="95" t="e">
        <f t="shared" si="138"/>
        <v>#VALUE!</v>
      </c>
      <c r="R594" s="95" t="b">
        <f t="shared" ref="R594:R657" si="139">NOT(ISERR(AND(N594&lt;13,VALUE(O594)&lt;31,P594=Q594)))</f>
        <v>0</v>
      </c>
      <c r="S594" s="76" t="str">
        <f t="shared" si="132"/>
        <v/>
      </c>
      <c r="T594" s="94" t="e" cm="1">
        <f t="array" aca="1" ref="T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U594" s="94" t="str">
        <f t="shared" si="133"/>
        <v/>
      </c>
      <c r="V594" s="96" t="b">
        <f t="shared" si="134"/>
        <v>0</v>
      </c>
      <c r="W594" s="130" t="e">
        <f>IF(#REF!="",FALSE,IF(OR(X594&gt;Z594,X594&lt;Y594),TRUE,FALSE))</f>
        <v>#REF!</v>
      </c>
      <c r="X594" s="130">
        <f t="shared" si="135"/>
        <v>0</v>
      </c>
      <c r="Y594" s="132" t="e">
        <f>#REF!-3/30</f>
        <v>#REF!</v>
      </c>
      <c r="Z594" s="133" t="e">
        <f>#REF!+1/30</f>
        <v>#REF!</v>
      </c>
    </row>
    <row r="595" spans="1:26" s="30" customFormat="1" x14ac:dyDescent="0.25">
      <c r="A595" s="19">
        <v>580</v>
      </c>
      <c r="B595" s="20"/>
      <c r="C595" s="189"/>
      <c r="D595" s="1"/>
      <c r="E595" s="1"/>
      <c r="F595" s="233">
        <v>0</v>
      </c>
      <c r="G595" s="58"/>
      <c r="H595" s="134" t="str">
        <f t="shared" si="136"/>
        <v/>
      </c>
      <c r="I595" s="35" t="b">
        <f t="shared" si="126"/>
        <v>0</v>
      </c>
      <c r="J595" s="92" t="str">
        <f t="shared" si="127"/>
        <v/>
      </c>
      <c r="K595" s="29" t="b">
        <v>0</v>
      </c>
      <c r="L595" s="92" t="str">
        <f t="shared" si="137"/>
        <v/>
      </c>
      <c r="M595" s="94" t="e">
        <f t="shared" si="128"/>
        <v>#VALUE!</v>
      </c>
      <c r="N595" s="94" t="e">
        <f t="shared" si="129"/>
        <v>#VALUE!</v>
      </c>
      <c r="O595" s="94" t="e">
        <f t="shared" si="130"/>
        <v>#VALUE!</v>
      </c>
      <c r="P595" s="95" t="e">
        <f t="shared" si="131"/>
        <v>#VALUE!</v>
      </c>
      <c r="Q595" s="95" t="e">
        <f t="shared" si="138"/>
        <v>#VALUE!</v>
      </c>
      <c r="R595" s="95" t="b">
        <f t="shared" si="139"/>
        <v>0</v>
      </c>
      <c r="S595" s="76" t="str">
        <f t="shared" si="132"/>
        <v/>
      </c>
      <c r="T595" s="94" t="e" cm="1">
        <f t="array" aca="1" ref="T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U595" s="94" t="str">
        <f t="shared" si="133"/>
        <v/>
      </c>
      <c r="V595" s="96" t="b">
        <f t="shared" si="134"/>
        <v>0</v>
      </c>
      <c r="W595" s="130" t="e">
        <f>IF(#REF!="",FALSE,IF(OR(X595&gt;Z595,X595&lt;Y595),TRUE,FALSE))</f>
        <v>#REF!</v>
      </c>
      <c r="X595" s="130">
        <f t="shared" si="135"/>
        <v>0</v>
      </c>
      <c r="Y595" s="132" t="e">
        <f>#REF!-3/30</f>
        <v>#REF!</v>
      </c>
      <c r="Z595" s="133" t="e">
        <f>#REF!+1/30</f>
        <v>#REF!</v>
      </c>
    </row>
    <row r="596" spans="1:26" s="30" customFormat="1" x14ac:dyDescent="0.25">
      <c r="A596" s="19">
        <v>581</v>
      </c>
      <c r="B596" s="20"/>
      <c r="C596" s="189"/>
      <c r="D596" s="1"/>
      <c r="E596" s="1"/>
      <c r="F596" s="233">
        <v>0</v>
      </c>
      <c r="G596" s="58"/>
      <c r="H596" s="134" t="str">
        <f t="shared" si="136"/>
        <v/>
      </c>
      <c r="I596" s="35" t="b">
        <f t="shared" si="126"/>
        <v>0</v>
      </c>
      <c r="J596" s="92" t="str">
        <f t="shared" si="127"/>
        <v/>
      </c>
      <c r="K596" s="29" t="b">
        <v>0</v>
      </c>
      <c r="L596" s="92" t="str">
        <f t="shared" si="137"/>
        <v/>
      </c>
      <c r="M596" s="94" t="e">
        <f t="shared" si="128"/>
        <v>#VALUE!</v>
      </c>
      <c r="N596" s="94" t="e">
        <f t="shared" si="129"/>
        <v>#VALUE!</v>
      </c>
      <c r="O596" s="94" t="e">
        <f t="shared" si="130"/>
        <v>#VALUE!</v>
      </c>
      <c r="P596" s="95" t="e">
        <f t="shared" si="131"/>
        <v>#VALUE!</v>
      </c>
      <c r="Q596" s="95" t="e">
        <f t="shared" si="138"/>
        <v>#VALUE!</v>
      </c>
      <c r="R596" s="95" t="b">
        <f t="shared" si="139"/>
        <v>0</v>
      </c>
      <c r="S596" s="76" t="str">
        <f t="shared" si="132"/>
        <v/>
      </c>
      <c r="T596" s="94" t="e" cm="1">
        <f t="array" aca="1" ref="T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U596" s="94" t="str">
        <f t="shared" si="133"/>
        <v/>
      </c>
      <c r="V596" s="96" t="b">
        <f t="shared" si="134"/>
        <v>0</v>
      </c>
      <c r="W596" s="130" t="e">
        <f>IF(#REF!="",FALSE,IF(OR(X596&gt;Z596,X596&lt;Y596),TRUE,FALSE))</f>
        <v>#REF!</v>
      </c>
      <c r="X596" s="130">
        <f t="shared" si="135"/>
        <v>0</v>
      </c>
      <c r="Y596" s="132" t="e">
        <f>#REF!-3/30</f>
        <v>#REF!</v>
      </c>
      <c r="Z596" s="133" t="e">
        <f>#REF!+1/30</f>
        <v>#REF!</v>
      </c>
    </row>
    <row r="597" spans="1:26" s="30" customFormat="1" x14ac:dyDescent="0.25">
      <c r="A597" s="19">
        <v>582</v>
      </c>
      <c r="B597" s="20"/>
      <c r="C597" s="189"/>
      <c r="D597" s="1"/>
      <c r="E597" s="1"/>
      <c r="F597" s="233">
        <v>0</v>
      </c>
      <c r="G597" s="58"/>
      <c r="H597" s="134" t="str">
        <f t="shared" si="136"/>
        <v/>
      </c>
      <c r="I597" s="35" t="b">
        <f t="shared" si="126"/>
        <v>0</v>
      </c>
      <c r="J597" s="92" t="str">
        <f t="shared" si="127"/>
        <v/>
      </c>
      <c r="K597" s="29" t="b">
        <v>0</v>
      </c>
      <c r="L597" s="92" t="str">
        <f t="shared" si="137"/>
        <v/>
      </c>
      <c r="M597" s="94" t="e">
        <f t="shared" si="128"/>
        <v>#VALUE!</v>
      </c>
      <c r="N597" s="94" t="e">
        <f t="shared" si="129"/>
        <v>#VALUE!</v>
      </c>
      <c r="O597" s="94" t="e">
        <f t="shared" si="130"/>
        <v>#VALUE!</v>
      </c>
      <c r="P597" s="95" t="e">
        <f t="shared" si="131"/>
        <v>#VALUE!</v>
      </c>
      <c r="Q597" s="95" t="e">
        <f t="shared" si="138"/>
        <v>#VALUE!</v>
      </c>
      <c r="R597" s="95" t="b">
        <f t="shared" si="139"/>
        <v>0</v>
      </c>
      <c r="S597" s="76" t="str">
        <f t="shared" si="132"/>
        <v/>
      </c>
      <c r="T597" s="94" t="e" cm="1">
        <f t="array" aca="1" ref="T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U597" s="94" t="str">
        <f t="shared" si="133"/>
        <v/>
      </c>
      <c r="V597" s="96" t="b">
        <f t="shared" si="134"/>
        <v>0</v>
      </c>
      <c r="W597" s="130" t="e">
        <f>IF(#REF!="",FALSE,IF(OR(X597&gt;Z597,X597&lt;Y597),TRUE,FALSE))</f>
        <v>#REF!</v>
      </c>
      <c r="X597" s="130">
        <f t="shared" si="135"/>
        <v>0</v>
      </c>
      <c r="Y597" s="132" t="e">
        <f>#REF!-3/30</f>
        <v>#REF!</v>
      </c>
      <c r="Z597" s="133" t="e">
        <f>#REF!+1/30</f>
        <v>#REF!</v>
      </c>
    </row>
    <row r="598" spans="1:26" s="30" customFormat="1" x14ac:dyDescent="0.25">
      <c r="A598" s="19">
        <v>583</v>
      </c>
      <c r="B598" s="20"/>
      <c r="C598" s="189"/>
      <c r="D598" s="1"/>
      <c r="E598" s="1"/>
      <c r="F598" s="233">
        <v>0</v>
      </c>
      <c r="G598" s="58"/>
      <c r="H598" s="134" t="str">
        <f t="shared" si="136"/>
        <v/>
      </c>
      <c r="I598" s="35" t="b">
        <f t="shared" si="126"/>
        <v>0</v>
      </c>
      <c r="J598" s="92" t="str">
        <f t="shared" si="127"/>
        <v/>
      </c>
      <c r="K598" s="29" t="b">
        <v>0</v>
      </c>
      <c r="L598" s="92" t="str">
        <f t="shared" si="137"/>
        <v/>
      </c>
      <c r="M598" s="94" t="e">
        <f t="shared" si="128"/>
        <v>#VALUE!</v>
      </c>
      <c r="N598" s="94" t="e">
        <f t="shared" si="129"/>
        <v>#VALUE!</v>
      </c>
      <c r="O598" s="94" t="e">
        <f t="shared" si="130"/>
        <v>#VALUE!</v>
      </c>
      <c r="P598" s="95" t="e">
        <f t="shared" si="131"/>
        <v>#VALUE!</v>
      </c>
      <c r="Q598" s="95" t="e">
        <f t="shared" si="138"/>
        <v>#VALUE!</v>
      </c>
      <c r="R598" s="95" t="b">
        <f t="shared" si="139"/>
        <v>0</v>
      </c>
      <c r="S598" s="76" t="str">
        <f t="shared" si="132"/>
        <v/>
      </c>
      <c r="T598" s="94" t="e" cm="1">
        <f t="array" aca="1" ref="T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U598" s="94" t="str">
        <f t="shared" si="133"/>
        <v/>
      </c>
      <c r="V598" s="96" t="b">
        <f t="shared" si="134"/>
        <v>0</v>
      </c>
      <c r="W598" s="130" t="e">
        <f>IF(#REF!="",FALSE,IF(OR(X598&gt;Z598,X598&lt;Y598),TRUE,FALSE))</f>
        <v>#REF!</v>
      </c>
      <c r="X598" s="130">
        <f t="shared" si="135"/>
        <v>0</v>
      </c>
      <c r="Y598" s="132" t="e">
        <f>#REF!-3/30</f>
        <v>#REF!</v>
      </c>
      <c r="Z598" s="133" t="e">
        <f>#REF!+1/30</f>
        <v>#REF!</v>
      </c>
    </row>
    <row r="599" spans="1:26" s="30" customFormat="1" x14ac:dyDescent="0.25">
      <c r="A599" s="19">
        <v>584</v>
      </c>
      <c r="B599" s="20"/>
      <c r="C599" s="189"/>
      <c r="D599" s="1"/>
      <c r="E599" s="1"/>
      <c r="F599" s="233">
        <v>0</v>
      </c>
      <c r="G599" s="58"/>
      <c r="H599" s="134" t="str">
        <f t="shared" si="136"/>
        <v/>
      </c>
      <c r="I599" s="35" t="b">
        <f t="shared" si="126"/>
        <v>0</v>
      </c>
      <c r="J599" s="92" t="str">
        <f t="shared" si="127"/>
        <v/>
      </c>
      <c r="K599" s="29" t="b">
        <v>0</v>
      </c>
      <c r="L599" s="92" t="str">
        <f t="shared" si="137"/>
        <v/>
      </c>
      <c r="M599" s="94" t="e">
        <f t="shared" si="128"/>
        <v>#VALUE!</v>
      </c>
      <c r="N599" s="94" t="e">
        <f t="shared" si="129"/>
        <v>#VALUE!</v>
      </c>
      <c r="O599" s="94" t="e">
        <f t="shared" si="130"/>
        <v>#VALUE!</v>
      </c>
      <c r="P599" s="95" t="e">
        <f t="shared" si="131"/>
        <v>#VALUE!</v>
      </c>
      <c r="Q599" s="95" t="e">
        <f t="shared" si="138"/>
        <v>#VALUE!</v>
      </c>
      <c r="R599" s="95" t="b">
        <f t="shared" si="139"/>
        <v>0</v>
      </c>
      <c r="S599" s="76" t="str">
        <f t="shared" si="132"/>
        <v/>
      </c>
      <c r="T599" s="94" t="e" cm="1">
        <f t="array" aca="1" ref="T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U599" s="94" t="str">
        <f t="shared" si="133"/>
        <v/>
      </c>
      <c r="V599" s="96" t="b">
        <f t="shared" si="134"/>
        <v>0</v>
      </c>
      <c r="W599" s="130" t="e">
        <f>IF(#REF!="",FALSE,IF(OR(X599&gt;Z599,X599&lt;Y599),TRUE,FALSE))</f>
        <v>#REF!</v>
      </c>
      <c r="X599" s="130">
        <f t="shared" si="135"/>
        <v>0</v>
      </c>
      <c r="Y599" s="132" t="e">
        <f>#REF!-3/30</f>
        <v>#REF!</v>
      </c>
      <c r="Z599" s="133" t="e">
        <f>#REF!+1/30</f>
        <v>#REF!</v>
      </c>
    </row>
    <row r="600" spans="1:26" s="30" customFormat="1" x14ac:dyDescent="0.25">
      <c r="A600" s="19">
        <v>585</v>
      </c>
      <c r="B600" s="20"/>
      <c r="C600" s="189"/>
      <c r="D600" s="1"/>
      <c r="E600" s="1"/>
      <c r="F600" s="233">
        <v>0</v>
      </c>
      <c r="G600" s="58"/>
      <c r="H600" s="134" t="str">
        <f t="shared" si="136"/>
        <v/>
      </c>
      <c r="I600" s="35" t="b">
        <f t="shared" si="126"/>
        <v>0</v>
      </c>
      <c r="J600" s="92" t="str">
        <f t="shared" si="127"/>
        <v/>
      </c>
      <c r="K600" s="29" t="b">
        <v>0</v>
      </c>
      <c r="L600" s="92" t="str">
        <f t="shared" si="137"/>
        <v/>
      </c>
      <c r="M600" s="94" t="e">
        <f t="shared" si="128"/>
        <v>#VALUE!</v>
      </c>
      <c r="N600" s="94" t="e">
        <f t="shared" si="129"/>
        <v>#VALUE!</v>
      </c>
      <c r="O600" s="94" t="e">
        <f t="shared" si="130"/>
        <v>#VALUE!</v>
      </c>
      <c r="P600" s="95" t="e">
        <f t="shared" si="131"/>
        <v>#VALUE!</v>
      </c>
      <c r="Q600" s="95" t="e">
        <f t="shared" si="138"/>
        <v>#VALUE!</v>
      </c>
      <c r="R600" s="95" t="b">
        <f t="shared" si="139"/>
        <v>0</v>
      </c>
      <c r="S600" s="76" t="str">
        <f t="shared" si="132"/>
        <v/>
      </c>
      <c r="T600" s="94" t="e" cm="1">
        <f t="array" aca="1" ref="T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U600" s="94" t="str">
        <f t="shared" si="133"/>
        <v/>
      </c>
      <c r="V600" s="96" t="b">
        <f t="shared" si="134"/>
        <v>0</v>
      </c>
      <c r="W600" s="130" t="e">
        <f>IF(#REF!="",FALSE,IF(OR(X600&gt;Z600,X600&lt;Y600),TRUE,FALSE))</f>
        <v>#REF!</v>
      </c>
      <c r="X600" s="130">
        <f t="shared" si="135"/>
        <v>0</v>
      </c>
      <c r="Y600" s="132" t="e">
        <f>#REF!-3/30</f>
        <v>#REF!</v>
      </c>
      <c r="Z600" s="133" t="e">
        <f>#REF!+1/30</f>
        <v>#REF!</v>
      </c>
    </row>
    <row r="601" spans="1:26" s="30" customFormat="1" x14ac:dyDescent="0.25">
      <c r="A601" s="19">
        <v>586</v>
      </c>
      <c r="B601" s="20"/>
      <c r="C601" s="189"/>
      <c r="D601" s="1"/>
      <c r="E601" s="1"/>
      <c r="F601" s="233">
        <v>0</v>
      </c>
      <c r="G601" s="58"/>
      <c r="H601" s="134" t="str">
        <f t="shared" si="136"/>
        <v/>
      </c>
      <c r="I601" s="35" t="b">
        <f t="shared" si="126"/>
        <v>0</v>
      </c>
      <c r="J601" s="92" t="str">
        <f t="shared" si="127"/>
        <v/>
      </c>
      <c r="K601" s="29" t="b">
        <v>0</v>
      </c>
      <c r="L601" s="92" t="str">
        <f t="shared" si="137"/>
        <v/>
      </c>
      <c r="M601" s="94" t="e">
        <f t="shared" si="128"/>
        <v>#VALUE!</v>
      </c>
      <c r="N601" s="94" t="e">
        <f t="shared" si="129"/>
        <v>#VALUE!</v>
      </c>
      <c r="O601" s="94" t="e">
        <f t="shared" si="130"/>
        <v>#VALUE!</v>
      </c>
      <c r="P601" s="95" t="e">
        <f t="shared" si="131"/>
        <v>#VALUE!</v>
      </c>
      <c r="Q601" s="95" t="e">
        <f t="shared" si="138"/>
        <v>#VALUE!</v>
      </c>
      <c r="R601" s="95" t="b">
        <f t="shared" si="139"/>
        <v>0</v>
      </c>
      <c r="S601" s="76" t="str">
        <f t="shared" si="132"/>
        <v/>
      </c>
      <c r="T601" s="94" t="e" cm="1">
        <f t="array" aca="1" ref="T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U601" s="94" t="str">
        <f t="shared" si="133"/>
        <v/>
      </c>
      <c r="V601" s="96" t="b">
        <f t="shared" si="134"/>
        <v>0</v>
      </c>
      <c r="W601" s="130" t="e">
        <f>IF(#REF!="",FALSE,IF(OR(X601&gt;Z601,X601&lt;Y601),TRUE,FALSE))</f>
        <v>#REF!</v>
      </c>
      <c r="X601" s="130">
        <f t="shared" si="135"/>
        <v>0</v>
      </c>
      <c r="Y601" s="132" t="e">
        <f>#REF!-3/30</f>
        <v>#REF!</v>
      </c>
      <c r="Z601" s="133" t="e">
        <f>#REF!+1/30</f>
        <v>#REF!</v>
      </c>
    </row>
    <row r="602" spans="1:26" s="30" customFormat="1" x14ac:dyDescent="0.25">
      <c r="A602" s="19">
        <v>587</v>
      </c>
      <c r="B602" s="20"/>
      <c r="C602" s="189"/>
      <c r="D602" s="1"/>
      <c r="E602" s="1"/>
      <c r="F602" s="233">
        <v>0</v>
      </c>
      <c r="G602" s="58"/>
      <c r="H602" s="134" t="str">
        <f t="shared" si="136"/>
        <v/>
      </c>
      <c r="I602" s="35" t="b">
        <f t="shared" si="126"/>
        <v>0</v>
      </c>
      <c r="J602" s="92" t="str">
        <f t="shared" si="127"/>
        <v/>
      </c>
      <c r="K602" s="29" t="b">
        <v>0</v>
      </c>
      <c r="L602" s="92" t="str">
        <f t="shared" si="137"/>
        <v/>
      </c>
      <c r="M602" s="94" t="e">
        <f t="shared" si="128"/>
        <v>#VALUE!</v>
      </c>
      <c r="N602" s="94" t="e">
        <f t="shared" si="129"/>
        <v>#VALUE!</v>
      </c>
      <c r="O602" s="94" t="e">
        <f t="shared" si="130"/>
        <v>#VALUE!</v>
      </c>
      <c r="P602" s="95" t="e">
        <f t="shared" si="131"/>
        <v>#VALUE!</v>
      </c>
      <c r="Q602" s="95" t="e">
        <f t="shared" si="138"/>
        <v>#VALUE!</v>
      </c>
      <c r="R602" s="95" t="b">
        <f t="shared" si="139"/>
        <v>0</v>
      </c>
      <c r="S602" s="76" t="str">
        <f t="shared" si="132"/>
        <v/>
      </c>
      <c r="T602" s="94" t="e" cm="1">
        <f t="array" aca="1" ref="T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U602" s="94" t="str">
        <f t="shared" si="133"/>
        <v/>
      </c>
      <c r="V602" s="96" t="b">
        <f t="shared" si="134"/>
        <v>0</v>
      </c>
      <c r="W602" s="130" t="e">
        <f>IF(#REF!="",FALSE,IF(OR(X602&gt;Z602,X602&lt;Y602),TRUE,FALSE))</f>
        <v>#REF!</v>
      </c>
      <c r="X602" s="130">
        <f t="shared" si="135"/>
        <v>0</v>
      </c>
      <c r="Y602" s="132" t="e">
        <f>#REF!-3/30</f>
        <v>#REF!</v>
      </c>
      <c r="Z602" s="133" t="e">
        <f>#REF!+1/30</f>
        <v>#REF!</v>
      </c>
    </row>
    <row r="603" spans="1:26" s="30" customFormat="1" x14ac:dyDescent="0.25">
      <c r="A603" s="19">
        <v>588</v>
      </c>
      <c r="B603" s="20"/>
      <c r="C603" s="189"/>
      <c r="D603" s="1"/>
      <c r="E603" s="1"/>
      <c r="F603" s="233">
        <v>0</v>
      </c>
      <c r="G603" s="58"/>
      <c r="H603" s="134" t="str">
        <f t="shared" si="136"/>
        <v/>
      </c>
      <c r="I603" s="35" t="b">
        <f t="shared" si="126"/>
        <v>0</v>
      </c>
      <c r="J603" s="92" t="str">
        <f t="shared" si="127"/>
        <v/>
      </c>
      <c r="K603" s="29" t="b">
        <v>0</v>
      </c>
      <c r="L603" s="92" t="str">
        <f t="shared" si="137"/>
        <v/>
      </c>
      <c r="M603" s="94" t="e">
        <f t="shared" si="128"/>
        <v>#VALUE!</v>
      </c>
      <c r="N603" s="94" t="e">
        <f t="shared" si="129"/>
        <v>#VALUE!</v>
      </c>
      <c r="O603" s="94" t="e">
        <f t="shared" si="130"/>
        <v>#VALUE!</v>
      </c>
      <c r="P603" s="95" t="e">
        <f t="shared" si="131"/>
        <v>#VALUE!</v>
      </c>
      <c r="Q603" s="95" t="e">
        <f t="shared" si="138"/>
        <v>#VALUE!</v>
      </c>
      <c r="R603" s="95" t="b">
        <f t="shared" si="139"/>
        <v>0</v>
      </c>
      <c r="S603" s="76" t="str">
        <f t="shared" si="132"/>
        <v/>
      </c>
      <c r="T603" s="94" t="e" cm="1">
        <f t="array" aca="1" ref="T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U603" s="94" t="str">
        <f t="shared" si="133"/>
        <v/>
      </c>
      <c r="V603" s="96" t="b">
        <f t="shared" si="134"/>
        <v>0</v>
      </c>
      <c r="W603" s="130" t="e">
        <f>IF(#REF!="",FALSE,IF(OR(X603&gt;Z603,X603&lt;Y603),TRUE,FALSE))</f>
        <v>#REF!</v>
      </c>
      <c r="X603" s="130">
        <f t="shared" si="135"/>
        <v>0</v>
      </c>
      <c r="Y603" s="132" t="e">
        <f>#REF!-3/30</f>
        <v>#REF!</v>
      </c>
      <c r="Z603" s="133" t="e">
        <f>#REF!+1/30</f>
        <v>#REF!</v>
      </c>
    </row>
    <row r="604" spans="1:26" s="30" customFormat="1" x14ac:dyDescent="0.25">
      <c r="A604" s="19">
        <v>589</v>
      </c>
      <c r="B604" s="20"/>
      <c r="C604" s="189"/>
      <c r="D604" s="1"/>
      <c r="E604" s="1"/>
      <c r="F604" s="233">
        <v>0</v>
      </c>
      <c r="G604" s="58"/>
      <c r="H604" s="134" t="str">
        <f t="shared" si="136"/>
        <v/>
      </c>
      <c r="I604" s="35" t="b">
        <f t="shared" si="126"/>
        <v>0</v>
      </c>
      <c r="J604" s="92" t="str">
        <f t="shared" si="127"/>
        <v/>
      </c>
      <c r="K604" s="29" t="b">
        <v>0</v>
      </c>
      <c r="L604" s="92" t="str">
        <f t="shared" si="137"/>
        <v/>
      </c>
      <c r="M604" s="94" t="e">
        <f t="shared" si="128"/>
        <v>#VALUE!</v>
      </c>
      <c r="N604" s="94" t="e">
        <f t="shared" si="129"/>
        <v>#VALUE!</v>
      </c>
      <c r="O604" s="94" t="e">
        <f t="shared" si="130"/>
        <v>#VALUE!</v>
      </c>
      <c r="P604" s="95" t="e">
        <f t="shared" si="131"/>
        <v>#VALUE!</v>
      </c>
      <c r="Q604" s="95" t="e">
        <f t="shared" si="138"/>
        <v>#VALUE!</v>
      </c>
      <c r="R604" s="95" t="b">
        <f t="shared" si="139"/>
        <v>0</v>
      </c>
      <c r="S604" s="76" t="str">
        <f t="shared" si="132"/>
        <v/>
      </c>
      <c r="T604" s="94" t="e" cm="1">
        <f t="array" aca="1" ref="T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U604" s="94" t="str">
        <f t="shared" si="133"/>
        <v/>
      </c>
      <c r="V604" s="96" t="b">
        <f t="shared" si="134"/>
        <v>0</v>
      </c>
      <c r="W604" s="130" t="e">
        <f>IF(#REF!="",FALSE,IF(OR(X604&gt;Z604,X604&lt;Y604),TRUE,FALSE))</f>
        <v>#REF!</v>
      </c>
      <c r="X604" s="130">
        <f t="shared" si="135"/>
        <v>0</v>
      </c>
      <c r="Y604" s="132" t="e">
        <f>#REF!-3/30</f>
        <v>#REF!</v>
      </c>
      <c r="Z604" s="133" t="e">
        <f>#REF!+1/30</f>
        <v>#REF!</v>
      </c>
    </row>
    <row r="605" spans="1:26" s="30" customFormat="1" x14ac:dyDescent="0.25">
      <c r="A605" s="19">
        <v>590</v>
      </c>
      <c r="B605" s="20"/>
      <c r="C605" s="189"/>
      <c r="D605" s="1"/>
      <c r="E605" s="1"/>
      <c r="F605" s="233">
        <v>0</v>
      </c>
      <c r="G605" s="58"/>
      <c r="H605" s="134" t="str">
        <f t="shared" si="136"/>
        <v/>
      </c>
      <c r="I605" s="35" t="b">
        <f t="shared" si="126"/>
        <v>0</v>
      </c>
      <c r="J605" s="92" t="str">
        <f t="shared" si="127"/>
        <v/>
      </c>
      <c r="K605" s="29" t="b">
        <v>0</v>
      </c>
      <c r="L605" s="92" t="str">
        <f t="shared" si="137"/>
        <v/>
      </c>
      <c r="M605" s="94" t="e">
        <f t="shared" si="128"/>
        <v>#VALUE!</v>
      </c>
      <c r="N605" s="94" t="e">
        <f t="shared" si="129"/>
        <v>#VALUE!</v>
      </c>
      <c r="O605" s="94" t="e">
        <f t="shared" si="130"/>
        <v>#VALUE!</v>
      </c>
      <c r="P605" s="95" t="e">
        <f t="shared" si="131"/>
        <v>#VALUE!</v>
      </c>
      <c r="Q605" s="95" t="e">
        <f t="shared" si="138"/>
        <v>#VALUE!</v>
      </c>
      <c r="R605" s="95" t="b">
        <f t="shared" si="139"/>
        <v>0</v>
      </c>
      <c r="S605" s="76" t="str">
        <f t="shared" si="132"/>
        <v/>
      </c>
      <c r="T605" s="94" t="e" cm="1">
        <f t="array" aca="1" ref="T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U605" s="94" t="str">
        <f t="shared" si="133"/>
        <v/>
      </c>
      <c r="V605" s="96" t="b">
        <f t="shared" si="134"/>
        <v>0</v>
      </c>
      <c r="W605" s="130" t="e">
        <f>IF(#REF!="",FALSE,IF(OR(X605&gt;Z605,X605&lt;Y605),TRUE,FALSE))</f>
        <v>#REF!</v>
      </c>
      <c r="X605" s="130">
        <f t="shared" si="135"/>
        <v>0</v>
      </c>
      <c r="Y605" s="132" t="e">
        <f>#REF!-3/30</f>
        <v>#REF!</v>
      </c>
      <c r="Z605" s="133" t="e">
        <f>#REF!+1/30</f>
        <v>#REF!</v>
      </c>
    </row>
    <row r="606" spans="1:26" s="30" customFormat="1" x14ac:dyDescent="0.25">
      <c r="A606" s="19">
        <v>591</v>
      </c>
      <c r="B606" s="20"/>
      <c r="C606" s="189"/>
      <c r="D606" s="1"/>
      <c r="E606" s="1"/>
      <c r="F606" s="233">
        <v>0</v>
      </c>
      <c r="G606" s="58"/>
      <c r="H606" s="134" t="str">
        <f t="shared" si="136"/>
        <v/>
      </c>
      <c r="I606" s="35" t="b">
        <f t="shared" si="126"/>
        <v>0</v>
      </c>
      <c r="J606" s="92" t="str">
        <f t="shared" si="127"/>
        <v/>
      </c>
      <c r="K606" s="29" t="b">
        <v>0</v>
      </c>
      <c r="L606" s="92" t="str">
        <f t="shared" si="137"/>
        <v/>
      </c>
      <c r="M606" s="94" t="e">
        <f t="shared" si="128"/>
        <v>#VALUE!</v>
      </c>
      <c r="N606" s="94" t="e">
        <f t="shared" si="129"/>
        <v>#VALUE!</v>
      </c>
      <c r="O606" s="94" t="e">
        <f t="shared" si="130"/>
        <v>#VALUE!</v>
      </c>
      <c r="P606" s="95" t="e">
        <f t="shared" si="131"/>
        <v>#VALUE!</v>
      </c>
      <c r="Q606" s="95" t="e">
        <f t="shared" si="138"/>
        <v>#VALUE!</v>
      </c>
      <c r="R606" s="95" t="b">
        <f t="shared" si="139"/>
        <v>0</v>
      </c>
      <c r="S606" s="76" t="str">
        <f t="shared" si="132"/>
        <v/>
      </c>
      <c r="T606" s="94" t="e" cm="1">
        <f t="array" aca="1" ref="T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U606" s="94" t="str">
        <f t="shared" si="133"/>
        <v/>
      </c>
      <c r="V606" s="96" t="b">
        <f t="shared" si="134"/>
        <v>0</v>
      </c>
      <c r="W606" s="130" t="e">
        <f>IF(#REF!="",FALSE,IF(OR(X606&gt;Z606,X606&lt;Y606),TRUE,FALSE))</f>
        <v>#REF!</v>
      </c>
      <c r="X606" s="130">
        <f t="shared" si="135"/>
        <v>0</v>
      </c>
      <c r="Y606" s="132" t="e">
        <f>#REF!-3/30</f>
        <v>#REF!</v>
      </c>
      <c r="Z606" s="133" t="e">
        <f>#REF!+1/30</f>
        <v>#REF!</v>
      </c>
    </row>
    <row r="607" spans="1:26" s="30" customFormat="1" x14ac:dyDescent="0.25">
      <c r="A607" s="19">
        <v>592</v>
      </c>
      <c r="B607" s="20"/>
      <c r="C607" s="189"/>
      <c r="D607" s="1"/>
      <c r="E607" s="1"/>
      <c r="F607" s="233">
        <v>0</v>
      </c>
      <c r="G607" s="58"/>
      <c r="H607" s="134" t="str">
        <f t="shared" si="136"/>
        <v/>
      </c>
      <c r="I607" s="35" t="b">
        <f t="shared" si="126"/>
        <v>0</v>
      </c>
      <c r="J607" s="92" t="str">
        <f t="shared" si="127"/>
        <v/>
      </c>
      <c r="K607" s="29" t="b">
        <v>0</v>
      </c>
      <c r="L607" s="92" t="str">
        <f t="shared" si="137"/>
        <v/>
      </c>
      <c r="M607" s="94" t="e">
        <f t="shared" si="128"/>
        <v>#VALUE!</v>
      </c>
      <c r="N607" s="94" t="e">
        <f t="shared" si="129"/>
        <v>#VALUE!</v>
      </c>
      <c r="O607" s="94" t="e">
        <f t="shared" si="130"/>
        <v>#VALUE!</v>
      </c>
      <c r="P607" s="95" t="e">
        <f t="shared" si="131"/>
        <v>#VALUE!</v>
      </c>
      <c r="Q607" s="95" t="e">
        <f t="shared" si="138"/>
        <v>#VALUE!</v>
      </c>
      <c r="R607" s="95" t="b">
        <f t="shared" si="139"/>
        <v>0</v>
      </c>
      <c r="S607" s="76" t="str">
        <f t="shared" si="132"/>
        <v/>
      </c>
      <c r="T607" s="94" t="e" cm="1">
        <f t="array" aca="1" ref="T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U607" s="94" t="str">
        <f t="shared" si="133"/>
        <v/>
      </c>
      <c r="V607" s="96" t="b">
        <f t="shared" si="134"/>
        <v>0</v>
      </c>
      <c r="W607" s="130" t="e">
        <f>IF(#REF!="",FALSE,IF(OR(X607&gt;Z607,X607&lt;Y607),TRUE,FALSE))</f>
        <v>#REF!</v>
      </c>
      <c r="X607" s="130">
        <f t="shared" si="135"/>
        <v>0</v>
      </c>
      <c r="Y607" s="132" t="e">
        <f>#REF!-3/30</f>
        <v>#REF!</v>
      </c>
      <c r="Z607" s="133" t="e">
        <f>#REF!+1/30</f>
        <v>#REF!</v>
      </c>
    </row>
    <row r="608" spans="1:26" s="30" customFormat="1" x14ac:dyDescent="0.25">
      <c r="A608" s="19">
        <v>593</v>
      </c>
      <c r="B608" s="20"/>
      <c r="C608" s="189"/>
      <c r="D608" s="1"/>
      <c r="E608" s="1"/>
      <c r="F608" s="233">
        <v>0</v>
      </c>
      <c r="G608" s="58"/>
      <c r="H608" s="134" t="str">
        <f t="shared" si="136"/>
        <v/>
      </c>
      <c r="I608" s="35" t="b">
        <f t="shared" si="126"/>
        <v>0</v>
      </c>
      <c r="J608" s="92" t="str">
        <f t="shared" si="127"/>
        <v/>
      </c>
      <c r="K608" s="29" t="b">
        <v>0</v>
      </c>
      <c r="L608" s="92" t="str">
        <f t="shared" si="137"/>
        <v/>
      </c>
      <c r="M608" s="94" t="e">
        <f t="shared" si="128"/>
        <v>#VALUE!</v>
      </c>
      <c r="N608" s="94" t="e">
        <f t="shared" si="129"/>
        <v>#VALUE!</v>
      </c>
      <c r="O608" s="94" t="e">
        <f t="shared" si="130"/>
        <v>#VALUE!</v>
      </c>
      <c r="P608" s="95" t="e">
        <f t="shared" si="131"/>
        <v>#VALUE!</v>
      </c>
      <c r="Q608" s="95" t="e">
        <f t="shared" si="138"/>
        <v>#VALUE!</v>
      </c>
      <c r="R608" s="95" t="b">
        <f t="shared" si="139"/>
        <v>0</v>
      </c>
      <c r="S608" s="76" t="str">
        <f t="shared" si="132"/>
        <v/>
      </c>
      <c r="T608" s="94" t="e" cm="1">
        <f t="array" aca="1" ref="T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U608" s="94" t="str">
        <f t="shared" si="133"/>
        <v/>
      </c>
      <c r="V608" s="96" t="b">
        <f t="shared" si="134"/>
        <v>0</v>
      </c>
      <c r="W608" s="130" t="e">
        <f>IF(#REF!="",FALSE,IF(OR(X608&gt;Z608,X608&lt;Y608),TRUE,FALSE))</f>
        <v>#REF!</v>
      </c>
      <c r="X608" s="130">
        <f t="shared" si="135"/>
        <v>0</v>
      </c>
      <c r="Y608" s="132" t="e">
        <f>#REF!-3/30</f>
        <v>#REF!</v>
      </c>
      <c r="Z608" s="133" t="e">
        <f>#REF!+1/30</f>
        <v>#REF!</v>
      </c>
    </row>
    <row r="609" spans="1:26" s="30" customFormat="1" x14ac:dyDescent="0.25">
      <c r="A609" s="19">
        <v>594</v>
      </c>
      <c r="B609" s="20"/>
      <c r="C609" s="189"/>
      <c r="D609" s="1"/>
      <c r="E609" s="1"/>
      <c r="F609" s="233">
        <v>0</v>
      </c>
      <c r="G609" s="58"/>
      <c r="H609" s="134" t="str">
        <f t="shared" si="136"/>
        <v/>
      </c>
      <c r="I609" s="35" t="b">
        <f t="shared" si="126"/>
        <v>0</v>
      </c>
      <c r="J609" s="92" t="str">
        <f t="shared" si="127"/>
        <v/>
      </c>
      <c r="K609" s="29" t="b">
        <v>0</v>
      </c>
      <c r="L609" s="92" t="str">
        <f t="shared" si="137"/>
        <v/>
      </c>
      <c r="M609" s="94" t="e">
        <f t="shared" si="128"/>
        <v>#VALUE!</v>
      </c>
      <c r="N609" s="94" t="e">
        <f t="shared" si="129"/>
        <v>#VALUE!</v>
      </c>
      <c r="O609" s="94" t="e">
        <f t="shared" si="130"/>
        <v>#VALUE!</v>
      </c>
      <c r="P609" s="95" t="e">
        <f t="shared" si="131"/>
        <v>#VALUE!</v>
      </c>
      <c r="Q609" s="95" t="e">
        <f t="shared" si="138"/>
        <v>#VALUE!</v>
      </c>
      <c r="R609" s="95" t="b">
        <f t="shared" si="139"/>
        <v>0</v>
      </c>
      <c r="S609" s="76" t="str">
        <f t="shared" si="132"/>
        <v/>
      </c>
      <c r="T609" s="94" t="e" cm="1">
        <f t="array" aca="1" ref="T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U609" s="94" t="str">
        <f t="shared" si="133"/>
        <v/>
      </c>
      <c r="V609" s="96" t="b">
        <f t="shared" si="134"/>
        <v>0</v>
      </c>
      <c r="W609" s="130" t="e">
        <f>IF(#REF!="",FALSE,IF(OR(X609&gt;Z609,X609&lt;Y609),TRUE,FALSE))</f>
        <v>#REF!</v>
      </c>
      <c r="X609" s="130">
        <f t="shared" si="135"/>
        <v>0</v>
      </c>
      <c r="Y609" s="132" t="e">
        <f>#REF!-3/30</f>
        <v>#REF!</v>
      </c>
      <c r="Z609" s="133" t="e">
        <f>#REF!+1/30</f>
        <v>#REF!</v>
      </c>
    </row>
    <row r="610" spans="1:26" s="30" customFormat="1" x14ac:dyDescent="0.25">
      <c r="A610" s="19">
        <v>595</v>
      </c>
      <c r="B610" s="20"/>
      <c r="C610" s="189"/>
      <c r="D610" s="1"/>
      <c r="E610" s="1"/>
      <c r="F610" s="233">
        <v>0</v>
      </c>
      <c r="G610" s="58"/>
      <c r="H610" s="134" t="str">
        <f t="shared" si="136"/>
        <v/>
      </c>
      <c r="I610" s="35" t="b">
        <f t="shared" si="126"/>
        <v>0</v>
      </c>
      <c r="J610" s="92" t="str">
        <f t="shared" si="127"/>
        <v/>
      </c>
      <c r="K610" s="29" t="b">
        <v>0</v>
      </c>
      <c r="L610" s="92" t="str">
        <f t="shared" si="137"/>
        <v/>
      </c>
      <c r="M610" s="94" t="e">
        <f t="shared" si="128"/>
        <v>#VALUE!</v>
      </c>
      <c r="N610" s="94" t="e">
        <f t="shared" si="129"/>
        <v>#VALUE!</v>
      </c>
      <c r="O610" s="94" t="e">
        <f t="shared" si="130"/>
        <v>#VALUE!</v>
      </c>
      <c r="P610" s="95" t="e">
        <f t="shared" si="131"/>
        <v>#VALUE!</v>
      </c>
      <c r="Q610" s="95" t="e">
        <f t="shared" si="138"/>
        <v>#VALUE!</v>
      </c>
      <c r="R610" s="95" t="b">
        <f t="shared" si="139"/>
        <v>0</v>
      </c>
      <c r="S610" s="76" t="str">
        <f t="shared" si="132"/>
        <v/>
      </c>
      <c r="T610" s="94" t="e" cm="1">
        <f t="array" aca="1" ref="T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U610" s="94" t="str">
        <f t="shared" si="133"/>
        <v/>
      </c>
      <c r="V610" s="96" t="b">
        <f t="shared" si="134"/>
        <v>0</v>
      </c>
      <c r="W610" s="130" t="e">
        <f>IF(#REF!="",FALSE,IF(OR(X610&gt;Z610,X610&lt;Y610),TRUE,FALSE))</f>
        <v>#REF!</v>
      </c>
      <c r="X610" s="130">
        <f t="shared" si="135"/>
        <v>0</v>
      </c>
      <c r="Y610" s="132" t="e">
        <f>#REF!-3/30</f>
        <v>#REF!</v>
      </c>
      <c r="Z610" s="133" t="e">
        <f>#REF!+1/30</f>
        <v>#REF!</v>
      </c>
    </row>
    <row r="611" spans="1:26" s="30" customFormat="1" x14ac:dyDescent="0.25">
      <c r="A611" s="19">
        <v>596</v>
      </c>
      <c r="B611" s="20"/>
      <c r="C611" s="189"/>
      <c r="D611" s="1"/>
      <c r="E611" s="1"/>
      <c r="F611" s="233">
        <v>0</v>
      </c>
      <c r="G611" s="58"/>
      <c r="H611" s="134" t="str">
        <f t="shared" si="136"/>
        <v/>
      </c>
      <c r="I611" s="35" t="b">
        <f t="shared" si="126"/>
        <v>0</v>
      </c>
      <c r="J611" s="92" t="str">
        <f t="shared" si="127"/>
        <v/>
      </c>
      <c r="K611" s="29" t="b">
        <v>0</v>
      </c>
      <c r="L611" s="92" t="str">
        <f t="shared" si="137"/>
        <v/>
      </c>
      <c r="M611" s="94" t="e">
        <f t="shared" si="128"/>
        <v>#VALUE!</v>
      </c>
      <c r="N611" s="94" t="e">
        <f t="shared" si="129"/>
        <v>#VALUE!</v>
      </c>
      <c r="O611" s="94" t="e">
        <f t="shared" si="130"/>
        <v>#VALUE!</v>
      </c>
      <c r="P611" s="95" t="e">
        <f t="shared" si="131"/>
        <v>#VALUE!</v>
      </c>
      <c r="Q611" s="95" t="e">
        <f t="shared" si="138"/>
        <v>#VALUE!</v>
      </c>
      <c r="R611" s="95" t="b">
        <f t="shared" si="139"/>
        <v>0</v>
      </c>
      <c r="S611" s="76" t="str">
        <f t="shared" si="132"/>
        <v/>
      </c>
      <c r="T611" s="94" t="e" cm="1">
        <f t="array" aca="1" ref="T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U611" s="94" t="str">
        <f t="shared" si="133"/>
        <v/>
      </c>
      <c r="V611" s="96" t="b">
        <f t="shared" si="134"/>
        <v>0</v>
      </c>
      <c r="W611" s="130" t="e">
        <f>IF(#REF!="",FALSE,IF(OR(X611&gt;Z611,X611&lt;Y611),TRUE,FALSE))</f>
        <v>#REF!</v>
      </c>
      <c r="X611" s="130">
        <f t="shared" si="135"/>
        <v>0</v>
      </c>
      <c r="Y611" s="132" t="e">
        <f>#REF!-3/30</f>
        <v>#REF!</v>
      </c>
      <c r="Z611" s="133" t="e">
        <f>#REF!+1/30</f>
        <v>#REF!</v>
      </c>
    </row>
    <row r="612" spans="1:26" s="30" customFormat="1" x14ac:dyDescent="0.25">
      <c r="A612" s="19">
        <v>597</v>
      </c>
      <c r="B612" s="20"/>
      <c r="C612" s="189"/>
      <c r="D612" s="1"/>
      <c r="E612" s="1"/>
      <c r="F612" s="233">
        <v>0</v>
      </c>
      <c r="G612" s="58"/>
      <c r="H612" s="134" t="str">
        <f t="shared" si="136"/>
        <v/>
      </c>
      <c r="I612" s="35" t="b">
        <f t="shared" si="126"/>
        <v>0</v>
      </c>
      <c r="J612" s="92" t="str">
        <f t="shared" si="127"/>
        <v/>
      </c>
      <c r="K612" s="29" t="b">
        <v>0</v>
      </c>
      <c r="L612" s="92" t="str">
        <f t="shared" si="137"/>
        <v/>
      </c>
      <c r="M612" s="94" t="e">
        <f t="shared" si="128"/>
        <v>#VALUE!</v>
      </c>
      <c r="N612" s="94" t="e">
        <f t="shared" si="129"/>
        <v>#VALUE!</v>
      </c>
      <c r="O612" s="94" t="e">
        <f t="shared" si="130"/>
        <v>#VALUE!</v>
      </c>
      <c r="P612" s="95" t="e">
        <f t="shared" si="131"/>
        <v>#VALUE!</v>
      </c>
      <c r="Q612" s="95" t="e">
        <f t="shared" si="138"/>
        <v>#VALUE!</v>
      </c>
      <c r="R612" s="95" t="b">
        <f t="shared" si="139"/>
        <v>0</v>
      </c>
      <c r="S612" s="76" t="str">
        <f t="shared" si="132"/>
        <v/>
      </c>
      <c r="T612" s="94" t="e" cm="1">
        <f t="array" aca="1" ref="T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U612" s="94" t="str">
        <f t="shared" si="133"/>
        <v/>
      </c>
      <c r="V612" s="96" t="b">
        <f t="shared" si="134"/>
        <v>0</v>
      </c>
      <c r="W612" s="130" t="e">
        <f>IF(#REF!="",FALSE,IF(OR(X612&gt;Z612,X612&lt;Y612),TRUE,FALSE))</f>
        <v>#REF!</v>
      </c>
      <c r="X612" s="130">
        <f t="shared" si="135"/>
        <v>0</v>
      </c>
      <c r="Y612" s="132" t="e">
        <f>#REF!-3/30</f>
        <v>#REF!</v>
      </c>
      <c r="Z612" s="133" t="e">
        <f>#REF!+1/30</f>
        <v>#REF!</v>
      </c>
    </row>
    <row r="613" spans="1:26" s="30" customFormat="1" x14ac:dyDescent="0.25">
      <c r="A613" s="19">
        <v>598</v>
      </c>
      <c r="B613" s="20"/>
      <c r="C613" s="189"/>
      <c r="D613" s="1"/>
      <c r="E613" s="1"/>
      <c r="F613" s="233">
        <v>0</v>
      </c>
      <c r="G613" s="58"/>
      <c r="H613" s="134" t="str">
        <f t="shared" si="136"/>
        <v/>
      </c>
      <c r="I613" s="35" t="b">
        <f t="shared" si="126"/>
        <v>0</v>
      </c>
      <c r="J613" s="92" t="str">
        <f t="shared" si="127"/>
        <v/>
      </c>
      <c r="K613" s="29" t="b">
        <v>0</v>
      </c>
      <c r="L613" s="92" t="str">
        <f t="shared" si="137"/>
        <v/>
      </c>
      <c r="M613" s="94" t="e">
        <f t="shared" si="128"/>
        <v>#VALUE!</v>
      </c>
      <c r="N613" s="94" t="e">
        <f t="shared" si="129"/>
        <v>#VALUE!</v>
      </c>
      <c r="O613" s="94" t="e">
        <f t="shared" si="130"/>
        <v>#VALUE!</v>
      </c>
      <c r="P613" s="95" t="e">
        <f t="shared" si="131"/>
        <v>#VALUE!</v>
      </c>
      <c r="Q613" s="95" t="e">
        <f t="shared" si="138"/>
        <v>#VALUE!</v>
      </c>
      <c r="R613" s="95" t="b">
        <f t="shared" si="139"/>
        <v>0</v>
      </c>
      <c r="S613" s="76" t="str">
        <f t="shared" si="132"/>
        <v/>
      </c>
      <c r="T613" s="94" t="e" cm="1">
        <f t="array" aca="1" ref="T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U613" s="94" t="str">
        <f t="shared" si="133"/>
        <v/>
      </c>
      <c r="V613" s="96" t="b">
        <f t="shared" si="134"/>
        <v>0</v>
      </c>
      <c r="W613" s="130" t="e">
        <f>IF(#REF!="",FALSE,IF(OR(X613&gt;Z613,X613&lt;Y613),TRUE,FALSE))</f>
        <v>#REF!</v>
      </c>
      <c r="X613" s="130">
        <f t="shared" si="135"/>
        <v>0</v>
      </c>
      <c r="Y613" s="132" t="e">
        <f>#REF!-3/30</f>
        <v>#REF!</v>
      </c>
      <c r="Z613" s="133" t="e">
        <f>#REF!+1/30</f>
        <v>#REF!</v>
      </c>
    </row>
    <row r="614" spans="1:26" s="30" customFormat="1" x14ac:dyDescent="0.25">
      <c r="A614" s="19">
        <v>599</v>
      </c>
      <c r="B614" s="20"/>
      <c r="C614" s="189"/>
      <c r="D614" s="1"/>
      <c r="E614" s="1"/>
      <c r="F614" s="233">
        <v>0</v>
      </c>
      <c r="G614" s="58"/>
      <c r="H614" s="134" t="str">
        <f t="shared" si="136"/>
        <v/>
      </c>
      <c r="I614" s="35" t="b">
        <f t="shared" si="126"/>
        <v>0</v>
      </c>
      <c r="J614" s="92" t="str">
        <f t="shared" si="127"/>
        <v/>
      </c>
      <c r="K614" s="29" t="b">
        <v>0</v>
      </c>
      <c r="L614" s="92" t="str">
        <f t="shared" si="137"/>
        <v/>
      </c>
      <c r="M614" s="94" t="e">
        <f t="shared" si="128"/>
        <v>#VALUE!</v>
      </c>
      <c r="N614" s="94" t="e">
        <f t="shared" si="129"/>
        <v>#VALUE!</v>
      </c>
      <c r="O614" s="94" t="e">
        <f t="shared" si="130"/>
        <v>#VALUE!</v>
      </c>
      <c r="P614" s="95" t="e">
        <f t="shared" si="131"/>
        <v>#VALUE!</v>
      </c>
      <c r="Q614" s="95" t="e">
        <f t="shared" si="138"/>
        <v>#VALUE!</v>
      </c>
      <c r="R614" s="95" t="b">
        <f t="shared" si="139"/>
        <v>0</v>
      </c>
      <c r="S614" s="76" t="str">
        <f t="shared" si="132"/>
        <v/>
      </c>
      <c r="T614" s="94" t="e" cm="1">
        <f t="array" aca="1" ref="T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U614" s="94" t="str">
        <f t="shared" si="133"/>
        <v/>
      </c>
      <c r="V614" s="96" t="b">
        <f t="shared" si="134"/>
        <v>0</v>
      </c>
      <c r="W614" s="130" t="e">
        <f>IF(#REF!="",FALSE,IF(OR(X614&gt;Z614,X614&lt;Y614),TRUE,FALSE))</f>
        <v>#REF!</v>
      </c>
      <c r="X614" s="130">
        <f t="shared" si="135"/>
        <v>0</v>
      </c>
      <c r="Y614" s="132" t="e">
        <f>#REF!-3/30</f>
        <v>#REF!</v>
      </c>
      <c r="Z614" s="133" t="e">
        <f>#REF!+1/30</f>
        <v>#REF!</v>
      </c>
    </row>
    <row r="615" spans="1:26" s="30" customFormat="1" x14ac:dyDescent="0.25">
      <c r="A615" s="19">
        <v>600</v>
      </c>
      <c r="B615" s="20"/>
      <c r="C615" s="189"/>
      <c r="D615" s="1"/>
      <c r="E615" s="1"/>
      <c r="F615" s="233">
        <v>0</v>
      </c>
      <c r="G615" s="58"/>
      <c r="H615" s="134" t="str">
        <f t="shared" si="136"/>
        <v/>
      </c>
      <c r="I615" s="35" t="b">
        <f t="shared" si="126"/>
        <v>0</v>
      </c>
      <c r="J615" s="92" t="str">
        <f t="shared" si="127"/>
        <v/>
      </c>
      <c r="K615" s="29" t="b">
        <v>0</v>
      </c>
      <c r="L615" s="92" t="str">
        <f t="shared" si="137"/>
        <v/>
      </c>
      <c r="M615" s="94" t="e">
        <f t="shared" si="128"/>
        <v>#VALUE!</v>
      </c>
      <c r="N615" s="94" t="e">
        <f t="shared" si="129"/>
        <v>#VALUE!</v>
      </c>
      <c r="O615" s="94" t="e">
        <f t="shared" si="130"/>
        <v>#VALUE!</v>
      </c>
      <c r="P615" s="95" t="e">
        <f t="shared" si="131"/>
        <v>#VALUE!</v>
      </c>
      <c r="Q615" s="95" t="e">
        <f t="shared" si="138"/>
        <v>#VALUE!</v>
      </c>
      <c r="R615" s="95" t="b">
        <f t="shared" si="139"/>
        <v>0</v>
      </c>
      <c r="S615" s="76" t="str">
        <f t="shared" si="132"/>
        <v/>
      </c>
      <c r="T615" s="94" t="e" cm="1">
        <f t="array" aca="1" ref="T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U615" s="94" t="str">
        <f t="shared" si="133"/>
        <v/>
      </c>
      <c r="V615" s="96" t="b">
        <f t="shared" si="134"/>
        <v>0</v>
      </c>
      <c r="W615" s="130" t="e">
        <f>IF(#REF!="",FALSE,IF(OR(X615&gt;Z615,X615&lt;Y615),TRUE,FALSE))</f>
        <v>#REF!</v>
      </c>
      <c r="X615" s="130">
        <f t="shared" si="135"/>
        <v>0</v>
      </c>
      <c r="Y615" s="132" t="e">
        <f>#REF!-3/30</f>
        <v>#REF!</v>
      </c>
      <c r="Z615" s="133" t="e">
        <f>#REF!+1/30</f>
        <v>#REF!</v>
      </c>
    </row>
    <row r="616" spans="1:26" s="30" customFormat="1" x14ac:dyDescent="0.25">
      <c r="A616" s="19">
        <v>601</v>
      </c>
      <c r="B616" s="20"/>
      <c r="C616" s="189"/>
      <c r="D616" s="1"/>
      <c r="E616" s="1"/>
      <c r="F616" s="233">
        <v>0</v>
      </c>
      <c r="G616" s="58"/>
      <c r="H616" s="134" t="str">
        <f t="shared" si="136"/>
        <v/>
      </c>
      <c r="I616" s="35" t="b">
        <f t="shared" si="126"/>
        <v>0</v>
      </c>
      <c r="J616" s="92" t="str">
        <f t="shared" si="127"/>
        <v/>
      </c>
      <c r="K616" s="29" t="b">
        <v>0</v>
      </c>
      <c r="L616" s="92" t="str">
        <f t="shared" si="137"/>
        <v/>
      </c>
      <c r="M616" s="94" t="e">
        <f t="shared" si="128"/>
        <v>#VALUE!</v>
      </c>
      <c r="N616" s="94" t="e">
        <f t="shared" si="129"/>
        <v>#VALUE!</v>
      </c>
      <c r="O616" s="94" t="e">
        <f t="shared" si="130"/>
        <v>#VALUE!</v>
      </c>
      <c r="P616" s="95" t="e">
        <f t="shared" si="131"/>
        <v>#VALUE!</v>
      </c>
      <c r="Q616" s="95" t="e">
        <f t="shared" si="138"/>
        <v>#VALUE!</v>
      </c>
      <c r="R616" s="95" t="b">
        <f t="shared" si="139"/>
        <v>0</v>
      </c>
      <c r="S616" s="76" t="str">
        <f t="shared" si="132"/>
        <v/>
      </c>
      <c r="T616" s="94" t="e" cm="1">
        <f t="array" aca="1" ref="T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U616" s="94" t="str">
        <f t="shared" si="133"/>
        <v/>
      </c>
      <c r="V616" s="96" t="b">
        <f t="shared" si="134"/>
        <v>0</v>
      </c>
      <c r="W616" s="130" t="e">
        <f>IF(#REF!="",FALSE,IF(OR(X616&gt;Z616,X616&lt;Y616),TRUE,FALSE))</f>
        <v>#REF!</v>
      </c>
      <c r="X616" s="130">
        <f t="shared" si="135"/>
        <v>0</v>
      </c>
      <c r="Y616" s="132" t="e">
        <f>#REF!-3/30</f>
        <v>#REF!</v>
      </c>
      <c r="Z616" s="133" t="e">
        <f>#REF!+1/30</f>
        <v>#REF!</v>
      </c>
    </row>
    <row r="617" spans="1:26" s="30" customFormat="1" x14ac:dyDescent="0.25">
      <c r="A617" s="19">
        <v>602</v>
      </c>
      <c r="B617" s="20"/>
      <c r="C617" s="189"/>
      <c r="D617" s="1"/>
      <c r="E617" s="1"/>
      <c r="F617" s="233">
        <v>0</v>
      </c>
      <c r="G617" s="58"/>
      <c r="H617" s="134" t="str">
        <f t="shared" si="136"/>
        <v/>
      </c>
      <c r="I617" s="35" t="b">
        <f t="shared" si="126"/>
        <v>0</v>
      </c>
      <c r="J617" s="92" t="str">
        <f t="shared" si="127"/>
        <v/>
      </c>
      <c r="K617" s="29" t="b">
        <v>0</v>
      </c>
      <c r="L617" s="92" t="str">
        <f t="shared" si="137"/>
        <v/>
      </c>
      <c r="M617" s="94" t="e">
        <f t="shared" si="128"/>
        <v>#VALUE!</v>
      </c>
      <c r="N617" s="94" t="e">
        <f t="shared" si="129"/>
        <v>#VALUE!</v>
      </c>
      <c r="O617" s="94" t="e">
        <f t="shared" si="130"/>
        <v>#VALUE!</v>
      </c>
      <c r="P617" s="95" t="e">
        <f t="shared" si="131"/>
        <v>#VALUE!</v>
      </c>
      <c r="Q617" s="95" t="e">
        <f t="shared" si="138"/>
        <v>#VALUE!</v>
      </c>
      <c r="R617" s="95" t="b">
        <f t="shared" si="139"/>
        <v>0</v>
      </c>
      <c r="S617" s="76" t="str">
        <f t="shared" si="132"/>
        <v/>
      </c>
      <c r="T617" s="94" t="e" cm="1">
        <f t="array" aca="1" ref="T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U617" s="94" t="str">
        <f t="shared" si="133"/>
        <v/>
      </c>
      <c r="V617" s="96" t="b">
        <f t="shared" si="134"/>
        <v>0</v>
      </c>
      <c r="W617" s="130" t="e">
        <f>IF(#REF!="",FALSE,IF(OR(X617&gt;Z617,X617&lt;Y617),TRUE,FALSE))</f>
        <v>#REF!</v>
      </c>
      <c r="X617" s="130">
        <f t="shared" si="135"/>
        <v>0</v>
      </c>
      <c r="Y617" s="132" t="e">
        <f>#REF!-3/30</f>
        <v>#REF!</v>
      </c>
      <c r="Z617" s="133" t="e">
        <f>#REF!+1/30</f>
        <v>#REF!</v>
      </c>
    </row>
    <row r="618" spans="1:26" s="30" customFormat="1" x14ac:dyDescent="0.25">
      <c r="A618" s="19">
        <v>603</v>
      </c>
      <c r="B618" s="20"/>
      <c r="C618" s="189"/>
      <c r="D618" s="1"/>
      <c r="E618" s="1"/>
      <c r="F618" s="233">
        <v>0</v>
      </c>
      <c r="G618" s="58"/>
      <c r="H618" s="134" t="str">
        <f t="shared" si="136"/>
        <v/>
      </c>
      <c r="I618" s="35" t="b">
        <f t="shared" si="126"/>
        <v>0</v>
      </c>
      <c r="J618" s="92" t="str">
        <f t="shared" si="127"/>
        <v/>
      </c>
      <c r="K618" s="29" t="b">
        <v>0</v>
      </c>
      <c r="L618" s="92" t="str">
        <f t="shared" si="137"/>
        <v/>
      </c>
      <c r="M618" s="94" t="e">
        <f t="shared" si="128"/>
        <v>#VALUE!</v>
      </c>
      <c r="N618" s="94" t="e">
        <f t="shared" si="129"/>
        <v>#VALUE!</v>
      </c>
      <c r="O618" s="94" t="e">
        <f t="shared" si="130"/>
        <v>#VALUE!</v>
      </c>
      <c r="P618" s="95" t="e">
        <f t="shared" si="131"/>
        <v>#VALUE!</v>
      </c>
      <c r="Q618" s="95" t="e">
        <f t="shared" si="138"/>
        <v>#VALUE!</v>
      </c>
      <c r="R618" s="95" t="b">
        <f t="shared" si="139"/>
        <v>0</v>
      </c>
      <c r="S618" s="76" t="str">
        <f t="shared" si="132"/>
        <v/>
      </c>
      <c r="T618" s="94" t="e" cm="1">
        <f t="array" aca="1" ref="T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U618" s="94" t="str">
        <f t="shared" si="133"/>
        <v/>
      </c>
      <c r="V618" s="96" t="b">
        <f t="shared" si="134"/>
        <v>0</v>
      </c>
      <c r="W618" s="130" t="e">
        <f>IF(#REF!="",FALSE,IF(OR(X618&gt;Z618,X618&lt;Y618),TRUE,FALSE))</f>
        <v>#REF!</v>
      </c>
      <c r="X618" s="130">
        <f t="shared" si="135"/>
        <v>0</v>
      </c>
      <c r="Y618" s="132" t="e">
        <f>#REF!-3/30</f>
        <v>#REF!</v>
      </c>
      <c r="Z618" s="133" t="e">
        <f>#REF!+1/30</f>
        <v>#REF!</v>
      </c>
    </row>
    <row r="619" spans="1:26" s="30" customFormat="1" x14ac:dyDescent="0.25">
      <c r="A619" s="19">
        <v>604</v>
      </c>
      <c r="B619" s="20"/>
      <c r="C619" s="189"/>
      <c r="D619" s="1"/>
      <c r="E619" s="1"/>
      <c r="F619" s="233">
        <v>0</v>
      </c>
      <c r="G619" s="58"/>
      <c r="H619" s="134" t="str">
        <f t="shared" si="136"/>
        <v/>
      </c>
      <c r="I619" s="35" t="b">
        <f t="shared" si="126"/>
        <v>0</v>
      </c>
      <c r="J619" s="92" t="str">
        <f t="shared" si="127"/>
        <v/>
      </c>
      <c r="K619" s="29" t="b">
        <v>0</v>
      </c>
      <c r="L619" s="92" t="str">
        <f t="shared" si="137"/>
        <v/>
      </c>
      <c r="M619" s="94" t="e">
        <f t="shared" si="128"/>
        <v>#VALUE!</v>
      </c>
      <c r="N619" s="94" t="e">
        <f t="shared" si="129"/>
        <v>#VALUE!</v>
      </c>
      <c r="O619" s="94" t="e">
        <f t="shared" si="130"/>
        <v>#VALUE!</v>
      </c>
      <c r="P619" s="95" t="e">
        <f t="shared" si="131"/>
        <v>#VALUE!</v>
      </c>
      <c r="Q619" s="95" t="e">
        <f t="shared" si="138"/>
        <v>#VALUE!</v>
      </c>
      <c r="R619" s="95" t="b">
        <f t="shared" si="139"/>
        <v>0</v>
      </c>
      <c r="S619" s="76" t="str">
        <f t="shared" si="132"/>
        <v/>
      </c>
      <c r="T619" s="94" t="e" cm="1">
        <f t="array" aca="1" ref="T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U619" s="94" t="str">
        <f t="shared" si="133"/>
        <v/>
      </c>
      <c r="V619" s="96" t="b">
        <f t="shared" si="134"/>
        <v>0</v>
      </c>
      <c r="W619" s="130" t="e">
        <f>IF(#REF!="",FALSE,IF(OR(X619&gt;Z619,X619&lt;Y619),TRUE,FALSE))</f>
        <v>#REF!</v>
      </c>
      <c r="X619" s="130">
        <f t="shared" si="135"/>
        <v>0</v>
      </c>
      <c r="Y619" s="132" t="e">
        <f>#REF!-3/30</f>
        <v>#REF!</v>
      </c>
      <c r="Z619" s="133" t="e">
        <f>#REF!+1/30</f>
        <v>#REF!</v>
      </c>
    </row>
    <row r="620" spans="1:26" s="30" customFormat="1" x14ac:dyDescent="0.25">
      <c r="A620" s="19">
        <v>605</v>
      </c>
      <c r="B620" s="20"/>
      <c r="C620" s="189"/>
      <c r="D620" s="1"/>
      <c r="E620" s="1"/>
      <c r="F620" s="233">
        <v>0</v>
      </c>
      <c r="G620" s="58"/>
      <c r="H620" s="134" t="str">
        <f t="shared" si="136"/>
        <v/>
      </c>
      <c r="I620" s="35" t="b">
        <f t="shared" si="126"/>
        <v>0</v>
      </c>
      <c r="J620" s="92" t="str">
        <f t="shared" si="127"/>
        <v/>
      </c>
      <c r="K620" s="29" t="b">
        <v>0</v>
      </c>
      <c r="L620" s="92" t="str">
        <f t="shared" si="137"/>
        <v/>
      </c>
      <c r="M620" s="94" t="e">
        <f t="shared" si="128"/>
        <v>#VALUE!</v>
      </c>
      <c r="N620" s="94" t="e">
        <f t="shared" si="129"/>
        <v>#VALUE!</v>
      </c>
      <c r="O620" s="94" t="e">
        <f t="shared" si="130"/>
        <v>#VALUE!</v>
      </c>
      <c r="P620" s="95" t="e">
        <f t="shared" si="131"/>
        <v>#VALUE!</v>
      </c>
      <c r="Q620" s="95" t="e">
        <f t="shared" si="138"/>
        <v>#VALUE!</v>
      </c>
      <c r="R620" s="95" t="b">
        <f t="shared" si="139"/>
        <v>0</v>
      </c>
      <c r="S620" s="76" t="str">
        <f t="shared" si="132"/>
        <v/>
      </c>
      <c r="T620" s="94" t="e" cm="1">
        <f t="array" aca="1" ref="T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U620" s="94" t="str">
        <f t="shared" si="133"/>
        <v/>
      </c>
      <c r="V620" s="96" t="b">
        <f t="shared" si="134"/>
        <v>0</v>
      </c>
      <c r="W620" s="130" t="e">
        <f>IF(#REF!="",FALSE,IF(OR(X620&gt;Z620,X620&lt;Y620),TRUE,FALSE))</f>
        <v>#REF!</v>
      </c>
      <c r="X620" s="130">
        <f t="shared" si="135"/>
        <v>0</v>
      </c>
      <c r="Y620" s="132" t="e">
        <f>#REF!-3/30</f>
        <v>#REF!</v>
      </c>
      <c r="Z620" s="133" t="e">
        <f>#REF!+1/30</f>
        <v>#REF!</v>
      </c>
    </row>
    <row r="621" spans="1:26" s="30" customFormat="1" x14ac:dyDescent="0.25">
      <c r="A621" s="19">
        <v>606</v>
      </c>
      <c r="B621" s="20"/>
      <c r="C621" s="189"/>
      <c r="D621" s="1"/>
      <c r="E621" s="1"/>
      <c r="F621" s="233">
        <v>0</v>
      </c>
      <c r="G621" s="58"/>
      <c r="H621" s="134" t="str">
        <f t="shared" si="136"/>
        <v/>
      </c>
      <c r="I621" s="35" t="b">
        <f t="shared" si="126"/>
        <v>0</v>
      </c>
      <c r="J621" s="92" t="str">
        <f t="shared" si="127"/>
        <v/>
      </c>
      <c r="K621" s="29" t="b">
        <v>0</v>
      </c>
      <c r="L621" s="92" t="str">
        <f t="shared" si="137"/>
        <v/>
      </c>
      <c r="M621" s="94" t="e">
        <f t="shared" si="128"/>
        <v>#VALUE!</v>
      </c>
      <c r="N621" s="94" t="e">
        <f t="shared" si="129"/>
        <v>#VALUE!</v>
      </c>
      <c r="O621" s="94" t="e">
        <f t="shared" si="130"/>
        <v>#VALUE!</v>
      </c>
      <c r="P621" s="95" t="e">
        <f t="shared" si="131"/>
        <v>#VALUE!</v>
      </c>
      <c r="Q621" s="95" t="e">
        <f t="shared" si="138"/>
        <v>#VALUE!</v>
      </c>
      <c r="R621" s="95" t="b">
        <f t="shared" si="139"/>
        <v>0</v>
      </c>
      <c r="S621" s="76" t="str">
        <f t="shared" si="132"/>
        <v/>
      </c>
      <c r="T621" s="94" t="e" cm="1">
        <f t="array" aca="1" ref="T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U621" s="94" t="str">
        <f t="shared" si="133"/>
        <v/>
      </c>
      <c r="V621" s="96" t="b">
        <f t="shared" si="134"/>
        <v>0</v>
      </c>
      <c r="W621" s="130" t="e">
        <f>IF(#REF!="",FALSE,IF(OR(X621&gt;Z621,X621&lt;Y621),TRUE,FALSE))</f>
        <v>#REF!</v>
      </c>
      <c r="X621" s="130">
        <f t="shared" si="135"/>
        <v>0</v>
      </c>
      <c r="Y621" s="132" t="e">
        <f>#REF!-3/30</f>
        <v>#REF!</v>
      </c>
      <c r="Z621" s="133" t="e">
        <f>#REF!+1/30</f>
        <v>#REF!</v>
      </c>
    </row>
    <row r="622" spans="1:26" s="30" customFormat="1" x14ac:dyDescent="0.25">
      <c r="A622" s="19">
        <v>607</v>
      </c>
      <c r="B622" s="20"/>
      <c r="C622" s="189"/>
      <c r="D622" s="1"/>
      <c r="E622" s="1"/>
      <c r="F622" s="233">
        <v>0</v>
      </c>
      <c r="G622" s="58"/>
      <c r="H622" s="134" t="str">
        <f t="shared" si="136"/>
        <v/>
      </c>
      <c r="I622" s="35" t="b">
        <f t="shared" si="126"/>
        <v>0</v>
      </c>
      <c r="J622" s="92" t="str">
        <f t="shared" si="127"/>
        <v/>
      </c>
      <c r="K622" s="29" t="b">
        <v>0</v>
      </c>
      <c r="L622" s="92" t="str">
        <f t="shared" si="137"/>
        <v/>
      </c>
      <c r="M622" s="94" t="e">
        <f t="shared" si="128"/>
        <v>#VALUE!</v>
      </c>
      <c r="N622" s="94" t="e">
        <f t="shared" si="129"/>
        <v>#VALUE!</v>
      </c>
      <c r="O622" s="94" t="e">
        <f t="shared" si="130"/>
        <v>#VALUE!</v>
      </c>
      <c r="P622" s="95" t="e">
        <f t="shared" si="131"/>
        <v>#VALUE!</v>
      </c>
      <c r="Q622" s="95" t="e">
        <f t="shared" si="138"/>
        <v>#VALUE!</v>
      </c>
      <c r="R622" s="95" t="b">
        <f t="shared" si="139"/>
        <v>0</v>
      </c>
      <c r="S622" s="76" t="str">
        <f t="shared" si="132"/>
        <v/>
      </c>
      <c r="T622" s="94" t="e" cm="1">
        <f t="array" aca="1" ref="T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U622" s="94" t="str">
        <f t="shared" si="133"/>
        <v/>
      </c>
      <c r="V622" s="96" t="b">
        <f t="shared" si="134"/>
        <v>0</v>
      </c>
      <c r="W622" s="130" t="e">
        <f>IF(#REF!="",FALSE,IF(OR(X622&gt;Z622,X622&lt;Y622),TRUE,FALSE))</f>
        <v>#REF!</v>
      </c>
      <c r="X622" s="130">
        <f t="shared" si="135"/>
        <v>0</v>
      </c>
      <c r="Y622" s="132" t="e">
        <f>#REF!-3/30</f>
        <v>#REF!</v>
      </c>
      <c r="Z622" s="133" t="e">
        <f>#REF!+1/30</f>
        <v>#REF!</v>
      </c>
    </row>
    <row r="623" spans="1:26" s="30" customFormat="1" x14ac:dyDescent="0.25">
      <c r="A623" s="19">
        <v>608</v>
      </c>
      <c r="B623" s="20"/>
      <c r="C623" s="189"/>
      <c r="D623" s="1"/>
      <c r="E623" s="1"/>
      <c r="F623" s="233">
        <v>0</v>
      </c>
      <c r="G623" s="58"/>
      <c r="H623" s="134" t="str">
        <f t="shared" si="136"/>
        <v/>
      </c>
      <c r="I623" s="35" t="b">
        <f t="shared" si="126"/>
        <v>0</v>
      </c>
      <c r="J623" s="92" t="str">
        <f t="shared" si="127"/>
        <v/>
      </c>
      <c r="K623" s="29" t="b">
        <v>0</v>
      </c>
      <c r="L623" s="92" t="str">
        <f t="shared" si="137"/>
        <v/>
      </c>
      <c r="M623" s="94" t="e">
        <f t="shared" si="128"/>
        <v>#VALUE!</v>
      </c>
      <c r="N623" s="94" t="e">
        <f t="shared" si="129"/>
        <v>#VALUE!</v>
      </c>
      <c r="O623" s="94" t="e">
        <f t="shared" si="130"/>
        <v>#VALUE!</v>
      </c>
      <c r="P623" s="95" t="e">
        <f t="shared" si="131"/>
        <v>#VALUE!</v>
      </c>
      <c r="Q623" s="95" t="e">
        <f t="shared" si="138"/>
        <v>#VALUE!</v>
      </c>
      <c r="R623" s="95" t="b">
        <f t="shared" si="139"/>
        <v>0</v>
      </c>
      <c r="S623" s="76" t="str">
        <f t="shared" si="132"/>
        <v/>
      </c>
      <c r="T623" s="94" t="e" cm="1">
        <f t="array" aca="1" ref="T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U623" s="94" t="str">
        <f t="shared" si="133"/>
        <v/>
      </c>
      <c r="V623" s="96" t="b">
        <f t="shared" si="134"/>
        <v>0</v>
      </c>
      <c r="W623" s="130" t="e">
        <f>IF(#REF!="",FALSE,IF(OR(X623&gt;Z623,X623&lt;Y623),TRUE,FALSE))</f>
        <v>#REF!</v>
      </c>
      <c r="X623" s="130">
        <f t="shared" si="135"/>
        <v>0</v>
      </c>
      <c r="Y623" s="132" t="e">
        <f>#REF!-3/30</f>
        <v>#REF!</v>
      </c>
      <c r="Z623" s="133" t="e">
        <f>#REF!+1/30</f>
        <v>#REF!</v>
      </c>
    </row>
    <row r="624" spans="1:26" s="30" customFormat="1" x14ac:dyDescent="0.25">
      <c r="A624" s="19">
        <v>609</v>
      </c>
      <c r="B624" s="20"/>
      <c r="C624" s="189"/>
      <c r="D624" s="1"/>
      <c r="E624" s="1"/>
      <c r="F624" s="233">
        <v>0</v>
      </c>
      <c r="G624" s="58"/>
      <c r="H624" s="134" t="str">
        <f t="shared" si="136"/>
        <v/>
      </c>
      <c r="I624" s="35" t="b">
        <f t="shared" si="126"/>
        <v>0</v>
      </c>
      <c r="J624" s="92" t="str">
        <f t="shared" si="127"/>
        <v/>
      </c>
      <c r="K624" s="29" t="b">
        <v>0</v>
      </c>
      <c r="L624" s="92" t="str">
        <f t="shared" si="137"/>
        <v/>
      </c>
      <c r="M624" s="94" t="e">
        <f t="shared" si="128"/>
        <v>#VALUE!</v>
      </c>
      <c r="N624" s="94" t="e">
        <f t="shared" si="129"/>
        <v>#VALUE!</v>
      </c>
      <c r="O624" s="94" t="e">
        <f t="shared" si="130"/>
        <v>#VALUE!</v>
      </c>
      <c r="P624" s="95" t="e">
        <f t="shared" si="131"/>
        <v>#VALUE!</v>
      </c>
      <c r="Q624" s="95" t="e">
        <f t="shared" si="138"/>
        <v>#VALUE!</v>
      </c>
      <c r="R624" s="95" t="b">
        <f t="shared" si="139"/>
        <v>0</v>
      </c>
      <c r="S624" s="76" t="str">
        <f t="shared" si="132"/>
        <v/>
      </c>
      <c r="T624" s="94" t="e" cm="1">
        <f t="array" aca="1" ref="T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U624" s="94" t="str">
        <f t="shared" si="133"/>
        <v/>
      </c>
      <c r="V624" s="96" t="b">
        <f t="shared" si="134"/>
        <v>0</v>
      </c>
      <c r="W624" s="130" t="e">
        <f>IF(#REF!="",FALSE,IF(OR(X624&gt;Z624,X624&lt;Y624),TRUE,FALSE))</f>
        <v>#REF!</v>
      </c>
      <c r="X624" s="130">
        <f t="shared" si="135"/>
        <v>0</v>
      </c>
      <c r="Y624" s="132" t="e">
        <f>#REF!-3/30</f>
        <v>#REF!</v>
      </c>
      <c r="Z624" s="133" t="e">
        <f>#REF!+1/30</f>
        <v>#REF!</v>
      </c>
    </row>
    <row r="625" spans="1:26" s="30" customFormat="1" x14ac:dyDescent="0.25">
      <c r="A625" s="19">
        <v>610</v>
      </c>
      <c r="B625" s="20"/>
      <c r="C625" s="189"/>
      <c r="D625" s="1"/>
      <c r="E625" s="1"/>
      <c r="F625" s="233">
        <v>0</v>
      </c>
      <c r="G625" s="58"/>
      <c r="H625" s="134" t="str">
        <f t="shared" si="136"/>
        <v/>
      </c>
      <c r="I625" s="35" t="b">
        <f t="shared" si="126"/>
        <v>0</v>
      </c>
      <c r="J625" s="92" t="str">
        <f t="shared" si="127"/>
        <v/>
      </c>
      <c r="K625" s="29" t="b">
        <v>0</v>
      </c>
      <c r="L625" s="92" t="str">
        <f t="shared" si="137"/>
        <v/>
      </c>
      <c r="M625" s="94" t="e">
        <f t="shared" si="128"/>
        <v>#VALUE!</v>
      </c>
      <c r="N625" s="94" t="e">
        <f t="shared" si="129"/>
        <v>#VALUE!</v>
      </c>
      <c r="O625" s="94" t="e">
        <f t="shared" si="130"/>
        <v>#VALUE!</v>
      </c>
      <c r="P625" s="95" t="e">
        <f t="shared" si="131"/>
        <v>#VALUE!</v>
      </c>
      <c r="Q625" s="95" t="e">
        <f t="shared" si="138"/>
        <v>#VALUE!</v>
      </c>
      <c r="R625" s="95" t="b">
        <f t="shared" si="139"/>
        <v>0</v>
      </c>
      <c r="S625" s="76" t="str">
        <f t="shared" si="132"/>
        <v/>
      </c>
      <c r="T625" s="94" t="e" cm="1">
        <f t="array" aca="1" ref="T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U625" s="94" t="str">
        <f t="shared" si="133"/>
        <v/>
      </c>
      <c r="V625" s="96" t="b">
        <f t="shared" si="134"/>
        <v>0</v>
      </c>
      <c r="W625" s="130" t="e">
        <f>IF(#REF!="",FALSE,IF(OR(X625&gt;Z625,X625&lt;Y625),TRUE,FALSE))</f>
        <v>#REF!</v>
      </c>
      <c r="X625" s="130">
        <f t="shared" si="135"/>
        <v>0</v>
      </c>
      <c r="Y625" s="132" t="e">
        <f>#REF!-3/30</f>
        <v>#REF!</v>
      </c>
      <c r="Z625" s="133" t="e">
        <f>#REF!+1/30</f>
        <v>#REF!</v>
      </c>
    </row>
    <row r="626" spans="1:26" s="30" customFormat="1" x14ac:dyDescent="0.25">
      <c r="A626" s="19">
        <v>611</v>
      </c>
      <c r="B626" s="20"/>
      <c r="C626" s="189"/>
      <c r="D626" s="1"/>
      <c r="E626" s="1"/>
      <c r="F626" s="233">
        <v>0</v>
      </c>
      <c r="G626" s="58"/>
      <c r="H626" s="134" t="str">
        <f t="shared" si="136"/>
        <v/>
      </c>
      <c r="I626" s="35" t="b">
        <f t="shared" si="126"/>
        <v>0</v>
      </c>
      <c r="J626" s="92" t="str">
        <f t="shared" si="127"/>
        <v/>
      </c>
      <c r="K626" s="29" t="b">
        <v>0</v>
      </c>
      <c r="L626" s="92" t="str">
        <f t="shared" si="137"/>
        <v/>
      </c>
      <c r="M626" s="94" t="e">
        <f t="shared" si="128"/>
        <v>#VALUE!</v>
      </c>
      <c r="N626" s="94" t="e">
        <f t="shared" si="129"/>
        <v>#VALUE!</v>
      </c>
      <c r="O626" s="94" t="e">
        <f t="shared" si="130"/>
        <v>#VALUE!</v>
      </c>
      <c r="P626" s="95" t="e">
        <f t="shared" si="131"/>
        <v>#VALUE!</v>
      </c>
      <c r="Q626" s="95" t="e">
        <f t="shared" si="138"/>
        <v>#VALUE!</v>
      </c>
      <c r="R626" s="95" t="b">
        <f t="shared" si="139"/>
        <v>0</v>
      </c>
      <c r="S626" s="76" t="str">
        <f t="shared" si="132"/>
        <v/>
      </c>
      <c r="T626" s="94" t="e" cm="1">
        <f t="array" aca="1" ref="T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U626" s="94" t="str">
        <f t="shared" si="133"/>
        <v/>
      </c>
      <c r="V626" s="96" t="b">
        <f t="shared" si="134"/>
        <v>0</v>
      </c>
      <c r="W626" s="130" t="e">
        <f>IF(#REF!="",FALSE,IF(OR(X626&gt;Z626,X626&lt;Y626),TRUE,FALSE))</f>
        <v>#REF!</v>
      </c>
      <c r="X626" s="130">
        <f t="shared" si="135"/>
        <v>0</v>
      </c>
      <c r="Y626" s="132" t="e">
        <f>#REF!-3/30</f>
        <v>#REF!</v>
      </c>
      <c r="Z626" s="133" t="e">
        <f>#REF!+1/30</f>
        <v>#REF!</v>
      </c>
    </row>
    <row r="627" spans="1:26" s="30" customFormat="1" x14ac:dyDescent="0.25">
      <c r="A627" s="19">
        <v>612</v>
      </c>
      <c r="B627" s="20"/>
      <c r="C627" s="189"/>
      <c r="D627" s="1"/>
      <c r="E627" s="1"/>
      <c r="F627" s="233">
        <v>0</v>
      </c>
      <c r="G627" s="58"/>
      <c r="H627" s="134" t="str">
        <f t="shared" si="136"/>
        <v/>
      </c>
      <c r="I627" s="35" t="b">
        <f t="shared" si="126"/>
        <v>0</v>
      </c>
      <c r="J627" s="92" t="str">
        <f t="shared" si="127"/>
        <v/>
      </c>
      <c r="K627" s="29" t="b">
        <v>0</v>
      </c>
      <c r="L627" s="92" t="str">
        <f t="shared" si="137"/>
        <v/>
      </c>
      <c r="M627" s="94" t="e">
        <f t="shared" si="128"/>
        <v>#VALUE!</v>
      </c>
      <c r="N627" s="94" t="e">
        <f t="shared" si="129"/>
        <v>#VALUE!</v>
      </c>
      <c r="O627" s="94" t="e">
        <f t="shared" si="130"/>
        <v>#VALUE!</v>
      </c>
      <c r="P627" s="95" t="e">
        <f t="shared" si="131"/>
        <v>#VALUE!</v>
      </c>
      <c r="Q627" s="95" t="e">
        <f t="shared" si="138"/>
        <v>#VALUE!</v>
      </c>
      <c r="R627" s="95" t="b">
        <f t="shared" si="139"/>
        <v>0</v>
      </c>
      <c r="S627" s="76" t="str">
        <f t="shared" si="132"/>
        <v/>
      </c>
      <c r="T627" s="94" t="e" cm="1">
        <f t="array" aca="1" ref="T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U627" s="94" t="str">
        <f t="shared" si="133"/>
        <v/>
      </c>
      <c r="V627" s="96" t="b">
        <f t="shared" si="134"/>
        <v>0</v>
      </c>
      <c r="W627" s="130" t="e">
        <f>IF(#REF!="",FALSE,IF(OR(X627&gt;Z627,X627&lt;Y627),TRUE,FALSE))</f>
        <v>#REF!</v>
      </c>
      <c r="X627" s="130">
        <f t="shared" si="135"/>
        <v>0</v>
      </c>
      <c r="Y627" s="132" t="e">
        <f>#REF!-3/30</f>
        <v>#REF!</v>
      </c>
      <c r="Z627" s="133" t="e">
        <f>#REF!+1/30</f>
        <v>#REF!</v>
      </c>
    </row>
    <row r="628" spans="1:26" s="30" customFormat="1" x14ac:dyDescent="0.25">
      <c r="A628" s="19">
        <v>613</v>
      </c>
      <c r="B628" s="20"/>
      <c r="C628" s="189"/>
      <c r="D628" s="1"/>
      <c r="E628" s="1"/>
      <c r="F628" s="233">
        <v>0</v>
      </c>
      <c r="G628" s="58"/>
      <c r="H628" s="134" t="str">
        <f t="shared" si="136"/>
        <v/>
      </c>
      <c r="I628" s="35" t="b">
        <f t="shared" si="126"/>
        <v>0</v>
      </c>
      <c r="J628" s="92" t="str">
        <f t="shared" si="127"/>
        <v/>
      </c>
      <c r="K628" s="29" t="b">
        <v>0</v>
      </c>
      <c r="L628" s="92" t="str">
        <f t="shared" si="137"/>
        <v/>
      </c>
      <c r="M628" s="94" t="e">
        <f t="shared" si="128"/>
        <v>#VALUE!</v>
      </c>
      <c r="N628" s="94" t="e">
        <f t="shared" si="129"/>
        <v>#VALUE!</v>
      </c>
      <c r="O628" s="94" t="e">
        <f t="shared" si="130"/>
        <v>#VALUE!</v>
      </c>
      <c r="P628" s="95" t="e">
        <f t="shared" si="131"/>
        <v>#VALUE!</v>
      </c>
      <c r="Q628" s="95" t="e">
        <f t="shared" si="138"/>
        <v>#VALUE!</v>
      </c>
      <c r="R628" s="95" t="b">
        <f t="shared" si="139"/>
        <v>0</v>
      </c>
      <c r="S628" s="76" t="str">
        <f t="shared" si="132"/>
        <v/>
      </c>
      <c r="T628" s="94" t="e" cm="1">
        <f t="array" aca="1" ref="T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U628" s="94" t="str">
        <f t="shared" si="133"/>
        <v/>
      </c>
      <c r="V628" s="96" t="b">
        <f t="shared" si="134"/>
        <v>0</v>
      </c>
      <c r="W628" s="130" t="e">
        <f>IF(#REF!="",FALSE,IF(OR(X628&gt;Z628,X628&lt;Y628),TRUE,FALSE))</f>
        <v>#REF!</v>
      </c>
      <c r="X628" s="130">
        <f t="shared" si="135"/>
        <v>0</v>
      </c>
      <c r="Y628" s="132" t="e">
        <f>#REF!-3/30</f>
        <v>#REF!</v>
      </c>
      <c r="Z628" s="133" t="e">
        <f>#REF!+1/30</f>
        <v>#REF!</v>
      </c>
    </row>
    <row r="629" spans="1:26" s="30" customFormat="1" x14ac:dyDescent="0.25">
      <c r="A629" s="19">
        <v>614</v>
      </c>
      <c r="B629" s="20"/>
      <c r="C629" s="189"/>
      <c r="D629" s="1"/>
      <c r="E629" s="1"/>
      <c r="F629" s="233">
        <v>0</v>
      </c>
      <c r="G629" s="58"/>
      <c r="H629" s="134" t="str">
        <f t="shared" si="136"/>
        <v/>
      </c>
      <c r="I629" s="35" t="b">
        <f t="shared" si="126"/>
        <v>0</v>
      </c>
      <c r="J629" s="92" t="str">
        <f t="shared" si="127"/>
        <v/>
      </c>
      <c r="K629" s="29" t="b">
        <v>0</v>
      </c>
      <c r="L629" s="92" t="str">
        <f t="shared" si="137"/>
        <v/>
      </c>
      <c r="M629" s="94" t="e">
        <f t="shared" si="128"/>
        <v>#VALUE!</v>
      </c>
      <c r="N629" s="94" t="e">
        <f t="shared" si="129"/>
        <v>#VALUE!</v>
      </c>
      <c r="O629" s="94" t="e">
        <f t="shared" si="130"/>
        <v>#VALUE!</v>
      </c>
      <c r="P629" s="95" t="e">
        <f t="shared" si="131"/>
        <v>#VALUE!</v>
      </c>
      <c r="Q629" s="95" t="e">
        <f t="shared" si="138"/>
        <v>#VALUE!</v>
      </c>
      <c r="R629" s="95" t="b">
        <f t="shared" si="139"/>
        <v>0</v>
      </c>
      <c r="S629" s="76" t="str">
        <f t="shared" si="132"/>
        <v/>
      </c>
      <c r="T629" s="94" t="e" cm="1">
        <f t="array" aca="1" ref="T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U629" s="94" t="str">
        <f t="shared" si="133"/>
        <v/>
      </c>
      <c r="V629" s="96" t="b">
        <f t="shared" si="134"/>
        <v>0</v>
      </c>
      <c r="W629" s="130" t="e">
        <f>IF(#REF!="",FALSE,IF(OR(X629&gt;Z629,X629&lt;Y629),TRUE,FALSE))</f>
        <v>#REF!</v>
      </c>
      <c r="X629" s="130">
        <f t="shared" si="135"/>
        <v>0</v>
      </c>
      <c r="Y629" s="132" t="e">
        <f>#REF!-3/30</f>
        <v>#REF!</v>
      </c>
      <c r="Z629" s="133" t="e">
        <f>#REF!+1/30</f>
        <v>#REF!</v>
      </c>
    </row>
    <row r="630" spans="1:26" s="30" customFormat="1" x14ac:dyDescent="0.25">
      <c r="A630" s="19">
        <v>615</v>
      </c>
      <c r="B630" s="20"/>
      <c r="C630" s="189"/>
      <c r="D630" s="1"/>
      <c r="E630" s="1"/>
      <c r="F630" s="233">
        <v>0</v>
      </c>
      <c r="G630" s="58"/>
      <c r="H630" s="134" t="str">
        <f t="shared" si="136"/>
        <v/>
      </c>
      <c r="I630" s="35" t="b">
        <f t="shared" si="126"/>
        <v>0</v>
      </c>
      <c r="J630" s="92" t="str">
        <f t="shared" si="127"/>
        <v/>
      </c>
      <c r="K630" s="29" t="b">
        <v>0</v>
      </c>
      <c r="L630" s="92" t="str">
        <f t="shared" si="137"/>
        <v/>
      </c>
      <c r="M630" s="94" t="e">
        <f t="shared" si="128"/>
        <v>#VALUE!</v>
      </c>
      <c r="N630" s="94" t="e">
        <f t="shared" si="129"/>
        <v>#VALUE!</v>
      </c>
      <c r="O630" s="94" t="e">
        <f t="shared" si="130"/>
        <v>#VALUE!</v>
      </c>
      <c r="P630" s="95" t="e">
        <f t="shared" si="131"/>
        <v>#VALUE!</v>
      </c>
      <c r="Q630" s="95" t="e">
        <f t="shared" si="138"/>
        <v>#VALUE!</v>
      </c>
      <c r="R630" s="95" t="b">
        <f t="shared" si="139"/>
        <v>0</v>
      </c>
      <c r="S630" s="76" t="str">
        <f t="shared" si="132"/>
        <v/>
      </c>
      <c r="T630" s="94" t="e" cm="1">
        <f t="array" aca="1" ref="T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U630" s="94" t="str">
        <f t="shared" si="133"/>
        <v/>
      </c>
      <c r="V630" s="96" t="b">
        <f t="shared" si="134"/>
        <v>0</v>
      </c>
      <c r="W630" s="130" t="e">
        <f>IF(#REF!="",FALSE,IF(OR(X630&gt;Z630,X630&lt;Y630),TRUE,FALSE))</f>
        <v>#REF!</v>
      </c>
      <c r="X630" s="130">
        <f t="shared" si="135"/>
        <v>0</v>
      </c>
      <c r="Y630" s="132" t="e">
        <f>#REF!-3/30</f>
        <v>#REF!</v>
      </c>
      <c r="Z630" s="133" t="e">
        <f>#REF!+1/30</f>
        <v>#REF!</v>
      </c>
    </row>
    <row r="631" spans="1:26" s="30" customFormat="1" x14ac:dyDescent="0.25">
      <c r="A631" s="19">
        <v>616</v>
      </c>
      <c r="B631" s="20"/>
      <c r="C631" s="189"/>
      <c r="D631" s="1"/>
      <c r="E631" s="1"/>
      <c r="F631" s="233">
        <v>0</v>
      </c>
      <c r="G631" s="58"/>
      <c r="H631" s="134" t="str">
        <f t="shared" si="136"/>
        <v/>
      </c>
      <c r="I631" s="35" t="b">
        <f t="shared" si="126"/>
        <v>0</v>
      </c>
      <c r="J631" s="92" t="str">
        <f t="shared" si="127"/>
        <v/>
      </c>
      <c r="K631" s="29" t="b">
        <v>0</v>
      </c>
      <c r="L631" s="92" t="str">
        <f t="shared" si="137"/>
        <v/>
      </c>
      <c r="M631" s="94" t="e">
        <f t="shared" si="128"/>
        <v>#VALUE!</v>
      </c>
      <c r="N631" s="94" t="e">
        <f t="shared" si="129"/>
        <v>#VALUE!</v>
      </c>
      <c r="O631" s="94" t="e">
        <f t="shared" si="130"/>
        <v>#VALUE!</v>
      </c>
      <c r="P631" s="95" t="e">
        <f t="shared" si="131"/>
        <v>#VALUE!</v>
      </c>
      <c r="Q631" s="95" t="e">
        <f t="shared" si="138"/>
        <v>#VALUE!</v>
      </c>
      <c r="R631" s="95" t="b">
        <f t="shared" si="139"/>
        <v>0</v>
      </c>
      <c r="S631" s="76" t="str">
        <f t="shared" si="132"/>
        <v/>
      </c>
      <c r="T631" s="94" t="e" cm="1">
        <f t="array" aca="1" ref="T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U631" s="94" t="str">
        <f t="shared" si="133"/>
        <v/>
      </c>
      <c r="V631" s="96" t="b">
        <f t="shared" si="134"/>
        <v>0</v>
      </c>
      <c r="W631" s="130" t="e">
        <f>IF(#REF!="",FALSE,IF(OR(X631&gt;Z631,X631&lt;Y631),TRUE,FALSE))</f>
        <v>#REF!</v>
      </c>
      <c r="X631" s="130">
        <f t="shared" si="135"/>
        <v>0</v>
      </c>
      <c r="Y631" s="132" t="e">
        <f>#REF!-3/30</f>
        <v>#REF!</v>
      </c>
      <c r="Z631" s="133" t="e">
        <f>#REF!+1/30</f>
        <v>#REF!</v>
      </c>
    </row>
    <row r="632" spans="1:26" s="30" customFormat="1" x14ac:dyDescent="0.25">
      <c r="A632" s="19">
        <v>617</v>
      </c>
      <c r="B632" s="20"/>
      <c r="C632" s="189"/>
      <c r="D632" s="1"/>
      <c r="E632" s="1"/>
      <c r="F632" s="233">
        <v>0</v>
      </c>
      <c r="G632" s="58"/>
      <c r="H632" s="134" t="str">
        <f t="shared" si="136"/>
        <v/>
      </c>
      <c r="I632" s="35" t="b">
        <f t="shared" si="126"/>
        <v>0</v>
      </c>
      <c r="J632" s="92" t="str">
        <f t="shared" si="127"/>
        <v/>
      </c>
      <c r="K632" s="29" t="b">
        <v>0</v>
      </c>
      <c r="L632" s="92" t="str">
        <f t="shared" si="137"/>
        <v/>
      </c>
      <c r="M632" s="94" t="e">
        <f t="shared" si="128"/>
        <v>#VALUE!</v>
      </c>
      <c r="N632" s="94" t="e">
        <f t="shared" si="129"/>
        <v>#VALUE!</v>
      </c>
      <c r="O632" s="94" t="e">
        <f t="shared" si="130"/>
        <v>#VALUE!</v>
      </c>
      <c r="P632" s="95" t="e">
        <f t="shared" si="131"/>
        <v>#VALUE!</v>
      </c>
      <c r="Q632" s="95" t="e">
        <f t="shared" si="138"/>
        <v>#VALUE!</v>
      </c>
      <c r="R632" s="95" t="b">
        <f t="shared" si="139"/>
        <v>0</v>
      </c>
      <c r="S632" s="76" t="str">
        <f t="shared" si="132"/>
        <v/>
      </c>
      <c r="T632" s="94" t="e" cm="1">
        <f t="array" aca="1" ref="T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U632" s="94" t="str">
        <f t="shared" si="133"/>
        <v/>
      </c>
      <c r="V632" s="96" t="b">
        <f t="shared" si="134"/>
        <v>0</v>
      </c>
      <c r="W632" s="130" t="e">
        <f>IF(#REF!="",FALSE,IF(OR(X632&gt;Z632,X632&lt;Y632),TRUE,FALSE))</f>
        <v>#REF!</v>
      </c>
      <c r="X632" s="130">
        <f t="shared" si="135"/>
        <v>0</v>
      </c>
      <c r="Y632" s="132" t="e">
        <f>#REF!-3/30</f>
        <v>#REF!</v>
      </c>
      <c r="Z632" s="133" t="e">
        <f>#REF!+1/30</f>
        <v>#REF!</v>
      </c>
    </row>
    <row r="633" spans="1:26" s="30" customFormat="1" x14ac:dyDescent="0.25">
      <c r="A633" s="19">
        <v>618</v>
      </c>
      <c r="B633" s="20"/>
      <c r="C633" s="189"/>
      <c r="D633" s="1"/>
      <c r="E633" s="1"/>
      <c r="F633" s="233">
        <v>0</v>
      </c>
      <c r="G633" s="58"/>
      <c r="H633" s="134" t="str">
        <f t="shared" si="136"/>
        <v/>
      </c>
      <c r="I633" s="35" t="b">
        <f t="shared" si="126"/>
        <v>0</v>
      </c>
      <c r="J633" s="92" t="str">
        <f t="shared" si="127"/>
        <v/>
      </c>
      <c r="K633" s="29" t="b">
        <v>0</v>
      </c>
      <c r="L633" s="92" t="str">
        <f t="shared" si="137"/>
        <v/>
      </c>
      <c r="M633" s="94" t="e">
        <f t="shared" si="128"/>
        <v>#VALUE!</v>
      </c>
      <c r="N633" s="94" t="e">
        <f t="shared" si="129"/>
        <v>#VALUE!</v>
      </c>
      <c r="O633" s="94" t="e">
        <f t="shared" si="130"/>
        <v>#VALUE!</v>
      </c>
      <c r="P633" s="95" t="e">
        <f t="shared" si="131"/>
        <v>#VALUE!</v>
      </c>
      <c r="Q633" s="95" t="e">
        <f t="shared" si="138"/>
        <v>#VALUE!</v>
      </c>
      <c r="R633" s="95" t="b">
        <f t="shared" si="139"/>
        <v>0</v>
      </c>
      <c r="S633" s="76" t="str">
        <f t="shared" si="132"/>
        <v/>
      </c>
      <c r="T633" s="94" t="e" cm="1">
        <f t="array" aca="1" ref="T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U633" s="94" t="str">
        <f t="shared" si="133"/>
        <v/>
      </c>
      <c r="V633" s="96" t="b">
        <f t="shared" si="134"/>
        <v>0</v>
      </c>
      <c r="W633" s="130" t="e">
        <f>IF(#REF!="",FALSE,IF(OR(X633&gt;Z633,X633&lt;Y633),TRUE,FALSE))</f>
        <v>#REF!</v>
      </c>
      <c r="X633" s="130">
        <f t="shared" si="135"/>
        <v>0</v>
      </c>
      <c r="Y633" s="132" t="e">
        <f>#REF!-3/30</f>
        <v>#REF!</v>
      </c>
      <c r="Z633" s="133" t="e">
        <f>#REF!+1/30</f>
        <v>#REF!</v>
      </c>
    </row>
    <row r="634" spans="1:26" s="30" customFormat="1" x14ac:dyDescent="0.25">
      <c r="A634" s="19">
        <v>619</v>
      </c>
      <c r="B634" s="20"/>
      <c r="C634" s="189"/>
      <c r="D634" s="1"/>
      <c r="E634" s="1"/>
      <c r="F634" s="233">
        <v>0</v>
      </c>
      <c r="G634" s="58"/>
      <c r="H634" s="134" t="str">
        <f t="shared" si="136"/>
        <v/>
      </c>
      <c r="I634" s="35" t="b">
        <f t="shared" si="126"/>
        <v>0</v>
      </c>
      <c r="J634" s="92" t="str">
        <f t="shared" si="127"/>
        <v/>
      </c>
      <c r="K634" s="29" t="b">
        <v>0</v>
      </c>
      <c r="L634" s="92" t="str">
        <f t="shared" si="137"/>
        <v/>
      </c>
      <c r="M634" s="94" t="e">
        <f t="shared" si="128"/>
        <v>#VALUE!</v>
      </c>
      <c r="N634" s="94" t="e">
        <f t="shared" si="129"/>
        <v>#VALUE!</v>
      </c>
      <c r="O634" s="94" t="e">
        <f t="shared" si="130"/>
        <v>#VALUE!</v>
      </c>
      <c r="P634" s="95" t="e">
        <f t="shared" si="131"/>
        <v>#VALUE!</v>
      </c>
      <c r="Q634" s="95" t="e">
        <f t="shared" si="138"/>
        <v>#VALUE!</v>
      </c>
      <c r="R634" s="95" t="b">
        <f t="shared" si="139"/>
        <v>0</v>
      </c>
      <c r="S634" s="76" t="str">
        <f t="shared" si="132"/>
        <v/>
      </c>
      <c r="T634" s="94" t="e" cm="1">
        <f t="array" aca="1" ref="T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U634" s="94" t="str">
        <f t="shared" si="133"/>
        <v/>
      </c>
      <c r="V634" s="96" t="b">
        <f t="shared" si="134"/>
        <v>0</v>
      </c>
      <c r="W634" s="130" t="e">
        <f>IF(#REF!="",FALSE,IF(OR(X634&gt;Z634,X634&lt;Y634),TRUE,FALSE))</f>
        <v>#REF!</v>
      </c>
      <c r="X634" s="130">
        <f t="shared" si="135"/>
        <v>0</v>
      </c>
      <c r="Y634" s="132" t="e">
        <f>#REF!-3/30</f>
        <v>#REF!</v>
      </c>
      <c r="Z634" s="133" t="e">
        <f>#REF!+1/30</f>
        <v>#REF!</v>
      </c>
    </row>
    <row r="635" spans="1:26" s="30" customFormat="1" x14ac:dyDescent="0.25">
      <c r="A635" s="19">
        <v>620</v>
      </c>
      <c r="B635" s="20"/>
      <c r="C635" s="189"/>
      <c r="D635" s="1"/>
      <c r="E635" s="1"/>
      <c r="F635" s="233">
        <v>0</v>
      </c>
      <c r="G635" s="58"/>
      <c r="H635" s="134" t="str">
        <f t="shared" si="136"/>
        <v/>
      </c>
      <c r="I635" s="35" t="b">
        <f t="shared" si="126"/>
        <v>0</v>
      </c>
      <c r="J635" s="92" t="str">
        <f t="shared" si="127"/>
        <v/>
      </c>
      <c r="K635" s="29" t="b">
        <v>0</v>
      </c>
      <c r="L635" s="92" t="str">
        <f t="shared" si="137"/>
        <v/>
      </c>
      <c r="M635" s="94" t="e">
        <f t="shared" si="128"/>
        <v>#VALUE!</v>
      </c>
      <c r="N635" s="94" t="e">
        <f t="shared" si="129"/>
        <v>#VALUE!</v>
      </c>
      <c r="O635" s="94" t="e">
        <f t="shared" si="130"/>
        <v>#VALUE!</v>
      </c>
      <c r="P635" s="95" t="e">
        <f t="shared" si="131"/>
        <v>#VALUE!</v>
      </c>
      <c r="Q635" s="95" t="e">
        <f t="shared" si="138"/>
        <v>#VALUE!</v>
      </c>
      <c r="R635" s="95" t="b">
        <f t="shared" si="139"/>
        <v>0</v>
      </c>
      <c r="S635" s="76" t="str">
        <f t="shared" si="132"/>
        <v/>
      </c>
      <c r="T635" s="94" t="e" cm="1">
        <f t="array" aca="1" ref="T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U635" s="94" t="str">
        <f t="shared" si="133"/>
        <v/>
      </c>
      <c r="V635" s="96" t="b">
        <f t="shared" si="134"/>
        <v>0</v>
      </c>
      <c r="W635" s="130" t="e">
        <f>IF(#REF!="",FALSE,IF(OR(X635&gt;Z635,X635&lt;Y635),TRUE,FALSE))</f>
        <v>#REF!</v>
      </c>
      <c r="X635" s="130">
        <f t="shared" si="135"/>
        <v>0</v>
      </c>
      <c r="Y635" s="132" t="e">
        <f>#REF!-3/30</f>
        <v>#REF!</v>
      </c>
      <c r="Z635" s="133" t="e">
        <f>#REF!+1/30</f>
        <v>#REF!</v>
      </c>
    </row>
    <row r="636" spans="1:26" s="30" customFormat="1" x14ac:dyDescent="0.25">
      <c r="A636" s="19">
        <v>621</v>
      </c>
      <c r="B636" s="20"/>
      <c r="C636" s="189"/>
      <c r="D636" s="1"/>
      <c r="E636" s="1"/>
      <c r="F636" s="233">
        <v>0</v>
      </c>
      <c r="G636" s="58"/>
      <c r="H636" s="134" t="str">
        <f t="shared" si="136"/>
        <v/>
      </c>
      <c r="I636" s="35" t="b">
        <f t="shared" si="126"/>
        <v>0</v>
      </c>
      <c r="J636" s="92" t="str">
        <f t="shared" si="127"/>
        <v/>
      </c>
      <c r="K636" s="29" t="b">
        <v>0</v>
      </c>
      <c r="L636" s="92" t="str">
        <f t="shared" si="137"/>
        <v/>
      </c>
      <c r="M636" s="94" t="e">
        <f t="shared" si="128"/>
        <v>#VALUE!</v>
      </c>
      <c r="N636" s="94" t="e">
        <f t="shared" si="129"/>
        <v>#VALUE!</v>
      </c>
      <c r="O636" s="94" t="e">
        <f t="shared" si="130"/>
        <v>#VALUE!</v>
      </c>
      <c r="P636" s="95" t="e">
        <f t="shared" si="131"/>
        <v>#VALUE!</v>
      </c>
      <c r="Q636" s="95" t="e">
        <f t="shared" si="138"/>
        <v>#VALUE!</v>
      </c>
      <c r="R636" s="95" t="b">
        <f t="shared" si="139"/>
        <v>0</v>
      </c>
      <c r="S636" s="76" t="str">
        <f t="shared" si="132"/>
        <v/>
      </c>
      <c r="T636" s="94" t="e" cm="1">
        <f t="array" aca="1" ref="T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U636" s="94" t="str">
        <f t="shared" si="133"/>
        <v/>
      </c>
      <c r="V636" s="96" t="b">
        <f t="shared" si="134"/>
        <v>0</v>
      </c>
      <c r="W636" s="130" t="e">
        <f>IF(#REF!="",FALSE,IF(OR(X636&gt;Z636,X636&lt;Y636),TRUE,FALSE))</f>
        <v>#REF!</v>
      </c>
      <c r="X636" s="130">
        <f t="shared" si="135"/>
        <v>0</v>
      </c>
      <c r="Y636" s="132" t="e">
        <f>#REF!-3/30</f>
        <v>#REF!</v>
      </c>
      <c r="Z636" s="133" t="e">
        <f>#REF!+1/30</f>
        <v>#REF!</v>
      </c>
    </row>
    <row r="637" spans="1:26" s="30" customFormat="1" x14ac:dyDescent="0.25">
      <c r="A637" s="19">
        <v>622</v>
      </c>
      <c r="B637" s="20"/>
      <c r="C637" s="189"/>
      <c r="D637" s="1"/>
      <c r="E637" s="1"/>
      <c r="F637" s="233">
        <v>0</v>
      </c>
      <c r="G637" s="58"/>
      <c r="H637" s="134" t="str">
        <f t="shared" si="136"/>
        <v/>
      </c>
      <c r="I637" s="35" t="b">
        <f t="shared" si="126"/>
        <v>0</v>
      </c>
      <c r="J637" s="92" t="str">
        <f t="shared" si="127"/>
        <v/>
      </c>
      <c r="K637" s="29" t="b">
        <v>0</v>
      </c>
      <c r="L637" s="92" t="str">
        <f t="shared" si="137"/>
        <v/>
      </c>
      <c r="M637" s="94" t="e">
        <f t="shared" si="128"/>
        <v>#VALUE!</v>
      </c>
      <c r="N637" s="94" t="e">
        <f t="shared" si="129"/>
        <v>#VALUE!</v>
      </c>
      <c r="O637" s="94" t="e">
        <f t="shared" si="130"/>
        <v>#VALUE!</v>
      </c>
      <c r="P637" s="95" t="e">
        <f t="shared" si="131"/>
        <v>#VALUE!</v>
      </c>
      <c r="Q637" s="95" t="e">
        <f t="shared" si="138"/>
        <v>#VALUE!</v>
      </c>
      <c r="R637" s="95" t="b">
        <f t="shared" si="139"/>
        <v>0</v>
      </c>
      <c r="S637" s="76" t="str">
        <f t="shared" si="132"/>
        <v/>
      </c>
      <c r="T637" s="94" t="e" cm="1">
        <f t="array" aca="1" ref="T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U637" s="94" t="str">
        <f t="shared" si="133"/>
        <v/>
      </c>
      <c r="V637" s="96" t="b">
        <f t="shared" si="134"/>
        <v>0</v>
      </c>
      <c r="W637" s="130" t="e">
        <f>IF(#REF!="",FALSE,IF(OR(X637&gt;Z637,X637&lt;Y637),TRUE,FALSE))</f>
        <v>#REF!</v>
      </c>
      <c r="X637" s="130">
        <f t="shared" si="135"/>
        <v>0</v>
      </c>
      <c r="Y637" s="132" t="e">
        <f>#REF!-3/30</f>
        <v>#REF!</v>
      </c>
      <c r="Z637" s="133" t="e">
        <f>#REF!+1/30</f>
        <v>#REF!</v>
      </c>
    </row>
    <row r="638" spans="1:26" s="30" customFormat="1" x14ac:dyDescent="0.25">
      <c r="A638" s="19">
        <v>623</v>
      </c>
      <c r="B638" s="20"/>
      <c r="C638" s="189"/>
      <c r="D638" s="1"/>
      <c r="E638" s="1"/>
      <c r="F638" s="233">
        <v>0</v>
      </c>
      <c r="G638" s="58"/>
      <c r="H638" s="134" t="str">
        <f t="shared" si="136"/>
        <v/>
      </c>
      <c r="I638" s="35" t="b">
        <f t="shared" si="126"/>
        <v>0</v>
      </c>
      <c r="J638" s="92" t="str">
        <f t="shared" si="127"/>
        <v/>
      </c>
      <c r="K638" s="29" t="b">
        <v>0</v>
      </c>
      <c r="L638" s="92" t="str">
        <f t="shared" si="137"/>
        <v/>
      </c>
      <c r="M638" s="94" t="e">
        <f t="shared" si="128"/>
        <v>#VALUE!</v>
      </c>
      <c r="N638" s="94" t="e">
        <f t="shared" si="129"/>
        <v>#VALUE!</v>
      </c>
      <c r="O638" s="94" t="e">
        <f t="shared" si="130"/>
        <v>#VALUE!</v>
      </c>
      <c r="P638" s="95" t="e">
        <f t="shared" si="131"/>
        <v>#VALUE!</v>
      </c>
      <c r="Q638" s="95" t="e">
        <f t="shared" si="138"/>
        <v>#VALUE!</v>
      </c>
      <c r="R638" s="95" t="b">
        <f t="shared" si="139"/>
        <v>0</v>
      </c>
      <c r="S638" s="76" t="str">
        <f t="shared" si="132"/>
        <v/>
      </c>
      <c r="T638" s="94" t="e" cm="1">
        <f t="array" aca="1" ref="T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U638" s="94" t="str">
        <f t="shared" si="133"/>
        <v/>
      </c>
      <c r="V638" s="96" t="b">
        <f t="shared" si="134"/>
        <v>0</v>
      </c>
      <c r="W638" s="130" t="e">
        <f>IF(#REF!="",FALSE,IF(OR(X638&gt;Z638,X638&lt;Y638),TRUE,FALSE))</f>
        <v>#REF!</v>
      </c>
      <c r="X638" s="130">
        <f t="shared" si="135"/>
        <v>0</v>
      </c>
      <c r="Y638" s="132" t="e">
        <f>#REF!-3/30</f>
        <v>#REF!</v>
      </c>
      <c r="Z638" s="133" t="e">
        <f>#REF!+1/30</f>
        <v>#REF!</v>
      </c>
    </row>
    <row r="639" spans="1:26" s="30" customFormat="1" x14ac:dyDescent="0.25">
      <c r="A639" s="19">
        <v>624</v>
      </c>
      <c r="B639" s="20"/>
      <c r="C639" s="189"/>
      <c r="D639" s="1"/>
      <c r="E639" s="1"/>
      <c r="F639" s="233">
        <v>0</v>
      </c>
      <c r="G639" s="58"/>
      <c r="H639" s="134" t="str">
        <f t="shared" si="136"/>
        <v/>
      </c>
      <c r="I639" s="35" t="b">
        <f t="shared" si="126"/>
        <v>0</v>
      </c>
      <c r="J639" s="92" t="str">
        <f t="shared" si="127"/>
        <v/>
      </c>
      <c r="K639" s="29" t="b">
        <v>0</v>
      </c>
      <c r="L639" s="92" t="str">
        <f t="shared" si="137"/>
        <v/>
      </c>
      <c r="M639" s="94" t="e">
        <f t="shared" si="128"/>
        <v>#VALUE!</v>
      </c>
      <c r="N639" s="94" t="e">
        <f t="shared" si="129"/>
        <v>#VALUE!</v>
      </c>
      <c r="O639" s="94" t="e">
        <f t="shared" si="130"/>
        <v>#VALUE!</v>
      </c>
      <c r="P639" s="95" t="e">
        <f t="shared" si="131"/>
        <v>#VALUE!</v>
      </c>
      <c r="Q639" s="95" t="e">
        <f t="shared" si="138"/>
        <v>#VALUE!</v>
      </c>
      <c r="R639" s="95" t="b">
        <f t="shared" si="139"/>
        <v>0</v>
      </c>
      <c r="S639" s="76" t="str">
        <f t="shared" si="132"/>
        <v/>
      </c>
      <c r="T639" s="94" t="e" cm="1">
        <f t="array" aca="1" ref="T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U639" s="94" t="str">
        <f t="shared" si="133"/>
        <v/>
      </c>
      <c r="V639" s="96" t="b">
        <f t="shared" si="134"/>
        <v>0</v>
      </c>
      <c r="W639" s="130" t="e">
        <f>IF(#REF!="",FALSE,IF(OR(X639&gt;Z639,X639&lt;Y639),TRUE,FALSE))</f>
        <v>#REF!</v>
      </c>
      <c r="X639" s="130">
        <f t="shared" si="135"/>
        <v>0</v>
      </c>
      <c r="Y639" s="132" t="e">
        <f>#REF!-3/30</f>
        <v>#REF!</v>
      </c>
      <c r="Z639" s="133" t="e">
        <f>#REF!+1/30</f>
        <v>#REF!</v>
      </c>
    </row>
    <row r="640" spans="1:26" s="30" customFormat="1" x14ac:dyDescent="0.25">
      <c r="A640" s="19">
        <v>625</v>
      </c>
      <c r="B640" s="20"/>
      <c r="C640" s="189"/>
      <c r="D640" s="1"/>
      <c r="E640" s="1"/>
      <c r="F640" s="233">
        <v>0</v>
      </c>
      <c r="G640" s="58"/>
      <c r="H640" s="134" t="str">
        <f t="shared" si="136"/>
        <v/>
      </c>
      <c r="I640" s="35" t="b">
        <f t="shared" si="126"/>
        <v>0</v>
      </c>
      <c r="J640" s="92" t="str">
        <f t="shared" si="127"/>
        <v/>
      </c>
      <c r="K640" s="29" t="b">
        <v>0</v>
      </c>
      <c r="L640" s="92" t="str">
        <f t="shared" si="137"/>
        <v/>
      </c>
      <c r="M640" s="94" t="e">
        <f t="shared" si="128"/>
        <v>#VALUE!</v>
      </c>
      <c r="N640" s="94" t="e">
        <f t="shared" si="129"/>
        <v>#VALUE!</v>
      </c>
      <c r="O640" s="94" t="e">
        <f t="shared" si="130"/>
        <v>#VALUE!</v>
      </c>
      <c r="P640" s="95" t="e">
        <f t="shared" si="131"/>
        <v>#VALUE!</v>
      </c>
      <c r="Q640" s="95" t="e">
        <f t="shared" si="138"/>
        <v>#VALUE!</v>
      </c>
      <c r="R640" s="95" t="b">
        <f t="shared" si="139"/>
        <v>0</v>
      </c>
      <c r="S640" s="76" t="str">
        <f t="shared" si="132"/>
        <v/>
      </c>
      <c r="T640" s="94" t="e" cm="1">
        <f t="array" aca="1" ref="T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U640" s="94" t="str">
        <f t="shared" si="133"/>
        <v/>
      </c>
      <c r="V640" s="96" t="b">
        <f t="shared" si="134"/>
        <v>0</v>
      </c>
      <c r="W640" s="130" t="e">
        <f>IF(#REF!="",FALSE,IF(OR(X640&gt;Z640,X640&lt;Y640),TRUE,FALSE))</f>
        <v>#REF!</v>
      </c>
      <c r="X640" s="130">
        <f t="shared" si="135"/>
        <v>0</v>
      </c>
      <c r="Y640" s="132" t="e">
        <f>#REF!-3/30</f>
        <v>#REF!</v>
      </c>
      <c r="Z640" s="133" t="e">
        <f>#REF!+1/30</f>
        <v>#REF!</v>
      </c>
    </row>
    <row r="641" spans="1:26" s="30" customFormat="1" x14ac:dyDescent="0.25">
      <c r="A641" s="19">
        <v>626</v>
      </c>
      <c r="B641" s="20"/>
      <c r="C641" s="189"/>
      <c r="D641" s="1"/>
      <c r="E641" s="1"/>
      <c r="F641" s="233">
        <v>0</v>
      </c>
      <c r="G641" s="58"/>
      <c r="H641" s="134" t="str">
        <f t="shared" si="136"/>
        <v/>
      </c>
      <c r="I641" s="35" t="b">
        <f t="shared" si="126"/>
        <v>0</v>
      </c>
      <c r="J641" s="92" t="str">
        <f t="shared" si="127"/>
        <v/>
      </c>
      <c r="K641" s="29" t="b">
        <v>0</v>
      </c>
      <c r="L641" s="92" t="str">
        <f t="shared" si="137"/>
        <v/>
      </c>
      <c r="M641" s="94" t="e">
        <f t="shared" si="128"/>
        <v>#VALUE!</v>
      </c>
      <c r="N641" s="94" t="e">
        <f t="shared" si="129"/>
        <v>#VALUE!</v>
      </c>
      <c r="O641" s="94" t="e">
        <f t="shared" si="130"/>
        <v>#VALUE!</v>
      </c>
      <c r="P641" s="95" t="e">
        <f t="shared" si="131"/>
        <v>#VALUE!</v>
      </c>
      <c r="Q641" s="95" t="e">
        <f t="shared" si="138"/>
        <v>#VALUE!</v>
      </c>
      <c r="R641" s="95" t="b">
        <f t="shared" si="139"/>
        <v>0</v>
      </c>
      <c r="S641" s="76" t="str">
        <f t="shared" si="132"/>
        <v/>
      </c>
      <c r="T641" s="94" t="e" cm="1">
        <f t="array" aca="1" ref="T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U641" s="94" t="str">
        <f t="shared" si="133"/>
        <v/>
      </c>
      <c r="V641" s="96" t="b">
        <f t="shared" si="134"/>
        <v>0</v>
      </c>
      <c r="W641" s="130" t="e">
        <f>IF(#REF!="",FALSE,IF(OR(X641&gt;Z641,X641&lt;Y641),TRUE,FALSE))</f>
        <v>#REF!</v>
      </c>
      <c r="X641" s="130">
        <f t="shared" si="135"/>
        <v>0</v>
      </c>
      <c r="Y641" s="132" t="e">
        <f>#REF!-3/30</f>
        <v>#REF!</v>
      </c>
      <c r="Z641" s="133" t="e">
        <f>#REF!+1/30</f>
        <v>#REF!</v>
      </c>
    </row>
    <row r="642" spans="1:26" s="30" customFormat="1" x14ac:dyDescent="0.25">
      <c r="A642" s="19">
        <v>627</v>
      </c>
      <c r="B642" s="20"/>
      <c r="C642" s="189"/>
      <c r="D642" s="1"/>
      <c r="E642" s="1"/>
      <c r="F642" s="233">
        <v>0</v>
      </c>
      <c r="G642" s="58"/>
      <c r="H642" s="134" t="str">
        <f t="shared" si="136"/>
        <v/>
      </c>
      <c r="I642" s="35" t="b">
        <f t="shared" si="126"/>
        <v>0</v>
      </c>
      <c r="J642" s="92" t="str">
        <f t="shared" si="127"/>
        <v/>
      </c>
      <c r="K642" s="29" t="b">
        <v>0</v>
      </c>
      <c r="L642" s="92" t="str">
        <f t="shared" si="137"/>
        <v/>
      </c>
      <c r="M642" s="94" t="e">
        <f t="shared" si="128"/>
        <v>#VALUE!</v>
      </c>
      <c r="N642" s="94" t="e">
        <f t="shared" si="129"/>
        <v>#VALUE!</v>
      </c>
      <c r="O642" s="94" t="e">
        <f t="shared" si="130"/>
        <v>#VALUE!</v>
      </c>
      <c r="P642" s="95" t="e">
        <f t="shared" si="131"/>
        <v>#VALUE!</v>
      </c>
      <c r="Q642" s="95" t="e">
        <f t="shared" si="138"/>
        <v>#VALUE!</v>
      </c>
      <c r="R642" s="95" t="b">
        <f t="shared" si="139"/>
        <v>0</v>
      </c>
      <c r="S642" s="76" t="str">
        <f t="shared" si="132"/>
        <v/>
      </c>
      <c r="T642" s="94" t="e" cm="1">
        <f t="array" aca="1" ref="T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U642" s="94" t="str">
        <f t="shared" si="133"/>
        <v/>
      </c>
      <c r="V642" s="96" t="b">
        <f t="shared" si="134"/>
        <v>0</v>
      </c>
      <c r="W642" s="130" t="e">
        <f>IF(#REF!="",FALSE,IF(OR(X642&gt;Z642,X642&lt;Y642),TRUE,FALSE))</f>
        <v>#REF!</v>
      </c>
      <c r="X642" s="130">
        <f t="shared" si="135"/>
        <v>0</v>
      </c>
      <c r="Y642" s="132" t="e">
        <f>#REF!-3/30</f>
        <v>#REF!</v>
      </c>
      <c r="Z642" s="133" t="e">
        <f>#REF!+1/30</f>
        <v>#REF!</v>
      </c>
    </row>
    <row r="643" spans="1:26" s="30" customFormat="1" x14ac:dyDescent="0.25">
      <c r="A643" s="19">
        <v>628</v>
      </c>
      <c r="B643" s="20"/>
      <c r="C643" s="189"/>
      <c r="D643" s="1"/>
      <c r="E643" s="1"/>
      <c r="F643" s="233">
        <v>0</v>
      </c>
      <c r="G643" s="58"/>
      <c r="H643" s="134" t="str">
        <f t="shared" si="136"/>
        <v/>
      </c>
      <c r="I643" s="35" t="b">
        <f t="shared" si="126"/>
        <v>0</v>
      </c>
      <c r="J643" s="92" t="str">
        <f t="shared" si="127"/>
        <v/>
      </c>
      <c r="K643" s="29" t="b">
        <v>0</v>
      </c>
      <c r="L643" s="92" t="str">
        <f t="shared" si="137"/>
        <v/>
      </c>
      <c r="M643" s="94" t="e">
        <f t="shared" si="128"/>
        <v>#VALUE!</v>
      </c>
      <c r="N643" s="94" t="e">
        <f t="shared" si="129"/>
        <v>#VALUE!</v>
      </c>
      <c r="O643" s="94" t="e">
        <f t="shared" si="130"/>
        <v>#VALUE!</v>
      </c>
      <c r="P643" s="95" t="e">
        <f t="shared" si="131"/>
        <v>#VALUE!</v>
      </c>
      <c r="Q643" s="95" t="e">
        <f t="shared" si="138"/>
        <v>#VALUE!</v>
      </c>
      <c r="R643" s="95" t="b">
        <f t="shared" si="139"/>
        <v>0</v>
      </c>
      <c r="S643" s="76" t="str">
        <f t="shared" si="132"/>
        <v/>
      </c>
      <c r="T643" s="94" t="e" cm="1">
        <f t="array" aca="1" ref="T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U643" s="94" t="str">
        <f t="shared" si="133"/>
        <v/>
      </c>
      <c r="V643" s="96" t="b">
        <f t="shared" si="134"/>
        <v>0</v>
      </c>
      <c r="W643" s="130" t="e">
        <f>IF(#REF!="",FALSE,IF(OR(X643&gt;Z643,X643&lt;Y643),TRUE,FALSE))</f>
        <v>#REF!</v>
      </c>
      <c r="X643" s="130">
        <f t="shared" si="135"/>
        <v>0</v>
      </c>
      <c r="Y643" s="132" t="e">
        <f>#REF!-3/30</f>
        <v>#REF!</v>
      </c>
      <c r="Z643" s="133" t="e">
        <f>#REF!+1/30</f>
        <v>#REF!</v>
      </c>
    </row>
    <row r="644" spans="1:26" s="30" customFormat="1" x14ac:dyDescent="0.25">
      <c r="A644" s="19">
        <v>629</v>
      </c>
      <c r="B644" s="20"/>
      <c r="C644" s="189"/>
      <c r="D644" s="1"/>
      <c r="E644" s="1"/>
      <c r="F644" s="233">
        <v>0</v>
      </c>
      <c r="G644" s="58"/>
      <c r="H644" s="134" t="str">
        <f t="shared" si="136"/>
        <v/>
      </c>
      <c r="I644" s="35" t="b">
        <f t="shared" si="126"/>
        <v>0</v>
      </c>
      <c r="J644" s="92" t="str">
        <f t="shared" si="127"/>
        <v/>
      </c>
      <c r="K644" s="29" t="b">
        <v>0</v>
      </c>
      <c r="L644" s="92" t="str">
        <f t="shared" si="137"/>
        <v/>
      </c>
      <c r="M644" s="94" t="e">
        <f t="shared" si="128"/>
        <v>#VALUE!</v>
      </c>
      <c r="N644" s="94" t="e">
        <f t="shared" si="129"/>
        <v>#VALUE!</v>
      </c>
      <c r="O644" s="94" t="e">
        <f t="shared" si="130"/>
        <v>#VALUE!</v>
      </c>
      <c r="P644" s="95" t="e">
        <f t="shared" si="131"/>
        <v>#VALUE!</v>
      </c>
      <c r="Q644" s="95" t="e">
        <f t="shared" si="138"/>
        <v>#VALUE!</v>
      </c>
      <c r="R644" s="95" t="b">
        <f t="shared" si="139"/>
        <v>0</v>
      </c>
      <c r="S644" s="76" t="str">
        <f t="shared" si="132"/>
        <v/>
      </c>
      <c r="T644" s="94" t="e" cm="1">
        <f t="array" aca="1" ref="T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U644" s="94" t="str">
        <f t="shared" si="133"/>
        <v/>
      </c>
      <c r="V644" s="96" t="b">
        <f t="shared" si="134"/>
        <v>0</v>
      </c>
      <c r="W644" s="130" t="e">
        <f>IF(#REF!="",FALSE,IF(OR(X644&gt;Z644,X644&lt;Y644),TRUE,FALSE))</f>
        <v>#REF!</v>
      </c>
      <c r="X644" s="130">
        <f t="shared" si="135"/>
        <v>0</v>
      </c>
      <c r="Y644" s="132" t="e">
        <f>#REF!-3/30</f>
        <v>#REF!</v>
      </c>
      <c r="Z644" s="133" t="e">
        <f>#REF!+1/30</f>
        <v>#REF!</v>
      </c>
    </row>
    <row r="645" spans="1:26" s="30" customFormat="1" x14ac:dyDescent="0.25">
      <c r="A645" s="19">
        <v>630</v>
      </c>
      <c r="B645" s="20"/>
      <c r="C645" s="189"/>
      <c r="D645" s="1"/>
      <c r="E645" s="1"/>
      <c r="F645" s="233">
        <v>0</v>
      </c>
      <c r="G645" s="58"/>
      <c r="H645" s="134" t="str">
        <f t="shared" si="136"/>
        <v/>
      </c>
      <c r="I645" s="35" t="b">
        <f t="shared" si="126"/>
        <v>0</v>
      </c>
      <c r="J645" s="92" t="str">
        <f t="shared" si="127"/>
        <v/>
      </c>
      <c r="K645" s="29" t="b">
        <v>0</v>
      </c>
      <c r="L645" s="92" t="str">
        <f t="shared" si="137"/>
        <v/>
      </c>
      <c r="M645" s="94" t="e">
        <f t="shared" si="128"/>
        <v>#VALUE!</v>
      </c>
      <c r="N645" s="94" t="e">
        <f t="shared" si="129"/>
        <v>#VALUE!</v>
      </c>
      <c r="O645" s="94" t="e">
        <f t="shared" si="130"/>
        <v>#VALUE!</v>
      </c>
      <c r="P645" s="95" t="e">
        <f t="shared" si="131"/>
        <v>#VALUE!</v>
      </c>
      <c r="Q645" s="95" t="e">
        <f t="shared" si="138"/>
        <v>#VALUE!</v>
      </c>
      <c r="R645" s="95" t="b">
        <f t="shared" si="139"/>
        <v>0</v>
      </c>
      <c r="S645" s="76" t="str">
        <f t="shared" si="132"/>
        <v/>
      </c>
      <c r="T645" s="94" t="e" cm="1">
        <f t="array" aca="1" ref="T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U645" s="94" t="str">
        <f t="shared" si="133"/>
        <v/>
      </c>
      <c r="V645" s="96" t="b">
        <f t="shared" si="134"/>
        <v>0</v>
      </c>
      <c r="W645" s="130" t="e">
        <f>IF(#REF!="",FALSE,IF(OR(X645&gt;Z645,X645&lt;Y645),TRUE,FALSE))</f>
        <v>#REF!</v>
      </c>
      <c r="X645" s="130">
        <f t="shared" si="135"/>
        <v>0</v>
      </c>
      <c r="Y645" s="132" t="e">
        <f>#REF!-3/30</f>
        <v>#REF!</v>
      </c>
      <c r="Z645" s="133" t="e">
        <f>#REF!+1/30</f>
        <v>#REF!</v>
      </c>
    </row>
    <row r="646" spans="1:26" s="30" customFormat="1" x14ac:dyDescent="0.25">
      <c r="A646" s="19">
        <v>631</v>
      </c>
      <c r="B646" s="20"/>
      <c r="C646" s="189"/>
      <c r="D646" s="1"/>
      <c r="E646" s="1"/>
      <c r="F646" s="233">
        <v>0</v>
      </c>
      <c r="G646" s="58"/>
      <c r="H646" s="134" t="str">
        <f t="shared" si="136"/>
        <v/>
      </c>
      <c r="I646" s="35" t="b">
        <f t="shared" si="126"/>
        <v>0</v>
      </c>
      <c r="J646" s="92" t="str">
        <f t="shared" si="127"/>
        <v/>
      </c>
      <c r="K646" s="29" t="b">
        <v>0</v>
      </c>
      <c r="L646" s="92" t="str">
        <f t="shared" si="137"/>
        <v/>
      </c>
      <c r="M646" s="94" t="e">
        <f t="shared" si="128"/>
        <v>#VALUE!</v>
      </c>
      <c r="N646" s="94" t="e">
        <f t="shared" si="129"/>
        <v>#VALUE!</v>
      </c>
      <c r="O646" s="94" t="e">
        <f t="shared" si="130"/>
        <v>#VALUE!</v>
      </c>
      <c r="P646" s="95" t="e">
        <f t="shared" si="131"/>
        <v>#VALUE!</v>
      </c>
      <c r="Q646" s="95" t="e">
        <f t="shared" si="138"/>
        <v>#VALUE!</v>
      </c>
      <c r="R646" s="95" t="b">
        <f t="shared" si="139"/>
        <v>0</v>
      </c>
      <c r="S646" s="76" t="str">
        <f t="shared" si="132"/>
        <v/>
      </c>
      <c r="T646" s="94" t="e" cm="1">
        <f t="array" aca="1" ref="T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U646" s="94" t="str">
        <f t="shared" si="133"/>
        <v/>
      </c>
      <c r="V646" s="96" t="b">
        <f t="shared" si="134"/>
        <v>0</v>
      </c>
      <c r="W646" s="130" t="e">
        <f>IF(#REF!="",FALSE,IF(OR(X646&gt;Z646,X646&lt;Y646),TRUE,FALSE))</f>
        <v>#REF!</v>
      </c>
      <c r="X646" s="130">
        <f t="shared" si="135"/>
        <v>0</v>
      </c>
      <c r="Y646" s="132" t="e">
        <f>#REF!-3/30</f>
        <v>#REF!</v>
      </c>
      <c r="Z646" s="133" t="e">
        <f>#REF!+1/30</f>
        <v>#REF!</v>
      </c>
    </row>
    <row r="647" spans="1:26" s="30" customFormat="1" x14ac:dyDescent="0.25">
      <c r="A647" s="19">
        <v>632</v>
      </c>
      <c r="B647" s="20"/>
      <c r="C647" s="189"/>
      <c r="D647" s="1"/>
      <c r="E647" s="1"/>
      <c r="F647" s="233">
        <v>0</v>
      </c>
      <c r="G647" s="58"/>
      <c r="H647" s="134" t="str">
        <f t="shared" si="136"/>
        <v/>
      </c>
      <c r="I647" s="35" t="b">
        <f t="shared" si="126"/>
        <v>0</v>
      </c>
      <c r="J647" s="92" t="str">
        <f t="shared" si="127"/>
        <v/>
      </c>
      <c r="K647" s="29" t="b">
        <v>0</v>
      </c>
      <c r="L647" s="92" t="str">
        <f t="shared" si="137"/>
        <v/>
      </c>
      <c r="M647" s="94" t="e">
        <f t="shared" si="128"/>
        <v>#VALUE!</v>
      </c>
      <c r="N647" s="94" t="e">
        <f t="shared" si="129"/>
        <v>#VALUE!</v>
      </c>
      <c r="O647" s="94" t="e">
        <f t="shared" si="130"/>
        <v>#VALUE!</v>
      </c>
      <c r="P647" s="95" t="e">
        <f t="shared" si="131"/>
        <v>#VALUE!</v>
      </c>
      <c r="Q647" s="95" t="e">
        <f t="shared" si="138"/>
        <v>#VALUE!</v>
      </c>
      <c r="R647" s="95" t="b">
        <f t="shared" si="139"/>
        <v>0</v>
      </c>
      <c r="S647" s="76" t="str">
        <f t="shared" si="132"/>
        <v/>
      </c>
      <c r="T647" s="94" t="e" cm="1">
        <f t="array" aca="1" ref="T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U647" s="94" t="str">
        <f t="shared" si="133"/>
        <v/>
      </c>
      <c r="V647" s="96" t="b">
        <f t="shared" si="134"/>
        <v>0</v>
      </c>
      <c r="W647" s="130" t="e">
        <f>IF(#REF!="",FALSE,IF(OR(X647&gt;Z647,X647&lt;Y647),TRUE,FALSE))</f>
        <v>#REF!</v>
      </c>
      <c r="X647" s="130">
        <f t="shared" si="135"/>
        <v>0</v>
      </c>
      <c r="Y647" s="132" t="e">
        <f>#REF!-3/30</f>
        <v>#REF!</v>
      </c>
      <c r="Z647" s="133" t="e">
        <f>#REF!+1/30</f>
        <v>#REF!</v>
      </c>
    </row>
    <row r="648" spans="1:26" s="30" customFormat="1" x14ac:dyDescent="0.25">
      <c r="A648" s="19">
        <v>633</v>
      </c>
      <c r="B648" s="20"/>
      <c r="C648" s="189"/>
      <c r="D648" s="1"/>
      <c r="E648" s="1"/>
      <c r="F648" s="233">
        <v>0</v>
      </c>
      <c r="G648" s="58"/>
      <c r="H648" s="134" t="str">
        <f t="shared" si="136"/>
        <v/>
      </c>
      <c r="I648" s="35" t="b">
        <f t="shared" si="126"/>
        <v>0</v>
      </c>
      <c r="J648" s="92" t="str">
        <f t="shared" si="127"/>
        <v/>
      </c>
      <c r="K648" s="29" t="b">
        <v>0</v>
      </c>
      <c r="L648" s="92" t="str">
        <f t="shared" si="137"/>
        <v/>
      </c>
      <c r="M648" s="94" t="e">
        <f t="shared" si="128"/>
        <v>#VALUE!</v>
      </c>
      <c r="N648" s="94" t="e">
        <f t="shared" si="129"/>
        <v>#VALUE!</v>
      </c>
      <c r="O648" s="94" t="e">
        <f t="shared" si="130"/>
        <v>#VALUE!</v>
      </c>
      <c r="P648" s="95" t="e">
        <f t="shared" si="131"/>
        <v>#VALUE!</v>
      </c>
      <c r="Q648" s="95" t="e">
        <f t="shared" si="138"/>
        <v>#VALUE!</v>
      </c>
      <c r="R648" s="95" t="b">
        <f t="shared" si="139"/>
        <v>0</v>
      </c>
      <c r="S648" s="76" t="str">
        <f t="shared" si="132"/>
        <v/>
      </c>
      <c r="T648" s="94" t="e" cm="1">
        <f t="array" aca="1" ref="T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U648" s="94" t="str">
        <f t="shared" si="133"/>
        <v/>
      </c>
      <c r="V648" s="96" t="b">
        <f t="shared" si="134"/>
        <v>0</v>
      </c>
      <c r="W648" s="130" t="e">
        <f>IF(#REF!="",FALSE,IF(OR(X648&gt;Z648,X648&lt;Y648),TRUE,FALSE))</f>
        <v>#REF!</v>
      </c>
      <c r="X648" s="130">
        <f t="shared" si="135"/>
        <v>0</v>
      </c>
      <c r="Y648" s="132" t="e">
        <f>#REF!-3/30</f>
        <v>#REF!</v>
      </c>
      <c r="Z648" s="133" t="e">
        <f>#REF!+1/30</f>
        <v>#REF!</v>
      </c>
    </row>
    <row r="649" spans="1:26" s="30" customFormat="1" x14ac:dyDescent="0.25">
      <c r="A649" s="19">
        <v>634</v>
      </c>
      <c r="B649" s="20"/>
      <c r="C649" s="189"/>
      <c r="D649" s="1"/>
      <c r="E649" s="1"/>
      <c r="F649" s="233">
        <v>0</v>
      </c>
      <c r="G649" s="58"/>
      <c r="H649" s="134" t="str">
        <f t="shared" si="136"/>
        <v/>
      </c>
      <c r="I649" s="35" t="b">
        <f t="shared" si="126"/>
        <v>0</v>
      </c>
      <c r="J649" s="92" t="str">
        <f t="shared" si="127"/>
        <v/>
      </c>
      <c r="K649" s="29" t="b">
        <v>0</v>
      </c>
      <c r="L649" s="92" t="str">
        <f t="shared" si="137"/>
        <v/>
      </c>
      <c r="M649" s="94" t="e">
        <f t="shared" si="128"/>
        <v>#VALUE!</v>
      </c>
      <c r="N649" s="94" t="e">
        <f t="shared" si="129"/>
        <v>#VALUE!</v>
      </c>
      <c r="O649" s="94" t="e">
        <f t="shared" si="130"/>
        <v>#VALUE!</v>
      </c>
      <c r="P649" s="95" t="e">
        <f t="shared" si="131"/>
        <v>#VALUE!</v>
      </c>
      <c r="Q649" s="95" t="e">
        <f t="shared" si="138"/>
        <v>#VALUE!</v>
      </c>
      <c r="R649" s="95" t="b">
        <f t="shared" si="139"/>
        <v>0</v>
      </c>
      <c r="S649" s="76" t="str">
        <f t="shared" si="132"/>
        <v/>
      </c>
      <c r="T649" s="94" t="e" cm="1">
        <f t="array" aca="1" ref="T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U649" s="94" t="str">
        <f t="shared" si="133"/>
        <v/>
      </c>
      <c r="V649" s="96" t="b">
        <f t="shared" si="134"/>
        <v>0</v>
      </c>
      <c r="W649" s="130" t="e">
        <f>IF(#REF!="",FALSE,IF(OR(X649&gt;Z649,X649&lt;Y649),TRUE,FALSE))</f>
        <v>#REF!</v>
      </c>
      <c r="X649" s="130">
        <f t="shared" si="135"/>
        <v>0</v>
      </c>
      <c r="Y649" s="132" t="e">
        <f>#REF!-3/30</f>
        <v>#REF!</v>
      </c>
      <c r="Z649" s="133" t="e">
        <f>#REF!+1/30</f>
        <v>#REF!</v>
      </c>
    </row>
    <row r="650" spans="1:26" s="30" customFormat="1" x14ac:dyDescent="0.25">
      <c r="A650" s="19">
        <v>635</v>
      </c>
      <c r="B650" s="20"/>
      <c r="C650" s="189"/>
      <c r="D650" s="1"/>
      <c r="E650" s="1"/>
      <c r="F650" s="233">
        <v>0</v>
      </c>
      <c r="G650" s="58"/>
      <c r="H650" s="134" t="str">
        <f t="shared" si="136"/>
        <v/>
      </c>
      <c r="I650" s="35" t="b">
        <f t="shared" si="126"/>
        <v>0</v>
      </c>
      <c r="J650" s="92" t="str">
        <f t="shared" si="127"/>
        <v/>
      </c>
      <c r="K650" s="29" t="b">
        <v>0</v>
      </c>
      <c r="L650" s="92" t="str">
        <f t="shared" si="137"/>
        <v/>
      </c>
      <c r="M650" s="94" t="e">
        <f t="shared" si="128"/>
        <v>#VALUE!</v>
      </c>
      <c r="N650" s="94" t="e">
        <f t="shared" si="129"/>
        <v>#VALUE!</v>
      </c>
      <c r="O650" s="94" t="e">
        <f t="shared" si="130"/>
        <v>#VALUE!</v>
      </c>
      <c r="P650" s="95" t="e">
        <f t="shared" si="131"/>
        <v>#VALUE!</v>
      </c>
      <c r="Q650" s="95" t="e">
        <f t="shared" si="138"/>
        <v>#VALUE!</v>
      </c>
      <c r="R650" s="95" t="b">
        <f t="shared" si="139"/>
        <v>0</v>
      </c>
      <c r="S650" s="76" t="str">
        <f t="shared" si="132"/>
        <v/>
      </c>
      <c r="T650" s="94" t="e" cm="1">
        <f t="array" aca="1" ref="T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U650" s="94" t="str">
        <f t="shared" si="133"/>
        <v/>
      </c>
      <c r="V650" s="96" t="b">
        <f t="shared" si="134"/>
        <v>0</v>
      </c>
      <c r="W650" s="130" t="e">
        <f>IF(#REF!="",FALSE,IF(OR(X650&gt;Z650,X650&lt;Y650),TRUE,FALSE))</f>
        <v>#REF!</v>
      </c>
      <c r="X650" s="130">
        <f t="shared" si="135"/>
        <v>0</v>
      </c>
      <c r="Y650" s="132" t="e">
        <f>#REF!-3/30</f>
        <v>#REF!</v>
      </c>
      <c r="Z650" s="133" t="e">
        <f>#REF!+1/30</f>
        <v>#REF!</v>
      </c>
    </row>
    <row r="651" spans="1:26" s="30" customFormat="1" x14ac:dyDescent="0.25">
      <c r="A651" s="19">
        <v>636</v>
      </c>
      <c r="B651" s="20"/>
      <c r="C651" s="189"/>
      <c r="D651" s="1"/>
      <c r="E651" s="1"/>
      <c r="F651" s="233">
        <v>0</v>
      </c>
      <c r="G651" s="58"/>
      <c r="H651" s="134" t="str">
        <f t="shared" si="136"/>
        <v/>
      </c>
      <c r="I651" s="35" t="b">
        <f t="shared" si="126"/>
        <v>0</v>
      </c>
      <c r="J651" s="92" t="str">
        <f t="shared" si="127"/>
        <v/>
      </c>
      <c r="K651" s="29" t="b">
        <v>0</v>
      </c>
      <c r="L651" s="92" t="str">
        <f t="shared" si="137"/>
        <v/>
      </c>
      <c r="M651" s="94" t="e">
        <f t="shared" si="128"/>
        <v>#VALUE!</v>
      </c>
      <c r="N651" s="94" t="e">
        <f t="shared" si="129"/>
        <v>#VALUE!</v>
      </c>
      <c r="O651" s="94" t="e">
        <f t="shared" si="130"/>
        <v>#VALUE!</v>
      </c>
      <c r="P651" s="95" t="e">
        <f t="shared" si="131"/>
        <v>#VALUE!</v>
      </c>
      <c r="Q651" s="95" t="e">
        <f t="shared" si="138"/>
        <v>#VALUE!</v>
      </c>
      <c r="R651" s="95" t="b">
        <f t="shared" si="139"/>
        <v>0</v>
      </c>
      <c r="S651" s="76" t="str">
        <f t="shared" si="132"/>
        <v/>
      </c>
      <c r="T651" s="94" t="e" cm="1">
        <f t="array" aca="1" ref="T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U651" s="94" t="str">
        <f t="shared" si="133"/>
        <v/>
      </c>
      <c r="V651" s="96" t="b">
        <f t="shared" si="134"/>
        <v>0</v>
      </c>
      <c r="W651" s="130" t="e">
        <f>IF(#REF!="",FALSE,IF(OR(X651&gt;Z651,X651&lt;Y651),TRUE,FALSE))</f>
        <v>#REF!</v>
      </c>
      <c r="X651" s="130">
        <f t="shared" si="135"/>
        <v>0</v>
      </c>
      <c r="Y651" s="132" t="e">
        <f>#REF!-3/30</f>
        <v>#REF!</v>
      </c>
      <c r="Z651" s="133" t="e">
        <f>#REF!+1/30</f>
        <v>#REF!</v>
      </c>
    </row>
    <row r="652" spans="1:26" s="30" customFormat="1" x14ac:dyDescent="0.25">
      <c r="A652" s="19">
        <v>637</v>
      </c>
      <c r="B652" s="20"/>
      <c r="C652" s="189"/>
      <c r="D652" s="1"/>
      <c r="E652" s="1"/>
      <c r="F652" s="233">
        <v>0</v>
      </c>
      <c r="G652" s="58"/>
      <c r="H652" s="134" t="str">
        <f t="shared" si="136"/>
        <v/>
      </c>
      <c r="I652" s="35" t="b">
        <f t="shared" si="126"/>
        <v>0</v>
      </c>
      <c r="J652" s="92" t="str">
        <f t="shared" si="127"/>
        <v/>
      </c>
      <c r="K652" s="29" t="b">
        <v>0</v>
      </c>
      <c r="L652" s="92" t="str">
        <f t="shared" si="137"/>
        <v/>
      </c>
      <c r="M652" s="94" t="e">
        <f t="shared" si="128"/>
        <v>#VALUE!</v>
      </c>
      <c r="N652" s="94" t="e">
        <f t="shared" si="129"/>
        <v>#VALUE!</v>
      </c>
      <c r="O652" s="94" t="e">
        <f t="shared" si="130"/>
        <v>#VALUE!</v>
      </c>
      <c r="P652" s="95" t="e">
        <f t="shared" si="131"/>
        <v>#VALUE!</v>
      </c>
      <c r="Q652" s="95" t="e">
        <f t="shared" si="138"/>
        <v>#VALUE!</v>
      </c>
      <c r="R652" s="95" t="b">
        <f t="shared" si="139"/>
        <v>0</v>
      </c>
      <c r="S652" s="76" t="str">
        <f t="shared" si="132"/>
        <v/>
      </c>
      <c r="T652" s="94" t="e" cm="1">
        <f t="array" aca="1" ref="T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U652" s="94" t="str">
        <f t="shared" si="133"/>
        <v/>
      </c>
      <c r="V652" s="96" t="b">
        <f t="shared" si="134"/>
        <v>0</v>
      </c>
      <c r="W652" s="130" t="e">
        <f>IF(#REF!="",FALSE,IF(OR(X652&gt;Z652,X652&lt;Y652),TRUE,FALSE))</f>
        <v>#REF!</v>
      </c>
      <c r="X652" s="130">
        <f t="shared" si="135"/>
        <v>0</v>
      </c>
      <c r="Y652" s="132" t="e">
        <f>#REF!-3/30</f>
        <v>#REF!</v>
      </c>
      <c r="Z652" s="133" t="e">
        <f>#REF!+1/30</f>
        <v>#REF!</v>
      </c>
    </row>
    <row r="653" spans="1:26" s="30" customFormat="1" x14ac:dyDescent="0.25">
      <c r="A653" s="19">
        <v>638</v>
      </c>
      <c r="B653" s="20"/>
      <c r="C653" s="189"/>
      <c r="D653" s="1"/>
      <c r="E653" s="1"/>
      <c r="F653" s="233">
        <v>0</v>
      </c>
      <c r="G653" s="58"/>
      <c r="H653" s="134" t="str">
        <f t="shared" si="136"/>
        <v/>
      </c>
      <c r="I653" s="35" t="b">
        <f t="shared" si="126"/>
        <v>0</v>
      </c>
      <c r="J653" s="92" t="str">
        <f t="shared" si="127"/>
        <v/>
      </c>
      <c r="K653" s="29" t="b">
        <v>0</v>
      </c>
      <c r="L653" s="92" t="str">
        <f t="shared" si="137"/>
        <v/>
      </c>
      <c r="M653" s="94" t="e">
        <f t="shared" si="128"/>
        <v>#VALUE!</v>
      </c>
      <c r="N653" s="94" t="e">
        <f t="shared" si="129"/>
        <v>#VALUE!</v>
      </c>
      <c r="O653" s="94" t="e">
        <f t="shared" si="130"/>
        <v>#VALUE!</v>
      </c>
      <c r="P653" s="95" t="e">
        <f t="shared" si="131"/>
        <v>#VALUE!</v>
      </c>
      <c r="Q653" s="95" t="e">
        <f t="shared" si="138"/>
        <v>#VALUE!</v>
      </c>
      <c r="R653" s="95" t="b">
        <f t="shared" si="139"/>
        <v>0</v>
      </c>
      <c r="S653" s="76" t="str">
        <f t="shared" si="132"/>
        <v/>
      </c>
      <c r="T653" s="94" t="e" cm="1">
        <f t="array" aca="1" ref="T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U653" s="94" t="str">
        <f t="shared" si="133"/>
        <v/>
      </c>
      <c r="V653" s="96" t="b">
        <f t="shared" si="134"/>
        <v>0</v>
      </c>
      <c r="W653" s="130" t="e">
        <f>IF(#REF!="",FALSE,IF(OR(X653&gt;Z653,X653&lt;Y653),TRUE,FALSE))</f>
        <v>#REF!</v>
      </c>
      <c r="X653" s="130">
        <f t="shared" si="135"/>
        <v>0</v>
      </c>
      <c r="Y653" s="132" t="e">
        <f>#REF!-3/30</f>
        <v>#REF!</v>
      </c>
      <c r="Z653" s="133" t="e">
        <f>#REF!+1/30</f>
        <v>#REF!</v>
      </c>
    </row>
    <row r="654" spans="1:26" s="30" customFormat="1" x14ac:dyDescent="0.25">
      <c r="A654" s="19">
        <v>639</v>
      </c>
      <c r="B654" s="20"/>
      <c r="C654" s="189"/>
      <c r="D654" s="1"/>
      <c r="E654" s="1"/>
      <c r="F654" s="233">
        <v>0</v>
      </c>
      <c r="G654" s="58"/>
      <c r="H654" s="134" t="str">
        <f t="shared" si="136"/>
        <v/>
      </c>
      <c r="I654" s="35" t="b">
        <f t="shared" si="126"/>
        <v>0</v>
      </c>
      <c r="J654" s="92" t="str">
        <f t="shared" si="127"/>
        <v/>
      </c>
      <c r="K654" s="29" t="b">
        <v>0</v>
      </c>
      <c r="L654" s="92" t="str">
        <f t="shared" si="137"/>
        <v/>
      </c>
      <c r="M654" s="94" t="e">
        <f t="shared" si="128"/>
        <v>#VALUE!</v>
      </c>
      <c r="N654" s="94" t="e">
        <f t="shared" si="129"/>
        <v>#VALUE!</v>
      </c>
      <c r="O654" s="94" t="e">
        <f t="shared" si="130"/>
        <v>#VALUE!</v>
      </c>
      <c r="P654" s="95" t="e">
        <f t="shared" si="131"/>
        <v>#VALUE!</v>
      </c>
      <c r="Q654" s="95" t="e">
        <f t="shared" si="138"/>
        <v>#VALUE!</v>
      </c>
      <c r="R654" s="95" t="b">
        <f t="shared" si="139"/>
        <v>0</v>
      </c>
      <c r="S654" s="76" t="str">
        <f t="shared" si="132"/>
        <v/>
      </c>
      <c r="T654" s="94" t="e" cm="1">
        <f t="array" aca="1" ref="T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U654" s="94" t="str">
        <f t="shared" si="133"/>
        <v/>
      </c>
      <c r="V654" s="96" t="b">
        <f t="shared" si="134"/>
        <v>0</v>
      </c>
      <c r="W654" s="130" t="e">
        <f>IF(#REF!="",FALSE,IF(OR(X654&gt;Z654,X654&lt;Y654),TRUE,FALSE))</f>
        <v>#REF!</v>
      </c>
      <c r="X654" s="130">
        <f t="shared" si="135"/>
        <v>0</v>
      </c>
      <c r="Y654" s="132" t="e">
        <f>#REF!-3/30</f>
        <v>#REF!</v>
      </c>
      <c r="Z654" s="133" t="e">
        <f>#REF!+1/30</f>
        <v>#REF!</v>
      </c>
    </row>
    <row r="655" spans="1:26" s="30" customFormat="1" x14ac:dyDescent="0.25">
      <c r="A655" s="19">
        <v>640</v>
      </c>
      <c r="B655" s="20"/>
      <c r="C655" s="189"/>
      <c r="D655" s="1"/>
      <c r="E655" s="1"/>
      <c r="F655" s="233">
        <v>0</v>
      </c>
      <c r="G655" s="58"/>
      <c r="H655" s="134" t="str">
        <f t="shared" si="136"/>
        <v/>
      </c>
      <c r="I655" s="35" t="b">
        <f t="shared" si="126"/>
        <v>0</v>
      </c>
      <c r="J655" s="92" t="str">
        <f t="shared" si="127"/>
        <v/>
      </c>
      <c r="K655" s="29" t="b">
        <v>0</v>
      </c>
      <c r="L655" s="92" t="str">
        <f t="shared" si="137"/>
        <v/>
      </c>
      <c r="M655" s="94" t="e">
        <f t="shared" si="128"/>
        <v>#VALUE!</v>
      </c>
      <c r="N655" s="94" t="e">
        <f t="shared" si="129"/>
        <v>#VALUE!</v>
      </c>
      <c r="O655" s="94" t="e">
        <f t="shared" si="130"/>
        <v>#VALUE!</v>
      </c>
      <c r="P655" s="95" t="e">
        <f t="shared" si="131"/>
        <v>#VALUE!</v>
      </c>
      <c r="Q655" s="95" t="e">
        <f t="shared" si="138"/>
        <v>#VALUE!</v>
      </c>
      <c r="R655" s="95" t="b">
        <f t="shared" si="139"/>
        <v>0</v>
      </c>
      <c r="S655" s="76" t="str">
        <f t="shared" si="132"/>
        <v/>
      </c>
      <c r="T655" s="94" t="e" cm="1">
        <f t="array" aca="1" ref="T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U655" s="94" t="str">
        <f t="shared" si="133"/>
        <v/>
      </c>
      <c r="V655" s="96" t="b">
        <f t="shared" si="134"/>
        <v>0</v>
      </c>
      <c r="W655" s="130" t="e">
        <f>IF(#REF!="",FALSE,IF(OR(X655&gt;Z655,X655&lt;Y655),TRUE,FALSE))</f>
        <v>#REF!</v>
      </c>
      <c r="X655" s="130">
        <f t="shared" si="135"/>
        <v>0</v>
      </c>
      <c r="Y655" s="132" t="e">
        <f>#REF!-3/30</f>
        <v>#REF!</v>
      </c>
      <c r="Z655" s="133" t="e">
        <f>#REF!+1/30</f>
        <v>#REF!</v>
      </c>
    </row>
    <row r="656" spans="1:26" s="30" customFormat="1" x14ac:dyDescent="0.25">
      <c r="A656" s="19">
        <v>641</v>
      </c>
      <c r="B656" s="20"/>
      <c r="C656" s="189"/>
      <c r="D656" s="1"/>
      <c r="E656" s="1"/>
      <c r="F656" s="233">
        <v>0</v>
      </c>
      <c r="G656" s="58"/>
      <c r="H656" s="134" t="str">
        <f t="shared" si="136"/>
        <v/>
      </c>
      <c r="I656" s="35" t="b">
        <f t="shared" ref="I656:I719" si="140">V656</f>
        <v>0</v>
      </c>
      <c r="J656" s="92" t="str">
        <f t="shared" ref="J656:J719" si="141">IF(I656,J$13,"")</f>
        <v/>
      </c>
      <c r="K656" s="29" t="b">
        <v>0</v>
      </c>
      <c r="L656" s="92" t="str">
        <f t="shared" si="137"/>
        <v/>
      </c>
      <c r="M656" s="94" t="e">
        <f t="shared" ref="M656:M719" si="142">VALUE(LEFT(C656,2))</f>
        <v>#VALUE!</v>
      </c>
      <c r="N656" s="94" t="e">
        <f t="shared" ref="N656:N719" si="143">VALUE(MID(C656,3,2))</f>
        <v>#VALUE!</v>
      </c>
      <c r="O656" s="94" t="e">
        <f t="shared" ref="O656:O719" si="144">TEXT(IF(VALUE(MID(C656,5,2))&gt;31,MID(C656,5,2)-60,VALUE(MID(C656,5,2))),"00")</f>
        <v>#VALUE!</v>
      </c>
      <c r="P656" s="95" t="e">
        <f t="shared" ref="P656:P719" si="145">DATEVALUE(IF(VALUE(LEFT(C656,2))&lt;20,20,19)&amp;TEXT(M656,"00")&amp;"/"&amp;N656&amp;"/"&amp;O656)</f>
        <v>#VALUE!</v>
      </c>
      <c r="Q656" s="95" t="e">
        <f t="shared" si="138"/>
        <v>#VALUE!</v>
      </c>
      <c r="R656" s="95" t="b">
        <f t="shared" si="139"/>
        <v>0</v>
      </c>
      <c r="S656" s="76" t="str">
        <f t="shared" ref="S656:S719" si="146">RIGHT(C656,1)</f>
        <v/>
      </c>
      <c r="T656" s="94" t="e" cm="1">
        <f t="array" aca="1" ref="T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U656" s="94" t="str">
        <f t="shared" ref="U656:U719" si="147">IF(C656="","",T656=S656)</f>
        <v/>
      </c>
      <c r="V656" s="96" t="b">
        <f t="shared" ref="V656:V719" si="148">IFERROR(NOT(IF(C656&lt;&gt;"",AND(R656,U656),TRUE)),TRUE)</f>
        <v>0</v>
      </c>
      <c r="W656" s="130" t="e">
        <f>IF(#REF!="",FALSE,IF(OR(X656&gt;Z656,X656&lt;Y656),TRUE,FALSE))</f>
        <v>#REF!</v>
      </c>
      <c r="X656" s="130">
        <f t="shared" ref="X656:X719" si="149">(E656-D656)/30</f>
        <v>0</v>
      </c>
      <c r="Y656" s="132" t="e">
        <f>#REF!-3/30</f>
        <v>#REF!</v>
      </c>
      <c r="Z656" s="133" t="e">
        <f>#REF!+1/30</f>
        <v>#REF!</v>
      </c>
    </row>
    <row r="657" spans="1:26" s="30" customFormat="1" x14ac:dyDescent="0.25">
      <c r="A657" s="19">
        <v>642</v>
      </c>
      <c r="B657" s="20"/>
      <c r="C657" s="189"/>
      <c r="D657" s="1"/>
      <c r="E657" s="1"/>
      <c r="F657" s="233">
        <v>0</v>
      </c>
      <c r="G657" s="58"/>
      <c r="H657" s="134" t="str">
        <f t="shared" ref="H657:H720" si="150">IF(J657="","",J657&amp;". ")&amp;IF(L657="","",L657&amp;". ")</f>
        <v/>
      </c>
      <c r="I657" s="35" t="b">
        <f t="shared" si="140"/>
        <v>0</v>
      </c>
      <c r="J657" s="92" t="str">
        <f t="shared" si="141"/>
        <v/>
      </c>
      <c r="K657" s="29" t="b">
        <v>0</v>
      </c>
      <c r="L657" s="92" t="str">
        <f t="shared" ref="L657:L720" si="151">IF(K657,L$13,"")</f>
        <v/>
      </c>
      <c r="M657" s="94" t="e">
        <f t="shared" si="142"/>
        <v>#VALUE!</v>
      </c>
      <c r="N657" s="94" t="e">
        <f t="shared" si="143"/>
        <v>#VALUE!</v>
      </c>
      <c r="O657" s="94" t="e">
        <f t="shared" si="144"/>
        <v>#VALUE!</v>
      </c>
      <c r="P657" s="95" t="e">
        <f t="shared" si="145"/>
        <v>#VALUE!</v>
      </c>
      <c r="Q657" s="95" t="e">
        <f t="shared" ref="Q657:Q720" si="152">DATE(M657,N657,O657)</f>
        <v>#VALUE!</v>
      </c>
      <c r="R657" s="95" t="b">
        <f t="shared" si="139"/>
        <v>0</v>
      </c>
      <c r="S657" s="76" t="str">
        <f t="shared" si="146"/>
        <v/>
      </c>
      <c r="T657" s="94" t="e" cm="1">
        <f t="array" aca="1" ref="T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U657" s="94" t="str">
        <f t="shared" si="147"/>
        <v/>
      </c>
      <c r="V657" s="96" t="b">
        <f t="shared" si="148"/>
        <v>0</v>
      </c>
      <c r="W657" s="130" t="e">
        <f>IF(#REF!="",FALSE,IF(OR(X657&gt;Z657,X657&lt;Y657),TRUE,FALSE))</f>
        <v>#REF!</v>
      </c>
      <c r="X657" s="130">
        <f t="shared" si="149"/>
        <v>0</v>
      </c>
      <c r="Y657" s="132" t="e">
        <f>#REF!-3/30</f>
        <v>#REF!</v>
      </c>
      <c r="Z657" s="133" t="e">
        <f>#REF!+1/30</f>
        <v>#REF!</v>
      </c>
    </row>
    <row r="658" spans="1:26" s="30" customFormat="1" x14ac:dyDescent="0.25">
      <c r="A658" s="19">
        <v>643</v>
      </c>
      <c r="B658" s="20"/>
      <c r="C658" s="189"/>
      <c r="D658" s="1"/>
      <c r="E658" s="1"/>
      <c r="F658" s="233">
        <v>0</v>
      </c>
      <c r="G658" s="58"/>
      <c r="H658" s="134" t="str">
        <f t="shared" si="150"/>
        <v/>
      </c>
      <c r="I658" s="35" t="b">
        <f t="shared" si="140"/>
        <v>0</v>
      </c>
      <c r="J658" s="92" t="str">
        <f t="shared" si="141"/>
        <v/>
      </c>
      <c r="K658" s="29" t="b">
        <v>0</v>
      </c>
      <c r="L658" s="92" t="str">
        <f t="shared" si="151"/>
        <v/>
      </c>
      <c r="M658" s="94" t="e">
        <f t="shared" si="142"/>
        <v>#VALUE!</v>
      </c>
      <c r="N658" s="94" t="e">
        <f t="shared" si="143"/>
        <v>#VALUE!</v>
      </c>
      <c r="O658" s="94" t="e">
        <f t="shared" si="144"/>
        <v>#VALUE!</v>
      </c>
      <c r="P658" s="95" t="e">
        <f t="shared" si="145"/>
        <v>#VALUE!</v>
      </c>
      <c r="Q658" s="95" t="e">
        <f t="shared" si="152"/>
        <v>#VALUE!</v>
      </c>
      <c r="R658" s="95" t="b">
        <f t="shared" ref="R658:R721" si="153">NOT(ISERR(AND(N658&lt;13,VALUE(O658)&lt;31,P658=Q658)))</f>
        <v>0</v>
      </c>
      <c r="S658" s="76" t="str">
        <f t="shared" si="146"/>
        <v/>
      </c>
      <c r="T658" s="94" t="e" cm="1">
        <f t="array" aca="1" ref="T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U658" s="94" t="str">
        <f t="shared" si="147"/>
        <v/>
      </c>
      <c r="V658" s="96" t="b">
        <f t="shared" si="148"/>
        <v>0</v>
      </c>
      <c r="W658" s="130" t="e">
        <f>IF(#REF!="",FALSE,IF(OR(X658&gt;Z658,X658&lt;Y658),TRUE,FALSE))</f>
        <v>#REF!</v>
      </c>
      <c r="X658" s="130">
        <f t="shared" si="149"/>
        <v>0</v>
      </c>
      <c r="Y658" s="132" t="e">
        <f>#REF!-3/30</f>
        <v>#REF!</v>
      </c>
      <c r="Z658" s="133" t="e">
        <f>#REF!+1/30</f>
        <v>#REF!</v>
      </c>
    </row>
    <row r="659" spans="1:26" s="30" customFormat="1" x14ac:dyDescent="0.25">
      <c r="A659" s="19">
        <v>644</v>
      </c>
      <c r="B659" s="20"/>
      <c r="C659" s="189"/>
      <c r="D659" s="1"/>
      <c r="E659" s="1"/>
      <c r="F659" s="233">
        <v>0</v>
      </c>
      <c r="G659" s="58"/>
      <c r="H659" s="134" t="str">
        <f t="shared" si="150"/>
        <v/>
      </c>
      <c r="I659" s="35" t="b">
        <f t="shared" si="140"/>
        <v>0</v>
      </c>
      <c r="J659" s="92" t="str">
        <f t="shared" si="141"/>
        <v/>
      </c>
      <c r="K659" s="29" t="b">
        <v>0</v>
      </c>
      <c r="L659" s="92" t="str">
        <f t="shared" si="151"/>
        <v/>
      </c>
      <c r="M659" s="94" t="e">
        <f t="shared" si="142"/>
        <v>#VALUE!</v>
      </c>
      <c r="N659" s="94" t="e">
        <f t="shared" si="143"/>
        <v>#VALUE!</v>
      </c>
      <c r="O659" s="94" t="e">
        <f t="shared" si="144"/>
        <v>#VALUE!</v>
      </c>
      <c r="P659" s="95" t="e">
        <f t="shared" si="145"/>
        <v>#VALUE!</v>
      </c>
      <c r="Q659" s="95" t="e">
        <f t="shared" si="152"/>
        <v>#VALUE!</v>
      </c>
      <c r="R659" s="95" t="b">
        <f t="shared" si="153"/>
        <v>0</v>
      </c>
      <c r="S659" s="76" t="str">
        <f t="shared" si="146"/>
        <v/>
      </c>
      <c r="T659" s="94" t="e" cm="1">
        <f t="array" aca="1" ref="T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U659" s="94" t="str">
        <f t="shared" si="147"/>
        <v/>
      </c>
      <c r="V659" s="96" t="b">
        <f t="shared" si="148"/>
        <v>0</v>
      </c>
      <c r="W659" s="130" t="e">
        <f>IF(#REF!="",FALSE,IF(OR(X659&gt;Z659,X659&lt;Y659),TRUE,FALSE))</f>
        <v>#REF!</v>
      </c>
      <c r="X659" s="130">
        <f t="shared" si="149"/>
        <v>0</v>
      </c>
      <c r="Y659" s="132" t="e">
        <f>#REF!-3/30</f>
        <v>#REF!</v>
      </c>
      <c r="Z659" s="133" t="e">
        <f>#REF!+1/30</f>
        <v>#REF!</v>
      </c>
    </row>
    <row r="660" spans="1:26" s="30" customFormat="1" x14ac:dyDescent="0.25">
      <c r="A660" s="19">
        <v>645</v>
      </c>
      <c r="B660" s="20"/>
      <c r="C660" s="189"/>
      <c r="D660" s="1"/>
      <c r="E660" s="1"/>
      <c r="F660" s="233">
        <v>0</v>
      </c>
      <c r="G660" s="58"/>
      <c r="H660" s="134" t="str">
        <f t="shared" si="150"/>
        <v/>
      </c>
      <c r="I660" s="35" t="b">
        <f t="shared" si="140"/>
        <v>0</v>
      </c>
      <c r="J660" s="92" t="str">
        <f t="shared" si="141"/>
        <v/>
      </c>
      <c r="K660" s="29" t="b">
        <v>0</v>
      </c>
      <c r="L660" s="92" t="str">
        <f t="shared" si="151"/>
        <v/>
      </c>
      <c r="M660" s="94" t="e">
        <f t="shared" si="142"/>
        <v>#VALUE!</v>
      </c>
      <c r="N660" s="94" t="e">
        <f t="shared" si="143"/>
        <v>#VALUE!</v>
      </c>
      <c r="O660" s="94" t="e">
        <f t="shared" si="144"/>
        <v>#VALUE!</v>
      </c>
      <c r="P660" s="95" t="e">
        <f t="shared" si="145"/>
        <v>#VALUE!</v>
      </c>
      <c r="Q660" s="95" t="e">
        <f t="shared" si="152"/>
        <v>#VALUE!</v>
      </c>
      <c r="R660" s="95" t="b">
        <f t="shared" si="153"/>
        <v>0</v>
      </c>
      <c r="S660" s="76" t="str">
        <f t="shared" si="146"/>
        <v/>
      </c>
      <c r="T660" s="94" t="e" cm="1">
        <f t="array" aca="1" ref="T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U660" s="94" t="str">
        <f t="shared" si="147"/>
        <v/>
      </c>
      <c r="V660" s="96" t="b">
        <f t="shared" si="148"/>
        <v>0</v>
      </c>
      <c r="W660" s="130" t="e">
        <f>IF(#REF!="",FALSE,IF(OR(X660&gt;Z660,X660&lt;Y660),TRUE,FALSE))</f>
        <v>#REF!</v>
      </c>
      <c r="X660" s="130">
        <f t="shared" si="149"/>
        <v>0</v>
      </c>
      <c r="Y660" s="132" t="e">
        <f>#REF!-3/30</f>
        <v>#REF!</v>
      </c>
      <c r="Z660" s="133" t="e">
        <f>#REF!+1/30</f>
        <v>#REF!</v>
      </c>
    </row>
    <row r="661" spans="1:26" s="30" customFormat="1" x14ac:dyDescent="0.25">
      <c r="A661" s="19">
        <v>646</v>
      </c>
      <c r="B661" s="20"/>
      <c r="C661" s="189"/>
      <c r="D661" s="1"/>
      <c r="E661" s="1"/>
      <c r="F661" s="233">
        <v>0</v>
      </c>
      <c r="G661" s="58"/>
      <c r="H661" s="134" t="str">
        <f t="shared" si="150"/>
        <v/>
      </c>
      <c r="I661" s="35" t="b">
        <f t="shared" si="140"/>
        <v>0</v>
      </c>
      <c r="J661" s="92" t="str">
        <f t="shared" si="141"/>
        <v/>
      </c>
      <c r="K661" s="29" t="b">
        <v>0</v>
      </c>
      <c r="L661" s="92" t="str">
        <f t="shared" si="151"/>
        <v/>
      </c>
      <c r="M661" s="94" t="e">
        <f t="shared" si="142"/>
        <v>#VALUE!</v>
      </c>
      <c r="N661" s="94" t="e">
        <f t="shared" si="143"/>
        <v>#VALUE!</v>
      </c>
      <c r="O661" s="94" t="e">
        <f t="shared" si="144"/>
        <v>#VALUE!</v>
      </c>
      <c r="P661" s="95" t="e">
        <f t="shared" si="145"/>
        <v>#VALUE!</v>
      </c>
      <c r="Q661" s="95" t="e">
        <f t="shared" si="152"/>
        <v>#VALUE!</v>
      </c>
      <c r="R661" s="95" t="b">
        <f t="shared" si="153"/>
        <v>0</v>
      </c>
      <c r="S661" s="76" t="str">
        <f t="shared" si="146"/>
        <v/>
      </c>
      <c r="T661" s="94" t="e" cm="1">
        <f t="array" aca="1" ref="T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U661" s="94" t="str">
        <f t="shared" si="147"/>
        <v/>
      </c>
      <c r="V661" s="96" t="b">
        <f t="shared" si="148"/>
        <v>0</v>
      </c>
      <c r="W661" s="130" t="e">
        <f>IF(#REF!="",FALSE,IF(OR(X661&gt;Z661,X661&lt;Y661),TRUE,FALSE))</f>
        <v>#REF!</v>
      </c>
      <c r="X661" s="130">
        <f t="shared" si="149"/>
        <v>0</v>
      </c>
      <c r="Y661" s="132" t="e">
        <f>#REF!-3/30</f>
        <v>#REF!</v>
      </c>
      <c r="Z661" s="133" t="e">
        <f>#REF!+1/30</f>
        <v>#REF!</v>
      </c>
    </row>
    <row r="662" spans="1:26" s="30" customFormat="1" x14ac:dyDescent="0.25">
      <c r="A662" s="19">
        <v>647</v>
      </c>
      <c r="B662" s="20"/>
      <c r="C662" s="189"/>
      <c r="D662" s="1"/>
      <c r="E662" s="1"/>
      <c r="F662" s="233">
        <v>0</v>
      </c>
      <c r="G662" s="58"/>
      <c r="H662" s="134" t="str">
        <f t="shared" si="150"/>
        <v/>
      </c>
      <c r="I662" s="35" t="b">
        <f t="shared" si="140"/>
        <v>0</v>
      </c>
      <c r="J662" s="92" t="str">
        <f t="shared" si="141"/>
        <v/>
      </c>
      <c r="K662" s="29" t="b">
        <v>0</v>
      </c>
      <c r="L662" s="92" t="str">
        <f t="shared" si="151"/>
        <v/>
      </c>
      <c r="M662" s="94" t="e">
        <f t="shared" si="142"/>
        <v>#VALUE!</v>
      </c>
      <c r="N662" s="94" t="e">
        <f t="shared" si="143"/>
        <v>#VALUE!</v>
      </c>
      <c r="O662" s="94" t="e">
        <f t="shared" si="144"/>
        <v>#VALUE!</v>
      </c>
      <c r="P662" s="95" t="e">
        <f t="shared" si="145"/>
        <v>#VALUE!</v>
      </c>
      <c r="Q662" s="95" t="e">
        <f t="shared" si="152"/>
        <v>#VALUE!</v>
      </c>
      <c r="R662" s="95" t="b">
        <f t="shared" si="153"/>
        <v>0</v>
      </c>
      <c r="S662" s="76" t="str">
        <f t="shared" si="146"/>
        <v/>
      </c>
      <c r="T662" s="94" t="e" cm="1">
        <f t="array" aca="1" ref="T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U662" s="94" t="str">
        <f t="shared" si="147"/>
        <v/>
      </c>
      <c r="V662" s="96" t="b">
        <f t="shared" si="148"/>
        <v>0</v>
      </c>
      <c r="W662" s="130" t="e">
        <f>IF(#REF!="",FALSE,IF(OR(X662&gt;Z662,X662&lt;Y662),TRUE,FALSE))</f>
        <v>#REF!</v>
      </c>
      <c r="X662" s="130">
        <f t="shared" si="149"/>
        <v>0</v>
      </c>
      <c r="Y662" s="132" t="e">
        <f>#REF!-3/30</f>
        <v>#REF!</v>
      </c>
      <c r="Z662" s="133" t="e">
        <f>#REF!+1/30</f>
        <v>#REF!</v>
      </c>
    </row>
    <row r="663" spans="1:26" s="30" customFormat="1" x14ac:dyDescent="0.25">
      <c r="A663" s="19">
        <v>648</v>
      </c>
      <c r="B663" s="20"/>
      <c r="C663" s="189"/>
      <c r="D663" s="1"/>
      <c r="E663" s="1"/>
      <c r="F663" s="233">
        <v>0</v>
      </c>
      <c r="G663" s="58"/>
      <c r="H663" s="134" t="str">
        <f t="shared" si="150"/>
        <v/>
      </c>
      <c r="I663" s="35" t="b">
        <f t="shared" si="140"/>
        <v>0</v>
      </c>
      <c r="J663" s="92" t="str">
        <f t="shared" si="141"/>
        <v/>
      </c>
      <c r="K663" s="29" t="b">
        <v>0</v>
      </c>
      <c r="L663" s="92" t="str">
        <f t="shared" si="151"/>
        <v/>
      </c>
      <c r="M663" s="94" t="e">
        <f t="shared" si="142"/>
        <v>#VALUE!</v>
      </c>
      <c r="N663" s="94" t="e">
        <f t="shared" si="143"/>
        <v>#VALUE!</v>
      </c>
      <c r="O663" s="94" t="e">
        <f t="shared" si="144"/>
        <v>#VALUE!</v>
      </c>
      <c r="P663" s="95" t="e">
        <f t="shared" si="145"/>
        <v>#VALUE!</v>
      </c>
      <c r="Q663" s="95" t="e">
        <f t="shared" si="152"/>
        <v>#VALUE!</v>
      </c>
      <c r="R663" s="95" t="b">
        <f t="shared" si="153"/>
        <v>0</v>
      </c>
      <c r="S663" s="76" t="str">
        <f t="shared" si="146"/>
        <v/>
      </c>
      <c r="T663" s="94" t="e" cm="1">
        <f t="array" aca="1" ref="T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U663" s="94" t="str">
        <f t="shared" si="147"/>
        <v/>
      </c>
      <c r="V663" s="96" t="b">
        <f t="shared" si="148"/>
        <v>0</v>
      </c>
      <c r="W663" s="130" t="e">
        <f>IF(#REF!="",FALSE,IF(OR(X663&gt;Z663,X663&lt;Y663),TRUE,FALSE))</f>
        <v>#REF!</v>
      </c>
      <c r="X663" s="130">
        <f t="shared" si="149"/>
        <v>0</v>
      </c>
      <c r="Y663" s="132" t="e">
        <f>#REF!-3/30</f>
        <v>#REF!</v>
      </c>
      <c r="Z663" s="133" t="e">
        <f>#REF!+1/30</f>
        <v>#REF!</v>
      </c>
    </row>
    <row r="664" spans="1:26" s="30" customFormat="1" x14ac:dyDescent="0.25">
      <c r="A664" s="19">
        <v>649</v>
      </c>
      <c r="B664" s="20"/>
      <c r="C664" s="189"/>
      <c r="D664" s="1"/>
      <c r="E664" s="1"/>
      <c r="F664" s="233">
        <v>0</v>
      </c>
      <c r="G664" s="58"/>
      <c r="H664" s="134" t="str">
        <f t="shared" si="150"/>
        <v/>
      </c>
      <c r="I664" s="35" t="b">
        <f t="shared" si="140"/>
        <v>0</v>
      </c>
      <c r="J664" s="92" t="str">
        <f t="shared" si="141"/>
        <v/>
      </c>
      <c r="K664" s="29" t="b">
        <v>0</v>
      </c>
      <c r="L664" s="92" t="str">
        <f t="shared" si="151"/>
        <v/>
      </c>
      <c r="M664" s="94" t="e">
        <f t="shared" si="142"/>
        <v>#VALUE!</v>
      </c>
      <c r="N664" s="94" t="e">
        <f t="shared" si="143"/>
        <v>#VALUE!</v>
      </c>
      <c r="O664" s="94" t="e">
        <f t="shared" si="144"/>
        <v>#VALUE!</v>
      </c>
      <c r="P664" s="95" t="e">
        <f t="shared" si="145"/>
        <v>#VALUE!</v>
      </c>
      <c r="Q664" s="95" t="e">
        <f t="shared" si="152"/>
        <v>#VALUE!</v>
      </c>
      <c r="R664" s="95" t="b">
        <f t="shared" si="153"/>
        <v>0</v>
      </c>
      <c r="S664" s="76" t="str">
        <f t="shared" si="146"/>
        <v/>
      </c>
      <c r="T664" s="94" t="e" cm="1">
        <f t="array" aca="1" ref="T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U664" s="94" t="str">
        <f t="shared" si="147"/>
        <v/>
      </c>
      <c r="V664" s="96" t="b">
        <f t="shared" si="148"/>
        <v>0</v>
      </c>
      <c r="W664" s="130" t="e">
        <f>IF(#REF!="",FALSE,IF(OR(X664&gt;Z664,X664&lt;Y664),TRUE,FALSE))</f>
        <v>#REF!</v>
      </c>
      <c r="X664" s="130">
        <f t="shared" si="149"/>
        <v>0</v>
      </c>
      <c r="Y664" s="132" t="e">
        <f>#REF!-3/30</f>
        <v>#REF!</v>
      </c>
      <c r="Z664" s="133" t="e">
        <f>#REF!+1/30</f>
        <v>#REF!</v>
      </c>
    </row>
    <row r="665" spans="1:26" s="30" customFormat="1" x14ac:dyDescent="0.25">
      <c r="A665" s="19">
        <v>650</v>
      </c>
      <c r="B665" s="20"/>
      <c r="C665" s="189"/>
      <c r="D665" s="1"/>
      <c r="E665" s="1"/>
      <c r="F665" s="233">
        <v>0</v>
      </c>
      <c r="G665" s="58"/>
      <c r="H665" s="134" t="str">
        <f t="shared" si="150"/>
        <v/>
      </c>
      <c r="I665" s="35" t="b">
        <f t="shared" si="140"/>
        <v>0</v>
      </c>
      <c r="J665" s="92" t="str">
        <f t="shared" si="141"/>
        <v/>
      </c>
      <c r="K665" s="29" t="b">
        <v>0</v>
      </c>
      <c r="L665" s="92" t="str">
        <f t="shared" si="151"/>
        <v/>
      </c>
      <c r="M665" s="94" t="e">
        <f t="shared" si="142"/>
        <v>#VALUE!</v>
      </c>
      <c r="N665" s="94" t="e">
        <f t="shared" si="143"/>
        <v>#VALUE!</v>
      </c>
      <c r="O665" s="94" t="e">
        <f t="shared" si="144"/>
        <v>#VALUE!</v>
      </c>
      <c r="P665" s="95" t="e">
        <f t="shared" si="145"/>
        <v>#VALUE!</v>
      </c>
      <c r="Q665" s="95" t="e">
        <f t="shared" si="152"/>
        <v>#VALUE!</v>
      </c>
      <c r="R665" s="95" t="b">
        <f t="shared" si="153"/>
        <v>0</v>
      </c>
      <c r="S665" s="76" t="str">
        <f t="shared" si="146"/>
        <v/>
      </c>
      <c r="T665" s="94" t="e" cm="1">
        <f t="array" aca="1" ref="T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U665" s="94" t="str">
        <f t="shared" si="147"/>
        <v/>
      </c>
      <c r="V665" s="96" t="b">
        <f t="shared" si="148"/>
        <v>0</v>
      </c>
      <c r="W665" s="130" t="e">
        <f>IF(#REF!="",FALSE,IF(OR(X665&gt;Z665,X665&lt;Y665),TRUE,FALSE))</f>
        <v>#REF!</v>
      </c>
      <c r="X665" s="130">
        <f t="shared" si="149"/>
        <v>0</v>
      </c>
      <c r="Y665" s="132" t="e">
        <f>#REF!-3/30</f>
        <v>#REF!</v>
      </c>
      <c r="Z665" s="133" t="e">
        <f>#REF!+1/30</f>
        <v>#REF!</v>
      </c>
    </row>
    <row r="666" spans="1:26" s="30" customFormat="1" x14ac:dyDescent="0.25">
      <c r="A666" s="19">
        <v>651</v>
      </c>
      <c r="B666" s="20"/>
      <c r="C666" s="189"/>
      <c r="D666" s="1"/>
      <c r="E666" s="1"/>
      <c r="F666" s="233">
        <v>0</v>
      </c>
      <c r="G666" s="58"/>
      <c r="H666" s="134" t="str">
        <f t="shared" si="150"/>
        <v/>
      </c>
      <c r="I666" s="35" t="b">
        <f t="shared" si="140"/>
        <v>0</v>
      </c>
      <c r="J666" s="92" t="str">
        <f t="shared" si="141"/>
        <v/>
      </c>
      <c r="K666" s="29" t="b">
        <v>0</v>
      </c>
      <c r="L666" s="92" t="str">
        <f t="shared" si="151"/>
        <v/>
      </c>
      <c r="M666" s="94" t="e">
        <f t="shared" si="142"/>
        <v>#VALUE!</v>
      </c>
      <c r="N666" s="94" t="e">
        <f t="shared" si="143"/>
        <v>#VALUE!</v>
      </c>
      <c r="O666" s="94" t="e">
        <f t="shared" si="144"/>
        <v>#VALUE!</v>
      </c>
      <c r="P666" s="95" t="e">
        <f t="shared" si="145"/>
        <v>#VALUE!</v>
      </c>
      <c r="Q666" s="95" t="e">
        <f t="shared" si="152"/>
        <v>#VALUE!</v>
      </c>
      <c r="R666" s="95" t="b">
        <f t="shared" si="153"/>
        <v>0</v>
      </c>
      <c r="S666" s="76" t="str">
        <f t="shared" si="146"/>
        <v/>
      </c>
      <c r="T666" s="94" t="e" cm="1">
        <f t="array" aca="1" ref="T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U666" s="94" t="str">
        <f t="shared" si="147"/>
        <v/>
      </c>
      <c r="V666" s="96" t="b">
        <f t="shared" si="148"/>
        <v>0</v>
      </c>
      <c r="W666" s="130" t="e">
        <f>IF(#REF!="",FALSE,IF(OR(X666&gt;Z666,X666&lt;Y666),TRUE,FALSE))</f>
        <v>#REF!</v>
      </c>
      <c r="X666" s="130">
        <f t="shared" si="149"/>
        <v>0</v>
      </c>
      <c r="Y666" s="132" t="e">
        <f>#REF!-3/30</f>
        <v>#REF!</v>
      </c>
      <c r="Z666" s="133" t="e">
        <f>#REF!+1/30</f>
        <v>#REF!</v>
      </c>
    </row>
    <row r="667" spans="1:26" s="30" customFormat="1" x14ac:dyDescent="0.25">
      <c r="A667" s="19">
        <v>652</v>
      </c>
      <c r="B667" s="20"/>
      <c r="C667" s="189"/>
      <c r="D667" s="1"/>
      <c r="E667" s="1"/>
      <c r="F667" s="233">
        <v>0</v>
      </c>
      <c r="G667" s="58"/>
      <c r="H667" s="134" t="str">
        <f t="shared" si="150"/>
        <v/>
      </c>
      <c r="I667" s="35" t="b">
        <f t="shared" si="140"/>
        <v>0</v>
      </c>
      <c r="J667" s="92" t="str">
        <f t="shared" si="141"/>
        <v/>
      </c>
      <c r="K667" s="29" t="b">
        <v>0</v>
      </c>
      <c r="L667" s="92" t="str">
        <f t="shared" si="151"/>
        <v/>
      </c>
      <c r="M667" s="94" t="e">
        <f t="shared" si="142"/>
        <v>#VALUE!</v>
      </c>
      <c r="N667" s="94" t="e">
        <f t="shared" si="143"/>
        <v>#VALUE!</v>
      </c>
      <c r="O667" s="94" t="e">
        <f t="shared" si="144"/>
        <v>#VALUE!</v>
      </c>
      <c r="P667" s="95" t="e">
        <f t="shared" si="145"/>
        <v>#VALUE!</v>
      </c>
      <c r="Q667" s="95" t="e">
        <f t="shared" si="152"/>
        <v>#VALUE!</v>
      </c>
      <c r="R667" s="95" t="b">
        <f t="shared" si="153"/>
        <v>0</v>
      </c>
      <c r="S667" s="76" t="str">
        <f t="shared" si="146"/>
        <v/>
      </c>
      <c r="T667" s="94" t="e" cm="1">
        <f t="array" aca="1" ref="T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U667" s="94" t="str">
        <f t="shared" si="147"/>
        <v/>
      </c>
      <c r="V667" s="96" t="b">
        <f t="shared" si="148"/>
        <v>0</v>
      </c>
      <c r="W667" s="130" t="e">
        <f>IF(#REF!="",FALSE,IF(OR(X667&gt;Z667,X667&lt;Y667),TRUE,FALSE))</f>
        <v>#REF!</v>
      </c>
      <c r="X667" s="130">
        <f t="shared" si="149"/>
        <v>0</v>
      </c>
      <c r="Y667" s="132" t="e">
        <f>#REF!-3/30</f>
        <v>#REF!</v>
      </c>
      <c r="Z667" s="133" t="e">
        <f>#REF!+1/30</f>
        <v>#REF!</v>
      </c>
    </row>
    <row r="668" spans="1:26" s="30" customFormat="1" x14ac:dyDescent="0.25">
      <c r="A668" s="19">
        <v>653</v>
      </c>
      <c r="B668" s="20"/>
      <c r="C668" s="189"/>
      <c r="D668" s="1"/>
      <c r="E668" s="1"/>
      <c r="F668" s="233">
        <v>0</v>
      </c>
      <c r="G668" s="58"/>
      <c r="H668" s="134" t="str">
        <f t="shared" si="150"/>
        <v/>
      </c>
      <c r="I668" s="35" t="b">
        <f t="shared" si="140"/>
        <v>0</v>
      </c>
      <c r="J668" s="92" t="str">
        <f t="shared" si="141"/>
        <v/>
      </c>
      <c r="K668" s="29" t="b">
        <v>0</v>
      </c>
      <c r="L668" s="92" t="str">
        <f t="shared" si="151"/>
        <v/>
      </c>
      <c r="M668" s="94" t="e">
        <f t="shared" si="142"/>
        <v>#VALUE!</v>
      </c>
      <c r="N668" s="94" t="e">
        <f t="shared" si="143"/>
        <v>#VALUE!</v>
      </c>
      <c r="O668" s="94" t="e">
        <f t="shared" si="144"/>
        <v>#VALUE!</v>
      </c>
      <c r="P668" s="95" t="e">
        <f t="shared" si="145"/>
        <v>#VALUE!</v>
      </c>
      <c r="Q668" s="95" t="e">
        <f t="shared" si="152"/>
        <v>#VALUE!</v>
      </c>
      <c r="R668" s="95" t="b">
        <f t="shared" si="153"/>
        <v>0</v>
      </c>
      <c r="S668" s="76" t="str">
        <f t="shared" si="146"/>
        <v/>
      </c>
      <c r="T668" s="94" t="e" cm="1">
        <f t="array" aca="1" ref="T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U668" s="94" t="str">
        <f t="shared" si="147"/>
        <v/>
      </c>
      <c r="V668" s="96" t="b">
        <f t="shared" si="148"/>
        <v>0</v>
      </c>
      <c r="W668" s="130" t="e">
        <f>IF(#REF!="",FALSE,IF(OR(X668&gt;Z668,X668&lt;Y668),TRUE,FALSE))</f>
        <v>#REF!</v>
      </c>
      <c r="X668" s="130">
        <f t="shared" si="149"/>
        <v>0</v>
      </c>
      <c r="Y668" s="132" t="e">
        <f>#REF!-3/30</f>
        <v>#REF!</v>
      </c>
      <c r="Z668" s="133" t="e">
        <f>#REF!+1/30</f>
        <v>#REF!</v>
      </c>
    </row>
    <row r="669" spans="1:26" s="30" customFormat="1" x14ac:dyDescent="0.25">
      <c r="A669" s="19">
        <v>654</v>
      </c>
      <c r="B669" s="20"/>
      <c r="C669" s="189"/>
      <c r="D669" s="1"/>
      <c r="E669" s="1"/>
      <c r="F669" s="233">
        <v>0</v>
      </c>
      <c r="G669" s="58"/>
      <c r="H669" s="134" t="str">
        <f t="shared" si="150"/>
        <v/>
      </c>
      <c r="I669" s="35" t="b">
        <f t="shared" si="140"/>
        <v>0</v>
      </c>
      <c r="J669" s="92" t="str">
        <f t="shared" si="141"/>
        <v/>
      </c>
      <c r="K669" s="29" t="b">
        <v>0</v>
      </c>
      <c r="L669" s="92" t="str">
        <f t="shared" si="151"/>
        <v/>
      </c>
      <c r="M669" s="94" t="e">
        <f t="shared" si="142"/>
        <v>#VALUE!</v>
      </c>
      <c r="N669" s="94" t="e">
        <f t="shared" si="143"/>
        <v>#VALUE!</v>
      </c>
      <c r="O669" s="94" t="e">
        <f t="shared" si="144"/>
        <v>#VALUE!</v>
      </c>
      <c r="P669" s="95" t="e">
        <f t="shared" si="145"/>
        <v>#VALUE!</v>
      </c>
      <c r="Q669" s="95" t="e">
        <f t="shared" si="152"/>
        <v>#VALUE!</v>
      </c>
      <c r="R669" s="95" t="b">
        <f t="shared" si="153"/>
        <v>0</v>
      </c>
      <c r="S669" s="76" t="str">
        <f t="shared" si="146"/>
        <v/>
      </c>
      <c r="T669" s="94" t="e" cm="1">
        <f t="array" aca="1" ref="T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U669" s="94" t="str">
        <f t="shared" si="147"/>
        <v/>
      </c>
      <c r="V669" s="96" t="b">
        <f t="shared" si="148"/>
        <v>0</v>
      </c>
      <c r="W669" s="130" t="e">
        <f>IF(#REF!="",FALSE,IF(OR(X669&gt;Z669,X669&lt;Y669),TRUE,FALSE))</f>
        <v>#REF!</v>
      </c>
      <c r="X669" s="130">
        <f t="shared" si="149"/>
        <v>0</v>
      </c>
      <c r="Y669" s="132" t="e">
        <f>#REF!-3/30</f>
        <v>#REF!</v>
      </c>
      <c r="Z669" s="133" t="e">
        <f>#REF!+1/30</f>
        <v>#REF!</v>
      </c>
    </row>
    <row r="670" spans="1:26" s="30" customFormat="1" x14ac:dyDescent="0.25">
      <c r="A670" s="19">
        <v>655</v>
      </c>
      <c r="B670" s="20"/>
      <c r="C670" s="189"/>
      <c r="D670" s="1"/>
      <c r="E670" s="1"/>
      <c r="F670" s="233">
        <v>0</v>
      </c>
      <c r="G670" s="58"/>
      <c r="H670" s="134" t="str">
        <f t="shared" si="150"/>
        <v/>
      </c>
      <c r="I670" s="35" t="b">
        <f t="shared" si="140"/>
        <v>0</v>
      </c>
      <c r="J670" s="92" t="str">
        <f t="shared" si="141"/>
        <v/>
      </c>
      <c r="K670" s="29" t="b">
        <v>0</v>
      </c>
      <c r="L670" s="92" t="str">
        <f t="shared" si="151"/>
        <v/>
      </c>
      <c r="M670" s="94" t="e">
        <f t="shared" si="142"/>
        <v>#VALUE!</v>
      </c>
      <c r="N670" s="94" t="e">
        <f t="shared" si="143"/>
        <v>#VALUE!</v>
      </c>
      <c r="O670" s="94" t="e">
        <f t="shared" si="144"/>
        <v>#VALUE!</v>
      </c>
      <c r="P670" s="95" t="e">
        <f t="shared" si="145"/>
        <v>#VALUE!</v>
      </c>
      <c r="Q670" s="95" t="e">
        <f t="shared" si="152"/>
        <v>#VALUE!</v>
      </c>
      <c r="R670" s="95" t="b">
        <f t="shared" si="153"/>
        <v>0</v>
      </c>
      <c r="S670" s="76" t="str">
        <f t="shared" si="146"/>
        <v/>
      </c>
      <c r="T670" s="94" t="e" cm="1">
        <f t="array" aca="1" ref="T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U670" s="94" t="str">
        <f t="shared" si="147"/>
        <v/>
      </c>
      <c r="V670" s="96" t="b">
        <f t="shared" si="148"/>
        <v>0</v>
      </c>
      <c r="W670" s="130" t="e">
        <f>IF(#REF!="",FALSE,IF(OR(X670&gt;Z670,X670&lt;Y670),TRUE,FALSE))</f>
        <v>#REF!</v>
      </c>
      <c r="X670" s="130">
        <f t="shared" si="149"/>
        <v>0</v>
      </c>
      <c r="Y670" s="132" t="e">
        <f>#REF!-3/30</f>
        <v>#REF!</v>
      </c>
      <c r="Z670" s="133" t="e">
        <f>#REF!+1/30</f>
        <v>#REF!</v>
      </c>
    </row>
    <row r="671" spans="1:26" s="30" customFormat="1" x14ac:dyDescent="0.25">
      <c r="A671" s="19">
        <v>656</v>
      </c>
      <c r="B671" s="20"/>
      <c r="C671" s="189"/>
      <c r="D671" s="1"/>
      <c r="E671" s="1"/>
      <c r="F671" s="233">
        <v>0</v>
      </c>
      <c r="G671" s="58"/>
      <c r="H671" s="134" t="str">
        <f t="shared" si="150"/>
        <v/>
      </c>
      <c r="I671" s="35" t="b">
        <f t="shared" si="140"/>
        <v>0</v>
      </c>
      <c r="J671" s="92" t="str">
        <f t="shared" si="141"/>
        <v/>
      </c>
      <c r="K671" s="29" t="b">
        <v>0</v>
      </c>
      <c r="L671" s="92" t="str">
        <f t="shared" si="151"/>
        <v/>
      </c>
      <c r="M671" s="94" t="e">
        <f t="shared" si="142"/>
        <v>#VALUE!</v>
      </c>
      <c r="N671" s="94" t="e">
        <f t="shared" si="143"/>
        <v>#VALUE!</v>
      </c>
      <c r="O671" s="94" t="e">
        <f t="shared" si="144"/>
        <v>#VALUE!</v>
      </c>
      <c r="P671" s="95" t="e">
        <f t="shared" si="145"/>
        <v>#VALUE!</v>
      </c>
      <c r="Q671" s="95" t="e">
        <f t="shared" si="152"/>
        <v>#VALUE!</v>
      </c>
      <c r="R671" s="95" t="b">
        <f t="shared" si="153"/>
        <v>0</v>
      </c>
      <c r="S671" s="76" t="str">
        <f t="shared" si="146"/>
        <v/>
      </c>
      <c r="T671" s="94" t="e" cm="1">
        <f t="array" aca="1" ref="T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U671" s="94" t="str">
        <f t="shared" si="147"/>
        <v/>
      </c>
      <c r="V671" s="96" t="b">
        <f t="shared" si="148"/>
        <v>0</v>
      </c>
      <c r="W671" s="130" t="e">
        <f>IF(#REF!="",FALSE,IF(OR(X671&gt;Z671,X671&lt;Y671),TRUE,FALSE))</f>
        <v>#REF!</v>
      </c>
      <c r="X671" s="130">
        <f t="shared" si="149"/>
        <v>0</v>
      </c>
      <c r="Y671" s="132" t="e">
        <f>#REF!-3/30</f>
        <v>#REF!</v>
      </c>
      <c r="Z671" s="133" t="e">
        <f>#REF!+1/30</f>
        <v>#REF!</v>
      </c>
    </row>
    <row r="672" spans="1:26" s="30" customFormat="1" x14ac:dyDescent="0.25">
      <c r="A672" s="19">
        <v>657</v>
      </c>
      <c r="B672" s="20"/>
      <c r="C672" s="189"/>
      <c r="D672" s="1"/>
      <c r="E672" s="1"/>
      <c r="F672" s="233">
        <v>0</v>
      </c>
      <c r="G672" s="58"/>
      <c r="H672" s="134" t="str">
        <f t="shared" si="150"/>
        <v/>
      </c>
      <c r="I672" s="35" t="b">
        <f t="shared" si="140"/>
        <v>0</v>
      </c>
      <c r="J672" s="92" t="str">
        <f t="shared" si="141"/>
        <v/>
      </c>
      <c r="K672" s="29" t="b">
        <v>0</v>
      </c>
      <c r="L672" s="92" t="str">
        <f t="shared" si="151"/>
        <v/>
      </c>
      <c r="M672" s="94" t="e">
        <f t="shared" si="142"/>
        <v>#VALUE!</v>
      </c>
      <c r="N672" s="94" t="e">
        <f t="shared" si="143"/>
        <v>#VALUE!</v>
      </c>
      <c r="O672" s="94" t="e">
        <f t="shared" si="144"/>
        <v>#VALUE!</v>
      </c>
      <c r="P672" s="95" t="e">
        <f t="shared" si="145"/>
        <v>#VALUE!</v>
      </c>
      <c r="Q672" s="95" t="e">
        <f t="shared" si="152"/>
        <v>#VALUE!</v>
      </c>
      <c r="R672" s="95" t="b">
        <f t="shared" si="153"/>
        <v>0</v>
      </c>
      <c r="S672" s="76" t="str">
        <f t="shared" si="146"/>
        <v/>
      </c>
      <c r="T672" s="94" t="e" cm="1">
        <f t="array" aca="1" ref="T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U672" s="94" t="str">
        <f t="shared" si="147"/>
        <v/>
      </c>
      <c r="V672" s="96" t="b">
        <f t="shared" si="148"/>
        <v>0</v>
      </c>
      <c r="W672" s="130" t="e">
        <f>IF(#REF!="",FALSE,IF(OR(X672&gt;Z672,X672&lt;Y672),TRUE,FALSE))</f>
        <v>#REF!</v>
      </c>
      <c r="X672" s="130">
        <f t="shared" si="149"/>
        <v>0</v>
      </c>
      <c r="Y672" s="132" t="e">
        <f>#REF!-3/30</f>
        <v>#REF!</v>
      </c>
      <c r="Z672" s="133" t="e">
        <f>#REF!+1/30</f>
        <v>#REF!</v>
      </c>
    </row>
    <row r="673" spans="1:26" s="30" customFormat="1" x14ac:dyDescent="0.25">
      <c r="A673" s="19">
        <v>658</v>
      </c>
      <c r="B673" s="20"/>
      <c r="C673" s="189"/>
      <c r="D673" s="1"/>
      <c r="E673" s="1"/>
      <c r="F673" s="233">
        <v>0</v>
      </c>
      <c r="G673" s="58"/>
      <c r="H673" s="134" t="str">
        <f t="shared" si="150"/>
        <v/>
      </c>
      <c r="I673" s="35" t="b">
        <f t="shared" si="140"/>
        <v>0</v>
      </c>
      <c r="J673" s="92" t="str">
        <f t="shared" si="141"/>
        <v/>
      </c>
      <c r="K673" s="29" t="b">
        <v>0</v>
      </c>
      <c r="L673" s="92" t="str">
        <f t="shared" si="151"/>
        <v/>
      </c>
      <c r="M673" s="94" t="e">
        <f t="shared" si="142"/>
        <v>#VALUE!</v>
      </c>
      <c r="N673" s="94" t="e">
        <f t="shared" si="143"/>
        <v>#VALUE!</v>
      </c>
      <c r="O673" s="94" t="e">
        <f t="shared" si="144"/>
        <v>#VALUE!</v>
      </c>
      <c r="P673" s="95" t="e">
        <f t="shared" si="145"/>
        <v>#VALUE!</v>
      </c>
      <c r="Q673" s="95" t="e">
        <f t="shared" si="152"/>
        <v>#VALUE!</v>
      </c>
      <c r="R673" s="95" t="b">
        <f t="shared" si="153"/>
        <v>0</v>
      </c>
      <c r="S673" s="76" t="str">
        <f t="shared" si="146"/>
        <v/>
      </c>
      <c r="T673" s="94" t="e" cm="1">
        <f t="array" aca="1" ref="T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U673" s="94" t="str">
        <f t="shared" si="147"/>
        <v/>
      </c>
      <c r="V673" s="96" t="b">
        <f t="shared" si="148"/>
        <v>0</v>
      </c>
      <c r="W673" s="130" t="e">
        <f>IF(#REF!="",FALSE,IF(OR(X673&gt;Z673,X673&lt;Y673),TRUE,FALSE))</f>
        <v>#REF!</v>
      </c>
      <c r="X673" s="130">
        <f t="shared" si="149"/>
        <v>0</v>
      </c>
      <c r="Y673" s="132" t="e">
        <f>#REF!-3/30</f>
        <v>#REF!</v>
      </c>
      <c r="Z673" s="133" t="e">
        <f>#REF!+1/30</f>
        <v>#REF!</v>
      </c>
    </row>
    <row r="674" spans="1:26" s="30" customFormat="1" x14ac:dyDescent="0.25">
      <c r="A674" s="19">
        <v>659</v>
      </c>
      <c r="B674" s="20"/>
      <c r="C674" s="189"/>
      <c r="D674" s="1"/>
      <c r="E674" s="1"/>
      <c r="F674" s="233">
        <v>0</v>
      </c>
      <c r="G674" s="58"/>
      <c r="H674" s="134" t="str">
        <f t="shared" si="150"/>
        <v/>
      </c>
      <c r="I674" s="35" t="b">
        <f t="shared" si="140"/>
        <v>0</v>
      </c>
      <c r="J674" s="92" t="str">
        <f t="shared" si="141"/>
        <v/>
      </c>
      <c r="K674" s="29" t="b">
        <v>0</v>
      </c>
      <c r="L674" s="92" t="str">
        <f t="shared" si="151"/>
        <v/>
      </c>
      <c r="M674" s="94" t="e">
        <f t="shared" si="142"/>
        <v>#VALUE!</v>
      </c>
      <c r="N674" s="94" t="e">
        <f t="shared" si="143"/>
        <v>#VALUE!</v>
      </c>
      <c r="O674" s="94" t="e">
        <f t="shared" si="144"/>
        <v>#VALUE!</v>
      </c>
      <c r="P674" s="95" t="e">
        <f t="shared" si="145"/>
        <v>#VALUE!</v>
      </c>
      <c r="Q674" s="95" t="e">
        <f t="shared" si="152"/>
        <v>#VALUE!</v>
      </c>
      <c r="R674" s="95" t="b">
        <f t="shared" si="153"/>
        <v>0</v>
      </c>
      <c r="S674" s="76" t="str">
        <f t="shared" si="146"/>
        <v/>
      </c>
      <c r="T674" s="94" t="e" cm="1">
        <f t="array" aca="1" ref="T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U674" s="94" t="str">
        <f t="shared" si="147"/>
        <v/>
      </c>
      <c r="V674" s="96" t="b">
        <f t="shared" si="148"/>
        <v>0</v>
      </c>
      <c r="W674" s="130" t="e">
        <f>IF(#REF!="",FALSE,IF(OR(X674&gt;Z674,X674&lt;Y674),TRUE,FALSE))</f>
        <v>#REF!</v>
      </c>
      <c r="X674" s="130">
        <f t="shared" si="149"/>
        <v>0</v>
      </c>
      <c r="Y674" s="132" t="e">
        <f>#REF!-3/30</f>
        <v>#REF!</v>
      </c>
      <c r="Z674" s="133" t="e">
        <f>#REF!+1/30</f>
        <v>#REF!</v>
      </c>
    </row>
    <row r="675" spans="1:26" s="30" customFormat="1" x14ac:dyDescent="0.25">
      <c r="A675" s="19">
        <v>660</v>
      </c>
      <c r="B675" s="20"/>
      <c r="C675" s="189"/>
      <c r="D675" s="1"/>
      <c r="E675" s="1"/>
      <c r="F675" s="233">
        <v>0</v>
      </c>
      <c r="G675" s="58"/>
      <c r="H675" s="134" t="str">
        <f t="shared" si="150"/>
        <v/>
      </c>
      <c r="I675" s="35" t="b">
        <f t="shared" si="140"/>
        <v>0</v>
      </c>
      <c r="J675" s="92" t="str">
        <f t="shared" si="141"/>
        <v/>
      </c>
      <c r="K675" s="29" t="b">
        <v>0</v>
      </c>
      <c r="L675" s="92" t="str">
        <f t="shared" si="151"/>
        <v/>
      </c>
      <c r="M675" s="94" t="e">
        <f t="shared" si="142"/>
        <v>#VALUE!</v>
      </c>
      <c r="N675" s="94" t="e">
        <f t="shared" si="143"/>
        <v>#VALUE!</v>
      </c>
      <c r="O675" s="94" t="e">
        <f t="shared" si="144"/>
        <v>#VALUE!</v>
      </c>
      <c r="P675" s="95" t="e">
        <f t="shared" si="145"/>
        <v>#VALUE!</v>
      </c>
      <c r="Q675" s="95" t="e">
        <f t="shared" si="152"/>
        <v>#VALUE!</v>
      </c>
      <c r="R675" s="95" t="b">
        <f t="shared" si="153"/>
        <v>0</v>
      </c>
      <c r="S675" s="76" t="str">
        <f t="shared" si="146"/>
        <v/>
      </c>
      <c r="T675" s="94" t="e" cm="1">
        <f t="array" aca="1" ref="T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U675" s="94" t="str">
        <f t="shared" si="147"/>
        <v/>
      </c>
      <c r="V675" s="96" t="b">
        <f t="shared" si="148"/>
        <v>0</v>
      </c>
      <c r="W675" s="130" t="e">
        <f>IF(#REF!="",FALSE,IF(OR(X675&gt;Z675,X675&lt;Y675),TRUE,FALSE))</f>
        <v>#REF!</v>
      </c>
      <c r="X675" s="130">
        <f t="shared" si="149"/>
        <v>0</v>
      </c>
      <c r="Y675" s="132" t="e">
        <f>#REF!-3/30</f>
        <v>#REF!</v>
      </c>
      <c r="Z675" s="133" t="e">
        <f>#REF!+1/30</f>
        <v>#REF!</v>
      </c>
    </row>
    <row r="676" spans="1:26" s="30" customFormat="1" x14ac:dyDescent="0.25">
      <c r="A676" s="19">
        <v>661</v>
      </c>
      <c r="B676" s="20"/>
      <c r="C676" s="189"/>
      <c r="D676" s="1"/>
      <c r="E676" s="1"/>
      <c r="F676" s="233">
        <v>0</v>
      </c>
      <c r="G676" s="58"/>
      <c r="H676" s="134" t="str">
        <f t="shared" si="150"/>
        <v/>
      </c>
      <c r="I676" s="35" t="b">
        <f t="shared" si="140"/>
        <v>0</v>
      </c>
      <c r="J676" s="92" t="str">
        <f t="shared" si="141"/>
        <v/>
      </c>
      <c r="K676" s="29" t="b">
        <v>0</v>
      </c>
      <c r="L676" s="92" t="str">
        <f t="shared" si="151"/>
        <v/>
      </c>
      <c r="M676" s="94" t="e">
        <f t="shared" si="142"/>
        <v>#VALUE!</v>
      </c>
      <c r="N676" s="94" t="e">
        <f t="shared" si="143"/>
        <v>#VALUE!</v>
      </c>
      <c r="O676" s="94" t="e">
        <f t="shared" si="144"/>
        <v>#VALUE!</v>
      </c>
      <c r="P676" s="95" t="e">
        <f t="shared" si="145"/>
        <v>#VALUE!</v>
      </c>
      <c r="Q676" s="95" t="e">
        <f t="shared" si="152"/>
        <v>#VALUE!</v>
      </c>
      <c r="R676" s="95" t="b">
        <f t="shared" si="153"/>
        <v>0</v>
      </c>
      <c r="S676" s="76" t="str">
        <f t="shared" si="146"/>
        <v/>
      </c>
      <c r="T676" s="94" t="e" cm="1">
        <f t="array" aca="1" ref="T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U676" s="94" t="str">
        <f t="shared" si="147"/>
        <v/>
      </c>
      <c r="V676" s="96" t="b">
        <f t="shared" si="148"/>
        <v>0</v>
      </c>
      <c r="W676" s="130" t="e">
        <f>IF(#REF!="",FALSE,IF(OR(X676&gt;Z676,X676&lt;Y676),TRUE,FALSE))</f>
        <v>#REF!</v>
      </c>
      <c r="X676" s="130">
        <f t="shared" si="149"/>
        <v>0</v>
      </c>
      <c r="Y676" s="132" t="e">
        <f>#REF!-3/30</f>
        <v>#REF!</v>
      </c>
      <c r="Z676" s="133" t="e">
        <f>#REF!+1/30</f>
        <v>#REF!</v>
      </c>
    </row>
    <row r="677" spans="1:26" s="30" customFormat="1" x14ac:dyDescent="0.25">
      <c r="A677" s="19">
        <v>662</v>
      </c>
      <c r="B677" s="20"/>
      <c r="C677" s="189"/>
      <c r="D677" s="1"/>
      <c r="E677" s="1"/>
      <c r="F677" s="233">
        <v>0</v>
      </c>
      <c r="G677" s="58"/>
      <c r="H677" s="134" t="str">
        <f t="shared" si="150"/>
        <v/>
      </c>
      <c r="I677" s="35" t="b">
        <f t="shared" si="140"/>
        <v>0</v>
      </c>
      <c r="J677" s="92" t="str">
        <f t="shared" si="141"/>
        <v/>
      </c>
      <c r="K677" s="29" t="b">
        <v>0</v>
      </c>
      <c r="L677" s="92" t="str">
        <f t="shared" si="151"/>
        <v/>
      </c>
      <c r="M677" s="94" t="e">
        <f t="shared" si="142"/>
        <v>#VALUE!</v>
      </c>
      <c r="N677" s="94" t="e">
        <f t="shared" si="143"/>
        <v>#VALUE!</v>
      </c>
      <c r="O677" s="94" t="e">
        <f t="shared" si="144"/>
        <v>#VALUE!</v>
      </c>
      <c r="P677" s="95" t="e">
        <f t="shared" si="145"/>
        <v>#VALUE!</v>
      </c>
      <c r="Q677" s="95" t="e">
        <f t="shared" si="152"/>
        <v>#VALUE!</v>
      </c>
      <c r="R677" s="95" t="b">
        <f t="shared" si="153"/>
        <v>0</v>
      </c>
      <c r="S677" s="76" t="str">
        <f t="shared" si="146"/>
        <v/>
      </c>
      <c r="T677" s="94" t="e" cm="1">
        <f t="array" aca="1" ref="T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U677" s="94" t="str">
        <f t="shared" si="147"/>
        <v/>
      </c>
      <c r="V677" s="96" t="b">
        <f t="shared" si="148"/>
        <v>0</v>
      </c>
      <c r="W677" s="130" t="e">
        <f>IF(#REF!="",FALSE,IF(OR(X677&gt;Z677,X677&lt;Y677),TRUE,FALSE))</f>
        <v>#REF!</v>
      </c>
      <c r="X677" s="130">
        <f t="shared" si="149"/>
        <v>0</v>
      </c>
      <c r="Y677" s="132" t="e">
        <f>#REF!-3/30</f>
        <v>#REF!</v>
      </c>
      <c r="Z677" s="133" t="e">
        <f>#REF!+1/30</f>
        <v>#REF!</v>
      </c>
    </row>
    <row r="678" spans="1:26" s="30" customFormat="1" x14ac:dyDescent="0.25">
      <c r="A678" s="19">
        <v>663</v>
      </c>
      <c r="B678" s="20"/>
      <c r="C678" s="189"/>
      <c r="D678" s="1"/>
      <c r="E678" s="1"/>
      <c r="F678" s="233">
        <v>0</v>
      </c>
      <c r="G678" s="58"/>
      <c r="H678" s="134" t="str">
        <f t="shared" si="150"/>
        <v/>
      </c>
      <c r="I678" s="35" t="b">
        <f t="shared" si="140"/>
        <v>0</v>
      </c>
      <c r="J678" s="92" t="str">
        <f t="shared" si="141"/>
        <v/>
      </c>
      <c r="K678" s="29" t="b">
        <v>0</v>
      </c>
      <c r="L678" s="92" t="str">
        <f t="shared" si="151"/>
        <v/>
      </c>
      <c r="M678" s="94" t="e">
        <f t="shared" si="142"/>
        <v>#VALUE!</v>
      </c>
      <c r="N678" s="94" t="e">
        <f t="shared" si="143"/>
        <v>#VALUE!</v>
      </c>
      <c r="O678" s="94" t="e">
        <f t="shared" si="144"/>
        <v>#VALUE!</v>
      </c>
      <c r="P678" s="95" t="e">
        <f t="shared" si="145"/>
        <v>#VALUE!</v>
      </c>
      <c r="Q678" s="95" t="e">
        <f t="shared" si="152"/>
        <v>#VALUE!</v>
      </c>
      <c r="R678" s="95" t="b">
        <f t="shared" si="153"/>
        <v>0</v>
      </c>
      <c r="S678" s="76" t="str">
        <f t="shared" si="146"/>
        <v/>
      </c>
      <c r="T678" s="94" t="e" cm="1">
        <f t="array" aca="1" ref="T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U678" s="94" t="str">
        <f t="shared" si="147"/>
        <v/>
      </c>
      <c r="V678" s="96" t="b">
        <f t="shared" si="148"/>
        <v>0</v>
      </c>
      <c r="W678" s="130" t="e">
        <f>IF(#REF!="",FALSE,IF(OR(X678&gt;Z678,X678&lt;Y678),TRUE,FALSE))</f>
        <v>#REF!</v>
      </c>
      <c r="X678" s="130">
        <f t="shared" si="149"/>
        <v>0</v>
      </c>
      <c r="Y678" s="132" t="e">
        <f>#REF!-3/30</f>
        <v>#REF!</v>
      </c>
      <c r="Z678" s="133" t="e">
        <f>#REF!+1/30</f>
        <v>#REF!</v>
      </c>
    </row>
    <row r="679" spans="1:26" s="30" customFormat="1" x14ac:dyDescent="0.25">
      <c r="A679" s="19">
        <v>664</v>
      </c>
      <c r="B679" s="20"/>
      <c r="C679" s="189"/>
      <c r="D679" s="1"/>
      <c r="E679" s="1"/>
      <c r="F679" s="233">
        <v>0</v>
      </c>
      <c r="G679" s="58"/>
      <c r="H679" s="134" t="str">
        <f t="shared" si="150"/>
        <v/>
      </c>
      <c r="I679" s="35" t="b">
        <f t="shared" si="140"/>
        <v>0</v>
      </c>
      <c r="J679" s="92" t="str">
        <f t="shared" si="141"/>
        <v/>
      </c>
      <c r="K679" s="29" t="b">
        <v>0</v>
      </c>
      <c r="L679" s="92" t="str">
        <f t="shared" si="151"/>
        <v/>
      </c>
      <c r="M679" s="94" t="e">
        <f t="shared" si="142"/>
        <v>#VALUE!</v>
      </c>
      <c r="N679" s="94" t="e">
        <f t="shared" si="143"/>
        <v>#VALUE!</v>
      </c>
      <c r="O679" s="94" t="e">
        <f t="shared" si="144"/>
        <v>#VALUE!</v>
      </c>
      <c r="P679" s="95" t="e">
        <f t="shared" si="145"/>
        <v>#VALUE!</v>
      </c>
      <c r="Q679" s="95" t="e">
        <f t="shared" si="152"/>
        <v>#VALUE!</v>
      </c>
      <c r="R679" s="95" t="b">
        <f t="shared" si="153"/>
        <v>0</v>
      </c>
      <c r="S679" s="76" t="str">
        <f t="shared" si="146"/>
        <v/>
      </c>
      <c r="T679" s="94" t="e" cm="1">
        <f t="array" aca="1" ref="T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U679" s="94" t="str">
        <f t="shared" si="147"/>
        <v/>
      </c>
      <c r="V679" s="96" t="b">
        <f t="shared" si="148"/>
        <v>0</v>
      </c>
      <c r="W679" s="130" t="e">
        <f>IF(#REF!="",FALSE,IF(OR(X679&gt;Z679,X679&lt;Y679),TRUE,FALSE))</f>
        <v>#REF!</v>
      </c>
      <c r="X679" s="130">
        <f t="shared" si="149"/>
        <v>0</v>
      </c>
      <c r="Y679" s="132" t="e">
        <f>#REF!-3/30</f>
        <v>#REF!</v>
      </c>
      <c r="Z679" s="133" t="e">
        <f>#REF!+1/30</f>
        <v>#REF!</v>
      </c>
    </row>
    <row r="680" spans="1:26" s="30" customFormat="1" x14ac:dyDescent="0.25">
      <c r="A680" s="19">
        <v>665</v>
      </c>
      <c r="B680" s="20"/>
      <c r="C680" s="189"/>
      <c r="D680" s="1"/>
      <c r="E680" s="1"/>
      <c r="F680" s="233">
        <v>0</v>
      </c>
      <c r="G680" s="58"/>
      <c r="H680" s="134" t="str">
        <f t="shared" si="150"/>
        <v/>
      </c>
      <c r="I680" s="35" t="b">
        <f t="shared" si="140"/>
        <v>0</v>
      </c>
      <c r="J680" s="92" t="str">
        <f t="shared" si="141"/>
        <v/>
      </c>
      <c r="K680" s="29" t="b">
        <v>0</v>
      </c>
      <c r="L680" s="92" t="str">
        <f t="shared" si="151"/>
        <v/>
      </c>
      <c r="M680" s="94" t="e">
        <f t="shared" si="142"/>
        <v>#VALUE!</v>
      </c>
      <c r="N680" s="94" t="e">
        <f t="shared" si="143"/>
        <v>#VALUE!</v>
      </c>
      <c r="O680" s="94" t="e">
        <f t="shared" si="144"/>
        <v>#VALUE!</v>
      </c>
      <c r="P680" s="95" t="e">
        <f t="shared" si="145"/>
        <v>#VALUE!</v>
      </c>
      <c r="Q680" s="95" t="e">
        <f t="shared" si="152"/>
        <v>#VALUE!</v>
      </c>
      <c r="R680" s="95" t="b">
        <f t="shared" si="153"/>
        <v>0</v>
      </c>
      <c r="S680" s="76" t="str">
        <f t="shared" si="146"/>
        <v/>
      </c>
      <c r="T680" s="94" t="e" cm="1">
        <f t="array" aca="1" ref="T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U680" s="94" t="str">
        <f t="shared" si="147"/>
        <v/>
      </c>
      <c r="V680" s="96" t="b">
        <f t="shared" si="148"/>
        <v>0</v>
      </c>
      <c r="W680" s="130" t="e">
        <f>IF(#REF!="",FALSE,IF(OR(X680&gt;Z680,X680&lt;Y680),TRUE,FALSE))</f>
        <v>#REF!</v>
      </c>
      <c r="X680" s="130">
        <f t="shared" si="149"/>
        <v>0</v>
      </c>
      <c r="Y680" s="132" t="e">
        <f>#REF!-3/30</f>
        <v>#REF!</v>
      </c>
      <c r="Z680" s="133" t="e">
        <f>#REF!+1/30</f>
        <v>#REF!</v>
      </c>
    </row>
    <row r="681" spans="1:26" s="30" customFormat="1" x14ac:dyDescent="0.25">
      <c r="A681" s="19">
        <v>666</v>
      </c>
      <c r="B681" s="20"/>
      <c r="C681" s="189"/>
      <c r="D681" s="1"/>
      <c r="E681" s="1"/>
      <c r="F681" s="233">
        <v>0</v>
      </c>
      <c r="G681" s="58"/>
      <c r="H681" s="134" t="str">
        <f t="shared" si="150"/>
        <v/>
      </c>
      <c r="I681" s="35" t="b">
        <f t="shared" si="140"/>
        <v>0</v>
      </c>
      <c r="J681" s="92" t="str">
        <f t="shared" si="141"/>
        <v/>
      </c>
      <c r="K681" s="29" t="b">
        <v>0</v>
      </c>
      <c r="L681" s="92" t="str">
        <f t="shared" si="151"/>
        <v/>
      </c>
      <c r="M681" s="94" t="e">
        <f t="shared" si="142"/>
        <v>#VALUE!</v>
      </c>
      <c r="N681" s="94" t="e">
        <f t="shared" si="143"/>
        <v>#VALUE!</v>
      </c>
      <c r="O681" s="94" t="e">
        <f t="shared" si="144"/>
        <v>#VALUE!</v>
      </c>
      <c r="P681" s="95" t="e">
        <f t="shared" si="145"/>
        <v>#VALUE!</v>
      </c>
      <c r="Q681" s="95" t="e">
        <f t="shared" si="152"/>
        <v>#VALUE!</v>
      </c>
      <c r="R681" s="95" t="b">
        <f t="shared" si="153"/>
        <v>0</v>
      </c>
      <c r="S681" s="76" t="str">
        <f t="shared" si="146"/>
        <v/>
      </c>
      <c r="T681" s="94" t="e" cm="1">
        <f t="array" aca="1" ref="T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U681" s="94" t="str">
        <f t="shared" si="147"/>
        <v/>
      </c>
      <c r="V681" s="96" t="b">
        <f t="shared" si="148"/>
        <v>0</v>
      </c>
      <c r="W681" s="130" t="e">
        <f>IF(#REF!="",FALSE,IF(OR(X681&gt;Z681,X681&lt;Y681),TRUE,FALSE))</f>
        <v>#REF!</v>
      </c>
      <c r="X681" s="130">
        <f t="shared" si="149"/>
        <v>0</v>
      </c>
      <c r="Y681" s="132" t="e">
        <f>#REF!-3/30</f>
        <v>#REF!</v>
      </c>
      <c r="Z681" s="133" t="e">
        <f>#REF!+1/30</f>
        <v>#REF!</v>
      </c>
    </row>
    <row r="682" spans="1:26" s="30" customFormat="1" x14ac:dyDescent="0.25">
      <c r="A682" s="19">
        <v>667</v>
      </c>
      <c r="B682" s="20"/>
      <c r="C682" s="189"/>
      <c r="D682" s="1"/>
      <c r="E682" s="1"/>
      <c r="F682" s="233">
        <v>0</v>
      </c>
      <c r="G682" s="58"/>
      <c r="H682" s="134" t="str">
        <f t="shared" si="150"/>
        <v/>
      </c>
      <c r="I682" s="35" t="b">
        <f t="shared" si="140"/>
        <v>0</v>
      </c>
      <c r="J682" s="92" t="str">
        <f t="shared" si="141"/>
        <v/>
      </c>
      <c r="K682" s="29" t="b">
        <v>0</v>
      </c>
      <c r="L682" s="92" t="str">
        <f t="shared" si="151"/>
        <v/>
      </c>
      <c r="M682" s="94" t="e">
        <f t="shared" si="142"/>
        <v>#VALUE!</v>
      </c>
      <c r="N682" s="94" t="e">
        <f t="shared" si="143"/>
        <v>#VALUE!</v>
      </c>
      <c r="O682" s="94" t="e">
        <f t="shared" si="144"/>
        <v>#VALUE!</v>
      </c>
      <c r="P682" s="95" t="e">
        <f t="shared" si="145"/>
        <v>#VALUE!</v>
      </c>
      <c r="Q682" s="95" t="e">
        <f t="shared" si="152"/>
        <v>#VALUE!</v>
      </c>
      <c r="R682" s="95" t="b">
        <f t="shared" si="153"/>
        <v>0</v>
      </c>
      <c r="S682" s="76" t="str">
        <f t="shared" si="146"/>
        <v/>
      </c>
      <c r="T682" s="94" t="e" cm="1">
        <f t="array" aca="1" ref="T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U682" s="94" t="str">
        <f t="shared" si="147"/>
        <v/>
      </c>
      <c r="V682" s="96" t="b">
        <f t="shared" si="148"/>
        <v>0</v>
      </c>
      <c r="W682" s="130" t="e">
        <f>IF(#REF!="",FALSE,IF(OR(X682&gt;Z682,X682&lt;Y682),TRUE,FALSE))</f>
        <v>#REF!</v>
      </c>
      <c r="X682" s="130">
        <f t="shared" si="149"/>
        <v>0</v>
      </c>
      <c r="Y682" s="132" t="e">
        <f>#REF!-3/30</f>
        <v>#REF!</v>
      </c>
      <c r="Z682" s="133" t="e">
        <f>#REF!+1/30</f>
        <v>#REF!</v>
      </c>
    </row>
    <row r="683" spans="1:26" s="30" customFormat="1" x14ac:dyDescent="0.25">
      <c r="A683" s="19">
        <v>668</v>
      </c>
      <c r="B683" s="20"/>
      <c r="C683" s="189"/>
      <c r="D683" s="1"/>
      <c r="E683" s="1"/>
      <c r="F683" s="233">
        <v>0</v>
      </c>
      <c r="G683" s="58"/>
      <c r="H683" s="134" t="str">
        <f t="shared" si="150"/>
        <v/>
      </c>
      <c r="I683" s="35" t="b">
        <f t="shared" si="140"/>
        <v>0</v>
      </c>
      <c r="J683" s="92" t="str">
        <f t="shared" si="141"/>
        <v/>
      </c>
      <c r="K683" s="29" t="b">
        <v>0</v>
      </c>
      <c r="L683" s="92" t="str">
        <f t="shared" si="151"/>
        <v/>
      </c>
      <c r="M683" s="94" t="e">
        <f t="shared" si="142"/>
        <v>#VALUE!</v>
      </c>
      <c r="N683" s="94" t="e">
        <f t="shared" si="143"/>
        <v>#VALUE!</v>
      </c>
      <c r="O683" s="94" t="e">
        <f t="shared" si="144"/>
        <v>#VALUE!</v>
      </c>
      <c r="P683" s="95" t="e">
        <f t="shared" si="145"/>
        <v>#VALUE!</v>
      </c>
      <c r="Q683" s="95" t="e">
        <f t="shared" si="152"/>
        <v>#VALUE!</v>
      </c>
      <c r="R683" s="95" t="b">
        <f t="shared" si="153"/>
        <v>0</v>
      </c>
      <c r="S683" s="76" t="str">
        <f t="shared" si="146"/>
        <v/>
      </c>
      <c r="T683" s="94" t="e" cm="1">
        <f t="array" aca="1" ref="T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U683" s="94" t="str">
        <f t="shared" si="147"/>
        <v/>
      </c>
      <c r="V683" s="96" t="b">
        <f t="shared" si="148"/>
        <v>0</v>
      </c>
      <c r="W683" s="130" t="e">
        <f>IF(#REF!="",FALSE,IF(OR(X683&gt;Z683,X683&lt;Y683),TRUE,FALSE))</f>
        <v>#REF!</v>
      </c>
      <c r="X683" s="130">
        <f t="shared" si="149"/>
        <v>0</v>
      </c>
      <c r="Y683" s="132" t="e">
        <f>#REF!-3/30</f>
        <v>#REF!</v>
      </c>
      <c r="Z683" s="133" t="e">
        <f>#REF!+1/30</f>
        <v>#REF!</v>
      </c>
    </row>
    <row r="684" spans="1:26" s="30" customFormat="1" x14ac:dyDescent="0.25">
      <c r="A684" s="19">
        <v>669</v>
      </c>
      <c r="B684" s="20"/>
      <c r="C684" s="189"/>
      <c r="D684" s="1"/>
      <c r="E684" s="1"/>
      <c r="F684" s="233">
        <v>0</v>
      </c>
      <c r="G684" s="58"/>
      <c r="H684" s="134" t="str">
        <f t="shared" si="150"/>
        <v/>
      </c>
      <c r="I684" s="35" t="b">
        <f t="shared" si="140"/>
        <v>0</v>
      </c>
      <c r="J684" s="92" t="str">
        <f t="shared" si="141"/>
        <v/>
      </c>
      <c r="K684" s="29" t="b">
        <v>0</v>
      </c>
      <c r="L684" s="92" t="str">
        <f t="shared" si="151"/>
        <v/>
      </c>
      <c r="M684" s="94" t="e">
        <f t="shared" si="142"/>
        <v>#VALUE!</v>
      </c>
      <c r="N684" s="94" t="e">
        <f t="shared" si="143"/>
        <v>#VALUE!</v>
      </c>
      <c r="O684" s="94" t="e">
        <f t="shared" si="144"/>
        <v>#VALUE!</v>
      </c>
      <c r="P684" s="95" t="e">
        <f t="shared" si="145"/>
        <v>#VALUE!</v>
      </c>
      <c r="Q684" s="95" t="e">
        <f t="shared" si="152"/>
        <v>#VALUE!</v>
      </c>
      <c r="R684" s="95" t="b">
        <f t="shared" si="153"/>
        <v>0</v>
      </c>
      <c r="S684" s="76" t="str">
        <f t="shared" si="146"/>
        <v/>
      </c>
      <c r="T684" s="94" t="e" cm="1">
        <f t="array" aca="1" ref="T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U684" s="94" t="str">
        <f t="shared" si="147"/>
        <v/>
      </c>
      <c r="V684" s="96" t="b">
        <f t="shared" si="148"/>
        <v>0</v>
      </c>
      <c r="W684" s="130" t="e">
        <f>IF(#REF!="",FALSE,IF(OR(X684&gt;Z684,X684&lt;Y684),TRUE,FALSE))</f>
        <v>#REF!</v>
      </c>
      <c r="X684" s="130">
        <f t="shared" si="149"/>
        <v>0</v>
      </c>
      <c r="Y684" s="132" t="e">
        <f>#REF!-3/30</f>
        <v>#REF!</v>
      </c>
      <c r="Z684" s="133" t="e">
        <f>#REF!+1/30</f>
        <v>#REF!</v>
      </c>
    </row>
    <row r="685" spans="1:26" s="30" customFormat="1" x14ac:dyDescent="0.25">
      <c r="A685" s="19">
        <v>670</v>
      </c>
      <c r="B685" s="20"/>
      <c r="C685" s="189"/>
      <c r="D685" s="1"/>
      <c r="E685" s="1"/>
      <c r="F685" s="233">
        <v>0</v>
      </c>
      <c r="G685" s="58"/>
      <c r="H685" s="134" t="str">
        <f t="shared" si="150"/>
        <v/>
      </c>
      <c r="I685" s="35" t="b">
        <f t="shared" si="140"/>
        <v>0</v>
      </c>
      <c r="J685" s="92" t="str">
        <f t="shared" si="141"/>
        <v/>
      </c>
      <c r="K685" s="29" t="b">
        <v>0</v>
      </c>
      <c r="L685" s="92" t="str">
        <f t="shared" si="151"/>
        <v/>
      </c>
      <c r="M685" s="94" t="e">
        <f t="shared" si="142"/>
        <v>#VALUE!</v>
      </c>
      <c r="N685" s="94" t="e">
        <f t="shared" si="143"/>
        <v>#VALUE!</v>
      </c>
      <c r="O685" s="94" t="e">
        <f t="shared" si="144"/>
        <v>#VALUE!</v>
      </c>
      <c r="P685" s="95" t="e">
        <f t="shared" si="145"/>
        <v>#VALUE!</v>
      </c>
      <c r="Q685" s="95" t="e">
        <f t="shared" si="152"/>
        <v>#VALUE!</v>
      </c>
      <c r="R685" s="95" t="b">
        <f t="shared" si="153"/>
        <v>0</v>
      </c>
      <c r="S685" s="76" t="str">
        <f t="shared" si="146"/>
        <v/>
      </c>
      <c r="T685" s="94" t="e" cm="1">
        <f t="array" aca="1" ref="T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U685" s="94" t="str">
        <f t="shared" si="147"/>
        <v/>
      </c>
      <c r="V685" s="96" t="b">
        <f t="shared" si="148"/>
        <v>0</v>
      </c>
      <c r="W685" s="130" t="e">
        <f>IF(#REF!="",FALSE,IF(OR(X685&gt;Z685,X685&lt;Y685),TRUE,FALSE))</f>
        <v>#REF!</v>
      </c>
      <c r="X685" s="130">
        <f t="shared" si="149"/>
        <v>0</v>
      </c>
      <c r="Y685" s="132" t="e">
        <f>#REF!-3/30</f>
        <v>#REF!</v>
      </c>
      <c r="Z685" s="133" t="e">
        <f>#REF!+1/30</f>
        <v>#REF!</v>
      </c>
    </row>
    <row r="686" spans="1:26" s="30" customFormat="1" x14ac:dyDescent="0.25">
      <c r="A686" s="19">
        <v>671</v>
      </c>
      <c r="B686" s="20"/>
      <c r="C686" s="189"/>
      <c r="D686" s="1"/>
      <c r="E686" s="1"/>
      <c r="F686" s="233">
        <v>0</v>
      </c>
      <c r="G686" s="58"/>
      <c r="H686" s="134" t="str">
        <f t="shared" si="150"/>
        <v/>
      </c>
      <c r="I686" s="35" t="b">
        <f t="shared" si="140"/>
        <v>0</v>
      </c>
      <c r="J686" s="92" t="str">
        <f t="shared" si="141"/>
        <v/>
      </c>
      <c r="K686" s="29" t="b">
        <v>0</v>
      </c>
      <c r="L686" s="92" t="str">
        <f t="shared" si="151"/>
        <v/>
      </c>
      <c r="M686" s="94" t="e">
        <f t="shared" si="142"/>
        <v>#VALUE!</v>
      </c>
      <c r="N686" s="94" t="e">
        <f t="shared" si="143"/>
        <v>#VALUE!</v>
      </c>
      <c r="O686" s="94" t="e">
        <f t="shared" si="144"/>
        <v>#VALUE!</v>
      </c>
      <c r="P686" s="95" t="e">
        <f t="shared" si="145"/>
        <v>#VALUE!</v>
      </c>
      <c r="Q686" s="95" t="e">
        <f t="shared" si="152"/>
        <v>#VALUE!</v>
      </c>
      <c r="R686" s="95" t="b">
        <f t="shared" si="153"/>
        <v>0</v>
      </c>
      <c r="S686" s="76" t="str">
        <f t="shared" si="146"/>
        <v/>
      </c>
      <c r="T686" s="94" t="e" cm="1">
        <f t="array" aca="1" ref="T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U686" s="94" t="str">
        <f t="shared" si="147"/>
        <v/>
      </c>
      <c r="V686" s="96" t="b">
        <f t="shared" si="148"/>
        <v>0</v>
      </c>
      <c r="W686" s="130" t="e">
        <f>IF(#REF!="",FALSE,IF(OR(X686&gt;Z686,X686&lt;Y686),TRUE,FALSE))</f>
        <v>#REF!</v>
      </c>
      <c r="X686" s="130">
        <f t="shared" si="149"/>
        <v>0</v>
      </c>
      <c r="Y686" s="132" t="e">
        <f>#REF!-3/30</f>
        <v>#REF!</v>
      </c>
      <c r="Z686" s="133" t="e">
        <f>#REF!+1/30</f>
        <v>#REF!</v>
      </c>
    </row>
    <row r="687" spans="1:26" s="30" customFormat="1" x14ac:dyDescent="0.25">
      <c r="A687" s="19">
        <v>672</v>
      </c>
      <c r="B687" s="20"/>
      <c r="C687" s="189"/>
      <c r="D687" s="1"/>
      <c r="E687" s="1"/>
      <c r="F687" s="233">
        <v>0</v>
      </c>
      <c r="G687" s="58"/>
      <c r="H687" s="134" t="str">
        <f t="shared" si="150"/>
        <v/>
      </c>
      <c r="I687" s="35" t="b">
        <f t="shared" si="140"/>
        <v>0</v>
      </c>
      <c r="J687" s="92" t="str">
        <f t="shared" si="141"/>
        <v/>
      </c>
      <c r="K687" s="29" t="b">
        <v>0</v>
      </c>
      <c r="L687" s="92" t="str">
        <f t="shared" si="151"/>
        <v/>
      </c>
      <c r="M687" s="94" t="e">
        <f t="shared" si="142"/>
        <v>#VALUE!</v>
      </c>
      <c r="N687" s="94" t="e">
        <f t="shared" si="143"/>
        <v>#VALUE!</v>
      </c>
      <c r="O687" s="94" t="e">
        <f t="shared" si="144"/>
        <v>#VALUE!</v>
      </c>
      <c r="P687" s="95" t="e">
        <f t="shared" si="145"/>
        <v>#VALUE!</v>
      </c>
      <c r="Q687" s="95" t="e">
        <f t="shared" si="152"/>
        <v>#VALUE!</v>
      </c>
      <c r="R687" s="95" t="b">
        <f t="shared" si="153"/>
        <v>0</v>
      </c>
      <c r="S687" s="76" t="str">
        <f t="shared" si="146"/>
        <v/>
      </c>
      <c r="T687" s="94" t="e" cm="1">
        <f t="array" aca="1" ref="T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U687" s="94" t="str">
        <f t="shared" si="147"/>
        <v/>
      </c>
      <c r="V687" s="96" t="b">
        <f t="shared" si="148"/>
        <v>0</v>
      </c>
      <c r="W687" s="130" t="e">
        <f>IF(#REF!="",FALSE,IF(OR(X687&gt;Z687,X687&lt;Y687),TRUE,FALSE))</f>
        <v>#REF!</v>
      </c>
      <c r="X687" s="130">
        <f t="shared" si="149"/>
        <v>0</v>
      </c>
      <c r="Y687" s="132" t="e">
        <f>#REF!-3/30</f>
        <v>#REF!</v>
      </c>
      <c r="Z687" s="133" t="e">
        <f>#REF!+1/30</f>
        <v>#REF!</v>
      </c>
    </row>
    <row r="688" spans="1:26" s="30" customFormat="1" x14ac:dyDescent="0.25">
      <c r="A688" s="19">
        <v>673</v>
      </c>
      <c r="B688" s="20"/>
      <c r="C688" s="189"/>
      <c r="D688" s="1"/>
      <c r="E688" s="1"/>
      <c r="F688" s="233">
        <v>0</v>
      </c>
      <c r="G688" s="58"/>
      <c r="H688" s="134" t="str">
        <f t="shared" si="150"/>
        <v/>
      </c>
      <c r="I688" s="35" t="b">
        <f t="shared" si="140"/>
        <v>0</v>
      </c>
      <c r="J688" s="92" t="str">
        <f t="shared" si="141"/>
        <v/>
      </c>
      <c r="K688" s="29" t="b">
        <v>0</v>
      </c>
      <c r="L688" s="92" t="str">
        <f t="shared" si="151"/>
        <v/>
      </c>
      <c r="M688" s="94" t="e">
        <f t="shared" si="142"/>
        <v>#VALUE!</v>
      </c>
      <c r="N688" s="94" t="e">
        <f t="shared" si="143"/>
        <v>#VALUE!</v>
      </c>
      <c r="O688" s="94" t="e">
        <f t="shared" si="144"/>
        <v>#VALUE!</v>
      </c>
      <c r="P688" s="95" t="e">
        <f t="shared" si="145"/>
        <v>#VALUE!</v>
      </c>
      <c r="Q688" s="95" t="e">
        <f t="shared" si="152"/>
        <v>#VALUE!</v>
      </c>
      <c r="R688" s="95" t="b">
        <f t="shared" si="153"/>
        <v>0</v>
      </c>
      <c r="S688" s="76" t="str">
        <f t="shared" si="146"/>
        <v/>
      </c>
      <c r="T688" s="94" t="e" cm="1">
        <f t="array" aca="1" ref="T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U688" s="94" t="str">
        <f t="shared" si="147"/>
        <v/>
      </c>
      <c r="V688" s="96" t="b">
        <f t="shared" si="148"/>
        <v>0</v>
      </c>
      <c r="W688" s="130" t="e">
        <f>IF(#REF!="",FALSE,IF(OR(X688&gt;Z688,X688&lt;Y688),TRUE,FALSE))</f>
        <v>#REF!</v>
      </c>
      <c r="X688" s="130">
        <f t="shared" si="149"/>
        <v>0</v>
      </c>
      <c r="Y688" s="132" t="e">
        <f>#REF!-3/30</f>
        <v>#REF!</v>
      </c>
      <c r="Z688" s="133" t="e">
        <f>#REF!+1/30</f>
        <v>#REF!</v>
      </c>
    </row>
    <row r="689" spans="1:26" s="30" customFormat="1" x14ac:dyDescent="0.25">
      <c r="A689" s="19">
        <v>674</v>
      </c>
      <c r="B689" s="20"/>
      <c r="C689" s="189"/>
      <c r="D689" s="1"/>
      <c r="E689" s="1"/>
      <c r="F689" s="233">
        <v>0</v>
      </c>
      <c r="G689" s="58"/>
      <c r="H689" s="134" t="str">
        <f t="shared" si="150"/>
        <v/>
      </c>
      <c r="I689" s="35" t="b">
        <f t="shared" si="140"/>
        <v>0</v>
      </c>
      <c r="J689" s="92" t="str">
        <f t="shared" si="141"/>
        <v/>
      </c>
      <c r="K689" s="29" t="b">
        <v>0</v>
      </c>
      <c r="L689" s="92" t="str">
        <f t="shared" si="151"/>
        <v/>
      </c>
      <c r="M689" s="94" t="e">
        <f t="shared" si="142"/>
        <v>#VALUE!</v>
      </c>
      <c r="N689" s="94" t="e">
        <f t="shared" si="143"/>
        <v>#VALUE!</v>
      </c>
      <c r="O689" s="94" t="e">
        <f t="shared" si="144"/>
        <v>#VALUE!</v>
      </c>
      <c r="P689" s="95" t="e">
        <f t="shared" si="145"/>
        <v>#VALUE!</v>
      </c>
      <c r="Q689" s="95" t="e">
        <f t="shared" si="152"/>
        <v>#VALUE!</v>
      </c>
      <c r="R689" s="95" t="b">
        <f t="shared" si="153"/>
        <v>0</v>
      </c>
      <c r="S689" s="76" t="str">
        <f t="shared" si="146"/>
        <v/>
      </c>
      <c r="T689" s="94" t="e" cm="1">
        <f t="array" aca="1" ref="T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U689" s="94" t="str">
        <f t="shared" si="147"/>
        <v/>
      </c>
      <c r="V689" s="96" t="b">
        <f t="shared" si="148"/>
        <v>0</v>
      </c>
      <c r="W689" s="130" t="e">
        <f>IF(#REF!="",FALSE,IF(OR(X689&gt;Z689,X689&lt;Y689),TRUE,FALSE))</f>
        <v>#REF!</v>
      </c>
      <c r="X689" s="130">
        <f t="shared" si="149"/>
        <v>0</v>
      </c>
      <c r="Y689" s="132" t="e">
        <f>#REF!-3/30</f>
        <v>#REF!</v>
      </c>
      <c r="Z689" s="133" t="e">
        <f>#REF!+1/30</f>
        <v>#REF!</v>
      </c>
    </row>
    <row r="690" spans="1:26" s="30" customFormat="1" x14ac:dyDescent="0.25">
      <c r="A690" s="19">
        <v>675</v>
      </c>
      <c r="B690" s="20"/>
      <c r="C690" s="189"/>
      <c r="D690" s="1"/>
      <c r="E690" s="1"/>
      <c r="F690" s="233">
        <v>0</v>
      </c>
      <c r="G690" s="58"/>
      <c r="H690" s="134" t="str">
        <f t="shared" si="150"/>
        <v/>
      </c>
      <c r="I690" s="35" t="b">
        <f t="shared" si="140"/>
        <v>0</v>
      </c>
      <c r="J690" s="92" t="str">
        <f t="shared" si="141"/>
        <v/>
      </c>
      <c r="K690" s="29" t="b">
        <v>0</v>
      </c>
      <c r="L690" s="92" t="str">
        <f t="shared" si="151"/>
        <v/>
      </c>
      <c r="M690" s="94" t="e">
        <f t="shared" si="142"/>
        <v>#VALUE!</v>
      </c>
      <c r="N690" s="94" t="e">
        <f t="shared" si="143"/>
        <v>#VALUE!</v>
      </c>
      <c r="O690" s="94" t="e">
        <f t="shared" si="144"/>
        <v>#VALUE!</v>
      </c>
      <c r="P690" s="95" t="e">
        <f t="shared" si="145"/>
        <v>#VALUE!</v>
      </c>
      <c r="Q690" s="95" t="e">
        <f t="shared" si="152"/>
        <v>#VALUE!</v>
      </c>
      <c r="R690" s="95" t="b">
        <f t="shared" si="153"/>
        <v>0</v>
      </c>
      <c r="S690" s="76" t="str">
        <f t="shared" si="146"/>
        <v/>
      </c>
      <c r="T690" s="94" t="e" cm="1">
        <f t="array" aca="1" ref="T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U690" s="94" t="str">
        <f t="shared" si="147"/>
        <v/>
      </c>
      <c r="V690" s="96" t="b">
        <f t="shared" si="148"/>
        <v>0</v>
      </c>
      <c r="W690" s="130" t="e">
        <f>IF(#REF!="",FALSE,IF(OR(X690&gt;Z690,X690&lt;Y690),TRUE,FALSE))</f>
        <v>#REF!</v>
      </c>
      <c r="X690" s="130">
        <f t="shared" si="149"/>
        <v>0</v>
      </c>
      <c r="Y690" s="132" t="e">
        <f>#REF!-3/30</f>
        <v>#REF!</v>
      </c>
      <c r="Z690" s="133" t="e">
        <f>#REF!+1/30</f>
        <v>#REF!</v>
      </c>
    </row>
    <row r="691" spans="1:26" s="30" customFormat="1" x14ac:dyDescent="0.25">
      <c r="A691" s="19">
        <v>676</v>
      </c>
      <c r="B691" s="20"/>
      <c r="C691" s="189"/>
      <c r="D691" s="1"/>
      <c r="E691" s="1"/>
      <c r="F691" s="233">
        <v>0</v>
      </c>
      <c r="G691" s="58"/>
      <c r="H691" s="134" t="str">
        <f t="shared" si="150"/>
        <v/>
      </c>
      <c r="I691" s="35" t="b">
        <f t="shared" si="140"/>
        <v>0</v>
      </c>
      <c r="J691" s="92" t="str">
        <f t="shared" si="141"/>
        <v/>
      </c>
      <c r="K691" s="29" t="b">
        <v>0</v>
      </c>
      <c r="L691" s="92" t="str">
        <f t="shared" si="151"/>
        <v/>
      </c>
      <c r="M691" s="94" t="e">
        <f t="shared" si="142"/>
        <v>#VALUE!</v>
      </c>
      <c r="N691" s="94" t="e">
        <f t="shared" si="143"/>
        <v>#VALUE!</v>
      </c>
      <c r="O691" s="94" t="e">
        <f t="shared" si="144"/>
        <v>#VALUE!</v>
      </c>
      <c r="P691" s="95" t="e">
        <f t="shared" si="145"/>
        <v>#VALUE!</v>
      </c>
      <c r="Q691" s="95" t="e">
        <f t="shared" si="152"/>
        <v>#VALUE!</v>
      </c>
      <c r="R691" s="95" t="b">
        <f t="shared" si="153"/>
        <v>0</v>
      </c>
      <c r="S691" s="76" t="str">
        <f t="shared" si="146"/>
        <v/>
      </c>
      <c r="T691" s="94" t="e" cm="1">
        <f t="array" aca="1" ref="T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U691" s="94" t="str">
        <f t="shared" si="147"/>
        <v/>
      </c>
      <c r="V691" s="96" t="b">
        <f t="shared" si="148"/>
        <v>0</v>
      </c>
      <c r="W691" s="130" t="e">
        <f>IF(#REF!="",FALSE,IF(OR(X691&gt;Z691,X691&lt;Y691),TRUE,FALSE))</f>
        <v>#REF!</v>
      </c>
      <c r="X691" s="130">
        <f t="shared" si="149"/>
        <v>0</v>
      </c>
      <c r="Y691" s="132" t="e">
        <f>#REF!-3/30</f>
        <v>#REF!</v>
      </c>
      <c r="Z691" s="133" t="e">
        <f>#REF!+1/30</f>
        <v>#REF!</v>
      </c>
    </row>
    <row r="692" spans="1:26" s="30" customFormat="1" x14ac:dyDescent="0.25">
      <c r="A692" s="19">
        <v>677</v>
      </c>
      <c r="B692" s="20"/>
      <c r="C692" s="189"/>
      <c r="D692" s="1"/>
      <c r="E692" s="1"/>
      <c r="F692" s="233">
        <v>0</v>
      </c>
      <c r="G692" s="58"/>
      <c r="H692" s="134" t="str">
        <f t="shared" si="150"/>
        <v/>
      </c>
      <c r="I692" s="35" t="b">
        <f t="shared" si="140"/>
        <v>0</v>
      </c>
      <c r="J692" s="92" t="str">
        <f t="shared" si="141"/>
        <v/>
      </c>
      <c r="K692" s="29" t="b">
        <v>0</v>
      </c>
      <c r="L692" s="92" t="str">
        <f t="shared" si="151"/>
        <v/>
      </c>
      <c r="M692" s="94" t="e">
        <f t="shared" si="142"/>
        <v>#VALUE!</v>
      </c>
      <c r="N692" s="94" t="e">
        <f t="shared" si="143"/>
        <v>#VALUE!</v>
      </c>
      <c r="O692" s="94" t="e">
        <f t="shared" si="144"/>
        <v>#VALUE!</v>
      </c>
      <c r="P692" s="95" t="e">
        <f t="shared" si="145"/>
        <v>#VALUE!</v>
      </c>
      <c r="Q692" s="95" t="e">
        <f t="shared" si="152"/>
        <v>#VALUE!</v>
      </c>
      <c r="R692" s="95" t="b">
        <f t="shared" si="153"/>
        <v>0</v>
      </c>
      <c r="S692" s="76" t="str">
        <f t="shared" si="146"/>
        <v/>
      </c>
      <c r="T692" s="94" t="e" cm="1">
        <f t="array" aca="1" ref="T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U692" s="94" t="str">
        <f t="shared" si="147"/>
        <v/>
      </c>
      <c r="V692" s="96" t="b">
        <f t="shared" si="148"/>
        <v>0</v>
      </c>
      <c r="W692" s="130" t="e">
        <f>IF(#REF!="",FALSE,IF(OR(X692&gt;Z692,X692&lt;Y692),TRUE,FALSE))</f>
        <v>#REF!</v>
      </c>
      <c r="X692" s="130">
        <f t="shared" si="149"/>
        <v>0</v>
      </c>
      <c r="Y692" s="132" t="e">
        <f>#REF!-3/30</f>
        <v>#REF!</v>
      </c>
      <c r="Z692" s="133" t="e">
        <f>#REF!+1/30</f>
        <v>#REF!</v>
      </c>
    </row>
    <row r="693" spans="1:26" s="30" customFormat="1" x14ac:dyDescent="0.25">
      <c r="A693" s="19">
        <v>678</v>
      </c>
      <c r="B693" s="20"/>
      <c r="C693" s="189"/>
      <c r="D693" s="1"/>
      <c r="E693" s="1"/>
      <c r="F693" s="233">
        <v>0</v>
      </c>
      <c r="G693" s="58"/>
      <c r="H693" s="134" t="str">
        <f t="shared" si="150"/>
        <v/>
      </c>
      <c r="I693" s="35" t="b">
        <f t="shared" si="140"/>
        <v>0</v>
      </c>
      <c r="J693" s="92" t="str">
        <f t="shared" si="141"/>
        <v/>
      </c>
      <c r="K693" s="29" t="b">
        <v>0</v>
      </c>
      <c r="L693" s="92" t="str">
        <f t="shared" si="151"/>
        <v/>
      </c>
      <c r="M693" s="94" t="e">
        <f t="shared" si="142"/>
        <v>#VALUE!</v>
      </c>
      <c r="N693" s="94" t="e">
        <f t="shared" si="143"/>
        <v>#VALUE!</v>
      </c>
      <c r="O693" s="94" t="e">
        <f t="shared" si="144"/>
        <v>#VALUE!</v>
      </c>
      <c r="P693" s="95" t="e">
        <f t="shared" si="145"/>
        <v>#VALUE!</v>
      </c>
      <c r="Q693" s="95" t="e">
        <f t="shared" si="152"/>
        <v>#VALUE!</v>
      </c>
      <c r="R693" s="95" t="b">
        <f t="shared" si="153"/>
        <v>0</v>
      </c>
      <c r="S693" s="76" t="str">
        <f t="shared" si="146"/>
        <v/>
      </c>
      <c r="T693" s="94" t="e" cm="1">
        <f t="array" aca="1" ref="T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U693" s="94" t="str">
        <f t="shared" si="147"/>
        <v/>
      </c>
      <c r="V693" s="96" t="b">
        <f t="shared" si="148"/>
        <v>0</v>
      </c>
      <c r="W693" s="130" t="e">
        <f>IF(#REF!="",FALSE,IF(OR(X693&gt;Z693,X693&lt;Y693),TRUE,FALSE))</f>
        <v>#REF!</v>
      </c>
      <c r="X693" s="130">
        <f t="shared" si="149"/>
        <v>0</v>
      </c>
      <c r="Y693" s="132" t="e">
        <f>#REF!-3/30</f>
        <v>#REF!</v>
      </c>
      <c r="Z693" s="133" t="e">
        <f>#REF!+1/30</f>
        <v>#REF!</v>
      </c>
    </row>
    <row r="694" spans="1:26" s="30" customFormat="1" x14ac:dyDescent="0.25">
      <c r="A694" s="19">
        <v>679</v>
      </c>
      <c r="B694" s="20"/>
      <c r="C694" s="189"/>
      <c r="D694" s="1"/>
      <c r="E694" s="1"/>
      <c r="F694" s="233">
        <v>0</v>
      </c>
      <c r="G694" s="58"/>
      <c r="H694" s="134" t="str">
        <f t="shared" si="150"/>
        <v/>
      </c>
      <c r="I694" s="35" t="b">
        <f t="shared" si="140"/>
        <v>0</v>
      </c>
      <c r="J694" s="92" t="str">
        <f t="shared" si="141"/>
        <v/>
      </c>
      <c r="K694" s="29" t="b">
        <v>0</v>
      </c>
      <c r="L694" s="92" t="str">
        <f t="shared" si="151"/>
        <v/>
      </c>
      <c r="M694" s="94" t="e">
        <f t="shared" si="142"/>
        <v>#VALUE!</v>
      </c>
      <c r="N694" s="94" t="e">
        <f t="shared" si="143"/>
        <v>#VALUE!</v>
      </c>
      <c r="O694" s="94" t="e">
        <f t="shared" si="144"/>
        <v>#VALUE!</v>
      </c>
      <c r="P694" s="95" t="e">
        <f t="shared" si="145"/>
        <v>#VALUE!</v>
      </c>
      <c r="Q694" s="95" t="e">
        <f t="shared" si="152"/>
        <v>#VALUE!</v>
      </c>
      <c r="R694" s="95" t="b">
        <f t="shared" si="153"/>
        <v>0</v>
      </c>
      <c r="S694" s="76" t="str">
        <f t="shared" si="146"/>
        <v/>
      </c>
      <c r="T694" s="94" t="e" cm="1">
        <f t="array" aca="1" ref="T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U694" s="94" t="str">
        <f t="shared" si="147"/>
        <v/>
      </c>
      <c r="V694" s="96" t="b">
        <f t="shared" si="148"/>
        <v>0</v>
      </c>
      <c r="W694" s="130" t="e">
        <f>IF(#REF!="",FALSE,IF(OR(X694&gt;Z694,X694&lt;Y694),TRUE,FALSE))</f>
        <v>#REF!</v>
      </c>
      <c r="X694" s="130">
        <f t="shared" si="149"/>
        <v>0</v>
      </c>
      <c r="Y694" s="132" t="e">
        <f>#REF!-3/30</f>
        <v>#REF!</v>
      </c>
      <c r="Z694" s="133" t="e">
        <f>#REF!+1/30</f>
        <v>#REF!</v>
      </c>
    </row>
    <row r="695" spans="1:26" s="30" customFormat="1" x14ac:dyDescent="0.25">
      <c r="A695" s="19">
        <v>680</v>
      </c>
      <c r="B695" s="20"/>
      <c r="C695" s="189"/>
      <c r="D695" s="1"/>
      <c r="E695" s="1"/>
      <c r="F695" s="233">
        <v>0</v>
      </c>
      <c r="G695" s="58"/>
      <c r="H695" s="134" t="str">
        <f t="shared" si="150"/>
        <v/>
      </c>
      <c r="I695" s="35" t="b">
        <f t="shared" si="140"/>
        <v>0</v>
      </c>
      <c r="J695" s="92" t="str">
        <f t="shared" si="141"/>
        <v/>
      </c>
      <c r="K695" s="29" t="b">
        <v>0</v>
      </c>
      <c r="L695" s="92" t="str">
        <f t="shared" si="151"/>
        <v/>
      </c>
      <c r="M695" s="94" t="e">
        <f t="shared" si="142"/>
        <v>#VALUE!</v>
      </c>
      <c r="N695" s="94" t="e">
        <f t="shared" si="143"/>
        <v>#VALUE!</v>
      </c>
      <c r="O695" s="94" t="e">
        <f t="shared" si="144"/>
        <v>#VALUE!</v>
      </c>
      <c r="P695" s="95" t="e">
        <f t="shared" si="145"/>
        <v>#VALUE!</v>
      </c>
      <c r="Q695" s="95" t="e">
        <f t="shared" si="152"/>
        <v>#VALUE!</v>
      </c>
      <c r="R695" s="95" t="b">
        <f t="shared" si="153"/>
        <v>0</v>
      </c>
      <c r="S695" s="76" t="str">
        <f t="shared" si="146"/>
        <v/>
      </c>
      <c r="T695" s="94" t="e" cm="1">
        <f t="array" aca="1" ref="T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U695" s="94" t="str">
        <f t="shared" si="147"/>
        <v/>
      </c>
      <c r="V695" s="96" t="b">
        <f t="shared" si="148"/>
        <v>0</v>
      </c>
      <c r="W695" s="130" t="e">
        <f>IF(#REF!="",FALSE,IF(OR(X695&gt;Z695,X695&lt;Y695),TRUE,FALSE))</f>
        <v>#REF!</v>
      </c>
      <c r="X695" s="130">
        <f t="shared" si="149"/>
        <v>0</v>
      </c>
      <c r="Y695" s="132" t="e">
        <f>#REF!-3/30</f>
        <v>#REF!</v>
      </c>
      <c r="Z695" s="133" t="e">
        <f>#REF!+1/30</f>
        <v>#REF!</v>
      </c>
    </row>
    <row r="696" spans="1:26" s="30" customFormat="1" x14ac:dyDescent="0.25">
      <c r="A696" s="19">
        <v>681</v>
      </c>
      <c r="B696" s="20"/>
      <c r="C696" s="189"/>
      <c r="D696" s="1"/>
      <c r="E696" s="1"/>
      <c r="F696" s="233">
        <v>0</v>
      </c>
      <c r="G696" s="58"/>
      <c r="H696" s="134" t="str">
        <f t="shared" si="150"/>
        <v/>
      </c>
      <c r="I696" s="35" t="b">
        <f t="shared" si="140"/>
        <v>0</v>
      </c>
      <c r="J696" s="92" t="str">
        <f t="shared" si="141"/>
        <v/>
      </c>
      <c r="K696" s="29" t="b">
        <v>0</v>
      </c>
      <c r="L696" s="92" t="str">
        <f t="shared" si="151"/>
        <v/>
      </c>
      <c r="M696" s="94" t="e">
        <f t="shared" si="142"/>
        <v>#VALUE!</v>
      </c>
      <c r="N696" s="94" t="e">
        <f t="shared" si="143"/>
        <v>#VALUE!</v>
      </c>
      <c r="O696" s="94" t="e">
        <f t="shared" si="144"/>
        <v>#VALUE!</v>
      </c>
      <c r="P696" s="95" t="e">
        <f t="shared" si="145"/>
        <v>#VALUE!</v>
      </c>
      <c r="Q696" s="95" t="e">
        <f t="shared" si="152"/>
        <v>#VALUE!</v>
      </c>
      <c r="R696" s="95" t="b">
        <f t="shared" si="153"/>
        <v>0</v>
      </c>
      <c r="S696" s="76" t="str">
        <f t="shared" si="146"/>
        <v/>
      </c>
      <c r="T696" s="94" t="e" cm="1">
        <f t="array" aca="1" ref="T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U696" s="94" t="str">
        <f t="shared" si="147"/>
        <v/>
      </c>
      <c r="V696" s="96" t="b">
        <f t="shared" si="148"/>
        <v>0</v>
      </c>
      <c r="W696" s="130" t="e">
        <f>IF(#REF!="",FALSE,IF(OR(X696&gt;Z696,X696&lt;Y696),TRUE,FALSE))</f>
        <v>#REF!</v>
      </c>
      <c r="X696" s="130">
        <f t="shared" si="149"/>
        <v>0</v>
      </c>
      <c r="Y696" s="132" t="e">
        <f>#REF!-3/30</f>
        <v>#REF!</v>
      </c>
      <c r="Z696" s="133" t="e">
        <f>#REF!+1/30</f>
        <v>#REF!</v>
      </c>
    </row>
    <row r="697" spans="1:26" s="30" customFormat="1" x14ac:dyDescent="0.25">
      <c r="A697" s="19">
        <v>682</v>
      </c>
      <c r="B697" s="20"/>
      <c r="C697" s="189"/>
      <c r="D697" s="1"/>
      <c r="E697" s="1"/>
      <c r="F697" s="233">
        <v>0</v>
      </c>
      <c r="G697" s="58"/>
      <c r="H697" s="134" t="str">
        <f t="shared" si="150"/>
        <v/>
      </c>
      <c r="I697" s="35" t="b">
        <f t="shared" si="140"/>
        <v>0</v>
      </c>
      <c r="J697" s="92" t="str">
        <f t="shared" si="141"/>
        <v/>
      </c>
      <c r="K697" s="29" t="b">
        <v>0</v>
      </c>
      <c r="L697" s="92" t="str">
        <f t="shared" si="151"/>
        <v/>
      </c>
      <c r="M697" s="94" t="e">
        <f t="shared" si="142"/>
        <v>#VALUE!</v>
      </c>
      <c r="N697" s="94" t="e">
        <f t="shared" si="143"/>
        <v>#VALUE!</v>
      </c>
      <c r="O697" s="94" t="e">
        <f t="shared" si="144"/>
        <v>#VALUE!</v>
      </c>
      <c r="P697" s="95" t="e">
        <f t="shared" si="145"/>
        <v>#VALUE!</v>
      </c>
      <c r="Q697" s="95" t="e">
        <f t="shared" si="152"/>
        <v>#VALUE!</v>
      </c>
      <c r="R697" s="95" t="b">
        <f t="shared" si="153"/>
        <v>0</v>
      </c>
      <c r="S697" s="76" t="str">
        <f t="shared" si="146"/>
        <v/>
      </c>
      <c r="T697" s="94" t="e" cm="1">
        <f t="array" aca="1" ref="T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U697" s="94" t="str">
        <f t="shared" si="147"/>
        <v/>
      </c>
      <c r="V697" s="96" t="b">
        <f t="shared" si="148"/>
        <v>0</v>
      </c>
      <c r="W697" s="130" t="e">
        <f>IF(#REF!="",FALSE,IF(OR(X697&gt;Z697,X697&lt;Y697),TRUE,FALSE))</f>
        <v>#REF!</v>
      </c>
      <c r="X697" s="130">
        <f t="shared" si="149"/>
        <v>0</v>
      </c>
      <c r="Y697" s="132" t="e">
        <f>#REF!-3/30</f>
        <v>#REF!</v>
      </c>
      <c r="Z697" s="133" t="e">
        <f>#REF!+1/30</f>
        <v>#REF!</v>
      </c>
    </row>
    <row r="698" spans="1:26" s="30" customFormat="1" x14ac:dyDescent="0.25">
      <c r="A698" s="19">
        <v>683</v>
      </c>
      <c r="B698" s="20"/>
      <c r="C698" s="189"/>
      <c r="D698" s="1"/>
      <c r="E698" s="1"/>
      <c r="F698" s="233">
        <v>0</v>
      </c>
      <c r="G698" s="58"/>
      <c r="H698" s="134" t="str">
        <f t="shared" si="150"/>
        <v/>
      </c>
      <c r="I698" s="35" t="b">
        <f t="shared" si="140"/>
        <v>0</v>
      </c>
      <c r="J698" s="92" t="str">
        <f t="shared" si="141"/>
        <v/>
      </c>
      <c r="K698" s="29" t="b">
        <v>0</v>
      </c>
      <c r="L698" s="92" t="str">
        <f t="shared" si="151"/>
        <v/>
      </c>
      <c r="M698" s="94" t="e">
        <f t="shared" si="142"/>
        <v>#VALUE!</v>
      </c>
      <c r="N698" s="94" t="e">
        <f t="shared" si="143"/>
        <v>#VALUE!</v>
      </c>
      <c r="O698" s="94" t="e">
        <f t="shared" si="144"/>
        <v>#VALUE!</v>
      </c>
      <c r="P698" s="95" t="e">
        <f t="shared" si="145"/>
        <v>#VALUE!</v>
      </c>
      <c r="Q698" s="95" t="e">
        <f t="shared" si="152"/>
        <v>#VALUE!</v>
      </c>
      <c r="R698" s="95" t="b">
        <f t="shared" si="153"/>
        <v>0</v>
      </c>
      <c r="S698" s="76" t="str">
        <f t="shared" si="146"/>
        <v/>
      </c>
      <c r="T698" s="94" t="e" cm="1">
        <f t="array" aca="1" ref="T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U698" s="94" t="str">
        <f t="shared" si="147"/>
        <v/>
      </c>
      <c r="V698" s="96" t="b">
        <f t="shared" si="148"/>
        <v>0</v>
      </c>
      <c r="W698" s="130" t="e">
        <f>IF(#REF!="",FALSE,IF(OR(X698&gt;Z698,X698&lt;Y698),TRUE,FALSE))</f>
        <v>#REF!</v>
      </c>
      <c r="X698" s="130">
        <f t="shared" si="149"/>
        <v>0</v>
      </c>
      <c r="Y698" s="132" t="e">
        <f>#REF!-3/30</f>
        <v>#REF!</v>
      </c>
      <c r="Z698" s="133" t="e">
        <f>#REF!+1/30</f>
        <v>#REF!</v>
      </c>
    </row>
    <row r="699" spans="1:26" s="30" customFormat="1" x14ac:dyDescent="0.25">
      <c r="A699" s="19">
        <v>684</v>
      </c>
      <c r="B699" s="20"/>
      <c r="C699" s="189"/>
      <c r="D699" s="1"/>
      <c r="E699" s="1"/>
      <c r="F699" s="233">
        <v>0</v>
      </c>
      <c r="G699" s="58"/>
      <c r="H699" s="134" t="str">
        <f t="shared" si="150"/>
        <v/>
      </c>
      <c r="I699" s="35" t="b">
        <f t="shared" si="140"/>
        <v>0</v>
      </c>
      <c r="J699" s="92" t="str">
        <f t="shared" si="141"/>
        <v/>
      </c>
      <c r="K699" s="29" t="b">
        <v>0</v>
      </c>
      <c r="L699" s="92" t="str">
        <f t="shared" si="151"/>
        <v/>
      </c>
      <c r="M699" s="94" t="e">
        <f t="shared" si="142"/>
        <v>#VALUE!</v>
      </c>
      <c r="N699" s="94" t="e">
        <f t="shared" si="143"/>
        <v>#VALUE!</v>
      </c>
      <c r="O699" s="94" t="e">
        <f t="shared" si="144"/>
        <v>#VALUE!</v>
      </c>
      <c r="P699" s="95" t="e">
        <f t="shared" si="145"/>
        <v>#VALUE!</v>
      </c>
      <c r="Q699" s="95" t="e">
        <f t="shared" si="152"/>
        <v>#VALUE!</v>
      </c>
      <c r="R699" s="95" t="b">
        <f t="shared" si="153"/>
        <v>0</v>
      </c>
      <c r="S699" s="76" t="str">
        <f t="shared" si="146"/>
        <v/>
      </c>
      <c r="T699" s="94" t="e" cm="1">
        <f t="array" aca="1" ref="T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U699" s="94" t="str">
        <f t="shared" si="147"/>
        <v/>
      </c>
      <c r="V699" s="96" t="b">
        <f t="shared" si="148"/>
        <v>0</v>
      </c>
      <c r="W699" s="130" t="e">
        <f>IF(#REF!="",FALSE,IF(OR(X699&gt;Z699,X699&lt;Y699),TRUE,FALSE))</f>
        <v>#REF!</v>
      </c>
      <c r="X699" s="130">
        <f t="shared" si="149"/>
        <v>0</v>
      </c>
      <c r="Y699" s="132" t="e">
        <f>#REF!-3/30</f>
        <v>#REF!</v>
      </c>
      <c r="Z699" s="133" t="e">
        <f>#REF!+1/30</f>
        <v>#REF!</v>
      </c>
    </row>
    <row r="700" spans="1:26" s="30" customFormat="1" x14ac:dyDescent="0.25">
      <c r="A700" s="19">
        <v>685</v>
      </c>
      <c r="B700" s="20"/>
      <c r="C700" s="189"/>
      <c r="D700" s="1"/>
      <c r="E700" s="1"/>
      <c r="F700" s="233">
        <v>0</v>
      </c>
      <c r="G700" s="58"/>
      <c r="H700" s="134" t="str">
        <f t="shared" si="150"/>
        <v/>
      </c>
      <c r="I700" s="35" t="b">
        <f t="shared" si="140"/>
        <v>0</v>
      </c>
      <c r="J700" s="92" t="str">
        <f t="shared" si="141"/>
        <v/>
      </c>
      <c r="K700" s="29" t="b">
        <v>0</v>
      </c>
      <c r="L700" s="92" t="str">
        <f t="shared" si="151"/>
        <v/>
      </c>
      <c r="M700" s="94" t="e">
        <f t="shared" si="142"/>
        <v>#VALUE!</v>
      </c>
      <c r="N700" s="94" t="e">
        <f t="shared" si="143"/>
        <v>#VALUE!</v>
      </c>
      <c r="O700" s="94" t="e">
        <f t="shared" si="144"/>
        <v>#VALUE!</v>
      </c>
      <c r="P700" s="95" t="e">
        <f t="shared" si="145"/>
        <v>#VALUE!</v>
      </c>
      <c r="Q700" s="95" t="e">
        <f t="shared" si="152"/>
        <v>#VALUE!</v>
      </c>
      <c r="R700" s="95" t="b">
        <f t="shared" si="153"/>
        <v>0</v>
      </c>
      <c r="S700" s="76" t="str">
        <f t="shared" si="146"/>
        <v/>
      </c>
      <c r="T700" s="94" t="e" cm="1">
        <f t="array" aca="1" ref="T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U700" s="94" t="str">
        <f t="shared" si="147"/>
        <v/>
      </c>
      <c r="V700" s="96" t="b">
        <f t="shared" si="148"/>
        <v>0</v>
      </c>
      <c r="W700" s="130" t="e">
        <f>IF(#REF!="",FALSE,IF(OR(X700&gt;Z700,X700&lt;Y700),TRUE,FALSE))</f>
        <v>#REF!</v>
      </c>
      <c r="X700" s="130">
        <f t="shared" si="149"/>
        <v>0</v>
      </c>
      <c r="Y700" s="132" t="e">
        <f>#REF!-3/30</f>
        <v>#REF!</v>
      </c>
      <c r="Z700" s="133" t="e">
        <f>#REF!+1/30</f>
        <v>#REF!</v>
      </c>
    </row>
    <row r="701" spans="1:26" s="30" customFormat="1" x14ac:dyDescent="0.25">
      <c r="A701" s="19">
        <v>686</v>
      </c>
      <c r="B701" s="20"/>
      <c r="C701" s="189"/>
      <c r="D701" s="1"/>
      <c r="E701" s="1"/>
      <c r="F701" s="233">
        <v>0</v>
      </c>
      <c r="G701" s="58"/>
      <c r="H701" s="134" t="str">
        <f t="shared" si="150"/>
        <v/>
      </c>
      <c r="I701" s="35" t="b">
        <f t="shared" si="140"/>
        <v>0</v>
      </c>
      <c r="J701" s="92" t="str">
        <f t="shared" si="141"/>
        <v/>
      </c>
      <c r="K701" s="29" t="b">
        <v>0</v>
      </c>
      <c r="L701" s="92" t="str">
        <f t="shared" si="151"/>
        <v/>
      </c>
      <c r="M701" s="94" t="e">
        <f t="shared" si="142"/>
        <v>#VALUE!</v>
      </c>
      <c r="N701" s="94" t="e">
        <f t="shared" si="143"/>
        <v>#VALUE!</v>
      </c>
      <c r="O701" s="94" t="e">
        <f t="shared" si="144"/>
        <v>#VALUE!</v>
      </c>
      <c r="P701" s="95" t="e">
        <f t="shared" si="145"/>
        <v>#VALUE!</v>
      </c>
      <c r="Q701" s="95" t="e">
        <f t="shared" si="152"/>
        <v>#VALUE!</v>
      </c>
      <c r="R701" s="95" t="b">
        <f t="shared" si="153"/>
        <v>0</v>
      </c>
      <c r="S701" s="76" t="str">
        <f t="shared" si="146"/>
        <v/>
      </c>
      <c r="T701" s="94" t="e" cm="1">
        <f t="array" aca="1" ref="T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U701" s="94" t="str">
        <f t="shared" si="147"/>
        <v/>
      </c>
      <c r="V701" s="96" t="b">
        <f t="shared" si="148"/>
        <v>0</v>
      </c>
      <c r="W701" s="130" t="e">
        <f>IF(#REF!="",FALSE,IF(OR(X701&gt;Z701,X701&lt;Y701),TRUE,FALSE))</f>
        <v>#REF!</v>
      </c>
      <c r="X701" s="130">
        <f t="shared" si="149"/>
        <v>0</v>
      </c>
      <c r="Y701" s="132" t="e">
        <f>#REF!-3/30</f>
        <v>#REF!</v>
      </c>
      <c r="Z701" s="133" t="e">
        <f>#REF!+1/30</f>
        <v>#REF!</v>
      </c>
    </row>
    <row r="702" spans="1:26" s="30" customFormat="1" x14ac:dyDescent="0.25">
      <c r="A702" s="19">
        <v>687</v>
      </c>
      <c r="B702" s="20"/>
      <c r="C702" s="189"/>
      <c r="D702" s="1"/>
      <c r="E702" s="1"/>
      <c r="F702" s="233">
        <v>0</v>
      </c>
      <c r="G702" s="58"/>
      <c r="H702" s="134" t="str">
        <f t="shared" si="150"/>
        <v/>
      </c>
      <c r="I702" s="35" t="b">
        <f t="shared" si="140"/>
        <v>0</v>
      </c>
      <c r="J702" s="92" t="str">
        <f t="shared" si="141"/>
        <v/>
      </c>
      <c r="K702" s="29" t="b">
        <v>0</v>
      </c>
      <c r="L702" s="92" t="str">
        <f t="shared" si="151"/>
        <v/>
      </c>
      <c r="M702" s="94" t="e">
        <f t="shared" si="142"/>
        <v>#VALUE!</v>
      </c>
      <c r="N702" s="94" t="e">
        <f t="shared" si="143"/>
        <v>#VALUE!</v>
      </c>
      <c r="O702" s="94" t="e">
        <f t="shared" si="144"/>
        <v>#VALUE!</v>
      </c>
      <c r="P702" s="95" t="e">
        <f t="shared" si="145"/>
        <v>#VALUE!</v>
      </c>
      <c r="Q702" s="95" t="e">
        <f t="shared" si="152"/>
        <v>#VALUE!</v>
      </c>
      <c r="R702" s="95" t="b">
        <f t="shared" si="153"/>
        <v>0</v>
      </c>
      <c r="S702" s="76" t="str">
        <f t="shared" si="146"/>
        <v/>
      </c>
      <c r="T702" s="94" t="e" cm="1">
        <f t="array" aca="1" ref="T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U702" s="94" t="str">
        <f t="shared" si="147"/>
        <v/>
      </c>
      <c r="V702" s="96" t="b">
        <f t="shared" si="148"/>
        <v>0</v>
      </c>
      <c r="W702" s="130" t="e">
        <f>IF(#REF!="",FALSE,IF(OR(X702&gt;Z702,X702&lt;Y702),TRUE,FALSE))</f>
        <v>#REF!</v>
      </c>
      <c r="X702" s="130">
        <f t="shared" si="149"/>
        <v>0</v>
      </c>
      <c r="Y702" s="132" t="e">
        <f>#REF!-3/30</f>
        <v>#REF!</v>
      </c>
      <c r="Z702" s="133" t="e">
        <f>#REF!+1/30</f>
        <v>#REF!</v>
      </c>
    </row>
    <row r="703" spans="1:26" s="30" customFormat="1" x14ac:dyDescent="0.25">
      <c r="A703" s="19">
        <v>688</v>
      </c>
      <c r="B703" s="20"/>
      <c r="C703" s="189"/>
      <c r="D703" s="1"/>
      <c r="E703" s="1"/>
      <c r="F703" s="233">
        <v>0</v>
      </c>
      <c r="G703" s="58"/>
      <c r="H703" s="134" t="str">
        <f t="shared" si="150"/>
        <v/>
      </c>
      <c r="I703" s="35" t="b">
        <f t="shared" si="140"/>
        <v>0</v>
      </c>
      <c r="J703" s="92" t="str">
        <f t="shared" si="141"/>
        <v/>
      </c>
      <c r="K703" s="29" t="b">
        <v>0</v>
      </c>
      <c r="L703" s="92" t="str">
        <f t="shared" si="151"/>
        <v/>
      </c>
      <c r="M703" s="94" t="e">
        <f t="shared" si="142"/>
        <v>#VALUE!</v>
      </c>
      <c r="N703" s="94" t="e">
        <f t="shared" si="143"/>
        <v>#VALUE!</v>
      </c>
      <c r="O703" s="94" t="e">
        <f t="shared" si="144"/>
        <v>#VALUE!</v>
      </c>
      <c r="P703" s="95" t="e">
        <f t="shared" si="145"/>
        <v>#VALUE!</v>
      </c>
      <c r="Q703" s="95" t="e">
        <f t="shared" si="152"/>
        <v>#VALUE!</v>
      </c>
      <c r="R703" s="95" t="b">
        <f t="shared" si="153"/>
        <v>0</v>
      </c>
      <c r="S703" s="76" t="str">
        <f t="shared" si="146"/>
        <v/>
      </c>
      <c r="T703" s="94" t="e" cm="1">
        <f t="array" aca="1" ref="T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U703" s="94" t="str">
        <f t="shared" si="147"/>
        <v/>
      </c>
      <c r="V703" s="96" t="b">
        <f t="shared" si="148"/>
        <v>0</v>
      </c>
      <c r="W703" s="130" t="e">
        <f>IF(#REF!="",FALSE,IF(OR(X703&gt;Z703,X703&lt;Y703),TRUE,FALSE))</f>
        <v>#REF!</v>
      </c>
      <c r="X703" s="130">
        <f t="shared" si="149"/>
        <v>0</v>
      </c>
      <c r="Y703" s="132" t="e">
        <f>#REF!-3/30</f>
        <v>#REF!</v>
      </c>
      <c r="Z703" s="133" t="e">
        <f>#REF!+1/30</f>
        <v>#REF!</v>
      </c>
    </row>
    <row r="704" spans="1:26" s="30" customFormat="1" x14ac:dyDescent="0.25">
      <c r="A704" s="19">
        <v>689</v>
      </c>
      <c r="B704" s="20"/>
      <c r="C704" s="189"/>
      <c r="D704" s="1"/>
      <c r="E704" s="1"/>
      <c r="F704" s="233">
        <v>0</v>
      </c>
      <c r="G704" s="58"/>
      <c r="H704" s="134" t="str">
        <f t="shared" si="150"/>
        <v/>
      </c>
      <c r="I704" s="35" t="b">
        <f t="shared" si="140"/>
        <v>0</v>
      </c>
      <c r="J704" s="92" t="str">
        <f t="shared" si="141"/>
        <v/>
      </c>
      <c r="K704" s="29" t="b">
        <v>0</v>
      </c>
      <c r="L704" s="92" t="str">
        <f t="shared" si="151"/>
        <v/>
      </c>
      <c r="M704" s="94" t="e">
        <f t="shared" si="142"/>
        <v>#VALUE!</v>
      </c>
      <c r="N704" s="94" t="e">
        <f t="shared" si="143"/>
        <v>#VALUE!</v>
      </c>
      <c r="O704" s="94" t="e">
        <f t="shared" si="144"/>
        <v>#VALUE!</v>
      </c>
      <c r="P704" s="95" t="e">
        <f t="shared" si="145"/>
        <v>#VALUE!</v>
      </c>
      <c r="Q704" s="95" t="e">
        <f t="shared" si="152"/>
        <v>#VALUE!</v>
      </c>
      <c r="R704" s="95" t="b">
        <f t="shared" si="153"/>
        <v>0</v>
      </c>
      <c r="S704" s="76" t="str">
        <f t="shared" si="146"/>
        <v/>
      </c>
      <c r="T704" s="94" t="e" cm="1">
        <f t="array" aca="1" ref="T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U704" s="94" t="str">
        <f t="shared" si="147"/>
        <v/>
      </c>
      <c r="V704" s="96" t="b">
        <f t="shared" si="148"/>
        <v>0</v>
      </c>
      <c r="W704" s="130" t="e">
        <f>IF(#REF!="",FALSE,IF(OR(X704&gt;Z704,X704&lt;Y704),TRUE,FALSE))</f>
        <v>#REF!</v>
      </c>
      <c r="X704" s="130">
        <f t="shared" si="149"/>
        <v>0</v>
      </c>
      <c r="Y704" s="132" t="e">
        <f>#REF!-3/30</f>
        <v>#REF!</v>
      </c>
      <c r="Z704" s="133" t="e">
        <f>#REF!+1/30</f>
        <v>#REF!</v>
      </c>
    </row>
    <row r="705" spans="1:26" s="30" customFormat="1" x14ac:dyDescent="0.25">
      <c r="A705" s="19">
        <v>690</v>
      </c>
      <c r="B705" s="20"/>
      <c r="C705" s="189"/>
      <c r="D705" s="1"/>
      <c r="E705" s="1"/>
      <c r="F705" s="233">
        <v>0</v>
      </c>
      <c r="G705" s="58"/>
      <c r="H705" s="134" t="str">
        <f t="shared" si="150"/>
        <v/>
      </c>
      <c r="I705" s="35" t="b">
        <f t="shared" si="140"/>
        <v>0</v>
      </c>
      <c r="J705" s="92" t="str">
        <f t="shared" si="141"/>
        <v/>
      </c>
      <c r="K705" s="29" t="b">
        <v>0</v>
      </c>
      <c r="L705" s="92" t="str">
        <f t="shared" si="151"/>
        <v/>
      </c>
      <c r="M705" s="94" t="e">
        <f t="shared" si="142"/>
        <v>#VALUE!</v>
      </c>
      <c r="N705" s="94" t="e">
        <f t="shared" si="143"/>
        <v>#VALUE!</v>
      </c>
      <c r="O705" s="94" t="e">
        <f t="shared" si="144"/>
        <v>#VALUE!</v>
      </c>
      <c r="P705" s="95" t="e">
        <f t="shared" si="145"/>
        <v>#VALUE!</v>
      </c>
      <c r="Q705" s="95" t="e">
        <f t="shared" si="152"/>
        <v>#VALUE!</v>
      </c>
      <c r="R705" s="95" t="b">
        <f t="shared" si="153"/>
        <v>0</v>
      </c>
      <c r="S705" s="76" t="str">
        <f t="shared" si="146"/>
        <v/>
      </c>
      <c r="T705" s="94" t="e" cm="1">
        <f t="array" aca="1" ref="T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U705" s="94" t="str">
        <f t="shared" si="147"/>
        <v/>
      </c>
      <c r="V705" s="96" t="b">
        <f t="shared" si="148"/>
        <v>0</v>
      </c>
      <c r="W705" s="130" t="e">
        <f>IF(#REF!="",FALSE,IF(OR(X705&gt;Z705,X705&lt;Y705),TRUE,FALSE))</f>
        <v>#REF!</v>
      </c>
      <c r="X705" s="130">
        <f t="shared" si="149"/>
        <v>0</v>
      </c>
      <c r="Y705" s="132" t="e">
        <f>#REF!-3/30</f>
        <v>#REF!</v>
      </c>
      <c r="Z705" s="133" t="e">
        <f>#REF!+1/30</f>
        <v>#REF!</v>
      </c>
    </row>
    <row r="706" spans="1:26" s="30" customFormat="1" x14ac:dyDescent="0.25">
      <c r="A706" s="19">
        <v>691</v>
      </c>
      <c r="B706" s="20"/>
      <c r="C706" s="189"/>
      <c r="D706" s="1"/>
      <c r="E706" s="1"/>
      <c r="F706" s="233">
        <v>0</v>
      </c>
      <c r="G706" s="58"/>
      <c r="H706" s="134" t="str">
        <f t="shared" si="150"/>
        <v/>
      </c>
      <c r="I706" s="35" t="b">
        <f t="shared" si="140"/>
        <v>0</v>
      </c>
      <c r="J706" s="92" t="str">
        <f t="shared" si="141"/>
        <v/>
      </c>
      <c r="K706" s="29" t="b">
        <v>0</v>
      </c>
      <c r="L706" s="92" t="str">
        <f t="shared" si="151"/>
        <v/>
      </c>
      <c r="M706" s="94" t="e">
        <f t="shared" si="142"/>
        <v>#VALUE!</v>
      </c>
      <c r="N706" s="94" t="e">
        <f t="shared" si="143"/>
        <v>#VALUE!</v>
      </c>
      <c r="O706" s="94" t="e">
        <f t="shared" si="144"/>
        <v>#VALUE!</v>
      </c>
      <c r="P706" s="95" t="e">
        <f t="shared" si="145"/>
        <v>#VALUE!</v>
      </c>
      <c r="Q706" s="95" t="e">
        <f t="shared" si="152"/>
        <v>#VALUE!</v>
      </c>
      <c r="R706" s="95" t="b">
        <f t="shared" si="153"/>
        <v>0</v>
      </c>
      <c r="S706" s="76" t="str">
        <f t="shared" si="146"/>
        <v/>
      </c>
      <c r="T706" s="94" t="e" cm="1">
        <f t="array" aca="1" ref="T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U706" s="94" t="str">
        <f t="shared" si="147"/>
        <v/>
      </c>
      <c r="V706" s="96" t="b">
        <f t="shared" si="148"/>
        <v>0</v>
      </c>
      <c r="W706" s="130" t="e">
        <f>IF(#REF!="",FALSE,IF(OR(X706&gt;Z706,X706&lt;Y706),TRUE,FALSE))</f>
        <v>#REF!</v>
      </c>
      <c r="X706" s="130">
        <f t="shared" si="149"/>
        <v>0</v>
      </c>
      <c r="Y706" s="132" t="e">
        <f>#REF!-3/30</f>
        <v>#REF!</v>
      </c>
      <c r="Z706" s="133" t="e">
        <f>#REF!+1/30</f>
        <v>#REF!</v>
      </c>
    </row>
    <row r="707" spans="1:26" s="30" customFormat="1" x14ac:dyDescent="0.25">
      <c r="A707" s="19">
        <v>692</v>
      </c>
      <c r="B707" s="20"/>
      <c r="C707" s="189"/>
      <c r="D707" s="1"/>
      <c r="E707" s="1"/>
      <c r="F707" s="233">
        <v>0</v>
      </c>
      <c r="G707" s="58"/>
      <c r="H707" s="134" t="str">
        <f t="shared" si="150"/>
        <v/>
      </c>
      <c r="I707" s="35" t="b">
        <f t="shared" si="140"/>
        <v>0</v>
      </c>
      <c r="J707" s="92" t="str">
        <f t="shared" si="141"/>
        <v/>
      </c>
      <c r="K707" s="29" t="b">
        <v>0</v>
      </c>
      <c r="L707" s="92" t="str">
        <f t="shared" si="151"/>
        <v/>
      </c>
      <c r="M707" s="94" t="e">
        <f t="shared" si="142"/>
        <v>#VALUE!</v>
      </c>
      <c r="N707" s="94" t="e">
        <f t="shared" si="143"/>
        <v>#VALUE!</v>
      </c>
      <c r="O707" s="94" t="e">
        <f t="shared" si="144"/>
        <v>#VALUE!</v>
      </c>
      <c r="P707" s="95" t="e">
        <f t="shared" si="145"/>
        <v>#VALUE!</v>
      </c>
      <c r="Q707" s="95" t="e">
        <f t="shared" si="152"/>
        <v>#VALUE!</v>
      </c>
      <c r="R707" s="95" t="b">
        <f t="shared" si="153"/>
        <v>0</v>
      </c>
      <c r="S707" s="76" t="str">
        <f t="shared" si="146"/>
        <v/>
      </c>
      <c r="T707" s="94" t="e" cm="1">
        <f t="array" aca="1" ref="T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U707" s="94" t="str">
        <f t="shared" si="147"/>
        <v/>
      </c>
      <c r="V707" s="96" t="b">
        <f t="shared" si="148"/>
        <v>0</v>
      </c>
      <c r="W707" s="130" t="e">
        <f>IF(#REF!="",FALSE,IF(OR(X707&gt;Z707,X707&lt;Y707),TRUE,FALSE))</f>
        <v>#REF!</v>
      </c>
      <c r="X707" s="130">
        <f t="shared" si="149"/>
        <v>0</v>
      </c>
      <c r="Y707" s="132" t="e">
        <f>#REF!-3/30</f>
        <v>#REF!</v>
      </c>
      <c r="Z707" s="133" t="e">
        <f>#REF!+1/30</f>
        <v>#REF!</v>
      </c>
    </row>
    <row r="708" spans="1:26" s="30" customFormat="1" x14ac:dyDescent="0.25">
      <c r="A708" s="19">
        <v>693</v>
      </c>
      <c r="B708" s="20"/>
      <c r="C708" s="189"/>
      <c r="D708" s="1"/>
      <c r="E708" s="1"/>
      <c r="F708" s="233">
        <v>0</v>
      </c>
      <c r="G708" s="58"/>
      <c r="H708" s="134" t="str">
        <f t="shared" si="150"/>
        <v/>
      </c>
      <c r="I708" s="35" t="b">
        <f t="shared" si="140"/>
        <v>0</v>
      </c>
      <c r="J708" s="92" t="str">
        <f t="shared" si="141"/>
        <v/>
      </c>
      <c r="K708" s="29" t="b">
        <v>0</v>
      </c>
      <c r="L708" s="92" t="str">
        <f t="shared" si="151"/>
        <v/>
      </c>
      <c r="M708" s="94" t="e">
        <f t="shared" si="142"/>
        <v>#VALUE!</v>
      </c>
      <c r="N708" s="94" t="e">
        <f t="shared" si="143"/>
        <v>#VALUE!</v>
      </c>
      <c r="O708" s="94" t="e">
        <f t="shared" si="144"/>
        <v>#VALUE!</v>
      </c>
      <c r="P708" s="95" t="e">
        <f t="shared" si="145"/>
        <v>#VALUE!</v>
      </c>
      <c r="Q708" s="95" t="e">
        <f t="shared" si="152"/>
        <v>#VALUE!</v>
      </c>
      <c r="R708" s="95" t="b">
        <f t="shared" si="153"/>
        <v>0</v>
      </c>
      <c r="S708" s="76" t="str">
        <f t="shared" si="146"/>
        <v/>
      </c>
      <c r="T708" s="94" t="e" cm="1">
        <f t="array" aca="1" ref="T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U708" s="94" t="str">
        <f t="shared" si="147"/>
        <v/>
      </c>
      <c r="V708" s="96" t="b">
        <f t="shared" si="148"/>
        <v>0</v>
      </c>
      <c r="W708" s="130" t="e">
        <f>IF(#REF!="",FALSE,IF(OR(X708&gt;Z708,X708&lt;Y708),TRUE,FALSE))</f>
        <v>#REF!</v>
      </c>
      <c r="X708" s="130">
        <f t="shared" si="149"/>
        <v>0</v>
      </c>
      <c r="Y708" s="132" t="e">
        <f>#REF!-3/30</f>
        <v>#REF!</v>
      </c>
      <c r="Z708" s="133" t="e">
        <f>#REF!+1/30</f>
        <v>#REF!</v>
      </c>
    </row>
    <row r="709" spans="1:26" s="30" customFormat="1" x14ac:dyDescent="0.25">
      <c r="A709" s="19">
        <v>694</v>
      </c>
      <c r="B709" s="20"/>
      <c r="C709" s="189"/>
      <c r="D709" s="1"/>
      <c r="E709" s="1"/>
      <c r="F709" s="233">
        <v>0</v>
      </c>
      <c r="G709" s="58"/>
      <c r="H709" s="134" t="str">
        <f t="shared" si="150"/>
        <v/>
      </c>
      <c r="I709" s="35" t="b">
        <f t="shared" si="140"/>
        <v>0</v>
      </c>
      <c r="J709" s="92" t="str">
        <f t="shared" si="141"/>
        <v/>
      </c>
      <c r="K709" s="29" t="b">
        <v>0</v>
      </c>
      <c r="L709" s="92" t="str">
        <f t="shared" si="151"/>
        <v/>
      </c>
      <c r="M709" s="94" t="e">
        <f t="shared" si="142"/>
        <v>#VALUE!</v>
      </c>
      <c r="N709" s="94" t="e">
        <f t="shared" si="143"/>
        <v>#VALUE!</v>
      </c>
      <c r="O709" s="94" t="e">
        <f t="shared" si="144"/>
        <v>#VALUE!</v>
      </c>
      <c r="P709" s="95" t="e">
        <f t="shared" si="145"/>
        <v>#VALUE!</v>
      </c>
      <c r="Q709" s="95" t="e">
        <f t="shared" si="152"/>
        <v>#VALUE!</v>
      </c>
      <c r="R709" s="95" t="b">
        <f t="shared" si="153"/>
        <v>0</v>
      </c>
      <c r="S709" s="76" t="str">
        <f t="shared" si="146"/>
        <v/>
      </c>
      <c r="T709" s="94" t="e" cm="1">
        <f t="array" aca="1" ref="T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U709" s="94" t="str">
        <f t="shared" si="147"/>
        <v/>
      </c>
      <c r="V709" s="96" t="b">
        <f t="shared" si="148"/>
        <v>0</v>
      </c>
      <c r="W709" s="130" t="e">
        <f>IF(#REF!="",FALSE,IF(OR(X709&gt;Z709,X709&lt;Y709),TRUE,FALSE))</f>
        <v>#REF!</v>
      </c>
      <c r="X709" s="130">
        <f t="shared" si="149"/>
        <v>0</v>
      </c>
      <c r="Y709" s="132" t="e">
        <f>#REF!-3/30</f>
        <v>#REF!</v>
      </c>
      <c r="Z709" s="133" t="e">
        <f>#REF!+1/30</f>
        <v>#REF!</v>
      </c>
    </row>
    <row r="710" spans="1:26" s="30" customFormat="1" x14ac:dyDescent="0.25">
      <c r="A710" s="19">
        <v>695</v>
      </c>
      <c r="B710" s="20"/>
      <c r="C710" s="189"/>
      <c r="D710" s="1"/>
      <c r="E710" s="1"/>
      <c r="F710" s="233">
        <v>0</v>
      </c>
      <c r="G710" s="58"/>
      <c r="H710" s="134" t="str">
        <f t="shared" si="150"/>
        <v/>
      </c>
      <c r="I710" s="35" t="b">
        <f t="shared" si="140"/>
        <v>0</v>
      </c>
      <c r="J710" s="92" t="str">
        <f t="shared" si="141"/>
        <v/>
      </c>
      <c r="K710" s="29" t="b">
        <v>0</v>
      </c>
      <c r="L710" s="92" t="str">
        <f t="shared" si="151"/>
        <v/>
      </c>
      <c r="M710" s="94" t="e">
        <f t="shared" si="142"/>
        <v>#VALUE!</v>
      </c>
      <c r="N710" s="94" t="e">
        <f t="shared" si="143"/>
        <v>#VALUE!</v>
      </c>
      <c r="O710" s="94" t="e">
        <f t="shared" si="144"/>
        <v>#VALUE!</v>
      </c>
      <c r="P710" s="95" t="e">
        <f t="shared" si="145"/>
        <v>#VALUE!</v>
      </c>
      <c r="Q710" s="95" t="e">
        <f t="shared" si="152"/>
        <v>#VALUE!</v>
      </c>
      <c r="R710" s="95" t="b">
        <f t="shared" si="153"/>
        <v>0</v>
      </c>
      <c r="S710" s="76" t="str">
        <f t="shared" si="146"/>
        <v/>
      </c>
      <c r="T710" s="94" t="e" cm="1">
        <f t="array" aca="1" ref="T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U710" s="94" t="str">
        <f t="shared" si="147"/>
        <v/>
      </c>
      <c r="V710" s="96" t="b">
        <f t="shared" si="148"/>
        <v>0</v>
      </c>
      <c r="W710" s="130" t="e">
        <f>IF(#REF!="",FALSE,IF(OR(X710&gt;Z710,X710&lt;Y710),TRUE,FALSE))</f>
        <v>#REF!</v>
      </c>
      <c r="X710" s="130">
        <f t="shared" si="149"/>
        <v>0</v>
      </c>
      <c r="Y710" s="132" t="e">
        <f>#REF!-3/30</f>
        <v>#REF!</v>
      </c>
      <c r="Z710" s="133" t="e">
        <f>#REF!+1/30</f>
        <v>#REF!</v>
      </c>
    </row>
    <row r="711" spans="1:26" s="30" customFormat="1" x14ac:dyDescent="0.25">
      <c r="A711" s="19">
        <v>696</v>
      </c>
      <c r="B711" s="20"/>
      <c r="C711" s="189"/>
      <c r="D711" s="1"/>
      <c r="E711" s="1"/>
      <c r="F711" s="233">
        <v>0</v>
      </c>
      <c r="G711" s="58"/>
      <c r="H711" s="134" t="str">
        <f t="shared" si="150"/>
        <v/>
      </c>
      <c r="I711" s="35" t="b">
        <f t="shared" si="140"/>
        <v>0</v>
      </c>
      <c r="J711" s="92" t="str">
        <f t="shared" si="141"/>
        <v/>
      </c>
      <c r="K711" s="29" t="b">
        <v>0</v>
      </c>
      <c r="L711" s="92" t="str">
        <f t="shared" si="151"/>
        <v/>
      </c>
      <c r="M711" s="94" t="e">
        <f t="shared" si="142"/>
        <v>#VALUE!</v>
      </c>
      <c r="N711" s="94" t="e">
        <f t="shared" si="143"/>
        <v>#VALUE!</v>
      </c>
      <c r="O711" s="94" t="e">
        <f t="shared" si="144"/>
        <v>#VALUE!</v>
      </c>
      <c r="P711" s="95" t="e">
        <f t="shared" si="145"/>
        <v>#VALUE!</v>
      </c>
      <c r="Q711" s="95" t="e">
        <f t="shared" si="152"/>
        <v>#VALUE!</v>
      </c>
      <c r="R711" s="95" t="b">
        <f t="shared" si="153"/>
        <v>0</v>
      </c>
      <c r="S711" s="76" t="str">
        <f t="shared" si="146"/>
        <v/>
      </c>
      <c r="T711" s="94" t="e" cm="1">
        <f t="array" aca="1" ref="T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U711" s="94" t="str">
        <f t="shared" si="147"/>
        <v/>
      </c>
      <c r="V711" s="96" t="b">
        <f t="shared" si="148"/>
        <v>0</v>
      </c>
      <c r="W711" s="130" t="e">
        <f>IF(#REF!="",FALSE,IF(OR(X711&gt;Z711,X711&lt;Y711),TRUE,FALSE))</f>
        <v>#REF!</v>
      </c>
      <c r="X711" s="130">
        <f t="shared" si="149"/>
        <v>0</v>
      </c>
      <c r="Y711" s="132" t="e">
        <f>#REF!-3/30</f>
        <v>#REF!</v>
      </c>
      <c r="Z711" s="133" t="e">
        <f>#REF!+1/30</f>
        <v>#REF!</v>
      </c>
    </row>
    <row r="712" spans="1:26" s="30" customFormat="1" x14ac:dyDescent="0.25">
      <c r="A712" s="19">
        <v>697</v>
      </c>
      <c r="B712" s="20"/>
      <c r="C712" s="189"/>
      <c r="D712" s="1"/>
      <c r="E712" s="1"/>
      <c r="F712" s="233">
        <v>0</v>
      </c>
      <c r="G712" s="58"/>
      <c r="H712" s="134" t="str">
        <f t="shared" si="150"/>
        <v/>
      </c>
      <c r="I712" s="35" t="b">
        <f t="shared" si="140"/>
        <v>0</v>
      </c>
      <c r="J712" s="92" t="str">
        <f t="shared" si="141"/>
        <v/>
      </c>
      <c r="K712" s="29" t="b">
        <v>0</v>
      </c>
      <c r="L712" s="92" t="str">
        <f t="shared" si="151"/>
        <v/>
      </c>
      <c r="M712" s="94" t="e">
        <f t="shared" si="142"/>
        <v>#VALUE!</v>
      </c>
      <c r="N712" s="94" t="e">
        <f t="shared" si="143"/>
        <v>#VALUE!</v>
      </c>
      <c r="O712" s="94" t="e">
        <f t="shared" si="144"/>
        <v>#VALUE!</v>
      </c>
      <c r="P712" s="95" t="e">
        <f t="shared" si="145"/>
        <v>#VALUE!</v>
      </c>
      <c r="Q712" s="95" t="e">
        <f t="shared" si="152"/>
        <v>#VALUE!</v>
      </c>
      <c r="R712" s="95" t="b">
        <f t="shared" si="153"/>
        <v>0</v>
      </c>
      <c r="S712" s="76" t="str">
        <f t="shared" si="146"/>
        <v/>
      </c>
      <c r="T712" s="94" t="e" cm="1">
        <f t="array" aca="1" ref="T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U712" s="94" t="str">
        <f t="shared" si="147"/>
        <v/>
      </c>
      <c r="V712" s="96" t="b">
        <f t="shared" si="148"/>
        <v>0</v>
      </c>
      <c r="W712" s="130" t="e">
        <f>IF(#REF!="",FALSE,IF(OR(X712&gt;Z712,X712&lt;Y712),TRUE,FALSE))</f>
        <v>#REF!</v>
      </c>
      <c r="X712" s="130">
        <f t="shared" si="149"/>
        <v>0</v>
      </c>
      <c r="Y712" s="132" t="e">
        <f>#REF!-3/30</f>
        <v>#REF!</v>
      </c>
      <c r="Z712" s="133" t="e">
        <f>#REF!+1/30</f>
        <v>#REF!</v>
      </c>
    </row>
    <row r="713" spans="1:26" s="30" customFormat="1" x14ac:dyDescent="0.25">
      <c r="A713" s="19">
        <v>698</v>
      </c>
      <c r="B713" s="20"/>
      <c r="C713" s="189"/>
      <c r="D713" s="1"/>
      <c r="E713" s="1"/>
      <c r="F713" s="233">
        <v>0</v>
      </c>
      <c r="G713" s="58"/>
      <c r="H713" s="134" t="str">
        <f t="shared" si="150"/>
        <v/>
      </c>
      <c r="I713" s="35" t="b">
        <f t="shared" si="140"/>
        <v>0</v>
      </c>
      <c r="J713" s="92" t="str">
        <f t="shared" si="141"/>
        <v/>
      </c>
      <c r="K713" s="29" t="b">
        <v>0</v>
      </c>
      <c r="L713" s="92" t="str">
        <f t="shared" si="151"/>
        <v/>
      </c>
      <c r="M713" s="94" t="e">
        <f t="shared" si="142"/>
        <v>#VALUE!</v>
      </c>
      <c r="N713" s="94" t="e">
        <f t="shared" si="143"/>
        <v>#VALUE!</v>
      </c>
      <c r="O713" s="94" t="e">
        <f t="shared" si="144"/>
        <v>#VALUE!</v>
      </c>
      <c r="P713" s="95" t="e">
        <f t="shared" si="145"/>
        <v>#VALUE!</v>
      </c>
      <c r="Q713" s="95" t="e">
        <f t="shared" si="152"/>
        <v>#VALUE!</v>
      </c>
      <c r="R713" s="95" t="b">
        <f t="shared" si="153"/>
        <v>0</v>
      </c>
      <c r="S713" s="76" t="str">
        <f t="shared" si="146"/>
        <v/>
      </c>
      <c r="T713" s="94" t="e" cm="1">
        <f t="array" aca="1" ref="T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U713" s="94" t="str">
        <f t="shared" si="147"/>
        <v/>
      </c>
      <c r="V713" s="96" t="b">
        <f t="shared" si="148"/>
        <v>0</v>
      </c>
      <c r="W713" s="130" t="e">
        <f>IF(#REF!="",FALSE,IF(OR(X713&gt;Z713,X713&lt;Y713),TRUE,FALSE))</f>
        <v>#REF!</v>
      </c>
      <c r="X713" s="130">
        <f t="shared" si="149"/>
        <v>0</v>
      </c>
      <c r="Y713" s="132" t="e">
        <f>#REF!-3/30</f>
        <v>#REF!</v>
      </c>
      <c r="Z713" s="133" t="e">
        <f>#REF!+1/30</f>
        <v>#REF!</v>
      </c>
    </row>
    <row r="714" spans="1:26" s="30" customFormat="1" x14ac:dyDescent="0.25">
      <c r="A714" s="19">
        <v>699</v>
      </c>
      <c r="B714" s="20"/>
      <c r="C714" s="189"/>
      <c r="D714" s="1"/>
      <c r="E714" s="1"/>
      <c r="F714" s="233">
        <v>0</v>
      </c>
      <c r="G714" s="58"/>
      <c r="H714" s="134" t="str">
        <f t="shared" si="150"/>
        <v/>
      </c>
      <c r="I714" s="35" t="b">
        <f t="shared" si="140"/>
        <v>0</v>
      </c>
      <c r="J714" s="92" t="str">
        <f t="shared" si="141"/>
        <v/>
      </c>
      <c r="K714" s="29" t="b">
        <v>0</v>
      </c>
      <c r="L714" s="92" t="str">
        <f t="shared" si="151"/>
        <v/>
      </c>
      <c r="M714" s="94" t="e">
        <f t="shared" si="142"/>
        <v>#VALUE!</v>
      </c>
      <c r="N714" s="94" t="e">
        <f t="shared" si="143"/>
        <v>#VALUE!</v>
      </c>
      <c r="O714" s="94" t="e">
        <f t="shared" si="144"/>
        <v>#VALUE!</v>
      </c>
      <c r="P714" s="95" t="e">
        <f t="shared" si="145"/>
        <v>#VALUE!</v>
      </c>
      <c r="Q714" s="95" t="e">
        <f t="shared" si="152"/>
        <v>#VALUE!</v>
      </c>
      <c r="R714" s="95" t="b">
        <f t="shared" si="153"/>
        <v>0</v>
      </c>
      <c r="S714" s="76" t="str">
        <f t="shared" si="146"/>
        <v/>
      </c>
      <c r="T714" s="94" t="e" cm="1">
        <f t="array" aca="1" ref="T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U714" s="94" t="str">
        <f t="shared" si="147"/>
        <v/>
      </c>
      <c r="V714" s="96" t="b">
        <f t="shared" si="148"/>
        <v>0</v>
      </c>
      <c r="W714" s="130" t="e">
        <f>IF(#REF!="",FALSE,IF(OR(X714&gt;Z714,X714&lt;Y714),TRUE,FALSE))</f>
        <v>#REF!</v>
      </c>
      <c r="X714" s="130">
        <f t="shared" si="149"/>
        <v>0</v>
      </c>
      <c r="Y714" s="132" t="e">
        <f>#REF!-3/30</f>
        <v>#REF!</v>
      </c>
      <c r="Z714" s="133" t="e">
        <f>#REF!+1/30</f>
        <v>#REF!</v>
      </c>
    </row>
    <row r="715" spans="1:26" s="30" customFormat="1" x14ac:dyDescent="0.25">
      <c r="A715" s="19">
        <v>700</v>
      </c>
      <c r="B715" s="20"/>
      <c r="C715" s="189"/>
      <c r="D715" s="1"/>
      <c r="E715" s="1"/>
      <c r="F715" s="233">
        <v>0</v>
      </c>
      <c r="G715" s="58"/>
      <c r="H715" s="134" t="str">
        <f t="shared" si="150"/>
        <v/>
      </c>
      <c r="I715" s="35" t="b">
        <f t="shared" si="140"/>
        <v>0</v>
      </c>
      <c r="J715" s="92" t="str">
        <f t="shared" si="141"/>
        <v/>
      </c>
      <c r="K715" s="29" t="b">
        <v>0</v>
      </c>
      <c r="L715" s="92" t="str">
        <f t="shared" si="151"/>
        <v/>
      </c>
      <c r="M715" s="94" t="e">
        <f t="shared" si="142"/>
        <v>#VALUE!</v>
      </c>
      <c r="N715" s="94" t="e">
        <f t="shared" si="143"/>
        <v>#VALUE!</v>
      </c>
      <c r="O715" s="94" t="e">
        <f t="shared" si="144"/>
        <v>#VALUE!</v>
      </c>
      <c r="P715" s="95" t="e">
        <f t="shared" si="145"/>
        <v>#VALUE!</v>
      </c>
      <c r="Q715" s="95" t="e">
        <f t="shared" si="152"/>
        <v>#VALUE!</v>
      </c>
      <c r="R715" s="95" t="b">
        <f t="shared" si="153"/>
        <v>0</v>
      </c>
      <c r="S715" s="76" t="str">
        <f t="shared" si="146"/>
        <v/>
      </c>
      <c r="T715" s="94" t="e" cm="1">
        <f t="array" aca="1" ref="T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U715" s="94" t="str">
        <f t="shared" si="147"/>
        <v/>
      </c>
      <c r="V715" s="96" t="b">
        <f t="shared" si="148"/>
        <v>0</v>
      </c>
      <c r="W715" s="130" t="e">
        <f>IF(#REF!="",FALSE,IF(OR(X715&gt;Z715,X715&lt;Y715),TRUE,FALSE))</f>
        <v>#REF!</v>
      </c>
      <c r="X715" s="130">
        <f t="shared" si="149"/>
        <v>0</v>
      </c>
      <c r="Y715" s="132" t="e">
        <f>#REF!-3/30</f>
        <v>#REF!</v>
      </c>
      <c r="Z715" s="133" t="e">
        <f>#REF!+1/30</f>
        <v>#REF!</v>
      </c>
    </row>
    <row r="716" spans="1:26" s="30" customFormat="1" x14ac:dyDescent="0.25">
      <c r="A716" s="19">
        <v>701</v>
      </c>
      <c r="B716" s="20"/>
      <c r="C716" s="189"/>
      <c r="D716" s="1"/>
      <c r="E716" s="1"/>
      <c r="F716" s="233">
        <v>0</v>
      </c>
      <c r="G716" s="58"/>
      <c r="H716" s="134" t="str">
        <f t="shared" si="150"/>
        <v/>
      </c>
      <c r="I716" s="35" t="b">
        <f t="shared" si="140"/>
        <v>0</v>
      </c>
      <c r="J716" s="92" t="str">
        <f t="shared" si="141"/>
        <v/>
      </c>
      <c r="K716" s="29" t="b">
        <v>0</v>
      </c>
      <c r="L716" s="92" t="str">
        <f t="shared" si="151"/>
        <v/>
      </c>
      <c r="M716" s="94" t="e">
        <f t="shared" si="142"/>
        <v>#VALUE!</v>
      </c>
      <c r="N716" s="94" t="e">
        <f t="shared" si="143"/>
        <v>#VALUE!</v>
      </c>
      <c r="O716" s="94" t="e">
        <f t="shared" si="144"/>
        <v>#VALUE!</v>
      </c>
      <c r="P716" s="95" t="e">
        <f t="shared" si="145"/>
        <v>#VALUE!</v>
      </c>
      <c r="Q716" s="95" t="e">
        <f t="shared" si="152"/>
        <v>#VALUE!</v>
      </c>
      <c r="R716" s="95" t="b">
        <f t="shared" si="153"/>
        <v>0</v>
      </c>
      <c r="S716" s="76" t="str">
        <f t="shared" si="146"/>
        <v/>
      </c>
      <c r="T716" s="94" t="e" cm="1">
        <f t="array" aca="1" ref="T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U716" s="94" t="str">
        <f t="shared" si="147"/>
        <v/>
      </c>
      <c r="V716" s="96" t="b">
        <f t="shared" si="148"/>
        <v>0</v>
      </c>
      <c r="W716" s="130" t="e">
        <f>IF(#REF!="",FALSE,IF(OR(X716&gt;Z716,X716&lt;Y716),TRUE,FALSE))</f>
        <v>#REF!</v>
      </c>
      <c r="X716" s="130">
        <f t="shared" si="149"/>
        <v>0</v>
      </c>
      <c r="Y716" s="132" t="e">
        <f>#REF!-3/30</f>
        <v>#REF!</v>
      </c>
      <c r="Z716" s="133" t="e">
        <f>#REF!+1/30</f>
        <v>#REF!</v>
      </c>
    </row>
    <row r="717" spans="1:26" s="30" customFormat="1" x14ac:dyDescent="0.25">
      <c r="A717" s="19">
        <v>702</v>
      </c>
      <c r="B717" s="20"/>
      <c r="C717" s="189"/>
      <c r="D717" s="1"/>
      <c r="E717" s="1"/>
      <c r="F717" s="233">
        <v>0</v>
      </c>
      <c r="G717" s="58"/>
      <c r="H717" s="134" t="str">
        <f t="shared" si="150"/>
        <v/>
      </c>
      <c r="I717" s="35" t="b">
        <f t="shared" si="140"/>
        <v>0</v>
      </c>
      <c r="J717" s="92" t="str">
        <f t="shared" si="141"/>
        <v/>
      </c>
      <c r="K717" s="29" t="b">
        <v>0</v>
      </c>
      <c r="L717" s="92" t="str">
        <f t="shared" si="151"/>
        <v/>
      </c>
      <c r="M717" s="94" t="e">
        <f t="shared" si="142"/>
        <v>#VALUE!</v>
      </c>
      <c r="N717" s="94" t="e">
        <f t="shared" si="143"/>
        <v>#VALUE!</v>
      </c>
      <c r="O717" s="94" t="e">
        <f t="shared" si="144"/>
        <v>#VALUE!</v>
      </c>
      <c r="P717" s="95" t="e">
        <f t="shared" si="145"/>
        <v>#VALUE!</v>
      </c>
      <c r="Q717" s="95" t="e">
        <f t="shared" si="152"/>
        <v>#VALUE!</v>
      </c>
      <c r="R717" s="95" t="b">
        <f t="shared" si="153"/>
        <v>0</v>
      </c>
      <c r="S717" s="76" t="str">
        <f t="shared" si="146"/>
        <v/>
      </c>
      <c r="T717" s="94" t="e" cm="1">
        <f t="array" aca="1" ref="T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U717" s="94" t="str">
        <f t="shared" si="147"/>
        <v/>
      </c>
      <c r="V717" s="96" t="b">
        <f t="shared" si="148"/>
        <v>0</v>
      </c>
      <c r="W717" s="130" t="e">
        <f>IF(#REF!="",FALSE,IF(OR(X717&gt;Z717,X717&lt;Y717),TRUE,FALSE))</f>
        <v>#REF!</v>
      </c>
      <c r="X717" s="130">
        <f t="shared" si="149"/>
        <v>0</v>
      </c>
      <c r="Y717" s="132" t="e">
        <f>#REF!-3/30</f>
        <v>#REF!</v>
      </c>
      <c r="Z717" s="133" t="e">
        <f>#REF!+1/30</f>
        <v>#REF!</v>
      </c>
    </row>
    <row r="718" spans="1:26" s="30" customFormat="1" x14ac:dyDescent="0.25">
      <c r="A718" s="19">
        <v>703</v>
      </c>
      <c r="B718" s="20"/>
      <c r="C718" s="189"/>
      <c r="D718" s="1"/>
      <c r="E718" s="1"/>
      <c r="F718" s="233">
        <v>0</v>
      </c>
      <c r="G718" s="58"/>
      <c r="H718" s="134" t="str">
        <f t="shared" si="150"/>
        <v/>
      </c>
      <c r="I718" s="35" t="b">
        <f t="shared" si="140"/>
        <v>0</v>
      </c>
      <c r="J718" s="92" t="str">
        <f t="shared" si="141"/>
        <v/>
      </c>
      <c r="K718" s="29" t="b">
        <v>0</v>
      </c>
      <c r="L718" s="92" t="str">
        <f t="shared" si="151"/>
        <v/>
      </c>
      <c r="M718" s="94" t="e">
        <f t="shared" si="142"/>
        <v>#VALUE!</v>
      </c>
      <c r="N718" s="94" t="e">
        <f t="shared" si="143"/>
        <v>#VALUE!</v>
      </c>
      <c r="O718" s="94" t="e">
        <f t="shared" si="144"/>
        <v>#VALUE!</v>
      </c>
      <c r="P718" s="95" t="e">
        <f t="shared" si="145"/>
        <v>#VALUE!</v>
      </c>
      <c r="Q718" s="95" t="e">
        <f t="shared" si="152"/>
        <v>#VALUE!</v>
      </c>
      <c r="R718" s="95" t="b">
        <f t="shared" si="153"/>
        <v>0</v>
      </c>
      <c r="S718" s="76" t="str">
        <f t="shared" si="146"/>
        <v/>
      </c>
      <c r="T718" s="94" t="e" cm="1">
        <f t="array" aca="1" ref="T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U718" s="94" t="str">
        <f t="shared" si="147"/>
        <v/>
      </c>
      <c r="V718" s="96" t="b">
        <f t="shared" si="148"/>
        <v>0</v>
      </c>
      <c r="W718" s="130" t="e">
        <f>IF(#REF!="",FALSE,IF(OR(X718&gt;Z718,X718&lt;Y718),TRUE,FALSE))</f>
        <v>#REF!</v>
      </c>
      <c r="X718" s="130">
        <f t="shared" si="149"/>
        <v>0</v>
      </c>
      <c r="Y718" s="132" t="e">
        <f>#REF!-3/30</f>
        <v>#REF!</v>
      </c>
      <c r="Z718" s="133" t="e">
        <f>#REF!+1/30</f>
        <v>#REF!</v>
      </c>
    </row>
    <row r="719" spans="1:26" s="30" customFormat="1" x14ac:dyDescent="0.25">
      <c r="A719" s="19">
        <v>704</v>
      </c>
      <c r="B719" s="20"/>
      <c r="C719" s="189"/>
      <c r="D719" s="1"/>
      <c r="E719" s="1"/>
      <c r="F719" s="233">
        <v>0</v>
      </c>
      <c r="G719" s="58"/>
      <c r="H719" s="134" t="str">
        <f t="shared" si="150"/>
        <v/>
      </c>
      <c r="I719" s="35" t="b">
        <f t="shared" si="140"/>
        <v>0</v>
      </c>
      <c r="J719" s="92" t="str">
        <f t="shared" si="141"/>
        <v/>
      </c>
      <c r="K719" s="29" t="b">
        <v>0</v>
      </c>
      <c r="L719" s="92" t="str">
        <f t="shared" si="151"/>
        <v/>
      </c>
      <c r="M719" s="94" t="e">
        <f t="shared" si="142"/>
        <v>#VALUE!</v>
      </c>
      <c r="N719" s="94" t="e">
        <f t="shared" si="143"/>
        <v>#VALUE!</v>
      </c>
      <c r="O719" s="94" t="e">
        <f t="shared" si="144"/>
        <v>#VALUE!</v>
      </c>
      <c r="P719" s="95" t="e">
        <f t="shared" si="145"/>
        <v>#VALUE!</v>
      </c>
      <c r="Q719" s="95" t="e">
        <f t="shared" si="152"/>
        <v>#VALUE!</v>
      </c>
      <c r="R719" s="95" t="b">
        <f t="shared" si="153"/>
        <v>0</v>
      </c>
      <c r="S719" s="76" t="str">
        <f t="shared" si="146"/>
        <v/>
      </c>
      <c r="T719" s="94" t="e" cm="1">
        <f t="array" aca="1" ref="T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U719" s="94" t="str">
        <f t="shared" si="147"/>
        <v/>
      </c>
      <c r="V719" s="96" t="b">
        <f t="shared" si="148"/>
        <v>0</v>
      </c>
      <c r="W719" s="130" t="e">
        <f>IF(#REF!="",FALSE,IF(OR(X719&gt;Z719,X719&lt;Y719),TRUE,FALSE))</f>
        <v>#REF!</v>
      </c>
      <c r="X719" s="130">
        <f t="shared" si="149"/>
        <v>0</v>
      </c>
      <c r="Y719" s="132" t="e">
        <f>#REF!-3/30</f>
        <v>#REF!</v>
      </c>
      <c r="Z719" s="133" t="e">
        <f>#REF!+1/30</f>
        <v>#REF!</v>
      </c>
    </row>
    <row r="720" spans="1:26" s="30" customFormat="1" x14ac:dyDescent="0.25">
      <c r="A720" s="19">
        <v>705</v>
      </c>
      <c r="B720" s="20"/>
      <c r="C720" s="189"/>
      <c r="D720" s="1"/>
      <c r="E720" s="1"/>
      <c r="F720" s="233">
        <v>0</v>
      </c>
      <c r="G720" s="58"/>
      <c r="H720" s="134" t="str">
        <f t="shared" si="150"/>
        <v/>
      </c>
      <c r="I720" s="35" t="b">
        <f t="shared" ref="I720:I783" si="154">V720</f>
        <v>0</v>
      </c>
      <c r="J720" s="92" t="str">
        <f t="shared" ref="J720:J783" si="155">IF(I720,J$13,"")</f>
        <v/>
      </c>
      <c r="K720" s="29" t="b">
        <v>0</v>
      </c>
      <c r="L720" s="92" t="str">
        <f t="shared" si="151"/>
        <v/>
      </c>
      <c r="M720" s="94" t="e">
        <f t="shared" ref="M720:M783" si="156">VALUE(LEFT(C720,2))</f>
        <v>#VALUE!</v>
      </c>
      <c r="N720" s="94" t="e">
        <f t="shared" ref="N720:N783" si="157">VALUE(MID(C720,3,2))</f>
        <v>#VALUE!</v>
      </c>
      <c r="O720" s="94" t="e">
        <f t="shared" ref="O720:O783" si="158">TEXT(IF(VALUE(MID(C720,5,2))&gt;31,MID(C720,5,2)-60,VALUE(MID(C720,5,2))),"00")</f>
        <v>#VALUE!</v>
      </c>
      <c r="P720" s="95" t="e">
        <f t="shared" ref="P720:P783" si="159">DATEVALUE(IF(VALUE(LEFT(C720,2))&lt;20,20,19)&amp;TEXT(M720,"00")&amp;"/"&amp;N720&amp;"/"&amp;O720)</f>
        <v>#VALUE!</v>
      </c>
      <c r="Q720" s="95" t="e">
        <f t="shared" si="152"/>
        <v>#VALUE!</v>
      </c>
      <c r="R720" s="95" t="b">
        <f t="shared" si="153"/>
        <v>0</v>
      </c>
      <c r="S720" s="76" t="str">
        <f t="shared" ref="S720:S783" si="160">RIGHT(C720,1)</f>
        <v/>
      </c>
      <c r="T720" s="94" t="e" cm="1">
        <f t="array" aca="1" ref="T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U720" s="94" t="str">
        <f t="shared" ref="U720:U783" si="161">IF(C720="","",T720=S720)</f>
        <v/>
      </c>
      <c r="V720" s="96" t="b">
        <f t="shared" ref="V720:V783" si="162">IFERROR(NOT(IF(C720&lt;&gt;"",AND(R720,U720),TRUE)),TRUE)</f>
        <v>0</v>
      </c>
      <c r="W720" s="130" t="e">
        <f>IF(#REF!="",FALSE,IF(OR(X720&gt;Z720,X720&lt;Y720),TRUE,FALSE))</f>
        <v>#REF!</v>
      </c>
      <c r="X720" s="130">
        <f t="shared" ref="X720:X783" si="163">(E720-D720)/30</f>
        <v>0</v>
      </c>
      <c r="Y720" s="132" t="e">
        <f>#REF!-3/30</f>
        <v>#REF!</v>
      </c>
      <c r="Z720" s="133" t="e">
        <f>#REF!+1/30</f>
        <v>#REF!</v>
      </c>
    </row>
    <row r="721" spans="1:26" s="30" customFormat="1" x14ac:dyDescent="0.25">
      <c r="A721" s="19">
        <v>706</v>
      </c>
      <c r="B721" s="20"/>
      <c r="C721" s="189"/>
      <c r="D721" s="1"/>
      <c r="E721" s="1"/>
      <c r="F721" s="233">
        <v>0</v>
      </c>
      <c r="G721" s="58"/>
      <c r="H721" s="134" t="str">
        <f t="shared" ref="H721:H784" si="164">IF(J721="","",J721&amp;". ")&amp;IF(L721="","",L721&amp;". ")</f>
        <v/>
      </c>
      <c r="I721" s="35" t="b">
        <f t="shared" si="154"/>
        <v>0</v>
      </c>
      <c r="J721" s="92" t="str">
        <f t="shared" si="155"/>
        <v/>
      </c>
      <c r="K721" s="29" t="b">
        <v>0</v>
      </c>
      <c r="L721" s="92" t="str">
        <f t="shared" ref="L721:L784" si="165">IF(K721,L$13,"")</f>
        <v/>
      </c>
      <c r="M721" s="94" t="e">
        <f t="shared" si="156"/>
        <v>#VALUE!</v>
      </c>
      <c r="N721" s="94" t="e">
        <f t="shared" si="157"/>
        <v>#VALUE!</v>
      </c>
      <c r="O721" s="94" t="e">
        <f t="shared" si="158"/>
        <v>#VALUE!</v>
      </c>
      <c r="P721" s="95" t="e">
        <f t="shared" si="159"/>
        <v>#VALUE!</v>
      </c>
      <c r="Q721" s="95" t="e">
        <f t="shared" ref="Q721:Q784" si="166">DATE(M721,N721,O721)</f>
        <v>#VALUE!</v>
      </c>
      <c r="R721" s="95" t="b">
        <f t="shared" si="153"/>
        <v>0</v>
      </c>
      <c r="S721" s="76" t="str">
        <f t="shared" si="160"/>
        <v/>
      </c>
      <c r="T721" s="94" t="e" cm="1">
        <f t="array" aca="1" ref="T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U721" s="94" t="str">
        <f t="shared" si="161"/>
        <v/>
      </c>
      <c r="V721" s="96" t="b">
        <f t="shared" si="162"/>
        <v>0</v>
      </c>
      <c r="W721" s="130" t="e">
        <f>IF(#REF!="",FALSE,IF(OR(X721&gt;Z721,X721&lt;Y721),TRUE,FALSE))</f>
        <v>#REF!</v>
      </c>
      <c r="X721" s="130">
        <f t="shared" si="163"/>
        <v>0</v>
      </c>
      <c r="Y721" s="132" t="e">
        <f>#REF!-3/30</f>
        <v>#REF!</v>
      </c>
      <c r="Z721" s="133" t="e">
        <f>#REF!+1/30</f>
        <v>#REF!</v>
      </c>
    </row>
    <row r="722" spans="1:26" s="30" customFormat="1" x14ac:dyDescent="0.25">
      <c r="A722" s="19">
        <v>707</v>
      </c>
      <c r="B722" s="20"/>
      <c r="C722" s="189"/>
      <c r="D722" s="1"/>
      <c r="E722" s="1"/>
      <c r="F722" s="233">
        <v>0</v>
      </c>
      <c r="G722" s="58"/>
      <c r="H722" s="134" t="str">
        <f t="shared" si="164"/>
        <v/>
      </c>
      <c r="I722" s="35" t="b">
        <f t="shared" si="154"/>
        <v>0</v>
      </c>
      <c r="J722" s="92" t="str">
        <f t="shared" si="155"/>
        <v/>
      </c>
      <c r="K722" s="29" t="b">
        <v>0</v>
      </c>
      <c r="L722" s="92" t="str">
        <f t="shared" si="165"/>
        <v/>
      </c>
      <c r="M722" s="94" t="e">
        <f t="shared" si="156"/>
        <v>#VALUE!</v>
      </c>
      <c r="N722" s="94" t="e">
        <f t="shared" si="157"/>
        <v>#VALUE!</v>
      </c>
      <c r="O722" s="94" t="e">
        <f t="shared" si="158"/>
        <v>#VALUE!</v>
      </c>
      <c r="P722" s="95" t="e">
        <f t="shared" si="159"/>
        <v>#VALUE!</v>
      </c>
      <c r="Q722" s="95" t="e">
        <f t="shared" si="166"/>
        <v>#VALUE!</v>
      </c>
      <c r="R722" s="95" t="b">
        <f t="shared" ref="R722:R785" si="167">NOT(ISERR(AND(N722&lt;13,VALUE(O722)&lt;31,P722=Q722)))</f>
        <v>0</v>
      </c>
      <c r="S722" s="76" t="str">
        <f t="shared" si="160"/>
        <v/>
      </c>
      <c r="T722" s="94" t="e" cm="1">
        <f t="array" aca="1" ref="T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U722" s="94" t="str">
        <f t="shared" si="161"/>
        <v/>
      </c>
      <c r="V722" s="96" t="b">
        <f t="shared" si="162"/>
        <v>0</v>
      </c>
      <c r="W722" s="130" t="e">
        <f>IF(#REF!="",FALSE,IF(OR(X722&gt;Z722,X722&lt;Y722),TRUE,FALSE))</f>
        <v>#REF!</v>
      </c>
      <c r="X722" s="130">
        <f t="shared" si="163"/>
        <v>0</v>
      </c>
      <c r="Y722" s="132" t="e">
        <f>#REF!-3/30</f>
        <v>#REF!</v>
      </c>
      <c r="Z722" s="133" t="e">
        <f>#REF!+1/30</f>
        <v>#REF!</v>
      </c>
    </row>
    <row r="723" spans="1:26" s="30" customFormat="1" x14ac:dyDescent="0.25">
      <c r="A723" s="19">
        <v>708</v>
      </c>
      <c r="B723" s="20"/>
      <c r="C723" s="189"/>
      <c r="D723" s="1"/>
      <c r="E723" s="1"/>
      <c r="F723" s="233">
        <v>0</v>
      </c>
      <c r="G723" s="58"/>
      <c r="H723" s="134" t="str">
        <f t="shared" si="164"/>
        <v/>
      </c>
      <c r="I723" s="35" t="b">
        <f t="shared" si="154"/>
        <v>0</v>
      </c>
      <c r="J723" s="92" t="str">
        <f t="shared" si="155"/>
        <v/>
      </c>
      <c r="K723" s="29" t="b">
        <v>0</v>
      </c>
      <c r="L723" s="92" t="str">
        <f t="shared" si="165"/>
        <v/>
      </c>
      <c r="M723" s="94" t="e">
        <f t="shared" si="156"/>
        <v>#VALUE!</v>
      </c>
      <c r="N723" s="94" t="e">
        <f t="shared" si="157"/>
        <v>#VALUE!</v>
      </c>
      <c r="O723" s="94" t="e">
        <f t="shared" si="158"/>
        <v>#VALUE!</v>
      </c>
      <c r="P723" s="95" t="e">
        <f t="shared" si="159"/>
        <v>#VALUE!</v>
      </c>
      <c r="Q723" s="95" t="e">
        <f t="shared" si="166"/>
        <v>#VALUE!</v>
      </c>
      <c r="R723" s="95" t="b">
        <f t="shared" si="167"/>
        <v>0</v>
      </c>
      <c r="S723" s="76" t="str">
        <f t="shared" si="160"/>
        <v/>
      </c>
      <c r="T723" s="94" t="e" cm="1">
        <f t="array" aca="1" ref="T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U723" s="94" t="str">
        <f t="shared" si="161"/>
        <v/>
      </c>
      <c r="V723" s="96" t="b">
        <f t="shared" si="162"/>
        <v>0</v>
      </c>
      <c r="W723" s="130" t="e">
        <f>IF(#REF!="",FALSE,IF(OR(X723&gt;Z723,X723&lt;Y723),TRUE,FALSE))</f>
        <v>#REF!</v>
      </c>
      <c r="X723" s="130">
        <f t="shared" si="163"/>
        <v>0</v>
      </c>
      <c r="Y723" s="132" t="e">
        <f>#REF!-3/30</f>
        <v>#REF!</v>
      </c>
      <c r="Z723" s="133" t="e">
        <f>#REF!+1/30</f>
        <v>#REF!</v>
      </c>
    </row>
    <row r="724" spans="1:26" s="30" customFormat="1" x14ac:dyDescent="0.25">
      <c r="A724" s="19">
        <v>709</v>
      </c>
      <c r="B724" s="20"/>
      <c r="C724" s="189"/>
      <c r="D724" s="1"/>
      <c r="E724" s="1"/>
      <c r="F724" s="233">
        <v>0</v>
      </c>
      <c r="G724" s="58"/>
      <c r="H724" s="134" t="str">
        <f t="shared" si="164"/>
        <v/>
      </c>
      <c r="I724" s="35" t="b">
        <f t="shared" si="154"/>
        <v>0</v>
      </c>
      <c r="J724" s="92" t="str">
        <f t="shared" si="155"/>
        <v/>
      </c>
      <c r="K724" s="29" t="b">
        <v>0</v>
      </c>
      <c r="L724" s="92" t="str">
        <f t="shared" si="165"/>
        <v/>
      </c>
      <c r="M724" s="94" t="e">
        <f t="shared" si="156"/>
        <v>#VALUE!</v>
      </c>
      <c r="N724" s="94" t="e">
        <f t="shared" si="157"/>
        <v>#VALUE!</v>
      </c>
      <c r="O724" s="94" t="e">
        <f t="shared" si="158"/>
        <v>#VALUE!</v>
      </c>
      <c r="P724" s="95" t="e">
        <f t="shared" si="159"/>
        <v>#VALUE!</v>
      </c>
      <c r="Q724" s="95" t="e">
        <f t="shared" si="166"/>
        <v>#VALUE!</v>
      </c>
      <c r="R724" s="95" t="b">
        <f t="shared" si="167"/>
        <v>0</v>
      </c>
      <c r="S724" s="76" t="str">
        <f t="shared" si="160"/>
        <v/>
      </c>
      <c r="T724" s="94" t="e" cm="1">
        <f t="array" aca="1" ref="T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U724" s="94" t="str">
        <f t="shared" si="161"/>
        <v/>
      </c>
      <c r="V724" s="96" t="b">
        <f t="shared" si="162"/>
        <v>0</v>
      </c>
      <c r="W724" s="130" t="e">
        <f>IF(#REF!="",FALSE,IF(OR(X724&gt;Z724,X724&lt;Y724),TRUE,FALSE))</f>
        <v>#REF!</v>
      </c>
      <c r="X724" s="130">
        <f t="shared" si="163"/>
        <v>0</v>
      </c>
      <c r="Y724" s="132" t="e">
        <f>#REF!-3/30</f>
        <v>#REF!</v>
      </c>
      <c r="Z724" s="133" t="e">
        <f>#REF!+1/30</f>
        <v>#REF!</v>
      </c>
    </row>
    <row r="725" spans="1:26" s="30" customFormat="1" x14ac:dyDescent="0.25">
      <c r="A725" s="19">
        <v>710</v>
      </c>
      <c r="B725" s="20"/>
      <c r="C725" s="189"/>
      <c r="D725" s="1"/>
      <c r="E725" s="1"/>
      <c r="F725" s="233">
        <v>0</v>
      </c>
      <c r="G725" s="58"/>
      <c r="H725" s="134" t="str">
        <f t="shared" si="164"/>
        <v/>
      </c>
      <c r="I725" s="35" t="b">
        <f t="shared" si="154"/>
        <v>0</v>
      </c>
      <c r="J725" s="92" t="str">
        <f t="shared" si="155"/>
        <v/>
      </c>
      <c r="K725" s="29" t="b">
        <v>0</v>
      </c>
      <c r="L725" s="92" t="str">
        <f t="shared" si="165"/>
        <v/>
      </c>
      <c r="M725" s="94" t="e">
        <f t="shared" si="156"/>
        <v>#VALUE!</v>
      </c>
      <c r="N725" s="94" t="e">
        <f t="shared" si="157"/>
        <v>#VALUE!</v>
      </c>
      <c r="O725" s="94" t="e">
        <f t="shared" si="158"/>
        <v>#VALUE!</v>
      </c>
      <c r="P725" s="95" t="e">
        <f t="shared" si="159"/>
        <v>#VALUE!</v>
      </c>
      <c r="Q725" s="95" t="e">
        <f t="shared" si="166"/>
        <v>#VALUE!</v>
      </c>
      <c r="R725" s="95" t="b">
        <f t="shared" si="167"/>
        <v>0</v>
      </c>
      <c r="S725" s="76" t="str">
        <f t="shared" si="160"/>
        <v/>
      </c>
      <c r="T725" s="94" t="e" cm="1">
        <f t="array" aca="1" ref="T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U725" s="94" t="str">
        <f t="shared" si="161"/>
        <v/>
      </c>
      <c r="V725" s="96" t="b">
        <f t="shared" si="162"/>
        <v>0</v>
      </c>
      <c r="W725" s="130" t="e">
        <f>IF(#REF!="",FALSE,IF(OR(X725&gt;Z725,X725&lt;Y725),TRUE,FALSE))</f>
        <v>#REF!</v>
      </c>
      <c r="X725" s="130">
        <f t="shared" si="163"/>
        <v>0</v>
      </c>
      <c r="Y725" s="132" t="e">
        <f>#REF!-3/30</f>
        <v>#REF!</v>
      </c>
      <c r="Z725" s="133" t="e">
        <f>#REF!+1/30</f>
        <v>#REF!</v>
      </c>
    </row>
    <row r="726" spans="1:26" s="30" customFormat="1" x14ac:dyDescent="0.25">
      <c r="A726" s="19">
        <v>711</v>
      </c>
      <c r="B726" s="20"/>
      <c r="C726" s="189"/>
      <c r="D726" s="1"/>
      <c r="E726" s="1"/>
      <c r="F726" s="233">
        <v>0</v>
      </c>
      <c r="G726" s="58"/>
      <c r="H726" s="134" t="str">
        <f t="shared" si="164"/>
        <v/>
      </c>
      <c r="I726" s="35" t="b">
        <f t="shared" si="154"/>
        <v>0</v>
      </c>
      <c r="J726" s="92" t="str">
        <f t="shared" si="155"/>
        <v/>
      </c>
      <c r="K726" s="29" t="b">
        <v>0</v>
      </c>
      <c r="L726" s="92" t="str">
        <f t="shared" si="165"/>
        <v/>
      </c>
      <c r="M726" s="94" t="e">
        <f t="shared" si="156"/>
        <v>#VALUE!</v>
      </c>
      <c r="N726" s="94" t="e">
        <f t="shared" si="157"/>
        <v>#VALUE!</v>
      </c>
      <c r="O726" s="94" t="e">
        <f t="shared" si="158"/>
        <v>#VALUE!</v>
      </c>
      <c r="P726" s="95" t="e">
        <f t="shared" si="159"/>
        <v>#VALUE!</v>
      </c>
      <c r="Q726" s="95" t="e">
        <f t="shared" si="166"/>
        <v>#VALUE!</v>
      </c>
      <c r="R726" s="95" t="b">
        <f t="shared" si="167"/>
        <v>0</v>
      </c>
      <c r="S726" s="76" t="str">
        <f t="shared" si="160"/>
        <v/>
      </c>
      <c r="T726" s="94" t="e" cm="1">
        <f t="array" aca="1" ref="T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U726" s="94" t="str">
        <f t="shared" si="161"/>
        <v/>
      </c>
      <c r="V726" s="96" t="b">
        <f t="shared" si="162"/>
        <v>0</v>
      </c>
      <c r="W726" s="130" t="e">
        <f>IF(#REF!="",FALSE,IF(OR(X726&gt;Z726,X726&lt;Y726),TRUE,FALSE))</f>
        <v>#REF!</v>
      </c>
      <c r="X726" s="130">
        <f t="shared" si="163"/>
        <v>0</v>
      </c>
      <c r="Y726" s="132" t="e">
        <f>#REF!-3/30</f>
        <v>#REF!</v>
      </c>
      <c r="Z726" s="133" t="e">
        <f>#REF!+1/30</f>
        <v>#REF!</v>
      </c>
    </row>
    <row r="727" spans="1:26" s="30" customFormat="1" x14ac:dyDescent="0.25">
      <c r="A727" s="19">
        <v>712</v>
      </c>
      <c r="B727" s="20"/>
      <c r="C727" s="189"/>
      <c r="D727" s="1"/>
      <c r="E727" s="1"/>
      <c r="F727" s="233">
        <v>0</v>
      </c>
      <c r="G727" s="58"/>
      <c r="H727" s="134" t="str">
        <f t="shared" si="164"/>
        <v/>
      </c>
      <c r="I727" s="35" t="b">
        <f t="shared" si="154"/>
        <v>0</v>
      </c>
      <c r="J727" s="92" t="str">
        <f t="shared" si="155"/>
        <v/>
      </c>
      <c r="K727" s="29" t="b">
        <v>0</v>
      </c>
      <c r="L727" s="92" t="str">
        <f t="shared" si="165"/>
        <v/>
      </c>
      <c r="M727" s="94" t="e">
        <f t="shared" si="156"/>
        <v>#VALUE!</v>
      </c>
      <c r="N727" s="94" t="e">
        <f t="shared" si="157"/>
        <v>#VALUE!</v>
      </c>
      <c r="O727" s="94" t="e">
        <f t="shared" si="158"/>
        <v>#VALUE!</v>
      </c>
      <c r="P727" s="95" t="e">
        <f t="shared" si="159"/>
        <v>#VALUE!</v>
      </c>
      <c r="Q727" s="95" t="e">
        <f t="shared" si="166"/>
        <v>#VALUE!</v>
      </c>
      <c r="R727" s="95" t="b">
        <f t="shared" si="167"/>
        <v>0</v>
      </c>
      <c r="S727" s="76" t="str">
        <f t="shared" si="160"/>
        <v/>
      </c>
      <c r="T727" s="94" t="e" cm="1">
        <f t="array" aca="1" ref="T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U727" s="94" t="str">
        <f t="shared" si="161"/>
        <v/>
      </c>
      <c r="V727" s="96" t="b">
        <f t="shared" si="162"/>
        <v>0</v>
      </c>
      <c r="W727" s="130" t="e">
        <f>IF(#REF!="",FALSE,IF(OR(X727&gt;Z727,X727&lt;Y727),TRUE,FALSE))</f>
        <v>#REF!</v>
      </c>
      <c r="X727" s="130">
        <f t="shared" si="163"/>
        <v>0</v>
      </c>
      <c r="Y727" s="132" t="e">
        <f>#REF!-3/30</f>
        <v>#REF!</v>
      </c>
      <c r="Z727" s="133" t="e">
        <f>#REF!+1/30</f>
        <v>#REF!</v>
      </c>
    </row>
    <row r="728" spans="1:26" s="30" customFormat="1" x14ac:dyDescent="0.25">
      <c r="A728" s="19">
        <v>713</v>
      </c>
      <c r="B728" s="20"/>
      <c r="C728" s="189"/>
      <c r="D728" s="1"/>
      <c r="E728" s="1"/>
      <c r="F728" s="233">
        <v>0</v>
      </c>
      <c r="G728" s="58"/>
      <c r="H728" s="134" t="str">
        <f t="shared" si="164"/>
        <v/>
      </c>
      <c r="I728" s="35" t="b">
        <f t="shared" si="154"/>
        <v>0</v>
      </c>
      <c r="J728" s="92" t="str">
        <f t="shared" si="155"/>
        <v/>
      </c>
      <c r="K728" s="29" t="b">
        <v>0</v>
      </c>
      <c r="L728" s="92" t="str">
        <f t="shared" si="165"/>
        <v/>
      </c>
      <c r="M728" s="94" t="e">
        <f t="shared" si="156"/>
        <v>#VALUE!</v>
      </c>
      <c r="N728" s="94" t="e">
        <f t="shared" si="157"/>
        <v>#VALUE!</v>
      </c>
      <c r="O728" s="94" t="e">
        <f t="shared" si="158"/>
        <v>#VALUE!</v>
      </c>
      <c r="P728" s="95" t="e">
        <f t="shared" si="159"/>
        <v>#VALUE!</v>
      </c>
      <c r="Q728" s="95" t="e">
        <f t="shared" si="166"/>
        <v>#VALUE!</v>
      </c>
      <c r="R728" s="95" t="b">
        <f t="shared" si="167"/>
        <v>0</v>
      </c>
      <c r="S728" s="76" t="str">
        <f t="shared" si="160"/>
        <v/>
      </c>
      <c r="T728" s="94" t="e" cm="1">
        <f t="array" aca="1" ref="T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U728" s="94" t="str">
        <f t="shared" si="161"/>
        <v/>
      </c>
      <c r="V728" s="96" t="b">
        <f t="shared" si="162"/>
        <v>0</v>
      </c>
      <c r="W728" s="130" t="e">
        <f>IF(#REF!="",FALSE,IF(OR(X728&gt;Z728,X728&lt;Y728),TRUE,FALSE))</f>
        <v>#REF!</v>
      </c>
      <c r="X728" s="130">
        <f t="shared" si="163"/>
        <v>0</v>
      </c>
      <c r="Y728" s="132" t="e">
        <f>#REF!-3/30</f>
        <v>#REF!</v>
      </c>
      <c r="Z728" s="133" t="e">
        <f>#REF!+1/30</f>
        <v>#REF!</v>
      </c>
    </row>
    <row r="729" spans="1:26" s="30" customFormat="1" x14ac:dyDescent="0.25">
      <c r="A729" s="19">
        <v>714</v>
      </c>
      <c r="B729" s="20"/>
      <c r="C729" s="189"/>
      <c r="D729" s="1"/>
      <c r="E729" s="1"/>
      <c r="F729" s="233">
        <v>0</v>
      </c>
      <c r="G729" s="58"/>
      <c r="H729" s="134" t="str">
        <f t="shared" si="164"/>
        <v/>
      </c>
      <c r="I729" s="35" t="b">
        <f t="shared" si="154"/>
        <v>0</v>
      </c>
      <c r="J729" s="92" t="str">
        <f t="shared" si="155"/>
        <v/>
      </c>
      <c r="K729" s="29" t="b">
        <v>0</v>
      </c>
      <c r="L729" s="92" t="str">
        <f t="shared" si="165"/>
        <v/>
      </c>
      <c r="M729" s="94" t="e">
        <f t="shared" si="156"/>
        <v>#VALUE!</v>
      </c>
      <c r="N729" s="94" t="e">
        <f t="shared" si="157"/>
        <v>#VALUE!</v>
      </c>
      <c r="O729" s="94" t="e">
        <f t="shared" si="158"/>
        <v>#VALUE!</v>
      </c>
      <c r="P729" s="95" t="e">
        <f t="shared" si="159"/>
        <v>#VALUE!</v>
      </c>
      <c r="Q729" s="95" t="e">
        <f t="shared" si="166"/>
        <v>#VALUE!</v>
      </c>
      <c r="R729" s="95" t="b">
        <f t="shared" si="167"/>
        <v>0</v>
      </c>
      <c r="S729" s="76" t="str">
        <f t="shared" si="160"/>
        <v/>
      </c>
      <c r="T729" s="94" t="e" cm="1">
        <f t="array" aca="1" ref="T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U729" s="94" t="str">
        <f t="shared" si="161"/>
        <v/>
      </c>
      <c r="V729" s="96" t="b">
        <f t="shared" si="162"/>
        <v>0</v>
      </c>
      <c r="W729" s="130" t="e">
        <f>IF(#REF!="",FALSE,IF(OR(X729&gt;Z729,X729&lt;Y729),TRUE,FALSE))</f>
        <v>#REF!</v>
      </c>
      <c r="X729" s="130">
        <f t="shared" si="163"/>
        <v>0</v>
      </c>
      <c r="Y729" s="132" t="e">
        <f>#REF!-3/30</f>
        <v>#REF!</v>
      </c>
      <c r="Z729" s="133" t="e">
        <f>#REF!+1/30</f>
        <v>#REF!</v>
      </c>
    </row>
    <row r="730" spans="1:26" s="30" customFormat="1" x14ac:dyDescent="0.25">
      <c r="A730" s="19">
        <v>715</v>
      </c>
      <c r="B730" s="20"/>
      <c r="C730" s="189"/>
      <c r="D730" s="1"/>
      <c r="E730" s="1"/>
      <c r="F730" s="233">
        <v>0</v>
      </c>
      <c r="G730" s="58"/>
      <c r="H730" s="134" t="str">
        <f t="shared" si="164"/>
        <v/>
      </c>
      <c r="I730" s="35" t="b">
        <f t="shared" si="154"/>
        <v>0</v>
      </c>
      <c r="J730" s="92" t="str">
        <f t="shared" si="155"/>
        <v/>
      </c>
      <c r="K730" s="29" t="b">
        <v>0</v>
      </c>
      <c r="L730" s="92" t="str">
        <f t="shared" si="165"/>
        <v/>
      </c>
      <c r="M730" s="94" t="e">
        <f t="shared" si="156"/>
        <v>#VALUE!</v>
      </c>
      <c r="N730" s="94" t="e">
        <f t="shared" si="157"/>
        <v>#VALUE!</v>
      </c>
      <c r="O730" s="94" t="e">
        <f t="shared" si="158"/>
        <v>#VALUE!</v>
      </c>
      <c r="P730" s="95" t="e">
        <f t="shared" si="159"/>
        <v>#VALUE!</v>
      </c>
      <c r="Q730" s="95" t="e">
        <f t="shared" si="166"/>
        <v>#VALUE!</v>
      </c>
      <c r="R730" s="95" t="b">
        <f t="shared" si="167"/>
        <v>0</v>
      </c>
      <c r="S730" s="76" t="str">
        <f t="shared" si="160"/>
        <v/>
      </c>
      <c r="T730" s="94" t="e" cm="1">
        <f t="array" aca="1" ref="T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U730" s="94" t="str">
        <f t="shared" si="161"/>
        <v/>
      </c>
      <c r="V730" s="96" t="b">
        <f t="shared" si="162"/>
        <v>0</v>
      </c>
      <c r="W730" s="130" t="e">
        <f>IF(#REF!="",FALSE,IF(OR(X730&gt;Z730,X730&lt;Y730),TRUE,FALSE))</f>
        <v>#REF!</v>
      </c>
      <c r="X730" s="130">
        <f t="shared" si="163"/>
        <v>0</v>
      </c>
      <c r="Y730" s="132" t="e">
        <f>#REF!-3/30</f>
        <v>#REF!</v>
      </c>
      <c r="Z730" s="133" t="e">
        <f>#REF!+1/30</f>
        <v>#REF!</v>
      </c>
    </row>
    <row r="731" spans="1:26" s="30" customFormat="1" x14ac:dyDescent="0.25">
      <c r="A731" s="19">
        <v>716</v>
      </c>
      <c r="B731" s="20"/>
      <c r="C731" s="189"/>
      <c r="D731" s="1"/>
      <c r="E731" s="1"/>
      <c r="F731" s="233">
        <v>0</v>
      </c>
      <c r="G731" s="58"/>
      <c r="H731" s="134" t="str">
        <f t="shared" si="164"/>
        <v/>
      </c>
      <c r="I731" s="35" t="b">
        <f t="shared" si="154"/>
        <v>0</v>
      </c>
      <c r="J731" s="92" t="str">
        <f t="shared" si="155"/>
        <v/>
      </c>
      <c r="K731" s="29" t="b">
        <v>0</v>
      </c>
      <c r="L731" s="92" t="str">
        <f t="shared" si="165"/>
        <v/>
      </c>
      <c r="M731" s="94" t="e">
        <f t="shared" si="156"/>
        <v>#VALUE!</v>
      </c>
      <c r="N731" s="94" t="e">
        <f t="shared" si="157"/>
        <v>#VALUE!</v>
      </c>
      <c r="O731" s="94" t="e">
        <f t="shared" si="158"/>
        <v>#VALUE!</v>
      </c>
      <c r="P731" s="95" t="e">
        <f t="shared" si="159"/>
        <v>#VALUE!</v>
      </c>
      <c r="Q731" s="95" t="e">
        <f t="shared" si="166"/>
        <v>#VALUE!</v>
      </c>
      <c r="R731" s="95" t="b">
        <f t="shared" si="167"/>
        <v>0</v>
      </c>
      <c r="S731" s="76" t="str">
        <f t="shared" si="160"/>
        <v/>
      </c>
      <c r="T731" s="94" t="e" cm="1">
        <f t="array" aca="1" ref="T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U731" s="94" t="str">
        <f t="shared" si="161"/>
        <v/>
      </c>
      <c r="V731" s="96" t="b">
        <f t="shared" si="162"/>
        <v>0</v>
      </c>
      <c r="W731" s="130" t="e">
        <f>IF(#REF!="",FALSE,IF(OR(X731&gt;Z731,X731&lt;Y731),TRUE,FALSE))</f>
        <v>#REF!</v>
      </c>
      <c r="X731" s="130">
        <f t="shared" si="163"/>
        <v>0</v>
      </c>
      <c r="Y731" s="132" t="e">
        <f>#REF!-3/30</f>
        <v>#REF!</v>
      </c>
      <c r="Z731" s="133" t="e">
        <f>#REF!+1/30</f>
        <v>#REF!</v>
      </c>
    </row>
    <row r="732" spans="1:26" s="30" customFormat="1" x14ac:dyDescent="0.25">
      <c r="A732" s="19">
        <v>717</v>
      </c>
      <c r="B732" s="20"/>
      <c r="C732" s="189"/>
      <c r="D732" s="1"/>
      <c r="E732" s="1"/>
      <c r="F732" s="233">
        <v>0</v>
      </c>
      <c r="G732" s="58"/>
      <c r="H732" s="134" t="str">
        <f t="shared" si="164"/>
        <v/>
      </c>
      <c r="I732" s="35" t="b">
        <f t="shared" si="154"/>
        <v>0</v>
      </c>
      <c r="J732" s="92" t="str">
        <f t="shared" si="155"/>
        <v/>
      </c>
      <c r="K732" s="29" t="b">
        <v>0</v>
      </c>
      <c r="L732" s="92" t="str">
        <f t="shared" si="165"/>
        <v/>
      </c>
      <c r="M732" s="94" t="e">
        <f t="shared" si="156"/>
        <v>#VALUE!</v>
      </c>
      <c r="N732" s="94" t="e">
        <f t="shared" si="157"/>
        <v>#VALUE!</v>
      </c>
      <c r="O732" s="94" t="e">
        <f t="shared" si="158"/>
        <v>#VALUE!</v>
      </c>
      <c r="P732" s="95" t="e">
        <f t="shared" si="159"/>
        <v>#VALUE!</v>
      </c>
      <c r="Q732" s="95" t="e">
        <f t="shared" si="166"/>
        <v>#VALUE!</v>
      </c>
      <c r="R732" s="95" t="b">
        <f t="shared" si="167"/>
        <v>0</v>
      </c>
      <c r="S732" s="76" t="str">
        <f t="shared" si="160"/>
        <v/>
      </c>
      <c r="T732" s="94" t="e" cm="1">
        <f t="array" aca="1" ref="T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U732" s="94" t="str">
        <f t="shared" si="161"/>
        <v/>
      </c>
      <c r="V732" s="96" t="b">
        <f t="shared" si="162"/>
        <v>0</v>
      </c>
      <c r="W732" s="130" t="e">
        <f>IF(#REF!="",FALSE,IF(OR(X732&gt;Z732,X732&lt;Y732),TRUE,FALSE))</f>
        <v>#REF!</v>
      </c>
      <c r="X732" s="130">
        <f t="shared" si="163"/>
        <v>0</v>
      </c>
      <c r="Y732" s="132" t="e">
        <f>#REF!-3/30</f>
        <v>#REF!</v>
      </c>
      <c r="Z732" s="133" t="e">
        <f>#REF!+1/30</f>
        <v>#REF!</v>
      </c>
    </row>
    <row r="733" spans="1:26" s="30" customFormat="1" x14ac:dyDescent="0.25">
      <c r="A733" s="19">
        <v>718</v>
      </c>
      <c r="B733" s="20"/>
      <c r="C733" s="189"/>
      <c r="D733" s="1"/>
      <c r="E733" s="1"/>
      <c r="F733" s="233">
        <v>0</v>
      </c>
      <c r="G733" s="58"/>
      <c r="H733" s="134" t="str">
        <f t="shared" si="164"/>
        <v/>
      </c>
      <c r="I733" s="35" t="b">
        <f t="shared" si="154"/>
        <v>0</v>
      </c>
      <c r="J733" s="92" t="str">
        <f t="shared" si="155"/>
        <v/>
      </c>
      <c r="K733" s="29" t="b">
        <v>0</v>
      </c>
      <c r="L733" s="92" t="str">
        <f t="shared" si="165"/>
        <v/>
      </c>
      <c r="M733" s="94" t="e">
        <f t="shared" si="156"/>
        <v>#VALUE!</v>
      </c>
      <c r="N733" s="94" t="e">
        <f t="shared" si="157"/>
        <v>#VALUE!</v>
      </c>
      <c r="O733" s="94" t="e">
        <f t="shared" si="158"/>
        <v>#VALUE!</v>
      </c>
      <c r="P733" s="95" t="e">
        <f t="shared" si="159"/>
        <v>#VALUE!</v>
      </c>
      <c r="Q733" s="95" t="e">
        <f t="shared" si="166"/>
        <v>#VALUE!</v>
      </c>
      <c r="R733" s="95" t="b">
        <f t="shared" si="167"/>
        <v>0</v>
      </c>
      <c r="S733" s="76" t="str">
        <f t="shared" si="160"/>
        <v/>
      </c>
      <c r="T733" s="94" t="e" cm="1">
        <f t="array" aca="1" ref="T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U733" s="94" t="str">
        <f t="shared" si="161"/>
        <v/>
      </c>
      <c r="V733" s="96" t="b">
        <f t="shared" si="162"/>
        <v>0</v>
      </c>
      <c r="W733" s="130" t="e">
        <f>IF(#REF!="",FALSE,IF(OR(X733&gt;Z733,X733&lt;Y733),TRUE,FALSE))</f>
        <v>#REF!</v>
      </c>
      <c r="X733" s="130">
        <f t="shared" si="163"/>
        <v>0</v>
      </c>
      <c r="Y733" s="132" t="e">
        <f>#REF!-3/30</f>
        <v>#REF!</v>
      </c>
      <c r="Z733" s="133" t="e">
        <f>#REF!+1/30</f>
        <v>#REF!</v>
      </c>
    </row>
    <row r="734" spans="1:26" s="30" customFormat="1" x14ac:dyDescent="0.25">
      <c r="A734" s="19">
        <v>719</v>
      </c>
      <c r="B734" s="20"/>
      <c r="C734" s="189"/>
      <c r="D734" s="1"/>
      <c r="E734" s="1"/>
      <c r="F734" s="233">
        <v>0</v>
      </c>
      <c r="G734" s="58"/>
      <c r="H734" s="134" t="str">
        <f t="shared" si="164"/>
        <v/>
      </c>
      <c r="I734" s="35" t="b">
        <f t="shared" si="154"/>
        <v>0</v>
      </c>
      <c r="J734" s="92" t="str">
        <f t="shared" si="155"/>
        <v/>
      </c>
      <c r="K734" s="29" t="b">
        <v>0</v>
      </c>
      <c r="L734" s="92" t="str">
        <f t="shared" si="165"/>
        <v/>
      </c>
      <c r="M734" s="94" t="e">
        <f t="shared" si="156"/>
        <v>#VALUE!</v>
      </c>
      <c r="N734" s="94" t="e">
        <f t="shared" si="157"/>
        <v>#VALUE!</v>
      </c>
      <c r="O734" s="94" t="e">
        <f t="shared" si="158"/>
        <v>#VALUE!</v>
      </c>
      <c r="P734" s="95" t="e">
        <f t="shared" si="159"/>
        <v>#VALUE!</v>
      </c>
      <c r="Q734" s="95" t="e">
        <f t="shared" si="166"/>
        <v>#VALUE!</v>
      </c>
      <c r="R734" s="95" t="b">
        <f t="shared" si="167"/>
        <v>0</v>
      </c>
      <c r="S734" s="76" t="str">
        <f t="shared" si="160"/>
        <v/>
      </c>
      <c r="T734" s="94" t="e" cm="1">
        <f t="array" aca="1" ref="T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U734" s="94" t="str">
        <f t="shared" si="161"/>
        <v/>
      </c>
      <c r="V734" s="96" t="b">
        <f t="shared" si="162"/>
        <v>0</v>
      </c>
      <c r="W734" s="130" t="e">
        <f>IF(#REF!="",FALSE,IF(OR(X734&gt;Z734,X734&lt;Y734),TRUE,FALSE))</f>
        <v>#REF!</v>
      </c>
      <c r="X734" s="130">
        <f t="shared" si="163"/>
        <v>0</v>
      </c>
      <c r="Y734" s="132" t="e">
        <f>#REF!-3/30</f>
        <v>#REF!</v>
      </c>
      <c r="Z734" s="133" t="e">
        <f>#REF!+1/30</f>
        <v>#REF!</v>
      </c>
    </row>
    <row r="735" spans="1:26" s="30" customFormat="1" x14ac:dyDescent="0.25">
      <c r="A735" s="19">
        <v>720</v>
      </c>
      <c r="B735" s="20"/>
      <c r="C735" s="189"/>
      <c r="D735" s="1"/>
      <c r="E735" s="1"/>
      <c r="F735" s="233">
        <v>0</v>
      </c>
      <c r="G735" s="58"/>
      <c r="H735" s="134" t="str">
        <f t="shared" si="164"/>
        <v/>
      </c>
      <c r="I735" s="35" t="b">
        <f t="shared" si="154"/>
        <v>0</v>
      </c>
      <c r="J735" s="92" t="str">
        <f t="shared" si="155"/>
        <v/>
      </c>
      <c r="K735" s="29" t="b">
        <v>0</v>
      </c>
      <c r="L735" s="92" t="str">
        <f t="shared" si="165"/>
        <v/>
      </c>
      <c r="M735" s="94" t="e">
        <f t="shared" si="156"/>
        <v>#VALUE!</v>
      </c>
      <c r="N735" s="94" t="e">
        <f t="shared" si="157"/>
        <v>#VALUE!</v>
      </c>
      <c r="O735" s="94" t="e">
        <f t="shared" si="158"/>
        <v>#VALUE!</v>
      </c>
      <c r="P735" s="95" t="e">
        <f t="shared" si="159"/>
        <v>#VALUE!</v>
      </c>
      <c r="Q735" s="95" t="e">
        <f t="shared" si="166"/>
        <v>#VALUE!</v>
      </c>
      <c r="R735" s="95" t="b">
        <f t="shared" si="167"/>
        <v>0</v>
      </c>
      <c r="S735" s="76" t="str">
        <f t="shared" si="160"/>
        <v/>
      </c>
      <c r="T735" s="94" t="e" cm="1">
        <f t="array" aca="1" ref="T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U735" s="94" t="str">
        <f t="shared" si="161"/>
        <v/>
      </c>
      <c r="V735" s="96" t="b">
        <f t="shared" si="162"/>
        <v>0</v>
      </c>
      <c r="W735" s="130" t="e">
        <f>IF(#REF!="",FALSE,IF(OR(X735&gt;Z735,X735&lt;Y735),TRUE,FALSE))</f>
        <v>#REF!</v>
      </c>
      <c r="X735" s="130">
        <f t="shared" si="163"/>
        <v>0</v>
      </c>
      <c r="Y735" s="132" t="e">
        <f>#REF!-3/30</f>
        <v>#REF!</v>
      </c>
      <c r="Z735" s="133" t="e">
        <f>#REF!+1/30</f>
        <v>#REF!</v>
      </c>
    </row>
    <row r="736" spans="1:26" s="30" customFormat="1" x14ac:dyDescent="0.25">
      <c r="A736" s="19">
        <v>721</v>
      </c>
      <c r="B736" s="20"/>
      <c r="C736" s="189"/>
      <c r="D736" s="1"/>
      <c r="E736" s="1"/>
      <c r="F736" s="233">
        <v>0</v>
      </c>
      <c r="G736" s="58"/>
      <c r="H736" s="134" t="str">
        <f t="shared" si="164"/>
        <v/>
      </c>
      <c r="I736" s="35" t="b">
        <f t="shared" si="154"/>
        <v>0</v>
      </c>
      <c r="J736" s="92" t="str">
        <f t="shared" si="155"/>
        <v/>
      </c>
      <c r="K736" s="29" t="b">
        <v>0</v>
      </c>
      <c r="L736" s="92" t="str">
        <f t="shared" si="165"/>
        <v/>
      </c>
      <c r="M736" s="94" t="e">
        <f t="shared" si="156"/>
        <v>#VALUE!</v>
      </c>
      <c r="N736" s="94" t="e">
        <f t="shared" si="157"/>
        <v>#VALUE!</v>
      </c>
      <c r="O736" s="94" t="e">
        <f t="shared" si="158"/>
        <v>#VALUE!</v>
      </c>
      <c r="P736" s="95" t="e">
        <f t="shared" si="159"/>
        <v>#VALUE!</v>
      </c>
      <c r="Q736" s="95" t="e">
        <f t="shared" si="166"/>
        <v>#VALUE!</v>
      </c>
      <c r="R736" s="95" t="b">
        <f t="shared" si="167"/>
        <v>0</v>
      </c>
      <c r="S736" s="76" t="str">
        <f t="shared" si="160"/>
        <v/>
      </c>
      <c r="T736" s="94" t="e" cm="1">
        <f t="array" aca="1" ref="T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U736" s="94" t="str">
        <f t="shared" si="161"/>
        <v/>
      </c>
      <c r="V736" s="96" t="b">
        <f t="shared" si="162"/>
        <v>0</v>
      </c>
      <c r="W736" s="130" t="e">
        <f>IF(#REF!="",FALSE,IF(OR(X736&gt;Z736,X736&lt;Y736),TRUE,FALSE))</f>
        <v>#REF!</v>
      </c>
      <c r="X736" s="130">
        <f t="shared" si="163"/>
        <v>0</v>
      </c>
      <c r="Y736" s="132" t="e">
        <f>#REF!-3/30</f>
        <v>#REF!</v>
      </c>
      <c r="Z736" s="133" t="e">
        <f>#REF!+1/30</f>
        <v>#REF!</v>
      </c>
    </row>
    <row r="737" spans="1:26" s="30" customFormat="1" x14ac:dyDescent="0.25">
      <c r="A737" s="19">
        <v>722</v>
      </c>
      <c r="B737" s="20"/>
      <c r="C737" s="189"/>
      <c r="D737" s="1"/>
      <c r="E737" s="1"/>
      <c r="F737" s="233">
        <v>0</v>
      </c>
      <c r="G737" s="58"/>
      <c r="H737" s="134" t="str">
        <f t="shared" si="164"/>
        <v/>
      </c>
      <c r="I737" s="35" t="b">
        <f t="shared" si="154"/>
        <v>0</v>
      </c>
      <c r="J737" s="92" t="str">
        <f t="shared" si="155"/>
        <v/>
      </c>
      <c r="K737" s="29" t="b">
        <v>0</v>
      </c>
      <c r="L737" s="92" t="str">
        <f t="shared" si="165"/>
        <v/>
      </c>
      <c r="M737" s="94" t="e">
        <f t="shared" si="156"/>
        <v>#VALUE!</v>
      </c>
      <c r="N737" s="94" t="e">
        <f t="shared" si="157"/>
        <v>#VALUE!</v>
      </c>
      <c r="O737" s="94" t="e">
        <f t="shared" si="158"/>
        <v>#VALUE!</v>
      </c>
      <c r="P737" s="95" t="e">
        <f t="shared" si="159"/>
        <v>#VALUE!</v>
      </c>
      <c r="Q737" s="95" t="e">
        <f t="shared" si="166"/>
        <v>#VALUE!</v>
      </c>
      <c r="R737" s="95" t="b">
        <f t="shared" si="167"/>
        <v>0</v>
      </c>
      <c r="S737" s="76" t="str">
        <f t="shared" si="160"/>
        <v/>
      </c>
      <c r="T737" s="94" t="e" cm="1">
        <f t="array" aca="1" ref="T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U737" s="94" t="str">
        <f t="shared" si="161"/>
        <v/>
      </c>
      <c r="V737" s="96" t="b">
        <f t="shared" si="162"/>
        <v>0</v>
      </c>
      <c r="W737" s="130" t="e">
        <f>IF(#REF!="",FALSE,IF(OR(X737&gt;Z737,X737&lt;Y737),TRUE,FALSE))</f>
        <v>#REF!</v>
      </c>
      <c r="X737" s="130">
        <f t="shared" si="163"/>
        <v>0</v>
      </c>
      <c r="Y737" s="132" t="e">
        <f>#REF!-3/30</f>
        <v>#REF!</v>
      </c>
      <c r="Z737" s="133" t="e">
        <f>#REF!+1/30</f>
        <v>#REF!</v>
      </c>
    </row>
    <row r="738" spans="1:26" s="30" customFormat="1" x14ac:dyDescent="0.25">
      <c r="A738" s="19">
        <v>723</v>
      </c>
      <c r="B738" s="20"/>
      <c r="C738" s="189"/>
      <c r="D738" s="1"/>
      <c r="E738" s="1"/>
      <c r="F738" s="233">
        <v>0</v>
      </c>
      <c r="G738" s="58"/>
      <c r="H738" s="134" t="str">
        <f t="shared" si="164"/>
        <v/>
      </c>
      <c r="I738" s="35" t="b">
        <f t="shared" si="154"/>
        <v>0</v>
      </c>
      <c r="J738" s="92" t="str">
        <f t="shared" si="155"/>
        <v/>
      </c>
      <c r="K738" s="29" t="b">
        <v>0</v>
      </c>
      <c r="L738" s="92" t="str">
        <f t="shared" si="165"/>
        <v/>
      </c>
      <c r="M738" s="94" t="e">
        <f t="shared" si="156"/>
        <v>#VALUE!</v>
      </c>
      <c r="N738" s="94" t="e">
        <f t="shared" si="157"/>
        <v>#VALUE!</v>
      </c>
      <c r="O738" s="94" t="e">
        <f t="shared" si="158"/>
        <v>#VALUE!</v>
      </c>
      <c r="P738" s="95" t="e">
        <f t="shared" si="159"/>
        <v>#VALUE!</v>
      </c>
      <c r="Q738" s="95" t="e">
        <f t="shared" si="166"/>
        <v>#VALUE!</v>
      </c>
      <c r="R738" s="95" t="b">
        <f t="shared" si="167"/>
        <v>0</v>
      </c>
      <c r="S738" s="76" t="str">
        <f t="shared" si="160"/>
        <v/>
      </c>
      <c r="T738" s="94" t="e" cm="1">
        <f t="array" aca="1" ref="T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U738" s="94" t="str">
        <f t="shared" si="161"/>
        <v/>
      </c>
      <c r="V738" s="96" t="b">
        <f t="shared" si="162"/>
        <v>0</v>
      </c>
      <c r="W738" s="130" t="e">
        <f>IF(#REF!="",FALSE,IF(OR(X738&gt;Z738,X738&lt;Y738),TRUE,FALSE))</f>
        <v>#REF!</v>
      </c>
      <c r="X738" s="130">
        <f t="shared" si="163"/>
        <v>0</v>
      </c>
      <c r="Y738" s="132" t="e">
        <f>#REF!-3/30</f>
        <v>#REF!</v>
      </c>
      <c r="Z738" s="133" t="e">
        <f>#REF!+1/30</f>
        <v>#REF!</v>
      </c>
    </row>
    <row r="739" spans="1:26" s="30" customFormat="1" x14ac:dyDescent="0.25">
      <c r="A739" s="19">
        <v>724</v>
      </c>
      <c r="B739" s="20"/>
      <c r="C739" s="189"/>
      <c r="D739" s="1"/>
      <c r="E739" s="1"/>
      <c r="F739" s="233">
        <v>0</v>
      </c>
      <c r="G739" s="58"/>
      <c r="H739" s="134" t="str">
        <f t="shared" si="164"/>
        <v/>
      </c>
      <c r="I739" s="35" t="b">
        <f t="shared" si="154"/>
        <v>0</v>
      </c>
      <c r="J739" s="92" t="str">
        <f t="shared" si="155"/>
        <v/>
      </c>
      <c r="K739" s="29" t="b">
        <v>0</v>
      </c>
      <c r="L739" s="92" t="str">
        <f t="shared" si="165"/>
        <v/>
      </c>
      <c r="M739" s="94" t="e">
        <f t="shared" si="156"/>
        <v>#VALUE!</v>
      </c>
      <c r="N739" s="94" t="e">
        <f t="shared" si="157"/>
        <v>#VALUE!</v>
      </c>
      <c r="O739" s="94" t="e">
        <f t="shared" si="158"/>
        <v>#VALUE!</v>
      </c>
      <c r="P739" s="95" t="e">
        <f t="shared" si="159"/>
        <v>#VALUE!</v>
      </c>
      <c r="Q739" s="95" t="e">
        <f t="shared" si="166"/>
        <v>#VALUE!</v>
      </c>
      <c r="R739" s="95" t="b">
        <f t="shared" si="167"/>
        <v>0</v>
      </c>
      <c r="S739" s="76" t="str">
        <f t="shared" si="160"/>
        <v/>
      </c>
      <c r="T739" s="94" t="e" cm="1">
        <f t="array" aca="1" ref="T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U739" s="94" t="str">
        <f t="shared" si="161"/>
        <v/>
      </c>
      <c r="V739" s="96" t="b">
        <f t="shared" si="162"/>
        <v>0</v>
      </c>
      <c r="W739" s="130" t="e">
        <f>IF(#REF!="",FALSE,IF(OR(X739&gt;Z739,X739&lt;Y739),TRUE,FALSE))</f>
        <v>#REF!</v>
      </c>
      <c r="X739" s="130">
        <f t="shared" si="163"/>
        <v>0</v>
      </c>
      <c r="Y739" s="132" t="e">
        <f>#REF!-3/30</f>
        <v>#REF!</v>
      </c>
      <c r="Z739" s="133" t="e">
        <f>#REF!+1/30</f>
        <v>#REF!</v>
      </c>
    </row>
    <row r="740" spans="1:26" s="30" customFormat="1" x14ac:dyDescent="0.25">
      <c r="A740" s="19">
        <v>725</v>
      </c>
      <c r="B740" s="20"/>
      <c r="C740" s="189"/>
      <c r="D740" s="1"/>
      <c r="E740" s="1"/>
      <c r="F740" s="233">
        <v>0</v>
      </c>
      <c r="G740" s="58"/>
      <c r="H740" s="134" t="str">
        <f t="shared" si="164"/>
        <v/>
      </c>
      <c r="I740" s="35" t="b">
        <f t="shared" si="154"/>
        <v>0</v>
      </c>
      <c r="J740" s="92" t="str">
        <f t="shared" si="155"/>
        <v/>
      </c>
      <c r="K740" s="29" t="b">
        <v>0</v>
      </c>
      <c r="L740" s="92" t="str">
        <f t="shared" si="165"/>
        <v/>
      </c>
      <c r="M740" s="94" t="e">
        <f t="shared" si="156"/>
        <v>#VALUE!</v>
      </c>
      <c r="N740" s="94" t="e">
        <f t="shared" si="157"/>
        <v>#VALUE!</v>
      </c>
      <c r="O740" s="94" t="e">
        <f t="shared" si="158"/>
        <v>#VALUE!</v>
      </c>
      <c r="P740" s="95" t="e">
        <f t="shared" si="159"/>
        <v>#VALUE!</v>
      </c>
      <c r="Q740" s="95" t="e">
        <f t="shared" si="166"/>
        <v>#VALUE!</v>
      </c>
      <c r="R740" s="95" t="b">
        <f t="shared" si="167"/>
        <v>0</v>
      </c>
      <c r="S740" s="76" t="str">
        <f t="shared" si="160"/>
        <v/>
      </c>
      <c r="T740" s="94" t="e" cm="1">
        <f t="array" aca="1" ref="T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U740" s="94" t="str">
        <f t="shared" si="161"/>
        <v/>
      </c>
      <c r="V740" s="96" t="b">
        <f t="shared" si="162"/>
        <v>0</v>
      </c>
      <c r="W740" s="130" t="e">
        <f>IF(#REF!="",FALSE,IF(OR(X740&gt;Z740,X740&lt;Y740),TRUE,FALSE))</f>
        <v>#REF!</v>
      </c>
      <c r="X740" s="130">
        <f t="shared" si="163"/>
        <v>0</v>
      </c>
      <c r="Y740" s="132" t="e">
        <f>#REF!-3/30</f>
        <v>#REF!</v>
      </c>
      <c r="Z740" s="133" t="e">
        <f>#REF!+1/30</f>
        <v>#REF!</v>
      </c>
    </row>
    <row r="741" spans="1:26" s="30" customFormat="1" x14ac:dyDescent="0.25">
      <c r="A741" s="19">
        <v>726</v>
      </c>
      <c r="B741" s="20"/>
      <c r="C741" s="189"/>
      <c r="D741" s="1"/>
      <c r="E741" s="1"/>
      <c r="F741" s="233">
        <v>0</v>
      </c>
      <c r="G741" s="58"/>
      <c r="H741" s="134" t="str">
        <f t="shared" si="164"/>
        <v/>
      </c>
      <c r="I741" s="35" t="b">
        <f t="shared" si="154"/>
        <v>0</v>
      </c>
      <c r="J741" s="92" t="str">
        <f t="shared" si="155"/>
        <v/>
      </c>
      <c r="K741" s="29" t="b">
        <v>0</v>
      </c>
      <c r="L741" s="92" t="str">
        <f t="shared" si="165"/>
        <v/>
      </c>
      <c r="M741" s="94" t="e">
        <f t="shared" si="156"/>
        <v>#VALUE!</v>
      </c>
      <c r="N741" s="94" t="e">
        <f t="shared" si="157"/>
        <v>#VALUE!</v>
      </c>
      <c r="O741" s="94" t="e">
        <f t="shared" si="158"/>
        <v>#VALUE!</v>
      </c>
      <c r="P741" s="95" t="e">
        <f t="shared" si="159"/>
        <v>#VALUE!</v>
      </c>
      <c r="Q741" s="95" t="e">
        <f t="shared" si="166"/>
        <v>#VALUE!</v>
      </c>
      <c r="R741" s="95" t="b">
        <f t="shared" si="167"/>
        <v>0</v>
      </c>
      <c r="S741" s="76" t="str">
        <f t="shared" si="160"/>
        <v/>
      </c>
      <c r="T741" s="94" t="e" cm="1">
        <f t="array" aca="1" ref="T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U741" s="94" t="str">
        <f t="shared" si="161"/>
        <v/>
      </c>
      <c r="V741" s="96" t="b">
        <f t="shared" si="162"/>
        <v>0</v>
      </c>
      <c r="W741" s="130" t="e">
        <f>IF(#REF!="",FALSE,IF(OR(X741&gt;Z741,X741&lt;Y741),TRUE,FALSE))</f>
        <v>#REF!</v>
      </c>
      <c r="X741" s="130">
        <f t="shared" si="163"/>
        <v>0</v>
      </c>
      <c r="Y741" s="132" t="e">
        <f>#REF!-3/30</f>
        <v>#REF!</v>
      </c>
      <c r="Z741" s="133" t="e">
        <f>#REF!+1/30</f>
        <v>#REF!</v>
      </c>
    </row>
    <row r="742" spans="1:26" s="30" customFormat="1" x14ac:dyDescent="0.25">
      <c r="A742" s="19">
        <v>727</v>
      </c>
      <c r="B742" s="20"/>
      <c r="C742" s="189"/>
      <c r="D742" s="1"/>
      <c r="E742" s="1"/>
      <c r="F742" s="233">
        <v>0</v>
      </c>
      <c r="G742" s="58"/>
      <c r="H742" s="134" t="str">
        <f t="shared" si="164"/>
        <v/>
      </c>
      <c r="I742" s="35" t="b">
        <f t="shared" si="154"/>
        <v>0</v>
      </c>
      <c r="J742" s="92" t="str">
        <f t="shared" si="155"/>
        <v/>
      </c>
      <c r="K742" s="29" t="b">
        <v>0</v>
      </c>
      <c r="L742" s="92" t="str">
        <f t="shared" si="165"/>
        <v/>
      </c>
      <c r="M742" s="94" t="e">
        <f t="shared" si="156"/>
        <v>#VALUE!</v>
      </c>
      <c r="N742" s="94" t="e">
        <f t="shared" si="157"/>
        <v>#VALUE!</v>
      </c>
      <c r="O742" s="94" t="e">
        <f t="shared" si="158"/>
        <v>#VALUE!</v>
      </c>
      <c r="P742" s="95" t="e">
        <f t="shared" si="159"/>
        <v>#VALUE!</v>
      </c>
      <c r="Q742" s="95" t="e">
        <f t="shared" si="166"/>
        <v>#VALUE!</v>
      </c>
      <c r="R742" s="95" t="b">
        <f t="shared" si="167"/>
        <v>0</v>
      </c>
      <c r="S742" s="76" t="str">
        <f t="shared" si="160"/>
        <v/>
      </c>
      <c r="T742" s="94" t="e" cm="1">
        <f t="array" aca="1" ref="T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U742" s="94" t="str">
        <f t="shared" si="161"/>
        <v/>
      </c>
      <c r="V742" s="96" t="b">
        <f t="shared" si="162"/>
        <v>0</v>
      </c>
      <c r="W742" s="130" t="e">
        <f>IF(#REF!="",FALSE,IF(OR(X742&gt;Z742,X742&lt;Y742),TRUE,FALSE))</f>
        <v>#REF!</v>
      </c>
      <c r="X742" s="130">
        <f t="shared" si="163"/>
        <v>0</v>
      </c>
      <c r="Y742" s="132" t="e">
        <f>#REF!-3/30</f>
        <v>#REF!</v>
      </c>
      <c r="Z742" s="133" t="e">
        <f>#REF!+1/30</f>
        <v>#REF!</v>
      </c>
    </row>
    <row r="743" spans="1:26" s="30" customFormat="1" x14ac:dyDescent="0.25">
      <c r="A743" s="19">
        <v>728</v>
      </c>
      <c r="B743" s="20"/>
      <c r="C743" s="189"/>
      <c r="D743" s="1"/>
      <c r="E743" s="1"/>
      <c r="F743" s="233">
        <v>0</v>
      </c>
      <c r="G743" s="58"/>
      <c r="H743" s="134" t="str">
        <f t="shared" si="164"/>
        <v/>
      </c>
      <c r="I743" s="35" t="b">
        <f t="shared" si="154"/>
        <v>0</v>
      </c>
      <c r="J743" s="92" t="str">
        <f t="shared" si="155"/>
        <v/>
      </c>
      <c r="K743" s="29" t="b">
        <v>0</v>
      </c>
      <c r="L743" s="92" t="str">
        <f t="shared" si="165"/>
        <v/>
      </c>
      <c r="M743" s="94" t="e">
        <f t="shared" si="156"/>
        <v>#VALUE!</v>
      </c>
      <c r="N743" s="94" t="e">
        <f t="shared" si="157"/>
        <v>#VALUE!</v>
      </c>
      <c r="O743" s="94" t="e">
        <f t="shared" si="158"/>
        <v>#VALUE!</v>
      </c>
      <c r="P743" s="95" t="e">
        <f t="shared" si="159"/>
        <v>#VALUE!</v>
      </c>
      <c r="Q743" s="95" t="e">
        <f t="shared" si="166"/>
        <v>#VALUE!</v>
      </c>
      <c r="R743" s="95" t="b">
        <f t="shared" si="167"/>
        <v>0</v>
      </c>
      <c r="S743" s="76" t="str">
        <f t="shared" si="160"/>
        <v/>
      </c>
      <c r="T743" s="94" t="e" cm="1">
        <f t="array" aca="1" ref="T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U743" s="94" t="str">
        <f t="shared" si="161"/>
        <v/>
      </c>
      <c r="V743" s="96" t="b">
        <f t="shared" si="162"/>
        <v>0</v>
      </c>
      <c r="W743" s="130" t="e">
        <f>IF(#REF!="",FALSE,IF(OR(X743&gt;Z743,X743&lt;Y743),TRUE,FALSE))</f>
        <v>#REF!</v>
      </c>
      <c r="X743" s="130">
        <f t="shared" si="163"/>
        <v>0</v>
      </c>
      <c r="Y743" s="132" t="e">
        <f>#REF!-3/30</f>
        <v>#REF!</v>
      </c>
      <c r="Z743" s="133" t="e">
        <f>#REF!+1/30</f>
        <v>#REF!</v>
      </c>
    </row>
    <row r="744" spans="1:26" s="30" customFormat="1" x14ac:dyDescent="0.25">
      <c r="A744" s="19">
        <v>729</v>
      </c>
      <c r="B744" s="20"/>
      <c r="C744" s="189"/>
      <c r="D744" s="1"/>
      <c r="E744" s="1"/>
      <c r="F744" s="233">
        <v>0</v>
      </c>
      <c r="G744" s="58"/>
      <c r="H744" s="134" t="str">
        <f t="shared" si="164"/>
        <v/>
      </c>
      <c r="I744" s="35" t="b">
        <f t="shared" si="154"/>
        <v>0</v>
      </c>
      <c r="J744" s="92" t="str">
        <f t="shared" si="155"/>
        <v/>
      </c>
      <c r="K744" s="29" t="b">
        <v>0</v>
      </c>
      <c r="L744" s="92" t="str">
        <f t="shared" si="165"/>
        <v/>
      </c>
      <c r="M744" s="94" t="e">
        <f t="shared" si="156"/>
        <v>#VALUE!</v>
      </c>
      <c r="N744" s="94" t="e">
        <f t="shared" si="157"/>
        <v>#VALUE!</v>
      </c>
      <c r="O744" s="94" t="e">
        <f t="shared" si="158"/>
        <v>#VALUE!</v>
      </c>
      <c r="P744" s="95" t="e">
        <f t="shared" si="159"/>
        <v>#VALUE!</v>
      </c>
      <c r="Q744" s="95" t="e">
        <f t="shared" si="166"/>
        <v>#VALUE!</v>
      </c>
      <c r="R744" s="95" t="b">
        <f t="shared" si="167"/>
        <v>0</v>
      </c>
      <c r="S744" s="76" t="str">
        <f t="shared" si="160"/>
        <v/>
      </c>
      <c r="T744" s="94" t="e" cm="1">
        <f t="array" aca="1" ref="T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U744" s="94" t="str">
        <f t="shared" si="161"/>
        <v/>
      </c>
      <c r="V744" s="96" t="b">
        <f t="shared" si="162"/>
        <v>0</v>
      </c>
      <c r="W744" s="130" t="e">
        <f>IF(#REF!="",FALSE,IF(OR(X744&gt;Z744,X744&lt;Y744),TRUE,FALSE))</f>
        <v>#REF!</v>
      </c>
      <c r="X744" s="130">
        <f t="shared" si="163"/>
        <v>0</v>
      </c>
      <c r="Y744" s="132" t="e">
        <f>#REF!-3/30</f>
        <v>#REF!</v>
      </c>
      <c r="Z744" s="133" t="e">
        <f>#REF!+1/30</f>
        <v>#REF!</v>
      </c>
    </row>
    <row r="745" spans="1:26" s="30" customFormat="1" x14ac:dyDescent="0.25">
      <c r="A745" s="19">
        <v>730</v>
      </c>
      <c r="B745" s="20"/>
      <c r="C745" s="189"/>
      <c r="D745" s="1"/>
      <c r="E745" s="1"/>
      <c r="F745" s="233">
        <v>0</v>
      </c>
      <c r="G745" s="58"/>
      <c r="H745" s="134" t="str">
        <f t="shared" si="164"/>
        <v/>
      </c>
      <c r="I745" s="35" t="b">
        <f t="shared" si="154"/>
        <v>0</v>
      </c>
      <c r="J745" s="92" t="str">
        <f t="shared" si="155"/>
        <v/>
      </c>
      <c r="K745" s="29" t="b">
        <v>0</v>
      </c>
      <c r="L745" s="92" t="str">
        <f t="shared" si="165"/>
        <v/>
      </c>
      <c r="M745" s="94" t="e">
        <f t="shared" si="156"/>
        <v>#VALUE!</v>
      </c>
      <c r="N745" s="94" t="e">
        <f t="shared" si="157"/>
        <v>#VALUE!</v>
      </c>
      <c r="O745" s="94" t="e">
        <f t="shared" si="158"/>
        <v>#VALUE!</v>
      </c>
      <c r="P745" s="95" t="e">
        <f t="shared" si="159"/>
        <v>#VALUE!</v>
      </c>
      <c r="Q745" s="95" t="e">
        <f t="shared" si="166"/>
        <v>#VALUE!</v>
      </c>
      <c r="R745" s="95" t="b">
        <f t="shared" si="167"/>
        <v>0</v>
      </c>
      <c r="S745" s="76" t="str">
        <f t="shared" si="160"/>
        <v/>
      </c>
      <c r="T745" s="94" t="e" cm="1">
        <f t="array" aca="1" ref="T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U745" s="94" t="str">
        <f t="shared" si="161"/>
        <v/>
      </c>
      <c r="V745" s="96" t="b">
        <f t="shared" si="162"/>
        <v>0</v>
      </c>
      <c r="W745" s="130" t="e">
        <f>IF(#REF!="",FALSE,IF(OR(X745&gt;Z745,X745&lt;Y745),TRUE,FALSE))</f>
        <v>#REF!</v>
      </c>
      <c r="X745" s="130">
        <f t="shared" si="163"/>
        <v>0</v>
      </c>
      <c r="Y745" s="132" t="e">
        <f>#REF!-3/30</f>
        <v>#REF!</v>
      </c>
      <c r="Z745" s="133" t="e">
        <f>#REF!+1/30</f>
        <v>#REF!</v>
      </c>
    </row>
    <row r="746" spans="1:26" s="30" customFormat="1" x14ac:dyDescent="0.25">
      <c r="A746" s="19">
        <v>731</v>
      </c>
      <c r="B746" s="20"/>
      <c r="C746" s="189"/>
      <c r="D746" s="1"/>
      <c r="E746" s="1"/>
      <c r="F746" s="233">
        <v>0</v>
      </c>
      <c r="G746" s="58"/>
      <c r="H746" s="134" t="str">
        <f t="shared" si="164"/>
        <v/>
      </c>
      <c r="I746" s="35" t="b">
        <f t="shared" si="154"/>
        <v>0</v>
      </c>
      <c r="J746" s="92" t="str">
        <f t="shared" si="155"/>
        <v/>
      </c>
      <c r="K746" s="29" t="b">
        <v>0</v>
      </c>
      <c r="L746" s="92" t="str">
        <f t="shared" si="165"/>
        <v/>
      </c>
      <c r="M746" s="94" t="e">
        <f t="shared" si="156"/>
        <v>#VALUE!</v>
      </c>
      <c r="N746" s="94" t="e">
        <f t="shared" si="157"/>
        <v>#VALUE!</v>
      </c>
      <c r="O746" s="94" t="e">
        <f t="shared" si="158"/>
        <v>#VALUE!</v>
      </c>
      <c r="P746" s="95" t="e">
        <f t="shared" si="159"/>
        <v>#VALUE!</v>
      </c>
      <c r="Q746" s="95" t="e">
        <f t="shared" si="166"/>
        <v>#VALUE!</v>
      </c>
      <c r="R746" s="95" t="b">
        <f t="shared" si="167"/>
        <v>0</v>
      </c>
      <c r="S746" s="76" t="str">
        <f t="shared" si="160"/>
        <v/>
      </c>
      <c r="T746" s="94" t="e" cm="1">
        <f t="array" aca="1" ref="T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U746" s="94" t="str">
        <f t="shared" si="161"/>
        <v/>
      </c>
      <c r="V746" s="96" t="b">
        <f t="shared" si="162"/>
        <v>0</v>
      </c>
      <c r="W746" s="130" t="e">
        <f>IF(#REF!="",FALSE,IF(OR(X746&gt;Z746,X746&lt;Y746),TRUE,FALSE))</f>
        <v>#REF!</v>
      </c>
      <c r="X746" s="130">
        <f t="shared" si="163"/>
        <v>0</v>
      </c>
      <c r="Y746" s="132" t="e">
        <f>#REF!-3/30</f>
        <v>#REF!</v>
      </c>
      <c r="Z746" s="133" t="e">
        <f>#REF!+1/30</f>
        <v>#REF!</v>
      </c>
    </row>
    <row r="747" spans="1:26" s="30" customFormat="1" x14ac:dyDescent="0.25">
      <c r="A747" s="19">
        <v>732</v>
      </c>
      <c r="B747" s="20"/>
      <c r="C747" s="189"/>
      <c r="D747" s="1"/>
      <c r="E747" s="1"/>
      <c r="F747" s="233">
        <v>0</v>
      </c>
      <c r="G747" s="58"/>
      <c r="H747" s="134" t="str">
        <f t="shared" si="164"/>
        <v/>
      </c>
      <c r="I747" s="35" t="b">
        <f t="shared" si="154"/>
        <v>0</v>
      </c>
      <c r="J747" s="92" t="str">
        <f t="shared" si="155"/>
        <v/>
      </c>
      <c r="K747" s="29" t="b">
        <v>0</v>
      </c>
      <c r="L747" s="92" t="str">
        <f t="shared" si="165"/>
        <v/>
      </c>
      <c r="M747" s="94" t="e">
        <f t="shared" si="156"/>
        <v>#VALUE!</v>
      </c>
      <c r="N747" s="94" t="e">
        <f t="shared" si="157"/>
        <v>#VALUE!</v>
      </c>
      <c r="O747" s="94" t="e">
        <f t="shared" si="158"/>
        <v>#VALUE!</v>
      </c>
      <c r="P747" s="95" t="e">
        <f t="shared" si="159"/>
        <v>#VALUE!</v>
      </c>
      <c r="Q747" s="95" t="e">
        <f t="shared" si="166"/>
        <v>#VALUE!</v>
      </c>
      <c r="R747" s="95" t="b">
        <f t="shared" si="167"/>
        <v>0</v>
      </c>
      <c r="S747" s="76" t="str">
        <f t="shared" si="160"/>
        <v/>
      </c>
      <c r="T747" s="94" t="e" cm="1">
        <f t="array" aca="1" ref="T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U747" s="94" t="str">
        <f t="shared" si="161"/>
        <v/>
      </c>
      <c r="V747" s="96" t="b">
        <f t="shared" si="162"/>
        <v>0</v>
      </c>
      <c r="W747" s="130" t="e">
        <f>IF(#REF!="",FALSE,IF(OR(X747&gt;Z747,X747&lt;Y747),TRUE,FALSE))</f>
        <v>#REF!</v>
      </c>
      <c r="X747" s="130">
        <f t="shared" si="163"/>
        <v>0</v>
      </c>
      <c r="Y747" s="132" t="e">
        <f>#REF!-3/30</f>
        <v>#REF!</v>
      </c>
      <c r="Z747" s="133" t="e">
        <f>#REF!+1/30</f>
        <v>#REF!</v>
      </c>
    </row>
    <row r="748" spans="1:26" s="30" customFormat="1" x14ac:dyDescent="0.25">
      <c r="A748" s="19">
        <v>733</v>
      </c>
      <c r="B748" s="20"/>
      <c r="C748" s="189"/>
      <c r="D748" s="1"/>
      <c r="E748" s="1"/>
      <c r="F748" s="233">
        <v>0</v>
      </c>
      <c r="G748" s="58"/>
      <c r="H748" s="134" t="str">
        <f t="shared" si="164"/>
        <v/>
      </c>
      <c r="I748" s="35" t="b">
        <f t="shared" si="154"/>
        <v>0</v>
      </c>
      <c r="J748" s="92" t="str">
        <f t="shared" si="155"/>
        <v/>
      </c>
      <c r="K748" s="29" t="b">
        <v>0</v>
      </c>
      <c r="L748" s="92" t="str">
        <f t="shared" si="165"/>
        <v/>
      </c>
      <c r="M748" s="94" t="e">
        <f t="shared" si="156"/>
        <v>#VALUE!</v>
      </c>
      <c r="N748" s="94" t="e">
        <f t="shared" si="157"/>
        <v>#VALUE!</v>
      </c>
      <c r="O748" s="94" t="e">
        <f t="shared" si="158"/>
        <v>#VALUE!</v>
      </c>
      <c r="P748" s="95" t="e">
        <f t="shared" si="159"/>
        <v>#VALUE!</v>
      </c>
      <c r="Q748" s="95" t="e">
        <f t="shared" si="166"/>
        <v>#VALUE!</v>
      </c>
      <c r="R748" s="95" t="b">
        <f t="shared" si="167"/>
        <v>0</v>
      </c>
      <c r="S748" s="76" t="str">
        <f t="shared" si="160"/>
        <v/>
      </c>
      <c r="T748" s="94" t="e" cm="1">
        <f t="array" aca="1" ref="T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U748" s="94" t="str">
        <f t="shared" si="161"/>
        <v/>
      </c>
      <c r="V748" s="96" t="b">
        <f t="shared" si="162"/>
        <v>0</v>
      </c>
      <c r="W748" s="130" t="e">
        <f>IF(#REF!="",FALSE,IF(OR(X748&gt;Z748,X748&lt;Y748),TRUE,FALSE))</f>
        <v>#REF!</v>
      </c>
      <c r="X748" s="130">
        <f t="shared" si="163"/>
        <v>0</v>
      </c>
      <c r="Y748" s="132" t="e">
        <f>#REF!-3/30</f>
        <v>#REF!</v>
      </c>
      <c r="Z748" s="133" t="e">
        <f>#REF!+1/30</f>
        <v>#REF!</v>
      </c>
    </row>
    <row r="749" spans="1:26" s="30" customFormat="1" x14ac:dyDescent="0.25">
      <c r="A749" s="19">
        <v>734</v>
      </c>
      <c r="B749" s="20"/>
      <c r="C749" s="189"/>
      <c r="D749" s="1"/>
      <c r="E749" s="1"/>
      <c r="F749" s="233">
        <v>0</v>
      </c>
      <c r="G749" s="58"/>
      <c r="H749" s="134" t="str">
        <f t="shared" si="164"/>
        <v/>
      </c>
      <c r="I749" s="35" t="b">
        <f t="shared" si="154"/>
        <v>0</v>
      </c>
      <c r="J749" s="92" t="str">
        <f t="shared" si="155"/>
        <v/>
      </c>
      <c r="K749" s="29" t="b">
        <v>0</v>
      </c>
      <c r="L749" s="92" t="str">
        <f t="shared" si="165"/>
        <v/>
      </c>
      <c r="M749" s="94" t="e">
        <f t="shared" si="156"/>
        <v>#VALUE!</v>
      </c>
      <c r="N749" s="94" t="e">
        <f t="shared" si="157"/>
        <v>#VALUE!</v>
      </c>
      <c r="O749" s="94" t="e">
        <f t="shared" si="158"/>
        <v>#VALUE!</v>
      </c>
      <c r="P749" s="95" t="e">
        <f t="shared" si="159"/>
        <v>#VALUE!</v>
      </c>
      <c r="Q749" s="95" t="e">
        <f t="shared" si="166"/>
        <v>#VALUE!</v>
      </c>
      <c r="R749" s="95" t="b">
        <f t="shared" si="167"/>
        <v>0</v>
      </c>
      <c r="S749" s="76" t="str">
        <f t="shared" si="160"/>
        <v/>
      </c>
      <c r="T749" s="94" t="e" cm="1">
        <f t="array" aca="1" ref="T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U749" s="94" t="str">
        <f t="shared" si="161"/>
        <v/>
      </c>
      <c r="V749" s="96" t="b">
        <f t="shared" si="162"/>
        <v>0</v>
      </c>
      <c r="W749" s="130" t="e">
        <f>IF(#REF!="",FALSE,IF(OR(X749&gt;Z749,X749&lt;Y749),TRUE,FALSE))</f>
        <v>#REF!</v>
      </c>
      <c r="X749" s="130">
        <f t="shared" si="163"/>
        <v>0</v>
      </c>
      <c r="Y749" s="132" t="e">
        <f>#REF!-3/30</f>
        <v>#REF!</v>
      </c>
      <c r="Z749" s="133" t="e">
        <f>#REF!+1/30</f>
        <v>#REF!</v>
      </c>
    </row>
    <row r="750" spans="1:26" s="30" customFormat="1" x14ac:dyDescent="0.25">
      <c r="A750" s="19">
        <v>735</v>
      </c>
      <c r="B750" s="20"/>
      <c r="C750" s="189"/>
      <c r="D750" s="1"/>
      <c r="E750" s="1"/>
      <c r="F750" s="233">
        <v>0</v>
      </c>
      <c r="G750" s="58"/>
      <c r="H750" s="134" t="str">
        <f t="shared" si="164"/>
        <v/>
      </c>
      <c r="I750" s="35" t="b">
        <f t="shared" si="154"/>
        <v>0</v>
      </c>
      <c r="J750" s="92" t="str">
        <f t="shared" si="155"/>
        <v/>
      </c>
      <c r="K750" s="29" t="b">
        <v>0</v>
      </c>
      <c r="L750" s="92" t="str">
        <f t="shared" si="165"/>
        <v/>
      </c>
      <c r="M750" s="94" t="e">
        <f t="shared" si="156"/>
        <v>#VALUE!</v>
      </c>
      <c r="N750" s="94" t="e">
        <f t="shared" si="157"/>
        <v>#VALUE!</v>
      </c>
      <c r="O750" s="94" t="e">
        <f t="shared" si="158"/>
        <v>#VALUE!</v>
      </c>
      <c r="P750" s="95" t="e">
        <f t="shared" si="159"/>
        <v>#VALUE!</v>
      </c>
      <c r="Q750" s="95" t="e">
        <f t="shared" si="166"/>
        <v>#VALUE!</v>
      </c>
      <c r="R750" s="95" t="b">
        <f t="shared" si="167"/>
        <v>0</v>
      </c>
      <c r="S750" s="76" t="str">
        <f t="shared" si="160"/>
        <v/>
      </c>
      <c r="T750" s="94" t="e" cm="1">
        <f t="array" aca="1" ref="T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U750" s="94" t="str">
        <f t="shared" si="161"/>
        <v/>
      </c>
      <c r="V750" s="96" t="b">
        <f t="shared" si="162"/>
        <v>0</v>
      </c>
      <c r="W750" s="130" t="e">
        <f>IF(#REF!="",FALSE,IF(OR(X750&gt;Z750,X750&lt;Y750),TRUE,FALSE))</f>
        <v>#REF!</v>
      </c>
      <c r="X750" s="130">
        <f t="shared" si="163"/>
        <v>0</v>
      </c>
      <c r="Y750" s="132" t="e">
        <f>#REF!-3/30</f>
        <v>#REF!</v>
      </c>
      <c r="Z750" s="133" t="e">
        <f>#REF!+1/30</f>
        <v>#REF!</v>
      </c>
    </row>
    <row r="751" spans="1:26" s="30" customFormat="1" x14ac:dyDescent="0.25">
      <c r="A751" s="19">
        <v>736</v>
      </c>
      <c r="B751" s="20"/>
      <c r="C751" s="189"/>
      <c r="D751" s="1"/>
      <c r="E751" s="1"/>
      <c r="F751" s="233">
        <v>0</v>
      </c>
      <c r="G751" s="58"/>
      <c r="H751" s="134" t="str">
        <f t="shared" si="164"/>
        <v/>
      </c>
      <c r="I751" s="35" t="b">
        <f t="shared" si="154"/>
        <v>0</v>
      </c>
      <c r="J751" s="92" t="str">
        <f t="shared" si="155"/>
        <v/>
      </c>
      <c r="K751" s="29" t="b">
        <v>0</v>
      </c>
      <c r="L751" s="92" t="str">
        <f t="shared" si="165"/>
        <v/>
      </c>
      <c r="M751" s="94" t="e">
        <f t="shared" si="156"/>
        <v>#VALUE!</v>
      </c>
      <c r="N751" s="94" t="e">
        <f t="shared" si="157"/>
        <v>#VALUE!</v>
      </c>
      <c r="O751" s="94" t="e">
        <f t="shared" si="158"/>
        <v>#VALUE!</v>
      </c>
      <c r="P751" s="95" t="e">
        <f t="shared" si="159"/>
        <v>#VALUE!</v>
      </c>
      <c r="Q751" s="95" t="e">
        <f t="shared" si="166"/>
        <v>#VALUE!</v>
      </c>
      <c r="R751" s="95" t="b">
        <f t="shared" si="167"/>
        <v>0</v>
      </c>
      <c r="S751" s="76" t="str">
        <f t="shared" si="160"/>
        <v/>
      </c>
      <c r="T751" s="94" t="e" cm="1">
        <f t="array" aca="1" ref="T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U751" s="94" t="str">
        <f t="shared" si="161"/>
        <v/>
      </c>
      <c r="V751" s="96" t="b">
        <f t="shared" si="162"/>
        <v>0</v>
      </c>
      <c r="W751" s="130" t="e">
        <f>IF(#REF!="",FALSE,IF(OR(X751&gt;Z751,X751&lt;Y751),TRUE,FALSE))</f>
        <v>#REF!</v>
      </c>
      <c r="X751" s="130">
        <f t="shared" si="163"/>
        <v>0</v>
      </c>
      <c r="Y751" s="132" t="e">
        <f>#REF!-3/30</f>
        <v>#REF!</v>
      </c>
      <c r="Z751" s="133" t="e">
        <f>#REF!+1/30</f>
        <v>#REF!</v>
      </c>
    </row>
    <row r="752" spans="1:26" s="30" customFormat="1" x14ac:dyDescent="0.25">
      <c r="A752" s="19">
        <v>737</v>
      </c>
      <c r="B752" s="20"/>
      <c r="C752" s="189"/>
      <c r="D752" s="1"/>
      <c r="E752" s="1"/>
      <c r="F752" s="233">
        <v>0</v>
      </c>
      <c r="G752" s="58"/>
      <c r="H752" s="134" t="str">
        <f t="shared" si="164"/>
        <v/>
      </c>
      <c r="I752" s="35" t="b">
        <f t="shared" si="154"/>
        <v>0</v>
      </c>
      <c r="J752" s="92" t="str">
        <f t="shared" si="155"/>
        <v/>
      </c>
      <c r="K752" s="29" t="b">
        <v>0</v>
      </c>
      <c r="L752" s="92" t="str">
        <f t="shared" si="165"/>
        <v/>
      </c>
      <c r="M752" s="94" t="e">
        <f t="shared" si="156"/>
        <v>#VALUE!</v>
      </c>
      <c r="N752" s="94" t="e">
        <f t="shared" si="157"/>
        <v>#VALUE!</v>
      </c>
      <c r="O752" s="94" t="e">
        <f t="shared" si="158"/>
        <v>#VALUE!</v>
      </c>
      <c r="P752" s="95" t="e">
        <f t="shared" si="159"/>
        <v>#VALUE!</v>
      </c>
      <c r="Q752" s="95" t="e">
        <f t="shared" si="166"/>
        <v>#VALUE!</v>
      </c>
      <c r="R752" s="95" t="b">
        <f t="shared" si="167"/>
        <v>0</v>
      </c>
      <c r="S752" s="76" t="str">
        <f t="shared" si="160"/>
        <v/>
      </c>
      <c r="T752" s="94" t="e" cm="1">
        <f t="array" aca="1" ref="T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U752" s="94" t="str">
        <f t="shared" si="161"/>
        <v/>
      </c>
      <c r="V752" s="96" t="b">
        <f t="shared" si="162"/>
        <v>0</v>
      </c>
      <c r="W752" s="130" t="e">
        <f>IF(#REF!="",FALSE,IF(OR(X752&gt;Z752,X752&lt;Y752),TRUE,FALSE))</f>
        <v>#REF!</v>
      </c>
      <c r="X752" s="130">
        <f t="shared" si="163"/>
        <v>0</v>
      </c>
      <c r="Y752" s="132" t="e">
        <f>#REF!-3/30</f>
        <v>#REF!</v>
      </c>
      <c r="Z752" s="133" t="e">
        <f>#REF!+1/30</f>
        <v>#REF!</v>
      </c>
    </row>
    <row r="753" spans="1:26" s="30" customFormat="1" x14ac:dyDescent="0.25">
      <c r="A753" s="19">
        <v>738</v>
      </c>
      <c r="B753" s="20"/>
      <c r="C753" s="189"/>
      <c r="D753" s="1"/>
      <c r="E753" s="1"/>
      <c r="F753" s="233">
        <v>0</v>
      </c>
      <c r="G753" s="58"/>
      <c r="H753" s="134" t="str">
        <f t="shared" si="164"/>
        <v/>
      </c>
      <c r="I753" s="35" t="b">
        <f t="shared" si="154"/>
        <v>0</v>
      </c>
      <c r="J753" s="92" t="str">
        <f t="shared" si="155"/>
        <v/>
      </c>
      <c r="K753" s="29" t="b">
        <v>0</v>
      </c>
      <c r="L753" s="92" t="str">
        <f t="shared" si="165"/>
        <v/>
      </c>
      <c r="M753" s="94" t="e">
        <f t="shared" si="156"/>
        <v>#VALUE!</v>
      </c>
      <c r="N753" s="94" t="e">
        <f t="shared" si="157"/>
        <v>#VALUE!</v>
      </c>
      <c r="O753" s="94" t="e">
        <f t="shared" si="158"/>
        <v>#VALUE!</v>
      </c>
      <c r="P753" s="95" t="e">
        <f t="shared" si="159"/>
        <v>#VALUE!</v>
      </c>
      <c r="Q753" s="95" t="e">
        <f t="shared" si="166"/>
        <v>#VALUE!</v>
      </c>
      <c r="R753" s="95" t="b">
        <f t="shared" si="167"/>
        <v>0</v>
      </c>
      <c r="S753" s="76" t="str">
        <f t="shared" si="160"/>
        <v/>
      </c>
      <c r="T753" s="94" t="e" cm="1">
        <f t="array" aca="1" ref="T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U753" s="94" t="str">
        <f t="shared" si="161"/>
        <v/>
      </c>
      <c r="V753" s="96" t="b">
        <f t="shared" si="162"/>
        <v>0</v>
      </c>
      <c r="W753" s="130" t="e">
        <f>IF(#REF!="",FALSE,IF(OR(X753&gt;Z753,X753&lt;Y753),TRUE,FALSE))</f>
        <v>#REF!</v>
      </c>
      <c r="X753" s="130">
        <f t="shared" si="163"/>
        <v>0</v>
      </c>
      <c r="Y753" s="132" t="e">
        <f>#REF!-3/30</f>
        <v>#REF!</v>
      </c>
      <c r="Z753" s="133" t="e">
        <f>#REF!+1/30</f>
        <v>#REF!</v>
      </c>
    </row>
    <row r="754" spans="1:26" s="30" customFormat="1" x14ac:dyDescent="0.25">
      <c r="A754" s="19">
        <v>739</v>
      </c>
      <c r="B754" s="20"/>
      <c r="C754" s="189"/>
      <c r="D754" s="1"/>
      <c r="E754" s="1"/>
      <c r="F754" s="233">
        <v>0</v>
      </c>
      <c r="G754" s="58"/>
      <c r="H754" s="134" t="str">
        <f t="shared" si="164"/>
        <v/>
      </c>
      <c r="I754" s="35" t="b">
        <f t="shared" si="154"/>
        <v>0</v>
      </c>
      <c r="J754" s="92" t="str">
        <f t="shared" si="155"/>
        <v/>
      </c>
      <c r="K754" s="29" t="b">
        <v>0</v>
      </c>
      <c r="L754" s="92" t="str">
        <f t="shared" si="165"/>
        <v/>
      </c>
      <c r="M754" s="94" t="e">
        <f t="shared" si="156"/>
        <v>#VALUE!</v>
      </c>
      <c r="N754" s="94" t="e">
        <f t="shared" si="157"/>
        <v>#VALUE!</v>
      </c>
      <c r="O754" s="94" t="e">
        <f t="shared" si="158"/>
        <v>#VALUE!</v>
      </c>
      <c r="P754" s="95" t="e">
        <f t="shared" si="159"/>
        <v>#VALUE!</v>
      </c>
      <c r="Q754" s="95" t="e">
        <f t="shared" si="166"/>
        <v>#VALUE!</v>
      </c>
      <c r="R754" s="95" t="b">
        <f t="shared" si="167"/>
        <v>0</v>
      </c>
      <c r="S754" s="76" t="str">
        <f t="shared" si="160"/>
        <v/>
      </c>
      <c r="T754" s="94" t="e" cm="1">
        <f t="array" aca="1" ref="T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U754" s="94" t="str">
        <f t="shared" si="161"/>
        <v/>
      </c>
      <c r="V754" s="96" t="b">
        <f t="shared" si="162"/>
        <v>0</v>
      </c>
      <c r="W754" s="130" t="e">
        <f>IF(#REF!="",FALSE,IF(OR(X754&gt;Z754,X754&lt;Y754),TRUE,FALSE))</f>
        <v>#REF!</v>
      </c>
      <c r="X754" s="130">
        <f t="shared" si="163"/>
        <v>0</v>
      </c>
      <c r="Y754" s="132" t="e">
        <f>#REF!-3/30</f>
        <v>#REF!</v>
      </c>
      <c r="Z754" s="133" t="e">
        <f>#REF!+1/30</f>
        <v>#REF!</v>
      </c>
    </row>
    <row r="755" spans="1:26" s="30" customFormat="1" x14ac:dyDescent="0.25">
      <c r="A755" s="19">
        <v>740</v>
      </c>
      <c r="B755" s="20"/>
      <c r="C755" s="189"/>
      <c r="D755" s="1"/>
      <c r="E755" s="1"/>
      <c r="F755" s="233">
        <v>0</v>
      </c>
      <c r="G755" s="58"/>
      <c r="H755" s="134" t="str">
        <f t="shared" si="164"/>
        <v/>
      </c>
      <c r="I755" s="35" t="b">
        <f t="shared" si="154"/>
        <v>0</v>
      </c>
      <c r="J755" s="92" t="str">
        <f t="shared" si="155"/>
        <v/>
      </c>
      <c r="K755" s="29" t="b">
        <v>0</v>
      </c>
      <c r="L755" s="92" t="str">
        <f t="shared" si="165"/>
        <v/>
      </c>
      <c r="M755" s="94" t="e">
        <f t="shared" si="156"/>
        <v>#VALUE!</v>
      </c>
      <c r="N755" s="94" t="e">
        <f t="shared" si="157"/>
        <v>#VALUE!</v>
      </c>
      <c r="O755" s="94" t="e">
        <f t="shared" si="158"/>
        <v>#VALUE!</v>
      </c>
      <c r="P755" s="95" t="e">
        <f t="shared" si="159"/>
        <v>#VALUE!</v>
      </c>
      <c r="Q755" s="95" t="e">
        <f t="shared" si="166"/>
        <v>#VALUE!</v>
      </c>
      <c r="R755" s="95" t="b">
        <f t="shared" si="167"/>
        <v>0</v>
      </c>
      <c r="S755" s="76" t="str">
        <f t="shared" si="160"/>
        <v/>
      </c>
      <c r="T755" s="94" t="e" cm="1">
        <f t="array" aca="1" ref="T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U755" s="94" t="str">
        <f t="shared" si="161"/>
        <v/>
      </c>
      <c r="V755" s="96" t="b">
        <f t="shared" si="162"/>
        <v>0</v>
      </c>
      <c r="W755" s="130" t="e">
        <f>IF(#REF!="",FALSE,IF(OR(X755&gt;Z755,X755&lt;Y755),TRUE,FALSE))</f>
        <v>#REF!</v>
      </c>
      <c r="X755" s="130">
        <f t="shared" si="163"/>
        <v>0</v>
      </c>
      <c r="Y755" s="132" t="e">
        <f>#REF!-3/30</f>
        <v>#REF!</v>
      </c>
      <c r="Z755" s="133" t="e">
        <f>#REF!+1/30</f>
        <v>#REF!</v>
      </c>
    </row>
    <row r="756" spans="1:26" s="30" customFormat="1" x14ac:dyDescent="0.25">
      <c r="A756" s="19">
        <v>741</v>
      </c>
      <c r="B756" s="20"/>
      <c r="C756" s="189"/>
      <c r="D756" s="1"/>
      <c r="E756" s="1"/>
      <c r="F756" s="233">
        <v>0</v>
      </c>
      <c r="G756" s="58"/>
      <c r="H756" s="134" t="str">
        <f t="shared" si="164"/>
        <v/>
      </c>
      <c r="I756" s="35" t="b">
        <f t="shared" si="154"/>
        <v>0</v>
      </c>
      <c r="J756" s="92" t="str">
        <f t="shared" si="155"/>
        <v/>
      </c>
      <c r="K756" s="29" t="b">
        <v>0</v>
      </c>
      <c r="L756" s="92" t="str">
        <f t="shared" si="165"/>
        <v/>
      </c>
      <c r="M756" s="94" t="e">
        <f t="shared" si="156"/>
        <v>#VALUE!</v>
      </c>
      <c r="N756" s="94" t="e">
        <f t="shared" si="157"/>
        <v>#VALUE!</v>
      </c>
      <c r="O756" s="94" t="e">
        <f t="shared" si="158"/>
        <v>#VALUE!</v>
      </c>
      <c r="P756" s="95" t="e">
        <f t="shared" si="159"/>
        <v>#VALUE!</v>
      </c>
      <c r="Q756" s="95" t="e">
        <f t="shared" si="166"/>
        <v>#VALUE!</v>
      </c>
      <c r="R756" s="95" t="b">
        <f t="shared" si="167"/>
        <v>0</v>
      </c>
      <c r="S756" s="76" t="str">
        <f t="shared" si="160"/>
        <v/>
      </c>
      <c r="T756" s="94" t="e" cm="1">
        <f t="array" aca="1" ref="T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U756" s="94" t="str">
        <f t="shared" si="161"/>
        <v/>
      </c>
      <c r="V756" s="96" t="b">
        <f t="shared" si="162"/>
        <v>0</v>
      </c>
      <c r="W756" s="130" t="e">
        <f>IF(#REF!="",FALSE,IF(OR(X756&gt;Z756,X756&lt;Y756),TRUE,FALSE))</f>
        <v>#REF!</v>
      </c>
      <c r="X756" s="130">
        <f t="shared" si="163"/>
        <v>0</v>
      </c>
      <c r="Y756" s="132" t="e">
        <f>#REF!-3/30</f>
        <v>#REF!</v>
      </c>
      <c r="Z756" s="133" t="e">
        <f>#REF!+1/30</f>
        <v>#REF!</v>
      </c>
    </row>
    <row r="757" spans="1:26" s="30" customFormat="1" x14ac:dyDescent="0.25">
      <c r="A757" s="19">
        <v>742</v>
      </c>
      <c r="B757" s="20"/>
      <c r="C757" s="189"/>
      <c r="D757" s="1"/>
      <c r="E757" s="1"/>
      <c r="F757" s="233">
        <v>0</v>
      </c>
      <c r="G757" s="58"/>
      <c r="H757" s="134" t="str">
        <f t="shared" si="164"/>
        <v/>
      </c>
      <c r="I757" s="35" t="b">
        <f t="shared" si="154"/>
        <v>0</v>
      </c>
      <c r="J757" s="92" t="str">
        <f t="shared" si="155"/>
        <v/>
      </c>
      <c r="K757" s="29" t="b">
        <v>0</v>
      </c>
      <c r="L757" s="92" t="str">
        <f t="shared" si="165"/>
        <v/>
      </c>
      <c r="M757" s="94" t="e">
        <f t="shared" si="156"/>
        <v>#VALUE!</v>
      </c>
      <c r="N757" s="94" t="e">
        <f t="shared" si="157"/>
        <v>#VALUE!</v>
      </c>
      <c r="O757" s="94" t="e">
        <f t="shared" si="158"/>
        <v>#VALUE!</v>
      </c>
      <c r="P757" s="95" t="e">
        <f t="shared" si="159"/>
        <v>#VALUE!</v>
      </c>
      <c r="Q757" s="95" t="e">
        <f t="shared" si="166"/>
        <v>#VALUE!</v>
      </c>
      <c r="R757" s="95" t="b">
        <f t="shared" si="167"/>
        <v>0</v>
      </c>
      <c r="S757" s="76" t="str">
        <f t="shared" si="160"/>
        <v/>
      </c>
      <c r="T757" s="94" t="e" cm="1">
        <f t="array" aca="1" ref="T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U757" s="94" t="str">
        <f t="shared" si="161"/>
        <v/>
      </c>
      <c r="V757" s="96" t="b">
        <f t="shared" si="162"/>
        <v>0</v>
      </c>
      <c r="W757" s="130" t="e">
        <f>IF(#REF!="",FALSE,IF(OR(X757&gt;Z757,X757&lt;Y757),TRUE,FALSE))</f>
        <v>#REF!</v>
      </c>
      <c r="X757" s="130">
        <f t="shared" si="163"/>
        <v>0</v>
      </c>
      <c r="Y757" s="132" t="e">
        <f>#REF!-3/30</f>
        <v>#REF!</v>
      </c>
      <c r="Z757" s="133" t="e">
        <f>#REF!+1/30</f>
        <v>#REF!</v>
      </c>
    </row>
    <row r="758" spans="1:26" s="30" customFormat="1" x14ac:dyDescent="0.25">
      <c r="A758" s="19">
        <v>743</v>
      </c>
      <c r="B758" s="20"/>
      <c r="C758" s="189"/>
      <c r="D758" s="1"/>
      <c r="E758" s="1"/>
      <c r="F758" s="233">
        <v>0</v>
      </c>
      <c r="G758" s="58"/>
      <c r="H758" s="134" t="str">
        <f t="shared" si="164"/>
        <v/>
      </c>
      <c r="I758" s="35" t="b">
        <f t="shared" si="154"/>
        <v>0</v>
      </c>
      <c r="J758" s="92" t="str">
        <f t="shared" si="155"/>
        <v/>
      </c>
      <c r="K758" s="29" t="b">
        <v>0</v>
      </c>
      <c r="L758" s="92" t="str">
        <f t="shared" si="165"/>
        <v/>
      </c>
      <c r="M758" s="94" t="e">
        <f t="shared" si="156"/>
        <v>#VALUE!</v>
      </c>
      <c r="N758" s="94" t="e">
        <f t="shared" si="157"/>
        <v>#VALUE!</v>
      </c>
      <c r="O758" s="94" t="e">
        <f t="shared" si="158"/>
        <v>#VALUE!</v>
      </c>
      <c r="P758" s="95" t="e">
        <f t="shared" si="159"/>
        <v>#VALUE!</v>
      </c>
      <c r="Q758" s="95" t="e">
        <f t="shared" si="166"/>
        <v>#VALUE!</v>
      </c>
      <c r="R758" s="95" t="b">
        <f t="shared" si="167"/>
        <v>0</v>
      </c>
      <c r="S758" s="76" t="str">
        <f t="shared" si="160"/>
        <v/>
      </c>
      <c r="T758" s="94" t="e" cm="1">
        <f t="array" aca="1" ref="T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U758" s="94" t="str">
        <f t="shared" si="161"/>
        <v/>
      </c>
      <c r="V758" s="96" t="b">
        <f t="shared" si="162"/>
        <v>0</v>
      </c>
      <c r="W758" s="130" t="e">
        <f>IF(#REF!="",FALSE,IF(OR(X758&gt;Z758,X758&lt;Y758),TRUE,FALSE))</f>
        <v>#REF!</v>
      </c>
      <c r="X758" s="130">
        <f t="shared" si="163"/>
        <v>0</v>
      </c>
      <c r="Y758" s="132" t="e">
        <f>#REF!-3/30</f>
        <v>#REF!</v>
      </c>
      <c r="Z758" s="133" t="e">
        <f>#REF!+1/30</f>
        <v>#REF!</v>
      </c>
    </row>
    <row r="759" spans="1:26" s="30" customFormat="1" x14ac:dyDescent="0.25">
      <c r="A759" s="19">
        <v>744</v>
      </c>
      <c r="B759" s="20"/>
      <c r="C759" s="189"/>
      <c r="D759" s="1"/>
      <c r="E759" s="1"/>
      <c r="F759" s="233">
        <v>0</v>
      </c>
      <c r="G759" s="58"/>
      <c r="H759" s="134" t="str">
        <f t="shared" si="164"/>
        <v/>
      </c>
      <c r="I759" s="35" t="b">
        <f t="shared" si="154"/>
        <v>0</v>
      </c>
      <c r="J759" s="92" t="str">
        <f t="shared" si="155"/>
        <v/>
      </c>
      <c r="K759" s="29" t="b">
        <v>0</v>
      </c>
      <c r="L759" s="92" t="str">
        <f t="shared" si="165"/>
        <v/>
      </c>
      <c r="M759" s="94" t="e">
        <f t="shared" si="156"/>
        <v>#VALUE!</v>
      </c>
      <c r="N759" s="94" t="e">
        <f t="shared" si="157"/>
        <v>#VALUE!</v>
      </c>
      <c r="O759" s="94" t="e">
        <f t="shared" si="158"/>
        <v>#VALUE!</v>
      </c>
      <c r="P759" s="95" t="e">
        <f t="shared" si="159"/>
        <v>#VALUE!</v>
      </c>
      <c r="Q759" s="95" t="e">
        <f t="shared" si="166"/>
        <v>#VALUE!</v>
      </c>
      <c r="R759" s="95" t="b">
        <f t="shared" si="167"/>
        <v>0</v>
      </c>
      <c r="S759" s="76" t="str">
        <f t="shared" si="160"/>
        <v/>
      </c>
      <c r="T759" s="94" t="e" cm="1">
        <f t="array" aca="1" ref="T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U759" s="94" t="str">
        <f t="shared" si="161"/>
        <v/>
      </c>
      <c r="V759" s="96" t="b">
        <f t="shared" si="162"/>
        <v>0</v>
      </c>
      <c r="W759" s="130" t="e">
        <f>IF(#REF!="",FALSE,IF(OR(X759&gt;Z759,X759&lt;Y759),TRUE,FALSE))</f>
        <v>#REF!</v>
      </c>
      <c r="X759" s="130">
        <f t="shared" si="163"/>
        <v>0</v>
      </c>
      <c r="Y759" s="132" t="e">
        <f>#REF!-3/30</f>
        <v>#REF!</v>
      </c>
      <c r="Z759" s="133" t="e">
        <f>#REF!+1/30</f>
        <v>#REF!</v>
      </c>
    </row>
    <row r="760" spans="1:26" s="30" customFormat="1" x14ac:dyDescent="0.25">
      <c r="A760" s="19">
        <v>745</v>
      </c>
      <c r="B760" s="20"/>
      <c r="C760" s="189"/>
      <c r="D760" s="1"/>
      <c r="E760" s="1"/>
      <c r="F760" s="233">
        <v>0</v>
      </c>
      <c r="G760" s="58"/>
      <c r="H760" s="134" t="str">
        <f t="shared" si="164"/>
        <v/>
      </c>
      <c r="I760" s="35" t="b">
        <f t="shared" si="154"/>
        <v>0</v>
      </c>
      <c r="J760" s="92" t="str">
        <f t="shared" si="155"/>
        <v/>
      </c>
      <c r="K760" s="29" t="b">
        <v>0</v>
      </c>
      <c r="L760" s="92" t="str">
        <f t="shared" si="165"/>
        <v/>
      </c>
      <c r="M760" s="94" t="e">
        <f t="shared" si="156"/>
        <v>#VALUE!</v>
      </c>
      <c r="N760" s="94" t="e">
        <f t="shared" si="157"/>
        <v>#VALUE!</v>
      </c>
      <c r="O760" s="94" t="e">
        <f t="shared" si="158"/>
        <v>#VALUE!</v>
      </c>
      <c r="P760" s="95" t="e">
        <f t="shared" si="159"/>
        <v>#VALUE!</v>
      </c>
      <c r="Q760" s="95" t="e">
        <f t="shared" si="166"/>
        <v>#VALUE!</v>
      </c>
      <c r="R760" s="95" t="b">
        <f t="shared" si="167"/>
        <v>0</v>
      </c>
      <c r="S760" s="76" t="str">
        <f t="shared" si="160"/>
        <v/>
      </c>
      <c r="T760" s="94" t="e" cm="1">
        <f t="array" aca="1" ref="T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U760" s="94" t="str">
        <f t="shared" si="161"/>
        <v/>
      </c>
      <c r="V760" s="96" t="b">
        <f t="shared" si="162"/>
        <v>0</v>
      </c>
      <c r="W760" s="130" t="e">
        <f>IF(#REF!="",FALSE,IF(OR(X760&gt;Z760,X760&lt;Y760),TRUE,FALSE))</f>
        <v>#REF!</v>
      </c>
      <c r="X760" s="130">
        <f t="shared" si="163"/>
        <v>0</v>
      </c>
      <c r="Y760" s="132" t="e">
        <f>#REF!-3/30</f>
        <v>#REF!</v>
      </c>
      <c r="Z760" s="133" t="e">
        <f>#REF!+1/30</f>
        <v>#REF!</v>
      </c>
    </row>
    <row r="761" spans="1:26" s="30" customFormat="1" x14ac:dyDescent="0.25">
      <c r="A761" s="19">
        <v>746</v>
      </c>
      <c r="B761" s="20"/>
      <c r="C761" s="189"/>
      <c r="D761" s="1"/>
      <c r="E761" s="1"/>
      <c r="F761" s="233">
        <v>0</v>
      </c>
      <c r="G761" s="58"/>
      <c r="H761" s="134" t="str">
        <f t="shared" si="164"/>
        <v/>
      </c>
      <c r="I761" s="35" t="b">
        <f t="shared" si="154"/>
        <v>0</v>
      </c>
      <c r="J761" s="92" t="str">
        <f t="shared" si="155"/>
        <v/>
      </c>
      <c r="K761" s="29" t="b">
        <v>0</v>
      </c>
      <c r="L761" s="92" t="str">
        <f t="shared" si="165"/>
        <v/>
      </c>
      <c r="M761" s="94" t="e">
        <f t="shared" si="156"/>
        <v>#VALUE!</v>
      </c>
      <c r="N761" s="94" t="e">
        <f t="shared" si="157"/>
        <v>#VALUE!</v>
      </c>
      <c r="O761" s="94" t="e">
        <f t="shared" si="158"/>
        <v>#VALUE!</v>
      </c>
      <c r="P761" s="95" t="e">
        <f t="shared" si="159"/>
        <v>#VALUE!</v>
      </c>
      <c r="Q761" s="95" t="e">
        <f t="shared" si="166"/>
        <v>#VALUE!</v>
      </c>
      <c r="R761" s="95" t="b">
        <f t="shared" si="167"/>
        <v>0</v>
      </c>
      <c r="S761" s="76" t="str">
        <f t="shared" si="160"/>
        <v/>
      </c>
      <c r="T761" s="94" t="e" cm="1">
        <f t="array" aca="1" ref="T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U761" s="94" t="str">
        <f t="shared" si="161"/>
        <v/>
      </c>
      <c r="V761" s="96" t="b">
        <f t="shared" si="162"/>
        <v>0</v>
      </c>
      <c r="W761" s="130" t="e">
        <f>IF(#REF!="",FALSE,IF(OR(X761&gt;Z761,X761&lt;Y761),TRUE,FALSE))</f>
        <v>#REF!</v>
      </c>
      <c r="X761" s="130">
        <f t="shared" si="163"/>
        <v>0</v>
      </c>
      <c r="Y761" s="132" t="e">
        <f>#REF!-3/30</f>
        <v>#REF!</v>
      </c>
      <c r="Z761" s="133" t="e">
        <f>#REF!+1/30</f>
        <v>#REF!</v>
      </c>
    </row>
    <row r="762" spans="1:26" s="30" customFormat="1" x14ac:dyDescent="0.25">
      <c r="A762" s="19">
        <v>747</v>
      </c>
      <c r="B762" s="20"/>
      <c r="C762" s="189"/>
      <c r="D762" s="1"/>
      <c r="E762" s="1"/>
      <c r="F762" s="233">
        <v>0</v>
      </c>
      <c r="G762" s="58"/>
      <c r="H762" s="134" t="str">
        <f t="shared" si="164"/>
        <v/>
      </c>
      <c r="I762" s="35" t="b">
        <f t="shared" si="154"/>
        <v>0</v>
      </c>
      <c r="J762" s="92" t="str">
        <f t="shared" si="155"/>
        <v/>
      </c>
      <c r="K762" s="29" t="b">
        <v>0</v>
      </c>
      <c r="L762" s="92" t="str">
        <f t="shared" si="165"/>
        <v/>
      </c>
      <c r="M762" s="94" t="e">
        <f t="shared" si="156"/>
        <v>#VALUE!</v>
      </c>
      <c r="N762" s="94" t="e">
        <f t="shared" si="157"/>
        <v>#VALUE!</v>
      </c>
      <c r="O762" s="94" t="e">
        <f t="shared" si="158"/>
        <v>#VALUE!</v>
      </c>
      <c r="P762" s="95" t="e">
        <f t="shared" si="159"/>
        <v>#VALUE!</v>
      </c>
      <c r="Q762" s="95" t="e">
        <f t="shared" si="166"/>
        <v>#VALUE!</v>
      </c>
      <c r="R762" s="95" t="b">
        <f t="shared" si="167"/>
        <v>0</v>
      </c>
      <c r="S762" s="76" t="str">
        <f t="shared" si="160"/>
        <v/>
      </c>
      <c r="T762" s="94" t="e" cm="1">
        <f t="array" aca="1" ref="T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U762" s="94" t="str">
        <f t="shared" si="161"/>
        <v/>
      </c>
      <c r="V762" s="96" t="b">
        <f t="shared" si="162"/>
        <v>0</v>
      </c>
      <c r="W762" s="130" t="e">
        <f>IF(#REF!="",FALSE,IF(OR(X762&gt;Z762,X762&lt;Y762),TRUE,FALSE))</f>
        <v>#REF!</v>
      </c>
      <c r="X762" s="130">
        <f t="shared" si="163"/>
        <v>0</v>
      </c>
      <c r="Y762" s="132" t="e">
        <f>#REF!-3/30</f>
        <v>#REF!</v>
      </c>
      <c r="Z762" s="133" t="e">
        <f>#REF!+1/30</f>
        <v>#REF!</v>
      </c>
    </row>
    <row r="763" spans="1:26" s="30" customFormat="1" x14ac:dyDescent="0.25">
      <c r="A763" s="19">
        <v>748</v>
      </c>
      <c r="B763" s="20"/>
      <c r="C763" s="189"/>
      <c r="D763" s="1"/>
      <c r="E763" s="1"/>
      <c r="F763" s="233">
        <v>0</v>
      </c>
      <c r="G763" s="58"/>
      <c r="H763" s="134" t="str">
        <f t="shared" si="164"/>
        <v/>
      </c>
      <c r="I763" s="35" t="b">
        <f t="shared" si="154"/>
        <v>0</v>
      </c>
      <c r="J763" s="92" t="str">
        <f t="shared" si="155"/>
        <v/>
      </c>
      <c r="K763" s="29" t="b">
        <v>0</v>
      </c>
      <c r="L763" s="92" t="str">
        <f t="shared" si="165"/>
        <v/>
      </c>
      <c r="M763" s="94" t="e">
        <f t="shared" si="156"/>
        <v>#VALUE!</v>
      </c>
      <c r="N763" s="94" t="e">
        <f t="shared" si="157"/>
        <v>#VALUE!</v>
      </c>
      <c r="O763" s="94" t="e">
        <f t="shared" si="158"/>
        <v>#VALUE!</v>
      </c>
      <c r="P763" s="95" t="e">
        <f t="shared" si="159"/>
        <v>#VALUE!</v>
      </c>
      <c r="Q763" s="95" t="e">
        <f t="shared" si="166"/>
        <v>#VALUE!</v>
      </c>
      <c r="R763" s="95" t="b">
        <f t="shared" si="167"/>
        <v>0</v>
      </c>
      <c r="S763" s="76" t="str">
        <f t="shared" si="160"/>
        <v/>
      </c>
      <c r="T763" s="94" t="e" cm="1">
        <f t="array" aca="1" ref="T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U763" s="94" t="str">
        <f t="shared" si="161"/>
        <v/>
      </c>
      <c r="V763" s="96" t="b">
        <f t="shared" si="162"/>
        <v>0</v>
      </c>
      <c r="W763" s="130" t="e">
        <f>IF(#REF!="",FALSE,IF(OR(X763&gt;Z763,X763&lt;Y763),TRUE,FALSE))</f>
        <v>#REF!</v>
      </c>
      <c r="X763" s="130">
        <f t="shared" si="163"/>
        <v>0</v>
      </c>
      <c r="Y763" s="132" t="e">
        <f>#REF!-3/30</f>
        <v>#REF!</v>
      </c>
      <c r="Z763" s="133" t="e">
        <f>#REF!+1/30</f>
        <v>#REF!</v>
      </c>
    </row>
    <row r="764" spans="1:26" s="30" customFormat="1" x14ac:dyDescent="0.25">
      <c r="A764" s="19">
        <v>749</v>
      </c>
      <c r="B764" s="20"/>
      <c r="C764" s="189"/>
      <c r="D764" s="1"/>
      <c r="E764" s="1"/>
      <c r="F764" s="233">
        <v>0</v>
      </c>
      <c r="G764" s="58"/>
      <c r="H764" s="134" t="str">
        <f t="shared" si="164"/>
        <v/>
      </c>
      <c r="I764" s="35" t="b">
        <f t="shared" si="154"/>
        <v>0</v>
      </c>
      <c r="J764" s="92" t="str">
        <f t="shared" si="155"/>
        <v/>
      </c>
      <c r="K764" s="29" t="b">
        <v>0</v>
      </c>
      <c r="L764" s="92" t="str">
        <f t="shared" si="165"/>
        <v/>
      </c>
      <c r="M764" s="94" t="e">
        <f t="shared" si="156"/>
        <v>#VALUE!</v>
      </c>
      <c r="N764" s="94" t="e">
        <f t="shared" si="157"/>
        <v>#VALUE!</v>
      </c>
      <c r="O764" s="94" t="e">
        <f t="shared" si="158"/>
        <v>#VALUE!</v>
      </c>
      <c r="P764" s="95" t="e">
        <f t="shared" si="159"/>
        <v>#VALUE!</v>
      </c>
      <c r="Q764" s="95" t="e">
        <f t="shared" si="166"/>
        <v>#VALUE!</v>
      </c>
      <c r="R764" s="95" t="b">
        <f t="shared" si="167"/>
        <v>0</v>
      </c>
      <c r="S764" s="76" t="str">
        <f t="shared" si="160"/>
        <v/>
      </c>
      <c r="T764" s="94" t="e" cm="1">
        <f t="array" aca="1" ref="T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U764" s="94" t="str">
        <f t="shared" si="161"/>
        <v/>
      </c>
      <c r="V764" s="96" t="b">
        <f t="shared" si="162"/>
        <v>0</v>
      </c>
      <c r="W764" s="130" t="e">
        <f>IF(#REF!="",FALSE,IF(OR(X764&gt;Z764,X764&lt;Y764),TRUE,FALSE))</f>
        <v>#REF!</v>
      </c>
      <c r="X764" s="130">
        <f t="shared" si="163"/>
        <v>0</v>
      </c>
      <c r="Y764" s="132" t="e">
        <f>#REF!-3/30</f>
        <v>#REF!</v>
      </c>
      <c r="Z764" s="133" t="e">
        <f>#REF!+1/30</f>
        <v>#REF!</v>
      </c>
    </row>
    <row r="765" spans="1:26" s="30" customFormat="1" x14ac:dyDescent="0.25">
      <c r="A765" s="19">
        <v>750</v>
      </c>
      <c r="B765" s="20"/>
      <c r="C765" s="189"/>
      <c r="D765" s="1"/>
      <c r="E765" s="1"/>
      <c r="F765" s="233">
        <v>0</v>
      </c>
      <c r="G765" s="58"/>
      <c r="H765" s="134" t="str">
        <f t="shared" si="164"/>
        <v/>
      </c>
      <c r="I765" s="35" t="b">
        <f t="shared" si="154"/>
        <v>0</v>
      </c>
      <c r="J765" s="92" t="str">
        <f t="shared" si="155"/>
        <v/>
      </c>
      <c r="K765" s="29" t="b">
        <v>0</v>
      </c>
      <c r="L765" s="92" t="str">
        <f t="shared" si="165"/>
        <v/>
      </c>
      <c r="M765" s="94" t="e">
        <f t="shared" si="156"/>
        <v>#VALUE!</v>
      </c>
      <c r="N765" s="94" t="e">
        <f t="shared" si="157"/>
        <v>#VALUE!</v>
      </c>
      <c r="O765" s="94" t="e">
        <f t="shared" si="158"/>
        <v>#VALUE!</v>
      </c>
      <c r="P765" s="95" t="e">
        <f t="shared" si="159"/>
        <v>#VALUE!</v>
      </c>
      <c r="Q765" s="95" t="e">
        <f t="shared" si="166"/>
        <v>#VALUE!</v>
      </c>
      <c r="R765" s="95" t="b">
        <f t="shared" si="167"/>
        <v>0</v>
      </c>
      <c r="S765" s="76" t="str">
        <f t="shared" si="160"/>
        <v/>
      </c>
      <c r="T765" s="94" t="e" cm="1">
        <f t="array" aca="1" ref="T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U765" s="94" t="str">
        <f t="shared" si="161"/>
        <v/>
      </c>
      <c r="V765" s="96" t="b">
        <f t="shared" si="162"/>
        <v>0</v>
      </c>
      <c r="W765" s="130" t="e">
        <f>IF(#REF!="",FALSE,IF(OR(X765&gt;Z765,X765&lt;Y765),TRUE,FALSE))</f>
        <v>#REF!</v>
      </c>
      <c r="X765" s="130">
        <f t="shared" si="163"/>
        <v>0</v>
      </c>
      <c r="Y765" s="132" t="e">
        <f>#REF!-3/30</f>
        <v>#REF!</v>
      </c>
      <c r="Z765" s="133" t="e">
        <f>#REF!+1/30</f>
        <v>#REF!</v>
      </c>
    </row>
    <row r="766" spans="1:26" s="30" customFormat="1" x14ac:dyDescent="0.25">
      <c r="A766" s="19">
        <v>751</v>
      </c>
      <c r="B766" s="20"/>
      <c r="C766" s="189"/>
      <c r="D766" s="1"/>
      <c r="E766" s="1"/>
      <c r="F766" s="233">
        <v>0</v>
      </c>
      <c r="G766" s="58"/>
      <c r="H766" s="134" t="str">
        <f t="shared" si="164"/>
        <v/>
      </c>
      <c r="I766" s="35" t="b">
        <f t="shared" si="154"/>
        <v>0</v>
      </c>
      <c r="J766" s="92" t="str">
        <f t="shared" si="155"/>
        <v/>
      </c>
      <c r="K766" s="29" t="b">
        <v>0</v>
      </c>
      <c r="L766" s="92" t="str">
        <f t="shared" si="165"/>
        <v/>
      </c>
      <c r="M766" s="94" t="e">
        <f t="shared" si="156"/>
        <v>#VALUE!</v>
      </c>
      <c r="N766" s="94" t="e">
        <f t="shared" si="157"/>
        <v>#VALUE!</v>
      </c>
      <c r="O766" s="94" t="e">
        <f t="shared" si="158"/>
        <v>#VALUE!</v>
      </c>
      <c r="P766" s="95" t="e">
        <f t="shared" si="159"/>
        <v>#VALUE!</v>
      </c>
      <c r="Q766" s="95" t="e">
        <f t="shared" si="166"/>
        <v>#VALUE!</v>
      </c>
      <c r="R766" s="95" t="b">
        <f t="shared" si="167"/>
        <v>0</v>
      </c>
      <c r="S766" s="76" t="str">
        <f t="shared" si="160"/>
        <v/>
      </c>
      <c r="T766" s="94" t="e" cm="1">
        <f t="array" aca="1" ref="T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U766" s="94" t="str">
        <f t="shared" si="161"/>
        <v/>
      </c>
      <c r="V766" s="96" t="b">
        <f t="shared" si="162"/>
        <v>0</v>
      </c>
      <c r="W766" s="130" t="e">
        <f>IF(#REF!="",FALSE,IF(OR(X766&gt;Z766,X766&lt;Y766),TRUE,FALSE))</f>
        <v>#REF!</v>
      </c>
      <c r="X766" s="130">
        <f t="shared" si="163"/>
        <v>0</v>
      </c>
      <c r="Y766" s="132" t="e">
        <f>#REF!-3/30</f>
        <v>#REF!</v>
      </c>
      <c r="Z766" s="133" t="e">
        <f>#REF!+1/30</f>
        <v>#REF!</v>
      </c>
    </row>
    <row r="767" spans="1:26" s="30" customFormat="1" x14ac:dyDescent="0.25">
      <c r="A767" s="19">
        <v>752</v>
      </c>
      <c r="B767" s="20"/>
      <c r="C767" s="189"/>
      <c r="D767" s="1"/>
      <c r="E767" s="1"/>
      <c r="F767" s="233">
        <v>0</v>
      </c>
      <c r="G767" s="58"/>
      <c r="H767" s="134" t="str">
        <f t="shared" si="164"/>
        <v/>
      </c>
      <c r="I767" s="35" t="b">
        <f t="shared" si="154"/>
        <v>0</v>
      </c>
      <c r="J767" s="92" t="str">
        <f t="shared" si="155"/>
        <v/>
      </c>
      <c r="K767" s="29" t="b">
        <v>0</v>
      </c>
      <c r="L767" s="92" t="str">
        <f t="shared" si="165"/>
        <v/>
      </c>
      <c r="M767" s="94" t="e">
        <f t="shared" si="156"/>
        <v>#VALUE!</v>
      </c>
      <c r="N767" s="94" t="e">
        <f t="shared" si="157"/>
        <v>#VALUE!</v>
      </c>
      <c r="O767" s="94" t="e">
        <f t="shared" si="158"/>
        <v>#VALUE!</v>
      </c>
      <c r="P767" s="95" t="e">
        <f t="shared" si="159"/>
        <v>#VALUE!</v>
      </c>
      <c r="Q767" s="95" t="e">
        <f t="shared" si="166"/>
        <v>#VALUE!</v>
      </c>
      <c r="R767" s="95" t="b">
        <f t="shared" si="167"/>
        <v>0</v>
      </c>
      <c r="S767" s="76" t="str">
        <f t="shared" si="160"/>
        <v/>
      </c>
      <c r="T767" s="94" t="e" cm="1">
        <f t="array" aca="1" ref="T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U767" s="94" t="str">
        <f t="shared" si="161"/>
        <v/>
      </c>
      <c r="V767" s="96" t="b">
        <f t="shared" si="162"/>
        <v>0</v>
      </c>
      <c r="W767" s="130" t="e">
        <f>IF(#REF!="",FALSE,IF(OR(X767&gt;Z767,X767&lt;Y767),TRUE,FALSE))</f>
        <v>#REF!</v>
      </c>
      <c r="X767" s="130">
        <f t="shared" si="163"/>
        <v>0</v>
      </c>
      <c r="Y767" s="132" t="e">
        <f>#REF!-3/30</f>
        <v>#REF!</v>
      </c>
      <c r="Z767" s="133" t="e">
        <f>#REF!+1/30</f>
        <v>#REF!</v>
      </c>
    </row>
    <row r="768" spans="1:26" s="30" customFormat="1" x14ac:dyDescent="0.25">
      <c r="A768" s="19">
        <v>753</v>
      </c>
      <c r="B768" s="20"/>
      <c r="C768" s="189"/>
      <c r="D768" s="1"/>
      <c r="E768" s="1"/>
      <c r="F768" s="233">
        <v>0</v>
      </c>
      <c r="G768" s="58"/>
      <c r="H768" s="134" t="str">
        <f t="shared" si="164"/>
        <v/>
      </c>
      <c r="I768" s="35" t="b">
        <f t="shared" si="154"/>
        <v>0</v>
      </c>
      <c r="J768" s="92" t="str">
        <f t="shared" si="155"/>
        <v/>
      </c>
      <c r="K768" s="29" t="b">
        <v>0</v>
      </c>
      <c r="L768" s="92" t="str">
        <f t="shared" si="165"/>
        <v/>
      </c>
      <c r="M768" s="94" t="e">
        <f t="shared" si="156"/>
        <v>#VALUE!</v>
      </c>
      <c r="N768" s="94" t="e">
        <f t="shared" si="157"/>
        <v>#VALUE!</v>
      </c>
      <c r="O768" s="94" t="e">
        <f t="shared" si="158"/>
        <v>#VALUE!</v>
      </c>
      <c r="P768" s="95" t="e">
        <f t="shared" si="159"/>
        <v>#VALUE!</v>
      </c>
      <c r="Q768" s="95" t="e">
        <f t="shared" si="166"/>
        <v>#VALUE!</v>
      </c>
      <c r="R768" s="95" t="b">
        <f t="shared" si="167"/>
        <v>0</v>
      </c>
      <c r="S768" s="76" t="str">
        <f t="shared" si="160"/>
        <v/>
      </c>
      <c r="T768" s="94" t="e" cm="1">
        <f t="array" aca="1" ref="T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U768" s="94" t="str">
        <f t="shared" si="161"/>
        <v/>
      </c>
      <c r="V768" s="96" t="b">
        <f t="shared" si="162"/>
        <v>0</v>
      </c>
      <c r="W768" s="130" t="e">
        <f>IF(#REF!="",FALSE,IF(OR(X768&gt;Z768,X768&lt;Y768),TRUE,FALSE))</f>
        <v>#REF!</v>
      </c>
      <c r="X768" s="130">
        <f t="shared" si="163"/>
        <v>0</v>
      </c>
      <c r="Y768" s="132" t="e">
        <f>#REF!-3/30</f>
        <v>#REF!</v>
      </c>
      <c r="Z768" s="133" t="e">
        <f>#REF!+1/30</f>
        <v>#REF!</v>
      </c>
    </row>
    <row r="769" spans="1:26" s="30" customFormat="1" x14ac:dyDescent="0.25">
      <c r="A769" s="19">
        <v>754</v>
      </c>
      <c r="B769" s="20"/>
      <c r="C769" s="189"/>
      <c r="D769" s="1"/>
      <c r="E769" s="1"/>
      <c r="F769" s="233">
        <v>0</v>
      </c>
      <c r="G769" s="58"/>
      <c r="H769" s="134" t="str">
        <f t="shared" si="164"/>
        <v/>
      </c>
      <c r="I769" s="35" t="b">
        <f t="shared" si="154"/>
        <v>0</v>
      </c>
      <c r="J769" s="92" t="str">
        <f t="shared" si="155"/>
        <v/>
      </c>
      <c r="K769" s="29" t="b">
        <v>0</v>
      </c>
      <c r="L769" s="92" t="str">
        <f t="shared" si="165"/>
        <v/>
      </c>
      <c r="M769" s="94" t="e">
        <f t="shared" si="156"/>
        <v>#VALUE!</v>
      </c>
      <c r="N769" s="94" t="e">
        <f t="shared" si="157"/>
        <v>#VALUE!</v>
      </c>
      <c r="O769" s="94" t="e">
        <f t="shared" si="158"/>
        <v>#VALUE!</v>
      </c>
      <c r="P769" s="95" t="e">
        <f t="shared" si="159"/>
        <v>#VALUE!</v>
      </c>
      <c r="Q769" s="95" t="e">
        <f t="shared" si="166"/>
        <v>#VALUE!</v>
      </c>
      <c r="R769" s="95" t="b">
        <f t="shared" si="167"/>
        <v>0</v>
      </c>
      <c r="S769" s="76" t="str">
        <f t="shared" si="160"/>
        <v/>
      </c>
      <c r="T769" s="94" t="e" cm="1">
        <f t="array" aca="1" ref="T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U769" s="94" t="str">
        <f t="shared" si="161"/>
        <v/>
      </c>
      <c r="V769" s="96" t="b">
        <f t="shared" si="162"/>
        <v>0</v>
      </c>
      <c r="W769" s="130" t="e">
        <f>IF(#REF!="",FALSE,IF(OR(X769&gt;Z769,X769&lt;Y769),TRUE,FALSE))</f>
        <v>#REF!</v>
      </c>
      <c r="X769" s="130">
        <f t="shared" si="163"/>
        <v>0</v>
      </c>
      <c r="Y769" s="132" t="e">
        <f>#REF!-3/30</f>
        <v>#REF!</v>
      </c>
      <c r="Z769" s="133" t="e">
        <f>#REF!+1/30</f>
        <v>#REF!</v>
      </c>
    </row>
    <row r="770" spans="1:26" s="30" customFormat="1" x14ac:dyDescent="0.25">
      <c r="A770" s="19">
        <v>755</v>
      </c>
      <c r="B770" s="20"/>
      <c r="C770" s="189"/>
      <c r="D770" s="1"/>
      <c r="E770" s="1"/>
      <c r="F770" s="233">
        <v>0</v>
      </c>
      <c r="G770" s="58"/>
      <c r="H770" s="134" t="str">
        <f t="shared" si="164"/>
        <v/>
      </c>
      <c r="I770" s="35" t="b">
        <f t="shared" si="154"/>
        <v>0</v>
      </c>
      <c r="J770" s="92" t="str">
        <f t="shared" si="155"/>
        <v/>
      </c>
      <c r="K770" s="29" t="b">
        <v>0</v>
      </c>
      <c r="L770" s="92" t="str">
        <f t="shared" si="165"/>
        <v/>
      </c>
      <c r="M770" s="94" t="e">
        <f t="shared" si="156"/>
        <v>#VALUE!</v>
      </c>
      <c r="N770" s="94" t="e">
        <f t="shared" si="157"/>
        <v>#VALUE!</v>
      </c>
      <c r="O770" s="94" t="e">
        <f t="shared" si="158"/>
        <v>#VALUE!</v>
      </c>
      <c r="P770" s="95" t="e">
        <f t="shared" si="159"/>
        <v>#VALUE!</v>
      </c>
      <c r="Q770" s="95" t="e">
        <f t="shared" si="166"/>
        <v>#VALUE!</v>
      </c>
      <c r="R770" s="95" t="b">
        <f t="shared" si="167"/>
        <v>0</v>
      </c>
      <c r="S770" s="76" t="str">
        <f t="shared" si="160"/>
        <v/>
      </c>
      <c r="T770" s="94" t="e" cm="1">
        <f t="array" aca="1" ref="T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U770" s="94" t="str">
        <f t="shared" si="161"/>
        <v/>
      </c>
      <c r="V770" s="96" t="b">
        <f t="shared" si="162"/>
        <v>0</v>
      </c>
      <c r="W770" s="130" t="e">
        <f>IF(#REF!="",FALSE,IF(OR(X770&gt;Z770,X770&lt;Y770),TRUE,FALSE))</f>
        <v>#REF!</v>
      </c>
      <c r="X770" s="130">
        <f t="shared" si="163"/>
        <v>0</v>
      </c>
      <c r="Y770" s="132" t="e">
        <f>#REF!-3/30</f>
        <v>#REF!</v>
      </c>
      <c r="Z770" s="133" t="e">
        <f>#REF!+1/30</f>
        <v>#REF!</v>
      </c>
    </row>
    <row r="771" spans="1:26" s="30" customFormat="1" x14ac:dyDescent="0.25">
      <c r="A771" s="19">
        <v>756</v>
      </c>
      <c r="B771" s="20"/>
      <c r="C771" s="189"/>
      <c r="D771" s="1"/>
      <c r="E771" s="1"/>
      <c r="F771" s="233">
        <v>0</v>
      </c>
      <c r="G771" s="58"/>
      <c r="H771" s="134" t="str">
        <f t="shared" si="164"/>
        <v/>
      </c>
      <c r="I771" s="35" t="b">
        <f t="shared" si="154"/>
        <v>0</v>
      </c>
      <c r="J771" s="92" t="str">
        <f t="shared" si="155"/>
        <v/>
      </c>
      <c r="K771" s="29" t="b">
        <v>0</v>
      </c>
      <c r="L771" s="92" t="str">
        <f t="shared" si="165"/>
        <v/>
      </c>
      <c r="M771" s="94" t="e">
        <f t="shared" si="156"/>
        <v>#VALUE!</v>
      </c>
      <c r="N771" s="94" t="e">
        <f t="shared" si="157"/>
        <v>#VALUE!</v>
      </c>
      <c r="O771" s="94" t="e">
        <f t="shared" si="158"/>
        <v>#VALUE!</v>
      </c>
      <c r="P771" s="95" t="e">
        <f t="shared" si="159"/>
        <v>#VALUE!</v>
      </c>
      <c r="Q771" s="95" t="e">
        <f t="shared" si="166"/>
        <v>#VALUE!</v>
      </c>
      <c r="R771" s="95" t="b">
        <f t="shared" si="167"/>
        <v>0</v>
      </c>
      <c r="S771" s="76" t="str">
        <f t="shared" si="160"/>
        <v/>
      </c>
      <c r="T771" s="94" t="e" cm="1">
        <f t="array" aca="1" ref="T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U771" s="94" t="str">
        <f t="shared" si="161"/>
        <v/>
      </c>
      <c r="V771" s="96" t="b">
        <f t="shared" si="162"/>
        <v>0</v>
      </c>
      <c r="W771" s="130" t="e">
        <f>IF(#REF!="",FALSE,IF(OR(X771&gt;Z771,X771&lt;Y771),TRUE,FALSE))</f>
        <v>#REF!</v>
      </c>
      <c r="X771" s="130">
        <f t="shared" si="163"/>
        <v>0</v>
      </c>
      <c r="Y771" s="132" t="e">
        <f>#REF!-3/30</f>
        <v>#REF!</v>
      </c>
      <c r="Z771" s="133" t="e">
        <f>#REF!+1/30</f>
        <v>#REF!</v>
      </c>
    </row>
    <row r="772" spans="1:26" s="30" customFormat="1" x14ac:dyDescent="0.25">
      <c r="A772" s="19">
        <v>757</v>
      </c>
      <c r="B772" s="20"/>
      <c r="C772" s="189"/>
      <c r="D772" s="1"/>
      <c r="E772" s="1"/>
      <c r="F772" s="233">
        <v>0</v>
      </c>
      <c r="G772" s="58"/>
      <c r="H772" s="134" t="str">
        <f t="shared" si="164"/>
        <v/>
      </c>
      <c r="I772" s="35" t="b">
        <f t="shared" si="154"/>
        <v>0</v>
      </c>
      <c r="J772" s="92" t="str">
        <f t="shared" si="155"/>
        <v/>
      </c>
      <c r="K772" s="29" t="b">
        <v>0</v>
      </c>
      <c r="L772" s="92" t="str">
        <f t="shared" si="165"/>
        <v/>
      </c>
      <c r="M772" s="94" t="e">
        <f t="shared" si="156"/>
        <v>#VALUE!</v>
      </c>
      <c r="N772" s="94" t="e">
        <f t="shared" si="157"/>
        <v>#VALUE!</v>
      </c>
      <c r="O772" s="94" t="e">
        <f t="shared" si="158"/>
        <v>#VALUE!</v>
      </c>
      <c r="P772" s="95" t="e">
        <f t="shared" si="159"/>
        <v>#VALUE!</v>
      </c>
      <c r="Q772" s="95" t="e">
        <f t="shared" si="166"/>
        <v>#VALUE!</v>
      </c>
      <c r="R772" s="95" t="b">
        <f t="shared" si="167"/>
        <v>0</v>
      </c>
      <c r="S772" s="76" t="str">
        <f t="shared" si="160"/>
        <v/>
      </c>
      <c r="T772" s="94" t="e" cm="1">
        <f t="array" aca="1" ref="T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U772" s="94" t="str">
        <f t="shared" si="161"/>
        <v/>
      </c>
      <c r="V772" s="96" t="b">
        <f t="shared" si="162"/>
        <v>0</v>
      </c>
      <c r="W772" s="130" t="e">
        <f>IF(#REF!="",FALSE,IF(OR(X772&gt;Z772,X772&lt;Y772),TRUE,FALSE))</f>
        <v>#REF!</v>
      </c>
      <c r="X772" s="130">
        <f t="shared" si="163"/>
        <v>0</v>
      </c>
      <c r="Y772" s="132" t="e">
        <f>#REF!-3/30</f>
        <v>#REF!</v>
      </c>
      <c r="Z772" s="133" t="e">
        <f>#REF!+1/30</f>
        <v>#REF!</v>
      </c>
    </row>
    <row r="773" spans="1:26" s="30" customFormat="1" x14ac:dyDescent="0.25">
      <c r="A773" s="19">
        <v>758</v>
      </c>
      <c r="B773" s="20"/>
      <c r="C773" s="189"/>
      <c r="D773" s="1"/>
      <c r="E773" s="1"/>
      <c r="F773" s="233">
        <v>0</v>
      </c>
      <c r="G773" s="58"/>
      <c r="H773" s="134" t="str">
        <f t="shared" si="164"/>
        <v/>
      </c>
      <c r="I773" s="35" t="b">
        <f t="shared" si="154"/>
        <v>0</v>
      </c>
      <c r="J773" s="92" t="str">
        <f t="shared" si="155"/>
        <v/>
      </c>
      <c r="K773" s="29" t="b">
        <v>0</v>
      </c>
      <c r="L773" s="92" t="str">
        <f t="shared" si="165"/>
        <v/>
      </c>
      <c r="M773" s="94" t="e">
        <f t="shared" si="156"/>
        <v>#VALUE!</v>
      </c>
      <c r="N773" s="94" t="e">
        <f t="shared" si="157"/>
        <v>#VALUE!</v>
      </c>
      <c r="O773" s="94" t="e">
        <f t="shared" si="158"/>
        <v>#VALUE!</v>
      </c>
      <c r="P773" s="95" t="e">
        <f t="shared" si="159"/>
        <v>#VALUE!</v>
      </c>
      <c r="Q773" s="95" t="e">
        <f t="shared" si="166"/>
        <v>#VALUE!</v>
      </c>
      <c r="R773" s="95" t="b">
        <f t="shared" si="167"/>
        <v>0</v>
      </c>
      <c r="S773" s="76" t="str">
        <f t="shared" si="160"/>
        <v/>
      </c>
      <c r="T773" s="94" t="e" cm="1">
        <f t="array" aca="1" ref="T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U773" s="94" t="str">
        <f t="shared" si="161"/>
        <v/>
      </c>
      <c r="V773" s="96" t="b">
        <f t="shared" si="162"/>
        <v>0</v>
      </c>
      <c r="W773" s="130" t="e">
        <f>IF(#REF!="",FALSE,IF(OR(X773&gt;Z773,X773&lt;Y773),TRUE,FALSE))</f>
        <v>#REF!</v>
      </c>
      <c r="X773" s="130">
        <f t="shared" si="163"/>
        <v>0</v>
      </c>
      <c r="Y773" s="132" t="e">
        <f>#REF!-3/30</f>
        <v>#REF!</v>
      </c>
      <c r="Z773" s="133" t="e">
        <f>#REF!+1/30</f>
        <v>#REF!</v>
      </c>
    </row>
    <row r="774" spans="1:26" s="30" customFormat="1" x14ac:dyDescent="0.25">
      <c r="A774" s="19">
        <v>759</v>
      </c>
      <c r="B774" s="20"/>
      <c r="C774" s="189"/>
      <c r="D774" s="1"/>
      <c r="E774" s="1"/>
      <c r="F774" s="233">
        <v>0</v>
      </c>
      <c r="G774" s="58"/>
      <c r="H774" s="134" t="str">
        <f t="shared" si="164"/>
        <v/>
      </c>
      <c r="I774" s="35" t="b">
        <f t="shared" si="154"/>
        <v>0</v>
      </c>
      <c r="J774" s="92" t="str">
        <f t="shared" si="155"/>
        <v/>
      </c>
      <c r="K774" s="29" t="b">
        <v>0</v>
      </c>
      <c r="L774" s="92" t="str">
        <f t="shared" si="165"/>
        <v/>
      </c>
      <c r="M774" s="94" t="e">
        <f t="shared" si="156"/>
        <v>#VALUE!</v>
      </c>
      <c r="N774" s="94" t="e">
        <f t="shared" si="157"/>
        <v>#VALUE!</v>
      </c>
      <c r="O774" s="94" t="e">
        <f t="shared" si="158"/>
        <v>#VALUE!</v>
      </c>
      <c r="P774" s="95" t="e">
        <f t="shared" si="159"/>
        <v>#VALUE!</v>
      </c>
      <c r="Q774" s="95" t="e">
        <f t="shared" si="166"/>
        <v>#VALUE!</v>
      </c>
      <c r="R774" s="95" t="b">
        <f t="shared" si="167"/>
        <v>0</v>
      </c>
      <c r="S774" s="76" t="str">
        <f t="shared" si="160"/>
        <v/>
      </c>
      <c r="T774" s="94" t="e" cm="1">
        <f t="array" aca="1" ref="T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U774" s="94" t="str">
        <f t="shared" si="161"/>
        <v/>
      </c>
      <c r="V774" s="96" t="b">
        <f t="shared" si="162"/>
        <v>0</v>
      </c>
      <c r="W774" s="130" t="e">
        <f>IF(#REF!="",FALSE,IF(OR(X774&gt;Z774,X774&lt;Y774),TRUE,FALSE))</f>
        <v>#REF!</v>
      </c>
      <c r="X774" s="130">
        <f t="shared" si="163"/>
        <v>0</v>
      </c>
      <c r="Y774" s="132" t="e">
        <f>#REF!-3/30</f>
        <v>#REF!</v>
      </c>
      <c r="Z774" s="133" t="e">
        <f>#REF!+1/30</f>
        <v>#REF!</v>
      </c>
    </row>
    <row r="775" spans="1:26" s="30" customFormat="1" x14ac:dyDescent="0.25">
      <c r="A775" s="19">
        <v>760</v>
      </c>
      <c r="B775" s="20"/>
      <c r="C775" s="189"/>
      <c r="D775" s="1"/>
      <c r="E775" s="1"/>
      <c r="F775" s="233">
        <v>0</v>
      </c>
      <c r="G775" s="58"/>
      <c r="H775" s="134" t="str">
        <f t="shared" si="164"/>
        <v/>
      </c>
      <c r="I775" s="35" t="b">
        <f t="shared" si="154"/>
        <v>0</v>
      </c>
      <c r="J775" s="92" t="str">
        <f t="shared" si="155"/>
        <v/>
      </c>
      <c r="K775" s="29" t="b">
        <v>0</v>
      </c>
      <c r="L775" s="92" t="str">
        <f t="shared" si="165"/>
        <v/>
      </c>
      <c r="M775" s="94" t="e">
        <f t="shared" si="156"/>
        <v>#VALUE!</v>
      </c>
      <c r="N775" s="94" t="e">
        <f t="shared" si="157"/>
        <v>#VALUE!</v>
      </c>
      <c r="O775" s="94" t="e">
        <f t="shared" si="158"/>
        <v>#VALUE!</v>
      </c>
      <c r="P775" s="95" t="e">
        <f t="shared" si="159"/>
        <v>#VALUE!</v>
      </c>
      <c r="Q775" s="95" t="e">
        <f t="shared" si="166"/>
        <v>#VALUE!</v>
      </c>
      <c r="R775" s="95" t="b">
        <f t="shared" si="167"/>
        <v>0</v>
      </c>
      <c r="S775" s="76" t="str">
        <f t="shared" si="160"/>
        <v/>
      </c>
      <c r="T775" s="94" t="e" cm="1">
        <f t="array" aca="1" ref="T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U775" s="94" t="str">
        <f t="shared" si="161"/>
        <v/>
      </c>
      <c r="V775" s="96" t="b">
        <f t="shared" si="162"/>
        <v>0</v>
      </c>
      <c r="W775" s="130" t="e">
        <f>IF(#REF!="",FALSE,IF(OR(X775&gt;Z775,X775&lt;Y775),TRUE,FALSE))</f>
        <v>#REF!</v>
      </c>
      <c r="X775" s="130">
        <f t="shared" si="163"/>
        <v>0</v>
      </c>
      <c r="Y775" s="132" t="e">
        <f>#REF!-3/30</f>
        <v>#REF!</v>
      </c>
      <c r="Z775" s="133" t="e">
        <f>#REF!+1/30</f>
        <v>#REF!</v>
      </c>
    </row>
    <row r="776" spans="1:26" s="30" customFormat="1" x14ac:dyDescent="0.25">
      <c r="A776" s="19">
        <v>761</v>
      </c>
      <c r="B776" s="20"/>
      <c r="C776" s="189"/>
      <c r="D776" s="1"/>
      <c r="E776" s="1"/>
      <c r="F776" s="233">
        <v>0</v>
      </c>
      <c r="G776" s="58"/>
      <c r="H776" s="134" t="str">
        <f t="shared" si="164"/>
        <v/>
      </c>
      <c r="I776" s="35" t="b">
        <f t="shared" si="154"/>
        <v>0</v>
      </c>
      <c r="J776" s="92" t="str">
        <f t="shared" si="155"/>
        <v/>
      </c>
      <c r="K776" s="29" t="b">
        <v>0</v>
      </c>
      <c r="L776" s="92" t="str">
        <f t="shared" si="165"/>
        <v/>
      </c>
      <c r="M776" s="94" t="e">
        <f t="shared" si="156"/>
        <v>#VALUE!</v>
      </c>
      <c r="N776" s="94" t="e">
        <f t="shared" si="157"/>
        <v>#VALUE!</v>
      </c>
      <c r="O776" s="94" t="e">
        <f t="shared" si="158"/>
        <v>#VALUE!</v>
      </c>
      <c r="P776" s="95" t="e">
        <f t="shared" si="159"/>
        <v>#VALUE!</v>
      </c>
      <c r="Q776" s="95" t="e">
        <f t="shared" si="166"/>
        <v>#VALUE!</v>
      </c>
      <c r="R776" s="95" t="b">
        <f t="shared" si="167"/>
        <v>0</v>
      </c>
      <c r="S776" s="76" t="str">
        <f t="shared" si="160"/>
        <v/>
      </c>
      <c r="T776" s="94" t="e" cm="1">
        <f t="array" aca="1" ref="T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U776" s="94" t="str">
        <f t="shared" si="161"/>
        <v/>
      </c>
      <c r="V776" s="96" t="b">
        <f t="shared" si="162"/>
        <v>0</v>
      </c>
      <c r="W776" s="130" t="e">
        <f>IF(#REF!="",FALSE,IF(OR(X776&gt;Z776,X776&lt;Y776),TRUE,FALSE))</f>
        <v>#REF!</v>
      </c>
      <c r="X776" s="130">
        <f t="shared" si="163"/>
        <v>0</v>
      </c>
      <c r="Y776" s="132" t="e">
        <f>#REF!-3/30</f>
        <v>#REF!</v>
      </c>
      <c r="Z776" s="133" t="e">
        <f>#REF!+1/30</f>
        <v>#REF!</v>
      </c>
    </row>
    <row r="777" spans="1:26" s="30" customFormat="1" x14ac:dyDescent="0.25">
      <c r="A777" s="19">
        <v>762</v>
      </c>
      <c r="B777" s="20"/>
      <c r="C777" s="189"/>
      <c r="D777" s="1"/>
      <c r="E777" s="1"/>
      <c r="F777" s="233">
        <v>0</v>
      </c>
      <c r="G777" s="58"/>
      <c r="H777" s="134" t="str">
        <f t="shared" si="164"/>
        <v/>
      </c>
      <c r="I777" s="35" t="b">
        <f t="shared" si="154"/>
        <v>0</v>
      </c>
      <c r="J777" s="92" t="str">
        <f t="shared" si="155"/>
        <v/>
      </c>
      <c r="K777" s="29" t="b">
        <v>0</v>
      </c>
      <c r="L777" s="92" t="str">
        <f t="shared" si="165"/>
        <v/>
      </c>
      <c r="M777" s="94" t="e">
        <f t="shared" si="156"/>
        <v>#VALUE!</v>
      </c>
      <c r="N777" s="94" t="e">
        <f t="shared" si="157"/>
        <v>#VALUE!</v>
      </c>
      <c r="O777" s="94" t="e">
        <f t="shared" si="158"/>
        <v>#VALUE!</v>
      </c>
      <c r="P777" s="95" t="e">
        <f t="shared" si="159"/>
        <v>#VALUE!</v>
      </c>
      <c r="Q777" s="95" t="e">
        <f t="shared" si="166"/>
        <v>#VALUE!</v>
      </c>
      <c r="R777" s="95" t="b">
        <f t="shared" si="167"/>
        <v>0</v>
      </c>
      <c r="S777" s="76" t="str">
        <f t="shared" si="160"/>
        <v/>
      </c>
      <c r="T777" s="94" t="e" cm="1">
        <f t="array" aca="1" ref="T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U777" s="94" t="str">
        <f t="shared" si="161"/>
        <v/>
      </c>
      <c r="V777" s="96" t="b">
        <f t="shared" si="162"/>
        <v>0</v>
      </c>
      <c r="W777" s="130" t="e">
        <f>IF(#REF!="",FALSE,IF(OR(X777&gt;Z777,X777&lt;Y777),TRUE,FALSE))</f>
        <v>#REF!</v>
      </c>
      <c r="X777" s="130">
        <f t="shared" si="163"/>
        <v>0</v>
      </c>
      <c r="Y777" s="132" t="e">
        <f>#REF!-3/30</f>
        <v>#REF!</v>
      </c>
      <c r="Z777" s="133" t="e">
        <f>#REF!+1/30</f>
        <v>#REF!</v>
      </c>
    </row>
    <row r="778" spans="1:26" s="30" customFormat="1" x14ac:dyDescent="0.25">
      <c r="A778" s="19">
        <v>763</v>
      </c>
      <c r="B778" s="20"/>
      <c r="C778" s="189"/>
      <c r="D778" s="1"/>
      <c r="E778" s="1"/>
      <c r="F778" s="233">
        <v>0</v>
      </c>
      <c r="G778" s="58"/>
      <c r="H778" s="134" t="str">
        <f t="shared" si="164"/>
        <v/>
      </c>
      <c r="I778" s="35" t="b">
        <f t="shared" si="154"/>
        <v>0</v>
      </c>
      <c r="J778" s="92" t="str">
        <f t="shared" si="155"/>
        <v/>
      </c>
      <c r="K778" s="29" t="b">
        <v>0</v>
      </c>
      <c r="L778" s="92" t="str">
        <f t="shared" si="165"/>
        <v/>
      </c>
      <c r="M778" s="94" t="e">
        <f t="shared" si="156"/>
        <v>#VALUE!</v>
      </c>
      <c r="N778" s="94" t="e">
        <f t="shared" si="157"/>
        <v>#VALUE!</v>
      </c>
      <c r="O778" s="94" t="e">
        <f t="shared" si="158"/>
        <v>#VALUE!</v>
      </c>
      <c r="P778" s="95" t="e">
        <f t="shared" si="159"/>
        <v>#VALUE!</v>
      </c>
      <c r="Q778" s="95" t="e">
        <f t="shared" si="166"/>
        <v>#VALUE!</v>
      </c>
      <c r="R778" s="95" t="b">
        <f t="shared" si="167"/>
        <v>0</v>
      </c>
      <c r="S778" s="76" t="str">
        <f t="shared" si="160"/>
        <v/>
      </c>
      <c r="T778" s="94" t="e" cm="1">
        <f t="array" aca="1" ref="T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U778" s="94" t="str">
        <f t="shared" si="161"/>
        <v/>
      </c>
      <c r="V778" s="96" t="b">
        <f t="shared" si="162"/>
        <v>0</v>
      </c>
      <c r="W778" s="130" t="e">
        <f>IF(#REF!="",FALSE,IF(OR(X778&gt;Z778,X778&lt;Y778),TRUE,FALSE))</f>
        <v>#REF!</v>
      </c>
      <c r="X778" s="130">
        <f t="shared" si="163"/>
        <v>0</v>
      </c>
      <c r="Y778" s="132" t="e">
        <f>#REF!-3/30</f>
        <v>#REF!</v>
      </c>
      <c r="Z778" s="133" t="e">
        <f>#REF!+1/30</f>
        <v>#REF!</v>
      </c>
    </row>
    <row r="779" spans="1:26" s="30" customFormat="1" x14ac:dyDescent="0.25">
      <c r="A779" s="19">
        <v>764</v>
      </c>
      <c r="B779" s="20"/>
      <c r="C779" s="189"/>
      <c r="D779" s="1"/>
      <c r="E779" s="1"/>
      <c r="F779" s="233">
        <v>0</v>
      </c>
      <c r="G779" s="58"/>
      <c r="H779" s="134" t="str">
        <f t="shared" si="164"/>
        <v/>
      </c>
      <c r="I779" s="35" t="b">
        <f t="shared" si="154"/>
        <v>0</v>
      </c>
      <c r="J779" s="92" t="str">
        <f t="shared" si="155"/>
        <v/>
      </c>
      <c r="K779" s="29" t="b">
        <v>0</v>
      </c>
      <c r="L779" s="92" t="str">
        <f t="shared" si="165"/>
        <v/>
      </c>
      <c r="M779" s="94" t="e">
        <f t="shared" si="156"/>
        <v>#VALUE!</v>
      </c>
      <c r="N779" s="94" t="e">
        <f t="shared" si="157"/>
        <v>#VALUE!</v>
      </c>
      <c r="O779" s="94" t="e">
        <f t="shared" si="158"/>
        <v>#VALUE!</v>
      </c>
      <c r="P779" s="95" t="e">
        <f t="shared" si="159"/>
        <v>#VALUE!</v>
      </c>
      <c r="Q779" s="95" t="e">
        <f t="shared" si="166"/>
        <v>#VALUE!</v>
      </c>
      <c r="R779" s="95" t="b">
        <f t="shared" si="167"/>
        <v>0</v>
      </c>
      <c r="S779" s="76" t="str">
        <f t="shared" si="160"/>
        <v/>
      </c>
      <c r="T779" s="94" t="e" cm="1">
        <f t="array" aca="1" ref="T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U779" s="94" t="str">
        <f t="shared" si="161"/>
        <v/>
      </c>
      <c r="V779" s="96" t="b">
        <f t="shared" si="162"/>
        <v>0</v>
      </c>
      <c r="W779" s="130" t="e">
        <f>IF(#REF!="",FALSE,IF(OR(X779&gt;Z779,X779&lt;Y779),TRUE,FALSE))</f>
        <v>#REF!</v>
      </c>
      <c r="X779" s="130">
        <f t="shared" si="163"/>
        <v>0</v>
      </c>
      <c r="Y779" s="132" t="e">
        <f>#REF!-3/30</f>
        <v>#REF!</v>
      </c>
      <c r="Z779" s="133" t="e">
        <f>#REF!+1/30</f>
        <v>#REF!</v>
      </c>
    </row>
    <row r="780" spans="1:26" s="30" customFormat="1" x14ac:dyDescent="0.25">
      <c r="A780" s="19">
        <v>765</v>
      </c>
      <c r="B780" s="20"/>
      <c r="C780" s="189"/>
      <c r="D780" s="1"/>
      <c r="E780" s="1"/>
      <c r="F780" s="233">
        <v>0</v>
      </c>
      <c r="G780" s="58"/>
      <c r="H780" s="134" t="str">
        <f t="shared" si="164"/>
        <v/>
      </c>
      <c r="I780" s="35" t="b">
        <f t="shared" si="154"/>
        <v>0</v>
      </c>
      <c r="J780" s="92" t="str">
        <f t="shared" si="155"/>
        <v/>
      </c>
      <c r="K780" s="29" t="b">
        <v>0</v>
      </c>
      <c r="L780" s="92" t="str">
        <f t="shared" si="165"/>
        <v/>
      </c>
      <c r="M780" s="94" t="e">
        <f t="shared" si="156"/>
        <v>#VALUE!</v>
      </c>
      <c r="N780" s="94" t="e">
        <f t="shared" si="157"/>
        <v>#VALUE!</v>
      </c>
      <c r="O780" s="94" t="e">
        <f t="shared" si="158"/>
        <v>#VALUE!</v>
      </c>
      <c r="P780" s="95" t="e">
        <f t="shared" si="159"/>
        <v>#VALUE!</v>
      </c>
      <c r="Q780" s="95" t="e">
        <f t="shared" si="166"/>
        <v>#VALUE!</v>
      </c>
      <c r="R780" s="95" t="b">
        <f t="shared" si="167"/>
        <v>0</v>
      </c>
      <c r="S780" s="76" t="str">
        <f t="shared" si="160"/>
        <v/>
      </c>
      <c r="T780" s="94" t="e" cm="1">
        <f t="array" aca="1" ref="T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U780" s="94" t="str">
        <f t="shared" si="161"/>
        <v/>
      </c>
      <c r="V780" s="96" t="b">
        <f t="shared" si="162"/>
        <v>0</v>
      </c>
      <c r="W780" s="130" t="e">
        <f>IF(#REF!="",FALSE,IF(OR(X780&gt;Z780,X780&lt;Y780),TRUE,FALSE))</f>
        <v>#REF!</v>
      </c>
      <c r="X780" s="130">
        <f t="shared" si="163"/>
        <v>0</v>
      </c>
      <c r="Y780" s="132" t="e">
        <f>#REF!-3/30</f>
        <v>#REF!</v>
      </c>
      <c r="Z780" s="133" t="e">
        <f>#REF!+1/30</f>
        <v>#REF!</v>
      </c>
    </row>
    <row r="781" spans="1:26" s="30" customFormat="1" x14ac:dyDescent="0.25">
      <c r="A781" s="19">
        <v>766</v>
      </c>
      <c r="B781" s="20"/>
      <c r="C781" s="189"/>
      <c r="D781" s="1"/>
      <c r="E781" s="1"/>
      <c r="F781" s="233">
        <v>0</v>
      </c>
      <c r="G781" s="58"/>
      <c r="H781" s="134" t="str">
        <f t="shared" si="164"/>
        <v/>
      </c>
      <c r="I781" s="35" t="b">
        <f t="shared" si="154"/>
        <v>0</v>
      </c>
      <c r="J781" s="92" t="str">
        <f t="shared" si="155"/>
        <v/>
      </c>
      <c r="K781" s="29" t="b">
        <v>0</v>
      </c>
      <c r="L781" s="92" t="str">
        <f t="shared" si="165"/>
        <v/>
      </c>
      <c r="M781" s="94" t="e">
        <f t="shared" si="156"/>
        <v>#VALUE!</v>
      </c>
      <c r="N781" s="94" t="e">
        <f t="shared" si="157"/>
        <v>#VALUE!</v>
      </c>
      <c r="O781" s="94" t="e">
        <f t="shared" si="158"/>
        <v>#VALUE!</v>
      </c>
      <c r="P781" s="95" t="e">
        <f t="shared" si="159"/>
        <v>#VALUE!</v>
      </c>
      <c r="Q781" s="95" t="e">
        <f t="shared" si="166"/>
        <v>#VALUE!</v>
      </c>
      <c r="R781" s="95" t="b">
        <f t="shared" si="167"/>
        <v>0</v>
      </c>
      <c r="S781" s="76" t="str">
        <f t="shared" si="160"/>
        <v/>
      </c>
      <c r="T781" s="94" t="e" cm="1">
        <f t="array" aca="1" ref="T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U781" s="94" t="str">
        <f t="shared" si="161"/>
        <v/>
      </c>
      <c r="V781" s="96" t="b">
        <f t="shared" si="162"/>
        <v>0</v>
      </c>
      <c r="W781" s="130" t="e">
        <f>IF(#REF!="",FALSE,IF(OR(X781&gt;Z781,X781&lt;Y781),TRUE,FALSE))</f>
        <v>#REF!</v>
      </c>
      <c r="X781" s="130">
        <f t="shared" si="163"/>
        <v>0</v>
      </c>
      <c r="Y781" s="132" t="e">
        <f>#REF!-3/30</f>
        <v>#REF!</v>
      </c>
      <c r="Z781" s="133" t="e">
        <f>#REF!+1/30</f>
        <v>#REF!</v>
      </c>
    </row>
    <row r="782" spans="1:26" s="30" customFormat="1" x14ac:dyDescent="0.25">
      <c r="A782" s="19">
        <v>767</v>
      </c>
      <c r="B782" s="20"/>
      <c r="C782" s="189"/>
      <c r="D782" s="1"/>
      <c r="E782" s="1"/>
      <c r="F782" s="233">
        <v>0</v>
      </c>
      <c r="G782" s="58"/>
      <c r="H782" s="134" t="str">
        <f t="shared" si="164"/>
        <v/>
      </c>
      <c r="I782" s="35" t="b">
        <f t="shared" si="154"/>
        <v>0</v>
      </c>
      <c r="J782" s="92" t="str">
        <f t="shared" si="155"/>
        <v/>
      </c>
      <c r="K782" s="29" t="b">
        <v>0</v>
      </c>
      <c r="L782" s="92" t="str">
        <f t="shared" si="165"/>
        <v/>
      </c>
      <c r="M782" s="94" t="e">
        <f t="shared" si="156"/>
        <v>#VALUE!</v>
      </c>
      <c r="N782" s="94" t="e">
        <f t="shared" si="157"/>
        <v>#VALUE!</v>
      </c>
      <c r="O782" s="94" t="e">
        <f t="shared" si="158"/>
        <v>#VALUE!</v>
      </c>
      <c r="P782" s="95" t="e">
        <f t="shared" si="159"/>
        <v>#VALUE!</v>
      </c>
      <c r="Q782" s="95" t="e">
        <f t="shared" si="166"/>
        <v>#VALUE!</v>
      </c>
      <c r="R782" s="95" t="b">
        <f t="shared" si="167"/>
        <v>0</v>
      </c>
      <c r="S782" s="76" t="str">
        <f t="shared" si="160"/>
        <v/>
      </c>
      <c r="T782" s="94" t="e" cm="1">
        <f t="array" aca="1" ref="T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U782" s="94" t="str">
        <f t="shared" si="161"/>
        <v/>
      </c>
      <c r="V782" s="96" t="b">
        <f t="shared" si="162"/>
        <v>0</v>
      </c>
      <c r="W782" s="130" t="e">
        <f>IF(#REF!="",FALSE,IF(OR(X782&gt;Z782,X782&lt;Y782),TRUE,FALSE))</f>
        <v>#REF!</v>
      </c>
      <c r="X782" s="130">
        <f t="shared" si="163"/>
        <v>0</v>
      </c>
      <c r="Y782" s="132" t="e">
        <f>#REF!-3/30</f>
        <v>#REF!</v>
      </c>
      <c r="Z782" s="133" t="e">
        <f>#REF!+1/30</f>
        <v>#REF!</v>
      </c>
    </row>
    <row r="783" spans="1:26" s="30" customFormat="1" x14ac:dyDescent="0.25">
      <c r="A783" s="19">
        <v>768</v>
      </c>
      <c r="B783" s="20"/>
      <c r="C783" s="189"/>
      <c r="D783" s="1"/>
      <c r="E783" s="1"/>
      <c r="F783" s="233">
        <v>0</v>
      </c>
      <c r="G783" s="58"/>
      <c r="H783" s="134" t="str">
        <f t="shared" si="164"/>
        <v/>
      </c>
      <c r="I783" s="35" t="b">
        <f t="shared" si="154"/>
        <v>0</v>
      </c>
      <c r="J783" s="92" t="str">
        <f t="shared" si="155"/>
        <v/>
      </c>
      <c r="K783" s="29" t="b">
        <v>0</v>
      </c>
      <c r="L783" s="92" t="str">
        <f t="shared" si="165"/>
        <v/>
      </c>
      <c r="M783" s="94" t="e">
        <f t="shared" si="156"/>
        <v>#VALUE!</v>
      </c>
      <c r="N783" s="94" t="e">
        <f t="shared" si="157"/>
        <v>#VALUE!</v>
      </c>
      <c r="O783" s="94" t="e">
        <f t="shared" si="158"/>
        <v>#VALUE!</v>
      </c>
      <c r="P783" s="95" t="e">
        <f t="shared" si="159"/>
        <v>#VALUE!</v>
      </c>
      <c r="Q783" s="95" t="e">
        <f t="shared" si="166"/>
        <v>#VALUE!</v>
      </c>
      <c r="R783" s="95" t="b">
        <f t="shared" si="167"/>
        <v>0</v>
      </c>
      <c r="S783" s="76" t="str">
        <f t="shared" si="160"/>
        <v/>
      </c>
      <c r="T783" s="94" t="e" cm="1">
        <f t="array" aca="1" ref="T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U783" s="94" t="str">
        <f t="shared" si="161"/>
        <v/>
      </c>
      <c r="V783" s="96" t="b">
        <f t="shared" si="162"/>
        <v>0</v>
      </c>
      <c r="W783" s="130" t="e">
        <f>IF(#REF!="",FALSE,IF(OR(X783&gt;Z783,X783&lt;Y783),TRUE,FALSE))</f>
        <v>#REF!</v>
      </c>
      <c r="X783" s="130">
        <f t="shared" si="163"/>
        <v>0</v>
      </c>
      <c r="Y783" s="132" t="e">
        <f>#REF!-3/30</f>
        <v>#REF!</v>
      </c>
      <c r="Z783" s="133" t="e">
        <f>#REF!+1/30</f>
        <v>#REF!</v>
      </c>
    </row>
    <row r="784" spans="1:26" s="30" customFormat="1" x14ac:dyDescent="0.25">
      <c r="A784" s="19">
        <v>769</v>
      </c>
      <c r="B784" s="20"/>
      <c r="C784" s="189"/>
      <c r="D784" s="1"/>
      <c r="E784" s="1"/>
      <c r="F784" s="233">
        <v>0</v>
      </c>
      <c r="G784" s="58"/>
      <c r="H784" s="134" t="str">
        <f t="shared" si="164"/>
        <v/>
      </c>
      <c r="I784" s="35" t="b">
        <f t="shared" ref="I784:I847" si="168">V784</f>
        <v>0</v>
      </c>
      <c r="J784" s="92" t="str">
        <f t="shared" ref="J784:J847" si="169">IF(I784,J$13,"")</f>
        <v/>
      </c>
      <c r="K784" s="29" t="b">
        <v>0</v>
      </c>
      <c r="L784" s="92" t="str">
        <f t="shared" si="165"/>
        <v/>
      </c>
      <c r="M784" s="94" t="e">
        <f t="shared" ref="M784:M847" si="170">VALUE(LEFT(C784,2))</f>
        <v>#VALUE!</v>
      </c>
      <c r="N784" s="94" t="e">
        <f t="shared" ref="N784:N847" si="171">VALUE(MID(C784,3,2))</f>
        <v>#VALUE!</v>
      </c>
      <c r="O784" s="94" t="e">
        <f t="shared" ref="O784:O847" si="172">TEXT(IF(VALUE(MID(C784,5,2))&gt;31,MID(C784,5,2)-60,VALUE(MID(C784,5,2))),"00")</f>
        <v>#VALUE!</v>
      </c>
      <c r="P784" s="95" t="e">
        <f t="shared" ref="P784:P847" si="173">DATEVALUE(IF(VALUE(LEFT(C784,2))&lt;20,20,19)&amp;TEXT(M784,"00")&amp;"/"&amp;N784&amp;"/"&amp;O784)</f>
        <v>#VALUE!</v>
      </c>
      <c r="Q784" s="95" t="e">
        <f t="shared" si="166"/>
        <v>#VALUE!</v>
      </c>
      <c r="R784" s="95" t="b">
        <f t="shared" si="167"/>
        <v>0</v>
      </c>
      <c r="S784" s="76" t="str">
        <f t="shared" ref="S784:S847" si="174">RIGHT(C784,1)</f>
        <v/>
      </c>
      <c r="T784" s="94" t="e" cm="1">
        <f t="array" aca="1" ref="T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U784" s="94" t="str">
        <f t="shared" ref="U784:U847" si="175">IF(C784="","",T784=S784)</f>
        <v/>
      </c>
      <c r="V784" s="96" t="b">
        <f t="shared" ref="V784:V847" si="176">IFERROR(NOT(IF(C784&lt;&gt;"",AND(R784,U784),TRUE)),TRUE)</f>
        <v>0</v>
      </c>
      <c r="W784" s="130" t="e">
        <f>IF(#REF!="",FALSE,IF(OR(X784&gt;Z784,X784&lt;Y784),TRUE,FALSE))</f>
        <v>#REF!</v>
      </c>
      <c r="X784" s="130">
        <f t="shared" ref="X784:X847" si="177">(E784-D784)/30</f>
        <v>0</v>
      </c>
      <c r="Y784" s="132" t="e">
        <f>#REF!-3/30</f>
        <v>#REF!</v>
      </c>
      <c r="Z784" s="133" t="e">
        <f>#REF!+1/30</f>
        <v>#REF!</v>
      </c>
    </row>
    <row r="785" spans="1:26" s="30" customFormat="1" x14ac:dyDescent="0.25">
      <c r="A785" s="19">
        <v>770</v>
      </c>
      <c r="B785" s="20"/>
      <c r="C785" s="189"/>
      <c r="D785" s="1"/>
      <c r="E785" s="1"/>
      <c r="F785" s="233">
        <v>0</v>
      </c>
      <c r="G785" s="58"/>
      <c r="H785" s="134" t="str">
        <f t="shared" ref="H785:H848" si="178">IF(J785="","",J785&amp;". ")&amp;IF(L785="","",L785&amp;". ")</f>
        <v/>
      </c>
      <c r="I785" s="35" t="b">
        <f t="shared" si="168"/>
        <v>0</v>
      </c>
      <c r="J785" s="92" t="str">
        <f t="shared" si="169"/>
        <v/>
      </c>
      <c r="K785" s="29" t="b">
        <v>0</v>
      </c>
      <c r="L785" s="92" t="str">
        <f t="shared" ref="L785:L848" si="179">IF(K785,L$13,"")</f>
        <v/>
      </c>
      <c r="M785" s="94" t="e">
        <f t="shared" si="170"/>
        <v>#VALUE!</v>
      </c>
      <c r="N785" s="94" t="e">
        <f t="shared" si="171"/>
        <v>#VALUE!</v>
      </c>
      <c r="O785" s="94" t="e">
        <f t="shared" si="172"/>
        <v>#VALUE!</v>
      </c>
      <c r="P785" s="95" t="e">
        <f t="shared" si="173"/>
        <v>#VALUE!</v>
      </c>
      <c r="Q785" s="95" t="e">
        <f t="shared" ref="Q785:Q848" si="180">DATE(M785,N785,O785)</f>
        <v>#VALUE!</v>
      </c>
      <c r="R785" s="95" t="b">
        <f t="shared" si="167"/>
        <v>0</v>
      </c>
      <c r="S785" s="76" t="str">
        <f t="shared" si="174"/>
        <v/>
      </c>
      <c r="T785" s="94" t="e" cm="1">
        <f t="array" aca="1" ref="T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U785" s="94" t="str">
        <f t="shared" si="175"/>
        <v/>
      </c>
      <c r="V785" s="96" t="b">
        <f t="shared" si="176"/>
        <v>0</v>
      </c>
      <c r="W785" s="130" t="e">
        <f>IF(#REF!="",FALSE,IF(OR(X785&gt;Z785,X785&lt;Y785),TRUE,FALSE))</f>
        <v>#REF!</v>
      </c>
      <c r="X785" s="130">
        <f t="shared" si="177"/>
        <v>0</v>
      </c>
      <c r="Y785" s="132" t="e">
        <f>#REF!-3/30</f>
        <v>#REF!</v>
      </c>
      <c r="Z785" s="133" t="e">
        <f>#REF!+1/30</f>
        <v>#REF!</v>
      </c>
    </row>
    <row r="786" spans="1:26" s="30" customFormat="1" x14ac:dyDescent="0.25">
      <c r="A786" s="19">
        <v>771</v>
      </c>
      <c r="B786" s="20"/>
      <c r="C786" s="189"/>
      <c r="D786" s="1"/>
      <c r="E786" s="1"/>
      <c r="F786" s="233">
        <v>0</v>
      </c>
      <c r="G786" s="58"/>
      <c r="H786" s="134" t="str">
        <f t="shared" si="178"/>
        <v/>
      </c>
      <c r="I786" s="35" t="b">
        <f t="shared" si="168"/>
        <v>0</v>
      </c>
      <c r="J786" s="92" t="str">
        <f t="shared" si="169"/>
        <v/>
      </c>
      <c r="K786" s="29" t="b">
        <v>0</v>
      </c>
      <c r="L786" s="92" t="str">
        <f t="shared" si="179"/>
        <v/>
      </c>
      <c r="M786" s="94" t="e">
        <f t="shared" si="170"/>
        <v>#VALUE!</v>
      </c>
      <c r="N786" s="94" t="e">
        <f t="shared" si="171"/>
        <v>#VALUE!</v>
      </c>
      <c r="O786" s="94" t="e">
        <f t="shared" si="172"/>
        <v>#VALUE!</v>
      </c>
      <c r="P786" s="95" t="e">
        <f t="shared" si="173"/>
        <v>#VALUE!</v>
      </c>
      <c r="Q786" s="95" t="e">
        <f t="shared" si="180"/>
        <v>#VALUE!</v>
      </c>
      <c r="R786" s="95" t="b">
        <f t="shared" ref="R786:R849" si="181">NOT(ISERR(AND(N786&lt;13,VALUE(O786)&lt;31,P786=Q786)))</f>
        <v>0</v>
      </c>
      <c r="S786" s="76" t="str">
        <f t="shared" si="174"/>
        <v/>
      </c>
      <c r="T786" s="94" t="e" cm="1">
        <f t="array" aca="1" ref="T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U786" s="94" t="str">
        <f t="shared" si="175"/>
        <v/>
      </c>
      <c r="V786" s="96" t="b">
        <f t="shared" si="176"/>
        <v>0</v>
      </c>
      <c r="W786" s="130" t="e">
        <f>IF(#REF!="",FALSE,IF(OR(X786&gt;Z786,X786&lt;Y786),TRUE,FALSE))</f>
        <v>#REF!</v>
      </c>
      <c r="X786" s="130">
        <f t="shared" si="177"/>
        <v>0</v>
      </c>
      <c r="Y786" s="132" t="e">
        <f>#REF!-3/30</f>
        <v>#REF!</v>
      </c>
      <c r="Z786" s="133" t="e">
        <f>#REF!+1/30</f>
        <v>#REF!</v>
      </c>
    </row>
    <row r="787" spans="1:26" s="30" customFormat="1" x14ac:dyDescent="0.25">
      <c r="A787" s="19">
        <v>772</v>
      </c>
      <c r="B787" s="20"/>
      <c r="C787" s="189"/>
      <c r="D787" s="1"/>
      <c r="E787" s="1"/>
      <c r="F787" s="233">
        <v>0</v>
      </c>
      <c r="G787" s="58"/>
      <c r="H787" s="134" t="str">
        <f t="shared" si="178"/>
        <v/>
      </c>
      <c r="I787" s="35" t="b">
        <f t="shared" si="168"/>
        <v>0</v>
      </c>
      <c r="J787" s="92" t="str">
        <f t="shared" si="169"/>
        <v/>
      </c>
      <c r="K787" s="29" t="b">
        <v>0</v>
      </c>
      <c r="L787" s="92" t="str">
        <f t="shared" si="179"/>
        <v/>
      </c>
      <c r="M787" s="94" t="e">
        <f t="shared" si="170"/>
        <v>#VALUE!</v>
      </c>
      <c r="N787" s="94" t="e">
        <f t="shared" si="171"/>
        <v>#VALUE!</v>
      </c>
      <c r="O787" s="94" t="e">
        <f t="shared" si="172"/>
        <v>#VALUE!</v>
      </c>
      <c r="P787" s="95" t="e">
        <f t="shared" si="173"/>
        <v>#VALUE!</v>
      </c>
      <c r="Q787" s="95" t="e">
        <f t="shared" si="180"/>
        <v>#VALUE!</v>
      </c>
      <c r="R787" s="95" t="b">
        <f t="shared" si="181"/>
        <v>0</v>
      </c>
      <c r="S787" s="76" t="str">
        <f t="shared" si="174"/>
        <v/>
      </c>
      <c r="T787" s="94" t="e" cm="1">
        <f t="array" aca="1" ref="T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U787" s="94" t="str">
        <f t="shared" si="175"/>
        <v/>
      </c>
      <c r="V787" s="96" t="b">
        <f t="shared" si="176"/>
        <v>0</v>
      </c>
      <c r="W787" s="130" t="e">
        <f>IF(#REF!="",FALSE,IF(OR(X787&gt;Z787,X787&lt;Y787),TRUE,FALSE))</f>
        <v>#REF!</v>
      </c>
      <c r="X787" s="130">
        <f t="shared" si="177"/>
        <v>0</v>
      </c>
      <c r="Y787" s="132" t="e">
        <f>#REF!-3/30</f>
        <v>#REF!</v>
      </c>
      <c r="Z787" s="133" t="e">
        <f>#REF!+1/30</f>
        <v>#REF!</v>
      </c>
    </row>
    <row r="788" spans="1:26" s="30" customFormat="1" x14ac:dyDescent="0.25">
      <c r="A788" s="19">
        <v>773</v>
      </c>
      <c r="B788" s="20"/>
      <c r="C788" s="189"/>
      <c r="D788" s="1"/>
      <c r="E788" s="1"/>
      <c r="F788" s="233">
        <v>0</v>
      </c>
      <c r="G788" s="58"/>
      <c r="H788" s="134" t="str">
        <f t="shared" si="178"/>
        <v/>
      </c>
      <c r="I788" s="35" t="b">
        <f t="shared" si="168"/>
        <v>0</v>
      </c>
      <c r="J788" s="92" t="str">
        <f t="shared" si="169"/>
        <v/>
      </c>
      <c r="K788" s="29" t="b">
        <v>0</v>
      </c>
      <c r="L788" s="92" t="str">
        <f t="shared" si="179"/>
        <v/>
      </c>
      <c r="M788" s="94" t="e">
        <f t="shared" si="170"/>
        <v>#VALUE!</v>
      </c>
      <c r="N788" s="94" t="e">
        <f t="shared" si="171"/>
        <v>#VALUE!</v>
      </c>
      <c r="O788" s="94" t="e">
        <f t="shared" si="172"/>
        <v>#VALUE!</v>
      </c>
      <c r="P788" s="95" t="e">
        <f t="shared" si="173"/>
        <v>#VALUE!</v>
      </c>
      <c r="Q788" s="95" t="e">
        <f t="shared" si="180"/>
        <v>#VALUE!</v>
      </c>
      <c r="R788" s="95" t="b">
        <f t="shared" si="181"/>
        <v>0</v>
      </c>
      <c r="S788" s="76" t="str">
        <f t="shared" si="174"/>
        <v/>
      </c>
      <c r="T788" s="94" t="e" cm="1">
        <f t="array" aca="1" ref="T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U788" s="94" t="str">
        <f t="shared" si="175"/>
        <v/>
      </c>
      <c r="V788" s="96" t="b">
        <f t="shared" si="176"/>
        <v>0</v>
      </c>
      <c r="W788" s="130" t="e">
        <f>IF(#REF!="",FALSE,IF(OR(X788&gt;Z788,X788&lt;Y788),TRUE,FALSE))</f>
        <v>#REF!</v>
      </c>
      <c r="X788" s="130">
        <f t="shared" si="177"/>
        <v>0</v>
      </c>
      <c r="Y788" s="132" t="e">
        <f>#REF!-3/30</f>
        <v>#REF!</v>
      </c>
      <c r="Z788" s="133" t="e">
        <f>#REF!+1/30</f>
        <v>#REF!</v>
      </c>
    </row>
    <row r="789" spans="1:26" s="30" customFormat="1" x14ac:dyDescent="0.25">
      <c r="A789" s="19">
        <v>774</v>
      </c>
      <c r="B789" s="20"/>
      <c r="C789" s="189"/>
      <c r="D789" s="1"/>
      <c r="E789" s="1"/>
      <c r="F789" s="233">
        <v>0</v>
      </c>
      <c r="G789" s="58"/>
      <c r="H789" s="134" t="str">
        <f t="shared" si="178"/>
        <v/>
      </c>
      <c r="I789" s="35" t="b">
        <f t="shared" si="168"/>
        <v>0</v>
      </c>
      <c r="J789" s="92" t="str">
        <f t="shared" si="169"/>
        <v/>
      </c>
      <c r="K789" s="29" t="b">
        <v>0</v>
      </c>
      <c r="L789" s="92" t="str">
        <f t="shared" si="179"/>
        <v/>
      </c>
      <c r="M789" s="94" t="e">
        <f t="shared" si="170"/>
        <v>#VALUE!</v>
      </c>
      <c r="N789" s="94" t="e">
        <f t="shared" si="171"/>
        <v>#VALUE!</v>
      </c>
      <c r="O789" s="94" t="e">
        <f t="shared" si="172"/>
        <v>#VALUE!</v>
      </c>
      <c r="P789" s="95" t="e">
        <f t="shared" si="173"/>
        <v>#VALUE!</v>
      </c>
      <c r="Q789" s="95" t="e">
        <f t="shared" si="180"/>
        <v>#VALUE!</v>
      </c>
      <c r="R789" s="95" t="b">
        <f t="shared" si="181"/>
        <v>0</v>
      </c>
      <c r="S789" s="76" t="str">
        <f t="shared" si="174"/>
        <v/>
      </c>
      <c r="T789" s="94" t="e" cm="1">
        <f t="array" aca="1" ref="T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U789" s="94" t="str">
        <f t="shared" si="175"/>
        <v/>
      </c>
      <c r="V789" s="96" t="b">
        <f t="shared" si="176"/>
        <v>0</v>
      </c>
      <c r="W789" s="130" t="e">
        <f>IF(#REF!="",FALSE,IF(OR(X789&gt;Z789,X789&lt;Y789),TRUE,FALSE))</f>
        <v>#REF!</v>
      </c>
      <c r="X789" s="130">
        <f t="shared" si="177"/>
        <v>0</v>
      </c>
      <c r="Y789" s="132" t="e">
        <f>#REF!-3/30</f>
        <v>#REF!</v>
      </c>
      <c r="Z789" s="133" t="e">
        <f>#REF!+1/30</f>
        <v>#REF!</v>
      </c>
    </row>
    <row r="790" spans="1:26" s="30" customFormat="1" x14ac:dyDescent="0.25">
      <c r="A790" s="19">
        <v>775</v>
      </c>
      <c r="B790" s="20"/>
      <c r="C790" s="189"/>
      <c r="D790" s="1"/>
      <c r="E790" s="1"/>
      <c r="F790" s="233">
        <v>0</v>
      </c>
      <c r="G790" s="58"/>
      <c r="H790" s="134" t="str">
        <f t="shared" si="178"/>
        <v/>
      </c>
      <c r="I790" s="35" t="b">
        <f t="shared" si="168"/>
        <v>0</v>
      </c>
      <c r="J790" s="92" t="str">
        <f t="shared" si="169"/>
        <v/>
      </c>
      <c r="K790" s="29" t="b">
        <v>0</v>
      </c>
      <c r="L790" s="92" t="str">
        <f t="shared" si="179"/>
        <v/>
      </c>
      <c r="M790" s="94" t="e">
        <f t="shared" si="170"/>
        <v>#VALUE!</v>
      </c>
      <c r="N790" s="94" t="e">
        <f t="shared" si="171"/>
        <v>#VALUE!</v>
      </c>
      <c r="O790" s="94" t="e">
        <f t="shared" si="172"/>
        <v>#VALUE!</v>
      </c>
      <c r="P790" s="95" t="e">
        <f t="shared" si="173"/>
        <v>#VALUE!</v>
      </c>
      <c r="Q790" s="95" t="e">
        <f t="shared" si="180"/>
        <v>#VALUE!</v>
      </c>
      <c r="R790" s="95" t="b">
        <f t="shared" si="181"/>
        <v>0</v>
      </c>
      <c r="S790" s="76" t="str">
        <f t="shared" si="174"/>
        <v/>
      </c>
      <c r="T790" s="94" t="e" cm="1">
        <f t="array" aca="1" ref="T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U790" s="94" t="str">
        <f t="shared" si="175"/>
        <v/>
      </c>
      <c r="V790" s="96" t="b">
        <f t="shared" si="176"/>
        <v>0</v>
      </c>
      <c r="W790" s="130" t="e">
        <f>IF(#REF!="",FALSE,IF(OR(X790&gt;Z790,X790&lt;Y790),TRUE,FALSE))</f>
        <v>#REF!</v>
      </c>
      <c r="X790" s="130">
        <f t="shared" si="177"/>
        <v>0</v>
      </c>
      <c r="Y790" s="132" t="e">
        <f>#REF!-3/30</f>
        <v>#REF!</v>
      </c>
      <c r="Z790" s="133" t="e">
        <f>#REF!+1/30</f>
        <v>#REF!</v>
      </c>
    </row>
    <row r="791" spans="1:26" s="30" customFormat="1" x14ac:dyDescent="0.25">
      <c r="A791" s="19">
        <v>776</v>
      </c>
      <c r="B791" s="20"/>
      <c r="C791" s="189"/>
      <c r="D791" s="1"/>
      <c r="E791" s="1"/>
      <c r="F791" s="233">
        <v>0</v>
      </c>
      <c r="G791" s="58"/>
      <c r="H791" s="134" t="str">
        <f t="shared" si="178"/>
        <v/>
      </c>
      <c r="I791" s="35" t="b">
        <f t="shared" si="168"/>
        <v>0</v>
      </c>
      <c r="J791" s="92" t="str">
        <f t="shared" si="169"/>
        <v/>
      </c>
      <c r="K791" s="29" t="b">
        <v>0</v>
      </c>
      <c r="L791" s="92" t="str">
        <f t="shared" si="179"/>
        <v/>
      </c>
      <c r="M791" s="94" t="e">
        <f t="shared" si="170"/>
        <v>#VALUE!</v>
      </c>
      <c r="N791" s="94" t="e">
        <f t="shared" si="171"/>
        <v>#VALUE!</v>
      </c>
      <c r="O791" s="94" t="e">
        <f t="shared" si="172"/>
        <v>#VALUE!</v>
      </c>
      <c r="P791" s="95" t="e">
        <f t="shared" si="173"/>
        <v>#VALUE!</v>
      </c>
      <c r="Q791" s="95" t="e">
        <f t="shared" si="180"/>
        <v>#VALUE!</v>
      </c>
      <c r="R791" s="95" t="b">
        <f t="shared" si="181"/>
        <v>0</v>
      </c>
      <c r="S791" s="76" t="str">
        <f t="shared" si="174"/>
        <v/>
      </c>
      <c r="T791" s="94" t="e" cm="1">
        <f t="array" aca="1" ref="T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U791" s="94" t="str">
        <f t="shared" si="175"/>
        <v/>
      </c>
      <c r="V791" s="96" t="b">
        <f t="shared" si="176"/>
        <v>0</v>
      </c>
      <c r="W791" s="130" t="e">
        <f>IF(#REF!="",FALSE,IF(OR(X791&gt;Z791,X791&lt;Y791),TRUE,FALSE))</f>
        <v>#REF!</v>
      </c>
      <c r="X791" s="130">
        <f t="shared" si="177"/>
        <v>0</v>
      </c>
      <c r="Y791" s="132" t="e">
        <f>#REF!-3/30</f>
        <v>#REF!</v>
      </c>
      <c r="Z791" s="133" t="e">
        <f>#REF!+1/30</f>
        <v>#REF!</v>
      </c>
    </row>
    <row r="792" spans="1:26" s="30" customFormat="1" x14ac:dyDescent="0.25">
      <c r="A792" s="19">
        <v>777</v>
      </c>
      <c r="B792" s="20"/>
      <c r="C792" s="189"/>
      <c r="D792" s="1"/>
      <c r="E792" s="1"/>
      <c r="F792" s="233">
        <v>0</v>
      </c>
      <c r="G792" s="58"/>
      <c r="H792" s="134" t="str">
        <f t="shared" si="178"/>
        <v/>
      </c>
      <c r="I792" s="35" t="b">
        <f t="shared" si="168"/>
        <v>0</v>
      </c>
      <c r="J792" s="92" t="str">
        <f t="shared" si="169"/>
        <v/>
      </c>
      <c r="K792" s="29" t="b">
        <v>0</v>
      </c>
      <c r="L792" s="92" t="str">
        <f t="shared" si="179"/>
        <v/>
      </c>
      <c r="M792" s="94" t="e">
        <f t="shared" si="170"/>
        <v>#VALUE!</v>
      </c>
      <c r="N792" s="94" t="e">
        <f t="shared" si="171"/>
        <v>#VALUE!</v>
      </c>
      <c r="O792" s="94" t="e">
        <f t="shared" si="172"/>
        <v>#VALUE!</v>
      </c>
      <c r="P792" s="95" t="e">
        <f t="shared" si="173"/>
        <v>#VALUE!</v>
      </c>
      <c r="Q792" s="95" t="e">
        <f t="shared" si="180"/>
        <v>#VALUE!</v>
      </c>
      <c r="R792" s="95" t="b">
        <f t="shared" si="181"/>
        <v>0</v>
      </c>
      <c r="S792" s="76" t="str">
        <f t="shared" si="174"/>
        <v/>
      </c>
      <c r="T792" s="94" t="e" cm="1">
        <f t="array" aca="1" ref="T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U792" s="94" t="str">
        <f t="shared" si="175"/>
        <v/>
      </c>
      <c r="V792" s="96" t="b">
        <f t="shared" si="176"/>
        <v>0</v>
      </c>
      <c r="W792" s="130" t="e">
        <f>IF(#REF!="",FALSE,IF(OR(X792&gt;Z792,X792&lt;Y792),TRUE,FALSE))</f>
        <v>#REF!</v>
      </c>
      <c r="X792" s="130">
        <f t="shared" si="177"/>
        <v>0</v>
      </c>
      <c r="Y792" s="132" t="e">
        <f>#REF!-3/30</f>
        <v>#REF!</v>
      </c>
      <c r="Z792" s="133" t="e">
        <f>#REF!+1/30</f>
        <v>#REF!</v>
      </c>
    </row>
    <row r="793" spans="1:26" s="30" customFormat="1" x14ac:dyDescent="0.25">
      <c r="A793" s="19">
        <v>778</v>
      </c>
      <c r="B793" s="20"/>
      <c r="C793" s="189"/>
      <c r="D793" s="1"/>
      <c r="E793" s="1"/>
      <c r="F793" s="233">
        <v>0</v>
      </c>
      <c r="G793" s="58"/>
      <c r="H793" s="134" t="str">
        <f t="shared" si="178"/>
        <v/>
      </c>
      <c r="I793" s="35" t="b">
        <f t="shared" si="168"/>
        <v>0</v>
      </c>
      <c r="J793" s="92" t="str">
        <f t="shared" si="169"/>
        <v/>
      </c>
      <c r="K793" s="29" t="b">
        <v>0</v>
      </c>
      <c r="L793" s="92" t="str">
        <f t="shared" si="179"/>
        <v/>
      </c>
      <c r="M793" s="94" t="e">
        <f t="shared" si="170"/>
        <v>#VALUE!</v>
      </c>
      <c r="N793" s="94" t="e">
        <f t="shared" si="171"/>
        <v>#VALUE!</v>
      </c>
      <c r="O793" s="94" t="e">
        <f t="shared" si="172"/>
        <v>#VALUE!</v>
      </c>
      <c r="P793" s="95" t="e">
        <f t="shared" si="173"/>
        <v>#VALUE!</v>
      </c>
      <c r="Q793" s="95" t="e">
        <f t="shared" si="180"/>
        <v>#VALUE!</v>
      </c>
      <c r="R793" s="95" t="b">
        <f t="shared" si="181"/>
        <v>0</v>
      </c>
      <c r="S793" s="76" t="str">
        <f t="shared" si="174"/>
        <v/>
      </c>
      <c r="T793" s="94" t="e" cm="1">
        <f t="array" aca="1" ref="T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U793" s="94" t="str">
        <f t="shared" si="175"/>
        <v/>
      </c>
      <c r="V793" s="96" t="b">
        <f t="shared" si="176"/>
        <v>0</v>
      </c>
      <c r="W793" s="130" t="e">
        <f>IF(#REF!="",FALSE,IF(OR(X793&gt;Z793,X793&lt;Y793),TRUE,FALSE))</f>
        <v>#REF!</v>
      </c>
      <c r="X793" s="130">
        <f t="shared" si="177"/>
        <v>0</v>
      </c>
      <c r="Y793" s="132" t="e">
        <f>#REF!-3/30</f>
        <v>#REF!</v>
      </c>
      <c r="Z793" s="133" t="e">
        <f>#REF!+1/30</f>
        <v>#REF!</v>
      </c>
    </row>
    <row r="794" spans="1:26" s="30" customFormat="1" x14ac:dyDescent="0.25">
      <c r="A794" s="19">
        <v>779</v>
      </c>
      <c r="B794" s="20"/>
      <c r="C794" s="189"/>
      <c r="D794" s="1"/>
      <c r="E794" s="1"/>
      <c r="F794" s="233">
        <v>0</v>
      </c>
      <c r="G794" s="58"/>
      <c r="H794" s="134" t="str">
        <f t="shared" si="178"/>
        <v/>
      </c>
      <c r="I794" s="35" t="b">
        <f t="shared" si="168"/>
        <v>0</v>
      </c>
      <c r="J794" s="92" t="str">
        <f t="shared" si="169"/>
        <v/>
      </c>
      <c r="K794" s="29" t="b">
        <v>0</v>
      </c>
      <c r="L794" s="92" t="str">
        <f t="shared" si="179"/>
        <v/>
      </c>
      <c r="M794" s="94" t="e">
        <f t="shared" si="170"/>
        <v>#VALUE!</v>
      </c>
      <c r="N794" s="94" t="e">
        <f t="shared" si="171"/>
        <v>#VALUE!</v>
      </c>
      <c r="O794" s="94" t="e">
        <f t="shared" si="172"/>
        <v>#VALUE!</v>
      </c>
      <c r="P794" s="95" t="e">
        <f t="shared" si="173"/>
        <v>#VALUE!</v>
      </c>
      <c r="Q794" s="95" t="e">
        <f t="shared" si="180"/>
        <v>#VALUE!</v>
      </c>
      <c r="R794" s="95" t="b">
        <f t="shared" si="181"/>
        <v>0</v>
      </c>
      <c r="S794" s="76" t="str">
        <f t="shared" si="174"/>
        <v/>
      </c>
      <c r="T794" s="94" t="e" cm="1">
        <f t="array" aca="1" ref="T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U794" s="94" t="str">
        <f t="shared" si="175"/>
        <v/>
      </c>
      <c r="V794" s="96" t="b">
        <f t="shared" si="176"/>
        <v>0</v>
      </c>
      <c r="W794" s="130" t="e">
        <f>IF(#REF!="",FALSE,IF(OR(X794&gt;Z794,X794&lt;Y794),TRUE,FALSE))</f>
        <v>#REF!</v>
      </c>
      <c r="X794" s="130">
        <f t="shared" si="177"/>
        <v>0</v>
      </c>
      <c r="Y794" s="132" t="e">
        <f>#REF!-3/30</f>
        <v>#REF!</v>
      </c>
      <c r="Z794" s="133" t="e">
        <f>#REF!+1/30</f>
        <v>#REF!</v>
      </c>
    </row>
    <row r="795" spans="1:26" s="30" customFormat="1" x14ac:dyDescent="0.25">
      <c r="A795" s="19">
        <v>780</v>
      </c>
      <c r="B795" s="20"/>
      <c r="C795" s="189"/>
      <c r="D795" s="1"/>
      <c r="E795" s="1"/>
      <c r="F795" s="233">
        <v>0</v>
      </c>
      <c r="G795" s="58"/>
      <c r="H795" s="134" t="str">
        <f t="shared" si="178"/>
        <v/>
      </c>
      <c r="I795" s="35" t="b">
        <f t="shared" si="168"/>
        <v>0</v>
      </c>
      <c r="J795" s="92" t="str">
        <f t="shared" si="169"/>
        <v/>
      </c>
      <c r="K795" s="29" t="b">
        <v>0</v>
      </c>
      <c r="L795" s="92" t="str">
        <f t="shared" si="179"/>
        <v/>
      </c>
      <c r="M795" s="94" t="e">
        <f t="shared" si="170"/>
        <v>#VALUE!</v>
      </c>
      <c r="N795" s="94" t="e">
        <f t="shared" si="171"/>
        <v>#VALUE!</v>
      </c>
      <c r="O795" s="94" t="e">
        <f t="shared" si="172"/>
        <v>#VALUE!</v>
      </c>
      <c r="P795" s="95" t="e">
        <f t="shared" si="173"/>
        <v>#VALUE!</v>
      </c>
      <c r="Q795" s="95" t="e">
        <f t="shared" si="180"/>
        <v>#VALUE!</v>
      </c>
      <c r="R795" s="95" t="b">
        <f t="shared" si="181"/>
        <v>0</v>
      </c>
      <c r="S795" s="76" t="str">
        <f t="shared" si="174"/>
        <v/>
      </c>
      <c r="T795" s="94" t="e" cm="1">
        <f t="array" aca="1" ref="T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U795" s="94" t="str">
        <f t="shared" si="175"/>
        <v/>
      </c>
      <c r="V795" s="96" t="b">
        <f t="shared" si="176"/>
        <v>0</v>
      </c>
      <c r="W795" s="130" t="e">
        <f>IF(#REF!="",FALSE,IF(OR(X795&gt;Z795,X795&lt;Y795),TRUE,FALSE))</f>
        <v>#REF!</v>
      </c>
      <c r="X795" s="130">
        <f t="shared" si="177"/>
        <v>0</v>
      </c>
      <c r="Y795" s="132" t="e">
        <f>#REF!-3/30</f>
        <v>#REF!</v>
      </c>
      <c r="Z795" s="133" t="e">
        <f>#REF!+1/30</f>
        <v>#REF!</v>
      </c>
    </row>
    <row r="796" spans="1:26" s="30" customFormat="1" x14ac:dyDescent="0.25">
      <c r="A796" s="19">
        <v>781</v>
      </c>
      <c r="B796" s="20"/>
      <c r="C796" s="189"/>
      <c r="D796" s="1"/>
      <c r="E796" s="1"/>
      <c r="F796" s="233">
        <v>0</v>
      </c>
      <c r="G796" s="58"/>
      <c r="H796" s="134" t="str">
        <f t="shared" si="178"/>
        <v/>
      </c>
      <c r="I796" s="35" t="b">
        <f t="shared" si="168"/>
        <v>0</v>
      </c>
      <c r="J796" s="92" t="str">
        <f t="shared" si="169"/>
        <v/>
      </c>
      <c r="K796" s="29" t="b">
        <v>0</v>
      </c>
      <c r="L796" s="92" t="str">
        <f t="shared" si="179"/>
        <v/>
      </c>
      <c r="M796" s="94" t="e">
        <f t="shared" si="170"/>
        <v>#VALUE!</v>
      </c>
      <c r="N796" s="94" t="e">
        <f t="shared" si="171"/>
        <v>#VALUE!</v>
      </c>
      <c r="O796" s="94" t="e">
        <f t="shared" si="172"/>
        <v>#VALUE!</v>
      </c>
      <c r="P796" s="95" t="e">
        <f t="shared" si="173"/>
        <v>#VALUE!</v>
      </c>
      <c r="Q796" s="95" t="e">
        <f t="shared" si="180"/>
        <v>#VALUE!</v>
      </c>
      <c r="R796" s="95" t="b">
        <f t="shared" si="181"/>
        <v>0</v>
      </c>
      <c r="S796" s="76" t="str">
        <f t="shared" si="174"/>
        <v/>
      </c>
      <c r="T796" s="94" t="e" cm="1">
        <f t="array" aca="1" ref="T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U796" s="94" t="str">
        <f t="shared" si="175"/>
        <v/>
      </c>
      <c r="V796" s="96" t="b">
        <f t="shared" si="176"/>
        <v>0</v>
      </c>
      <c r="W796" s="130" t="e">
        <f>IF(#REF!="",FALSE,IF(OR(X796&gt;Z796,X796&lt;Y796),TRUE,FALSE))</f>
        <v>#REF!</v>
      </c>
      <c r="X796" s="130">
        <f t="shared" si="177"/>
        <v>0</v>
      </c>
      <c r="Y796" s="132" t="e">
        <f>#REF!-3/30</f>
        <v>#REF!</v>
      </c>
      <c r="Z796" s="133" t="e">
        <f>#REF!+1/30</f>
        <v>#REF!</v>
      </c>
    </row>
    <row r="797" spans="1:26" s="30" customFormat="1" x14ac:dyDescent="0.25">
      <c r="A797" s="19">
        <v>782</v>
      </c>
      <c r="B797" s="20"/>
      <c r="C797" s="189"/>
      <c r="D797" s="1"/>
      <c r="E797" s="1"/>
      <c r="F797" s="233">
        <v>0</v>
      </c>
      <c r="G797" s="58"/>
      <c r="H797" s="134" t="str">
        <f t="shared" si="178"/>
        <v/>
      </c>
      <c r="I797" s="35" t="b">
        <f t="shared" si="168"/>
        <v>0</v>
      </c>
      <c r="J797" s="92" t="str">
        <f t="shared" si="169"/>
        <v/>
      </c>
      <c r="K797" s="29" t="b">
        <v>0</v>
      </c>
      <c r="L797" s="92" t="str">
        <f t="shared" si="179"/>
        <v/>
      </c>
      <c r="M797" s="94" t="e">
        <f t="shared" si="170"/>
        <v>#VALUE!</v>
      </c>
      <c r="N797" s="94" t="e">
        <f t="shared" si="171"/>
        <v>#VALUE!</v>
      </c>
      <c r="O797" s="94" t="e">
        <f t="shared" si="172"/>
        <v>#VALUE!</v>
      </c>
      <c r="P797" s="95" t="e">
        <f t="shared" si="173"/>
        <v>#VALUE!</v>
      </c>
      <c r="Q797" s="95" t="e">
        <f t="shared" si="180"/>
        <v>#VALUE!</v>
      </c>
      <c r="R797" s="95" t="b">
        <f t="shared" si="181"/>
        <v>0</v>
      </c>
      <c r="S797" s="76" t="str">
        <f t="shared" si="174"/>
        <v/>
      </c>
      <c r="T797" s="94" t="e" cm="1">
        <f t="array" aca="1" ref="T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U797" s="94" t="str">
        <f t="shared" si="175"/>
        <v/>
      </c>
      <c r="V797" s="96" t="b">
        <f t="shared" si="176"/>
        <v>0</v>
      </c>
      <c r="W797" s="130" t="e">
        <f>IF(#REF!="",FALSE,IF(OR(X797&gt;Z797,X797&lt;Y797),TRUE,FALSE))</f>
        <v>#REF!</v>
      </c>
      <c r="X797" s="130">
        <f t="shared" si="177"/>
        <v>0</v>
      </c>
      <c r="Y797" s="132" t="e">
        <f>#REF!-3/30</f>
        <v>#REF!</v>
      </c>
      <c r="Z797" s="133" t="e">
        <f>#REF!+1/30</f>
        <v>#REF!</v>
      </c>
    </row>
    <row r="798" spans="1:26" s="30" customFormat="1" x14ac:dyDescent="0.25">
      <c r="A798" s="19">
        <v>783</v>
      </c>
      <c r="B798" s="20"/>
      <c r="C798" s="189"/>
      <c r="D798" s="1"/>
      <c r="E798" s="1"/>
      <c r="F798" s="233">
        <v>0</v>
      </c>
      <c r="G798" s="58"/>
      <c r="H798" s="134" t="str">
        <f t="shared" si="178"/>
        <v/>
      </c>
      <c r="I798" s="35" t="b">
        <f t="shared" si="168"/>
        <v>0</v>
      </c>
      <c r="J798" s="92" t="str">
        <f t="shared" si="169"/>
        <v/>
      </c>
      <c r="K798" s="29" t="b">
        <v>0</v>
      </c>
      <c r="L798" s="92" t="str">
        <f t="shared" si="179"/>
        <v/>
      </c>
      <c r="M798" s="94" t="e">
        <f t="shared" si="170"/>
        <v>#VALUE!</v>
      </c>
      <c r="N798" s="94" t="e">
        <f t="shared" si="171"/>
        <v>#VALUE!</v>
      </c>
      <c r="O798" s="94" t="e">
        <f t="shared" si="172"/>
        <v>#VALUE!</v>
      </c>
      <c r="P798" s="95" t="e">
        <f t="shared" si="173"/>
        <v>#VALUE!</v>
      </c>
      <c r="Q798" s="95" t="e">
        <f t="shared" si="180"/>
        <v>#VALUE!</v>
      </c>
      <c r="R798" s="95" t="b">
        <f t="shared" si="181"/>
        <v>0</v>
      </c>
      <c r="S798" s="76" t="str">
        <f t="shared" si="174"/>
        <v/>
      </c>
      <c r="T798" s="94" t="e" cm="1">
        <f t="array" aca="1" ref="T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U798" s="94" t="str">
        <f t="shared" si="175"/>
        <v/>
      </c>
      <c r="V798" s="96" t="b">
        <f t="shared" si="176"/>
        <v>0</v>
      </c>
      <c r="W798" s="130" t="e">
        <f>IF(#REF!="",FALSE,IF(OR(X798&gt;Z798,X798&lt;Y798),TRUE,FALSE))</f>
        <v>#REF!</v>
      </c>
      <c r="X798" s="130">
        <f t="shared" si="177"/>
        <v>0</v>
      </c>
      <c r="Y798" s="132" t="e">
        <f>#REF!-3/30</f>
        <v>#REF!</v>
      </c>
      <c r="Z798" s="133" t="e">
        <f>#REF!+1/30</f>
        <v>#REF!</v>
      </c>
    </row>
    <row r="799" spans="1:26" s="30" customFormat="1" x14ac:dyDescent="0.25">
      <c r="A799" s="19">
        <v>784</v>
      </c>
      <c r="B799" s="20"/>
      <c r="C799" s="189"/>
      <c r="D799" s="1"/>
      <c r="E799" s="1"/>
      <c r="F799" s="233">
        <v>0</v>
      </c>
      <c r="G799" s="58"/>
      <c r="H799" s="134" t="str">
        <f t="shared" si="178"/>
        <v/>
      </c>
      <c r="I799" s="35" t="b">
        <f t="shared" si="168"/>
        <v>0</v>
      </c>
      <c r="J799" s="92" t="str">
        <f t="shared" si="169"/>
        <v/>
      </c>
      <c r="K799" s="29" t="b">
        <v>0</v>
      </c>
      <c r="L799" s="92" t="str">
        <f t="shared" si="179"/>
        <v/>
      </c>
      <c r="M799" s="94" t="e">
        <f t="shared" si="170"/>
        <v>#VALUE!</v>
      </c>
      <c r="N799" s="94" t="e">
        <f t="shared" si="171"/>
        <v>#VALUE!</v>
      </c>
      <c r="O799" s="94" t="e">
        <f t="shared" si="172"/>
        <v>#VALUE!</v>
      </c>
      <c r="P799" s="95" t="e">
        <f t="shared" si="173"/>
        <v>#VALUE!</v>
      </c>
      <c r="Q799" s="95" t="e">
        <f t="shared" si="180"/>
        <v>#VALUE!</v>
      </c>
      <c r="R799" s="95" t="b">
        <f t="shared" si="181"/>
        <v>0</v>
      </c>
      <c r="S799" s="76" t="str">
        <f t="shared" si="174"/>
        <v/>
      </c>
      <c r="T799" s="94" t="e" cm="1">
        <f t="array" aca="1" ref="T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U799" s="94" t="str">
        <f t="shared" si="175"/>
        <v/>
      </c>
      <c r="V799" s="96" t="b">
        <f t="shared" si="176"/>
        <v>0</v>
      </c>
      <c r="W799" s="130" t="e">
        <f>IF(#REF!="",FALSE,IF(OR(X799&gt;Z799,X799&lt;Y799),TRUE,FALSE))</f>
        <v>#REF!</v>
      </c>
      <c r="X799" s="130">
        <f t="shared" si="177"/>
        <v>0</v>
      </c>
      <c r="Y799" s="132" t="e">
        <f>#REF!-3/30</f>
        <v>#REF!</v>
      </c>
      <c r="Z799" s="133" t="e">
        <f>#REF!+1/30</f>
        <v>#REF!</v>
      </c>
    </row>
    <row r="800" spans="1:26" s="30" customFormat="1" x14ac:dyDescent="0.25">
      <c r="A800" s="19">
        <v>785</v>
      </c>
      <c r="B800" s="20"/>
      <c r="C800" s="189"/>
      <c r="D800" s="1"/>
      <c r="E800" s="1"/>
      <c r="F800" s="233">
        <v>0</v>
      </c>
      <c r="G800" s="58"/>
      <c r="H800" s="134" t="str">
        <f t="shared" si="178"/>
        <v/>
      </c>
      <c r="I800" s="35" t="b">
        <f t="shared" si="168"/>
        <v>0</v>
      </c>
      <c r="J800" s="92" t="str">
        <f t="shared" si="169"/>
        <v/>
      </c>
      <c r="K800" s="29" t="b">
        <v>0</v>
      </c>
      <c r="L800" s="92" t="str">
        <f t="shared" si="179"/>
        <v/>
      </c>
      <c r="M800" s="94" t="e">
        <f t="shared" si="170"/>
        <v>#VALUE!</v>
      </c>
      <c r="N800" s="94" t="e">
        <f t="shared" si="171"/>
        <v>#VALUE!</v>
      </c>
      <c r="O800" s="94" t="e">
        <f t="shared" si="172"/>
        <v>#VALUE!</v>
      </c>
      <c r="P800" s="95" t="e">
        <f t="shared" si="173"/>
        <v>#VALUE!</v>
      </c>
      <c r="Q800" s="95" t="e">
        <f t="shared" si="180"/>
        <v>#VALUE!</v>
      </c>
      <c r="R800" s="95" t="b">
        <f t="shared" si="181"/>
        <v>0</v>
      </c>
      <c r="S800" s="76" t="str">
        <f t="shared" si="174"/>
        <v/>
      </c>
      <c r="T800" s="94" t="e" cm="1">
        <f t="array" aca="1" ref="T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U800" s="94" t="str">
        <f t="shared" si="175"/>
        <v/>
      </c>
      <c r="V800" s="96" t="b">
        <f t="shared" si="176"/>
        <v>0</v>
      </c>
      <c r="W800" s="130" t="e">
        <f>IF(#REF!="",FALSE,IF(OR(X800&gt;Z800,X800&lt;Y800),TRUE,FALSE))</f>
        <v>#REF!</v>
      </c>
      <c r="X800" s="130">
        <f t="shared" si="177"/>
        <v>0</v>
      </c>
      <c r="Y800" s="132" t="e">
        <f>#REF!-3/30</f>
        <v>#REF!</v>
      </c>
      <c r="Z800" s="133" t="e">
        <f>#REF!+1/30</f>
        <v>#REF!</v>
      </c>
    </row>
    <row r="801" spans="1:26" s="30" customFormat="1" x14ac:dyDescent="0.25">
      <c r="A801" s="19">
        <v>786</v>
      </c>
      <c r="B801" s="20"/>
      <c r="C801" s="189"/>
      <c r="D801" s="1"/>
      <c r="E801" s="1"/>
      <c r="F801" s="233">
        <v>0</v>
      </c>
      <c r="G801" s="58"/>
      <c r="H801" s="134" t="str">
        <f t="shared" si="178"/>
        <v/>
      </c>
      <c r="I801" s="35" t="b">
        <f t="shared" si="168"/>
        <v>0</v>
      </c>
      <c r="J801" s="92" t="str">
        <f t="shared" si="169"/>
        <v/>
      </c>
      <c r="K801" s="29" t="b">
        <v>0</v>
      </c>
      <c r="L801" s="92" t="str">
        <f t="shared" si="179"/>
        <v/>
      </c>
      <c r="M801" s="94" t="e">
        <f t="shared" si="170"/>
        <v>#VALUE!</v>
      </c>
      <c r="N801" s="94" t="e">
        <f t="shared" si="171"/>
        <v>#VALUE!</v>
      </c>
      <c r="O801" s="94" t="e">
        <f t="shared" si="172"/>
        <v>#VALUE!</v>
      </c>
      <c r="P801" s="95" t="e">
        <f t="shared" si="173"/>
        <v>#VALUE!</v>
      </c>
      <c r="Q801" s="95" t="e">
        <f t="shared" si="180"/>
        <v>#VALUE!</v>
      </c>
      <c r="R801" s="95" t="b">
        <f t="shared" si="181"/>
        <v>0</v>
      </c>
      <c r="S801" s="76" t="str">
        <f t="shared" si="174"/>
        <v/>
      </c>
      <c r="T801" s="94" t="e" cm="1">
        <f t="array" aca="1" ref="T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U801" s="94" t="str">
        <f t="shared" si="175"/>
        <v/>
      </c>
      <c r="V801" s="96" t="b">
        <f t="shared" si="176"/>
        <v>0</v>
      </c>
      <c r="W801" s="130" t="e">
        <f>IF(#REF!="",FALSE,IF(OR(X801&gt;Z801,X801&lt;Y801),TRUE,FALSE))</f>
        <v>#REF!</v>
      </c>
      <c r="X801" s="130">
        <f t="shared" si="177"/>
        <v>0</v>
      </c>
      <c r="Y801" s="132" t="e">
        <f>#REF!-3/30</f>
        <v>#REF!</v>
      </c>
      <c r="Z801" s="133" t="e">
        <f>#REF!+1/30</f>
        <v>#REF!</v>
      </c>
    </row>
    <row r="802" spans="1:26" s="30" customFormat="1" x14ac:dyDescent="0.25">
      <c r="A802" s="19">
        <v>787</v>
      </c>
      <c r="B802" s="20"/>
      <c r="C802" s="189"/>
      <c r="D802" s="1"/>
      <c r="E802" s="1"/>
      <c r="F802" s="233">
        <v>0</v>
      </c>
      <c r="G802" s="58"/>
      <c r="H802" s="134" t="str">
        <f t="shared" si="178"/>
        <v/>
      </c>
      <c r="I802" s="35" t="b">
        <f t="shared" si="168"/>
        <v>0</v>
      </c>
      <c r="J802" s="92" t="str">
        <f t="shared" si="169"/>
        <v/>
      </c>
      <c r="K802" s="29" t="b">
        <v>0</v>
      </c>
      <c r="L802" s="92" t="str">
        <f t="shared" si="179"/>
        <v/>
      </c>
      <c r="M802" s="94" t="e">
        <f t="shared" si="170"/>
        <v>#VALUE!</v>
      </c>
      <c r="N802" s="94" t="e">
        <f t="shared" si="171"/>
        <v>#VALUE!</v>
      </c>
      <c r="O802" s="94" t="e">
        <f t="shared" si="172"/>
        <v>#VALUE!</v>
      </c>
      <c r="P802" s="95" t="e">
        <f t="shared" si="173"/>
        <v>#VALUE!</v>
      </c>
      <c r="Q802" s="95" t="e">
        <f t="shared" si="180"/>
        <v>#VALUE!</v>
      </c>
      <c r="R802" s="95" t="b">
        <f t="shared" si="181"/>
        <v>0</v>
      </c>
      <c r="S802" s="76" t="str">
        <f t="shared" si="174"/>
        <v/>
      </c>
      <c r="T802" s="94" t="e" cm="1">
        <f t="array" aca="1" ref="T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U802" s="94" t="str">
        <f t="shared" si="175"/>
        <v/>
      </c>
      <c r="V802" s="96" t="b">
        <f t="shared" si="176"/>
        <v>0</v>
      </c>
      <c r="W802" s="130" t="e">
        <f>IF(#REF!="",FALSE,IF(OR(X802&gt;Z802,X802&lt;Y802),TRUE,FALSE))</f>
        <v>#REF!</v>
      </c>
      <c r="X802" s="130">
        <f t="shared" si="177"/>
        <v>0</v>
      </c>
      <c r="Y802" s="132" t="e">
        <f>#REF!-3/30</f>
        <v>#REF!</v>
      </c>
      <c r="Z802" s="133" t="e">
        <f>#REF!+1/30</f>
        <v>#REF!</v>
      </c>
    </row>
    <row r="803" spans="1:26" s="30" customFormat="1" x14ac:dyDescent="0.25">
      <c r="A803" s="19">
        <v>788</v>
      </c>
      <c r="B803" s="20"/>
      <c r="C803" s="189"/>
      <c r="D803" s="1"/>
      <c r="E803" s="1"/>
      <c r="F803" s="233">
        <v>0</v>
      </c>
      <c r="G803" s="58"/>
      <c r="H803" s="134" t="str">
        <f t="shared" si="178"/>
        <v/>
      </c>
      <c r="I803" s="35" t="b">
        <f t="shared" si="168"/>
        <v>0</v>
      </c>
      <c r="J803" s="92" t="str">
        <f t="shared" si="169"/>
        <v/>
      </c>
      <c r="K803" s="29" t="b">
        <v>0</v>
      </c>
      <c r="L803" s="92" t="str">
        <f t="shared" si="179"/>
        <v/>
      </c>
      <c r="M803" s="94" t="e">
        <f t="shared" si="170"/>
        <v>#VALUE!</v>
      </c>
      <c r="N803" s="94" t="e">
        <f t="shared" si="171"/>
        <v>#VALUE!</v>
      </c>
      <c r="O803" s="94" t="e">
        <f t="shared" si="172"/>
        <v>#VALUE!</v>
      </c>
      <c r="P803" s="95" t="e">
        <f t="shared" si="173"/>
        <v>#VALUE!</v>
      </c>
      <c r="Q803" s="95" t="e">
        <f t="shared" si="180"/>
        <v>#VALUE!</v>
      </c>
      <c r="R803" s="95" t="b">
        <f t="shared" si="181"/>
        <v>0</v>
      </c>
      <c r="S803" s="76" t="str">
        <f t="shared" si="174"/>
        <v/>
      </c>
      <c r="T803" s="94" t="e" cm="1">
        <f t="array" aca="1" ref="T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U803" s="94" t="str">
        <f t="shared" si="175"/>
        <v/>
      </c>
      <c r="V803" s="96" t="b">
        <f t="shared" si="176"/>
        <v>0</v>
      </c>
      <c r="W803" s="130" t="e">
        <f>IF(#REF!="",FALSE,IF(OR(X803&gt;Z803,X803&lt;Y803),TRUE,FALSE))</f>
        <v>#REF!</v>
      </c>
      <c r="X803" s="130">
        <f t="shared" si="177"/>
        <v>0</v>
      </c>
      <c r="Y803" s="132" t="e">
        <f>#REF!-3/30</f>
        <v>#REF!</v>
      </c>
      <c r="Z803" s="133" t="e">
        <f>#REF!+1/30</f>
        <v>#REF!</v>
      </c>
    </row>
    <row r="804" spans="1:26" s="30" customFormat="1" x14ac:dyDescent="0.25">
      <c r="A804" s="19">
        <v>789</v>
      </c>
      <c r="B804" s="20"/>
      <c r="C804" s="189"/>
      <c r="D804" s="1"/>
      <c r="E804" s="1"/>
      <c r="F804" s="233">
        <v>0</v>
      </c>
      <c r="G804" s="58"/>
      <c r="H804" s="134" t="str">
        <f t="shared" si="178"/>
        <v/>
      </c>
      <c r="I804" s="35" t="b">
        <f t="shared" si="168"/>
        <v>0</v>
      </c>
      <c r="J804" s="92" t="str">
        <f t="shared" si="169"/>
        <v/>
      </c>
      <c r="K804" s="29" t="b">
        <v>0</v>
      </c>
      <c r="L804" s="92" t="str">
        <f t="shared" si="179"/>
        <v/>
      </c>
      <c r="M804" s="94" t="e">
        <f t="shared" si="170"/>
        <v>#VALUE!</v>
      </c>
      <c r="N804" s="94" t="e">
        <f t="shared" si="171"/>
        <v>#VALUE!</v>
      </c>
      <c r="O804" s="94" t="e">
        <f t="shared" si="172"/>
        <v>#VALUE!</v>
      </c>
      <c r="P804" s="95" t="e">
        <f t="shared" si="173"/>
        <v>#VALUE!</v>
      </c>
      <c r="Q804" s="95" t="e">
        <f t="shared" si="180"/>
        <v>#VALUE!</v>
      </c>
      <c r="R804" s="95" t="b">
        <f t="shared" si="181"/>
        <v>0</v>
      </c>
      <c r="S804" s="76" t="str">
        <f t="shared" si="174"/>
        <v/>
      </c>
      <c r="T804" s="94" t="e" cm="1">
        <f t="array" aca="1" ref="T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U804" s="94" t="str">
        <f t="shared" si="175"/>
        <v/>
      </c>
      <c r="V804" s="96" t="b">
        <f t="shared" si="176"/>
        <v>0</v>
      </c>
      <c r="W804" s="130" t="e">
        <f>IF(#REF!="",FALSE,IF(OR(X804&gt;Z804,X804&lt;Y804),TRUE,FALSE))</f>
        <v>#REF!</v>
      </c>
      <c r="X804" s="130">
        <f t="shared" si="177"/>
        <v>0</v>
      </c>
      <c r="Y804" s="132" t="e">
        <f>#REF!-3/30</f>
        <v>#REF!</v>
      </c>
      <c r="Z804" s="133" t="e">
        <f>#REF!+1/30</f>
        <v>#REF!</v>
      </c>
    </row>
    <row r="805" spans="1:26" s="30" customFormat="1" x14ac:dyDescent="0.25">
      <c r="A805" s="19">
        <v>790</v>
      </c>
      <c r="B805" s="20"/>
      <c r="C805" s="189"/>
      <c r="D805" s="1"/>
      <c r="E805" s="1"/>
      <c r="F805" s="233">
        <v>0</v>
      </c>
      <c r="G805" s="58"/>
      <c r="H805" s="134" t="str">
        <f t="shared" si="178"/>
        <v/>
      </c>
      <c r="I805" s="35" t="b">
        <f t="shared" si="168"/>
        <v>0</v>
      </c>
      <c r="J805" s="92" t="str">
        <f t="shared" si="169"/>
        <v/>
      </c>
      <c r="K805" s="29" t="b">
        <v>0</v>
      </c>
      <c r="L805" s="92" t="str">
        <f t="shared" si="179"/>
        <v/>
      </c>
      <c r="M805" s="94" t="e">
        <f t="shared" si="170"/>
        <v>#VALUE!</v>
      </c>
      <c r="N805" s="94" t="e">
        <f t="shared" si="171"/>
        <v>#VALUE!</v>
      </c>
      <c r="O805" s="94" t="e">
        <f t="shared" si="172"/>
        <v>#VALUE!</v>
      </c>
      <c r="P805" s="95" t="e">
        <f t="shared" si="173"/>
        <v>#VALUE!</v>
      </c>
      <c r="Q805" s="95" t="e">
        <f t="shared" si="180"/>
        <v>#VALUE!</v>
      </c>
      <c r="R805" s="95" t="b">
        <f t="shared" si="181"/>
        <v>0</v>
      </c>
      <c r="S805" s="76" t="str">
        <f t="shared" si="174"/>
        <v/>
      </c>
      <c r="T805" s="94" t="e" cm="1">
        <f t="array" aca="1" ref="T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U805" s="94" t="str">
        <f t="shared" si="175"/>
        <v/>
      </c>
      <c r="V805" s="96" t="b">
        <f t="shared" si="176"/>
        <v>0</v>
      </c>
      <c r="W805" s="130" t="e">
        <f>IF(#REF!="",FALSE,IF(OR(X805&gt;Z805,X805&lt;Y805),TRUE,FALSE))</f>
        <v>#REF!</v>
      </c>
      <c r="X805" s="130">
        <f t="shared" si="177"/>
        <v>0</v>
      </c>
      <c r="Y805" s="132" t="e">
        <f>#REF!-3/30</f>
        <v>#REF!</v>
      </c>
      <c r="Z805" s="133" t="e">
        <f>#REF!+1/30</f>
        <v>#REF!</v>
      </c>
    </row>
    <row r="806" spans="1:26" s="30" customFormat="1" x14ac:dyDescent="0.25">
      <c r="A806" s="19">
        <v>791</v>
      </c>
      <c r="B806" s="20"/>
      <c r="C806" s="189"/>
      <c r="D806" s="1"/>
      <c r="E806" s="1"/>
      <c r="F806" s="233">
        <v>0</v>
      </c>
      <c r="G806" s="58"/>
      <c r="H806" s="134" t="str">
        <f t="shared" si="178"/>
        <v/>
      </c>
      <c r="I806" s="35" t="b">
        <f t="shared" si="168"/>
        <v>0</v>
      </c>
      <c r="J806" s="92" t="str">
        <f t="shared" si="169"/>
        <v/>
      </c>
      <c r="K806" s="29" t="b">
        <v>0</v>
      </c>
      <c r="L806" s="92" t="str">
        <f t="shared" si="179"/>
        <v/>
      </c>
      <c r="M806" s="94" t="e">
        <f t="shared" si="170"/>
        <v>#VALUE!</v>
      </c>
      <c r="N806" s="94" t="e">
        <f t="shared" si="171"/>
        <v>#VALUE!</v>
      </c>
      <c r="O806" s="94" t="e">
        <f t="shared" si="172"/>
        <v>#VALUE!</v>
      </c>
      <c r="P806" s="95" t="e">
        <f t="shared" si="173"/>
        <v>#VALUE!</v>
      </c>
      <c r="Q806" s="95" t="e">
        <f t="shared" si="180"/>
        <v>#VALUE!</v>
      </c>
      <c r="R806" s="95" t="b">
        <f t="shared" si="181"/>
        <v>0</v>
      </c>
      <c r="S806" s="76" t="str">
        <f t="shared" si="174"/>
        <v/>
      </c>
      <c r="T806" s="94" t="e" cm="1">
        <f t="array" aca="1" ref="T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U806" s="94" t="str">
        <f t="shared" si="175"/>
        <v/>
      </c>
      <c r="V806" s="96" t="b">
        <f t="shared" si="176"/>
        <v>0</v>
      </c>
      <c r="W806" s="130" t="e">
        <f>IF(#REF!="",FALSE,IF(OR(X806&gt;Z806,X806&lt;Y806),TRUE,FALSE))</f>
        <v>#REF!</v>
      </c>
      <c r="X806" s="130">
        <f t="shared" si="177"/>
        <v>0</v>
      </c>
      <c r="Y806" s="132" t="e">
        <f>#REF!-3/30</f>
        <v>#REF!</v>
      </c>
      <c r="Z806" s="133" t="e">
        <f>#REF!+1/30</f>
        <v>#REF!</v>
      </c>
    </row>
    <row r="807" spans="1:26" s="30" customFormat="1" x14ac:dyDescent="0.25">
      <c r="A807" s="19">
        <v>792</v>
      </c>
      <c r="B807" s="20"/>
      <c r="C807" s="189"/>
      <c r="D807" s="1"/>
      <c r="E807" s="1"/>
      <c r="F807" s="233">
        <v>0</v>
      </c>
      <c r="G807" s="58"/>
      <c r="H807" s="134" t="str">
        <f t="shared" si="178"/>
        <v/>
      </c>
      <c r="I807" s="35" t="b">
        <f t="shared" si="168"/>
        <v>0</v>
      </c>
      <c r="J807" s="92" t="str">
        <f t="shared" si="169"/>
        <v/>
      </c>
      <c r="K807" s="29" t="b">
        <v>0</v>
      </c>
      <c r="L807" s="92" t="str">
        <f t="shared" si="179"/>
        <v/>
      </c>
      <c r="M807" s="94" t="e">
        <f t="shared" si="170"/>
        <v>#VALUE!</v>
      </c>
      <c r="N807" s="94" t="e">
        <f t="shared" si="171"/>
        <v>#VALUE!</v>
      </c>
      <c r="O807" s="94" t="e">
        <f t="shared" si="172"/>
        <v>#VALUE!</v>
      </c>
      <c r="P807" s="95" t="e">
        <f t="shared" si="173"/>
        <v>#VALUE!</v>
      </c>
      <c r="Q807" s="95" t="e">
        <f t="shared" si="180"/>
        <v>#VALUE!</v>
      </c>
      <c r="R807" s="95" t="b">
        <f t="shared" si="181"/>
        <v>0</v>
      </c>
      <c r="S807" s="76" t="str">
        <f t="shared" si="174"/>
        <v/>
      </c>
      <c r="T807" s="94" t="e" cm="1">
        <f t="array" aca="1" ref="T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U807" s="94" t="str">
        <f t="shared" si="175"/>
        <v/>
      </c>
      <c r="V807" s="96" t="b">
        <f t="shared" si="176"/>
        <v>0</v>
      </c>
      <c r="W807" s="130" t="e">
        <f>IF(#REF!="",FALSE,IF(OR(X807&gt;Z807,X807&lt;Y807),TRUE,FALSE))</f>
        <v>#REF!</v>
      </c>
      <c r="X807" s="130">
        <f t="shared" si="177"/>
        <v>0</v>
      </c>
      <c r="Y807" s="132" t="e">
        <f>#REF!-3/30</f>
        <v>#REF!</v>
      </c>
      <c r="Z807" s="133" t="e">
        <f>#REF!+1/30</f>
        <v>#REF!</v>
      </c>
    </row>
    <row r="808" spans="1:26" s="30" customFormat="1" x14ac:dyDescent="0.25">
      <c r="A808" s="19">
        <v>793</v>
      </c>
      <c r="B808" s="20"/>
      <c r="C808" s="189"/>
      <c r="D808" s="1"/>
      <c r="E808" s="1"/>
      <c r="F808" s="233">
        <v>0</v>
      </c>
      <c r="G808" s="58"/>
      <c r="H808" s="134" t="str">
        <f t="shared" si="178"/>
        <v/>
      </c>
      <c r="I808" s="35" t="b">
        <f t="shared" si="168"/>
        <v>0</v>
      </c>
      <c r="J808" s="92" t="str">
        <f t="shared" si="169"/>
        <v/>
      </c>
      <c r="K808" s="29" t="b">
        <v>0</v>
      </c>
      <c r="L808" s="92" t="str">
        <f t="shared" si="179"/>
        <v/>
      </c>
      <c r="M808" s="94" t="e">
        <f t="shared" si="170"/>
        <v>#VALUE!</v>
      </c>
      <c r="N808" s="94" t="e">
        <f t="shared" si="171"/>
        <v>#VALUE!</v>
      </c>
      <c r="O808" s="94" t="e">
        <f t="shared" si="172"/>
        <v>#VALUE!</v>
      </c>
      <c r="P808" s="95" t="e">
        <f t="shared" si="173"/>
        <v>#VALUE!</v>
      </c>
      <c r="Q808" s="95" t="e">
        <f t="shared" si="180"/>
        <v>#VALUE!</v>
      </c>
      <c r="R808" s="95" t="b">
        <f t="shared" si="181"/>
        <v>0</v>
      </c>
      <c r="S808" s="76" t="str">
        <f t="shared" si="174"/>
        <v/>
      </c>
      <c r="T808" s="94" t="e" cm="1">
        <f t="array" aca="1" ref="T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U808" s="94" t="str">
        <f t="shared" si="175"/>
        <v/>
      </c>
      <c r="V808" s="96" t="b">
        <f t="shared" si="176"/>
        <v>0</v>
      </c>
      <c r="W808" s="130" t="e">
        <f>IF(#REF!="",FALSE,IF(OR(X808&gt;Z808,X808&lt;Y808),TRUE,FALSE))</f>
        <v>#REF!</v>
      </c>
      <c r="X808" s="130">
        <f t="shared" si="177"/>
        <v>0</v>
      </c>
      <c r="Y808" s="132" t="e">
        <f>#REF!-3/30</f>
        <v>#REF!</v>
      </c>
      <c r="Z808" s="133" t="e">
        <f>#REF!+1/30</f>
        <v>#REF!</v>
      </c>
    </row>
    <row r="809" spans="1:26" s="30" customFormat="1" x14ac:dyDescent="0.25">
      <c r="A809" s="19">
        <v>794</v>
      </c>
      <c r="B809" s="20"/>
      <c r="C809" s="189"/>
      <c r="D809" s="1"/>
      <c r="E809" s="1"/>
      <c r="F809" s="233">
        <v>0</v>
      </c>
      <c r="G809" s="58"/>
      <c r="H809" s="134" t="str">
        <f t="shared" si="178"/>
        <v/>
      </c>
      <c r="I809" s="35" t="b">
        <f t="shared" si="168"/>
        <v>0</v>
      </c>
      <c r="J809" s="92" t="str">
        <f t="shared" si="169"/>
        <v/>
      </c>
      <c r="K809" s="29" t="b">
        <v>0</v>
      </c>
      <c r="L809" s="92" t="str">
        <f t="shared" si="179"/>
        <v/>
      </c>
      <c r="M809" s="94" t="e">
        <f t="shared" si="170"/>
        <v>#VALUE!</v>
      </c>
      <c r="N809" s="94" t="e">
        <f t="shared" si="171"/>
        <v>#VALUE!</v>
      </c>
      <c r="O809" s="94" t="e">
        <f t="shared" si="172"/>
        <v>#VALUE!</v>
      </c>
      <c r="P809" s="95" t="e">
        <f t="shared" si="173"/>
        <v>#VALUE!</v>
      </c>
      <c r="Q809" s="95" t="e">
        <f t="shared" si="180"/>
        <v>#VALUE!</v>
      </c>
      <c r="R809" s="95" t="b">
        <f t="shared" si="181"/>
        <v>0</v>
      </c>
      <c r="S809" s="76" t="str">
        <f t="shared" si="174"/>
        <v/>
      </c>
      <c r="T809" s="94" t="e" cm="1">
        <f t="array" aca="1" ref="T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U809" s="94" t="str">
        <f t="shared" si="175"/>
        <v/>
      </c>
      <c r="V809" s="96" t="b">
        <f t="shared" si="176"/>
        <v>0</v>
      </c>
      <c r="W809" s="130" t="e">
        <f>IF(#REF!="",FALSE,IF(OR(X809&gt;Z809,X809&lt;Y809),TRUE,FALSE))</f>
        <v>#REF!</v>
      </c>
      <c r="X809" s="130">
        <f t="shared" si="177"/>
        <v>0</v>
      </c>
      <c r="Y809" s="132" t="e">
        <f>#REF!-3/30</f>
        <v>#REF!</v>
      </c>
      <c r="Z809" s="133" t="e">
        <f>#REF!+1/30</f>
        <v>#REF!</v>
      </c>
    </row>
    <row r="810" spans="1:26" s="30" customFormat="1" x14ac:dyDescent="0.25">
      <c r="A810" s="19">
        <v>795</v>
      </c>
      <c r="B810" s="20"/>
      <c r="C810" s="189"/>
      <c r="D810" s="1"/>
      <c r="E810" s="1"/>
      <c r="F810" s="233">
        <v>0</v>
      </c>
      <c r="G810" s="58"/>
      <c r="H810" s="134" t="str">
        <f t="shared" si="178"/>
        <v/>
      </c>
      <c r="I810" s="35" t="b">
        <f t="shared" si="168"/>
        <v>0</v>
      </c>
      <c r="J810" s="92" t="str">
        <f t="shared" si="169"/>
        <v/>
      </c>
      <c r="K810" s="29" t="b">
        <v>0</v>
      </c>
      <c r="L810" s="92" t="str">
        <f t="shared" si="179"/>
        <v/>
      </c>
      <c r="M810" s="94" t="e">
        <f t="shared" si="170"/>
        <v>#VALUE!</v>
      </c>
      <c r="N810" s="94" t="e">
        <f t="shared" si="171"/>
        <v>#VALUE!</v>
      </c>
      <c r="O810" s="94" t="e">
        <f t="shared" si="172"/>
        <v>#VALUE!</v>
      </c>
      <c r="P810" s="95" t="e">
        <f t="shared" si="173"/>
        <v>#VALUE!</v>
      </c>
      <c r="Q810" s="95" t="e">
        <f t="shared" si="180"/>
        <v>#VALUE!</v>
      </c>
      <c r="R810" s="95" t="b">
        <f t="shared" si="181"/>
        <v>0</v>
      </c>
      <c r="S810" s="76" t="str">
        <f t="shared" si="174"/>
        <v/>
      </c>
      <c r="T810" s="94" t="e" cm="1">
        <f t="array" aca="1" ref="T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U810" s="94" t="str">
        <f t="shared" si="175"/>
        <v/>
      </c>
      <c r="V810" s="96" t="b">
        <f t="shared" si="176"/>
        <v>0</v>
      </c>
      <c r="W810" s="130" t="e">
        <f>IF(#REF!="",FALSE,IF(OR(X810&gt;Z810,X810&lt;Y810),TRUE,FALSE))</f>
        <v>#REF!</v>
      </c>
      <c r="X810" s="130">
        <f t="shared" si="177"/>
        <v>0</v>
      </c>
      <c r="Y810" s="132" t="e">
        <f>#REF!-3/30</f>
        <v>#REF!</v>
      </c>
      <c r="Z810" s="133" t="e">
        <f>#REF!+1/30</f>
        <v>#REF!</v>
      </c>
    </row>
    <row r="811" spans="1:26" s="30" customFormat="1" x14ac:dyDescent="0.25">
      <c r="A811" s="19">
        <v>796</v>
      </c>
      <c r="B811" s="20"/>
      <c r="C811" s="189"/>
      <c r="D811" s="1"/>
      <c r="E811" s="1"/>
      <c r="F811" s="233">
        <v>0</v>
      </c>
      <c r="G811" s="58"/>
      <c r="H811" s="134" t="str">
        <f t="shared" si="178"/>
        <v/>
      </c>
      <c r="I811" s="35" t="b">
        <f t="shared" si="168"/>
        <v>0</v>
      </c>
      <c r="J811" s="92" t="str">
        <f t="shared" si="169"/>
        <v/>
      </c>
      <c r="K811" s="29" t="b">
        <v>0</v>
      </c>
      <c r="L811" s="92" t="str">
        <f t="shared" si="179"/>
        <v/>
      </c>
      <c r="M811" s="94" t="e">
        <f t="shared" si="170"/>
        <v>#VALUE!</v>
      </c>
      <c r="N811" s="94" t="e">
        <f t="shared" si="171"/>
        <v>#VALUE!</v>
      </c>
      <c r="O811" s="94" t="e">
        <f t="shared" si="172"/>
        <v>#VALUE!</v>
      </c>
      <c r="P811" s="95" t="e">
        <f t="shared" si="173"/>
        <v>#VALUE!</v>
      </c>
      <c r="Q811" s="95" t="e">
        <f t="shared" si="180"/>
        <v>#VALUE!</v>
      </c>
      <c r="R811" s="95" t="b">
        <f t="shared" si="181"/>
        <v>0</v>
      </c>
      <c r="S811" s="76" t="str">
        <f t="shared" si="174"/>
        <v/>
      </c>
      <c r="T811" s="94" t="e" cm="1">
        <f t="array" aca="1" ref="T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U811" s="94" t="str">
        <f t="shared" si="175"/>
        <v/>
      </c>
      <c r="V811" s="96" t="b">
        <f t="shared" si="176"/>
        <v>0</v>
      </c>
      <c r="W811" s="130" t="e">
        <f>IF(#REF!="",FALSE,IF(OR(X811&gt;Z811,X811&lt;Y811),TRUE,FALSE))</f>
        <v>#REF!</v>
      </c>
      <c r="X811" s="130">
        <f t="shared" si="177"/>
        <v>0</v>
      </c>
      <c r="Y811" s="132" t="e">
        <f>#REF!-3/30</f>
        <v>#REF!</v>
      </c>
      <c r="Z811" s="133" t="e">
        <f>#REF!+1/30</f>
        <v>#REF!</v>
      </c>
    </row>
    <row r="812" spans="1:26" s="30" customFormat="1" x14ac:dyDescent="0.25">
      <c r="A812" s="19">
        <v>797</v>
      </c>
      <c r="B812" s="20"/>
      <c r="C812" s="189"/>
      <c r="D812" s="1"/>
      <c r="E812" s="1"/>
      <c r="F812" s="233">
        <v>0</v>
      </c>
      <c r="G812" s="58"/>
      <c r="H812" s="134" t="str">
        <f t="shared" si="178"/>
        <v/>
      </c>
      <c r="I812" s="35" t="b">
        <f t="shared" si="168"/>
        <v>0</v>
      </c>
      <c r="J812" s="92" t="str">
        <f t="shared" si="169"/>
        <v/>
      </c>
      <c r="K812" s="29" t="b">
        <v>0</v>
      </c>
      <c r="L812" s="92" t="str">
        <f t="shared" si="179"/>
        <v/>
      </c>
      <c r="M812" s="94" t="e">
        <f t="shared" si="170"/>
        <v>#VALUE!</v>
      </c>
      <c r="N812" s="94" t="e">
        <f t="shared" si="171"/>
        <v>#VALUE!</v>
      </c>
      <c r="O812" s="94" t="e">
        <f t="shared" si="172"/>
        <v>#VALUE!</v>
      </c>
      <c r="P812" s="95" t="e">
        <f t="shared" si="173"/>
        <v>#VALUE!</v>
      </c>
      <c r="Q812" s="95" t="e">
        <f t="shared" si="180"/>
        <v>#VALUE!</v>
      </c>
      <c r="R812" s="95" t="b">
        <f t="shared" si="181"/>
        <v>0</v>
      </c>
      <c r="S812" s="76" t="str">
        <f t="shared" si="174"/>
        <v/>
      </c>
      <c r="T812" s="94" t="e" cm="1">
        <f t="array" aca="1" ref="T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U812" s="94" t="str">
        <f t="shared" si="175"/>
        <v/>
      </c>
      <c r="V812" s="96" t="b">
        <f t="shared" si="176"/>
        <v>0</v>
      </c>
      <c r="W812" s="130" t="e">
        <f>IF(#REF!="",FALSE,IF(OR(X812&gt;Z812,X812&lt;Y812),TRUE,FALSE))</f>
        <v>#REF!</v>
      </c>
      <c r="X812" s="130">
        <f t="shared" si="177"/>
        <v>0</v>
      </c>
      <c r="Y812" s="132" t="e">
        <f>#REF!-3/30</f>
        <v>#REF!</v>
      </c>
      <c r="Z812" s="133" t="e">
        <f>#REF!+1/30</f>
        <v>#REF!</v>
      </c>
    </row>
    <row r="813" spans="1:26" s="30" customFormat="1" x14ac:dyDescent="0.25">
      <c r="A813" s="19">
        <v>798</v>
      </c>
      <c r="B813" s="20"/>
      <c r="C813" s="189"/>
      <c r="D813" s="1"/>
      <c r="E813" s="1"/>
      <c r="F813" s="233">
        <v>0</v>
      </c>
      <c r="G813" s="58"/>
      <c r="H813" s="134" t="str">
        <f t="shared" si="178"/>
        <v/>
      </c>
      <c r="I813" s="35" t="b">
        <f t="shared" si="168"/>
        <v>0</v>
      </c>
      <c r="J813" s="92" t="str">
        <f t="shared" si="169"/>
        <v/>
      </c>
      <c r="K813" s="29" t="b">
        <v>0</v>
      </c>
      <c r="L813" s="92" t="str">
        <f t="shared" si="179"/>
        <v/>
      </c>
      <c r="M813" s="94" t="e">
        <f t="shared" si="170"/>
        <v>#VALUE!</v>
      </c>
      <c r="N813" s="94" t="e">
        <f t="shared" si="171"/>
        <v>#VALUE!</v>
      </c>
      <c r="O813" s="94" t="e">
        <f t="shared" si="172"/>
        <v>#VALUE!</v>
      </c>
      <c r="P813" s="95" t="e">
        <f t="shared" si="173"/>
        <v>#VALUE!</v>
      </c>
      <c r="Q813" s="95" t="e">
        <f t="shared" si="180"/>
        <v>#VALUE!</v>
      </c>
      <c r="R813" s="95" t="b">
        <f t="shared" si="181"/>
        <v>0</v>
      </c>
      <c r="S813" s="76" t="str">
        <f t="shared" si="174"/>
        <v/>
      </c>
      <c r="T813" s="94" t="e" cm="1">
        <f t="array" aca="1" ref="T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U813" s="94" t="str">
        <f t="shared" si="175"/>
        <v/>
      </c>
      <c r="V813" s="96" t="b">
        <f t="shared" si="176"/>
        <v>0</v>
      </c>
      <c r="W813" s="130" t="e">
        <f>IF(#REF!="",FALSE,IF(OR(X813&gt;Z813,X813&lt;Y813),TRUE,FALSE))</f>
        <v>#REF!</v>
      </c>
      <c r="X813" s="130">
        <f t="shared" si="177"/>
        <v>0</v>
      </c>
      <c r="Y813" s="132" t="e">
        <f>#REF!-3/30</f>
        <v>#REF!</v>
      </c>
      <c r="Z813" s="133" t="e">
        <f>#REF!+1/30</f>
        <v>#REF!</v>
      </c>
    </row>
    <row r="814" spans="1:26" s="30" customFormat="1" x14ac:dyDescent="0.25">
      <c r="A814" s="19">
        <v>799</v>
      </c>
      <c r="B814" s="20"/>
      <c r="C814" s="189"/>
      <c r="D814" s="1"/>
      <c r="E814" s="1"/>
      <c r="F814" s="233">
        <v>0</v>
      </c>
      <c r="G814" s="58"/>
      <c r="H814" s="134" t="str">
        <f t="shared" si="178"/>
        <v/>
      </c>
      <c r="I814" s="35" t="b">
        <f t="shared" si="168"/>
        <v>0</v>
      </c>
      <c r="J814" s="92" t="str">
        <f t="shared" si="169"/>
        <v/>
      </c>
      <c r="K814" s="29" t="b">
        <v>0</v>
      </c>
      <c r="L814" s="92" t="str">
        <f t="shared" si="179"/>
        <v/>
      </c>
      <c r="M814" s="94" t="e">
        <f t="shared" si="170"/>
        <v>#VALUE!</v>
      </c>
      <c r="N814" s="94" t="e">
        <f t="shared" si="171"/>
        <v>#VALUE!</v>
      </c>
      <c r="O814" s="94" t="e">
        <f t="shared" si="172"/>
        <v>#VALUE!</v>
      </c>
      <c r="P814" s="95" t="e">
        <f t="shared" si="173"/>
        <v>#VALUE!</v>
      </c>
      <c r="Q814" s="95" t="e">
        <f t="shared" si="180"/>
        <v>#VALUE!</v>
      </c>
      <c r="R814" s="95" t="b">
        <f t="shared" si="181"/>
        <v>0</v>
      </c>
      <c r="S814" s="76" t="str">
        <f t="shared" si="174"/>
        <v/>
      </c>
      <c r="T814" s="94" t="e" cm="1">
        <f t="array" aca="1" ref="T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U814" s="94" t="str">
        <f t="shared" si="175"/>
        <v/>
      </c>
      <c r="V814" s="96" t="b">
        <f t="shared" si="176"/>
        <v>0</v>
      </c>
      <c r="W814" s="130" t="e">
        <f>IF(#REF!="",FALSE,IF(OR(X814&gt;Z814,X814&lt;Y814),TRUE,FALSE))</f>
        <v>#REF!</v>
      </c>
      <c r="X814" s="130">
        <f t="shared" si="177"/>
        <v>0</v>
      </c>
      <c r="Y814" s="132" t="e">
        <f>#REF!-3/30</f>
        <v>#REF!</v>
      </c>
      <c r="Z814" s="133" t="e">
        <f>#REF!+1/30</f>
        <v>#REF!</v>
      </c>
    </row>
    <row r="815" spans="1:26" s="30" customFormat="1" x14ac:dyDescent="0.25">
      <c r="A815" s="19">
        <v>800</v>
      </c>
      <c r="B815" s="20"/>
      <c r="C815" s="189"/>
      <c r="D815" s="1"/>
      <c r="E815" s="1"/>
      <c r="F815" s="233">
        <v>0</v>
      </c>
      <c r="G815" s="58"/>
      <c r="H815" s="134" t="str">
        <f t="shared" si="178"/>
        <v/>
      </c>
      <c r="I815" s="35" t="b">
        <f t="shared" si="168"/>
        <v>0</v>
      </c>
      <c r="J815" s="92" t="str">
        <f t="shared" si="169"/>
        <v/>
      </c>
      <c r="K815" s="29" t="b">
        <v>0</v>
      </c>
      <c r="L815" s="92" t="str">
        <f t="shared" si="179"/>
        <v/>
      </c>
      <c r="M815" s="94" t="e">
        <f t="shared" si="170"/>
        <v>#VALUE!</v>
      </c>
      <c r="N815" s="94" t="e">
        <f t="shared" si="171"/>
        <v>#VALUE!</v>
      </c>
      <c r="O815" s="94" t="e">
        <f t="shared" si="172"/>
        <v>#VALUE!</v>
      </c>
      <c r="P815" s="95" t="e">
        <f t="shared" si="173"/>
        <v>#VALUE!</v>
      </c>
      <c r="Q815" s="95" t="e">
        <f t="shared" si="180"/>
        <v>#VALUE!</v>
      </c>
      <c r="R815" s="95" t="b">
        <f t="shared" si="181"/>
        <v>0</v>
      </c>
      <c r="S815" s="76" t="str">
        <f t="shared" si="174"/>
        <v/>
      </c>
      <c r="T815" s="94" t="e" cm="1">
        <f t="array" aca="1" ref="T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U815" s="94" t="str">
        <f t="shared" si="175"/>
        <v/>
      </c>
      <c r="V815" s="96" t="b">
        <f t="shared" si="176"/>
        <v>0</v>
      </c>
      <c r="W815" s="130" t="e">
        <f>IF(#REF!="",FALSE,IF(OR(X815&gt;Z815,X815&lt;Y815),TRUE,FALSE))</f>
        <v>#REF!</v>
      </c>
      <c r="X815" s="130">
        <f t="shared" si="177"/>
        <v>0</v>
      </c>
      <c r="Y815" s="132" t="e">
        <f>#REF!-3/30</f>
        <v>#REF!</v>
      </c>
      <c r="Z815" s="133" t="e">
        <f>#REF!+1/30</f>
        <v>#REF!</v>
      </c>
    </row>
    <row r="816" spans="1:26" s="30" customFormat="1" x14ac:dyDescent="0.25">
      <c r="A816" s="19">
        <v>801</v>
      </c>
      <c r="B816" s="20"/>
      <c r="C816" s="189"/>
      <c r="D816" s="1"/>
      <c r="E816" s="1"/>
      <c r="F816" s="233">
        <v>0</v>
      </c>
      <c r="G816" s="58"/>
      <c r="H816" s="134" t="str">
        <f t="shared" si="178"/>
        <v/>
      </c>
      <c r="I816" s="35" t="b">
        <f t="shared" si="168"/>
        <v>0</v>
      </c>
      <c r="J816" s="92" t="str">
        <f t="shared" si="169"/>
        <v/>
      </c>
      <c r="K816" s="29" t="b">
        <v>0</v>
      </c>
      <c r="L816" s="92" t="str">
        <f t="shared" si="179"/>
        <v/>
      </c>
      <c r="M816" s="94" t="e">
        <f t="shared" si="170"/>
        <v>#VALUE!</v>
      </c>
      <c r="N816" s="94" t="e">
        <f t="shared" si="171"/>
        <v>#VALUE!</v>
      </c>
      <c r="O816" s="94" t="e">
        <f t="shared" si="172"/>
        <v>#VALUE!</v>
      </c>
      <c r="P816" s="95" t="e">
        <f t="shared" si="173"/>
        <v>#VALUE!</v>
      </c>
      <c r="Q816" s="95" t="e">
        <f t="shared" si="180"/>
        <v>#VALUE!</v>
      </c>
      <c r="R816" s="95" t="b">
        <f t="shared" si="181"/>
        <v>0</v>
      </c>
      <c r="S816" s="76" t="str">
        <f t="shared" si="174"/>
        <v/>
      </c>
      <c r="T816" s="94" t="e" cm="1">
        <f t="array" aca="1" ref="T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U816" s="94" t="str">
        <f t="shared" si="175"/>
        <v/>
      </c>
      <c r="V816" s="96" t="b">
        <f t="shared" si="176"/>
        <v>0</v>
      </c>
      <c r="W816" s="130" t="e">
        <f>IF(#REF!="",FALSE,IF(OR(X816&gt;Z816,X816&lt;Y816),TRUE,FALSE))</f>
        <v>#REF!</v>
      </c>
      <c r="X816" s="130">
        <f t="shared" si="177"/>
        <v>0</v>
      </c>
      <c r="Y816" s="132" t="e">
        <f>#REF!-3/30</f>
        <v>#REF!</v>
      </c>
      <c r="Z816" s="133" t="e">
        <f>#REF!+1/30</f>
        <v>#REF!</v>
      </c>
    </row>
    <row r="817" spans="1:26" s="30" customFormat="1" x14ac:dyDescent="0.25">
      <c r="A817" s="19">
        <v>802</v>
      </c>
      <c r="B817" s="20"/>
      <c r="C817" s="189"/>
      <c r="D817" s="1"/>
      <c r="E817" s="1"/>
      <c r="F817" s="233">
        <v>0</v>
      </c>
      <c r="G817" s="58"/>
      <c r="H817" s="134" t="str">
        <f t="shared" si="178"/>
        <v/>
      </c>
      <c r="I817" s="35" t="b">
        <f t="shared" si="168"/>
        <v>0</v>
      </c>
      <c r="J817" s="92" t="str">
        <f t="shared" si="169"/>
        <v/>
      </c>
      <c r="K817" s="29" t="b">
        <v>0</v>
      </c>
      <c r="L817" s="92" t="str">
        <f t="shared" si="179"/>
        <v/>
      </c>
      <c r="M817" s="94" t="e">
        <f t="shared" si="170"/>
        <v>#VALUE!</v>
      </c>
      <c r="N817" s="94" t="e">
        <f t="shared" si="171"/>
        <v>#VALUE!</v>
      </c>
      <c r="O817" s="94" t="e">
        <f t="shared" si="172"/>
        <v>#VALUE!</v>
      </c>
      <c r="P817" s="95" t="e">
        <f t="shared" si="173"/>
        <v>#VALUE!</v>
      </c>
      <c r="Q817" s="95" t="e">
        <f t="shared" si="180"/>
        <v>#VALUE!</v>
      </c>
      <c r="R817" s="95" t="b">
        <f t="shared" si="181"/>
        <v>0</v>
      </c>
      <c r="S817" s="76" t="str">
        <f t="shared" si="174"/>
        <v/>
      </c>
      <c r="T817" s="94" t="e" cm="1">
        <f t="array" aca="1" ref="T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U817" s="94" t="str">
        <f t="shared" si="175"/>
        <v/>
      </c>
      <c r="V817" s="96" t="b">
        <f t="shared" si="176"/>
        <v>0</v>
      </c>
      <c r="W817" s="130" t="e">
        <f>IF(#REF!="",FALSE,IF(OR(X817&gt;Z817,X817&lt;Y817),TRUE,FALSE))</f>
        <v>#REF!</v>
      </c>
      <c r="X817" s="130">
        <f t="shared" si="177"/>
        <v>0</v>
      </c>
      <c r="Y817" s="132" t="e">
        <f>#REF!-3/30</f>
        <v>#REF!</v>
      </c>
      <c r="Z817" s="133" t="e">
        <f>#REF!+1/30</f>
        <v>#REF!</v>
      </c>
    </row>
    <row r="818" spans="1:26" s="30" customFormat="1" x14ac:dyDescent="0.25">
      <c r="A818" s="19">
        <v>803</v>
      </c>
      <c r="B818" s="20"/>
      <c r="C818" s="189"/>
      <c r="D818" s="1"/>
      <c r="E818" s="1"/>
      <c r="F818" s="233">
        <v>0</v>
      </c>
      <c r="G818" s="58"/>
      <c r="H818" s="134" t="str">
        <f t="shared" si="178"/>
        <v/>
      </c>
      <c r="I818" s="35" t="b">
        <f t="shared" si="168"/>
        <v>0</v>
      </c>
      <c r="J818" s="92" t="str">
        <f t="shared" si="169"/>
        <v/>
      </c>
      <c r="K818" s="29" t="b">
        <v>0</v>
      </c>
      <c r="L818" s="92" t="str">
        <f t="shared" si="179"/>
        <v/>
      </c>
      <c r="M818" s="94" t="e">
        <f t="shared" si="170"/>
        <v>#VALUE!</v>
      </c>
      <c r="N818" s="94" t="e">
        <f t="shared" si="171"/>
        <v>#VALUE!</v>
      </c>
      <c r="O818" s="94" t="e">
        <f t="shared" si="172"/>
        <v>#VALUE!</v>
      </c>
      <c r="P818" s="95" t="e">
        <f t="shared" si="173"/>
        <v>#VALUE!</v>
      </c>
      <c r="Q818" s="95" t="e">
        <f t="shared" si="180"/>
        <v>#VALUE!</v>
      </c>
      <c r="R818" s="95" t="b">
        <f t="shared" si="181"/>
        <v>0</v>
      </c>
      <c r="S818" s="76" t="str">
        <f t="shared" si="174"/>
        <v/>
      </c>
      <c r="T818" s="94" t="e" cm="1">
        <f t="array" aca="1" ref="T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U818" s="94" t="str">
        <f t="shared" si="175"/>
        <v/>
      </c>
      <c r="V818" s="96" t="b">
        <f t="shared" si="176"/>
        <v>0</v>
      </c>
      <c r="W818" s="130" t="e">
        <f>IF(#REF!="",FALSE,IF(OR(X818&gt;Z818,X818&lt;Y818),TRUE,FALSE))</f>
        <v>#REF!</v>
      </c>
      <c r="X818" s="130">
        <f t="shared" si="177"/>
        <v>0</v>
      </c>
      <c r="Y818" s="132" t="e">
        <f>#REF!-3/30</f>
        <v>#REF!</v>
      </c>
      <c r="Z818" s="133" t="e">
        <f>#REF!+1/30</f>
        <v>#REF!</v>
      </c>
    </row>
    <row r="819" spans="1:26" s="30" customFormat="1" x14ac:dyDescent="0.25">
      <c r="A819" s="19">
        <v>804</v>
      </c>
      <c r="B819" s="20"/>
      <c r="C819" s="189"/>
      <c r="D819" s="1"/>
      <c r="E819" s="1"/>
      <c r="F819" s="233">
        <v>0</v>
      </c>
      <c r="G819" s="58"/>
      <c r="H819" s="134" t="str">
        <f t="shared" si="178"/>
        <v/>
      </c>
      <c r="I819" s="35" t="b">
        <f t="shared" si="168"/>
        <v>0</v>
      </c>
      <c r="J819" s="92" t="str">
        <f t="shared" si="169"/>
        <v/>
      </c>
      <c r="K819" s="29" t="b">
        <v>0</v>
      </c>
      <c r="L819" s="92" t="str">
        <f t="shared" si="179"/>
        <v/>
      </c>
      <c r="M819" s="94" t="e">
        <f t="shared" si="170"/>
        <v>#VALUE!</v>
      </c>
      <c r="N819" s="94" t="e">
        <f t="shared" si="171"/>
        <v>#VALUE!</v>
      </c>
      <c r="O819" s="94" t="e">
        <f t="shared" si="172"/>
        <v>#VALUE!</v>
      </c>
      <c r="P819" s="95" t="e">
        <f t="shared" si="173"/>
        <v>#VALUE!</v>
      </c>
      <c r="Q819" s="95" t="e">
        <f t="shared" si="180"/>
        <v>#VALUE!</v>
      </c>
      <c r="R819" s="95" t="b">
        <f t="shared" si="181"/>
        <v>0</v>
      </c>
      <c r="S819" s="76" t="str">
        <f t="shared" si="174"/>
        <v/>
      </c>
      <c r="T819" s="94" t="e" cm="1">
        <f t="array" aca="1" ref="T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U819" s="94" t="str">
        <f t="shared" si="175"/>
        <v/>
      </c>
      <c r="V819" s="96" t="b">
        <f t="shared" si="176"/>
        <v>0</v>
      </c>
      <c r="W819" s="130" t="e">
        <f>IF(#REF!="",FALSE,IF(OR(X819&gt;Z819,X819&lt;Y819),TRUE,FALSE))</f>
        <v>#REF!</v>
      </c>
      <c r="X819" s="130">
        <f t="shared" si="177"/>
        <v>0</v>
      </c>
      <c r="Y819" s="132" t="e">
        <f>#REF!-3/30</f>
        <v>#REF!</v>
      </c>
      <c r="Z819" s="133" t="e">
        <f>#REF!+1/30</f>
        <v>#REF!</v>
      </c>
    </row>
    <row r="820" spans="1:26" s="30" customFormat="1" x14ac:dyDescent="0.25">
      <c r="A820" s="19">
        <v>805</v>
      </c>
      <c r="B820" s="20"/>
      <c r="C820" s="189"/>
      <c r="D820" s="1"/>
      <c r="E820" s="1"/>
      <c r="F820" s="233">
        <v>0</v>
      </c>
      <c r="G820" s="58"/>
      <c r="H820" s="134" t="str">
        <f t="shared" si="178"/>
        <v/>
      </c>
      <c r="I820" s="35" t="b">
        <f t="shared" si="168"/>
        <v>0</v>
      </c>
      <c r="J820" s="92" t="str">
        <f t="shared" si="169"/>
        <v/>
      </c>
      <c r="K820" s="29" t="b">
        <v>0</v>
      </c>
      <c r="L820" s="92" t="str">
        <f t="shared" si="179"/>
        <v/>
      </c>
      <c r="M820" s="94" t="e">
        <f t="shared" si="170"/>
        <v>#VALUE!</v>
      </c>
      <c r="N820" s="94" t="e">
        <f t="shared" si="171"/>
        <v>#VALUE!</v>
      </c>
      <c r="O820" s="94" t="e">
        <f t="shared" si="172"/>
        <v>#VALUE!</v>
      </c>
      <c r="P820" s="95" t="e">
        <f t="shared" si="173"/>
        <v>#VALUE!</v>
      </c>
      <c r="Q820" s="95" t="e">
        <f t="shared" si="180"/>
        <v>#VALUE!</v>
      </c>
      <c r="R820" s="95" t="b">
        <f t="shared" si="181"/>
        <v>0</v>
      </c>
      <c r="S820" s="76" t="str">
        <f t="shared" si="174"/>
        <v/>
      </c>
      <c r="T820" s="94" t="e" cm="1">
        <f t="array" aca="1" ref="T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U820" s="94" t="str">
        <f t="shared" si="175"/>
        <v/>
      </c>
      <c r="V820" s="96" t="b">
        <f t="shared" si="176"/>
        <v>0</v>
      </c>
      <c r="W820" s="130" t="e">
        <f>IF(#REF!="",FALSE,IF(OR(X820&gt;Z820,X820&lt;Y820),TRUE,FALSE))</f>
        <v>#REF!</v>
      </c>
      <c r="X820" s="130">
        <f t="shared" si="177"/>
        <v>0</v>
      </c>
      <c r="Y820" s="132" t="e">
        <f>#REF!-3/30</f>
        <v>#REF!</v>
      </c>
      <c r="Z820" s="133" t="e">
        <f>#REF!+1/30</f>
        <v>#REF!</v>
      </c>
    </row>
    <row r="821" spans="1:26" s="30" customFormat="1" x14ac:dyDescent="0.25">
      <c r="A821" s="19">
        <v>806</v>
      </c>
      <c r="B821" s="20"/>
      <c r="C821" s="189"/>
      <c r="D821" s="1"/>
      <c r="E821" s="1"/>
      <c r="F821" s="233">
        <v>0</v>
      </c>
      <c r="G821" s="58"/>
      <c r="H821" s="134" t="str">
        <f t="shared" si="178"/>
        <v/>
      </c>
      <c r="I821" s="35" t="b">
        <f t="shared" si="168"/>
        <v>0</v>
      </c>
      <c r="J821" s="92" t="str">
        <f t="shared" si="169"/>
        <v/>
      </c>
      <c r="K821" s="29" t="b">
        <v>0</v>
      </c>
      <c r="L821" s="92" t="str">
        <f t="shared" si="179"/>
        <v/>
      </c>
      <c r="M821" s="94" t="e">
        <f t="shared" si="170"/>
        <v>#VALUE!</v>
      </c>
      <c r="N821" s="94" t="e">
        <f t="shared" si="171"/>
        <v>#VALUE!</v>
      </c>
      <c r="O821" s="94" t="e">
        <f t="shared" si="172"/>
        <v>#VALUE!</v>
      </c>
      <c r="P821" s="95" t="e">
        <f t="shared" si="173"/>
        <v>#VALUE!</v>
      </c>
      <c r="Q821" s="95" t="e">
        <f t="shared" si="180"/>
        <v>#VALUE!</v>
      </c>
      <c r="R821" s="95" t="b">
        <f t="shared" si="181"/>
        <v>0</v>
      </c>
      <c r="S821" s="76" t="str">
        <f t="shared" si="174"/>
        <v/>
      </c>
      <c r="T821" s="94" t="e" cm="1">
        <f t="array" aca="1" ref="T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U821" s="94" t="str">
        <f t="shared" si="175"/>
        <v/>
      </c>
      <c r="V821" s="96" t="b">
        <f t="shared" si="176"/>
        <v>0</v>
      </c>
      <c r="W821" s="130" t="e">
        <f>IF(#REF!="",FALSE,IF(OR(X821&gt;Z821,X821&lt;Y821),TRUE,FALSE))</f>
        <v>#REF!</v>
      </c>
      <c r="X821" s="130">
        <f t="shared" si="177"/>
        <v>0</v>
      </c>
      <c r="Y821" s="132" t="e">
        <f>#REF!-3/30</f>
        <v>#REF!</v>
      </c>
      <c r="Z821" s="133" t="e">
        <f>#REF!+1/30</f>
        <v>#REF!</v>
      </c>
    </row>
    <row r="822" spans="1:26" s="30" customFormat="1" x14ac:dyDescent="0.25">
      <c r="A822" s="19">
        <v>807</v>
      </c>
      <c r="B822" s="20"/>
      <c r="C822" s="189"/>
      <c r="D822" s="1"/>
      <c r="E822" s="1"/>
      <c r="F822" s="233">
        <v>0</v>
      </c>
      <c r="G822" s="58"/>
      <c r="H822" s="134" t="str">
        <f t="shared" si="178"/>
        <v/>
      </c>
      <c r="I822" s="35" t="b">
        <f t="shared" si="168"/>
        <v>0</v>
      </c>
      <c r="J822" s="92" t="str">
        <f t="shared" si="169"/>
        <v/>
      </c>
      <c r="K822" s="29" t="b">
        <v>0</v>
      </c>
      <c r="L822" s="92" t="str">
        <f t="shared" si="179"/>
        <v/>
      </c>
      <c r="M822" s="94" t="e">
        <f t="shared" si="170"/>
        <v>#VALUE!</v>
      </c>
      <c r="N822" s="94" t="e">
        <f t="shared" si="171"/>
        <v>#VALUE!</v>
      </c>
      <c r="O822" s="94" t="e">
        <f t="shared" si="172"/>
        <v>#VALUE!</v>
      </c>
      <c r="P822" s="95" t="e">
        <f t="shared" si="173"/>
        <v>#VALUE!</v>
      </c>
      <c r="Q822" s="95" t="e">
        <f t="shared" si="180"/>
        <v>#VALUE!</v>
      </c>
      <c r="R822" s="95" t="b">
        <f t="shared" si="181"/>
        <v>0</v>
      </c>
      <c r="S822" s="76" t="str">
        <f t="shared" si="174"/>
        <v/>
      </c>
      <c r="T822" s="94" t="e" cm="1">
        <f t="array" aca="1" ref="T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U822" s="94" t="str">
        <f t="shared" si="175"/>
        <v/>
      </c>
      <c r="V822" s="96" t="b">
        <f t="shared" si="176"/>
        <v>0</v>
      </c>
      <c r="W822" s="130" t="e">
        <f>IF(#REF!="",FALSE,IF(OR(X822&gt;Z822,X822&lt;Y822),TRUE,FALSE))</f>
        <v>#REF!</v>
      </c>
      <c r="X822" s="130">
        <f t="shared" si="177"/>
        <v>0</v>
      </c>
      <c r="Y822" s="132" t="e">
        <f>#REF!-3/30</f>
        <v>#REF!</v>
      </c>
      <c r="Z822" s="133" t="e">
        <f>#REF!+1/30</f>
        <v>#REF!</v>
      </c>
    </row>
    <row r="823" spans="1:26" s="30" customFormat="1" x14ac:dyDescent="0.25">
      <c r="A823" s="19">
        <v>808</v>
      </c>
      <c r="B823" s="20"/>
      <c r="C823" s="189"/>
      <c r="D823" s="1"/>
      <c r="E823" s="1"/>
      <c r="F823" s="233">
        <v>0</v>
      </c>
      <c r="G823" s="58"/>
      <c r="H823" s="134" t="str">
        <f t="shared" si="178"/>
        <v/>
      </c>
      <c r="I823" s="35" t="b">
        <f t="shared" si="168"/>
        <v>0</v>
      </c>
      <c r="J823" s="92" t="str">
        <f t="shared" si="169"/>
        <v/>
      </c>
      <c r="K823" s="29" t="b">
        <v>0</v>
      </c>
      <c r="L823" s="92" t="str">
        <f t="shared" si="179"/>
        <v/>
      </c>
      <c r="M823" s="94" t="e">
        <f t="shared" si="170"/>
        <v>#VALUE!</v>
      </c>
      <c r="N823" s="94" t="e">
        <f t="shared" si="171"/>
        <v>#VALUE!</v>
      </c>
      <c r="O823" s="94" t="e">
        <f t="shared" si="172"/>
        <v>#VALUE!</v>
      </c>
      <c r="P823" s="95" t="e">
        <f t="shared" si="173"/>
        <v>#VALUE!</v>
      </c>
      <c r="Q823" s="95" t="e">
        <f t="shared" si="180"/>
        <v>#VALUE!</v>
      </c>
      <c r="R823" s="95" t="b">
        <f t="shared" si="181"/>
        <v>0</v>
      </c>
      <c r="S823" s="76" t="str">
        <f t="shared" si="174"/>
        <v/>
      </c>
      <c r="T823" s="94" t="e" cm="1">
        <f t="array" aca="1" ref="T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U823" s="94" t="str">
        <f t="shared" si="175"/>
        <v/>
      </c>
      <c r="V823" s="96" t="b">
        <f t="shared" si="176"/>
        <v>0</v>
      </c>
      <c r="W823" s="130" t="e">
        <f>IF(#REF!="",FALSE,IF(OR(X823&gt;Z823,X823&lt;Y823),TRUE,FALSE))</f>
        <v>#REF!</v>
      </c>
      <c r="X823" s="130">
        <f t="shared" si="177"/>
        <v>0</v>
      </c>
      <c r="Y823" s="132" t="e">
        <f>#REF!-3/30</f>
        <v>#REF!</v>
      </c>
      <c r="Z823" s="133" t="e">
        <f>#REF!+1/30</f>
        <v>#REF!</v>
      </c>
    </row>
    <row r="824" spans="1:26" s="30" customFormat="1" x14ac:dyDescent="0.25">
      <c r="A824" s="19">
        <v>809</v>
      </c>
      <c r="B824" s="20"/>
      <c r="C824" s="189"/>
      <c r="D824" s="1"/>
      <c r="E824" s="1"/>
      <c r="F824" s="233">
        <v>0</v>
      </c>
      <c r="G824" s="58"/>
      <c r="H824" s="134" t="str">
        <f t="shared" si="178"/>
        <v/>
      </c>
      <c r="I824" s="35" t="b">
        <f t="shared" si="168"/>
        <v>0</v>
      </c>
      <c r="J824" s="92" t="str">
        <f t="shared" si="169"/>
        <v/>
      </c>
      <c r="K824" s="29" t="b">
        <v>0</v>
      </c>
      <c r="L824" s="92" t="str">
        <f t="shared" si="179"/>
        <v/>
      </c>
      <c r="M824" s="94" t="e">
        <f t="shared" si="170"/>
        <v>#VALUE!</v>
      </c>
      <c r="N824" s="94" t="e">
        <f t="shared" si="171"/>
        <v>#VALUE!</v>
      </c>
      <c r="O824" s="94" t="e">
        <f t="shared" si="172"/>
        <v>#VALUE!</v>
      </c>
      <c r="P824" s="95" t="e">
        <f t="shared" si="173"/>
        <v>#VALUE!</v>
      </c>
      <c r="Q824" s="95" t="e">
        <f t="shared" si="180"/>
        <v>#VALUE!</v>
      </c>
      <c r="R824" s="95" t="b">
        <f t="shared" si="181"/>
        <v>0</v>
      </c>
      <c r="S824" s="76" t="str">
        <f t="shared" si="174"/>
        <v/>
      </c>
      <c r="T824" s="94" t="e" cm="1">
        <f t="array" aca="1" ref="T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U824" s="94" t="str">
        <f t="shared" si="175"/>
        <v/>
      </c>
      <c r="V824" s="96" t="b">
        <f t="shared" si="176"/>
        <v>0</v>
      </c>
      <c r="W824" s="130" t="e">
        <f>IF(#REF!="",FALSE,IF(OR(X824&gt;Z824,X824&lt;Y824),TRUE,FALSE))</f>
        <v>#REF!</v>
      </c>
      <c r="X824" s="130">
        <f t="shared" si="177"/>
        <v>0</v>
      </c>
      <c r="Y824" s="132" t="e">
        <f>#REF!-3/30</f>
        <v>#REF!</v>
      </c>
      <c r="Z824" s="133" t="e">
        <f>#REF!+1/30</f>
        <v>#REF!</v>
      </c>
    </row>
    <row r="825" spans="1:26" s="30" customFormat="1" x14ac:dyDescent="0.25">
      <c r="A825" s="19">
        <v>810</v>
      </c>
      <c r="B825" s="20"/>
      <c r="C825" s="189"/>
      <c r="D825" s="1"/>
      <c r="E825" s="1"/>
      <c r="F825" s="233">
        <v>0</v>
      </c>
      <c r="G825" s="58"/>
      <c r="H825" s="134" t="str">
        <f t="shared" si="178"/>
        <v/>
      </c>
      <c r="I825" s="35" t="b">
        <f t="shared" si="168"/>
        <v>0</v>
      </c>
      <c r="J825" s="92" t="str">
        <f t="shared" si="169"/>
        <v/>
      </c>
      <c r="K825" s="29" t="b">
        <v>0</v>
      </c>
      <c r="L825" s="92" t="str">
        <f t="shared" si="179"/>
        <v/>
      </c>
      <c r="M825" s="94" t="e">
        <f t="shared" si="170"/>
        <v>#VALUE!</v>
      </c>
      <c r="N825" s="94" t="e">
        <f t="shared" si="171"/>
        <v>#VALUE!</v>
      </c>
      <c r="O825" s="94" t="e">
        <f t="shared" si="172"/>
        <v>#VALUE!</v>
      </c>
      <c r="P825" s="95" t="e">
        <f t="shared" si="173"/>
        <v>#VALUE!</v>
      </c>
      <c r="Q825" s="95" t="e">
        <f t="shared" si="180"/>
        <v>#VALUE!</v>
      </c>
      <c r="R825" s="95" t="b">
        <f t="shared" si="181"/>
        <v>0</v>
      </c>
      <c r="S825" s="76" t="str">
        <f t="shared" si="174"/>
        <v/>
      </c>
      <c r="T825" s="94" t="e" cm="1">
        <f t="array" aca="1" ref="T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U825" s="94" t="str">
        <f t="shared" si="175"/>
        <v/>
      </c>
      <c r="V825" s="96" t="b">
        <f t="shared" si="176"/>
        <v>0</v>
      </c>
      <c r="W825" s="130" t="e">
        <f>IF(#REF!="",FALSE,IF(OR(X825&gt;Z825,X825&lt;Y825),TRUE,FALSE))</f>
        <v>#REF!</v>
      </c>
      <c r="X825" s="130">
        <f t="shared" si="177"/>
        <v>0</v>
      </c>
      <c r="Y825" s="132" t="e">
        <f>#REF!-3/30</f>
        <v>#REF!</v>
      </c>
      <c r="Z825" s="133" t="e">
        <f>#REF!+1/30</f>
        <v>#REF!</v>
      </c>
    </row>
    <row r="826" spans="1:26" s="30" customFormat="1" x14ac:dyDescent="0.25">
      <c r="A826" s="19">
        <v>811</v>
      </c>
      <c r="B826" s="20"/>
      <c r="C826" s="189"/>
      <c r="D826" s="1"/>
      <c r="E826" s="1"/>
      <c r="F826" s="233">
        <v>0</v>
      </c>
      <c r="G826" s="58"/>
      <c r="H826" s="134" t="str">
        <f t="shared" si="178"/>
        <v/>
      </c>
      <c r="I826" s="35" t="b">
        <f t="shared" si="168"/>
        <v>0</v>
      </c>
      <c r="J826" s="92" t="str">
        <f t="shared" si="169"/>
        <v/>
      </c>
      <c r="K826" s="29" t="b">
        <v>0</v>
      </c>
      <c r="L826" s="92" t="str">
        <f t="shared" si="179"/>
        <v/>
      </c>
      <c r="M826" s="94" t="e">
        <f t="shared" si="170"/>
        <v>#VALUE!</v>
      </c>
      <c r="N826" s="94" t="e">
        <f t="shared" si="171"/>
        <v>#VALUE!</v>
      </c>
      <c r="O826" s="94" t="e">
        <f t="shared" si="172"/>
        <v>#VALUE!</v>
      </c>
      <c r="P826" s="95" t="e">
        <f t="shared" si="173"/>
        <v>#VALUE!</v>
      </c>
      <c r="Q826" s="95" t="e">
        <f t="shared" si="180"/>
        <v>#VALUE!</v>
      </c>
      <c r="R826" s="95" t="b">
        <f t="shared" si="181"/>
        <v>0</v>
      </c>
      <c r="S826" s="76" t="str">
        <f t="shared" si="174"/>
        <v/>
      </c>
      <c r="T826" s="94" t="e" cm="1">
        <f t="array" aca="1" ref="T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U826" s="94" t="str">
        <f t="shared" si="175"/>
        <v/>
      </c>
      <c r="V826" s="96" t="b">
        <f t="shared" si="176"/>
        <v>0</v>
      </c>
      <c r="W826" s="130" t="e">
        <f>IF(#REF!="",FALSE,IF(OR(X826&gt;Z826,X826&lt;Y826),TRUE,FALSE))</f>
        <v>#REF!</v>
      </c>
      <c r="X826" s="130">
        <f t="shared" si="177"/>
        <v>0</v>
      </c>
      <c r="Y826" s="132" t="e">
        <f>#REF!-3/30</f>
        <v>#REF!</v>
      </c>
      <c r="Z826" s="133" t="e">
        <f>#REF!+1/30</f>
        <v>#REF!</v>
      </c>
    </row>
    <row r="827" spans="1:26" s="30" customFormat="1" x14ac:dyDescent="0.25">
      <c r="A827" s="19">
        <v>812</v>
      </c>
      <c r="B827" s="20"/>
      <c r="C827" s="189"/>
      <c r="D827" s="1"/>
      <c r="E827" s="1"/>
      <c r="F827" s="233">
        <v>0</v>
      </c>
      <c r="G827" s="58"/>
      <c r="H827" s="134" t="str">
        <f t="shared" si="178"/>
        <v/>
      </c>
      <c r="I827" s="35" t="b">
        <f t="shared" si="168"/>
        <v>0</v>
      </c>
      <c r="J827" s="92" t="str">
        <f t="shared" si="169"/>
        <v/>
      </c>
      <c r="K827" s="29" t="b">
        <v>0</v>
      </c>
      <c r="L827" s="92" t="str">
        <f t="shared" si="179"/>
        <v/>
      </c>
      <c r="M827" s="94" t="e">
        <f t="shared" si="170"/>
        <v>#VALUE!</v>
      </c>
      <c r="N827" s="94" t="e">
        <f t="shared" si="171"/>
        <v>#VALUE!</v>
      </c>
      <c r="O827" s="94" t="e">
        <f t="shared" si="172"/>
        <v>#VALUE!</v>
      </c>
      <c r="P827" s="95" t="e">
        <f t="shared" si="173"/>
        <v>#VALUE!</v>
      </c>
      <c r="Q827" s="95" t="e">
        <f t="shared" si="180"/>
        <v>#VALUE!</v>
      </c>
      <c r="R827" s="95" t="b">
        <f t="shared" si="181"/>
        <v>0</v>
      </c>
      <c r="S827" s="76" t="str">
        <f t="shared" si="174"/>
        <v/>
      </c>
      <c r="T827" s="94" t="e" cm="1">
        <f t="array" aca="1" ref="T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U827" s="94" t="str">
        <f t="shared" si="175"/>
        <v/>
      </c>
      <c r="V827" s="96" t="b">
        <f t="shared" si="176"/>
        <v>0</v>
      </c>
      <c r="W827" s="130" t="e">
        <f>IF(#REF!="",FALSE,IF(OR(X827&gt;Z827,X827&lt;Y827),TRUE,FALSE))</f>
        <v>#REF!</v>
      </c>
      <c r="X827" s="130">
        <f t="shared" si="177"/>
        <v>0</v>
      </c>
      <c r="Y827" s="132" t="e">
        <f>#REF!-3/30</f>
        <v>#REF!</v>
      </c>
      <c r="Z827" s="133" t="e">
        <f>#REF!+1/30</f>
        <v>#REF!</v>
      </c>
    </row>
    <row r="828" spans="1:26" s="30" customFormat="1" x14ac:dyDescent="0.25">
      <c r="A828" s="19">
        <v>813</v>
      </c>
      <c r="B828" s="20"/>
      <c r="C828" s="189"/>
      <c r="D828" s="1"/>
      <c r="E828" s="1"/>
      <c r="F828" s="233">
        <v>0</v>
      </c>
      <c r="G828" s="58"/>
      <c r="H828" s="134" t="str">
        <f t="shared" si="178"/>
        <v/>
      </c>
      <c r="I828" s="35" t="b">
        <f t="shared" si="168"/>
        <v>0</v>
      </c>
      <c r="J828" s="92" t="str">
        <f t="shared" si="169"/>
        <v/>
      </c>
      <c r="K828" s="29" t="b">
        <v>0</v>
      </c>
      <c r="L828" s="92" t="str">
        <f t="shared" si="179"/>
        <v/>
      </c>
      <c r="M828" s="94" t="e">
        <f t="shared" si="170"/>
        <v>#VALUE!</v>
      </c>
      <c r="N828" s="94" t="e">
        <f t="shared" si="171"/>
        <v>#VALUE!</v>
      </c>
      <c r="O828" s="94" t="e">
        <f t="shared" si="172"/>
        <v>#VALUE!</v>
      </c>
      <c r="P828" s="95" t="e">
        <f t="shared" si="173"/>
        <v>#VALUE!</v>
      </c>
      <c r="Q828" s="95" t="e">
        <f t="shared" si="180"/>
        <v>#VALUE!</v>
      </c>
      <c r="R828" s="95" t="b">
        <f t="shared" si="181"/>
        <v>0</v>
      </c>
      <c r="S828" s="76" t="str">
        <f t="shared" si="174"/>
        <v/>
      </c>
      <c r="T828" s="94" t="e" cm="1">
        <f t="array" aca="1" ref="T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U828" s="94" t="str">
        <f t="shared" si="175"/>
        <v/>
      </c>
      <c r="V828" s="96" t="b">
        <f t="shared" si="176"/>
        <v>0</v>
      </c>
      <c r="W828" s="130" t="e">
        <f>IF(#REF!="",FALSE,IF(OR(X828&gt;Z828,X828&lt;Y828),TRUE,FALSE))</f>
        <v>#REF!</v>
      </c>
      <c r="X828" s="130">
        <f t="shared" si="177"/>
        <v>0</v>
      </c>
      <c r="Y828" s="132" t="e">
        <f>#REF!-3/30</f>
        <v>#REF!</v>
      </c>
      <c r="Z828" s="133" t="e">
        <f>#REF!+1/30</f>
        <v>#REF!</v>
      </c>
    </row>
    <row r="829" spans="1:26" s="30" customFormat="1" x14ac:dyDescent="0.25">
      <c r="A829" s="19">
        <v>814</v>
      </c>
      <c r="B829" s="20"/>
      <c r="C829" s="189"/>
      <c r="D829" s="1"/>
      <c r="E829" s="1"/>
      <c r="F829" s="233">
        <v>0</v>
      </c>
      <c r="G829" s="58"/>
      <c r="H829" s="134" t="str">
        <f t="shared" si="178"/>
        <v/>
      </c>
      <c r="I829" s="35" t="b">
        <f t="shared" si="168"/>
        <v>0</v>
      </c>
      <c r="J829" s="92" t="str">
        <f t="shared" si="169"/>
        <v/>
      </c>
      <c r="K829" s="29" t="b">
        <v>0</v>
      </c>
      <c r="L829" s="92" t="str">
        <f t="shared" si="179"/>
        <v/>
      </c>
      <c r="M829" s="94" t="e">
        <f t="shared" si="170"/>
        <v>#VALUE!</v>
      </c>
      <c r="N829" s="94" t="e">
        <f t="shared" si="171"/>
        <v>#VALUE!</v>
      </c>
      <c r="O829" s="94" t="e">
        <f t="shared" si="172"/>
        <v>#VALUE!</v>
      </c>
      <c r="P829" s="95" t="e">
        <f t="shared" si="173"/>
        <v>#VALUE!</v>
      </c>
      <c r="Q829" s="95" t="e">
        <f t="shared" si="180"/>
        <v>#VALUE!</v>
      </c>
      <c r="R829" s="95" t="b">
        <f t="shared" si="181"/>
        <v>0</v>
      </c>
      <c r="S829" s="76" t="str">
        <f t="shared" si="174"/>
        <v/>
      </c>
      <c r="T829" s="94" t="e" cm="1">
        <f t="array" aca="1" ref="T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U829" s="94" t="str">
        <f t="shared" si="175"/>
        <v/>
      </c>
      <c r="V829" s="96" t="b">
        <f t="shared" si="176"/>
        <v>0</v>
      </c>
      <c r="W829" s="130" t="e">
        <f>IF(#REF!="",FALSE,IF(OR(X829&gt;Z829,X829&lt;Y829),TRUE,FALSE))</f>
        <v>#REF!</v>
      </c>
      <c r="X829" s="130">
        <f t="shared" si="177"/>
        <v>0</v>
      </c>
      <c r="Y829" s="132" t="e">
        <f>#REF!-3/30</f>
        <v>#REF!</v>
      </c>
      <c r="Z829" s="133" t="e">
        <f>#REF!+1/30</f>
        <v>#REF!</v>
      </c>
    </row>
    <row r="830" spans="1:26" s="30" customFormat="1" x14ac:dyDescent="0.25">
      <c r="A830" s="19">
        <v>815</v>
      </c>
      <c r="B830" s="20"/>
      <c r="C830" s="189"/>
      <c r="D830" s="1"/>
      <c r="E830" s="1"/>
      <c r="F830" s="233">
        <v>0</v>
      </c>
      <c r="G830" s="58"/>
      <c r="H830" s="134" t="str">
        <f t="shared" si="178"/>
        <v/>
      </c>
      <c r="I830" s="35" t="b">
        <f t="shared" si="168"/>
        <v>0</v>
      </c>
      <c r="J830" s="92" t="str">
        <f t="shared" si="169"/>
        <v/>
      </c>
      <c r="K830" s="29" t="b">
        <v>0</v>
      </c>
      <c r="L830" s="92" t="str">
        <f t="shared" si="179"/>
        <v/>
      </c>
      <c r="M830" s="94" t="e">
        <f t="shared" si="170"/>
        <v>#VALUE!</v>
      </c>
      <c r="N830" s="94" t="e">
        <f t="shared" si="171"/>
        <v>#VALUE!</v>
      </c>
      <c r="O830" s="94" t="e">
        <f t="shared" si="172"/>
        <v>#VALUE!</v>
      </c>
      <c r="P830" s="95" t="e">
        <f t="shared" si="173"/>
        <v>#VALUE!</v>
      </c>
      <c r="Q830" s="95" t="e">
        <f t="shared" si="180"/>
        <v>#VALUE!</v>
      </c>
      <c r="R830" s="95" t="b">
        <f t="shared" si="181"/>
        <v>0</v>
      </c>
      <c r="S830" s="76" t="str">
        <f t="shared" si="174"/>
        <v/>
      </c>
      <c r="T830" s="94" t="e" cm="1">
        <f t="array" aca="1" ref="T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U830" s="94" t="str">
        <f t="shared" si="175"/>
        <v/>
      </c>
      <c r="V830" s="96" t="b">
        <f t="shared" si="176"/>
        <v>0</v>
      </c>
      <c r="W830" s="130" t="e">
        <f>IF(#REF!="",FALSE,IF(OR(X830&gt;Z830,X830&lt;Y830),TRUE,FALSE))</f>
        <v>#REF!</v>
      </c>
      <c r="X830" s="130">
        <f t="shared" si="177"/>
        <v>0</v>
      </c>
      <c r="Y830" s="132" t="e">
        <f>#REF!-3/30</f>
        <v>#REF!</v>
      </c>
      <c r="Z830" s="133" t="e">
        <f>#REF!+1/30</f>
        <v>#REF!</v>
      </c>
    </row>
    <row r="831" spans="1:26" s="30" customFormat="1" x14ac:dyDescent="0.25">
      <c r="A831" s="19">
        <v>816</v>
      </c>
      <c r="B831" s="20"/>
      <c r="C831" s="189"/>
      <c r="D831" s="1"/>
      <c r="E831" s="1"/>
      <c r="F831" s="233">
        <v>0</v>
      </c>
      <c r="G831" s="58"/>
      <c r="H831" s="134" t="str">
        <f t="shared" si="178"/>
        <v/>
      </c>
      <c r="I831" s="35" t="b">
        <f t="shared" si="168"/>
        <v>0</v>
      </c>
      <c r="J831" s="92" t="str">
        <f t="shared" si="169"/>
        <v/>
      </c>
      <c r="K831" s="29" t="b">
        <v>0</v>
      </c>
      <c r="L831" s="92" t="str">
        <f t="shared" si="179"/>
        <v/>
      </c>
      <c r="M831" s="94" t="e">
        <f t="shared" si="170"/>
        <v>#VALUE!</v>
      </c>
      <c r="N831" s="94" t="e">
        <f t="shared" si="171"/>
        <v>#VALUE!</v>
      </c>
      <c r="O831" s="94" t="e">
        <f t="shared" si="172"/>
        <v>#VALUE!</v>
      </c>
      <c r="P831" s="95" t="e">
        <f t="shared" si="173"/>
        <v>#VALUE!</v>
      </c>
      <c r="Q831" s="95" t="e">
        <f t="shared" si="180"/>
        <v>#VALUE!</v>
      </c>
      <c r="R831" s="95" t="b">
        <f t="shared" si="181"/>
        <v>0</v>
      </c>
      <c r="S831" s="76" t="str">
        <f t="shared" si="174"/>
        <v/>
      </c>
      <c r="T831" s="94" t="e" cm="1">
        <f t="array" aca="1" ref="T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U831" s="94" t="str">
        <f t="shared" si="175"/>
        <v/>
      </c>
      <c r="V831" s="96" t="b">
        <f t="shared" si="176"/>
        <v>0</v>
      </c>
      <c r="W831" s="130" t="e">
        <f>IF(#REF!="",FALSE,IF(OR(X831&gt;Z831,X831&lt;Y831),TRUE,FALSE))</f>
        <v>#REF!</v>
      </c>
      <c r="X831" s="130">
        <f t="shared" si="177"/>
        <v>0</v>
      </c>
      <c r="Y831" s="132" t="e">
        <f>#REF!-3/30</f>
        <v>#REF!</v>
      </c>
      <c r="Z831" s="133" t="e">
        <f>#REF!+1/30</f>
        <v>#REF!</v>
      </c>
    </row>
    <row r="832" spans="1:26" s="30" customFormat="1" x14ac:dyDescent="0.25">
      <c r="A832" s="19">
        <v>817</v>
      </c>
      <c r="B832" s="20"/>
      <c r="C832" s="189"/>
      <c r="D832" s="1"/>
      <c r="E832" s="1"/>
      <c r="F832" s="233">
        <v>0</v>
      </c>
      <c r="G832" s="58"/>
      <c r="H832" s="134" t="str">
        <f t="shared" si="178"/>
        <v/>
      </c>
      <c r="I832" s="35" t="b">
        <f t="shared" si="168"/>
        <v>0</v>
      </c>
      <c r="J832" s="92" t="str">
        <f t="shared" si="169"/>
        <v/>
      </c>
      <c r="K832" s="29" t="b">
        <v>0</v>
      </c>
      <c r="L832" s="92" t="str">
        <f t="shared" si="179"/>
        <v/>
      </c>
      <c r="M832" s="94" t="e">
        <f t="shared" si="170"/>
        <v>#VALUE!</v>
      </c>
      <c r="N832" s="94" t="e">
        <f t="shared" si="171"/>
        <v>#VALUE!</v>
      </c>
      <c r="O832" s="94" t="e">
        <f t="shared" si="172"/>
        <v>#VALUE!</v>
      </c>
      <c r="P832" s="95" t="e">
        <f t="shared" si="173"/>
        <v>#VALUE!</v>
      </c>
      <c r="Q832" s="95" t="e">
        <f t="shared" si="180"/>
        <v>#VALUE!</v>
      </c>
      <c r="R832" s="95" t="b">
        <f t="shared" si="181"/>
        <v>0</v>
      </c>
      <c r="S832" s="76" t="str">
        <f t="shared" si="174"/>
        <v/>
      </c>
      <c r="T832" s="94" t="e" cm="1">
        <f t="array" aca="1" ref="T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U832" s="94" t="str">
        <f t="shared" si="175"/>
        <v/>
      </c>
      <c r="V832" s="96" t="b">
        <f t="shared" si="176"/>
        <v>0</v>
      </c>
      <c r="W832" s="130" t="e">
        <f>IF(#REF!="",FALSE,IF(OR(X832&gt;Z832,X832&lt;Y832),TRUE,FALSE))</f>
        <v>#REF!</v>
      </c>
      <c r="X832" s="130">
        <f t="shared" si="177"/>
        <v>0</v>
      </c>
      <c r="Y832" s="132" t="e">
        <f>#REF!-3/30</f>
        <v>#REF!</v>
      </c>
      <c r="Z832" s="133" t="e">
        <f>#REF!+1/30</f>
        <v>#REF!</v>
      </c>
    </row>
    <row r="833" spans="1:26" s="30" customFormat="1" x14ac:dyDescent="0.25">
      <c r="A833" s="19">
        <v>818</v>
      </c>
      <c r="B833" s="20"/>
      <c r="C833" s="189"/>
      <c r="D833" s="1"/>
      <c r="E833" s="1"/>
      <c r="F833" s="233">
        <v>0</v>
      </c>
      <c r="G833" s="58"/>
      <c r="H833" s="134" t="str">
        <f t="shared" si="178"/>
        <v/>
      </c>
      <c r="I833" s="35" t="b">
        <f t="shared" si="168"/>
        <v>0</v>
      </c>
      <c r="J833" s="92" t="str">
        <f t="shared" si="169"/>
        <v/>
      </c>
      <c r="K833" s="29" t="b">
        <v>0</v>
      </c>
      <c r="L833" s="92" t="str">
        <f t="shared" si="179"/>
        <v/>
      </c>
      <c r="M833" s="94" t="e">
        <f t="shared" si="170"/>
        <v>#VALUE!</v>
      </c>
      <c r="N833" s="94" t="e">
        <f t="shared" si="171"/>
        <v>#VALUE!</v>
      </c>
      <c r="O833" s="94" t="e">
        <f t="shared" si="172"/>
        <v>#VALUE!</v>
      </c>
      <c r="P833" s="95" t="e">
        <f t="shared" si="173"/>
        <v>#VALUE!</v>
      </c>
      <c r="Q833" s="95" t="e">
        <f t="shared" si="180"/>
        <v>#VALUE!</v>
      </c>
      <c r="R833" s="95" t="b">
        <f t="shared" si="181"/>
        <v>0</v>
      </c>
      <c r="S833" s="76" t="str">
        <f t="shared" si="174"/>
        <v/>
      </c>
      <c r="T833" s="94" t="e" cm="1">
        <f t="array" aca="1" ref="T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U833" s="94" t="str">
        <f t="shared" si="175"/>
        <v/>
      </c>
      <c r="V833" s="96" t="b">
        <f t="shared" si="176"/>
        <v>0</v>
      </c>
      <c r="W833" s="130" t="e">
        <f>IF(#REF!="",FALSE,IF(OR(X833&gt;Z833,X833&lt;Y833),TRUE,FALSE))</f>
        <v>#REF!</v>
      </c>
      <c r="X833" s="130">
        <f t="shared" si="177"/>
        <v>0</v>
      </c>
      <c r="Y833" s="132" t="e">
        <f>#REF!-3/30</f>
        <v>#REF!</v>
      </c>
      <c r="Z833" s="133" t="e">
        <f>#REF!+1/30</f>
        <v>#REF!</v>
      </c>
    </row>
    <row r="834" spans="1:26" s="30" customFormat="1" x14ac:dyDescent="0.25">
      <c r="A834" s="19">
        <v>819</v>
      </c>
      <c r="B834" s="20"/>
      <c r="C834" s="189"/>
      <c r="D834" s="1"/>
      <c r="E834" s="1"/>
      <c r="F834" s="233">
        <v>0</v>
      </c>
      <c r="G834" s="58"/>
      <c r="H834" s="134" t="str">
        <f t="shared" si="178"/>
        <v/>
      </c>
      <c r="I834" s="35" t="b">
        <f t="shared" si="168"/>
        <v>0</v>
      </c>
      <c r="J834" s="92" t="str">
        <f t="shared" si="169"/>
        <v/>
      </c>
      <c r="K834" s="29" t="b">
        <v>0</v>
      </c>
      <c r="L834" s="92" t="str">
        <f t="shared" si="179"/>
        <v/>
      </c>
      <c r="M834" s="94" t="e">
        <f t="shared" si="170"/>
        <v>#VALUE!</v>
      </c>
      <c r="N834" s="94" t="e">
        <f t="shared" si="171"/>
        <v>#VALUE!</v>
      </c>
      <c r="O834" s="94" t="e">
        <f t="shared" si="172"/>
        <v>#VALUE!</v>
      </c>
      <c r="P834" s="95" t="e">
        <f t="shared" si="173"/>
        <v>#VALUE!</v>
      </c>
      <c r="Q834" s="95" t="e">
        <f t="shared" si="180"/>
        <v>#VALUE!</v>
      </c>
      <c r="R834" s="95" t="b">
        <f t="shared" si="181"/>
        <v>0</v>
      </c>
      <c r="S834" s="76" t="str">
        <f t="shared" si="174"/>
        <v/>
      </c>
      <c r="T834" s="94" t="e" cm="1">
        <f t="array" aca="1" ref="T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U834" s="94" t="str">
        <f t="shared" si="175"/>
        <v/>
      </c>
      <c r="V834" s="96" t="b">
        <f t="shared" si="176"/>
        <v>0</v>
      </c>
      <c r="W834" s="130" t="e">
        <f>IF(#REF!="",FALSE,IF(OR(X834&gt;Z834,X834&lt;Y834),TRUE,FALSE))</f>
        <v>#REF!</v>
      </c>
      <c r="X834" s="130">
        <f t="shared" si="177"/>
        <v>0</v>
      </c>
      <c r="Y834" s="132" t="e">
        <f>#REF!-3/30</f>
        <v>#REF!</v>
      </c>
      <c r="Z834" s="133" t="e">
        <f>#REF!+1/30</f>
        <v>#REF!</v>
      </c>
    </row>
    <row r="835" spans="1:26" s="30" customFormat="1" x14ac:dyDescent="0.25">
      <c r="A835" s="19">
        <v>820</v>
      </c>
      <c r="B835" s="20"/>
      <c r="C835" s="189"/>
      <c r="D835" s="1"/>
      <c r="E835" s="1"/>
      <c r="F835" s="233">
        <v>0</v>
      </c>
      <c r="G835" s="58"/>
      <c r="H835" s="134" t="str">
        <f t="shared" si="178"/>
        <v/>
      </c>
      <c r="I835" s="35" t="b">
        <f t="shared" si="168"/>
        <v>0</v>
      </c>
      <c r="J835" s="92" t="str">
        <f t="shared" si="169"/>
        <v/>
      </c>
      <c r="K835" s="29" t="b">
        <v>0</v>
      </c>
      <c r="L835" s="92" t="str">
        <f t="shared" si="179"/>
        <v/>
      </c>
      <c r="M835" s="94" t="e">
        <f t="shared" si="170"/>
        <v>#VALUE!</v>
      </c>
      <c r="N835" s="94" t="e">
        <f t="shared" si="171"/>
        <v>#VALUE!</v>
      </c>
      <c r="O835" s="94" t="e">
        <f t="shared" si="172"/>
        <v>#VALUE!</v>
      </c>
      <c r="P835" s="95" t="e">
        <f t="shared" si="173"/>
        <v>#VALUE!</v>
      </c>
      <c r="Q835" s="95" t="e">
        <f t="shared" si="180"/>
        <v>#VALUE!</v>
      </c>
      <c r="R835" s="95" t="b">
        <f t="shared" si="181"/>
        <v>0</v>
      </c>
      <c r="S835" s="76" t="str">
        <f t="shared" si="174"/>
        <v/>
      </c>
      <c r="T835" s="94" t="e" cm="1">
        <f t="array" aca="1" ref="T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U835" s="94" t="str">
        <f t="shared" si="175"/>
        <v/>
      </c>
      <c r="V835" s="96" t="b">
        <f t="shared" si="176"/>
        <v>0</v>
      </c>
      <c r="W835" s="130" t="e">
        <f>IF(#REF!="",FALSE,IF(OR(X835&gt;Z835,X835&lt;Y835),TRUE,FALSE))</f>
        <v>#REF!</v>
      </c>
      <c r="X835" s="130">
        <f t="shared" si="177"/>
        <v>0</v>
      </c>
      <c r="Y835" s="132" t="e">
        <f>#REF!-3/30</f>
        <v>#REF!</v>
      </c>
      <c r="Z835" s="133" t="e">
        <f>#REF!+1/30</f>
        <v>#REF!</v>
      </c>
    </row>
    <row r="836" spans="1:26" s="30" customFormat="1" x14ac:dyDescent="0.25">
      <c r="A836" s="19">
        <v>821</v>
      </c>
      <c r="B836" s="20"/>
      <c r="C836" s="189"/>
      <c r="D836" s="1"/>
      <c r="E836" s="1"/>
      <c r="F836" s="233">
        <v>0</v>
      </c>
      <c r="G836" s="58"/>
      <c r="H836" s="134" t="str">
        <f t="shared" si="178"/>
        <v/>
      </c>
      <c r="I836" s="35" t="b">
        <f t="shared" si="168"/>
        <v>0</v>
      </c>
      <c r="J836" s="92" t="str">
        <f t="shared" si="169"/>
        <v/>
      </c>
      <c r="K836" s="29" t="b">
        <v>0</v>
      </c>
      <c r="L836" s="92" t="str">
        <f t="shared" si="179"/>
        <v/>
      </c>
      <c r="M836" s="94" t="e">
        <f t="shared" si="170"/>
        <v>#VALUE!</v>
      </c>
      <c r="N836" s="94" t="e">
        <f t="shared" si="171"/>
        <v>#VALUE!</v>
      </c>
      <c r="O836" s="94" t="e">
        <f t="shared" si="172"/>
        <v>#VALUE!</v>
      </c>
      <c r="P836" s="95" t="e">
        <f t="shared" si="173"/>
        <v>#VALUE!</v>
      </c>
      <c r="Q836" s="95" t="e">
        <f t="shared" si="180"/>
        <v>#VALUE!</v>
      </c>
      <c r="R836" s="95" t="b">
        <f t="shared" si="181"/>
        <v>0</v>
      </c>
      <c r="S836" s="76" t="str">
        <f t="shared" si="174"/>
        <v/>
      </c>
      <c r="T836" s="94" t="e" cm="1">
        <f t="array" aca="1" ref="T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U836" s="94" t="str">
        <f t="shared" si="175"/>
        <v/>
      </c>
      <c r="V836" s="96" t="b">
        <f t="shared" si="176"/>
        <v>0</v>
      </c>
      <c r="W836" s="130" t="e">
        <f>IF(#REF!="",FALSE,IF(OR(X836&gt;Z836,X836&lt;Y836),TRUE,FALSE))</f>
        <v>#REF!</v>
      </c>
      <c r="X836" s="130">
        <f t="shared" si="177"/>
        <v>0</v>
      </c>
      <c r="Y836" s="132" t="e">
        <f>#REF!-3/30</f>
        <v>#REF!</v>
      </c>
      <c r="Z836" s="133" t="e">
        <f>#REF!+1/30</f>
        <v>#REF!</v>
      </c>
    </row>
    <row r="837" spans="1:26" s="30" customFormat="1" x14ac:dyDescent="0.25">
      <c r="A837" s="19">
        <v>822</v>
      </c>
      <c r="B837" s="20"/>
      <c r="C837" s="189"/>
      <c r="D837" s="1"/>
      <c r="E837" s="1"/>
      <c r="F837" s="233">
        <v>0</v>
      </c>
      <c r="G837" s="58"/>
      <c r="H837" s="134" t="str">
        <f t="shared" si="178"/>
        <v/>
      </c>
      <c r="I837" s="35" t="b">
        <f t="shared" si="168"/>
        <v>0</v>
      </c>
      <c r="J837" s="92" t="str">
        <f t="shared" si="169"/>
        <v/>
      </c>
      <c r="K837" s="29" t="b">
        <v>0</v>
      </c>
      <c r="L837" s="92" t="str">
        <f t="shared" si="179"/>
        <v/>
      </c>
      <c r="M837" s="94" t="e">
        <f t="shared" si="170"/>
        <v>#VALUE!</v>
      </c>
      <c r="N837" s="94" t="e">
        <f t="shared" si="171"/>
        <v>#VALUE!</v>
      </c>
      <c r="O837" s="94" t="e">
        <f t="shared" si="172"/>
        <v>#VALUE!</v>
      </c>
      <c r="P837" s="95" t="e">
        <f t="shared" si="173"/>
        <v>#VALUE!</v>
      </c>
      <c r="Q837" s="95" t="e">
        <f t="shared" si="180"/>
        <v>#VALUE!</v>
      </c>
      <c r="R837" s="95" t="b">
        <f t="shared" si="181"/>
        <v>0</v>
      </c>
      <c r="S837" s="76" t="str">
        <f t="shared" si="174"/>
        <v/>
      </c>
      <c r="T837" s="94" t="e" cm="1">
        <f t="array" aca="1" ref="T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U837" s="94" t="str">
        <f t="shared" si="175"/>
        <v/>
      </c>
      <c r="V837" s="96" t="b">
        <f t="shared" si="176"/>
        <v>0</v>
      </c>
      <c r="W837" s="130" t="e">
        <f>IF(#REF!="",FALSE,IF(OR(X837&gt;Z837,X837&lt;Y837),TRUE,FALSE))</f>
        <v>#REF!</v>
      </c>
      <c r="X837" s="130">
        <f t="shared" si="177"/>
        <v>0</v>
      </c>
      <c r="Y837" s="132" t="e">
        <f>#REF!-3/30</f>
        <v>#REF!</v>
      </c>
      <c r="Z837" s="133" t="e">
        <f>#REF!+1/30</f>
        <v>#REF!</v>
      </c>
    </row>
    <row r="838" spans="1:26" s="30" customFormat="1" x14ac:dyDescent="0.25">
      <c r="A838" s="19">
        <v>823</v>
      </c>
      <c r="B838" s="20"/>
      <c r="C838" s="189"/>
      <c r="D838" s="1"/>
      <c r="E838" s="1"/>
      <c r="F838" s="233">
        <v>0</v>
      </c>
      <c r="G838" s="58"/>
      <c r="H838" s="134" t="str">
        <f t="shared" si="178"/>
        <v/>
      </c>
      <c r="I838" s="35" t="b">
        <f t="shared" si="168"/>
        <v>0</v>
      </c>
      <c r="J838" s="92" t="str">
        <f t="shared" si="169"/>
        <v/>
      </c>
      <c r="K838" s="29" t="b">
        <v>0</v>
      </c>
      <c r="L838" s="92" t="str">
        <f t="shared" si="179"/>
        <v/>
      </c>
      <c r="M838" s="94" t="e">
        <f t="shared" si="170"/>
        <v>#VALUE!</v>
      </c>
      <c r="N838" s="94" t="e">
        <f t="shared" si="171"/>
        <v>#VALUE!</v>
      </c>
      <c r="O838" s="94" t="e">
        <f t="shared" si="172"/>
        <v>#VALUE!</v>
      </c>
      <c r="P838" s="95" t="e">
        <f t="shared" si="173"/>
        <v>#VALUE!</v>
      </c>
      <c r="Q838" s="95" t="e">
        <f t="shared" si="180"/>
        <v>#VALUE!</v>
      </c>
      <c r="R838" s="95" t="b">
        <f t="shared" si="181"/>
        <v>0</v>
      </c>
      <c r="S838" s="76" t="str">
        <f t="shared" si="174"/>
        <v/>
      </c>
      <c r="T838" s="94" t="e" cm="1">
        <f t="array" aca="1" ref="T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U838" s="94" t="str">
        <f t="shared" si="175"/>
        <v/>
      </c>
      <c r="V838" s="96" t="b">
        <f t="shared" si="176"/>
        <v>0</v>
      </c>
      <c r="W838" s="130" t="e">
        <f>IF(#REF!="",FALSE,IF(OR(X838&gt;Z838,X838&lt;Y838),TRUE,FALSE))</f>
        <v>#REF!</v>
      </c>
      <c r="X838" s="130">
        <f t="shared" si="177"/>
        <v>0</v>
      </c>
      <c r="Y838" s="132" t="e">
        <f>#REF!-3/30</f>
        <v>#REF!</v>
      </c>
      <c r="Z838" s="133" t="e">
        <f>#REF!+1/30</f>
        <v>#REF!</v>
      </c>
    </row>
    <row r="839" spans="1:26" s="30" customFormat="1" x14ac:dyDescent="0.25">
      <c r="A839" s="19">
        <v>824</v>
      </c>
      <c r="B839" s="20"/>
      <c r="C839" s="189"/>
      <c r="D839" s="1"/>
      <c r="E839" s="1"/>
      <c r="F839" s="233">
        <v>0</v>
      </c>
      <c r="G839" s="58"/>
      <c r="H839" s="134" t="str">
        <f t="shared" si="178"/>
        <v/>
      </c>
      <c r="I839" s="35" t="b">
        <f t="shared" si="168"/>
        <v>0</v>
      </c>
      <c r="J839" s="92" t="str">
        <f t="shared" si="169"/>
        <v/>
      </c>
      <c r="K839" s="29" t="b">
        <v>0</v>
      </c>
      <c r="L839" s="92" t="str">
        <f t="shared" si="179"/>
        <v/>
      </c>
      <c r="M839" s="94" t="e">
        <f t="shared" si="170"/>
        <v>#VALUE!</v>
      </c>
      <c r="N839" s="94" t="e">
        <f t="shared" si="171"/>
        <v>#VALUE!</v>
      </c>
      <c r="O839" s="94" t="e">
        <f t="shared" si="172"/>
        <v>#VALUE!</v>
      </c>
      <c r="P839" s="95" t="e">
        <f t="shared" si="173"/>
        <v>#VALUE!</v>
      </c>
      <c r="Q839" s="95" t="e">
        <f t="shared" si="180"/>
        <v>#VALUE!</v>
      </c>
      <c r="R839" s="95" t="b">
        <f t="shared" si="181"/>
        <v>0</v>
      </c>
      <c r="S839" s="76" t="str">
        <f t="shared" si="174"/>
        <v/>
      </c>
      <c r="T839" s="94" t="e" cm="1">
        <f t="array" aca="1" ref="T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U839" s="94" t="str">
        <f t="shared" si="175"/>
        <v/>
      </c>
      <c r="V839" s="96" t="b">
        <f t="shared" si="176"/>
        <v>0</v>
      </c>
      <c r="W839" s="130" t="e">
        <f>IF(#REF!="",FALSE,IF(OR(X839&gt;Z839,X839&lt;Y839),TRUE,FALSE))</f>
        <v>#REF!</v>
      </c>
      <c r="X839" s="130">
        <f t="shared" si="177"/>
        <v>0</v>
      </c>
      <c r="Y839" s="132" t="e">
        <f>#REF!-3/30</f>
        <v>#REF!</v>
      </c>
      <c r="Z839" s="133" t="e">
        <f>#REF!+1/30</f>
        <v>#REF!</v>
      </c>
    </row>
    <row r="840" spans="1:26" s="30" customFormat="1" x14ac:dyDescent="0.25">
      <c r="A840" s="19">
        <v>825</v>
      </c>
      <c r="B840" s="20"/>
      <c r="C840" s="189"/>
      <c r="D840" s="1"/>
      <c r="E840" s="1"/>
      <c r="F840" s="233">
        <v>0</v>
      </c>
      <c r="G840" s="58"/>
      <c r="H840" s="134" t="str">
        <f t="shared" si="178"/>
        <v/>
      </c>
      <c r="I840" s="35" t="b">
        <f t="shared" si="168"/>
        <v>0</v>
      </c>
      <c r="J840" s="92" t="str">
        <f t="shared" si="169"/>
        <v/>
      </c>
      <c r="K840" s="29" t="b">
        <v>0</v>
      </c>
      <c r="L840" s="92" t="str">
        <f t="shared" si="179"/>
        <v/>
      </c>
      <c r="M840" s="94" t="e">
        <f t="shared" si="170"/>
        <v>#VALUE!</v>
      </c>
      <c r="N840" s="94" t="e">
        <f t="shared" si="171"/>
        <v>#VALUE!</v>
      </c>
      <c r="O840" s="94" t="e">
        <f t="shared" si="172"/>
        <v>#VALUE!</v>
      </c>
      <c r="P840" s="95" t="e">
        <f t="shared" si="173"/>
        <v>#VALUE!</v>
      </c>
      <c r="Q840" s="95" t="e">
        <f t="shared" si="180"/>
        <v>#VALUE!</v>
      </c>
      <c r="R840" s="95" t="b">
        <f t="shared" si="181"/>
        <v>0</v>
      </c>
      <c r="S840" s="76" t="str">
        <f t="shared" si="174"/>
        <v/>
      </c>
      <c r="T840" s="94" t="e" cm="1">
        <f t="array" aca="1" ref="T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U840" s="94" t="str">
        <f t="shared" si="175"/>
        <v/>
      </c>
      <c r="V840" s="96" t="b">
        <f t="shared" si="176"/>
        <v>0</v>
      </c>
      <c r="W840" s="130" t="e">
        <f>IF(#REF!="",FALSE,IF(OR(X840&gt;Z840,X840&lt;Y840),TRUE,FALSE))</f>
        <v>#REF!</v>
      </c>
      <c r="X840" s="130">
        <f t="shared" si="177"/>
        <v>0</v>
      </c>
      <c r="Y840" s="132" t="e">
        <f>#REF!-3/30</f>
        <v>#REF!</v>
      </c>
      <c r="Z840" s="133" t="e">
        <f>#REF!+1/30</f>
        <v>#REF!</v>
      </c>
    </row>
    <row r="841" spans="1:26" s="30" customFormat="1" x14ac:dyDescent="0.25">
      <c r="A841" s="19">
        <v>826</v>
      </c>
      <c r="B841" s="20"/>
      <c r="C841" s="189"/>
      <c r="D841" s="1"/>
      <c r="E841" s="1"/>
      <c r="F841" s="233">
        <v>0</v>
      </c>
      <c r="G841" s="58"/>
      <c r="H841" s="134" t="str">
        <f t="shared" si="178"/>
        <v/>
      </c>
      <c r="I841" s="35" t="b">
        <f t="shared" si="168"/>
        <v>0</v>
      </c>
      <c r="J841" s="92" t="str">
        <f t="shared" si="169"/>
        <v/>
      </c>
      <c r="K841" s="29" t="b">
        <v>0</v>
      </c>
      <c r="L841" s="92" t="str">
        <f t="shared" si="179"/>
        <v/>
      </c>
      <c r="M841" s="94" t="e">
        <f t="shared" si="170"/>
        <v>#VALUE!</v>
      </c>
      <c r="N841" s="94" t="e">
        <f t="shared" si="171"/>
        <v>#VALUE!</v>
      </c>
      <c r="O841" s="94" t="e">
        <f t="shared" si="172"/>
        <v>#VALUE!</v>
      </c>
      <c r="P841" s="95" t="e">
        <f t="shared" si="173"/>
        <v>#VALUE!</v>
      </c>
      <c r="Q841" s="95" t="e">
        <f t="shared" si="180"/>
        <v>#VALUE!</v>
      </c>
      <c r="R841" s="95" t="b">
        <f t="shared" si="181"/>
        <v>0</v>
      </c>
      <c r="S841" s="76" t="str">
        <f t="shared" si="174"/>
        <v/>
      </c>
      <c r="T841" s="94" t="e" cm="1">
        <f t="array" aca="1" ref="T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U841" s="94" t="str">
        <f t="shared" si="175"/>
        <v/>
      </c>
      <c r="V841" s="96" t="b">
        <f t="shared" si="176"/>
        <v>0</v>
      </c>
      <c r="W841" s="130" t="e">
        <f>IF(#REF!="",FALSE,IF(OR(X841&gt;Z841,X841&lt;Y841),TRUE,FALSE))</f>
        <v>#REF!</v>
      </c>
      <c r="X841" s="130">
        <f t="shared" si="177"/>
        <v>0</v>
      </c>
      <c r="Y841" s="132" t="e">
        <f>#REF!-3/30</f>
        <v>#REF!</v>
      </c>
      <c r="Z841" s="133" t="e">
        <f>#REF!+1/30</f>
        <v>#REF!</v>
      </c>
    </row>
    <row r="842" spans="1:26" s="30" customFormat="1" x14ac:dyDescent="0.25">
      <c r="A842" s="19">
        <v>827</v>
      </c>
      <c r="B842" s="20"/>
      <c r="C842" s="189"/>
      <c r="D842" s="1"/>
      <c r="E842" s="1"/>
      <c r="F842" s="233">
        <v>0</v>
      </c>
      <c r="G842" s="58"/>
      <c r="H842" s="134" t="str">
        <f t="shared" si="178"/>
        <v/>
      </c>
      <c r="I842" s="35" t="b">
        <f t="shared" si="168"/>
        <v>0</v>
      </c>
      <c r="J842" s="92" t="str">
        <f t="shared" si="169"/>
        <v/>
      </c>
      <c r="K842" s="29" t="b">
        <v>0</v>
      </c>
      <c r="L842" s="92" t="str">
        <f t="shared" si="179"/>
        <v/>
      </c>
      <c r="M842" s="94" t="e">
        <f t="shared" si="170"/>
        <v>#VALUE!</v>
      </c>
      <c r="N842" s="94" t="e">
        <f t="shared" si="171"/>
        <v>#VALUE!</v>
      </c>
      <c r="O842" s="94" t="e">
        <f t="shared" si="172"/>
        <v>#VALUE!</v>
      </c>
      <c r="P842" s="95" t="e">
        <f t="shared" si="173"/>
        <v>#VALUE!</v>
      </c>
      <c r="Q842" s="95" t="e">
        <f t="shared" si="180"/>
        <v>#VALUE!</v>
      </c>
      <c r="R842" s="95" t="b">
        <f t="shared" si="181"/>
        <v>0</v>
      </c>
      <c r="S842" s="76" t="str">
        <f t="shared" si="174"/>
        <v/>
      </c>
      <c r="T842" s="94" t="e" cm="1">
        <f t="array" aca="1" ref="T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U842" s="94" t="str">
        <f t="shared" si="175"/>
        <v/>
      </c>
      <c r="V842" s="96" t="b">
        <f t="shared" si="176"/>
        <v>0</v>
      </c>
      <c r="W842" s="130" t="e">
        <f>IF(#REF!="",FALSE,IF(OR(X842&gt;Z842,X842&lt;Y842),TRUE,FALSE))</f>
        <v>#REF!</v>
      </c>
      <c r="X842" s="130">
        <f t="shared" si="177"/>
        <v>0</v>
      </c>
      <c r="Y842" s="132" t="e">
        <f>#REF!-3/30</f>
        <v>#REF!</v>
      </c>
      <c r="Z842" s="133" t="e">
        <f>#REF!+1/30</f>
        <v>#REF!</v>
      </c>
    </row>
    <row r="843" spans="1:26" s="30" customFormat="1" x14ac:dyDescent="0.25">
      <c r="A843" s="19">
        <v>828</v>
      </c>
      <c r="B843" s="20"/>
      <c r="C843" s="189"/>
      <c r="D843" s="1"/>
      <c r="E843" s="1"/>
      <c r="F843" s="233">
        <v>0</v>
      </c>
      <c r="G843" s="58"/>
      <c r="H843" s="134" t="str">
        <f t="shared" si="178"/>
        <v/>
      </c>
      <c r="I843" s="35" t="b">
        <f t="shared" si="168"/>
        <v>0</v>
      </c>
      <c r="J843" s="92" t="str">
        <f t="shared" si="169"/>
        <v/>
      </c>
      <c r="K843" s="29" t="b">
        <v>0</v>
      </c>
      <c r="L843" s="92" t="str">
        <f t="shared" si="179"/>
        <v/>
      </c>
      <c r="M843" s="94" t="e">
        <f t="shared" si="170"/>
        <v>#VALUE!</v>
      </c>
      <c r="N843" s="94" t="e">
        <f t="shared" si="171"/>
        <v>#VALUE!</v>
      </c>
      <c r="O843" s="94" t="e">
        <f t="shared" si="172"/>
        <v>#VALUE!</v>
      </c>
      <c r="P843" s="95" t="e">
        <f t="shared" si="173"/>
        <v>#VALUE!</v>
      </c>
      <c r="Q843" s="95" t="e">
        <f t="shared" si="180"/>
        <v>#VALUE!</v>
      </c>
      <c r="R843" s="95" t="b">
        <f t="shared" si="181"/>
        <v>0</v>
      </c>
      <c r="S843" s="76" t="str">
        <f t="shared" si="174"/>
        <v/>
      </c>
      <c r="T843" s="94" t="e" cm="1">
        <f t="array" aca="1" ref="T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U843" s="94" t="str">
        <f t="shared" si="175"/>
        <v/>
      </c>
      <c r="V843" s="96" t="b">
        <f t="shared" si="176"/>
        <v>0</v>
      </c>
      <c r="W843" s="130" t="e">
        <f>IF(#REF!="",FALSE,IF(OR(X843&gt;Z843,X843&lt;Y843),TRUE,FALSE))</f>
        <v>#REF!</v>
      </c>
      <c r="X843" s="130">
        <f t="shared" si="177"/>
        <v>0</v>
      </c>
      <c r="Y843" s="132" t="e">
        <f>#REF!-3/30</f>
        <v>#REF!</v>
      </c>
      <c r="Z843" s="133" t="e">
        <f>#REF!+1/30</f>
        <v>#REF!</v>
      </c>
    </row>
    <row r="844" spans="1:26" s="30" customFormat="1" x14ac:dyDescent="0.25">
      <c r="A844" s="19">
        <v>829</v>
      </c>
      <c r="B844" s="20"/>
      <c r="C844" s="189"/>
      <c r="D844" s="1"/>
      <c r="E844" s="1"/>
      <c r="F844" s="233">
        <v>0</v>
      </c>
      <c r="G844" s="58"/>
      <c r="H844" s="134" t="str">
        <f t="shared" si="178"/>
        <v/>
      </c>
      <c r="I844" s="35" t="b">
        <f t="shared" si="168"/>
        <v>0</v>
      </c>
      <c r="J844" s="92" t="str">
        <f t="shared" si="169"/>
        <v/>
      </c>
      <c r="K844" s="29" t="b">
        <v>0</v>
      </c>
      <c r="L844" s="92" t="str">
        <f t="shared" si="179"/>
        <v/>
      </c>
      <c r="M844" s="94" t="e">
        <f t="shared" si="170"/>
        <v>#VALUE!</v>
      </c>
      <c r="N844" s="94" t="e">
        <f t="shared" si="171"/>
        <v>#VALUE!</v>
      </c>
      <c r="O844" s="94" t="e">
        <f t="shared" si="172"/>
        <v>#VALUE!</v>
      </c>
      <c r="P844" s="95" t="e">
        <f t="shared" si="173"/>
        <v>#VALUE!</v>
      </c>
      <c r="Q844" s="95" t="e">
        <f t="shared" si="180"/>
        <v>#VALUE!</v>
      </c>
      <c r="R844" s="95" t="b">
        <f t="shared" si="181"/>
        <v>0</v>
      </c>
      <c r="S844" s="76" t="str">
        <f t="shared" si="174"/>
        <v/>
      </c>
      <c r="T844" s="94" t="e" cm="1">
        <f t="array" aca="1" ref="T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U844" s="94" t="str">
        <f t="shared" si="175"/>
        <v/>
      </c>
      <c r="V844" s="96" t="b">
        <f t="shared" si="176"/>
        <v>0</v>
      </c>
      <c r="W844" s="130" t="e">
        <f>IF(#REF!="",FALSE,IF(OR(X844&gt;Z844,X844&lt;Y844),TRUE,FALSE))</f>
        <v>#REF!</v>
      </c>
      <c r="X844" s="130">
        <f t="shared" si="177"/>
        <v>0</v>
      </c>
      <c r="Y844" s="132" t="e">
        <f>#REF!-3/30</f>
        <v>#REF!</v>
      </c>
      <c r="Z844" s="133" t="e">
        <f>#REF!+1/30</f>
        <v>#REF!</v>
      </c>
    </row>
    <row r="845" spans="1:26" s="30" customFormat="1" x14ac:dyDescent="0.25">
      <c r="A845" s="19">
        <v>830</v>
      </c>
      <c r="B845" s="20"/>
      <c r="C845" s="189"/>
      <c r="D845" s="1"/>
      <c r="E845" s="1"/>
      <c r="F845" s="233">
        <v>0</v>
      </c>
      <c r="G845" s="58"/>
      <c r="H845" s="134" t="str">
        <f t="shared" si="178"/>
        <v/>
      </c>
      <c r="I845" s="35" t="b">
        <f t="shared" si="168"/>
        <v>0</v>
      </c>
      <c r="J845" s="92" t="str">
        <f t="shared" si="169"/>
        <v/>
      </c>
      <c r="K845" s="29" t="b">
        <v>0</v>
      </c>
      <c r="L845" s="92" t="str">
        <f t="shared" si="179"/>
        <v/>
      </c>
      <c r="M845" s="94" t="e">
        <f t="shared" si="170"/>
        <v>#VALUE!</v>
      </c>
      <c r="N845" s="94" t="e">
        <f t="shared" si="171"/>
        <v>#VALUE!</v>
      </c>
      <c r="O845" s="94" t="e">
        <f t="shared" si="172"/>
        <v>#VALUE!</v>
      </c>
      <c r="P845" s="95" t="e">
        <f t="shared" si="173"/>
        <v>#VALUE!</v>
      </c>
      <c r="Q845" s="95" t="e">
        <f t="shared" si="180"/>
        <v>#VALUE!</v>
      </c>
      <c r="R845" s="95" t="b">
        <f t="shared" si="181"/>
        <v>0</v>
      </c>
      <c r="S845" s="76" t="str">
        <f t="shared" si="174"/>
        <v/>
      </c>
      <c r="T845" s="94" t="e" cm="1">
        <f t="array" aca="1" ref="T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U845" s="94" t="str">
        <f t="shared" si="175"/>
        <v/>
      </c>
      <c r="V845" s="96" t="b">
        <f t="shared" si="176"/>
        <v>0</v>
      </c>
      <c r="W845" s="130" t="e">
        <f>IF(#REF!="",FALSE,IF(OR(X845&gt;Z845,X845&lt;Y845),TRUE,FALSE))</f>
        <v>#REF!</v>
      </c>
      <c r="X845" s="130">
        <f t="shared" si="177"/>
        <v>0</v>
      </c>
      <c r="Y845" s="132" t="e">
        <f>#REF!-3/30</f>
        <v>#REF!</v>
      </c>
      <c r="Z845" s="133" t="e">
        <f>#REF!+1/30</f>
        <v>#REF!</v>
      </c>
    </row>
    <row r="846" spans="1:26" s="30" customFormat="1" x14ac:dyDescent="0.25">
      <c r="A846" s="19">
        <v>831</v>
      </c>
      <c r="B846" s="20"/>
      <c r="C846" s="189"/>
      <c r="D846" s="1"/>
      <c r="E846" s="1"/>
      <c r="F846" s="233">
        <v>0</v>
      </c>
      <c r="G846" s="58"/>
      <c r="H846" s="134" t="str">
        <f t="shared" si="178"/>
        <v/>
      </c>
      <c r="I846" s="35" t="b">
        <f t="shared" si="168"/>
        <v>0</v>
      </c>
      <c r="J846" s="92" t="str">
        <f t="shared" si="169"/>
        <v/>
      </c>
      <c r="K846" s="29" t="b">
        <v>0</v>
      </c>
      <c r="L846" s="92" t="str">
        <f t="shared" si="179"/>
        <v/>
      </c>
      <c r="M846" s="94" t="e">
        <f t="shared" si="170"/>
        <v>#VALUE!</v>
      </c>
      <c r="N846" s="94" t="e">
        <f t="shared" si="171"/>
        <v>#VALUE!</v>
      </c>
      <c r="O846" s="94" t="e">
        <f t="shared" si="172"/>
        <v>#VALUE!</v>
      </c>
      <c r="P846" s="95" t="e">
        <f t="shared" si="173"/>
        <v>#VALUE!</v>
      </c>
      <c r="Q846" s="95" t="e">
        <f t="shared" si="180"/>
        <v>#VALUE!</v>
      </c>
      <c r="R846" s="95" t="b">
        <f t="shared" si="181"/>
        <v>0</v>
      </c>
      <c r="S846" s="76" t="str">
        <f t="shared" si="174"/>
        <v/>
      </c>
      <c r="T846" s="94" t="e" cm="1">
        <f t="array" aca="1" ref="T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U846" s="94" t="str">
        <f t="shared" si="175"/>
        <v/>
      </c>
      <c r="V846" s="96" t="b">
        <f t="shared" si="176"/>
        <v>0</v>
      </c>
      <c r="W846" s="130" t="e">
        <f>IF(#REF!="",FALSE,IF(OR(X846&gt;Z846,X846&lt;Y846),TRUE,FALSE))</f>
        <v>#REF!</v>
      </c>
      <c r="X846" s="130">
        <f t="shared" si="177"/>
        <v>0</v>
      </c>
      <c r="Y846" s="132" t="e">
        <f>#REF!-3/30</f>
        <v>#REF!</v>
      </c>
      <c r="Z846" s="133" t="e">
        <f>#REF!+1/30</f>
        <v>#REF!</v>
      </c>
    </row>
    <row r="847" spans="1:26" s="30" customFormat="1" x14ac:dyDescent="0.25">
      <c r="A847" s="19">
        <v>832</v>
      </c>
      <c r="B847" s="20"/>
      <c r="C847" s="189"/>
      <c r="D847" s="1"/>
      <c r="E847" s="1"/>
      <c r="F847" s="233">
        <v>0</v>
      </c>
      <c r="G847" s="58"/>
      <c r="H847" s="134" t="str">
        <f t="shared" si="178"/>
        <v/>
      </c>
      <c r="I847" s="35" t="b">
        <f t="shared" si="168"/>
        <v>0</v>
      </c>
      <c r="J847" s="92" t="str">
        <f t="shared" si="169"/>
        <v/>
      </c>
      <c r="K847" s="29" t="b">
        <v>0</v>
      </c>
      <c r="L847" s="92" t="str">
        <f t="shared" si="179"/>
        <v/>
      </c>
      <c r="M847" s="94" t="e">
        <f t="shared" si="170"/>
        <v>#VALUE!</v>
      </c>
      <c r="N847" s="94" t="e">
        <f t="shared" si="171"/>
        <v>#VALUE!</v>
      </c>
      <c r="O847" s="94" t="e">
        <f t="shared" si="172"/>
        <v>#VALUE!</v>
      </c>
      <c r="P847" s="95" t="e">
        <f t="shared" si="173"/>
        <v>#VALUE!</v>
      </c>
      <c r="Q847" s="95" t="e">
        <f t="shared" si="180"/>
        <v>#VALUE!</v>
      </c>
      <c r="R847" s="95" t="b">
        <f t="shared" si="181"/>
        <v>0</v>
      </c>
      <c r="S847" s="76" t="str">
        <f t="shared" si="174"/>
        <v/>
      </c>
      <c r="T847" s="94" t="e" cm="1">
        <f t="array" aca="1" ref="T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U847" s="94" t="str">
        <f t="shared" si="175"/>
        <v/>
      </c>
      <c r="V847" s="96" t="b">
        <f t="shared" si="176"/>
        <v>0</v>
      </c>
      <c r="W847" s="130" t="e">
        <f>IF(#REF!="",FALSE,IF(OR(X847&gt;Z847,X847&lt;Y847),TRUE,FALSE))</f>
        <v>#REF!</v>
      </c>
      <c r="X847" s="130">
        <f t="shared" si="177"/>
        <v>0</v>
      </c>
      <c r="Y847" s="132" t="e">
        <f>#REF!-3/30</f>
        <v>#REF!</v>
      </c>
      <c r="Z847" s="133" t="e">
        <f>#REF!+1/30</f>
        <v>#REF!</v>
      </c>
    </row>
    <row r="848" spans="1:26" s="30" customFormat="1" x14ac:dyDescent="0.25">
      <c r="A848" s="19">
        <v>833</v>
      </c>
      <c r="B848" s="20"/>
      <c r="C848" s="189"/>
      <c r="D848" s="1"/>
      <c r="E848" s="1"/>
      <c r="F848" s="233">
        <v>0</v>
      </c>
      <c r="G848" s="58"/>
      <c r="H848" s="134" t="str">
        <f t="shared" si="178"/>
        <v/>
      </c>
      <c r="I848" s="35" t="b">
        <f t="shared" ref="I848:I911" si="182">V848</f>
        <v>0</v>
      </c>
      <c r="J848" s="92" t="str">
        <f t="shared" ref="J848:J911" si="183">IF(I848,J$13,"")</f>
        <v/>
      </c>
      <c r="K848" s="29" t="b">
        <v>0</v>
      </c>
      <c r="L848" s="92" t="str">
        <f t="shared" si="179"/>
        <v/>
      </c>
      <c r="M848" s="94" t="e">
        <f t="shared" ref="M848:M911" si="184">VALUE(LEFT(C848,2))</f>
        <v>#VALUE!</v>
      </c>
      <c r="N848" s="94" t="e">
        <f t="shared" ref="N848:N911" si="185">VALUE(MID(C848,3,2))</f>
        <v>#VALUE!</v>
      </c>
      <c r="O848" s="94" t="e">
        <f t="shared" ref="O848:O911" si="186">TEXT(IF(VALUE(MID(C848,5,2))&gt;31,MID(C848,5,2)-60,VALUE(MID(C848,5,2))),"00")</f>
        <v>#VALUE!</v>
      </c>
      <c r="P848" s="95" t="e">
        <f t="shared" ref="P848:P911" si="187">DATEVALUE(IF(VALUE(LEFT(C848,2))&lt;20,20,19)&amp;TEXT(M848,"00")&amp;"/"&amp;N848&amp;"/"&amp;O848)</f>
        <v>#VALUE!</v>
      </c>
      <c r="Q848" s="95" t="e">
        <f t="shared" si="180"/>
        <v>#VALUE!</v>
      </c>
      <c r="R848" s="95" t="b">
        <f t="shared" si="181"/>
        <v>0</v>
      </c>
      <c r="S848" s="76" t="str">
        <f t="shared" ref="S848:S911" si="188">RIGHT(C848,1)</f>
        <v/>
      </c>
      <c r="T848" s="94" t="e" cm="1">
        <f t="array" aca="1" ref="T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U848" s="94" t="str">
        <f t="shared" ref="U848:U911" si="189">IF(C848="","",T848=S848)</f>
        <v/>
      </c>
      <c r="V848" s="96" t="b">
        <f t="shared" ref="V848:V911" si="190">IFERROR(NOT(IF(C848&lt;&gt;"",AND(R848,U848),TRUE)),TRUE)</f>
        <v>0</v>
      </c>
      <c r="W848" s="130" t="e">
        <f>IF(#REF!="",FALSE,IF(OR(X848&gt;Z848,X848&lt;Y848),TRUE,FALSE))</f>
        <v>#REF!</v>
      </c>
      <c r="X848" s="130">
        <f t="shared" ref="X848:X911" si="191">(E848-D848)/30</f>
        <v>0</v>
      </c>
      <c r="Y848" s="132" t="e">
        <f>#REF!-3/30</f>
        <v>#REF!</v>
      </c>
      <c r="Z848" s="133" t="e">
        <f>#REF!+1/30</f>
        <v>#REF!</v>
      </c>
    </row>
    <row r="849" spans="1:26" s="30" customFormat="1" x14ac:dyDescent="0.25">
      <c r="A849" s="19">
        <v>834</v>
      </c>
      <c r="B849" s="20"/>
      <c r="C849" s="189"/>
      <c r="D849" s="1"/>
      <c r="E849" s="1"/>
      <c r="F849" s="233">
        <v>0</v>
      </c>
      <c r="G849" s="58"/>
      <c r="H849" s="134" t="str">
        <f t="shared" ref="H849:H912" si="192">IF(J849="","",J849&amp;". ")&amp;IF(L849="","",L849&amp;". ")</f>
        <v/>
      </c>
      <c r="I849" s="35" t="b">
        <f t="shared" si="182"/>
        <v>0</v>
      </c>
      <c r="J849" s="92" t="str">
        <f t="shared" si="183"/>
        <v/>
      </c>
      <c r="K849" s="29" t="b">
        <v>0</v>
      </c>
      <c r="L849" s="92" t="str">
        <f t="shared" ref="L849:L912" si="193">IF(K849,L$13,"")</f>
        <v/>
      </c>
      <c r="M849" s="94" t="e">
        <f t="shared" si="184"/>
        <v>#VALUE!</v>
      </c>
      <c r="N849" s="94" t="e">
        <f t="shared" si="185"/>
        <v>#VALUE!</v>
      </c>
      <c r="O849" s="94" t="e">
        <f t="shared" si="186"/>
        <v>#VALUE!</v>
      </c>
      <c r="P849" s="95" t="e">
        <f t="shared" si="187"/>
        <v>#VALUE!</v>
      </c>
      <c r="Q849" s="95" t="e">
        <f t="shared" ref="Q849:Q912" si="194">DATE(M849,N849,O849)</f>
        <v>#VALUE!</v>
      </c>
      <c r="R849" s="95" t="b">
        <f t="shared" si="181"/>
        <v>0</v>
      </c>
      <c r="S849" s="76" t="str">
        <f t="shared" si="188"/>
        <v/>
      </c>
      <c r="T849" s="94" t="e" cm="1">
        <f t="array" aca="1" ref="T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U849" s="94" t="str">
        <f t="shared" si="189"/>
        <v/>
      </c>
      <c r="V849" s="96" t="b">
        <f t="shared" si="190"/>
        <v>0</v>
      </c>
      <c r="W849" s="130" t="e">
        <f>IF(#REF!="",FALSE,IF(OR(X849&gt;Z849,X849&lt;Y849),TRUE,FALSE))</f>
        <v>#REF!</v>
      </c>
      <c r="X849" s="130">
        <f t="shared" si="191"/>
        <v>0</v>
      </c>
      <c r="Y849" s="132" t="e">
        <f>#REF!-3/30</f>
        <v>#REF!</v>
      </c>
      <c r="Z849" s="133" t="e">
        <f>#REF!+1/30</f>
        <v>#REF!</v>
      </c>
    </row>
    <row r="850" spans="1:26" s="30" customFormat="1" x14ac:dyDescent="0.25">
      <c r="A850" s="19">
        <v>835</v>
      </c>
      <c r="B850" s="20"/>
      <c r="C850" s="189"/>
      <c r="D850" s="1"/>
      <c r="E850" s="1"/>
      <c r="F850" s="233">
        <v>0</v>
      </c>
      <c r="G850" s="58"/>
      <c r="H850" s="134" t="str">
        <f t="shared" si="192"/>
        <v/>
      </c>
      <c r="I850" s="35" t="b">
        <f t="shared" si="182"/>
        <v>0</v>
      </c>
      <c r="J850" s="92" t="str">
        <f t="shared" si="183"/>
        <v/>
      </c>
      <c r="K850" s="29" t="b">
        <v>0</v>
      </c>
      <c r="L850" s="92" t="str">
        <f t="shared" si="193"/>
        <v/>
      </c>
      <c r="M850" s="94" t="e">
        <f t="shared" si="184"/>
        <v>#VALUE!</v>
      </c>
      <c r="N850" s="94" t="e">
        <f t="shared" si="185"/>
        <v>#VALUE!</v>
      </c>
      <c r="O850" s="94" t="e">
        <f t="shared" si="186"/>
        <v>#VALUE!</v>
      </c>
      <c r="P850" s="95" t="e">
        <f t="shared" si="187"/>
        <v>#VALUE!</v>
      </c>
      <c r="Q850" s="95" t="e">
        <f t="shared" si="194"/>
        <v>#VALUE!</v>
      </c>
      <c r="R850" s="95" t="b">
        <f t="shared" ref="R850:R913" si="195">NOT(ISERR(AND(N850&lt;13,VALUE(O850)&lt;31,P850=Q850)))</f>
        <v>0</v>
      </c>
      <c r="S850" s="76" t="str">
        <f t="shared" si="188"/>
        <v/>
      </c>
      <c r="T850" s="94" t="e" cm="1">
        <f t="array" aca="1" ref="T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U850" s="94" t="str">
        <f t="shared" si="189"/>
        <v/>
      </c>
      <c r="V850" s="96" t="b">
        <f t="shared" si="190"/>
        <v>0</v>
      </c>
      <c r="W850" s="130" t="e">
        <f>IF(#REF!="",FALSE,IF(OR(X850&gt;Z850,X850&lt;Y850),TRUE,FALSE))</f>
        <v>#REF!</v>
      </c>
      <c r="X850" s="130">
        <f t="shared" si="191"/>
        <v>0</v>
      </c>
      <c r="Y850" s="132" t="e">
        <f>#REF!-3/30</f>
        <v>#REF!</v>
      </c>
      <c r="Z850" s="133" t="e">
        <f>#REF!+1/30</f>
        <v>#REF!</v>
      </c>
    </row>
    <row r="851" spans="1:26" s="30" customFormat="1" x14ac:dyDescent="0.25">
      <c r="A851" s="19">
        <v>836</v>
      </c>
      <c r="B851" s="20"/>
      <c r="C851" s="189"/>
      <c r="D851" s="1"/>
      <c r="E851" s="1"/>
      <c r="F851" s="233">
        <v>0</v>
      </c>
      <c r="G851" s="58"/>
      <c r="H851" s="134" t="str">
        <f t="shared" si="192"/>
        <v/>
      </c>
      <c r="I851" s="35" t="b">
        <f t="shared" si="182"/>
        <v>0</v>
      </c>
      <c r="J851" s="92" t="str">
        <f t="shared" si="183"/>
        <v/>
      </c>
      <c r="K851" s="29" t="b">
        <v>0</v>
      </c>
      <c r="L851" s="92" t="str">
        <f t="shared" si="193"/>
        <v/>
      </c>
      <c r="M851" s="94" t="e">
        <f t="shared" si="184"/>
        <v>#VALUE!</v>
      </c>
      <c r="N851" s="94" t="e">
        <f t="shared" si="185"/>
        <v>#VALUE!</v>
      </c>
      <c r="O851" s="94" t="e">
        <f t="shared" si="186"/>
        <v>#VALUE!</v>
      </c>
      <c r="P851" s="95" t="e">
        <f t="shared" si="187"/>
        <v>#VALUE!</v>
      </c>
      <c r="Q851" s="95" t="e">
        <f t="shared" si="194"/>
        <v>#VALUE!</v>
      </c>
      <c r="R851" s="95" t="b">
        <f t="shared" si="195"/>
        <v>0</v>
      </c>
      <c r="S851" s="76" t="str">
        <f t="shared" si="188"/>
        <v/>
      </c>
      <c r="T851" s="94" t="e" cm="1">
        <f t="array" aca="1" ref="T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U851" s="94" t="str">
        <f t="shared" si="189"/>
        <v/>
      </c>
      <c r="V851" s="96" t="b">
        <f t="shared" si="190"/>
        <v>0</v>
      </c>
      <c r="W851" s="130" t="e">
        <f>IF(#REF!="",FALSE,IF(OR(X851&gt;Z851,X851&lt;Y851),TRUE,FALSE))</f>
        <v>#REF!</v>
      </c>
      <c r="X851" s="130">
        <f t="shared" si="191"/>
        <v>0</v>
      </c>
      <c r="Y851" s="132" t="e">
        <f>#REF!-3/30</f>
        <v>#REF!</v>
      </c>
      <c r="Z851" s="133" t="e">
        <f>#REF!+1/30</f>
        <v>#REF!</v>
      </c>
    </row>
    <row r="852" spans="1:26" s="30" customFormat="1" x14ac:dyDescent="0.25">
      <c r="A852" s="19">
        <v>837</v>
      </c>
      <c r="B852" s="20"/>
      <c r="C852" s="189"/>
      <c r="D852" s="1"/>
      <c r="E852" s="1"/>
      <c r="F852" s="233">
        <v>0</v>
      </c>
      <c r="G852" s="58"/>
      <c r="H852" s="134" t="str">
        <f t="shared" si="192"/>
        <v/>
      </c>
      <c r="I852" s="35" t="b">
        <f t="shared" si="182"/>
        <v>0</v>
      </c>
      <c r="J852" s="92" t="str">
        <f t="shared" si="183"/>
        <v/>
      </c>
      <c r="K852" s="29" t="b">
        <v>0</v>
      </c>
      <c r="L852" s="92" t="str">
        <f t="shared" si="193"/>
        <v/>
      </c>
      <c r="M852" s="94" t="e">
        <f t="shared" si="184"/>
        <v>#VALUE!</v>
      </c>
      <c r="N852" s="94" t="e">
        <f t="shared" si="185"/>
        <v>#VALUE!</v>
      </c>
      <c r="O852" s="94" t="e">
        <f t="shared" si="186"/>
        <v>#VALUE!</v>
      </c>
      <c r="P852" s="95" t="e">
        <f t="shared" si="187"/>
        <v>#VALUE!</v>
      </c>
      <c r="Q852" s="95" t="e">
        <f t="shared" si="194"/>
        <v>#VALUE!</v>
      </c>
      <c r="R852" s="95" t="b">
        <f t="shared" si="195"/>
        <v>0</v>
      </c>
      <c r="S852" s="76" t="str">
        <f t="shared" si="188"/>
        <v/>
      </c>
      <c r="T852" s="94" t="e" cm="1">
        <f t="array" aca="1" ref="T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U852" s="94" t="str">
        <f t="shared" si="189"/>
        <v/>
      </c>
      <c r="V852" s="96" t="b">
        <f t="shared" si="190"/>
        <v>0</v>
      </c>
      <c r="W852" s="130" t="e">
        <f>IF(#REF!="",FALSE,IF(OR(X852&gt;Z852,X852&lt;Y852),TRUE,FALSE))</f>
        <v>#REF!</v>
      </c>
      <c r="X852" s="130">
        <f t="shared" si="191"/>
        <v>0</v>
      </c>
      <c r="Y852" s="132" t="e">
        <f>#REF!-3/30</f>
        <v>#REF!</v>
      </c>
      <c r="Z852" s="133" t="e">
        <f>#REF!+1/30</f>
        <v>#REF!</v>
      </c>
    </row>
    <row r="853" spans="1:26" s="30" customFormat="1" x14ac:dyDescent="0.25">
      <c r="A853" s="19">
        <v>838</v>
      </c>
      <c r="B853" s="20"/>
      <c r="C853" s="189"/>
      <c r="D853" s="1"/>
      <c r="E853" s="1"/>
      <c r="F853" s="233">
        <v>0</v>
      </c>
      <c r="G853" s="58"/>
      <c r="H853" s="134" t="str">
        <f t="shared" si="192"/>
        <v/>
      </c>
      <c r="I853" s="35" t="b">
        <f t="shared" si="182"/>
        <v>0</v>
      </c>
      <c r="J853" s="92" t="str">
        <f t="shared" si="183"/>
        <v/>
      </c>
      <c r="K853" s="29" t="b">
        <v>0</v>
      </c>
      <c r="L853" s="92" t="str">
        <f t="shared" si="193"/>
        <v/>
      </c>
      <c r="M853" s="94" t="e">
        <f t="shared" si="184"/>
        <v>#VALUE!</v>
      </c>
      <c r="N853" s="94" t="e">
        <f t="shared" si="185"/>
        <v>#VALUE!</v>
      </c>
      <c r="O853" s="94" t="e">
        <f t="shared" si="186"/>
        <v>#VALUE!</v>
      </c>
      <c r="P853" s="95" t="e">
        <f t="shared" si="187"/>
        <v>#VALUE!</v>
      </c>
      <c r="Q853" s="95" t="e">
        <f t="shared" si="194"/>
        <v>#VALUE!</v>
      </c>
      <c r="R853" s="95" t="b">
        <f t="shared" si="195"/>
        <v>0</v>
      </c>
      <c r="S853" s="76" t="str">
        <f t="shared" si="188"/>
        <v/>
      </c>
      <c r="T853" s="94" t="e" cm="1">
        <f t="array" aca="1" ref="T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U853" s="94" t="str">
        <f t="shared" si="189"/>
        <v/>
      </c>
      <c r="V853" s="96" t="b">
        <f t="shared" si="190"/>
        <v>0</v>
      </c>
      <c r="W853" s="130" t="e">
        <f>IF(#REF!="",FALSE,IF(OR(X853&gt;Z853,X853&lt;Y853),TRUE,FALSE))</f>
        <v>#REF!</v>
      </c>
      <c r="X853" s="130">
        <f t="shared" si="191"/>
        <v>0</v>
      </c>
      <c r="Y853" s="132" t="e">
        <f>#REF!-3/30</f>
        <v>#REF!</v>
      </c>
      <c r="Z853" s="133" t="e">
        <f>#REF!+1/30</f>
        <v>#REF!</v>
      </c>
    </row>
    <row r="854" spans="1:26" s="30" customFormat="1" x14ac:dyDescent="0.25">
      <c r="A854" s="19">
        <v>839</v>
      </c>
      <c r="B854" s="20"/>
      <c r="C854" s="189"/>
      <c r="D854" s="1"/>
      <c r="E854" s="1"/>
      <c r="F854" s="233">
        <v>0</v>
      </c>
      <c r="G854" s="58"/>
      <c r="H854" s="134" t="str">
        <f t="shared" si="192"/>
        <v/>
      </c>
      <c r="I854" s="35" t="b">
        <f t="shared" si="182"/>
        <v>0</v>
      </c>
      <c r="J854" s="92" t="str">
        <f t="shared" si="183"/>
        <v/>
      </c>
      <c r="K854" s="29" t="b">
        <v>0</v>
      </c>
      <c r="L854" s="92" t="str">
        <f t="shared" si="193"/>
        <v/>
      </c>
      <c r="M854" s="94" t="e">
        <f t="shared" si="184"/>
        <v>#VALUE!</v>
      </c>
      <c r="N854" s="94" t="e">
        <f t="shared" si="185"/>
        <v>#VALUE!</v>
      </c>
      <c r="O854" s="94" t="e">
        <f t="shared" si="186"/>
        <v>#VALUE!</v>
      </c>
      <c r="P854" s="95" t="e">
        <f t="shared" si="187"/>
        <v>#VALUE!</v>
      </c>
      <c r="Q854" s="95" t="e">
        <f t="shared" si="194"/>
        <v>#VALUE!</v>
      </c>
      <c r="R854" s="95" t="b">
        <f t="shared" si="195"/>
        <v>0</v>
      </c>
      <c r="S854" s="76" t="str">
        <f t="shared" si="188"/>
        <v/>
      </c>
      <c r="T854" s="94" t="e" cm="1">
        <f t="array" aca="1" ref="T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U854" s="94" t="str">
        <f t="shared" si="189"/>
        <v/>
      </c>
      <c r="V854" s="96" t="b">
        <f t="shared" si="190"/>
        <v>0</v>
      </c>
      <c r="W854" s="130" t="e">
        <f>IF(#REF!="",FALSE,IF(OR(X854&gt;Z854,X854&lt;Y854),TRUE,FALSE))</f>
        <v>#REF!</v>
      </c>
      <c r="X854" s="130">
        <f t="shared" si="191"/>
        <v>0</v>
      </c>
      <c r="Y854" s="132" t="e">
        <f>#REF!-3/30</f>
        <v>#REF!</v>
      </c>
      <c r="Z854" s="133" t="e">
        <f>#REF!+1/30</f>
        <v>#REF!</v>
      </c>
    </row>
    <row r="855" spans="1:26" s="30" customFormat="1" x14ac:dyDescent="0.25">
      <c r="A855" s="19">
        <v>840</v>
      </c>
      <c r="B855" s="20"/>
      <c r="C855" s="189"/>
      <c r="D855" s="1"/>
      <c r="E855" s="1"/>
      <c r="F855" s="233">
        <v>0</v>
      </c>
      <c r="G855" s="58"/>
      <c r="H855" s="134" t="str">
        <f t="shared" si="192"/>
        <v/>
      </c>
      <c r="I855" s="35" t="b">
        <f t="shared" si="182"/>
        <v>0</v>
      </c>
      <c r="J855" s="92" t="str">
        <f t="shared" si="183"/>
        <v/>
      </c>
      <c r="K855" s="29" t="b">
        <v>0</v>
      </c>
      <c r="L855" s="92" t="str">
        <f t="shared" si="193"/>
        <v/>
      </c>
      <c r="M855" s="94" t="e">
        <f t="shared" si="184"/>
        <v>#VALUE!</v>
      </c>
      <c r="N855" s="94" t="e">
        <f t="shared" si="185"/>
        <v>#VALUE!</v>
      </c>
      <c r="O855" s="94" t="e">
        <f t="shared" si="186"/>
        <v>#VALUE!</v>
      </c>
      <c r="P855" s="95" t="e">
        <f t="shared" si="187"/>
        <v>#VALUE!</v>
      </c>
      <c r="Q855" s="95" t="e">
        <f t="shared" si="194"/>
        <v>#VALUE!</v>
      </c>
      <c r="R855" s="95" t="b">
        <f t="shared" si="195"/>
        <v>0</v>
      </c>
      <c r="S855" s="76" t="str">
        <f t="shared" si="188"/>
        <v/>
      </c>
      <c r="T855" s="94" t="e" cm="1">
        <f t="array" aca="1" ref="T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U855" s="94" t="str">
        <f t="shared" si="189"/>
        <v/>
      </c>
      <c r="V855" s="96" t="b">
        <f t="shared" si="190"/>
        <v>0</v>
      </c>
      <c r="W855" s="130" t="e">
        <f>IF(#REF!="",FALSE,IF(OR(X855&gt;Z855,X855&lt;Y855),TRUE,FALSE))</f>
        <v>#REF!</v>
      </c>
      <c r="X855" s="130">
        <f t="shared" si="191"/>
        <v>0</v>
      </c>
      <c r="Y855" s="132" t="e">
        <f>#REF!-3/30</f>
        <v>#REF!</v>
      </c>
      <c r="Z855" s="133" t="e">
        <f>#REF!+1/30</f>
        <v>#REF!</v>
      </c>
    </row>
    <row r="856" spans="1:26" s="30" customFormat="1" x14ac:dyDescent="0.25">
      <c r="A856" s="19">
        <v>841</v>
      </c>
      <c r="B856" s="20"/>
      <c r="C856" s="189"/>
      <c r="D856" s="1"/>
      <c r="E856" s="1"/>
      <c r="F856" s="233">
        <v>0</v>
      </c>
      <c r="G856" s="58"/>
      <c r="H856" s="134" t="str">
        <f t="shared" si="192"/>
        <v/>
      </c>
      <c r="I856" s="35" t="b">
        <f t="shared" si="182"/>
        <v>0</v>
      </c>
      <c r="J856" s="92" t="str">
        <f t="shared" si="183"/>
        <v/>
      </c>
      <c r="K856" s="29" t="b">
        <v>0</v>
      </c>
      <c r="L856" s="92" t="str">
        <f t="shared" si="193"/>
        <v/>
      </c>
      <c r="M856" s="94" t="e">
        <f t="shared" si="184"/>
        <v>#VALUE!</v>
      </c>
      <c r="N856" s="94" t="e">
        <f t="shared" si="185"/>
        <v>#VALUE!</v>
      </c>
      <c r="O856" s="94" t="e">
        <f t="shared" si="186"/>
        <v>#VALUE!</v>
      </c>
      <c r="P856" s="95" t="e">
        <f t="shared" si="187"/>
        <v>#VALUE!</v>
      </c>
      <c r="Q856" s="95" t="e">
        <f t="shared" si="194"/>
        <v>#VALUE!</v>
      </c>
      <c r="R856" s="95" t="b">
        <f t="shared" si="195"/>
        <v>0</v>
      </c>
      <c r="S856" s="76" t="str">
        <f t="shared" si="188"/>
        <v/>
      </c>
      <c r="T856" s="94" t="e" cm="1">
        <f t="array" aca="1" ref="T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U856" s="94" t="str">
        <f t="shared" si="189"/>
        <v/>
      </c>
      <c r="V856" s="96" t="b">
        <f t="shared" si="190"/>
        <v>0</v>
      </c>
      <c r="W856" s="130" t="e">
        <f>IF(#REF!="",FALSE,IF(OR(X856&gt;Z856,X856&lt;Y856),TRUE,FALSE))</f>
        <v>#REF!</v>
      </c>
      <c r="X856" s="130">
        <f t="shared" si="191"/>
        <v>0</v>
      </c>
      <c r="Y856" s="132" t="e">
        <f>#REF!-3/30</f>
        <v>#REF!</v>
      </c>
      <c r="Z856" s="133" t="e">
        <f>#REF!+1/30</f>
        <v>#REF!</v>
      </c>
    </row>
    <row r="857" spans="1:26" s="30" customFormat="1" x14ac:dyDescent="0.25">
      <c r="A857" s="19">
        <v>842</v>
      </c>
      <c r="B857" s="20"/>
      <c r="C857" s="189"/>
      <c r="D857" s="1"/>
      <c r="E857" s="1"/>
      <c r="F857" s="233">
        <v>0</v>
      </c>
      <c r="G857" s="58"/>
      <c r="H857" s="134" t="str">
        <f t="shared" si="192"/>
        <v/>
      </c>
      <c r="I857" s="35" t="b">
        <f t="shared" si="182"/>
        <v>0</v>
      </c>
      <c r="J857" s="92" t="str">
        <f t="shared" si="183"/>
        <v/>
      </c>
      <c r="K857" s="29" t="b">
        <v>0</v>
      </c>
      <c r="L857" s="92" t="str">
        <f t="shared" si="193"/>
        <v/>
      </c>
      <c r="M857" s="94" t="e">
        <f t="shared" si="184"/>
        <v>#VALUE!</v>
      </c>
      <c r="N857" s="94" t="e">
        <f t="shared" si="185"/>
        <v>#VALUE!</v>
      </c>
      <c r="O857" s="94" t="e">
        <f t="shared" si="186"/>
        <v>#VALUE!</v>
      </c>
      <c r="P857" s="95" t="e">
        <f t="shared" si="187"/>
        <v>#VALUE!</v>
      </c>
      <c r="Q857" s="95" t="e">
        <f t="shared" si="194"/>
        <v>#VALUE!</v>
      </c>
      <c r="R857" s="95" t="b">
        <f t="shared" si="195"/>
        <v>0</v>
      </c>
      <c r="S857" s="76" t="str">
        <f t="shared" si="188"/>
        <v/>
      </c>
      <c r="T857" s="94" t="e" cm="1">
        <f t="array" aca="1" ref="T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U857" s="94" t="str">
        <f t="shared" si="189"/>
        <v/>
      </c>
      <c r="V857" s="96" t="b">
        <f t="shared" si="190"/>
        <v>0</v>
      </c>
      <c r="W857" s="130" t="e">
        <f>IF(#REF!="",FALSE,IF(OR(X857&gt;Z857,X857&lt;Y857),TRUE,FALSE))</f>
        <v>#REF!</v>
      </c>
      <c r="X857" s="130">
        <f t="shared" si="191"/>
        <v>0</v>
      </c>
      <c r="Y857" s="132" t="e">
        <f>#REF!-3/30</f>
        <v>#REF!</v>
      </c>
      <c r="Z857" s="133" t="e">
        <f>#REF!+1/30</f>
        <v>#REF!</v>
      </c>
    </row>
    <row r="858" spans="1:26" s="30" customFormat="1" x14ac:dyDescent="0.25">
      <c r="A858" s="19">
        <v>843</v>
      </c>
      <c r="B858" s="20"/>
      <c r="C858" s="189"/>
      <c r="D858" s="1"/>
      <c r="E858" s="1"/>
      <c r="F858" s="233">
        <v>0</v>
      </c>
      <c r="G858" s="58"/>
      <c r="H858" s="134" t="str">
        <f t="shared" si="192"/>
        <v/>
      </c>
      <c r="I858" s="35" t="b">
        <f t="shared" si="182"/>
        <v>0</v>
      </c>
      <c r="J858" s="92" t="str">
        <f t="shared" si="183"/>
        <v/>
      </c>
      <c r="K858" s="29" t="b">
        <v>0</v>
      </c>
      <c r="L858" s="92" t="str">
        <f t="shared" si="193"/>
        <v/>
      </c>
      <c r="M858" s="94" t="e">
        <f t="shared" si="184"/>
        <v>#VALUE!</v>
      </c>
      <c r="N858" s="94" t="e">
        <f t="shared" si="185"/>
        <v>#VALUE!</v>
      </c>
      <c r="O858" s="94" t="e">
        <f t="shared" si="186"/>
        <v>#VALUE!</v>
      </c>
      <c r="P858" s="95" t="e">
        <f t="shared" si="187"/>
        <v>#VALUE!</v>
      </c>
      <c r="Q858" s="95" t="e">
        <f t="shared" si="194"/>
        <v>#VALUE!</v>
      </c>
      <c r="R858" s="95" t="b">
        <f t="shared" si="195"/>
        <v>0</v>
      </c>
      <c r="S858" s="76" t="str">
        <f t="shared" si="188"/>
        <v/>
      </c>
      <c r="T858" s="94" t="e" cm="1">
        <f t="array" aca="1" ref="T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U858" s="94" t="str">
        <f t="shared" si="189"/>
        <v/>
      </c>
      <c r="V858" s="96" t="b">
        <f t="shared" si="190"/>
        <v>0</v>
      </c>
      <c r="W858" s="130" t="e">
        <f>IF(#REF!="",FALSE,IF(OR(X858&gt;Z858,X858&lt;Y858),TRUE,FALSE))</f>
        <v>#REF!</v>
      </c>
      <c r="X858" s="130">
        <f t="shared" si="191"/>
        <v>0</v>
      </c>
      <c r="Y858" s="132" t="e">
        <f>#REF!-3/30</f>
        <v>#REF!</v>
      </c>
      <c r="Z858" s="133" t="e">
        <f>#REF!+1/30</f>
        <v>#REF!</v>
      </c>
    </row>
    <row r="859" spans="1:26" s="30" customFormat="1" x14ac:dyDescent="0.25">
      <c r="A859" s="19">
        <v>844</v>
      </c>
      <c r="B859" s="20"/>
      <c r="C859" s="189"/>
      <c r="D859" s="1"/>
      <c r="E859" s="1"/>
      <c r="F859" s="233">
        <v>0</v>
      </c>
      <c r="G859" s="58"/>
      <c r="H859" s="134" t="str">
        <f t="shared" si="192"/>
        <v/>
      </c>
      <c r="I859" s="35" t="b">
        <f t="shared" si="182"/>
        <v>0</v>
      </c>
      <c r="J859" s="92" t="str">
        <f t="shared" si="183"/>
        <v/>
      </c>
      <c r="K859" s="29" t="b">
        <v>0</v>
      </c>
      <c r="L859" s="92" t="str">
        <f t="shared" si="193"/>
        <v/>
      </c>
      <c r="M859" s="94" t="e">
        <f t="shared" si="184"/>
        <v>#VALUE!</v>
      </c>
      <c r="N859" s="94" t="e">
        <f t="shared" si="185"/>
        <v>#VALUE!</v>
      </c>
      <c r="O859" s="94" t="e">
        <f t="shared" si="186"/>
        <v>#VALUE!</v>
      </c>
      <c r="P859" s="95" t="e">
        <f t="shared" si="187"/>
        <v>#VALUE!</v>
      </c>
      <c r="Q859" s="95" t="e">
        <f t="shared" si="194"/>
        <v>#VALUE!</v>
      </c>
      <c r="R859" s="95" t="b">
        <f t="shared" si="195"/>
        <v>0</v>
      </c>
      <c r="S859" s="76" t="str">
        <f t="shared" si="188"/>
        <v/>
      </c>
      <c r="T859" s="94" t="e" cm="1">
        <f t="array" aca="1" ref="T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U859" s="94" t="str">
        <f t="shared" si="189"/>
        <v/>
      </c>
      <c r="V859" s="96" t="b">
        <f t="shared" si="190"/>
        <v>0</v>
      </c>
      <c r="W859" s="130" t="e">
        <f>IF(#REF!="",FALSE,IF(OR(X859&gt;Z859,X859&lt;Y859),TRUE,FALSE))</f>
        <v>#REF!</v>
      </c>
      <c r="X859" s="130">
        <f t="shared" si="191"/>
        <v>0</v>
      </c>
      <c r="Y859" s="132" t="e">
        <f>#REF!-3/30</f>
        <v>#REF!</v>
      </c>
      <c r="Z859" s="133" t="e">
        <f>#REF!+1/30</f>
        <v>#REF!</v>
      </c>
    </row>
    <row r="860" spans="1:26" s="30" customFormat="1" x14ac:dyDescent="0.25">
      <c r="A860" s="19">
        <v>845</v>
      </c>
      <c r="B860" s="20"/>
      <c r="C860" s="189"/>
      <c r="D860" s="1"/>
      <c r="E860" s="1"/>
      <c r="F860" s="233">
        <v>0</v>
      </c>
      <c r="G860" s="58"/>
      <c r="H860" s="134" t="str">
        <f t="shared" si="192"/>
        <v/>
      </c>
      <c r="I860" s="35" t="b">
        <f t="shared" si="182"/>
        <v>0</v>
      </c>
      <c r="J860" s="92" t="str">
        <f t="shared" si="183"/>
        <v/>
      </c>
      <c r="K860" s="29" t="b">
        <v>0</v>
      </c>
      <c r="L860" s="92" t="str">
        <f t="shared" si="193"/>
        <v/>
      </c>
      <c r="M860" s="94" t="e">
        <f t="shared" si="184"/>
        <v>#VALUE!</v>
      </c>
      <c r="N860" s="94" t="e">
        <f t="shared" si="185"/>
        <v>#VALUE!</v>
      </c>
      <c r="O860" s="94" t="e">
        <f t="shared" si="186"/>
        <v>#VALUE!</v>
      </c>
      <c r="P860" s="95" t="e">
        <f t="shared" si="187"/>
        <v>#VALUE!</v>
      </c>
      <c r="Q860" s="95" t="e">
        <f t="shared" si="194"/>
        <v>#VALUE!</v>
      </c>
      <c r="R860" s="95" t="b">
        <f t="shared" si="195"/>
        <v>0</v>
      </c>
      <c r="S860" s="76" t="str">
        <f t="shared" si="188"/>
        <v/>
      </c>
      <c r="T860" s="94" t="e" cm="1">
        <f t="array" aca="1" ref="T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U860" s="94" t="str">
        <f t="shared" si="189"/>
        <v/>
      </c>
      <c r="V860" s="96" t="b">
        <f t="shared" si="190"/>
        <v>0</v>
      </c>
      <c r="W860" s="130" t="e">
        <f>IF(#REF!="",FALSE,IF(OR(X860&gt;Z860,X860&lt;Y860),TRUE,FALSE))</f>
        <v>#REF!</v>
      </c>
      <c r="X860" s="130">
        <f t="shared" si="191"/>
        <v>0</v>
      </c>
      <c r="Y860" s="132" t="e">
        <f>#REF!-3/30</f>
        <v>#REF!</v>
      </c>
      <c r="Z860" s="133" t="e">
        <f>#REF!+1/30</f>
        <v>#REF!</v>
      </c>
    </row>
    <row r="861" spans="1:26" s="30" customFormat="1" x14ac:dyDescent="0.25">
      <c r="A861" s="19">
        <v>846</v>
      </c>
      <c r="B861" s="20"/>
      <c r="C861" s="189"/>
      <c r="D861" s="1"/>
      <c r="E861" s="1"/>
      <c r="F861" s="233">
        <v>0</v>
      </c>
      <c r="G861" s="58"/>
      <c r="H861" s="134" t="str">
        <f t="shared" si="192"/>
        <v/>
      </c>
      <c r="I861" s="35" t="b">
        <f t="shared" si="182"/>
        <v>0</v>
      </c>
      <c r="J861" s="92" t="str">
        <f t="shared" si="183"/>
        <v/>
      </c>
      <c r="K861" s="29" t="b">
        <v>0</v>
      </c>
      <c r="L861" s="92" t="str">
        <f t="shared" si="193"/>
        <v/>
      </c>
      <c r="M861" s="94" t="e">
        <f t="shared" si="184"/>
        <v>#VALUE!</v>
      </c>
      <c r="N861" s="94" t="e">
        <f t="shared" si="185"/>
        <v>#VALUE!</v>
      </c>
      <c r="O861" s="94" t="e">
        <f t="shared" si="186"/>
        <v>#VALUE!</v>
      </c>
      <c r="P861" s="95" t="e">
        <f t="shared" si="187"/>
        <v>#VALUE!</v>
      </c>
      <c r="Q861" s="95" t="e">
        <f t="shared" si="194"/>
        <v>#VALUE!</v>
      </c>
      <c r="R861" s="95" t="b">
        <f t="shared" si="195"/>
        <v>0</v>
      </c>
      <c r="S861" s="76" t="str">
        <f t="shared" si="188"/>
        <v/>
      </c>
      <c r="T861" s="94" t="e" cm="1">
        <f t="array" aca="1" ref="T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U861" s="94" t="str">
        <f t="shared" si="189"/>
        <v/>
      </c>
      <c r="V861" s="96" t="b">
        <f t="shared" si="190"/>
        <v>0</v>
      </c>
      <c r="W861" s="130" t="e">
        <f>IF(#REF!="",FALSE,IF(OR(X861&gt;Z861,X861&lt;Y861),TRUE,FALSE))</f>
        <v>#REF!</v>
      </c>
      <c r="X861" s="130">
        <f t="shared" si="191"/>
        <v>0</v>
      </c>
      <c r="Y861" s="132" t="e">
        <f>#REF!-3/30</f>
        <v>#REF!</v>
      </c>
      <c r="Z861" s="133" t="e">
        <f>#REF!+1/30</f>
        <v>#REF!</v>
      </c>
    </row>
    <row r="862" spans="1:26" s="30" customFormat="1" x14ac:dyDescent="0.25">
      <c r="A862" s="19">
        <v>847</v>
      </c>
      <c r="B862" s="20"/>
      <c r="C862" s="189"/>
      <c r="D862" s="1"/>
      <c r="E862" s="1"/>
      <c r="F862" s="233">
        <v>0</v>
      </c>
      <c r="G862" s="58"/>
      <c r="H862" s="134" t="str">
        <f t="shared" si="192"/>
        <v/>
      </c>
      <c r="I862" s="35" t="b">
        <f t="shared" si="182"/>
        <v>0</v>
      </c>
      <c r="J862" s="92" t="str">
        <f t="shared" si="183"/>
        <v/>
      </c>
      <c r="K862" s="29" t="b">
        <v>0</v>
      </c>
      <c r="L862" s="92" t="str">
        <f t="shared" si="193"/>
        <v/>
      </c>
      <c r="M862" s="94" t="e">
        <f t="shared" si="184"/>
        <v>#VALUE!</v>
      </c>
      <c r="N862" s="94" t="e">
        <f t="shared" si="185"/>
        <v>#VALUE!</v>
      </c>
      <c r="O862" s="94" t="e">
        <f t="shared" si="186"/>
        <v>#VALUE!</v>
      </c>
      <c r="P862" s="95" t="e">
        <f t="shared" si="187"/>
        <v>#VALUE!</v>
      </c>
      <c r="Q862" s="95" t="e">
        <f t="shared" si="194"/>
        <v>#VALUE!</v>
      </c>
      <c r="R862" s="95" t="b">
        <f t="shared" si="195"/>
        <v>0</v>
      </c>
      <c r="S862" s="76" t="str">
        <f t="shared" si="188"/>
        <v/>
      </c>
      <c r="T862" s="94" t="e" cm="1">
        <f t="array" aca="1" ref="T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U862" s="94" t="str">
        <f t="shared" si="189"/>
        <v/>
      </c>
      <c r="V862" s="96" t="b">
        <f t="shared" si="190"/>
        <v>0</v>
      </c>
      <c r="W862" s="130" t="e">
        <f>IF(#REF!="",FALSE,IF(OR(X862&gt;Z862,X862&lt;Y862),TRUE,FALSE))</f>
        <v>#REF!</v>
      </c>
      <c r="X862" s="130">
        <f t="shared" si="191"/>
        <v>0</v>
      </c>
      <c r="Y862" s="132" t="e">
        <f>#REF!-3/30</f>
        <v>#REF!</v>
      </c>
      <c r="Z862" s="133" t="e">
        <f>#REF!+1/30</f>
        <v>#REF!</v>
      </c>
    </row>
    <row r="863" spans="1:26" s="30" customFormat="1" x14ac:dyDescent="0.25">
      <c r="A863" s="19">
        <v>848</v>
      </c>
      <c r="B863" s="20"/>
      <c r="C863" s="189"/>
      <c r="D863" s="1"/>
      <c r="E863" s="1"/>
      <c r="F863" s="233">
        <v>0</v>
      </c>
      <c r="G863" s="58"/>
      <c r="H863" s="134" t="str">
        <f t="shared" si="192"/>
        <v/>
      </c>
      <c r="I863" s="35" t="b">
        <f t="shared" si="182"/>
        <v>0</v>
      </c>
      <c r="J863" s="92" t="str">
        <f t="shared" si="183"/>
        <v/>
      </c>
      <c r="K863" s="29" t="b">
        <v>0</v>
      </c>
      <c r="L863" s="92" t="str">
        <f t="shared" si="193"/>
        <v/>
      </c>
      <c r="M863" s="94" t="e">
        <f t="shared" si="184"/>
        <v>#VALUE!</v>
      </c>
      <c r="N863" s="94" t="e">
        <f t="shared" si="185"/>
        <v>#VALUE!</v>
      </c>
      <c r="O863" s="94" t="e">
        <f t="shared" si="186"/>
        <v>#VALUE!</v>
      </c>
      <c r="P863" s="95" t="e">
        <f t="shared" si="187"/>
        <v>#VALUE!</v>
      </c>
      <c r="Q863" s="95" t="e">
        <f t="shared" si="194"/>
        <v>#VALUE!</v>
      </c>
      <c r="R863" s="95" t="b">
        <f t="shared" si="195"/>
        <v>0</v>
      </c>
      <c r="S863" s="76" t="str">
        <f t="shared" si="188"/>
        <v/>
      </c>
      <c r="T863" s="94" t="e" cm="1">
        <f t="array" aca="1" ref="T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U863" s="94" t="str">
        <f t="shared" si="189"/>
        <v/>
      </c>
      <c r="V863" s="96" t="b">
        <f t="shared" si="190"/>
        <v>0</v>
      </c>
      <c r="W863" s="130" t="e">
        <f>IF(#REF!="",FALSE,IF(OR(X863&gt;Z863,X863&lt;Y863),TRUE,FALSE))</f>
        <v>#REF!</v>
      </c>
      <c r="X863" s="130">
        <f t="shared" si="191"/>
        <v>0</v>
      </c>
      <c r="Y863" s="132" t="e">
        <f>#REF!-3/30</f>
        <v>#REF!</v>
      </c>
      <c r="Z863" s="133" t="e">
        <f>#REF!+1/30</f>
        <v>#REF!</v>
      </c>
    </row>
    <row r="864" spans="1:26" s="30" customFormat="1" x14ac:dyDescent="0.25">
      <c r="A864" s="19">
        <v>849</v>
      </c>
      <c r="B864" s="20"/>
      <c r="C864" s="189"/>
      <c r="D864" s="1"/>
      <c r="E864" s="1"/>
      <c r="F864" s="233">
        <v>0</v>
      </c>
      <c r="G864" s="58"/>
      <c r="H864" s="134" t="str">
        <f t="shared" si="192"/>
        <v/>
      </c>
      <c r="I864" s="35" t="b">
        <f t="shared" si="182"/>
        <v>0</v>
      </c>
      <c r="J864" s="92" t="str">
        <f t="shared" si="183"/>
        <v/>
      </c>
      <c r="K864" s="29" t="b">
        <v>0</v>
      </c>
      <c r="L864" s="92" t="str">
        <f t="shared" si="193"/>
        <v/>
      </c>
      <c r="M864" s="94" t="e">
        <f t="shared" si="184"/>
        <v>#VALUE!</v>
      </c>
      <c r="N864" s="94" t="e">
        <f t="shared" si="185"/>
        <v>#VALUE!</v>
      </c>
      <c r="O864" s="94" t="e">
        <f t="shared" si="186"/>
        <v>#VALUE!</v>
      </c>
      <c r="P864" s="95" t="e">
        <f t="shared" si="187"/>
        <v>#VALUE!</v>
      </c>
      <c r="Q864" s="95" t="e">
        <f t="shared" si="194"/>
        <v>#VALUE!</v>
      </c>
      <c r="R864" s="95" t="b">
        <f t="shared" si="195"/>
        <v>0</v>
      </c>
      <c r="S864" s="76" t="str">
        <f t="shared" si="188"/>
        <v/>
      </c>
      <c r="T864" s="94" t="e" cm="1">
        <f t="array" aca="1" ref="T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U864" s="94" t="str">
        <f t="shared" si="189"/>
        <v/>
      </c>
      <c r="V864" s="96" t="b">
        <f t="shared" si="190"/>
        <v>0</v>
      </c>
      <c r="W864" s="130" t="e">
        <f>IF(#REF!="",FALSE,IF(OR(X864&gt;Z864,X864&lt;Y864),TRUE,FALSE))</f>
        <v>#REF!</v>
      </c>
      <c r="X864" s="130">
        <f t="shared" si="191"/>
        <v>0</v>
      </c>
      <c r="Y864" s="132" t="e">
        <f>#REF!-3/30</f>
        <v>#REF!</v>
      </c>
      <c r="Z864" s="133" t="e">
        <f>#REF!+1/30</f>
        <v>#REF!</v>
      </c>
    </row>
    <row r="865" spans="1:26" s="30" customFormat="1" x14ac:dyDescent="0.25">
      <c r="A865" s="19">
        <v>850</v>
      </c>
      <c r="B865" s="20"/>
      <c r="C865" s="189"/>
      <c r="D865" s="1"/>
      <c r="E865" s="1"/>
      <c r="F865" s="233">
        <v>0</v>
      </c>
      <c r="G865" s="58"/>
      <c r="H865" s="134" t="str">
        <f t="shared" si="192"/>
        <v/>
      </c>
      <c r="I865" s="35" t="b">
        <f t="shared" si="182"/>
        <v>0</v>
      </c>
      <c r="J865" s="92" t="str">
        <f t="shared" si="183"/>
        <v/>
      </c>
      <c r="K865" s="29" t="b">
        <v>0</v>
      </c>
      <c r="L865" s="92" t="str">
        <f t="shared" si="193"/>
        <v/>
      </c>
      <c r="M865" s="94" t="e">
        <f t="shared" si="184"/>
        <v>#VALUE!</v>
      </c>
      <c r="N865" s="94" t="e">
        <f t="shared" si="185"/>
        <v>#VALUE!</v>
      </c>
      <c r="O865" s="94" t="e">
        <f t="shared" si="186"/>
        <v>#VALUE!</v>
      </c>
      <c r="P865" s="95" t="e">
        <f t="shared" si="187"/>
        <v>#VALUE!</v>
      </c>
      <c r="Q865" s="95" t="e">
        <f t="shared" si="194"/>
        <v>#VALUE!</v>
      </c>
      <c r="R865" s="95" t="b">
        <f t="shared" si="195"/>
        <v>0</v>
      </c>
      <c r="S865" s="76" t="str">
        <f t="shared" si="188"/>
        <v/>
      </c>
      <c r="T865" s="94" t="e" cm="1">
        <f t="array" aca="1" ref="T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U865" s="94" t="str">
        <f t="shared" si="189"/>
        <v/>
      </c>
      <c r="V865" s="96" t="b">
        <f t="shared" si="190"/>
        <v>0</v>
      </c>
      <c r="W865" s="130" t="e">
        <f>IF(#REF!="",FALSE,IF(OR(X865&gt;Z865,X865&lt;Y865),TRUE,FALSE))</f>
        <v>#REF!</v>
      </c>
      <c r="X865" s="130">
        <f t="shared" si="191"/>
        <v>0</v>
      </c>
      <c r="Y865" s="132" t="e">
        <f>#REF!-3/30</f>
        <v>#REF!</v>
      </c>
      <c r="Z865" s="133" t="e">
        <f>#REF!+1/30</f>
        <v>#REF!</v>
      </c>
    </row>
    <row r="866" spans="1:26" s="30" customFormat="1" x14ac:dyDescent="0.25">
      <c r="A866" s="19">
        <v>851</v>
      </c>
      <c r="B866" s="20"/>
      <c r="C866" s="189"/>
      <c r="D866" s="1"/>
      <c r="E866" s="1"/>
      <c r="F866" s="233">
        <v>0</v>
      </c>
      <c r="G866" s="58"/>
      <c r="H866" s="134" t="str">
        <f t="shared" si="192"/>
        <v/>
      </c>
      <c r="I866" s="35" t="b">
        <f t="shared" si="182"/>
        <v>0</v>
      </c>
      <c r="J866" s="92" t="str">
        <f t="shared" si="183"/>
        <v/>
      </c>
      <c r="K866" s="29" t="b">
        <v>0</v>
      </c>
      <c r="L866" s="92" t="str">
        <f t="shared" si="193"/>
        <v/>
      </c>
      <c r="M866" s="94" t="e">
        <f t="shared" si="184"/>
        <v>#VALUE!</v>
      </c>
      <c r="N866" s="94" t="e">
        <f t="shared" si="185"/>
        <v>#VALUE!</v>
      </c>
      <c r="O866" s="94" t="e">
        <f t="shared" si="186"/>
        <v>#VALUE!</v>
      </c>
      <c r="P866" s="95" t="e">
        <f t="shared" si="187"/>
        <v>#VALUE!</v>
      </c>
      <c r="Q866" s="95" t="e">
        <f t="shared" si="194"/>
        <v>#VALUE!</v>
      </c>
      <c r="R866" s="95" t="b">
        <f t="shared" si="195"/>
        <v>0</v>
      </c>
      <c r="S866" s="76" t="str">
        <f t="shared" si="188"/>
        <v/>
      </c>
      <c r="T866" s="94" t="e" cm="1">
        <f t="array" aca="1" ref="T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U866" s="94" t="str">
        <f t="shared" si="189"/>
        <v/>
      </c>
      <c r="V866" s="96" t="b">
        <f t="shared" si="190"/>
        <v>0</v>
      </c>
      <c r="W866" s="130" t="e">
        <f>IF(#REF!="",FALSE,IF(OR(X866&gt;Z866,X866&lt;Y866),TRUE,FALSE))</f>
        <v>#REF!</v>
      </c>
      <c r="X866" s="130">
        <f t="shared" si="191"/>
        <v>0</v>
      </c>
      <c r="Y866" s="132" t="e">
        <f>#REF!-3/30</f>
        <v>#REF!</v>
      </c>
      <c r="Z866" s="133" t="e">
        <f>#REF!+1/30</f>
        <v>#REF!</v>
      </c>
    </row>
    <row r="867" spans="1:26" s="30" customFormat="1" x14ac:dyDescent="0.25">
      <c r="A867" s="19">
        <v>852</v>
      </c>
      <c r="B867" s="20"/>
      <c r="C867" s="189"/>
      <c r="D867" s="1"/>
      <c r="E867" s="1"/>
      <c r="F867" s="233">
        <v>0</v>
      </c>
      <c r="G867" s="58"/>
      <c r="H867" s="134" t="str">
        <f t="shared" si="192"/>
        <v/>
      </c>
      <c r="I867" s="35" t="b">
        <f t="shared" si="182"/>
        <v>0</v>
      </c>
      <c r="J867" s="92" t="str">
        <f t="shared" si="183"/>
        <v/>
      </c>
      <c r="K867" s="29" t="b">
        <v>0</v>
      </c>
      <c r="L867" s="92" t="str">
        <f t="shared" si="193"/>
        <v/>
      </c>
      <c r="M867" s="94" t="e">
        <f t="shared" si="184"/>
        <v>#VALUE!</v>
      </c>
      <c r="N867" s="94" t="e">
        <f t="shared" si="185"/>
        <v>#VALUE!</v>
      </c>
      <c r="O867" s="94" t="e">
        <f t="shared" si="186"/>
        <v>#VALUE!</v>
      </c>
      <c r="P867" s="95" t="e">
        <f t="shared" si="187"/>
        <v>#VALUE!</v>
      </c>
      <c r="Q867" s="95" t="e">
        <f t="shared" si="194"/>
        <v>#VALUE!</v>
      </c>
      <c r="R867" s="95" t="b">
        <f t="shared" si="195"/>
        <v>0</v>
      </c>
      <c r="S867" s="76" t="str">
        <f t="shared" si="188"/>
        <v/>
      </c>
      <c r="T867" s="94" t="e" cm="1">
        <f t="array" aca="1" ref="T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U867" s="94" t="str">
        <f t="shared" si="189"/>
        <v/>
      </c>
      <c r="V867" s="96" t="b">
        <f t="shared" si="190"/>
        <v>0</v>
      </c>
      <c r="W867" s="130" t="e">
        <f>IF(#REF!="",FALSE,IF(OR(X867&gt;Z867,X867&lt;Y867),TRUE,FALSE))</f>
        <v>#REF!</v>
      </c>
      <c r="X867" s="130">
        <f t="shared" si="191"/>
        <v>0</v>
      </c>
      <c r="Y867" s="132" t="e">
        <f>#REF!-3/30</f>
        <v>#REF!</v>
      </c>
      <c r="Z867" s="133" t="e">
        <f>#REF!+1/30</f>
        <v>#REF!</v>
      </c>
    </row>
    <row r="868" spans="1:26" s="30" customFormat="1" x14ac:dyDescent="0.25">
      <c r="A868" s="19">
        <v>853</v>
      </c>
      <c r="B868" s="20"/>
      <c r="C868" s="189"/>
      <c r="D868" s="1"/>
      <c r="E868" s="1"/>
      <c r="F868" s="233">
        <v>0</v>
      </c>
      <c r="G868" s="58"/>
      <c r="H868" s="134" t="str">
        <f t="shared" si="192"/>
        <v/>
      </c>
      <c r="I868" s="35" t="b">
        <f t="shared" si="182"/>
        <v>0</v>
      </c>
      <c r="J868" s="92" t="str">
        <f t="shared" si="183"/>
        <v/>
      </c>
      <c r="K868" s="29" t="b">
        <v>0</v>
      </c>
      <c r="L868" s="92" t="str">
        <f t="shared" si="193"/>
        <v/>
      </c>
      <c r="M868" s="94" t="e">
        <f t="shared" si="184"/>
        <v>#VALUE!</v>
      </c>
      <c r="N868" s="94" t="e">
        <f t="shared" si="185"/>
        <v>#VALUE!</v>
      </c>
      <c r="O868" s="94" t="e">
        <f t="shared" si="186"/>
        <v>#VALUE!</v>
      </c>
      <c r="P868" s="95" t="e">
        <f t="shared" si="187"/>
        <v>#VALUE!</v>
      </c>
      <c r="Q868" s="95" t="e">
        <f t="shared" si="194"/>
        <v>#VALUE!</v>
      </c>
      <c r="R868" s="95" t="b">
        <f t="shared" si="195"/>
        <v>0</v>
      </c>
      <c r="S868" s="76" t="str">
        <f t="shared" si="188"/>
        <v/>
      </c>
      <c r="T868" s="94" t="e" cm="1">
        <f t="array" aca="1" ref="T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U868" s="94" t="str">
        <f t="shared" si="189"/>
        <v/>
      </c>
      <c r="V868" s="96" t="b">
        <f t="shared" si="190"/>
        <v>0</v>
      </c>
      <c r="W868" s="130" t="e">
        <f>IF(#REF!="",FALSE,IF(OR(X868&gt;Z868,X868&lt;Y868),TRUE,FALSE))</f>
        <v>#REF!</v>
      </c>
      <c r="X868" s="130">
        <f t="shared" si="191"/>
        <v>0</v>
      </c>
      <c r="Y868" s="132" t="e">
        <f>#REF!-3/30</f>
        <v>#REF!</v>
      </c>
      <c r="Z868" s="133" t="e">
        <f>#REF!+1/30</f>
        <v>#REF!</v>
      </c>
    </row>
    <row r="869" spans="1:26" s="30" customFormat="1" x14ac:dyDescent="0.25">
      <c r="A869" s="19">
        <v>854</v>
      </c>
      <c r="B869" s="20"/>
      <c r="C869" s="189"/>
      <c r="D869" s="1"/>
      <c r="E869" s="1"/>
      <c r="F869" s="233">
        <v>0</v>
      </c>
      <c r="G869" s="58"/>
      <c r="H869" s="134" t="str">
        <f t="shared" si="192"/>
        <v/>
      </c>
      <c r="I869" s="35" t="b">
        <f t="shared" si="182"/>
        <v>0</v>
      </c>
      <c r="J869" s="92" t="str">
        <f t="shared" si="183"/>
        <v/>
      </c>
      <c r="K869" s="29" t="b">
        <v>0</v>
      </c>
      <c r="L869" s="92" t="str">
        <f t="shared" si="193"/>
        <v/>
      </c>
      <c r="M869" s="94" t="e">
        <f t="shared" si="184"/>
        <v>#VALUE!</v>
      </c>
      <c r="N869" s="94" t="e">
        <f t="shared" si="185"/>
        <v>#VALUE!</v>
      </c>
      <c r="O869" s="94" t="e">
        <f t="shared" si="186"/>
        <v>#VALUE!</v>
      </c>
      <c r="P869" s="95" t="e">
        <f t="shared" si="187"/>
        <v>#VALUE!</v>
      </c>
      <c r="Q869" s="95" t="e">
        <f t="shared" si="194"/>
        <v>#VALUE!</v>
      </c>
      <c r="R869" s="95" t="b">
        <f t="shared" si="195"/>
        <v>0</v>
      </c>
      <c r="S869" s="76" t="str">
        <f t="shared" si="188"/>
        <v/>
      </c>
      <c r="T869" s="94" t="e" cm="1">
        <f t="array" aca="1" ref="T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U869" s="94" t="str">
        <f t="shared" si="189"/>
        <v/>
      </c>
      <c r="V869" s="96" t="b">
        <f t="shared" si="190"/>
        <v>0</v>
      </c>
      <c r="W869" s="130" t="e">
        <f>IF(#REF!="",FALSE,IF(OR(X869&gt;Z869,X869&lt;Y869),TRUE,FALSE))</f>
        <v>#REF!</v>
      </c>
      <c r="X869" s="130">
        <f t="shared" si="191"/>
        <v>0</v>
      </c>
      <c r="Y869" s="132" t="e">
        <f>#REF!-3/30</f>
        <v>#REF!</v>
      </c>
      <c r="Z869" s="133" t="e">
        <f>#REF!+1/30</f>
        <v>#REF!</v>
      </c>
    </row>
    <row r="870" spans="1:26" s="30" customFormat="1" x14ac:dyDescent="0.25">
      <c r="A870" s="19">
        <v>855</v>
      </c>
      <c r="B870" s="20"/>
      <c r="C870" s="189"/>
      <c r="D870" s="1"/>
      <c r="E870" s="1"/>
      <c r="F870" s="233">
        <v>0</v>
      </c>
      <c r="G870" s="58"/>
      <c r="H870" s="134" t="str">
        <f t="shared" si="192"/>
        <v/>
      </c>
      <c r="I870" s="35" t="b">
        <f t="shared" si="182"/>
        <v>0</v>
      </c>
      <c r="J870" s="92" t="str">
        <f t="shared" si="183"/>
        <v/>
      </c>
      <c r="K870" s="29" t="b">
        <v>0</v>
      </c>
      <c r="L870" s="92" t="str">
        <f t="shared" si="193"/>
        <v/>
      </c>
      <c r="M870" s="94" t="e">
        <f t="shared" si="184"/>
        <v>#VALUE!</v>
      </c>
      <c r="N870" s="94" t="e">
        <f t="shared" si="185"/>
        <v>#VALUE!</v>
      </c>
      <c r="O870" s="94" t="e">
        <f t="shared" si="186"/>
        <v>#VALUE!</v>
      </c>
      <c r="P870" s="95" t="e">
        <f t="shared" si="187"/>
        <v>#VALUE!</v>
      </c>
      <c r="Q870" s="95" t="e">
        <f t="shared" si="194"/>
        <v>#VALUE!</v>
      </c>
      <c r="R870" s="95" t="b">
        <f t="shared" si="195"/>
        <v>0</v>
      </c>
      <c r="S870" s="76" t="str">
        <f t="shared" si="188"/>
        <v/>
      </c>
      <c r="T870" s="94" t="e" cm="1">
        <f t="array" aca="1" ref="T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U870" s="94" t="str">
        <f t="shared" si="189"/>
        <v/>
      </c>
      <c r="V870" s="96" t="b">
        <f t="shared" si="190"/>
        <v>0</v>
      </c>
      <c r="W870" s="130" t="e">
        <f>IF(#REF!="",FALSE,IF(OR(X870&gt;Z870,X870&lt;Y870),TRUE,FALSE))</f>
        <v>#REF!</v>
      </c>
      <c r="X870" s="130">
        <f t="shared" si="191"/>
        <v>0</v>
      </c>
      <c r="Y870" s="132" t="e">
        <f>#REF!-3/30</f>
        <v>#REF!</v>
      </c>
      <c r="Z870" s="133" t="e">
        <f>#REF!+1/30</f>
        <v>#REF!</v>
      </c>
    </row>
    <row r="871" spans="1:26" s="30" customFormat="1" x14ac:dyDescent="0.25">
      <c r="A871" s="19">
        <v>856</v>
      </c>
      <c r="B871" s="20"/>
      <c r="C871" s="189"/>
      <c r="D871" s="1"/>
      <c r="E871" s="1"/>
      <c r="F871" s="233">
        <v>0</v>
      </c>
      <c r="G871" s="58"/>
      <c r="H871" s="134" t="str">
        <f t="shared" si="192"/>
        <v/>
      </c>
      <c r="I871" s="35" t="b">
        <f t="shared" si="182"/>
        <v>0</v>
      </c>
      <c r="J871" s="92" t="str">
        <f t="shared" si="183"/>
        <v/>
      </c>
      <c r="K871" s="29" t="b">
        <v>0</v>
      </c>
      <c r="L871" s="92" t="str">
        <f t="shared" si="193"/>
        <v/>
      </c>
      <c r="M871" s="94" t="e">
        <f t="shared" si="184"/>
        <v>#VALUE!</v>
      </c>
      <c r="N871" s="94" t="e">
        <f t="shared" si="185"/>
        <v>#VALUE!</v>
      </c>
      <c r="O871" s="94" t="e">
        <f t="shared" si="186"/>
        <v>#VALUE!</v>
      </c>
      <c r="P871" s="95" t="e">
        <f t="shared" si="187"/>
        <v>#VALUE!</v>
      </c>
      <c r="Q871" s="95" t="e">
        <f t="shared" si="194"/>
        <v>#VALUE!</v>
      </c>
      <c r="R871" s="95" t="b">
        <f t="shared" si="195"/>
        <v>0</v>
      </c>
      <c r="S871" s="76" t="str">
        <f t="shared" si="188"/>
        <v/>
      </c>
      <c r="T871" s="94" t="e" cm="1">
        <f t="array" aca="1" ref="T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U871" s="94" t="str">
        <f t="shared" si="189"/>
        <v/>
      </c>
      <c r="V871" s="96" t="b">
        <f t="shared" si="190"/>
        <v>0</v>
      </c>
      <c r="W871" s="130" t="e">
        <f>IF(#REF!="",FALSE,IF(OR(X871&gt;Z871,X871&lt;Y871),TRUE,FALSE))</f>
        <v>#REF!</v>
      </c>
      <c r="X871" s="130">
        <f t="shared" si="191"/>
        <v>0</v>
      </c>
      <c r="Y871" s="132" t="e">
        <f>#REF!-3/30</f>
        <v>#REF!</v>
      </c>
      <c r="Z871" s="133" t="e">
        <f>#REF!+1/30</f>
        <v>#REF!</v>
      </c>
    </row>
    <row r="872" spans="1:26" s="30" customFormat="1" x14ac:dyDescent="0.25">
      <c r="A872" s="19">
        <v>857</v>
      </c>
      <c r="B872" s="20"/>
      <c r="C872" s="189"/>
      <c r="D872" s="1"/>
      <c r="E872" s="1"/>
      <c r="F872" s="233">
        <v>0</v>
      </c>
      <c r="G872" s="58"/>
      <c r="H872" s="134" t="str">
        <f t="shared" si="192"/>
        <v/>
      </c>
      <c r="I872" s="35" t="b">
        <f t="shared" si="182"/>
        <v>0</v>
      </c>
      <c r="J872" s="92" t="str">
        <f t="shared" si="183"/>
        <v/>
      </c>
      <c r="K872" s="29" t="b">
        <v>0</v>
      </c>
      <c r="L872" s="92" t="str">
        <f t="shared" si="193"/>
        <v/>
      </c>
      <c r="M872" s="94" t="e">
        <f t="shared" si="184"/>
        <v>#VALUE!</v>
      </c>
      <c r="N872" s="94" t="e">
        <f t="shared" si="185"/>
        <v>#VALUE!</v>
      </c>
      <c r="O872" s="94" t="e">
        <f t="shared" si="186"/>
        <v>#VALUE!</v>
      </c>
      <c r="P872" s="95" t="e">
        <f t="shared" si="187"/>
        <v>#VALUE!</v>
      </c>
      <c r="Q872" s="95" t="e">
        <f t="shared" si="194"/>
        <v>#VALUE!</v>
      </c>
      <c r="R872" s="95" t="b">
        <f t="shared" si="195"/>
        <v>0</v>
      </c>
      <c r="S872" s="76" t="str">
        <f t="shared" si="188"/>
        <v/>
      </c>
      <c r="T872" s="94" t="e" cm="1">
        <f t="array" aca="1" ref="T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U872" s="94" t="str">
        <f t="shared" si="189"/>
        <v/>
      </c>
      <c r="V872" s="96" t="b">
        <f t="shared" si="190"/>
        <v>0</v>
      </c>
      <c r="W872" s="130" t="e">
        <f>IF(#REF!="",FALSE,IF(OR(X872&gt;Z872,X872&lt;Y872),TRUE,FALSE))</f>
        <v>#REF!</v>
      </c>
      <c r="X872" s="130">
        <f t="shared" si="191"/>
        <v>0</v>
      </c>
      <c r="Y872" s="132" t="e">
        <f>#REF!-3/30</f>
        <v>#REF!</v>
      </c>
      <c r="Z872" s="133" t="e">
        <f>#REF!+1/30</f>
        <v>#REF!</v>
      </c>
    </row>
    <row r="873" spans="1:26" s="30" customFormat="1" x14ac:dyDescent="0.25">
      <c r="A873" s="19">
        <v>858</v>
      </c>
      <c r="B873" s="20"/>
      <c r="C873" s="189"/>
      <c r="D873" s="1"/>
      <c r="E873" s="1"/>
      <c r="F873" s="233">
        <v>0</v>
      </c>
      <c r="G873" s="58"/>
      <c r="H873" s="134" t="str">
        <f t="shared" si="192"/>
        <v/>
      </c>
      <c r="I873" s="35" t="b">
        <f t="shared" si="182"/>
        <v>0</v>
      </c>
      <c r="J873" s="92" t="str">
        <f t="shared" si="183"/>
        <v/>
      </c>
      <c r="K873" s="29" t="b">
        <v>0</v>
      </c>
      <c r="L873" s="92" t="str">
        <f t="shared" si="193"/>
        <v/>
      </c>
      <c r="M873" s="94" t="e">
        <f t="shared" si="184"/>
        <v>#VALUE!</v>
      </c>
      <c r="N873" s="94" t="e">
        <f t="shared" si="185"/>
        <v>#VALUE!</v>
      </c>
      <c r="O873" s="94" t="e">
        <f t="shared" si="186"/>
        <v>#VALUE!</v>
      </c>
      <c r="P873" s="95" t="e">
        <f t="shared" si="187"/>
        <v>#VALUE!</v>
      </c>
      <c r="Q873" s="95" t="e">
        <f t="shared" si="194"/>
        <v>#VALUE!</v>
      </c>
      <c r="R873" s="95" t="b">
        <f t="shared" si="195"/>
        <v>0</v>
      </c>
      <c r="S873" s="76" t="str">
        <f t="shared" si="188"/>
        <v/>
      </c>
      <c r="T873" s="94" t="e" cm="1">
        <f t="array" aca="1" ref="T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U873" s="94" t="str">
        <f t="shared" si="189"/>
        <v/>
      </c>
      <c r="V873" s="96" t="b">
        <f t="shared" si="190"/>
        <v>0</v>
      </c>
      <c r="W873" s="130" t="e">
        <f>IF(#REF!="",FALSE,IF(OR(X873&gt;Z873,X873&lt;Y873),TRUE,FALSE))</f>
        <v>#REF!</v>
      </c>
      <c r="X873" s="130">
        <f t="shared" si="191"/>
        <v>0</v>
      </c>
      <c r="Y873" s="132" t="e">
        <f>#REF!-3/30</f>
        <v>#REF!</v>
      </c>
      <c r="Z873" s="133" t="e">
        <f>#REF!+1/30</f>
        <v>#REF!</v>
      </c>
    </row>
    <row r="874" spans="1:26" s="30" customFormat="1" x14ac:dyDescent="0.25">
      <c r="A874" s="19">
        <v>859</v>
      </c>
      <c r="B874" s="20"/>
      <c r="C874" s="189"/>
      <c r="D874" s="1"/>
      <c r="E874" s="1"/>
      <c r="F874" s="233">
        <v>0</v>
      </c>
      <c r="G874" s="58"/>
      <c r="H874" s="134" t="str">
        <f t="shared" si="192"/>
        <v/>
      </c>
      <c r="I874" s="35" t="b">
        <f t="shared" si="182"/>
        <v>0</v>
      </c>
      <c r="J874" s="92" t="str">
        <f t="shared" si="183"/>
        <v/>
      </c>
      <c r="K874" s="29" t="b">
        <v>0</v>
      </c>
      <c r="L874" s="92" t="str">
        <f t="shared" si="193"/>
        <v/>
      </c>
      <c r="M874" s="94" t="e">
        <f t="shared" si="184"/>
        <v>#VALUE!</v>
      </c>
      <c r="N874" s="94" t="e">
        <f t="shared" si="185"/>
        <v>#VALUE!</v>
      </c>
      <c r="O874" s="94" t="e">
        <f t="shared" si="186"/>
        <v>#VALUE!</v>
      </c>
      <c r="P874" s="95" t="e">
        <f t="shared" si="187"/>
        <v>#VALUE!</v>
      </c>
      <c r="Q874" s="95" t="e">
        <f t="shared" si="194"/>
        <v>#VALUE!</v>
      </c>
      <c r="R874" s="95" t="b">
        <f t="shared" si="195"/>
        <v>0</v>
      </c>
      <c r="S874" s="76" t="str">
        <f t="shared" si="188"/>
        <v/>
      </c>
      <c r="T874" s="94" t="e" cm="1">
        <f t="array" aca="1" ref="T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U874" s="94" t="str">
        <f t="shared" si="189"/>
        <v/>
      </c>
      <c r="V874" s="96" t="b">
        <f t="shared" si="190"/>
        <v>0</v>
      </c>
      <c r="W874" s="130" t="e">
        <f>IF(#REF!="",FALSE,IF(OR(X874&gt;Z874,X874&lt;Y874),TRUE,FALSE))</f>
        <v>#REF!</v>
      </c>
      <c r="X874" s="130">
        <f t="shared" si="191"/>
        <v>0</v>
      </c>
      <c r="Y874" s="132" t="e">
        <f>#REF!-3/30</f>
        <v>#REF!</v>
      </c>
      <c r="Z874" s="133" t="e">
        <f>#REF!+1/30</f>
        <v>#REF!</v>
      </c>
    </row>
    <row r="875" spans="1:26" s="30" customFormat="1" x14ac:dyDescent="0.25">
      <c r="A875" s="19">
        <v>860</v>
      </c>
      <c r="B875" s="20"/>
      <c r="C875" s="189"/>
      <c r="D875" s="1"/>
      <c r="E875" s="1"/>
      <c r="F875" s="233">
        <v>0</v>
      </c>
      <c r="G875" s="58"/>
      <c r="H875" s="134" t="str">
        <f t="shared" si="192"/>
        <v/>
      </c>
      <c r="I875" s="35" t="b">
        <f t="shared" si="182"/>
        <v>0</v>
      </c>
      <c r="J875" s="92" t="str">
        <f t="shared" si="183"/>
        <v/>
      </c>
      <c r="K875" s="29" t="b">
        <v>0</v>
      </c>
      <c r="L875" s="92" t="str">
        <f t="shared" si="193"/>
        <v/>
      </c>
      <c r="M875" s="94" t="e">
        <f t="shared" si="184"/>
        <v>#VALUE!</v>
      </c>
      <c r="N875" s="94" t="e">
        <f t="shared" si="185"/>
        <v>#VALUE!</v>
      </c>
      <c r="O875" s="94" t="e">
        <f t="shared" si="186"/>
        <v>#VALUE!</v>
      </c>
      <c r="P875" s="95" t="e">
        <f t="shared" si="187"/>
        <v>#VALUE!</v>
      </c>
      <c r="Q875" s="95" t="e">
        <f t="shared" si="194"/>
        <v>#VALUE!</v>
      </c>
      <c r="R875" s="95" t="b">
        <f t="shared" si="195"/>
        <v>0</v>
      </c>
      <c r="S875" s="76" t="str">
        <f t="shared" si="188"/>
        <v/>
      </c>
      <c r="T875" s="94" t="e" cm="1">
        <f t="array" aca="1" ref="T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U875" s="94" t="str">
        <f t="shared" si="189"/>
        <v/>
      </c>
      <c r="V875" s="96" t="b">
        <f t="shared" si="190"/>
        <v>0</v>
      </c>
      <c r="W875" s="130" t="e">
        <f>IF(#REF!="",FALSE,IF(OR(X875&gt;Z875,X875&lt;Y875),TRUE,FALSE))</f>
        <v>#REF!</v>
      </c>
      <c r="X875" s="130">
        <f t="shared" si="191"/>
        <v>0</v>
      </c>
      <c r="Y875" s="132" t="e">
        <f>#REF!-3/30</f>
        <v>#REF!</v>
      </c>
      <c r="Z875" s="133" t="e">
        <f>#REF!+1/30</f>
        <v>#REF!</v>
      </c>
    </row>
    <row r="876" spans="1:26" s="30" customFormat="1" x14ac:dyDescent="0.25">
      <c r="A876" s="19">
        <v>861</v>
      </c>
      <c r="B876" s="20"/>
      <c r="C876" s="189"/>
      <c r="D876" s="1"/>
      <c r="E876" s="1"/>
      <c r="F876" s="233">
        <v>0</v>
      </c>
      <c r="G876" s="58"/>
      <c r="H876" s="134" t="str">
        <f t="shared" si="192"/>
        <v/>
      </c>
      <c r="I876" s="35" t="b">
        <f t="shared" si="182"/>
        <v>0</v>
      </c>
      <c r="J876" s="92" t="str">
        <f t="shared" si="183"/>
        <v/>
      </c>
      <c r="K876" s="29" t="b">
        <v>0</v>
      </c>
      <c r="L876" s="92" t="str">
        <f t="shared" si="193"/>
        <v/>
      </c>
      <c r="M876" s="94" t="e">
        <f t="shared" si="184"/>
        <v>#VALUE!</v>
      </c>
      <c r="N876" s="94" t="e">
        <f t="shared" si="185"/>
        <v>#VALUE!</v>
      </c>
      <c r="O876" s="94" t="e">
        <f t="shared" si="186"/>
        <v>#VALUE!</v>
      </c>
      <c r="P876" s="95" t="e">
        <f t="shared" si="187"/>
        <v>#VALUE!</v>
      </c>
      <c r="Q876" s="95" t="e">
        <f t="shared" si="194"/>
        <v>#VALUE!</v>
      </c>
      <c r="R876" s="95" t="b">
        <f t="shared" si="195"/>
        <v>0</v>
      </c>
      <c r="S876" s="76" t="str">
        <f t="shared" si="188"/>
        <v/>
      </c>
      <c r="T876" s="94" t="e" cm="1">
        <f t="array" aca="1" ref="T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U876" s="94" t="str">
        <f t="shared" si="189"/>
        <v/>
      </c>
      <c r="V876" s="96" t="b">
        <f t="shared" si="190"/>
        <v>0</v>
      </c>
      <c r="W876" s="130" t="e">
        <f>IF(#REF!="",FALSE,IF(OR(X876&gt;Z876,X876&lt;Y876),TRUE,FALSE))</f>
        <v>#REF!</v>
      </c>
      <c r="X876" s="130">
        <f t="shared" si="191"/>
        <v>0</v>
      </c>
      <c r="Y876" s="132" t="e">
        <f>#REF!-3/30</f>
        <v>#REF!</v>
      </c>
      <c r="Z876" s="133" t="e">
        <f>#REF!+1/30</f>
        <v>#REF!</v>
      </c>
    </row>
    <row r="877" spans="1:26" s="30" customFormat="1" x14ac:dyDescent="0.25">
      <c r="A877" s="19">
        <v>862</v>
      </c>
      <c r="B877" s="20"/>
      <c r="C877" s="189"/>
      <c r="D877" s="1"/>
      <c r="E877" s="1"/>
      <c r="F877" s="233">
        <v>0</v>
      </c>
      <c r="G877" s="58"/>
      <c r="H877" s="134" t="str">
        <f t="shared" si="192"/>
        <v/>
      </c>
      <c r="I877" s="35" t="b">
        <f t="shared" si="182"/>
        <v>0</v>
      </c>
      <c r="J877" s="92" t="str">
        <f t="shared" si="183"/>
        <v/>
      </c>
      <c r="K877" s="29" t="b">
        <v>0</v>
      </c>
      <c r="L877" s="92" t="str">
        <f t="shared" si="193"/>
        <v/>
      </c>
      <c r="M877" s="94" t="e">
        <f t="shared" si="184"/>
        <v>#VALUE!</v>
      </c>
      <c r="N877" s="94" t="e">
        <f t="shared" si="185"/>
        <v>#VALUE!</v>
      </c>
      <c r="O877" s="94" t="e">
        <f t="shared" si="186"/>
        <v>#VALUE!</v>
      </c>
      <c r="P877" s="95" t="e">
        <f t="shared" si="187"/>
        <v>#VALUE!</v>
      </c>
      <c r="Q877" s="95" t="e">
        <f t="shared" si="194"/>
        <v>#VALUE!</v>
      </c>
      <c r="R877" s="95" t="b">
        <f t="shared" si="195"/>
        <v>0</v>
      </c>
      <c r="S877" s="76" t="str">
        <f t="shared" si="188"/>
        <v/>
      </c>
      <c r="T877" s="94" t="e" cm="1">
        <f t="array" aca="1" ref="T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U877" s="94" t="str">
        <f t="shared" si="189"/>
        <v/>
      </c>
      <c r="V877" s="96" t="b">
        <f t="shared" si="190"/>
        <v>0</v>
      </c>
      <c r="W877" s="130" t="e">
        <f>IF(#REF!="",FALSE,IF(OR(X877&gt;Z877,X877&lt;Y877),TRUE,FALSE))</f>
        <v>#REF!</v>
      </c>
      <c r="X877" s="130">
        <f t="shared" si="191"/>
        <v>0</v>
      </c>
      <c r="Y877" s="132" t="e">
        <f>#REF!-3/30</f>
        <v>#REF!</v>
      </c>
      <c r="Z877" s="133" t="e">
        <f>#REF!+1/30</f>
        <v>#REF!</v>
      </c>
    </row>
    <row r="878" spans="1:26" s="30" customFormat="1" x14ac:dyDescent="0.25">
      <c r="A878" s="19">
        <v>863</v>
      </c>
      <c r="B878" s="20"/>
      <c r="C878" s="189"/>
      <c r="D878" s="1"/>
      <c r="E878" s="1"/>
      <c r="F878" s="233">
        <v>0</v>
      </c>
      <c r="G878" s="58"/>
      <c r="H878" s="134" t="str">
        <f t="shared" si="192"/>
        <v/>
      </c>
      <c r="I878" s="35" t="b">
        <f t="shared" si="182"/>
        <v>0</v>
      </c>
      <c r="J878" s="92" t="str">
        <f t="shared" si="183"/>
        <v/>
      </c>
      <c r="K878" s="29" t="b">
        <v>0</v>
      </c>
      <c r="L878" s="92" t="str">
        <f t="shared" si="193"/>
        <v/>
      </c>
      <c r="M878" s="94" t="e">
        <f t="shared" si="184"/>
        <v>#VALUE!</v>
      </c>
      <c r="N878" s="94" t="e">
        <f t="shared" si="185"/>
        <v>#VALUE!</v>
      </c>
      <c r="O878" s="94" t="e">
        <f t="shared" si="186"/>
        <v>#VALUE!</v>
      </c>
      <c r="P878" s="95" t="e">
        <f t="shared" si="187"/>
        <v>#VALUE!</v>
      </c>
      <c r="Q878" s="95" t="e">
        <f t="shared" si="194"/>
        <v>#VALUE!</v>
      </c>
      <c r="R878" s="95" t="b">
        <f t="shared" si="195"/>
        <v>0</v>
      </c>
      <c r="S878" s="76" t="str">
        <f t="shared" si="188"/>
        <v/>
      </c>
      <c r="T878" s="94" t="e" cm="1">
        <f t="array" aca="1" ref="T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U878" s="94" t="str">
        <f t="shared" si="189"/>
        <v/>
      </c>
      <c r="V878" s="96" t="b">
        <f t="shared" si="190"/>
        <v>0</v>
      </c>
      <c r="W878" s="130" t="e">
        <f>IF(#REF!="",FALSE,IF(OR(X878&gt;Z878,X878&lt;Y878),TRUE,FALSE))</f>
        <v>#REF!</v>
      </c>
      <c r="X878" s="130">
        <f t="shared" si="191"/>
        <v>0</v>
      </c>
      <c r="Y878" s="132" t="e">
        <f>#REF!-3/30</f>
        <v>#REF!</v>
      </c>
      <c r="Z878" s="133" t="e">
        <f>#REF!+1/30</f>
        <v>#REF!</v>
      </c>
    </row>
    <row r="879" spans="1:26" s="30" customFormat="1" x14ac:dyDescent="0.25">
      <c r="A879" s="19">
        <v>864</v>
      </c>
      <c r="B879" s="20"/>
      <c r="C879" s="189"/>
      <c r="D879" s="1"/>
      <c r="E879" s="1"/>
      <c r="F879" s="233">
        <v>0</v>
      </c>
      <c r="G879" s="58"/>
      <c r="H879" s="134" t="str">
        <f t="shared" si="192"/>
        <v/>
      </c>
      <c r="I879" s="35" t="b">
        <f t="shared" si="182"/>
        <v>0</v>
      </c>
      <c r="J879" s="92" t="str">
        <f t="shared" si="183"/>
        <v/>
      </c>
      <c r="K879" s="29" t="b">
        <v>0</v>
      </c>
      <c r="L879" s="92" t="str">
        <f t="shared" si="193"/>
        <v/>
      </c>
      <c r="M879" s="94" t="e">
        <f t="shared" si="184"/>
        <v>#VALUE!</v>
      </c>
      <c r="N879" s="94" t="e">
        <f t="shared" si="185"/>
        <v>#VALUE!</v>
      </c>
      <c r="O879" s="94" t="e">
        <f t="shared" si="186"/>
        <v>#VALUE!</v>
      </c>
      <c r="P879" s="95" t="e">
        <f t="shared" si="187"/>
        <v>#VALUE!</v>
      </c>
      <c r="Q879" s="95" t="e">
        <f t="shared" si="194"/>
        <v>#VALUE!</v>
      </c>
      <c r="R879" s="95" t="b">
        <f t="shared" si="195"/>
        <v>0</v>
      </c>
      <c r="S879" s="76" t="str">
        <f t="shared" si="188"/>
        <v/>
      </c>
      <c r="T879" s="94" t="e" cm="1">
        <f t="array" aca="1" ref="T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U879" s="94" t="str">
        <f t="shared" si="189"/>
        <v/>
      </c>
      <c r="V879" s="96" t="b">
        <f t="shared" si="190"/>
        <v>0</v>
      </c>
      <c r="W879" s="130" t="e">
        <f>IF(#REF!="",FALSE,IF(OR(X879&gt;Z879,X879&lt;Y879),TRUE,FALSE))</f>
        <v>#REF!</v>
      </c>
      <c r="X879" s="130">
        <f t="shared" si="191"/>
        <v>0</v>
      </c>
      <c r="Y879" s="132" t="e">
        <f>#REF!-3/30</f>
        <v>#REF!</v>
      </c>
      <c r="Z879" s="133" t="e">
        <f>#REF!+1/30</f>
        <v>#REF!</v>
      </c>
    </row>
    <row r="880" spans="1:26" s="30" customFormat="1" x14ac:dyDescent="0.25">
      <c r="A880" s="19">
        <v>865</v>
      </c>
      <c r="B880" s="20"/>
      <c r="C880" s="189"/>
      <c r="D880" s="1"/>
      <c r="E880" s="1"/>
      <c r="F880" s="233">
        <v>0</v>
      </c>
      <c r="G880" s="58"/>
      <c r="H880" s="134" t="str">
        <f t="shared" si="192"/>
        <v/>
      </c>
      <c r="I880" s="35" t="b">
        <f t="shared" si="182"/>
        <v>0</v>
      </c>
      <c r="J880" s="92" t="str">
        <f t="shared" si="183"/>
        <v/>
      </c>
      <c r="K880" s="29" t="b">
        <v>0</v>
      </c>
      <c r="L880" s="92" t="str">
        <f t="shared" si="193"/>
        <v/>
      </c>
      <c r="M880" s="94" t="e">
        <f t="shared" si="184"/>
        <v>#VALUE!</v>
      </c>
      <c r="N880" s="94" t="e">
        <f t="shared" si="185"/>
        <v>#VALUE!</v>
      </c>
      <c r="O880" s="94" t="e">
        <f t="shared" si="186"/>
        <v>#VALUE!</v>
      </c>
      <c r="P880" s="95" t="e">
        <f t="shared" si="187"/>
        <v>#VALUE!</v>
      </c>
      <c r="Q880" s="95" t="e">
        <f t="shared" si="194"/>
        <v>#VALUE!</v>
      </c>
      <c r="R880" s="95" t="b">
        <f t="shared" si="195"/>
        <v>0</v>
      </c>
      <c r="S880" s="76" t="str">
        <f t="shared" si="188"/>
        <v/>
      </c>
      <c r="T880" s="94" t="e" cm="1">
        <f t="array" aca="1" ref="T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U880" s="94" t="str">
        <f t="shared" si="189"/>
        <v/>
      </c>
      <c r="V880" s="96" t="b">
        <f t="shared" si="190"/>
        <v>0</v>
      </c>
      <c r="W880" s="130" t="e">
        <f>IF(#REF!="",FALSE,IF(OR(X880&gt;Z880,X880&lt;Y880),TRUE,FALSE))</f>
        <v>#REF!</v>
      </c>
      <c r="X880" s="130">
        <f t="shared" si="191"/>
        <v>0</v>
      </c>
      <c r="Y880" s="132" t="e">
        <f>#REF!-3/30</f>
        <v>#REF!</v>
      </c>
      <c r="Z880" s="133" t="e">
        <f>#REF!+1/30</f>
        <v>#REF!</v>
      </c>
    </row>
    <row r="881" spans="1:26" s="30" customFormat="1" x14ac:dyDescent="0.25">
      <c r="A881" s="19">
        <v>866</v>
      </c>
      <c r="B881" s="20"/>
      <c r="C881" s="189"/>
      <c r="D881" s="1"/>
      <c r="E881" s="1"/>
      <c r="F881" s="233">
        <v>0</v>
      </c>
      <c r="G881" s="58"/>
      <c r="H881" s="134" t="str">
        <f t="shared" si="192"/>
        <v/>
      </c>
      <c r="I881" s="35" t="b">
        <f t="shared" si="182"/>
        <v>0</v>
      </c>
      <c r="J881" s="92" t="str">
        <f t="shared" si="183"/>
        <v/>
      </c>
      <c r="K881" s="29" t="b">
        <v>0</v>
      </c>
      <c r="L881" s="92" t="str">
        <f t="shared" si="193"/>
        <v/>
      </c>
      <c r="M881" s="94" t="e">
        <f t="shared" si="184"/>
        <v>#VALUE!</v>
      </c>
      <c r="N881" s="94" t="e">
        <f t="shared" si="185"/>
        <v>#VALUE!</v>
      </c>
      <c r="O881" s="94" t="e">
        <f t="shared" si="186"/>
        <v>#VALUE!</v>
      </c>
      <c r="P881" s="95" t="e">
        <f t="shared" si="187"/>
        <v>#VALUE!</v>
      </c>
      <c r="Q881" s="95" t="e">
        <f t="shared" si="194"/>
        <v>#VALUE!</v>
      </c>
      <c r="R881" s="95" t="b">
        <f t="shared" si="195"/>
        <v>0</v>
      </c>
      <c r="S881" s="76" t="str">
        <f t="shared" si="188"/>
        <v/>
      </c>
      <c r="T881" s="94" t="e" cm="1">
        <f t="array" aca="1" ref="T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U881" s="94" t="str">
        <f t="shared" si="189"/>
        <v/>
      </c>
      <c r="V881" s="96" t="b">
        <f t="shared" si="190"/>
        <v>0</v>
      </c>
      <c r="W881" s="130" t="e">
        <f>IF(#REF!="",FALSE,IF(OR(X881&gt;Z881,X881&lt;Y881),TRUE,FALSE))</f>
        <v>#REF!</v>
      </c>
      <c r="X881" s="130">
        <f t="shared" si="191"/>
        <v>0</v>
      </c>
      <c r="Y881" s="132" t="e">
        <f>#REF!-3/30</f>
        <v>#REF!</v>
      </c>
      <c r="Z881" s="133" t="e">
        <f>#REF!+1/30</f>
        <v>#REF!</v>
      </c>
    </row>
    <row r="882" spans="1:26" s="30" customFormat="1" x14ac:dyDescent="0.25">
      <c r="A882" s="19">
        <v>867</v>
      </c>
      <c r="B882" s="20"/>
      <c r="C882" s="189"/>
      <c r="D882" s="1"/>
      <c r="E882" s="1"/>
      <c r="F882" s="233">
        <v>0</v>
      </c>
      <c r="G882" s="58"/>
      <c r="H882" s="134" t="str">
        <f t="shared" si="192"/>
        <v/>
      </c>
      <c r="I882" s="35" t="b">
        <f t="shared" si="182"/>
        <v>0</v>
      </c>
      <c r="J882" s="92" t="str">
        <f t="shared" si="183"/>
        <v/>
      </c>
      <c r="K882" s="29" t="b">
        <v>0</v>
      </c>
      <c r="L882" s="92" t="str">
        <f t="shared" si="193"/>
        <v/>
      </c>
      <c r="M882" s="94" t="e">
        <f t="shared" si="184"/>
        <v>#VALUE!</v>
      </c>
      <c r="N882" s="94" t="e">
        <f t="shared" si="185"/>
        <v>#VALUE!</v>
      </c>
      <c r="O882" s="94" t="e">
        <f t="shared" si="186"/>
        <v>#VALUE!</v>
      </c>
      <c r="P882" s="95" t="e">
        <f t="shared" si="187"/>
        <v>#VALUE!</v>
      </c>
      <c r="Q882" s="95" t="e">
        <f t="shared" si="194"/>
        <v>#VALUE!</v>
      </c>
      <c r="R882" s="95" t="b">
        <f t="shared" si="195"/>
        <v>0</v>
      </c>
      <c r="S882" s="76" t="str">
        <f t="shared" si="188"/>
        <v/>
      </c>
      <c r="T882" s="94" t="e" cm="1">
        <f t="array" aca="1" ref="T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U882" s="94" t="str">
        <f t="shared" si="189"/>
        <v/>
      </c>
      <c r="V882" s="96" t="b">
        <f t="shared" si="190"/>
        <v>0</v>
      </c>
      <c r="W882" s="130" t="e">
        <f>IF(#REF!="",FALSE,IF(OR(X882&gt;Z882,X882&lt;Y882),TRUE,FALSE))</f>
        <v>#REF!</v>
      </c>
      <c r="X882" s="130">
        <f t="shared" si="191"/>
        <v>0</v>
      </c>
      <c r="Y882" s="132" t="e">
        <f>#REF!-3/30</f>
        <v>#REF!</v>
      </c>
      <c r="Z882" s="133" t="e">
        <f>#REF!+1/30</f>
        <v>#REF!</v>
      </c>
    </row>
    <row r="883" spans="1:26" s="30" customFormat="1" x14ac:dyDescent="0.25">
      <c r="A883" s="19">
        <v>868</v>
      </c>
      <c r="B883" s="20"/>
      <c r="C883" s="189"/>
      <c r="D883" s="1"/>
      <c r="E883" s="1"/>
      <c r="F883" s="233">
        <v>0</v>
      </c>
      <c r="G883" s="58"/>
      <c r="H883" s="134" t="str">
        <f t="shared" si="192"/>
        <v/>
      </c>
      <c r="I883" s="35" t="b">
        <f t="shared" si="182"/>
        <v>0</v>
      </c>
      <c r="J883" s="92" t="str">
        <f t="shared" si="183"/>
        <v/>
      </c>
      <c r="K883" s="29" t="b">
        <v>0</v>
      </c>
      <c r="L883" s="92" t="str">
        <f t="shared" si="193"/>
        <v/>
      </c>
      <c r="M883" s="94" t="e">
        <f t="shared" si="184"/>
        <v>#VALUE!</v>
      </c>
      <c r="N883" s="94" t="e">
        <f t="shared" si="185"/>
        <v>#VALUE!</v>
      </c>
      <c r="O883" s="94" t="e">
        <f t="shared" si="186"/>
        <v>#VALUE!</v>
      </c>
      <c r="P883" s="95" t="e">
        <f t="shared" si="187"/>
        <v>#VALUE!</v>
      </c>
      <c r="Q883" s="95" t="e">
        <f t="shared" si="194"/>
        <v>#VALUE!</v>
      </c>
      <c r="R883" s="95" t="b">
        <f t="shared" si="195"/>
        <v>0</v>
      </c>
      <c r="S883" s="76" t="str">
        <f t="shared" si="188"/>
        <v/>
      </c>
      <c r="T883" s="94" t="e" cm="1">
        <f t="array" aca="1" ref="T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U883" s="94" t="str">
        <f t="shared" si="189"/>
        <v/>
      </c>
      <c r="V883" s="96" t="b">
        <f t="shared" si="190"/>
        <v>0</v>
      </c>
      <c r="W883" s="130" t="e">
        <f>IF(#REF!="",FALSE,IF(OR(X883&gt;Z883,X883&lt;Y883),TRUE,FALSE))</f>
        <v>#REF!</v>
      </c>
      <c r="X883" s="130">
        <f t="shared" si="191"/>
        <v>0</v>
      </c>
      <c r="Y883" s="132" t="e">
        <f>#REF!-3/30</f>
        <v>#REF!</v>
      </c>
      <c r="Z883" s="133" t="e">
        <f>#REF!+1/30</f>
        <v>#REF!</v>
      </c>
    </row>
    <row r="884" spans="1:26" s="30" customFormat="1" x14ac:dyDescent="0.25">
      <c r="A884" s="19">
        <v>869</v>
      </c>
      <c r="B884" s="20"/>
      <c r="C884" s="189"/>
      <c r="D884" s="1"/>
      <c r="E884" s="1"/>
      <c r="F884" s="233">
        <v>0</v>
      </c>
      <c r="G884" s="58"/>
      <c r="H884" s="134" t="str">
        <f t="shared" si="192"/>
        <v/>
      </c>
      <c r="I884" s="35" t="b">
        <f t="shared" si="182"/>
        <v>0</v>
      </c>
      <c r="J884" s="92" t="str">
        <f t="shared" si="183"/>
        <v/>
      </c>
      <c r="K884" s="29" t="b">
        <v>0</v>
      </c>
      <c r="L884" s="92" t="str">
        <f t="shared" si="193"/>
        <v/>
      </c>
      <c r="M884" s="94" t="e">
        <f t="shared" si="184"/>
        <v>#VALUE!</v>
      </c>
      <c r="N884" s="94" t="e">
        <f t="shared" si="185"/>
        <v>#VALUE!</v>
      </c>
      <c r="O884" s="94" t="e">
        <f t="shared" si="186"/>
        <v>#VALUE!</v>
      </c>
      <c r="P884" s="95" t="e">
        <f t="shared" si="187"/>
        <v>#VALUE!</v>
      </c>
      <c r="Q884" s="95" t="e">
        <f t="shared" si="194"/>
        <v>#VALUE!</v>
      </c>
      <c r="R884" s="95" t="b">
        <f t="shared" si="195"/>
        <v>0</v>
      </c>
      <c r="S884" s="76" t="str">
        <f t="shared" si="188"/>
        <v/>
      </c>
      <c r="T884" s="94" t="e" cm="1">
        <f t="array" aca="1" ref="T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U884" s="94" t="str">
        <f t="shared" si="189"/>
        <v/>
      </c>
      <c r="V884" s="96" t="b">
        <f t="shared" si="190"/>
        <v>0</v>
      </c>
      <c r="W884" s="130" t="e">
        <f>IF(#REF!="",FALSE,IF(OR(X884&gt;Z884,X884&lt;Y884),TRUE,FALSE))</f>
        <v>#REF!</v>
      </c>
      <c r="X884" s="130">
        <f t="shared" si="191"/>
        <v>0</v>
      </c>
      <c r="Y884" s="132" t="e">
        <f>#REF!-3/30</f>
        <v>#REF!</v>
      </c>
      <c r="Z884" s="133" t="e">
        <f>#REF!+1/30</f>
        <v>#REF!</v>
      </c>
    </row>
    <row r="885" spans="1:26" s="30" customFormat="1" x14ac:dyDescent="0.25">
      <c r="A885" s="19">
        <v>870</v>
      </c>
      <c r="B885" s="20"/>
      <c r="C885" s="189"/>
      <c r="D885" s="1"/>
      <c r="E885" s="1"/>
      <c r="F885" s="233">
        <v>0</v>
      </c>
      <c r="G885" s="58"/>
      <c r="H885" s="134" t="str">
        <f t="shared" si="192"/>
        <v/>
      </c>
      <c r="I885" s="35" t="b">
        <f t="shared" si="182"/>
        <v>0</v>
      </c>
      <c r="J885" s="92" t="str">
        <f t="shared" si="183"/>
        <v/>
      </c>
      <c r="K885" s="29" t="b">
        <v>0</v>
      </c>
      <c r="L885" s="92" t="str">
        <f t="shared" si="193"/>
        <v/>
      </c>
      <c r="M885" s="94" t="e">
        <f t="shared" si="184"/>
        <v>#VALUE!</v>
      </c>
      <c r="N885" s="94" t="e">
        <f t="shared" si="185"/>
        <v>#VALUE!</v>
      </c>
      <c r="O885" s="94" t="e">
        <f t="shared" si="186"/>
        <v>#VALUE!</v>
      </c>
      <c r="P885" s="95" t="e">
        <f t="shared" si="187"/>
        <v>#VALUE!</v>
      </c>
      <c r="Q885" s="95" t="e">
        <f t="shared" si="194"/>
        <v>#VALUE!</v>
      </c>
      <c r="R885" s="95" t="b">
        <f t="shared" si="195"/>
        <v>0</v>
      </c>
      <c r="S885" s="76" t="str">
        <f t="shared" si="188"/>
        <v/>
      </c>
      <c r="T885" s="94" t="e" cm="1">
        <f t="array" aca="1" ref="T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U885" s="94" t="str">
        <f t="shared" si="189"/>
        <v/>
      </c>
      <c r="V885" s="96" t="b">
        <f t="shared" si="190"/>
        <v>0</v>
      </c>
      <c r="W885" s="130" t="e">
        <f>IF(#REF!="",FALSE,IF(OR(X885&gt;Z885,X885&lt;Y885),TRUE,FALSE))</f>
        <v>#REF!</v>
      </c>
      <c r="X885" s="130">
        <f t="shared" si="191"/>
        <v>0</v>
      </c>
      <c r="Y885" s="132" t="e">
        <f>#REF!-3/30</f>
        <v>#REF!</v>
      </c>
      <c r="Z885" s="133" t="e">
        <f>#REF!+1/30</f>
        <v>#REF!</v>
      </c>
    </row>
    <row r="886" spans="1:26" s="30" customFormat="1" x14ac:dyDescent="0.25">
      <c r="A886" s="19">
        <v>871</v>
      </c>
      <c r="B886" s="20"/>
      <c r="C886" s="189"/>
      <c r="D886" s="1"/>
      <c r="E886" s="1"/>
      <c r="F886" s="233">
        <v>0</v>
      </c>
      <c r="G886" s="58"/>
      <c r="H886" s="134" t="str">
        <f t="shared" si="192"/>
        <v/>
      </c>
      <c r="I886" s="35" t="b">
        <f t="shared" si="182"/>
        <v>0</v>
      </c>
      <c r="J886" s="92" t="str">
        <f t="shared" si="183"/>
        <v/>
      </c>
      <c r="K886" s="29" t="b">
        <v>0</v>
      </c>
      <c r="L886" s="92" t="str">
        <f t="shared" si="193"/>
        <v/>
      </c>
      <c r="M886" s="94" t="e">
        <f t="shared" si="184"/>
        <v>#VALUE!</v>
      </c>
      <c r="N886" s="94" t="e">
        <f t="shared" si="185"/>
        <v>#VALUE!</v>
      </c>
      <c r="O886" s="94" t="e">
        <f t="shared" si="186"/>
        <v>#VALUE!</v>
      </c>
      <c r="P886" s="95" t="e">
        <f t="shared" si="187"/>
        <v>#VALUE!</v>
      </c>
      <c r="Q886" s="95" t="e">
        <f t="shared" si="194"/>
        <v>#VALUE!</v>
      </c>
      <c r="R886" s="95" t="b">
        <f t="shared" si="195"/>
        <v>0</v>
      </c>
      <c r="S886" s="76" t="str">
        <f t="shared" si="188"/>
        <v/>
      </c>
      <c r="T886" s="94" t="e" cm="1">
        <f t="array" aca="1" ref="T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U886" s="94" t="str">
        <f t="shared" si="189"/>
        <v/>
      </c>
      <c r="V886" s="96" t="b">
        <f t="shared" si="190"/>
        <v>0</v>
      </c>
      <c r="W886" s="130" t="e">
        <f>IF(#REF!="",FALSE,IF(OR(X886&gt;Z886,X886&lt;Y886),TRUE,FALSE))</f>
        <v>#REF!</v>
      </c>
      <c r="X886" s="130">
        <f t="shared" si="191"/>
        <v>0</v>
      </c>
      <c r="Y886" s="132" t="e">
        <f>#REF!-3/30</f>
        <v>#REF!</v>
      </c>
      <c r="Z886" s="133" t="e">
        <f>#REF!+1/30</f>
        <v>#REF!</v>
      </c>
    </row>
    <row r="887" spans="1:26" s="30" customFormat="1" x14ac:dyDescent="0.25">
      <c r="A887" s="19">
        <v>872</v>
      </c>
      <c r="B887" s="20"/>
      <c r="C887" s="189"/>
      <c r="D887" s="1"/>
      <c r="E887" s="1"/>
      <c r="F887" s="233">
        <v>0</v>
      </c>
      <c r="G887" s="58"/>
      <c r="H887" s="134" t="str">
        <f t="shared" si="192"/>
        <v/>
      </c>
      <c r="I887" s="35" t="b">
        <f t="shared" si="182"/>
        <v>0</v>
      </c>
      <c r="J887" s="92" t="str">
        <f t="shared" si="183"/>
        <v/>
      </c>
      <c r="K887" s="29" t="b">
        <v>0</v>
      </c>
      <c r="L887" s="92" t="str">
        <f t="shared" si="193"/>
        <v/>
      </c>
      <c r="M887" s="94" t="e">
        <f t="shared" si="184"/>
        <v>#VALUE!</v>
      </c>
      <c r="N887" s="94" t="e">
        <f t="shared" si="185"/>
        <v>#VALUE!</v>
      </c>
      <c r="O887" s="94" t="e">
        <f t="shared" si="186"/>
        <v>#VALUE!</v>
      </c>
      <c r="P887" s="95" t="e">
        <f t="shared" si="187"/>
        <v>#VALUE!</v>
      </c>
      <c r="Q887" s="95" t="e">
        <f t="shared" si="194"/>
        <v>#VALUE!</v>
      </c>
      <c r="R887" s="95" t="b">
        <f t="shared" si="195"/>
        <v>0</v>
      </c>
      <c r="S887" s="76" t="str">
        <f t="shared" si="188"/>
        <v/>
      </c>
      <c r="T887" s="94" t="e" cm="1">
        <f t="array" aca="1" ref="T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U887" s="94" t="str">
        <f t="shared" si="189"/>
        <v/>
      </c>
      <c r="V887" s="96" t="b">
        <f t="shared" si="190"/>
        <v>0</v>
      </c>
      <c r="W887" s="130" t="e">
        <f>IF(#REF!="",FALSE,IF(OR(X887&gt;Z887,X887&lt;Y887),TRUE,FALSE))</f>
        <v>#REF!</v>
      </c>
      <c r="X887" s="130">
        <f t="shared" si="191"/>
        <v>0</v>
      </c>
      <c r="Y887" s="132" t="e">
        <f>#REF!-3/30</f>
        <v>#REF!</v>
      </c>
      <c r="Z887" s="133" t="e">
        <f>#REF!+1/30</f>
        <v>#REF!</v>
      </c>
    </row>
    <row r="888" spans="1:26" s="30" customFormat="1" x14ac:dyDescent="0.25">
      <c r="A888" s="19">
        <v>873</v>
      </c>
      <c r="B888" s="20"/>
      <c r="C888" s="189"/>
      <c r="D888" s="1"/>
      <c r="E888" s="1"/>
      <c r="F888" s="233">
        <v>0</v>
      </c>
      <c r="G888" s="58"/>
      <c r="H888" s="134" t="str">
        <f t="shared" si="192"/>
        <v/>
      </c>
      <c r="I888" s="35" t="b">
        <f t="shared" si="182"/>
        <v>0</v>
      </c>
      <c r="J888" s="92" t="str">
        <f t="shared" si="183"/>
        <v/>
      </c>
      <c r="K888" s="29" t="b">
        <v>0</v>
      </c>
      <c r="L888" s="92" t="str">
        <f t="shared" si="193"/>
        <v/>
      </c>
      <c r="M888" s="94" t="e">
        <f t="shared" si="184"/>
        <v>#VALUE!</v>
      </c>
      <c r="N888" s="94" t="e">
        <f t="shared" si="185"/>
        <v>#VALUE!</v>
      </c>
      <c r="O888" s="94" t="e">
        <f t="shared" si="186"/>
        <v>#VALUE!</v>
      </c>
      <c r="P888" s="95" t="e">
        <f t="shared" si="187"/>
        <v>#VALUE!</v>
      </c>
      <c r="Q888" s="95" t="e">
        <f t="shared" si="194"/>
        <v>#VALUE!</v>
      </c>
      <c r="R888" s="95" t="b">
        <f t="shared" si="195"/>
        <v>0</v>
      </c>
      <c r="S888" s="76" t="str">
        <f t="shared" si="188"/>
        <v/>
      </c>
      <c r="T888" s="94" t="e" cm="1">
        <f t="array" aca="1" ref="T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U888" s="94" t="str">
        <f t="shared" si="189"/>
        <v/>
      </c>
      <c r="V888" s="96" t="b">
        <f t="shared" si="190"/>
        <v>0</v>
      </c>
      <c r="W888" s="130" t="e">
        <f>IF(#REF!="",FALSE,IF(OR(X888&gt;Z888,X888&lt;Y888),TRUE,FALSE))</f>
        <v>#REF!</v>
      </c>
      <c r="X888" s="130">
        <f t="shared" si="191"/>
        <v>0</v>
      </c>
      <c r="Y888" s="132" t="e">
        <f>#REF!-3/30</f>
        <v>#REF!</v>
      </c>
      <c r="Z888" s="133" t="e">
        <f>#REF!+1/30</f>
        <v>#REF!</v>
      </c>
    </row>
    <row r="889" spans="1:26" s="30" customFormat="1" x14ac:dyDescent="0.25">
      <c r="A889" s="19">
        <v>874</v>
      </c>
      <c r="B889" s="20"/>
      <c r="C889" s="189"/>
      <c r="D889" s="1"/>
      <c r="E889" s="1"/>
      <c r="F889" s="233">
        <v>0</v>
      </c>
      <c r="G889" s="58"/>
      <c r="H889" s="134" t="str">
        <f t="shared" si="192"/>
        <v/>
      </c>
      <c r="I889" s="35" t="b">
        <f t="shared" si="182"/>
        <v>0</v>
      </c>
      <c r="J889" s="92" t="str">
        <f t="shared" si="183"/>
        <v/>
      </c>
      <c r="K889" s="29" t="b">
        <v>0</v>
      </c>
      <c r="L889" s="92" t="str">
        <f t="shared" si="193"/>
        <v/>
      </c>
      <c r="M889" s="94" t="e">
        <f t="shared" si="184"/>
        <v>#VALUE!</v>
      </c>
      <c r="N889" s="94" t="e">
        <f t="shared" si="185"/>
        <v>#VALUE!</v>
      </c>
      <c r="O889" s="94" t="e">
        <f t="shared" si="186"/>
        <v>#VALUE!</v>
      </c>
      <c r="P889" s="95" t="e">
        <f t="shared" si="187"/>
        <v>#VALUE!</v>
      </c>
      <c r="Q889" s="95" t="e">
        <f t="shared" si="194"/>
        <v>#VALUE!</v>
      </c>
      <c r="R889" s="95" t="b">
        <f t="shared" si="195"/>
        <v>0</v>
      </c>
      <c r="S889" s="76" t="str">
        <f t="shared" si="188"/>
        <v/>
      </c>
      <c r="T889" s="94" t="e" cm="1">
        <f t="array" aca="1" ref="T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U889" s="94" t="str">
        <f t="shared" si="189"/>
        <v/>
      </c>
      <c r="V889" s="96" t="b">
        <f t="shared" si="190"/>
        <v>0</v>
      </c>
      <c r="W889" s="130" t="e">
        <f>IF(#REF!="",FALSE,IF(OR(X889&gt;Z889,X889&lt;Y889),TRUE,FALSE))</f>
        <v>#REF!</v>
      </c>
      <c r="X889" s="130">
        <f t="shared" si="191"/>
        <v>0</v>
      </c>
      <c r="Y889" s="132" t="e">
        <f>#REF!-3/30</f>
        <v>#REF!</v>
      </c>
      <c r="Z889" s="133" t="e">
        <f>#REF!+1/30</f>
        <v>#REF!</v>
      </c>
    </row>
    <row r="890" spans="1:26" s="30" customFormat="1" x14ac:dyDescent="0.25">
      <c r="A890" s="19">
        <v>875</v>
      </c>
      <c r="B890" s="20"/>
      <c r="C890" s="189"/>
      <c r="D890" s="1"/>
      <c r="E890" s="1"/>
      <c r="F890" s="233">
        <v>0</v>
      </c>
      <c r="G890" s="58"/>
      <c r="H890" s="134" t="str">
        <f t="shared" si="192"/>
        <v/>
      </c>
      <c r="I890" s="35" t="b">
        <f t="shared" si="182"/>
        <v>0</v>
      </c>
      <c r="J890" s="92" t="str">
        <f t="shared" si="183"/>
        <v/>
      </c>
      <c r="K890" s="29" t="b">
        <v>0</v>
      </c>
      <c r="L890" s="92" t="str">
        <f t="shared" si="193"/>
        <v/>
      </c>
      <c r="M890" s="94" t="e">
        <f t="shared" si="184"/>
        <v>#VALUE!</v>
      </c>
      <c r="N890" s="94" t="e">
        <f t="shared" si="185"/>
        <v>#VALUE!</v>
      </c>
      <c r="O890" s="94" t="e">
        <f t="shared" si="186"/>
        <v>#VALUE!</v>
      </c>
      <c r="P890" s="95" t="e">
        <f t="shared" si="187"/>
        <v>#VALUE!</v>
      </c>
      <c r="Q890" s="95" t="e">
        <f t="shared" si="194"/>
        <v>#VALUE!</v>
      </c>
      <c r="R890" s="95" t="b">
        <f t="shared" si="195"/>
        <v>0</v>
      </c>
      <c r="S890" s="76" t="str">
        <f t="shared" si="188"/>
        <v/>
      </c>
      <c r="T890" s="94" t="e" cm="1">
        <f t="array" aca="1" ref="T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U890" s="94" t="str">
        <f t="shared" si="189"/>
        <v/>
      </c>
      <c r="V890" s="96" t="b">
        <f t="shared" si="190"/>
        <v>0</v>
      </c>
      <c r="W890" s="130" t="e">
        <f>IF(#REF!="",FALSE,IF(OR(X890&gt;Z890,X890&lt;Y890),TRUE,FALSE))</f>
        <v>#REF!</v>
      </c>
      <c r="X890" s="130">
        <f t="shared" si="191"/>
        <v>0</v>
      </c>
      <c r="Y890" s="132" t="e">
        <f>#REF!-3/30</f>
        <v>#REF!</v>
      </c>
      <c r="Z890" s="133" t="e">
        <f>#REF!+1/30</f>
        <v>#REF!</v>
      </c>
    </row>
    <row r="891" spans="1:26" s="30" customFormat="1" x14ac:dyDescent="0.25">
      <c r="A891" s="19">
        <v>876</v>
      </c>
      <c r="B891" s="20"/>
      <c r="C891" s="189"/>
      <c r="D891" s="1"/>
      <c r="E891" s="1"/>
      <c r="F891" s="233">
        <v>0</v>
      </c>
      <c r="G891" s="58"/>
      <c r="H891" s="134" t="str">
        <f t="shared" si="192"/>
        <v/>
      </c>
      <c r="I891" s="35" t="b">
        <f t="shared" si="182"/>
        <v>0</v>
      </c>
      <c r="J891" s="92" t="str">
        <f t="shared" si="183"/>
        <v/>
      </c>
      <c r="K891" s="29" t="b">
        <v>0</v>
      </c>
      <c r="L891" s="92" t="str">
        <f t="shared" si="193"/>
        <v/>
      </c>
      <c r="M891" s="94" t="e">
        <f t="shared" si="184"/>
        <v>#VALUE!</v>
      </c>
      <c r="N891" s="94" t="e">
        <f t="shared" si="185"/>
        <v>#VALUE!</v>
      </c>
      <c r="O891" s="94" t="e">
        <f t="shared" si="186"/>
        <v>#VALUE!</v>
      </c>
      <c r="P891" s="95" t="e">
        <f t="shared" si="187"/>
        <v>#VALUE!</v>
      </c>
      <c r="Q891" s="95" t="e">
        <f t="shared" si="194"/>
        <v>#VALUE!</v>
      </c>
      <c r="R891" s="95" t="b">
        <f t="shared" si="195"/>
        <v>0</v>
      </c>
      <c r="S891" s="76" t="str">
        <f t="shared" si="188"/>
        <v/>
      </c>
      <c r="T891" s="94" t="e" cm="1">
        <f t="array" aca="1" ref="T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U891" s="94" t="str">
        <f t="shared" si="189"/>
        <v/>
      </c>
      <c r="V891" s="96" t="b">
        <f t="shared" si="190"/>
        <v>0</v>
      </c>
      <c r="W891" s="130" t="e">
        <f>IF(#REF!="",FALSE,IF(OR(X891&gt;Z891,X891&lt;Y891),TRUE,FALSE))</f>
        <v>#REF!</v>
      </c>
      <c r="X891" s="130">
        <f t="shared" si="191"/>
        <v>0</v>
      </c>
      <c r="Y891" s="132" t="e">
        <f>#REF!-3/30</f>
        <v>#REF!</v>
      </c>
      <c r="Z891" s="133" t="e">
        <f>#REF!+1/30</f>
        <v>#REF!</v>
      </c>
    </row>
    <row r="892" spans="1:26" s="30" customFormat="1" x14ac:dyDescent="0.25">
      <c r="A892" s="19">
        <v>877</v>
      </c>
      <c r="B892" s="20"/>
      <c r="C892" s="189"/>
      <c r="D892" s="1"/>
      <c r="E892" s="1"/>
      <c r="F892" s="233">
        <v>0</v>
      </c>
      <c r="G892" s="58"/>
      <c r="H892" s="134" t="str">
        <f t="shared" si="192"/>
        <v/>
      </c>
      <c r="I892" s="35" t="b">
        <f t="shared" si="182"/>
        <v>0</v>
      </c>
      <c r="J892" s="92" t="str">
        <f t="shared" si="183"/>
        <v/>
      </c>
      <c r="K892" s="29" t="b">
        <v>0</v>
      </c>
      <c r="L892" s="92" t="str">
        <f t="shared" si="193"/>
        <v/>
      </c>
      <c r="M892" s="94" t="e">
        <f t="shared" si="184"/>
        <v>#VALUE!</v>
      </c>
      <c r="N892" s="94" t="e">
        <f t="shared" si="185"/>
        <v>#VALUE!</v>
      </c>
      <c r="O892" s="94" t="e">
        <f t="shared" si="186"/>
        <v>#VALUE!</v>
      </c>
      <c r="P892" s="95" t="e">
        <f t="shared" si="187"/>
        <v>#VALUE!</v>
      </c>
      <c r="Q892" s="95" t="e">
        <f t="shared" si="194"/>
        <v>#VALUE!</v>
      </c>
      <c r="R892" s="95" t="b">
        <f t="shared" si="195"/>
        <v>0</v>
      </c>
      <c r="S892" s="76" t="str">
        <f t="shared" si="188"/>
        <v/>
      </c>
      <c r="T892" s="94" t="e" cm="1">
        <f t="array" aca="1" ref="T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U892" s="94" t="str">
        <f t="shared" si="189"/>
        <v/>
      </c>
      <c r="V892" s="96" t="b">
        <f t="shared" si="190"/>
        <v>0</v>
      </c>
      <c r="W892" s="130" t="e">
        <f>IF(#REF!="",FALSE,IF(OR(X892&gt;Z892,X892&lt;Y892),TRUE,FALSE))</f>
        <v>#REF!</v>
      </c>
      <c r="X892" s="130">
        <f t="shared" si="191"/>
        <v>0</v>
      </c>
      <c r="Y892" s="132" t="e">
        <f>#REF!-3/30</f>
        <v>#REF!</v>
      </c>
      <c r="Z892" s="133" t="e">
        <f>#REF!+1/30</f>
        <v>#REF!</v>
      </c>
    </row>
    <row r="893" spans="1:26" s="30" customFormat="1" x14ac:dyDescent="0.25">
      <c r="A893" s="19">
        <v>878</v>
      </c>
      <c r="B893" s="20"/>
      <c r="C893" s="189"/>
      <c r="D893" s="1"/>
      <c r="E893" s="1"/>
      <c r="F893" s="233">
        <v>0</v>
      </c>
      <c r="G893" s="58"/>
      <c r="H893" s="134" t="str">
        <f t="shared" si="192"/>
        <v/>
      </c>
      <c r="I893" s="35" t="b">
        <f t="shared" si="182"/>
        <v>0</v>
      </c>
      <c r="J893" s="92" t="str">
        <f t="shared" si="183"/>
        <v/>
      </c>
      <c r="K893" s="29" t="b">
        <v>0</v>
      </c>
      <c r="L893" s="92" t="str">
        <f t="shared" si="193"/>
        <v/>
      </c>
      <c r="M893" s="94" t="e">
        <f t="shared" si="184"/>
        <v>#VALUE!</v>
      </c>
      <c r="N893" s="94" t="e">
        <f t="shared" si="185"/>
        <v>#VALUE!</v>
      </c>
      <c r="O893" s="94" t="e">
        <f t="shared" si="186"/>
        <v>#VALUE!</v>
      </c>
      <c r="P893" s="95" t="e">
        <f t="shared" si="187"/>
        <v>#VALUE!</v>
      </c>
      <c r="Q893" s="95" t="e">
        <f t="shared" si="194"/>
        <v>#VALUE!</v>
      </c>
      <c r="R893" s="95" t="b">
        <f t="shared" si="195"/>
        <v>0</v>
      </c>
      <c r="S893" s="76" t="str">
        <f t="shared" si="188"/>
        <v/>
      </c>
      <c r="T893" s="94" t="e" cm="1">
        <f t="array" aca="1" ref="T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U893" s="94" t="str">
        <f t="shared" si="189"/>
        <v/>
      </c>
      <c r="V893" s="96" t="b">
        <f t="shared" si="190"/>
        <v>0</v>
      </c>
      <c r="W893" s="130" t="e">
        <f>IF(#REF!="",FALSE,IF(OR(X893&gt;Z893,X893&lt;Y893),TRUE,FALSE))</f>
        <v>#REF!</v>
      </c>
      <c r="X893" s="130">
        <f t="shared" si="191"/>
        <v>0</v>
      </c>
      <c r="Y893" s="132" t="e">
        <f>#REF!-3/30</f>
        <v>#REF!</v>
      </c>
      <c r="Z893" s="133" t="e">
        <f>#REF!+1/30</f>
        <v>#REF!</v>
      </c>
    </row>
    <row r="894" spans="1:26" s="30" customFormat="1" x14ac:dyDescent="0.25">
      <c r="A894" s="19">
        <v>879</v>
      </c>
      <c r="B894" s="20"/>
      <c r="C894" s="189"/>
      <c r="D894" s="1"/>
      <c r="E894" s="1"/>
      <c r="F894" s="233">
        <v>0</v>
      </c>
      <c r="G894" s="58"/>
      <c r="H894" s="134" t="str">
        <f t="shared" si="192"/>
        <v/>
      </c>
      <c r="I894" s="35" t="b">
        <f t="shared" si="182"/>
        <v>0</v>
      </c>
      <c r="J894" s="92" t="str">
        <f t="shared" si="183"/>
        <v/>
      </c>
      <c r="K894" s="29" t="b">
        <v>0</v>
      </c>
      <c r="L894" s="92" t="str">
        <f t="shared" si="193"/>
        <v/>
      </c>
      <c r="M894" s="94" t="e">
        <f t="shared" si="184"/>
        <v>#VALUE!</v>
      </c>
      <c r="N894" s="94" t="e">
        <f t="shared" si="185"/>
        <v>#VALUE!</v>
      </c>
      <c r="O894" s="94" t="e">
        <f t="shared" si="186"/>
        <v>#VALUE!</v>
      </c>
      <c r="P894" s="95" t="e">
        <f t="shared" si="187"/>
        <v>#VALUE!</v>
      </c>
      <c r="Q894" s="95" t="e">
        <f t="shared" si="194"/>
        <v>#VALUE!</v>
      </c>
      <c r="R894" s="95" t="b">
        <f t="shared" si="195"/>
        <v>0</v>
      </c>
      <c r="S894" s="76" t="str">
        <f t="shared" si="188"/>
        <v/>
      </c>
      <c r="T894" s="94" t="e" cm="1">
        <f t="array" aca="1" ref="T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U894" s="94" t="str">
        <f t="shared" si="189"/>
        <v/>
      </c>
      <c r="V894" s="96" t="b">
        <f t="shared" si="190"/>
        <v>0</v>
      </c>
      <c r="W894" s="130" t="e">
        <f>IF(#REF!="",FALSE,IF(OR(X894&gt;Z894,X894&lt;Y894),TRUE,FALSE))</f>
        <v>#REF!</v>
      </c>
      <c r="X894" s="130">
        <f t="shared" si="191"/>
        <v>0</v>
      </c>
      <c r="Y894" s="132" t="e">
        <f>#REF!-3/30</f>
        <v>#REF!</v>
      </c>
      <c r="Z894" s="133" t="e">
        <f>#REF!+1/30</f>
        <v>#REF!</v>
      </c>
    </row>
    <row r="895" spans="1:26" s="30" customFormat="1" x14ac:dyDescent="0.25">
      <c r="A895" s="19">
        <v>880</v>
      </c>
      <c r="B895" s="20"/>
      <c r="C895" s="189"/>
      <c r="D895" s="1"/>
      <c r="E895" s="1"/>
      <c r="F895" s="233">
        <v>0</v>
      </c>
      <c r="G895" s="58"/>
      <c r="H895" s="134" t="str">
        <f t="shared" si="192"/>
        <v/>
      </c>
      <c r="I895" s="35" t="b">
        <f t="shared" si="182"/>
        <v>0</v>
      </c>
      <c r="J895" s="92" t="str">
        <f t="shared" si="183"/>
        <v/>
      </c>
      <c r="K895" s="29" t="b">
        <v>0</v>
      </c>
      <c r="L895" s="92" t="str">
        <f t="shared" si="193"/>
        <v/>
      </c>
      <c r="M895" s="94" t="e">
        <f t="shared" si="184"/>
        <v>#VALUE!</v>
      </c>
      <c r="N895" s="94" t="e">
        <f t="shared" si="185"/>
        <v>#VALUE!</v>
      </c>
      <c r="O895" s="94" t="e">
        <f t="shared" si="186"/>
        <v>#VALUE!</v>
      </c>
      <c r="P895" s="95" t="e">
        <f t="shared" si="187"/>
        <v>#VALUE!</v>
      </c>
      <c r="Q895" s="95" t="e">
        <f t="shared" si="194"/>
        <v>#VALUE!</v>
      </c>
      <c r="R895" s="95" t="b">
        <f t="shared" si="195"/>
        <v>0</v>
      </c>
      <c r="S895" s="76" t="str">
        <f t="shared" si="188"/>
        <v/>
      </c>
      <c r="T895" s="94" t="e" cm="1">
        <f t="array" aca="1" ref="T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U895" s="94" t="str">
        <f t="shared" si="189"/>
        <v/>
      </c>
      <c r="V895" s="96" t="b">
        <f t="shared" si="190"/>
        <v>0</v>
      </c>
      <c r="W895" s="130" t="e">
        <f>IF(#REF!="",FALSE,IF(OR(X895&gt;Z895,X895&lt;Y895),TRUE,FALSE))</f>
        <v>#REF!</v>
      </c>
      <c r="X895" s="130">
        <f t="shared" si="191"/>
        <v>0</v>
      </c>
      <c r="Y895" s="132" t="e">
        <f>#REF!-3/30</f>
        <v>#REF!</v>
      </c>
      <c r="Z895" s="133" t="e">
        <f>#REF!+1/30</f>
        <v>#REF!</v>
      </c>
    </row>
    <row r="896" spans="1:26" s="30" customFormat="1" x14ac:dyDescent="0.25">
      <c r="A896" s="19">
        <v>881</v>
      </c>
      <c r="B896" s="20"/>
      <c r="C896" s="189"/>
      <c r="D896" s="1"/>
      <c r="E896" s="1"/>
      <c r="F896" s="233">
        <v>0</v>
      </c>
      <c r="G896" s="58"/>
      <c r="H896" s="134" t="str">
        <f t="shared" si="192"/>
        <v/>
      </c>
      <c r="I896" s="35" t="b">
        <f t="shared" si="182"/>
        <v>0</v>
      </c>
      <c r="J896" s="92" t="str">
        <f t="shared" si="183"/>
        <v/>
      </c>
      <c r="K896" s="29" t="b">
        <v>0</v>
      </c>
      <c r="L896" s="92" t="str">
        <f t="shared" si="193"/>
        <v/>
      </c>
      <c r="M896" s="94" t="e">
        <f t="shared" si="184"/>
        <v>#VALUE!</v>
      </c>
      <c r="N896" s="94" t="e">
        <f t="shared" si="185"/>
        <v>#VALUE!</v>
      </c>
      <c r="O896" s="94" t="e">
        <f t="shared" si="186"/>
        <v>#VALUE!</v>
      </c>
      <c r="P896" s="95" t="e">
        <f t="shared" si="187"/>
        <v>#VALUE!</v>
      </c>
      <c r="Q896" s="95" t="e">
        <f t="shared" si="194"/>
        <v>#VALUE!</v>
      </c>
      <c r="R896" s="95" t="b">
        <f t="shared" si="195"/>
        <v>0</v>
      </c>
      <c r="S896" s="76" t="str">
        <f t="shared" si="188"/>
        <v/>
      </c>
      <c r="T896" s="94" t="e" cm="1">
        <f t="array" aca="1" ref="T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U896" s="94" t="str">
        <f t="shared" si="189"/>
        <v/>
      </c>
      <c r="V896" s="96" t="b">
        <f t="shared" si="190"/>
        <v>0</v>
      </c>
      <c r="W896" s="130" t="e">
        <f>IF(#REF!="",FALSE,IF(OR(X896&gt;Z896,X896&lt;Y896),TRUE,FALSE))</f>
        <v>#REF!</v>
      </c>
      <c r="X896" s="130">
        <f t="shared" si="191"/>
        <v>0</v>
      </c>
      <c r="Y896" s="132" t="e">
        <f>#REF!-3/30</f>
        <v>#REF!</v>
      </c>
      <c r="Z896" s="133" t="e">
        <f>#REF!+1/30</f>
        <v>#REF!</v>
      </c>
    </row>
    <row r="897" spans="1:26" s="30" customFormat="1" x14ac:dyDescent="0.25">
      <c r="A897" s="19">
        <v>882</v>
      </c>
      <c r="B897" s="20"/>
      <c r="C897" s="189"/>
      <c r="D897" s="1"/>
      <c r="E897" s="1"/>
      <c r="F897" s="233">
        <v>0</v>
      </c>
      <c r="G897" s="58"/>
      <c r="H897" s="134" t="str">
        <f t="shared" si="192"/>
        <v/>
      </c>
      <c r="I897" s="35" t="b">
        <f t="shared" si="182"/>
        <v>0</v>
      </c>
      <c r="J897" s="92" t="str">
        <f t="shared" si="183"/>
        <v/>
      </c>
      <c r="K897" s="29" t="b">
        <v>0</v>
      </c>
      <c r="L897" s="92" t="str">
        <f t="shared" si="193"/>
        <v/>
      </c>
      <c r="M897" s="94" t="e">
        <f t="shared" si="184"/>
        <v>#VALUE!</v>
      </c>
      <c r="N897" s="94" t="e">
        <f t="shared" si="185"/>
        <v>#VALUE!</v>
      </c>
      <c r="O897" s="94" t="e">
        <f t="shared" si="186"/>
        <v>#VALUE!</v>
      </c>
      <c r="P897" s="95" t="e">
        <f t="shared" si="187"/>
        <v>#VALUE!</v>
      </c>
      <c r="Q897" s="95" t="e">
        <f t="shared" si="194"/>
        <v>#VALUE!</v>
      </c>
      <c r="R897" s="95" t="b">
        <f t="shared" si="195"/>
        <v>0</v>
      </c>
      <c r="S897" s="76" t="str">
        <f t="shared" si="188"/>
        <v/>
      </c>
      <c r="T897" s="94" t="e" cm="1">
        <f t="array" aca="1" ref="T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U897" s="94" t="str">
        <f t="shared" si="189"/>
        <v/>
      </c>
      <c r="V897" s="96" t="b">
        <f t="shared" si="190"/>
        <v>0</v>
      </c>
      <c r="W897" s="130" t="e">
        <f>IF(#REF!="",FALSE,IF(OR(X897&gt;Z897,X897&lt;Y897),TRUE,FALSE))</f>
        <v>#REF!</v>
      </c>
      <c r="X897" s="130">
        <f t="shared" si="191"/>
        <v>0</v>
      </c>
      <c r="Y897" s="132" t="e">
        <f>#REF!-3/30</f>
        <v>#REF!</v>
      </c>
      <c r="Z897" s="133" t="e">
        <f>#REF!+1/30</f>
        <v>#REF!</v>
      </c>
    </row>
    <row r="898" spans="1:26" s="30" customFormat="1" x14ac:dyDescent="0.25">
      <c r="A898" s="19">
        <v>883</v>
      </c>
      <c r="B898" s="20"/>
      <c r="C898" s="189"/>
      <c r="D898" s="1"/>
      <c r="E898" s="1"/>
      <c r="F898" s="233">
        <v>0</v>
      </c>
      <c r="G898" s="58"/>
      <c r="H898" s="134" t="str">
        <f t="shared" si="192"/>
        <v/>
      </c>
      <c r="I898" s="35" t="b">
        <f t="shared" si="182"/>
        <v>0</v>
      </c>
      <c r="J898" s="92" t="str">
        <f t="shared" si="183"/>
        <v/>
      </c>
      <c r="K898" s="29" t="b">
        <v>0</v>
      </c>
      <c r="L898" s="92" t="str">
        <f t="shared" si="193"/>
        <v/>
      </c>
      <c r="M898" s="94" t="e">
        <f t="shared" si="184"/>
        <v>#VALUE!</v>
      </c>
      <c r="N898" s="94" t="e">
        <f t="shared" si="185"/>
        <v>#VALUE!</v>
      </c>
      <c r="O898" s="94" t="e">
        <f t="shared" si="186"/>
        <v>#VALUE!</v>
      </c>
      <c r="P898" s="95" t="e">
        <f t="shared" si="187"/>
        <v>#VALUE!</v>
      </c>
      <c r="Q898" s="95" t="e">
        <f t="shared" si="194"/>
        <v>#VALUE!</v>
      </c>
      <c r="R898" s="95" t="b">
        <f t="shared" si="195"/>
        <v>0</v>
      </c>
      <c r="S898" s="76" t="str">
        <f t="shared" si="188"/>
        <v/>
      </c>
      <c r="T898" s="94" t="e" cm="1">
        <f t="array" aca="1" ref="T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U898" s="94" t="str">
        <f t="shared" si="189"/>
        <v/>
      </c>
      <c r="V898" s="96" t="b">
        <f t="shared" si="190"/>
        <v>0</v>
      </c>
      <c r="W898" s="130" t="e">
        <f>IF(#REF!="",FALSE,IF(OR(X898&gt;Z898,X898&lt;Y898),TRUE,FALSE))</f>
        <v>#REF!</v>
      </c>
      <c r="X898" s="130">
        <f t="shared" si="191"/>
        <v>0</v>
      </c>
      <c r="Y898" s="132" t="e">
        <f>#REF!-3/30</f>
        <v>#REF!</v>
      </c>
      <c r="Z898" s="133" t="e">
        <f>#REF!+1/30</f>
        <v>#REF!</v>
      </c>
    </row>
    <row r="899" spans="1:26" s="30" customFormat="1" x14ac:dyDescent="0.25">
      <c r="A899" s="19">
        <v>884</v>
      </c>
      <c r="B899" s="20"/>
      <c r="C899" s="189"/>
      <c r="D899" s="1"/>
      <c r="E899" s="1"/>
      <c r="F899" s="233">
        <v>0</v>
      </c>
      <c r="G899" s="58"/>
      <c r="H899" s="134" t="str">
        <f t="shared" si="192"/>
        <v/>
      </c>
      <c r="I899" s="35" t="b">
        <f t="shared" si="182"/>
        <v>0</v>
      </c>
      <c r="J899" s="92" t="str">
        <f t="shared" si="183"/>
        <v/>
      </c>
      <c r="K899" s="29" t="b">
        <v>0</v>
      </c>
      <c r="L899" s="92" t="str">
        <f t="shared" si="193"/>
        <v/>
      </c>
      <c r="M899" s="94" t="e">
        <f t="shared" si="184"/>
        <v>#VALUE!</v>
      </c>
      <c r="N899" s="94" t="e">
        <f t="shared" si="185"/>
        <v>#VALUE!</v>
      </c>
      <c r="O899" s="94" t="e">
        <f t="shared" si="186"/>
        <v>#VALUE!</v>
      </c>
      <c r="P899" s="95" t="e">
        <f t="shared" si="187"/>
        <v>#VALUE!</v>
      </c>
      <c r="Q899" s="95" t="e">
        <f t="shared" si="194"/>
        <v>#VALUE!</v>
      </c>
      <c r="R899" s="95" t="b">
        <f t="shared" si="195"/>
        <v>0</v>
      </c>
      <c r="S899" s="76" t="str">
        <f t="shared" si="188"/>
        <v/>
      </c>
      <c r="T899" s="94" t="e" cm="1">
        <f t="array" aca="1" ref="T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U899" s="94" t="str">
        <f t="shared" si="189"/>
        <v/>
      </c>
      <c r="V899" s="96" t="b">
        <f t="shared" si="190"/>
        <v>0</v>
      </c>
      <c r="W899" s="130" t="e">
        <f>IF(#REF!="",FALSE,IF(OR(X899&gt;Z899,X899&lt;Y899),TRUE,FALSE))</f>
        <v>#REF!</v>
      </c>
      <c r="X899" s="130">
        <f t="shared" si="191"/>
        <v>0</v>
      </c>
      <c r="Y899" s="132" t="e">
        <f>#REF!-3/30</f>
        <v>#REF!</v>
      </c>
      <c r="Z899" s="133" t="e">
        <f>#REF!+1/30</f>
        <v>#REF!</v>
      </c>
    </row>
    <row r="900" spans="1:26" s="30" customFormat="1" x14ac:dyDescent="0.25">
      <c r="A900" s="19">
        <v>885</v>
      </c>
      <c r="B900" s="20"/>
      <c r="C900" s="189"/>
      <c r="D900" s="1"/>
      <c r="E900" s="1"/>
      <c r="F900" s="233">
        <v>0</v>
      </c>
      <c r="G900" s="58"/>
      <c r="H900" s="134" t="str">
        <f t="shared" si="192"/>
        <v/>
      </c>
      <c r="I900" s="35" t="b">
        <f t="shared" si="182"/>
        <v>0</v>
      </c>
      <c r="J900" s="92" t="str">
        <f t="shared" si="183"/>
        <v/>
      </c>
      <c r="K900" s="29" t="b">
        <v>0</v>
      </c>
      <c r="L900" s="92" t="str">
        <f t="shared" si="193"/>
        <v/>
      </c>
      <c r="M900" s="94" t="e">
        <f t="shared" si="184"/>
        <v>#VALUE!</v>
      </c>
      <c r="N900" s="94" t="e">
        <f t="shared" si="185"/>
        <v>#VALUE!</v>
      </c>
      <c r="O900" s="94" t="e">
        <f t="shared" si="186"/>
        <v>#VALUE!</v>
      </c>
      <c r="P900" s="95" t="e">
        <f t="shared" si="187"/>
        <v>#VALUE!</v>
      </c>
      <c r="Q900" s="95" t="e">
        <f t="shared" si="194"/>
        <v>#VALUE!</v>
      </c>
      <c r="R900" s="95" t="b">
        <f t="shared" si="195"/>
        <v>0</v>
      </c>
      <c r="S900" s="76" t="str">
        <f t="shared" si="188"/>
        <v/>
      </c>
      <c r="T900" s="94" t="e" cm="1">
        <f t="array" aca="1" ref="T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U900" s="94" t="str">
        <f t="shared" si="189"/>
        <v/>
      </c>
      <c r="V900" s="96" t="b">
        <f t="shared" si="190"/>
        <v>0</v>
      </c>
      <c r="W900" s="130" t="e">
        <f>IF(#REF!="",FALSE,IF(OR(X900&gt;Z900,X900&lt;Y900),TRUE,FALSE))</f>
        <v>#REF!</v>
      </c>
      <c r="X900" s="130">
        <f t="shared" si="191"/>
        <v>0</v>
      </c>
      <c r="Y900" s="132" t="e">
        <f>#REF!-3/30</f>
        <v>#REF!</v>
      </c>
      <c r="Z900" s="133" t="e">
        <f>#REF!+1/30</f>
        <v>#REF!</v>
      </c>
    </row>
    <row r="901" spans="1:26" s="30" customFormat="1" x14ac:dyDescent="0.25">
      <c r="A901" s="19">
        <v>886</v>
      </c>
      <c r="B901" s="20"/>
      <c r="C901" s="189"/>
      <c r="D901" s="1"/>
      <c r="E901" s="1"/>
      <c r="F901" s="233">
        <v>0</v>
      </c>
      <c r="G901" s="58"/>
      <c r="H901" s="134" t="str">
        <f t="shared" si="192"/>
        <v/>
      </c>
      <c r="I901" s="35" t="b">
        <f t="shared" si="182"/>
        <v>0</v>
      </c>
      <c r="J901" s="92" t="str">
        <f t="shared" si="183"/>
        <v/>
      </c>
      <c r="K901" s="29" t="b">
        <v>0</v>
      </c>
      <c r="L901" s="92" t="str">
        <f t="shared" si="193"/>
        <v/>
      </c>
      <c r="M901" s="94" t="e">
        <f t="shared" si="184"/>
        <v>#VALUE!</v>
      </c>
      <c r="N901" s="94" t="e">
        <f t="shared" si="185"/>
        <v>#VALUE!</v>
      </c>
      <c r="O901" s="94" t="e">
        <f t="shared" si="186"/>
        <v>#VALUE!</v>
      </c>
      <c r="P901" s="95" t="e">
        <f t="shared" si="187"/>
        <v>#VALUE!</v>
      </c>
      <c r="Q901" s="95" t="e">
        <f t="shared" si="194"/>
        <v>#VALUE!</v>
      </c>
      <c r="R901" s="95" t="b">
        <f t="shared" si="195"/>
        <v>0</v>
      </c>
      <c r="S901" s="76" t="str">
        <f t="shared" si="188"/>
        <v/>
      </c>
      <c r="T901" s="94" t="e" cm="1">
        <f t="array" aca="1" ref="T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U901" s="94" t="str">
        <f t="shared" si="189"/>
        <v/>
      </c>
      <c r="V901" s="96" t="b">
        <f t="shared" si="190"/>
        <v>0</v>
      </c>
      <c r="W901" s="130" t="e">
        <f>IF(#REF!="",FALSE,IF(OR(X901&gt;Z901,X901&lt;Y901),TRUE,FALSE))</f>
        <v>#REF!</v>
      </c>
      <c r="X901" s="130">
        <f t="shared" si="191"/>
        <v>0</v>
      </c>
      <c r="Y901" s="132" t="e">
        <f>#REF!-3/30</f>
        <v>#REF!</v>
      </c>
      <c r="Z901" s="133" t="e">
        <f>#REF!+1/30</f>
        <v>#REF!</v>
      </c>
    </row>
    <row r="902" spans="1:26" s="30" customFormat="1" x14ac:dyDescent="0.25">
      <c r="A902" s="19">
        <v>887</v>
      </c>
      <c r="B902" s="20"/>
      <c r="C902" s="189"/>
      <c r="D902" s="1"/>
      <c r="E902" s="1"/>
      <c r="F902" s="233">
        <v>0</v>
      </c>
      <c r="G902" s="58"/>
      <c r="H902" s="134" t="str">
        <f t="shared" si="192"/>
        <v/>
      </c>
      <c r="I902" s="35" t="b">
        <f t="shared" si="182"/>
        <v>0</v>
      </c>
      <c r="J902" s="92" t="str">
        <f t="shared" si="183"/>
        <v/>
      </c>
      <c r="K902" s="29" t="b">
        <v>0</v>
      </c>
      <c r="L902" s="92" t="str">
        <f t="shared" si="193"/>
        <v/>
      </c>
      <c r="M902" s="94" t="e">
        <f t="shared" si="184"/>
        <v>#VALUE!</v>
      </c>
      <c r="N902" s="94" t="e">
        <f t="shared" si="185"/>
        <v>#VALUE!</v>
      </c>
      <c r="O902" s="94" t="e">
        <f t="shared" si="186"/>
        <v>#VALUE!</v>
      </c>
      <c r="P902" s="95" t="e">
        <f t="shared" si="187"/>
        <v>#VALUE!</v>
      </c>
      <c r="Q902" s="95" t="e">
        <f t="shared" si="194"/>
        <v>#VALUE!</v>
      </c>
      <c r="R902" s="95" t="b">
        <f t="shared" si="195"/>
        <v>0</v>
      </c>
      <c r="S902" s="76" t="str">
        <f t="shared" si="188"/>
        <v/>
      </c>
      <c r="T902" s="94" t="e" cm="1">
        <f t="array" aca="1" ref="T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U902" s="94" t="str">
        <f t="shared" si="189"/>
        <v/>
      </c>
      <c r="V902" s="96" t="b">
        <f t="shared" si="190"/>
        <v>0</v>
      </c>
      <c r="W902" s="130" t="e">
        <f>IF(#REF!="",FALSE,IF(OR(X902&gt;Z902,X902&lt;Y902),TRUE,FALSE))</f>
        <v>#REF!</v>
      </c>
      <c r="X902" s="130">
        <f t="shared" si="191"/>
        <v>0</v>
      </c>
      <c r="Y902" s="132" t="e">
        <f>#REF!-3/30</f>
        <v>#REF!</v>
      </c>
      <c r="Z902" s="133" t="e">
        <f>#REF!+1/30</f>
        <v>#REF!</v>
      </c>
    </row>
    <row r="903" spans="1:26" s="30" customFormat="1" x14ac:dyDescent="0.25">
      <c r="A903" s="19">
        <v>888</v>
      </c>
      <c r="B903" s="20"/>
      <c r="C903" s="189"/>
      <c r="D903" s="1"/>
      <c r="E903" s="1"/>
      <c r="F903" s="233">
        <v>0</v>
      </c>
      <c r="G903" s="58"/>
      <c r="H903" s="134" t="str">
        <f t="shared" si="192"/>
        <v/>
      </c>
      <c r="I903" s="35" t="b">
        <f t="shared" si="182"/>
        <v>0</v>
      </c>
      <c r="J903" s="92" t="str">
        <f t="shared" si="183"/>
        <v/>
      </c>
      <c r="K903" s="29" t="b">
        <v>0</v>
      </c>
      <c r="L903" s="92" t="str">
        <f t="shared" si="193"/>
        <v/>
      </c>
      <c r="M903" s="94" t="e">
        <f t="shared" si="184"/>
        <v>#VALUE!</v>
      </c>
      <c r="N903" s="94" t="e">
        <f t="shared" si="185"/>
        <v>#VALUE!</v>
      </c>
      <c r="O903" s="94" t="e">
        <f t="shared" si="186"/>
        <v>#VALUE!</v>
      </c>
      <c r="P903" s="95" t="e">
        <f t="shared" si="187"/>
        <v>#VALUE!</v>
      </c>
      <c r="Q903" s="95" t="e">
        <f t="shared" si="194"/>
        <v>#VALUE!</v>
      </c>
      <c r="R903" s="95" t="b">
        <f t="shared" si="195"/>
        <v>0</v>
      </c>
      <c r="S903" s="76" t="str">
        <f t="shared" si="188"/>
        <v/>
      </c>
      <c r="T903" s="94" t="e" cm="1">
        <f t="array" aca="1" ref="T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U903" s="94" t="str">
        <f t="shared" si="189"/>
        <v/>
      </c>
      <c r="V903" s="96" t="b">
        <f t="shared" si="190"/>
        <v>0</v>
      </c>
      <c r="W903" s="130" t="e">
        <f>IF(#REF!="",FALSE,IF(OR(X903&gt;Z903,X903&lt;Y903),TRUE,FALSE))</f>
        <v>#REF!</v>
      </c>
      <c r="X903" s="130">
        <f t="shared" si="191"/>
        <v>0</v>
      </c>
      <c r="Y903" s="132" t="e">
        <f>#REF!-3/30</f>
        <v>#REF!</v>
      </c>
      <c r="Z903" s="133" t="e">
        <f>#REF!+1/30</f>
        <v>#REF!</v>
      </c>
    </row>
    <row r="904" spans="1:26" s="30" customFormat="1" x14ac:dyDescent="0.25">
      <c r="A904" s="19">
        <v>889</v>
      </c>
      <c r="B904" s="20"/>
      <c r="C904" s="189"/>
      <c r="D904" s="1"/>
      <c r="E904" s="1"/>
      <c r="F904" s="233">
        <v>0</v>
      </c>
      <c r="G904" s="58"/>
      <c r="H904" s="134" t="str">
        <f t="shared" si="192"/>
        <v/>
      </c>
      <c r="I904" s="35" t="b">
        <f t="shared" si="182"/>
        <v>0</v>
      </c>
      <c r="J904" s="92" t="str">
        <f t="shared" si="183"/>
        <v/>
      </c>
      <c r="K904" s="29" t="b">
        <v>0</v>
      </c>
      <c r="L904" s="92" t="str">
        <f t="shared" si="193"/>
        <v/>
      </c>
      <c r="M904" s="94" t="e">
        <f t="shared" si="184"/>
        <v>#VALUE!</v>
      </c>
      <c r="N904" s="94" t="e">
        <f t="shared" si="185"/>
        <v>#VALUE!</v>
      </c>
      <c r="O904" s="94" t="e">
        <f t="shared" si="186"/>
        <v>#VALUE!</v>
      </c>
      <c r="P904" s="95" t="e">
        <f t="shared" si="187"/>
        <v>#VALUE!</v>
      </c>
      <c r="Q904" s="95" t="e">
        <f t="shared" si="194"/>
        <v>#VALUE!</v>
      </c>
      <c r="R904" s="95" t="b">
        <f t="shared" si="195"/>
        <v>0</v>
      </c>
      <c r="S904" s="76" t="str">
        <f t="shared" si="188"/>
        <v/>
      </c>
      <c r="T904" s="94" t="e" cm="1">
        <f t="array" aca="1" ref="T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U904" s="94" t="str">
        <f t="shared" si="189"/>
        <v/>
      </c>
      <c r="V904" s="96" t="b">
        <f t="shared" si="190"/>
        <v>0</v>
      </c>
      <c r="W904" s="130" t="e">
        <f>IF(#REF!="",FALSE,IF(OR(X904&gt;Z904,X904&lt;Y904),TRUE,FALSE))</f>
        <v>#REF!</v>
      </c>
      <c r="X904" s="130">
        <f t="shared" si="191"/>
        <v>0</v>
      </c>
      <c r="Y904" s="132" t="e">
        <f>#REF!-3/30</f>
        <v>#REF!</v>
      </c>
      <c r="Z904" s="133" t="e">
        <f>#REF!+1/30</f>
        <v>#REF!</v>
      </c>
    </row>
    <row r="905" spans="1:26" s="30" customFormat="1" x14ac:dyDescent="0.25">
      <c r="A905" s="19">
        <v>890</v>
      </c>
      <c r="B905" s="20"/>
      <c r="C905" s="189"/>
      <c r="D905" s="1"/>
      <c r="E905" s="1"/>
      <c r="F905" s="233">
        <v>0</v>
      </c>
      <c r="G905" s="58"/>
      <c r="H905" s="134" t="str">
        <f t="shared" si="192"/>
        <v/>
      </c>
      <c r="I905" s="35" t="b">
        <f t="shared" si="182"/>
        <v>0</v>
      </c>
      <c r="J905" s="92" t="str">
        <f t="shared" si="183"/>
        <v/>
      </c>
      <c r="K905" s="29" t="b">
        <v>0</v>
      </c>
      <c r="L905" s="92" t="str">
        <f t="shared" si="193"/>
        <v/>
      </c>
      <c r="M905" s="94" t="e">
        <f t="shared" si="184"/>
        <v>#VALUE!</v>
      </c>
      <c r="N905" s="94" t="e">
        <f t="shared" si="185"/>
        <v>#VALUE!</v>
      </c>
      <c r="O905" s="94" t="e">
        <f t="shared" si="186"/>
        <v>#VALUE!</v>
      </c>
      <c r="P905" s="95" t="e">
        <f t="shared" si="187"/>
        <v>#VALUE!</v>
      </c>
      <c r="Q905" s="95" t="e">
        <f t="shared" si="194"/>
        <v>#VALUE!</v>
      </c>
      <c r="R905" s="95" t="b">
        <f t="shared" si="195"/>
        <v>0</v>
      </c>
      <c r="S905" s="76" t="str">
        <f t="shared" si="188"/>
        <v/>
      </c>
      <c r="T905" s="94" t="e" cm="1">
        <f t="array" aca="1" ref="T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U905" s="94" t="str">
        <f t="shared" si="189"/>
        <v/>
      </c>
      <c r="V905" s="96" t="b">
        <f t="shared" si="190"/>
        <v>0</v>
      </c>
      <c r="W905" s="130" t="e">
        <f>IF(#REF!="",FALSE,IF(OR(X905&gt;Z905,X905&lt;Y905),TRUE,FALSE))</f>
        <v>#REF!</v>
      </c>
      <c r="X905" s="130">
        <f t="shared" si="191"/>
        <v>0</v>
      </c>
      <c r="Y905" s="132" t="e">
        <f>#REF!-3/30</f>
        <v>#REF!</v>
      </c>
      <c r="Z905" s="133" t="e">
        <f>#REF!+1/30</f>
        <v>#REF!</v>
      </c>
    </row>
    <row r="906" spans="1:26" s="30" customFormat="1" x14ac:dyDescent="0.25">
      <c r="A906" s="19">
        <v>891</v>
      </c>
      <c r="B906" s="20"/>
      <c r="C906" s="189"/>
      <c r="D906" s="1"/>
      <c r="E906" s="1"/>
      <c r="F906" s="233">
        <v>0</v>
      </c>
      <c r="G906" s="58"/>
      <c r="H906" s="134" t="str">
        <f t="shared" si="192"/>
        <v/>
      </c>
      <c r="I906" s="35" t="b">
        <f t="shared" si="182"/>
        <v>0</v>
      </c>
      <c r="J906" s="92" t="str">
        <f t="shared" si="183"/>
        <v/>
      </c>
      <c r="K906" s="29" t="b">
        <v>0</v>
      </c>
      <c r="L906" s="92" t="str">
        <f t="shared" si="193"/>
        <v/>
      </c>
      <c r="M906" s="94" t="e">
        <f t="shared" si="184"/>
        <v>#VALUE!</v>
      </c>
      <c r="N906" s="94" t="e">
        <f t="shared" si="185"/>
        <v>#VALUE!</v>
      </c>
      <c r="O906" s="94" t="e">
        <f t="shared" si="186"/>
        <v>#VALUE!</v>
      </c>
      <c r="P906" s="95" t="e">
        <f t="shared" si="187"/>
        <v>#VALUE!</v>
      </c>
      <c r="Q906" s="95" t="e">
        <f t="shared" si="194"/>
        <v>#VALUE!</v>
      </c>
      <c r="R906" s="95" t="b">
        <f t="shared" si="195"/>
        <v>0</v>
      </c>
      <c r="S906" s="76" t="str">
        <f t="shared" si="188"/>
        <v/>
      </c>
      <c r="T906" s="94" t="e" cm="1">
        <f t="array" aca="1" ref="T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U906" s="94" t="str">
        <f t="shared" si="189"/>
        <v/>
      </c>
      <c r="V906" s="96" t="b">
        <f t="shared" si="190"/>
        <v>0</v>
      </c>
      <c r="W906" s="130" t="e">
        <f>IF(#REF!="",FALSE,IF(OR(X906&gt;Z906,X906&lt;Y906),TRUE,FALSE))</f>
        <v>#REF!</v>
      </c>
      <c r="X906" s="130">
        <f t="shared" si="191"/>
        <v>0</v>
      </c>
      <c r="Y906" s="132" t="e">
        <f>#REF!-3/30</f>
        <v>#REF!</v>
      </c>
      <c r="Z906" s="133" t="e">
        <f>#REF!+1/30</f>
        <v>#REF!</v>
      </c>
    </row>
    <row r="907" spans="1:26" s="30" customFormat="1" x14ac:dyDescent="0.25">
      <c r="A907" s="19">
        <v>892</v>
      </c>
      <c r="B907" s="20"/>
      <c r="C907" s="189"/>
      <c r="D907" s="1"/>
      <c r="E907" s="1"/>
      <c r="F907" s="233">
        <v>0</v>
      </c>
      <c r="G907" s="58"/>
      <c r="H907" s="134" t="str">
        <f t="shared" si="192"/>
        <v/>
      </c>
      <c r="I907" s="35" t="b">
        <f t="shared" si="182"/>
        <v>0</v>
      </c>
      <c r="J907" s="92" t="str">
        <f t="shared" si="183"/>
        <v/>
      </c>
      <c r="K907" s="29" t="b">
        <v>0</v>
      </c>
      <c r="L907" s="92" t="str">
        <f t="shared" si="193"/>
        <v/>
      </c>
      <c r="M907" s="94" t="e">
        <f t="shared" si="184"/>
        <v>#VALUE!</v>
      </c>
      <c r="N907" s="94" t="e">
        <f t="shared" si="185"/>
        <v>#VALUE!</v>
      </c>
      <c r="O907" s="94" t="e">
        <f t="shared" si="186"/>
        <v>#VALUE!</v>
      </c>
      <c r="P907" s="95" t="e">
        <f t="shared" si="187"/>
        <v>#VALUE!</v>
      </c>
      <c r="Q907" s="95" t="e">
        <f t="shared" si="194"/>
        <v>#VALUE!</v>
      </c>
      <c r="R907" s="95" t="b">
        <f t="shared" si="195"/>
        <v>0</v>
      </c>
      <c r="S907" s="76" t="str">
        <f t="shared" si="188"/>
        <v/>
      </c>
      <c r="T907" s="94" t="e" cm="1">
        <f t="array" aca="1" ref="T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U907" s="94" t="str">
        <f t="shared" si="189"/>
        <v/>
      </c>
      <c r="V907" s="96" t="b">
        <f t="shared" si="190"/>
        <v>0</v>
      </c>
      <c r="W907" s="130" t="e">
        <f>IF(#REF!="",FALSE,IF(OR(X907&gt;Z907,X907&lt;Y907),TRUE,FALSE))</f>
        <v>#REF!</v>
      </c>
      <c r="X907" s="130">
        <f t="shared" si="191"/>
        <v>0</v>
      </c>
      <c r="Y907" s="132" t="e">
        <f>#REF!-3/30</f>
        <v>#REF!</v>
      </c>
      <c r="Z907" s="133" t="e">
        <f>#REF!+1/30</f>
        <v>#REF!</v>
      </c>
    </row>
    <row r="908" spans="1:26" s="30" customFormat="1" x14ac:dyDescent="0.25">
      <c r="A908" s="19">
        <v>893</v>
      </c>
      <c r="B908" s="20"/>
      <c r="C908" s="189"/>
      <c r="D908" s="1"/>
      <c r="E908" s="1"/>
      <c r="F908" s="233">
        <v>0</v>
      </c>
      <c r="G908" s="58"/>
      <c r="H908" s="134" t="str">
        <f t="shared" si="192"/>
        <v/>
      </c>
      <c r="I908" s="35" t="b">
        <f t="shared" si="182"/>
        <v>0</v>
      </c>
      <c r="J908" s="92" t="str">
        <f t="shared" si="183"/>
        <v/>
      </c>
      <c r="K908" s="29" t="b">
        <v>0</v>
      </c>
      <c r="L908" s="92" t="str">
        <f t="shared" si="193"/>
        <v/>
      </c>
      <c r="M908" s="94" t="e">
        <f t="shared" si="184"/>
        <v>#VALUE!</v>
      </c>
      <c r="N908" s="94" t="e">
        <f t="shared" si="185"/>
        <v>#VALUE!</v>
      </c>
      <c r="O908" s="94" t="e">
        <f t="shared" si="186"/>
        <v>#VALUE!</v>
      </c>
      <c r="P908" s="95" t="e">
        <f t="shared" si="187"/>
        <v>#VALUE!</v>
      </c>
      <c r="Q908" s="95" t="e">
        <f t="shared" si="194"/>
        <v>#VALUE!</v>
      </c>
      <c r="R908" s="95" t="b">
        <f t="shared" si="195"/>
        <v>0</v>
      </c>
      <c r="S908" s="76" t="str">
        <f t="shared" si="188"/>
        <v/>
      </c>
      <c r="T908" s="94" t="e" cm="1">
        <f t="array" aca="1" ref="T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U908" s="94" t="str">
        <f t="shared" si="189"/>
        <v/>
      </c>
      <c r="V908" s="96" t="b">
        <f t="shared" si="190"/>
        <v>0</v>
      </c>
      <c r="W908" s="130" t="e">
        <f>IF(#REF!="",FALSE,IF(OR(X908&gt;Z908,X908&lt;Y908),TRUE,FALSE))</f>
        <v>#REF!</v>
      </c>
      <c r="X908" s="130">
        <f t="shared" si="191"/>
        <v>0</v>
      </c>
      <c r="Y908" s="132" t="e">
        <f>#REF!-3/30</f>
        <v>#REF!</v>
      </c>
      <c r="Z908" s="133" t="e">
        <f>#REF!+1/30</f>
        <v>#REF!</v>
      </c>
    </row>
    <row r="909" spans="1:26" s="30" customFormat="1" x14ac:dyDescent="0.25">
      <c r="A909" s="19">
        <v>894</v>
      </c>
      <c r="B909" s="20"/>
      <c r="C909" s="189"/>
      <c r="D909" s="1"/>
      <c r="E909" s="1"/>
      <c r="F909" s="233">
        <v>0</v>
      </c>
      <c r="G909" s="58"/>
      <c r="H909" s="134" t="str">
        <f t="shared" si="192"/>
        <v/>
      </c>
      <c r="I909" s="35" t="b">
        <f t="shared" si="182"/>
        <v>0</v>
      </c>
      <c r="J909" s="92" t="str">
        <f t="shared" si="183"/>
        <v/>
      </c>
      <c r="K909" s="29" t="b">
        <v>0</v>
      </c>
      <c r="L909" s="92" t="str">
        <f t="shared" si="193"/>
        <v/>
      </c>
      <c r="M909" s="94" t="e">
        <f t="shared" si="184"/>
        <v>#VALUE!</v>
      </c>
      <c r="N909" s="94" t="e">
        <f t="shared" si="185"/>
        <v>#VALUE!</v>
      </c>
      <c r="O909" s="94" t="e">
        <f t="shared" si="186"/>
        <v>#VALUE!</v>
      </c>
      <c r="P909" s="95" t="e">
        <f t="shared" si="187"/>
        <v>#VALUE!</v>
      </c>
      <c r="Q909" s="95" t="e">
        <f t="shared" si="194"/>
        <v>#VALUE!</v>
      </c>
      <c r="R909" s="95" t="b">
        <f t="shared" si="195"/>
        <v>0</v>
      </c>
      <c r="S909" s="76" t="str">
        <f t="shared" si="188"/>
        <v/>
      </c>
      <c r="T909" s="94" t="e" cm="1">
        <f t="array" aca="1" ref="T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U909" s="94" t="str">
        <f t="shared" si="189"/>
        <v/>
      </c>
      <c r="V909" s="96" t="b">
        <f t="shared" si="190"/>
        <v>0</v>
      </c>
      <c r="W909" s="130" t="e">
        <f>IF(#REF!="",FALSE,IF(OR(X909&gt;Z909,X909&lt;Y909),TRUE,FALSE))</f>
        <v>#REF!</v>
      </c>
      <c r="X909" s="130">
        <f t="shared" si="191"/>
        <v>0</v>
      </c>
      <c r="Y909" s="132" t="e">
        <f>#REF!-3/30</f>
        <v>#REF!</v>
      </c>
      <c r="Z909" s="133" t="e">
        <f>#REF!+1/30</f>
        <v>#REF!</v>
      </c>
    </row>
    <row r="910" spans="1:26" s="30" customFormat="1" x14ac:dyDescent="0.25">
      <c r="A910" s="19">
        <v>895</v>
      </c>
      <c r="B910" s="20"/>
      <c r="C910" s="189"/>
      <c r="D910" s="1"/>
      <c r="E910" s="1"/>
      <c r="F910" s="233">
        <v>0</v>
      </c>
      <c r="G910" s="58"/>
      <c r="H910" s="134" t="str">
        <f t="shared" si="192"/>
        <v/>
      </c>
      <c r="I910" s="35" t="b">
        <f t="shared" si="182"/>
        <v>0</v>
      </c>
      <c r="J910" s="92" t="str">
        <f t="shared" si="183"/>
        <v/>
      </c>
      <c r="K910" s="29" t="b">
        <v>0</v>
      </c>
      <c r="L910" s="92" t="str">
        <f t="shared" si="193"/>
        <v/>
      </c>
      <c r="M910" s="94" t="e">
        <f t="shared" si="184"/>
        <v>#VALUE!</v>
      </c>
      <c r="N910" s="94" t="e">
        <f t="shared" si="185"/>
        <v>#VALUE!</v>
      </c>
      <c r="O910" s="94" t="e">
        <f t="shared" si="186"/>
        <v>#VALUE!</v>
      </c>
      <c r="P910" s="95" t="e">
        <f t="shared" si="187"/>
        <v>#VALUE!</v>
      </c>
      <c r="Q910" s="95" t="e">
        <f t="shared" si="194"/>
        <v>#VALUE!</v>
      </c>
      <c r="R910" s="95" t="b">
        <f t="shared" si="195"/>
        <v>0</v>
      </c>
      <c r="S910" s="76" t="str">
        <f t="shared" si="188"/>
        <v/>
      </c>
      <c r="T910" s="94" t="e" cm="1">
        <f t="array" aca="1" ref="T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U910" s="94" t="str">
        <f t="shared" si="189"/>
        <v/>
      </c>
      <c r="V910" s="96" t="b">
        <f t="shared" si="190"/>
        <v>0</v>
      </c>
      <c r="W910" s="130" t="e">
        <f>IF(#REF!="",FALSE,IF(OR(X910&gt;Z910,X910&lt;Y910),TRUE,FALSE))</f>
        <v>#REF!</v>
      </c>
      <c r="X910" s="130">
        <f t="shared" si="191"/>
        <v>0</v>
      </c>
      <c r="Y910" s="132" t="e">
        <f>#REF!-3/30</f>
        <v>#REF!</v>
      </c>
      <c r="Z910" s="133" t="e">
        <f>#REF!+1/30</f>
        <v>#REF!</v>
      </c>
    </row>
    <row r="911" spans="1:26" s="30" customFormat="1" x14ac:dyDescent="0.25">
      <c r="A911" s="19">
        <v>896</v>
      </c>
      <c r="B911" s="20"/>
      <c r="C911" s="189"/>
      <c r="D911" s="1"/>
      <c r="E911" s="1"/>
      <c r="F911" s="233">
        <v>0</v>
      </c>
      <c r="G911" s="58"/>
      <c r="H911" s="134" t="str">
        <f t="shared" si="192"/>
        <v/>
      </c>
      <c r="I911" s="35" t="b">
        <f t="shared" si="182"/>
        <v>0</v>
      </c>
      <c r="J911" s="92" t="str">
        <f t="shared" si="183"/>
        <v/>
      </c>
      <c r="K911" s="29" t="b">
        <v>0</v>
      </c>
      <c r="L911" s="92" t="str">
        <f t="shared" si="193"/>
        <v/>
      </c>
      <c r="M911" s="94" t="e">
        <f t="shared" si="184"/>
        <v>#VALUE!</v>
      </c>
      <c r="N911" s="94" t="e">
        <f t="shared" si="185"/>
        <v>#VALUE!</v>
      </c>
      <c r="O911" s="94" t="e">
        <f t="shared" si="186"/>
        <v>#VALUE!</v>
      </c>
      <c r="P911" s="95" t="e">
        <f t="shared" si="187"/>
        <v>#VALUE!</v>
      </c>
      <c r="Q911" s="95" t="e">
        <f t="shared" si="194"/>
        <v>#VALUE!</v>
      </c>
      <c r="R911" s="95" t="b">
        <f t="shared" si="195"/>
        <v>0</v>
      </c>
      <c r="S911" s="76" t="str">
        <f t="shared" si="188"/>
        <v/>
      </c>
      <c r="T911" s="94" t="e" cm="1">
        <f t="array" aca="1" ref="T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U911" s="94" t="str">
        <f t="shared" si="189"/>
        <v/>
      </c>
      <c r="V911" s="96" t="b">
        <f t="shared" si="190"/>
        <v>0</v>
      </c>
      <c r="W911" s="130" t="e">
        <f>IF(#REF!="",FALSE,IF(OR(X911&gt;Z911,X911&lt;Y911),TRUE,FALSE))</f>
        <v>#REF!</v>
      </c>
      <c r="X911" s="130">
        <f t="shared" si="191"/>
        <v>0</v>
      </c>
      <c r="Y911" s="132" t="e">
        <f>#REF!-3/30</f>
        <v>#REF!</v>
      </c>
      <c r="Z911" s="133" t="e">
        <f>#REF!+1/30</f>
        <v>#REF!</v>
      </c>
    </row>
    <row r="912" spans="1:26" s="30" customFormat="1" x14ac:dyDescent="0.25">
      <c r="A912" s="19">
        <v>897</v>
      </c>
      <c r="B912" s="20"/>
      <c r="C912" s="189"/>
      <c r="D912" s="1"/>
      <c r="E912" s="1"/>
      <c r="F912" s="233">
        <v>0</v>
      </c>
      <c r="G912" s="58"/>
      <c r="H912" s="134" t="str">
        <f t="shared" si="192"/>
        <v/>
      </c>
      <c r="I912" s="35" t="b">
        <f t="shared" ref="I912:I975" si="196">V912</f>
        <v>0</v>
      </c>
      <c r="J912" s="92" t="str">
        <f t="shared" ref="J912:J975" si="197">IF(I912,J$13,"")</f>
        <v/>
      </c>
      <c r="K912" s="29" t="b">
        <v>0</v>
      </c>
      <c r="L912" s="92" t="str">
        <f t="shared" si="193"/>
        <v/>
      </c>
      <c r="M912" s="94" t="e">
        <f t="shared" ref="M912:M975" si="198">VALUE(LEFT(C912,2))</f>
        <v>#VALUE!</v>
      </c>
      <c r="N912" s="94" t="e">
        <f t="shared" ref="N912:N975" si="199">VALUE(MID(C912,3,2))</f>
        <v>#VALUE!</v>
      </c>
      <c r="O912" s="94" t="e">
        <f t="shared" ref="O912:O975" si="200">TEXT(IF(VALUE(MID(C912,5,2))&gt;31,MID(C912,5,2)-60,VALUE(MID(C912,5,2))),"00")</f>
        <v>#VALUE!</v>
      </c>
      <c r="P912" s="95" t="e">
        <f t="shared" ref="P912:P975" si="201">DATEVALUE(IF(VALUE(LEFT(C912,2))&lt;20,20,19)&amp;TEXT(M912,"00")&amp;"/"&amp;N912&amp;"/"&amp;O912)</f>
        <v>#VALUE!</v>
      </c>
      <c r="Q912" s="95" t="e">
        <f t="shared" si="194"/>
        <v>#VALUE!</v>
      </c>
      <c r="R912" s="95" t="b">
        <f t="shared" si="195"/>
        <v>0</v>
      </c>
      <c r="S912" s="76" t="str">
        <f t="shared" ref="S912:S975" si="202">RIGHT(C912,1)</f>
        <v/>
      </c>
      <c r="T912" s="94" t="e" cm="1">
        <f t="array" aca="1" ref="T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U912" s="94" t="str">
        <f t="shared" ref="U912:U975" si="203">IF(C912="","",T912=S912)</f>
        <v/>
      </c>
      <c r="V912" s="96" t="b">
        <f t="shared" ref="V912:V975" si="204">IFERROR(NOT(IF(C912&lt;&gt;"",AND(R912,U912),TRUE)),TRUE)</f>
        <v>0</v>
      </c>
      <c r="W912" s="130" t="e">
        <f>IF(#REF!="",FALSE,IF(OR(X912&gt;Z912,X912&lt;Y912),TRUE,FALSE))</f>
        <v>#REF!</v>
      </c>
      <c r="X912" s="130">
        <f t="shared" ref="X912:X975" si="205">(E912-D912)/30</f>
        <v>0</v>
      </c>
      <c r="Y912" s="132" t="e">
        <f>#REF!-3/30</f>
        <v>#REF!</v>
      </c>
      <c r="Z912" s="133" t="e">
        <f>#REF!+1/30</f>
        <v>#REF!</v>
      </c>
    </row>
    <row r="913" spans="1:26" s="30" customFormat="1" x14ac:dyDescent="0.25">
      <c r="A913" s="19">
        <v>898</v>
      </c>
      <c r="B913" s="20"/>
      <c r="C913" s="189"/>
      <c r="D913" s="1"/>
      <c r="E913" s="1"/>
      <c r="F913" s="233">
        <v>0</v>
      </c>
      <c r="G913" s="58"/>
      <c r="H913" s="134" t="str">
        <f t="shared" ref="H913:H976" si="206">IF(J913="","",J913&amp;". ")&amp;IF(L913="","",L913&amp;". ")</f>
        <v/>
      </c>
      <c r="I913" s="35" t="b">
        <f t="shared" si="196"/>
        <v>0</v>
      </c>
      <c r="J913" s="92" t="str">
        <f t="shared" si="197"/>
        <v/>
      </c>
      <c r="K913" s="29" t="b">
        <v>0</v>
      </c>
      <c r="L913" s="92" t="str">
        <f t="shared" ref="L913:L976" si="207">IF(K913,L$13,"")</f>
        <v/>
      </c>
      <c r="M913" s="94" t="e">
        <f t="shared" si="198"/>
        <v>#VALUE!</v>
      </c>
      <c r="N913" s="94" t="e">
        <f t="shared" si="199"/>
        <v>#VALUE!</v>
      </c>
      <c r="O913" s="94" t="e">
        <f t="shared" si="200"/>
        <v>#VALUE!</v>
      </c>
      <c r="P913" s="95" t="e">
        <f t="shared" si="201"/>
        <v>#VALUE!</v>
      </c>
      <c r="Q913" s="95" t="e">
        <f t="shared" ref="Q913:Q976" si="208">DATE(M913,N913,O913)</f>
        <v>#VALUE!</v>
      </c>
      <c r="R913" s="95" t="b">
        <f t="shared" si="195"/>
        <v>0</v>
      </c>
      <c r="S913" s="76" t="str">
        <f t="shared" si="202"/>
        <v/>
      </c>
      <c r="T913" s="94" t="e" cm="1">
        <f t="array" aca="1" ref="T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U913" s="94" t="str">
        <f t="shared" si="203"/>
        <v/>
      </c>
      <c r="V913" s="96" t="b">
        <f t="shared" si="204"/>
        <v>0</v>
      </c>
      <c r="W913" s="130" t="e">
        <f>IF(#REF!="",FALSE,IF(OR(X913&gt;Z913,X913&lt;Y913),TRUE,FALSE))</f>
        <v>#REF!</v>
      </c>
      <c r="X913" s="130">
        <f t="shared" si="205"/>
        <v>0</v>
      </c>
      <c r="Y913" s="132" t="e">
        <f>#REF!-3/30</f>
        <v>#REF!</v>
      </c>
      <c r="Z913" s="133" t="e">
        <f>#REF!+1/30</f>
        <v>#REF!</v>
      </c>
    </row>
    <row r="914" spans="1:26" s="30" customFormat="1" x14ac:dyDescent="0.25">
      <c r="A914" s="19">
        <v>899</v>
      </c>
      <c r="B914" s="20"/>
      <c r="C914" s="189"/>
      <c r="D914" s="1"/>
      <c r="E914" s="1"/>
      <c r="F914" s="233">
        <v>0</v>
      </c>
      <c r="G914" s="58"/>
      <c r="H914" s="134" t="str">
        <f t="shared" si="206"/>
        <v/>
      </c>
      <c r="I914" s="35" t="b">
        <f t="shared" si="196"/>
        <v>0</v>
      </c>
      <c r="J914" s="92" t="str">
        <f t="shared" si="197"/>
        <v/>
      </c>
      <c r="K914" s="29" t="b">
        <v>0</v>
      </c>
      <c r="L914" s="92" t="str">
        <f t="shared" si="207"/>
        <v/>
      </c>
      <c r="M914" s="94" t="e">
        <f t="shared" si="198"/>
        <v>#VALUE!</v>
      </c>
      <c r="N914" s="94" t="e">
        <f t="shared" si="199"/>
        <v>#VALUE!</v>
      </c>
      <c r="O914" s="94" t="e">
        <f t="shared" si="200"/>
        <v>#VALUE!</v>
      </c>
      <c r="P914" s="95" t="e">
        <f t="shared" si="201"/>
        <v>#VALUE!</v>
      </c>
      <c r="Q914" s="95" t="e">
        <f t="shared" si="208"/>
        <v>#VALUE!</v>
      </c>
      <c r="R914" s="95" t="b">
        <f t="shared" ref="R914:R977" si="209">NOT(ISERR(AND(N914&lt;13,VALUE(O914)&lt;31,P914=Q914)))</f>
        <v>0</v>
      </c>
      <c r="S914" s="76" t="str">
        <f t="shared" si="202"/>
        <v/>
      </c>
      <c r="T914" s="94" t="e" cm="1">
        <f t="array" aca="1" ref="T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U914" s="94" t="str">
        <f t="shared" si="203"/>
        <v/>
      </c>
      <c r="V914" s="96" t="b">
        <f t="shared" si="204"/>
        <v>0</v>
      </c>
      <c r="W914" s="130" t="e">
        <f>IF(#REF!="",FALSE,IF(OR(X914&gt;Z914,X914&lt;Y914),TRUE,FALSE))</f>
        <v>#REF!</v>
      </c>
      <c r="X914" s="130">
        <f t="shared" si="205"/>
        <v>0</v>
      </c>
      <c r="Y914" s="132" t="e">
        <f>#REF!-3/30</f>
        <v>#REF!</v>
      </c>
      <c r="Z914" s="133" t="e">
        <f>#REF!+1/30</f>
        <v>#REF!</v>
      </c>
    </row>
    <row r="915" spans="1:26" s="30" customFormat="1" x14ac:dyDescent="0.25">
      <c r="A915" s="19">
        <v>900</v>
      </c>
      <c r="B915" s="20"/>
      <c r="C915" s="189"/>
      <c r="D915" s="1"/>
      <c r="E915" s="1"/>
      <c r="F915" s="233">
        <v>0</v>
      </c>
      <c r="G915" s="58"/>
      <c r="H915" s="134" t="str">
        <f t="shared" si="206"/>
        <v/>
      </c>
      <c r="I915" s="35" t="b">
        <f t="shared" si="196"/>
        <v>0</v>
      </c>
      <c r="J915" s="92" t="str">
        <f t="shared" si="197"/>
        <v/>
      </c>
      <c r="K915" s="29" t="b">
        <v>0</v>
      </c>
      <c r="L915" s="92" t="str">
        <f t="shared" si="207"/>
        <v/>
      </c>
      <c r="M915" s="94" t="e">
        <f t="shared" si="198"/>
        <v>#VALUE!</v>
      </c>
      <c r="N915" s="94" t="e">
        <f t="shared" si="199"/>
        <v>#VALUE!</v>
      </c>
      <c r="O915" s="94" t="e">
        <f t="shared" si="200"/>
        <v>#VALUE!</v>
      </c>
      <c r="P915" s="95" t="e">
        <f t="shared" si="201"/>
        <v>#VALUE!</v>
      </c>
      <c r="Q915" s="95" t="e">
        <f t="shared" si="208"/>
        <v>#VALUE!</v>
      </c>
      <c r="R915" s="95" t="b">
        <f t="shared" si="209"/>
        <v>0</v>
      </c>
      <c r="S915" s="76" t="str">
        <f t="shared" si="202"/>
        <v/>
      </c>
      <c r="T915" s="94" t="e" cm="1">
        <f t="array" aca="1" ref="T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U915" s="94" t="str">
        <f t="shared" si="203"/>
        <v/>
      </c>
      <c r="V915" s="96" t="b">
        <f t="shared" si="204"/>
        <v>0</v>
      </c>
      <c r="W915" s="130" t="e">
        <f>IF(#REF!="",FALSE,IF(OR(X915&gt;Z915,X915&lt;Y915),TRUE,FALSE))</f>
        <v>#REF!</v>
      </c>
      <c r="X915" s="130">
        <f t="shared" si="205"/>
        <v>0</v>
      </c>
      <c r="Y915" s="132" t="e">
        <f>#REF!-3/30</f>
        <v>#REF!</v>
      </c>
      <c r="Z915" s="133" t="e">
        <f>#REF!+1/30</f>
        <v>#REF!</v>
      </c>
    </row>
    <row r="916" spans="1:26" s="30" customFormat="1" x14ac:dyDescent="0.25">
      <c r="A916" s="19">
        <v>901</v>
      </c>
      <c r="B916" s="20"/>
      <c r="C916" s="189"/>
      <c r="D916" s="1"/>
      <c r="E916" s="1"/>
      <c r="F916" s="233">
        <v>0</v>
      </c>
      <c r="G916" s="58"/>
      <c r="H916" s="134" t="str">
        <f t="shared" si="206"/>
        <v/>
      </c>
      <c r="I916" s="35" t="b">
        <f t="shared" si="196"/>
        <v>0</v>
      </c>
      <c r="J916" s="92" t="str">
        <f t="shared" si="197"/>
        <v/>
      </c>
      <c r="K916" s="29" t="b">
        <v>0</v>
      </c>
      <c r="L916" s="92" t="str">
        <f t="shared" si="207"/>
        <v/>
      </c>
      <c r="M916" s="94" t="e">
        <f t="shared" si="198"/>
        <v>#VALUE!</v>
      </c>
      <c r="N916" s="94" t="e">
        <f t="shared" si="199"/>
        <v>#VALUE!</v>
      </c>
      <c r="O916" s="94" t="e">
        <f t="shared" si="200"/>
        <v>#VALUE!</v>
      </c>
      <c r="P916" s="95" t="e">
        <f t="shared" si="201"/>
        <v>#VALUE!</v>
      </c>
      <c r="Q916" s="95" t="e">
        <f t="shared" si="208"/>
        <v>#VALUE!</v>
      </c>
      <c r="R916" s="95" t="b">
        <f t="shared" si="209"/>
        <v>0</v>
      </c>
      <c r="S916" s="76" t="str">
        <f t="shared" si="202"/>
        <v/>
      </c>
      <c r="T916" s="94" t="e" cm="1">
        <f t="array" aca="1" ref="T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U916" s="94" t="str">
        <f t="shared" si="203"/>
        <v/>
      </c>
      <c r="V916" s="96" t="b">
        <f t="shared" si="204"/>
        <v>0</v>
      </c>
      <c r="W916" s="130" t="e">
        <f>IF(#REF!="",FALSE,IF(OR(X916&gt;Z916,X916&lt;Y916),TRUE,FALSE))</f>
        <v>#REF!</v>
      </c>
      <c r="X916" s="130">
        <f t="shared" si="205"/>
        <v>0</v>
      </c>
      <c r="Y916" s="132" t="e">
        <f>#REF!-3/30</f>
        <v>#REF!</v>
      </c>
      <c r="Z916" s="133" t="e">
        <f>#REF!+1/30</f>
        <v>#REF!</v>
      </c>
    </row>
    <row r="917" spans="1:26" s="30" customFormat="1" x14ac:dyDescent="0.25">
      <c r="A917" s="19">
        <v>902</v>
      </c>
      <c r="B917" s="20"/>
      <c r="C917" s="189"/>
      <c r="D917" s="1"/>
      <c r="E917" s="1"/>
      <c r="F917" s="233">
        <v>0</v>
      </c>
      <c r="G917" s="58"/>
      <c r="H917" s="134" t="str">
        <f t="shared" si="206"/>
        <v/>
      </c>
      <c r="I917" s="35" t="b">
        <f t="shared" si="196"/>
        <v>0</v>
      </c>
      <c r="J917" s="92" t="str">
        <f t="shared" si="197"/>
        <v/>
      </c>
      <c r="K917" s="29" t="b">
        <v>0</v>
      </c>
      <c r="L917" s="92" t="str">
        <f t="shared" si="207"/>
        <v/>
      </c>
      <c r="M917" s="94" t="e">
        <f t="shared" si="198"/>
        <v>#VALUE!</v>
      </c>
      <c r="N917" s="94" t="e">
        <f t="shared" si="199"/>
        <v>#VALUE!</v>
      </c>
      <c r="O917" s="94" t="e">
        <f t="shared" si="200"/>
        <v>#VALUE!</v>
      </c>
      <c r="P917" s="95" t="e">
        <f t="shared" si="201"/>
        <v>#VALUE!</v>
      </c>
      <c r="Q917" s="95" t="e">
        <f t="shared" si="208"/>
        <v>#VALUE!</v>
      </c>
      <c r="R917" s="95" t="b">
        <f t="shared" si="209"/>
        <v>0</v>
      </c>
      <c r="S917" s="76" t="str">
        <f t="shared" si="202"/>
        <v/>
      </c>
      <c r="T917" s="94" t="e" cm="1">
        <f t="array" aca="1" ref="T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U917" s="94" t="str">
        <f t="shared" si="203"/>
        <v/>
      </c>
      <c r="V917" s="96" t="b">
        <f t="shared" si="204"/>
        <v>0</v>
      </c>
      <c r="W917" s="130" t="e">
        <f>IF(#REF!="",FALSE,IF(OR(X917&gt;Z917,X917&lt;Y917),TRUE,FALSE))</f>
        <v>#REF!</v>
      </c>
      <c r="X917" s="130">
        <f t="shared" si="205"/>
        <v>0</v>
      </c>
      <c r="Y917" s="132" t="e">
        <f>#REF!-3/30</f>
        <v>#REF!</v>
      </c>
      <c r="Z917" s="133" t="e">
        <f>#REF!+1/30</f>
        <v>#REF!</v>
      </c>
    </row>
    <row r="918" spans="1:26" s="30" customFormat="1" x14ac:dyDescent="0.25">
      <c r="A918" s="19">
        <v>903</v>
      </c>
      <c r="B918" s="20"/>
      <c r="C918" s="189"/>
      <c r="D918" s="1"/>
      <c r="E918" s="1"/>
      <c r="F918" s="233">
        <v>0</v>
      </c>
      <c r="G918" s="58"/>
      <c r="H918" s="134" t="str">
        <f t="shared" si="206"/>
        <v/>
      </c>
      <c r="I918" s="35" t="b">
        <f t="shared" si="196"/>
        <v>0</v>
      </c>
      <c r="J918" s="92" t="str">
        <f t="shared" si="197"/>
        <v/>
      </c>
      <c r="K918" s="29" t="b">
        <v>0</v>
      </c>
      <c r="L918" s="92" t="str">
        <f t="shared" si="207"/>
        <v/>
      </c>
      <c r="M918" s="94" t="e">
        <f t="shared" si="198"/>
        <v>#VALUE!</v>
      </c>
      <c r="N918" s="94" t="e">
        <f t="shared" si="199"/>
        <v>#VALUE!</v>
      </c>
      <c r="O918" s="94" t="e">
        <f t="shared" si="200"/>
        <v>#VALUE!</v>
      </c>
      <c r="P918" s="95" t="e">
        <f t="shared" si="201"/>
        <v>#VALUE!</v>
      </c>
      <c r="Q918" s="95" t="e">
        <f t="shared" si="208"/>
        <v>#VALUE!</v>
      </c>
      <c r="R918" s="95" t="b">
        <f t="shared" si="209"/>
        <v>0</v>
      </c>
      <c r="S918" s="76" t="str">
        <f t="shared" si="202"/>
        <v/>
      </c>
      <c r="T918" s="94" t="e" cm="1">
        <f t="array" aca="1" ref="T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U918" s="94" t="str">
        <f t="shared" si="203"/>
        <v/>
      </c>
      <c r="V918" s="96" t="b">
        <f t="shared" si="204"/>
        <v>0</v>
      </c>
      <c r="W918" s="130" t="e">
        <f>IF(#REF!="",FALSE,IF(OR(X918&gt;Z918,X918&lt;Y918),TRUE,FALSE))</f>
        <v>#REF!</v>
      </c>
      <c r="X918" s="130">
        <f t="shared" si="205"/>
        <v>0</v>
      </c>
      <c r="Y918" s="132" t="e">
        <f>#REF!-3/30</f>
        <v>#REF!</v>
      </c>
      <c r="Z918" s="133" t="e">
        <f>#REF!+1/30</f>
        <v>#REF!</v>
      </c>
    </row>
    <row r="919" spans="1:26" s="30" customFormat="1" x14ac:dyDescent="0.25">
      <c r="A919" s="19">
        <v>904</v>
      </c>
      <c r="B919" s="20"/>
      <c r="C919" s="189"/>
      <c r="D919" s="1"/>
      <c r="E919" s="1"/>
      <c r="F919" s="233">
        <v>0</v>
      </c>
      <c r="G919" s="58"/>
      <c r="H919" s="134" t="str">
        <f t="shared" si="206"/>
        <v/>
      </c>
      <c r="I919" s="35" t="b">
        <f t="shared" si="196"/>
        <v>0</v>
      </c>
      <c r="J919" s="92" t="str">
        <f t="shared" si="197"/>
        <v/>
      </c>
      <c r="K919" s="29" t="b">
        <v>0</v>
      </c>
      <c r="L919" s="92" t="str">
        <f t="shared" si="207"/>
        <v/>
      </c>
      <c r="M919" s="94" t="e">
        <f t="shared" si="198"/>
        <v>#VALUE!</v>
      </c>
      <c r="N919" s="94" t="e">
        <f t="shared" si="199"/>
        <v>#VALUE!</v>
      </c>
      <c r="O919" s="94" t="e">
        <f t="shared" si="200"/>
        <v>#VALUE!</v>
      </c>
      <c r="P919" s="95" t="e">
        <f t="shared" si="201"/>
        <v>#VALUE!</v>
      </c>
      <c r="Q919" s="95" t="e">
        <f t="shared" si="208"/>
        <v>#VALUE!</v>
      </c>
      <c r="R919" s="95" t="b">
        <f t="shared" si="209"/>
        <v>0</v>
      </c>
      <c r="S919" s="76" t="str">
        <f t="shared" si="202"/>
        <v/>
      </c>
      <c r="T919" s="94" t="e" cm="1">
        <f t="array" aca="1" ref="T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U919" s="94" t="str">
        <f t="shared" si="203"/>
        <v/>
      </c>
      <c r="V919" s="96" t="b">
        <f t="shared" si="204"/>
        <v>0</v>
      </c>
      <c r="W919" s="130" t="e">
        <f>IF(#REF!="",FALSE,IF(OR(X919&gt;Z919,X919&lt;Y919),TRUE,FALSE))</f>
        <v>#REF!</v>
      </c>
      <c r="X919" s="130">
        <f t="shared" si="205"/>
        <v>0</v>
      </c>
      <c r="Y919" s="132" t="e">
        <f>#REF!-3/30</f>
        <v>#REF!</v>
      </c>
      <c r="Z919" s="133" t="e">
        <f>#REF!+1/30</f>
        <v>#REF!</v>
      </c>
    </row>
    <row r="920" spans="1:26" s="30" customFormat="1" x14ac:dyDescent="0.25">
      <c r="A920" s="19">
        <v>905</v>
      </c>
      <c r="B920" s="20"/>
      <c r="C920" s="189"/>
      <c r="D920" s="1"/>
      <c r="E920" s="1"/>
      <c r="F920" s="233">
        <v>0</v>
      </c>
      <c r="G920" s="58"/>
      <c r="H920" s="134" t="str">
        <f t="shared" si="206"/>
        <v/>
      </c>
      <c r="I920" s="35" t="b">
        <f t="shared" si="196"/>
        <v>0</v>
      </c>
      <c r="J920" s="92" t="str">
        <f t="shared" si="197"/>
        <v/>
      </c>
      <c r="K920" s="29" t="b">
        <v>0</v>
      </c>
      <c r="L920" s="92" t="str">
        <f t="shared" si="207"/>
        <v/>
      </c>
      <c r="M920" s="94" t="e">
        <f t="shared" si="198"/>
        <v>#VALUE!</v>
      </c>
      <c r="N920" s="94" t="e">
        <f t="shared" si="199"/>
        <v>#VALUE!</v>
      </c>
      <c r="O920" s="94" t="e">
        <f t="shared" si="200"/>
        <v>#VALUE!</v>
      </c>
      <c r="P920" s="95" t="e">
        <f t="shared" si="201"/>
        <v>#VALUE!</v>
      </c>
      <c r="Q920" s="95" t="e">
        <f t="shared" si="208"/>
        <v>#VALUE!</v>
      </c>
      <c r="R920" s="95" t="b">
        <f t="shared" si="209"/>
        <v>0</v>
      </c>
      <c r="S920" s="76" t="str">
        <f t="shared" si="202"/>
        <v/>
      </c>
      <c r="T920" s="94" t="e" cm="1">
        <f t="array" aca="1" ref="T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U920" s="94" t="str">
        <f t="shared" si="203"/>
        <v/>
      </c>
      <c r="V920" s="96" t="b">
        <f t="shared" si="204"/>
        <v>0</v>
      </c>
      <c r="W920" s="130" t="e">
        <f>IF(#REF!="",FALSE,IF(OR(X920&gt;Z920,X920&lt;Y920),TRUE,FALSE))</f>
        <v>#REF!</v>
      </c>
      <c r="X920" s="130">
        <f t="shared" si="205"/>
        <v>0</v>
      </c>
      <c r="Y920" s="132" t="e">
        <f>#REF!-3/30</f>
        <v>#REF!</v>
      </c>
      <c r="Z920" s="133" t="e">
        <f>#REF!+1/30</f>
        <v>#REF!</v>
      </c>
    </row>
    <row r="921" spans="1:26" s="30" customFormat="1" x14ac:dyDescent="0.25">
      <c r="A921" s="19">
        <v>906</v>
      </c>
      <c r="B921" s="20"/>
      <c r="C921" s="189"/>
      <c r="D921" s="1"/>
      <c r="E921" s="1"/>
      <c r="F921" s="233">
        <v>0</v>
      </c>
      <c r="G921" s="58"/>
      <c r="H921" s="134" t="str">
        <f t="shared" si="206"/>
        <v/>
      </c>
      <c r="I921" s="35" t="b">
        <f t="shared" si="196"/>
        <v>0</v>
      </c>
      <c r="J921" s="92" t="str">
        <f t="shared" si="197"/>
        <v/>
      </c>
      <c r="K921" s="29" t="b">
        <v>0</v>
      </c>
      <c r="L921" s="92" t="str">
        <f t="shared" si="207"/>
        <v/>
      </c>
      <c r="M921" s="94" t="e">
        <f t="shared" si="198"/>
        <v>#VALUE!</v>
      </c>
      <c r="N921" s="94" t="e">
        <f t="shared" si="199"/>
        <v>#VALUE!</v>
      </c>
      <c r="O921" s="94" t="e">
        <f t="shared" si="200"/>
        <v>#VALUE!</v>
      </c>
      <c r="P921" s="95" t="e">
        <f t="shared" si="201"/>
        <v>#VALUE!</v>
      </c>
      <c r="Q921" s="95" t="e">
        <f t="shared" si="208"/>
        <v>#VALUE!</v>
      </c>
      <c r="R921" s="95" t="b">
        <f t="shared" si="209"/>
        <v>0</v>
      </c>
      <c r="S921" s="76" t="str">
        <f t="shared" si="202"/>
        <v/>
      </c>
      <c r="T921" s="94" t="e" cm="1">
        <f t="array" aca="1" ref="T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U921" s="94" t="str">
        <f t="shared" si="203"/>
        <v/>
      </c>
      <c r="V921" s="96" t="b">
        <f t="shared" si="204"/>
        <v>0</v>
      </c>
      <c r="W921" s="130" t="e">
        <f>IF(#REF!="",FALSE,IF(OR(X921&gt;Z921,X921&lt;Y921),TRUE,FALSE))</f>
        <v>#REF!</v>
      </c>
      <c r="X921" s="130">
        <f t="shared" si="205"/>
        <v>0</v>
      </c>
      <c r="Y921" s="132" t="e">
        <f>#REF!-3/30</f>
        <v>#REF!</v>
      </c>
      <c r="Z921" s="133" t="e">
        <f>#REF!+1/30</f>
        <v>#REF!</v>
      </c>
    </row>
    <row r="922" spans="1:26" s="30" customFormat="1" x14ac:dyDescent="0.25">
      <c r="A922" s="19">
        <v>907</v>
      </c>
      <c r="B922" s="20"/>
      <c r="C922" s="189"/>
      <c r="D922" s="1"/>
      <c r="E922" s="1"/>
      <c r="F922" s="233">
        <v>0</v>
      </c>
      <c r="G922" s="58"/>
      <c r="H922" s="134" t="str">
        <f t="shared" si="206"/>
        <v/>
      </c>
      <c r="I922" s="35" t="b">
        <f t="shared" si="196"/>
        <v>0</v>
      </c>
      <c r="J922" s="92" t="str">
        <f t="shared" si="197"/>
        <v/>
      </c>
      <c r="K922" s="29" t="b">
        <v>0</v>
      </c>
      <c r="L922" s="92" t="str">
        <f t="shared" si="207"/>
        <v/>
      </c>
      <c r="M922" s="94" t="e">
        <f t="shared" si="198"/>
        <v>#VALUE!</v>
      </c>
      <c r="N922" s="94" t="e">
        <f t="shared" si="199"/>
        <v>#VALUE!</v>
      </c>
      <c r="O922" s="94" t="e">
        <f t="shared" si="200"/>
        <v>#VALUE!</v>
      </c>
      <c r="P922" s="95" t="e">
        <f t="shared" si="201"/>
        <v>#VALUE!</v>
      </c>
      <c r="Q922" s="95" t="e">
        <f t="shared" si="208"/>
        <v>#VALUE!</v>
      </c>
      <c r="R922" s="95" t="b">
        <f t="shared" si="209"/>
        <v>0</v>
      </c>
      <c r="S922" s="76" t="str">
        <f t="shared" si="202"/>
        <v/>
      </c>
      <c r="T922" s="94" t="e" cm="1">
        <f t="array" aca="1" ref="T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U922" s="94" t="str">
        <f t="shared" si="203"/>
        <v/>
      </c>
      <c r="V922" s="96" t="b">
        <f t="shared" si="204"/>
        <v>0</v>
      </c>
      <c r="W922" s="130" t="e">
        <f>IF(#REF!="",FALSE,IF(OR(X922&gt;Z922,X922&lt;Y922),TRUE,FALSE))</f>
        <v>#REF!</v>
      </c>
      <c r="X922" s="130">
        <f t="shared" si="205"/>
        <v>0</v>
      </c>
      <c r="Y922" s="132" t="e">
        <f>#REF!-3/30</f>
        <v>#REF!</v>
      </c>
      <c r="Z922" s="133" t="e">
        <f>#REF!+1/30</f>
        <v>#REF!</v>
      </c>
    </row>
    <row r="923" spans="1:26" s="30" customFormat="1" x14ac:dyDescent="0.25">
      <c r="A923" s="19">
        <v>908</v>
      </c>
      <c r="B923" s="20"/>
      <c r="C923" s="189"/>
      <c r="D923" s="1"/>
      <c r="E923" s="1"/>
      <c r="F923" s="233">
        <v>0</v>
      </c>
      <c r="G923" s="58"/>
      <c r="H923" s="134" t="str">
        <f t="shared" si="206"/>
        <v/>
      </c>
      <c r="I923" s="35" t="b">
        <f t="shared" si="196"/>
        <v>0</v>
      </c>
      <c r="J923" s="92" t="str">
        <f t="shared" si="197"/>
        <v/>
      </c>
      <c r="K923" s="29" t="b">
        <v>0</v>
      </c>
      <c r="L923" s="92" t="str">
        <f t="shared" si="207"/>
        <v/>
      </c>
      <c r="M923" s="94" t="e">
        <f t="shared" si="198"/>
        <v>#VALUE!</v>
      </c>
      <c r="N923" s="94" t="e">
        <f t="shared" si="199"/>
        <v>#VALUE!</v>
      </c>
      <c r="O923" s="94" t="e">
        <f t="shared" si="200"/>
        <v>#VALUE!</v>
      </c>
      <c r="P923" s="95" t="e">
        <f t="shared" si="201"/>
        <v>#VALUE!</v>
      </c>
      <c r="Q923" s="95" t="e">
        <f t="shared" si="208"/>
        <v>#VALUE!</v>
      </c>
      <c r="R923" s="95" t="b">
        <f t="shared" si="209"/>
        <v>0</v>
      </c>
      <c r="S923" s="76" t="str">
        <f t="shared" si="202"/>
        <v/>
      </c>
      <c r="T923" s="94" t="e" cm="1">
        <f t="array" aca="1" ref="T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U923" s="94" t="str">
        <f t="shared" si="203"/>
        <v/>
      </c>
      <c r="V923" s="96" t="b">
        <f t="shared" si="204"/>
        <v>0</v>
      </c>
      <c r="W923" s="130" t="e">
        <f>IF(#REF!="",FALSE,IF(OR(X923&gt;Z923,X923&lt;Y923),TRUE,FALSE))</f>
        <v>#REF!</v>
      </c>
      <c r="X923" s="130">
        <f t="shared" si="205"/>
        <v>0</v>
      </c>
      <c r="Y923" s="132" t="e">
        <f>#REF!-3/30</f>
        <v>#REF!</v>
      </c>
      <c r="Z923" s="133" t="e">
        <f>#REF!+1/30</f>
        <v>#REF!</v>
      </c>
    </row>
    <row r="924" spans="1:26" s="30" customFormat="1" x14ac:dyDescent="0.25">
      <c r="A924" s="19">
        <v>909</v>
      </c>
      <c r="B924" s="20"/>
      <c r="C924" s="189"/>
      <c r="D924" s="1"/>
      <c r="E924" s="1"/>
      <c r="F924" s="233">
        <v>0</v>
      </c>
      <c r="G924" s="58"/>
      <c r="H924" s="134" t="str">
        <f t="shared" si="206"/>
        <v/>
      </c>
      <c r="I924" s="35" t="b">
        <f t="shared" si="196"/>
        <v>0</v>
      </c>
      <c r="J924" s="92" t="str">
        <f t="shared" si="197"/>
        <v/>
      </c>
      <c r="K924" s="29" t="b">
        <v>0</v>
      </c>
      <c r="L924" s="92" t="str">
        <f t="shared" si="207"/>
        <v/>
      </c>
      <c r="M924" s="94" t="e">
        <f t="shared" si="198"/>
        <v>#VALUE!</v>
      </c>
      <c r="N924" s="94" t="e">
        <f t="shared" si="199"/>
        <v>#VALUE!</v>
      </c>
      <c r="O924" s="94" t="e">
        <f t="shared" si="200"/>
        <v>#VALUE!</v>
      </c>
      <c r="P924" s="95" t="e">
        <f t="shared" si="201"/>
        <v>#VALUE!</v>
      </c>
      <c r="Q924" s="95" t="e">
        <f t="shared" si="208"/>
        <v>#VALUE!</v>
      </c>
      <c r="R924" s="95" t="b">
        <f t="shared" si="209"/>
        <v>0</v>
      </c>
      <c r="S924" s="76" t="str">
        <f t="shared" si="202"/>
        <v/>
      </c>
      <c r="T924" s="94" t="e" cm="1">
        <f t="array" aca="1" ref="T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U924" s="94" t="str">
        <f t="shared" si="203"/>
        <v/>
      </c>
      <c r="V924" s="96" t="b">
        <f t="shared" si="204"/>
        <v>0</v>
      </c>
      <c r="W924" s="130" t="e">
        <f>IF(#REF!="",FALSE,IF(OR(X924&gt;Z924,X924&lt;Y924),TRUE,FALSE))</f>
        <v>#REF!</v>
      </c>
      <c r="X924" s="130">
        <f t="shared" si="205"/>
        <v>0</v>
      </c>
      <c r="Y924" s="132" t="e">
        <f>#REF!-3/30</f>
        <v>#REF!</v>
      </c>
      <c r="Z924" s="133" t="e">
        <f>#REF!+1/30</f>
        <v>#REF!</v>
      </c>
    </row>
    <row r="925" spans="1:26" s="30" customFormat="1" x14ac:dyDescent="0.25">
      <c r="A925" s="19">
        <v>910</v>
      </c>
      <c r="B925" s="20"/>
      <c r="C925" s="189"/>
      <c r="D925" s="1"/>
      <c r="E925" s="1"/>
      <c r="F925" s="233">
        <v>0</v>
      </c>
      <c r="G925" s="58"/>
      <c r="H925" s="134" t="str">
        <f t="shared" si="206"/>
        <v/>
      </c>
      <c r="I925" s="35" t="b">
        <f t="shared" si="196"/>
        <v>0</v>
      </c>
      <c r="J925" s="92" t="str">
        <f t="shared" si="197"/>
        <v/>
      </c>
      <c r="K925" s="29" t="b">
        <v>0</v>
      </c>
      <c r="L925" s="92" t="str">
        <f t="shared" si="207"/>
        <v/>
      </c>
      <c r="M925" s="94" t="e">
        <f t="shared" si="198"/>
        <v>#VALUE!</v>
      </c>
      <c r="N925" s="94" t="e">
        <f t="shared" si="199"/>
        <v>#VALUE!</v>
      </c>
      <c r="O925" s="94" t="e">
        <f t="shared" si="200"/>
        <v>#VALUE!</v>
      </c>
      <c r="P925" s="95" t="e">
        <f t="shared" si="201"/>
        <v>#VALUE!</v>
      </c>
      <c r="Q925" s="95" t="e">
        <f t="shared" si="208"/>
        <v>#VALUE!</v>
      </c>
      <c r="R925" s="95" t="b">
        <f t="shared" si="209"/>
        <v>0</v>
      </c>
      <c r="S925" s="76" t="str">
        <f t="shared" si="202"/>
        <v/>
      </c>
      <c r="T925" s="94" t="e" cm="1">
        <f t="array" aca="1" ref="T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U925" s="94" t="str">
        <f t="shared" si="203"/>
        <v/>
      </c>
      <c r="V925" s="96" t="b">
        <f t="shared" si="204"/>
        <v>0</v>
      </c>
      <c r="W925" s="130" t="e">
        <f>IF(#REF!="",FALSE,IF(OR(X925&gt;Z925,X925&lt;Y925),TRUE,FALSE))</f>
        <v>#REF!</v>
      </c>
      <c r="X925" s="130">
        <f t="shared" si="205"/>
        <v>0</v>
      </c>
      <c r="Y925" s="132" t="e">
        <f>#REF!-3/30</f>
        <v>#REF!</v>
      </c>
      <c r="Z925" s="133" t="e">
        <f>#REF!+1/30</f>
        <v>#REF!</v>
      </c>
    </row>
    <row r="926" spans="1:26" s="30" customFormat="1" x14ac:dyDescent="0.25">
      <c r="A926" s="19">
        <v>911</v>
      </c>
      <c r="B926" s="20"/>
      <c r="C926" s="189"/>
      <c r="D926" s="1"/>
      <c r="E926" s="1"/>
      <c r="F926" s="233">
        <v>0</v>
      </c>
      <c r="G926" s="58"/>
      <c r="H926" s="134" t="str">
        <f t="shared" si="206"/>
        <v/>
      </c>
      <c r="I926" s="35" t="b">
        <f t="shared" si="196"/>
        <v>0</v>
      </c>
      <c r="J926" s="92" t="str">
        <f t="shared" si="197"/>
        <v/>
      </c>
      <c r="K926" s="29" t="b">
        <v>0</v>
      </c>
      <c r="L926" s="92" t="str">
        <f t="shared" si="207"/>
        <v/>
      </c>
      <c r="M926" s="94" t="e">
        <f t="shared" si="198"/>
        <v>#VALUE!</v>
      </c>
      <c r="N926" s="94" t="e">
        <f t="shared" si="199"/>
        <v>#VALUE!</v>
      </c>
      <c r="O926" s="94" t="e">
        <f t="shared" si="200"/>
        <v>#VALUE!</v>
      </c>
      <c r="P926" s="95" t="e">
        <f t="shared" si="201"/>
        <v>#VALUE!</v>
      </c>
      <c r="Q926" s="95" t="e">
        <f t="shared" si="208"/>
        <v>#VALUE!</v>
      </c>
      <c r="R926" s="95" t="b">
        <f t="shared" si="209"/>
        <v>0</v>
      </c>
      <c r="S926" s="76" t="str">
        <f t="shared" si="202"/>
        <v/>
      </c>
      <c r="T926" s="94" t="e" cm="1">
        <f t="array" aca="1" ref="T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U926" s="94" t="str">
        <f t="shared" si="203"/>
        <v/>
      </c>
      <c r="V926" s="96" t="b">
        <f t="shared" si="204"/>
        <v>0</v>
      </c>
      <c r="W926" s="130" t="e">
        <f>IF(#REF!="",FALSE,IF(OR(X926&gt;Z926,X926&lt;Y926),TRUE,FALSE))</f>
        <v>#REF!</v>
      </c>
      <c r="X926" s="130">
        <f t="shared" si="205"/>
        <v>0</v>
      </c>
      <c r="Y926" s="132" t="e">
        <f>#REF!-3/30</f>
        <v>#REF!</v>
      </c>
      <c r="Z926" s="133" t="e">
        <f>#REF!+1/30</f>
        <v>#REF!</v>
      </c>
    </row>
    <row r="927" spans="1:26" s="30" customFormat="1" x14ac:dyDescent="0.25">
      <c r="A927" s="19">
        <v>912</v>
      </c>
      <c r="B927" s="20"/>
      <c r="C927" s="189"/>
      <c r="D927" s="1"/>
      <c r="E927" s="1"/>
      <c r="F927" s="233">
        <v>0</v>
      </c>
      <c r="G927" s="58"/>
      <c r="H927" s="134" t="str">
        <f t="shared" si="206"/>
        <v/>
      </c>
      <c r="I927" s="35" t="b">
        <f t="shared" si="196"/>
        <v>0</v>
      </c>
      <c r="J927" s="92" t="str">
        <f t="shared" si="197"/>
        <v/>
      </c>
      <c r="K927" s="29" t="b">
        <v>0</v>
      </c>
      <c r="L927" s="92" t="str">
        <f t="shared" si="207"/>
        <v/>
      </c>
      <c r="M927" s="94" t="e">
        <f t="shared" si="198"/>
        <v>#VALUE!</v>
      </c>
      <c r="N927" s="94" t="e">
        <f t="shared" si="199"/>
        <v>#VALUE!</v>
      </c>
      <c r="O927" s="94" t="e">
        <f t="shared" si="200"/>
        <v>#VALUE!</v>
      </c>
      <c r="P927" s="95" t="e">
        <f t="shared" si="201"/>
        <v>#VALUE!</v>
      </c>
      <c r="Q927" s="95" t="e">
        <f t="shared" si="208"/>
        <v>#VALUE!</v>
      </c>
      <c r="R927" s="95" t="b">
        <f t="shared" si="209"/>
        <v>0</v>
      </c>
      <c r="S927" s="76" t="str">
        <f t="shared" si="202"/>
        <v/>
      </c>
      <c r="T927" s="94" t="e" cm="1">
        <f t="array" aca="1" ref="T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U927" s="94" t="str">
        <f t="shared" si="203"/>
        <v/>
      </c>
      <c r="V927" s="96" t="b">
        <f t="shared" si="204"/>
        <v>0</v>
      </c>
      <c r="W927" s="130" t="e">
        <f>IF(#REF!="",FALSE,IF(OR(X927&gt;Z927,X927&lt;Y927),TRUE,FALSE))</f>
        <v>#REF!</v>
      </c>
      <c r="X927" s="130">
        <f t="shared" si="205"/>
        <v>0</v>
      </c>
      <c r="Y927" s="132" t="e">
        <f>#REF!-3/30</f>
        <v>#REF!</v>
      </c>
      <c r="Z927" s="133" t="e">
        <f>#REF!+1/30</f>
        <v>#REF!</v>
      </c>
    </row>
    <row r="928" spans="1:26" s="30" customFormat="1" x14ac:dyDescent="0.25">
      <c r="A928" s="19">
        <v>913</v>
      </c>
      <c r="B928" s="20"/>
      <c r="C928" s="189"/>
      <c r="D928" s="1"/>
      <c r="E928" s="1"/>
      <c r="F928" s="233">
        <v>0</v>
      </c>
      <c r="G928" s="58"/>
      <c r="H928" s="134" t="str">
        <f t="shared" si="206"/>
        <v/>
      </c>
      <c r="I928" s="35" t="b">
        <f t="shared" si="196"/>
        <v>0</v>
      </c>
      <c r="J928" s="92" t="str">
        <f t="shared" si="197"/>
        <v/>
      </c>
      <c r="K928" s="29" t="b">
        <v>0</v>
      </c>
      <c r="L928" s="92" t="str">
        <f t="shared" si="207"/>
        <v/>
      </c>
      <c r="M928" s="94" t="e">
        <f t="shared" si="198"/>
        <v>#VALUE!</v>
      </c>
      <c r="N928" s="94" t="e">
        <f t="shared" si="199"/>
        <v>#VALUE!</v>
      </c>
      <c r="O928" s="94" t="e">
        <f t="shared" si="200"/>
        <v>#VALUE!</v>
      </c>
      <c r="P928" s="95" t="e">
        <f t="shared" si="201"/>
        <v>#VALUE!</v>
      </c>
      <c r="Q928" s="95" t="e">
        <f t="shared" si="208"/>
        <v>#VALUE!</v>
      </c>
      <c r="R928" s="95" t="b">
        <f t="shared" si="209"/>
        <v>0</v>
      </c>
      <c r="S928" s="76" t="str">
        <f t="shared" si="202"/>
        <v/>
      </c>
      <c r="T928" s="94" t="e" cm="1">
        <f t="array" aca="1" ref="T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U928" s="94" t="str">
        <f t="shared" si="203"/>
        <v/>
      </c>
      <c r="V928" s="96" t="b">
        <f t="shared" si="204"/>
        <v>0</v>
      </c>
      <c r="W928" s="130" t="e">
        <f>IF(#REF!="",FALSE,IF(OR(X928&gt;Z928,X928&lt;Y928),TRUE,FALSE))</f>
        <v>#REF!</v>
      </c>
      <c r="X928" s="130">
        <f t="shared" si="205"/>
        <v>0</v>
      </c>
      <c r="Y928" s="132" t="e">
        <f>#REF!-3/30</f>
        <v>#REF!</v>
      </c>
      <c r="Z928" s="133" t="e">
        <f>#REF!+1/30</f>
        <v>#REF!</v>
      </c>
    </row>
    <row r="929" spans="1:26" s="30" customFormat="1" x14ac:dyDescent="0.25">
      <c r="A929" s="19">
        <v>914</v>
      </c>
      <c r="B929" s="20"/>
      <c r="C929" s="189"/>
      <c r="D929" s="1"/>
      <c r="E929" s="1"/>
      <c r="F929" s="233">
        <v>0</v>
      </c>
      <c r="G929" s="58"/>
      <c r="H929" s="134" t="str">
        <f t="shared" si="206"/>
        <v/>
      </c>
      <c r="I929" s="35" t="b">
        <f t="shared" si="196"/>
        <v>0</v>
      </c>
      <c r="J929" s="92" t="str">
        <f t="shared" si="197"/>
        <v/>
      </c>
      <c r="K929" s="29" t="b">
        <v>0</v>
      </c>
      <c r="L929" s="92" t="str">
        <f t="shared" si="207"/>
        <v/>
      </c>
      <c r="M929" s="94" t="e">
        <f t="shared" si="198"/>
        <v>#VALUE!</v>
      </c>
      <c r="N929" s="94" t="e">
        <f t="shared" si="199"/>
        <v>#VALUE!</v>
      </c>
      <c r="O929" s="94" t="e">
        <f t="shared" si="200"/>
        <v>#VALUE!</v>
      </c>
      <c r="P929" s="95" t="e">
        <f t="shared" si="201"/>
        <v>#VALUE!</v>
      </c>
      <c r="Q929" s="95" t="e">
        <f t="shared" si="208"/>
        <v>#VALUE!</v>
      </c>
      <c r="R929" s="95" t="b">
        <f t="shared" si="209"/>
        <v>0</v>
      </c>
      <c r="S929" s="76" t="str">
        <f t="shared" si="202"/>
        <v/>
      </c>
      <c r="T929" s="94" t="e" cm="1">
        <f t="array" aca="1" ref="T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U929" s="94" t="str">
        <f t="shared" si="203"/>
        <v/>
      </c>
      <c r="V929" s="96" t="b">
        <f t="shared" si="204"/>
        <v>0</v>
      </c>
      <c r="W929" s="130" t="e">
        <f>IF(#REF!="",FALSE,IF(OR(X929&gt;Z929,X929&lt;Y929),TRUE,FALSE))</f>
        <v>#REF!</v>
      </c>
      <c r="X929" s="130">
        <f t="shared" si="205"/>
        <v>0</v>
      </c>
      <c r="Y929" s="132" t="e">
        <f>#REF!-3/30</f>
        <v>#REF!</v>
      </c>
      <c r="Z929" s="133" t="e">
        <f>#REF!+1/30</f>
        <v>#REF!</v>
      </c>
    </row>
    <row r="930" spans="1:26" s="30" customFormat="1" x14ac:dyDescent="0.25">
      <c r="A930" s="19">
        <v>915</v>
      </c>
      <c r="B930" s="20"/>
      <c r="C930" s="189"/>
      <c r="D930" s="1"/>
      <c r="E930" s="1"/>
      <c r="F930" s="233">
        <v>0</v>
      </c>
      <c r="G930" s="58"/>
      <c r="H930" s="134" t="str">
        <f t="shared" si="206"/>
        <v/>
      </c>
      <c r="I930" s="35" t="b">
        <f t="shared" si="196"/>
        <v>0</v>
      </c>
      <c r="J930" s="92" t="str">
        <f t="shared" si="197"/>
        <v/>
      </c>
      <c r="K930" s="29" t="b">
        <v>0</v>
      </c>
      <c r="L930" s="92" t="str">
        <f t="shared" si="207"/>
        <v/>
      </c>
      <c r="M930" s="94" t="e">
        <f t="shared" si="198"/>
        <v>#VALUE!</v>
      </c>
      <c r="N930" s="94" t="e">
        <f t="shared" si="199"/>
        <v>#VALUE!</v>
      </c>
      <c r="O930" s="94" t="e">
        <f t="shared" si="200"/>
        <v>#VALUE!</v>
      </c>
      <c r="P930" s="95" t="e">
        <f t="shared" si="201"/>
        <v>#VALUE!</v>
      </c>
      <c r="Q930" s="95" t="e">
        <f t="shared" si="208"/>
        <v>#VALUE!</v>
      </c>
      <c r="R930" s="95" t="b">
        <f t="shared" si="209"/>
        <v>0</v>
      </c>
      <c r="S930" s="76" t="str">
        <f t="shared" si="202"/>
        <v/>
      </c>
      <c r="T930" s="94" t="e" cm="1">
        <f t="array" aca="1" ref="T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U930" s="94" t="str">
        <f t="shared" si="203"/>
        <v/>
      </c>
      <c r="V930" s="96" t="b">
        <f t="shared" si="204"/>
        <v>0</v>
      </c>
      <c r="W930" s="130" t="e">
        <f>IF(#REF!="",FALSE,IF(OR(X930&gt;Z930,X930&lt;Y930),TRUE,FALSE))</f>
        <v>#REF!</v>
      </c>
      <c r="X930" s="130">
        <f t="shared" si="205"/>
        <v>0</v>
      </c>
      <c r="Y930" s="132" t="e">
        <f>#REF!-3/30</f>
        <v>#REF!</v>
      </c>
      <c r="Z930" s="133" t="e">
        <f>#REF!+1/30</f>
        <v>#REF!</v>
      </c>
    </row>
    <row r="931" spans="1:26" s="30" customFormat="1" x14ac:dyDescent="0.25">
      <c r="A931" s="19">
        <v>916</v>
      </c>
      <c r="B931" s="20"/>
      <c r="C931" s="189"/>
      <c r="D931" s="1"/>
      <c r="E931" s="1"/>
      <c r="F931" s="233">
        <v>0</v>
      </c>
      <c r="G931" s="58"/>
      <c r="H931" s="134" t="str">
        <f t="shared" si="206"/>
        <v/>
      </c>
      <c r="I931" s="35" t="b">
        <f t="shared" si="196"/>
        <v>0</v>
      </c>
      <c r="J931" s="92" t="str">
        <f t="shared" si="197"/>
        <v/>
      </c>
      <c r="K931" s="29" t="b">
        <v>0</v>
      </c>
      <c r="L931" s="92" t="str">
        <f t="shared" si="207"/>
        <v/>
      </c>
      <c r="M931" s="94" t="e">
        <f t="shared" si="198"/>
        <v>#VALUE!</v>
      </c>
      <c r="N931" s="94" t="e">
        <f t="shared" si="199"/>
        <v>#VALUE!</v>
      </c>
      <c r="O931" s="94" t="e">
        <f t="shared" si="200"/>
        <v>#VALUE!</v>
      </c>
      <c r="P931" s="95" t="e">
        <f t="shared" si="201"/>
        <v>#VALUE!</v>
      </c>
      <c r="Q931" s="95" t="e">
        <f t="shared" si="208"/>
        <v>#VALUE!</v>
      </c>
      <c r="R931" s="95" t="b">
        <f t="shared" si="209"/>
        <v>0</v>
      </c>
      <c r="S931" s="76" t="str">
        <f t="shared" si="202"/>
        <v/>
      </c>
      <c r="T931" s="94" t="e" cm="1">
        <f t="array" aca="1" ref="T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U931" s="94" t="str">
        <f t="shared" si="203"/>
        <v/>
      </c>
      <c r="V931" s="96" t="b">
        <f t="shared" si="204"/>
        <v>0</v>
      </c>
      <c r="W931" s="130" t="e">
        <f>IF(#REF!="",FALSE,IF(OR(X931&gt;Z931,X931&lt;Y931),TRUE,FALSE))</f>
        <v>#REF!</v>
      </c>
      <c r="X931" s="130">
        <f t="shared" si="205"/>
        <v>0</v>
      </c>
      <c r="Y931" s="132" t="e">
        <f>#REF!-3/30</f>
        <v>#REF!</v>
      </c>
      <c r="Z931" s="133" t="e">
        <f>#REF!+1/30</f>
        <v>#REF!</v>
      </c>
    </row>
    <row r="932" spans="1:26" s="30" customFormat="1" x14ac:dyDescent="0.25">
      <c r="A932" s="19">
        <v>917</v>
      </c>
      <c r="B932" s="20"/>
      <c r="C932" s="189"/>
      <c r="D932" s="1"/>
      <c r="E932" s="1"/>
      <c r="F932" s="233">
        <v>0</v>
      </c>
      <c r="G932" s="58"/>
      <c r="H932" s="134" t="str">
        <f t="shared" si="206"/>
        <v/>
      </c>
      <c r="I932" s="35" t="b">
        <f t="shared" si="196"/>
        <v>0</v>
      </c>
      <c r="J932" s="92" t="str">
        <f t="shared" si="197"/>
        <v/>
      </c>
      <c r="K932" s="29" t="b">
        <v>0</v>
      </c>
      <c r="L932" s="92" t="str">
        <f t="shared" si="207"/>
        <v/>
      </c>
      <c r="M932" s="94" t="e">
        <f t="shared" si="198"/>
        <v>#VALUE!</v>
      </c>
      <c r="N932" s="94" t="e">
        <f t="shared" si="199"/>
        <v>#VALUE!</v>
      </c>
      <c r="O932" s="94" t="e">
        <f t="shared" si="200"/>
        <v>#VALUE!</v>
      </c>
      <c r="P932" s="95" t="e">
        <f t="shared" si="201"/>
        <v>#VALUE!</v>
      </c>
      <c r="Q932" s="95" t="e">
        <f t="shared" si="208"/>
        <v>#VALUE!</v>
      </c>
      <c r="R932" s="95" t="b">
        <f t="shared" si="209"/>
        <v>0</v>
      </c>
      <c r="S932" s="76" t="str">
        <f t="shared" si="202"/>
        <v/>
      </c>
      <c r="T932" s="94" t="e" cm="1">
        <f t="array" aca="1" ref="T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U932" s="94" t="str">
        <f t="shared" si="203"/>
        <v/>
      </c>
      <c r="V932" s="96" t="b">
        <f t="shared" si="204"/>
        <v>0</v>
      </c>
      <c r="W932" s="130" t="e">
        <f>IF(#REF!="",FALSE,IF(OR(X932&gt;Z932,X932&lt;Y932),TRUE,FALSE))</f>
        <v>#REF!</v>
      </c>
      <c r="X932" s="130">
        <f t="shared" si="205"/>
        <v>0</v>
      </c>
      <c r="Y932" s="132" t="e">
        <f>#REF!-3/30</f>
        <v>#REF!</v>
      </c>
      <c r="Z932" s="133" t="e">
        <f>#REF!+1/30</f>
        <v>#REF!</v>
      </c>
    </row>
    <row r="933" spans="1:26" s="30" customFormat="1" x14ac:dyDescent="0.25">
      <c r="A933" s="19">
        <v>918</v>
      </c>
      <c r="B933" s="20"/>
      <c r="C933" s="189"/>
      <c r="D933" s="1"/>
      <c r="E933" s="1"/>
      <c r="F933" s="233">
        <v>0</v>
      </c>
      <c r="G933" s="58"/>
      <c r="H933" s="134" t="str">
        <f t="shared" si="206"/>
        <v/>
      </c>
      <c r="I933" s="35" t="b">
        <f t="shared" si="196"/>
        <v>0</v>
      </c>
      <c r="J933" s="92" t="str">
        <f t="shared" si="197"/>
        <v/>
      </c>
      <c r="K933" s="29" t="b">
        <v>0</v>
      </c>
      <c r="L933" s="92" t="str">
        <f t="shared" si="207"/>
        <v/>
      </c>
      <c r="M933" s="94" t="e">
        <f t="shared" si="198"/>
        <v>#VALUE!</v>
      </c>
      <c r="N933" s="94" t="e">
        <f t="shared" si="199"/>
        <v>#VALUE!</v>
      </c>
      <c r="O933" s="94" t="e">
        <f t="shared" si="200"/>
        <v>#VALUE!</v>
      </c>
      <c r="P933" s="95" t="e">
        <f t="shared" si="201"/>
        <v>#VALUE!</v>
      </c>
      <c r="Q933" s="95" t="e">
        <f t="shared" si="208"/>
        <v>#VALUE!</v>
      </c>
      <c r="R933" s="95" t="b">
        <f t="shared" si="209"/>
        <v>0</v>
      </c>
      <c r="S933" s="76" t="str">
        <f t="shared" si="202"/>
        <v/>
      </c>
      <c r="T933" s="94" t="e" cm="1">
        <f t="array" aca="1" ref="T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U933" s="94" t="str">
        <f t="shared" si="203"/>
        <v/>
      </c>
      <c r="V933" s="96" t="b">
        <f t="shared" si="204"/>
        <v>0</v>
      </c>
      <c r="W933" s="130" t="e">
        <f>IF(#REF!="",FALSE,IF(OR(X933&gt;Z933,X933&lt;Y933),TRUE,FALSE))</f>
        <v>#REF!</v>
      </c>
      <c r="X933" s="130">
        <f t="shared" si="205"/>
        <v>0</v>
      </c>
      <c r="Y933" s="132" t="e">
        <f>#REF!-3/30</f>
        <v>#REF!</v>
      </c>
      <c r="Z933" s="133" t="e">
        <f>#REF!+1/30</f>
        <v>#REF!</v>
      </c>
    </row>
    <row r="934" spans="1:26" s="30" customFormat="1" x14ac:dyDescent="0.25">
      <c r="A934" s="19">
        <v>919</v>
      </c>
      <c r="B934" s="20"/>
      <c r="C934" s="189"/>
      <c r="D934" s="1"/>
      <c r="E934" s="1"/>
      <c r="F934" s="233">
        <v>0</v>
      </c>
      <c r="G934" s="58"/>
      <c r="H934" s="134" t="str">
        <f t="shared" si="206"/>
        <v/>
      </c>
      <c r="I934" s="35" t="b">
        <f t="shared" si="196"/>
        <v>0</v>
      </c>
      <c r="J934" s="92" t="str">
        <f t="shared" si="197"/>
        <v/>
      </c>
      <c r="K934" s="29" t="b">
        <v>0</v>
      </c>
      <c r="L934" s="92" t="str">
        <f t="shared" si="207"/>
        <v/>
      </c>
      <c r="M934" s="94" t="e">
        <f t="shared" si="198"/>
        <v>#VALUE!</v>
      </c>
      <c r="N934" s="94" t="e">
        <f t="shared" si="199"/>
        <v>#VALUE!</v>
      </c>
      <c r="O934" s="94" t="e">
        <f t="shared" si="200"/>
        <v>#VALUE!</v>
      </c>
      <c r="P934" s="95" t="e">
        <f t="shared" si="201"/>
        <v>#VALUE!</v>
      </c>
      <c r="Q934" s="95" t="e">
        <f t="shared" si="208"/>
        <v>#VALUE!</v>
      </c>
      <c r="R934" s="95" t="b">
        <f t="shared" si="209"/>
        <v>0</v>
      </c>
      <c r="S934" s="76" t="str">
        <f t="shared" si="202"/>
        <v/>
      </c>
      <c r="T934" s="94" t="e" cm="1">
        <f t="array" aca="1" ref="T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U934" s="94" t="str">
        <f t="shared" si="203"/>
        <v/>
      </c>
      <c r="V934" s="96" t="b">
        <f t="shared" si="204"/>
        <v>0</v>
      </c>
      <c r="W934" s="130" t="e">
        <f>IF(#REF!="",FALSE,IF(OR(X934&gt;Z934,X934&lt;Y934),TRUE,FALSE))</f>
        <v>#REF!</v>
      </c>
      <c r="X934" s="130">
        <f t="shared" si="205"/>
        <v>0</v>
      </c>
      <c r="Y934" s="132" t="e">
        <f>#REF!-3/30</f>
        <v>#REF!</v>
      </c>
      <c r="Z934" s="133" t="e">
        <f>#REF!+1/30</f>
        <v>#REF!</v>
      </c>
    </row>
    <row r="935" spans="1:26" s="30" customFormat="1" x14ac:dyDescent="0.25">
      <c r="A935" s="19">
        <v>920</v>
      </c>
      <c r="B935" s="20"/>
      <c r="C935" s="189"/>
      <c r="D935" s="1"/>
      <c r="E935" s="1"/>
      <c r="F935" s="233">
        <v>0</v>
      </c>
      <c r="G935" s="58"/>
      <c r="H935" s="134" t="str">
        <f t="shared" si="206"/>
        <v/>
      </c>
      <c r="I935" s="35" t="b">
        <f t="shared" si="196"/>
        <v>0</v>
      </c>
      <c r="J935" s="92" t="str">
        <f t="shared" si="197"/>
        <v/>
      </c>
      <c r="K935" s="29" t="b">
        <v>0</v>
      </c>
      <c r="L935" s="92" t="str">
        <f t="shared" si="207"/>
        <v/>
      </c>
      <c r="M935" s="94" t="e">
        <f t="shared" si="198"/>
        <v>#VALUE!</v>
      </c>
      <c r="N935" s="94" t="e">
        <f t="shared" si="199"/>
        <v>#VALUE!</v>
      </c>
      <c r="O935" s="94" t="e">
        <f t="shared" si="200"/>
        <v>#VALUE!</v>
      </c>
      <c r="P935" s="95" t="e">
        <f t="shared" si="201"/>
        <v>#VALUE!</v>
      </c>
      <c r="Q935" s="95" t="e">
        <f t="shared" si="208"/>
        <v>#VALUE!</v>
      </c>
      <c r="R935" s="95" t="b">
        <f t="shared" si="209"/>
        <v>0</v>
      </c>
      <c r="S935" s="76" t="str">
        <f t="shared" si="202"/>
        <v/>
      </c>
      <c r="T935" s="94" t="e" cm="1">
        <f t="array" aca="1" ref="T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U935" s="94" t="str">
        <f t="shared" si="203"/>
        <v/>
      </c>
      <c r="V935" s="96" t="b">
        <f t="shared" si="204"/>
        <v>0</v>
      </c>
      <c r="W935" s="130" t="e">
        <f>IF(#REF!="",FALSE,IF(OR(X935&gt;Z935,X935&lt;Y935),TRUE,FALSE))</f>
        <v>#REF!</v>
      </c>
      <c r="X935" s="130">
        <f t="shared" si="205"/>
        <v>0</v>
      </c>
      <c r="Y935" s="132" t="e">
        <f>#REF!-3/30</f>
        <v>#REF!</v>
      </c>
      <c r="Z935" s="133" t="e">
        <f>#REF!+1/30</f>
        <v>#REF!</v>
      </c>
    </row>
    <row r="936" spans="1:26" s="30" customFormat="1" x14ac:dyDescent="0.25">
      <c r="A936" s="19">
        <v>921</v>
      </c>
      <c r="B936" s="20"/>
      <c r="C936" s="189"/>
      <c r="D936" s="1"/>
      <c r="E936" s="1"/>
      <c r="F936" s="233">
        <v>0</v>
      </c>
      <c r="G936" s="58"/>
      <c r="H936" s="134" t="str">
        <f t="shared" si="206"/>
        <v/>
      </c>
      <c r="I936" s="35" t="b">
        <f t="shared" si="196"/>
        <v>0</v>
      </c>
      <c r="J936" s="92" t="str">
        <f t="shared" si="197"/>
        <v/>
      </c>
      <c r="K936" s="29" t="b">
        <v>0</v>
      </c>
      <c r="L936" s="92" t="str">
        <f t="shared" si="207"/>
        <v/>
      </c>
      <c r="M936" s="94" t="e">
        <f t="shared" si="198"/>
        <v>#VALUE!</v>
      </c>
      <c r="N936" s="94" t="e">
        <f t="shared" si="199"/>
        <v>#VALUE!</v>
      </c>
      <c r="O936" s="94" t="e">
        <f t="shared" si="200"/>
        <v>#VALUE!</v>
      </c>
      <c r="P936" s="95" t="e">
        <f t="shared" si="201"/>
        <v>#VALUE!</v>
      </c>
      <c r="Q936" s="95" t="e">
        <f t="shared" si="208"/>
        <v>#VALUE!</v>
      </c>
      <c r="R936" s="95" t="b">
        <f t="shared" si="209"/>
        <v>0</v>
      </c>
      <c r="S936" s="76" t="str">
        <f t="shared" si="202"/>
        <v/>
      </c>
      <c r="T936" s="94" t="e" cm="1">
        <f t="array" aca="1" ref="T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U936" s="94" t="str">
        <f t="shared" si="203"/>
        <v/>
      </c>
      <c r="V936" s="96" t="b">
        <f t="shared" si="204"/>
        <v>0</v>
      </c>
      <c r="W936" s="130" t="e">
        <f>IF(#REF!="",FALSE,IF(OR(X936&gt;Z936,X936&lt;Y936),TRUE,FALSE))</f>
        <v>#REF!</v>
      </c>
      <c r="X936" s="130">
        <f t="shared" si="205"/>
        <v>0</v>
      </c>
      <c r="Y936" s="132" t="e">
        <f>#REF!-3/30</f>
        <v>#REF!</v>
      </c>
      <c r="Z936" s="133" t="e">
        <f>#REF!+1/30</f>
        <v>#REF!</v>
      </c>
    </row>
    <row r="937" spans="1:26" s="30" customFormat="1" x14ac:dyDescent="0.25">
      <c r="A937" s="19">
        <v>922</v>
      </c>
      <c r="B937" s="20"/>
      <c r="C937" s="189"/>
      <c r="D937" s="1"/>
      <c r="E937" s="1"/>
      <c r="F937" s="233">
        <v>0</v>
      </c>
      <c r="G937" s="58"/>
      <c r="H937" s="134" t="str">
        <f t="shared" si="206"/>
        <v/>
      </c>
      <c r="I937" s="35" t="b">
        <f t="shared" si="196"/>
        <v>0</v>
      </c>
      <c r="J937" s="92" t="str">
        <f t="shared" si="197"/>
        <v/>
      </c>
      <c r="K937" s="29" t="b">
        <v>0</v>
      </c>
      <c r="L937" s="92" t="str">
        <f t="shared" si="207"/>
        <v/>
      </c>
      <c r="M937" s="94" t="e">
        <f t="shared" si="198"/>
        <v>#VALUE!</v>
      </c>
      <c r="N937" s="94" t="e">
        <f t="shared" si="199"/>
        <v>#VALUE!</v>
      </c>
      <c r="O937" s="94" t="e">
        <f t="shared" si="200"/>
        <v>#VALUE!</v>
      </c>
      <c r="P937" s="95" t="e">
        <f t="shared" si="201"/>
        <v>#VALUE!</v>
      </c>
      <c r="Q937" s="95" t="e">
        <f t="shared" si="208"/>
        <v>#VALUE!</v>
      </c>
      <c r="R937" s="95" t="b">
        <f t="shared" si="209"/>
        <v>0</v>
      </c>
      <c r="S937" s="76" t="str">
        <f t="shared" si="202"/>
        <v/>
      </c>
      <c r="T937" s="94" t="e" cm="1">
        <f t="array" aca="1" ref="T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U937" s="94" t="str">
        <f t="shared" si="203"/>
        <v/>
      </c>
      <c r="V937" s="96" t="b">
        <f t="shared" si="204"/>
        <v>0</v>
      </c>
      <c r="W937" s="130" t="e">
        <f>IF(#REF!="",FALSE,IF(OR(X937&gt;Z937,X937&lt;Y937),TRUE,FALSE))</f>
        <v>#REF!</v>
      </c>
      <c r="X937" s="130">
        <f t="shared" si="205"/>
        <v>0</v>
      </c>
      <c r="Y937" s="132" t="e">
        <f>#REF!-3/30</f>
        <v>#REF!</v>
      </c>
      <c r="Z937" s="133" t="e">
        <f>#REF!+1/30</f>
        <v>#REF!</v>
      </c>
    </row>
    <row r="938" spans="1:26" s="30" customFormat="1" x14ac:dyDescent="0.25">
      <c r="A938" s="19">
        <v>923</v>
      </c>
      <c r="B938" s="20"/>
      <c r="C938" s="189"/>
      <c r="D938" s="1"/>
      <c r="E938" s="1"/>
      <c r="F938" s="233">
        <v>0</v>
      </c>
      <c r="G938" s="58"/>
      <c r="H938" s="134" t="str">
        <f t="shared" si="206"/>
        <v/>
      </c>
      <c r="I938" s="35" t="b">
        <f t="shared" si="196"/>
        <v>0</v>
      </c>
      <c r="J938" s="92" t="str">
        <f t="shared" si="197"/>
        <v/>
      </c>
      <c r="K938" s="29" t="b">
        <v>0</v>
      </c>
      <c r="L938" s="92" t="str">
        <f t="shared" si="207"/>
        <v/>
      </c>
      <c r="M938" s="94" t="e">
        <f t="shared" si="198"/>
        <v>#VALUE!</v>
      </c>
      <c r="N938" s="94" t="e">
        <f t="shared" si="199"/>
        <v>#VALUE!</v>
      </c>
      <c r="O938" s="94" t="e">
        <f t="shared" si="200"/>
        <v>#VALUE!</v>
      </c>
      <c r="P938" s="95" t="e">
        <f t="shared" si="201"/>
        <v>#VALUE!</v>
      </c>
      <c r="Q938" s="95" t="e">
        <f t="shared" si="208"/>
        <v>#VALUE!</v>
      </c>
      <c r="R938" s="95" t="b">
        <f t="shared" si="209"/>
        <v>0</v>
      </c>
      <c r="S938" s="76" t="str">
        <f t="shared" si="202"/>
        <v/>
      </c>
      <c r="T938" s="94" t="e" cm="1">
        <f t="array" aca="1" ref="T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U938" s="94" t="str">
        <f t="shared" si="203"/>
        <v/>
      </c>
      <c r="V938" s="96" t="b">
        <f t="shared" si="204"/>
        <v>0</v>
      </c>
      <c r="W938" s="130" t="e">
        <f>IF(#REF!="",FALSE,IF(OR(X938&gt;Z938,X938&lt;Y938),TRUE,FALSE))</f>
        <v>#REF!</v>
      </c>
      <c r="X938" s="130">
        <f t="shared" si="205"/>
        <v>0</v>
      </c>
      <c r="Y938" s="132" t="e">
        <f>#REF!-3/30</f>
        <v>#REF!</v>
      </c>
      <c r="Z938" s="133" t="e">
        <f>#REF!+1/30</f>
        <v>#REF!</v>
      </c>
    </row>
    <row r="939" spans="1:26" s="30" customFormat="1" x14ac:dyDescent="0.25">
      <c r="A939" s="19">
        <v>924</v>
      </c>
      <c r="B939" s="20"/>
      <c r="C939" s="189"/>
      <c r="D939" s="1"/>
      <c r="E939" s="1"/>
      <c r="F939" s="233">
        <v>0</v>
      </c>
      <c r="G939" s="58"/>
      <c r="H939" s="134" t="str">
        <f t="shared" si="206"/>
        <v/>
      </c>
      <c r="I939" s="35" t="b">
        <f t="shared" si="196"/>
        <v>0</v>
      </c>
      <c r="J939" s="92" t="str">
        <f t="shared" si="197"/>
        <v/>
      </c>
      <c r="K939" s="29" t="b">
        <v>0</v>
      </c>
      <c r="L939" s="92" t="str">
        <f t="shared" si="207"/>
        <v/>
      </c>
      <c r="M939" s="94" t="e">
        <f t="shared" si="198"/>
        <v>#VALUE!</v>
      </c>
      <c r="N939" s="94" t="e">
        <f t="shared" si="199"/>
        <v>#VALUE!</v>
      </c>
      <c r="O939" s="94" t="e">
        <f t="shared" si="200"/>
        <v>#VALUE!</v>
      </c>
      <c r="P939" s="95" t="e">
        <f t="shared" si="201"/>
        <v>#VALUE!</v>
      </c>
      <c r="Q939" s="95" t="e">
        <f t="shared" si="208"/>
        <v>#VALUE!</v>
      </c>
      <c r="R939" s="95" t="b">
        <f t="shared" si="209"/>
        <v>0</v>
      </c>
      <c r="S939" s="76" t="str">
        <f t="shared" si="202"/>
        <v/>
      </c>
      <c r="T939" s="94" t="e" cm="1">
        <f t="array" aca="1" ref="T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U939" s="94" t="str">
        <f t="shared" si="203"/>
        <v/>
      </c>
      <c r="V939" s="96" t="b">
        <f t="shared" si="204"/>
        <v>0</v>
      </c>
      <c r="W939" s="130" t="e">
        <f>IF(#REF!="",FALSE,IF(OR(X939&gt;Z939,X939&lt;Y939),TRUE,FALSE))</f>
        <v>#REF!</v>
      </c>
      <c r="X939" s="130">
        <f t="shared" si="205"/>
        <v>0</v>
      </c>
      <c r="Y939" s="132" t="e">
        <f>#REF!-3/30</f>
        <v>#REF!</v>
      </c>
      <c r="Z939" s="133" t="e">
        <f>#REF!+1/30</f>
        <v>#REF!</v>
      </c>
    </row>
    <row r="940" spans="1:26" s="30" customFormat="1" x14ac:dyDescent="0.25">
      <c r="A940" s="19">
        <v>925</v>
      </c>
      <c r="B940" s="20"/>
      <c r="C940" s="189"/>
      <c r="D940" s="1"/>
      <c r="E940" s="1"/>
      <c r="F940" s="233">
        <v>0</v>
      </c>
      <c r="G940" s="58"/>
      <c r="H940" s="134" t="str">
        <f t="shared" si="206"/>
        <v/>
      </c>
      <c r="I940" s="35" t="b">
        <f t="shared" si="196"/>
        <v>0</v>
      </c>
      <c r="J940" s="92" t="str">
        <f t="shared" si="197"/>
        <v/>
      </c>
      <c r="K940" s="29" t="b">
        <v>0</v>
      </c>
      <c r="L940" s="92" t="str">
        <f t="shared" si="207"/>
        <v/>
      </c>
      <c r="M940" s="94" t="e">
        <f t="shared" si="198"/>
        <v>#VALUE!</v>
      </c>
      <c r="N940" s="94" t="e">
        <f t="shared" si="199"/>
        <v>#VALUE!</v>
      </c>
      <c r="O940" s="94" t="e">
        <f t="shared" si="200"/>
        <v>#VALUE!</v>
      </c>
      <c r="P940" s="95" t="e">
        <f t="shared" si="201"/>
        <v>#VALUE!</v>
      </c>
      <c r="Q940" s="95" t="e">
        <f t="shared" si="208"/>
        <v>#VALUE!</v>
      </c>
      <c r="R940" s="95" t="b">
        <f t="shared" si="209"/>
        <v>0</v>
      </c>
      <c r="S940" s="76" t="str">
        <f t="shared" si="202"/>
        <v/>
      </c>
      <c r="T940" s="94" t="e" cm="1">
        <f t="array" aca="1" ref="T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U940" s="94" t="str">
        <f t="shared" si="203"/>
        <v/>
      </c>
      <c r="V940" s="96" t="b">
        <f t="shared" si="204"/>
        <v>0</v>
      </c>
      <c r="W940" s="130" t="e">
        <f>IF(#REF!="",FALSE,IF(OR(X940&gt;Z940,X940&lt;Y940),TRUE,FALSE))</f>
        <v>#REF!</v>
      </c>
      <c r="X940" s="130">
        <f t="shared" si="205"/>
        <v>0</v>
      </c>
      <c r="Y940" s="132" t="e">
        <f>#REF!-3/30</f>
        <v>#REF!</v>
      </c>
      <c r="Z940" s="133" t="e">
        <f>#REF!+1/30</f>
        <v>#REF!</v>
      </c>
    </row>
    <row r="941" spans="1:26" s="30" customFormat="1" x14ac:dyDescent="0.25">
      <c r="A941" s="19">
        <v>926</v>
      </c>
      <c r="B941" s="20"/>
      <c r="C941" s="189"/>
      <c r="D941" s="1"/>
      <c r="E941" s="1"/>
      <c r="F941" s="233">
        <v>0</v>
      </c>
      <c r="G941" s="58"/>
      <c r="H941" s="134" t="str">
        <f t="shared" si="206"/>
        <v/>
      </c>
      <c r="I941" s="35" t="b">
        <f t="shared" si="196"/>
        <v>0</v>
      </c>
      <c r="J941" s="92" t="str">
        <f t="shared" si="197"/>
        <v/>
      </c>
      <c r="K941" s="29" t="b">
        <v>0</v>
      </c>
      <c r="L941" s="92" t="str">
        <f t="shared" si="207"/>
        <v/>
      </c>
      <c r="M941" s="94" t="e">
        <f t="shared" si="198"/>
        <v>#VALUE!</v>
      </c>
      <c r="N941" s="94" t="e">
        <f t="shared" si="199"/>
        <v>#VALUE!</v>
      </c>
      <c r="O941" s="94" t="e">
        <f t="shared" si="200"/>
        <v>#VALUE!</v>
      </c>
      <c r="P941" s="95" t="e">
        <f t="shared" si="201"/>
        <v>#VALUE!</v>
      </c>
      <c r="Q941" s="95" t="e">
        <f t="shared" si="208"/>
        <v>#VALUE!</v>
      </c>
      <c r="R941" s="95" t="b">
        <f t="shared" si="209"/>
        <v>0</v>
      </c>
      <c r="S941" s="76" t="str">
        <f t="shared" si="202"/>
        <v/>
      </c>
      <c r="T941" s="94" t="e" cm="1">
        <f t="array" aca="1" ref="T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U941" s="94" t="str">
        <f t="shared" si="203"/>
        <v/>
      </c>
      <c r="V941" s="96" t="b">
        <f t="shared" si="204"/>
        <v>0</v>
      </c>
      <c r="W941" s="130" t="e">
        <f>IF(#REF!="",FALSE,IF(OR(X941&gt;Z941,X941&lt;Y941),TRUE,FALSE))</f>
        <v>#REF!</v>
      </c>
      <c r="X941" s="130">
        <f t="shared" si="205"/>
        <v>0</v>
      </c>
      <c r="Y941" s="132" t="e">
        <f>#REF!-3/30</f>
        <v>#REF!</v>
      </c>
      <c r="Z941" s="133" t="e">
        <f>#REF!+1/30</f>
        <v>#REF!</v>
      </c>
    </row>
    <row r="942" spans="1:26" s="30" customFormat="1" x14ac:dyDescent="0.25">
      <c r="A942" s="19">
        <v>927</v>
      </c>
      <c r="B942" s="20"/>
      <c r="C942" s="189"/>
      <c r="D942" s="1"/>
      <c r="E942" s="1"/>
      <c r="F942" s="233">
        <v>0</v>
      </c>
      <c r="G942" s="58"/>
      <c r="H942" s="134" t="str">
        <f t="shared" si="206"/>
        <v/>
      </c>
      <c r="I942" s="35" t="b">
        <f t="shared" si="196"/>
        <v>0</v>
      </c>
      <c r="J942" s="92" t="str">
        <f t="shared" si="197"/>
        <v/>
      </c>
      <c r="K942" s="29" t="b">
        <v>0</v>
      </c>
      <c r="L942" s="92" t="str">
        <f t="shared" si="207"/>
        <v/>
      </c>
      <c r="M942" s="94" t="e">
        <f t="shared" si="198"/>
        <v>#VALUE!</v>
      </c>
      <c r="N942" s="94" t="e">
        <f t="shared" si="199"/>
        <v>#VALUE!</v>
      </c>
      <c r="O942" s="94" t="e">
        <f t="shared" si="200"/>
        <v>#VALUE!</v>
      </c>
      <c r="P942" s="95" t="e">
        <f t="shared" si="201"/>
        <v>#VALUE!</v>
      </c>
      <c r="Q942" s="95" t="e">
        <f t="shared" si="208"/>
        <v>#VALUE!</v>
      </c>
      <c r="R942" s="95" t="b">
        <f t="shared" si="209"/>
        <v>0</v>
      </c>
      <c r="S942" s="76" t="str">
        <f t="shared" si="202"/>
        <v/>
      </c>
      <c r="T942" s="94" t="e" cm="1">
        <f t="array" aca="1" ref="T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U942" s="94" t="str">
        <f t="shared" si="203"/>
        <v/>
      </c>
      <c r="V942" s="96" t="b">
        <f t="shared" si="204"/>
        <v>0</v>
      </c>
      <c r="W942" s="130" t="e">
        <f>IF(#REF!="",FALSE,IF(OR(X942&gt;Z942,X942&lt;Y942),TRUE,FALSE))</f>
        <v>#REF!</v>
      </c>
      <c r="X942" s="130">
        <f t="shared" si="205"/>
        <v>0</v>
      </c>
      <c r="Y942" s="132" t="e">
        <f>#REF!-3/30</f>
        <v>#REF!</v>
      </c>
      <c r="Z942" s="133" t="e">
        <f>#REF!+1/30</f>
        <v>#REF!</v>
      </c>
    </row>
    <row r="943" spans="1:26" s="30" customFormat="1" x14ac:dyDescent="0.25">
      <c r="A943" s="19">
        <v>928</v>
      </c>
      <c r="B943" s="20"/>
      <c r="C943" s="189"/>
      <c r="D943" s="1"/>
      <c r="E943" s="1"/>
      <c r="F943" s="233">
        <v>0</v>
      </c>
      <c r="G943" s="58"/>
      <c r="H943" s="134" t="str">
        <f t="shared" si="206"/>
        <v/>
      </c>
      <c r="I943" s="35" t="b">
        <f t="shared" si="196"/>
        <v>0</v>
      </c>
      <c r="J943" s="92" t="str">
        <f t="shared" si="197"/>
        <v/>
      </c>
      <c r="K943" s="29" t="b">
        <v>0</v>
      </c>
      <c r="L943" s="92" t="str">
        <f t="shared" si="207"/>
        <v/>
      </c>
      <c r="M943" s="94" t="e">
        <f t="shared" si="198"/>
        <v>#VALUE!</v>
      </c>
      <c r="N943" s="94" t="e">
        <f t="shared" si="199"/>
        <v>#VALUE!</v>
      </c>
      <c r="O943" s="94" t="e">
        <f t="shared" si="200"/>
        <v>#VALUE!</v>
      </c>
      <c r="P943" s="95" t="e">
        <f t="shared" si="201"/>
        <v>#VALUE!</v>
      </c>
      <c r="Q943" s="95" t="e">
        <f t="shared" si="208"/>
        <v>#VALUE!</v>
      </c>
      <c r="R943" s="95" t="b">
        <f t="shared" si="209"/>
        <v>0</v>
      </c>
      <c r="S943" s="76" t="str">
        <f t="shared" si="202"/>
        <v/>
      </c>
      <c r="T943" s="94" t="e" cm="1">
        <f t="array" aca="1" ref="T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U943" s="94" t="str">
        <f t="shared" si="203"/>
        <v/>
      </c>
      <c r="V943" s="96" t="b">
        <f t="shared" si="204"/>
        <v>0</v>
      </c>
      <c r="W943" s="130" t="e">
        <f>IF(#REF!="",FALSE,IF(OR(X943&gt;Z943,X943&lt;Y943),TRUE,FALSE))</f>
        <v>#REF!</v>
      </c>
      <c r="X943" s="130">
        <f t="shared" si="205"/>
        <v>0</v>
      </c>
      <c r="Y943" s="132" t="e">
        <f>#REF!-3/30</f>
        <v>#REF!</v>
      </c>
      <c r="Z943" s="133" t="e">
        <f>#REF!+1/30</f>
        <v>#REF!</v>
      </c>
    </row>
    <row r="944" spans="1:26" s="30" customFormat="1" x14ac:dyDescent="0.25">
      <c r="A944" s="19">
        <v>929</v>
      </c>
      <c r="B944" s="20"/>
      <c r="C944" s="189"/>
      <c r="D944" s="1"/>
      <c r="E944" s="1"/>
      <c r="F944" s="233">
        <v>0</v>
      </c>
      <c r="G944" s="58"/>
      <c r="H944" s="134" t="str">
        <f t="shared" si="206"/>
        <v/>
      </c>
      <c r="I944" s="35" t="b">
        <f t="shared" si="196"/>
        <v>0</v>
      </c>
      <c r="J944" s="92" t="str">
        <f t="shared" si="197"/>
        <v/>
      </c>
      <c r="K944" s="29" t="b">
        <v>0</v>
      </c>
      <c r="L944" s="92" t="str">
        <f t="shared" si="207"/>
        <v/>
      </c>
      <c r="M944" s="94" t="e">
        <f t="shared" si="198"/>
        <v>#VALUE!</v>
      </c>
      <c r="N944" s="94" t="e">
        <f t="shared" si="199"/>
        <v>#VALUE!</v>
      </c>
      <c r="O944" s="94" t="e">
        <f t="shared" si="200"/>
        <v>#VALUE!</v>
      </c>
      <c r="P944" s="95" t="e">
        <f t="shared" si="201"/>
        <v>#VALUE!</v>
      </c>
      <c r="Q944" s="95" t="e">
        <f t="shared" si="208"/>
        <v>#VALUE!</v>
      </c>
      <c r="R944" s="95" t="b">
        <f t="shared" si="209"/>
        <v>0</v>
      </c>
      <c r="S944" s="76" t="str">
        <f t="shared" si="202"/>
        <v/>
      </c>
      <c r="T944" s="94" t="e" cm="1">
        <f t="array" aca="1" ref="T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U944" s="94" t="str">
        <f t="shared" si="203"/>
        <v/>
      </c>
      <c r="V944" s="96" t="b">
        <f t="shared" si="204"/>
        <v>0</v>
      </c>
      <c r="W944" s="130" t="e">
        <f>IF(#REF!="",FALSE,IF(OR(X944&gt;Z944,X944&lt;Y944),TRUE,FALSE))</f>
        <v>#REF!</v>
      </c>
      <c r="X944" s="130">
        <f t="shared" si="205"/>
        <v>0</v>
      </c>
      <c r="Y944" s="132" t="e">
        <f>#REF!-3/30</f>
        <v>#REF!</v>
      </c>
      <c r="Z944" s="133" t="e">
        <f>#REF!+1/30</f>
        <v>#REF!</v>
      </c>
    </row>
    <row r="945" spans="1:26" s="30" customFormat="1" x14ac:dyDescent="0.25">
      <c r="A945" s="19">
        <v>930</v>
      </c>
      <c r="B945" s="20"/>
      <c r="C945" s="189"/>
      <c r="D945" s="1"/>
      <c r="E945" s="1"/>
      <c r="F945" s="233">
        <v>0</v>
      </c>
      <c r="G945" s="58"/>
      <c r="H945" s="134" t="str">
        <f t="shared" si="206"/>
        <v/>
      </c>
      <c r="I945" s="35" t="b">
        <f t="shared" si="196"/>
        <v>0</v>
      </c>
      <c r="J945" s="92" t="str">
        <f t="shared" si="197"/>
        <v/>
      </c>
      <c r="K945" s="29" t="b">
        <v>0</v>
      </c>
      <c r="L945" s="92" t="str">
        <f t="shared" si="207"/>
        <v/>
      </c>
      <c r="M945" s="94" t="e">
        <f t="shared" si="198"/>
        <v>#VALUE!</v>
      </c>
      <c r="N945" s="94" t="e">
        <f t="shared" si="199"/>
        <v>#VALUE!</v>
      </c>
      <c r="O945" s="94" t="e">
        <f t="shared" si="200"/>
        <v>#VALUE!</v>
      </c>
      <c r="P945" s="95" t="e">
        <f t="shared" si="201"/>
        <v>#VALUE!</v>
      </c>
      <c r="Q945" s="95" t="e">
        <f t="shared" si="208"/>
        <v>#VALUE!</v>
      </c>
      <c r="R945" s="95" t="b">
        <f t="shared" si="209"/>
        <v>0</v>
      </c>
      <c r="S945" s="76" t="str">
        <f t="shared" si="202"/>
        <v/>
      </c>
      <c r="T945" s="94" t="e" cm="1">
        <f t="array" aca="1" ref="T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U945" s="94" t="str">
        <f t="shared" si="203"/>
        <v/>
      </c>
      <c r="V945" s="96" t="b">
        <f t="shared" si="204"/>
        <v>0</v>
      </c>
      <c r="W945" s="130" t="e">
        <f>IF(#REF!="",FALSE,IF(OR(X945&gt;Z945,X945&lt;Y945),TRUE,FALSE))</f>
        <v>#REF!</v>
      </c>
      <c r="X945" s="130">
        <f t="shared" si="205"/>
        <v>0</v>
      </c>
      <c r="Y945" s="132" t="e">
        <f>#REF!-3/30</f>
        <v>#REF!</v>
      </c>
      <c r="Z945" s="133" t="e">
        <f>#REF!+1/30</f>
        <v>#REF!</v>
      </c>
    </row>
    <row r="946" spans="1:26" s="30" customFormat="1" x14ac:dyDescent="0.25">
      <c r="A946" s="19">
        <v>931</v>
      </c>
      <c r="B946" s="20"/>
      <c r="C946" s="189"/>
      <c r="D946" s="1"/>
      <c r="E946" s="1"/>
      <c r="F946" s="233">
        <v>0</v>
      </c>
      <c r="G946" s="58"/>
      <c r="H946" s="134" t="str">
        <f t="shared" si="206"/>
        <v/>
      </c>
      <c r="I946" s="35" t="b">
        <f t="shared" si="196"/>
        <v>0</v>
      </c>
      <c r="J946" s="92" t="str">
        <f t="shared" si="197"/>
        <v/>
      </c>
      <c r="K946" s="29" t="b">
        <v>0</v>
      </c>
      <c r="L946" s="92" t="str">
        <f t="shared" si="207"/>
        <v/>
      </c>
      <c r="M946" s="94" t="e">
        <f t="shared" si="198"/>
        <v>#VALUE!</v>
      </c>
      <c r="N946" s="94" t="e">
        <f t="shared" si="199"/>
        <v>#VALUE!</v>
      </c>
      <c r="O946" s="94" t="e">
        <f t="shared" si="200"/>
        <v>#VALUE!</v>
      </c>
      <c r="P946" s="95" t="e">
        <f t="shared" si="201"/>
        <v>#VALUE!</v>
      </c>
      <c r="Q946" s="95" t="e">
        <f t="shared" si="208"/>
        <v>#VALUE!</v>
      </c>
      <c r="R946" s="95" t="b">
        <f t="shared" si="209"/>
        <v>0</v>
      </c>
      <c r="S946" s="76" t="str">
        <f t="shared" si="202"/>
        <v/>
      </c>
      <c r="T946" s="94" t="e" cm="1">
        <f t="array" aca="1" ref="T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U946" s="94" t="str">
        <f t="shared" si="203"/>
        <v/>
      </c>
      <c r="V946" s="96" t="b">
        <f t="shared" si="204"/>
        <v>0</v>
      </c>
      <c r="W946" s="130" t="e">
        <f>IF(#REF!="",FALSE,IF(OR(X946&gt;Z946,X946&lt;Y946),TRUE,FALSE))</f>
        <v>#REF!</v>
      </c>
      <c r="X946" s="130">
        <f t="shared" si="205"/>
        <v>0</v>
      </c>
      <c r="Y946" s="132" t="e">
        <f>#REF!-3/30</f>
        <v>#REF!</v>
      </c>
      <c r="Z946" s="133" t="e">
        <f>#REF!+1/30</f>
        <v>#REF!</v>
      </c>
    </row>
    <row r="947" spans="1:26" s="30" customFormat="1" x14ac:dyDescent="0.25">
      <c r="A947" s="19">
        <v>932</v>
      </c>
      <c r="B947" s="20"/>
      <c r="C947" s="189"/>
      <c r="D947" s="1"/>
      <c r="E947" s="1"/>
      <c r="F947" s="233">
        <v>0</v>
      </c>
      <c r="G947" s="58"/>
      <c r="H947" s="134" t="str">
        <f t="shared" si="206"/>
        <v/>
      </c>
      <c r="I947" s="35" t="b">
        <f t="shared" si="196"/>
        <v>0</v>
      </c>
      <c r="J947" s="92" t="str">
        <f t="shared" si="197"/>
        <v/>
      </c>
      <c r="K947" s="29" t="b">
        <v>0</v>
      </c>
      <c r="L947" s="92" t="str">
        <f t="shared" si="207"/>
        <v/>
      </c>
      <c r="M947" s="94" t="e">
        <f t="shared" si="198"/>
        <v>#VALUE!</v>
      </c>
      <c r="N947" s="94" t="e">
        <f t="shared" si="199"/>
        <v>#VALUE!</v>
      </c>
      <c r="O947" s="94" t="e">
        <f t="shared" si="200"/>
        <v>#VALUE!</v>
      </c>
      <c r="P947" s="95" t="e">
        <f t="shared" si="201"/>
        <v>#VALUE!</v>
      </c>
      <c r="Q947" s="95" t="e">
        <f t="shared" si="208"/>
        <v>#VALUE!</v>
      </c>
      <c r="R947" s="95" t="b">
        <f t="shared" si="209"/>
        <v>0</v>
      </c>
      <c r="S947" s="76" t="str">
        <f t="shared" si="202"/>
        <v/>
      </c>
      <c r="T947" s="94" t="e" cm="1">
        <f t="array" aca="1" ref="T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U947" s="94" t="str">
        <f t="shared" si="203"/>
        <v/>
      </c>
      <c r="V947" s="96" t="b">
        <f t="shared" si="204"/>
        <v>0</v>
      </c>
      <c r="W947" s="130" t="e">
        <f>IF(#REF!="",FALSE,IF(OR(X947&gt;Z947,X947&lt;Y947),TRUE,FALSE))</f>
        <v>#REF!</v>
      </c>
      <c r="X947" s="130">
        <f t="shared" si="205"/>
        <v>0</v>
      </c>
      <c r="Y947" s="132" t="e">
        <f>#REF!-3/30</f>
        <v>#REF!</v>
      </c>
      <c r="Z947" s="133" t="e">
        <f>#REF!+1/30</f>
        <v>#REF!</v>
      </c>
    </row>
    <row r="948" spans="1:26" s="30" customFormat="1" x14ac:dyDescent="0.25">
      <c r="A948" s="19">
        <v>933</v>
      </c>
      <c r="B948" s="20"/>
      <c r="C948" s="189"/>
      <c r="D948" s="1"/>
      <c r="E948" s="1"/>
      <c r="F948" s="233">
        <v>0</v>
      </c>
      <c r="G948" s="58"/>
      <c r="H948" s="134" t="str">
        <f t="shared" si="206"/>
        <v/>
      </c>
      <c r="I948" s="35" t="b">
        <f t="shared" si="196"/>
        <v>0</v>
      </c>
      <c r="J948" s="92" t="str">
        <f t="shared" si="197"/>
        <v/>
      </c>
      <c r="K948" s="29" t="b">
        <v>0</v>
      </c>
      <c r="L948" s="92" t="str">
        <f t="shared" si="207"/>
        <v/>
      </c>
      <c r="M948" s="94" t="e">
        <f t="shared" si="198"/>
        <v>#VALUE!</v>
      </c>
      <c r="N948" s="94" t="e">
        <f t="shared" si="199"/>
        <v>#VALUE!</v>
      </c>
      <c r="O948" s="94" t="e">
        <f t="shared" si="200"/>
        <v>#VALUE!</v>
      </c>
      <c r="P948" s="95" t="e">
        <f t="shared" si="201"/>
        <v>#VALUE!</v>
      </c>
      <c r="Q948" s="95" t="e">
        <f t="shared" si="208"/>
        <v>#VALUE!</v>
      </c>
      <c r="R948" s="95" t="b">
        <f t="shared" si="209"/>
        <v>0</v>
      </c>
      <c r="S948" s="76" t="str">
        <f t="shared" si="202"/>
        <v/>
      </c>
      <c r="T948" s="94" t="e" cm="1">
        <f t="array" aca="1" ref="T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U948" s="94" t="str">
        <f t="shared" si="203"/>
        <v/>
      </c>
      <c r="V948" s="96" t="b">
        <f t="shared" si="204"/>
        <v>0</v>
      </c>
      <c r="W948" s="130" t="e">
        <f>IF(#REF!="",FALSE,IF(OR(X948&gt;Z948,X948&lt;Y948),TRUE,FALSE))</f>
        <v>#REF!</v>
      </c>
      <c r="X948" s="130">
        <f t="shared" si="205"/>
        <v>0</v>
      </c>
      <c r="Y948" s="132" t="e">
        <f>#REF!-3/30</f>
        <v>#REF!</v>
      </c>
      <c r="Z948" s="133" t="e">
        <f>#REF!+1/30</f>
        <v>#REF!</v>
      </c>
    </row>
    <row r="949" spans="1:26" s="30" customFormat="1" x14ac:dyDescent="0.25">
      <c r="A949" s="19">
        <v>934</v>
      </c>
      <c r="B949" s="20"/>
      <c r="C949" s="189"/>
      <c r="D949" s="1"/>
      <c r="E949" s="1"/>
      <c r="F949" s="233">
        <v>0</v>
      </c>
      <c r="G949" s="58"/>
      <c r="H949" s="134" t="str">
        <f t="shared" si="206"/>
        <v/>
      </c>
      <c r="I949" s="35" t="b">
        <f t="shared" si="196"/>
        <v>0</v>
      </c>
      <c r="J949" s="92" t="str">
        <f t="shared" si="197"/>
        <v/>
      </c>
      <c r="K949" s="29" t="b">
        <v>0</v>
      </c>
      <c r="L949" s="92" t="str">
        <f t="shared" si="207"/>
        <v/>
      </c>
      <c r="M949" s="94" t="e">
        <f t="shared" si="198"/>
        <v>#VALUE!</v>
      </c>
      <c r="N949" s="94" t="e">
        <f t="shared" si="199"/>
        <v>#VALUE!</v>
      </c>
      <c r="O949" s="94" t="e">
        <f t="shared" si="200"/>
        <v>#VALUE!</v>
      </c>
      <c r="P949" s="95" t="e">
        <f t="shared" si="201"/>
        <v>#VALUE!</v>
      </c>
      <c r="Q949" s="95" t="e">
        <f t="shared" si="208"/>
        <v>#VALUE!</v>
      </c>
      <c r="R949" s="95" t="b">
        <f t="shared" si="209"/>
        <v>0</v>
      </c>
      <c r="S949" s="76" t="str">
        <f t="shared" si="202"/>
        <v/>
      </c>
      <c r="T949" s="94" t="e" cm="1">
        <f t="array" aca="1" ref="T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U949" s="94" t="str">
        <f t="shared" si="203"/>
        <v/>
      </c>
      <c r="V949" s="96" t="b">
        <f t="shared" si="204"/>
        <v>0</v>
      </c>
      <c r="W949" s="130" t="e">
        <f>IF(#REF!="",FALSE,IF(OR(X949&gt;Z949,X949&lt;Y949),TRUE,FALSE))</f>
        <v>#REF!</v>
      </c>
      <c r="X949" s="130">
        <f t="shared" si="205"/>
        <v>0</v>
      </c>
      <c r="Y949" s="132" t="e">
        <f>#REF!-3/30</f>
        <v>#REF!</v>
      </c>
      <c r="Z949" s="133" t="e">
        <f>#REF!+1/30</f>
        <v>#REF!</v>
      </c>
    </row>
    <row r="950" spans="1:26" s="30" customFormat="1" x14ac:dyDescent="0.25">
      <c r="A950" s="19">
        <v>935</v>
      </c>
      <c r="B950" s="20"/>
      <c r="C950" s="189"/>
      <c r="D950" s="1"/>
      <c r="E950" s="1"/>
      <c r="F950" s="233">
        <v>0</v>
      </c>
      <c r="G950" s="58"/>
      <c r="H950" s="134" t="str">
        <f t="shared" si="206"/>
        <v/>
      </c>
      <c r="I950" s="35" t="b">
        <f t="shared" si="196"/>
        <v>0</v>
      </c>
      <c r="J950" s="92" t="str">
        <f t="shared" si="197"/>
        <v/>
      </c>
      <c r="K950" s="29" t="b">
        <v>0</v>
      </c>
      <c r="L950" s="92" t="str">
        <f t="shared" si="207"/>
        <v/>
      </c>
      <c r="M950" s="94" t="e">
        <f t="shared" si="198"/>
        <v>#VALUE!</v>
      </c>
      <c r="N950" s="94" t="e">
        <f t="shared" si="199"/>
        <v>#VALUE!</v>
      </c>
      <c r="O950" s="94" t="e">
        <f t="shared" si="200"/>
        <v>#VALUE!</v>
      </c>
      <c r="P950" s="95" t="e">
        <f t="shared" si="201"/>
        <v>#VALUE!</v>
      </c>
      <c r="Q950" s="95" t="e">
        <f t="shared" si="208"/>
        <v>#VALUE!</v>
      </c>
      <c r="R950" s="95" t="b">
        <f t="shared" si="209"/>
        <v>0</v>
      </c>
      <c r="S950" s="76" t="str">
        <f t="shared" si="202"/>
        <v/>
      </c>
      <c r="T950" s="94" t="e" cm="1">
        <f t="array" aca="1" ref="T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U950" s="94" t="str">
        <f t="shared" si="203"/>
        <v/>
      </c>
      <c r="V950" s="96" t="b">
        <f t="shared" si="204"/>
        <v>0</v>
      </c>
      <c r="W950" s="130" t="e">
        <f>IF(#REF!="",FALSE,IF(OR(X950&gt;Z950,X950&lt;Y950),TRUE,FALSE))</f>
        <v>#REF!</v>
      </c>
      <c r="X950" s="130">
        <f t="shared" si="205"/>
        <v>0</v>
      </c>
      <c r="Y950" s="132" t="e">
        <f>#REF!-3/30</f>
        <v>#REF!</v>
      </c>
      <c r="Z950" s="133" t="e">
        <f>#REF!+1/30</f>
        <v>#REF!</v>
      </c>
    </row>
    <row r="951" spans="1:26" s="30" customFormat="1" x14ac:dyDescent="0.25">
      <c r="A951" s="19">
        <v>936</v>
      </c>
      <c r="B951" s="20"/>
      <c r="C951" s="189"/>
      <c r="D951" s="1"/>
      <c r="E951" s="1"/>
      <c r="F951" s="233">
        <v>0</v>
      </c>
      <c r="G951" s="58"/>
      <c r="H951" s="134" t="str">
        <f t="shared" si="206"/>
        <v/>
      </c>
      <c r="I951" s="35" t="b">
        <f t="shared" si="196"/>
        <v>0</v>
      </c>
      <c r="J951" s="92" t="str">
        <f t="shared" si="197"/>
        <v/>
      </c>
      <c r="K951" s="29" t="b">
        <v>0</v>
      </c>
      <c r="L951" s="92" t="str">
        <f t="shared" si="207"/>
        <v/>
      </c>
      <c r="M951" s="94" t="e">
        <f t="shared" si="198"/>
        <v>#VALUE!</v>
      </c>
      <c r="N951" s="94" t="e">
        <f t="shared" si="199"/>
        <v>#VALUE!</v>
      </c>
      <c r="O951" s="94" t="e">
        <f t="shared" si="200"/>
        <v>#VALUE!</v>
      </c>
      <c r="P951" s="95" t="e">
        <f t="shared" si="201"/>
        <v>#VALUE!</v>
      </c>
      <c r="Q951" s="95" t="e">
        <f t="shared" si="208"/>
        <v>#VALUE!</v>
      </c>
      <c r="R951" s="95" t="b">
        <f t="shared" si="209"/>
        <v>0</v>
      </c>
      <c r="S951" s="76" t="str">
        <f t="shared" si="202"/>
        <v/>
      </c>
      <c r="T951" s="94" t="e" cm="1">
        <f t="array" aca="1" ref="T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U951" s="94" t="str">
        <f t="shared" si="203"/>
        <v/>
      </c>
      <c r="V951" s="96" t="b">
        <f t="shared" si="204"/>
        <v>0</v>
      </c>
      <c r="W951" s="130" t="e">
        <f>IF(#REF!="",FALSE,IF(OR(X951&gt;Z951,X951&lt;Y951),TRUE,FALSE))</f>
        <v>#REF!</v>
      </c>
      <c r="X951" s="130">
        <f t="shared" si="205"/>
        <v>0</v>
      </c>
      <c r="Y951" s="132" t="e">
        <f>#REF!-3/30</f>
        <v>#REF!</v>
      </c>
      <c r="Z951" s="133" t="e">
        <f>#REF!+1/30</f>
        <v>#REF!</v>
      </c>
    </row>
    <row r="952" spans="1:26" s="30" customFormat="1" x14ac:dyDescent="0.25">
      <c r="A952" s="19">
        <v>937</v>
      </c>
      <c r="B952" s="20"/>
      <c r="C952" s="189"/>
      <c r="D952" s="1"/>
      <c r="E952" s="1"/>
      <c r="F952" s="233">
        <v>0</v>
      </c>
      <c r="G952" s="58"/>
      <c r="H952" s="134" t="str">
        <f t="shared" si="206"/>
        <v/>
      </c>
      <c r="I952" s="35" t="b">
        <f t="shared" si="196"/>
        <v>0</v>
      </c>
      <c r="J952" s="92" t="str">
        <f t="shared" si="197"/>
        <v/>
      </c>
      <c r="K952" s="29" t="b">
        <v>0</v>
      </c>
      <c r="L952" s="92" t="str">
        <f t="shared" si="207"/>
        <v/>
      </c>
      <c r="M952" s="94" t="e">
        <f t="shared" si="198"/>
        <v>#VALUE!</v>
      </c>
      <c r="N952" s="94" t="e">
        <f t="shared" si="199"/>
        <v>#VALUE!</v>
      </c>
      <c r="O952" s="94" t="e">
        <f t="shared" si="200"/>
        <v>#VALUE!</v>
      </c>
      <c r="P952" s="95" t="e">
        <f t="shared" si="201"/>
        <v>#VALUE!</v>
      </c>
      <c r="Q952" s="95" t="e">
        <f t="shared" si="208"/>
        <v>#VALUE!</v>
      </c>
      <c r="R952" s="95" t="b">
        <f t="shared" si="209"/>
        <v>0</v>
      </c>
      <c r="S952" s="76" t="str">
        <f t="shared" si="202"/>
        <v/>
      </c>
      <c r="T952" s="94" t="e" cm="1">
        <f t="array" aca="1" ref="T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U952" s="94" t="str">
        <f t="shared" si="203"/>
        <v/>
      </c>
      <c r="V952" s="96" t="b">
        <f t="shared" si="204"/>
        <v>0</v>
      </c>
      <c r="W952" s="130" t="e">
        <f>IF(#REF!="",FALSE,IF(OR(X952&gt;Z952,X952&lt;Y952),TRUE,FALSE))</f>
        <v>#REF!</v>
      </c>
      <c r="X952" s="130">
        <f t="shared" si="205"/>
        <v>0</v>
      </c>
      <c r="Y952" s="132" t="e">
        <f>#REF!-3/30</f>
        <v>#REF!</v>
      </c>
      <c r="Z952" s="133" t="e">
        <f>#REF!+1/30</f>
        <v>#REF!</v>
      </c>
    </row>
    <row r="953" spans="1:26" s="30" customFormat="1" x14ac:dyDescent="0.25">
      <c r="A953" s="19">
        <v>938</v>
      </c>
      <c r="B953" s="20"/>
      <c r="C953" s="189"/>
      <c r="D953" s="1"/>
      <c r="E953" s="1"/>
      <c r="F953" s="233">
        <v>0</v>
      </c>
      <c r="G953" s="58"/>
      <c r="H953" s="134" t="str">
        <f t="shared" si="206"/>
        <v/>
      </c>
      <c r="I953" s="35" t="b">
        <f t="shared" si="196"/>
        <v>0</v>
      </c>
      <c r="J953" s="92" t="str">
        <f t="shared" si="197"/>
        <v/>
      </c>
      <c r="K953" s="29" t="b">
        <v>0</v>
      </c>
      <c r="L953" s="92" t="str">
        <f t="shared" si="207"/>
        <v/>
      </c>
      <c r="M953" s="94" t="e">
        <f t="shared" si="198"/>
        <v>#VALUE!</v>
      </c>
      <c r="N953" s="94" t="e">
        <f t="shared" si="199"/>
        <v>#VALUE!</v>
      </c>
      <c r="O953" s="94" t="e">
        <f t="shared" si="200"/>
        <v>#VALUE!</v>
      </c>
      <c r="P953" s="95" t="e">
        <f t="shared" si="201"/>
        <v>#VALUE!</v>
      </c>
      <c r="Q953" s="95" t="e">
        <f t="shared" si="208"/>
        <v>#VALUE!</v>
      </c>
      <c r="R953" s="95" t="b">
        <f t="shared" si="209"/>
        <v>0</v>
      </c>
      <c r="S953" s="76" t="str">
        <f t="shared" si="202"/>
        <v/>
      </c>
      <c r="T953" s="94" t="e" cm="1">
        <f t="array" aca="1" ref="T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U953" s="94" t="str">
        <f t="shared" si="203"/>
        <v/>
      </c>
      <c r="V953" s="96" t="b">
        <f t="shared" si="204"/>
        <v>0</v>
      </c>
      <c r="W953" s="130" t="e">
        <f>IF(#REF!="",FALSE,IF(OR(X953&gt;Z953,X953&lt;Y953),TRUE,FALSE))</f>
        <v>#REF!</v>
      </c>
      <c r="X953" s="130">
        <f t="shared" si="205"/>
        <v>0</v>
      </c>
      <c r="Y953" s="132" t="e">
        <f>#REF!-3/30</f>
        <v>#REF!</v>
      </c>
      <c r="Z953" s="133" t="e">
        <f>#REF!+1/30</f>
        <v>#REF!</v>
      </c>
    </row>
    <row r="954" spans="1:26" s="30" customFormat="1" x14ac:dyDescent="0.25">
      <c r="A954" s="19">
        <v>939</v>
      </c>
      <c r="B954" s="20"/>
      <c r="C954" s="189"/>
      <c r="D954" s="1"/>
      <c r="E954" s="1"/>
      <c r="F954" s="233">
        <v>0</v>
      </c>
      <c r="G954" s="58"/>
      <c r="H954" s="134" t="str">
        <f t="shared" si="206"/>
        <v/>
      </c>
      <c r="I954" s="35" t="b">
        <f t="shared" si="196"/>
        <v>0</v>
      </c>
      <c r="J954" s="92" t="str">
        <f t="shared" si="197"/>
        <v/>
      </c>
      <c r="K954" s="29" t="b">
        <v>0</v>
      </c>
      <c r="L954" s="92" t="str">
        <f t="shared" si="207"/>
        <v/>
      </c>
      <c r="M954" s="94" t="e">
        <f t="shared" si="198"/>
        <v>#VALUE!</v>
      </c>
      <c r="N954" s="94" t="e">
        <f t="shared" si="199"/>
        <v>#VALUE!</v>
      </c>
      <c r="O954" s="94" t="e">
        <f t="shared" si="200"/>
        <v>#VALUE!</v>
      </c>
      <c r="P954" s="95" t="e">
        <f t="shared" si="201"/>
        <v>#VALUE!</v>
      </c>
      <c r="Q954" s="95" t="e">
        <f t="shared" si="208"/>
        <v>#VALUE!</v>
      </c>
      <c r="R954" s="95" t="b">
        <f t="shared" si="209"/>
        <v>0</v>
      </c>
      <c r="S954" s="76" t="str">
        <f t="shared" si="202"/>
        <v/>
      </c>
      <c r="T954" s="94" t="e" cm="1">
        <f t="array" aca="1" ref="T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U954" s="94" t="str">
        <f t="shared" si="203"/>
        <v/>
      </c>
      <c r="V954" s="96" t="b">
        <f t="shared" si="204"/>
        <v>0</v>
      </c>
      <c r="W954" s="130" t="e">
        <f>IF(#REF!="",FALSE,IF(OR(X954&gt;Z954,X954&lt;Y954),TRUE,FALSE))</f>
        <v>#REF!</v>
      </c>
      <c r="X954" s="130">
        <f t="shared" si="205"/>
        <v>0</v>
      </c>
      <c r="Y954" s="132" t="e">
        <f>#REF!-3/30</f>
        <v>#REF!</v>
      </c>
      <c r="Z954" s="133" t="e">
        <f>#REF!+1/30</f>
        <v>#REF!</v>
      </c>
    </row>
    <row r="955" spans="1:26" s="30" customFormat="1" x14ac:dyDescent="0.25">
      <c r="A955" s="19">
        <v>940</v>
      </c>
      <c r="B955" s="20"/>
      <c r="C955" s="189"/>
      <c r="D955" s="1"/>
      <c r="E955" s="1"/>
      <c r="F955" s="233">
        <v>0</v>
      </c>
      <c r="G955" s="58"/>
      <c r="H955" s="134" t="str">
        <f t="shared" si="206"/>
        <v/>
      </c>
      <c r="I955" s="35" t="b">
        <f t="shared" si="196"/>
        <v>0</v>
      </c>
      <c r="J955" s="92" t="str">
        <f t="shared" si="197"/>
        <v/>
      </c>
      <c r="K955" s="29" t="b">
        <v>0</v>
      </c>
      <c r="L955" s="92" t="str">
        <f t="shared" si="207"/>
        <v/>
      </c>
      <c r="M955" s="94" t="e">
        <f t="shared" si="198"/>
        <v>#VALUE!</v>
      </c>
      <c r="N955" s="94" t="e">
        <f t="shared" si="199"/>
        <v>#VALUE!</v>
      </c>
      <c r="O955" s="94" t="e">
        <f t="shared" si="200"/>
        <v>#VALUE!</v>
      </c>
      <c r="P955" s="95" t="e">
        <f t="shared" si="201"/>
        <v>#VALUE!</v>
      </c>
      <c r="Q955" s="95" t="e">
        <f t="shared" si="208"/>
        <v>#VALUE!</v>
      </c>
      <c r="R955" s="95" t="b">
        <f t="shared" si="209"/>
        <v>0</v>
      </c>
      <c r="S955" s="76" t="str">
        <f t="shared" si="202"/>
        <v/>
      </c>
      <c r="T955" s="94" t="e" cm="1">
        <f t="array" aca="1" ref="T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U955" s="94" t="str">
        <f t="shared" si="203"/>
        <v/>
      </c>
      <c r="V955" s="96" t="b">
        <f t="shared" si="204"/>
        <v>0</v>
      </c>
      <c r="W955" s="130" t="e">
        <f>IF(#REF!="",FALSE,IF(OR(X955&gt;Z955,X955&lt;Y955),TRUE,FALSE))</f>
        <v>#REF!</v>
      </c>
      <c r="X955" s="130">
        <f t="shared" si="205"/>
        <v>0</v>
      </c>
      <c r="Y955" s="132" t="e">
        <f>#REF!-3/30</f>
        <v>#REF!</v>
      </c>
      <c r="Z955" s="133" t="e">
        <f>#REF!+1/30</f>
        <v>#REF!</v>
      </c>
    </row>
    <row r="956" spans="1:26" s="30" customFormat="1" x14ac:dyDescent="0.25">
      <c r="A956" s="19">
        <v>941</v>
      </c>
      <c r="B956" s="20"/>
      <c r="C956" s="189"/>
      <c r="D956" s="1"/>
      <c r="E956" s="1"/>
      <c r="F956" s="233">
        <v>0</v>
      </c>
      <c r="G956" s="58"/>
      <c r="H956" s="134" t="str">
        <f t="shared" si="206"/>
        <v/>
      </c>
      <c r="I956" s="35" t="b">
        <f t="shared" si="196"/>
        <v>0</v>
      </c>
      <c r="J956" s="92" t="str">
        <f t="shared" si="197"/>
        <v/>
      </c>
      <c r="K956" s="29" t="b">
        <v>0</v>
      </c>
      <c r="L956" s="92" t="str">
        <f t="shared" si="207"/>
        <v/>
      </c>
      <c r="M956" s="94" t="e">
        <f t="shared" si="198"/>
        <v>#VALUE!</v>
      </c>
      <c r="N956" s="94" t="e">
        <f t="shared" si="199"/>
        <v>#VALUE!</v>
      </c>
      <c r="O956" s="94" t="e">
        <f t="shared" si="200"/>
        <v>#VALUE!</v>
      </c>
      <c r="P956" s="95" t="e">
        <f t="shared" si="201"/>
        <v>#VALUE!</v>
      </c>
      <c r="Q956" s="95" t="e">
        <f t="shared" si="208"/>
        <v>#VALUE!</v>
      </c>
      <c r="R956" s="95" t="b">
        <f t="shared" si="209"/>
        <v>0</v>
      </c>
      <c r="S956" s="76" t="str">
        <f t="shared" si="202"/>
        <v/>
      </c>
      <c r="T956" s="94" t="e" cm="1">
        <f t="array" aca="1" ref="T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U956" s="94" t="str">
        <f t="shared" si="203"/>
        <v/>
      </c>
      <c r="V956" s="96" t="b">
        <f t="shared" si="204"/>
        <v>0</v>
      </c>
      <c r="W956" s="130" t="e">
        <f>IF(#REF!="",FALSE,IF(OR(X956&gt;Z956,X956&lt;Y956),TRUE,FALSE))</f>
        <v>#REF!</v>
      </c>
      <c r="X956" s="130">
        <f t="shared" si="205"/>
        <v>0</v>
      </c>
      <c r="Y956" s="132" t="e">
        <f>#REF!-3/30</f>
        <v>#REF!</v>
      </c>
      <c r="Z956" s="133" t="e">
        <f>#REF!+1/30</f>
        <v>#REF!</v>
      </c>
    </row>
    <row r="957" spans="1:26" s="30" customFormat="1" x14ac:dyDescent="0.25">
      <c r="A957" s="19">
        <v>942</v>
      </c>
      <c r="B957" s="20"/>
      <c r="C957" s="189"/>
      <c r="D957" s="1"/>
      <c r="E957" s="1"/>
      <c r="F957" s="233">
        <v>0</v>
      </c>
      <c r="G957" s="58"/>
      <c r="H957" s="134" t="str">
        <f t="shared" si="206"/>
        <v/>
      </c>
      <c r="I957" s="35" t="b">
        <f t="shared" si="196"/>
        <v>0</v>
      </c>
      <c r="J957" s="92" t="str">
        <f t="shared" si="197"/>
        <v/>
      </c>
      <c r="K957" s="29" t="b">
        <v>0</v>
      </c>
      <c r="L957" s="92" t="str">
        <f t="shared" si="207"/>
        <v/>
      </c>
      <c r="M957" s="94" t="e">
        <f t="shared" si="198"/>
        <v>#VALUE!</v>
      </c>
      <c r="N957" s="94" t="e">
        <f t="shared" si="199"/>
        <v>#VALUE!</v>
      </c>
      <c r="O957" s="94" t="e">
        <f t="shared" si="200"/>
        <v>#VALUE!</v>
      </c>
      <c r="P957" s="95" t="e">
        <f t="shared" si="201"/>
        <v>#VALUE!</v>
      </c>
      <c r="Q957" s="95" t="e">
        <f t="shared" si="208"/>
        <v>#VALUE!</v>
      </c>
      <c r="R957" s="95" t="b">
        <f t="shared" si="209"/>
        <v>0</v>
      </c>
      <c r="S957" s="76" t="str">
        <f t="shared" si="202"/>
        <v/>
      </c>
      <c r="T957" s="94" t="e" cm="1">
        <f t="array" aca="1" ref="T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U957" s="94" t="str">
        <f t="shared" si="203"/>
        <v/>
      </c>
      <c r="V957" s="96" t="b">
        <f t="shared" si="204"/>
        <v>0</v>
      </c>
      <c r="W957" s="130" t="e">
        <f>IF(#REF!="",FALSE,IF(OR(X957&gt;Z957,X957&lt;Y957),TRUE,FALSE))</f>
        <v>#REF!</v>
      </c>
      <c r="X957" s="130">
        <f t="shared" si="205"/>
        <v>0</v>
      </c>
      <c r="Y957" s="132" t="e">
        <f>#REF!-3/30</f>
        <v>#REF!</v>
      </c>
      <c r="Z957" s="133" t="e">
        <f>#REF!+1/30</f>
        <v>#REF!</v>
      </c>
    </row>
    <row r="958" spans="1:26" s="30" customFormat="1" x14ac:dyDescent="0.25">
      <c r="A958" s="19">
        <v>943</v>
      </c>
      <c r="B958" s="20"/>
      <c r="C958" s="189"/>
      <c r="D958" s="1"/>
      <c r="E958" s="1"/>
      <c r="F958" s="233">
        <v>0</v>
      </c>
      <c r="G958" s="58"/>
      <c r="H958" s="134" t="str">
        <f t="shared" si="206"/>
        <v/>
      </c>
      <c r="I958" s="35" t="b">
        <f t="shared" si="196"/>
        <v>0</v>
      </c>
      <c r="J958" s="92" t="str">
        <f t="shared" si="197"/>
        <v/>
      </c>
      <c r="K958" s="29" t="b">
        <v>0</v>
      </c>
      <c r="L958" s="92" t="str">
        <f t="shared" si="207"/>
        <v/>
      </c>
      <c r="M958" s="94" t="e">
        <f t="shared" si="198"/>
        <v>#VALUE!</v>
      </c>
      <c r="N958" s="94" t="e">
        <f t="shared" si="199"/>
        <v>#VALUE!</v>
      </c>
      <c r="O958" s="94" t="e">
        <f t="shared" si="200"/>
        <v>#VALUE!</v>
      </c>
      <c r="P958" s="95" t="e">
        <f t="shared" si="201"/>
        <v>#VALUE!</v>
      </c>
      <c r="Q958" s="95" t="e">
        <f t="shared" si="208"/>
        <v>#VALUE!</v>
      </c>
      <c r="R958" s="95" t="b">
        <f t="shared" si="209"/>
        <v>0</v>
      </c>
      <c r="S958" s="76" t="str">
        <f t="shared" si="202"/>
        <v/>
      </c>
      <c r="T958" s="94" t="e" cm="1">
        <f t="array" aca="1" ref="T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U958" s="94" t="str">
        <f t="shared" si="203"/>
        <v/>
      </c>
      <c r="V958" s="96" t="b">
        <f t="shared" si="204"/>
        <v>0</v>
      </c>
      <c r="W958" s="130" t="e">
        <f>IF(#REF!="",FALSE,IF(OR(X958&gt;Z958,X958&lt;Y958),TRUE,FALSE))</f>
        <v>#REF!</v>
      </c>
      <c r="X958" s="130">
        <f t="shared" si="205"/>
        <v>0</v>
      </c>
      <c r="Y958" s="132" t="e">
        <f>#REF!-3/30</f>
        <v>#REF!</v>
      </c>
      <c r="Z958" s="133" t="e">
        <f>#REF!+1/30</f>
        <v>#REF!</v>
      </c>
    </row>
    <row r="959" spans="1:26" s="30" customFormat="1" x14ac:dyDescent="0.25">
      <c r="A959" s="19">
        <v>944</v>
      </c>
      <c r="B959" s="20"/>
      <c r="C959" s="189"/>
      <c r="D959" s="1"/>
      <c r="E959" s="1"/>
      <c r="F959" s="233">
        <v>0</v>
      </c>
      <c r="G959" s="58"/>
      <c r="H959" s="134" t="str">
        <f t="shared" si="206"/>
        <v/>
      </c>
      <c r="I959" s="35" t="b">
        <f t="shared" si="196"/>
        <v>0</v>
      </c>
      <c r="J959" s="92" t="str">
        <f t="shared" si="197"/>
        <v/>
      </c>
      <c r="K959" s="29" t="b">
        <v>0</v>
      </c>
      <c r="L959" s="92" t="str">
        <f t="shared" si="207"/>
        <v/>
      </c>
      <c r="M959" s="94" t="e">
        <f t="shared" si="198"/>
        <v>#VALUE!</v>
      </c>
      <c r="N959" s="94" t="e">
        <f t="shared" si="199"/>
        <v>#VALUE!</v>
      </c>
      <c r="O959" s="94" t="e">
        <f t="shared" si="200"/>
        <v>#VALUE!</v>
      </c>
      <c r="P959" s="95" t="e">
        <f t="shared" si="201"/>
        <v>#VALUE!</v>
      </c>
      <c r="Q959" s="95" t="e">
        <f t="shared" si="208"/>
        <v>#VALUE!</v>
      </c>
      <c r="R959" s="95" t="b">
        <f t="shared" si="209"/>
        <v>0</v>
      </c>
      <c r="S959" s="76" t="str">
        <f t="shared" si="202"/>
        <v/>
      </c>
      <c r="T959" s="94" t="e" cm="1">
        <f t="array" aca="1" ref="T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U959" s="94" t="str">
        <f t="shared" si="203"/>
        <v/>
      </c>
      <c r="V959" s="96" t="b">
        <f t="shared" si="204"/>
        <v>0</v>
      </c>
      <c r="W959" s="130" t="e">
        <f>IF(#REF!="",FALSE,IF(OR(X959&gt;Z959,X959&lt;Y959),TRUE,FALSE))</f>
        <v>#REF!</v>
      </c>
      <c r="X959" s="130">
        <f t="shared" si="205"/>
        <v>0</v>
      </c>
      <c r="Y959" s="132" t="e">
        <f>#REF!-3/30</f>
        <v>#REF!</v>
      </c>
      <c r="Z959" s="133" t="e">
        <f>#REF!+1/30</f>
        <v>#REF!</v>
      </c>
    </row>
    <row r="960" spans="1:26" s="30" customFormat="1" x14ac:dyDescent="0.25">
      <c r="A960" s="19">
        <v>945</v>
      </c>
      <c r="B960" s="20"/>
      <c r="C960" s="189"/>
      <c r="D960" s="1"/>
      <c r="E960" s="1"/>
      <c r="F960" s="233">
        <v>0</v>
      </c>
      <c r="G960" s="58"/>
      <c r="H960" s="134" t="str">
        <f t="shared" si="206"/>
        <v/>
      </c>
      <c r="I960" s="35" t="b">
        <f t="shared" si="196"/>
        <v>0</v>
      </c>
      <c r="J960" s="92" t="str">
        <f t="shared" si="197"/>
        <v/>
      </c>
      <c r="K960" s="29" t="b">
        <v>0</v>
      </c>
      <c r="L960" s="92" t="str">
        <f t="shared" si="207"/>
        <v/>
      </c>
      <c r="M960" s="94" t="e">
        <f t="shared" si="198"/>
        <v>#VALUE!</v>
      </c>
      <c r="N960" s="94" t="e">
        <f t="shared" si="199"/>
        <v>#VALUE!</v>
      </c>
      <c r="O960" s="94" t="e">
        <f t="shared" si="200"/>
        <v>#VALUE!</v>
      </c>
      <c r="P960" s="95" t="e">
        <f t="shared" si="201"/>
        <v>#VALUE!</v>
      </c>
      <c r="Q960" s="95" t="e">
        <f t="shared" si="208"/>
        <v>#VALUE!</v>
      </c>
      <c r="R960" s="95" t="b">
        <f t="shared" si="209"/>
        <v>0</v>
      </c>
      <c r="S960" s="76" t="str">
        <f t="shared" si="202"/>
        <v/>
      </c>
      <c r="T960" s="94" t="e" cm="1">
        <f t="array" aca="1" ref="T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U960" s="94" t="str">
        <f t="shared" si="203"/>
        <v/>
      </c>
      <c r="V960" s="96" t="b">
        <f t="shared" si="204"/>
        <v>0</v>
      </c>
      <c r="W960" s="130" t="e">
        <f>IF(#REF!="",FALSE,IF(OR(X960&gt;Z960,X960&lt;Y960),TRUE,FALSE))</f>
        <v>#REF!</v>
      </c>
      <c r="X960" s="130">
        <f t="shared" si="205"/>
        <v>0</v>
      </c>
      <c r="Y960" s="132" t="e">
        <f>#REF!-3/30</f>
        <v>#REF!</v>
      </c>
      <c r="Z960" s="133" t="e">
        <f>#REF!+1/30</f>
        <v>#REF!</v>
      </c>
    </row>
    <row r="961" spans="1:26" s="30" customFormat="1" x14ac:dyDescent="0.25">
      <c r="A961" s="19">
        <v>946</v>
      </c>
      <c r="B961" s="20"/>
      <c r="C961" s="189"/>
      <c r="D961" s="1"/>
      <c r="E961" s="1"/>
      <c r="F961" s="233">
        <v>0</v>
      </c>
      <c r="G961" s="58"/>
      <c r="H961" s="134" t="str">
        <f t="shared" si="206"/>
        <v/>
      </c>
      <c r="I961" s="35" t="b">
        <f t="shared" si="196"/>
        <v>0</v>
      </c>
      <c r="J961" s="92" t="str">
        <f t="shared" si="197"/>
        <v/>
      </c>
      <c r="K961" s="29" t="b">
        <v>0</v>
      </c>
      <c r="L961" s="92" t="str">
        <f t="shared" si="207"/>
        <v/>
      </c>
      <c r="M961" s="94" t="e">
        <f t="shared" si="198"/>
        <v>#VALUE!</v>
      </c>
      <c r="N961" s="94" t="e">
        <f t="shared" si="199"/>
        <v>#VALUE!</v>
      </c>
      <c r="O961" s="94" t="e">
        <f t="shared" si="200"/>
        <v>#VALUE!</v>
      </c>
      <c r="P961" s="95" t="e">
        <f t="shared" si="201"/>
        <v>#VALUE!</v>
      </c>
      <c r="Q961" s="95" t="e">
        <f t="shared" si="208"/>
        <v>#VALUE!</v>
      </c>
      <c r="R961" s="95" t="b">
        <f t="shared" si="209"/>
        <v>0</v>
      </c>
      <c r="S961" s="76" t="str">
        <f t="shared" si="202"/>
        <v/>
      </c>
      <c r="T961" s="94" t="e" cm="1">
        <f t="array" aca="1" ref="T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U961" s="94" t="str">
        <f t="shared" si="203"/>
        <v/>
      </c>
      <c r="V961" s="96" t="b">
        <f t="shared" si="204"/>
        <v>0</v>
      </c>
      <c r="W961" s="130" t="e">
        <f>IF(#REF!="",FALSE,IF(OR(X961&gt;Z961,X961&lt;Y961),TRUE,FALSE))</f>
        <v>#REF!</v>
      </c>
      <c r="X961" s="130">
        <f t="shared" si="205"/>
        <v>0</v>
      </c>
      <c r="Y961" s="132" t="e">
        <f>#REF!-3/30</f>
        <v>#REF!</v>
      </c>
      <c r="Z961" s="133" t="e">
        <f>#REF!+1/30</f>
        <v>#REF!</v>
      </c>
    </row>
    <row r="962" spans="1:26" s="30" customFormat="1" x14ac:dyDescent="0.25">
      <c r="A962" s="19">
        <v>947</v>
      </c>
      <c r="B962" s="20"/>
      <c r="C962" s="189"/>
      <c r="D962" s="1"/>
      <c r="E962" s="1"/>
      <c r="F962" s="233">
        <v>0</v>
      </c>
      <c r="G962" s="58"/>
      <c r="H962" s="134" t="str">
        <f t="shared" si="206"/>
        <v/>
      </c>
      <c r="I962" s="35" t="b">
        <f t="shared" si="196"/>
        <v>0</v>
      </c>
      <c r="J962" s="92" t="str">
        <f t="shared" si="197"/>
        <v/>
      </c>
      <c r="K962" s="29" t="b">
        <v>0</v>
      </c>
      <c r="L962" s="92" t="str">
        <f t="shared" si="207"/>
        <v/>
      </c>
      <c r="M962" s="94" t="e">
        <f t="shared" si="198"/>
        <v>#VALUE!</v>
      </c>
      <c r="N962" s="94" t="e">
        <f t="shared" si="199"/>
        <v>#VALUE!</v>
      </c>
      <c r="O962" s="94" t="e">
        <f t="shared" si="200"/>
        <v>#VALUE!</v>
      </c>
      <c r="P962" s="95" t="e">
        <f t="shared" si="201"/>
        <v>#VALUE!</v>
      </c>
      <c r="Q962" s="95" t="e">
        <f t="shared" si="208"/>
        <v>#VALUE!</v>
      </c>
      <c r="R962" s="95" t="b">
        <f t="shared" si="209"/>
        <v>0</v>
      </c>
      <c r="S962" s="76" t="str">
        <f t="shared" si="202"/>
        <v/>
      </c>
      <c r="T962" s="94" t="e" cm="1">
        <f t="array" aca="1" ref="T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U962" s="94" t="str">
        <f t="shared" si="203"/>
        <v/>
      </c>
      <c r="V962" s="96" t="b">
        <f t="shared" si="204"/>
        <v>0</v>
      </c>
      <c r="W962" s="130" t="e">
        <f>IF(#REF!="",FALSE,IF(OR(X962&gt;Z962,X962&lt;Y962),TRUE,FALSE))</f>
        <v>#REF!</v>
      </c>
      <c r="X962" s="130">
        <f t="shared" si="205"/>
        <v>0</v>
      </c>
      <c r="Y962" s="132" t="e">
        <f>#REF!-3/30</f>
        <v>#REF!</v>
      </c>
      <c r="Z962" s="133" t="e">
        <f>#REF!+1/30</f>
        <v>#REF!</v>
      </c>
    </row>
    <row r="963" spans="1:26" s="30" customFormat="1" x14ac:dyDescent="0.25">
      <c r="A963" s="19">
        <v>948</v>
      </c>
      <c r="B963" s="20"/>
      <c r="C963" s="189"/>
      <c r="D963" s="1"/>
      <c r="E963" s="1"/>
      <c r="F963" s="233">
        <v>0</v>
      </c>
      <c r="G963" s="58"/>
      <c r="H963" s="134" t="str">
        <f t="shared" si="206"/>
        <v/>
      </c>
      <c r="I963" s="35" t="b">
        <f t="shared" si="196"/>
        <v>0</v>
      </c>
      <c r="J963" s="92" t="str">
        <f t="shared" si="197"/>
        <v/>
      </c>
      <c r="K963" s="29" t="b">
        <v>0</v>
      </c>
      <c r="L963" s="92" t="str">
        <f t="shared" si="207"/>
        <v/>
      </c>
      <c r="M963" s="94" t="e">
        <f t="shared" si="198"/>
        <v>#VALUE!</v>
      </c>
      <c r="N963" s="94" t="e">
        <f t="shared" si="199"/>
        <v>#VALUE!</v>
      </c>
      <c r="O963" s="94" t="e">
        <f t="shared" si="200"/>
        <v>#VALUE!</v>
      </c>
      <c r="P963" s="95" t="e">
        <f t="shared" si="201"/>
        <v>#VALUE!</v>
      </c>
      <c r="Q963" s="95" t="e">
        <f t="shared" si="208"/>
        <v>#VALUE!</v>
      </c>
      <c r="R963" s="95" t="b">
        <f t="shared" si="209"/>
        <v>0</v>
      </c>
      <c r="S963" s="76" t="str">
        <f t="shared" si="202"/>
        <v/>
      </c>
      <c r="T963" s="94" t="e" cm="1">
        <f t="array" aca="1" ref="T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U963" s="94" t="str">
        <f t="shared" si="203"/>
        <v/>
      </c>
      <c r="V963" s="96" t="b">
        <f t="shared" si="204"/>
        <v>0</v>
      </c>
      <c r="W963" s="130" t="e">
        <f>IF(#REF!="",FALSE,IF(OR(X963&gt;Z963,X963&lt;Y963),TRUE,FALSE))</f>
        <v>#REF!</v>
      </c>
      <c r="X963" s="130">
        <f t="shared" si="205"/>
        <v>0</v>
      </c>
      <c r="Y963" s="132" t="e">
        <f>#REF!-3/30</f>
        <v>#REF!</v>
      </c>
      <c r="Z963" s="133" t="e">
        <f>#REF!+1/30</f>
        <v>#REF!</v>
      </c>
    </row>
    <row r="964" spans="1:26" s="30" customFormat="1" x14ac:dyDescent="0.25">
      <c r="A964" s="19">
        <v>949</v>
      </c>
      <c r="B964" s="20"/>
      <c r="C964" s="189"/>
      <c r="D964" s="1"/>
      <c r="E964" s="1"/>
      <c r="F964" s="233">
        <v>0</v>
      </c>
      <c r="G964" s="58"/>
      <c r="H964" s="134" t="str">
        <f t="shared" si="206"/>
        <v/>
      </c>
      <c r="I964" s="35" t="b">
        <f t="shared" si="196"/>
        <v>0</v>
      </c>
      <c r="J964" s="92" t="str">
        <f t="shared" si="197"/>
        <v/>
      </c>
      <c r="K964" s="29" t="b">
        <v>0</v>
      </c>
      <c r="L964" s="92" t="str">
        <f t="shared" si="207"/>
        <v/>
      </c>
      <c r="M964" s="94" t="e">
        <f t="shared" si="198"/>
        <v>#VALUE!</v>
      </c>
      <c r="N964" s="94" t="e">
        <f t="shared" si="199"/>
        <v>#VALUE!</v>
      </c>
      <c r="O964" s="94" t="e">
        <f t="shared" si="200"/>
        <v>#VALUE!</v>
      </c>
      <c r="P964" s="95" t="e">
        <f t="shared" si="201"/>
        <v>#VALUE!</v>
      </c>
      <c r="Q964" s="95" t="e">
        <f t="shared" si="208"/>
        <v>#VALUE!</v>
      </c>
      <c r="R964" s="95" t="b">
        <f t="shared" si="209"/>
        <v>0</v>
      </c>
      <c r="S964" s="76" t="str">
        <f t="shared" si="202"/>
        <v/>
      </c>
      <c r="T964" s="94" t="e" cm="1">
        <f t="array" aca="1" ref="T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U964" s="94" t="str">
        <f t="shared" si="203"/>
        <v/>
      </c>
      <c r="V964" s="96" t="b">
        <f t="shared" si="204"/>
        <v>0</v>
      </c>
      <c r="W964" s="130" t="e">
        <f>IF(#REF!="",FALSE,IF(OR(X964&gt;Z964,X964&lt;Y964),TRUE,FALSE))</f>
        <v>#REF!</v>
      </c>
      <c r="X964" s="130">
        <f t="shared" si="205"/>
        <v>0</v>
      </c>
      <c r="Y964" s="132" t="e">
        <f>#REF!-3/30</f>
        <v>#REF!</v>
      </c>
      <c r="Z964" s="133" t="e">
        <f>#REF!+1/30</f>
        <v>#REF!</v>
      </c>
    </row>
    <row r="965" spans="1:26" s="30" customFormat="1" x14ac:dyDescent="0.25">
      <c r="A965" s="19">
        <v>950</v>
      </c>
      <c r="B965" s="20"/>
      <c r="C965" s="189"/>
      <c r="D965" s="1"/>
      <c r="E965" s="1"/>
      <c r="F965" s="233">
        <v>0</v>
      </c>
      <c r="G965" s="58"/>
      <c r="H965" s="134" t="str">
        <f t="shared" si="206"/>
        <v/>
      </c>
      <c r="I965" s="35" t="b">
        <f t="shared" si="196"/>
        <v>0</v>
      </c>
      <c r="J965" s="92" t="str">
        <f t="shared" si="197"/>
        <v/>
      </c>
      <c r="K965" s="29" t="b">
        <v>0</v>
      </c>
      <c r="L965" s="92" t="str">
        <f t="shared" si="207"/>
        <v/>
      </c>
      <c r="M965" s="94" t="e">
        <f t="shared" si="198"/>
        <v>#VALUE!</v>
      </c>
      <c r="N965" s="94" t="e">
        <f t="shared" si="199"/>
        <v>#VALUE!</v>
      </c>
      <c r="O965" s="94" t="e">
        <f t="shared" si="200"/>
        <v>#VALUE!</v>
      </c>
      <c r="P965" s="95" t="e">
        <f t="shared" si="201"/>
        <v>#VALUE!</v>
      </c>
      <c r="Q965" s="95" t="e">
        <f t="shared" si="208"/>
        <v>#VALUE!</v>
      </c>
      <c r="R965" s="95" t="b">
        <f t="shared" si="209"/>
        <v>0</v>
      </c>
      <c r="S965" s="76" t="str">
        <f t="shared" si="202"/>
        <v/>
      </c>
      <c r="T965" s="94" t="e" cm="1">
        <f t="array" aca="1" ref="T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U965" s="94" t="str">
        <f t="shared" si="203"/>
        <v/>
      </c>
      <c r="V965" s="96" t="b">
        <f t="shared" si="204"/>
        <v>0</v>
      </c>
      <c r="W965" s="130" t="e">
        <f>IF(#REF!="",FALSE,IF(OR(X965&gt;Z965,X965&lt;Y965),TRUE,FALSE))</f>
        <v>#REF!</v>
      </c>
      <c r="X965" s="130">
        <f t="shared" si="205"/>
        <v>0</v>
      </c>
      <c r="Y965" s="132" t="e">
        <f>#REF!-3/30</f>
        <v>#REF!</v>
      </c>
      <c r="Z965" s="133" t="e">
        <f>#REF!+1/30</f>
        <v>#REF!</v>
      </c>
    </row>
    <row r="966" spans="1:26" s="30" customFormat="1" x14ac:dyDescent="0.25">
      <c r="A966" s="19">
        <v>951</v>
      </c>
      <c r="B966" s="20"/>
      <c r="C966" s="189"/>
      <c r="D966" s="1"/>
      <c r="E966" s="1"/>
      <c r="F966" s="233">
        <v>0</v>
      </c>
      <c r="G966" s="58"/>
      <c r="H966" s="134" t="str">
        <f t="shared" si="206"/>
        <v/>
      </c>
      <c r="I966" s="35" t="b">
        <f t="shared" si="196"/>
        <v>0</v>
      </c>
      <c r="J966" s="92" t="str">
        <f t="shared" si="197"/>
        <v/>
      </c>
      <c r="K966" s="29" t="b">
        <v>0</v>
      </c>
      <c r="L966" s="92" t="str">
        <f t="shared" si="207"/>
        <v/>
      </c>
      <c r="M966" s="94" t="e">
        <f t="shared" si="198"/>
        <v>#VALUE!</v>
      </c>
      <c r="N966" s="94" t="e">
        <f t="shared" si="199"/>
        <v>#VALUE!</v>
      </c>
      <c r="O966" s="94" t="e">
        <f t="shared" si="200"/>
        <v>#VALUE!</v>
      </c>
      <c r="P966" s="95" t="e">
        <f t="shared" si="201"/>
        <v>#VALUE!</v>
      </c>
      <c r="Q966" s="95" t="e">
        <f t="shared" si="208"/>
        <v>#VALUE!</v>
      </c>
      <c r="R966" s="95" t="b">
        <f t="shared" si="209"/>
        <v>0</v>
      </c>
      <c r="S966" s="76" t="str">
        <f t="shared" si="202"/>
        <v/>
      </c>
      <c r="T966" s="94" t="e" cm="1">
        <f t="array" aca="1" ref="T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U966" s="94" t="str">
        <f t="shared" si="203"/>
        <v/>
      </c>
      <c r="V966" s="96" t="b">
        <f t="shared" si="204"/>
        <v>0</v>
      </c>
      <c r="W966" s="130" t="e">
        <f>IF(#REF!="",FALSE,IF(OR(X966&gt;Z966,X966&lt;Y966),TRUE,FALSE))</f>
        <v>#REF!</v>
      </c>
      <c r="X966" s="130">
        <f t="shared" si="205"/>
        <v>0</v>
      </c>
      <c r="Y966" s="132" t="e">
        <f>#REF!-3/30</f>
        <v>#REF!</v>
      </c>
      <c r="Z966" s="133" t="e">
        <f>#REF!+1/30</f>
        <v>#REF!</v>
      </c>
    </row>
    <row r="967" spans="1:26" s="30" customFormat="1" x14ac:dyDescent="0.25">
      <c r="A967" s="19">
        <v>952</v>
      </c>
      <c r="B967" s="20"/>
      <c r="C967" s="189"/>
      <c r="D967" s="1"/>
      <c r="E967" s="1"/>
      <c r="F967" s="233">
        <v>0</v>
      </c>
      <c r="G967" s="58"/>
      <c r="H967" s="134" t="str">
        <f t="shared" si="206"/>
        <v/>
      </c>
      <c r="I967" s="35" t="b">
        <f t="shared" si="196"/>
        <v>0</v>
      </c>
      <c r="J967" s="92" t="str">
        <f t="shared" si="197"/>
        <v/>
      </c>
      <c r="K967" s="29" t="b">
        <v>0</v>
      </c>
      <c r="L967" s="92" t="str">
        <f t="shared" si="207"/>
        <v/>
      </c>
      <c r="M967" s="94" t="e">
        <f t="shared" si="198"/>
        <v>#VALUE!</v>
      </c>
      <c r="N967" s="94" t="e">
        <f t="shared" si="199"/>
        <v>#VALUE!</v>
      </c>
      <c r="O967" s="94" t="e">
        <f t="shared" si="200"/>
        <v>#VALUE!</v>
      </c>
      <c r="P967" s="95" t="e">
        <f t="shared" si="201"/>
        <v>#VALUE!</v>
      </c>
      <c r="Q967" s="95" t="e">
        <f t="shared" si="208"/>
        <v>#VALUE!</v>
      </c>
      <c r="R967" s="95" t="b">
        <f t="shared" si="209"/>
        <v>0</v>
      </c>
      <c r="S967" s="76" t="str">
        <f t="shared" si="202"/>
        <v/>
      </c>
      <c r="T967" s="94" t="e" cm="1">
        <f t="array" aca="1" ref="T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U967" s="94" t="str">
        <f t="shared" si="203"/>
        <v/>
      </c>
      <c r="V967" s="96" t="b">
        <f t="shared" si="204"/>
        <v>0</v>
      </c>
      <c r="W967" s="130" t="e">
        <f>IF(#REF!="",FALSE,IF(OR(X967&gt;Z967,X967&lt;Y967),TRUE,FALSE))</f>
        <v>#REF!</v>
      </c>
      <c r="X967" s="130">
        <f t="shared" si="205"/>
        <v>0</v>
      </c>
      <c r="Y967" s="132" t="e">
        <f>#REF!-3/30</f>
        <v>#REF!</v>
      </c>
      <c r="Z967" s="133" t="e">
        <f>#REF!+1/30</f>
        <v>#REF!</v>
      </c>
    </row>
    <row r="968" spans="1:26" s="30" customFormat="1" x14ac:dyDescent="0.25">
      <c r="A968" s="19">
        <v>953</v>
      </c>
      <c r="B968" s="20"/>
      <c r="C968" s="189"/>
      <c r="D968" s="1"/>
      <c r="E968" s="1"/>
      <c r="F968" s="233">
        <v>0</v>
      </c>
      <c r="G968" s="58"/>
      <c r="H968" s="134" t="str">
        <f t="shared" si="206"/>
        <v/>
      </c>
      <c r="I968" s="35" t="b">
        <f t="shared" si="196"/>
        <v>0</v>
      </c>
      <c r="J968" s="92" t="str">
        <f t="shared" si="197"/>
        <v/>
      </c>
      <c r="K968" s="29" t="b">
        <v>0</v>
      </c>
      <c r="L968" s="92" t="str">
        <f t="shared" si="207"/>
        <v/>
      </c>
      <c r="M968" s="94" t="e">
        <f t="shared" si="198"/>
        <v>#VALUE!</v>
      </c>
      <c r="N968" s="94" t="e">
        <f t="shared" si="199"/>
        <v>#VALUE!</v>
      </c>
      <c r="O968" s="94" t="e">
        <f t="shared" si="200"/>
        <v>#VALUE!</v>
      </c>
      <c r="P968" s="95" t="e">
        <f t="shared" si="201"/>
        <v>#VALUE!</v>
      </c>
      <c r="Q968" s="95" t="e">
        <f t="shared" si="208"/>
        <v>#VALUE!</v>
      </c>
      <c r="R968" s="95" t="b">
        <f t="shared" si="209"/>
        <v>0</v>
      </c>
      <c r="S968" s="76" t="str">
        <f t="shared" si="202"/>
        <v/>
      </c>
      <c r="T968" s="94" t="e" cm="1">
        <f t="array" aca="1" ref="T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U968" s="94" t="str">
        <f t="shared" si="203"/>
        <v/>
      </c>
      <c r="V968" s="96" t="b">
        <f t="shared" si="204"/>
        <v>0</v>
      </c>
      <c r="W968" s="130" t="e">
        <f>IF(#REF!="",FALSE,IF(OR(X968&gt;Z968,X968&lt;Y968),TRUE,FALSE))</f>
        <v>#REF!</v>
      </c>
      <c r="X968" s="130">
        <f t="shared" si="205"/>
        <v>0</v>
      </c>
      <c r="Y968" s="132" t="e">
        <f>#REF!-3/30</f>
        <v>#REF!</v>
      </c>
      <c r="Z968" s="133" t="e">
        <f>#REF!+1/30</f>
        <v>#REF!</v>
      </c>
    </row>
    <row r="969" spans="1:26" s="30" customFormat="1" x14ac:dyDescent="0.25">
      <c r="A969" s="19">
        <v>954</v>
      </c>
      <c r="B969" s="20"/>
      <c r="C969" s="189"/>
      <c r="D969" s="1"/>
      <c r="E969" s="1"/>
      <c r="F969" s="233">
        <v>0</v>
      </c>
      <c r="G969" s="58"/>
      <c r="H969" s="134" t="str">
        <f t="shared" si="206"/>
        <v/>
      </c>
      <c r="I969" s="35" t="b">
        <f t="shared" si="196"/>
        <v>0</v>
      </c>
      <c r="J969" s="92" t="str">
        <f t="shared" si="197"/>
        <v/>
      </c>
      <c r="K969" s="29" t="b">
        <v>0</v>
      </c>
      <c r="L969" s="92" t="str">
        <f t="shared" si="207"/>
        <v/>
      </c>
      <c r="M969" s="94" t="e">
        <f t="shared" si="198"/>
        <v>#VALUE!</v>
      </c>
      <c r="N969" s="94" t="e">
        <f t="shared" si="199"/>
        <v>#VALUE!</v>
      </c>
      <c r="O969" s="94" t="e">
        <f t="shared" si="200"/>
        <v>#VALUE!</v>
      </c>
      <c r="P969" s="95" t="e">
        <f t="shared" si="201"/>
        <v>#VALUE!</v>
      </c>
      <c r="Q969" s="95" t="e">
        <f t="shared" si="208"/>
        <v>#VALUE!</v>
      </c>
      <c r="R969" s="95" t="b">
        <f t="shared" si="209"/>
        <v>0</v>
      </c>
      <c r="S969" s="76" t="str">
        <f t="shared" si="202"/>
        <v/>
      </c>
      <c r="T969" s="94" t="e" cm="1">
        <f t="array" aca="1" ref="T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U969" s="94" t="str">
        <f t="shared" si="203"/>
        <v/>
      </c>
      <c r="V969" s="96" t="b">
        <f t="shared" si="204"/>
        <v>0</v>
      </c>
      <c r="W969" s="130" t="e">
        <f>IF(#REF!="",FALSE,IF(OR(X969&gt;Z969,X969&lt;Y969),TRUE,FALSE))</f>
        <v>#REF!</v>
      </c>
      <c r="X969" s="130">
        <f t="shared" si="205"/>
        <v>0</v>
      </c>
      <c r="Y969" s="132" t="e">
        <f>#REF!-3/30</f>
        <v>#REF!</v>
      </c>
      <c r="Z969" s="133" t="e">
        <f>#REF!+1/30</f>
        <v>#REF!</v>
      </c>
    </row>
    <row r="970" spans="1:26" s="30" customFormat="1" x14ac:dyDescent="0.25">
      <c r="A970" s="19">
        <v>955</v>
      </c>
      <c r="B970" s="20"/>
      <c r="C970" s="189"/>
      <c r="D970" s="1"/>
      <c r="E970" s="1"/>
      <c r="F970" s="233">
        <v>0</v>
      </c>
      <c r="G970" s="58"/>
      <c r="H970" s="134" t="str">
        <f t="shared" si="206"/>
        <v/>
      </c>
      <c r="I970" s="35" t="b">
        <f t="shared" si="196"/>
        <v>0</v>
      </c>
      <c r="J970" s="92" t="str">
        <f t="shared" si="197"/>
        <v/>
      </c>
      <c r="K970" s="29" t="b">
        <v>0</v>
      </c>
      <c r="L970" s="92" t="str">
        <f t="shared" si="207"/>
        <v/>
      </c>
      <c r="M970" s="94" t="e">
        <f t="shared" si="198"/>
        <v>#VALUE!</v>
      </c>
      <c r="N970" s="94" t="e">
        <f t="shared" si="199"/>
        <v>#VALUE!</v>
      </c>
      <c r="O970" s="94" t="e">
        <f t="shared" si="200"/>
        <v>#VALUE!</v>
      </c>
      <c r="P970" s="95" t="e">
        <f t="shared" si="201"/>
        <v>#VALUE!</v>
      </c>
      <c r="Q970" s="95" t="e">
        <f t="shared" si="208"/>
        <v>#VALUE!</v>
      </c>
      <c r="R970" s="95" t="b">
        <f t="shared" si="209"/>
        <v>0</v>
      </c>
      <c r="S970" s="76" t="str">
        <f t="shared" si="202"/>
        <v/>
      </c>
      <c r="T970" s="94" t="e" cm="1">
        <f t="array" aca="1" ref="T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U970" s="94" t="str">
        <f t="shared" si="203"/>
        <v/>
      </c>
      <c r="V970" s="96" t="b">
        <f t="shared" si="204"/>
        <v>0</v>
      </c>
      <c r="W970" s="130" t="e">
        <f>IF(#REF!="",FALSE,IF(OR(X970&gt;Z970,X970&lt;Y970),TRUE,FALSE))</f>
        <v>#REF!</v>
      </c>
      <c r="X970" s="130">
        <f t="shared" si="205"/>
        <v>0</v>
      </c>
      <c r="Y970" s="132" t="e">
        <f>#REF!-3/30</f>
        <v>#REF!</v>
      </c>
      <c r="Z970" s="133" t="e">
        <f>#REF!+1/30</f>
        <v>#REF!</v>
      </c>
    </row>
    <row r="971" spans="1:26" s="30" customFormat="1" x14ac:dyDescent="0.25">
      <c r="A971" s="19">
        <v>956</v>
      </c>
      <c r="B971" s="20"/>
      <c r="C971" s="189"/>
      <c r="D971" s="1"/>
      <c r="E971" s="1"/>
      <c r="F971" s="233">
        <v>0</v>
      </c>
      <c r="G971" s="58"/>
      <c r="H971" s="134" t="str">
        <f t="shared" si="206"/>
        <v/>
      </c>
      <c r="I971" s="35" t="b">
        <f t="shared" si="196"/>
        <v>0</v>
      </c>
      <c r="J971" s="92" t="str">
        <f t="shared" si="197"/>
        <v/>
      </c>
      <c r="K971" s="29" t="b">
        <v>0</v>
      </c>
      <c r="L971" s="92" t="str">
        <f t="shared" si="207"/>
        <v/>
      </c>
      <c r="M971" s="94" t="e">
        <f t="shared" si="198"/>
        <v>#VALUE!</v>
      </c>
      <c r="N971" s="94" t="e">
        <f t="shared" si="199"/>
        <v>#VALUE!</v>
      </c>
      <c r="O971" s="94" t="e">
        <f t="shared" si="200"/>
        <v>#VALUE!</v>
      </c>
      <c r="P971" s="95" t="e">
        <f t="shared" si="201"/>
        <v>#VALUE!</v>
      </c>
      <c r="Q971" s="95" t="e">
        <f t="shared" si="208"/>
        <v>#VALUE!</v>
      </c>
      <c r="R971" s="95" t="b">
        <f t="shared" si="209"/>
        <v>0</v>
      </c>
      <c r="S971" s="76" t="str">
        <f t="shared" si="202"/>
        <v/>
      </c>
      <c r="T971" s="94" t="e" cm="1">
        <f t="array" aca="1" ref="T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U971" s="94" t="str">
        <f t="shared" si="203"/>
        <v/>
      </c>
      <c r="V971" s="96" t="b">
        <f t="shared" si="204"/>
        <v>0</v>
      </c>
      <c r="W971" s="130" t="e">
        <f>IF(#REF!="",FALSE,IF(OR(X971&gt;Z971,X971&lt;Y971),TRUE,FALSE))</f>
        <v>#REF!</v>
      </c>
      <c r="X971" s="130">
        <f t="shared" si="205"/>
        <v>0</v>
      </c>
      <c r="Y971" s="132" t="e">
        <f>#REF!-3/30</f>
        <v>#REF!</v>
      </c>
      <c r="Z971" s="133" t="e">
        <f>#REF!+1/30</f>
        <v>#REF!</v>
      </c>
    </row>
    <row r="972" spans="1:26" s="30" customFormat="1" x14ac:dyDescent="0.25">
      <c r="A972" s="19">
        <v>957</v>
      </c>
      <c r="B972" s="20"/>
      <c r="C972" s="189"/>
      <c r="D972" s="1"/>
      <c r="E972" s="1"/>
      <c r="F972" s="233">
        <v>0</v>
      </c>
      <c r="G972" s="58"/>
      <c r="H972" s="134" t="str">
        <f t="shared" si="206"/>
        <v/>
      </c>
      <c r="I972" s="35" t="b">
        <f t="shared" si="196"/>
        <v>0</v>
      </c>
      <c r="J972" s="92" t="str">
        <f t="shared" si="197"/>
        <v/>
      </c>
      <c r="K972" s="29" t="b">
        <v>0</v>
      </c>
      <c r="L972" s="92" t="str">
        <f t="shared" si="207"/>
        <v/>
      </c>
      <c r="M972" s="94" t="e">
        <f t="shared" si="198"/>
        <v>#VALUE!</v>
      </c>
      <c r="N972" s="94" t="e">
        <f t="shared" si="199"/>
        <v>#VALUE!</v>
      </c>
      <c r="O972" s="94" t="e">
        <f t="shared" si="200"/>
        <v>#VALUE!</v>
      </c>
      <c r="P972" s="95" t="e">
        <f t="shared" si="201"/>
        <v>#VALUE!</v>
      </c>
      <c r="Q972" s="95" t="e">
        <f t="shared" si="208"/>
        <v>#VALUE!</v>
      </c>
      <c r="R972" s="95" t="b">
        <f t="shared" si="209"/>
        <v>0</v>
      </c>
      <c r="S972" s="76" t="str">
        <f t="shared" si="202"/>
        <v/>
      </c>
      <c r="T972" s="94" t="e" cm="1">
        <f t="array" aca="1" ref="T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U972" s="94" t="str">
        <f t="shared" si="203"/>
        <v/>
      </c>
      <c r="V972" s="96" t="b">
        <f t="shared" si="204"/>
        <v>0</v>
      </c>
      <c r="W972" s="130" t="e">
        <f>IF(#REF!="",FALSE,IF(OR(X972&gt;Z972,X972&lt;Y972),TRUE,FALSE))</f>
        <v>#REF!</v>
      </c>
      <c r="X972" s="130">
        <f t="shared" si="205"/>
        <v>0</v>
      </c>
      <c r="Y972" s="132" t="e">
        <f>#REF!-3/30</f>
        <v>#REF!</v>
      </c>
      <c r="Z972" s="133" t="e">
        <f>#REF!+1/30</f>
        <v>#REF!</v>
      </c>
    </row>
    <row r="973" spans="1:26" s="30" customFormat="1" x14ac:dyDescent="0.25">
      <c r="A973" s="19">
        <v>958</v>
      </c>
      <c r="B973" s="20"/>
      <c r="C973" s="189"/>
      <c r="D973" s="1"/>
      <c r="E973" s="1"/>
      <c r="F973" s="233">
        <v>0</v>
      </c>
      <c r="G973" s="58"/>
      <c r="H973" s="134" t="str">
        <f t="shared" si="206"/>
        <v/>
      </c>
      <c r="I973" s="35" t="b">
        <f t="shared" si="196"/>
        <v>0</v>
      </c>
      <c r="J973" s="92" t="str">
        <f t="shared" si="197"/>
        <v/>
      </c>
      <c r="K973" s="29" t="b">
        <v>0</v>
      </c>
      <c r="L973" s="92" t="str">
        <f t="shared" si="207"/>
        <v/>
      </c>
      <c r="M973" s="94" t="e">
        <f t="shared" si="198"/>
        <v>#VALUE!</v>
      </c>
      <c r="N973" s="94" t="e">
        <f t="shared" si="199"/>
        <v>#VALUE!</v>
      </c>
      <c r="O973" s="94" t="e">
        <f t="shared" si="200"/>
        <v>#VALUE!</v>
      </c>
      <c r="P973" s="95" t="e">
        <f t="shared" si="201"/>
        <v>#VALUE!</v>
      </c>
      <c r="Q973" s="95" t="e">
        <f t="shared" si="208"/>
        <v>#VALUE!</v>
      </c>
      <c r="R973" s="95" t="b">
        <f t="shared" si="209"/>
        <v>0</v>
      </c>
      <c r="S973" s="76" t="str">
        <f t="shared" si="202"/>
        <v/>
      </c>
      <c r="T973" s="94" t="e" cm="1">
        <f t="array" aca="1" ref="T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U973" s="94" t="str">
        <f t="shared" si="203"/>
        <v/>
      </c>
      <c r="V973" s="96" t="b">
        <f t="shared" si="204"/>
        <v>0</v>
      </c>
      <c r="W973" s="130" t="e">
        <f>IF(#REF!="",FALSE,IF(OR(X973&gt;Z973,X973&lt;Y973),TRUE,FALSE))</f>
        <v>#REF!</v>
      </c>
      <c r="X973" s="130">
        <f t="shared" si="205"/>
        <v>0</v>
      </c>
      <c r="Y973" s="132" t="e">
        <f>#REF!-3/30</f>
        <v>#REF!</v>
      </c>
      <c r="Z973" s="133" t="e">
        <f>#REF!+1/30</f>
        <v>#REF!</v>
      </c>
    </row>
    <row r="974" spans="1:26" s="30" customFormat="1" x14ac:dyDescent="0.25">
      <c r="A974" s="19">
        <v>959</v>
      </c>
      <c r="B974" s="20"/>
      <c r="C974" s="189"/>
      <c r="D974" s="1"/>
      <c r="E974" s="1"/>
      <c r="F974" s="233">
        <v>0</v>
      </c>
      <c r="G974" s="58"/>
      <c r="H974" s="134" t="str">
        <f t="shared" si="206"/>
        <v/>
      </c>
      <c r="I974" s="35" t="b">
        <f t="shared" si="196"/>
        <v>0</v>
      </c>
      <c r="J974" s="92" t="str">
        <f t="shared" si="197"/>
        <v/>
      </c>
      <c r="K974" s="29" t="b">
        <v>0</v>
      </c>
      <c r="L974" s="92" t="str">
        <f t="shared" si="207"/>
        <v/>
      </c>
      <c r="M974" s="94" t="e">
        <f t="shared" si="198"/>
        <v>#VALUE!</v>
      </c>
      <c r="N974" s="94" t="e">
        <f t="shared" si="199"/>
        <v>#VALUE!</v>
      </c>
      <c r="O974" s="94" t="e">
        <f t="shared" si="200"/>
        <v>#VALUE!</v>
      </c>
      <c r="P974" s="95" t="e">
        <f t="shared" si="201"/>
        <v>#VALUE!</v>
      </c>
      <c r="Q974" s="95" t="e">
        <f t="shared" si="208"/>
        <v>#VALUE!</v>
      </c>
      <c r="R974" s="95" t="b">
        <f t="shared" si="209"/>
        <v>0</v>
      </c>
      <c r="S974" s="76" t="str">
        <f t="shared" si="202"/>
        <v/>
      </c>
      <c r="T974" s="94" t="e" cm="1">
        <f t="array" aca="1" ref="T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U974" s="94" t="str">
        <f t="shared" si="203"/>
        <v/>
      </c>
      <c r="V974" s="96" t="b">
        <f t="shared" si="204"/>
        <v>0</v>
      </c>
      <c r="W974" s="130" t="e">
        <f>IF(#REF!="",FALSE,IF(OR(X974&gt;Z974,X974&lt;Y974),TRUE,FALSE))</f>
        <v>#REF!</v>
      </c>
      <c r="X974" s="130">
        <f t="shared" si="205"/>
        <v>0</v>
      </c>
      <c r="Y974" s="132" t="e">
        <f>#REF!-3/30</f>
        <v>#REF!</v>
      </c>
      <c r="Z974" s="133" t="e">
        <f>#REF!+1/30</f>
        <v>#REF!</v>
      </c>
    </row>
    <row r="975" spans="1:26" s="30" customFormat="1" x14ac:dyDescent="0.25">
      <c r="A975" s="19">
        <v>960</v>
      </c>
      <c r="B975" s="20"/>
      <c r="C975" s="189"/>
      <c r="D975" s="1"/>
      <c r="E975" s="1"/>
      <c r="F975" s="233">
        <v>0</v>
      </c>
      <c r="G975" s="58"/>
      <c r="H975" s="134" t="str">
        <f t="shared" si="206"/>
        <v/>
      </c>
      <c r="I975" s="35" t="b">
        <f t="shared" si="196"/>
        <v>0</v>
      </c>
      <c r="J975" s="92" t="str">
        <f t="shared" si="197"/>
        <v/>
      </c>
      <c r="K975" s="29" t="b">
        <v>0</v>
      </c>
      <c r="L975" s="92" t="str">
        <f t="shared" si="207"/>
        <v/>
      </c>
      <c r="M975" s="94" t="e">
        <f t="shared" si="198"/>
        <v>#VALUE!</v>
      </c>
      <c r="N975" s="94" t="e">
        <f t="shared" si="199"/>
        <v>#VALUE!</v>
      </c>
      <c r="O975" s="94" t="e">
        <f t="shared" si="200"/>
        <v>#VALUE!</v>
      </c>
      <c r="P975" s="95" t="e">
        <f t="shared" si="201"/>
        <v>#VALUE!</v>
      </c>
      <c r="Q975" s="95" t="e">
        <f t="shared" si="208"/>
        <v>#VALUE!</v>
      </c>
      <c r="R975" s="95" t="b">
        <f t="shared" si="209"/>
        <v>0</v>
      </c>
      <c r="S975" s="76" t="str">
        <f t="shared" si="202"/>
        <v/>
      </c>
      <c r="T975" s="94" t="e" cm="1">
        <f t="array" aca="1" ref="T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U975" s="94" t="str">
        <f t="shared" si="203"/>
        <v/>
      </c>
      <c r="V975" s="96" t="b">
        <f t="shared" si="204"/>
        <v>0</v>
      </c>
      <c r="W975" s="130" t="e">
        <f>IF(#REF!="",FALSE,IF(OR(X975&gt;Z975,X975&lt;Y975),TRUE,FALSE))</f>
        <v>#REF!</v>
      </c>
      <c r="X975" s="130">
        <f t="shared" si="205"/>
        <v>0</v>
      </c>
      <c r="Y975" s="132" t="e">
        <f>#REF!-3/30</f>
        <v>#REF!</v>
      </c>
      <c r="Z975" s="133" t="e">
        <f>#REF!+1/30</f>
        <v>#REF!</v>
      </c>
    </row>
    <row r="976" spans="1:26" s="30" customFormat="1" x14ac:dyDescent="0.25">
      <c r="A976" s="19">
        <v>961</v>
      </c>
      <c r="B976" s="20"/>
      <c r="C976" s="189"/>
      <c r="D976" s="1"/>
      <c r="E976" s="1"/>
      <c r="F976" s="233">
        <v>0</v>
      </c>
      <c r="G976" s="58"/>
      <c r="H976" s="134" t="str">
        <f t="shared" si="206"/>
        <v/>
      </c>
      <c r="I976" s="35" t="b">
        <f t="shared" ref="I976:I1015" si="210">V976</f>
        <v>0</v>
      </c>
      <c r="J976" s="92" t="str">
        <f t="shared" ref="J976:J1015" si="211">IF(I976,J$13,"")</f>
        <v/>
      </c>
      <c r="K976" s="29" t="b">
        <v>0</v>
      </c>
      <c r="L976" s="92" t="str">
        <f t="shared" si="207"/>
        <v/>
      </c>
      <c r="M976" s="94" t="e">
        <f t="shared" ref="M976:M1015" si="212">VALUE(LEFT(C976,2))</f>
        <v>#VALUE!</v>
      </c>
      <c r="N976" s="94" t="e">
        <f t="shared" ref="N976:N1015" si="213">VALUE(MID(C976,3,2))</f>
        <v>#VALUE!</v>
      </c>
      <c r="O976" s="94" t="e">
        <f t="shared" ref="O976:O1015" si="214">TEXT(IF(VALUE(MID(C976,5,2))&gt;31,MID(C976,5,2)-60,VALUE(MID(C976,5,2))),"00")</f>
        <v>#VALUE!</v>
      </c>
      <c r="P976" s="95" t="e">
        <f t="shared" ref="P976:P1015" si="215">DATEVALUE(IF(VALUE(LEFT(C976,2))&lt;20,20,19)&amp;TEXT(M976,"00")&amp;"/"&amp;N976&amp;"/"&amp;O976)</f>
        <v>#VALUE!</v>
      </c>
      <c r="Q976" s="95" t="e">
        <f t="shared" si="208"/>
        <v>#VALUE!</v>
      </c>
      <c r="R976" s="95" t="b">
        <f t="shared" si="209"/>
        <v>0</v>
      </c>
      <c r="S976" s="76" t="str">
        <f t="shared" ref="S976:S1015" si="216">RIGHT(C976,1)</f>
        <v/>
      </c>
      <c r="T976" s="94" t="e" cm="1">
        <f t="array" aca="1" ref="T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U976" s="94" t="str">
        <f t="shared" ref="U976:U1015" si="217">IF(C976="","",T976=S976)</f>
        <v/>
      </c>
      <c r="V976" s="96" t="b">
        <f t="shared" ref="V976:V1015" si="218">IFERROR(NOT(IF(C976&lt;&gt;"",AND(R976,U976),TRUE)),TRUE)</f>
        <v>0</v>
      </c>
      <c r="W976" s="130" t="e">
        <f>IF(#REF!="",FALSE,IF(OR(X976&gt;Z976,X976&lt;Y976),TRUE,FALSE))</f>
        <v>#REF!</v>
      </c>
      <c r="X976" s="130">
        <f t="shared" ref="X976:X1015" si="219">(E976-D976)/30</f>
        <v>0</v>
      </c>
      <c r="Y976" s="132" t="e">
        <f>#REF!-3/30</f>
        <v>#REF!</v>
      </c>
      <c r="Z976" s="133" t="e">
        <f>#REF!+1/30</f>
        <v>#REF!</v>
      </c>
    </row>
    <row r="977" spans="1:26" s="30" customFormat="1" x14ac:dyDescent="0.25">
      <c r="A977" s="19">
        <v>962</v>
      </c>
      <c r="B977" s="20"/>
      <c r="C977" s="189"/>
      <c r="D977" s="1"/>
      <c r="E977" s="1"/>
      <c r="F977" s="233">
        <v>0</v>
      </c>
      <c r="G977" s="58"/>
      <c r="H977" s="134" t="str">
        <f t="shared" ref="H977:H1015" si="220">IF(J977="","",J977&amp;". ")&amp;IF(L977="","",L977&amp;". ")</f>
        <v/>
      </c>
      <c r="I977" s="35" t="b">
        <f t="shared" si="210"/>
        <v>0</v>
      </c>
      <c r="J977" s="92" t="str">
        <f t="shared" si="211"/>
        <v/>
      </c>
      <c r="K977" s="29" t="b">
        <v>0</v>
      </c>
      <c r="L977" s="92" t="str">
        <f t="shared" ref="L977:L1015" si="221">IF(K977,L$13,"")</f>
        <v/>
      </c>
      <c r="M977" s="94" t="e">
        <f t="shared" si="212"/>
        <v>#VALUE!</v>
      </c>
      <c r="N977" s="94" t="e">
        <f t="shared" si="213"/>
        <v>#VALUE!</v>
      </c>
      <c r="O977" s="94" t="e">
        <f t="shared" si="214"/>
        <v>#VALUE!</v>
      </c>
      <c r="P977" s="95" t="e">
        <f t="shared" si="215"/>
        <v>#VALUE!</v>
      </c>
      <c r="Q977" s="95" t="e">
        <f t="shared" ref="Q977:Q1015" si="222">DATE(M977,N977,O977)</f>
        <v>#VALUE!</v>
      </c>
      <c r="R977" s="95" t="b">
        <f t="shared" si="209"/>
        <v>0</v>
      </c>
      <c r="S977" s="76" t="str">
        <f t="shared" si="216"/>
        <v/>
      </c>
      <c r="T977" s="94" t="e" cm="1">
        <f t="array" aca="1" ref="T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U977" s="94" t="str">
        <f t="shared" si="217"/>
        <v/>
      </c>
      <c r="V977" s="96" t="b">
        <f t="shared" si="218"/>
        <v>0</v>
      </c>
      <c r="W977" s="130" t="e">
        <f>IF(#REF!="",FALSE,IF(OR(X977&gt;Z977,X977&lt;Y977),TRUE,FALSE))</f>
        <v>#REF!</v>
      </c>
      <c r="X977" s="130">
        <f t="shared" si="219"/>
        <v>0</v>
      </c>
      <c r="Y977" s="132" t="e">
        <f>#REF!-3/30</f>
        <v>#REF!</v>
      </c>
      <c r="Z977" s="133" t="e">
        <f>#REF!+1/30</f>
        <v>#REF!</v>
      </c>
    </row>
    <row r="978" spans="1:26" s="30" customFormat="1" x14ac:dyDescent="0.25">
      <c r="A978" s="19">
        <v>963</v>
      </c>
      <c r="B978" s="20"/>
      <c r="C978" s="189"/>
      <c r="D978" s="1"/>
      <c r="E978" s="1"/>
      <c r="F978" s="233">
        <v>0</v>
      </c>
      <c r="G978" s="58"/>
      <c r="H978" s="134" t="str">
        <f t="shared" si="220"/>
        <v/>
      </c>
      <c r="I978" s="35" t="b">
        <f t="shared" si="210"/>
        <v>0</v>
      </c>
      <c r="J978" s="92" t="str">
        <f t="shared" si="211"/>
        <v/>
      </c>
      <c r="K978" s="29" t="b">
        <v>0</v>
      </c>
      <c r="L978" s="92" t="str">
        <f t="shared" si="221"/>
        <v/>
      </c>
      <c r="M978" s="94" t="e">
        <f t="shared" si="212"/>
        <v>#VALUE!</v>
      </c>
      <c r="N978" s="94" t="e">
        <f t="shared" si="213"/>
        <v>#VALUE!</v>
      </c>
      <c r="O978" s="94" t="e">
        <f t="shared" si="214"/>
        <v>#VALUE!</v>
      </c>
      <c r="P978" s="95" t="e">
        <f t="shared" si="215"/>
        <v>#VALUE!</v>
      </c>
      <c r="Q978" s="95" t="e">
        <f t="shared" si="222"/>
        <v>#VALUE!</v>
      </c>
      <c r="R978" s="95" t="b">
        <f t="shared" ref="R978:R1015" si="223">NOT(ISERR(AND(N978&lt;13,VALUE(O978)&lt;31,P978=Q978)))</f>
        <v>0</v>
      </c>
      <c r="S978" s="76" t="str">
        <f t="shared" si="216"/>
        <v/>
      </c>
      <c r="T978" s="94" t="e" cm="1">
        <f t="array" aca="1" ref="T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U978" s="94" t="str">
        <f t="shared" si="217"/>
        <v/>
      </c>
      <c r="V978" s="96" t="b">
        <f t="shared" si="218"/>
        <v>0</v>
      </c>
      <c r="W978" s="130" t="e">
        <f>IF(#REF!="",FALSE,IF(OR(X978&gt;Z978,X978&lt;Y978),TRUE,FALSE))</f>
        <v>#REF!</v>
      </c>
      <c r="X978" s="130">
        <f t="shared" si="219"/>
        <v>0</v>
      </c>
      <c r="Y978" s="132" t="e">
        <f>#REF!-3/30</f>
        <v>#REF!</v>
      </c>
      <c r="Z978" s="133" t="e">
        <f>#REF!+1/30</f>
        <v>#REF!</v>
      </c>
    </row>
    <row r="979" spans="1:26" s="30" customFormat="1" x14ac:dyDescent="0.25">
      <c r="A979" s="19">
        <v>964</v>
      </c>
      <c r="B979" s="20"/>
      <c r="C979" s="189"/>
      <c r="D979" s="1"/>
      <c r="E979" s="1"/>
      <c r="F979" s="233">
        <v>0</v>
      </c>
      <c r="G979" s="58"/>
      <c r="H979" s="134" t="str">
        <f t="shared" si="220"/>
        <v/>
      </c>
      <c r="I979" s="35" t="b">
        <f t="shared" si="210"/>
        <v>0</v>
      </c>
      <c r="J979" s="92" t="str">
        <f t="shared" si="211"/>
        <v/>
      </c>
      <c r="K979" s="29" t="b">
        <v>0</v>
      </c>
      <c r="L979" s="92" t="str">
        <f t="shared" si="221"/>
        <v/>
      </c>
      <c r="M979" s="94" t="e">
        <f t="shared" si="212"/>
        <v>#VALUE!</v>
      </c>
      <c r="N979" s="94" t="e">
        <f t="shared" si="213"/>
        <v>#VALUE!</v>
      </c>
      <c r="O979" s="94" t="e">
        <f t="shared" si="214"/>
        <v>#VALUE!</v>
      </c>
      <c r="P979" s="95" t="e">
        <f t="shared" si="215"/>
        <v>#VALUE!</v>
      </c>
      <c r="Q979" s="95" t="e">
        <f t="shared" si="222"/>
        <v>#VALUE!</v>
      </c>
      <c r="R979" s="95" t="b">
        <f t="shared" si="223"/>
        <v>0</v>
      </c>
      <c r="S979" s="76" t="str">
        <f t="shared" si="216"/>
        <v/>
      </c>
      <c r="T979" s="94" t="e" cm="1">
        <f t="array" aca="1" ref="T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U979" s="94" t="str">
        <f t="shared" si="217"/>
        <v/>
      </c>
      <c r="V979" s="96" t="b">
        <f t="shared" si="218"/>
        <v>0</v>
      </c>
      <c r="W979" s="130" t="e">
        <f>IF(#REF!="",FALSE,IF(OR(X979&gt;Z979,X979&lt;Y979),TRUE,FALSE))</f>
        <v>#REF!</v>
      </c>
      <c r="X979" s="130">
        <f t="shared" si="219"/>
        <v>0</v>
      </c>
      <c r="Y979" s="132" t="e">
        <f>#REF!-3/30</f>
        <v>#REF!</v>
      </c>
      <c r="Z979" s="133" t="e">
        <f>#REF!+1/30</f>
        <v>#REF!</v>
      </c>
    </row>
    <row r="980" spans="1:26" s="30" customFormat="1" x14ac:dyDescent="0.25">
      <c r="A980" s="19">
        <v>965</v>
      </c>
      <c r="B980" s="20"/>
      <c r="C980" s="189"/>
      <c r="D980" s="1"/>
      <c r="E980" s="1"/>
      <c r="F980" s="233">
        <v>0</v>
      </c>
      <c r="G980" s="58"/>
      <c r="H980" s="134" t="str">
        <f t="shared" si="220"/>
        <v/>
      </c>
      <c r="I980" s="35" t="b">
        <f t="shared" si="210"/>
        <v>0</v>
      </c>
      <c r="J980" s="92" t="str">
        <f t="shared" si="211"/>
        <v/>
      </c>
      <c r="K980" s="29" t="b">
        <v>0</v>
      </c>
      <c r="L980" s="92" t="str">
        <f t="shared" si="221"/>
        <v/>
      </c>
      <c r="M980" s="94" t="e">
        <f t="shared" si="212"/>
        <v>#VALUE!</v>
      </c>
      <c r="N980" s="94" t="e">
        <f t="shared" si="213"/>
        <v>#VALUE!</v>
      </c>
      <c r="O980" s="94" t="e">
        <f t="shared" si="214"/>
        <v>#VALUE!</v>
      </c>
      <c r="P980" s="95" t="e">
        <f t="shared" si="215"/>
        <v>#VALUE!</v>
      </c>
      <c r="Q980" s="95" t="e">
        <f t="shared" si="222"/>
        <v>#VALUE!</v>
      </c>
      <c r="R980" s="95" t="b">
        <f t="shared" si="223"/>
        <v>0</v>
      </c>
      <c r="S980" s="76" t="str">
        <f t="shared" si="216"/>
        <v/>
      </c>
      <c r="T980" s="94" t="e" cm="1">
        <f t="array" aca="1" ref="T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U980" s="94" t="str">
        <f t="shared" si="217"/>
        <v/>
      </c>
      <c r="V980" s="96" t="b">
        <f t="shared" si="218"/>
        <v>0</v>
      </c>
      <c r="W980" s="130" t="e">
        <f>IF(#REF!="",FALSE,IF(OR(X980&gt;Z980,X980&lt;Y980),TRUE,FALSE))</f>
        <v>#REF!</v>
      </c>
      <c r="X980" s="130">
        <f t="shared" si="219"/>
        <v>0</v>
      </c>
      <c r="Y980" s="132" t="e">
        <f>#REF!-3/30</f>
        <v>#REF!</v>
      </c>
      <c r="Z980" s="133" t="e">
        <f>#REF!+1/30</f>
        <v>#REF!</v>
      </c>
    </row>
    <row r="981" spans="1:26" s="30" customFormat="1" x14ac:dyDescent="0.25">
      <c r="A981" s="19">
        <v>966</v>
      </c>
      <c r="B981" s="20"/>
      <c r="C981" s="189"/>
      <c r="D981" s="1"/>
      <c r="E981" s="1"/>
      <c r="F981" s="233">
        <v>0</v>
      </c>
      <c r="G981" s="58"/>
      <c r="H981" s="134" t="str">
        <f t="shared" si="220"/>
        <v/>
      </c>
      <c r="I981" s="35" t="b">
        <f t="shared" si="210"/>
        <v>0</v>
      </c>
      <c r="J981" s="92" t="str">
        <f t="shared" si="211"/>
        <v/>
      </c>
      <c r="K981" s="29" t="b">
        <v>0</v>
      </c>
      <c r="L981" s="92" t="str">
        <f t="shared" si="221"/>
        <v/>
      </c>
      <c r="M981" s="94" t="e">
        <f t="shared" si="212"/>
        <v>#VALUE!</v>
      </c>
      <c r="N981" s="94" t="e">
        <f t="shared" si="213"/>
        <v>#VALUE!</v>
      </c>
      <c r="O981" s="94" t="e">
        <f t="shared" si="214"/>
        <v>#VALUE!</v>
      </c>
      <c r="P981" s="95" t="e">
        <f t="shared" si="215"/>
        <v>#VALUE!</v>
      </c>
      <c r="Q981" s="95" t="e">
        <f t="shared" si="222"/>
        <v>#VALUE!</v>
      </c>
      <c r="R981" s="95" t="b">
        <f t="shared" si="223"/>
        <v>0</v>
      </c>
      <c r="S981" s="76" t="str">
        <f t="shared" si="216"/>
        <v/>
      </c>
      <c r="T981" s="94" t="e" cm="1">
        <f t="array" aca="1" ref="T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U981" s="94" t="str">
        <f t="shared" si="217"/>
        <v/>
      </c>
      <c r="V981" s="96" t="b">
        <f t="shared" si="218"/>
        <v>0</v>
      </c>
      <c r="W981" s="130" t="e">
        <f>IF(#REF!="",FALSE,IF(OR(X981&gt;Z981,X981&lt;Y981),TRUE,FALSE))</f>
        <v>#REF!</v>
      </c>
      <c r="X981" s="130">
        <f t="shared" si="219"/>
        <v>0</v>
      </c>
      <c r="Y981" s="132" t="e">
        <f>#REF!-3/30</f>
        <v>#REF!</v>
      </c>
      <c r="Z981" s="133" t="e">
        <f>#REF!+1/30</f>
        <v>#REF!</v>
      </c>
    </row>
    <row r="982" spans="1:26" s="30" customFormat="1" x14ac:dyDescent="0.25">
      <c r="A982" s="19">
        <v>967</v>
      </c>
      <c r="B982" s="20"/>
      <c r="C982" s="189"/>
      <c r="D982" s="1"/>
      <c r="E982" s="1"/>
      <c r="F982" s="233">
        <v>0</v>
      </c>
      <c r="G982" s="58"/>
      <c r="H982" s="134" t="str">
        <f t="shared" si="220"/>
        <v/>
      </c>
      <c r="I982" s="35" t="b">
        <f t="shared" si="210"/>
        <v>0</v>
      </c>
      <c r="J982" s="92" t="str">
        <f t="shared" si="211"/>
        <v/>
      </c>
      <c r="K982" s="29" t="b">
        <v>0</v>
      </c>
      <c r="L982" s="92" t="str">
        <f t="shared" si="221"/>
        <v/>
      </c>
      <c r="M982" s="94" t="e">
        <f t="shared" si="212"/>
        <v>#VALUE!</v>
      </c>
      <c r="N982" s="94" t="e">
        <f t="shared" si="213"/>
        <v>#VALUE!</v>
      </c>
      <c r="O982" s="94" t="e">
        <f t="shared" si="214"/>
        <v>#VALUE!</v>
      </c>
      <c r="P982" s="95" t="e">
        <f t="shared" si="215"/>
        <v>#VALUE!</v>
      </c>
      <c r="Q982" s="95" t="e">
        <f t="shared" si="222"/>
        <v>#VALUE!</v>
      </c>
      <c r="R982" s="95" t="b">
        <f t="shared" si="223"/>
        <v>0</v>
      </c>
      <c r="S982" s="76" t="str">
        <f t="shared" si="216"/>
        <v/>
      </c>
      <c r="T982" s="94" t="e" cm="1">
        <f t="array" aca="1" ref="T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U982" s="94" t="str">
        <f t="shared" si="217"/>
        <v/>
      </c>
      <c r="V982" s="96" t="b">
        <f t="shared" si="218"/>
        <v>0</v>
      </c>
      <c r="W982" s="130" t="e">
        <f>IF(#REF!="",FALSE,IF(OR(X982&gt;Z982,X982&lt;Y982),TRUE,FALSE))</f>
        <v>#REF!</v>
      </c>
      <c r="X982" s="130">
        <f t="shared" si="219"/>
        <v>0</v>
      </c>
      <c r="Y982" s="132" t="e">
        <f>#REF!-3/30</f>
        <v>#REF!</v>
      </c>
      <c r="Z982" s="133" t="e">
        <f>#REF!+1/30</f>
        <v>#REF!</v>
      </c>
    </row>
    <row r="983" spans="1:26" s="30" customFormat="1" x14ac:dyDescent="0.25">
      <c r="A983" s="19">
        <v>968</v>
      </c>
      <c r="B983" s="20"/>
      <c r="C983" s="189"/>
      <c r="D983" s="1"/>
      <c r="E983" s="1"/>
      <c r="F983" s="233">
        <v>0</v>
      </c>
      <c r="G983" s="58"/>
      <c r="H983" s="134" t="str">
        <f t="shared" si="220"/>
        <v/>
      </c>
      <c r="I983" s="35" t="b">
        <f t="shared" si="210"/>
        <v>0</v>
      </c>
      <c r="J983" s="92" t="str">
        <f t="shared" si="211"/>
        <v/>
      </c>
      <c r="K983" s="29" t="b">
        <v>0</v>
      </c>
      <c r="L983" s="92" t="str">
        <f t="shared" si="221"/>
        <v/>
      </c>
      <c r="M983" s="94" t="e">
        <f t="shared" si="212"/>
        <v>#VALUE!</v>
      </c>
      <c r="N983" s="94" t="e">
        <f t="shared" si="213"/>
        <v>#VALUE!</v>
      </c>
      <c r="O983" s="94" t="e">
        <f t="shared" si="214"/>
        <v>#VALUE!</v>
      </c>
      <c r="P983" s="95" t="e">
        <f t="shared" si="215"/>
        <v>#VALUE!</v>
      </c>
      <c r="Q983" s="95" t="e">
        <f t="shared" si="222"/>
        <v>#VALUE!</v>
      </c>
      <c r="R983" s="95" t="b">
        <f t="shared" si="223"/>
        <v>0</v>
      </c>
      <c r="S983" s="76" t="str">
        <f t="shared" si="216"/>
        <v/>
      </c>
      <c r="T983" s="94" t="e" cm="1">
        <f t="array" aca="1" ref="T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U983" s="94" t="str">
        <f t="shared" si="217"/>
        <v/>
      </c>
      <c r="V983" s="96" t="b">
        <f t="shared" si="218"/>
        <v>0</v>
      </c>
      <c r="W983" s="130" t="e">
        <f>IF(#REF!="",FALSE,IF(OR(X983&gt;Z983,X983&lt;Y983),TRUE,FALSE))</f>
        <v>#REF!</v>
      </c>
      <c r="X983" s="130">
        <f t="shared" si="219"/>
        <v>0</v>
      </c>
      <c r="Y983" s="132" t="e">
        <f>#REF!-3/30</f>
        <v>#REF!</v>
      </c>
      <c r="Z983" s="133" t="e">
        <f>#REF!+1/30</f>
        <v>#REF!</v>
      </c>
    </row>
    <row r="984" spans="1:26" s="30" customFormat="1" x14ac:dyDescent="0.25">
      <c r="A984" s="19">
        <v>969</v>
      </c>
      <c r="B984" s="20"/>
      <c r="C984" s="189"/>
      <c r="D984" s="1"/>
      <c r="E984" s="1"/>
      <c r="F984" s="233">
        <v>0</v>
      </c>
      <c r="G984" s="58"/>
      <c r="H984" s="134" t="str">
        <f t="shared" si="220"/>
        <v/>
      </c>
      <c r="I984" s="35" t="b">
        <f t="shared" si="210"/>
        <v>0</v>
      </c>
      <c r="J984" s="92" t="str">
        <f t="shared" si="211"/>
        <v/>
      </c>
      <c r="K984" s="29" t="b">
        <v>0</v>
      </c>
      <c r="L984" s="92" t="str">
        <f t="shared" si="221"/>
        <v/>
      </c>
      <c r="M984" s="94" t="e">
        <f t="shared" si="212"/>
        <v>#VALUE!</v>
      </c>
      <c r="N984" s="94" t="e">
        <f t="shared" si="213"/>
        <v>#VALUE!</v>
      </c>
      <c r="O984" s="94" t="e">
        <f t="shared" si="214"/>
        <v>#VALUE!</v>
      </c>
      <c r="P984" s="95" t="e">
        <f t="shared" si="215"/>
        <v>#VALUE!</v>
      </c>
      <c r="Q984" s="95" t="e">
        <f t="shared" si="222"/>
        <v>#VALUE!</v>
      </c>
      <c r="R984" s="95" t="b">
        <f t="shared" si="223"/>
        <v>0</v>
      </c>
      <c r="S984" s="76" t="str">
        <f t="shared" si="216"/>
        <v/>
      </c>
      <c r="T984" s="94" t="e" cm="1">
        <f t="array" aca="1" ref="T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U984" s="94" t="str">
        <f t="shared" si="217"/>
        <v/>
      </c>
      <c r="V984" s="96" t="b">
        <f t="shared" si="218"/>
        <v>0</v>
      </c>
      <c r="W984" s="130" t="e">
        <f>IF(#REF!="",FALSE,IF(OR(X984&gt;Z984,X984&lt;Y984),TRUE,FALSE))</f>
        <v>#REF!</v>
      </c>
      <c r="X984" s="130">
        <f t="shared" si="219"/>
        <v>0</v>
      </c>
      <c r="Y984" s="132" t="e">
        <f>#REF!-3/30</f>
        <v>#REF!</v>
      </c>
      <c r="Z984" s="133" t="e">
        <f>#REF!+1/30</f>
        <v>#REF!</v>
      </c>
    </row>
    <row r="985" spans="1:26" s="30" customFormat="1" x14ac:dyDescent="0.25">
      <c r="A985" s="19">
        <v>970</v>
      </c>
      <c r="B985" s="20"/>
      <c r="C985" s="189"/>
      <c r="D985" s="1"/>
      <c r="E985" s="1"/>
      <c r="F985" s="233">
        <v>0</v>
      </c>
      <c r="G985" s="58"/>
      <c r="H985" s="134" t="str">
        <f t="shared" si="220"/>
        <v/>
      </c>
      <c r="I985" s="35" t="b">
        <f t="shared" si="210"/>
        <v>0</v>
      </c>
      <c r="J985" s="92" t="str">
        <f t="shared" si="211"/>
        <v/>
      </c>
      <c r="K985" s="29" t="b">
        <v>0</v>
      </c>
      <c r="L985" s="92" t="str">
        <f t="shared" si="221"/>
        <v/>
      </c>
      <c r="M985" s="94" t="e">
        <f t="shared" si="212"/>
        <v>#VALUE!</v>
      </c>
      <c r="N985" s="94" t="e">
        <f t="shared" si="213"/>
        <v>#VALUE!</v>
      </c>
      <c r="O985" s="94" t="e">
        <f t="shared" si="214"/>
        <v>#VALUE!</v>
      </c>
      <c r="P985" s="95" t="e">
        <f t="shared" si="215"/>
        <v>#VALUE!</v>
      </c>
      <c r="Q985" s="95" t="e">
        <f t="shared" si="222"/>
        <v>#VALUE!</v>
      </c>
      <c r="R985" s="95" t="b">
        <f t="shared" si="223"/>
        <v>0</v>
      </c>
      <c r="S985" s="76" t="str">
        <f t="shared" si="216"/>
        <v/>
      </c>
      <c r="T985" s="94" t="e" cm="1">
        <f t="array" aca="1" ref="T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U985" s="94" t="str">
        <f t="shared" si="217"/>
        <v/>
      </c>
      <c r="V985" s="96" t="b">
        <f t="shared" si="218"/>
        <v>0</v>
      </c>
      <c r="W985" s="130" t="e">
        <f>IF(#REF!="",FALSE,IF(OR(X985&gt;Z985,X985&lt;Y985),TRUE,FALSE))</f>
        <v>#REF!</v>
      </c>
      <c r="X985" s="130">
        <f t="shared" si="219"/>
        <v>0</v>
      </c>
      <c r="Y985" s="132" t="e">
        <f>#REF!-3/30</f>
        <v>#REF!</v>
      </c>
      <c r="Z985" s="133" t="e">
        <f>#REF!+1/30</f>
        <v>#REF!</v>
      </c>
    </row>
    <row r="986" spans="1:26" s="30" customFormat="1" x14ac:dyDescent="0.25">
      <c r="A986" s="19">
        <v>971</v>
      </c>
      <c r="B986" s="20"/>
      <c r="C986" s="189"/>
      <c r="D986" s="1"/>
      <c r="E986" s="1"/>
      <c r="F986" s="233">
        <v>0</v>
      </c>
      <c r="G986" s="58"/>
      <c r="H986" s="134" t="str">
        <f t="shared" si="220"/>
        <v/>
      </c>
      <c r="I986" s="35" t="b">
        <f t="shared" si="210"/>
        <v>0</v>
      </c>
      <c r="J986" s="92" t="str">
        <f t="shared" si="211"/>
        <v/>
      </c>
      <c r="K986" s="29" t="b">
        <v>0</v>
      </c>
      <c r="L986" s="92" t="str">
        <f t="shared" si="221"/>
        <v/>
      </c>
      <c r="M986" s="94" t="e">
        <f t="shared" si="212"/>
        <v>#VALUE!</v>
      </c>
      <c r="N986" s="94" t="e">
        <f t="shared" si="213"/>
        <v>#VALUE!</v>
      </c>
      <c r="O986" s="94" t="e">
        <f t="shared" si="214"/>
        <v>#VALUE!</v>
      </c>
      <c r="P986" s="95" t="e">
        <f t="shared" si="215"/>
        <v>#VALUE!</v>
      </c>
      <c r="Q986" s="95" t="e">
        <f t="shared" si="222"/>
        <v>#VALUE!</v>
      </c>
      <c r="R986" s="95" t="b">
        <f t="shared" si="223"/>
        <v>0</v>
      </c>
      <c r="S986" s="76" t="str">
        <f t="shared" si="216"/>
        <v/>
      </c>
      <c r="T986" s="94" t="e" cm="1">
        <f t="array" aca="1" ref="T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U986" s="94" t="str">
        <f t="shared" si="217"/>
        <v/>
      </c>
      <c r="V986" s="96" t="b">
        <f t="shared" si="218"/>
        <v>0</v>
      </c>
      <c r="W986" s="130" t="e">
        <f>IF(#REF!="",FALSE,IF(OR(X986&gt;Z986,X986&lt;Y986),TRUE,FALSE))</f>
        <v>#REF!</v>
      </c>
      <c r="X986" s="130">
        <f t="shared" si="219"/>
        <v>0</v>
      </c>
      <c r="Y986" s="132" t="e">
        <f>#REF!-3/30</f>
        <v>#REF!</v>
      </c>
      <c r="Z986" s="133" t="e">
        <f>#REF!+1/30</f>
        <v>#REF!</v>
      </c>
    </row>
    <row r="987" spans="1:26" s="30" customFormat="1" x14ac:dyDescent="0.25">
      <c r="A987" s="19">
        <v>972</v>
      </c>
      <c r="B987" s="20"/>
      <c r="C987" s="189"/>
      <c r="D987" s="1"/>
      <c r="E987" s="1"/>
      <c r="F987" s="233">
        <v>0</v>
      </c>
      <c r="G987" s="58"/>
      <c r="H987" s="134" t="str">
        <f t="shared" si="220"/>
        <v/>
      </c>
      <c r="I987" s="35" t="b">
        <f t="shared" si="210"/>
        <v>0</v>
      </c>
      <c r="J987" s="92" t="str">
        <f t="shared" si="211"/>
        <v/>
      </c>
      <c r="K987" s="29" t="b">
        <v>0</v>
      </c>
      <c r="L987" s="92" t="str">
        <f t="shared" si="221"/>
        <v/>
      </c>
      <c r="M987" s="94" t="e">
        <f t="shared" si="212"/>
        <v>#VALUE!</v>
      </c>
      <c r="N987" s="94" t="e">
        <f t="shared" si="213"/>
        <v>#VALUE!</v>
      </c>
      <c r="O987" s="94" t="e">
        <f t="shared" si="214"/>
        <v>#VALUE!</v>
      </c>
      <c r="P987" s="95" t="e">
        <f t="shared" si="215"/>
        <v>#VALUE!</v>
      </c>
      <c r="Q987" s="95" t="e">
        <f t="shared" si="222"/>
        <v>#VALUE!</v>
      </c>
      <c r="R987" s="95" t="b">
        <f t="shared" si="223"/>
        <v>0</v>
      </c>
      <c r="S987" s="76" t="str">
        <f t="shared" si="216"/>
        <v/>
      </c>
      <c r="T987" s="94" t="e" cm="1">
        <f t="array" aca="1" ref="T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U987" s="94" t="str">
        <f t="shared" si="217"/>
        <v/>
      </c>
      <c r="V987" s="96" t="b">
        <f t="shared" si="218"/>
        <v>0</v>
      </c>
      <c r="W987" s="130" t="e">
        <f>IF(#REF!="",FALSE,IF(OR(X987&gt;Z987,X987&lt;Y987),TRUE,FALSE))</f>
        <v>#REF!</v>
      </c>
      <c r="X987" s="130">
        <f t="shared" si="219"/>
        <v>0</v>
      </c>
      <c r="Y987" s="132" t="e">
        <f>#REF!-3/30</f>
        <v>#REF!</v>
      </c>
      <c r="Z987" s="133" t="e">
        <f>#REF!+1/30</f>
        <v>#REF!</v>
      </c>
    </row>
    <row r="988" spans="1:26" s="30" customFormat="1" x14ac:dyDescent="0.25">
      <c r="A988" s="19">
        <v>973</v>
      </c>
      <c r="B988" s="20"/>
      <c r="C988" s="189"/>
      <c r="D988" s="1"/>
      <c r="E988" s="1"/>
      <c r="F988" s="233">
        <v>0</v>
      </c>
      <c r="G988" s="58"/>
      <c r="H988" s="134" t="str">
        <f t="shared" si="220"/>
        <v/>
      </c>
      <c r="I988" s="35" t="b">
        <f t="shared" si="210"/>
        <v>0</v>
      </c>
      <c r="J988" s="92" t="str">
        <f t="shared" si="211"/>
        <v/>
      </c>
      <c r="K988" s="29" t="b">
        <v>0</v>
      </c>
      <c r="L988" s="92" t="str">
        <f t="shared" si="221"/>
        <v/>
      </c>
      <c r="M988" s="94" t="e">
        <f t="shared" si="212"/>
        <v>#VALUE!</v>
      </c>
      <c r="N988" s="94" t="e">
        <f t="shared" si="213"/>
        <v>#VALUE!</v>
      </c>
      <c r="O988" s="94" t="e">
        <f t="shared" si="214"/>
        <v>#VALUE!</v>
      </c>
      <c r="P988" s="95" t="e">
        <f t="shared" si="215"/>
        <v>#VALUE!</v>
      </c>
      <c r="Q988" s="95" t="e">
        <f t="shared" si="222"/>
        <v>#VALUE!</v>
      </c>
      <c r="R988" s="95" t="b">
        <f t="shared" si="223"/>
        <v>0</v>
      </c>
      <c r="S988" s="76" t="str">
        <f t="shared" si="216"/>
        <v/>
      </c>
      <c r="T988" s="94" t="e" cm="1">
        <f t="array" aca="1" ref="T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U988" s="94" t="str">
        <f t="shared" si="217"/>
        <v/>
      </c>
      <c r="V988" s="96" t="b">
        <f t="shared" si="218"/>
        <v>0</v>
      </c>
      <c r="W988" s="130" t="e">
        <f>IF(#REF!="",FALSE,IF(OR(X988&gt;Z988,X988&lt;Y988),TRUE,FALSE))</f>
        <v>#REF!</v>
      </c>
      <c r="X988" s="130">
        <f t="shared" si="219"/>
        <v>0</v>
      </c>
      <c r="Y988" s="132" t="e">
        <f>#REF!-3/30</f>
        <v>#REF!</v>
      </c>
      <c r="Z988" s="133" t="e">
        <f>#REF!+1/30</f>
        <v>#REF!</v>
      </c>
    </row>
    <row r="989" spans="1:26" s="30" customFormat="1" x14ac:dyDescent="0.25">
      <c r="A989" s="19">
        <v>974</v>
      </c>
      <c r="B989" s="20"/>
      <c r="C989" s="189"/>
      <c r="D989" s="1"/>
      <c r="E989" s="1"/>
      <c r="F989" s="233">
        <v>0</v>
      </c>
      <c r="G989" s="58"/>
      <c r="H989" s="134" t="str">
        <f t="shared" si="220"/>
        <v/>
      </c>
      <c r="I989" s="35" t="b">
        <f t="shared" si="210"/>
        <v>0</v>
      </c>
      <c r="J989" s="92" t="str">
        <f t="shared" si="211"/>
        <v/>
      </c>
      <c r="K989" s="29" t="b">
        <v>0</v>
      </c>
      <c r="L989" s="92" t="str">
        <f t="shared" si="221"/>
        <v/>
      </c>
      <c r="M989" s="94" t="e">
        <f t="shared" si="212"/>
        <v>#VALUE!</v>
      </c>
      <c r="N989" s="94" t="e">
        <f t="shared" si="213"/>
        <v>#VALUE!</v>
      </c>
      <c r="O989" s="94" t="e">
        <f t="shared" si="214"/>
        <v>#VALUE!</v>
      </c>
      <c r="P989" s="95" t="e">
        <f t="shared" si="215"/>
        <v>#VALUE!</v>
      </c>
      <c r="Q989" s="95" t="e">
        <f t="shared" si="222"/>
        <v>#VALUE!</v>
      </c>
      <c r="R989" s="95" t="b">
        <f t="shared" si="223"/>
        <v>0</v>
      </c>
      <c r="S989" s="76" t="str">
        <f t="shared" si="216"/>
        <v/>
      </c>
      <c r="T989" s="94" t="e" cm="1">
        <f t="array" aca="1" ref="T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U989" s="94" t="str">
        <f t="shared" si="217"/>
        <v/>
      </c>
      <c r="V989" s="96" t="b">
        <f t="shared" si="218"/>
        <v>0</v>
      </c>
      <c r="W989" s="130" t="e">
        <f>IF(#REF!="",FALSE,IF(OR(X989&gt;Z989,X989&lt;Y989),TRUE,FALSE))</f>
        <v>#REF!</v>
      </c>
      <c r="X989" s="130">
        <f t="shared" si="219"/>
        <v>0</v>
      </c>
      <c r="Y989" s="132" t="e">
        <f>#REF!-3/30</f>
        <v>#REF!</v>
      </c>
      <c r="Z989" s="133" t="e">
        <f>#REF!+1/30</f>
        <v>#REF!</v>
      </c>
    </row>
    <row r="990" spans="1:26" s="30" customFormat="1" x14ac:dyDescent="0.25">
      <c r="A990" s="19">
        <v>975</v>
      </c>
      <c r="B990" s="20"/>
      <c r="C990" s="189"/>
      <c r="D990" s="1"/>
      <c r="E990" s="1"/>
      <c r="F990" s="233">
        <v>0</v>
      </c>
      <c r="G990" s="58"/>
      <c r="H990" s="134" t="str">
        <f t="shared" si="220"/>
        <v/>
      </c>
      <c r="I990" s="35" t="b">
        <f t="shared" si="210"/>
        <v>0</v>
      </c>
      <c r="J990" s="92" t="str">
        <f t="shared" si="211"/>
        <v/>
      </c>
      <c r="K990" s="29" t="b">
        <v>0</v>
      </c>
      <c r="L990" s="92" t="str">
        <f t="shared" si="221"/>
        <v/>
      </c>
      <c r="M990" s="94" t="e">
        <f t="shared" si="212"/>
        <v>#VALUE!</v>
      </c>
      <c r="N990" s="94" t="e">
        <f t="shared" si="213"/>
        <v>#VALUE!</v>
      </c>
      <c r="O990" s="94" t="e">
        <f t="shared" si="214"/>
        <v>#VALUE!</v>
      </c>
      <c r="P990" s="95" t="e">
        <f t="shared" si="215"/>
        <v>#VALUE!</v>
      </c>
      <c r="Q990" s="95" t="e">
        <f t="shared" si="222"/>
        <v>#VALUE!</v>
      </c>
      <c r="R990" s="95" t="b">
        <f t="shared" si="223"/>
        <v>0</v>
      </c>
      <c r="S990" s="76" t="str">
        <f t="shared" si="216"/>
        <v/>
      </c>
      <c r="T990" s="94" t="e" cm="1">
        <f t="array" aca="1" ref="T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U990" s="94" t="str">
        <f t="shared" si="217"/>
        <v/>
      </c>
      <c r="V990" s="96" t="b">
        <f t="shared" si="218"/>
        <v>0</v>
      </c>
      <c r="W990" s="130" t="e">
        <f>IF(#REF!="",FALSE,IF(OR(X990&gt;Z990,X990&lt;Y990),TRUE,FALSE))</f>
        <v>#REF!</v>
      </c>
      <c r="X990" s="130">
        <f t="shared" si="219"/>
        <v>0</v>
      </c>
      <c r="Y990" s="132" t="e">
        <f>#REF!-3/30</f>
        <v>#REF!</v>
      </c>
      <c r="Z990" s="133" t="e">
        <f>#REF!+1/30</f>
        <v>#REF!</v>
      </c>
    </row>
    <row r="991" spans="1:26" s="30" customFormat="1" x14ac:dyDescent="0.25">
      <c r="A991" s="19">
        <v>976</v>
      </c>
      <c r="B991" s="20"/>
      <c r="C991" s="189"/>
      <c r="D991" s="1"/>
      <c r="E991" s="1"/>
      <c r="F991" s="233">
        <v>0</v>
      </c>
      <c r="G991" s="58"/>
      <c r="H991" s="134" t="str">
        <f t="shared" si="220"/>
        <v/>
      </c>
      <c r="I991" s="35" t="b">
        <f t="shared" si="210"/>
        <v>0</v>
      </c>
      <c r="J991" s="92" t="str">
        <f t="shared" si="211"/>
        <v/>
      </c>
      <c r="K991" s="29" t="b">
        <v>0</v>
      </c>
      <c r="L991" s="92" t="str">
        <f t="shared" si="221"/>
        <v/>
      </c>
      <c r="M991" s="94" t="e">
        <f t="shared" si="212"/>
        <v>#VALUE!</v>
      </c>
      <c r="N991" s="94" t="e">
        <f t="shared" si="213"/>
        <v>#VALUE!</v>
      </c>
      <c r="O991" s="94" t="e">
        <f t="shared" si="214"/>
        <v>#VALUE!</v>
      </c>
      <c r="P991" s="95" t="e">
        <f t="shared" si="215"/>
        <v>#VALUE!</v>
      </c>
      <c r="Q991" s="95" t="e">
        <f t="shared" si="222"/>
        <v>#VALUE!</v>
      </c>
      <c r="R991" s="95" t="b">
        <f t="shared" si="223"/>
        <v>0</v>
      </c>
      <c r="S991" s="76" t="str">
        <f t="shared" si="216"/>
        <v/>
      </c>
      <c r="T991" s="94" t="e" cm="1">
        <f t="array" aca="1" ref="T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U991" s="94" t="str">
        <f t="shared" si="217"/>
        <v/>
      </c>
      <c r="V991" s="96" t="b">
        <f t="shared" si="218"/>
        <v>0</v>
      </c>
      <c r="W991" s="130" t="e">
        <f>IF(#REF!="",FALSE,IF(OR(X991&gt;Z991,X991&lt;Y991),TRUE,FALSE))</f>
        <v>#REF!</v>
      </c>
      <c r="X991" s="130">
        <f t="shared" si="219"/>
        <v>0</v>
      </c>
      <c r="Y991" s="132" t="e">
        <f>#REF!-3/30</f>
        <v>#REF!</v>
      </c>
      <c r="Z991" s="133" t="e">
        <f>#REF!+1/30</f>
        <v>#REF!</v>
      </c>
    </row>
    <row r="992" spans="1:26" s="30" customFormat="1" x14ac:dyDescent="0.25">
      <c r="A992" s="19">
        <v>977</v>
      </c>
      <c r="B992" s="20"/>
      <c r="C992" s="189"/>
      <c r="D992" s="1"/>
      <c r="E992" s="1"/>
      <c r="F992" s="233">
        <v>0</v>
      </c>
      <c r="G992" s="58"/>
      <c r="H992" s="134" t="str">
        <f t="shared" si="220"/>
        <v/>
      </c>
      <c r="I992" s="35" t="b">
        <f t="shared" si="210"/>
        <v>0</v>
      </c>
      <c r="J992" s="92" t="str">
        <f t="shared" si="211"/>
        <v/>
      </c>
      <c r="K992" s="29" t="b">
        <v>0</v>
      </c>
      <c r="L992" s="92" t="str">
        <f t="shared" si="221"/>
        <v/>
      </c>
      <c r="M992" s="94" t="e">
        <f t="shared" si="212"/>
        <v>#VALUE!</v>
      </c>
      <c r="N992" s="94" t="e">
        <f t="shared" si="213"/>
        <v>#VALUE!</v>
      </c>
      <c r="O992" s="94" t="e">
        <f t="shared" si="214"/>
        <v>#VALUE!</v>
      </c>
      <c r="P992" s="95" t="e">
        <f t="shared" si="215"/>
        <v>#VALUE!</v>
      </c>
      <c r="Q992" s="95" t="e">
        <f t="shared" si="222"/>
        <v>#VALUE!</v>
      </c>
      <c r="R992" s="95" t="b">
        <f t="shared" si="223"/>
        <v>0</v>
      </c>
      <c r="S992" s="76" t="str">
        <f t="shared" si="216"/>
        <v/>
      </c>
      <c r="T992" s="94" t="e" cm="1">
        <f t="array" aca="1" ref="T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U992" s="94" t="str">
        <f t="shared" si="217"/>
        <v/>
      </c>
      <c r="V992" s="96" t="b">
        <f t="shared" si="218"/>
        <v>0</v>
      </c>
      <c r="W992" s="130" t="e">
        <f>IF(#REF!="",FALSE,IF(OR(X992&gt;Z992,X992&lt;Y992),TRUE,FALSE))</f>
        <v>#REF!</v>
      </c>
      <c r="X992" s="130">
        <f t="shared" si="219"/>
        <v>0</v>
      </c>
      <c r="Y992" s="132" t="e">
        <f>#REF!-3/30</f>
        <v>#REF!</v>
      </c>
      <c r="Z992" s="133" t="e">
        <f>#REF!+1/30</f>
        <v>#REF!</v>
      </c>
    </row>
    <row r="993" spans="1:26" s="30" customFormat="1" x14ac:dyDescent="0.25">
      <c r="A993" s="19">
        <v>978</v>
      </c>
      <c r="B993" s="20"/>
      <c r="C993" s="189"/>
      <c r="D993" s="1"/>
      <c r="E993" s="1"/>
      <c r="F993" s="233">
        <v>0</v>
      </c>
      <c r="G993" s="58"/>
      <c r="H993" s="134" t="str">
        <f t="shared" si="220"/>
        <v/>
      </c>
      <c r="I993" s="35" t="b">
        <f t="shared" si="210"/>
        <v>0</v>
      </c>
      <c r="J993" s="92" t="str">
        <f t="shared" si="211"/>
        <v/>
      </c>
      <c r="K993" s="29" t="b">
        <v>0</v>
      </c>
      <c r="L993" s="92" t="str">
        <f t="shared" si="221"/>
        <v/>
      </c>
      <c r="M993" s="94" t="e">
        <f t="shared" si="212"/>
        <v>#VALUE!</v>
      </c>
      <c r="N993" s="94" t="e">
        <f t="shared" si="213"/>
        <v>#VALUE!</v>
      </c>
      <c r="O993" s="94" t="e">
        <f t="shared" si="214"/>
        <v>#VALUE!</v>
      </c>
      <c r="P993" s="95" t="e">
        <f t="shared" si="215"/>
        <v>#VALUE!</v>
      </c>
      <c r="Q993" s="95" t="e">
        <f t="shared" si="222"/>
        <v>#VALUE!</v>
      </c>
      <c r="R993" s="95" t="b">
        <f t="shared" si="223"/>
        <v>0</v>
      </c>
      <c r="S993" s="76" t="str">
        <f t="shared" si="216"/>
        <v/>
      </c>
      <c r="T993" s="94" t="e" cm="1">
        <f t="array" aca="1" ref="T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U993" s="94" t="str">
        <f t="shared" si="217"/>
        <v/>
      </c>
      <c r="V993" s="96" t="b">
        <f t="shared" si="218"/>
        <v>0</v>
      </c>
      <c r="W993" s="130" t="e">
        <f>IF(#REF!="",FALSE,IF(OR(X993&gt;Z993,X993&lt;Y993),TRUE,FALSE))</f>
        <v>#REF!</v>
      </c>
      <c r="X993" s="130">
        <f t="shared" si="219"/>
        <v>0</v>
      </c>
      <c r="Y993" s="132" t="e">
        <f>#REF!-3/30</f>
        <v>#REF!</v>
      </c>
      <c r="Z993" s="133" t="e">
        <f>#REF!+1/30</f>
        <v>#REF!</v>
      </c>
    </row>
    <row r="994" spans="1:26" s="30" customFormat="1" x14ac:dyDescent="0.25">
      <c r="A994" s="19">
        <v>979</v>
      </c>
      <c r="B994" s="20"/>
      <c r="C994" s="189"/>
      <c r="D994" s="1"/>
      <c r="E994" s="1"/>
      <c r="F994" s="233">
        <v>0</v>
      </c>
      <c r="G994" s="58"/>
      <c r="H994" s="134" t="str">
        <f t="shared" si="220"/>
        <v/>
      </c>
      <c r="I994" s="35" t="b">
        <f t="shared" si="210"/>
        <v>0</v>
      </c>
      <c r="J994" s="92" t="str">
        <f t="shared" si="211"/>
        <v/>
      </c>
      <c r="K994" s="29" t="b">
        <v>0</v>
      </c>
      <c r="L994" s="92" t="str">
        <f t="shared" si="221"/>
        <v/>
      </c>
      <c r="M994" s="94" t="e">
        <f t="shared" si="212"/>
        <v>#VALUE!</v>
      </c>
      <c r="N994" s="94" t="e">
        <f t="shared" si="213"/>
        <v>#VALUE!</v>
      </c>
      <c r="O994" s="94" t="e">
        <f t="shared" si="214"/>
        <v>#VALUE!</v>
      </c>
      <c r="P994" s="95" t="e">
        <f t="shared" si="215"/>
        <v>#VALUE!</v>
      </c>
      <c r="Q994" s="95" t="e">
        <f t="shared" si="222"/>
        <v>#VALUE!</v>
      </c>
      <c r="R994" s="95" t="b">
        <f t="shared" si="223"/>
        <v>0</v>
      </c>
      <c r="S994" s="76" t="str">
        <f t="shared" si="216"/>
        <v/>
      </c>
      <c r="T994" s="94" t="e" cm="1">
        <f t="array" aca="1" ref="T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U994" s="94" t="str">
        <f t="shared" si="217"/>
        <v/>
      </c>
      <c r="V994" s="96" t="b">
        <f t="shared" si="218"/>
        <v>0</v>
      </c>
      <c r="W994" s="130" t="e">
        <f>IF(#REF!="",FALSE,IF(OR(X994&gt;Z994,X994&lt;Y994),TRUE,FALSE))</f>
        <v>#REF!</v>
      </c>
      <c r="X994" s="130">
        <f t="shared" si="219"/>
        <v>0</v>
      </c>
      <c r="Y994" s="132" t="e">
        <f>#REF!-3/30</f>
        <v>#REF!</v>
      </c>
      <c r="Z994" s="133" t="e">
        <f>#REF!+1/30</f>
        <v>#REF!</v>
      </c>
    </row>
    <row r="995" spans="1:26" s="30" customFormat="1" x14ac:dyDescent="0.25">
      <c r="A995" s="19">
        <v>980</v>
      </c>
      <c r="B995" s="20"/>
      <c r="C995" s="189"/>
      <c r="D995" s="1"/>
      <c r="E995" s="1"/>
      <c r="F995" s="233">
        <v>0</v>
      </c>
      <c r="G995" s="58"/>
      <c r="H995" s="134" t="str">
        <f t="shared" si="220"/>
        <v/>
      </c>
      <c r="I995" s="35" t="b">
        <f t="shared" si="210"/>
        <v>0</v>
      </c>
      <c r="J995" s="92" t="str">
        <f t="shared" si="211"/>
        <v/>
      </c>
      <c r="K995" s="29" t="b">
        <v>0</v>
      </c>
      <c r="L995" s="92" t="str">
        <f t="shared" si="221"/>
        <v/>
      </c>
      <c r="M995" s="94" t="e">
        <f t="shared" si="212"/>
        <v>#VALUE!</v>
      </c>
      <c r="N995" s="94" t="e">
        <f t="shared" si="213"/>
        <v>#VALUE!</v>
      </c>
      <c r="O995" s="94" t="e">
        <f t="shared" si="214"/>
        <v>#VALUE!</v>
      </c>
      <c r="P995" s="95" t="e">
        <f t="shared" si="215"/>
        <v>#VALUE!</v>
      </c>
      <c r="Q995" s="95" t="e">
        <f t="shared" si="222"/>
        <v>#VALUE!</v>
      </c>
      <c r="R995" s="95" t="b">
        <f t="shared" si="223"/>
        <v>0</v>
      </c>
      <c r="S995" s="76" t="str">
        <f t="shared" si="216"/>
        <v/>
      </c>
      <c r="T995" s="94" t="e" cm="1">
        <f t="array" aca="1" ref="T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U995" s="94" t="str">
        <f t="shared" si="217"/>
        <v/>
      </c>
      <c r="V995" s="96" t="b">
        <f t="shared" si="218"/>
        <v>0</v>
      </c>
      <c r="W995" s="130" t="e">
        <f>IF(#REF!="",FALSE,IF(OR(X995&gt;Z995,X995&lt;Y995),TRUE,FALSE))</f>
        <v>#REF!</v>
      </c>
      <c r="X995" s="130">
        <f t="shared" si="219"/>
        <v>0</v>
      </c>
      <c r="Y995" s="132" t="e">
        <f>#REF!-3/30</f>
        <v>#REF!</v>
      </c>
      <c r="Z995" s="133" t="e">
        <f>#REF!+1/30</f>
        <v>#REF!</v>
      </c>
    </row>
    <row r="996" spans="1:26" s="30" customFormat="1" x14ac:dyDescent="0.25">
      <c r="A996" s="19">
        <v>981</v>
      </c>
      <c r="B996" s="20"/>
      <c r="C996" s="189"/>
      <c r="D996" s="1"/>
      <c r="E996" s="1"/>
      <c r="F996" s="233">
        <v>0</v>
      </c>
      <c r="G996" s="58"/>
      <c r="H996" s="134" t="str">
        <f t="shared" si="220"/>
        <v/>
      </c>
      <c r="I996" s="35" t="b">
        <f t="shared" si="210"/>
        <v>0</v>
      </c>
      <c r="J996" s="92" t="str">
        <f t="shared" si="211"/>
        <v/>
      </c>
      <c r="K996" s="29" t="b">
        <v>0</v>
      </c>
      <c r="L996" s="92" t="str">
        <f t="shared" si="221"/>
        <v/>
      </c>
      <c r="M996" s="94" t="e">
        <f t="shared" si="212"/>
        <v>#VALUE!</v>
      </c>
      <c r="N996" s="94" t="e">
        <f t="shared" si="213"/>
        <v>#VALUE!</v>
      </c>
      <c r="O996" s="94" t="e">
        <f t="shared" si="214"/>
        <v>#VALUE!</v>
      </c>
      <c r="P996" s="95" t="e">
        <f t="shared" si="215"/>
        <v>#VALUE!</v>
      </c>
      <c r="Q996" s="95" t="e">
        <f t="shared" si="222"/>
        <v>#VALUE!</v>
      </c>
      <c r="R996" s="95" t="b">
        <f t="shared" si="223"/>
        <v>0</v>
      </c>
      <c r="S996" s="76" t="str">
        <f t="shared" si="216"/>
        <v/>
      </c>
      <c r="T996" s="94" t="e" cm="1">
        <f t="array" aca="1" ref="T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U996" s="94" t="str">
        <f t="shared" si="217"/>
        <v/>
      </c>
      <c r="V996" s="96" t="b">
        <f t="shared" si="218"/>
        <v>0</v>
      </c>
      <c r="W996" s="130" t="e">
        <f>IF(#REF!="",FALSE,IF(OR(X996&gt;Z996,X996&lt;Y996),TRUE,FALSE))</f>
        <v>#REF!</v>
      </c>
      <c r="X996" s="130">
        <f t="shared" si="219"/>
        <v>0</v>
      </c>
      <c r="Y996" s="132" t="e">
        <f>#REF!-3/30</f>
        <v>#REF!</v>
      </c>
      <c r="Z996" s="133" t="e">
        <f>#REF!+1/30</f>
        <v>#REF!</v>
      </c>
    </row>
    <row r="997" spans="1:26" s="30" customFormat="1" x14ac:dyDescent="0.25">
      <c r="A997" s="19">
        <v>982</v>
      </c>
      <c r="B997" s="20"/>
      <c r="C997" s="189"/>
      <c r="D997" s="1"/>
      <c r="E997" s="1"/>
      <c r="F997" s="233">
        <v>0</v>
      </c>
      <c r="G997" s="58"/>
      <c r="H997" s="134" t="str">
        <f t="shared" si="220"/>
        <v/>
      </c>
      <c r="I997" s="35" t="b">
        <f t="shared" si="210"/>
        <v>0</v>
      </c>
      <c r="J997" s="92" t="str">
        <f t="shared" si="211"/>
        <v/>
      </c>
      <c r="K997" s="29" t="b">
        <v>0</v>
      </c>
      <c r="L997" s="92" t="str">
        <f t="shared" si="221"/>
        <v/>
      </c>
      <c r="M997" s="94" t="e">
        <f t="shared" si="212"/>
        <v>#VALUE!</v>
      </c>
      <c r="N997" s="94" t="e">
        <f t="shared" si="213"/>
        <v>#VALUE!</v>
      </c>
      <c r="O997" s="94" t="e">
        <f t="shared" si="214"/>
        <v>#VALUE!</v>
      </c>
      <c r="P997" s="95" t="e">
        <f t="shared" si="215"/>
        <v>#VALUE!</v>
      </c>
      <c r="Q997" s="95" t="e">
        <f t="shared" si="222"/>
        <v>#VALUE!</v>
      </c>
      <c r="R997" s="95" t="b">
        <f t="shared" si="223"/>
        <v>0</v>
      </c>
      <c r="S997" s="76" t="str">
        <f t="shared" si="216"/>
        <v/>
      </c>
      <c r="T997" s="94" t="e" cm="1">
        <f t="array" aca="1" ref="T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U997" s="94" t="str">
        <f t="shared" si="217"/>
        <v/>
      </c>
      <c r="V997" s="96" t="b">
        <f t="shared" si="218"/>
        <v>0</v>
      </c>
      <c r="W997" s="130" t="e">
        <f>IF(#REF!="",FALSE,IF(OR(X997&gt;Z997,X997&lt;Y997),TRUE,FALSE))</f>
        <v>#REF!</v>
      </c>
      <c r="X997" s="130">
        <f t="shared" si="219"/>
        <v>0</v>
      </c>
      <c r="Y997" s="132" t="e">
        <f>#REF!-3/30</f>
        <v>#REF!</v>
      </c>
      <c r="Z997" s="133" t="e">
        <f>#REF!+1/30</f>
        <v>#REF!</v>
      </c>
    </row>
    <row r="998" spans="1:26" s="30" customFormat="1" x14ac:dyDescent="0.25">
      <c r="A998" s="19">
        <v>983</v>
      </c>
      <c r="B998" s="20"/>
      <c r="C998" s="189"/>
      <c r="D998" s="1"/>
      <c r="E998" s="1"/>
      <c r="F998" s="233">
        <v>0</v>
      </c>
      <c r="G998" s="58"/>
      <c r="H998" s="134" t="str">
        <f t="shared" si="220"/>
        <v/>
      </c>
      <c r="I998" s="35" t="b">
        <f t="shared" si="210"/>
        <v>0</v>
      </c>
      <c r="J998" s="92" t="str">
        <f t="shared" si="211"/>
        <v/>
      </c>
      <c r="K998" s="29" t="b">
        <v>0</v>
      </c>
      <c r="L998" s="92" t="str">
        <f t="shared" si="221"/>
        <v/>
      </c>
      <c r="M998" s="94" t="e">
        <f t="shared" si="212"/>
        <v>#VALUE!</v>
      </c>
      <c r="N998" s="94" t="e">
        <f t="shared" si="213"/>
        <v>#VALUE!</v>
      </c>
      <c r="O998" s="94" t="e">
        <f t="shared" si="214"/>
        <v>#VALUE!</v>
      </c>
      <c r="P998" s="95" t="e">
        <f t="shared" si="215"/>
        <v>#VALUE!</v>
      </c>
      <c r="Q998" s="95" t="e">
        <f t="shared" si="222"/>
        <v>#VALUE!</v>
      </c>
      <c r="R998" s="95" t="b">
        <f t="shared" si="223"/>
        <v>0</v>
      </c>
      <c r="S998" s="76" t="str">
        <f t="shared" si="216"/>
        <v/>
      </c>
      <c r="T998" s="94" t="e" cm="1">
        <f t="array" aca="1" ref="T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U998" s="94" t="str">
        <f t="shared" si="217"/>
        <v/>
      </c>
      <c r="V998" s="96" t="b">
        <f t="shared" si="218"/>
        <v>0</v>
      </c>
      <c r="W998" s="130" t="e">
        <f>IF(#REF!="",FALSE,IF(OR(X998&gt;Z998,X998&lt;Y998),TRUE,FALSE))</f>
        <v>#REF!</v>
      </c>
      <c r="X998" s="130">
        <f t="shared" si="219"/>
        <v>0</v>
      </c>
      <c r="Y998" s="132" t="e">
        <f>#REF!-3/30</f>
        <v>#REF!</v>
      </c>
      <c r="Z998" s="133" t="e">
        <f>#REF!+1/30</f>
        <v>#REF!</v>
      </c>
    </row>
    <row r="999" spans="1:26" s="30" customFormat="1" x14ac:dyDescent="0.25">
      <c r="A999" s="19">
        <v>984</v>
      </c>
      <c r="B999" s="20"/>
      <c r="C999" s="189"/>
      <c r="D999" s="1"/>
      <c r="E999" s="1"/>
      <c r="F999" s="233">
        <v>0</v>
      </c>
      <c r="G999" s="58"/>
      <c r="H999" s="134" t="str">
        <f t="shared" si="220"/>
        <v/>
      </c>
      <c r="I999" s="35" t="b">
        <f t="shared" si="210"/>
        <v>0</v>
      </c>
      <c r="J999" s="92" t="str">
        <f t="shared" si="211"/>
        <v/>
      </c>
      <c r="K999" s="29" t="b">
        <v>0</v>
      </c>
      <c r="L999" s="92" t="str">
        <f t="shared" si="221"/>
        <v/>
      </c>
      <c r="M999" s="94" t="e">
        <f t="shared" si="212"/>
        <v>#VALUE!</v>
      </c>
      <c r="N999" s="94" t="e">
        <f t="shared" si="213"/>
        <v>#VALUE!</v>
      </c>
      <c r="O999" s="94" t="e">
        <f t="shared" si="214"/>
        <v>#VALUE!</v>
      </c>
      <c r="P999" s="95" t="e">
        <f t="shared" si="215"/>
        <v>#VALUE!</v>
      </c>
      <c r="Q999" s="95" t="e">
        <f t="shared" si="222"/>
        <v>#VALUE!</v>
      </c>
      <c r="R999" s="95" t="b">
        <f t="shared" si="223"/>
        <v>0</v>
      </c>
      <c r="S999" s="76" t="str">
        <f t="shared" si="216"/>
        <v/>
      </c>
      <c r="T999" s="94" t="e" cm="1">
        <f t="array" aca="1" ref="T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U999" s="94" t="str">
        <f t="shared" si="217"/>
        <v/>
      </c>
      <c r="V999" s="96" t="b">
        <f t="shared" si="218"/>
        <v>0</v>
      </c>
      <c r="W999" s="130" t="e">
        <f>IF(#REF!="",FALSE,IF(OR(X999&gt;Z999,X999&lt;Y999),TRUE,FALSE))</f>
        <v>#REF!</v>
      </c>
      <c r="X999" s="130">
        <f t="shared" si="219"/>
        <v>0</v>
      </c>
      <c r="Y999" s="132" t="e">
        <f>#REF!-3/30</f>
        <v>#REF!</v>
      </c>
      <c r="Z999" s="133" t="e">
        <f>#REF!+1/30</f>
        <v>#REF!</v>
      </c>
    </row>
    <row r="1000" spans="1:26" s="30" customFormat="1" x14ac:dyDescent="0.25">
      <c r="A1000" s="19">
        <v>985</v>
      </c>
      <c r="B1000" s="20"/>
      <c r="C1000" s="189"/>
      <c r="D1000" s="1"/>
      <c r="E1000" s="1"/>
      <c r="F1000" s="233">
        <v>0</v>
      </c>
      <c r="G1000" s="58"/>
      <c r="H1000" s="134" t="str">
        <f t="shared" si="220"/>
        <v/>
      </c>
      <c r="I1000" s="35" t="b">
        <f t="shared" si="210"/>
        <v>0</v>
      </c>
      <c r="J1000" s="92" t="str">
        <f t="shared" si="211"/>
        <v/>
      </c>
      <c r="K1000" s="29" t="b">
        <v>0</v>
      </c>
      <c r="L1000" s="92" t="str">
        <f t="shared" si="221"/>
        <v/>
      </c>
      <c r="M1000" s="94" t="e">
        <f t="shared" si="212"/>
        <v>#VALUE!</v>
      </c>
      <c r="N1000" s="94" t="e">
        <f t="shared" si="213"/>
        <v>#VALUE!</v>
      </c>
      <c r="O1000" s="94" t="e">
        <f t="shared" si="214"/>
        <v>#VALUE!</v>
      </c>
      <c r="P1000" s="95" t="e">
        <f t="shared" si="215"/>
        <v>#VALUE!</v>
      </c>
      <c r="Q1000" s="95" t="e">
        <f t="shared" si="222"/>
        <v>#VALUE!</v>
      </c>
      <c r="R1000" s="95" t="b">
        <f t="shared" si="223"/>
        <v>0</v>
      </c>
      <c r="S1000" s="76" t="str">
        <f t="shared" si="216"/>
        <v/>
      </c>
      <c r="T1000" s="94" t="e" cm="1">
        <f t="array" aca="1" ref="T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U1000" s="94" t="str">
        <f t="shared" si="217"/>
        <v/>
      </c>
      <c r="V1000" s="96" t="b">
        <f t="shared" si="218"/>
        <v>0</v>
      </c>
      <c r="W1000" s="130" t="e">
        <f>IF(#REF!="",FALSE,IF(OR(X1000&gt;Z1000,X1000&lt;Y1000),TRUE,FALSE))</f>
        <v>#REF!</v>
      </c>
      <c r="X1000" s="130">
        <f t="shared" si="219"/>
        <v>0</v>
      </c>
      <c r="Y1000" s="132" t="e">
        <f>#REF!-3/30</f>
        <v>#REF!</v>
      </c>
      <c r="Z1000" s="133" t="e">
        <f>#REF!+1/30</f>
        <v>#REF!</v>
      </c>
    </row>
    <row r="1001" spans="1:26" s="30" customFormat="1" x14ac:dyDescent="0.25">
      <c r="A1001" s="19">
        <v>986</v>
      </c>
      <c r="B1001" s="20"/>
      <c r="C1001" s="189"/>
      <c r="D1001" s="1"/>
      <c r="E1001" s="1"/>
      <c r="F1001" s="233">
        <v>0</v>
      </c>
      <c r="G1001" s="58"/>
      <c r="H1001" s="134" t="str">
        <f t="shared" si="220"/>
        <v/>
      </c>
      <c r="I1001" s="35" t="b">
        <f t="shared" si="210"/>
        <v>0</v>
      </c>
      <c r="J1001" s="92" t="str">
        <f t="shared" si="211"/>
        <v/>
      </c>
      <c r="K1001" s="29" t="b">
        <v>0</v>
      </c>
      <c r="L1001" s="92" t="str">
        <f t="shared" si="221"/>
        <v/>
      </c>
      <c r="M1001" s="94" t="e">
        <f t="shared" si="212"/>
        <v>#VALUE!</v>
      </c>
      <c r="N1001" s="94" t="e">
        <f t="shared" si="213"/>
        <v>#VALUE!</v>
      </c>
      <c r="O1001" s="94" t="e">
        <f t="shared" si="214"/>
        <v>#VALUE!</v>
      </c>
      <c r="P1001" s="95" t="e">
        <f t="shared" si="215"/>
        <v>#VALUE!</v>
      </c>
      <c r="Q1001" s="95" t="e">
        <f t="shared" si="222"/>
        <v>#VALUE!</v>
      </c>
      <c r="R1001" s="95" t="b">
        <f t="shared" si="223"/>
        <v>0</v>
      </c>
      <c r="S1001" s="76" t="str">
        <f t="shared" si="216"/>
        <v/>
      </c>
      <c r="T1001" s="94" t="e" cm="1">
        <f t="array" aca="1" ref="T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U1001" s="94" t="str">
        <f t="shared" si="217"/>
        <v/>
      </c>
      <c r="V1001" s="96" t="b">
        <f t="shared" si="218"/>
        <v>0</v>
      </c>
      <c r="W1001" s="130" t="e">
        <f>IF(#REF!="",FALSE,IF(OR(X1001&gt;Z1001,X1001&lt;Y1001),TRUE,FALSE))</f>
        <v>#REF!</v>
      </c>
      <c r="X1001" s="130">
        <f t="shared" si="219"/>
        <v>0</v>
      </c>
      <c r="Y1001" s="132" t="e">
        <f>#REF!-3/30</f>
        <v>#REF!</v>
      </c>
      <c r="Z1001" s="133" t="e">
        <f>#REF!+1/30</f>
        <v>#REF!</v>
      </c>
    </row>
    <row r="1002" spans="1:26" s="30" customFormat="1" x14ac:dyDescent="0.25">
      <c r="A1002" s="19">
        <v>987</v>
      </c>
      <c r="B1002" s="20"/>
      <c r="C1002" s="189"/>
      <c r="D1002" s="1"/>
      <c r="E1002" s="1"/>
      <c r="F1002" s="233">
        <v>0</v>
      </c>
      <c r="G1002" s="58"/>
      <c r="H1002" s="134" t="str">
        <f t="shared" si="220"/>
        <v/>
      </c>
      <c r="I1002" s="35" t="b">
        <f t="shared" si="210"/>
        <v>0</v>
      </c>
      <c r="J1002" s="92" t="str">
        <f t="shared" si="211"/>
        <v/>
      </c>
      <c r="K1002" s="29" t="b">
        <v>0</v>
      </c>
      <c r="L1002" s="92" t="str">
        <f t="shared" si="221"/>
        <v/>
      </c>
      <c r="M1002" s="94" t="e">
        <f t="shared" si="212"/>
        <v>#VALUE!</v>
      </c>
      <c r="N1002" s="94" t="e">
        <f t="shared" si="213"/>
        <v>#VALUE!</v>
      </c>
      <c r="O1002" s="94" t="e">
        <f t="shared" si="214"/>
        <v>#VALUE!</v>
      </c>
      <c r="P1002" s="95" t="e">
        <f t="shared" si="215"/>
        <v>#VALUE!</v>
      </c>
      <c r="Q1002" s="95" t="e">
        <f t="shared" si="222"/>
        <v>#VALUE!</v>
      </c>
      <c r="R1002" s="95" t="b">
        <f t="shared" si="223"/>
        <v>0</v>
      </c>
      <c r="S1002" s="76" t="str">
        <f t="shared" si="216"/>
        <v/>
      </c>
      <c r="T1002" s="94" t="e" cm="1">
        <f t="array" aca="1" ref="T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U1002" s="94" t="str">
        <f t="shared" si="217"/>
        <v/>
      </c>
      <c r="V1002" s="96" t="b">
        <f t="shared" si="218"/>
        <v>0</v>
      </c>
      <c r="W1002" s="130" t="e">
        <f>IF(#REF!="",FALSE,IF(OR(X1002&gt;Z1002,X1002&lt;Y1002),TRUE,FALSE))</f>
        <v>#REF!</v>
      </c>
      <c r="X1002" s="130">
        <f t="shared" si="219"/>
        <v>0</v>
      </c>
      <c r="Y1002" s="132" t="e">
        <f>#REF!-3/30</f>
        <v>#REF!</v>
      </c>
      <c r="Z1002" s="133" t="e">
        <f>#REF!+1/30</f>
        <v>#REF!</v>
      </c>
    </row>
    <row r="1003" spans="1:26" s="30" customFormat="1" x14ac:dyDescent="0.25">
      <c r="A1003" s="19">
        <v>988</v>
      </c>
      <c r="B1003" s="20"/>
      <c r="C1003" s="189"/>
      <c r="D1003" s="1"/>
      <c r="E1003" s="1"/>
      <c r="F1003" s="233">
        <v>0</v>
      </c>
      <c r="G1003" s="58"/>
      <c r="H1003" s="134" t="str">
        <f t="shared" si="220"/>
        <v/>
      </c>
      <c r="I1003" s="35" t="b">
        <f t="shared" si="210"/>
        <v>0</v>
      </c>
      <c r="J1003" s="92" t="str">
        <f t="shared" si="211"/>
        <v/>
      </c>
      <c r="K1003" s="29" t="b">
        <v>0</v>
      </c>
      <c r="L1003" s="92" t="str">
        <f t="shared" si="221"/>
        <v/>
      </c>
      <c r="M1003" s="94" t="e">
        <f t="shared" si="212"/>
        <v>#VALUE!</v>
      </c>
      <c r="N1003" s="94" t="e">
        <f t="shared" si="213"/>
        <v>#VALUE!</v>
      </c>
      <c r="O1003" s="94" t="e">
        <f t="shared" si="214"/>
        <v>#VALUE!</v>
      </c>
      <c r="P1003" s="95" t="e">
        <f t="shared" si="215"/>
        <v>#VALUE!</v>
      </c>
      <c r="Q1003" s="95" t="e">
        <f t="shared" si="222"/>
        <v>#VALUE!</v>
      </c>
      <c r="R1003" s="95" t="b">
        <f t="shared" si="223"/>
        <v>0</v>
      </c>
      <c r="S1003" s="76" t="str">
        <f t="shared" si="216"/>
        <v/>
      </c>
      <c r="T1003" s="94" t="e" cm="1">
        <f t="array" aca="1" ref="T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U1003" s="94" t="str">
        <f t="shared" si="217"/>
        <v/>
      </c>
      <c r="V1003" s="96" t="b">
        <f t="shared" si="218"/>
        <v>0</v>
      </c>
      <c r="W1003" s="130" t="e">
        <f>IF(#REF!="",FALSE,IF(OR(X1003&gt;Z1003,X1003&lt;Y1003),TRUE,FALSE))</f>
        <v>#REF!</v>
      </c>
      <c r="X1003" s="130">
        <f t="shared" si="219"/>
        <v>0</v>
      </c>
      <c r="Y1003" s="132" t="e">
        <f>#REF!-3/30</f>
        <v>#REF!</v>
      </c>
      <c r="Z1003" s="133" t="e">
        <f>#REF!+1/30</f>
        <v>#REF!</v>
      </c>
    </row>
    <row r="1004" spans="1:26" s="30" customFormat="1" x14ac:dyDescent="0.25">
      <c r="A1004" s="19">
        <v>989</v>
      </c>
      <c r="B1004" s="20"/>
      <c r="C1004" s="189"/>
      <c r="D1004" s="1"/>
      <c r="E1004" s="1"/>
      <c r="F1004" s="233">
        <v>0</v>
      </c>
      <c r="G1004" s="58"/>
      <c r="H1004" s="134" t="str">
        <f t="shared" si="220"/>
        <v/>
      </c>
      <c r="I1004" s="35" t="b">
        <f t="shared" si="210"/>
        <v>0</v>
      </c>
      <c r="J1004" s="92" t="str">
        <f t="shared" si="211"/>
        <v/>
      </c>
      <c r="K1004" s="29" t="b">
        <v>0</v>
      </c>
      <c r="L1004" s="92" t="str">
        <f t="shared" si="221"/>
        <v/>
      </c>
      <c r="M1004" s="94" t="e">
        <f t="shared" si="212"/>
        <v>#VALUE!</v>
      </c>
      <c r="N1004" s="94" t="e">
        <f t="shared" si="213"/>
        <v>#VALUE!</v>
      </c>
      <c r="O1004" s="94" t="e">
        <f t="shared" si="214"/>
        <v>#VALUE!</v>
      </c>
      <c r="P1004" s="95" t="e">
        <f t="shared" si="215"/>
        <v>#VALUE!</v>
      </c>
      <c r="Q1004" s="95" t="e">
        <f t="shared" si="222"/>
        <v>#VALUE!</v>
      </c>
      <c r="R1004" s="95" t="b">
        <f t="shared" si="223"/>
        <v>0</v>
      </c>
      <c r="S1004" s="76" t="str">
        <f t="shared" si="216"/>
        <v/>
      </c>
      <c r="T1004" s="94" t="e" cm="1">
        <f t="array" aca="1" ref="T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U1004" s="94" t="str">
        <f t="shared" si="217"/>
        <v/>
      </c>
      <c r="V1004" s="96" t="b">
        <f t="shared" si="218"/>
        <v>0</v>
      </c>
      <c r="W1004" s="130" t="e">
        <f>IF(#REF!="",FALSE,IF(OR(X1004&gt;Z1004,X1004&lt;Y1004),TRUE,FALSE))</f>
        <v>#REF!</v>
      </c>
      <c r="X1004" s="130">
        <f t="shared" si="219"/>
        <v>0</v>
      </c>
      <c r="Y1004" s="132" t="e">
        <f>#REF!-3/30</f>
        <v>#REF!</v>
      </c>
      <c r="Z1004" s="133" t="e">
        <f>#REF!+1/30</f>
        <v>#REF!</v>
      </c>
    </row>
    <row r="1005" spans="1:26" s="30" customFormat="1" x14ac:dyDescent="0.25">
      <c r="A1005" s="19">
        <v>990</v>
      </c>
      <c r="B1005" s="20"/>
      <c r="C1005" s="189"/>
      <c r="D1005" s="1"/>
      <c r="E1005" s="1"/>
      <c r="F1005" s="233">
        <v>0</v>
      </c>
      <c r="G1005" s="58"/>
      <c r="H1005" s="134" t="str">
        <f t="shared" si="220"/>
        <v/>
      </c>
      <c r="I1005" s="35" t="b">
        <f t="shared" si="210"/>
        <v>0</v>
      </c>
      <c r="J1005" s="92" t="str">
        <f t="shared" si="211"/>
        <v/>
      </c>
      <c r="K1005" s="29" t="b">
        <v>0</v>
      </c>
      <c r="L1005" s="92" t="str">
        <f t="shared" si="221"/>
        <v/>
      </c>
      <c r="M1005" s="94" t="e">
        <f t="shared" si="212"/>
        <v>#VALUE!</v>
      </c>
      <c r="N1005" s="94" t="e">
        <f t="shared" si="213"/>
        <v>#VALUE!</v>
      </c>
      <c r="O1005" s="94" t="e">
        <f t="shared" si="214"/>
        <v>#VALUE!</v>
      </c>
      <c r="P1005" s="95" t="e">
        <f t="shared" si="215"/>
        <v>#VALUE!</v>
      </c>
      <c r="Q1005" s="95" t="e">
        <f t="shared" si="222"/>
        <v>#VALUE!</v>
      </c>
      <c r="R1005" s="95" t="b">
        <f t="shared" si="223"/>
        <v>0</v>
      </c>
      <c r="S1005" s="76" t="str">
        <f t="shared" si="216"/>
        <v/>
      </c>
      <c r="T1005" s="94" t="e" cm="1">
        <f t="array" aca="1" ref="T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U1005" s="94" t="str">
        <f t="shared" si="217"/>
        <v/>
      </c>
      <c r="V1005" s="96" t="b">
        <f t="shared" si="218"/>
        <v>0</v>
      </c>
      <c r="W1005" s="130" t="e">
        <f>IF(#REF!="",FALSE,IF(OR(X1005&gt;Z1005,X1005&lt;Y1005),TRUE,FALSE))</f>
        <v>#REF!</v>
      </c>
      <c r="X1005" s="130">
        <f t="shared" si="219"/>
        <v>0</v>
      </c>
      <c r="Y1005" s="132" t="e">
        <f>#REF!-3/30</f>
        <v>#REF!</v>
      </c>
      <c r="Z1005" s="133" t="e">
        <f>#REF!+1/30</f>
        <v>#REF!</v>
      </c>
    </row>
    <row r="1006" spans="1:26" s="30" customFormat="1" x14ac:dyDescent="0.25">
      <c r="A1006" s="19">
        <v>991</v>
      </c>
      <c r="B1006" s="20"/>
      <c r="C1006" s="189"/>
      <c r="D1006" s="1"/>
      <c r="E1006" s="1"/>
      <c r="F1006" s="233">
        <v>0</v>
      </c>
      <c r="G1006" s="58"/>
      <c r="H1006" s="134" t="str">
        <f t="shared" si="220"/>
        <v/>
      </c>
      <c r="I1006" s="35" t="b">
        <f t="shared" si="210"/>
        <v>0</v>
      </c>
      <c r="J1006" s="92" t="str">
        <f t="shared" si="211"/>
        <v/>
      </c>
      <c r="K1006" s="29" t="b">
        <v>0</v>
      </c>
      <c r="L1006" s="92" t="str">
        <f t="shared" si="221"/>
        <v/>
      </c>
      <c r="M1006" s="94" t="e">
        <f t="shared" si="212"/>
        <v>#VALUE!</v>
      </c>
      <c r="N1006" s="94" t="e">
        <f t="shared" si="213"/>
        <v>#VALUE!</v>
      </c>
      <c r="O1006" s="94" t="e">
        <f t="shared" si="214"/>
        <v>#VALUE!</v>
      </c>
      <c r="P1006" s="95" t="e">
        <f t="shared" si="215"/>
        <v>#VALUE!</v>
      </c>
      <c r="Q1006" s="95" t="e">
        <f t="shared" si="222"/>
        <v>#VALUE!</v>
      </c>
      <c r="R1006" s="95" t="b">
        <f t="shared" si="223"/>
        <v>0</v>
      </c>
      <c r="S1006" s="76" t="str">
        <f t="shared" si="216"/>
        <v/>
      </c>
      <c r="T1006" s="94" t="e" cm="1">
        <f t="array" aca="1" ref="T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U1006" s="94" t="str">
        <f t="shared" si="217"/>
        <v/>
      </c>
      <c r="V1006" s="96" t="b">
        <f t="shared" si="218"/>
        <v>0</v>
      </c>
      <c r="W1006" s="130" t="e">
        <f>IF(#REF!="",FALSE,IF(OR(X1006&gt;Z1006,X1006&lt;Y1006),TRUE,FALSE))</f>
        <v>#REF!</v>
      </c>
      <c r="X1006" s="130">
        <f t="shared" si="219"/>
        <v>0</v>
      </c>
      <c r="Y1006" s="132" t="e">
        <f>#REF!-3/30</f>
        <v>#REF!</v>
      </c>
      <c r="Z1006" s="133" t="e">
        <f>#REF!+1/30</f>
        <v>#REF!</v>
      </c>
    </row>
    <row r="1007" spans="1:26" s="30" customFormat="1" x14ac:dyDescent="0.25">
      <c r="A1007" s="19">
        <v>992</v>
      </c>
      <c r="B1007" s="20"/>
      <c r="C1007" s="189"/>
      <c r="D1007" s="1"/>
      <c r="E1007" s="1"/>
      <c r="F1007" s="233">
        <v>0</v>
      </c>
      <c r="G1007" s="58"/>
      <c r="H1007" s="134" t="str">
        <f t="shared" si="220"/>
        <v/>
      </c>
      <c r="I1007" s="35" t="b">
        <f t="shared" si="210"/>
        <v>0</v>
      </c>
      <c r="J1007" s="92" t="str">
        <f t="shared" si="211"/>
        <v/>
      </c>
      <c r="K1007" s="29" t="b">
        <v>0</v>
      </c>
      <c r="L1007" s="92" t="str">
        <f t="shared" si="221"/>
        <v/>
      </c>
      <c r="M1007" s="94" t="e">
        <f t="shared" si="212"/>
        <v>#VALUE!</v>
      </c>
      <c r="N1007" s="94" t="e">
        <f t="shared" si="213"/>
        <v>#VALUE!</v>
      </c>
      <c r="O1007" s="94" t="e">
        <f t="shared" si="214"/>
        <v>#VALUE!</v>
      </c>
      <c r="P1007" s="95" t="e">
        <f t="shared" si="215"/>
        <v>#VALUE!</v>
      </c>
      <c r="Q1007" s="95" t="e">
        <f t="shared" si="222"/>
        <v>#VALUE!</v>
      </c>
      <c r="R1007" s="95" t="b">
        <f t="shared" si="223"/>
        <v>0</v>
      </c>
      <c r="S1007" s="76" t="str">
        <f t="shared" si="216"/>
        <v/>
      </c>
      <c r="T1007" s="94" t="e" cm="1">
        <f t="array" aca="1" ref="T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U1007" s="94" t="str">
        <f t="shared" si="217"/>
        <v/>
      </c>
      <c r="V1007" s="96" t="b">
        <f t="shared" si="218"/>
        <v>0</v>
      </c>
      <c r="W1007" s="130" t="e">
        <f>IF(#REF!="",FALSE,IF(OR(X1007&gt;Z1007,X1007&lt;Y1007),TRUE,FALSE))</f>
        <v>#REF!</v>
      </c>
      <c r="X1007" s="130">
        <f t="shared" si="219"/>
        <v>0</v>
      </c>
      <c r="Y1007" s="132" t="e">
        <f>#REF!-3/30</f>
        <v>#REF!</v>
      </c>
      <c r="Z1007" s="133" t="e">
        <f>#REF!+1/30</f>
        <v>#REF!</v>
      </c>
    </row>
    <row r="1008" spans="1:26" s="30" customFormat="1" x14ac:dyDescent="0.25">
      <c r="A1008" s="19">
        <v>993</v>
      </c>
      <c r="B1008" s="20"/>
      <c r="C1008" s="189"/>
      <c r="D1008" s="1"/>
      <c r="E1008" s="1"/>
      <c r="F1008" s="233">
        <v>0</v>
      </c>
      <c r="G1008" s="58"/>
      <c r="H1008" s="134" t="str">
        <f t="shared" si="220"/>
        <v/>
      </c>
      <c r="I1008" s="35" t="b">
        <f t="shared" si="210"/>
        <v>0</v>
      </c>
      <c r="J1008" s="92" t="str">
        <f t="shared" si="211"/>
        <v/>
      </c>
      <c r="K1008" s="29" t="b">
        <v>0</v>
      </c>
      <c r="L1008" s="92" t="str">
        <f t="shared" si="221"/>
        <v/>
      </c>
      <c r="M1008" s="94" t="e">
        <f t="shared" si="212"/>
        <v>#VALUE!</v>
      </c>
      <c r="N1008" s="94" t="e">
        <f t="shared" si="213"/>
        <v>#VALUE!</v>
      </c>
      <c r="O1008" s="94" t="e">
        <f t="shared" si="214"/>
        <v>#VALUE!</v>
      </c>
      <c r="P1008" s="95" t="e">
        <f t="shared" si="215"/>
        <v>#VALUE!</v>
      </c>
      <c r="Q1008" s="95" t="e">
        <f t="shared" si="222"/>
        <v>#VALUE!</v>
      </c>
      <c r="R1008" s="95" t="b">
        <f t="shared" si="223"/>
        <v>0</v>
      </c>
      <c r="S1008" s="76" t="str">
        <f t="shared" si="216"/>
        <v/>
      </c>
      <c r="T1008" s="94" t="e" cm="1">
        <f t="array" aca="1" ref="T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U1008" s="94" t="str">
        <f t="shared" si="217"/>
        <v/>
      </c>
      <c r="V1008" s="96" t="b">
        <f t="shared" si="218"/>
        <v>0</v>
      </c>
      <c r="W1008" s="130" t="e">
        <f>IF(#REF!="",FALSE,IF(OR(X1008&gt;Z1008,X1008&lt;Y1008),TRUE,FALSE))</f>
        <v>#REF!</v>
      </c>
      <c r="X1008" s="130">
        <f t="shared" si="219"/>
        <v>0</v>
      </c>
      <c r="Y1008" s="132" t="e">
        <f>#REF!-3/30</f>
        <v>#REF!</v>
      </c>
      <c r="Z1008" s="133" t="e">
        <f>#REF!+1/30</f>
        <v>#REF!</v>
      </c>
    </row>
    <row r="1009" spans="1:26" s="30" customFormat="1" x14ac:dyDescent="0.25">
      <c r="A1009" s="19">
        <v>994</v>
      </c>
      <c r="B1009" s="20"/>
      <c r="C1009" s="189"/>
      <c r="D1009" s="1"/>
      <c r="E1009" s="1"/>
      <c r="F1009" s="233">
        <v>0</v>
      </c>
      <c r="G1009" s="58"/>
      <c r="H1009" s="134" t="str">
        <f t="shared" si="220"/>
        <v/>
      </c>
      <c r="I1009" s="35" t="b">
        <f t="shared" si="210"/>
        <v>0</v>
      </c>
      <c r="J1009" s="92" t="str">
        <f t="shared" si="211"/>
        <v/>
      </c>
      <c r="K1009" s="29" t="b">
        <v>0</v>
      </c>
      <c r="L1009" s="92" t="str">
        <f t="shared" si="221"/>
        <v/>
      </c>
      <c r="M1009" s="94" t="e">
        <f t="shared" si="212"/>
        <v>#VALUE!</v>
      </c>
      <c r="N1009" s="94" t="e">
        <f t="shared" si="213"/>
        <v>#VALUE!</v>
      </c>
      <c r="O1009" s="94" t="e">
        <f t="shared" si="214"/>
        <v>#VALUE!</v>
      </c>
      <c r="P1009" s="95" t="e">
        <f t="shared" si="215"/>
        <v>#VALUE!</v>
      </c>
      <c r="Q1009" s="95" t="e">
        <f t="shared" si="222"/>
        <v>#VALUE!</v>
      </c>
      <c r="R1009" s="95" t="b">
        <f t="shared" si="223"/>
        <v>0</v>
      </c>
      <c r="S1009" s="76" t="str">
        <f t="shared" si="216"/>
        <v/>
      </c>
      <c r="T1009" s="94" t="e" cm="1">
        <f t="array" aca="1" ref="T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U1009" s="94" t="str">
        <f t="shared" si="217"/>
        <v/>
      </c>
      <c r="V1009" s="96" t="b">
        <f t="shared" si="218"/>
        <v>0</v>
      </c>
      <c r="W1009" s="130" t="e">
        <f>IF(#REF!="",FALSE,IF(OR(X1009&gt;Z1009,X1009&lt;Y1009),TRUE,FALSE))</f>
        <v>#REF!</v>
      </c>
      <c r="X1009" s="130">
        <f t="shared" si="219"/>
        <v>0</v>
      </c>
      <c r="Y1009" s="132" t="e">
        <f>#REF!-3/30</f>
        <v>#REF!</v>
      </c>
      <c r="Z1009" s="133" t="e">
        <f>#REF!+1/30</f>
        <v>#REF!</v>
      </c>
    </row>
    <row r="1010" spans="1:26" s="30" customFormat="1" x14ac:dyDescent="0.25">
      <c r="A1010" s="19">
        <v>995</v>
      </c>
      <c r="B1010" s="20"/>
      <c r="C1010" s="189"/>
      <c r="D1010" s="1"/>
      <c r="E1010" s="1"/>
      <c r="F1010" s="233">
        <v>0</v>
      </c>
      <c r="G1010" s="58"/>
      <c r="H1010" s="134" t="str">
        <f t="shared" si="220"/>
        <v/>
      </c>
      <c r="I1010" s="35" t="b">
        <f t="shared" si="210"/>
        <v>0</v>
      </c>
      <c r="J1010" s="92" t="str">
        <f t="shared" si="211"/>
        <v/>
      </c>
      <c r="K1010" s="29" t="b">
        <v>0</v>
      </c>
      <c r="L1010" s="92" t="str">
        <f t="shared" si="221"/>
        <v/>
      </c>
      <c r="M1010" s="94" t="e">
        <f t="shared" si="212"/>
        <v>#VALUE!</v>
      </c>
      <c r="N1010" s="94" t="e">
        <f t="shared" si="213"/>
        <v>#VALUE!</v>
      </c>
      <c r="O1010" s="94" t="e">
        <f t="shared" si="214"/>
        <v>#VALUE!</v>
      </c>
      <c r="P1010" s="95" t="e">
        <f t="shared" si="215"/>
        <v>#VALUE!</v>
      </c>
      <c r="Q1010" s="95" t="e">
        <f t="shared" si="222"/>
        <v>#VALUE!</v>
      </c>
      <c r="R1010" s="95" t="b">
        <f t="shared" si="223"/>
        <v>0</v>
      </c>
      <c r="S1010" s="76" t="str">
        <f t="shared" si="216"/>
        <v/>
      </c>
      <c r="T1010" s="94" t="e" cm="1">
        <f t="array" aca="1" ref="T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U1010" s="94" t="str">
        <f t="shared" si="217"/>
        <v/>
      </c>
      <c r="V1010" s="96" t="b">
        <f t="shared" si="218"/>
        <v>0</v>
      </c>
      <c r="W1010" s="130" t="e">
        <f>IF(#REF!="",FALSE,IF(OR(X1010&gt;Z1010,X1010&lt;Y1010),TRUE,FALSE))</f>
        <v>#REF!</v>
      </c>
      <c r="X1010" s="130">
        <f t="shared" si="219"/>
        <v>0</v>
      </c>
      <c r="Y1010" s="132" t="e">
        <f>#REF!-3/30</f>
        <v>#REF!</v>
      </c>
      <c r="Z1010" s="133" t="e">
        <f>#REF!+1/30</f>
        <v>#REF!</v>
      </c>
    </row>
    <row r="1011" spans="1:26" s="30" customFormat="1" x14ac:dyDescent="0.25">
      <c r="A1011" s="19">
        <v>996</v>
      </c>
      <c r="B1011" s="20"/>
      <c r="C1011" s="189"/>
      <c r="D1011" s="1"/>
      <c r="E1011" s="1"/>
      <c r="F1011" s="233">
        <v>0</v>
      </c>
      <c r="G1011" s="58"/>
      <c r="H1011" s="134" t="str">
        <f t="shared" si="220"/>
        <v/>
      </c>
      <c r="I1011" s="35" t="b">
        <f t="shared" si="210"/>
        <v>0</v>
      </c>
      <c r="J1011" s="92" t="str">
        <f t="shared" si="211"/>
        <v/>
      </c>
      <c r="K1011" s="29" t="b">
        <v>0</v>
      </c>
      <c r="L1011" s="92" t="str">
        <f t="shared" si="221"/>
        <v/>
      </c>
      <c r="M1011" s="94" t="e">
        <f t="shared" si="212"/>
        <v>#VALUE!</v>
      </c>
      <c r="N1011" s="94" t="e">
        <f t="shared" si="213"/>
        <v>#VALUE!</v>
      </c>
      <c r="O1011" s="94" t="e">
        <f t="shared" si="214"/>
        <v>#VALUE!</v>
      </c>
      <c r="P1011" s="95" t="e">
        <f t="shared" si="215"/>
        <v>#VALUE!</v>
      </c>
      <c r="Q1011" s="95" t="e">
        <f t="shared" si="222"/>
        <v>#VALUE!</v>
      </c>
      <c r="R1011" s="95" t="b">
        <f t="shared" si="223"/>
        <v>0</v>
      </c>
      <c r="S1011" s="76" t="str">
        <f t="shared" si="216"/>
        <v/>
      </c>
      <c r="T1011" s="94" t="e" cm="1">
        <f t="array" aca="1" ref="T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U1011" s="94" t="str">
        <f t="shared" si="217"/>
        <v/>
      </c>
      <c r="V1011" s="96" t="b">
        <f t="shared" si="218"/>
        <v>0</v>
      </c>
      <c r="W1011" s="130" t="e">
        <f>IF(#REF!="",FALSE,IF(OR(X1011&gt;Z1011,X1011&lt;Y1011),TRUE,FALSE))</f>
        <v>#REF!</v>
      </c>
      <c r="X1011" s="130">
        <f t="shared" si="219"/>
        <v>0</v>
      </c>
      <c r="Y1011" s="132" t="e">
        <f>#REF!-3/30</f>
        <v>#REF!</v>
      </c>
      <c r="Z1011" s="133" t="e">
        <f>#REF!+1/30</f>
        <v>#REF!</v>
      </c>
    </row>
    <row r="1012" spans="1:26" s="30" customFormat="1" x14ac:dyDescent="0.25">
      <c r="A1012" s="19">
        <v>997</v>
      </c>
      <c r="B1012" s="20"/>
      <c r="C1012" s="189"/>
      <c r="D1012" s="1"/>
      <c r="E1012" s="1"/>
      <c r="F1012" s="233">
        <v>0</v>
      </c>
      <c r="G1012" s="58"/>
      <c r="H1012" s="134" t="str">
        <f t="shared" si="220"/>
        <v/>
      </c>
      <c r="I1012" s="35" t="b">
        <f t="shared" si="210"/>
        <v>0</v>
      </c>
      <c r="J1012" s="92" t="str">
        <f t="shared" si="211"/>
        <v/>
      </c>
      <c r="K1012" s="29" t="b">
        <v>0</v>
      </c>
      <c r="L1012" s="92" t="str">
        <f t="shared" si="221"/>
        <v/>
      </c>
      <c r="M1012" s="94" t="e">
        <f t="shared" si="212"/>
        <v>#VALUE!</v>
      </c>
      <c r="N1012" s="94" t="e">
        <f t="shared" si="213"/>
        <v>#VALUE!</v>
      </c>
      <c r="O1012" s="94" t="e">
        <f t="shared" si="214"/>
        <v>#VALUE!</v>
      </c>
      <c r="P1012" s="95" t="e">
        <f t="shared" si="215"/>
        <v>#VALUE!</v>
      </c>
      <c r="Q1012" s="95" t="e">
        <f t="shared" si="222"/>
        <v>#VALUE!</v>
      </c>
      <c r="R1012" s="95" t="b">
        <f t="shared" si="223"/>
        <v>0</v>
      </c>
      <c r="S1012" s="76" t="str">
        <f t="shared" si="216"/>
        <v/>
      </c>
      <c r="T1012" s="94" t="e" cm="1">
        <f t="array" aca="1" ref="T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U1012" s="94" t="str">
        <f t="shared" si="217"/>
        <v/>
      </c>
      <c r="V1012" s="96" t="b">
        <f t="shared" si="218"/>
        <v>0</v>
      </c>
      <c r="W1012" s="130" t="e">
        <f>IF(#REF!="",FALSE,IF(OR(X1012&gt;Z1012,X1012&lt;Y1012),TRUE,FALSE))</f>
        <v>#REF!</v>
      </c>
      <c r="X1012" s="130">
        <f t="shared" si="219"/>
        <v>0</v>
      </c>
      <c r="Y1012" s="132" t="e">
        <f>#REF!-3/30</f>
        <v>#REF!</v>
      </c>
      <c r="Z1012" s="133" t="e">
        <f>#REF!+1/30</f>
        <v>#REF!</v>
      </c>
    </row>
    <row r="1013" spans="1:26" s="30" customFormat="1" x14ac:dyDescent="0.25">
      <c r="A1013" s="19">
        <v>998</v>
      </c>
      <c r="B1013" s="20"/>
      <c r="C1013" s="189"/>
      <c r="D1013" s="1"/>
      <c r="E1013" s="1"/>
      <c r="F1013" s="233">
        <v>0</v>
      </c>
      <c r="G1013" s="58"/>
      <c r="H1013" s="134" t="str">
        <f t="shared" si="220"/>
        <v/>
      </c>
      <c r="I1013" s="35" t="b">
        <f t="shared" si="210"/>
        <v>0</v>
      </c>
      <c r="J1013" s="92" t="str">
        <f t="shared" si="211"/>
        <v/>
      </c>
      <c r="K1013" s="29" t="b">
        <v>0</v>
      </c>
      <c r="L1013" s="92" t="str">
        <f t="shared" si="221"/>
        <v/>
      </c>
      <c r="M1013" s="94" t="e">
        <f t="shared" si="212"/>
        <v>#VALUE!</v>
      </c>
      <c r="N1013" s="94" t="e">
        <f t="shared" si="213"/>
        <v>#VALUE!</v>
      </c>
      <c r="O1013" s="94" t="e">
        <f t="shared" si="214"/>
        <v>#VALUE!</v>
      </c>
      <c r="P1013" s="95" t="e">
        <f t="shared" si="215"/>
        <v>#VALUE!</v>
      </c>
      <c r="Q1013" s="95" t="e">
        <f t="shared" si="222"/>
        <v>#VALUE!</v>
      </c>
      <c r="R1013" s="95" t="b">
        <f t="shared" si="223"/>
        <v>0</v>
      </c>
      <c r="S1013" s="76" t="str">
        <f t="shared" si="216"/>
        <v/>
      </c>
      <c r="T1013" s="94" t="e" cm="1">
        <f t="array" aca="1" ref="T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U1013" s="94" t="str">
        <f t="shared" si="217"/>
        <v/>
      </c>
      <c r="V1013" s="96" t="b">
        <f t="shared" si="218"/>
        <v>0</v>
      </c>
      <c r="W1013" s="130" t="e">
        <f>IF(#REF!="",FALSE,IF(OR(X1013&gt;Z1013,X1013&lt;Y1013),TRUE,FALSE))</f>
        <v>#REF!</v>
      </c>
      <c r="X1013" s="130">
        <f t="shared" si="219"/>
        <v>0</v>
      </c>
      <c r="Y1013" s="132" t="e">
        <f>#REF!-3/30</f>
        <v>#REF!</v>
      </c>
      <c r="Z1013" s="133" t="e">
        <f>#REF!+1/30</f>
        <v>#REF!</v>
      </c>
    </row>
    <row r="1014" spans="1:26" s="30" customFormat="1" x14ac:dyDescent="0.25">
      <c r="A1014" s="19">
        <v>999</v>
      </c>
      <c r="B1014" s="20"/>
      <c r="C1014" s="189"/>
      <c r="D1014" s="1"/>
      <c r="E1014" s="1"/>
      <c r="F1014" s="233">
        <v>0</v>
      </c>
      <c r="G1014" s="58"/>
      <c r="H1014" s="134" t="str">
        <f t="shared" si="220"/>
        <v/>
      </c>
      <c r="I1014" s="35" t="b">
        <f t="shared" si="210"/>
        <v>0</v>
      </c>
      <c r="J1014" s="92" t="str">
        <f t="shared" si="211"/>
        <v/>
      </c>
      <c r="K1014" s="29" t="b">
        <v>0</v>
      </c>
      <c r="L1014" s="92" t="str">
        <f t="shared" si="221"/>
        <v/>
      </c>
      <c r="M1014" s="94" t="e">
        <f t="shared" si="212"/>
        <v>#VALUE!</v>
      </c>
      <c r="N1014" s="94" t="e">
        <f t="shared" si="213"/>
        <v>#VALUE!</v>
      </c>
      <c r="O1014" s="94" t="e">
        <f t="shared" si="214"/>
        <v>#VALUE!</v>
      </c>
      <c r="P1014" s="95" t="e">
        <f t="shared" si="215"/>
        <v>#VALUE!</v>
      </c>
      <c r="Q1014" s="95" t="e">
        <f t="shared" si="222"/>
        <v>#VALUE!</v>
      </c>
      <c r="R1014" s="95" t="b">
        <f t="shared" si="223"/>
        <v>0</v>
      </c>
      <c r="S1014" s="76" t="str">
        <f t="shared" si="216"/>
        <v/>
      </c>
      <c r="T1014" s="94" t="e" cm="1">
        <f t="array" aca="1" ref="T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U1014" s="94" t="str">
        <f t="shared" si="217"/>
        <v/>
      </c>
      <c r="V1014" s="96" t="b">
        <f t="shared" si="218"/>
        <v>0</v>
      </c>
      <c r="W1014" s="130" t="e">
        <f>IF(#REF!="",FALSE,IF(OR(X1014&gt;Z1014,X1014&lt;Y1014),TRUE,FALSE))</f>
        <v>#REF!</v>
      </c>
      <c r="X1014" s="130">
        <f t="shared" si="219"/>
        <v>0</v>
      </c>
      <c r="Y1014" s="132" t="e">
        <f>#REF!-3/30</f>
        <v>#REF!</v>
      </c>
      <c r="Z1014" s="133" t="e">
        <f>#REF!+1/30</f>
        <v>#REF!</v>
      </c>
    </row>
    <row r="1015" spans="1:26" s="30" customFormat="1" x14ac:dyDescent="0.25">
      <c r="A1015" s="19">
        <v>1000</v>
      </c>
      <c r="B1015" s="20"/>
      <c r="C1015" s="189"/>
      <c r="D1015" s="1"/>
      <c r="E1015" s="1"/>
      <c r="F1015" s="233">
        <v>0</v>
      </c>
      <c r="G1015" s="58"/>
      <c r="H1015" s="134" t="str">
        <f t="shared" si="220"/>
        <v/>
      </c>
      <c r="I1015" s="35" t="b">
        <f t="shared" si="210"/>
        <v>0</v>
      </c>
      <c r="J1015" s="92" t="str">
        <f t="shared" si="211"/>
        <v/>
      </c>
      <c r="K1015" s="29" t="b">
        <v>0</v>
      </c>
      <c r="L1015" s="92" t="str">
        <f t="shared" si="221"/>
        <v/>
      </c>
      <c r="M1015" s="94" t="e">
        <f t="shared" si="212"/>
        <v>#VALUE!</v>
      </c>
      <c r="N1015" s="94" t="e">
        <f t="shared" si="213"/>
        <v>#VALUE!</v>
      </c>
      <c r="O1015" s="94" t="e">
        <f t="shared" si="214"/>
        <v>#VALUE!</v>
      </c>
      <c r="P1015" s="95" t="e">
        <f t="shared" si="215"/>
        <v>#VALUE!</v>
      </c>
      <c r="Q1015" s="95" t="e">
        <f t="shared" si="222"/>
        <v>#VALUE!</v>
      </c>
      <c r="R1015" s="95" t="b">
        <f t="shared" si="223"/>
        <v>0</v>
      </c>
      <c r="S1015" s="76" t="str">
        <f t="shared" si="216"/>
        <v/>
      </c>
      <c r="T1015" s="94" t="e" cm="1">
        <f t="array" aca="1" ref="T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U1015" s="94" t="str">
        <f t="shared" si="217"/>
        <v/>
      </c>
      <c r="V1015" s="96" t="b">
        <f t="shared" si="218"/>
        <v>0</v>
      </c>
      <c r="W1015" s="130" t="e">
        <f>IF(#REF!="",FALSE,IF(OR(X1015&gt;Z1015,X1015&lt;Y1015),TRUE,FALSE))</f>
        <v>#REF!</v>
      </c>
      <c r="X1015" s="130">
        <f t="shared" si="219"/>
        <v>0</v>
      </c>
      <c r="Y1015" s="132" t="e">
        <f>#REF!-3/30</f>
        <v>#REF!</v>
      </c>
      <c r="Z1015" s="133" t="e">
        <f>#REF!+1/30</f>
        <v>#REF!</v>
      </c>
    </row>
  </sheetData>
  <sheetProtection algorithmName="SHA-512" hashValue="+tdCbua37+TG25kg4UewzOhi8pv6twWC6fWRPQ66eTPWStrNWiVGaKw3BdTKnOWCEShQfxfkJsEGSaLGoYBowA==" saltValue="YEognQC4LOt9lPV4ngPaPQ==" spinCount="100000" sheet="1" objects="1" scenarios="1" formatCells="0"/>
  <mergeCells count="4">
    <mergeCell ref="I14:J14"/>
    <mergeCell ref="K14:L14"/>
    <mergeCell ref="H13:H14"/>
    <mergeCell ref="A13:G13"/>
  </mergeCells>
  <conditionalFormatting sqref="V16:V1015">
    <cfRule type="cellIs" dxfId="5" priority="26" operator="equal">
      <formula>TRUE</formula>
    </cfRule>
  </conditionalFormatting>
  <conditionalFormatting sqref="K16:K1015">
    <cfRule type="cellIs" dxfId="4" priority="24" operator="equal">
      <formula>TRUE</formula>
    </cfRule>
  </conditionalFormatting>
  <conditionalFormatting sqref="V15">
    <cfRule type="cellIs" dxfId="3" priority="23" operator="equal">
      <formula>TRUE</formula>
    </cfRule>
  </conditionalFormatting>
  <conditionalFormatting sqref="K15">
    <cfRule type="cellIs" dxfId="2" priority="21" operator="equal">
      <formula>TRUE</formula>
    </cfRule>
  </conditionalFormatting>
  <dataValidations count="5">
    <dataValidation type="date" allowBlank="1" showInputMessage="1" showErrorMessage="1" errorTitle="Felaktigt datum" error="Datum måste vara i formatet ÅÅÅÅ-MM-DD och senare än startdatum för uppsägning" sqref="E16:E1015" xr:uid="{26737152-490C-4752-9423-13EDA0D79F3A}">
      <formula1>D16</formula1>
      <formula2>47848</formula2>
    </dataValidation>
    <dataValidation type="date" allowBlank="1" showInputMessage="1" showErrorMessage="1" errorTitle="Felaktigt datum" error="Datum måste vara i formatet ÅÅÅÅ-MM-DD" sqref="D16:D1015" xr:uid="{B747712F-D6F4-4301-8061-A7EC52E015F6}">
      <formula1>43466</formula1>
      <formula2>47848</formula2>
    </dataValidation>
    <dataValidation type="whole" allowBlank="1" showInputMessage="1" showErrorMessage="1" errorTitle="Felaktig inmatning" error="Endast siffror och positiva heltal är tillåtet" sqref="G16" xr:uid="{73FC62FD-8228-411C-9E0E-B8658DAF4B3A}">
      <formula1>0</formula1>
      <formula2>500000</formula2>
    </dataValidation>
    <dataValidation type="whole" allowBlank="1" showInputMessage="1" showErrorMessage="1" errorTitle="Felaktig inmatning" error="Endast siffror och heltal är tillåtet" sqref="G17:G1015" xr:uid="{9F3EF124-7244-4DF1-AA9A-52D77980BA41}">
      <formula1>0</formula1>
      <formula2>300000</formula2>
    </dataValidation>
    <dataValidation type="textLength" errorStyle="information" operator="equal" allowBlank="1" showInputMessage="1" showErrorMessage="1" errorTitle="Fel i personnumret" error="Måste skrivas in i formatet_x000a_ÅÅMMDD-NNNN_x000a__x000a_(ex. 850101-1234)" promptTitle="ÅÅMMDD-NNNN" sqref="C16:C1015" xr:uid="{9A548F7D-0E03-4331-B388-78B7E33FA798}">
      <formula1>11</formula1>
    </dataValidation>
  </dataValidations>
  <hyperlinks>
    <hyperlink ref="G2" r:id="rId1" location="/personal-detail" display="Här finner du information om GDPR" xr:uid="{34261EB8-3AA1-4F22-8267-A077484F7A91}"/>
  </hyperlinks>
  <pageMargins left="0.23622047244094491" right="0.23622047244094491" top="0.74803149606299213" bottom="0.74803149606299213" header="0.31496062992125984" footer="0.31496062992125984"/>
  <pageSetup paperSize="9" scale="60" fitToHeight="0" pageOrder="overThenDown" orientation="portrait" blackAndWhite="1" r:id="rId2"/>
  <headerFooter>
    <oddFooter>&amp;R&amp;P/&amp;N</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6264-DE0B-4E90-A1A2-1BED34C4F778}">
  <sheetPr codeName="Blad11"/>
  <dimension ref="A1:AF1014"/>
  <sheetViews>
    <sheetView showGridLines="0" zoomScale="80" zoomScaleNormal="80" workbookViewId="0">
      <selection activeCell="B15" sqref="B15"/>
    </sheetView>
  </sheetViews>
  <sheetFormatPr defaultColWidth="8.85546875" defaultRowHeight="15" x14ac:dyDescent="0.25"/>
  <cols>
    <col min="1" max="1" width="6.28515625" customWidth="1"/>
    <col min="2" max="2" width="31.42578125" customWidth="1"/>
    <col min="3" max="3" width="22" customWidth="1"/>
    <col min="4" max="4" width="33.140625" customWidth="1"/>
    <col min="5" max="5" width="24.85546875" customWidth="1"/>
    <col min="6" max="6" width="17.42578125" customWidth="1"/>
    <col min="7" max="7" width="12.140625" customWidth="1"/>
    <col min="8" max="8" width="14.85546875" customWidth="1"/>
    <col min="9" max="9" width="43.140625" customWidth="1"/>
    <col min="10" max="10" width="14.28515625" style="30" hidden="1" customWidth="1"/>
    <col min="11" max="11" width="13.5703125" style="30" hidden="1" customWidth="1"/>
    <col min="12" max="12" width="14.28515625" style="30" hidden="1" customWidth="1"/>
    <col min="13" max="13" width="13.5703125" style="30" hidden="1" customWidth="1"/>
    <col min="14" max="14" width="14.28515625" style="30" hidden="1" customWidth="1"/>
    <col min="15" max="15" width="13.5703125" style="30" hidden="1" customWidth="1"/>
    <col min="16" max="16" width="14.28515625" style="30" hidden="1" customWidth="1"/>
    <col min="17" max="18" width="13.5703125" style="30" hidden="1" customWidth="1"/>
    <col min="19" max="20" width="12.28515625" style="30" hidden="1" customWidth="1"/>
    <col min="21" max="21" width="14.140625" style="30" hidden="1" customWidth="1"/>
    <col min="22" max="22" width="14.28515625" style="30" hidden="1" customWidth="1"/>
    <col min="23" max="23" width="13.42578125" style="30" hidden="1" customWidth="1"/>
    <col min="24" max="24" width="10.140625" style="30" hidden="1" customWidth="1"/>
    <col min="25" max="25" width="8.85546875" style="30" hidden="1" customWidth="1"/>
    <col min="26" max="27" width="12.28515625" style="30" hidden="1" customWidth="1"/>
    <col min="28" max="28" width="12.85546875" style="30" hidden="1" customWidth="1"/>
    <col min="29" max="30" width="13" hidden="1" customWidth="1"/>
    <col min="31" max="31" width="8.85546875" hidden="1" customWidth="1"/>
    <col min="32" max="32" width="12.85546875" hidden="1" customWidth="1"/>
    <col min="33" max="34" width="8.85546875" customWidth="1"/>
  </cols>
  <sheetData>
    <row r="1" spans="1:32" s="60" customFormat="1" ht="40.5" customHeight="1" x14ac:dyDescent="0.25">
      <c r="A1" s="2"/>
      <c r="B1" s="70" t="s">
        <v>188</v>
      </c>
      <c r="C1" s="3"/>
      <c r="D1" s="4"/>
      <c r="E1" s="4"/>
      <c r="F1" s="4"/>
      <c r="G1" s="21" t="s">
        <v>0</v>
      </c>
      <c r="H1" s="21"/>
      <c r="I1" s="5"/>
      <c r="J1" s="5"/>
      <c r="K1" s="5"/>
      <c r="L1" s="5"/>
      <c r="M1" s="5"/>
      <c r="N1" s="5"/>
      <c r="O1" s="5"/>
      <c r="P1" s="5"/>
      <c r="Q1" s="5"/>
      <c r="R1" s="5"/>
      <c r="S1" s="5"/>
      <c r="T1" s="5"/>
      <c r="U1" s="5"/>
      <c r="V1" s="5"/>
      <c r="W1" s="5"/>
      <c r="X1" s="5"/>
      <c r="Y1" s="6"/>
      <c r="Z1" s="6"/>
      <c r="AA1" s="5"/>
      <c r="AB1" s="5"/>
    </row>
    <row r="2" spans="1:32" s="60" customFormat="1" ht="42.75" customHeight="1" x14ac:dyDescent="0.25">
      <c r="A2" s="2"/>
      <c r="B2" s="17"/>
      <c r="C2" s="18"/>
      <c r="D2" s="4"/>
      <c r="E2" s="4"/>
      <c r="F2" s="4"/>
      <c r="G2" s="4"/>
      <c r="H2" s="4"/>
      <c r="I2" s="4"/>
      <c r="J2" s="142"/>
      <c r="K2" s="5"/>
      <c r="L2" s="5"/>
      <c r="M2" s="5"/>
      <c r="N2" s="5"/>
      <c r="O2" s="5"/>
      <c r="P2" s="5"/>
      <c r="Q2" s="5"/>
      <c r="R2" s="5"/>
      <c r="S2" s="5"/>
      <c r="T2" s="5"/>
      <c r="U2" s="5"/>
      <c r="V2" s="5"/>
      <c r="W2" s="5"/>
      <c r="X2" s="5"/>
      <c r="Y2" s="6"/>
      <c r="Z2" s="6"/>
      <c r="AA2" s="5"/>
      <c r="AB2" s="5"/>
    </row>
    <row r="3" spans="1:32" s="62" customFormat="1" ht="21" hidden="1" customHeight="1" x14ac:dyDescent="0.25">
      <c r="A3" s="64"/>
      <c r="B3" s="64"/>
      <c r="C3" s="64"/>
      <c r="D3" s="128"/>
      <c r="E3" s="128"/>
      <c r="F3" s="128"/>
      <c r="G3" s="128"/>
      <c r="H3" s="128"/>
      <c r="I3" s="128"/>
      <c r="J3" s="71"/>
      <c r="K3" s="7"/>
      <c r="L3" s="7"/>
      <c r="M3" s="7"/>
      <c r="N3" s="7"/>
      <c r="O3" s="7"/>
      <c r="P3" s="7"/>
      <c r="Q3" s="7"/>
      <c r="R3" s="7"/>
      <c r="S3" s="7"/>
      <c r="T3" s="7"/>
      <c r="U3" s="7"/>
      <c r="V3" s="7"/>
      <c r="W3" s="7"/>
      <c r="X3" s="7"/>
      <c r="Y3" s="23"/>
      <c r="Z3" s="23"/>
      <c r="AA3" s="7"/>
      <c r="AB3" s="7"/>
    </row>
    <row r="4" spans="1:32" s="62" customFormat="1" ht="21" hidden="1" customHeight="1" x14ac:dyDescent="0.25">
      <c r="A4" s="64"/>
      <c r="B4" s="64"/>
      <c r="C4" s="64"/>
      <c r="D4" s="128"/>
      <c r="E4" s="128"/>
      <c r="F4" s="128"/>
      <c r="G4" s="128"/>
      <c r="H4" s="128"/>
      <c r="I4" s="128"/>
      <c r="J4" s="71"/>
      <c r="K4" s="22"/>
      <c r="L4" s="5"/>
      <c r="M4" s="22"/>
      <c r="N4" s="5"/>
      <c r="O4" s="22"/>
      <c r="P4" s="5"/>
      <c r="Q4" s="22"/>
      <c r="R4" s="22"/>
      <c r="S4" s="25"/>
      <c r="T4" s="5" t="s">
        <v>98</v>
      </c>
      <c r="U4" s="5"/>
      <c r="V4" s="25"/>
      <c r="W4" s="25"/>
      <c r="X4" s="25"/>
      <c r="Y4" s="25"/>
      <c r="Z4" s="25"/>
      <c r="AA4" s="25"/>
      <c r="AB4" s="25"/>
    </row>
    <row r="5" spans="1:32" s="62" customFormat="1" ht="21" hidden="1" customHeight="1" x14ac:dyDescent="0.25">
      <c r="A5" s="64"/>
      <c r="B5" s="64"/>
      <c r="C5" s="64"/>
      <c r="D5" s="128"/>
      <c r="E5" s="128"/>
      <c r="F5" s="128"/>
      <c r="G5" s="128"/>
      <c r="H5" s="128"/>
      <c r="I5" s="128"/>
      <c r="J5" s="71"/>
      <c r="K5" s="128"/>
      <c r="L5" s="128"/>
      <c r="M5" s="128"/>
      <c r="N5" s="128"/>
      <c r="O5" s="128"/>
      <c r="P5" s="128"/>
      <c r="Q5" s="128"/>
      <c r="R5" s="128"/>
      <c r="S5" s="128"/>
      <c r="T5" s="9">
        <f>COUNTA($B$15:$B$1013)</f>
        <v>0</v>
      </c>
      <c r="U5" s="9" t="s">
        <v>186</v>
      </c>
      <c r="V5" s="25"/>
      <c r="W5" s="25"/>
      <c r="X5" s="25"/>
      <c r="Y5" s="25"/>
      <c r="Z5" s="25"/>
      <c r="AA5" s="25"/>
      <c r="AB5" s="25"/>
    </row>
    <row r="6" spans="1:32" s="62" customFormat="1" ht="21" hidden="1" customHeight="1" x14ac:dyDescent="0.25">
      <c r="A6" s="64"/>
      <c r="B6" s="64"/>
      <c r="C6" s="64"/>
      <c r="D6" s="128"/>
      <c r="E6" s="128"/>
      <c r="F6" s="128"/>
      <c r="G6" s="128"/>
      <c r="H6" s="128"/>
      <c r="I6" s="128"/>
      <c r="J6" s="71"/>
      <c r="K6" s="22"/>
      <c r="L6" s="22"/>
      <c r="M6" s="22"/>
      <c r="N6" s="22"/>
      <c r="O6" s="22"/>
      <c r="P6" s="22"/>
      <c r="Q6" s="22"/>
      <c r="R6" s="22"/>
      <c r="S6" s="25"/>
      <c r="T6" s="25"/>
      <c r="U6" s="25"/>
      <c r="V6" s="25"/>
      <c r="W6" s="25"/>
      <c r="X6" s="25"/>
      <c r="Y6" s="25"/>
      <c r="Z6" s="25"/>
      <c r="AA6" s="25"/>
      <c r="AB6" s="25"/>
    </row>
    <row r="7" spans="1:32" s="62" customFormat="1" ht="23.1" hidden="1" customHeight="1" x14ac:dyDescent="0.25">
      <c r="A7" s="64"/>
      <c r="B7" s="64"/>
      <c r="C7" s="64"/>
      <c r="D7" s="128"/>
      <c r="E7" s="128"/>
      <c r="F7" s="128"/>
      <c r="G7" s="128"/>
      <c r="H7" s="128"/>
      <c r="I7" s="128"/>
      <c r="J7" s="7" t="s">
        <v>111</v>
      </c>
      <c r="K7" s="22"/>
      <c r="L7" s="22"/>
      <c r="M7" s="22"/>
      <c r="N7" s="22"/>
      <c r="O7" s="22"/>
      <c r="P7" s="22"/>
      <c r="Q7" s="22"/>
      <c r="R7" s="22"/>
      <c r="S7" s="25"/>
      <c r="T7" s="25"/>
      <c r="U7" s="25"/>
      <c r="V7" s="25"/>
      <c r="W7" s="25"/>
      <c r="X7" s="25"/>
      <c r="Y7" s="25"/>
      <c r="Z7" s="25"/>
      <c r="AA7" s="25"/>
      <c r="AB7" s="25"/>
    </row>
    <row r="8" spans="1:32" s="62" customFormat="1" ht="23.45" hidden="1" customHeight="1" x14ac:dyDescent="0.25">
      <c r="A8" s="64"/>
      <c r="B8" s="64"/>
      <c r="C8" s="64"/>
      <c r="D8" s="64"/>
      <c r="E8" s="64"/>
      <c r="F8" s="64"/>
      <c r="G8" s="64"/>
      <c r="H8" s="64"/>
      <c r="I8" s="75"/>
      <c r="J8" s="7" t="s">
        <v>250</v>
      </c>
      <c r="K8" s="22"/>
      <c r="L8" s="22"/>
      <c r="M8" s="22"/>
      <c r="N8" s="22"/>
      <c r="O8" s="22"/>
      <c r="P8" s="22"/>
      <c r="Q8" s="22"/>
      <c r="R8" s="22"/>
      <c r="S8" s="5"/>
      <c r="T8" s="7"/>
      <c r="U8" s="7"/>
      <c r="V8" s="7"/>
      <c r="W8" s="7"/>
      <c r="X8" s="7"/>
      <c r="Y8" s="23"/>
      <c r="Z8" s="23"/>
      <c r="AA8" s="7"/>
      <c r="AB8" s="7"/>
    </row>
    <row r="9" spans="1:32" s="30" customFormat="1" ht="18" hidden="1" customHeight="1" x14ac:dyDescent="0.25">
      <c r="A9" s="64"/>
      <c r="B9" s="64"/>
      <c r="C9" s="64"/>
      <c r="D9" s="74"/>
      <c r="E9" s="74"/>
      <c r="F9" s="74"/>
      <c r="G9" s="74"/>
      <c r="H9" s="74"/>
      <c r="I9" s="74"/>
      <c r="J9" s="71" t="s">
        <v>256</v>
      </c>
      <c r="K9" s="25"/>
      <c r="L9" s="22"/>
      <c r="M9" s="25"/>
      <c r="N9" s="22"/>
      <c r="O9" s="25"/>
      <c r="P9" s="22"/>
      <c r="Q9" s="25"/>
      <c r="R9" s="25"/>
      <c r="S9" s="22"/>
      <c r="T9" s="25"/>
      <c r="U9" s="25"/>
      <c r="V9" s="25"/>
      <c r="W9" s="25"/>
      <c r="X9" s="25"/>
      <c r="Y9" s="26"/>
      <c r="Z9" s="26"/>
      <c r="AA9" s="25"/>
      <c r="AB9" s="25"/>
    </row>
    <row r="10" spans="1:32" s="30" customFormat="1" ht="24.75" customHeight="1" x14ac:dyDescent="0.25">
      <c r="A10" s="64"/>
      <c r="B10" s="64"/>
      <c r="C10" s="64"/>
      <c r="D10" s="74"/>
      <c r="E10" s="258" t="s">
        <v>258</v>
      </c>
      <c r="F10" s="259"/>
      <c r="G10" s="260"/>
      <c r="H10" s="256">
        <f>IF(OR(L13,J13),0,SUM(H14:H1015))</f>
        <v>0</v>
      </c>
      <c r="I10" s="74"/>
      <c r="J10" s="24" t="s">
        <v>297</v>
      </c>
      <c r="K10" s="7"/>
      <c r="L10" s="7"/>
      <c r="M10" s="7"/>
      <c r="N10" s="7"/>
      <c r="O10" s="7"/>
      <c r="P10" s="7"/>
      <c r="Q10" s="7"/>
      <c r="R10" s="7"/>
      <c r="S10" s="5"/>
      <c r="T10" s="25"/>
      <c r="U10" s="25"/>
      <c r="V10" s="25"/>
      <c r="W10" s="25"/>
      <c r="X10" s="25"/>
      <c r="Y10" s="26"/>
      <c r="Z10" s="26"/>
      <c r="AA10" s="25"/>
      <c r="AB10" s="25"/>
    </row>
    <row r="11" spans="1:32" s="30" customFormat="1" ht="18" customHeight="1" x14ac:dyDescent="0.25">
      <c r="A11" s="64"/>
      <c r="B11" s="64"/>
      <c r="C11" s="64"/>
      <c r="D11" s="74"/>
      <c r="E11" s="261"/>
      <c r="F11" s="262"/>
      <c r="G11" s="263"/>
      <c r="H11" s="257"/>
      <c r="I11" s="74"/>
      <c r="J11" s="22"/>
      <c r="K11" s="7"/>
      <c r="L11" s="22"/>
      <c r="M11" s="7"/>
      <c r="N11" s="22"/>
      <c r="O11" s="7"/>
      <c r="P11" s="22"/>
      <c r="Q11" s="7"/>
      <c r="R11" s="7"/>
      <c r="S11" s="5"/>
      <c r="T11" s="25"/>
      <c r="U11" s="25"/>
      <c r="V11" s="25"/>
      <c r="W11" s="25"/>
      <c r="X11" s="25"/>
      <c r="Y11" s="26"/>
      <c r="Z11" s="26"/>
      <c r="AA11" s="25"/>
      <c r="AB11" s="25"/>
    </row>
    <row r="12" spans="1:32" s="30" customFormat="1" x14ac:dyDescent="0.25">
      <c r="A12" s="64"/>
      <c r="B12" s="64"/>
      <c r="C12" s="64"/>
      <c r="D12" s="77"/>
      <c r="E12" s="77"/>
      <c r="F12" s="77"/>
      <c r="G12" s="77"/>
      <c r="H12" s="77"/>
      <c r="I12" s="75"/>
      <c r="J12" s="77"/>
      <c r="K12" s="7"/>
      <c r="L12" s="77"/>
      <c r="M12" s="7"/>
      <c r="N12" s="77"/>
      <c r="O12" s="7"/>
      <c r="P12" s="77"/>
      <c r="Q12" s="7"/>
      <c r="R12" s="7"/>
      <c r="S12" s="22"/>
      <c r="T12" s="25"/>
      <c r="U12" s="25"/>
      <c r="V12" s="25"/>
      <c r="W12" s="25"/>
      <c r="X12" s="25"/>
      <c r="Y12" s="26"/>
      <c r="Z12" s="26"/>
      <c r="AA12" s="25"/>
      <c r="AB12" s="25"/>
    </row>
    <row r="13" spans="1:32" s="66" customFormat="1" ht="53.25" customHeight="1" x14ac:dyDescent="0.25">
      <c r="A13" s="264" t="s">
        <v>294</v>
      </c>
      <c r="B13" s="265"/>
      <c r="C13" s="265"/>
      <c r="D13" s="265"/>
      <c r="E13" s="265"/>
      <c r="F13" s="265"/>
      <c r="G13" s="265"/>
      <c r="H13" s="266"/>
      <c r="I13" s="136" t="str">
        <f>IF($J$13,$J$7&amp;CHAR(10),"")&amp;IF($L$13,$J$8&amp;CHAR(10),"")</f>
        <v/>
      </c>
      <c r="J13" s="33" t="b">
        <f>OR(J15:J1014)</f>
        <v>0</v>
      </c>
      <c r="K13" s="80" t="s">
        <v>155</v>
      </c>
      <c r="L13" s="33" t="b">
        <f>OR(L15:L1014)</f>
        <v>0</v>
      </c>
      <c r="M13" s="80" t="s">
        <v>160</v>
      </c>
      <c r="N13" s="33" t="b">
        <f>OR(N15:N1014)</f>
        <v>0</v>
      </c>
      <c r="O13" s="194" t="s">
        <v>194</v>
      </c>
      <c r="P13" s="33" t="b">
        <f>OR(P15:P1014)</f>
        <v>0</v>
      </c>
      <c r="Q13" s="36" t="s">
        <v>295</v>
      </c>
      <c r="R13" s="36"/>
      <c r="S13" s="101" t="s">
        <v>19</v>
      </c>
      <c r="T13" s="98"/>
      <c r="U13" s="98"/>
      <c r="V13" s="98"/>
      <c r="W13" s="98"/>
      <c r="X13" s="98"/>
      <c r="Y13" s="98"/>
      <c r="Z13" s="98"/>
      <c r="AA13" s="98"/>
      <c r="AB13" s="102"/>
      <c r="AE13" s="193"/>
      <c r="AF13" s="169"/>
    </row>
    <row r="14" spans="1:32" s="12" customFormat="1" ht="91.9" customHeight="1" x14ac:dyDescent="0.25">
      <c r="A14" s="87" t="s">
        <v>20</v>
      </c>
      <c r="B14" s="87" t="s">
        <v>21</v>
      </c>
      <c r="C14" s="87" t="s">
        <v>22</v>
      </c>
      <c r="D14" s="10" t="s">
        <v>115</v>
      </c>
      <c r="E14" s="10" t="s">
        <v>181</v>
      </c>
      <c r="F14" s="10" t="s">
        <v>182</v>
      </c>
      <c r="G14" s="32" t="s">
        <v>169</v>
      </c>
      <c r="H14" s="32" t="s">
        <v>249</v>
      </c>
      <c r="I14" s="136" t="str">
        <f>IF($N$13,$J$9&amp;CHAR(10),"")&amp;IF($P$13,$J$10&amp;CHAR(10),"")</f>
        <v/>
      </c>
      <c r="J14" s="244" t="s">
        <v>164</v>
      </c>
      <c r="K14" s="245"/>
      <c r="L14" s="244" t="s">
        <v>251</v>
      </c>
      <c r="M14" s="245"/>
      <c r="N14" s="244" t="s">
        <v>252</v>
      </c>
      <c r="O14" s="245"/>
      <c r="P14" s="242" t="s">
        <v>267</v>
      </c>
      <c r="Q14" s="243"/>
      <c r="R14" s="203" t="s">
        <v>296</v>
      </c>
      <c r="S14" s="103" t="s">
        <v>27</v>
      </c>
      <c r="T14" s="103" t="s">
        <v>28</v>
      </c>
      <c r="U14" s="103" t="s">
        <v>29</v>
      </c>
      <c r="V14" s="104" t="s">
        <v>30</v>
      </c>
      <c r="W14" s="104" t="s">
        <v>31</v>
      </c>
      <c r="X14" s="104" t="s">
        <v>32</v>
      </c>
      <c r="Y14" s="99" t="s">
        <v>33</v>
      </c>
      <c r="Z14" s="99" t="s">
        <v>34</v>
      </c>
      <c r="AA14" s="104" t="s">
        <v>35</v>
      </c>
      <c r="AB14" s="105" t="s">
        <v>36</v>
      </c>
      <c r="AC14" s="196">
        <v>0.6</v>
      </c>
      <c r="AD14" s="106" t="s">
        <v>253</v>
      </c>
      <c r="AE14" s="106" t="s">
        <v>254</v>
      </c>
      <c r="AF14" s="106" t="s">
        <v>255</v>
      </c>
    </row>
    <row r="15" spans="1:32" s="15" customFormat="1" x14ac:dyDescent="0.25">
      <c r="A15" s="19">
        <v>1</v>
      </c>
      <c r="B15" s="20"/>
      <c r="C15" s="123"/>
      <c r="D15" s="20"/>
      <c r="E15" s="20"/>
      <c r="F15" s="20"/>
      <c r="G15" s="140"/>
      <c r="H15" s="197">
        <f>IF(R15,0,IF(ROUNDUP(AF15,0)&lt;0,0,ROUNDUP(AF15,0)))</f>
        <v>0</v>
      </c>
      <c r="I15" s="135" t="str">
        <f>IF(K15="","",K15&amp;". ")&amp;IF(M15="","",M15&amp;". ")&amp;IF(O15="","",O15&amp;". ")&amp;IF(Q15="","",Q15&amp;". ")</f>
        <v/>
      </c>
      <c r="J15" s="92" t="b">
        <f>AB15</f>
        <v>0</v>
      </c>
      <c r="K15" s="92" t="str">
        <f>IF(J15,$K$13,"")</f>
        <v/>
      </c>
      <c r="L15" s="92" t="b">
        <f>IF(C15="",FALSE,IFERROR(NOT(MATCH(C15,'Anställda och korttidsarbete'!$C:$C,0)&gt;0),TRUE))</f>
        <v>0</v>
      </c>
      <c r="M15" s="92" t="str">
        <f>IF(L15,$M$13,"")</f>
        <v/>
      </c>
      <c r="N15" s="92" t="b">
        <f>IF(AC15&lt;&gt;AF15,TRUE,FALSE)</f>
        <v>0</v>
      </c>
      <c r="O15" s="92" t="str">
        <f>IF(N15,$O$13,"")</f>
        <v/>
      </c>
      <c r="P15" s="13" t="b">
        <f>AND(COUNTA(B15:G15)&gt;0,OR(B15="",C15="",D15="",E15="",F15="",G15=""))</f>
        <v>0</v>
      </c>
      <c r="Q15" s="92" t="str">
        <f>IF(P15,Q$13,"")</f>
        <v/>
      </c>
      <c r="R15" s="92" t="b">
        <f>OR(J15,L15,P15)</f>
        <v>0</v>
      </c>
      <c r="S15" s="94" t="e">
        <f t="shared" ref="S15:S78" si="0">VALUE(LEFT(C15,2))</f>
        <v>#VALUE!</v>
      </c>
      <c r="T15" s="94" t="e">
        <f t="shared" ref="T15:T78" si="1">VALUE(MID(C15,3,2))</f>
        <v>#VALUE!</v>
      </c>
      <c r="U15" s="94" t="e">
        <f t="shared" ref="U15:U78" si="2">TEXT(IF(VALUE(MID(C15,5,2))&gt;31,MID(C15,5,2)-60,VALUE(MID(C15,5,2))),"00")</f>
        <v>#VALUE!</v>
      </c>
      <c r="V15" s="95" t="e">
        <f t="shared" ref="V15:V78" si="3">DATEVALUE(IF(VALUE(LEFT(C15,2))&lt;20,20,19)&amp;TEXT(S15,"00")&amp;"/"&amp;T15&amp;"/"&amp;U15)</f>
        <v>#VALUE!</v>
      </c>
      <c r="W15" s="95" t="e">
        <f>DATE(S15,T15,U15)</f>
        <v>#VALUE!</v>
      </c>
      <c r="X15" s="95" t="b">
        <f>NOT(ISERR(AND(T15&lt;13,VALUE(U15)&lt;31,V15=W15)))</f>
        <v>0</v>
      </c>
      <c r="Y15" s="76" t="str">
        <f t="shared" ref="Y15:Y78" si="4">RIGHT(C15,1)</f>
        <v/>
      </c>
      <c r="Z15" s="94" t="e" cm="1">
        <f t="array" aca="1" ref="Z15" ca="1">TEXT(RIGHT(10-RIGHT(SUM(INDEX(1*(MID(MID(C15,1,1)*2,ROW(INDIRECT("1:"&amp;LEN(MID(C15,1,1)*2))),1)),,))+MID(C15,2,1)+
SUM(INDEX(1*(MID(MID(C15,3,1)*2,ROW(INDIRECT("1:"&amp;LEN(MID(C15,3,1)*2))),1)),,))+MID(C15,4,1)+
SUM(INDEX(1*(MID(MID(C15,5,1)*2,ROW(INDIRECT("1:"&amp;LEN(MID(C15,5,1)*2))),1)),,))+MID(C15,6,1)+
SUM(INDEX(1*(MID(MID(C15,8,1)*2,ROW(INDIRECT("1:"&amp;LEN(MID(C15,8,1)*2))),1)),,))+MID(C15,9,1)+
SUM(INDEX(1*(MID(MID(C15,10,1)*2,ROW(INDIRECT("1:"&amp;LEN(MID(C15,10,1)*2))),1)),,)),1),1),"0")</f>
        <v>#VALUE!</v>
      </c>
      <c r="AA15" s="94" t="str">
        <f t="shared" ref="AA15:AA78" si="5">IF(C15="","",Z15=Y15)</f>
        <v/>
      </c>
      <c r="AB15" s="96" t="b">
        <f>IFERROR(NOT(IF(OR(C15&lt;&gt;"",B15&lt;&gt;""),AND(X15,AA15),TRUE)),TRUE)</f>
        <v>0</v>
      </c>
      <c r="AC15" s="195">
        <f>MIN(G15*60%,10000)</f>
        <v>0</v>
      </c>
      <c r="AD15" s="195">
        <f>SUMIF($C$14:C14,C15,$AC$14:AC14)</f>
        <v>0</v>
      </c>
      <c r="AE15" s="195">
        <f>10000-AD15</f>
        <v>10000</v>
      </c>
      <c r="AF15" s="195">
        <f>IF(AE15=10000,AC15,MIN(AE15,AC15))</f>
        <v>0</v>
      </c>
    </row>
    <row r="16" spans="1:32" s="15" customFormat="1" x14ac:dyDescent="0.25">
      <c r="A16" s="19">
        <v>2</v>
      </c>
      <c r="B16" s="20"/>
      <c r="C16" s="123"/>
      <c r="D16" s="20"/>
      <c r="E16" s="20"/>
      <c r="F16" s="20"/>
      <c r="G16" s="140"/>
      <c r="H16" s="197">
        <f t="shared" ref="H16:H79" si="6">IF(R16,0,IF(ROUNDUP(AF16,0)&lt;0,0,ROUNDUP(AF16,0)))</f>
        <v>0</v>
      </c>
      <c r="I16" s="135" t="str">
        <f>IF(K16="","",K16&amp;". ")&amp;IF(M16="","",M16&amp;". ")&amp;IF(O16="","",O16&amp;". ")&amp;IF(Q16="","",Q16&amp;". ")</f>
        <v/>
      </c>
      <c r="J16" s="92" t="b">
        <f t="shared" ref="J16:J79" si="7">AB16</f>
        <v>0</v>
      </c>
      <c r="K16" s="92" t="str">
        <f t="shared" ref="K16:K79" si="8">IF(J16,$K$13,"")</f>
        <v/>
      </c>
      <c r="L16" s="92" t="b">
        <f>IF(C16="",FALSE,IFERROR(NOT(MATCH(C16,'Anställda och korttidsarbete'!$C:$C,0)&gt;0),TRUE))</f>
        <v>0</v>
      </c>
      <c r="M16" s="92" t="str">
        <f t="shared" ref="M16:M79" si="9">IF(L16,$M$13,"")</f>
        <v/>
      </c>
      <c r="N16" s="92" t="b">
        <f t="shared" ref="N16:N79" si="10">IF(AC16&lt;&gt;AF16,TRUE,FALSE)</f>
        <v>0</v>
      </c>
      <c r="O16" s="92" t="str">
        <f t="shared" ref="O16:O79" si="11">IF(N16,$O$13,"")</f>
        <v/>
      </c>
      <c r="P16" s="13" t="b">
        <f t="shared" ref="P16:P79" si="12">AND(COUNTA(B16:G16)&gt;0,OR(B16="",C16="",D16="",E16="",F16="",G16=""))</f>
        <v>0</v>
      </c>
      <c r="Q16" s="92" t="str">
        <f t="shared" ref="Q16:Q79" si="13">IF(P16,Q$13,"")</f>
        <v/>
      </c>
      <c r="R16" s="92" t="b">
        <f t="shared" ref="R16:R79" si="14">OR(J16,L16,P16)</f>
        <v>0</v>
      </c>
      <c r="S16" s="94" t="e">
        <f t="shared" si="0"/>
        <v>#VALUE!</v>
      </c>
      <c r="T16" s="94" t="e">
        <f t="shared" si="1"/>
        <v>#VALUE!</v>
      </c>
      <c r="U16" s="94" t="e">
        <f t="shared" si="2"/>
        <v>#VALUE!</v>
      </c>
      <c r="V16" s="95" t="e">
        <f t="shared" si="3"/>
        <v>#VALUE!</v>
      </c>
      <c r="W16" s="95" t="e">
        <f t="shared" ref="W16:W79" si="15">DATE(S16,T16,U16)</f>
        <v>#VALUE!</v>
      </c>
      <c r="X16" s="95" t="b">
        <f>NOT(ISERR(AND(T16&lt;13,VALUE(U16)&lt;31,V16=W16)))</f>
        <v>0</v>
      </c>
      <c r="Y16" s="76" t="str">
        <f t="shared" si="4"/>
        <v/>
      </c>
      <c r="Z16" s="94" t="e" cm="1">
        <f t="array" aca="1" ref="Z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AA16" s="94" t="str">
        <f t="shared" si="5"/>
        <v/>
      </c>
      <c r="AB16" s="96" t="b">
        <f t="shared" ref="AB16:AB78" si="16">IFERROR(NOT(IF(OR(C16&lt;&gt;"",B16&lt;&gt;""),AND(X16,AA16),TRUE)),TRUE)</f>
        <v>0</v>
      </c>
      <c r="AC16" s="195">
        <f t="shared" ref="AC16:AC79" si="17">MIN(G16*60%,10000)</f>
        <v>0</v>
      </c>
      <c r="AD16" s="195">
        <f>SUMIF($C$14:C15,C16,$AC$14:AC15)</f>
        <v>0</v>
      </c>
      <c r="AE16" s="15">
        <f t="shared" ref="AE16:AE79" si="18">10000-AD16</f>
        <v>10000</v>
      </c>
      <c r="AF16" s="195">
        <f t="shared" ref="AF16:AF79" si="19">IF(AE16=10000,AC16,MIN(AE16,AC16))</f>
        <v>0</v>
      </c>
    </row>
    <row r="17" spans="1:32" s="15" customFormat="1" x14ac:dyDescent="0.25">
      <c r="A17" s="19">
        <v>3</v>
      </c>
      <c r="B17" s="20"/>
      <c r="C17" s="123"/>
      <c r="D17" s="20"/>
      <c r="E17" s="20"/>
      <c r="F17" s="20"/>
      <c r="G17" s="140"/>
      <c r="H17" s="197">
        <f t="shared" si="6"/>
        <v>0</v>
      </c>
      <c r="I17" s="135" t="str">
        <f t="shared" ref="I17:I79" si="20">IF(K17="","",K17&amp;". ")&amp;IF(M17="","",M17&amp;". ")&amp;IF(O17="","",O17&amp;". ")</f>
        <v/>
      </c>
      <c r="J17" s="92" t="b">
        <f t="shared" si="7"/>
        <v>0</v>
      </c>
      <c r="K17" s="92" t="str">
        <f t="shared" si="8"/>
        <v/>
      </c>
      <c r="L17" s="92" t="b">
        <f>IF(C17="",FALSE,IFERROR(NOT(MATCH(C17,'Anställda och korttidsarbete'!$C:$C,0)&gt;0),TRUE))</f>
        <v>0</v>
      </c>
      <c r="M17" s="92" t="str">
        <f t="shared" si="9"/>
        <v/>
      </c>
      <c r="N17" s="92" t="b">
        <f t="shared" si="10"/>
        <v>0</v>
      </c>
      <c r="O17" s="92" t="str">
        <f t="shared" si="11"/>
        <v/>
      </c>
      <c r="P17" s="13" t="b">
        <f t="shared" si="12"/>
        <v>0</v>
      </c>
      <c r="Q17" s="92" t="str">
        <f t="shared" si="13"/>
        <v/>
      </c>
      <c r="R17" s="92" t="b">
        <f t="shared" si="14"/>
        <v>0</v>
      </c>
      <c r="S17" s="94" t="e">
        <f t="shared" si="0"/>
        <v>#VALUE!</v>
      </c>
      <c r="T17" s="94" t="e">
        <f t="shared" si="1"/>
        <v>#VALUE!</v>
      </c>
      <c r="U17" s="94" t="e">
        <f t="shared" si="2"/>
        <v>#VALUE!</v>
      </c>
      <c r="V17" s="95" t="e">
        <f t="shared" si="3"/>
        <v>#VALUE!</v>
      </c>
      <c r="W17" s="95" t="e">
        <f t="shared" si="15"/>
        <v>#VALUE!</v>
      </c>
      <c r="X17" s="95" t="b">
        <f t="shared" ref="X17:X80" si="21">NOT(ISERR(AND(T17&lt;13,VALUE(U17)&lt;31,V17=W17)))</f>
        <v>0</v>
      </c>
      <c r="Y17" s="76" t="str">
        <f t="shared" si="4"/>
        <v/>
      </c>
      <c r="Z17" s="94" t="e" cm="1">
        <f t="array" aca="1" ref="Z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AA17" s="94" t="str">
        <f t="shared" si="5"/>
        <v/>
      </c>
      <c r="AB17" s="96" t="b">
        <f t="shared" si="16"/>
        <v>0</v>
      </c>
      <c r="AC17" s="195">
        <f t="shared" si="17"/>
        <v>0</v>
      </c>
      <c r="AD17" s="195">
        <f>SUMIF($C$14:C16,C17,$AC$14:AC16)</f>
        <v>0</v>
      </c>
      <c r="AE17" s="15">
        <f t="shared" si="18"/>
        <v>10000</v>
      </c>
      <c r="AF17" s="195">
        <f t="shared" si="19"/>
        <v>0</v>
      </c>
    </row>
    <row r="18" spans="1:32" s="15" customFormat="1" x14ac:dyDescent="0.25">
      <c r="A18" s="19">
        <v>4</v>
      </c>
      <c r="B18" s="20"/>
      <c r="C18" s="123"/>
      <c r="D18" s="20"/>
      <c r="E18" s="20"/>
      <c r="F18" s="20"/>
      <c r="G18" s="140"/>
      <c r="H18" s="197">
        <f t="shared" si="6"/>
        <v>0</v>
      </c>
      <c r="I18" s="135" t="str">
        <f t="shared" si="20"/>
        <v/>
      </c>
      <c r="J18" s="92" t="b">
        <f t="shared" si="7"/>
        <v>0</v>
      </c>
      <c r="K18" s="92" t="str">
        <f t="shared" si="8"/>
        <v/>
      </c>
      <c r="L18" s="92" t="b">
        <f>IF(C18="",FALSE,IFERROR(NOT(MATCH(C18,'Anställda och korttidsarbete'!$C:$C,0)&gt;0),TRUE))</f>
        <v>0</v>
      </c>
      <c r="M18" s="92" t="str">
        <f t="shared" si="9"/>
        <v/>
      </c>
      <c r="N18" s="92" t="b">
        <f t="shared" si="10"/>
        <v>0</v>
      </c>
      <c r="O18" s="92" t="str">
        <f t="shared" si="11"/>
        <v/>
      </c>
      <c r="P18" s="13" t="b">
        <f t="shared" si="12"/>
        <v>0</v>
      </c>
      <c r="Q18" s="92" t="str">
        <f t="shared" si="13"/>
        <v/>
      </c>
      <c r="R18" s="92" t="b">
        <f t="shared" si="14"/>
        <v>0</v>
      </c>
      <c r="S18" s="94" t="e">
        <f t="shared" si="0"/>
        <v>#VALUE!</v>
      </c>
      <c r="T18" s="94" t="e">
        <f t="shared" si="1"/>
        <v>#VALUE!</v>
      </c>
      <c r="U18" s="94" t="e">
        <f t="shared" si="2"/>
        <v>#VALUE!</v>
      </c>
      <c r="V18" s="95" t="e">
        <f t="shared" si="3"/>
        <v>#VALUE!</v>
      </c>
      <c r="W18" s="95" t="e">
        <f t="shared" si="15"/>
        <v>#VALUE!</v>
      </c>
      <c r="X18" s="95" t="b">
        <f t="shared" si="21"/>
        <v>0</v>
      </c>
      <c r="Y18" s="76" t="str">
        <f t="shared" si="4"/>
        <v/>
      </c>
      <c r="Z18" s="94" t="e" cm="1">
        <f t="array" aca="1" ref="Z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AA18" s="94" t="str">
        <f t="shared" si="5"/>
        <v/>
      </c>
      <c r="AB18" s="96" t="b">
        <f t="shared" si="16"/>
        <v>0</v>
      </c>
      <c r="AC18" s="195">
        <f t="shared" si="17"/>
        <v>0</v>
      </c>
      <c r="AD18" s="195">
        <f>SUMIF($C$14:C17,C18,$AC$14:AC17)</f>
        <v>0</v>
      </c>
      <c r="AE18" s="15">
        <f t="shared" si="18"/>
        <v>10000</v>
      </c>
      <c r="AF18" s="195">
        <f t="shared" si="19"/>
        <v>0</v>
      </c>
    </row>
    <row r="19" spans="1:32" s="15" customFormat="1" x14ac:dyDescent="0.25">
      <c r="A19" s="19">
        <v>5</v>
      </c>
      <c r="B19" s="20"/>
      <c r="C19" s="123"/>
      <c r="D19" s="20"/>
      <c r="E19" s="20"/>
      <c r="F19" s="20"/>
      <c r="G19" s="140"/>
      <c r="H19" s="197">
        <f t="shared" si="6"/>
        <v>0</v>
      </c>
      <c r="I19" s="135" t="str">
        <f t="shared" si="20"/>
        <v/>
      </c>
      <c r="J19" s="92" t="b">
        <f t="shared" si="7"/>
        <v>0</v>
      </c>
      <c r="K19" s="92" t="str">
        <f t="shared" si="8"/>
        <v/>
      </c>
      <c r="L19" s="92" t="b">
        <f>IF(C19="",FALSE,IFERROR(NOT(MATCH(C19,'Anställda och korttidsarbete'!$C:$C,0)&gt;0),TRUE))</f>
        <v>0</v>
      </c>
      <c r="M19" s="92" t="str">
        <f t="shared" si="9"/>
        <v/>
      </c>
      <c r="N19" s="92" t="b">
        <f t="shared" si="10"/>
        <v>0</v>
      </c>
      <c r="O19" s="92" t="str">
        <f t="shared" si="11"/>
        <v/>
      </c>
      <c r="P19" s="13" t="b">
        <f t="shared" si="12"/>
        <v>0</v>
      </c>
      <c r="Q19" s="92" t="str">
        <f t="shared" si="13"/>
        <v/>
      </c>
      <c r="R19" s="92" t="b">
        <f t="shared" si="14"/>
        <v>0</v>
      </c>
      <c r="S19" s="94" t="e">
        <f t="shared" si="0"/>
        <v>#VALUE!</v>
      </c>
      <c r="T19" s="94" t="e">
        <f t="shared" si="1"/>
        <v>#VALUE!</v>
      </c>
      <c r="U19" s="94" t="e">
        <f t="shared" si="2"/>
        <v>#VALUE!</v>
      </c>
      <c r="V19" s="95" t="e">
        <f t="shared" si="3"/>
        <v>#VALUE!</v>
      </c>
      <c r="W19" s="95" t="e">
        <f t="shared" si="15"/>
        <v>#VALUE!</v>
      </c>
      <c r="X19" s="95" t="b">
        <f t="shared" si="21"/>
        <v>0</v>
      </c>
      <c r="Y19" s="76" t="str">
        <f t="shared" si="4"/>
        <v/>
      </c>
      <c r="Z19" s="94" t="e" cm="1">
        <f t="array" aca="1" ref="Z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AA19" s="94" t="str">
        <f t="shared" si="5"/>
        <v/>
      </c>
      <c r="AB19" s="96" t="b">
        <f t="shared" si="16"/>
        <v>0</v>
      </c>
      <c r="AC19" s="195">
        <f t="shared" si="17"/>
        <v>0</v>
      </c>
      <c r="AD19" s="195">
        <f>SUMIF($C$14:C18,C19,$AC$14:AC18)</f>
        <v>0</v>
      </c>
      <c r="AE19" s="15">
        <f t="shared" si="18"/>
        <v>10000</v>
      </c>
      <c r="AF19" s="195">
        <f t="shared" si="19"/>
        <v>0</v>
      </c>
    </row>
    <row r="20" spans="1:32" s="15" customFormat="1" x14ac:dyDescent="0.25">
      <c r="A20" s="19">
        <v>6</v>
      </c>
      <c r="B20" s="20"/>
      <c r="C20" s="123"/>
      <c r="D20" s="20"/>
      <c r="E20" s="20"/>
      <c r="F20" s="20"/>
      <c r="G20" s="140"/>
      <c r="H20" s="197">
        <f t="shared" si="6"/>
        <v>0</v>
      </c>
      <c r="I20" s="135" t="str">
        <f t="shared" si="20"/>
        <v/>
      </c>
      <c r="J20" s="92" t="b">
        <f t="shared" si="7"/>
        <v>0</v>
      </c>
      <c r="K20" s="92" t="str">
        <f t="shared" si="8"/>
        <v/>
      </c>
      <c r="L20" s="92" t="b">
        <f>IF(C20="",FALSE,IFERROR(NOT(MATCH(C20,'Anställda och korttidsarbete'!$C:$C,0)&gt;0),TRUE))</f>
        <v>0</v>
      </c>
      <c r="M20" s="92" t="str">
        <f t="shared" si="9"/>
        <v/>
      </c>
      <c r="N20" s="92" t="b">
        <f t="shared" si="10"/>
        <v>0</v>
      </c>
      <c r="O20" s="92" t="str">
        <f t="shared" si="11"/>
        <v/>
      </c>
      <c r="P20" s="13" t="b">
        <f t="shared" si="12"/>
        <v>0</v>
      </c>
      <c r="Q20" s="92" t="str">
        <f t="shared" si="13"/>
        <v/>
      </c>
      <c r="R20" s="92" t="b">
        <f t="shared" si="14"/>
        <v>0</v>
      </c>
      <c r="S20" s="94" t="e">
        <f t="shared" si="0"/>
        <v>#VALUE!</v>
      </c>
      <c r="T20" s="94" t="e">
        <f t="shared" si="1"/>
        <v>#VALUE!</v>
      </c>
      <c r="U20" s="94" t="e">
        <f t="shared" si="2"/>
        <v>#VALUE!</v>
      </c>
      <c r="V20" s="95" t="e">
        <f t="shared" si="3"/>
        <v>#VALUE!</v>
      </c>
      <c r="W20" s="95" t="e">
        <f t="shared" si="15"/>
        <v>#VALUE!</v>
      </c>
      <c r="X20" s="95" t="b">
        <f t="shared" si="21"/>
        <v>0</v>
      </c>
      <c r="Y20" s="76" t="str">
        <f t="shared" si="4"/>
        <v/>
      </c>
      <c r="Z20" s="94" t="e" cm="1">
        <f t="array" aca="1" ref="Z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AA20" s="94" t="str">
        <f t="shared" si="5"/>
        <v/>
      </c>
      <c r="AB20" s="96" t="b">
        <f t="shared" si="16"/>
        <v>0</v>
      </c>
      <c r="AC20" s="195">
        <f t="shared" si="17"/>
        <v>0</v>
      </c>
      <c r="AD20" s="195">
        <f>SUMIF($C$14:C19,C20,$AC$14:AC19)</f>
        <v>0</v>
      </c>
      <c r="AE20" s="15">
        <f t="shared" si="18"/>
        <v>10000</v>
      </c>
      <c r="AF20" s="195">
        <f t="shared" si="19"/>
        <v>0</v>
      </c>
    </row>
    <row r="21" spans="1:32" s="30" customFormat="1" x14ac:dyDescent="0.25">
      <c r="A21" s="19">
        <v>7</v>
      </c>
      <c r="B21" s="20"/>
      <c r="C21" s="123"/>
      <c r="D21" s="20"/>
      <c r="E21" s="20"/>
      <c r="F21" s="20"/>
      <c r="G21" s="140"/>
      <c r="H21" s="197">
        <f t="shared" si="6"/>
        <v>0</v>
      </c>
      <c r="I21" s="135" t="str">
        <f t="shared" si="20"/>
        <v/>
      </c>
      <c r="J21" s="92" t="b">
        <f t="shared" si="7"/>
        <v>0</v>
      </c>
      <c r="K21" s="92" t="str">
        <f t="shared" si="8"/>
        <v/>
      </c>
      <c r="L21" s="92" t="b">
        <f>IF(C21="",FALSE,IFERROR(NOT(MATCH(C21,'Anställda och korttidsarbete'!$C:$C,0)&gt;0),TRUE))</f>
        <v>0</v>
      </c>
      <c r="M21" s="92" t="str">
        <f t="shared" si="9"/>
        <v/>
      </c>
      <c r="N21" s="92" t="b">
        <f t="shared" si="10"/>
        <v>0</v>
      </c>
      <c r="O21" s="92" t="str">
        <f t="shared" si="11"/>
        <v/>
      </c>
      <c r="P21" s="13" t="b">
        <f t="shared" si="12"/>
        <v>0</v>
      </c>
      <c r="Q21" s="92" t="str">
        <f t="shared" si="13"/>
        <v/>
      </c>
      <c r="R21" s="92" t="b">
        <f t="shared" si="14"/>
        <v>0</v>
      </c>
      <c r="S21" s="94" t="e">
        <f t="shared" si="0"/>
        <v>#VALUE!</v>
      </c>
      <c r="T21" s="94" t="e">
        <f t="shared" si="1"/>
        <v>#VALUE!</v>
      </c>
      <c r="U21" s="94" t="e">
        <f t="shared" si="2"/>
        <v>#VALUE!</v>
      </c>
      <c r="V21" s="95" t="e">
        <f t="shared" si="3"/>
        <v>#VALUE!</v>
      </c>
      <c r="W21" s="95" t="e">
        <f t="shared" si="15"/>
        <v>#VALUE!</v>
      </c>
      <c r="X21" s="95" t="b">
        <f t="shared" si="21"/>
        <v>0</v>
      </c>
      <c r="Y21" s="76" t="str">
        <f t="shared" si="4"/>
        <v/>
      </c>
      <c r="Z21" s="94" t="e" cm="1">
        <f t="array" aca="1" ref="Z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AA21" s="94" t="str">
        <f t="shared" si="5"/>
        <v/>
      </c>
      <c r="AB21" s="96" t="b">
        <f t="shared" si="16"/>
        <v>0</v>
      </c>
      <c r="AC21" s="195">
        <f t="shared" si="17"/>
        <v>0</v>
      </c>
      <c r="AD21" s="195">
        <f>SUMIF($C$14:C20,C21,$AC$14:AC20)</f>
        <v>0</v>
      </c>
      <c r="AE21" s="15">
        <f t="shared" si="18"/>
        <v>10000</v>
      </c>
      <c r="AF21" s="195">
        <f t="shared" si="19"/>
        <v>0</v>
      </c>
    </row>
    <row r="22" spans="1:32" s="30" customFormat="1" x14ac:dyDescent="0.25">
      <c r="A22" s="19">
        <v>8</v>
      </c>
      <c r="B22" s="20"/>
      <c r="C22" s="123"/>
      <c r="D22" s="20"/>
      <c r="E22" s="20"/>
      <c r="F22" s="20"/>
      <c r="G22" s="140"/>
      <c r="H22" s="197">
        <f t="shared" si="6"/>
        <v>0</v>
      </c>
      <c r="I22" s="135" t="str">
        <f t="shared" si="20"/>
        <v/>
      </c>
      <c r="J22" s="92" t="b">
        <f t="shared" si="7"/>
        <v>0</v>
      </c>
      <c r="K22" s="92" t="str">
        <f t="shared" si="8"/>
        <v/>
      </c>
      <c r="L22" s="92" t="b">
        <f>IF(C22="",FALSE,IFERROR(NOT(MATCH(C22,'Anställda och korttidsarbete'!$C:$C,0)&gt;0),TRUE))</f>
        <v>0</v>
      </c>
      <c r="M22" s="92" t="str">
        <f t="shared" si="9"/>
        <v/>
      </c>
      <c r="N22" s="92" t="b">
        <f t="shared" si="10"/>
        <v>0</v>
      </c>
      <c r="O22" s="92" t="str">
        <f t="shared" si="11"/>
        <v/>
      </c>
      <c r="P22" s="13" t="b">
        <f t="shared" si="12"/>
        <v>0</v>
      </c>
      <c r="Q22" s="92" t="str">
        <f t="shared" si="13"/>
        <v/>
      </c>
      <c r="R22" s="92" t="b">
        <f t="shared" si="14"/>
        <v>0</v>
      </c>
      <c r="S22" s="94" t="e">
        <f t="shared" si="0"/>
        <v>#VALUE!</v>
      </c>
      <c r="T22" s="94" t="e">
        <f t="shared" si="1"/>
        <v>#VALUE!</v>
      </c>
      <c r="U22" s="94" t="e">
        <f t="shared" si="2"/>
        <v>#VALUE!</v>
      </c>
      <c r="V22" s="95" t="e">
        <f t="shared" si="3"/>
        <v>#VALUE!</v>
      </c>
      <c r="W22" s="95" t="e">
        <f t="shared" si="15"/>
        <v>#VALUE!</v>
      </c>
      <c r="X22" s="95" t="b">
        <f t="shared" si="21"/>
        <v>0</v>
      </c>
      <c r="Y22" s="76" t="str">
        <f t="shared" si="4"/>
        <v/>
      </c>
      <c r="Z22" s="94" t="e" cm="1">
        <f t="array" aca="1" ref="Z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AA22" s="94" t="str">
        <f t="shared" si="5"/>
        <v/>
      </c>
      <c r="AB22" s="96" t="b">
        <f t="shared" si="16"/>
        <v>0</v>
      </c>
      <c r="AC22" s="195">
        <f t="shared" si="17"/>
        <v>0</v>
      </c>
      <c r="AD22" s="195">
        <f>SUMIF($C$14:C21,C22,$AC$14:AC21)</f>
        <v>0</v>
      </c>
      <c r="AE22" s="15">
        <f t="shared" si="18"/>
        <v>10000</v>
      </c>
      <c r="AF22" s="195">
        <f t="shared" si="19"/>
        <v>0</v>
      </c>
    </row>
    <row r="23" spans="1:32" s="30" customFormat="1" x14ac:dyDescent="0.25">
      <c r="A23" s="19">
        <v>9</v>
      </c>
      <c r="B23" s="20"/>
      <c r="C23" s="123"/>
      <c r="D23" s="20"/>
      <c r="E23" s="20"/>
      <c r="F23" s="20"/>
      <c r="G23" s="140"/>
      <c r="H23" s="197">
        <f t="shared" si="6"/>
        <v>0</v>
      </c>
      <c r="I23" s="135" t="str">
        <f t="shared" si="20"/>
        <v/>
      </c>
      <c r="J23" s="92" t="b">
        <f t="shared" si="7"/>
        <v>0</v>
      </c>
      <c r="K23" s="92" t="str">
        <f t="shared" si="8"/>
        <v/>
      </c>
      <c r="L23" s="92" t="b">
        <f>IF(C23="",FALSE,IFERROR(NOT(MATCH(C23,'Anställda och korttidsarbete'!$C:$C,0)&gt;0),TRUE))</f>
        <v>0</v>
      </c>
      <c r="M23" s="92" t="str">
        <f t="shared" si="9"/>
        <v/>
      </c>
      <c r="N23" s="92" t="b">
        <f t="shared" si="10"/>
        <v>0</v>
      </c>
      <c r="O23" s="92" t="str">
        <f t="shared" si="11"/>
        <v/>
      </c>
      <c r="P23" s="13" t="b">
        <f t="shared" si="12"/>
        <v>0</v>
      </c>
      <c r="Q23" s="92" t="str">
        <f t="shared" si="13"/>
        <v/>
      </c>
      <c r="R23" s="92" t="b">
        <f t="shared" si="14"/>
        <v>0</v>
      </c>
      <c r="S23" s="94" t="e">
        <f t="shared" si="0"/>
        <v>#VALUE!</v>
      </c>
      <c r="T23" s="94" t="e">
        <f t="shared" si="1"/>
        <v>#VALUE!</v>
      </c>
      <c r="U23" s="94" t="e">
        <f t="shared" si="2"/>
        <v>#VALUE!</v>
      </c>
      <c r="V23" s="95" t="e">
        <f t="shared" si="3"/>
        <v>#VALUE!</v>
      </c>
      <c r="W23" s="95" t="e">
        <f t="shared" si="15"/>
        <v>#VALUE!</v>
      </c>
      <c r="X23" s="95" t="b">
        <f t="shared" si="21"/>
        <v>0</v>
      </c>
      <c r="Y23" s="76" t="str">
        <f t="shared" si="4"/>
        <v/>
      </c>
      <c r="Z23" s="94" t="e" cm="1">
        <f t="array" aca="1" ref="Z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AA23" s="94" t="str">
        <f t="shared" si="5"/>
        <v/>
      </c>
      <c r="AB23" s="96" t="b">
        <f t="shared" si="16"/>
        <v>0</v>
      </c>
      <c r="AC23" s="195">
        <f t="shared" si="17"/>
        <v>0</v>
      </c>
      <c r="AD23" s="195">
        <f>SUMIF($C$14:C22,C23,$AC$14:AC22)</f>
        <v>0</v>
      </c>
      <c r="AE23" s="15">
        <f t="shared" si="18"/>
        <v>10000</v>
      </c>
      <c r="AF23" s="195">
        <f t="shared" si="19"/>
        <v>0</v>
      </c>
    </row>
    <row r="24" spans="1:32" s="30" customFormat="1" x14ac:dyDescent="0.25">
      <c r="A24" s="19">
        <v>10</v>
      </c>
      <c r="B24" s="20"/>
      <c r="C24" s="123"/>
      <c r="D24" s="20"/>
      <c r="E24" s="20"/>
      <c r="F24" s="20"/>
      <c r="G24" s="140"/>
      <c r="H24" s="197">
        <f t="shared" si="6"/>
        <v>0</v>
      </c>
      <c r="I24" s="135" t="str">
        <f t="shared" si="20"/>
        <v/>
      </c>
      <c r="J24" s="92" t="b">
        <f t="shared" si="7"/>
        <v>0</v>
      </c>
      <c r="K24" s="92" t="str">
        <f t="shared" si="8"/>
        <v/>
      </c>
      <c r="L24" s="92" t="b">
        <f>IF(C24="",FALSE,IFERROR(NOT(MATCH(C24,'Anställda och korttidsarbete'!$C:$C,0)&gt;0),TRUE))</f>
        <v>0</v>
      </c>
      <c r="M24" s="92" t="str">
        <f t="shared" si="9"/>
        <v/>
      </c>
      <c r="N24" s="92" t="b">
        <f t="shared" si="10"/>
        <v>0</v>
      </c>
      <c r="O24" s="92" t="str">
        <f t="shared" si="11"/>
        <v/>
      </c>
      <c r="P24" s="13" t="b">
        <f t="shared" si="12"/>
        <v>0</v>
      </c>
      <c r="Q24" s="92" t="str">
        <f t="shared" si="13"/>
        <v/>
      </c>
      <c r="R24" s="92" t="b">
        <f t="shared" si="14"/>
        <v>0</v>
      </c>
      <c r="S24" s="94" t="e">
        <f t="shared" si="0"/>
        <v>#VALUE!</v>
      </c>
      <c r="T24" s="94" t="e">
        <f t="shared" si="1"/>
        <v>#VALUE!</v>
      </c>
      <c r="U24" s="94" t="e">
        <f t="shared" si="2"/>
        <v>#VALUE!</v>
      </c>
      <c r="V24" s="95" t="e">
        <f t="shared" si="3"/>
        <v>#VALUE!</v>
      </c>
      <c r="W24" s="95" t="e">
        <f t="shared" si="15"/>
        <v>#VALUE!</v>
      </c>
      <c r="X24" s="95" t="b">
        <f t="shared" si="21"/>
        <v>0</v>
      </c>
      <c r="Y24" s="76" t="str">
        <f t="shared" si="4"/>
        <v/>
      </c>
      <c r="Z24" s="94" t="e" cm="1">
        <f t="array" aca="1" ref="Z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AA24" s="94" t="str">
        <f t="shared" si="5"/>
        <v/>
      </c>
      <c r="AB24" s="96" t="b">
        <f t="shared" si="16"/>
        <v>0</v>
      </c>
      <c r="AC24" s="195">
        <f t="shared" si="17"/>
        <v>0</v>
      </c>
      <c r="AD24" s="195">
        <f>SUMIF($C$14:C23,C24,$AC$14:AC23)</f>
        <v>0</v>
      </c>
      <c r="AE24" s="15">
        <f t="shared" si="18"/>
        <v>10000</v>
      </c>
      <c r="AF24" s="195">
        <f t="shared" si="19"/>
        <v>0</v>
      </c>
    </row>
    <row r="25" spans="1:32" s="30" customFormat="1" x14ac:dyDescent="0.25">
      <c r="A25" s="19">
        <v>11</v>
      </c>
      <c r="B25" s="20"/>
      <c r="C25" s="123"/>
      <c r="D25" s="20"/>
      <c r="E25" s="20"/>
      <c r="F25" s="20"/>
      <c r="G25" s="140"/>
      <c r="H25" s="197">
        <f t="shared" si="6"/>
        <v>0</v>
      </c>
      <c r="I25" s="135" t="str">
        <f t="shared" si="20"/>
        <v/>
      </c>
      <c r="J25" s="92" t="b">
        <f t="shared" si="7"/>
        <v>0</v>
      </c>
      <c r="K25" s="92" t="str">
        <f t="shared" si="8"/>
        <v/>
      </c>
      <c r="L25" s="92" t="b">
        <f>IF(C25="",FALSE,IFERROR(NOT(MATCH(C25,'Anställda och korttidsarbete'!$C:$C,0)&gt;0),TRUE))</f>
        <v>0</v>
      </c>
      <c r="M25" s="92" t="str">
        <f t="shared" si="9"/>
        <v/>
      </c>
      <c r="N25" s="92" t="b">
        <f t="shared" si="10"/>
        <v>0</v>
      </c>
      <c r="O25" s="92" t="str">
        <f t="shared" si="11"/>
        <v/>
      </c>
      <c r="P25" s="13" t="b">
        <f t="shared" si="12"/>
        <v>0</v>
      </c>
      <c r="Q25" s="92" t="str">
        <f t="shared" si="13"/>
        <v/>
      </c>
      <c r="R25" s="92" t="b">
        <f t="shared" si="14"/>
        <v>0</v>
      </c>
      <c r="S25" s="94" t="e">
        <f t="shared" si="0"/>
        <v>#VALUE!</v>
      </c>
      <c r="T25" s="94" t="e">
        <f t="shared" si="1"/>
        <v>#VALUE!</v>
      </c>
      <c r="U25" s="94" t="e">
        <f t="shared" si="2"/>
        <v>#VALUE!</v>
      </c>
      <c r="V25" s="95" t="e">
        <f t="shared" si="3"/>
        <v>#VALUE!</v>
      </c>
      <c r="W25" s="95" t="e">
        <f t="shared" si="15"/>
        <v>#VALUE!</v>
      </c>
      <c r="X25" s="95" t="b">
        <f t="shared" si="21"/>
        <v>0</v>
      </c>
      <c r="Y25" s="76" t="str">
        <f t="shared" si="4"/>
        <v/>
      </c>
      <c r="Z25" s="94" t="e" cm="1">
        <f t="array" aca="1" ref="Z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AA25" s="94" t="str">
        <f t="shared" si="5"/>
        <v/>
      </c>
      <c r="AB25" s="96" t="b">
        <f t="shared" si="16"/>
        <v>0</v>
      </c>
      <c r="AC25" s="195">
        <f t="shared" si="17"/>
        <v>0</v>
      </c>
      <c r="AD25" s="195">
        <f>SUMIF($C$14:C24,C25,$AC$14:AC24)</f>
        <v>0</v>
      </c>
      <c r="AE25" s="15">
        <f t="shared" si="18"/>
        <v>10000</v>
      </c>
      <c r="AF25" s="195">
        <f t="shared" si="19"/>
        <v>0</v>
      </c>
    </row>
    <row r="26" spans="1:32" s="30" customFormat="1" x14ac:dyDescent="0.25">
      <c r="A26" s="19">
        <v>12</v>
      </c>
      <c r="B26" s="20"/>
      <c r="C26" s="123"/>
      <c r="D26" s="20"/>
      <c r="E26" s="20"/>
      <c r="F26" s="20"/>
      <c r="G26" s="140"/>
      <c r="H26" s="197">
        <f t="shared" si="6"/>
        <v>0</v>
      </c>
      <c r="I26" s="135" t="str">
        <f t="shared" si="20"/>
        <v/>
      </c>
      <c r="J26" s="92" t="b">
        <f t="shared" si="7"/>
        <v>0</v>
      </c>
      <c r="K26" s="92" t="str">
        <f t="shared" si="8"/>
        <v/>
      </c>
      <c r="L26" s="92" t="b">
        <f>IF(C26="",FALSE,IFERROR(NOT(MATCH(C26,'Anställda och korttidsarbete'!$C:$C,0)&gt;0),TRUE))</f>
        <v>0</v>
      </c>
      <c r="M26" s="92" t="str">
        <f t="shared" si="9"/>
        <v/>
      </c>
      <c r="N26" s="92" t="b">
        <f t="shared" si="10"/>
        <v>0</v>
      </c>
      <c r="O26" s="92" t="str">
        <f t="shared" si="11"/>
        <v/>
      </c>
      <c r="P26" s="13" t="b">
        <f t="shared" si="12"/>
        <v>0</v>
      </c>
      <c r="Q26" s="92" t="str">
        <f t="shared" si="13"/>
        <v/>
      </c>
      <c r="R26" s="92" t="b">
        <f t="shared" si="14"/>
        <v>0</v>
      </c>
      <c r="S26" s="94" t="e">
        <f t="shared" si="0"/>
        <v>#VALUE!</v>
      </c>
      <c r="T26" s="94" t="e">
        <f t="shared" si="1"/>
        <v>#VALUE!</v>
      </c>
      <c r="U26" s="94" t="e">
        <f t="shared" si="2"/>
        <v>#VALUE!</v>
      </c>
      <c r="V26" s="95" t="e">
        <f t="shared" si="3"/>
        <v>#VALUE!</v>
      </c>
      <c r="W26" s="95" t="e">
        <f t="shared" si="15"/>
        <v>#VALUE!</v>
      </c>
      <c r="X26" s="95" t="b">
        <f t="shared" si="21"/>
        <v>0</v>
      </c>
      <c r="Y26" s="76" t="str">
        <f t="shared" si="4"/>
        <v/>
      </c>
      <c r="Z26" s="94" t="e" cm="1">
        <f t="array" aca="1" ref="Z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AA26" s="94" t="str">
        <f t="shared" si="5"/>
        <v/>
      </c>
      <c r="AB26" s="96" t="b">
        <f t="shared" si="16"/>
        <v>0</v>
      </c>
      <c r="AC26" s="195">
        <f t="shared" si="17"/>
        <v>0</v>
      </c>
      <c r="AD26" s="195">
        <f>SUMIF($C$14:C25,C26,$AC$14:AC25)</f>
        <v>0</v>
      </c>
      <c r="AE26" s="15">
        <f t="shared" si="18"/>
        <v>10000</v>
      </c>
      <c r="AF26" s="195">
        <f t="shared" si="19"/>
        <v>0</v>
      </c>
    </row>
    <row r="27" spans="1:32" s="30" customFormat="1" x14ac:dyDescent="0.25">
      <c r="A27" s="19">
        <v>13</v>
      </c>
      <c r="B27" s="20"/>
      <c r="C27" s="123"/>
      <c r="D27" s="20"/>
      <c r="E27" s="20"/>
      <c r="F27" s="20"/>
      <c r="G27" s="140"/>
      <c r="H27" s="197">
        <f t="shared" si="6"/>
        <v>0</v>
      </c>
      <c r="I27" s="135" t="str">
        <f t="shared" si="20"/>
        <v/>
      </c>
      <c r="J27" s="92" t="b">
        <f t="shared" si="7"/>
        <v>0</v>
      </c>
      <c r="K27" s="92" t="str">
        <f t="shared" si="8"/>
        <v/>
      </c>
      <c r="L27" s="92" t="b">
        <f>IF(C27="",FALSE,IFERROR(NOT(MATCH(C27,'Anställda och korttidsarbete'!$C:$C,0)&gt;0),TRUE))</f>
        <v>0</v>
      </c>
      <c r="M27" s="92" t="str">
        <f t="shared" si="9"/>
        <v/>
      </c>
      <c r="N27" s="92" t="b">
        <f t="shared" si="10"/>
        <v>0</v>
      </c>
      <c r="O27" s="92" t="str">
        <f t="shared" si="11"/>
        <v/>
      </c>
      <c r="P27" s="13" t="b">
        <f t="shared" si="12"/>
        <v>0</v>
      </c>
      <c r="Q27" s="92" t="str">
        <f t="shared" si="13"/>
        <v/>
      </c>
      <c r="R27" s="92" t="b">
        <f t="shared" si="14"/>
        <v>0</v>
      </c>
      <c r="S27" s="94" t="e">
        <f t="shared" si="0"/>
        <v>#VALUE!</v>
      </c>
      <c r="T27" s="94" t="e">
        <f t="shared" si="1"/>
        <v>#VALUE!</v>
      </c>
      <c r="U27" s="94" t="e">
        <f t="shared" si="2"/>
        <v>#VALUE!</v>
      </c>
      <c r="V27" s="95" t="e">
        <f t="shared" si="3"/>
        <v>#VALUE!</v>
      </c>
      <c r="W27" s="95" t="e">
        <f t="shared" si="15"/>
        <v>#VALUE!</v>
      </c>
      <c r="X27" s="95" t="b">
        <f t="shared" si="21"/>
        <v>0</v>
      </c>
      <c r="Y27" s="76" t="str">
        <f t="shared" si="4"/>
        <v/>
      </c>
      <c r="Z27" s="94" t="e" cm="1">
        <f t="array" aca="1" ref="Z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AA27" s="94" t="str">
        <f t="shared" si="5"/>
        <v/>
      </c>
      <c r="AB27" s="96" t="b">
        <f t="shared" si="16"/>
        <v>0</v>
      </c>
      <c r="AC27" s="195">
        <f t="shared" si="17"/>
        <v>0</v>
      </c>
      <c r="AD27" s="195">
        <f>SUMIF($C$14:C26,C27,$AC$14:AC26)</f>
        <v>0</v>
      </c>
      <c r="AE27" s="15">
        <f t="shared" si="18"/>
        <v>10000</v>
      </c>
      <c r="AF27" s="195">
        <f t="shared" si="19"/>
        <v>0</v>
      </c>
    </row>
    <row r="28" spans="1:32" s="30" customFormat="1" x14ac:dyDescent="0.25">
      <c r="A28" s="19">
        <v>14</v>
      </c>
      <c r="B28" s="20"/>
      <c r="C28" s="123"/>
      <c r="D28" s="20"/>
      <c r="E28" s="20"/>
      <c r="F28" s="20"/>
      <c r="G28" s="140"/>
      <c r="H28" s="197">
        <f t="shared" si="6"/>
        <v>0</v>
      </c>
      <c r="I28" s="135" t="str">
        <f t="shared" si="20"/>
        <v/>
      </c>
      <c r="J28" s="92" t="b">
        <f t="shared" si="7"/>
        <v>0</v>
      </c>
      <c r="K28" s="92" t="str">
        <f t="shared" si="8"/>
        <v/>
      </c>
      <c r="L28" s="92" t="b">
        <f>IF(C28="",FALSE,IFERROR(NOT(MATCH(C28,'Anställda och korttidsarbete'!$C:$C,0)&gt;0),TRUE))</f>
        <v>0</v>
      </c>
      <c r="M28" s="92" t="str">
        <f t="shared" si="9"/>
        <v/>
      </c>
      <c r="N28" s="92" t="b">
        <f t="shared" si="10"/>
        <v>0</v>
      </c>
      <c r="O28" s="92" t="str">
        <f t="shared" si="11"/>
        <v/>
      </c>
      <c r="P28" s="13" t="b">
        <f t="shared" si="12"/>
        <v>0</v>
      </c>
      <c r="Q28" s="92" t="str">
        <f t="shared" si="13"/>
        <v/>
      </c>
      <c r="R28" s="92" t="b">
        <f t="shared" si="14"/>
        <v>0</v>
      </c>
      <c r="S28" s="94" t="e">
        <f t="shared" si="0"/>
        <v>#VALUE!</v>
      </c>
      <c r="T28" s="94" t="e">
        <f t="shared" si="1"/>
        <v>#VALUE!</v>
      </c>
      <c r="U28" s="94" t="e">
        <f t="shared" si="2"/>
        <v>#VALUE!</v>
      </c>
      <c r="V28" s="95" t="e">
        <f t="shared" si="3"/>
        <v>#VALUE!</v>
      </c>
      <c r="W28" s="95" t="e">
        <f t="shared" si="15"/>
        <v>#VALUE!</v>
      </c>
      <c r="X28" s="95" t="b">
        <f t="shared" si="21"/>
        <v>0</v>
      </c>
      <c r="Y28" s="76" t="str">
        <f t="shared" si="4"/>
        <v/>
      </c>
      <c r="Z28" s="94" t="e" cm="1">
        <f t="array" aca="1" ref="Z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AA28" s="94" t="str">
        <f t="shared" si="5"/>
        <v/>
      </c>
      <c r="AB28" s="96" t="b">
        <f t="shared" si="16"/>
        <v>0</v>
      </c>
      <c r="AC28" s="195">
        <f t="shared" si="17"/>
        <v>0</v>
      </c>
      <c r="AD28" s="195">
        <f>SUMIF($C$14:C27,C28,$AC$14:AC27)</f>
        <v>0</v>
      </c>
      <c r="AE28" s="15">
        <f t="shared" si="18"/>
        <v>10000</v>
      </c>
      <c r="AF28" s="195">
        <f t="shared" si="19"/>
        <v>0</v>
      </c>
    </row>
    <row r="29" spans="1:32" s="30" customFormat="1" x14ac:dyDescent="0.25">
      <c r="A29" s="19">
        <v>15</v>
      </c>
      <c r="B29" s="20"/>
      <c r="C29" s="123"/>
      <c r="D29" s="20"/>
      <c r="E29" s="20"/>
      <c r="F29" s="20"/>
      <c r="G29" s="140"/>
      <c r="H29" s="197">
        <f t="shared" si="6"/>
        <v>0</v>
      </c>
      <c r="I29" s="135" t="str">
        <f t="shared" si="20"/>
        <v/>
      </c>
      <c r="J29" s="92" t="b">
        <f t="shared" si="7"/>
        <v>0</v>
      </c>
      <c r="K29" s="92" t="str">
        <f t="shared" si="8"/>
        <v/>
      </c>
      <c r="L29" s="92" t="b">
        <f>IF(C29="",FALSE,IFERROR(NOT(MATCH(C29,'Anställda och korttidsarbete'!$C:$C,0)&gt;0),TRUE))</f>
        <v>0</v>
      </c>
      <c r="M29" s="92" t="str">
        <f t="shared" si="9"/>
        <v/>
      </c>
      <c r="N29" s="92" t="b">
        <f t="shared" si="10"/>
        <v>0</v>
      </c>
      <c r="O29" s="92" t="str">
        <f t="shared" si="11"/>
        <v/>
      </c>
      <c r="P29" s="13" t="b">
        <f t="shared" si="12"/>
        <v>0</v>
      </c>
      <c r="Q29" s="92" t="str">
        <f t="shared" si="13"/>
        <v/>
      </c>
      <c r="R29" s="92" t="b">
        <f t="shared" si="14"/>
        <v>0</v>
      </c>
      <c r="S29" s="94" t="e">
        <f t="shared" si="0"/>
        <v>#VALUE!</v>
      </c>
      <c r="T29" s="94" t="e">
        <f t="shared" si="1"/>
        <v>#VALUE!</v>
      </c>
      <c r="U29" s="94" t="e">
        <f t="shared" si="2"/>
        <v>#VALUE!</v>
      </c>
      <c r="V29" s="95" t="e">
        <f t="shared" si="3"/>
        <v>#VALUE!</v>
      </c>
      <c r="W29" s="95" t="e">
        <f t="shared" si="15"/>
        <v>#VALUE!</v>
      </c>
      <c r="X29" s="95" t="b">
        <f t="shared" si="21"/>
        <v>0</v>
      </c>
      <c r="Y29" s="76" t="str">
        <f t="shared" si="4"/>
        <v/>
      </c>
      <c r="Z29" s="94" t="e" cm="1">
        <f t="array" aca="1" ref="Z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AA29" s="94" t="str">
        <f t="shared" si="5"/>
        <v/>
      </c>
      <c r="AB29" s="96" t="b">
        <f t="shared" si="16"/>
        <v>0</v>
      </c>
      <c r="AC29" s="195">
        <f t="shared" si="17"/>
        <v>0</v>
      </c>
      <c r="AD29" s="195">
        <f>SUMIF($C$14:C28,C29,$AC$14:AC28)</f>
        <v>0</v>
      </c>
      <c r="AE29" s="15">
        <f t="shared" si="18"/>
        <v>10000</v>
      </c>
      <c r="AF29" s="195">
        <f t="shared" si="19"/>
        <v>0</v>
      </c>
    </row>
    <row r="30" spans="1:32" s="30" customFormat="1" x14ac:dyDescent="0.25">
      <c r="A30" s="19">
        <v>16</v>
      </c>
      <c r="B30" s="20"/>
      <c r="C30" s="123"/>
      <c r="D30" s="20"/>
      <c r="E30" s="20"/>
      <c r="F30" s="20"/>
      <c r="G30" s="140"/>
      <c r="H30" s="197">
        <f t="shared" si="6"/>
        <v>0</v>
      </c>
      <c r="I30" s="135" t="str">
        <f t="shared" si="20"/>
        <v/>
      </c>
      <c r="J30" s="92" t="b">
        <f t="shared" si="7"/>
        <v>0</v>
      </c>
      <c r="K30" s="92" t="str">
        <f t="shared" si="8"/>
        <v/>
      </c>
      <c r="L30" s="92" t="b">
        <f>IF(C30="",FALSE,IFERROR(NOT(MATCH(C30,'Anställda och korttidsarbete'!$C:$C,0)&gt;0),TRUE))</f>
        <v>0</v>
      </c>
      <c r="M30" s="92" t="str">
        <f t="shared" si="9"/>
        <v/>
      </c>
      <c r="N30" s="92" t="b">
        <f t="shared" si="10"/>
        <v>0</v>
      </c>
      <c r="O30" s="92" t="str">
        <f t="shared" si="11"/>
        <v/>
      </c>
      <c r="P30" s="13" t="b">
        <f t="shared" si="12"/>
        <v>0</v>
      </c>
      <c r="Q30" s="92" t="str">
        <f t="shared" si="13"/>
        <v/>
      </c>
      <c r="R30" s="92" t="b">
        <f t="shared" si="14"/>
        <v>0</v>
      </c>
      <c r="S30" s="94" t="e">
        <f t="shared" si="0"/>
        <v>#VALUE!</v>
      </c>
      <c r="T30" s="94" t="e">
        <f t="shared" si="1"/>
        <v>#VALUE!</v>
      </c>
      <c r="U30" s="94" t="e">
        <f t="shared" si="2"/>
        <v>#VALUE!</v>
      </c>
      <c r="V30" s="95" t="e">
        <f t="shared" si="3"/>
        <v>#VALUE!</v>
      </c>
      <c r="W30" s="95" t="e">
        <f t="shared" si="15"/>
        <v>#VALUE!</v>
      </c>
      <c r="X30" s="95" t="b">
        <f t="shared" si="21"/>
        <v>0</v>
      </c>
      <c r="Y30" s="76" t="str">
        <f t="shared" si="4"/>
        <v/>
      </c>
      <c r="Z30" s="94" t="e" cm="1">
        <f t="array" aca="1" ref="Z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AA30" s="94" t="str">
        <f t="shared" si="5"/>
        <v/>
      </c>
      <c r="AB30" s="96" t="b">
        <f t="shared" si="16"/>
        <v>0</v>
      </c>
      <c r="AC30" s="195">
        <f t="shared" si="17"/>
        <v>0</v>
      </c>
      <c r="AD30" s="195">
        <f>SUMIF($C$14:C29,C30,$AC$14:AC29)</f>
        <v>0</v>
      </c>
      <c r="AE30" s="15">
        <f t="shared" si="18"/>
        <v>10000</v>
      </c>
      <c r="AF30" s="195">
        <f t="shared" si="19"/>
        <v>0</v>
      </c>
    </row>
    <row r="31" spans="1:32" s="30" customFormat="1" x14ac:dyDescent="0.25">
      <c r="A31" s="19">
        <v>17</v>
      </c>
      <c r="B31" s="20"/>
      <c r="C31" s="123"/>
      <c r="D31" s="20"/>
      <c r="E31" s="20"/>
      <c r="F31" s="20"/>
      <c r="G31" s="140"/>
      <c r="H31" s="197">
        <f t="shared" si="6"/>
        <v>0</v>
      </c>
      <c r="I31" s="135" t="str">
        <f t="shared" si="20"/>
        <v/>
      </c>
      <c r="J31" s="92" t="b">
        <f t="shared" si="7"/>
        <v>0</v>
      </c>
      <c r="K31" s="92" t="str">
        <f t="shared" si="8"/>
        <v/>
      </c>
      <c r="L31" s="92" t="b">
        <f>IF(C31="",FALSE,IFERROR(NOT(MATCH(C31,'Anställda och korttidsarbete'!$C:$C,0)&gt;0),TRUE))</f>
        <v>0</v>
      </c>
      <c r="M31" s="92" t="str">
        <f t="shared" si="9"/>
        <v/>
      </c>
      <c r="N31" s="92" t="b">
        <f t="shared" si="10"/>
        <v>0</v>
      </c>
      <c r="O31" s="92" t="str">
        <f t="shared" si="11"/>
        <v/>
      </c>
      <c r="P31" s="13" t="b">
        <f t="shared" si="12"/>
        <v>0</v>
      </c>
      <c r="Q31" s="92" t="str">
        <f t="shared" si="13"/>
        <v/>
      </c>
      <c r="R31" s="92" t="b">
        <f t="shared" si="14"/>
        <v>0</v>
      </c>
      <c r="S31" s="94" t="e">
        <f t="shared" si="0"/>
        <v>#VALUE!</v>
      </c>
      <c r="T31" s="94" t="e">
        <f t="shared" si="1"/>
        <v>#VALUE!</v>
      </c>
      <c r="U31" s="94" t="e">
        <f t="shared" si="2"/>
        <v>#VALUE!</v>
      </c>
      <c r="V31" s="95" t="e">
        <f t="shared" si="3"/>
        <v>#VALUE!</v>
      </c>
      <c r="W31" s="95" t="e">
        <f t="shared" si="15"/>
        <v>#VALUE!</v>
      </c>
      <c r="X31" s="95" t="b">
        <f t="shared" si="21"/>
        <v>0</v>
      </c>
      <c r="Y31" s="76" t="str">
        <f t="shared" si="4"/>
        <v/>
      </c>
      <c r="Z31" s="94" t="e" cm="1">
        <f t="array" aca="1" ref="Z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AA31" s="94" t="str">
        <f t="shared" si="5"/>
        <v/>
      </c>
      <c r="AB31" s="96" t="b">
        <f t="shared" si="16"/>
        <v>0</v>
      </c>
      <c r="AC31" s="195">
        <f t="shared" si="17"/>
        <v>0</v>
      </c>
      <c r="AD31" s="195">
        <f>SUMIF($C$14:C30,C31,$AC$14:AC30)</f>
        <v>0</v>
      </c>
      <c r="AE31" s="15">
        <f t="shared" si="18"/>
        <v>10000</v>
      </c>
      <c r="AF31" s="195">
        <f t="shared" si="19"/>
        <v>0</v>
      </c>
    </row>
    <row r="32" spans="1:32" s="30" customFormat="1" x14ac:dyDescent="0.25">
      <c r="A32" s="19">
        <v>18</v>
      </c>
      <c r="B32" s="20"/>
      <c r="C32" s="123"/>
      <c r="D32" s="20"/>
      <c r="E32" s="20"/>
      <c r="F32" s="20"/>
      <c r="G32" s="140"/>
      <c r="H32" s="197">
        <f t="shared" si="6"/>
        <v>0</v>
      </c>
      <c r="I32" s="135" t="str">
        <f t="shared" si="20"/>
        <v/>
      </c>
      <c r="J32" s="92" t="b">
        <f t="shared" si="7"/>
        <v>0</v>
      </c>
      <c r="K32" s="92" t="str">
        <f t="shared" si="8"/>
        <v/>
      </c>
      <c r="L32" s="92" t="b">
        <f>IF(C32="",FALSE,IFERROR(NOT(MATCH(C32,'Anställda och korttidsarbete'!$C:$C,0)&gt;0),TRUE))</f>
        <v>0</v>
      </c>
      <c r="M32" s="92" t="str">
        <f t="shared" si="9"/>
        <v/>
      </c>
      <c r="N32" s="92" t="b">
        <f t="shared" si="10"/>
        <v>0</v>
      </c>
      <c r="O32" s="92" t="str">
        <f t="shared" si="11"/>
        <v/>
      </c>
      <c r="P32" s="13" t="b">
        <f t="shared" si="12"/>
        <v>0</v>
      </c>
      <c r="Q32" s="92" t="str">
        <f t="shared" si="13"/>
        <v/>
      </c>
      <c r="R32" s="92" t="b">
        <f t="shared" si="14"/>
        <v>0</v>
      </c>
      <c r="S32" s="94" t="e">
        <f t="shared" si="0"/>
        <v>#VALUE!</v>
      </c>
      <c r="T32" s="94" t="e">
        <f t="shared" si="1"/>
        <v>#VALUE!</v>
      </c>
      <c r="U32" s="94" t="e">
        <f t="shared" si="2"/>
        <v>#VALUE!</v>
      </c>
      <c r="V32" s="95" t="e">
        <f t="shared" si="3"/>
        <v>#VALUE!</v>
      </c>
      <c r="W32" s="95" t="e">
        <f t="shared" si="15"/>
        <v>#VALUE!</v>
      </c>
      <c r="X32" s="95" t="b">
        <f t="shared" si="21"/>
        <v>0</v>
      </c>
      <c r="Y32" s="76" t="str">
        <f t="shared" si="4"/>
        <v/>
      </c>
      <c r="Z32" s="94" t="e" cm="1">
        <f t="array" aca="1" ref="Z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AA32" s="94" t="str">
        <f t="shared" si="5"/>
        <v/>
      </c>
      <c r="AB32" s="96" t="b">
        <f t="shared" si="16"/>
        <v>0</v>
      </c>
      <c r="AC32" s="195">
        <f t="shared" si="17"/>
        <v>0</v>
      </c>
      <c r="AD32" s="195">
        <f>SUMIF($C$14:C31,C32,$AC$14:AC31)</f>
        <v>0</v>
      </c>
      <c r="AE32" s="15">
        <f t="shared" si="18"/>
        <v>10000</v>
      </c>
      <c r="AF32" s="195">
        <f t="shared" si="19"/>
        <v>0</v>
      </c>
    </row>
    <row r="33" spans="1:32" s="30" customFormat="1" x14ac:dyDescent="0.25">
      <c r="A33" s="19">
        <v>19</v>
      </c>
      <c r="B33" s="20"/>
      <c r="C33" s="123"/>
      <c r="D33" s="20"/>
      <c r="E33" s="20"/>
      <c r="F33" s="20"/>
      <c r="G33" s="140"/>
      <c r="H33" s="197">
        <f t="shared" si="6"/>
        <v>0</v>
      </c>
      <c r="I33" s="135" t="str">
        <f t="shared" si="20"/>
        <v/>
      </c>
      <c r="J33" s="92" t="b">
        <f t="shared" si="7"/>
        <v>0</v>
      </c>
      <c r="K33" s="92" t="str">
        <f t="shared" si="8"/>
        <v/>
      </c>
      <c r="L33" s="92" t="b">
        <f>IF(C33="",FALSE,IFERROR(NOT(MATCH(C33,'Anställda och korttidsarbete'!$C:$C,0)&gt;0),TRUE))</f>
        <v>0</v>
      </c>
      <c r="M33" s="92" t="str">
        <f t="shared" si="9"/>
        <v/>
      </c>
      <c r="N33" s="92" t="b">
        <f t="shared" si="10"/>
        <v>0</v>
      </c>
      <c r="O33" s="92" t="str">
        <f t="shared" si="11"/>
        <v/>
      </c>
      <c r="P33" s="13" t="b">
        <f t="shared" si="12"/>
        <v>0</v>
      </c>
      <c r="Q33" s="92" t="str">
        <f t="shared" si="13"/>
        <v/>
      </c>
      <c r="R33" s="92" t="b">
        <f t="shared" si="14"/>
        <v>0</v>
      </c>
      <c r="S33" s="94" t="e">
        <f t="shared" si="0"/>
        <v>#VALUE!</v>
      </c>
      <c r="T33" s="94" t="e">
        <f t="shared" si="1"/>
        <v>#VALUE!</v>
      </c>
      <c r="U33" s="94" t="e">
        <f t="shared" si="2"/>
        <v>#VALUE!</v>
      </c>
      <c r="V33" s="95" t="e">
        <f t="shared" si="3"/>
        <v>#VALUE!</v>
      </c>
      <c r="W33" s="95" t="e">
        <f t="shared" si="15"/>
        <v>#VALUE!</v>
      </c>
      <c r="X33" s="95" t="b">
        <f t="shared" si="21"/>
        <v>0</v>
      </c>
      <c r="Y33" s="76" t="str">
        <f t="shared" si="4"/>
        <v/>
      </c>
      <c r="Z33" s="94" t="e" cm="1">
        <f t="array" aca="1" ref="Z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AA33" s="94" t="str">
        <f t="shared" si="5"/>
        <v/>
      </c>
      <c r="AB33" s="96" t="b">
        <f t="shared" si="16"/>
        <v>0</v>
      </c>
      <c r="AC33" s="195">
        <f t="shared" si="17"/>
        <v>0</v>
      </c>
      <c r="AD33" s="195">
        <f>SUMIF($C$14:C32,C33,$AC$14:AC32)</f>
        <v>0</v>
      </c>
      <c r="AE33" s="15">
        <f t="shared" si="18"/>
        <v>10000</v>
      </c>
      <c r="AF33" s="195">
        <f t="shared" si="19"/>
        <v>0</v>
      </c>
    </row>
    <row r="34" spans="1:32" s="30" customFormat="1" x14ac:dyDescent="0.25">
      <c r="A34" s="19">
        <v>20</v>
      </c>
      <c r="B34" s="20"/>
      <c r="C34" s="123"/>
      <c r="D34" s="20"/>
      <c r="E34" s="20"/>
      <c r="F34" s="20"/>
      <c r="G34" s="140"/>
      <c r="H34" s="197">
        <f t="shared" si="6"/>
        <v>0</v>
      </c>
      <c r="I34" s="135" t="str">
        <f t="shared" si="20"/>
        <v/>
      </c>
      <c r="J34" s="92" t="b">
        <f t="shared" si="7"/>
        <v>0</v>
      </c>
      <c r="K34" s="92" t="str">
        <f t="shared" si="8"/>
        <v/>
      </c>
      <c r="L34" s="92" t="b">
        <f>IF(C34="",FALSE,IFERROR(NOT(MATCH(C34,'Anställda och korttidsarbete'!$C:$C,0)&gt;0),TRUE))</f>
        <v>0</v>
      </c>
      <c r="M34" s="92" t="str">
        <f t="shared" si="9"/>
        <v/>
      </c>
      <c r="N34" s="92" t="b">
        <f t="shared" si="10"/>
        <v>0</v>
      </c>
      <c r="O34" s="92" t="str">
        <f t="shared" si="11"/>
        <v/>
      </c>
      <c r="P34" s="13" t="b">
        <f t="shared" si="12"/>
        <v>0</v>
      </c>
      <c r="Q34" s="92" t="str">
        <f t="shared" si="13"/>
        <v/>
      </c>
      <c r="R34" s="92" t="b">
        <f t="shared" si="14"/>
        <v>0</v>
      </c>
      <c r="S34" s="94" t="e">
        <f t="shared" si="0"/>
        <v>#VALUE!</v>
      </c>
      <c r="T34" s="94" t="e">
        <f t="shared" si="1"/>
        <v>#VALUE!</v>
      </c>
      <c r="U34" s="94" t="e">
        <f t="shared" si="2"/>
        <v>#VALUE!</v>
      </c>
      <c r="V34" s="95" t="e">
        <f t="shared" si="3"/>
        <v>#VALUE!</v>
      </c>
      <c r="W34" s="95" t="e">
        <f t="shared" si="15"/>
        <v>#VALUE!</v>
      </c>
      <c r="X34" s="95" t="b">
        <f t="shared" si="21"/>
        <v>0</v>
      </c>
      <c r="Y34" s="76" t="str">
        <f t="shared" si="4"/>
        <v/>
      </c>
      <c r="Z34" s="94" t="e" cm="1">
        <f t="array" aca="1" ref="Z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AA34" s="94" t="str">
        <f t="shared" si="5"/>
        <v/>
      </c>
      <c r="AB34" s="96" t="b">
        <f t="shared" si="16"/>
        <v>0</v>
      </c>
      <c r="AC34" s="195">
        <f t="shared" si="17"/>
        <v>0</v>
      </c>
      <c r="AD34" s="195">
        <f>SUMIF($C$14:C33,C34,$AC$14:AC33)</f>
        <v>0</v>
      </c>
      <c r="AE34" s="15">
        <f t="shared" si="18"/>
        <v>10000</v>
      </c>
      <c r="AF34" s="195">
        <f t="shared" si="19"/>
        <v>0</v>
      </c>
    </row>
    <row r="35" spans="1:32" s="30" customFormat="1" x14ac:dyDescent="0.25">
      <c r="A35" s="19">
        <v>21</v>
      </c>
      <c r="B35" s="20"/>
      <c r="C35" s="123"/>
      <c r="D35" s="20"/>
      <c r="E35" s="20"/>
      <c r="F35" s="20"/>
      <c r="G35" s="140"/>
      <c r="H35" s="197">
        <f t="shared" si="6"/>
        <v>0</v>
      </c>
      <c r="I35" s="135" t="str">
        <f t="shared" si="20"/>
        <v/>
      </c>
      <c r="J35" s="92" t="b">
        <f t="shared" si="7"/>
        <v>0</v>
      </c>
      <c r="K35" s="92" t="str">
        <f t="shared" si="8"/>
        <v/>
      </c>
      <c r="L35" s="92" t="b">
        <f>IF(C35="",FALSE,IFERROR(NOT(MATCH(C35,'Anställda och korttidsarbete'!$C:$C,0)&gt;0),TRUE))</f>
        <v>0</v>
      </c>
      <c r="M35" s="92" t="str">
        <f t="shared" si="9"/>
        <v/>
      </c>
      <c r="N35" s="92" t="b">
        <f t="shared" si="10"/>
        <v>0</v>
      </c>
      <c r="O35" s="92" t="str">
        <f t="shared" si="11"/>
        <v/>
      </c>
      <c r="P35" s="13" t="b">
        <f t="shared" si="12"/>
        <v>0</v>
      </c>
      <c r="Q35" s="92" t="str">
        <f t="shared" si="13"/>
        <v/>
      </c>
      <c r="R35" s="92" t="b">
        <f t="shared" si="14"/>
        <v>0</v>
      </c>
      <c r="S35" s="94" t="e">
        <f t="shared" si="0"/>
        <v>#VALUE!</v>
      </c>
      <c r="T35" s="94" t="e">
        <f t="shared" si="1"/>
        <v>#VALUE!</v>
      </c>
      <c r="U35" s="94" t="e">
        <f t="shared" si="2"/>
        <v>#VALUE!</v>
      </c>
      <c r="V35" s="95" t="e">
        <f t="shared" si="3"/>
        <v>#VALUE!</v>
      </c>
      <c r="W35" s="95" t="e">
        <f t="shared" si="15"/>
        <v>#VALUE!</v>
      </c>
      <c r="X35" s="95" t="b">
        <f t="shared" si="21"/>
        <v>0</v>
      </c>
      <c r="Y35" s="76" t="str">
        <f t="shared" si="4"/>
        <v/>
      </c>
      <c r="Z35" s="94" t="e" cm="1">
        <f t="array" aca="1" ref="Z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AA35" s="94" t="str">
        <f t="shared" si="5"/>
        <v/>
      </c>
      <c r="AB35" s="96" t="b">
        <f t="shared" si="16"/>
        <v>0</v>
      </c>
      <c r="AC35" s="195">
        <f t="shared" si="17"/>
        <v>0</v>
      </c>
      <c r="AD35" s="195">
        <f>SUMIF($C$14:C34,C35,$AC$14:AC34)</f>
        <v>0</v>
      </c>
      <c r="AE35" s="15">
        <f t="shared" si="18"/>
        <v>10000</v>
      </c>
      <c r="AF35" s="195">
        <f t="shared" si="19"/>
        <v>0</v>
      </c>
    </row>
    <row r="36" spans="1:32" s="30" customFormat="1" x14ac:dyDescent="0.25">
      <c r="A36" s="19">
        <v>22</v>
      </c>
      <c r="B36" s="20"/>
      <c r="C36" s="123"/>
      <c r="D36" s="20"/>
      <c r="E36" s="20"/>
      <c r="F36" s="20"/>
      <c r="G36" s="140"/>
      <c r="H36" s="197">
        <f t="shared" si="6"/>
        <v>0</v>
      </c>
      <c r="I36" s="135" t="str">
        <f t="shared" si="20"/>
        <v/>
      </c>
      <c r="J36" s="92" t="b">
        <f t="shared" si="7"/>
        <v>0</v>
      </c>
      <c r="K36" s="92" t="str">
        <f t="shared" si="8"/>
        <v/>
      </c>
      <c r="L36" s="92" t="b">
        <f>IF(C36="",FALSE,IFERROR(NOT(MATCH(C36,'Anställda och korttidsarbete'!$C:$C,0)&gt;0),TRUE))</f>
        <v>0</v>
      </c>
      <c r="M36" s="92" t="str">
        <f t="shared" si="9"/>
        <v/>
      </c>
      <c r="N36" s="92" t="b">
        <f t="shared" si="10"/>
        <v>0</v>
      </c>
      <c r="O36" s="92" t="str">
        <f t="shared" si="11"/>
        <v/>
      </c>
      <c r="P36" s="13" t="b">
        <f t="shared" si="12"/>
        <v>0</v>
      </c>
      <c r="Q36" s="92" t="str">
        <f t="shared" si="13"/>
        <v/>
      </c>
      <c r="R36" s="92" t="b">
        <f t="shared" si="14"/>
        <v>0</v>
      </c>
      <c r="S36" s="94" t="e">
        <f t="shared" si="0"/>
        <v>#VALUE!</v>
      </c>
      <c r="T36" s="94" t="e">
        <f t="shared" si="1"/>
        <v>#VALUE!</v>
      </c>
      <c r="U36" s="94" t="e">
        <f t="shared" si="2"/>
        <v>#VALUE!</v>
      </c>
      <c r="V36" s="95" t="e">
        <f t="shared" si="3"/>
        <v>#VALUE!</v>
      </c>
      <c r="W36" s="95" t="e">
        <f t="shared" si="15"/>
        <v>#VALUE!</v>
      </c>
      <c r="X36" s="95" t="b">
        <f t="shared" si="21"/>
        <v>0</v>
      </c>
      <c r="Y36" s="76" t="str">
        <f t="shared" si="4"/>
        <v/>
      </c>
      <c r="Z36" s="94" t="e" cm="1">
        <f t="array" aca="1" ref="Z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AA36" s="94" t="str">
        <f t="shared" si="5"/>
        <v/>
      </c>
      <c r="AB36" s="96" t="b">
        <f t="shared" si="16"/>
        <v>0</v>
      </c>
      <c r="AC36" s="195">
        <f t="shared" si="17"/>
        <v>0</v>
      </c>
      <c r="AD36" s="195">
        <f>SUMIF($C$14:C35,C36,$AC$14:AC35)</f>
        <v>0</v>
      </c>
      <c r="AE36" s="15">
        <f t="shared" si="18"/>
        <v>10000</v>
      </c>
      <c r="AF36" s="195">
        <f t="shared" si="19"/>
        <v>0</v>
      </c>
    </row>
    <row r="37" spans="1:32" s="30" customFormat="1" x14ac:dyDescent="0.25">
      <c r="A37" s="19">
        <v>23</v>
      </c>
      <c r="B37" s="20"/>
      <c r="C37" s="123"/>
      <c r="D37" s="20"/>
      <c r="E37" s="20"/>
      <c r="F37" s="20"/>
      <c r="G37" s="140"/>
      <c r="H37" s="197">
        <f t="shared" si="6"/>
        <v>0</v>
      </c>
      <c r="I37" s="135" t="str">
        <f t="shared" si="20"/>
        <v/>
      </c>
      <c r="J37" s="92" t="b">
        <f t="shared" si="7"/>
        <v>0</v>
      </c>
      <c r="K37" s="92" t="str">
        <f t="shared" si="8"/>
        <v/>
      </c>
      <c r="L37" s="92" t="b">
        <f>IF(C37="",FALSE,IFERROR(NOT(MATCH(C37,'Anställda och korttidsarbete'!$C:$C,0)&gt;0),TRUE))</f>
        <v>0</v>
      </c>
      <c r="M37" s="92" t="str">
        <f t="shared" si="9"/>
        <v/>
      </c>
      <c r="N37" s="92" t="b">
        <f t="shared" si="10"/>
        <v>0</v>
      </c>
      <c r="O37" s="92" t="str">
        <f t="shared" si="11"/>
        <v/>
      </c>
      <c r="P37" s="13" t="b">
        <f t="shared" si="12"/>
        <v>0</v>
      </c>
      <c r="Q37" s="92" t="str">
        <f t="shared" si="13"/>
        <v/>
      </c>
      <c r="R37" s="92" t="b">
        <f t="shared" si="14"/>
        <v>0</v>
      </c>
      <c r="S37" s="94" t="e">
        <f t="shared" si="0"/>
        <v>#VALUE!</v>
      </c>
      <c r="T37" s="94" t="e">
        <f t="shared" si="1"/>
        <v>#VALUE!</v>
      </c>
      <c r="U37" s="94" t="e">
        <f t="shared" si="2"/>
        <v>#VALUE!</v>
      </c>
      <c r="V37" s="95" t="e">
        <f t="shared" si="3"/>
        <v>#VALUE!</v>
      </c>
      <c r="W37" s="95" t="e">
        <f t="shared" si="15"/>
        <v>#VALUE!</v>
      </c>
      <c r="X37" s="95" t="b">
        <f t="shared" si="21"/>
        <v>0</v>
      </c>
      <c r="Y37" s="76" t="str">
        <f t="shared" si="4"/>
        <v/>
      </c>
      <c r="Z37" s="94" t="e" cm="1">
        <f t="array" aca="1" ref="Z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AA37" s="94" t="str">
        <f t="shared" si="5"/>
        <v/>
      </c>
      <c r="AB37" s="96" t="b">
        <f t="shared" si="16"/>
        <v>0</v>
      </c>
      <c r="AC37" s="195">
        <f t="shared" si="17"/>
        <v>0</v>
      </c>
      <c r="AD37" s="195">
        <f>SUMIF($C$14:C36,C37,$AC$14:AC36)</f>
        <v>0</v>
      </c>
      <c r="AE37" s="15">
        <f t="shared" si="18"/>
        <v>10000</v>
      </c>
      <c r="AF37" s="195">
        <f t="shared" si="19"/>
        <v>0</v>
      </c>
    </row>
    <row r="38" spans="1:32" s="30" customFormat="1" x14ac:dyDescent="0.25">
      <c r="A38" s="19">
        <v>24</v>
      </c>
      <c r="B38" s="20"/>
      <c r="C38" s="123"/>
      <c r="D38" s="20"/>
      <c r="E38" s="20"/>
      <c r="F38" s="20"/>
      <c r="G38" s="140"/>
      <c r="H38" s="197">
        <f t="shared" si="6"/>
        <v>0</v>
      </c>
      <c r="I38" s="135" t="str">
        <f t="shared" si="20"/>
        <v/>
      </c>
      <c r="J38" s="92" t="b">
        <f t="shared" si="7"/>
        <v>0</v>
      </c>
      <c r="K38" s="92" t="str">
        <f t="shared" si="8"/>
        <v/>
      </c>
      <c r="L38" s="92" t="b">
        <f>IF(C38="",FALSE,IFERROR(NOT(MATCH(C38,'Anställda och korttidsarbete'!$C:$C,0)&gt;0),TRUE))</f>
        <v>0</v>
      </c>
      <c r="M38" s="92" t="str">
        <f t="shared" si="9"/>
        <v/>
      </c>
      <c r="N38" s="92" t="b">
        <f t="shared" si="10"/>
        <v>0</v>
      </c>
      <c r="O38" s="92" t="str">
        <f t="shared" si="11"/>
        <v/>
      </c>
      <c r="P38" s="13" t="b">
        <f t="shared" si="12"/>
        <v>0</v>
      </c>
      <c r="Q38" s="92" t="str">
        <f t="shared" si="13"/>
        <v/>
      </c>
      <c r="R38" s="92" t="b">
        <f t="shared" si="14"/>
        <v>0</v>
      </c>
      <c r="S38" s="94" t="e">
        <f t="shared" si="0"/>
        <v>#VALUE!</v>
      </c>
      <c r="T38" s="94" t="e">
        <f t="shared" si="1"/>
        <v>#VALUE!</v>
      </c>
      <c r="U38" s="94" t="e">
        <f t="shared" si="2"/>
        <v>#VALUE!</v>
      </c>
      <c r="V38" s="95" t="e">
        <f t="shared" si="3"/>
        <v>#VALUE!</v>
      </c>
      <c r="W38" s="95" t="e">
        <f t="shared" si="15"/>
        <v>#VALUE!</v>
      </c>
      <c r="X38" s="95" t="b">
        <f t="shared" si="21"/>
        <v>0</v>
      </c>
      <c r="Y38" s="76" t="str">
        <f t="shared" si="4"/>
        <v/>
      </c>
      <c r="Z38" s="94" t="e" cm="1">
        <f t="array" aca="1" ref="Z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AA38" s="94" t="str">
        <f t="shared" si="5"/>
        <v/>
      </c>
      <c r="AB38" s="96" t="b">
        <f t="shared" si="16"/>
        <v>0</v>
      </c>
      <c r="AC38" s="195">
        <f t="shared" si="17"/>
        <v>0</v>
      </c>
      <c r="AD38" s="195">
        <f>SUMIF($C$14:C37,C38,$AC$14:AC37)</f>
        <v>0</v>
      </c>
      <c r="AE38" s="15">
        <f t="shared" si="18"/>
        <v>10000</v>
      </c>
      <c r="AF38" s="195">
        <f t="shared" si="19"/>
        <v>0</v>
      </c>
    </row>
    <row r="39" spans="1:32" s="30" customFormat="1" x14ac:dyDescent="0.25">
      <c r="A39" s="19">
        <v>25</v>
      </c>
      <c r="B39" s="20"/>
      <c r="C39" s="123"/>
      <c r="D39" s="20"/>
      <c r="E39" s="20"/>
      <c r="F39" s="20"/>
      <c r="G39" s="140"/>
      <c r="H39" s="197">
        <f t="shared" si="6"/>
        <v>0</v>
      </c>
      <c r="I39" s="135" t="str">
        <f t="shared" si="20"/>
        <v/>
      </c>
      <c r="J39" s="92" t="b">
        <f t="shared" si="7"/>
        <v>0</v>
      </c>
      <c r="K39" s="92" t="str">
        <f t="shared" si="8"/>
        <v/>
      </c>
      <c r="L39" s="92" t="b">
        <f>IF(C39="",FALSE,IFERROR(NOT(MATCH(C39,'Anställda och korttidsarbete'!$C:$C,0)&gt;0),TRUE))</f>
        <v>0</v>
      </c>
      <c r="M39" s="92" t="str">
        <f t="shared" si="9"/>
        <v/>
      </c>
      <c r="N39" s="92" t="b">
        <f t="shared" si="10"/>
        <v>0</v>
      </c>
      <c r="O39" s="92" t="str">
        <f t="shared" si="11"/>
        <v/>
      </c>
      <c r="P39" s="13" t="b">
        <f t="shared" si="12"/>
        <v>0</v>
      </c>
      <c r="Q39" s="92" t="str">
        <f t="shared" si="13"/>
        <v/>
      </c>
      <c r="R39" s="92" t="b">
        <f t="shared" si="14"/>
        <v>0</v>
      </c>
      <c r="S39" s="94" t="e">
        <f t="shared" si="0"/>
        <v>#VALUE!</v>
      </c>
      <c r="T39" s="94" t="e">
        <f t="shared" si="1"/>
        <v>#VALUE!</v>
      </c>
      <c r="U39" s="94" t="e">
        <f t="shared" si="2"/>
        <v>#VALUE!</v>
      </c>
      <c r="V39" s="95" t="e">
        <f t="shared" si="3"/>
        <v>#VALUE!</v>
      </c>
      <c r="W39" s="95" t="e">
        <f t="shared" si="15"/>
        <v>#VALUE!</v>
      </c>
      <c r="X39" s="95" t="b">
        <f t="shared" si="21"/>
        <v>0</v>
      </c>
      <c r="Y39" s="76" t="str">
        <f t="shared" si="4"/>
        <v/>
      </c>
      <c r="Z39" s="94" t="e" cm="1">
        <f t="array" aca="1" ref="Z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AA39" s="94" t="str">
        <f t="shared" si="5"/>
        <v/>
      </c>
      <c r="AB39" s="96" t="b">
        <f t="shared" si="16"/>
        <v>0</v>
      </c>
      <c r="AC39" s="195">
        <f t="shared" si="17"/>
        <v>0</v>
      </c>
      <c r="AD39" s="195">
        <f>SUMIF($C$14:C38,C39,$AC$14:AC38)</f>
        <v>0</v>
      </c>
      <c r="AE39" s="15">
        <f t="shared" si="18"/>
        <v>10000</v>
      </c>
      <c r="AF39" s="195">
        <f t="shared" si="19"/>
        <v>0</v>
      </c>
    </row>
    <row r="40" spans="1:32" s="30" customFormat="1" x14ac:dyDescent="0.25">
      <c r="A40" s="19">
        <v>26</v>
      </c>
      <c r="B40" s="20"/>
      <c r="C40" s="123"/>
      <c r="D40" s="20"/>
      <c r="E40" s="20"/>
      <c r="F40" s="20"/>
      <c r="G40" s="140"/>
      <c r="H40" s="197">
        <f t="shared" si="6"/>
        <v>0</v>
      </c>
      <c r="I40" s="135" t="str">
        <f t="shared" si="20"/>
        <v/>
      </c>
      <c r="J40" s="92" t="b">
        <f t="shared" si="7"/>
        <v>0</v>
      </c>
      <c r="K40" s="92" t="str">
        <f t="shared" si="8"/>
        <v/>
      </c>
      <c r="L40" s="92" t="b">
        <f>IF(C40="",FALSE,IFERROR(NOT(MATCH(C40,'Anställda och korttidsarbete'!$C:$C,0)&gt;0),TRUE))</f>
        <v>0</v>
      </c>
      <c r="M40" s="92" t="str">
        <f t="shared" si="9"/>
        <v/>
      </c>
      <c r="N40" s="92" t="b">
        <f t="shared" si="10"/>
        <v>0</v>
      </c>
      <c r="O40" s="92" t="str">
        <f t="shared" si="11"/>
        <v/>
      </c>
      <c r="P40" s="13" t="b">
        <f t="shared" si="12"/>
        <v>0</v>
      </c>
      <c r="Q40" s="92" t="str">
        <f t="shared" si="13"/>
        <v/>
      </c>
      <c r="R40" s="92" t="b">
        <f t="shared" si="14"/>
        <v>0</v>
      </c>
      <c r="S40" s="94" t="e">
        <f t="shared" si="0"/>
        <v>#VALUE!</v>
      </c>
      <c r="T40" s="94" t="e">
        <f t="shared" si="1"/>
        <v>#VALUE!</v>
      </c>
      <c r="U40" s="94" t="e">
        <f t="shared" si="2"/>
        <v>#VALUE!</v>
      </c>
      <c r="V40" s="95" t="e">
        <f t="shared" si="3"/>
        <v>#VALUE!</v>
      </c>
      <c r="W40" s="95" t="e">
        <f t="shared" si="15"/>
        <v>#VALUE!</v>
      </c>
      <c r="X40" s="95" t="b">
        <f t="shared" si="21"/>
        <v>0</v>
      </c>
      <c r="Y40" s="76" t="str">
        <f t="shared" si="4"/>
        <v/>
      </c>
      <c r="Z40" s="94" t="e" cm="1">
        <f t="array" aca="1" ref="Z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AA40" s="94" t="str">
        <f t="shared" si="5"/>
        <v/>
      </c>
      <c r="AB40" s="96" t="b">
        <f t="shared" si="16"/>
        <v>0</v>
      </c>
      <c r="AC40" s="195">
        <f t="shared" si="17"/>
        <v>0</v>
      </c>
      <c r="AD40" s="195">
        <f>SUMIF($C$14:C39,C40,$AC$14:AC39)</f>
        <v>0</v>
      </c>
      <c r="AE40" s="15">
        <f t="shared" si="18"/>
        <v>10000</v>
      </c>
      <c r="AF40" s="195">
        <f t="shared" si="19"/>
        <v>0</v>
      </c>
    </row>
    <row r="41" spans="1:32" s="30" customFormat="1" x14ac:dyDescent="0.25">
      <c r="A41" s="19">
        <v>27</v>
      </c>
      <c r="B41" s="20"/>
      <c r="C41" s="123"/>
      <c r="D41" s="20"/>
      <c r="E41" s="20"/>
      <c r="F41" s="20"/>
      <c r="G41" s="140"/>
      <c r="H41" s="197">
        <f t="shared" si="6"/>
        <v>0</v>
      </c>
      <c r="I41" s="135" t="str">
        <f t="shared" si="20"/>
        <v/>
      </c>
      <c r="J41" s="92" t="b">
        <f t="shared" si="7"/>
        <v>0</v>
      </c>
      <c r="K41" s="92" t="str">
        <f t="shared" si="8"/>
        <v/>
      </c>
      <c r="L41" s="92" t="b">
        <f>IF(C41="",FALSE,IFERROR(NOT(MATCH(C41,'Anställda och korttidsarbete'!$C:$C,0)&gt;0),TRUE))</f>
        <v>0</v>
      </c>
      <c r="M41" s="92" t="str">
        <f t="shared" si="9"/>
        <v/>
      </c>
      <c r="N41" s="92" t="b">
        <f t="shared" si="10"/>
        <v>0</v>
      </c>
      <c r="O41" s="92" t="str">
        <f t="shared" si="11"/>
        <v/>
      </c>
      <c r="P41" s="13" t="b">
        <f t="shared" si="12"/>
        <v>0</v>
      </c>
      <c r="Q41" s="92" t="str">
        <f t="shared" si="13"/>
        <v/>
      </c>
      <c r="R41" s="92" t="b">
        <f t="shared" si="14"/>
        <v>0</v>
      </c>
      <c r="S41" s="94" t="e">
        <f t="shared" si="0"/>
        <v>#VALUE!</v>
      </c>
      <c r="T41" s="94" t="e">
        <f t="shared" si="1"/>
        <v>#VALUE!</v>
      </c>
      <c r="U41" s="94" t="e">
        <f t="shared" si="2"/>
        <v>#VALUE!</v>
      </c>
      <c r="V41" s="95" t="e">
        <f t="shared" si="3"/>
        <v>#VALUE!</v>
      </c>
      <c r="W41" s="95" t="e">
        <f t="shared" si="15"/>
        <v>#VALUE!</v>
      </c>
      <c r="X41" s="95" t="b">
        <f t="shared" si="21"/>
        <v>0</v>
      </c>
      <c r="Y41" s="76" t="str">
        <f t="shared" si="4"/>
        <v/>
      </c>
      <c r="Z41" s="94" t="e" cm="1">
        <f t="array" aca="1" ref="Z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AA41" s="94" t="str">
        <f t="shared" si="5"/>
        <v/>
      </c>
      <c r="AB41" s="96" t="b">
        <f t="shared" si="16"/>
        <v>0</v>
      </c>
      <c r="AC41" s="195">
        <f t="shared" si="17"/>
        <v>0</v>
      </c>
      <c r="AD41" s="195">
        <f>SUMIF($C$14:C40,C41,$AC$14:AC40)</f>
        <v>0</v>
      </c>
      <c r="AE41" s="15">
        <f t="shared" si="18"/>
        <v>10000</v>
      </c>
      <c r="AF41" s="195">
        <f t="shared" si="19"/>
        <v>0</v>
      </c>
    </row>
    <row r="42" spans="1:32" s="30" customFormat="1" x14ac:dyDescent="0.25">
      <c r="A42" s="19">
        <v>28</v>
      </c>
      <c r="B42" s="20"/>
      <c r="C42" s="123"/>
      <c r="D42" s="20"/>
      <c r="E42" s="20"/>
      <c r="F42" s="20"/>
      <c r="G42" s="140"/>
      <c r="H42" s="197">
        <f t="shared" si="6"/>
        <v>0</v>
      </c>
      <c r="I42" s="135" t="str">
        <f t="shared" si="20"/>
        <v/>
      </c>
      <c r="J42" s="92" t="b">
        <f t="shared" si="7"/>
        <v>0</v>
      </c>
      <c r="K42" s="92" t="str">
        <f t="shared" si="8"/>
        <v/>
      </c>
      <c r="L42" s="92" t="b">
        <f>IF(C42="",FALSE,IFERROR(NOT(MATCH(C42,'Anställda och korttidsarbete'!$C:$C,0)&gt;0),TRUE))</f>
        <v>0</v>
      </c>
      <c r="M42" s="92" t="str">
        <f t="shared" si="9"/>
        <v/>
      </c>
      <c r="N42" s="92" t="b">
        <f t="shared" si="10"/>
        <v>0</v>
      </c>
      <c r="O42" s="92" t="str">
        <f t="shared" si="11"/>
        <v/>
      </c>
      <c r="P42" s="13" t="b">
        <f t="shared" si="12"/>
        <v>0</v>
      </c>
      <c r="Q42" s="92" t="str">
        <f t="shared" si="13"/>
        <v/>
      </c>
      <c r="R42" s="92" t="b">
        <f t="shared" si="14"/>
        <v>0</v>
      </c>
      <c r="S42" s="94" t="e">
        <f t="shared" si="0"/>
        <v>#VALUE!</v>
      </c>
      <c r="T42" s="94" t="e">
        <f t="shared" si="1"/>
        <v>#VALUE!</v>
      </c>
      <c r="U42" s="94" t="e">
        <f t="shared" si="2"/>
        <v>#VALUE!</v>
      </c>
      <c r="V42" s="95" t="e">
        <f t="shared" si="3"/>
        <v>#VALUE!</v>
      </c>
      <c r="W42" s="95" t="e">
        <f t="shared" si="15"/>
        <v>#VALUE!</v>
      </c>
      <c r="X42" s="95" t="b">
        <f t="shared" si="21"/>
        <v>0</v>
      </c>
      <c r="Y42" s="76" t="str">
        <f t="shared" si="4"/>
        <v/>
      </c>
      <c r="Z42" s="94" t="e" cm="1">
        <f t="array" aca="1" ref="Z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AA42" s="94" t="str">
        <f t="shared" si="5"/>
        <v/>
      </c>
      <c r="AB42" s="96" t="b">
        <f t="shared" si="16"/>
        <v>0</v>
      </c>
      <c r="AC42" s="195">
        <f t="shared" si="17"/>
        <v>0</v>
      </c>
      <c r="AD42" s="195">
        <f>SUMIF($C$14:C41,C42,$AC$14:AC41)</f>
        <v>0</v>
      </c>
      <c r="AE42" s="15">
        <f t="shared" si="18"/>
        <v>10000</v>
      </c>
      <c r="AF42" s="195">
        <f t="shared" si="19"/>
        <v>0</v>
      </c>
    </row>
    <row r="43" spans="1:32" s="30" customFormat="1" x14ac:dyDescent="0.25">
      <c r="A43" s="19">
        <v>29</v>
      </c>
      <c r="B43" s="20"/>
      <c r="C43" s="123"/>
      <c r="D43" s="20"/>
      <c r="E43" s="20"/>
      <c r="F43" s="20"/>
      <c r="G43" s="140"/>
      <c r="H43" s="197">
        <f t="shared" si="6"/>
        <v>0</v>
      </c>
      <c r="I43" s="135" t="str">
        <f t="shared" si="20"/>
        <v/>
      </c>
      <c r="J43" s="92" t="b">
        <f t="shared" si="7"/>
        <v>0</v>
      </c>
      <c r="K43" s="92" t="str">
        <f t="shared" si="8"/>
        <v/>
      </c>
      <c r="L43" s="92" t="b">
        <f>IF(C43="",FALSE,IFERROR(NOT(MATCH(C43,'Anställda och korttidsarbete'!$C:$C,0)&gt;0),TRUE))</f>
        <v>0</v>
      </c>
      <c r="M43" s="92" t="str">
        <f t="shared" si="9"/>
        <v/>
      </c>
      <c r="N43" s="92" t="b">
        <f t="shared" si="10"/>
        <v>0</v>
      </c>
      <c r="O43" s="92" t="str">
        <f t="shared" si="11"/>
        <v/>
      </c>
      <c r="P43" s="13" t="b">
        <f t="shared" si="12"/>
        <v>0</v>
      </c>
      <c r="Q43" s="92" t="str">
        <f t="shared" si="13"/>
        <v/>
      </c>
      <c r="R43" s="92" t="b">
        <f t="shared" si="14"/>
        <v>0</v>
      </c>
      <c r="S43" s="94" t="e">
        <f t="shared" si="0"/>
        <v>#VALUE!</v>
      </c>
      <c r="T43" s="94" t="e">
        <f t="shared" si="1"/>
        <v>#VALUE!</v>
      </c>
      <c r="U43" s="94" t="e">
        <f t="shared" si="2"/>
        <v>#VALUE!</v>
      </c>
      <c r="V43" s="95" t="e">
        <f t="shared" si="3"/>
        <v>#VALUE!</v>
      </c>
      <c r="W43" s="95" t="e">
        <f t="shared" si="15"/>
        <v>#VALUE!</v>
      </c>
      <c r="X43" s="95" t="b">
        <f t="shared" si="21"/>
        <v>0</v>
      </c>
      <c r="Y43" s="76" t="str">
        <f t="shared" si="4"/>
        <v/>
      </c>
      <c r="Z43" s="94" t="e" cm="1">
        <f t="array" aca="1" ref="Z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AA43" s="94" t="str">
        <f t="shared" si="5"/>
        <v/>
      </c>
      <c r="AB43" s="96" t="b">
        <f t="shared" si="16"/>
        <v>0</v>
      </c>
      <c r="AC43" s="195">
        <f t="shared" si="17"/>
        <v>0</v>
      </c>
      <c r="AD43" s="195">
        <f>SUMIF($C$14:C42,C43,$AC$14:AC42)</f>
        <v>0</v>
      </c>
      <c r="AE43" s="15">
        <f t="shared" si="18"/>
        <v>10000</v>
      </c>
      <c r="AF43" s="195">
        <f t="shared" si="19"/>
        <v>0</v>
      </c>
    </row>
    <row r="44" spans="1:32" s="30" customFormat="1" x14ac:dyDescent="0.25">
      <c r="A44" s="19">
        <v>30</v>
      </c>
      <c r="B44" s="20"/>
      <c r="C44" s="123"/>
      <c r="D44" s="20"/>
      <c r="E44" s="20"/>
      <c r="F44" s="20"/>
      <c r="G44" s="140"/>
      <c r="H44" s="197">
        <f t="shared" si="6"/>
        <v>0</v>
      </c>
      <c r="I44" s="135" t="str">
        <f t="shared" si="20"/>
        <v/>
      </c>
      <c r="J44" s="92" t="b">
        <f t="shared" si="7"/>
        <v>0</v>
      </c>
      <c r="K44" s="92" t="str">
        <f t="shared" si="8"/>
        <v/>
      </c>
      <c r="L44" s="92" t="b">
        <f>IF(C44="",FALSE,IFERROR(NOT(MATCH(C44,'Anställda och korttidsarbete'!$C:$C,0)&gt;0),TRUE))</f>
        <v>0</v>
      </c>
      <c r="M44" s="92" t="str">
        <f t="shared" si="9"/>
        <v/>
      </c>
      <c r="N44" s="92" t="b">
        <f t="shared" si="10"/>
        <v>0</v>
      </c>
      <c r="O44" s="92" t="str">
        <f t="shared" si="11"/>
        <v/>
      </c>
      <c r="P44" s="13" t="b">
        <f t="shared" si="12"/>
        <v>0</v>
      </c>
      <c r="Q44" s="92" t="str">
        <f t="shared" si="13"/>
        <v/>
      </c>
      <c r="R44" s="92" t="b">
        <f t="shared" si="14"/>
        <v>0</v>
      </c>
      <c r="S44" s="94" t="e">
        <f t="shared" si="0"/>
        <v>#VALUE!</v>
      </c>
      <c r="T44" s="94" t="e">
        <f t="shared" si="1"/>
        <v>#VALUE!</v>
      </c>
      <c r="U44" s="94" t="e">
        <f t="shared" si="2"/>
        <v>#VALUE!</v>
      </c>
      <c r="V44" s="95" t="e">
        <f t="shared" si="3"/>
        <v>#VALUE!</v>
      </c>
      <c r="W44" s="95" t="e">
        <f t="shared" si="15"/>
        <v>#VALUE!</v>
      </c>
      <c r="X44" s="95" t="b">
        <f t="shared" si="21"/>
        <v>0</v>
      </c>
      <c r="Y44" s="76" t="str">
        <f t="shared" si="4"/>
        <v/>
      </c>
      <c r="Z44" s="94" t="e" cm="1">
        <f t="array" aca="1" ref="Z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AA44" s="94" t="str">
        <f t="shared" si="5"/>
        <v/>
      </c>
      <c r="AB44" s="96" t="b">
        <f t="shared" si="16"/>
        <v>0</v>
      </c>
      <c r="AC44" s="195">
        <f t="shared" si="17"/>
        <v>0</v>
      </c>
      <c r="AD44" s="195">
        <f>SUMIF($C$14:C43,C44,$AC$14:AC43)</f>
        <v>0</v>
      </c>
      <c r="AE44" s="15">
        <f t="shared" si="18"/>
        <v>10000</v>
      </c>
      <c r="AF44" s="195">
        <f t="shared" si="19"/>
        <v>0</v>
      </c>
    </row>
    <row r="45" spans="1:32" s="30" customFormat="1" x14ac:dyDescent="0.25">
      <c r="A45" s="19">
        <v>31</v>
      </c>
      <c r="B45" s="20"/>
      <c r="C45" s="123"/>
      <c r="D45" s="20"/>
      <c r="E45" s="20"/>
      <c r="F45" s="20"/>
      <c r="G45" s="140"/>
      <c r="H45" s="197">
        <f t="shared" si="6"/>
        <v>0</v>
      </c>
      <c r="I45" s="135" t="str">
        <f t="shared" si="20"/>
        <v/>
      </c>
      <c r="J45" s="92" t="b">
        <f t="shared" si="7"/>
        <v>0</v>
      </c>
      <c r="K45" s="92" t="str">
        <f t="shared" si="8"/>
        <v/>
      </c>
      <c r="L45" s="92" t="b">
        <f>IF(C45="",FALSE,IFERROR(NOT(MATCH(C45,'Anställda och korttidsarbete'!$C:$C,0)&gt;0),TRUE))</f>
        <v>0</v>
      </c>
      <c r="M45" s="92" t="str">
        <f t="shared" si="9"/>
        <v/>
      </c>
      <c r="N45" s="92" t="b">
        <f t="shared" si="10"/>
        <v>0</v>
      </c>
      <c r="O45" s="92" t="str">
        <f t="shared" si="11"/>
        <v/>
      </c>
      <c r="P45" s="13" t="b">
        <f t="shared" si="12"/>
        <v>0</v>
      </c>
      <c r="Q45" s="92" t="str">
        <f t="shared" si="13"/>
        <v/>
      </c>
      <c r="R45" s="92" t="b">
        <f t="shared" si="14"/>
        <v>0</v>
      </c>
      <c r="S45" s="94" t="e">
        <f t="shared" si="0"/>
        <v>#VALUE!</v>
      </c>
      <c r="T45" s="94" t="e">
        <f t="shared" si="1"/>
        <v>#VALUE!</v>
      </c>
      <c r="U45" s="94" t="e">
        <f t="shared" si="2"/>
        <v>#VALUE!</v>
      </c>
      <c r="V45" s="95" t="e">
        <f t="shared" si="3"/>
        <v>#VALUE!</v>
      </c>
      <c r="W45" s="95" t="e">
        <f t="shared" si="15"/>
        <v>#VALUE!</v>
      </c>
      <c r="X45" s="95" t="b">
        <f t="shared" si="21"/>
        <v>0</v>
      </c>
      <c r="Y45" s="76" t="str">
        <f t="shared" si="4"/>
        <v/>
      </c>
      <c r="Z45" s="94" t="e" cm="1">
        <f t="array" aca="1" ref="Z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AA45" s="94" t="str">
        <f t="shared" si="5"/>
        <v/>
      </c>
      <c r="AB45" s="96" t="b">
        <f t="shared" si="16"/>
        <v>0</v>
      </c>
      <c r="AC45" s="195">
        <f t="shared" si="17"/>
        <v>0</v>
      </c>
      <c r="AD45" s="195">
        <f>SUMIF($C$14:C44,C45,$AC$14:AC44)</f>
        <v>0</v>
      </c>
      <c r="AE45" s="15">
        <f t="shared" si="18"/>
        <v>10000</v>
      </c>
      <c r="AF45" s="195">
        <f t="shared" si="19"/>
        <v>0</v>
      </c>
    </row>
    <row r="46" spans="1:32" s="30" customFormat="1" x14ac:dyDescent="0.25">
      <c r="A46" s="19">
        <v>32</v>
      </c>
      <c r="B46" s="20"/>
      <c r="C46" s="123"/>
      <c r="D46" s="20"/>
      <c r="E46" s="20"/>
      <c r="F46" s="20"/>
      <c r="G46" s="140"/>
      <c r="H46" s="197">
        <f t="shared" si="6"/>
        <v>0</v>
      </c>
      <c r="I46" s="135" t="str">
        <f t="shared" si="20"/>
        <v/>
      </c>
      <c r="J46" s="92" t="b">
        <f t="shared" si="7"/>
        <v>0</v>
      </c>
      <c r="K46" s="92" t="str">
        <f t="shared" si="8"/>
        <v/>
      </c>
      <c r="L46" s="92" t="b">
        <f>IF(C46="",FALSE,IFERROR(NOT(MATCH(C46,'Anställda och korttidsarbete'!$C:$C,0)&gt;0),TRUE))</f>
        <v>0</v>
      </c>
      <c r="M46" s="92" t="str">
        <f t="shared" si="9"/>
        <v/>
      </c>
      <c r="N46" s="92" t="b">
        <f t="shared" si="10"/>
        <v>0</v>
      </c>
      <c r="O46" s="92" t="str">
        <f t="shared" si="11"/>
        <v/>
      </c>
      <c r="P46" s="13" t="b">
        <f t="shared" si="12"/>
        <v>0</v>
      </c>
      <c r="Q46" s="92" t="str">
        <f t="shared" si="13"/>
        <v/>
      </c>
      <c r="R46" s="92" t="b">
        <f t="shared" si="14"/>
        <v>0</v>
      </c>
      <c r="S46" s="94" t="e">
        <f t="shared" si="0"/>
        <v>#VALUE!</v>
      </c>
      <c r="T46" s="94" t="e">
        <f t="shared" si="1"/>
        <v>#VALUE!</v>
      </c>
      <c r="U46" s="94" t="e">
        <f t="shared" si="2"/>
        <v>#VALUE!</v>
      </c>
      <c r="V46" s="95" t="e">
        <f t="shared" si="3"/>
        <v>#VALUE!</v>
      </c>
      <c r="W46" s="95" t="e">
        <f t="shared" si="15"/>
        <v>#VALUE!</v>
      </c>
      <c r="X46" s="95" t="b">
        <f t="shared" si="21"/>
        <v>0</v>
      </c>
      <c r="Y46" s="76" t="str">
        <f t="shared" si="4"/>
        <v/>
      </c>
      <c r="Z46" s="94" t="e" cm="1">
        <f t="array" aca="1" ref="Z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AA46" s="94" t="str">
        <f t="shared" si="5"/>
        <v/>
      </c>
      <c r="AB46" s="96" t="b">
        <f t="shared" si="16"/>
        <v>0</v>
      </c>
      <c r="AC46" s="195">
        <f t="shared" si="17"/>
        <v>0</v>
      </c>
      <c r="AD46" s="195">
        <f>SUMIF($C$14:C45,C46,$AC$14:AC45)</f>
        <v>0</v>
      </c>
      <c r="AE46" s="15">
        <f t="shared" si="18"/>
        <v>10000</v>
      </c>
      <c r="AF46" s="195">
        <f t="shared" si="19"/>
        <v>0</v>
      </c>
    </row>
    <row r="47" spans="1:32" s="30" customFormat="1" x14ac:dyDescent="0.25">
      <c r="A47" s="19">
        <v>33</v>
      </c>
      <c r="B47" s="20"/>
      <c r="C47" s="123"/>
      <c r="D47" s="20"/>
      <c r="E47" s="20"/>
      <c r="F47" s="20"/>
      <c r="G47" s="140"/>
      <c r="H47" s="197">
        <f t="shared" si="6"/>
        <v>0</v>
      </c>
      <c r="I47" s="135" t="str">
        <f t="shared" si="20"/>
        <v/>
      </c>
      <c r="J47" s="92" t="b">
        <f t="shared" si="7"/>
        <v>0</v>
      </c>
      <c r="K47" s="92" t="str">
        <f t="shared" si="8"/>
        <v/>
      </c>
      <c r="L47" s="92" t="b">
        <f>IF(C47="",FALSE,IFERROR(NOT(MATCH(C47,'Anställda och korttidsarbete'!$C:$C,0)&gt;0),TRUE))</f>
        <v>0</v>
      </c>
      <c r="M47" s="92" t="str">
        <f t="shared" si="9"/>
        <v/>
      </c>
      <c r="N47" s="92" t="b">
        <f t="shared" si="10"/>
        <v>0</v>
      </c>
      <c r="O47" s="92" t="str">
        <f t="shared" si="11"/>
        <v/>
      </c>
      <c r="P47" s="13" t="b">
        <f t="shared" si="12"/>
        <v>0</v>
      </c>
      <c r="Q47" s="92" t="str">
        <f t="shared" si="13"/>
        <v/>
      </c>
      <c r="R47" s="92" t="b">
        <f t="shared" si="14"/>
        <v>0</v>
      </c>
      <c r="S47" s="94" t="e">
        <f t="shared" si="0"/>
        <v>#VALUE!</v>
      </c>
      <c r="T47" s="94" t="e">
        <f t="shared" si="1"/>
        <v>#VALUE!</v>
      </c>
      <c r="U47" s="94" t="e">
        <f t="shared" si="2"/>
        <v>#VALUE!</v>
      </c>
      <c r="V47" s="95" t="e">
        <f t="shared" si="3"/>
        <v>#VALUE!</v>
      </c>
      <c r="W47" s="95" t="e">
        <f t="shared" si="15"/>
        <v>#VALUE!</v>
      </c>
      <c r="X47" s="95" t="b">
        <f t="shared" si="21"/>
        <v>0</v>
      </c>
      <c r="Y47" s="76" t="str">
        <f t="shared" si="4"/>
        <v/>
      </c>
      <c r="Z47" s="94" t="e" cm="1">
        <f t="array" aca="1" ref="Z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AA47" s="94" t="str">
        <f t="shared" si="5"/>
        <v/>
      </c>
      <c r="AB47" s="96" t="b">
        <f t="shared" si="16"/>
        <v>0</v>
      </c>
      <c r="AC47" s="195">
        <f t="shared" si="17"/>
        <v>0</v>
      </c>
      <c r="AD47" s="195">
        <f>SUMIF($C$14:C46,C47,$AC$14:AC46)</f>
        <v>0</v>
      </c>
      <c r="AE47" s="15">
        <f t="shared" si="18"/>
        <v>10000</v>
      </c>
      <c r="AF47" s="195">
        <f t="shared" si="19"/>
        <v>0</v>
      </c>
    </row>
    <row r="48" spans="1:32" s="30" customFormat="1" x14ac:dyDescent="0.25">
      <c r="A48" s="19">
        <v>34</v>
      </c>
      <c r="B48" s="20"/>
      <c r="C48" s="123"/>
      <c r="D48" s="20"/>
      <c r="E48" s="20"/>
      <c r="F48" s="20"/>
      <c r="G48" s="140"/>
      <c r="H48" s="197">
        <f t="shared" si="6"/>
        <v>0</v>
      </c>
      <c r="I48" s="135" t="str">
        <f t="shared" si="20"/>
        <v/>
      </c>
      <c r="J48" s="92" t="b">
        <f t="shared" si="7"/>
        <v>0</v>
      </c>
      <c r="K48" s="92" t="str">
        <f t="shared" si="8"/>
        <v/>
      </c>
      <c r="L48" s="92" t="b">
        <f>IF(C48="",FALSE,IFERROR(NOT(MATCH(C48,'Anställda och korttidsarbete'!$C:$C,0)&gt;0),TRUE))</f>
        <v>0</v>
      </c>
      <c r="M48" s="92" t="str">
        <f t="shared" si="9"/>
        <v/>
      </c>
      <c r="N48" s="92" t="b">
        <f t="shared" si="10"/>
        <v>0</v>
      </c>
      <c r="O48" s="92" t="str">
        <f t="shared" si="11"/>
        <v/>
      </c>
      <c r="P48" s="13" t="b">
        <f t="shared" si="12"/>
        <v>0</v>
      </c>
      <c r="Q48" s="92" t="str">
        <f t="shared" si="13"/>
        <v/>
      </c>
      <c r="R48" s="92" t="b">
        <f t="shared" si="14"/>
        <v>0</v>
      </c>
      <c r="S48" s="94" t="e">
        <f t="shared" si="0"/>
        <v>#VALUE!</v>
      </c>
      <c r="T48" s="94" t="e">
        <f t="shared" si="1"/>
        <v>#VALUE!</v>
      </c>
      <c r="U48" s="94" t="e">
        <f t="shared" si="2"/>
        <v>#VALUE!</v>
      </c>
      <c r="V48" s="95" t="e">
        <f t="shared" si="3"/>
        <v>#VALUE!</v>
      </c>
      <c r="W48" s="95" t="e">
        <f t="shared" si="15"/>
        <v>#VALUE!</v>
      </c>
      <c r="X48" s="95" t="b">
        <f t="shared" si="21"/>
        <v>0</v>
      </c>
      <c r="Y48" s="76" t="str">
        <f t="shared" si="4"/>
        <v/>
      </c>
      <c r="Z48" s="94" t="e" cm="1">
        <f t="array" aca="1" ref="Z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AA48" s="94" t="str">
        <f t="shared" si="5"/>
        <v/>
      </c>
      <c r="AB48" s="96" t="b">
        <f t="shared" si="16"/>
        <v>0</v>
      </c>
      <c r="AC48" s="195">
        <f t="shared" si="17"/>
        <v>0</v>
      </c>
      <c r="AD48" s="195">
        <f>SUMIF($C$14:C47,C48,$AC$14:AC47)</f>
        <v>0</v>
      </c>
      <c r="AE48" s="15">
        <f t="shared" si="18"/>
        <v>10000</v>
      </c>
      <c r="AF48" s="195">
        <f t="shared" si="19"/>
        <v>0</v>
      </c>
    </row>
    <row r="49" spans="1:32" s="30" customFormat="1" x14ac:dyDescent="0.25">
      <c r="A49" s="19">
        <v>35</v>
      </c>
      <c r="B49" s="20"/>
      <c r="C49" s="123"/>
      <c r="D49" s="20"/>
      <c r="E49" s="20"/>
      <c r="F49" s="20"/>
      <c r="G49" s="140"/>
      <c r="H49" s="197">
        <f t="shared" si="6"/>
        <v>0</v>
      </c>
      <c r="I49" s="135" t="str">
        <f t="shared" si="20"/>
        <v/>
      </c>
      <c r="J49" s="92" t="b">
        <f t="shared" si="7"/>
        <v>0</v>
      </c>
      <c r="K49" s="92" t="str">
        <f t="shared" si="8"/>
        <v/>
      </c>
      <c r="L49" s="92" t="b">
        <f>IF(C49="",FALSE,IFERROR(NOT(MATCH(C49,'Anställda och korttidsarbete'!$C:$C,0)&gt;0),TRUE))</f>
        <v>0</v>
      </c>
      <c r="M49" s="92" t="str">
        <f t="shared" si="9"/>
        <v/>
      </c>
      <c r="N49" s="92" t="b">
        <f t="shared" si="10"/>
        <v>0</v>
      </c>
      <c r="O49" s="92" t="str">
        <f t="shared" si="11"/>
        <v/>
      </c>
      <c r="P49" s="13" t="b">
        <f t="shared" si="12"/>
        <v>0</v>
      </c>
      <c r="Q49" s="92" t="str">
        <f t="shared" si="13"/>
        <v/>
      </c>
      <c r="R49" s="92" t="b">
        <f t="shared" si="14"/>
        <v>0</v>
      </c>
      <c r="S49" s="94" t="e">
        <f t="shared" si="0"/>
        <v>#VALUE!</v>
      </c>
      <c r="T49" s="94" t="e">
        <f t="shared" si="1"/>
        <v>#VALUE!</v>
      </c>
      <c r="U49" s="94" t="e">
        <f t="shared" si="2"/>
        <v>#VALUE!</v>
      </c>
      <c r="V49" s="95" t="e">
        <f t="shared" si="3"/>
        <v>#VALUE!</v>
      </c>
      <c r="W49" s="95" t="e">
        <f t="shared" si="15"/>
        <v>#VALUE!</v>
      </c>
      <c r="X49" s="95" t="b">
        <f t="shared" si="21"/>
        <v>0</v>
      </c>
      <c r="Y49" s="76" t="str">
        <f t="shared" si="4"/>
        <v/>
      </c>
      <c r="Z49" s="94" t="e" cm="1">
        <f t="array" aca="1" ref="Z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AA49" s="94" t="str">
        <f t="shared" si="5"/>
        <v/>
      </c>
      <c r="AB49" s="96" t="b">
        <f t="shared" si="16"/>
        <v>0</v>
      </c>
      <c r="AC49" s="195">
        <f t="shared" si="17"/>
        <v>0</v>
      </c>
      <c r="AD49" s="195">
        <f>SUMIF($C$14:C48,C49,$AC$14:AC48)</f>
        <v>0</v>
      </c>
      <c r="AE49" s="15">
        <f t="shared" si="18"/>
        <v>10000</v>
      </c>
      <c r="AF49" s="195">
        <f t="shared" si="19"/>
        <v>0</v>
      </c>
    </row>
    <row r="50" spans="1:32" s="30" customFormat="1" x14ac:dyDescent="0.25">
      <c r="A50" s="19">
        <v>36</v>
      </c>
      <c r="B50" s="20"/>
      <c r="C50" s="123"/>
      <c r="D50" s="20"/>
      <c r="E50" s="20"/>
      <c r="F50" s="20"/>
      <c r="G50" s="140"/>
      <c r="H50" s="197">
        <f t="shared" si="6"/>
        <v>0</v>
      </c>
      <c r="I50" s="135" t="str">
        <f t="shared" si="20"/>
        <v/>
      </c>
      <c r="J50" s="92" t="b">
        <f t="shared" si="7"/>
        <v>0</v>
      </c>
      <c r="K50" s="92" t="str">
        <f t="shared" si="8"/>
        <v/>
      </c>
      <c r="L50" s="92" t="b">
        <f>IF(C50="",FALSE,IFERROR(NOT(MATCH(C50,'Anställda och korttidsarbete'!$C:$C,0)&gt;0),TRUE))</f>
        <v>0</v>
      </c>
      <c r="M50" s="92" t="str">
        <f t="shared" si="9"/>
        <v/>
      </c>
      <c r="N50" s="92" t="b">
        <f t="shared" si="10"/>
        <v>0</v>
      </c>
      <c r="O50" s="92" t="str">
        <f t="shared" si="11"/>
        <v/>
      </c>
      <c r="P50" s="13" t="b">
        <f t="shared" si="12"/>
        <v>0</v>
      </c>
      <c r="Q50" s="92" t="str">
        <f t="shared" si="13"/>
        <v/>
      </c>
      <c r="R50" s="92" t="b">
        <f t="shared" si="14"/>
        <v>0</v>
      </c>
      <c r="S50" s="94" t="e">
        <f t="shared" si="0"/>
        <v>#VALUE!</v>
      </c>
      <c r="T50" s="94" t="e">
        <f t="shared" si="1"/>
        <v>#VALUE!</v>
      </c>
      <c r="U50" s="94" t="e">
        <f t="shared" si="2"/>
        <v>#VALUE!</v>
      </c>
      <c r="V50" s="95" t="e">
        <f t="shared" si="3"/>
        <v>#VALUE!</v>
      </c>
      <c r="W50" s="95" t="e">
        <f t="shared" si="15"/>
        <v>#VALUE!</v>
      </c>
      <c r="X50" s="95" t="b">
        <f t="shared" si="21"/>
        <v>0</v>
      </c>
      <c r="Y50" s="76" t="str">
        <f t="shared" si="4"/>
        <v/>
      </c>
      <c r="Z50" s="94" t="e" cm="1">
        <f t="array" aca="1" ref="Z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AA50" s="94" t="str">
        <f t="shared" si="5"/>
        <v/>
      </c>
      <c r="AB50" s="96" t="b">
        <f t="shared" si="16"/>
        <v>0</v>
      </c>
      <c r="AC50" s="195">
        <f t="shared" si="17"/>
        <v>0</v>
      </c>
      <c r="AD50" s="195">
        <f>SUMIF($C$14:C49,C50,$AC$14:AC49)</f>
        <v>0</v>
      </c>
      <c r="AE50" s="15">
        <f t="shared" si="18"/>
        <v>10000</v>
      </c>
      <c r="AF50" s="195">
        <f t="shared" si="19"/>
        <v>0</v>
      </c>
    </row>
    <row r="51" spans="1:32" s="30" customFormat="1" x14ac:dyDescent="0.25">
      <c r="A51" s="19">
        <v>37</v>
      </c>
      <c r="B51" s="20"/>
      <c r="C51" s="123"/>
      <c r="D51" s="20"/>
      <c r="E51" s="20"/>
      <c r="F51" s="20"/>
      <c r="G51" s="140"/>
      <c r="H51" s="197">
        <f t="shared" si="6"/>
        <v>0</v>
      </c>
      <c r="I51" s="135" t="str">
        <f t="shared" si="20"/>
        <v/>
      </c>
      <c r="J51" s="92" t="b">
        <f t="shared" si="7"/>
        <v>0</v>
      </c>
      <c r="K51" s="92" t="str">
        <f t="shared" si="8"/>
        <v/>
      </c>
      <c r="L51" s="92" t="b">
        <f>IF(C51="",FALSE,IFERROR(NOT(MATCH(C51,'Anställda och korttidsarbete'!$C:$C,0)&gt;0),TRUE))</f>
        <v>0</v>
      </c>
      <c r="M51" s="92" t="str">
        <f t="shared" si="9"/>
        <v/>
      </c>
      <c r="N51" s="92" t="b">
        <f t="shared" si="10"/>
        <v>0</v>
      </c>
      <c r="O51" s="92" t="str">
        <f t="shared" si="11"/>
        <v/>
      </c>
      <c r="P51" s="13" t="b">
        <f t="shared" si="12"/>
        <v>0</v>
      </c>
      <c r="Q51" s="92" t="str">
        <f t="shared" si="13"/>
        <v/>
      </c>
      <c r="R51" s="92" t="b">
        <f t="shared" si="14"/>
        <v>0</v>
      </c>
      <c r="S51" s="94" t="e">
        <f t="shared" si="0"/>
        <v>#VALUE!</v>
      </c>
      <c r="T51" s="94" t="e">
        <f t="shared" si="1"/>
        <v>#VALUE!</v>
      </c>
      <c r="U51" s="94" t="e">
        <f t="shared" si="2"/>
        <v>#VALUE!</v>
      </c>
      <c r="V51" s="95" t="e">
        <f t="shared" si="3"/>
        <v>#VALUE!</v>
      </c>
      <c r="W51" s="95" t="e">
        <f t="shared" si="15"/>
        <v>#VALUE!</v>
      </c>
      <c r="X51" s="95" t="b">
        <f t="shared" si="21"/>
        <v>0</v>
      </c>
      <c r="Y51" s="76" t="str">
        <f t="shared" si="4"/>
        <v/>
      </c>
      <c r="Z51" s="94" t="e" cm="1">
        <f t="array" aca="1" ref="Z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AA51" s="94" t="str">
        <f t="shared" si="5"/>
        <v/>
      </c>
      <c r="AB51" s="96" t="b">
        <f t="shared" si="16"/>
        <v>0</v>
      </c>
      <c r="AC51" s="195">
        <f t="shared" si="17"/>
        <v>0</v>
      </c>
      <c r="AD51" s="195">
        <f>SUMIF($C$14:C50,C51,$AC$14:AC50)</f>
        <v>0</v>
      </c>
      <c r="AE51" s="15">
        <f t="shared" si="18"/>
        <v>10000</v>
      </c>
      <c r="AF51" s="195">
        <f t="shared" si="19"/>
        <v>0</v>
      </c>
    </row>
    <row r="52" spans="1:32" s="30" customFormat="1" x14ac:dyDescent="0.25">
      <c r="A52" s="19">
        <v>38</v>
      </c>
      <c r="B52" s="20"/>
      <c r="C52" s="123"/>
      <c r="D52" s="20"/>
      <c r="E52" s="20"/>
      <c r="F52" s="20"/>
      <c r="G52" s="140"/>
      <c r="H52" s="197">
        <f t="shared" si="6"/>
        <v>0</v>
      </c>
      <c r="I52" s="135" t="str">
        <f t="shared" si="20"/>
        <v/>
      </c>
      <c r="J52" s="92" t="b">
        <f t="shared" si="7"/>
        <v>0</v>
      </c>
      <c r="K52" s="92" t="str">
        <f t="shared" si="8"/>
        <v/>
      </c>
      <c r="L52" s="92" t="b">
        <f>IF(C52="",FALSE,IFERROR(NOT(MATCH(C52,'Anställda och korttidsarbete'!$C:$C,0)&gt;0),TRUE))</f>
        <v>0</v>
      </c>
      <c r="M52" s="92" t="str">
        <f t="shared" si="9"/>
        <v/>
      </c>
      <c r="N52" s="92" t="b">
        <f t="shared" si="10"/>
        <v>0</v>
      </c>
      <c r="O52" s="92" t="str">
        <f t="shared" si="11"/>
        <v/>
      </c>
      <c r="P52" s="13" t="b">
        <f t="shared" si="12"/>
        <v>0</v>
      </c>
      <c r="Q52" s="92" t="str">
        <f t="shared" si="13"/>
        <v/>
      </c>
      <c r="R52" s="92" t="b">
        <f t="shared" si="14"/>
        <v>0</v>
      </c>
      <c r="S52" s="94" t="e">
        <f t="shared" si="0"/>
        <v>#VALUE!</v>
      </c>
      <c r="T52" s="94" t="e">
        <f t="shared" si="1"/>
        <v>#VALUE!</v>
      </c>
      <c r="U52" s="94" t="e">
        <f t="shared" si="2"/>
        <v>#VALUE!</v>
      </c>
      <c r="V52" s="95" t="e">
        <f t="shared" si="3"/>
        <v>#VALUE!</v>
      </c>
      <c r="W52" s="95" t="e">
        <f t="shared" si="15"/>
        <v>#VALUE!</v>
      </c>
      <c r="X52" s="95" t="b">
        <f t="shared" si="21"/>
        <v>0</v>
      </c>
      <c r="Y52" s="76" t="str">
        <f t="shared" si="4"/>
        <v/>
      </c>
      <c r="Z52" s="94" t="e" cm="1">
        <f t="array" aca="1" ref="Z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AA52" s="94" t="str">
        <f t="shared" si="5"/>
        <v/>
      </c>
      <c r="AB52" s="96" t="b">
        <f t="shared" si="16"/>
        <v>0</v>
      </c>
      <c r="AC52" s="195">
        <f t="shared" si="17"/>
        <v>0</v>
      </c>
      <c r="AD52" s="195">
        <f>SUMIF($C$14:C51,C52,$AC$14:AC51)</f>
        <v>0</v>
      </c>
      <c r="AE52" s="15">
        <f t="shared" si="18"/>
        <v>10000</v>
      </c>
      <c r="AF52" s="195">
        <f t="shared" si="19"/>
        <v>0</v>
      </c>
    </row>
    <row r="53" spans="1:32" s="30" customFormat="1" x14ac:dyDescent="0.25">
      <c r="A53" s="19">
        <v>39</v>
      </c>
      <c r="B53" s="20"/>
      <c r="C53" s="123"/>
      <c r="D53" s="20"/>
      <c r="E53" s="20"/>
      <c r="F53" s="20"/>
      <c r="G53" s="140"/>
      <c r="H53" s="197">
        <f t="shared" si="6"/>
        <v>0</v>
      </c>
      <c r="I53" s="135" t="str">
        <f t="shared" si="20"/>
        <v/>
      </c>
      <c r="J53" s="92" t="b">
        <f t="shared" si="7"/>
        <v>0</v>
      </c>
      <c r="K53" s="92" t="str">
        <f t="shared" si="8"/>
        <v/>
      </c>
      <c r="L53" s="92" t="b">
        <f>IF(C53="",FALSE,IFERROR(NOT(MATCH(C53,'Anställda och korttidsarbete'!$C:$C,0)&gt;0),TRUE))</f>
        <v>0</v>
      </c>
      <c r="M53" s="92" t="str">
        <f t="shared" si="9"/>
        <v/>
      </c>
      <c r="N53" s="92" t="b">
        <f t="shared" si="10"/>
        <v>0</v>
      </c>
      <c r="O53" s="92" t="str">
        <f t="shared" si="11"/>
        <v/>
      </c>
      <c r="P53" s="13" t="b">
        <f t="shared" si="12"/>
        <v>0</v>
      </c>
      <c r="Q53" s="92" t="str">
        <f t="shared" si="13"/>
        <v/>
      </c>
      <c r="R53" s="92" t="b">
        <f t="shared" si="14"/>
        <v>0</v>
      </c>
      <c r="S53" s="94" t="e">
        <f t="shared" si="0"/>
        <v>#VALUE!</v>
      </c>
      <c r="T53" s="94" t="e">
        <f t="shared" si="1"/>
        <v>#VALUE!</v>
      </c>
      <c r="U53" s="94" t="e">
        <f t="shared" si="2"/>
        <v>#VALUE!</v>
      </c>
      <c r="V53" s="95" t="e">
        <f t="shared" si="3"/>
        <v>#VALUE!</v>
      </c>
      <c r="W53" s="95" t="e">
        <f t="shared" si="15"/>
        <v>#VALUE!</v>
      </c>
      <c r="X53" s="95" t="b">
        <f t="shared" si="21"/>
        <v>0</v>
      </c>
      <c r="Y53" s="76" t="str">
        <f t="shared" si="4"/>
        <v/>
      </c>
      <c r="Z53" s="94" t="e" cm="1">
        <f t="array" aca="1" ref="Z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AA53" s="94" t="str">
        <f t="shared" si="5"/>
        <v/>
      </c>
      <c r="AB53" s="96" t="b">
        <f t="shared" si="16"/>
        <v>0</v>
      </c>
      <c r="AC53" s="195">
        <f t="shared" si="17"/>
        <v>0</v>
      </c>
      <c r="AD53" s="195">
        <f>SUMIF($C$14:C52,C53,$AC$14:AC52)</f>
        <v>0</v>
      </c>
      <c r="AE53" s="15">
        <f t="shared" si="18"/>
        <v>10000</v>
      </c>
      <c r="AF53" s="195">
        <f t="shared" si="19"/>
        <v>0</v>
      </c>
    </row>
    <row r="54" spans="1:32" s="30" customFormat="1" x14ac:dyDescent="0.25">
      <c r="A54" s="19">
        <v>40</v>
      </c>
      <c r="B54" s="20"/>
      <c r="C54" s="123"/>
      <c r="D54" s="20"/>
      <c r="E54" s="20"/>
      <c r="F54" s="20"/>
      <c r="G54" s="140"/>
      <c r="H54" s="197">
        <f t="shared" si="6"/>
        <v>0</v>
      </c>
      <c r="I54" s="135" t="str">
        <f t="shared" si="20"/>
        <v/>
      </c>
      <c r="J54" s="92" t="b">
        <f t="shared" si="7"/>
        <v>0</v>
      </c>
      <c r="K54" s="92" t="str">
        <f t="shared" si="8"/>
        <v/>
      </c>
      <c r="L54" s="92" t="b">
        <f>IF(C54="",FALSE,IFERROR(NOT(MATCH(C54,'Anställda och korttidsarbete'!$C:$C,0)&gt;0),TRUE))</f>
        <v>0</v>
      </c>
      <c r="M54" s="92" t="str">
        <f t="shared" si="9"/>
        <v/>
      </c>
      <c r="N54" s="92" t="b">
        <f t="shared" si="10"/>
        <v>0</v>
      </c>
      <c r="O54" s="92" t="str">
        <f t="shared" si="11"/>
        <v/>
      </c>
      <c r="P54" s="13" t="b">
        <f t="shared" si="12"/>
        <v>0</v>
      </c>
      <c r="Q54" s="92" t="str">
        <f t="shared" si="13"/>
        <v/>
      </c>
      <c r="R54" s="92" t="b">
        <f t="shared" si="14"/>
        <v>0</v>
      </c>
      <c r="S54" s="94" t="e">
        <f t="shared" si="0"/>
        <v>#VALUE!</v>
      </c>
      <c r="T54" s="94" t="e">
        <f t="shared" si="1"/>
        <v>#VALUE!</v>
      </c>
      <c r="U54" s="94" t="e">
        <f t="shared" si="2"/>
        <v>#VALUE!</v>
      </c>
      <c r="V54" s="95" t="e">
        <f t="shared" si="3"/>
        <v>#VALUE!</v>
      </c>
      <c r="W54" s="95" t="e">
        <f t="shared" si="15"/>
        <v>#VALUE!</v>
      </c>
      <c r="X54" s="95" t="b">
        <f t="shared" si="21"/>
        <v>0</v>
      </c>
      <c r="Y54" s="76" t="str">
        <f t="shared" si="4"/>
        <v/>
      </c>
      <c r="Z54" s="94" t="e" cm="1">
        <f t="array" aca="1" ref="Z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AA54" s="94" t="str">
        <f t="shared" si="5"/>
        <v/>
      </c>
      <c r="AB54" s="96" t="b">
        <f t="shared" si="16"/>
        <v>0</v>
      </c>
      <c r="AC54" s="195">
        <f t="shared" si="17"/>
        <v>0</v>
      </c>
      <c r="AD54" s="195">
        <f>SUMIF($C$14:C53,C54,$AC$14:AC53)</f>
        <v>0</v>
      </c>
      <c r="AE54" s="15">
        <f t="shared" si="18"/>
        <v>10000</v>
      </c>
      <c r="AF54" s="195">
        <f t="shared" si="19"/>
        <v>0</v>
      </c>
    </row>
    <row r="55" spans="1:32" s="30" customFormat="1" x14ac:dyDescent="0.25">
      <c r="A55" s="19">
        <v>41</v>
      </c>
      <c r="B55" s="20"/>
      <c r="C55" s="123"/>
      <c r="D55" s="20"/>
      <c r="E55" s="20"/>
      <c r="F55" s="20"/>
      <c r="G55" s="140"/>
      <c r="H55" s="197">
        <f t="shared" si="6"/>
        <v>0</v>
      </c>
      <c r="I55" s="135" t="str">
        <f t="shared" si="20"/>
        <v/>
      </c>
      <c r="J55" s="92" t="b">
        <f t="shared" si="7"/>
        <v>0</v>
      </c>
      <c r="K55" s="92" t="str">
        <f t="shared" si="8"/>
        <v/>
      </c>
      <c r="L55" s="92" t="b">
        <f>IF(C55="",FALSE,IFERROR(NOT(MATCH(C55,'Anställda och korttidsarbete'!$C:$C,0)&gt;0),TRUE))</f>
        <v>0</v>
      </c>
      <c r="M55" s="92" t="str">
        <f t="shared" si="9"/>
        <v/>
      </c>
      <c r="N55" s="92" t="b">
        <f t="shared" si="10"/>
        <v>0</v>
      </c>
      <c r="O55" s="92" t="str">
        <f t="shared" si="11"/>
        <v/>
      </c>
      <c r="P55" s="13" t="b">
        <f t="shared" si="12"/>
        <v>0</v>
      </c>
      <c r="Q55" s="92" t="str">
        <f t="shared" si="13"/>
        <v/>
      </c>
      <c r="R55" s="92" t="b">
        <f t="shared" si="14"/>
        <v>0</v>
      </c>
      <c r="S55" s="94" t="e">
        <f t="shared" si="0"/>
        <v>#VALUE!</v>
      </c>
      <c r="T55" s="94" t="e">
        <f t="shared" si="1"/>
        <v>#VALUE!</v>
      </c>
      <c r="U55" s="94" t="e">
        <f t="shared" si="2"/>
        <v>#VALUE!</v>
      </c>
      <c r="V55" s="95" t="e">
        <f t="shared" si="3"/>
        <v>#VALUE!</v>
      </c>
      <c r="W55" s="95" t="e">
        <f t="shared" si="15"/>
        <v>#VALUE!</v>
      </c>
      <c r="X55" s="95" t="b">
        <f t="shared" si="21"/>
        <v>0</v>
      </c>
      <c r="Y55" s="76" t="str">
        <f t="shared" si="4"/>
        <v/>
      </c>
      <c r="Z55" s="94" t="e" cm="1">
        <f t="array" aca="1" ref="Z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AA55" s="94" t="str">
        <f t="shared" si="5"/>
        <v/>
      </c>
      <c r="AB55" s="96" t="b">
        <f t="shared" si="16"/>
        <v>0</v>
      </c>
      <c r="AC55" s="195">
        <f t="shared" si="17"/>
        <v>0</v>
      </c>
      <c r="AD55" s="195">
        <f>SUMIF($C$14:C54,C55,$AC$14:AC54)</f>
        <v>0</v>
      </c>
      <c r="AE55" s="15">
        <f t="shared" si="18"/>
        <v>10000</v>
      </c>
      <c r="AF55" s="195">
        <f t="shared" si="19"/>
        <v>0</v>
      </c>
    </row>
    <row r="56" spans="1:32" s="30" customFormat="1" x14ac:dyDescent="0.25">
      <c r="A56" s="19">
        <v>42</v>
      </c>
      <c r="B56" s="20"/>
      <c r="C56" s="123"/>
      <c r="D56" s="20"/>
      <c r="E56" s="20"/>
      <c r="F56" s="20"/>
      <c r="G56" s="140"/>
      <c r="H56" s="197">
        <f t="shared" si="6"/>
        <v>0</v>
      </c>
      <c r="I56" s="135" t="str">
        <f t="shared" si="20"/>
        <v/>
      </c>
      <c r="J56" s="92" t="b">
        <f t="shared" si="7"/>
        <v>0</v>
      </c>
      <c r="K56" s="92" t="str">
        <f t="shared" si="8"/>
        <v/>
      </c>
      <c r="L56" s="92" t="b">
        <f>IF(C56="",FALSE,IFERROR(NOT(MATCH(C56,'Anställda och korttidsarbete'!$C:$C,0)&gt;0),TRUE))</f>
        <v>0</v>
      </c>
      <c r="M56" s="92" t="str">
        <f t="shared" si="9"/>
        <v/>
      </c>
      <c r="N56" s="92" t="b">
        <f t="shared" si="10"/>
        <v>0</v>
      </c>
      <c r="O56" s="92" t="str">
        <f t="shared" si="11"/>
        <v/>
      </c>
      <c r="P56" s="13" t="b">
        <f t="shared" si="12"/>
        <v>0</v>
      </c>
      <c r="Q56" s="92" t="str">
        <f t="shared" si="13"/>
        <v/>
      </c>
      <c r="R56" s="92" t="b">
        <f t="shared" si="14"/>
        <v>0</v>
      </c>
      <c r="S56" s="94" t="e">
        <f t="shared" si="0"/>
        <v>#VALUE!</v>
      </c>
      <c r="T56" s="94" t="e">
        <f t="shared" si="1"/>
        <v>#VALUE!</v>
      </c>
      <c r="U56" s="94" t="e">
        <f t="shared" si="2"/>
        <v>#VALUE!</v>
      </c>
      <c r="V56" s="95" t="e">
        <f t="shared" si="3"/>
        <v>#VALUE!</v>
      </c>
      <c r="W56" s="95" t="e">
        <f t="shared" si="15"/>
        <v>#VALUE!</v>
      </c>
      <c r="X56" s="95" t="b">
        <f t="shared" si="21"/>
        <v>0</v>
      </c>
      <c r="Y56" s="76" t="str">
        <f t="shared" si="4"/>
        <v/>
      </c>
      <c r="Z56" s="94" t="e" cm="1">
        <f t="array" aca="1" ref="Z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AA56" s="94" t="str">
        <f t="shared" si="5"/>
        <v/>
      </c>
      <c r="AB56" s="96" t="b">
        <f t="shared" si="16"/>
        <v>0</v>
      </c>
      <c r="AC56" s="195">
        <f t="shared" si="17"/>
        <v>0</v>
      </c>
      <c r="AD56" s="195">
        <f>SUMIF($C$14:C55,C56,$AC$14:AC55)</f>
        <v>0</v>
      </c>
      <c r="AE56" s="15">
        <f t="shared" si="18"/>
        <v>10000</v>
      </c>
      <c r="AF56" s="195">
        <f t="shared" si="19"/>
        <v>0</v>
      </c>
    </row>
    <row r="57" spans="1:32" s="30" customFormat="1" x14ac:dyDescent="0.25">
      <c r="A57" s="19">
        <v>43</v>
      </c>
      <c r="B57" s="20"/>
      <c r="C57" s="123"/>
      <c r="D57" s="20"/>
      <c r="E57" s="20"/>
      <c r="F57" s="20"/>
      <c r="G57" s="140"/>
      <c r="H57" s="197">
        <f t="shared" si="6"/>
        <v>0</v>
      </c>
      <c r="I57" s="135" t="str">
        <f t="shared" si="20"/>
        <v/>
      </c>
      <c r="J57" s="92" t="b">
        <f t="shared" si="7"/>
        <v>0</v>
      </c>
      <c r="K57" s="92" t="str">
        <f t="shared" si="8"/>
        <v/>
      </c>
      <c r="L57" s="92" t="b">
        <f>IF(C57="",FALSE,IFERROR(NOT(MATCH(C57,'Anställda och korttidsarbete'!$C:$C,0)&gt;0),TRUE))</f>
        <v>0</v>
      </c>
      <c r="M57" s="92" t="str">
        <f t="shared" si="9"/>
        <v/>
      </c>
      <c r="N57" s="92" t="b">
        <f t="shared" si="10"/>
        <v>0</v>
      </c>
      <c r="O57" s="92" t="str">
        <f t="shared" si="11"/>
        <v/>
      </c>
      <c r="P57" s="13" t="b">
        <f t="shared" si="12"/>
        <v>0</v>
      </c>
      <c r="Q57" s="92" t="str">
        <f t="shared" si="13"/>
        <v/>
      </c>
      <c r="R57" s="92" t="b">
        <f t="shared" si="14"/>
        <v>0</v>
      </c>
      <c r="S57" s="94" t="e">
        <f t="shared" si="0"/>
        <v>#VALUE!</v>
      </c>
      <c r="T57" s="94" t="e">
        <f t="shared" si="1"/>
        <v>#VALUE!</v>
      </c>
      <c r="U57" s="94" t="e">
        <f t="shared" si="2"/>
        <v>#VALUE!</v>
      </c>
      <c r="V57" s="95" t="e">
        <f t="shared" si="3"/>
        <v>#VALUE!</v>
      </c>
      <c r="W57" s="95" t="e">
        <f t="shared" si="15"/>
        <v>#VALUE!</v>
      </c>
      <c r="X57" s="95" t="b">
        <f t="shared" si="21"/>
        <v>0</v>
      </c>
      <c r="Y57" s="76" t="str">
        <f t="shared" si="4"/>
        <v/>
      </c>
      <c r="Z57" s="94" t="e" cm="1">
        <f t="array" aca="1" ref="Z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AA57" s="94" t="str">
        <f t="shared" si="5"/>
        <v/>
      </c>
      <c r="AB57" s="96" t="b">
        <f t="shared" si="16"/>
        <v>0</v>
      </c>
      <c r="AC57" s="195">
        <f t="shared" si="17"/>
        <v>0</v>
      </c>
      <c r="AD57" s="195">
        <f>SUMIF($C$14:C56,C57,$AC$14:AC56)</f>
        <v>0</v>
      </c>
      <c r="AE57" s="15">
        <f t="shared" si="18"/>
        <v>10000</v>
      </c>
      <c r="AF57" s="195">
        <f t="shared" si="19"/>
        <v>0</v>
      </c>
    </row>
    <row r="58" spans="1:32" s="30" customFormat="1" x14ac:dyDescent="0.25">
      <c r="A58" s="19">
        <v>44</v>
      </c>
      <c r="B58" s="20"/>
      <c r="C58" s="123"/>
      <c r="D58" s="20"/>
      <c r="E58" s="20"/>
      <c r="F58" s="20"/>
      <c r="G58" s="140"/>
      <c r="H58" s="197">
        <f t="shared" si="6"/>
        <v>0</v>
      </c>
      <c r="I58" s="135" t="str">
        <f t="shared" si="20"/>
        <v/>
      </c>
      <c r="J58" s="92" t="b">
        <f t="shared" si="7"/>
        <v>0</v>
      </c>
      <c r="K58" s="92" t="str">
        <f t="shared" si="8"/>
        <v/>
      </c>
      <c r="L58" s="92" t="b">
        <f>IF(C58="",FALSE,IFERROR(NOT(MATCH(C58,'Anställda och korttidsarbete'!$C:$C,0)&gt;0),TRUE))</f>
        <v>0</v>
      </c>
      <c r="M58" s="92" t="str">
        <f t="shared" si="9"/>
        <v/>
      </c>
      <c r="N58" s="92" t="b">
        <f t="shared" si="10"/>
        <v>0</v>
      </c>
      <c r="O58" s="92" t="str">
        <f t="shared" si="11"/>
        <v/>
      </c>
      <c r="P58" s="13" t="b">
        <f t="shared" si="12"/>
        <v>0</v>
      </c>
      <c r="Q58" s="92" t="str">
        <f t="shared" si="13"/>
        <v/>
      </c>
      <c r="R58" s="92" t="b">
        <f t="shared" si="14"/>
        <v>0</v>
      </c>
      <c r="S58" s="94" t="e">
        <f t="shared" si="0"/>
        <v>#VALUE!</v>
      </c>
      <c r="T58" s="94" t="e">
        <f t="shared" si="1"/>
        <v>#VALUE!</v>
      </c>
      <c r="U58" s="94" t="e">
        <f t="shared" si="2"/>
        <v>#VALUE!</v>
      </c>
      <c r="V58" s="95" t="e">
        <f t="shared" si="3"/>
        <v>#VALUE!</v>
      </c>
      <c r="W58" s="95" t="e">
        <f t="shared" si="15"/>
        <v>#VALUE!</v>
      </c>
      <c r="X58" s="95" t="b">
        <f t="shared" si="21"/>
        <v>0</v>
      </c>
      <c r="Y58" s="76" t="str">
        <f t="shared" si="4"/>
        <v/>
      </c>
      <c r="Z58" s="94" t="e" cm="1">
        <f t="array" aca="1" ref="Z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AA58" s="94" t="str">
        <f t="shared" si="5"/>
        <v/>
      </c>
      <c r="AB58" s="96" t="b">
        <f t="shared" si="16"/>
        <v>0</v>
      </c>
      <c r="AC58" s="195">
        <f t="shared" si="17"/>
        <v>0</v>
      </c>
      <c r="AD58" s="195">
        <f>SUMIF($C$14:C57,C58,$AC$14:AC57)</f>
        <v>0</v>
      </c>
      <c r="AE58" s="15">
        <f t="shared" si="18"/>
        <v>10000</v>
      </c>
      <c r="AF58" s="195">
        <f t="shared" si="19"/>
        <v>0</v>
      </c>
    </row>
    <row r="59" spans="1:32" s="30" customFormat="1" x14ac:dyDescent="0.25">
      <c r="A59" s="19">
        <v>45</v>
      </c>
      <c r="B59" s="20"/>
      <c r="C59" s="123"/>
      <c r="D59" s="20"/>
      <c r="E59" s="20"/>
      <c r="F59" s="20"/>
      <c r="G59" s="140"/>
      <c r="H59" s="197">
        <f t="shared" si="6"/>
        <v>0</v>
      </c>
      <c r="I59" s="135" t="str">
        <f t="shared" si="20"/>
        <v/>
      </c>
      <c r="J59" s="92" t="b">
        <f t="shared" si="7"/>
        <v>0</v>
      </c>
      <c r="K59" s="92" t="str">
        <f t="shared" si="8"/>
        <v/>
      </c>
      <c r="L59" s="92" t="b">
        <f>IF(C59="",FALSE,IFERROR(NOT(MATCH(C59,'Anställda och korttidsarbete'!$C:$C,0)&gt;0),TRUE))</f>
        <v>0</v>
      </c>
      <c r="M59" s="92" t="str">
        <f t="shared" si="9"/>
        <v/>
      </c>
      <c r="N59" s="92" t="b">
        <f t="shared" si="10"/>
        <v>0</v>
      </c>
      <c r="O59" s="92" t="str">
        <f t="shared" si="11"/>
        <v/>
      </c>
      <c r="P59" s="13" t="b">
        <f t="shared" si="12"/>
        <v>0</v>
      </c>
      <c r="Q59" s="92" t="str">
        <f t="shared" si="13"/>
        <v/>
      </c>
      <c r="R59" s="92" t="b">
        <f t="shared" si="14"/>
        <v>0</v>
      </c>
      <c r="S59" s="94" t="e">
        <f t="shared" si="0"/>
        <v>#VALUE!</v>
      </c>
      <c r="T59" s="94" t="e">
        <f t="shared" si="1"/>
        <v>#VALUE!</v>
      </c>
      <c r="U59" s="94" t="e">
        <f t="shared" si="2"/>
        <v>#VALUE!</v>
      </c>
      <c r="V59" s="95" t="e">
        <f t="shared" si="3"/>
        <v>#VALUE!</v>
      </c>
      <c r="W59" s="95" t="e">
        <f t="shared" si="15"/>
        <v>#VALUE!</v>
      </c>
      <c r="X59" s="95" t="b">
        <f t="shared" si="21"/>
        <v>0</v>
      </c>
      <c r="Y59" s="76" t="str">
        <f t="shared" si="4"/>
        <v/>
      </c>
      <c r="Z59" s="94" t="e" cm="1">
        <f t="array" aca="1" ref="Z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AA59" s="94" t="str">
        <f t="shared" si="5"/>
        <v/>
      </c>
      <c r="AB59" s="96" t="b">
        <f t="shared" si="16"/>
        <v>0</v>
      </c>
      <c r="AC59" s="195">
        <f t="shared" si="17"/>
        <v>0</v>
      </c>
      <c r="AD59" s="195">
        <f>SUMIF($C$14:C58,C59,$AC$14:AC58)</f>
        <v>0</v>
      </c>
      <c r="AE59" s="15">
        <f t="shared" si="18"/>
        <v>10000</v>
      </c>
      <c r="AF59" s="195">
        <f t="shared" si="19"/>
        <v>0</v>
      </c>
    </row>
    <row r="60" spans="1:32" s="30" customFormat="1" x14ac:dyDescent="0.25">
      <c r="A60" s="19">
        <v>46</v>
      </c>
      <c r="B60" s="20"/>
      <c r="C60" s="123"/>
      <c r="D60" s="20"/>
      <c r="E60" s="20"/>
      <c r="F60" s="20"/>
      <c r="G60" s="140"/>
      <c r="H60" s="197">
        <f t="shared" si="6"/>
        <v>0</v>
      </c>
      <c r="I60" s="135" t="str">
        <f t="shared" si="20"/>
        <v/>
      </c>
      <c r="J60" s="92" t="b">
        <f t="shared" si="7"/>
        <v>0</v>
      </c>
      <c r="K60" s="92" t="str">
        <f t="shared" si="8"/>
        <v/>
      </c>
      <c r="L60" s="92" t="b">
        <f>IF(C60="",FALSE,IFERROR(NOT(MATCH(C60,'Anställda och korttidsarbete'!$C:$C,0)&gt;0),TRUE))</f>
        <v>0</v>
      </c>
      <c r="M60" s="92" t="str">
        <f t="shared" si="9"/>
        <v/>
      </c>
      <c r="N60" s="92" t="b">
        <f t="shared" si="10"/>
        <v>0</v>
      </c>
      <c r="O60" s="92" t="str">
        <f t="shared" si="11"/>
        <v/>
      </c>
      <c r="P60" s="13" t="b">
        <f t="shared" si="12"/>
        <v>0</v>
      </c>
      <c r="Q60" s="92" t="str">
        <f t="shared" si="13"/>
        <v/>
      </c>
      <c r="R60" s="92" t="b">
        <f t="shared" si="14"/>
        <v>0</v>
      </c>
      <c r="S60" s="94" t="e">
        <f t="shared" si="0"/>
        <v>#VALUE!</v>
      </c>
      <c r="T60" s="94" t="e">
        <f t="shared" si="1"/>
        <v>#VALUE!</v>
      </c>
      <c r="U60" s="94" t="e">
        <f t="shared" si="2"/>
        <v>#VALUE!</v>
      </c>
      <c r="V60" s="95" t="e">
        <f t="shared" si="3"/>
        <v>#VALUE!</v>
      </c>
      <c r="W60" s="95" t="e">
        <f t="shared" si="15"/>
        <v>#VALUE!</v>
      </c>
      <c r="X60" s="95" t="b">
        <f t="shared" si="21"/>
        <v>0</v>
      </c>
      <c r="Y60" s="76" t="str">
        <f t="shared" si="4"/>
        <v/>
      </c>
      <c r="Z60" s="94" t="e" cm="1">
        <f t="array" aca="1" ref="Z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AA60" s="94" t="str">
        <f t="shared" si="5"/>
        <v/>
      </c>
      <c r="AB60" s="96" t="b">
        <f t="shared" si="16"/>
        <v>0</v>
      </c>
      <c r="AC60" s="195">
        <f t="shared" si="17"/>
        <v>0</v>
      </c>
      <c r="AD60" s="195">
        <f>SUMIF($C$14:C59,C60,$AC$14:AC59)</f>
        <v>0</v>
      </c>
      <c r="AE60" s="15">
        <f t="shared" si="18"/>
        <v>10000</v>
      </c>
      <c r="AF60" s="195">
        <f t="shared" si="19"/>
        <v>0</v>
      </c>
    </row>
    <row r="61" spans="1:32" s="30" customFormat="1" x14ac:dyDescent="0.25">
      <c r="A61" s="19">
        <v>47</v>
      </c>
      <c r="B61" s="20"/>
      <c r="C61" s="123"/>
      <c r="D61" s="20"/>
      <c r="E61" s="20"/>
      <c r="F61" s="20"/>
      <c r="G61" s="140"/>
      <c r="H61" s="197">
        <f t="shared" si="6"/>
        <v>0</v>
      </c>
      <c r="I61" s="135" t="str">
        <f t="shared" si="20"/>
        <v/>
      </c>
      <c r="J61" s="92" t="b">
        <f t="shared" si="7"/>
        <v>0</v>
      </c>
      <c r="K61" s="92" t="str">
        <f t="shared" si="8"/>
        <v/>
      </c>
      <c r="L61" s="92" t="b">
        <f>IF(C61="",FALSE,IFERROR(NOT(MATCH(C61,'Anställda och korttidsarbete'!$C:$C,0)&gt;0),TRUE))</f>
        <v>0</v>
      </c>
      <c r="M61" s="92" t="str">
        <f t="shared" si="9"/>
        <v/>
      </c>
      <c r="N61" s="92" t="b">
        <f t="shared" si="10"/>
        <v>0</v>
      </c>
      <c r="O61" s="92" t="str">
        <f t="shared" si="11"/>
        <v/>
      </c>
      <c r="P61" s="13" t="b">
        <f t="shared" si="12"/>
        <v>0</v>
      </c>
      <c r="Q61" s="92" t="str">
        <f t="shared" si="13"/>
        <v/>
      </c>
      <c r="R61" s="92" t="b">
        <f t="shared" si="14"/>
        <v>0</v>
      </c>
      <c r="S61" s="94" t="e">
        <f t="shared" si="0"/>
        <v>#VALUE!</v>
      </c>
      <c r="T61" s="94" t="e">
        <f t="shared" si="1"/>
        <v>#VALUE!</v>
      </c>
      <c r="U61" s="94" t="e">
        <f t="shared" si="2"/>
        <v>#VALUE!</v>
      </c>
      <c r="V61" s="95" t="e">
        <f t="shared" si="3"/>
        <v>#VALUE!</v>
      </c>
      <c r="W61" s="95" t="e">
        <f t="shared" si="15"/>
        <v>#VALUE!</v>
      </c>
      <c r="X61" s="95" t="b">
        <f t="shared" si="21"/>
        <v>0</v>
      </c>
      <c r="Y61" s="76" t="str">
        <f t="shared" si="4"/>
        <v/>
      </c>
      <c r="Z61" s="94" t="e" cm="1">
        <f t="array" aca="1" ref="Z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AA61" s="94" t="str">
        <f t="shared" si="5"/>
        <v/>
      </c>
      <c r="AB61" s="96" t="b">
        <f t="shared" si="16"/>
        <v>0</v>
      </c>
      <c r="AC61" s="195">
        <f t="shared" si="17"/>
        <v>0</v>
      </c>
      <c r="AD61" s="195">
        <f>SUMIF($C$14:C60,C61,$AC$14:AC60)</f>
        <v>0</v>
      </c>
      <c r="AE61" s="15">
        <f t="shared" si="18"/>
        <v>10000</v>
      </c>
      <c r="AF61" s="195">
        <f t="shared" si="19"/>
        <v>0</v>
      </c>
    </row>
    <row r="62" spans="1:32" s="30" customFormat="1" x14ac:dyDescent="0.25">
      <c r="A62" s="19">
        <v>48</v>
      </c>
      <c r="B62" s="20"/>
      <c r="C62" s="123"/>
      <c r="D62" s="20"/>
      <c r="E62" s="20"/>
      <c r="F62" s="20"/>
      <c r="G62" s="140"/>
      <c r="H62" s="197">
        <f t="shared" si="6"/>
        <v>0</v>
      </c>
      <c r="I62" s="135" t="str">
        <f t="shared" si="20"/>
        <v/>
      </c>
      <c r="J62" s="92" t="b">
        <f t="shared" si="7"/>
        <v>0</v>
      </c>
      <c r="K62" s="92" t="str">
        <f t="shared" si="8"/>
        <v/>
      </c>
      <c r="L62" s="92" t="b">
        <f>IF(C62="",FALSE,IFERROR(NOT(MATCH(C62,'Anställda och korttidsarbete'!$C:$C,0)&gt;0),TRUE))</f>
        <v>0</v>
      </c>
      <c r="M62" s="92" t="str">
        <f t="shared" si="9"/>
        <v/>
      </c>
      <c r="N62" s="92" t="b">
        <f t="shared" si="10"/>
        <v>0</v>
      </c>
      <c r="O62" s="92" t="str">
        <f t="shared" si="11"/>
        <v/>
      </c>
      <c r="P62" s="13" t="b">
        <f t="shared" si="12"/>
        <v>0</v>
      </c>
      <c r="Q62" s="92" t="str">
        <f t="shared" si="13"/>
        <v/>
      </c>
      <c r="R62" s="92" t="b">
        <f t="shared" si="14"/>
        <v>0</v>
      </c>
      <c r="S62" s="94" t="e">
        <f t="shared" si="0"/>
        <v>#VALUE!</v>
      </c>
      <c r="T62" s="94" t="e">
        <f t="shared" si="1"/>
        <v>#VALUE!</v>
      </c>
      <c r="U62" s="94" t="e">
        <f t="shared" si="2"/>
        <v>#VALUE!</v>
      </c>
      <c r="V62" s="95" t="e">
        <f t="shared" si="3"/>
        <v>#VALUE!</v>
      </c>
      <c r="W62" s="95" t="e">
        <f t="shared" si="15"/>
        <v>#VALUE!</v>
      </c>
      <c r="X62" s="95" t="b">
        <f t="shared" si="21"/>
        <v>0</v>
      </c>
      <c r="Y62" s="76" t="str">
        <f t="shared" si="4"/>
        <v/>
      </c>
      <c r="Z62" s="94" t="e" cm="1">
        <f t="array" aca="1" ref="Z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AA62" s="94" t="str">
        <f t="shared" si="5"/>
        <v/>
      </c>
      <c r="AB62" s="96" t="b">
        <f t="shared" si="16"/>
        <v>0</v>
      </c>
      <c r="AC62" s="195">
        <f t="shared" si="17"/>
        <v>0</v>
      </c>
      <c r="AD62" s="195">
        <f>SUMIF($C$14:C61,C62,$AC$14:AC61)</f>
        <v>0</v>
      </c>
      <c r="AE62" s="15">
        <f t="shared" si="18"/>
        <v>10000</v>
      </c>
      <c r="AF62" s="195">
        <f t="shared" si="19"/>
        <v>0</v>
      </c>
    </row>
    <row r="63" spans="1:32" s="30" customFormat="1" x14ac:dyDescent="0.25">
      <c r="A63" s="19">
        <v>49</v>
      </c>
      <c r="B63" s="20"/>
      <c r="C63" s="123"/>
      <c r="D63" s="20"/>
      <c r="E63" s="20"/>
      <c r="F63" s="20"/>
      <c r="G63" s="140"/>
      <c r="H63" s="197">
        <f t="shared" si="6"/>
        <v>0</v>
      </c>
      <c r="I63" s="135" t="str">
        <f t="shared" si="20"/>
        <v/>
      </c>
      <c r="J63" s="92" t="b">
        <f t="shared" si="7"/>
        <v>0</v>
      </c>
      <c r="K63" s="92" t="str">
        <f t="shared" si="8"/>
        <v/>
      </c>
      <c r="L63" s="92" t="b">
        <f>IF(C63="",FALSE,IFERROR(NOT(MATCH(C63,'Anställda och korttidsarbete'!$C:$C,0)&gt;0),TRUE))</f>
        <v>0</v>
      </c>
      <c r="M63" s="92" t="str">
        <f t="shared" si="9"/>
        <v/>
      </c>
      <c r="N63" s="92" t="b">
        <f t="shared" si="10"/>
        <v>0</v>
      </c>
      <c r="O63" s="92" t="str">
        <f t="shared" si="11"/>
        <v/>
      </c>
      <c r="P63" s="13" t="b">
        <f t="shared" si="12"/>
        <v>0</v>
      </c>
      <c r="Q63" s="92" t="str">
        <f t="shared" si="13"/>
        <v/>
      </c>
      <c r="R63" s="92" t="b">
        <f t="shared" si="14"/>
        <v>0</v>
      </c>
      <c r="S63" s="94" t="e">
        <f t="shared" si="0"/>
        <v>#VALUE!</v>
      </c>
      <c r="T63" s="94" t="e">
        <f t="shared" si="1"/>
        <v>#VALUE!</v>
      </c>
      <c r="U63" s="94" t="e">
        <f t="shared" si="2"/>
        <v>#VALUE!</v>
      </c>
      <c r="V63" s="95" t="e">
        <f t="shared" si="3"/>
        <v>#VALUE!</v>
      </c>
      <c r="W63" s="95" t="e">
        <f t="shared" si="15"/>
        <v>#VALUE!</v>
      </c>
      <c r="X63" s="95" t="b">
        <f t="shared" si="21"/>
        <v>0</v>
      </c>
      <c r="Y63" s="76" t="str">
        <f t="shared" si="4"/>
        <v/>
      </c>
      <c r="Z63" s="94" t="e" cm="1">
        <f t="array" aca="1" ref="Z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AA63" s="94" t="str">
        <f t="shared" si="5"/>
        <v/>
      </c>
      <c r="AB63" s="96" t="b">
        <f t="shared" si="16"/>
        <v>0</v>
      </c>
      <c r="AC63" s="195">
        <f t="shared" si="17"/>
        <v>0</v>
      </c>
      <c r="AD63" s="195">
        <f>SUMIF($C$14:C62,C63,$AC$14:AC62)</f>
        <v>0</v>
      </c>
      <c r="AE63" s="15">
        <f t="shared" si="18"/>
        <v>10000</v>
      </c>
      <c r="AF63" s="195">
        <f t="shared" si="19"/>
        <v>0</v>
      </c>
    </row>
    <row r="64" spans="1:32" s="30" customFormat="1" x14ac:dyDescent="0.25">
      <c r="A64" s="19">
        <v>50</v>
      </c>
      <c r="B64" s="20"/>
      <c r="C64" s="123"/>
      <c r="D64" s="20"/>
      <c r="E64" s="20"/>
      <c r="F64" s="20"/>
      <c r="G64" s="140"/>
      <c r="H64" s="197">
        <f t="shared" si="6"/>
        <v>0</v>
      </c>
      <c r="I64" s="135" t="str">
        <f t="shared" si="20"/>
        <v/>
      </c>
      <c r="J64" s="92" t="b">
        <f t="shared" si="7"/>
        <v>0</v>
      </c>
      <c r="K64" s="92" t="str">
        <f t="shared" si="8"/>
        <v/>
      </c>
      <c r="L64" s="92" t="b">
        <f>IF(C64="",FALSE,IFERROR(NOT(MATCH(C64,'Anställda och korttidsarbete'!$C:$C,0)&gt;0),TRUE))</f>
        <v>0</v>
      </c>
      <c r="M64" s="92" t="str">
        <f t="shared" si="9"/>
        <v/>
      </c>
      <c r="N64" s="92" t="b">
        <f t="shared" si="10"/>
        <v>0</v>
      </c>
      <c r="O64" s="92" t="str">
        <f t="shared" si="11"/>
        <v/>
      </c>
      <c r="P64" s="13" t="b">
        <f t="shared" si="12"/>
        <v>0</v>
      </c>
      <c r="Q64" s="92" t="str">
        <f t="shared" si="13"/>
        <v/>
      </c>
      <c r="R64" s="92" t="b">
        <f t="shared" si="14"/>
        <v>0</v>
      </c>
      <c r="S64" s="94" t="e">
        <f t="shared" si="0"/>
        <v>#VALUE!</v>
      </c>
      <c r="T64" s="94" t="e">
        <f t="shared" si="1"/>
        <v>#VALUE!</v>
      </c>
      <c r="U64" s="94" t="e">
        <f t="shared" si="2"/>
        <v>#VALUE!</v>
      </c>
      <c r="V64" s="95" t="e">
        <f t="shared" si="3"/>
        <v>#VALUE!</v>
      </c>
      <c r="W64" s="95" t="e">
        <f t="shared" si="15"/>
        <v>#VALUE!</v>
      </c>
      <c r="X64" s="95" t="b">
        <f t="shared" si="21"/>
        <v>0</v>
      </c>
      <c r="Y64" s="76" t="str">
        <f t="shared" si="4"/>
        <v/>
      </c>
      <c r="Z64" s="94" t="e" cm="1">
        <f t="array" aca="1" ref="Z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AA64" s="94" t="str">
        <f t="shared" si="5"/>
        <v/>
      </c>
      <c r="AB64" s="96" t="b">
        <f t="shared" si="16"/>
        <v>0</v>
      </c>
      <c r="AC64" s="195">
        <f t="shared" si="17"/>
        <v>0</v>
      </c>
      <c r="AD64" s="195">
        <f>SUMIF($C$14:C63,C64,$AC$14:AC63)</f>
        <v>0</v>
      </c>
      <c r="AE64" s="15">
        <f t="shared" si="18"/>
        <v>10000</v>
      </c>
      <c r="AF64" s="195">
        <f t="shared" si="19"/>
        <v>0</v>
      </c>
    </row>
    <row r="65" spans="1:32" s="30" customFormat="1" x14ac:dyDescent="0.25">
      <c r="A65" s="19">
        <v>51</v>
      </c>
      <c r="B65" s="20"/>
      <c r="C65" s="123"/>
      <c r="D65" s="20"/>
      <c r="E65" s="20"/>
      <c r="F65" s="20"/>
      <c r="G65" s="140"/>
      <c r="H65" s="197">
        <f t="shared" si="6"/>
        <v>0</v>
      </c>
      <c r="I65" s="135" t="str">
        <f t="shared" si="20"/>
        <v/>
      </c>
      <c r="J65" s="92" t="b">
        <f t="shared" si="7"/>
        <v>0</v>
      </c>
      <c r="K65" s="92" t="str">
        <f t="shared" si="8"/>
        <v/>
      </c>
      <c r="L65" s="92" t="b">
        <f>IF(C65="",FALSE,IFERROR(NOT(MATCH(C65,'Anställda och korttidsarbete'!$C:$C,0)&gt;0),TRUE))</f>
        <v>0</v>
      </c>
      <c r="M65" s="92" t="str">
        <f t="shared" si="9"/>
        <v/>
      </c>
      <c r="N65" s="92" t="b">
        <f t="shared" si="10"/>
        <v>0</v>
      </c>
      <c r="O65" s="92" t="str">
        <f t="shared" si="11"/>
        <v/>
      </c>
      <c r="P65" s="13" t="b">
        <f t="shared" si="12"/>
        <v>0</v>
      </c>
      <c r="Q65" s="92" t="str">
        <f t="shared" si="13"/>
        <v/>
      </c>
      <c r="R65" s="92" t="b">
        <f t="shared" si="14"/>
        <v>0</v>
      </c>
      <c r="S65" s="94" t="e">
        <f t="shared" si="0"/>
        <v>#VALUE!</v>
      </c>
      <c r="T65" s="94" t="e">
        <f t="shared" si="1"/>
        <v>#VALUE!</v>
      </c>
      <c r="U65" s="94" t="e">
        <f t="shared" si="2"/>
        <v>#VALUE!</v>
      </c>
      <c r="V65" s="95" t="e">
        <f t="shared" si="3"/>
        <v>#VALUE!</v>
      </c>
      <c r="W65" s="95" t="e">
        <f t="shared" si="15"/>
        <v>#VALUE!</v>
      </c>
      <c r="X65" s="95" t="b">
        <f t="shared" si="21"/>
        <v>0</v>
      </c>
      <c r="Y65" s="76" t="str">
        <f t="shared" si="4"/>
        <v/>
      </c>
      <c r="Z65" s="94" t="e" cm="1">
        <f t="array" aca="1" ref="Z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AA65" s="94" t="str">
        <f t="shared" si="5"/>
        <v/>
      </c>
      <c r="AB65" s="96" t="b">
        <f t="shared" si="16"/>
        <v>0</v>
      </c>
      <c r="AC65" s="195">
        <f t="shared" si="17"/>
        <v>0</v>
      </c>
      <c r="AD65" s="195">
        <f>SUMIF($C$14:C64,C65,$AC$14:AC64)</f>
        <v>0</v>
      </c>
      <c r="AE65" s="15">
        <f t="shared" si="18"/>
        <v>10000</v>
      </c>
      <c r="AF65" s="195">
        <f t="shared" si="19"/>
        <v>0</v>
      </c>
    </row>
    <row r="66" spans="1:32" s="30" customFormat="1" x14ac:dyDescent="0.25">
      <c r="A66" s="19">
        <v>52</v>
      </c>
      <c r="B66" s="20"/>
      <c r="C66" s="123"/>
      <c r="D66" s="20"/>
      <c r="E66" s="20"/>
      <c r="F66" s="20"/>
      <c r="G66" s="140"/>
      <c r="H66" s="197">
        <f t="shared" si="6"/>
        <v>0</v>
      </c>
      <c r="I66" s="135" t="str">
        <f t="shared" si="20"/>
        <v/>
      </c>
      <c r="J66" s="92" t="b">
        <f t="shared" si="7"/>
        <v>0</v>
      </c>
      <c r="K66" s="92" t="str">
        <f t="shared" si="8"/>
        <v/>
      </c>
      <c r="L66" s="92" t="b">
        <f>IF(C66="",FALSE,IFERROR(NOT(MATCH(C66,'Anställda och korttidsarbete'!$C:$C,0)&gt;0),TRUE))</f>
        <v>0</v>
      </c>
      <c r="M66" s="92" t="str">
        <f t="shared" si="9"/>
        <v/>
      </c>
      <c r="N66" s="92" t="b">
        <f t="shared" si="10"/>
        <v>0</v>
      </c>
      <c r="O66" s="92" t="str">
        <f t="shared" si="11"/>
        <v/>
      </c>
      <c r="P66" s="13" t="b">
        <f t="shared" si="12"/>
        <v>0</v>
      </c>
      <c r="Q66" s="92" t="str">
        <f t="shared" si="13"/>
        <v/>
      </c>
      <c r="R66" s="92" t="b">
        <f t="shared" si="14"/>
        <v>0</v>
      </c>
      <c r="S66" s="94" t="e">
        <f t="shared" si="0"/>
        <v>#VALUE!</v>
      </c>
      <c r="T66" s="94" t="e">
        <f t="shared" si="1"/>
        <v>#VALUE!</v>
      </c>
      <c r="U66" s="94" t="e">
        <f t="shared" si="2"/>
        <v>#VALUE!</v>
      </c>
      <c r="V66" s="95" t="e">
        <f t="shared" si="3"/>
        <v>#VALUE!</v>
      </c>
      <c r="W66" s="95" t="e">
        <f t="shared" si="15"/>
        <v>#VALUE!</v>
      </c>
      <c r="X66" s="95" t="b">
        <f t="shared" si="21"/>
        <v>0</v>
      </c>
      <c r="Y66" s="76" t="str">
        <f t="shared" si="4"/>
        <v/>
      </c>
      <c r="Z66" s="94" t="e" cm="1">
        <f t="array" aca="1" ref="Z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AA66" s="94" t="str">
        <f t="shared" si="5"/>
        <v/>
      </c>
      <c r="AB66" s="96" t="b">
        <f t="shared" si="16"/>
        <v>0</v>
      </c>
      <c r="AC66" s="195">
        <f t="shared" si="17"/>
        <v>0</v>
      </c>
      <c r="AD66" s="195">
        <f>SUMIF($C$14:C65,C66,$AC$14:AC65)</f>
        <v>0</v>
      </c>
      <c r="AE66" s="15">
        <f t="shared" si="18"/>
        <v>10000</v>
      </c>
      <c r="AF66" s="195">
        <f t="shared" si="19"/>
        <v>0</v>
      </c>
    </row>
    <row r="67" spans="1:32" s="30" customFormat="1" x14ac:dyDescent="0.25">
      <c r="A67" s="19">
        <v>53</v>
      </c>
      <c r="B67" s="20"/>
      <c r="C67" s="123"/>
      <c r="D67" s="20"/>
      <c r="E67" s="20"/>
      <c r="F67" s="20"/>
      <c r="G67" s="140"/>
      <c r="H67" s="197">
        <f t="shared" si="6"/>
        <v>0</v>
      </c>
      <c r="I67" s="135" t="str">
        <f t="shared" si="20"/>
        <v/>
      </c>
      <c r="J67" s="92" t="b">
        <f t="shared" si="7"/>
        <v>0</v>
      </c>
      <c r="K67" s="92" t="str">
        <f t="shared" si="8"/>
        <v/>
      </c>
      <c r="L67" s="92" t="b">
        <f>IF(C67="",FALSE,IFERROR(NOT(MATCH(C67,'Anställda och korttidsarbete'!$C:$C,0)&gt;0),TRUE))</f>
        <v>0</v>
      </c>
      <c r="M67" s="92" t="str">
        <f t="shared" si="9"/>
        <v/>
      </c>
      <c r="N67" s="92" t="b">
        <f t="shared" si="10"/>
        <v>0</v>
      </c>
      <c r="O67" s="92" t="str">
        <f t="shared" si="11"/>
        <v/>
      </c>
      <c r="P67" s="13" t="b">
        <f t="shared" si="12"/>
        <v>0</v>
      </c>
      <c r="Q67" s="92" t="str">
        <f t="shared" si="13"/>
        <v/>
      </c>
      <c r="R67" s="92" t="b">
        <f t="shared" si="14"/>
        <v>0</v>
      </c>
      <c r="S67" s="94" t="e">
        <f t="shared" si="0"/>
        <v>#VALUE!</v>
      </c>
      <c r="T67" s="94" t="e">
        <f t="shared" si="1"/>
        <v>#VALUE!</v>
      </c>
      <c r="U67" s="94" t="e">
        <f t="shared" si="2"/>
        <v>#VALUE!</v>
      </c>
      <c r="V67" s="95" t="e">
        <f t="shared" si="3"/>
        <v>#VALUE!</v>
      </c>
      <c r="W67" s="95" t="e">
        <f t="shared" si="15"/>
        <v>#VALUE!</v>
      </c>
      <c r="X67" s="95" t="b">
        <f t="shared" si="21"/>
        <v>0</v>
      </c>
      <c r="Y67" s="76" t="str">
        <f t="shared" si="4"/>
        <v/>
      </c>
      <c r="Z67" s="94" t="e" cm="1">
        <f t="array" aca="1" ref="Z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AA67" s="94" t="str">
        <f t="shared" si="5"/>
        <v/>
      </c>
      <c r="AB67" s="96" t="b">
        <f t="shared" si="16"/>
        <v>0</v>
      </c>
      <c r="AC67" s="195">
        <f t="shared" si="17"/>
        <v>0</v>
      </c>
      <c r="AD67" s="195">
        <f>SUMIF($C$14:C66,C67,$AC$14:AC66)</f>
        <v>0</v>
      </c>
      <c r="AE67" s="15">
        <f t="shared" si="18"/>
        <v>10000</v>
      </c>
      <c r="AF67" s="195">
        <f t="shared" si="19"/>
        <v>0</v>
      </c>
    </row>
    <row r="68" spans="1:32" s="30" customFormat="1" x14ac:dyDescent="0.25">
      <c r="A68" s="19">
        <v>54</v>
      </c>
      <c r="B68" s="20"/>
      <c r="C68" s="123"/>
      <c r="D68" s="20"/>
      <c r="E68" s="20"/>
      <c r="F68" s="20"/>
      <c r="G68" s="140"/>
      <c r="H68" s="197">
        <f t="shared" si="6"/>
        <v>0</v>
      </c>
      <c r="I68" s="135" t="str">
        <f t="shared" si="20"/>
        <v/>
      </c>
      <c r="J68" s="92" t="b">
        <f t="shared" si="7"/>
        <v>0</v>
      </c>
      <c r="K68" s="92" t="str">
        <f t="shared" si="8"/>
        <v/>
      </c>
      <c r="L68" s="92" t="b">
        <f>IF(C68="",FALSE,IFERROR(NOT(MATCH(C68,'Anställda och korttidsarbete'!$C:$C,0)&gt;0),TRUE))</f>
        <v>0</v>
      </c>
      <c r="M68" s="92" t="str">
        <f t="shared" si="9"/>
        <v/>
      </c>
      <c r="N68" s="92" t="b">
        <f t="shared" si="10"/>
        <v>0</v>
      </c>
      <c r="O68" s="92" t="str">
        <f t="shared" si="11"/>
        <v/>
      </c>
      <c r="P68" s="13" t="b">
        <f t="shared" si="12"/>
        <v>0</v>
      </c>
      <c r="Q68" s="92" t="str">
        <f t="shared" si="13"/>
        <v/>
      </c>
      <c r="R68" s="92" t="b">
        <f t="shared" si="14"/>
        <v>0</v>
      </c>
      <c r="S68" s="94" t="e">
        <f t="shared" si="0"/>
        <v>#VALUE!</v>
      </c>
      <c r="T68" s="94" t="e">
        <f t="shared" si="1"/>
        <v>#VALUE!</v>
      </c>
      <c r="U68" s="94" t="e">
        <f t="shared" si="2"/>
        <v>#VALUE!</v>
      </c>
      <c r="V68" s="95" t="e">
        <f t="shared" si="3"/>
        <v>#VALUE!</v>
      </c>
      <c r="W68" s="95" t="e">
        <f t="shared" si="15"/>
        <v>#VALUE!</v>
      </c>
      <c r="X68" s="95" t="b">
        <f t="shared" si="21"/>
        <v>0</v>
      </c>
      <c r="Y68" s="76" t="str">
        <f t="shared" si="4"/>
        <v/>
      </c>
      <c r="Z68" s="94" t="e" cm="1">
        <f t="array" aca="1" ref="Z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AA68" s="94" t="str">
        <f t="shared" si="5"/>
        <v/>
      </c>
      <c r="AB68" s="96" t="b">
        <f t="shared" si="16"/>
        <v>0</v>
      </c>
      <c r="AC68" s="195">
        <f t="shared" si="17"/>
        <v>0</v>
      </c>
      <c r="AD68" s="195">
        <f>SUMIF($C$14:C67,C68,$AC$14:AC67)</f>
        <v>0</v>
      </c>
      <c r="AE68" s="15">
        <f t="shared" si="18"/>
        <v>10000</v>
      </c>
      <c r="AF68" s="195">
        <f t="shared" si="19"/>
        <v>0</v>
      </c>
    </row>
    <row r="69" spans="1:32" s="30" customFormat="1" x14ac:dyDescent="0.25">
      <c r="A69" s="19">
        <v>55</v>
      </c>
      <c r="B69" s="20"/>
      <c r="C69" s="123"/>
      <c r="D69" s="20"/>
      <c r="E69" s="20"/>
      <c r="F69" s="20"/>
      <c r="G69" s="140"/>
      <c r="H69" s="197">
        <f t="shared" si="6"/>
        <v>0</v>
      </c>
      <c r="I69" s="135" t="str">
        <f t="shared" si="20"/>
        <v/>
      </c>
      <c r="J69" s="92" t="b">
        <f t="shared" si="7"/>
        <v>0</v>
      </c>
      <c r="K69" s="92" t="str">
        <f t="shared" si="8"/>
        <v/>
      </c>
      <c r="L69" s="92" t="b">
        <f>IF(C69="",FALSE,IFERROR(NOT(MATCH(C69,'Anställda och korttidsarbete'!$C:$C,0)&gt;0),TRUE))</f>
        <v>0</v>
      </c>
      <c r="M69" s="92" t="str">
        <f t="shared" si="9"/>
        <v/>
      </c>
      <c r="N69" s="92" t="b">
        <f t="shared" si="10"/>
        <v>0</v>
      </c>
      <c r="O69" s="92" t="str">
        <f t="shared" si="11"/>
        <v/>
      </c>
      <c r="P69" s="13" t="b">
        <f t="shared" si="12"/>
        <v>0</v>
      </c>
      <c r="Q69" s="92" t="str">
        <f t="shared" si="13"/>
        <v/>
      </c>
      <c r="R69" s="92" t="b">
        <f t="shared" si="14"/>
        <v>0</v>
      </c>
      <c r="S69" s="94" t="e">
        <f t="shared" si="0"/>
        <v>#VALUE!</v>
      </c>
      <c r="T69" s="94" t="e">
        <f t="shared" si="1"/>
        <v>#VALUE!</v>
      </c>
      <c r="U69" s="94" t="e">
        <f t="shared" si="2"/>
        <v>#VALUE!</v>
      </c>
      <c r="V69" s="95" t="e">
        <f t="shared" si="3"/>
        <v>#VALUE!</v>
      </c>
      <c r="W69" s="95" t="e">
        <f t="shared" si="15"/>
        <v>#VALUE!</v>
      </c>
      <c r="X69" s="95" t="b">
        <f t="shared" si="21"/>
        <v>0</v>
      </c>
      <c r="Y69" s="76" t="str">
        <f t="shared" si="4"/>
        <v/>
      </c>
      <c r="Z69" s="94" t="e" cm="1">
        <f t="array" aca="1" ref="Z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AA69" s="94" t="str">
        <f t="shared" si="5"/>
        <v/>
      </c>
      <c r="AB69" s="96" t="b">
        <f t="shared" si="16"/>
        <v>0</v>
      </c>
      <c r="AC69" s="195">
        <f t="shared" si="17"/>
        <v>0</v>
      </c>
      <c r="AD69" s="195">
        <f>SUMIF($C$14:C68,C69,$AC$14:AC68)</f>
        <v>0</v>
      </c>
      <c r="AE69" s="15">
        <f t="shared" si="18"/>
        <v>10000</v>
      </c>
      <c r="AF69" s="195">
        <f t="shared" si="19"/>
        <v>0</v>
      </c>
    </row>
    <row r="70" spans="1:32" s="30" customFormat="1" x14ac:dyDescent="0.25">
      <c r="A70" s="19">
        <v>56</v>
      </c>
      <c r="B70" s="20"/>
      <c r="C70" s="123"/>
      <c r="D70" s="20"/>
      <c r="E70" s="20"/>
      <c r="F70" s="20"/>
      <c r="G70" s="140"/>
      <c r="H70" s="197">
        <f t="shared" si="6"/>
        <v>0</v>
      </c>
      <c r="I70" s="135" t="str">
        <f t="shared" si="20"/>
        <v/>
      </c>
      <c r="J70" s="92" t="b">
        <f t="shared" si="7"/>
        <v>0</v>
      </c>
      <c r="K70" s="92" t="str">
        <f t="shared" si="8"/>
        <v/>
      </c>
      <c r="L70" s="92" t="b">
        <f>IF(C70="",FALSE,IFERROR(NOT(MATCH(C70,'Anställda och korttidsarbete'!$C:$C,0)&gt;0),TRUE))</f>
        <v>0</v>
      </c>
      <c r="M70" s="92" t="str">
        <f t="shared" si="9"/>
        <v/>
      </c>
      <c r="N70" s="92" t="b">
        <f t="shared" si="10"/>
        <v>0</v>
      </c>
      <c r="O70" s="92" t="str">
        <f t="shared" si="11"/>
        <v/>
      </c>
      <c r="P70" s="13" t="b">
        <f t="shared" si="12"/>
        <v>0</v>
      </c>
      <c r="Q70" s="92" t="str">
        <f t="shared" si="13"/>
        <v/>
      </c>
      <c r="R70" s="92" t="b">
        <f t="shared" si="14"/>
        <v>0</v>
      </c>
      <c r="S70" s="94" t="e">
        <f t="shared" si="0"/>
        <v>#VALUE!</v>
      </c>
      <c r="T70" s="94" t="e">
        <f t="shared" si="1"/>
        <v>#VALUE!</v>
      </c>
      <c r="U70" s="94" t="e">
        <f t="shared" si="2"/>
        <v>#VALUE!</v>
      </c>
      <c r="V70" s="95" t="e">
        <f t="shared" si="3"/>
        <v>#VALUE!</v>
      </c>
      <c r="W70" s="95" t="e">
        <f t="shared" si="15"/>
        <v>#VALUE!</v>
      </c>
      <c r="X70" s="95" t="b">
        <f t="shared" si="21"/>
        <v>0</v>
      </c>
      <c r="Y70" s="76" t="str">
        <f t="shared" si="4"/>
        <v/>
      </c>
      <c r="Z70" s="94" t="e" cm="1">
        <f t="array" aca="1" ref="Z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AA70" s="94" t="str">
        <f t="shared" si="5"/>
        <v/>
      </c>
      <c r="AB70" s="96" t="b">
        <f t="shared" si="16"/>
        <v>0</v>
      </c>
      <c r="AC70" s="195">
        <f t="shared" si="17"/>
        <v>0</v>
      </c>
      <c r="AD70" s="195">
        <f>SUMIF($C$14:C69,C70,$AC$14:AC69)</f>
        <v>0</v>
      </c>
      <c r="AE70" s="15">
        <f t="shared" si="18"/>
        <v>10000</v>
      </c>
      <c r="AF70" s="195">
        <f t="shared" si="19"/>
        <v>0</v>
      </c>
    </row>
    <row r="71" spans="1:32" s="30" customFormat="1" x14ac:dyDescent="0.25">
      <c r="A71" s="19">
        <v>57</v>
      </c>
      <c r="B71" s="20"/>
      <c r="C71" s="123"/>
      <c r="D71" s="20"/>
      <c r="E71" s="20"/>
      <c r="F71" s="20"/>
      <c r="G71" s="140"/>
      <c r="H71" s="197">
        <f t="shared" si="6"/>
        <v>0</v>
      </c>
      <c r="I71" s="135" t="str">
        <f t="shared" si="20"/>
        <v/>
      </c>
      <c r="J71" s="92" t="b">
        <f t="shared" si="7"/>
        <v>0</v>
      </c>
      <c r="K71" s="92" t="str">
        <f t="shared" si="8"/>
        <v/>
      </c>
      <c r="L71" s="92" t="b">
        <f>IF(C71="",FALSE,IFERROR(NOT(MATCH(C71,'Anställda och korttidsarbete'!$C:$C,0)&gt;0),TRUE))</f>
        <v>0</v>
      </c>
      <c r="M71" s="92" t="str">
        <f t="shared" si="9"/>
        <v/>
      </c>
      <c r="N71" s="92" t="b">
        <f t="shared" si="10"/>
        <v>0</v>
      </c>
      <c r="O71" s="92" t="str">
        <f t="shared" si="11"/>
        <v/>
      </c>
      <c r="P71" s="13" t="b">
        <f t="shared" si="12"/>
        <v>0</v>
      </c>
      <c r="Q71" s="92" t="str">
        <f t="shared" si="13"/>
        <v/>
      </c>
      <c r="R71" s="92" t="b">
        <f t="shared" si="14"/>
        <v>0</v>
      </c>
      <c r="S71" s="94" t="e">
        <f t="shared" si="0"/>
        <v>#VALUE!</v>
      </c>
      <c r="T71" s="94" t="e">
        <f t="shared" si="1"/>
        <v>#VALUE!</v>
      </c>
      <c r="U71" s="94" t="e">
        <f t="shared" si="2"/>
        <v>#VALUE!</v>
      </c>
      <c r="V71" s="95" t="e">
        <f t="shared" si="3"/>
        <v>#VALUE!</v>
      </c>
      <c r="W71" s="95" t="e">
        <f t="shared" si="15"/>
        <v>#VALUE!</v>
      </c>
      <c r="X71" s="95" t="b">
        <f t="shared" si="21"/>
        <v>0</v>
      </c>
      <c r="Y71" s="76" t="str">
        <f t="shared" si="4"/>
        <v/>
      </c>
      <c r="Z71" s="94" t="e" cm="1">
        <f t="array" aca="1" ref="Z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AA71" s="94" t="str">
        <f t="shared" si="5"/>
        <v/>
      </c>
      <c r="AB71" s="96" t="b">
        <f t="shared" si="16"/>
        <v>0</v>
      </c>
      <c r="AC71" s="195">
        <f t="shared" si="17"/>
        <v>0</v>
      </c>
      <c r="AD71" s="195">
        <f>SUMIF($C$14:C70,C71,$AC$14:AC70)</f>
        <v>0</v>
      </c>
      <c r="AE71" s="15">
        <f t="shared" si="18"/>
        <v>10000</v>
      </c>
      <c r="AF71" s="195">
        <f t="shared" si="19"/>
        <v>0</v>
      </c>
    </row>
    <row r="72" spans="1:32" s="30" customFormat="1" x14ac:dyDescent="0.25">
      <c r="A72" s="19">
        <v>58</v>
      </c>
      <c r="B72" s="20"/>
      <c r="C72" s="123"/>
      <c r="D72" s="20"/>
      <c r="E72" s="20"/>
      <c r="F72" s="20"/>
      <c r="G72" s="140"/>
      <c r="H72" s="197">
        <f t="shared" si="6"/>
        <v>0</v>
      </c>
      <c r="I72" s="135" t="str">
        <f t="shared" si="20"/>
        <v/>
      </c>
      <c r="J72" s="92" t="b">
        <f t="shared" si="7"/>
        <v>0</v>
      </c>
      <c r="K72" s="92" t="str">
        <f t="shared" si="8"/>
        <v/>
      </c>
      <c r="L72" s="92" t="b">
        <f>IF(C72="",FALSE,IFERROR(NOT(MATCH(C72,'Anställda och korttidsarbete'!$C:$C,0)&gt;0),TRUE))</f>
        <v>0</v>
      </c>
      <c r="M72" s="92" t="str">
        <f t="shared" si="9"/>
        <v/>
      </c>
      <c r="N72" s="92" t="b">
        <f t="shared" si="10"/>
        <v>0</v>
      </c>
      <c r="O72" s="92" t="str">
        <f t="shared" si="11"/>
        <v/>
      </c>
      <c r="P72" s="13" t="b">
        <f t="shared" si="12"/>
        <v>0</v>
      </c>
      <c r="Q72" s="92" t="str">
        <f t="shared" si="13"/>
        <v/>
      </c>
      <c r="R72" s="92" t="b">
        <f t="shared" si="14"/>
        <v>0</v>
      </c>
      <c r="S72" s="94" t="e">
        <f t="shared" si="0"/>
        <v>#VALUE!</v>
      </c>
      <c r="T72" s="94" t="e">
        <f t="shared" si="1"/>
        <v>#VALUE!</v>
      </c>
      <c r="U72" s="94" t="e">
        <f t="shared" si="2"/>
        <v>#VALUE!</v>
      </c>
      <c r="V72" s="95" t="e">
        <f t="shared" si="3"/>
        <v>#VALUE!</v>
      </c>
      <c r="W72" s="95" t="e">
        <f t="shared" si="15"/>
        <v>#VALUE!</v>
      </c>
      <c r="X72" s="95" t="b">
        <f t="shared" si="21"/>
        <v>0</v>
      </c>
      <c r="Y72" s="76" t="str">
        <f t="shared" si="4"/>
        <v/>
      </c>
      <c r="Z72" s="94" t="e" cm="1">
        <f t="array" aca="1" ref="Z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AA72" s="94" t="str">
        <f t="shared" si="5"/>
        <v/>
      </c>
      <c r="AB72" s="96" t="b">
        <f t="shared" si="16"/>
        <v>0</v>
      </c>
      <c r="AC72" s="195">
        <f t="shared" si="17"/>
        <v>0</v>
      </c>
      <c r="AD72" s="195">
        <f>SUMIF($C$14:C71,C72,$AC$14:AC71)</f>
        <v>0</v>
      </c>
      <c r="AE72" s="15">
        <f t="shared" si="18"/>
        <v>10000</v>
      </c>
      <c r="AF72" s="195">
        <f t="shared" si="19"/>
        <v>0</v>
      </c>
    </row>
    <row r="73" spans="1:32" s="30" customFormat="1" x14ac:dyDescent="0.25">
      <c r="A73" s="19">
        <v>59</v>
      </c>
      <c r="B73" s="20"/>
      <c r="C73" s="123"/>
      <c r="D73" s="20"/>
      <c r="E73" s="20"/>
      <c r="F73" s="20"/>
      <c r="G73" s="140"/>
      <c r="H73" s="197">
        <f t="shared" si="6"/>
        <v>0</v>
      </c>
      <c r="I73" s="135" t="str">
        <f t="shared" si="20"/>
        <v/>
      </c>
      <c r="J73" s="92" t="b">
        <f t="shared" si="7"/>
        <v>0</v>
      </c>
      <c r="K73" s="92" t="str">
        <f t="shared" si="8"/>
        <v/>
      </c>
      <c r="L73" s="92" t="b">
        <f>IF(C73="",FALSE,IFERROR(NOT(MATCH(C73,'Anställda och korttidsarbete'!$C:$C,0)&gt;0),TRUE))</f>
        <v>0</v>
      </c>
      <c r="M73" s="92" t="str">
        <f t="shared" si="9"/>
        <v/>
      </c>
      <c r="N73" s="92" t="b">
        <f t="shared" si="10"/>
        <v>0</v>
      </c>
      <c r="O73" s="92" t="str">
        <f t="shared" si="11"/>
        <v/>
      </c>
      <c r="P73" s="13" t="b">
        <f t="shared" si="12"/>
        <v>0</v>
      </c>
      <c r="Q73" s="92" t="str">
        <f t="shared" si="13"/>
        <v/>
      </c>
      <c r="R73" s="92" t="b">
        <f t="shared" si="14"/>
        <v>0</v>
      </c>
      <c r="S73" s="94" t="e">
        <f t="shared" si="0"/>
        <v>#VALUE!</v>
      </c>
      <c r="T73" s="94" t="e">
        <f t="shared" si="1"/>
        <v>#VALUE!</v>
      </c>
      <c r="U73" s="94" t="e">
        <f t="shared" si="2"/>
        <v>#VALUE!</v>
      </c>
      <c r="V73" s="95" t="e">
        <f t="shared" si="3"/>
        <v>#VALUE!</v>
      </c>
      <c r="W73" s="95" t="e">
        <f t="shared" si="15"/>
        <v>#VALUE!</v>
      </c>
      <c r="X73" s="95" t="b">
        <f t="shared" si="21"/>
        <v>0</v>
      </c>
      <c r="Y73" s="76" t="str">
        <f t="shared" si="4"/>
        <v/>
      </c>
      <c r="Z73" s="94" t="e" cm="1">
        <f t="array" aca="1" ref="Z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AA73" s="94" t="str">
        <f t="shared" si="5"/>
        <v/>
      </c>
      <c r="AB73" s="96" t="b">
        <f t="shared" si="16"/>
        <v>0</v>
      </c>
      <c r="AC73" s="195">
        <f t="shared" si="17"/>
        <v>0</v>
      </c>
      <c r="AD73" s="195">
        <f>SUMIF($C$14:C72,C73,$AC$14:AC72)</f>
        <v>0</v>
      </c>
      <c r="AE73" s="15">
        <f t="shared" si="18"/>
        <v>10000</v>
      </c>
      <c r="AF73" s="195">
        <f t="shared" si="19"/>
        <v>0</v>
      </c>
    </row>
    <row r="74" spans="1:32" s="30" customFormat="1" x14ac:dyDescent="0.25">
      <c r="A74" s="19">
        <v>60</v>
      </c>
      <c r="B74" s="20"/>
      <c r="C74" s="123"/>
      <c r="D74" s="20"/>
      <c r="E74" s="20"/>
      <c r="F74" s="20"/>
      <c r="G74" s="140"/>
      <c r="H74" s="197">
        <f t="shared" si="6"/>
        <v>0</v>
      </c>
      <c r="I74" s="135" t="str">
        <f t="shared" si="20"/>
        <v/>
      </c>
      <c r="J74" s="92" t="b">
        <f t="shared" si="7"/>
        <v>0</v>
      </c>
      <c r="K74" s="92" t="str">
        <f t="shared" si="8"/>
        <v/>
      </c>
      <c r="L74" s="92" t="b">
        <f>IF(C74="",FALSE,IFERROR(NOT(MATCH(C74,'Anställda och korttidsarbete'!$C:$C,0)&gt;0),TRUE))</f>
        <v>0</v>
      </c>
      <c r="M74" s="92" t="str">
        <f t="shared" si="9"/>
        <v/>
      </c>
      <c r="N74" s="92" t="b">
        <f t="shared" si="10"/>
        <v>0</v>
      </c>
      <c r="O74" s="92" t="str">
        <f t="shared" si="11"/>
        <v/>
      </c>
      <c r="P74" s="13" t="b">
        <f t="shared" si="12"/>
        <v>0</v>
      </c>
      <c r="Q74" s="92" t="str">
        <f t="shared" si="13"/>
        <v/>
      </c>
      <c r="R74" s="92" t="b">
        <f t="shared" si="14"/>
        <v>0</v>
      </c>
      <c r="S74" s="94" t="e">
        <f t="shared" si="0"/>
        <v>#VALUE!</v>
      </c>
      <c r="T74" s="94" t="e">
        <f t="shared" si="1"/>
        <v>#VALUE!</v>
      </c>
      <c r="U74" s="94" t="e">
        <f t="shared" si="2"/>
        <v>#VALUE!</v>
      </c>
      <c r="V74" s="95" t="e">
        <f t="shared" si="3"/>
        <v>#VALUE!</v>
      </c>
      <c r="W74" s="95" t="e">
        <f t="shared" si="15"/>
        <v>#VALUE!</v>
      </c>
      <c r="X74" s="95" t="b">
        <f t="shared" si="21"/>
        <v>0</v>
      </c>
      <c r="Y74" s="76" t="str">
        <f t="shared" si="4"/>
        <v/>
      </c>
      <c r="Z74" s="94" t="e" cm="1">
        <f t="array" aca="1" ref="Z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AA74" s="94" t="str">
        <f t="shared" si="5"/>
        <v/>
      </c>
      <c r="AB74" s="96" t="b">
        <f t="shared" si="16"/>
        <v>0</v>
      </c>
      <c r="AC74" s="195">
        <f t="shared" si="17"/>
        <v>0</v>
      </c>
      <c r="AD74" s="195">
        <f>SUMIF($C$14:C73,C74,$AC$14:AC73)</f>
        <v>0</v>
      </c>
      <c r="AE74" s="15">
        <f t="shared" si="18"/>
        <v>10000</v>
      </c>
      <c r="AF74" s="195">
        <f t="shared" si="19"/>
        <v>0</v>
      </c>
    </row>
    <row r="75" spans="1:32" s="30" customFormat="1" x14ac:dyDescent="0.25">
      <c r="A75" s="19">
        <v>61</v>
      </c>
      <c r="B75" s="20"/>
      <c r="C75" s="123"/>
      <c r="D75" s="20"/>
      <c r="E75" s="20"/>
      <c r="F75" s="20"/>
      <c r="G75" s="140"/>
      <c r="H75" s="197">
        <f t="shared" si="6"/>
        <v>0</v>
      </c>
      <c r="I75" s="135" t="str">
        <f t="shared" si="20"/>
        <v/>
      </c>
      <c r="J75" s="92" t="b">
        <f t="shared" si="7"/>
        <v>0</v>
      </c>
      <c r="K75" s="92" t="str">
        <f t="shared" si="8"/>
        <v/>
      </c>
      <c r="L75" s="92" t="b">
        <f>IF(C75="",FALSE,IFERROR(NOT(MATCH(C75,'Anställda och korttidsarbete'!$C:$C,0)&gt;0),TRUE))</f>
        <v>0</v>
      </c>
      <c r="M75" s="92" t="str">
        <f t="shared" si="9"/>
        <v/>
      </c>
      <c r="N75" s="92" t="b">
        <f t="shared" si="10"/>
        <v>0</v>
      </c>
      <c r="O75" s="92" t="str">
        <f t="shared" si="11"/>
        <v/>
      </c>
      <c r="P75" s="13" t="b">
        <f t="shared" si="12"/>
        <v>0</v>
      </c>
      <c r="Q75" s="92" t="str">
        <f t="shared" si="13"/>
        <v/>
      </c>
      <c r="R75" s="92" t="b">
        <f t="shared" si="14"/>
        <v>0</v>
      </c>
      <c r="S75" s="94" t="e">
        <f t="shared" si="0"/>
        <v>#VALUE!</v>
      </c>
      <c r="T75" s="94" t="e">
        <f t="shared" si="1"/>
        <v>#VALUE!</v>
      </c>
      <c r="U75" s="94" t="e">
        <f t="shared" si="2"/>
        <v>#VALUE!</v>
      </c>
      <c r="V75" s="95" t="e">
        <f t="shared" si="3"/>
        <v>#VALUE!</v>
      </c>
      <c r="W75" s="95" t="e">
        <f t="shared" si="15"/>
        <v>#VALUE!</v>
      </c>
      <c r="X75" s="95" t="b">
        <f t="shared" si="21"/>
        <v>0</v>
      </c>
      <c r="Y75" s="76" t="str">
        <f t="shared" si="4"/>
        <v/>
      </c>
      <c r="Z75" s="94" t="e" cm="1">
        <f t="array" aca="1" ref="Z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AA75" s="94" t="str">
        <f t="shared" si="5"/>
        <v/>
      </c>
      <c r="AB75" s="96" t="b">
        <f t="shared" si="16"/>
        <v>0</v>
      </c>
      <c r="AC75" s="195">
        <f t="shared" si="17"/>
        <v>0</v>
      </c>
      <c r="AD75" s="195">
        <f>SUMIF($C$14:C74,C75,$AC$14:AC74)</f>
        <v>0</v>
      </c>
      <c r="AE75" s="15">
        <f t="shared" si="18"/>
        <v>10000</v>
      </c>
      <c r="AF75" s="195">
        <f t="shared" si="19"/>
        <v>0</v>
      </c>
    </row>
    <row r="76" spans="1:32" s="30" customFormat="1" x14ac:dyDescent="0.25">
      <c r="A76" s="19">
        <v>62</v>
      </c>
      <c r="B76" s="20"/>
      <c r="C76" s="123"/>
      <c r="D76" s="20"/>
      <c r="E76" s="20"/>
      <c r="F76" s="20"/>
      <c r="G76" s="140"/>
      <c r="H76" s="197">
        <f t="shared" si="6"/>
        <v>0</v>
      </c>
      <c r="I76" s="135" t="str">
        <f t="shared" si="20"/>
        <v/>
      </c>
      <c r="J76" s="92" t="b">
        <f t="shared" si="7"/>
        <v>0</v>
      </c>
      <c r="K76" s="92" t="str">
        <f t="shared" si="8"/>
        <v/>
      </c>
      <c r="L76" s="92" t="b">
        <f>IF(C76="",FALSE,IFERROR(NOT(MATCH(C76,'Anställda och korttidsarbete'!$C:$C,0)&gt;0),TRUE))</f>
        <v>0</v>
      </c>
      <c r="M76" s="92" t="str">
        <f t="shared" si="9"/>
        <v/>
      </c>
      <c r="N76" s="92" t="b">
        <f t="shared" si="10"/>
        <v>0</v>
      </c>
      <c r="O76" s="92" t="str">
        <f t="shared" si="11"/>
        <v/>
      </c>
      <c r="P76" s="13" t="b">
        <f t="shared" si="12"/>
        <v>0</v>
      </c>
      <c r="Q76" s="92" t="str">
        <f t="shared" si="13"/>
        <v/>
      </c>
      <c r="R76" s="92" t="b">
        <f t="shared" si="14"/>
        <v>0</v>
      </c>
      <c r="S76" s="94" t="e">
        <f t="shared" si="0"/>
        <v>#VALUE!</v>
      </c>
      <c r="T76" s="94" t="e">
        <f t="shared" si="1"/>
        <v>#VALUE!</v>
      </c>
      <c r="U76" s="94" t="e">
        <f t="shared" si="2"/>
        <v>#VALUE!</v>
      </c>
      <c r="V76" s="95" t="e">
        <f t="shared" si="3"/>
        <v>#VALUE!</v>
      </c>
      <c r="W76" s="95" t="e">
        <f t="shared" si="15"/>
        <v>#VALUE!</v>
      </c>
      <c r="X76" s="95" t="b">
        <f t="shared" si="21"/>
        <v>0</v>
      </c>
      <c r="Y76" s="76" t="str">
        <f t="shared" si="4"/>
        <v/>
      </c>
      <c r="Z76" s="94" t="e" cm="1">
        <f t="array" aca="1" ref="Z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AA76" s="94" t="str">
        <f t="shared" si="5"/>
        <v/>
      </c>
      <c r="AB76" s="96" t="b">
        <f t="shared" si="16"/>
        <v>0</v>
      </c>
      <c r="AC76" s="195">
        <f t="shared" si="17"/>
        <v>0</v>
      </c>
      <c r="AD76" s="195">
        <f>SUMIF($C$14:C75,C76,$AC$14:AC75)</f>
        <v>0</v>
      </c>
      <c r="AE76" s="15">
        <f t="shared" si="18"/>
        <v>10000</v>
      </c>
      <c r="AF76" s="195">
        <f t="shared" si="19"/>
        <v>0</v>
      </c>
    </row>
    <row r="77" spans="1:32" s="30" customFormat="1" x14ac:dyDescent="0.25">
      <c r="A77" s="19">
        <v>63</v>
      </c>
      <c r="B77" s="20"/>
      <c r="C77" s="123"/>
      <c r="D77" s="20"/>
      <c r="E77" s="20"/>
      <c r="F77" s="20"/>
      <c r="G77" s="140"/>
      <c r="H77" s="197">
        <f t="shared" si="6"/>
        <v>0</v>
      </c>
      <c r="I77" s="135" t="str">
        <f t="shared" si="20"/>
        <v/>
      </c>
      <c r="J77" s="92" t="b">
        <f t="shared" si="7"/>
        <v>0</v>
      </c>
      <c r="K77" s="92" t="str">
        <f t="shared" si="8"/>
        <v/>
      </c>
      <c r="L77" s="92" t="b">
        <f>IF(C77="",FALSE,IFERROR(NOT(MATCH(C77,'Anställda och korttidsarbete'!$C:$C,0)&gt;0),TRUE))</f>
        <v>0</v>
      </c>
      <c r="M77" s="92" t="str">
        <f t="shared" si="9"/>
        <v/>
      </c>
      <c r="N77" s="92" t="b">
        <f t="shared" si="10"/>
        <v>0</v>
      </c>
      <c r="O77" s="92" t="str">
        <f t="shared" si="11"/>
        <v/>
      </c>
      <c r="P77" s="13" t="b">
        <f t="shared" si="12"/>
        <v>0</v>
      </c>
      <c r="Q77" s="92" t="str">
        <f t="shared" si="13"/>
        <v/>
      </c>
      <c r="R77" s="92" t="b">
        <f t="shared" si="14"/>
        <v>0</v>
      </c>
      <c r="S77" s="94" t="e">
        <f t="shared" si="0"/>
        <v>#VALUE!</v>
      </c>
      <c r="T77" s="94" t="e">
        <f t="shared" si="1"/>
        <v>#VALUE!</v>
      </c>
      <c r="U77" s="94" t="e">
        <f t="shared" si="2"/>
        <v>#VALUE!</v>
      </c>
      <c r="V77" s="95" t="e">
        <f t="shared" si="3"/>
        <v>#VALUE!</v>
      </c>
      <c r="W77" s="95" t="e">
        <f t="shared" si="15"/>
        <v>#VALUE!</v>
      </c>
      <c r="X77" s="95" t="b">
        <f t="shared" si="21"/>
        <v>0</v>
      </c>
      <c r="Y77" s="76" t="str">
        <f t="shared" si="4"/>
        <v/>
      </c>
      <c r="Z77" s="94" t="e" cm="1">
        <f t="array" aca="1" ref="Z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AA77" s="94" t="str">
        <f t="shared" si="5"/>
        <v/>
      </c>
      <c r="AB77" s="96" t="b">
        <f t="shared" si="16"/>
        <v>0</v>
      </c>
      <c r="AC77" s="195">
        <f t="shared" si="17"/>
        <v>0</v>
      </c>
      <c r="AD77" s="195">
        <f>SUMIF($C$14:C76,C77,$AC$14:AC76)</f>
        <v>0</v>
      </c>
      <c r="AE77" s="15">
        <f t="shared" si="18"/>
        <v>10000</v>
      </c>
      <c r="AF77" s="195">
        <f t="shared" si="19"/>
        <v>0</v>
      </c>
    </row>
    <row r="78" spans="1:32" s="30" customFormat="1" x14ac:dyDescent="0.25">
      <c r="A78" s="19">
        <v>64</v>
      </c>
      <c r="B78" s="20"/>
      <c r="C78" s="123"/>
      <c r="D78" s="20"/>
      <c r="E78" s="20"/>
      <c r="F78" s="20"/>
      <c r="G78" s="140"/>
      <c r="H78" s="197">
        <f t="shared" si="6"/>
        <v>0</v>
      </c>
      <c r="I78" s="135" t="str">
        <f t="shared" si="20"/>
        <v/>
      </c>
      <c r="J78" s="92" t="b">
        <f t="shared" si="7"/>
        <v>0</v>
      </c>
      <c r="K78" s="92" t="str">
        <f t="shared" si="8"/>
        <v/>
      </c>
      <c r="L78" s="92" t="b">
        <f>IF(C78="",FALSE,IFERROR(NOT(MATCH(C78,'Anställda och korttidsarbete'!$C:$C,0)&gt;0),TRUE))</f>
        <v>0</v>
      </c>
      <c r="M78" s="92" t="str">
        <f t="shared" si="9"/>
        <v/>
      </c>
      <c r="N78" s="92" t="b">
        <f t="shared" si="10"/>
        <v>0</v>
      </c>
      <c r="O78" s="92" t="str">
        <f t="shared" si="11"/>
        <v/>
      </c>
      <c r="P78" s="13" t="b">
        <f t="shared" si="12"/>
        <v>0</v>
      </c>
      <c r="Q78" s="92" t="str">
        <f t="shared" si="13"/>
        <v/>
      </c>
      <c r="R78" s="92" t="b">
        <f t="shared" si="14"/>
        <v>0</v>
      </c>
      <c r="S78" s="94" t="e">
        <f t="shared" si="0"/>
        <v>#VALUE!</v>
      </c>
      <c r="T78" s="94" t="e">
        <f t="shared" si="1"/>
        <v>#VALUE!</v>
      </c>
      <c r="U78" s="94" t="e">
        <f t="shared" si="2"/>
        <v>#VALUE!</v>
      </c>
      <c r="V78" s="95" t="e">
        <f t="shared" si="3"/>
        <v>#VALUE!</v>
      </c>
      <c r="W78" s="95" t="e">
        <f t="shared" si="15"/>
        <v>#VALUE!</v>
      </c>
      <c r="X78" s="95" t="b">
        <f t="shared" si="21"/>
        <v>0</v>
      </c>
      <c r="Y78" s="76" t="str">
        <f t="shared" si="4"/>
        <v/>
      </c>
      <c r="Z78" s="94" t="e" cm="1">
        <f t="array" aca="1" ref="Z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AA78" s="94" t="str">
        <f t="shared" si="5"/>
        <v/>
      </c>
      <c r="AB78" s="96" t="b">
        <f t="shared" si="16"/>
        <v>0</v>
      </c>
      <c r="AC78" s="195">
        <f t="shared" si="17"/>
        <v>0</v>
      </c>
      <c r="AD78" s="195">
        <f>SUMIF($C$14:C77,C78,$AC$14:AC77)</f>
        <v>0</v>
      </c>
      <c r="AE78" s="15">
        <f t="shared" si="18"/>
        <v>10000</v>
      </c>
      <c r="AF78" s="195">
        <f t="shared" si="19"/>
        <v>0</v>
      </c>
    </row>
    <row r="79" spans="1:32" s="30" customFormat="1" x14ac:dyDescent="0.25">
      <c r="A79" s="19">
        <v>65</v>
      </c>
      <c r="B79" s="20"/>
      <c r="C79" s="123"/>
      <c r="D79" s="20"/>
      <c r="E79" s="20"/>
      <c r="F79" s="20"/>
      <c r="G79" s="140"/>
      <c r="H79" s="197">
        <f t="shared" si="6"/>
        <v>0</v>
      </c>
      <c r="I79" s="135" t="str">
        <f t="shared" si="20"/>
        <v/>
      </c>
      <c r="J79" s="92" t="b">
        <f t="shared" si="7"/>
        <v>0</v>
      </c>
      <c r="K79" s="92" t="str">
        <f t="shared" si="8"/>
        <v/>
      </c>
      <c r="L79" s="92" t="b">
        <f>IF(C79="",FALSE,IFERROR(NOT(MATCH(C79,'Anställda och korttidsarbete'!$C:$C,0)&gt;0),TRUE))</f>
        <v>0</v>
      </c>
      <c r="M79" s="92" t="str">
        <f t="shared" si="9"/>
        <v/>
      </c>
      <c r="N79" s="92" t="b">
        <f t="shared" si="10"/>
        <v>0</v>
      </c>
      <c r="O79" s="92" t="str">
        <f t="shared" si="11"/>
        <v/>
      </c>
      <c r="P79" s="13" t="b">
        <f t="shared" si="12"/>
        <v>0</v>
      </c>
      <c r="Q79" s="92" t="str">
        <f t="shared" si="13"/>
        <v/>
      </c>
      <c r="R79" s="92" t="b">
        <f t="shared" si="14"/>
        <v>0</v>
      </c>
      <c r="S79" s="94" t="e">
        <f t="shared" ref="S79:S142" si="22">VALUE(LEFT(C79,2))</f>
        <v>#VALUE!</v>
      </c>
      <c r="T79" s="94" t="e">
        <f t="shared" ref="T79:T142" si="23">VALUE(MID(C79,3,2))</f>
        <v>#VALUE!</v>
      </c>
      <c r="U79" s="94" t="e">
        <f t="shared" ref="U79:U142" si="24">TEXT(IF(VALUE(MID(C79,5,2))&gt;31,MID(C79,5,2)-60,VALUE(MID(C79,5,2))),"00")</f>
        <v>#VALUE!</v>
      </c>
      <c r="V79" s="95" t="e">
        <f t="shared" ref="V79:V142" si="25">DATEVALUE(IF(VALUE(LEFT(C79,2))&lt;20,20,19)&amp;TEXT(S79,"00")&amp;"/"&amp;T79&amp;"/"&amp;U79)</f>
        <v>#VALUE!</v>
      </c>
      <c r="W79" s="95" t="e">
        <f t="shared" si="15"/>
        <v>#VALUE!</v>
      </c>
      <c r="X79" s="95" t="b">
        <f t="shared" si="21"/>
        <v>0</v>
      </c>
      <c r="Y79" s="76" t="str">
        <f t="shared" ref="Y79:Y142" si="26">RIGHT(C79,1)</f>
        <v/>
      </c>
      <c r="Z79" s="94" t="e" cm="1">
        <f t="array" aca="1" ref="Z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AA79" s="94" t="str">
        <f t="shared" ref="AA79:AA142" si="27">IF(C79="","",Z79=Y79)</f>
        <v/>
      </c>
      <c r="AB79" s="96" t="b">
        <f t="shared" ref="AB79:AB142" si="28">IFERROR(NOT(IF(OR(C79&lt;&gt;"",B79&lt;&gt;""),AND(X79,AA79),TRUE)),TRUE)</f>
        <v>0</v>
      </c>
      <c r="AC79" s="195">
        <f t="shared" si="17"/>
        <v>0</v>
      </c>
      <c r="AD79" s="195">
        <f>SUMIF($C$14:C78,C79,$AC$14:AC78)</f>
        <v>0</v>
      </c>
      <c r="AE79" s="15">
        <f t="shared" si="18"/>
        <v>10000</v>
      </c>
      <c r="AF79" s="195">
        <f t="shared" si="19"/>
        <v>0</v>
      </c>
    </row>
    <row r="80" spans="1:32" s="30" customFormat="1" x14ac:dyDescent="0.25">
      <c r="A80" s="19">
        <v>66</v>
      </c>
      <c r="B80" s="20"/>
      <c r="C80" s="123"/>
      <c r="D80" s="20"/>
      <c r="E80" s="20"/>
      <c r="F80" s="20"/>
      <c r="G80" s="140"/>
      <c r="H80" s="197">
        <f t="shared" ref="H80:H143" si="29">IF(R80,0,IF(ROUNDUP(AF80,0)&lt;0,0,ROUNDUP(AF80,0)))</f>
        <v>0</v>
      </c>
      <c r="I80" s="135" t="str">
        <f t="shared" ref="I80:I143" si="30">IF(K80="","",K80&amp;". ")&amp;IF(M80="","",M80&amp;". ")&amp;IF(O80="","",O80&amp;". ")</f>
        <v/>
      </c>
      <c r="J80" s="92" t="b">
        <f t="shared" ref="J80:J143" si="31">AB80</f>
        <v>0</v>
      </c>
      <c r="K80" s="92" t="str">
        <f t="shared" ref="K80:K143" si="32">IF(J80,$K$13,"")</f>
        <v/>
      </c>
      <c r="L80" s="92" t="b">
        <f>IF(C80="",FALSE,IFERROR(NOT(MATCH(C80,'Anställda och korttidsarbete'!$C:$C,0)&gt;0),TRUE))</f>
        <v>0</v>
      </c>
      <c r="M80" s="92" t="str">
        <f t="shared" ref="M80:M143" si="33">IF(L80,$M$13,"")</f>
        <v/>
      </c>
      <c r="N80" s="92" t="b">
        <f t="shared" ref="N80:N143" si="34">IF(AC80&lt;&gt;AF80,TRUE,FALSE)</f>
        <v>0</v>
      </c>
      <c r="O80" s="92" t="str">
        <f t="shared" ref="O80:O143" si="35">IF(N80,$O$13,"")</f>
        <v/>
      </c>
      <c r="P80" s="13" t="b">
        <f t="shared" ref="P80:P143" si="36">AND(COUNTA(B80:G80)&gt;0,OR(B80="",C80="",D80="",E80="",F80="",G80=""))</f>
        <v>0</v>
      </c>
      <c r="Q80" s="92" t="str">
        <f t="shared" ref="Q80:Q143" si="37">IF(P80,Q$13,"")</f>
        <v/>
      </c>
      <c r="R80" s="92" t="b">
        <f t="shared" ref="R80:R143" si="38">OR(J80,L80,P80)</f>
        <v>0</v>
      </c>
      <c r="S80" s="94" t="e">
        <f t="shared" si="22"/>
        <v>#VALUE!</v>
      </c>
      <c r="T80" s="94" t="e">
        <f t="shared" si="23"/>
        <v>#VALUE!</v>
      </c>
      <c r="U80" s="94" t="e">
        <f t="shared" si="24"/>
        <v>#VALUE!</v>
      </c>
      <c r="V80" s="95" t="e">
        <f t="shared" si="25"/>
        <v>#VALUE!</v>
      </c>
      <c r="W80" s="95" t="e">
        <f t="shared" ref="W80:W143" si="39">DATE(S80,T80,U80)</f>
        <v>#VALUE!</v>
      </c>
      <c r="X80" s="95" t="b">
        <f t="shared" si="21"/>
        <v>0</v>
      </c>
      <c r="Y80" s="76" t="str">
        <f t="shared" si="26"/>
        <v/>
      </c>
      <c r="Z80" s="94" t="e" cm="1">
        <f t="array" aca="1" ref="Z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AA80" s="94" t="str">
        <f t="shared" si="27"/>
        <v/>
      </c>
      <c r="AB80" s="96" t="b">
        <f t="shared" si="28"/>
        <v>0</v>
      </c>
      <c r="AC80" s="195">
        <f t="shared" ref="AC80:AC143" si="40">MIN(G80*60%,10000)</f>
        <v>0</v>
      </c>
      <c r="AD80" s="195">
        <f>SUMIF($C$14:C79,C80,$AC$14:AC79)</f>
        <v>0</v>
      </c>
      <c r="AE80" s="15">
        <f t="shared" ref="AE80:AE143" si="41">10000-AD80</f>
        <v>10000</v>
      </c>
      <c r="AF80" s="195">
        <f t="shared" ref="AF80:AF143" si="42">IF(AE80=10000,AC80,MIN(AE80,AC80))</f>
        <v>0</v>
      </c>
    </row>
    <row r="81" spans="1:32" s="30" customFormat="1" x14ac:dyDescent="0.25">
      <c r="A81" s="19">
        <v>67</v>
      </c>
      <c r="B81" s="20"/>
      <c r="C81" s="123"/>
      <c r="D81" s="20"/>
      <c r="E81" s="20"/>
      <c r="F81" s="20"/>
      <c r="G81" s="140"/>
      <c r="H81" s="197">
        <f t="shared" si="29"/>
        <v>0</v>
      </c>
      <c r="I81" s="135" t="str">
        <f t="shared" si="30"/>
        <v/>
      </c>
      <c r="J81" s="92" t="b">
        <f t="shared" si="31"/>
        <v>0</v>
      </c>
      <c r="K81" s="92" t="str">
        <f t="shared" si="32"/>
        <v/>
      </c>
      <c r="L81" s="92" t="b">
        <f>IF(C81="",FALSE,IFERROR(NOT(MATCH(C81,'Anställda och korttidsarbete'!$C:$C,0)&gt;0),TRUE))</f>
        <v>0</v>
      </c>
      <c r="M81" s="92" t="str">
        <f t="shared" si="33"/>
        <v/>
      </c>
      <c r="N81" s="92" t="b">
        <f t="shared" si="34"/>
        <v>0</v>
      </c>
      <c r="O81" s="92" t="str">
        <f t="shared" si="35"/>
        <v/>
      </c>
      <c r="P81" s="13" t="b">
        <f t="shared" si="36"/>
        <v>0</v>
      </c>
      <c r="Q81" s="92" t="str">
        <f t="shared" si="37"/>
        <v/>
      </c>
      <c r="R81" s="92" t="b">
        <f t="shared" si="38"/>
        <v>0</v>
      </c>
      <c r="S81" s="94" t="e">
        <f t="shared" si="22"/>
        <v>#VALUE!</v>
      </c>
      <c r="T81" s="94" t="e">
        <f t="shared" si="23"/>
        <v>#VALUE!</v>
      </c>
      <c r="U81" s="94" t="e">
        <f t="shared" si="24"/>
        <v>#VALUE!</v>
      </c>
      <c r="V81" s="95" t="e">
        <f t="shared" si="25"/>
        <v>#VALUE!</v>
      </c>
      <c r="W81" s="95" t="e">
        <f t="shared" si="39"/>
        <v>#VALUE!</v>
      </c>
      <c r="X81" s="95" t="b">
        <f t="shared" ref="X81:X144" si="43">NOT(ISERR(AND(T81&lt;13,VALUE(U81)&lt;31,V81=W81)))</f>
        <v>0</v>
      </c>
      <c r="Y81" s="76" t="str">
        <f t="shared" si="26"/>
        <v/>
      </c>
      <c r="Z81" s="94" t="e" cm="1">
        <f t="array" aca="1" ref="Z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AA81" s="94" t="str">
        <f t="shared" si="27"/>
        <v/>
      </c>
      <c r="AB81" s="96" t="b">
        <f t="shared" si="28"/>
        <v>0</v>
      </c>
      <c r="AC81" s="195">
        <f t="shared" si="40"/>
        <v>0</v>
      </c>
      <c r="AD81" s="195">
        <f>SUMIF($C$14:C80,C81,$AC$14:AC80)</f>
        <v>0</v>
      </c>
      <c r="AE81" s="15">
        <f t="shared" si="41"/>
        <v>10000</v>
      </c>
      <c r="AF81" s="195">
        <f t="shared" si="42"/>
        <v>0</v>
      </c>
    </row>
    <row r="82" spans="1:32" s="30" customFormat="1" x14ac:dyDescent="0.25">
      <c r="A82" s="19">
        <v>68</v>
      </c>
      <c r="B82" s="20"/>
      <c r="C82" s="123"/>
      <c r="D82" s="20"/>
      <c r="E82" s="20"/>
      <c r="F82" s="20"/>
      <c r="G82" s="140"/>
      <c r="H82" s="197">
        <f t="shared" si="29"/>
        <v>0</v>
      </c>
      <c r="I82" s="135" t="str">
        <f t="shared" si="30"/>
        <v/>
      </c>
      <c r="J82" s="92" t="b">
        <f t="shared" si="31"/>
        <v>0</v>
      </c>
      <c r="K82" s="92" t="str">
        <f t="shared" si="32"/>
        <v/>
      </c>
      <c r="L82" s="92" t="b">
        <f>IF(C82="",FALSE,IFERROR(NOT(MATCH(C82,'Anställda och korttidsarbete'!$C:$C,0)&gt;0),TRUE))</f>
        <v>0</v>
      </c>
      <c r="M82" s="92" t="str">
        <f t="shared" si="33"/>
        <v/>
      </c>
      <c r="N82" s="92" t="b">
        <f t="shared" si="34"/>
        <v>0</v>
      </c>
      <c r="O82" s="92" t="str">
        <f t="shared" si="35"/>
        <v/>
      </c>
      <c r="P82" s="13" t="b">
        <f t="shared" si="36"/>
        <v>0</v>
      </c>
      <c r="Q82" s="92" t="str">
        <f t="shared" si="37"/>
        <v/>
      </c>
      <c r="R82" s="92" t="b">
        <f t="shared" si="38"/>
        <v>0</v>
      </c>
      <c r="S82" s="94" t="e">
        <f t="shared" si="22"/>
        <v>#VALUE!</v>
      </c>
      <c r="T82" s="94" t="e">
        <f t="shared" si="23"/>
        <v>#VALUE!</v>
      </c>
      <c r="U82" s="94" t="e">
        <f t="shared" si="24"/>
        <v>#VALUE!</v>
      </c>
      <c r="V82" s="95" t="e">
        <f t="shared" si="25"/>
        <v>#VALUE!</v>
      </c>
      <c r="W82" s="95" t="e">
        <f t="shared" si="39"/>
        <v>#VALUE!</v>
      </c>
      <c r="X82" s="95" t="b">
        <f t="shared" si="43"/>
        <v>0</v>
      </c>
      <c r="Y82" s="76" t="str">
        <f t="shared" si="26"/>
        <v/>
      </c>
      <c r="Z82" s="94" t="e" cm="1">
        <f t="array" aca="1" ref="Z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AA82" s="94" t="str">
        <f t="shared" si="27"/>
        <v/>
      </c>
      <c r="AB82" s="96" t="b">
        <f t="shared" si="28"/>
        <v>0</v>
      </c>
      <c r="AC82" s="195">
        <f t="shared" si="40"/>
        <v>0</v>
      </c>
      <c r="AD82" s="195">
        <f>SUMIF($C$14:C81,C82,$AC$14:AC81)</f>
        <v>0</v>
      </c>
      <c r="AE82" s="15">
        <f t="shared" si="41"/>
        <v>10000</v>
      </c>
      <c r="AF82" s="195">
        <f t="shared" si="42"/>
        <v>0</v>
      </c>
    </row>
    <row r="83" spans="1:32" s="30" customFormat="1" x14ac:dyDescent="0.25">
      <c r="A83" s="19">
        <v>69</v>
      </c>
      <c r="B83" s="20"/>
      <c r="C83" s="123"/>
      <c r="D83" s="20"/>
      <c r="E83" s="20"/>
      <c r="F83" s="20"/>
      <c r="G83" s="140"/>
      <c r="H83" s="197">
        <f t="shared" si="29"/>
        <v>0</v>
      </c>
      <c r="I83" s="135" t="str">
        <f t="shared" si="30"/>
        <v/>
      </c>
      <c r="J83" s="92" t="b">
        <f t="shared" si="31"/>
        <v>0</v>
      </c>
      <c r="K83" s="92" t="str">
        <f t="shared" si="32"/>
        <v/>
      </c>
      <c r="L83" s="92" t="b">
        <f>IF(C83="",FALSE,IFERROR(NOT(MATCH(C83,'Anställda och korttidsarbete'!$C:$C,0)&gt;0),TRUE))</f>
        <v>0</v>
      </c>
      <c r="M83" s="92" t="str">
        <f t="shared" si="33"/>
        <v/>
      </c>
      <c r="N83" s="92" t="b">
        <f t="shared" si="34"/>
        <v>0</v>
      </c>
      <c r="O83" s="92" t="str">
        <f t="shared" si="35"/>
        <v/>
      </c>
      <c r="P83" s="13" t="b">
        <f t="shared" si="36"/>
        <v>0</v>
      </c>
      <c r="Q83" s="92" t="str">
        <f t="shared" si="37"/>
        <v/>
      </c>
      <c r="R83" s="92" t="b">
        <f t="shared" si="38"/>
        <v>0</v>
      </c>
      <c r="S83" s="94" t="e">
        <f t="shared" si="22"/>
        <v>#VALUE!</v>
      </c>
      <c r="T83" s="94" t="e">
        <f t="shared" si="23"/>
        <v>#VALUE!</v>
      </c>
      <c r="U83" s="94" t="e">
        <f t="shared" si="24"/>
        <v>#VALUE!</v>
      </c>
      <c r="V83" s="95" t="e">
        <f t="shared" si="25"/>
        <v>#VALUE!</v>
      </c>
      <c r="W83" s="95" t="e">
        <f t="shared" si="39"/>
        <v>#VALUE!</v>
      </c>
      <c r="X83" s="95" t="b">
        <f t="shared" si="43"/>
        <v>0</v>
      </c>
      <c r="Y83" s="76" t="str">
        <f t="shared" si="26"/>
        <v/>
      </c>
      <c r="Z83" s="94" t="e" cm="1">
        <f t="array" aca="1" ref="Z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AA83" s="94" t="str">
        <f t="shared" si="27"/>
        <v/>
      </c>
      <c r="AB83" s="96" t="b">
        <f t="shared" si="28"/>
        <v>0</v>
      </c>
      <c r="AC83" s="195">
        <f t="shared" si="40"/>
        <v>0</v>
      </c>
      <c r="AD83" s="195">
        <f>SUMIF($C$14:C82,C83,$AC$14:AC82)</f>
        <v>0</v>
      </c>
      <c r="AE83" s="15">
        <f t="shared" si="41"/>
        <v>10000</v>
      </c>
      <c r="AF83" s="195">
        <f t="shared" si="42"/>
        <v>0</v>
      </c>
    </row>
    <row r="84" spans="1:32" s="30" customFormat="1" x14ac:dyDescent="0.25">
      <c r="A84" s="19">
        <v>70</v>
      </c>
      <c r="B84" s="20"/>
      <c r="C84" s="123"/>
      <c r="D84" s="20"/>
      <c r="E84" s="20"/>
      <c r="F84" s="20"/>
      <c r="G84" s="140"/>
      <c r="H84" s="197">
        <f t="shared" si="29"/>
        <v>0</v>
      </c>
      <c r="I84" s="135" t="str">
        <f t="shared" si="30"/>
        <v/>
      </c>
      <c r="J84" s="92" t="b">
        <f t="shared" si="31"/>
        <v>0</v>
      </c>
      <c r="K84" s="92" t="str">
        <f t="shared" si="32"/>
        <v/>
      </c>
      <c r="L84" s="92" t="b">
        <f>IF(C84="",FALSE,IFERROR(NOT(MATCH(C84,'Anställda och korttidsarbete'!$C:$C,0)&gt;0),TRUE))</f>
        <v>0</v>
      </c>
      <c r="M84" s="92" t="str">
        <f t="shared" si="33"/>
        <v/>
      </c>
      <c r="N84" s="92" t="b">
        <f t="shared" si="34"/>
        <v>0</v>
      </c>
      <c r="O84" s="92" t="str">
        <f t="shared" si="35"/>
        <v/>
      </c>
      <c r="P84" s="13" t="b">
        <f t="shared" si="36"/>
        <v>0</v>
      </c>
      <c r="Q84" s="92" t="str">
        <f t="shared" si="37"/>
        <v/>
      </c>
      <c r="R84" s="92" t="b">
        <f t="shared" si="38"/>
        <v>0</v>
      </c>
      <c r="S84" s="94" t="e">
        <f t="shared" si="22"/>
        <v>#VALUE!</v>
      </c>
      <c r="T84" s="94" t="e">
        <f t="shared" si="23"/>
        <v>#VALUE!</v>
      </c>
      <c r="U84" s="94" t="e">
        <f t="shared" si="24"/>
        <v>#VALUE!</v>
      </c>
      <c r="V84" s="95" t="e">
        <f t="shared" si="25"/>
        <v>#VALUE!</v>
      </c>
      <c r="W84" s="95" t="e">
        <f t="shared" si="39"/>
        <v>#VALUE!</v>
      </c>
      <c r="X84" s="95" t="b">
        <f t="shared" si="43"/>
        <v>0</v>
      </c>
      <c r="Y84" s="76" t="str">
        <f t="shared" si="26"/>
        <v/>
      </c>
      <c r="Z84" s="94" t="e" cm="1">
        <f t="array" aca="1" ref="Z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AA84" s="94" t="str">
        <f t="shared" si="27"/>
        <v/>
      </c>
      <c r="AB84" s="96" t="b">
        <f t="shared" si="28"/>
        <v>0</v>
      </c>
      <c r="AC84" s="195">
        <f t="shared" si="40"/>
        <v>0</v>
      </c>
      <c r="AD84" s="195">
        <f>SUMIF($C$14:C83,C84,$AC$14:AC83)</f>
        <v>0</v>
      </c>
      <c r="AE84" s="15">
        <f t="shared" si="41"/>
        <v>10000</v>
      </c>
      <c r="AF84" s="195">
        <f t="shared" si="42"/>
        <v>0</v>
      </c>
    </row>
    <row r="85" spans="1:32" s="30" customFormat="1" x14ac:dyDescent="0.25">
      <c r="A85" s="19">
        <v>71</v>
      </c>
      <c r="B85" s="20"/>
      <c r="C85" s="123"/>
      <c r="D85" s="20"/>
      <c r="E85" s="20"/>
      <c r="F85" s="20"/>
      <c r="G85" s="140"/>
      <c r="H85" s="197">
        <f t="shared" si="29"/>
        <v>0</v>
      </c>
      <c r="I85" s="135" t="str">
        <f t="shared" si="30"/>
        <v/>
      </c>
      <c r="J85" s="92" t="b">
        <f t="shared" si="31"/>
        <v>0</v>
      </c>
      <c r="K85" s="92" t="str">
        <f t="shared" si="32"/>
        <v/>
      </c>
      <c r="L85" s="92" t="b">
        <f>IF(C85="",FALSE,IFERROR(NOT(MATCH(C85,'Anställda och korttidsarbete'!$C:$C,0)&gt;0),TRUE))</f>
        <v>0</v>
      </c>
      <c r="M85" s="92" t="str">
        <f t="shared" si="33"/>
        <v/>
      </c>
      <c r="N85" s="92" t="b">
        <f t="shared" si="34"/>
        <v>0</v>
      </c>
      <c r="O85" s="92" t="str">
        <f t="shared" si="35"/>
        <v/>
      </c>
      <c r="P85" s="13" t="b">
        <f t="shared" si="36"/>
        <v>0</v>
      </c>
      <c r="Q85" s="92" t="str">
        <f t="shared" si="37"/>
        <v/>
      </c>
      <c r="R85" s="92" t="b">
        <f t="shared" si="38"/>
        <v>0</v>
      </c>
      <c r="S85" s="94" t="e">
        <f t="shared" si="22"/>
        <v>#VALUE!</v>
      </c>
      <c r="T85" s="94" t="e">
        <f t="shared" si="23"/>
        <v>#VALUE!</v>
      </c>
      <c r="U85" s="94" t="e">
        <f t="shared" si="24"/>
        <v>#VALUE!</v>
      </c>
      <c r="V85" s="95" t="e">
        <f t="shared" si="25"/>
        <v>#VALUE!</v>
      </c>
      <c r="W85" s="95" t="e">
        <f t="shared" si="39"/>
        <v>#VALUE!</v>
      </c>
      <c r="X85" s="95" t="b">
        <f t="shared" si="43"/>
        <v>0</v>
      </c>
      <c r="Y85" s="76" t="str">
        <f t="shared" si="26"/>
        <v/>
      </c>
      <c r="Z85" s="94" t="e" cm="1">
        <f t="array" aca="1" ref="Z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AA85" s="94" t="str">
        <f t="shared" si="27"/>
        <v/>
      </c>
      <c r="AB85" s="96" t="b">
        <f t="shared" si="28"/>
        <v>0</v>
      </c>
      <c r="AC85" s="195">
        <f t="shared" si="40"/>
        <v>0</v>
      </c>
      <c r="AD85" s="195">
        <f>SUMIF($C$14:C84,C85,$AC$14:AC84)</f>
        <v>0</v>
      </c>
      <c r="AE85" s="15">
        <f t="shared" si="41"/>
        <v>10000</v>
      </c>
      <c r="AF85" s="195">
        <f t="shared" si="42"/>
        <v>0</v>
      </c>
    </row>
    <row r="86" spans="1:32" s="30" customFormat="1" x14ac:dyDescent="0.25">
      <c r="A86" s="19">
        <v>72</v>
      </c>
      <c r="B86" s="20"/>
      <c r="C86" s="123"/>
      <c r="D86" s="20"/>
      <c r="E86" s="20"/>
      <c r="F86" s="20"/>
      <c r="G86" s="140"/>
      <c r="H86" s="197">
        <f t="shared" si="29"/>
        <v>0</v>
      </c>
      <c r="I86" s="135" t="str">
        <f t="shared" si="30"/>
        <v/>
      </c>
      <c r="J86" s="92" t="b">
        <f t="shared" si="31"/>
        <v>0</v>
      </c>
      <c r="K86" s="92" t="str">
        <f t="shared" si="32"/>
        <v/>
      </c>
      <c r="L86" s="92" t="b">
        <f>IF(C86="",FALSE,IFERROR(NOT(MATCH(C86,'Anställda och korttidsarbete'!$C:$C,0)&gt;0),TRUE))</f>
        <v>0</v>
      </c>
      <c r="M86" s="92" t="str">
        <f t="shared" si="33"/>
        <v/>
      </c>
      <c r="N86" s="92" t="b">
        <f t="shared" si="34"/>
        <v>0</v>
      </c>
      <c r="O86" s="92" t="str">
        <f t="shared" si="35"/>
        <v/>
      </c>
      <c r="P86" s="13" t="b">
        <f t="shared" si="36"/>
        <v>0</v>
      </c>
      <c r="Q86" s="92" t="str">
        <f t="shared" si="37"/>
        <v/>
      </c>
      <c r="R86" s="92" t="b">
        <f t="shared" si="38"/>
        <v>0</v>
      </c>
      <c r="S86" s="94" t="e">
        <f t="shared" si="22"/>
        <v>#VALUE!</v>
      </c>
      <c r="T86" s="94" t="e">
        <f t="shared" si="23"/>
        <v>#VALUE!</v>
      </c>
      <c r="U86" s="94" t="e">
        <f t="shared" si="24"/>
        <v>#VALUE!</v>
      </c>
      <c r="V86" s="95" t="e">
        <f t="shared" si="25"/>
        <v>#VALUE!</v>
      </c>
      <c r="W86" s="95" t="e">
        <f t="shared" si="39"/>
        <v>#VALUE!</v>
      </c>
      <c r="X86" s="95" t="b">
        <f t="shared" si="43"/>
        <v>0</v>
      </c>
      <c r="Y86" s="76" t="str">
        <f t="shared" si="26"/>
        <v/>
      </c>
      <c r="Z86" s="94" t="e" cm="1">
        <f t="array" aca="1" ref="Z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AA86" s="94" t="str">
        <f t="shared" si="27"/>
        <v/>
      </c>
      <c r="AB86" s="96" t="b">
        <f t="shared" si="28"/>
        <v>0</v>
      </c>
      <c r="AC86" s="195">
        <f t="shared" si="40"/>
        <v>0</v>
      </c>
      <c r="AD86" s="195">
        <f>SUMIF($C$14:C85,C86,$AC$14:AC85)</f>
        <v>0</v>
      </c>
      <c r="AE86" s="15">
        <f t="shared" si="41"/>
        <v>10000</v>
      </c>
      <c r="AF86" s="195">
        <f t="shared" si="42"/>
        <v>0</v>
      </c>
    </row>
    <row r="87" spans="1:32" s="30" customFormat="1" x14ac:dyDescent="0.25">
      <c r="A87" s="19">
        <v>73</v>
      </c>
      <c r="B87" s="20"/>
      <c r="C87" s="123"/>
      <c r="D87" s="20"/>
      <c r="E87" s="20"/>
      <c r="F87" s="20"/>
      <c r="G87" s="140"/>
      <c r="H87" s="197">
        <f t="shared" si="29"/>
        <v>0</v>
      </c>
      <c r="I87" s="135" t="str">
        <f t="shared" si="30"/>
        <v/>
      </c>
      <c r="J87" s="92" t="b">
        <f t="shared" si="31"/>
        <v>0</v>
      </c>
      <c r="K87" s="92" t="str">
        <f t="shared" si="32"/>
        <v/>
      </c>
      <c r="L87" s="92" t="b">
        <f>IF(C87="",FALSE,IFERROR(NOT(MATCH(C87,'Anställda och korttidsarbete'!$C:$C,0)&gt;0),TRUE))</f>
        <v>0</v>
      </c>
      <c r="M87" s="92" t="str">
        <f t="shared" si="33"/>
        <v/>
      </c>
      <c r="N87" s="92" t="b">
        <f t="shared" si="34"/>
        <v>0</v>
      </c>
      <c r="O87" s="92" t="str">
        <f t="shared" si="35"/>
        <v/>
      </c>
      <c r="P87" s="13" t="b">
        <f t="shared" si="36"/>
        <v>0</v>
      </c>
      <c r="Q87" s="92" t="str">
        <f t="shared" si="37"/>
        <v/>
      </c>
      <c r="R87" s="92" t="b">
        <f t="shared" si="38"/>
        <v>0</v>
      </c>
      <c r="S87" s="94" t="e">
        <f t="shared" si="22"/>
        <v>#VALUE!</v>
      </c>
      <c r="T87" s="94" t="e">
        <f t="shared" si="23"/>
        <v>#VALUE!</v>
      </c>
      <c r="U87" s="94" t="e">
        <f t="shared" si="24"/>
        <v>#VALUE!</v>
      </c>
      <c r="V87" s="95" t="e">
        <f t="shared" si="25"/>
        <v>#VALUE!</v>
      </c>
      <c r="W87" s="95" t="e">
        <f t="shared" si="39"/>
        <v>#VALUE!</v>
      </c>
      <c r="X87" s="95" t="b">
        <f t="shared" si="43"/>
        <v>0</v>
      </c>
      <c r="Y87" s="76" t="str">
        <f t="shared" si="26"/>
        <v/>
      </c>
      <c r="Z87" s="94" t="e" cm="1">
        <f t="array" aca="1" ref="Z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AA87" s="94" t="str">
        <f t="shared" si="27"/>
        <v/>
      </c>
      <c r="AB87" s="96" t="b">
        <f t="shared" si="28"/>
        <v>0</v>
      </c>
      <c r="AC87" s="195">
        <f t="shared" si="40"/>
        <v>0</v>
      </c>
      <c r="AD87" s="195">
        <f>SUMIF($C$14:C86,C87,$AC$14:AC86)</f>
        <v>0</v>
      </c>
      <c r="AE87" s="15">
        <f t="shared" si="41"/>
        <v>10000</v>
      </c>
      <c r="AF87" s="195">
        <f t="shared" si="42"/>
        <v>0</v>
      </c>
    </row>
    <row r="88" spans="1:32" s="30" customFormat="1" x14ac:dyDescent="0.25">
      <c r="A88" s="19">
        <v>74</v>
      </c>
      <c r="B88" s="20"/>
      <c r="C88" s="123"/>
      <c r="D88" s="20"/>
      <c r="E88" s="20"/>
      <c r="F88" s="20"/>
      <c r="G88" s="140"/>
      <c r="H88" s="197">
        <f t="shared" si="29"/>
        <v>0</v>
      </c>
      <c r="I88" s="135" t="str">
        <f t="shared" si="30"/>
        <v/>
      </c>
      <c r="J88" s="92" t="b">
        <f t="shared" si="31"/>
        <v>0</v>
      </c>
      <c r="K88" s="92" t="str">
        <f t="shared" si="32"/>
        <v/>
      </c>
      <c r="L88" s="92" t="b">
        <f>IF(C88="",FALSE,IFERROR(NOT(MATCH(C88,'Anställda och korttidsarbete'!$C:$C,0)&gt;0),TRUE))</f>
        <v>0</v>
      </c>
      <c r="M88" s="92" t="str">
        <f t="shared" si="33"/>
        <v/>
      </c>
      <c r="N88" s="92" t="b">
        <f t="shared" si="34"/>
        <v>0</v>
      </c>
      <c r="O88" s="92" t="str">
        <f t="shared" si="35"/>
        <v/>
      </c>
      <c r="P88" s="13" t="b">
        <f t="shared" si="36"/>
        <v>0</v>
      </c>
      <c r="Q88" s="92" t="str">
        <f t="shared" si="37"/>
        <v/>
      </c>
      <c r="R88" s="92" t="b">
        <f t="shared" si="38"/>
        <v>0</v>
      </c>
      <c r="S88" s="94" t="e">
        <f t="shared" si="22"/>
        <v>#VALUE!</v>
      </c>
      <c r="T88" s="94" t="e">
        <f t="shared" si="23"/>
        <v>#VALUE!</v>
      </c>
      <c r="U88" s="94" t="e">
        <f t="shared" si="24"/>
        <v>#VALUE!</v>
      </c>
      <c r="V88" s="95" t="e">
        <f t="shared" si="25"/>
        <v>#VALUE!</v>
      </c>
      <c r="W88" s="95" t="e">
        <f t="shared" si="39"/>
        <v>#VALUE!</v>
      </c>
      <c r="X88" s="95" t="b">
        <f t="shared" si="43"/>
        <v>0</v>
      </c>
      <c r="Y88" s="76" t="str">
        <f t="shared" si="26"/>
        <v/>
      </c>
      <c r="Z88" s="94" t="e" cm="1">
        <f t="array" aca="1" ref="Z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AA88" s="94" t="str">
        <f t="shared" si="27"/>
        <v/>
      </c>
      <c r="AB88" s="96" t="b">
        <f t="shared" si="28"/>
        <v>0</v>
      </c>
      <c r="AC88" s="195">
        <f t="shared" si="40"/>
        <v>0</v>
      </c>
      <c r="AD88" s="195">
        <f>SUMIF($C$14:C87,C88,$AC$14:AC87)</f>
        <v>0</v>
      </c>
      <c r="AE88" s="15">
        <f t="shared" si="41"/>
        <v>10000</v>
      </c>
      <c r="AF88" s="195">
        <f t="shared" si="42"/>
        <v>0</v>
      </c>
    </row>
    <row r="89" spans="1:32" s="30" customFormat="1" x14ac:dyDescent="0.25">
      <c r="A89" s="19">
        <v>75</v>
      </c>
      <c r="B89" s="20"/>
      <c r="C89" s="123"/>
      <c r="D89" s="20"/>
      <c r="E89" s="20"/>
      <c r="F89" s="20"/>
      <c r="G89" s="140"/>
      <c r="H89" s="197">
        <f t="shared" si="29"/>
        <v>0</v>
      </c>
      <c r="I89" s="135" t="str">
        <f t="shared" si="30"/>
        <v/>
      </c>
      <c r="J89" s="92" t="b">
        <f t="shared" si="31"/>
        <v>0</v>
      </c>
      <c r="K89" s="92" t="str">
        <f t="shared" si="32"/>
        <v/>
      </c>
      <c r="L89" s="92" t="b">
        <f>IF(C89="",FALSE,IFERROR(NOT(MATCH(C89,'Anställda och korttidsarbete'!$C:$C,0)&gt;0),TRUE))</f>
        <v>0</v>
      </c>
      <c r="M89" s="92" t="str">
        <f t="shared" si="33"/>
        <v/>
      </c>
      <c r="N89" s="92" t="b">
        <f t="shared" si="34"/>
        <v>0</v>
      </c>
      <c r="O89" s="92" t="str">
        <f t="shared" si="35"/>
        <v/>
      </c>
      <c r="P89" s="13" t="b">
        <f t="shared" si="36"/>
        <v>0</v>
      </c>
      <c r="Q89" s="92" t="str">
        <f t="shared" si="37"/>
        <v/>
      </c>
      <c r="R89" s="92" t="b">
        <f t="shared" si="38"/>
        <v>0</v>
      </c>
      <c r="S89" s="94" t="e">
        <f t="shared" si="22"/>
        <v>#VALUE!</v>
      </c>
      <c r="T89" s="94" t="e">
        <f t="shared" si="23"/>
        <v>#VALUE!</v>
      </c>
      <c r="U89" s="94" t="e">
        <f t="shared" si="24"/>
        <v>#VALUE!</v>
      </c>
      <c r="V89" s="95" t="e">
        <f t="shared" si="25"/>
        <v>#VALUE!</v>
      </c>
      <c r="W89" s="95" t="e">
        <f t="shared" si="39"/>
        <v>#VALUE!</v>
      </c>
      <c r="X89" s="95" t="b">
        <f t="shared" si="43"/>
        <v>0</v>
      </c>
      <c r="Y89" s="76" t="str">
        <f t="shared" si="26"/>
        <v/>
      </c>
      <c r="Z89" s="94" t="e" cm="1">
        <f t="array" aca="1" ref="Z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AA89" s="94" t="str">
        <f t="shared" si="27"/>
        <v/>
      </c>
      <c r="AB89" s="96" t="b">
        <f t="shared" si="28"/>
        <v>0</v>
      </c>
      <c r="AC89" s="195">
        <f t="shared" si="40"/>
        <v>0</v>
      </c>
      <c r="AD89" s="195">
        <f>SUMIF($C$14:C88,C89,$AC$14:AC88)</f>
        <v>0</v>
      </c>
      <c r="AE89" s="15">
        <f t="shared" si="41"/>
        <v>10000</v>
      </c>
      <c r="AF89" s="195">
        <f t="shared" si="42"/>
        <v>0</v>
      </c>
    </row>
    <row r="90" spans="1:32" s="30" customFormat="1" x14ac:dyDescent="0.25">
      <c r="A90" s="19">
        <v>76</v>
      </c>
      <c r="B90" s="20"/>
      <c r="C90" s="123"/>
      <c r="D90" s="20"/>
      <c r="E90" s="20"/>
      <c r="F90" s="20"/>
      <c r="G90" s="140"/>
      <c r="H90" s="197">
        <f t="shared" si="29"/>
        <v>0</v>
      </c>
      <c r="I90" s="135" t="str">
        <f t="shared" si="30"/>
        <v/>
      </c>
      <c r="J90" s="92" t="b">
        <f t="shared" si="31"/>
        <v>0</v>
      </c>
      <c r="K90" s="92" t="str">
        <f t="shared" si="32"/>
        <v/>
      </c>
      <c r="L90" s="92" t="b">
        <f>IF(C90="",FALSE,IFERROR(NOT(MATCH(C90,'Anställda och korttidsarbete'!$C:$C,0)&gt;0),TRUE))</f>
        <v>0</v>
      </c>
      <c r="M90" s="92" t="str">
        <f t="shared" si="33"/>
        <v/>
      </c>
      <c r="N90" s="92" t="b">
        <f t="shared" si="34"/>
        <v>0</v>
      </c>
      <c r="O90" s="92" t="str">
        <f t="shared" si="35"/>
        <v/>
      </c>
      <c r="P90" s="13" t="b">
        <f t="shared" si="36"/>
        <v>0</v>
      </c>
      <c r="Q90" s="92" t="str">
        <f t="shared" si="37"/>
        <v/>
      </c>
      <c r="R90" s="92" t="b">
        <f t="shared" si="38"/>
        <v>0</v>
      </c>
      <c r="S90" s="94" t="e">
        <f t="shared" si="22"/>
        <v>#VALUE!</v>
      </c>
      <c r="T90" s="94" t="e">
        <f t="shared" si="23"/>
        <v>#VALUE!</v>
      </c>
      <c r="U90" s="94" t="e">
        <f t="shared" si="24"/>
        <v>#VALUE!</v>
      </c>
      <c r="V90" s="95" t="e">
        <f t="shared" si="25"/>
        <v>#VALUE!</v>
      </c>
      <c r="W90" s="95" t="e">
        <f t="shared" si="39"/>
        <v>#VALUE!</v>
      </c>
      <c r="X90" s="95" t="b">
        <f t="shared" si="43"/>
        <v>0</v>
      </c>
      <c r="Y90" s="76" t="str">
        <f t="shared" si="26"/>
        <v/>
      </c>
      <c r="Z90" s="94" t="e" cm="1">
        <f t="array" aca="1" ref="Z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AA90" s="94" t="str">
        <f t="shared" si="27"/>
        <v/>
      </c>
      <c r="AB90" s="96" t="b">
        <f t="shared" si="28"/>
        <v>0</v>
      </c>
      <c r="AC90" s="195">
        <f t="shared" si="40"/>
        <v>0</v>
      </c>
      <c r="AD90" s="195">
        <f>SUMIF($C$14:C89,C90,$AC$14:AC89)</f>
        <v>0</v>
      </c>
      <c r="AE90" s="15">
        <f t="shared" si="41"/>
        <v>10000</v>
      </c>
      <c r="AF90" s="195">
        <f t="shared" si="42"/>
        <v>0</v>
      </c>
    </row>
    <row r="91" spans="1:32" s="30" customFormat="1" x14ac:dyDescent="0.25">
      <c r="A91" s="19">
        <v>77</v>
      </c>
      <c r="B91" s="20"/>
      <c r="C91" s="123"/>
      <c r="D91" s="20"/>
      <c r="E91" s="20"/>
      <c r="F91" s="20"/>
      <c r="G91" s="140"/>
      <c r="H91" s="197">
        <f t="shared" si="29"/>
        <v>0</v>
      </c>
      <c r="I91" s="135" t="str">
        <f t="shared" si="30"/>
        <v/>
      </c>
      <c r="J91" s="92" t="b">
        <f t="shared" si="31"/>
        <v>0</v>
      </c>
      <c r="K91" s="92" t="str">
        <f t="shared" si="32"/>
        <v/>
      </c>
      <c r="L91" s="92" t="b">
        <f>IF(C91="",FALSE,IFERROR(NOT(MATCH(C91,'Anställda och korttidsarbete'!$C:$C,0)&gt;0),TRUE))</f>
        <v>0</v>
      </c>
      <c r="M91" s="92" t="str">
        <f t="shared" si="33"/>
        <v/>
      </c>
      <c r="N91" s="92" t="b">
        <f t="shared" si="34"/>
        <v>0</v>
      </c>
      <c r="O91" s="92" t="str">
        <f t="shared" si="35"/>
        <v/>
      </c>
      <c r="P91" s="13" t="b">
        <f t="shared" si="36"/>
        <v>0</v>
      </c>
      <c r="Q91" s="92" t="str">
        <f t="shared" si="37"/>
        <v/>
      </c>
      <c r="R91" s="92" t="b">
        <f t="shared" si="38"/>
        <v>0</v>
      </c>
      <c r="S91" s="94" t="e">
        <f t="shared" si="22"/>
        <v>#VALUE!</v>
      </c>
      <c r="T91" s="94" t="e">
        <f t="shared" si="23"/>
        <v>#VALUE!</v>
      </c>
      <c r="U91" s="94" t="e">
        <f t="shared" si="24"/>
        <v>#VALUE!</v>
      </c>
      <c r="V91" s="95" t="e">
        <f t="shared" si="25"/>
        <v>#VALUE!</v>
      </c>
      <c r="W91" s="95" t="e">
        <f t="shared" si="39"/>
        <v>#VALUE!</v>
      </c>
      <c r="X91" s="95" t="b">
        <f t="shared" si="43"/>
        <v>0</v>
      </c>
      <c r="Y91" s="76" t="str">
        <f t="shared" si="26"/>
        <v/>
      </c>
      <c r="Z91" s="94" t="e" cm="1">
        <f t="array" aca="1" ref="Z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AA91" s="94" t="str">
        <f t="shared" si="27"/>
        <v/>
      </c>
      <c r="AB91" s="96" t="b">
        <f t="shared" si="28"/>
        <v>0</v>
      </c>
      <c r="AC91" s="195">
        <f t="shared" si="40"/>
        <v>0</v>
      </c>
      <c r="AD91" s="195">
        <f>SUMIF($C$14:C90,C91,$AC$14:AC90)</f>
        <v>0</v>
      </c>
      <c r="AE91" s="15">
        <f t="shared" si="41"/>
        <v>10000</v>
      </c>
      <c r="AF91" s="195">
        <f t="shared" si="42"/>
        <v>0</v>
      </c>
    </row>
    <row r="92" spans="1:32" s="30" customFormat="1" x14ac:dyDescent="0.25">
      <c r="A92" s="19">
        <v>78</v>
      </c>
      <c r="B92" s="20"/>
      <c r="C92" s="123"/>
      <c r="D92" s="20"/>
      <c r="E92" s="20"/>
      <c r="F92" s="20"/>
      <c r="G92" s="140"/>
      <c r="H92" s="197">
        <f t="shared" si="29"/>
        <v>0</v>
      </c>
      <c r="I92" s="135" t="str">
        <f t="shared" si="30"/>
        <v/>
      </c>
      <c r="J92" s="92" t="b">
        <f t="shared" si="31"/>
        <v>0</v>
      </c>
      <c r="K92" s="92" t="str">
        <f t="shared" si="32"/>
        <v/>
      </c>
      <c r="L92" s="92" t="b">
        <f>IF(C92="",FALSE,IFERROR(NOT(MATCH(C92,'Anställda och korttidsarbete'!$C:$C,0)&gt;0),TRUE))</f>
        <v>0</v>
      </c>
      <c r="M92" s="92" t="str">
        <f t="shared" si="33"/>
        <v/>
      </c>
      <c r="N92" s="92" t="b">
        <f t="shared" si="34"/>
        <v>0</v>
      </c>
      <c r="O92" s="92" t="str">
        <f t="shared" si="35"/>
        <v/>
      </c>
      <c r="P92" s="13" t="b">
        <f t="shared" si="36"/>
        <v>0</v>
      </c>
      <c r="Q92" s="92" t="str">
        <f t="shared" si="37"/>
        <v/>
      </c>
      <c r="R92" s="92" t="b">
        <f t="shared" si="38"/>
        <v>0</v>
      </c>
      <c r="S92" s="94" t="e">
        <f t="shared" si="22"/>
        <v>#VALUE!</v>
      </c>
      <c r="T92" s="94" t="e">
        <f t="shared" si="23"/>
        <v>#VALUE!</v>
      </c>
      <c r="U92" s="94" t="e">
        <f t="shared" si="24"/>
        <v>#VALUE!</v>
      </c>
      <c r="V92" s="95" t="e">
        <f t="shared" si="25"/>
        <v>#VALUE!</v>
      </c>
      <c r="W92" s="95" t="e">
        <f t="shared" si="39"/>
        <v>#VALUE!</v>
      </c>
      <c r="X92" s="95" t="b">
        <f t="shared" si="43"/>
        <v>0</v>
      </c>
      <c r="Y92" s="76" t="str">
        <f t="shared" si="26"/>
        <v/>
      </c>
      <c r="Z92" s="94" t="e" cm="1">
        <f t="array" aca="1" ref="Z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AA92" s="94" t="str">
        <f t="shared" si="27"/>
        <v/>
      </c>
      <c r="AB92" s="96" t="b">
        <f t="shared" si="28"/>
        <v>0</v>
      </c>
      <c r="AC92" s="195">
        <f t="shared" si="40"/>
        <v>0</v>
      </c>
      <c r="AD92" s="195">
        <f>SUMIF($C$14:C91,C92,$AC$14:AC91)</f>
        <v>0</v>
      </c>
      <c r="AE92" s="15">
        <f t="shared" si="41"/>
        <v>10000</v>
      </c>
      <c r="AF92" s="195">
        <f t="shared" si="42"/>
        <v>0</v>
      </c>
    </row>
    <row r="93" spans="1:32" s="30" customFormat="1" x14ac:dyDescent="0.25">
      <c r="A93" s="19">
        <v>79</v>
      </c>
      <c r="B93" s="20"/>
      <c r="C93" s="123"/>
      <c r="D93" s="20"/>
      <c r="E93" s="20"/>
      <c r="F93" s="20"/>
      <c r="G93" s="140"/>
      <c r="H93" s="197">
        <f t="shared" si="29"/>
        <v>0</v>
      </c>
      <c r="I93" s="135" t="str">
        <f t="shared" si="30"/>
        <v/>
      </c>
      <c r="J93" s="92" t="b">
        <f t="shared" si="31"/>
        <v>0</v>
      </c>
      <c r="K93" s="92" t="str">
        <f t="shared" si="32"/>
        <v/>
      </c>
      <c r="L93" s="92" t="b">
        <f>IF(C93="",FALSE,IFERROR(NOT(MATCH(C93,'Anställda och korttidsarbete'!$C:$C,0)&gt;0),TRUE))</f>
        <v>0</v>
      </c>
      <c r="M93" s="92" t="str">
        <f t="shared" si="33"/>
        <v/>
      </c>
      <c r="N93" s="92" t="b">
        <f t="shared" si="34"/>
        <v>0</v>
      </c>
      <c r="O93" s="92" t="str">
        <f t="shared" si="35"/>
        <v/>
      </c>
      <c r="P93" s="13" t="b">
        <f t="shared" si="36"/>
        <v>0</v>
      </c>
      <c r="Q93" s="92" t="str">
        <f t="shared" si="37"/>
        <v/>
      </c>
      <c r="R93" s="92" t="b">
        <f t="shared" si="38"/>
        <v>0</v>
      </c>
      <c r="S93" s="94" t="e">
        <f t="shared" si="22"/>
        <v>#VALUE!</v>
      </c>
      <c r="T93" s="94" t="e">
        <f t="shared" si="23"/>
        <v>#VALUE!</v>
      </c>
      <c r="U93" s="94" t="e">
        <f t="shared" si="24"/>
        <v>#VALUE!</v>
      </c>
      <c r="V93" s="95" t="e">
        <f t="shared" si="25"/>
        <v>#VALUE!</v>
      </c>
      <c r="W93" s="95" t="e">
        <f t="shared" si="39"/>
        <v>#VALUE!</v>
      </c>
      <c r="X93" s="95" t="b">
        <f t="shared" si="43"/>
        <v>0</v>
      </c>
      <c r="Y93" s="76" t="str">
        <f t="shared" si="26"/>
        <v/>
      </c>
      <c r="Z93" s="94" t="e" cm="1">
        <f t="array" aca="1" ref="Z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AA93" s="94" t="str">
        <f t="shared" si="27"/>
        <v/>
      </c>
      <c r="AB93" s="96" t="b">
        <f t="shared" si="28"/>
        <v>0</v>
      </c>
      <c r="AC93" s="195">
        <f t="shared" si="40"/>
        <v>0</v>
      </c>
      <c r="AD93" s="195">
        <f>SUMIF($C$14:C92,C93,$AC$14:AC92)</f>
        <v>0</v>
      </c>
      <c r="AE93" s="15">
        <f t="shared" si="41"/>
        <v>10000</v>
      </c>
      <c r="AF93" s="195">
        <f t="shared" si="42"/>
        <v>0</v>
      </c>
    </row>
    <row r="94" spans="1:32" s="30" customFormat="1" x14ac:dyDescent="0.25">
      <c r="A94" s="19">
        <v>80</v>
      </c>
      <c r="B94" s="20"/>
      <c r="C94" s="123"/>
      <c r="D94" s="20"/>
      <c r="E94" s="20"/>
      <c r="F94" s="20"/>
      <c r="G94" s="140"/>
      <c r="H94" s="197">
        <f t="shared" si="29"/>
        <v>0</v>
      </c>
      <c r="I94" s="135" t="str">
        <f t="shared" si="30"/>
        <v/>
      </c>
      <c r="J94" s="92" t="b">
        <f t="shared" si="31"/>
        <v>0</v>
      </c>
      <c r="K94" s="92" t="str">
        <f t="shared" si="32"/>
        <v/>
      </c>
      <c r="L94" s="92" t="b">
        <f>IF(C94="",FALSE,IFERROR(NOT(MATCH(C94,'Anställda och korttidsarbete'!$C:$C,0)&gt;0),TRUE))</f>
        <v>0</v>
      </c>
      <c r="M94" s="92" t="str">
        <f t="shared" si="33"/>
        <v/>
      </c>
      <c r="N94" s="92" t="b">
        <f t="shared" si="34"/>
        <v>0</v>
      </c>
      <c r="O94" s="92" t="str">
        <f t="shared" si="35"/>
        <v/>
      </c>
      <c r="P94" s="13" t="b">
        <f t="shared" si="36"/>
        <v>0</v>
      </c>
      <c r="Q94" s="92" t="str">
        <f t="shared" si="37"/>
        <v/>
      </c>
      <c r="R94" s="92" t="b">
        <f t="shared" si="38"/>
        <v>0</v>
      </c>
      <c r="S94" s="94" t="e">
        <f t="shared" si="22"/>
        <v>#VALUE!</v>
      </c>
      <c r="T94" s="94" t="e">
        <f t="shared" si="23"/>
        <v>#VALUE!</v>
      </c>
      <c r="U94" s="94" t="e">
        <f t="shared" si="24"/>
        <v>#VALUE!</v>
      </c>
      <c r="V94" s="95" t="e">
        <f t="shared" si="25"/>
        <v>#VALUE!</v>
      </c>
      <c r="W94" s="95" t="e">
        <f t="shared" si="39"/>
        <v>#VALUE!</v>
      </c>
      <c r="X94" s="95" t="b">
        <f t="shared" si="43"/>
        <v>0</v>
      </c>
      <c r="Y94" s="76" t="str">
        <f t="shared" si="26"/>
        <v/>
      </c>
      <c r="Z94" s="94" t="e" cm="1">
        <f t="array" aca="1" ref="Z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AA94" s="94" t="str">
        <f t="shared" si="27"/>
        <v/>
      </c>
      <c r="AB94" s="96" t="b">
        <f t="shared" si="28"/>
        <v>0</v>
      </c>
      <c r="AC94" s="195">
        <f t="shared" si="40"/>
        <v>0</v>
      </c>
      <c r="AD94" s="195">
        <f>SUMIF($C$14:C93,C94,$AC$14:AC93)</f>
        <v>0</v>
      </c>
      <c r="AE94" s="15">
        <f t="shared" si="41"/>
        <v>10000</v>
      </c>
      <c r="AF94" s="195">
        <f t="shared" si="42"/>
        <v>0</v>
      </c>
    </row>
    <row r="95" spans="1:32" s="30" customFormat="1" x14ac:dyDescent="0.25">
      <c r="A95" s="19">
        <v>81</v>
      </c>
      <c r="B95" s="20"/>
      <c r="C95" s="123"/>
      <c r="D95" s="20"/>
      <c r="E95" s="20"/>
      <c r="F95" s="20"/>
      <c r="G95" s="140"/>
      <c r="H95" s="197">
        <f t="shared" si="29"/>
        <v>0</v>
      </c>
      <c r="I95" s="135" t="str">
        <f t="shared" si="30"/>
        <v/>
      </c>
      <c r="J95" s="92" t="b">
        <f t="shared" si="31"/>
        <v>0</v>
      </c>
      <c r="K95" s="92" t="str">
        <f t="shared" si="32"/>
        <v/>
      </c>
      <c r="L95" s="92" t="b">
        <f>IF(C95="",FALSE,IFERROR(NOT(MATCH(C95,'Anställda och korttidsarbete'!$C:$C,0)&gt;0),TRUE))</f>
        <v>0</v>
      </c>
      <c r="M95" s="92" t="str">
        <f t="shared" si="33"/>
        <v/>
      </c>
      <c r="N95" s="92" t="b">
        <f t="shared" si="34"/>
        <v>0</v>
      </c>
      <c r="O95" s="92" t="str">
        <f t="shared" si="35"/>
        <v/>
      </c>
      <c r="P95" s="13" t="b">
        <f t="shared" si="36"/>
        <v>0</v>
      </c>
      <c r="Q95" s="92" t="str">
        <f t="shared" si="37"/>
        <v/>
      </c>
      <c r="R95" s="92" t="b">
        <f t="shared" si="38"/>
        <v>0</v>
      </c>
      <c r="S95" s="94" t="e">
        <f t="shared" si="22"/>
        <v>#VALUE!</v>
      </c>
      <c r="T95" s="94" t="e">
        <f t="shared" si="23"/>
        <v>#VALUE!</v>
      </c>
      <c r="U95" s="94" t="e">
        <f t="shared" si="24"/>
        <v>#VALUE!</v>
      </c>
      <c r="V95" s="95" t="e">
        <f t="shared" si="25"/>
        <v>#VALUE!</v>
      </c>
      <c r="W95" s="95" t="e">
        <f t="shared" si="39"/>
        <v>#VALUE!</v>
      </c>
      <c r="X95" s="95" t="b">
        <f t="shared" si="43"/>
        <v>0</v>
      </c>
      <c r="Y95" s="76" t="str">
        <f t="shared" si="26"/>
        <v/>
      </c>
      <c r="Z95" s="94" t="e" cm="1">
        <f t="array" aca="1" ref="Z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AA95" s="94" t="str">
        <f t="shared" si="27"/>
        <v/>
      </c>
      <c r="AB95" s="96" t="b">
        <f t="shared" si="28"/>
        <v>0</v>
      </c>
      <c r="AC95" s="195">
        <f t="shared" si="40"/>
        <v>0</v>
      </c>
      <c r="AD95" s="195">
        <f>SUMIF($C$14:C94,C95,$AC$14:AC94)</f>
        <v>0</v>
      </c>
      <c r="AE95" s="15">
        <f t="shared" si="41"/>
        <v>10000</v>
      </c>
      <c r="AF95" s="195">
        <f t="shared" si="42"/>
        <v>0</v>
      </c>
    </row>
    <row r="96" spans="1:32" s="30" customFormat="1" x14ac:dyDescent="0.25">
      <c r="A96" s="19">
        <v>82</v>
      </c>
      <c r="B96" s="20"/>
      <c r="C96" s="123"/>
      <c r="D96" s="20"/>
      <c r="E96" s="20"/>
      <c r="F96" s="20"/>
      <c r="G96" s="140"/>
      <c r="H96" s="197">
        <f t="shared" si="29"/>
        <v>0</v>
      </c>
      <c r="I96" s="135" t="str">
        <f t="shared" si="30"/>
        <v/>
      </c>
      <c r="J96" s="92" t="b">
        <f t="shared" si="31"/>
        <v>0</v>
      </c>
      <c r="K96" s="92" t="str">
        <f t="shared" si="32"/>
        <v/>
      </c>
      <c r="L96" s="92" t="b">
        <f>IF(C96="",FALSE,IFERROR(NOT(MATCH(C96,'Anställda och korttidsarbete'!$C:$C,0)&gt;0),TRUE))</f>
        <v>0</v>
      </c>
      <c r="M96" s="92" t="str">
        <f t="shared" si="33"/>
        <v/>
      </c>
      <c r="N96" s="92" t="b">
        <f t="shared" si="34"/>
        <v>0</v>
      </c>
      <c r="O96" s="92" t="str">
        <f t="shared" si="35"/>
        <v/>
      </c>
      <c r="P96" s="13" t="b">
        <f t="shared" si="36"/>
        <v>0</v>
      </c>
      <c r="Q96" s="92" t="str">
        <f t="shared" si="37"/>
        <v/>
      </c>
      <c r="R96" s="92" t="b">
        <f t="shared" si="38"/>
        <v>0</v>
      </c>
      <c r="S96" s="94" t="e">
        <f t="shared" si="22"/>
        <v>#VALUE!</v>
      </c>
      <c r="T96" s="94" t="e">
        <f t="shared" si="23"/>
        <v>#VALUE!</v>
      </c>
      <c r="U96" s="94" t="e">
        <f t="shared" si="24"/>
        <v>#VALUE!</v>
      </c>
      <c r="V96" s="95" t="e">
        <f t="shared" si="25"/>
        <v>#VALUE!</v>
      </c>
      <c r="W96" s="95" t="e">
        <f t="shared" si="39"/>
        <v>#VALUE!</v>
      </c>
      <c r="X96" s="95" t="b">
        <f t="shared" si="43"/>
        <v>0</v>
      </c>
      <c r="Y96" s="76" t="str">
        <f t="shared" si="26"/>
        <v/>
      </c>
      <c r="Z96" s="94" t="e" cm="1">
        <f t="array" aca="1" ref="Z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AA96" s="94" t="str">
        <f t="shared" si="27"/>
        <v/>
      </c>
      <c r="AB96" s="96" t="b">
        <f t="shared" si="28"/>
        <v>0</v>
      </c>
      <c r="AC96" s="195">
        <f t="shared" si="40"/>
        <v>0</v>
      </c>
      <c r="AD96" s="195">
        <f>SUMIF($C$14:C95,C96,$AC$14:AC95)</f>
        <v>0</v>
      </c>
      <c r="AE96" s="15">
        <f t="shared" si="41"/>
        <v>10000</v>
      </c>
      <c r="AF96" s="195">
        <f t="shared" si="42"/>
        <v>0</v>
      </c>
    </row>
    <row r="97" spans="1:32" s="30" customFormat="1" x14ac:dyDescent="0.25">
      <c r="A97" s="19">
        <v>83</v>
      </c>
      <c r="B97" s="20"/>
      <c r="C97" s="123"/>
      <c r="D97" s="20"/>
      <c r="E97" s="20"/>
      <c r="F97" s="20"/>
      <c r="G97" s="140"/>
      <c r="H97" s="197">
        <f t="shared" si="29"/>
        <v>0</v>
      </c>
      <c r="I97" s="135" t="str">
        <f t="shared" si="30"/>
        <v/>
      </c>
      <c r="J97" s="92" t="b">
        <f t="shared" si="31"/>
        <v>0</v>
      </c>
      <c r="K97" s="92" t="str">
        <f t="shared" si="32"/>
        <v/>
      </c>
      <c r="L97" s="92" t="b">
        <f>IF(C97="",FALSE,IFERROR(NOT(MATCH(C97,'Anställda och korttidsarbete'!$C:$C,0)&gt;0),TRUE))</f>
        <v>0</v>
      </c>
      <c r="M97" s="92" t="str">
        <f t="shared" si="33"/>
        <v/>
      </c>
      <c r="N97" s="92" t="b">
        <f t="shared" si="34"/>
        <v>0</v>
      </c>
      <c r="O97" s="92" t="str">
        <f t="shared" si="35"/>
        <v/>
      </c>
      <c r="P97" s="13" t="b">
        <f t="shared" si="36"/>
        <v>0</v>
      </c>
      <c r="Q97" s="92" t="str">
        <f t="shared" si="37"/>
        <v/>
      </c>
      <c r="R97" s="92" t="b">
        <f t="shared" si="38"/>
        <v>0</v>
      </c>
      <c r="S97" s="94" t="e">
        <f t="shared" si="22"/>
        <v>#VALUE!</v>
      </c>
      <c r="T97" s="94" t="e">
        <f t="shared" si="23"/>
        <v>#VALUE!</v>
      </c>
      <c r="U97" s="94" t="e">
        <f t="shared" si="24"/>
        <v>#VALUE!</v>
      </c>
      <c r="V97" s="95" t="e">
        <f t="shared" si="25"/>
        <v>#VALUE!</v>
      </c>
      <c r="W97" s="95" t="e">
        <f t="shared" si="39"/>
        <v>#VALUE!</v>
      </c>
      <c r="X97" s="95" t="b">
        <f t="shared" si="43"/>
        <v>0</v>
      </c>
      <c r="Y97" s="76" t="str">
        <f t="shared" si="26"/>
        <v/>
      </c>
      <c r="Z97" s="94" t="e" cm="1">
        <f t="array" aca="1" ref="Z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AA97" s="94" t="str">
        <f t="shared" si="27"/>
        <v/>
      </c>
      <c r="AB97" s="96" t="b">
        <f t="shared" si="28"/>
        <v>0</v>
      </c>
      <c r="AC97" s="195">
        <f t="shared" si="40"/>
        <v>0</v>
      </c>
      <c r="AD97" s="195">
        <f>SUMIF($C$14:C96,C97,$AC$14:AC96)</f>
        <v>0</v>
      </c>
      <c r="AE97" s="15">
        <f t="shared" si="41"/>
        <v>10000</v>
      </c>
      <c r="AF97" s="195">
        <f t="shared" si="42"/>
        <v>0</v>
      </c>
    </row>
    <row r="98" spans="1:32" s="30" customFormat="1" x14ac:dyDescent="0.25">
      <c r="A98" s="19">
        <v>84</v>
      </c>
      <c r="B98" s="20"/>
      <c r="C98" s="123"/>
      <c r="D98" s="20"/>
      <c r="E98" s="20"/>
      <c r="F98" s="20"/>
      <c r="G98" s="140"/>
      <c r="H98" s="197">
        <f t="shared" si="29"/>
        <v>0</v>
      </c>
      <c r="I98" s="135" t="str">
        <f t="shared" si="30"/>
        <v/>
      </c>
      <c r="J98" s="92" t="b">
        <f t="shared" si="31"/>
        <v>0</v>
      </c>
      <c r="K98" s="92" t="str">
        <f t="shared" si="32"/>
        <v/>
      </c>
      <c r="L98" s="92" t="b">
        <f>IF(C98="",FALSE,IFERROR(NOT(MATCH(C98,'Anställda och korttidsarbete'!$C:$C,0)&gt;0),TRUE))</f>
        <v>0</v>
      </c>
      <c r="M98" s="92" t="str">
        <f t="shared" si="33"/>
        <v/>
      </c>
      <c r="N98" s="92" t="b">
        <f t="shared" si="34"/>
        <v>0</v>
      </c>
      <c r="O98" s="92" t="str">
        <f t="shared" si="35"/>
        <v/>
      </c>
      <c r="P98" s="13" t="b">
        <f t="shared" si="36"/>
        <v>0</v>
      </c>
      <c r="Q98" s="92" t="str">
        <f t="shared" si="37"/>
        <v/>
      </c>
      <c r="R98" s="92" t="b">
        <f t="shared" si="38"/>
        <v>0</v>
      </c>
      <c r="S98" s="94" t="e">
        <f t="shared" si="22"/>
        <v>#VALUE!</v>
      </c>
      <c r="T98" s="94" t="e">
        <f t="shared" si="23"/>
        <v>#VALUE!</v>
      </c>
      <c r="U98" s="94" t="e">
        <f t="shared" si="24"/>
        <v>#VALUE!</v>
      </c>
      <c r="V98" s="95" t="e">
        <f t="shared" si="25"/>
        <v>#VALUE!</v>
      </c>
      <c r="W98" s="95" t="e">
        <f t="shared" si="39"/>
        <v>#VALUE!</v>
      </c>
      <c r="X98" s="95" t="b">
        <f t="shared" si="43"/>
        <v>0</v>
      </c>
      <c r="Y98" s="76" t="str">
        <f t="shared" si="26"/>
        <v/>
      </c>
      <c r="Z98" s="94" t="e" cm="1">
        <f t="array" aca="1" ref="Z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AA98" s="94" t="str">
        <f t="shared" si="27"/>
        <v/>
      </c>
      <c r="AB98" s="96" t="b">
        <f t="shared" si="28"/>
        <v>0</v>
      </c>
      <c r="AC98" s="195">
        <f t="shared" si="40"/>
        <v>0</v>
      </c>
      <c r="AD98" s="195">
        <f>SUMIF($C$14:C97,C98,$AC$14:AC97)</f>
        <v>0</v>
      </c>
      <c r="AE98" s="15">
        <f t="shared" si="41"/>
        <v>10000</v>
      </c>
      <c r="AF98" s="195">
        <f t="shared" si="42"/>
        <v>0</v>
      </c>
    </row>
    <row r="99" spans="1:32" s="30" customFormat="1" x14ac:dyDescent="0.25">
      <c r="A99" s="19">
        <v>85</v>
      </c>
      <c r="B99" s="20"/>
      <c r="C99" s="123"/>
      <c r="D99" s="20"/>
      <c r="E99" s="20"/>
      <c r="F99" s="20"/>
      <c r="G99" s="140"/>
      <c r="H99" s="197">
        <f t="shared" si="29"/>
        <v>0</v>
      </c>
      <c r="I99" s="135" t="str">
        <f t="shared" si="30"/>
        <v/>
      </c>
      <c r="J99" s="92" t="b">
        <f t="shared" si="31"/>
        <v>0</v>
      </c>
      <c r="K99" s="92" t="str">
        <f t="shared" si="32"/>
        <v/>
      </c>
      <c r="L99" s="92" t="b">
        <f>IF(C99="",FALSE,IFERROR(NOT(MATCH(C99,'Anställda och korttidsarbete'!$C:$C,0)&gt;0),TRUE))</f>
        <v>0</v>
      </c>
      <c r="M99" s="92" t="str">
        <f t="shared" si="33"/>
        <v/>
      </c>
      <c r="N99" s="92" t="b">
        <f t="shared" si="34"/>
        <v>0</v>
      </c>
      <c r="O99" s="92" t="str">
        <f t="shared" si="35"/>
        <v/>
      </c>
      <c r="P99" s="13" t="b">
        <f t="shared" si="36"/>
        <v>0</v>
      </c>
      <c r="Q99" s="92" t="str">
        <f t="shared" si="37"/>
        <v/>
      </c>
      <c r="R99" s="92" t="b">
        <f t="shared" si="38"/>
        <v>0</v>
      </c>
      <c r="S99" s="94" t="e">
        <f t="shared" si="22"/>
        <v>#VALUE!</v>
      </c>
      <c r="T99" s="94" t="e">
        <f t="shared" si="23"/>
        <v>#VALUE!</v>
      </c>
      <c r="U99" s="94" t="e">
        <f t="shared" si="24"/>
        <v>#VALUE!</v>
      </c>
      <c r="V99" s="95" t="e">
        <f t="shared" si="25"/>
        <v>#VALUE!</v>
      </c>
      <c r="W99" s="95" t="e">
        <f t="shared" si="39"/>
        <v>#VALUE!</v>
      </c>
      <c r="X99" s="95" t="b">
        <f t="shared" si="43"/>
        <v>0</v>
      </c>
      <c r="Y99" s="76" t="str">
        <f t="shared" si="26"/>
        <v/>
      </c>
      <c r="Z99" s="94" t="e" cm="1">
        <f t="array" aca="1" ref="Z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AA99" s="94" t="str">
        <f t="shared" si="27"/>
        <v/>
      </c>
      <c r="AB99" s="96" t="b">
        <f t="shared" si="28"/>
        <v>0</v>
      </c>
      <c r="AC99" s="195">
        <f t="shared" si="40"/>
        <v>0</v>
      </c>
      <c r="AD99" s="195">
        <f>SUMIF($C$14:C98,C99,$AC$14:AC98)</f>
        <v>0</v>
      </c>
      <c r="AE99" s="15">
        <f t="shared" si="41"/>
        <v>10000</v>
      </c>
      <c r="AF99" s="195">
        <f t="shared" si="42"/>
        <v>0</v>
      </c>
    </row>
    <row r="100" spans="1:32" s="30" customFormat="1" x14ac:dyDescent="0.25">
      <c r="A100" s="19">
        <v>86</v>
      </c>
      <c r="B100" s="20"/>
      <c r="C100" s="123"/>
      <c r="D100" s="20"/>
      <c r="E100" s="20"/>
      <c r="F100" s="20"/>
      <c r="G100" s="140"/>
      <c r="H100" s="197">
        <f t="shared" si="29"/>
        <v>0</v>
      </c>
      <c r="I100" s="135" t="str">
        <f t="shared" si="30"/>
        <v/>
      </c>
      <c r="J100" s="92" t="b">
        <f t="shared" si="31"/>
        <v>0</v>
      </c>
      <c r="K100" s="92" t="str">
        <f t="shared" si="32"/>
        <v/>
      </c>
      <c r="L100" s="92" t="b">
        <f>IF(C100="",FALSE,IFERROR(NOT(MATCH(C100,'Anställda och korttidsarbete'!$C:$C,0)&gt;0),TRUE))</f>
        <v>0</v>
      </c>
      <c r="M100" s="92" t="str">
        <f t="shared" si="33"/>
        <v/>
      </c>
      <c r="N100" s="92" t="b">
        <f t="shared" si="34"/>
        <v>0</v>
      </c>
      <c r="O100" s="92" t="str">
        <f t="shared" si="35"/>
        <v/>
      </c>
      <c r="P100" s="13" t="b">
        <f t="shared" si="36"/>
        <v>0</v>
      </c>
      <c r="Q100" s="92" t="str">
        <f t="shared" si="37"/>
        <v/>
      </c>
      <c r="R100" s="92" t="b">
        <f t="shared" si="38"/>
        <v>0</v>
      </c>
      <c r="S100" s="94" t="e">
        <f t="shared" si="22"/>
        <v>#VALUE!</v>
      </c>
      <c r="T100" s="94" t="e">
        <f t="shared" si="23"/>
        <v>#VALUE!</v>
      </c>
      <c r="U100" s="94" t="e">
        <f t="shared" si="24"/>
        <v>#VALUE!</v>
      </c>
      <c r="V100" s="95" t="e">
        <f t="shared" si="25"/>
        <v>#VALUE!</v>
      </c>
      <c r="W100" s="95" t="e">
        <f t="shared" si="39"/>
        <v>#VALUE!</v>
      </c>
      <c r="X100" s="95" t="b">
        <f t="shared" si="43"/>
        <v>0</v>
      </c>
      <c r="Y100" s="76" t="str">
        <f t="shared" si="26"/>
        <v/>
      </c>
      <c r="Z100" s="94" t="e" cm="1">
        <f t="array" aca="1" ref="Z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AA100" s="94" t="str">
        <f t="shared" si="27"/>
        <v/>
      </c>
      <c r="AB100" s="96" t="b">
        <f t="shared" si="28"/>
        <v>0</v>
      </c>
      <c r="AC100" s="195">
        <f t="shared" si="40"/>
        <v>0</v>
      </c>
      <c r="AD100" s="195">
        <f>SUMIF($C$14:C99,C100,$AC$14:AC99)</f>
        <v>0</v>
      </c>
      <c r="AE100" s="15">
        <f t="shared" si="41"/>
        <v>10000</v>
      </c>
      <c r="AF100" s="195">
        <f t="shared" si="42"/>
        <v>0</v>
      </c>
    </row>
    <row r="101" spans="1:32" s="30" customFormat="1" x14ac:dyDescent="0.25">
      <c r="A101" s="19">
        <v>87</v>
      </c>
      <c r="B101" s="20"/>
      <c r="C101" s="123"/>
      <c r="D101" s="20"/>
      <c r="E101" s="20"/>
      <c r="F101" s="20"/>
      <c r="G101" s="140"/>
      <c r="H101" s="197">
        <f t="shared" si="29"/>
        <v>0</v>
      </c>
      <c r="I101" s="135" t="str">
        <f t="shared" si="30"/>
        <v/>
      </c>
      <c r="J101" s="92" t="b">
        <f t="shared" si="31"/>
        <v>0</v>
      </c>
      <c r="K101" s="92" t="str">
        <f t="shared" si="32"/>
        <v/>
      </c>
      <c r="L101" s="92" t="b">
        <f>IF(C101="",FALSE,IFERROR(NOT(MATCH(C101,'Anställda och korttidsarbete'!$C:$C,0)&gt;0),TRUE))</f>
        <v>0</v>
      </c>
      <c r="M101" s="92" t="str">
        <f t="shared" si="33"/>
        <v/>
      </c>
      <c r="N101" s="92" t="b">
        <f t="shared" si="34"/>
        <v>0</v>
      </c>
      <c r="O101" s="92" t="str">
        <f t="shared" si="35"/>
        <v/>
      </c>
      <c r="P101" s="13" t="b">
        <f t="shared" si="36"/>
        <v>0</v>
      </c>
      <c r="Q101" s="92" t="str">
        <f t="shared" si="37"/>
        <v/>
      </c>
      <c r="R101" s="92" t="b">
        <f t="shared" si="38"/>
        <v>0</v>
      </c>
      <c r="S101" s="94" t="e">
        <f t="shared" si="22"/>
        <v>#VALUE!</v>
      </c>
      <c r="T101" s="94" t="e">
        <f t="shared" si="23"/>
        <v>#VALUE!</v>
      </c>
      <c r="U101" s="94" t="e">
        <f t="shared" si="24"/>
        <v>#VALUE!</v>
      </c>
      <c r="V101" s="95" t="e">
        <f t="shared" si="25"/>
        <v>#VALUE!</v>
      </c>
      <c r="W101" s="95" t="e">
        <f t="shared" si="39"/>
        <v>#VALUE!</v>
      </c>
      <c r="X101" s="95" t="b">
        <f t="shared" si="43"/>
        <v>0</v>
      </c>
      <c r="Y101" s="76" t="str">
        <f t="shared" si="26"/>
        <v/>
      </c>
      <c r="Z101" s="94" t="e" cm="1">
        <f t="array" aca="1" ref="Z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AA101" s="94" t="str">
        <f t="shared" si="27"/>
        <v/>
      </c>
      <c r="AB101" s="96" t="b">
        <f t="shared" si="28"/>
        <v>0</v>
      </c>
      <c r="AC101" s="195">
        <f t="shared" si="40"/>
        <v>0</v>
      </c>
      <c r="AD101" s="195">
        <f>SUMIF($C$14:C100,C101,$AC$14:AC100)</f>
        <v>0</v>
      </c>
      <c r="AE101" s="15">
        <f t="shared" si="41"/>
        <v>10000</v>
      </c>
      <c r="AF101" s="195">
        <f t="shared" si="42"/>
        <v>0</v>
      </c>
    </row>
    <row r="102" spans="1:32" s="30" customFormat="1" x14ac:dyDescent="0.25">
      <c r="A102" s="19">
        <v>88</v>
      </c>
      <c r="B102" s="20"/>
      <c r="C102" s="123"/>
      <c r="D102" s="20"/>
      <c r="E102" s="20"/>
      <c r="F102" s="20"/>
      <c r="G102" s="140"/>
      <c r="H102" s="197">
        <f t="shared" si="29"/>
        <v>0</v>
      </c>
      <c r="I102" s="135" t="str">
        <f t="shared" si="30"/>
        <v/>
      </c>
      <c r="J102" s="92" t="b">
        <f t="shared" si="31"/>
        <v>0</v>
      </c>
      <c r="K102" s="92" t="str">
        <f t="shared" si="32"/>
        <v/>
      </c>
      <c r="L102" s="92" t="b">
        <f>IF(C102="",FALSE,IFERROR(NOT(MATCH(C102,'Anställda och korttidsarbete'!$C:$C,0)&gt;0),TRUE))</f>
        <v>0</v>
      </c>
      <c r="M102" s="92" t="str">
        <f t="shared" si="33"/>
        <v/>
      </c>
      <c r="N102" s="92" t="b">
        <f t="shared" si="34"/>
        <v>0</v>
      </c>
      <c r="O102" s="92" t="str">
        <f t="shared" si="35"/>
        <v/>
      </c>
      <c r="P102" s="13" t="b">
        <f t="shared" si="36"/>
        <v>0</v>
      </c>
      <c r="Q102" s="92" t="str">
        <f t="shared" si="37"/>
        <v/>
      </c>
      <c r="R102" s="92" t="b">
        <f t="shared" si="38"/>
        <v>0</v>
      </c>
      <c r="S102" s="94" t="e">
        <f t="shared" si="22"/>
        <v>#VALUE!</v>
      </c>
      <c r="T102" s="94" t="e">
        <f t="shared" si="23"/>
        <v>#VALUE!</v>
      </c>
      <c r="U102" s="94" t="e">
        <f t="shared" si="24"/>
        <v>#VALUE!</v>
      </c>
      <c r="V102" s="95" t="e">
        <f t="shared" si="25"/>
        <v>#VALUE!</v>
      </c>
      <c r="W102" s="95" t="e">
        <f t="shared" si="39"/>
        <v>#VALUE!</v>
      </c>
      <c r="X102" s="95" t="b">
        <f t="shared" si="43"/>
        <v>0</v>
      </c>
      <c r="Y102" s="76" t="str">
        <f t="shared" si="26"/>
        <v/>
      </c>
      <c r="Z102" s="94" t="e" cm="1">
        <f t="array" aca="1" ref="Z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AA102" s="94" t="str">
        <f t="shared" si="27"/>
        <v/>
      </c>
      <c r="AB102" s="96" t="b">
        <f t="shared" si="28"/>
        <v>0</v>
      </c>
      <c r="AC102" s="195">
        <f t="shared" si="40"/>
        <v>0</v>
      </c>
      <c r="AD102" s="195">
        <f>SUMIF($C$14:C101,C102,$AC$14:AC101)</f>
        <v>0</v>
      </c>
      <c r="AE102" s="15">
        <f t="shared" si="41"/>
        <v>10000</v>
      </c>
      <c r="AF102" s="195">
        <f t="shared" si="42"/>
        <v>0</v>
      </c>
    </row>
    <row r="103" spans="1:32" s="30" customFormat="1" x14ac:dyDescent="0.25">
      <c r="A103" s="19">
        <v>89</v>
      </c>
      <c r="B103" s="20"/>
      <c r="C103" s="123"/>
      <c r="D103" s="20"/>
      <c r="E103" s="20"/>
      <c r="F103" s="20"/>
      <c r="G103" s="140"/>
      <c r="H103" s="197">
        <f t="shared" si="29"/>
        <v>0</v>
      </c>
      <c r="I103" s="135" t="str">
        <f t="shared" si="30"/>
        <v/>
      </c>
      <c r="J103" s="92" t="b">
        <f t="shared" si="31"/>
        <v>0</v>
      </c>
      <c r="K103" s="92" t="str">
        <f t="shared" si="32"/>
        <v/>
      </c>
      <c r="L103" s="92" t="b">
        <f>IF(C103="",FALSE,IFERROR(NOT(MATCH(C103,'Anställda och korttidsarbete'!$C:$C,0)&gt;0),TRUE))</f>
        <v>0</v>
      </c>
      <c r="M103" s="92" t="str">
        <f t="shared" si="33"/>
        <v/>
      </c>
      <c r="N103" s="92" t="b">
        <f t="shared" si="34"/>
        <v>0</v>
      </c>
      <c r="O103" s="92" t="str">
        <f t="shared" si="35"/>
        <v/>
      </c>
      <c r="P103" s="13" t="b">
        <f t="shared" si="36"/>
        <v>0</v>
      </c>
      <c r="Q103" s="92" t="str">
        <f t="shared" si="37"/>
        <v/>
      </c>
      <c r="R103" s="92" t="b">
        <f t="shared" si="38"/>
        <v>0</v>
      </c>
      <c r="S103" s="94" t="e">
        <f t="shared" si="22"/>
        <v>#VALUE!</v>
      </c>
      <c r="T103" s="94" t="e">
        <f t="shared" si="23"/>
        <v>#VALUE!</v>
      </c>
      <c r="U103" s="94" t="e">
        <f t="shared" si="24"/>
        <v>#VALUE!</v>
      </c>
      <c r="V103" s="95" t="e">
        <f t="shared" si="25"/>
        <v>#VALUE!</v>
      </c>
      <c r="W103" s="95" t="e">
        <f t="shared" si="39"/>
        <v>#VALUE!</v>
      </c>
      <c r="X103" s="95" t="b">
        <f t="shared" si="43"/>
        <v>0</v>
      </c>
      <c r="Y103" s="76" t="str">
        <f t="shared" si="26"/>
        <v/>
      </c>
      <c r="Z103" s="94" t="e" cm="1">
        <f t="array" aca="1" ref="Z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AA103" s="94" t="str">
        <f t="shared" si="27"/>
        <v/>
      </c>
      <c r="AB103" s="96" t="b">
        <f t="shared" si="28"/>
        <v>0</v>
      </c>
      <c r="AC103" s="195">
        <f t="shared" si="40"/>
        <v>0</v>
      </c>
      <c r="AD103" s="195">
        <f>SUMIF($C$14:C102,C103,$AC$14:AC102)</f>
        <v>0</v>
      </c>
      <c r="AE103" s="15">
        <f t="shared" si="41"/>
        <v>10000</v>
      </c>
      <c r="AF103" s="195">
        <f t="shared" si="42"/>
        <v>0</v>
      </c>
    </row>
    <row r="104" spans="1:32" s="30" customFormat="1" x14ac:dyDescent="0.25">
      <c r="A104" s="19">
        <v>90</v>
      </c>
      <c r="B104" s="20"/>
      <c r="C104" s="123"/>
      <c r="D104" s="20"/>
      <c r="E104" s="20"/>
      <c r="F104" s="20"/>
      <c r="G104" s="140"/>
      <c r="H104" s="197">
        <f t="shared" si="29"/>
        <v>0</v>
      </c>
      <c r="I104" s="135" t="str">
        <f t="shared" si="30"/>
        <v/>
      </c>
      <c r="J104" s="92" t="b">
        <f t="shared" si="31"/>
        <v>0</v>
      </c>
      <c r="K104" s="92" t="str">
        <f t="shared" si="32"/>
        <v/>
      </c>
      <c r="L104" s="92" t="b">
        <f>IF(C104="",FALSE,IFERROR(NOT(MATCH(C104,'Anställda och korttidsarbete'!$C:$C,0)&gt;0),TRUE))</f>
        <v>0</v>
      </c>
      <c r="M104" s="92" t="str">
        <f t="shared" si="33"/>
        <v/>
      </c>
      <c r="N104" s="92" t="b">
        <f t="shared" si="34"/>
        <v>0</v>
      </c>
      <c r="O104" s="92" t="str">
        <f t="shared" si="35"/>
        <v/>
      </c>
      <c r="P104" s="13" t="b">
        <f t="shared" si="36"/>
        <v>0</v>
      </c>
      <c r="Q104" s="92" t="str">
        <f t="shared" si="37"/>
        <v/>
      </c>
      <c r="R104" s="92" t="b">
        <f t="shared" si="38"/>
        <v>0</v>
      </c>
      <c r="S104" s="94" t="e">
        <f t="shared" si="22"/>
        <v>#VALUE!</v>
      </c>
      <c r="T104" s="94" t="e">
        <f t="shared" si="23"/>
        <v>#VALUE!</v>
      </c>
      <c r="U104" s="94" t="e">
        <f t="shared" si="24"/>
        <v>#VALUE!</v>
      </c>
      <c r="V104" s="95" t="e">
        <f t="shared" si="25"/>
        <v>#VALUE!</v>
      </c>
      <c r="W104" s="95" t="e">
        <f t="shared" si="39"/>
        <v>#VALUE!</v>
      </c>
      <c r="X104" s="95" t="b">
        <f t="shared" si="43"/>
        <v>0</v>
      </c>
      <c r="Y104" s="76" t="str">
        <f t="shared" si="26"/>
        <v/>
      </c>
      <c r="Z104" s="94" t="e" cm="1">
        <f t="array" aca="1" ref="Z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AA104" s="94" t="str">
        <f t="shared" si="27"/>
        <v/>
      </c>
      <c r="AB104" s="96" t="b">
        <f t="shared" si="28"/>
        <v>0</v>
      </c>
      <c r="AC104" s="195">
        <f t="shared" si="40"/>
        <v>0</v>
      </c>
      <c r="AD104" s="195">
        <f>SUMIF($C$14:C103,C104,$AC$14:AC103)</f>
        <v>0</v>
      </c>
      <c r="AE104" s="15">
        <f t="shared" si="41"/>
        <v>10000</v>
      </c>
      <c r="AF104" s="195">
        <f t="shared" si="42"/>
        <v>0</v>
      </c>
    </row>
    <row r="105" spans="1:32" s="30" customFormat="1" x14ac:dyDescent="0.25">
      <c r="A105" s="19">
        <v>91</v>
      </c>
      <c r="B105" s="20"/>
      <c r="C105" s="123"/>
      <c r="D105" s="20"/>
      <c r="E105" s="20"/>
      <c r="F105" s="20"/>
      <c r="G105" s="140"/>
      <c r="H105" s="197">
        <f t="shared" si="29"/>
        <v>0</v>
      </c>
      <c r="I105" s="135" t="str">
        <f t="shared" si="30"/>
        <v/>
      </c>
      <c r="J105" s="92" t="b">
        <f t="shared" si="31"/>
        <v>0</v>
      </c>
      <c r="K105" s="92" t="str">
        <f t="shared" si="32"/>
        <v/>
      </c>
      <c r="L105" s="92" t="b">
        <f>IF(C105="",FALSE,IFERROR(NOT(MATCH(C105,'Anställda och korttidsarbete'!$C:$C,0)&gt;0),TRUE))</f>
        <v>0</v>
      </c>
      <c r="M105" s="92" t="str">
        <f t="shared" si="33"/>
        <v/>
      </c>
      <c r="N105" s="92" t="b">
        <f t="shared" si="34"/>
        <v>0</v>
      </c>
      <c r="O105" s="92" t="str">
        <f t="shared" si="35"/>
        <v/>
      </c>
      <c r="P105" s="13" t="b">
        <f t="shared" si="36"/>
        <v>0</v>
      </c>
      <c r="Q105" s="92" t="str">
        <f t="shared" si="37"/>
        <v/>
      </c>
      <c r="R105" s="92" t="b">
        <f t="shared" si="38"/>
        <v>0</v>
      </c>
      <c r="S105" s="94" t="e">
        <f t="shared" si="22"/>
        <v>#VALUE!</v>
      </c>
      <c r="T105" s="94" t="e">
        <f t="shared" si="23"/>
        <v>#VALUE!</v>
      </c>
      <c r="U105" s="94" t="e">
        <f t="shared" si="24"/>
        <v>#VALUE!</v>
      </c>
      <c r="V105" s="95" t="e">
        <f t="shared" si="25"/>
        <v>#VALUE!</v>
      </c>
      <c r="W105" s="95" t="e">
        <f t="shared" si="39"/>
        <v>#VALUE!</v>
      </c>
      <c r="X105" s="95" t="b">
        <f t="shared" si="43"/>
        <v>0</v>
      </c>
      <c r="Y105" s="76" t="str">
        <f t="shared" si="26"/>
        <v/>
      </c>
      <c r="Z105" s="94" t="e" cm="1">
        <f t="array" aca="1" ref="Z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AA105" s="94" t="str">
        <f t="shared" si="27"/>
        <v/>
      </c>
      <c r="AB105" s="96" t="b">
        <f t="shared" si="28"/>
        <v>0</v>
      </c>
      <c r="AC105" s="195">
        <f t="shared" si="40"/>
        <v>0</v>
      </c>
      <c r="AD105" s="195">
        <f>SUMIF($C$14:C104,C105,$AC$14:AC104)</f>
        <v>0</v>
      </c>
      <c r="AE105" s="15">
        <f t="shared" si="41"/>
        <v>10000</v>
      </c>
      <c r="AF105" s="195">
        <f t="shared" si="42"/>
        <v>0</v>
      </c>
    </row>
    <row r="106" spans="1:32" s="30" customFormat="1" x14ac:dyDescent="0.25">
      <c r="A106" s="19">
        <v>92</v>
      </c>
      <c r="B106" s="20"/>
      <c r="C106" s="123"/>
      <c r="D106" s="20"/>
      <c r="E106" s="20"/>
      <c r="F106" s="20"/>
      <c r="G106" s="140"/>
      <c r="H106" s="197">
        <f t="shared" si="29"/>
        <v>0</v>
      </c>
      <c r="I106" s="135" t="str">
        <f t="shared" si="30"/>
        <v/>
      </c>
      <c r="J106" s="92" t="b">
        <f t="shared" si="31"/>
        <v>0</v>
      </c>
      <c r="K106" s="92" t="str">
        <f t="shared" si="32"/>
        <v/>
      </c>
      <c r="L106" s="92" t="b">
        <f>IF(C106="",FALSE,IFERROR(NOT(MATCH(C106,'Anställda och korttidsarbete'!$C:$C,0)&gt;0),TRUE))</f>
        <v>0</v>
      </c>
      <c r="M106" s="92" t="str">
        <f t="shared" si="33"/>
        <v/>
      </c>
      <c r="N106" s="92" t="b">
        <f t="shared" si="34"/>
        <v>0</v>
      </c>
      <c r="O106" s="92" t="str">
        <f t="shared" si="35"/>
        <v/>
      </c>
      <c r="P106" s="13" t="b">
        <f t="shared" si="36"/>
        <v>0</v>
      </c>
      <c r="Q106" s="92" t="str">
        <f t="shared" si="37"/>
        <v/>
      </c>
      <c r="R106" s="92" t="b">
        <f t="shared" si="38"/>
        <v>0</v>
      </c>
      <c r="S106" s="94" t="e">
        <f t="shared" si="22"/>
        <v>#VALUE!</v>
      </c>
      <c r="T106" s="94" t="e">
        <f t="shared" si="23"/>
        <v>#VALUE!</v>
      </c>
      <c r="U106" s="94" t="e">
        <f t="shared" si="24"/>
        <v>#VALUE!</v>
      </c>
      <c r="V106" s="95" t="e">
        <f t="shared" si="25"/>
        <v>#VALUE!</v>
      </c>
      <c r="W106" s="95" t="e">
        <f t="shared" si="39"/>
        <v>#VALUE!</v>
      </c>
      <c r="X106" s="95" t="b">
        <f t="shared" si="43"/>
        <v>0</v>
      </c>
      <c r="Y106" s="76" t="str">
        <f t="shared" si="26"/>
        <v/>
      </c>
      <c r="Z106" s="94" t="e" cm="1">
        <f t="array" aca="1" ref="Z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AA106" s="94" t="str">
        <f t="shared" si="27"/>
        <v/>
      </c>
      <c r="AB106" s="96" t="b">
        <f t="shared" si="28"/>
        <v>0</v>
      </c>
      <c r="AC106" s="195">
        <f t="shared" si="40"/>
        <v>0</v>
      </c>
      <c r="AD106" s="195">
        <f>SUMIF($C$14:C105,C106,$AC$14:AC105)</f>
        <v>0</v>
      </c>
      <c r="AE106" s="15">
        <f t="shared" si="41"/>
        <v>10000</v>
      </c>
      <c r="AF106" s="195">
        <f t="shared" si="42"/>
        <v>0</v>
      </c>
    </row>
    <row r="107" spans="1:32" s="30" customFormat="1" x14ac:dyDescent="0.25">
      <c r="A107" s="19">
        <v>93</v>
      </c>
      <c r="B107" s="20"/>
      <c r="C107" s="123"/>
      <c r="D107" s="20"/>
      <c r="E107" s="20"/>
      <c r="F107" s="20"/>
      <c r="G107" s="140"/>
      <c r="H107" s="197">
        <f t="shared" si="29"/>
        <v>0</v>
      </c>
      <c r="I107" s="135" t="str">
        <f t="shared" si="30"/>
        <v/>
      </c>
      <c r="J107" s="92" t="b">
        <f t="shared" si="31"/>
        <v>0</v>
      </c>
      <c r="K107" s="92" t="str">
        <f t="shared" si="32"/>
        <v/>
      </c>
      <c r="L107" s="92" t="b">
        <f>IF(C107="",FALSE,IFERROR(NOT(MATCH(C107,'Anställda och korttidsarbete'!$C:$C,0)&gt;0),TRUE))</f>
        <v>0</v>
      </c>
      <c r="M107" s="92" t="str">
        <f t="shared" si="33"/>
        <v/>
      </c>
      <c r="N107" s="92" t="b">
        <f t="shared" si="34"/>
        <v>0</v>
      </c>
      <c r="O107" s="92" t="str">
        <f t="shared" si="35"/>
        <v/>
      </c>
      <c r="P107" s="13" t="b">
        <f t="shared" si="36"/>
        <v>0</v>
      </c>
      <c r="Q107" s="92" t="str">
        <f t="shared" si="37"/>
        <v/>
      </c>
      <c r="R107" s="92" t="b">
        <f t="shared" si="38"/>
        <v>0</v>
      </c>
      <c r="S107" s="94" t="e">
        <f t="shared" si="22"/>
        <v>#VALUE!</v>
      </c>
      <c r="T107" s="94" t="e">
        <f t="shared" si="23"/>
        <v>#VALUE!</v>
      </c>
      <c r="U107" s="94" t="e">
        <f t="shared" si="24"/>
        <v>#VALUE!</v>
      </c>
      <c r="V107" s="95" t="e">
        <f t="shared" si="25"/>
        <v>#VALUE!</v>
      </c>
      <c r="W107" s="95" t="e">
        <f t="shared" si="39"/>
        <v>#VALUE!</v>
      </c>
      <c r="X107" s="95" t="b">
        <f t="shared" si="43"/>
        <v>0</v>
      </c>
      <c r="Y107" s="76" t="str">
        <f t="shared" si="26"/>
        <v/>
      </c>
      <c r="Z107" s="94" t="e" cm="1">
        <f t="array" aca="1" ref="Z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AA107" s="94" t="str">
        <f t="shared" si="27"/>
        <v/>
      </c>
      <c r="AB107" s="96" t="b">
        <f t="shared" si="28"/>
        <v>0</v>
      </c>
      <c r="AC107" s="195">
        <f t="shared" si="40"/>
        <v>0</v>
      </c>
      <c r="AD107" s="195">
        <f>SUMIF($C$14:C106,C107,$AC$14:AC106)</f>
        <v>0</v>
      </c>
      <c r="AE107" s="15">
        <f t="shared" si="41"/>
        <v>10000</v>
      </c>
      <c r="AF107" s="195">
        <f t="shared" si="42"/>
        <v>0</v>
      </c>
    </row>
    <row r="108" spans="1:32" s="30" customFormat="1" x14ac:dyDescent="0.25">
      <c r="A108" s="19">
        <v>94</v>
      </c>
      <c r="B108" s="20"/>
      <c r="C108" s="123"/>
      <c r="D108" s="20"/>
      <c r="E108" s="20"/>
      <c r="F108" s="20"/>
      <c r="G108" s="140"/>
      <c r="H108" s="197">
        <f t="shared" si="29"/>
        <v>0</v>
      </c>
      <c r="I108" s="135" t="str">
        <f t="shared" si="30"/>
        <v/>
      </c>
      <c r="J108" s="92" t="b">
        <f t="shared" si="31"/>
        <v>0</v>
      </c>
      <c r="K108" s="92" t="str">
        <f t="shared" si="32"/>
        <v/>
      </c>
      <c r="L108" s="92" t="b">
        <f>IF(C108="",FALSE,IFERROR(NOT(MATCH(C108,'Anställda och korttidsarbete'!$C:$C,0)&gt;0),TRUE))</f>
        <v>0</v>
      </c>
      <c r="M108" s="92" t="str">
        <f t="shared" si="33"/>
        <v/>
      </c>
      <c r="N108" s="92" t="b">
        <f t="shared" si="34"/>
        <v>0</v>
      </c>
      <c r="O108" s="92" t="str">
        <f t="shared" si="35"/>
        <v/>
      </c>
      <c r="P108" s="13" t="b">
        <f t="shared" si="36"/>
        <v>0</v>
      </c>
      <c r="Q108" s="92" t="str">
        <f t="shared" si="37"/>
        <v/>
      </c>
      <c r="R108" s="92" t="b">
        <f t="shared" si="38"/>
        <v>0</v>
      </c>
      <c r="S108" s="94" t="e">
        <f t="shared" si="22"/>
        <v>#VALUE!</v>
      </c>
      <c r="T108" s="94" t="e">
        <f t="shared" si="23"/>
        <v>#VALUE!</v>
      </c>
      <c r="U108" s="94" t="e">
        <f t="shared" si="24"/>
        <v>#VALUE!</v>
      </c>
      <c r="V108" s="95" t="e">
        <f t="shared" si="25"/>
        <v>#VALUE!</v>
      </c>
      <c r="W108" s="95" t="e">
        <f t="shared" si="39"/>
        <v>#VALUE!</v>
      </c>
      <c r="X108" s="95" t="b">
        <f t="shared" si="43"/>
        <v>0</v>
      </c>
      <c r="Y108" s="76" t="str">
        <f t="shared" si="26"/>
        <v/>
      </c>
      <c r="Z108" s="94" t="e" cm="1">
        <f t="array" aca="1" ref="Z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AA108" s="94" t="str">
        <f t="shared" si="27"/>
        <v/>
      </c>
      <c r="AB108" s="96" t="b">
        <f t="shared" si="28"/>
        <v>0</v>
      </c>
      <c r="AC108" s="195">
        <f t="shared" si="40"/>
        <v>0</v>
      </c>
      <c r="AD108" s="195">
        <f>SUMIF($C$14:C107,C108,$AC$14:AC107)</f>
        <v>0</v>
      </c>
      <c r="AE108" s="15">
        <f t="shared" si="41"/>
        <v>10000</v>
      </c>
      <c r="AF108" s="195">
        <f t="shared" si="42"/>
        <v>0</v>
      </c>
    </row>
    <row r="109" spans="1:32" s="30" customFormat="1" x14ac:dyDescent="0.25">
      <c r="A109" s="19">
        <v>95</v>
      </c>
      <c r="B109" s="20"/>
      <c r="C109" s="123"/>
      <c r="D109" s="20"/>
      <c r="E109" s="20"/>
      <c r="F109" s="20"/>
      <c r="G109" s="140"/>
      <c r="H109" s="197">
        <f t="shared" si="29"/>
        <v>0</v>
      </c>
      <c r="I109" s="135" t="str">
        <f t="shared" si="30"/>
        <v/>
      </c>
      <c r="J109" s="92" t="b">
        <f t="shared" si="31"/>
        <v>0</v>
      </c>
      <c r="K109" s="92" t="str">
        <f t="shared" si="32"/>
        <v/>
      </c>
      <c r="L109" s="92" t="b">
        <f>IF(C109="",FALSE,IFERROR(NOT(MATCH(C109,'Anställda och korttidsarbete'!$C:$C,0)&gt;0),TRUE))</f>
        <v>0</v>
      </c>
      <c r="M109" s="92" t="str">
        <f t="shared" si="33"/>
        <v/>
      </c>
      <c r="N109" s="92" t="b">
        <f t="shared" si="34"/>
        <v>0</v>
      </c>
      <c r="O109" s="92" t="str">
        <f t="shared" si="35"/>
        <v/>
      </c>
      <c r="P109" s="13" t="b">
        <f t="shared" si="36"/>
        <v>0</v>
      </c>
      <c r="Q109" s="92" t="str">
        <f t="shared" si="37"/>
        <v/>
      </c>
      <c r="R109" s="92" t="b">
        <f t="shared" si="38"/>
        <v>0</v>
      </c>
      <c r="S109" s="94" t="e">
        <f t="shared" si="22"/>
        <v>#VALUE!</v>
      </c>
      <c r="T109" s="94" t="e">
        <f t="shared" si="23"/>
        <v>#VALUE!</v>
      </c>
      <c r="U109" s="94" t="e">
        <f t="shared" si="24"/>
        <v>#VALUE!</v>
      </c>
      <c r="V109" s="95" t="e">
        <f t="shared" si="25"/>
        <v>#VALUE!</v>
      </c>
      <c r="W109" s="95" t="e">
        <f t="shared" si="39"/>
        <v>#VALUE!</v>
      </c>
      <c r="X109" s="95" t="b">
        <f t="shared" si="43"/>
        <v>0</v>
      </c>
      <c r="Y109" s="76" t="str">
        <f t="shared" si="26"/>
        <v/>
      </c>
      <c r="Z109" s="94" t="e" cm="1">
        <f t="array" aca="1" ref="Z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AA109" s="94" t="str">
        <f t="shared" si="27"/>
        <v/>
      </c>
      <c r="AB109" s="96" t="b">
        <f t="shared" si="28"/>
        <v>0</v>
      </c>
      <c r="AC109" s="195">
        <f t="shared" si="40"/>
        <v>0</v>
      </c>
      <c r="AD109" s="195">
        <f>SUMIF($C$14:C108,C109,$AC$14:AC108)</f>
        <v>0</v>
      </c>
      <c r="AE109" s="15">
        <f t="shared" si="41"/>
        <v>10000</v>
      </c>
      <c r="AF109" s="195">
        <f t="shared" si="42"/>
        <v>0</v>
      </c>
    </row>
    <row r="110" spans="1:32" s="30" customFormat="1" x14ac:dyDescent="0.25">
      <c r="A110" s="19">
        <v>96</v>
      </c>
      <c r="B110" s="20"/>
      <c r="C110" s="123"/>
      <c r="D110" s="20"/>
      <c r="E110" s="20"/>
      <c r="F110" s="20"/>
      <c r="G110" s="140"/>
      <c r="H110" s="197">
        <f t="shared" si="29"/>
        <v>0</v>
      </c>
      <c r="I110" s="135" t="str">
        <f t="shared" si="30"/>
        <v/>
      </c>
      <c r="J110" s="92" t="b">
        <f t="shared" si="31"/>
        <v>0</v>
      </c>
      <c r="K110" s="92" t="str">
        <f t="shared" si="32"/>
        <v/>
      </c>
      <c r="L110" s="92" t="b">
        <f>IF(C110="",FALSE,IFERROR(NOT(MATCH(C110,'Anställda och korttidsarbete'!$C:$C,0)&gt;0),TRUE))</f>
        <v>0</v>
      </c>
      <c r="M110" s="92" t="str">
        <f t="shared" si="33"/>
        <v/>
      </c>
      <c r="N110" s="92" t="b">
        <f t="shared" si="34"/>
        <v>0</v>
      </c>
      <c r="O110" s="92" t="str">
        <f t="shared" si="35"/>
        <v/>
      </c>
      <c r="P110" s="13" t="b">
        <f t="shared" si="36"/>
        <v>0</v>
      </c>
      <c r="Q110" s="92" t="str">
        <f t="shared" si="37"/>
        <v/>
      </c>
      <c r="R110" s="92" t="b">
        <f t="shared" si="38"/>
        <v>0</v>
      </c>
      <c r="S110" s="94" t="e">
        <f t="shared" si="22"/>
        <v>#VALUE!</v>
      </c>
      <c r="T110" s="94" t="e">
        <f t="shared" si="23"/>
        <v>#VALUE!</v>
      </c>
      <c r="U110" s="94" t="e">
        <f t="shared" si="24"/>
        <v>#VALUE!</v>
      </c>
      <c r="V110" s="95" t="e">
        <f t="shared" si="25"/>
        <v>#VALUE!</v>
      </c>
      <c r="W110" s="95" t="e">
        <f t="shared" si="39"/>
        <v>#VALUE!</v>
      </c>
      <c r="X110" s="95" t="b">
        <f t="shared" si="43"/>
        <v>0</v>
      </c>
      <c r="Y110" s="76" t="str">
        <f t="shared" si="26"/>
        <v/>
      </c>
      <c r="Z110" s="94" t="e" cm="1">
        <f t="array" aca="1" ref="Z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AA110" s="94" t="str">
        <f t="shared" si="27"/>
        <v/>
      </c>
      <c r="AB110" s="96" t="b">
        <f t="shared" si="28"/>
        <v>0</v>
      </c>
      <c r="AC110" s="195">
        <f t="shared" si="40"/>
        <v>0</v>
      </c>
      <c r="AD110" s="195">
        <f>SUMIF($C$14:C109,C110,$AC$14:AC109)</f>
        <v>0</v>
      </c>
      <c r="AE110" s="15">
        <f t="shared" si="41"/>
        <v>10000</v>
      </c>
      <c r="AF110" s="195">
        <f t="shared" si="42"/>
        <v>0</v>
      </c>
    </row>
    <row r="111" spans="1:32" s="30" customFormat="1" x14ac:dyDescent="0.25">
      <c r="A111" s="19">
        <v>97</v>
      </c>
      <c r="B111" s="20"/>
      <c r="C111" s="123"/>
      <c r="D111" s="20"/>
      <c r="E111" s="20"/>
      <c r="F111" s="20"/>
      <c r="G111" s="140"/>
      <c r="H111" s="197">
        <f t="shared" si="29"/>
        <v>0</v>
      </c>
      <c r="I111" s="135" t="str">
        <f t="shared" si="30"/>
        <v/>
      </c>
      <c r="J111" s="92" t="b">
        <f t="shared" si="31"/>
        <v>0</v>
      </c>
      <c r="K111" s="92" t="str">
        <f t="shared" si="32"/>
        <v/>
      </c>
      <c r="L111" s="92" t="b">
        <f>IF(C111="",FALSE,IFERROR(NOT(MATCH(C111,'Anställda och korttidsarbete'!$C:$C,0)&gt;0),TRUE))</f>
        <v>0</v>
      </c>
      <c r="M111" s="92" t="str">
        <f t="shared" si="33"/>
        <v/>
      </c>
      <c r="N111" s="92" t="b">
        <f t="shared" si="34"/>
        <v>0</v>
      </c>
      <c r="O111" s="92" t="str">
        <f t="shared" si="35"/>
        <v/>
      </c>
      <c r="P111" s="13" t="b">
        <f t="shared" si="36"/>
        <v>0</v>
      </c>
      <c r="Q111" s="92" t="str">
        <f t="shared" si="37"/>
        <v/>
      </c>
      <c r="R111" s="92" t="b">
        <f t="shared" si="38"/>
        <v>0</v>
      </c>
      <c r="S111" s="94" t="e">
        <f t="shared" si="22"/>
        <v>#VALUE!</v>
      </c>
      <c r="T111" s="94" t="e">
        <f t="shared" si="23"/>
        <v>#VALUE!</v>
      </c>
      <c r="U111" s="94" t="e">
        <f t="shared" si="24"/>
        <v>#VALUE!</v>
      </c>
      <c r="V111" s="95" t="e">
        <f t="shared" si="25"/>
        <v>#VALUE!</v>
      </c>
      <c r="W111" s="95" t="e">
        <f t="shared" si="39"/>
        <v>#VALUE!</v>
      </c>
      <c r="X111" s="95" t="b">
        <f t="shared" si="43"/>
        <v>0</v>
      </c>
      <c r="Y111" s="76" t="str">
        <f t="shared" si="26"/>
        <v/>
      </c>
      <c r="Z111" s="94" t="e" cm="1">
        <f t="array" aca="1" ref="Z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AA111" s="94" t="str">
        <f t="shared" si="27"/>
        <v/>
      </c>
      <c r="AB111" s="96" t="b">
        <f t="shared" si="28"/>
        <v>0</v>
      </c>
      <c r="AC111" s="195">
        <f t="shared" si="40"/>
        <v>0</v>
      </c>
      <c r="AD111" s="195">
        <f>SUMIF($C$14:C110,C111,$AC$14:AC110)</f>
        <v>0</v>
      </c>
      <c r="AE111" s="15">
        <f t="shared" si="41"/>
        <v>10000</v>
      </c>
      <c r="AF111" s="195">
        <f t="shared" si="42"/>
        <v>0</v>
      </c>
    </row>
    <row r="112" spans="1:32" s="30" customFormat="1" x14ac:dyDescent="0.25">
      <c r="A112" s="19">
        <v>98</v>
      </c>
      <c r="B112" s="20"/>
      <c r="C112" s="123"/>
      <c r="D112" s="20"/>
      <c r="E112" s="20"/>
      <c r="F112" s="20"/>
      <c r="G112" s="140"/>
      <c r="H112" s="197">
        <f t="shared" si="29"/>
        <v>0</v>
      </c>
      <c r="I112" s="135" t="str">
        <f t="shared" si="30"/>
        <v/>
      </c>
      <c r="J112" s="92" t="b">
        <f t="shared" si="31"/>
        <v>0</v>
      </c>
      <c r="K112" s="92" t="str">
        <f t="shared" si="32"/>
        <v/>
      </c>
      <c r="L112" s="92" t="b">
        <f>IF(C112="",FALSE,IFERROR(NOT(MATCH(C112,'Anställda och korttidsarbete'!$C:$C,0)&gt;0),TRUE))</f>
        <v>0</v>
      </c>
      <c r="M112" s="92" t="str">
        <f t="shared" si="33"/>
        <v/>
      </c>
      <c r="N112" s="92" t="b">
        <f t="shared" si="34"/>
        <v>0</v>
      </c>
      <c r="O112" s="92" t="str">
        <f t="shared" si="35"/>
        <v/>
      </c>
      <c r="P112" s="13" t="b">
        <f t="shared" si="36"/>
        <v>0</v>
      </c>
      <c r="Q112" s="92" t="str">
        <f t="shared" si="37"/>
        <v/>
      </c>
      <c r="R112" s="92" t="b">
        <f t="shared" si="38"/>
        <v>0</v>
      </c>
      <c r="S112" s="94" t="e">
        <f t="shared" si="22"/>
        <v>#VALUE!</v>
      </c>
      <c r="T112" s="94" t="e">
        <f t="shared" si="23"/>
        <v>#VALUE!</v>
      </c>
      <c r="U112" s="94" t="e">
        <f t="shared" si="24"/>
        <v>#VALUE!</v>
      </c>
      <c r="V112" s="95" t="e">
        <f t="shared" si="25"/>
        <v>#VALUE!</v>
      </c>
      <c r="W112" s="95" t="e">
        <f t="shared" si="39"/>
        <v>#VALUE!</v>
      </c>
      <c r="X112" s="95" t="b">
        <f t="shared" si="43"/>
        <v>0</v>
      </c>
      <c r="Y112" s="76" t="str">
        <f t="shared" si="26"/>
        <v/>
      </c>
      <c r="Z112" s="94" t="e" cm="1">
        <f t="array" aca="1" ref="Z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AA112" s="94" t="str">
        <f t="shared" si="27"/>
        <v/>
      </c>
      <c r="AB112" s="96" t="b">
        <f t="shared" si="28"/>
        <v>0</v>
      </c>
      <c r="AC112" s="195">
        <f t="shared" si="40"/>
        <v>0</v>
      </c>
      <c r="AD112" s="195">
        <f>SUMIF($C$14:C111,C112,$AC$14:AC111)</f>
        <v>0</v>
      </c>
      <c r="AE112" s="15">
        <f t="shared" si="41"/>
        <v>10000</v>
      </c>
      <c r="AF112" s="195">
        <f t="shared" si="42"/>
        <v>0</v>
      </c>
    </row>
    <row r="113" spans="1:32" s="30" customFormat="1" x14ac:dyDescent="0.25">
      <c r="A113" s="19">
        <v>99</v>
      </c>
      <c r="B113" s="20"/>
      <c r="C113" s="123"/>
      <c r="D113" s="20"/>
      <c r="E113" s="20"/>
      <c r="F113" s="20"/>
      <c r="G113" s="140"/>
      <c r="H113" s="197">
        <f t="shared" si="29"/>
        <v>0</v>
      </c>
      <c r="I113" s="135" t="str">
        <f t="shared" si="30"/>
        <v/>
      </c>
      <c r="J113" s="92" t="b">
        <f t="shared" si="31"/>
        <v>0</v>
      </c>
      <c r="K113" s="92" t="str">
        <f t="shared" si="32"/>
        <v/>
      </c>
      <c r="L113" s="92" t="b">
        <f>IF(C113="",FALSE,IFERROR(NOT(MATCH(C113,'Anställda och korttidsarbete'!$C:$C,0)&gt;0),TRUE))</f>
        <v>0</v>
      </c>
      <c r="M113" s="92" t="str">
        <f t="shared" si="33"/>
        <v/>
      </c>
      <c r="N113" s="92" t="b">
        <f t="shared" si="34"/>
        <v>0</v>
      </c>
      <c r="O113" s="92" t="str">
        <f t="shared" si="35"/>
        <v/>
      </c>
      <c r="P113" s="13" t="b">
        <f t="shared" si="36"/>
        <v>0</v>
      </c>
      <c r="Q113" s="92" t="str">
        <f t="shared" si="37"/>
        <v/>
      </c>
      <c r="R113" s="92" t="b">
        <f t="shared" si="38"/>
        <v>0</v>
      </c>
      <c r="S113" s="94" t="e">
        <f t="shared" si="22"/>
        <v>#VALUE!</v>
      </c>
      <c r="T113" s="94" t="e">
        <f t="shared" si="23"/>
        <v>#VALUE!</v>
      </c>
      <c r="U113" s="94" t="e">
        <f t="shared" si="24"/>
        <v>#VALUE!</v>
      </c>
      <c r="V113" s="95" t="e">
        <f t="shared" si="25"/>
        <v>#VALUE!</v>
      </c>
      <c r="W113" s="95" t="e">
        <f t="shared" si="39"/>
        <v>#VALUE!</v>
      </c>
      <c r="X113" s="95" t="b">
        <f t="shared" si="43"/>
        <v>0</v>
      </c>
      <c r="Y113" s="76" t="str">
        <f t="shared" si="26"/>
        <v/>
      </c>
      <c r="Z113" s="94" t="e" cm="1">
        <f t="array" aca="1" ref="Z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AA113" s="94" t="str">
        <f t="shared" si="27"/>
        <v/>
      </c>
      <c r="AB113" s="96" t="b">
        <f t="shared" si="28"/>
        <v>0</v>
      </c>
      <c r="AC113" s="195">
        <f t="shared" si="40"/>
        <v>0</v>
      </c>
      <c r="AD113" s="195">
        <f>SUMIF($C$14:C112,C113,$AC$14:AC112)</f>
        <v>0</v>
      </c>
      <c r="AE113" s="15">
        <f t="shared" si="41"/>
        <v>10000</v>
      </c>
      <c r="AF113" s="195">
        <f t="shared" si="42"/>
        <v>0</v>
      </c>
    </row>
    <row r="114" spans="1:32" s="30" customFormat="1" x14ac:dyDescent="0.25">
      <c r="A114" s="19">
        <v>100</v>
      </c>
      <c r="B114" s="20"/>
      <c r="C114" s="123"/>
      <c r="D114" s="20"/>
      <c r="E114" s="20"/>
      <c r="F114" s="20"/>
      <c r="G114" s="140"/>
      <c r="H114" s="197">
        <f t="shared" si="29"/>
        <v>0</v>
      </c>
      <c r="I114" s="135" t="str">
        <f t="shared" si="30"/>
        <v/>
      </c>
      <c r="J114" s="92" t="b">
        <f t="shared" si="31"/>
        <v>0</v>
      </c>
      <c r="K114" s="92" t="str">
        <f t="shared" si="32"/>
        <v/>
      </c>
      <c r="L114" s="92" t="b">
        <f>IF(C114="",FALSE,IFERROR(NOT(MATCH(C114,'Anställda och korttidsarbete'!$C:$C,0)&gt;0),TRUE))</f>
        <v>0</v>
      </c>
      <c r="M114" s="92" t="str">
        <f t="shared" si="33"/>
        <v/>
      </c>
      <c r="N114" s="92" t="b">
        <f t="shared" si="34"/>
        <v>0</v>
      </c>
      <c r="O114" s="92" t="str">
        <f t="shared" si="35"/>
        <v/>
      </c>
      <c r="P114" s="13" t="b">
        <f t="shared" si="36"/>
        <v>0</v>
      </c>
      <c r="Q114" s="92" t="str">
        <f t="shared" si="37"/>
        <v/>
      </c>
      <c r="R114" s="92" t="b">
        <f t="shared" si="38"/>
        <v>0</v>
      </c>
      <c r="S114" s="94" t="e">
        <f t="shared" si="22"/>
        <v>#VALUE!</v>
      </c>
      <c r="T114" s="94" t="e">
        <f t="shared" si="23"/>
        <v>#VALUE!</v>
      </c>
      <c r="U114" s="94" t="e">
        <f t="shared" si="24"/>
        <v>#VALUE!</v>
      </c>
      <c r="V114" s="95" t="e">
        <f t="shared" si="25"/>
        <v>#VALUE!</v>
      </c>
      <c r="W114" s="95" t="e">
        <f t="shared" si="39"/>
        <v>#VALUE!</v>
      </c>
      <c r="X114" s="95" t="b">
        <f t="shared" si="43"/>
        <v>0</v>
      </c>
      <c r="Y114" s="76" t="str">
        <f t="shared" si="26"/>
        <v/>
      </c>
      <c r="Z114" s="94" t="e" cm="1">
        <f t="array" aca="1" ref="Z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AA114" s="94" t="str">
        <f t="shared" si="27"/>
        <v/>
      </c>
      <c r="AB114" s="96" t="b">
        <f t="shared" si="28"/>
        <v>0</v>
      </c>
      <c r="AC114" s="195">
        <f t="shared" si="40"/>
        <v>0</v>
      </c>
      <c r="AD114" s="195">
        <f>SUMIF($C$14:C113,C114,$AC$14:AC113)</f>
        <v>0</v>
      </c>
      <c r="AE114" s="15">
        <f t="shared" si="41"/>
        <v>10000</v>
      </c>
      <c r="AF114" s="195">
        <f t="shared" si="42"/>
        <v>0</v>
      </c>
    </row>
    <row r="115" spans="1:32" s="30" customFormat="1" x14ac:dyDescent="0.25">
      <c r="A115" s="19">
        <v>101</v>
      </c>
      <c r="B115" s="20"/>
      <c r="C115" s="123"/>
      <c r="D115" s="20"/>
      <c r="E115" s="20"/>
      <c r="F115" s="20"/>
      <c r="G115" s="140"/>
      <c r="H115" s="197">
        <f t="shared" si="29"/>
        <v>0</v>
      </c>
      <c r="I115" s="135" t="str">
        <f t="shared" si="30"/>
        <v/>
      </c>
      <c r="J115" s="92" t="b">
        <f t="shared" si="31"/>
        <v>0</v>
      </c>
      <c r="K115" s="92" t="str">
        <f t="shared" si="32"/>
        <v/>
      </c>
      <c r="L115" s="92" t="b">
        <f>IF(C115="",FALSE,IFERROR(NOT(MATCH(C115,'Anställda och korttidsarbete'!$C:$C,0)&gt;0),TRUE))</f>
        <v>0</v>
      </c>
      <c r="M115" s="92" t="str">
        <f t="shared" si="33"/>
        <v/>
      </c>
      <c r="N115" s="92" t="b">
        <f t="shared" si="34"/>
        <v>0</v>
      </c>
      <c r="O115" s="92" t="str">
        <f t="shared" si="35"/>
        <v/>
      </c>
      <c r="P115" s="13" t="b">
        <f t="shared" si="36"/>
        <v>0</v>
      </c>
      <c r="Q115" s="92" t="str">
        <f t="shared" si="37"/>
        <v/>
      </c>
      <c r="R115" s="92" t="b">
        <f t="shared" si="38"/>
        <v>0</v>
      </c>
      <c r="S115" s="94" t="e">
        <f t="shared" si="22"/>
        <v>#VALUE!</v>
      </c>
      <c r="T115" s="94" t="e">
        <f t="shared" si="23"/>
        <v>#VALUE!</v>
      </c>
      <c r="U115" s="94" t="e">
        <f t="shared" si="24"/>
        <v>#VALUE!</v>
      </c>
      <c r="V115" s="95" t="e">
        <f t="shared" si="25"/>
        <v>#VALUE!</v>
      </c>
      <c r="W115" s="95" t="e">
        <f t="shared" si="39"/>
        <v>#VALUE!</v>
      </c>
      <c r="X115" s="95" t="b">
        <f t="shared" si="43"/>
        <v>0</v>
      </c>
      <c r="Y115" s="76" t="str">
        <f t="shared" si="26"/>
        <v/>
      </c>
      <c r="Z115" s="94" t="e" cm="1">
        <f t="array" aca="1" ref="Z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AA115" s="94" t="str">
        <f t="shared" si="27"/>
        <v/>
      </c>
      <c r="AB115" s="96" t="b">
        <f t="shared" si="28"/>
        <v>0</v>
      </c>
      <c r="AC115" s="195">
        <f t="shared" si="40"/>
        <v>0</v>
      </c>
      <c r="AD115" s="195">
        <f>SUMIF($C$14:C114,C115,$AC$14:AC114)</f>
        <v>0</v>
      </c>
      <c r="AE115" s="15">
        <f t="shared" si="41"/>
        <v>10000</v>
      </c>
      <c r="AF115" s="195">
        <f t="shared" si="42"/>
        <v>0</v>
      </c>
    </row>
    <row r="116" spans="1:32" s="30" customFormat="1" x14ac:dyDescent="0.25">
      <c r="A116" s="19">
        <v>102</v>
      </c>
      <c r="B116" s="20"/>
      <c r="C116" s="123"/>
      <c r="D116" s="20"/>
      <c r="E116" s="20"/>
      <c r="F116" s="20"/>
      <c r="G116" s="140"/>
      <c r="H116" s="197">
        <f t="shared" si="29"/>
        <v>0</v>
      </c>
      <c r="I116" s="135" t="str">
        <f t="shared" si="30"/>
        <v/>
      </c>
      <c r="J116" s="92" t="b">
        <f t="shared" si="31"/>
        <v>0</v>
      </c>
      <c r="K116" s="92" t="str">
        <f t="shared" si="32"/>
        <v/>
      </c>
      <c r="L116" s="92" t="b">
        <f>IF(C116="",FALSE,IFERROR(NOT(MATCH(C116,'Anställda och korttidsarbete'!$C:$C,0)&gt;0),TRUE))</f>
        <v>0</v>
      </c>
      <c r="M116" s="92" t="str">
        <f t="shared" si="33"/>
        <v/>
      </c>
      <c r="N116" s="92" t="b">
        <f t="shared" si="34"/>
        <v>0</v>
      </c>
      <c r="O116" s="92" t="str">
        <f t="shared" si="35"/>
        <v/>
      </c>
      <c r="P116" s="13" t="b">
        <f t="shared" si="36"/>
        <v>0</v>
      </c>
      <c r="Q116" s="92" t="str">
        <f t="shared" si="37"/>
        <v/>
      </c>
      <c r="R116" s="92" t="b">
        <f t="shared" si="38"/>
        <v>0</v>
      </c>
      <c r="S116" s="94" t="e">
        <f t="shared" si="22"/>
        <v>#VALUE!</v>
      </c>
      <c r="T116" s="94" t="e">
        <f t="shared" si="23"/>
        <v>#VALUE!</v>
      </c>
      <c r="U116" s="94" t="e">
        <f t="shared" si="24"/>
        <v>#VALUE!</v>
      </c>
      <c r="V116" s="95" t="e">
        <f t="shared" si="25"/>
        <v>#VALUE!</v>
      </c>
      <c r="W116" s="95" t="e">
        <f t="shared" si="39"/>
        <v>#VALUE!</v>
      </c>
      <c r="X116" s="95" t="b">
        <f t="shared" si="43"/>
        <v>0</v>
      </c>
      <c r="Y116" s="76" t="str">
        <f t="shared" si="26"/>
        <v/>
      </c>
      <c r="Z116" s="94" t="e" cm="1">
        <f t="array" aca="1" ref="Z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AA116" s="94" t="str">
        <f t="shared" si="27"/>
        <v/>
      </c>
      <c r="AB116" s="96" t="b">
        <f t="shared" si="28"/>
        <v>0</v>
      </c>
      <c r="AC116" s="195">
        <f t="shared" si="40"/>
        <v>0</v>
      </c>
      <c r="AD116" s="195">
        <f>SUMIF($C$14:C115,C116,$AC$14:AC115)</f>
        <v>0</v>
      </c>
      <c r="AE116" s="15">
        <f t="shared" si="41"/>
        <v>10000</v>
      </c>
      <c r="AF116" s="195">
        <f t="shared" si="42"/>
        <v>0</v>
      </c>
    </row>
    <row r="117" spans="1:32" s="30" customFormat="1" x14ac:dyDescent="0.25">
      <c r="A117" s="19">
        <v>103</v>
      </c>
      <c r="B117" s="20"/>
      <c r="C117" s="123"/>
      <c r="D117" s="20"/>
      <c r="E117" s="20"/>
      <c r="F117" s="20"/>
      <c r="G117" s="140"/>
      <c r="H117" s="197">
        <f t="shared" si="29"/>
        <v>0</v>
      </c>
      <c r="I117" s="135" t="str">
        <f t="shared" si="30"/>
        <v/>
      </c>
      <c r="J117" s="92" t="b">
        <f t="shared" si="31"/>
        <v>0</v>
      </c>
      <c r="K117" s="92" t="str">
        <f t="shared" si="32"/>
        <v/>
      </c>
      <c r="L117" s="92" t="b">
        <f>IF(C117="",FALSE,IFERROR(NOT(MATCH(C117,'Anställda och korttidsarbete'!$C:$C,0)&gt;0),TRUE))</f>
        <v>0</v>
      </c>
      <c r="M117" s="92" t="str">
        <f t="shared" si="33"/>
        <v/>
      </c>
      <c r="N117" s="92" t="b">
        <f t="shared" si="34"/>
        <v>0</v>
      </c>
      <c r="O117" s="92" t="str">
        <f t="shared" si="35"/>
        <v/>
      </c>
      <c r="P117" s="13" t="b">
        <f t="shared" si="36"/>
        <v>0</v>
      </c>
      <c r="Q117" s="92" t="str">
        <f t="shared" si="37"/>
        <v/>
      </c>
      <c r="R117" s="92" t="b">
        <f t="shared" si="38"/>
        <v>0</v>
      </c>
      <c r="S117" s="94" t="e">
        <f t="shared" si="22"/>
        <v>#VALUE!</v>
      </c>
      <c r="T117" s="94" t="e">
        <f t="shared" si="23"/>
        <v>#VALUE!</v>
      </c>
      <c r="U117" s="94" t="e">
        <f t="shared" si="24"/>
        <v>#VALUE!</v>
      </c>
      <c r="V117" s="95" t="e">
        <f t="shared" si="25"/>
        <v>#VALUE!</v>
      </c>
      <c r="W117" s="95" t="e">
        <f t="shared" si="39"/>
        <v>#VALUE!</v>
      </c>
      <c r="X117" s="95" t="b">
        <f t="shared" si="43"/>
        <v>0</v>
      </c>
      <c r="Y117" s="76" t="str">
        <f t="shared" si="26"/>
        <v/>
      </c>
      <c r="Z117" s="94" t="e" cm="1">
        <f t="array" aca="1" ref="Z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AA117" s="94" t="str">
        <f t="shared" si="27"/>
        <v/>
      </c>
      <c r="AB117" s="96" t="b">
        <f t="shared" si="28"/>
        <v>0</v>
      </c>
      <c r="AC117" s="195">
        <f t="shared" si="40"/>
        <v>0</v>
      </c>
      <c r="AD117" s="195">
        <f>SUMIF($C$14:C116,C117,$AC$14:AC116)</f>
        <v>0</v>
      </c>
      <c r="AE117" s="15">
        <f t="shared" si="41"/>
        <v>10000</v>
      </c>
      <c r="AF117" s="195">
        <f t="shared" si="42"/>
        <v>0</v>
      </c>
    </row>
    <row r="118" spans="1:32" s="30" customFormat="1" x14ac:dyDescent="0.25">
      <c r="A118" s="19">
        <v>104</v>
      </c>
      <c r="B118" s="20"/>
      <c r="C118" s="123"/>
      <c r="D118" s="20"/>
      <c r="E118" s="20"/>
      <c r="F118" s="20"/>
      <c r="G118" s="140"/>
      <c r="H118" s="197">
        <f t="shared" si="29"/>
        <v>0</v>
      </c>
      <c r="I118" s="135" t="str">
        <f t="shared" si="30"/>
        <v/>
      </c>
      <c r="J118" s="92" t="b">
        <f t="shared" si="31"/>
        <v>0</v>
      </c>
      <c r="K118" s="92" t="str">
        <f t="shared" si="32"/>
        <v/>
      </c>
      <c r="L118" s="92" t="b">
        <f>IF(C118="",FALSE,IFERROR(NOT(MATCH(C118,'Anställda och korttidsarbete'!$C:$C,0)&gt;0),TRUE))</f>
        <v>0</v>
      </c>
      <c r="M118" s="92" t="str">
        <f t="shared" si="33"/>
        <v/>
      </c>
      <c r="N118" s="92" t="b">
        <f t="shared" si="34"/>
        <v>0</v>
      </c>
      <c r="O118" s="92" t="str">
        <f t="shared" si="35"/>
        <v/>
      </c>
      <c r="P118" s="13" t="b">
        <f t="shared" si="36"/>
        <v>0</v>
      </c>
      <c r="Q118" s="92" t="str">
        <f t="shared" si="37"/>
        <v/>
      </c>
      <c r="R118" s="92" t="b">
        <f t="shared" si="38"/>
        <v>0</v>
      </c>
      <c r="S118" s="94" t="e">
        <f t="shared" si="22"/>
        <v>#VALUE!</v>
      </c>
      <c r="T118" s="94" t="e">
        <f t="shared" si="23"/>
        <v>#VALUE!</v>
      </c>
      <c r="U118" s="94" t="e">
        <f t="shared" si="24"/>
        <v>#VALUE!</v>
      </c>
      <c r="V118" s="95" t="e">
        <f t="shared" si="25"/>
        <v>#VALUE!</v>
      </c>
      <c r="W118" s="95" t="e">
        <f t="shared" si="39"/>
        <v>#VALUE!</v>
      </c>
      <c r="X118" s="95" t="b">
        <f t="shared" si="43"/>
        <v>0</v>
      </c>
      <c r="Y118" s="76" t="str">
        <f t="shared" si="26"/>
        <v/>
      </c>
      <c r="Z118" s="94" t="e" cm="1">
        <f t="array" aca="1" ref="Z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AA118" s="94" t="str">
        <f t="shared" si="27"/>
        <v/>
      </c>
      <c r="AB118" s="96" t="b">
        <f t="shared" si="28"/>
        <v>0</v>
      </c>
      <c r="AC118" s="195">
        <f t="shared" si="40"/>
        <v>0</v>
      </c>
      <c r="AD118" s="195">
        <f>SUMIF($C$14:C117,C118,$AC$14:AC117)</f>
        <v>0</v>
      </c>
      <c r="AE118" s="15">
        <f t="shared" si="41"/>
        <v>10000</v>
      </c>
      <c r="AF118" s="195">
        <f t="shared" si="42"/>
        <v>0</v>
      </c>
    </row>
    <row r="119" spans="1:32" s="30" customFormat="1" x14ac:dyDescent="0.25">
      <c r="A119" s="19">
        <v>105</v>
      </c>
      <c r="B119" s="20"/>
      <c r="C119" s="123"/>
      <c r="D119" s="20"/>
      <c r="E119" s="20"/>
      <c r="F119" s="20"/>
      <c r="G119" s="140"/>
      <c r="H119" s="197">
        <f t="shared" si="29"/>
        <v>0</v>
      </c>
      <c r="I119" s="135" t="str">
        <f t="shared" si="30"/>
        <v/>
      </c>
      <c r="J119" s="92" t="b">
        <f t="shared" si="31"/>
        <v>0</v>
      </c>
      <c r="K119" s="92" t="str">
        <f t="shared" si="32"/>
        <v/>
      </c>
      <c r="L119" s="92" t="b">
        <f>IF(C119="",FALSE,IFERROR(NOT(MATCH(C119,'Anställda och korttidsarbete'!$C:$C,0)&gt;0),TRUE))</f>
        <v>0</v>
      </c>
      <c r="M119" s="92" t="str">
        <f t="shared" si="33"/>
        <v/>
      </c>
      <c r="N119" s="92" t="b">
        <f t="shared" si="34"/>
        <v>0</v>
      </c>
      <c r="O119" s="92" t="str">
        <f t="shared" si="35"/>
        <v/>
      </c>
      <c r="P119" s="13" t="b">
        <f t="shared" si="36"/>
        <v>0</v>
      </c>
      <c r="Q119" s="92" t="str">
        <f t="shared" si="37"/>
        <v/>
      </c>
      <c r="R119" s="92" t="b">
        <f t="shared" si="38"/>
        <v>0</v>
      </c>
      <c r="S119" s="94" t="e">
        <f t="shared" si="22"/>
        <v>#VALUE!</v>
      </c>
      <c r="T119" s="94" t="e">
        <f t="shared" si="23"/>
        <v>#VALUE!</v>
      </c>
      <c r="U119" s="94" t="e">
        <f t="shared" si="24"/>
        <v>#VALUE!</v>
      </c>
      <c r="V119" s="95" t="e">
        <f t="shared" si="25"/>
        <v>#VALUE!</v>
      </c>
      <c r="W119" s="95" t="e">
        <f t="shared" si="39"/>
        <v>#VALUE!</v>
      </c>
      <c r="X119" s="95" t="b">
        <f t="shared" si="43"/>
        <v>0</v>
      </c>
      <c r="Y119" s="76" t="str">
        <f t="shared" si="26"/>
        <v/>
      </c>
      <c r="Z119" s="94" t="e" cm="1">
        <f t="array" aca="1" ref="Z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AA119" s="94" t="str">
        <f t="shared" si="27"/>
        <v/>
      </c>
      <c r="AB119" s="96" t="b">
        <f t="shared" si="28"/>
        <v>0</v>
      </c>
      <c r="AC119" s="195">
        <f t="shared" si="40"/>
        <v>0</v>
      </c>
      <c r="AD119" s="195">
        <f>SUMIF($C$14:C118,C119,$AC$14:AC118)</f>
        <v>0</v>
      </c>
      <c r="AE119" s="15">
        <f t="shared" si="41"/>
        <v>10000</v>
      </c>
      <c r="AF119" s="195">
        <f t="shared" si="42"/>
        <v>0</v>
      </c>
    </row>
    <row r="120" spans="1:32" s="30" customFormat="1" x14ac:dyDescent="0.25">
      <c r="A120" s="19">
        <v>106</v>
      </c>
      <c r="B120" s="20"/>
      <c r="C120" s="123"/>
      <c r="D120" s="20"/>
      <c r="E120" s="20"/>
      <c r="F120" s="20"/>
      <c r="G120" s="140"/>
      <c r="H120" s="197">
        <f t="shared" si="29"/>
        <v>0</v>
      </c>
      <c r="I120" s="135" t="str">
        <f t="shared" si="30"/>
        <v/>
      </c>
      <c r="J120" s="92" t="b">
        <f t="shared" si="31"/>
        <v>0</v>
      </c>
      <c r="K120" s="92" t="str">
        <f t="shared" si="32"/>
        <v/>
      </c>
      <c r="L120" s="92" t="b">
        <f>IF(C120="",FALSE,IFERROR(NOT(MATCH(C120,'Anställda och korttidsarbete'!$C:$C,0)&gt;0),TRUE))</f>
        <v>0</v>
      </c>
      <c r="M120" s="92" t="str">
        <f t="shared" si="33"/>
        <v/>
      </c>
      <c r="N120" s="92" t="b">
        <f t="shared" si="34"/>
        <v>0</v>
      </c>
      <c r="O120" s="92" t="str">
        <f t="shared" si="35"/>
        <v/>
      </c>
      <c r="P120" s="13" t="b">
        <f t="shared" si="36"/>
        <v>0</v>
      </c>
      <c r="Q120" s="92" t="str">
        <f t="shared" si="37"/>
        <v/>
      </c>
      <c r="R120" s="92" t="b">
        <f t="shared" si="38"/>
        <v>0</v>
      </c>
      <c r="S120" s="94" t="e">
        <f t="shared" si="22"/>
        <v>#VALUE!</v>
      </c>
      <c r="T120" s="94" t="e">
        <f t="shared" si="23"/>
        <v>#VALUE!</v>
      </c>
      <c r="U120" s="94" t="e">
        <f t="shared" si="24"/>
        <v>#VALUE!</v>
      </c>
      <c r="V120" s="95" t="e">
        <f t="shared" si="25"/>
        <v>#VALUE!</v>
      </c>
      <c r="W120" s="95" t="e">
        <f t="shared" si="39"/>
        <v>#VALUE!</v>
      </c>
      <c r="X120" s="95" t="b">
        <f t="shared" si="43"/>
        <v>0</v>
      </c>
      <c r="Y120" s="76" t="str">
        <f t="shared" si="26"/>
        <v/>
      </c>
      <c r="Z120" s="94" t="e" cm="1">
        <f t="array" aca="1" ref="Z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AA120" s="94" t="str">
        <f t="shared" si="27"/>
        <v/>
      </c>
      <c r="AB120" s="96" t="b">
        <f t="shared" si="28"/>
        <v>0</v>
      </c>
      <c r="AC120" s="195">
        <f t="shared" si="40"/>
        <v>0</v>
      </c>
      <c r="AD120" s="195">
        <f>SUMIF($C$14:C119,C120,$AC$14:AC119)</f>
        <v>0</v>
      </c>
      <c r="AE120" s="15">
        <f t="shared" si="41"/>
        <v>10000</v>
      </c>
      <c r="AF120" s="195">
        <f t="shared" si="42"/>
        <v>0</v>
      </c>
    </row>
    <row r="121" spans="1:32" s="30" customFormat="1" x14ac:dyDescent="0.25">
      <c r="A121" s="19">
        <v>107</v>
      </c>
      <c r="B121" s="20"/>
      <c r="C121" s="123"/>
      <c r="D121" s="20"/>
      <c r="E121" s="20"/>
      <c r="F121" s="20"/>
      <c r="G121" s="140"/>
      <c r="H121" s="197">
        <f t="shared" si="29"/>
        <v>0</v>
      </c>
      <c r="I121" s="135" t="str">
        <f t="shared" si="30"/>
        <v/>
      </c>
      <c r="J121" s="92" t="b">
        <f t="shared" si="31"/>
        <v>0</v>
      </c>
      <c r="K121" s="92" t="str">
        <f t="shared" si="32"/>
        <v/>
      </c>
      <c r="L121" s="92" t="b">
        <f>IF(C121="",FALSE,IFERROR(NOT(MATCH(C121,'Anställda och korttidsarbete'!$C:$C,0)&gt;0),TRUE))</f>
        <v>0</v>
      </c>
      <c r="M121" s="92" t="str">
        <f t="shared" si="33"/>
        <v/>
      </c>
      <c r="N121" s="92" t="b">
        <f t="shared" si="34"/>
        <v>0</v>
      </c>
      <c r="O121" s="92" t="str">
        <f t="shared" si="35"/>
        <v/>
      </c>
      <c r="P121" s="13" t="b">
        <f t="shared" si="36"/>
        <v>0</v>
      </c>
      <c r="Q121" s="92" t="str">
        <f t="shared" si="37"/>
        <v/>
      </c>
      <c r="R121" s="92" t="b">
        <f t="shared" si="38"/>
        <v>0</v>
      </c>
      <c r="S121" s="94" t="e">
        <f t="shared" si="22"/>
        <v>#VALUE!</v>
      </c>
      <c r="T121" s="94" t="e">
        <f t="shared" si="23"/>
        <v>#VALUE!</v>
      </c>
      <c r="U121" s="94" t="e">
        <f t="shared" si="24"/>
        <v>#VALUE!</v>
      </c>
      <c r="V121" s="95" t="e">
        <f t="shared" si="25"/>
        <v>#VALUE!</v>
      </c>
      <c r="W121" s="95" t="e">
        <f t="shared" si="39"/>
        <v>#VALUE!</v>
      </c>
      <c r="X121" s="95" t="b">
        <f t="shared" si="43"/>
        <v>0</v>
      </c>
      <c r="Y121" s="76" t="str">
        <f t="shared" si="26"/>
        <v/>
      </c>
      <c r="Z121" s="94" t="e" cm="1">
        <f t="array" aca="1" ref="Z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AA121" s="94" t="str">
        <f t="shared" si="27"/>
        <v/>
      </c>
      <c r="AB121" s="96" t="b">
        <f t="shared" si="28"/>
        <v>0</v>
      </c>
      <c r="AC121" s="195">
        <f t="shared" si="40"/>
        <v>0</v>
      </c>
      <c r="AD121" s="195">
        <f>SUMIF($C$14:C120,C121,$AC$14:AC120)</f>
        <v>0</v>
      </c>
      <c r="AE121" s="15">
        <f t="shared" si="41"/>
        <v>10000</v>
      </c>
      <c r="AF121" s="195">
        <f t="shared" si="42"/>
        <v>0</v>
      </c>
    </row>
    <row r="122" spans="1:32" s="30" customFormat="1" x14ac:dyDescent="0.25">
      <c r="A122" s="19">
        <v>108</v>
      </c>
      <c r="B122" s="20"/>
      <c r="C122" s="123"/>
      <c r="D122" s="20"/>
      <c r="E122" s="20"/>
      <c r="F122" s="20"/>
      <c r="G122" s="140"/>
      <c r="H122" s="197">
        <f t="shared" si="29"/>
        <v>0</v>
      </c>
      <c r="I122" s="135" t="str">
        <f t="shared" si="30"/>
        <v/>
      </c>
      <c r="J122" s="92" t="b">
        <f t="shared" si="31"/>
        <v>0</v>
      </c>
      <c r="K122" s="92" t="str">
        <f t="shared" si="32"/>
        <v/>
      </c>
      <c r="L122" s="92" t="b">
        <f>IF(C122="",FALSE,IFERROR(NOT(MATCH(C122,'Anställda och korttidsarbete'!$C:$C,0)&gt;0),TRUE))</f>
        <v>0</v>
      </c>
      <c r="M122" s="92" t="str">
        <f t="shared" si="33"/>
        <v/>
      </c>
      <c r="N122" s="92" t="b">
        <f t="shared" si="34"/>
        <v>0</v>
      </c>
      <c r="O122" s="92" t="str">
        <f t="shared" si="35"/>
        <v/>
      </c>
      <c r="P122" s="13" t="b">
        <f t="shared" si="36"/>
        <v>0</v>
      </c>
      <c r="Q122" s="92" t="str">
        <f t="shared" si="37"/>
        <v/>
      </c>
      <c r="R122" s="92" t="b">
        <f t="shared" si="38"/>
        <v>0</v>
      </c>
      <c r="S122" s="94" t="e">
        <f t="shared" si="22"/>
        <v>#VALUE!</v>
      </c>
      <c r="T122" s="94" t="e">
        <f t="shared" si="23"/>
        <v>#VALUE!</v>
      </c>
      <c r="U122" s="94" t="e">
        <f t="shared" si="24"/>
        <v>#VALUE!</v>
      </c>
      <c r="V122" s="95" t="e">
        <f t="shared" si="25"/>
        <v>#VALUE!</v>
      </c>
      <c r="W122" s="95" t="e">
        <f t="shared" si="39"/>
        <v>#VALUE!</v>
      </c>
      <c r="X122" s="95" t="b">
        <f t="shared" si="43"/>
        <v>0</v>
      </c>
      <c r="Y122" s="76" t="str">
        <f t="shared" si="26"/>
        <v/>
      </c>
      <c r="Z122" s="94" t="e" cm="1">
        <f t="array" aca="1" ref="Z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AA122" s="94" t="str">
        <f t="shared" si="27"/>
        <v/>
      </c>
      <c r="AB122" s="96" t="b">
        <f t="shared" si="28"/>
        <v>0</v>
      </c>
      <c r="AC122" s="195">
        <f t="shared" si="40"/>
        <v>0</v>
      </c>
      <c r="AD122" s="195">
        <f>SUMIF($C$14:C121,C122,$AC$14:AC121)</f>
        <v>0</v>
      </c>
      <c r="AE122" s="15">
        <f t="shared" si="41"/>
        <v>10000</v>
      </c>
      <c r="AF122" s="195">
        <f t="shared" si="42"/>
        <v>0</v>
      </c>
    </row>
    <row r="123" spans="1:32" s="30" customFormat="1" x14ac:dyDescent="0.25">
      <c r="A123" s="19">
        <v>109</v>
      </c>
      <c r="B123" s="20"/>
      <c r="C123" s="123"/>
      <c r="D123" s="20"/>
      <c r="E123" s="20"/>
      <c r="F123" s="20"/>
      <c r="G123" s="140"/>
      <c r="H123" s="197">
        <f t="shared" si="29"/>
        <v>0</v>
      </c>
      <c r="I123" s="135" t="str">
        <f t="shared" si="30"/>
        <v/>
      </c>
      <c r="J123" s="92" t="b">
        <f t="shared" si="31"/>
        <v>0</v>
      </c>
      <c r="K123" s="92" t="str">
        <f t="shared" si="32"/>
        <v/>
      </c>
      <c r="L123" s="92" t="b">
        <f>IF(C123="",FALSE,IFERROR(NOT(MATCH(C123,'Anställda och korttidsarbete'!$C:$C,0)&gt;0),TRUE))</f>
        <v>0</v>
      </c>
      <c r="M123" s="92" t="str">
        <f t="shared" si="33"/>
        <v/>
      </c>
      <c r="N123" s="92" t="b">
        <f t="shared" si="34"/>
        <v>0</v>
      </c>
      <c r="O123" s="92" t="str">
        <f t="shared" si="35"/>
        <v/>
      </c>
      <c r="P123" s="13" t="b">
        <f t="shared" si="36"/>
        <v>0</v>
      </c>
      <c r="Q123" s="92" t="str">
        <f t="shared" si="37"/>
        <v/>
      </c>
      <c r="R123" s="92" t="b">
        <f t="shared" si="38"/>
        <v>0</v>
      </c>
      <c r="S123" s="94" t="e">
        <f t="shared" si="22"/>
        <v>#VALUE!</v>
      </c>
      <c r="T123" s="94" t="e">
        <f t="shared" si="23"/>
        <v>#VALUE!</v>
      </c>
      <c r="U123" s="94" t="e">
        <f t="shared" si="24"/>
        <v>#VALUE!</v>
      </c>
      <c r="V123" s="95" t="e">
        <f t="shared" si="25"/>
        <v>#VALUE!</v>
      </c>
      <c r="W123" s="95" t="e">
        <f t="shared" si="39"/>
        <v>#VALUE!</v>
      </c>
      <c r="X123" s="95" t="b">
        <f t="shared" si="43"/>
        <v>0</v>
      </c>
      <c r="Y123" s="76" t="str">
        <f t="shared" si="26"/>
        <v/>
      </c>
      <c r="Z123" s="94" t="e" cm="1">
        <f t="array" aca="1" ref="Z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AA123" s="94" t="str">
        <f t="shared" si="27"/>
        <v/>
      </c>
      <c r="AB123" s="96" t="b">
        <f t="shared" si="28"/>
        <v>0</v>
      </c>
      <c r="AC123" s="195">
        <f t="shared" si="40"/>
        <v>0</v>
      </c>
      <c r="AD123" s="195">
        <f>SUMIF($C$14:C122,C123,$AC$14:AC122)</f>
        <v>0</v>
      </c>
      <c r="AE123" s="15">
        <f t="shared" si="41"/>
        <v>10000</v>
      </c>
      <c r="AF123" s="195">
        <f t="shared" si="42"/>
        <v>0</v>
      </c>
    </row>
    <row r="124" spans="1:32" s="30" customFormat="1" x14ac:dyDescent="0.25">
      <c r="A124" s="19">
        <v>110</v>
      </c>
      <c r="B124" s="20"/>
      <c r="C124" s="123"/>
      <c r="D124" s="20"/>
      <c r="E124" s="20"/>
      <c r="F124" s="20"/>
      <c r="G124" s="140"/>
      <c r="H124" s="197">
        <f t="shared" si="29"/>
        <v>0</v>
      </c>
      <c r="I124" s="135" t="str">
        <f t="shared" si="30"/>
        <v/>
      </c>
      <c r="J124" s="92" t="b">
        <f t="shared" si="31"/>
        <v>0</v>
      </c>
      <c r="K124" s="92" t="str">
        <f t="shared" si="32"/>
        <v/>
      </c>
      <c r="L124" s="92" t="b">
        <f>IF(C124="",FALSE,IFERROR(NOT(MATCH(C124,'Anställda och korttidsarbete'!$C:$C,0)&gt;0),TRUE))</f>
        <v>0</v>
      </c>
      <c r="M124" s="92" t="str">
        <f t="shared" si="33"/>
        <v/>
      </c>
      <c r="N124" s="92" t="b">
        <f t="shared" si="34"/>
        <v>0</v>
      </c>
      <c r="O124" s="92" t="str">
        <f t="shared" si="35"/>
        <v/>
      </c>
      <c r="P124" s="13" t="b">
        <f t="shared" si="36"/>
        <v>0</v>
      </c>
      <c r="Q124" s="92" t="str">
        <f t="shared" si="37"/>
        <v/>
      </c>
      <c r="R124" s="92" t="b">
        <f t="shared" si="38"/>
        <v>0</v>
      </c>
      <c r="S124" s="94" t="e">
        <f t="shared" si="22"/>
        <v>#VALUE!</v>
      </c>
      <c r="T124" s="94" t="e">
        <f t="shared" si="23"/>
        <v>#VALUE!</v>
      </c>
      <c r="U124" s="94" t="e">
        <f t="shared" si="24"/>
        <v>#VALUE!</v>
      </c>
      <c r="V124" s="95" t="e">
        <f t="shared" si="25"/>
        <v>#VALUE!</v>
      </c>
      <c r="W124" s="95" t="e">
        <f t="shared" si="39"/>
        <v>#VALUE!</v>
      </c>
      <c r="X124" s="95" t="b">
        <f t="shared" si="43"/>
        <v>0</v>
      </c>
      <c r="Y124" s="76" t="str">
        <f t="shared" si="26"/>
        <v/>
      </c>
      <c r="Z124" s="94" t="e" cm="1">
        <f t="array" aca="1" ref="Z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AA124" s="94" t="str">
        <f t="shared" si="27"/>
        <v/>
      </c>
      <c r="AB124" s="96" t="b">
        <f t="shared" si="28"/>
        <v>0</v>
      </c>
      <c r="AC124" s="195">
        <f t="shared" si="40"/>
        <v>0</v>
      </c>
      <c r="AD124" s="195">
        <f>SUMIF($C$14:C123,C124,$AC$14:AC123)</f>
        <v>0</v>
      </c>
      <c r="AE124" s="15">
        <f t="shared" si="41"/>
        <v>10000</v>
      </c>
      <c r="AF124" s="195">
        <f t="shared" si="42"/>
        <v>0</v>
      </c>
    </row>
    <row r="125" spans="1:32" s="30" customFormat="1" x14ac:dyDescent="0.25">
      <c r="A125" s="19">
        <v>111</v>
      </c>
      <c r="B125" s="20"/>
      <c r="C125" s="123"/>
      <c r="D125" s="20"/>
      <c r="E125" s="20"/>
      <c r="F125" s="20"/>
      <c r="G125" s="140"/>
      <c r="H125" s="197">
        <f t="shared" si="29"/>
        <v>0</v>
      </c>
      <c r="I125" s="135" t="str">
        <f t="shared" si="30"/>
        <v/>
      </c>
      <c r="J125" s="92" t="b">
        <f t="shared" si="31"/>
        <v>0</v>
      </c>
      <c r="K125" s="92" t="str">
        <f t="shared" si="32"/>
        <v/>
      </c>
      <c r="L125" s="92" t="b">
        <f>IF(C125="",FALSE,IFERROR(NOT(MATCH(C125,'Anställda och korttidsarbete'!$C:$C,0)&gt;0),TRUE))</f>
        <v>0</v>
      </c>
      <c r="M125" s="92" t="str">
        <f t="shared" si="33"/>
        <v/>
      </c>
      <c r="N125" s="92" t="b">
        <f t="shared" si="34"/>
        <v>0</v>
      </c>
      <c r="O125" s="92" t="str">
        <f t="shared" si="35"/>
        <v/>
      </c>
      <c r="P125" s="13" t="b">
        <f t="shared" si="36"/>
        <v>0</v>
      </c>
      <c r="Q125" s="92" t="str">
        <f t="shared" si="37"/>
        <v/>
      </c>
      <c r="R125" s="92" t="b">
        <f t="shared" si="38"/>
        <v>0</v>
      </c>
      <c r="S125" s="94" t="e">
        <f t="shared" si="22"/>
        <v>#VALUE!</v>
      </c>
      <c r="T125" s="94" t="e">
        <f t="shared" si="23"/>
        <v>#VALUE!</v>
      </c>
      <c r="U125" s="94" t="e">
        <f t="shared" si="24"/>
        <v>#VALUE!</v>
      </c>
      <c r="V125" s="95" t="e">
        <f t="shared" si="25"/>
        <v>#VALUE!</v>
      </c>
      <c r="W125" s="95" t="e">
        <f t="shared" si="39"/>
        <v>#VALUE!</v>
      </c>
      <c r="X125" s="95" t="b">
        <f t="shared" si="43"/>
        <v>0</v>
      </c>
      <c r="Y125" s="76" t="str">
        <f t="shared" si="26"/>
        <v/>
      </c>
      <c r="Z125" s="94" t="e" cm="1">
        <f t="array" aca="1" ref="Z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AA125" s="94" t="str">
        <f t="shared" si="27"/>
        <v/>
      </c>
      <c r="AB125" s="96" t="b">
        <f t="shared" si="28"/>
        <v>0</v>
      </c>
      <c r="AC125" s="195">
        <f t="shared" si="40"/>
        <v>0</v>
      </c>
      <c r="AD125" s="195">
        <f>SUMIF($C$14:C124,C125,$AC$14:AC124)</f>
        <v>0</v>
      </c>
      <c r="AE125" s="15">
        <f t="shared" si="41"/>
        <v>10000</v>
      </c>
      <c r="AF125" s="195">
        <f t="shared" si="42"/>
        <v>0</v>
      </c>
    </row>
    <row r="126" spans="1:32" s="30" customFormat="1" x14ac:dyDescent="0.25">
      <c r="A126" s="19">
        <v>112</v>
      </c>
      <c r="B126" s="20"/>
      <c r="C126" s="123"/>
      <c r="D126" s="20"/>
      <c r="E126" s="20"/>
      <c r="F126" s="20"/>
      <c r="G126" s="140"/>
      <c r="H126" s="197">
        <f t="shared" si="29"/>
        <v>0</v>
      </c>
      <c r="I126" s="135" t="str">
        <f t="shared" si="30"/>
        <v/>
      </c>
      <c r="J126" s="92" t="b">
        <f t="shared" si="31"/>
        <v>0</v>
      </c>
      <c r="K126" s="92" t="str">
        <f t="shared" si="32"/>
        <v/>
      </c>
      <c r="L126" s="92" t="b">
        <f>IF(C126="",FALSE,IFERROR(NOT(MATCH(C126,'Anställda och korttidsarbete'!$C:$C,0)&gt;0),TRUE))</f>
        <v>0</v>
      </c>
      <c r="M126" s="92" t="str">
        <f t="shared" si="33"/>
        <v/>
      </c>
      <c r="N126" s="92" t="b">
        <f t="shared" si="34"/>
        <v>0</v>
      </c>
      <c r="O126" s="92" t="str">
        <f t="shared" si="35"/>
        <v/>
      </c>
      <c r="P126" s="13" t="b">
        <f t="shared" si="36"/>
        <v>0</v>
      </c>
      <c r="Q126" s="92" t="str">
        <f t="shared" si="37"/>
        <v/>
      </c>
      <c r="R126" s="92" t="b">
        <f t="shared" si="38"/>
        <v>0</v>
      </c>
      <c r="S126" s="94" t="e">
        <f t="shared" si="22"/>
        <v>#VALUE!</v>
      </c>
      <c r="T126" s="94" t="e">
        <f t="shared" si="23"/>
        <v>#VALUE!</v>
      </c>
      <c r="U126" s="94" t="e">
        <f t="shared" si="24"/>
        <v>#VALUE!</v>
      </c>
      <c r="V126" s="95" t="e">
        <f t="shared" si="25"/>
        <v>#VALUE!</v>
      </c>
      <c r="W126" s="95" t="e">
        <f t="shared" si="39"/>
        <v>#VALUE!</v>
      </c>
      <c r="X126" s="95" t="b">
        <f t="shared" si="43"/>
        <v>0</v>
      </c>
      <c r="Y126" s="76" t="str">
        <f t="shared" si="26"/>
        <v/>
      </c>
      <c r="Z126" s="94" t="e" cm="1">
        <f t="array" aca="1" ref="Z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AA126" s="94" t="str">
        <f t="shared" si="27"/>
        <v/>
      </c>
      <c r="AB126" s="96" t="b">
        <f t="shared" si="28"/>
        <v>0</v>
      </c>
      <c r="AC126" s="195">
        <f t="shared" si="40"/>
        <v>0</v>
      </c>
      <c r="AD126" s="195">
        <f>SUMIF($C$14:C125,C126,$AC$14:AC125)</f>
        <v>0</v>
      </c>
      <c r="AE126" s="15">
        <f t="shared" si="41"/>
        <v>10000</v>
      </c>
      <c r="AF126" s="195">
        <f t="shared" si="42"/>
        <v>0</v>
      </c>
    </row>
    <row r="127" spans="1:32" s="30" customFormat="1" x14ac:dyDescent="0.25">
      <c r="A127" s="19">
        <v>113</v>
      </c>
      <c r="B127" s="20"/>
      <c r="C127" s="123"/>
      <c r="D127" s="20"/>
      <c r="E127" s="20"/>
      <c r="F127" s="20"/>
      <c r="G127" s="140"/>
      <c r="H127" s="197">
        <f t="shared" si="29"/>
        <v>0</v>
      </c>
      <c r="I127" s="135" t="str">
        <f t="shared" si="30"/>
        <v/>
      </c>
      <c r="J127" s="92" t="b">
        <f t="shared" si="31"/>
        <v>0</v>
      </c>
      <c r="K127" s="92" t="str">
        <f t="shared" si="32"/>
        <v/>
      </c>
      <c r="L127" s="92" t="b">
        <f>IF(C127="",FALSE,IFERROR(NOT(MATCH(C127,'Anställda och korttidsarbete'!$C:$C,0)&gt;0),TRUE))</f>
        <v>0</v>
      </c>
      <c r="M127" s="92" t="str">
        <f t="shared" si="33"/>
        <v/>
      </c>
      <c r="N127" s="92" t="b">
        <f t="shared" si="34"/>
        <v>0</v>
      </c>
      <c r="O127" s="92" t="str">
        <f t="shared" si="35"/>
        <v/>
      </c>
      <c r="P127" s="13" t="b">
        <f t="shared" si="36"/>
        <v>0</v>
      </c>
      <c r="Q127" s="92" t="str">
        <f t="shared" si="37"/>
        <v/>
      </c>
      <c r="R127" s="92" t="b">
        <f t="shared" si="38"/>
        <v>0</v>
      </c>
      <c r="S127" s="94" t="e">
        <f t="shared" si="22"/>
        <v>#VALUE!</v>
      </c>
      <c r="T127" s="94" t="e">
        <f t="shared" si="23"/>
        <v>#VALUE!</v>
      </c>
      <c r="U127" s="94" t="e">
        <f t="shared" si="24"/>
        <v>#VALUE!</v>
      </c>
      <c r="V127" s="95" t="e">
        <f t="shared" si="25"/>
        <v>#VALUE!</v>
      </c>
      <c r="W127" s="95" t="e">
        <f t="shared" si="39"/>
        <v>#VALUE!</v>
      </c>
      <c r="X127" s="95" t="b">
        <f t="shared" si="43"/>
        <v>0</v>
      </c>
      <c r="Y127" s="76" t="str">
        <f t="shared" si="26"/>
        <v/>
      </c>
      <c r="Z127" s="94" t="e" cm="1">
        <f t="array" aca="1" ref="Z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AA127" s="94" t="str">
        <f t="shared" si="27"/>
        <v/>
      </c>
      <c r="AB127" s="96" t="b">
        <f t="shared" si="28"/>
        <v>0</v>
      </c>
      <c r="AC127" s="195">
        <f t="shared" si="40"/>
        <v>0</v>
      </c>
      <c r="AD127" s="195">
        <f>SUMIF($C$14:C126,C127,$AC$14:AC126)</f>
        <v>0</v>
      </c>
      <c r="AE127" s="15">
        <f t="shared" si="41"/>
        <v>10000</v>
      </c>
      <c r="AF127" s="195">
        <f t="shared" si="42"/>
        <v>0</v>
      </c>
    </row>
    <row r="128" spans="1:32" s="30" customFormat="1" x14ac:dyDescent="0.25">
      <c r="A128" s="19">
        <v>114</v>
      </c>
      <c r="B128" s="20"/>
      <c r="C128" s="123"/>
      <c r="D128" s="20"/>
      <c r="E128" s="20"/>
      <c r="F128" s="20"/>
      <c r="G128" s="140"/>
      <c r="H128" s="197">
        <f t="shared" si="29"/>
        <v>0</v>
      </c>
      <c r="I128" s="135" t="str">
        <f t="shared" si="30"/>
        <v/>
      </c>
      <c r="J128" s="92" t="b">
        <f t="shared" si="31"/>
        <v>0</v>
      </c>
      <c r="K128" s="92" t="str">
        <f t="shared" si="32"/>
        <v/>
      </c>
      <c r="L128" s="92" t="b">
        <f>IF(C128="",FALSE,IFERROR(NOT(MATCH(C128,'Anställda och korttidsarbete'!$C:$C,0)&gt;0),TRUE))</f>
        <v>0</v>
      </c>
      <c r="M128" s="92" t="str">
        <f t="shared" si="33"/>
        <v/>
      </c>
      <c r="N128" s="92" t="b">
        <f t="shared" si="34"/>
        <v>0</v>
      </c>
      <c r="O128" s="92" t="str">
        <f t="shared" si="35"/>
        <v/>
      </c>
      <c r="P128" s="13" t="b">
        <f t="shared" si="36"/>
        <v>0</v>
      </c>
      <c r="Q128" s="92" t="str">
        <f t="shared" si="37"/>
        <v/>
      </c>
      <c r="R128" s="92" t="b">
        <f t="shared" si="38"/>
        <v>0</v>
      </c>
      <c r="S128" s="94" t="e">
        <f t="shared" si="22"/>
        <v>#VALUE!</v>
      </c>
      <c r="T128" s="94" t="e">
        <f t="shared" si="23"/>
        <v>#VALUE!</v>
      </c>
      <c r="U128" s="94" t="e">
        <f t="shared" si="24"/>
        <v>#VALUE!</v>
      </c>
      <c r="V128" s="95" t="e">
        <f t="shared" si="25"/>
        <v>#VALUE!</v>
      </c>
      <c r="W128" s="95" t="e">
        <f t="shared" si="39"/>
        <v>#VALUE!</v>
      </c>
      <c r="X128" s="95" t="b">
        <f t="shared" si="43"/>
        <v>0</v>
      </c>
      <c r="Y128" s="76" t="str">
        <f t="shared" si="26"/>
        <v/>
      </c>
      <c r="Z128" s="94" t="e" cm="1">
        <f t="array" aca="1" ref="Z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AA128" s="94" t="str">
        <f t="shared" si="27"/>
        <v/>
      </c>
      <c r="AB128" s="96" t="b">
        <f t="shared" si="28"/>
        <v>0</v>
      </c>
      <c r="AC128" s="195">
        <f t="shared" si="40"/>
        <v>0</v>
      </c>
      <c r="AD128" s="195">
        <f>SUMIF($C$14:C127,C128,$AC$14:AC127)</f>
        <v>0</v>
      </c>
      <c r="AE128" s="15">
        <f t="shared" si="41"/>
        <v>10000</v>
      </c>
      <c r="AF128" s="195">
        <f t="shared" si="42"/>
        <v>0</v>
      </c>
    </row>
    <row r="129" spans="1:32" s="30" customFormat="1" x14ac:dyDescent="0.25">
      <c r="A129" s="19">
        <v>115</v>
      </c>
      <c r="B129" s="20"/>
      <c r="C129" s="123"/>
      <c r="D129" s="20"/>
      <c r="E129" s="20"/>
      <c r="F129" s="20"/>
      <c r="G129" s="140"/>
      <c r="H129" s="197">
        <f t="shared" si="29"/>
        <v>0</v>
      </c>
      <c r="I129" s="135" t="str">
        <f t="shared" si="30"/>
        <v/>
      </c>
      <c r="J129" s="92" t="b">
        <f t="shared" si="31"/>
        <v>0</v>
      </c>
      <c r="K129" s="92" t="str">
        <f t="shared" si="32"/>
        <v/>
      </c>
      <c r="L129" s="92" t="b">
        <f>IF(C129="",FALSE,IFERROR(NOT(MATCH(C129,'Anställda och korttidsarbete'!$C:$C,0)&gt;0),TRUE))</f>
        <v>0</v>
      </c>
      <c r="M129" s="92" t="str">
        <f t="shared" si="33"/>
        <v/>
      </c>
      <c r="N129" s="92" t="b">
        <f t="shared" si="34"/>
        <v>0</v>
      </c>
      <c r="O129" s="92" t="str">
        <f t="shared" si="35"/>
        <v/>
      </c>
      <c r="P129" s="13" t="b">
        <f t="shared" si="36"/>
        <v>0</v>
      </c>
      <c r="Q129" s="92" t="str">
        <f t="shared" si="37"/>
        <v/>
      </c>
      <c r="R129" s="92" t="b">
        <f t="shared" si="38"/>
        <v>0</v>
      </c>
      <c r="S129" s="94" t="e">
        <f t="shared" si="22"/>
        <v>#VALUE!</v>
      </c>
      <c r="T129" s="94" t="e">
        <f t="shared" si="23"/>
        <v>#VALUE!</v>
      </c>
      <c r="U129" s="94" t="e">
        <f t="shared" si="24"/>
        <v>#VALUE!</v>
      </c>
      <c r="V129" s="95" t="e">
        <f t="shared" si="25"/>
        <v>#VALUE!</v>
      </c>
      <c r="W129" s="95" t="e">
        <f t="shared" si="39"/>
        <v>#VALUE!</v>
      </c>
      <c r="X129" s="95" t="b">
        <f t="shared" si="43"/>
        <v>0</v>
      </c>
      <c r="Y129" s="76" t="str">
        <f t="shared" si="26"/>
        <v/>
      </c>
      <c r="Z129" s="94" t="e" cm="1">
        <f t="array" aca="1" ref="Z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AA129" s="94" t="str">
        <f t="shared" si="27"/>
        <v/>
      </c>
      <c r="AB129" s="96" t="b">
        <f t="shared" si="28"/>
        <v>0</v>
      </c>
      <c r="AC129" s="195">
        <f t="shared" si="40"/>
        <v>0</v>
      </c>
      <c r="AD129" s="195">
        <f>SUMIF($C$14:C128,C129,$AC$14:AC128)</f>
        <v>0</v>
      </c>
      <c r="AE129" s="15">
        <f t="shared" si="41"/>
        <v>10000</v>
      </c>
      <c r="AF129" s="195">
        <f t="shared" si="42"/>
        <v>0</v>
      </c>
    </row>
    <row r="130" spans="1:32" s="30" customFormat="1" x14ac:dyDescent="0.25">
      <c r="A130" s="19">
        <v>116</v>
      </c>
      <c r="B130" s="20"/>
      <c r="C130" s="123"/>
      <c r="D130" s="20"/>
      <c r="E130" s="20"/>
      <c r="F130" s="20"/>
      <c r="G130" s="140"/>
      <c r="H130" s="197">
        <f t="shared" si="29"/>
        <v>0</v>
      </c>
      <c r="I130" s="135" t="str">
        <f t="shared" si="30"/>
        <v/>
      </c>
      <c r="J130" s="92" t="b">
        <f t="shared" si="31"/>
        <v>0</v>
      </c>
      <c r="K130" s="92" t="str">
        <f t="shared" si="32"/>
        <v/>
      </c>
      <c r="L130" s="92" t="b">
        <f>IF(C130="",FALSE,IFERROR(NOT(MATCH(C130,'Anställda och korttidsarbete'!$C:$C,0)&gt;0),TRUE))</f>
        <v>0</v>
      </c>
      <c r="M130" s="92" t="str">
        <f t="shared" si="33"/>
        <v/>
      </c>
      <c r="N130" s="92" t="b">
        <f t="shared" si="34"/>
        <v>0</v>
      </c>
      <c r="O130" s="92" t="str">
        <f t="shared" si="35"/>
        <v/>
      </c>
      <c r="P130" s="13" t="b">
        <f t="shared" si="36"/>
        <v>0</v>
      </c>
      <c r="Q130" s="92" t="str">
        <f t="shared" si="37"/>
        <v/>
      </c>
      <c r="R130" s="92" t="b">
        <f t="shared" si="38"/>
        <v>0</v>
      </c>
      <c r="S130" s="94" t="e">
        <f t="shared" si="22"/>
        <v>#VALUE!</v>
      </c>
      <c r="T130" s="94" t="e">
        <f t="shared" si="23"/>
        <v>#VALUE!</v>
      </c>
      <c r="U130" s="94" t="e">
        <f t="shared" si="24"/>
        <v>#VALUE!</v>
      </c>
      <c r="V130" s="95" t="e">
        <f t="shared" si="25"/>
        <v>#VALUE!</v>
      </c>
      <c r="W130" s="95" t="e">
        <f t="shared" si="39"/>
        <v>#VALUE!</v>
      </c>
      <c r="X130" s="95" t="b">
        <f t="shared" si="43"/>
        <v>0</v>
      </c>
      <c r="Y130" s="76" t="str">
        <f t="shared" si="26"/>
        <v/>
      </c>
      <c r="Z130" s="94" t="e" cm="1">
        <f t="array" aca="1" ref="Z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AA130" s="94" t="str">
        <f t="shared" si="27"/>
        <v/>
      </c>
      <c r="AB130" s="96" t="b">
        <f t="shared" si="28"/>
        <v>0</v>
      </c>
      <c r="AC130" s="195">
        <f t="shared" si="40"/>
        <v>0</v>
      </c>
      <c r="AD130" s="195">
        <f>SUMIF($C$14:C129,C130,$AC$14:AC129)</f>
        <v>0</v>
      </c>
      <c r="AE130" s="15">
        <f t="shared" si="41"/>
        <v>10000</v>
      </c>
      <c r="AF130" s="195">
        <f t="shared" si="42"/>
        <v>0</v>
      </c>
    </row>
    <row r="131" spans="1:32" s="30" customFormat="1" x14ac:dyDescent="0.25">
      <c r="A131" s="19">
        <v>117</v>
      </c>
      <c r="B131" s="20"/>
      <c r="C131" s="123"/>
      <c r="D131" s="20"/>
      <c r="E131" s="20"/>
      <c r="F131" s="20"/>
      <c r="G131" s="140"/>
      <c r="H131" s="197">
        <f t="shared" si="29"/>
        <v>0</v>
      </c>
      <c r="I131" s="135" t="str">
        <f t="shared" si="30"/>
        <v/>
      </c>
      <c r="J131" s="92" t="b">
        <f t="shared" si="31"/>
        <v>0</v>
      </c>
      <c r="K131" s="92" t="str">
        <f t="shared" si="32"/>
        <v/>
      </c>
      <c r="L131" s="92" t="b">
        <f>IF(C131="",FALSE,IFERROR(NOT(MATCH(C131,'Anställda och korttidsarbete'!$C:$C,0)&gt;0),TRUE))</f>
        <v>0</v>
      </c>
      <c r="M131" s="92" t="str">
        <f t="shared" si="33"/>
        <v/>
      </c>
      <c r="N131" s="92" t="b">
        <f t="shared" si="34"/>
        <v>0</v>
      </c>
      <c r="O131" s="92" t="str">
        <f t="shared" si="35"/>
        <v/>
      </c>
      <c r="P131" s="13" t="b">
        <f t="shared" si="36"/>
        <v>0</v>
      </c>
      <c r="Q131" s="92" t="str">
        <f t="shared" si="37"/>
        <v/>
      </c>
      <c r="R131" s="92" t="b">
        <f t="shared" si="38"/>
        <v>0</v>
      </c>
      <c r="S131" s="94" t="e">
        <f t="shared" si="22"/>
        <v>#VALUE!</v>
      </c>
      <c r="T131" s="94" t="e">
        <f t="shared" si="23"/>
        <v>#VALUE!</v>
      </c>
      <c r="U131" s="94" t="e">
        <f t="shared" si="24"/>
        <v>#VALUE!</v>
      </c>
      <c r="V131" s="95" t="e">
        <f t="shared" si="25"/>
        <v>#VALUE!</v>
      </c>
      <c r="W131" s="95" t="e">
        <f t="shared" si="39"/>
        <v>#VALUE!</v>
      </c>
      <c r="X131" s="95" t="b">
        <f t="shared" si="43"/>
        <v>0</v>
      </c>
      <c r="Y131" s="76" t="str">
        <f t="shared" si="26"/>
        <v/>
      </c>
      <c r="Z131" s="94" t="e" cm="1">
        <f t="array" aca="1" ref="Z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AA131" s="94" t="str">
        <f t="shared" si="27"/>
        <v/>
      </c>
      <c r="AB131" s="96" t="b">
        <f t="shared" si="28"/>
        <v>0</v>
      </c>
      <c r="AC131" s="195">
        <f t="shared" si="40"/>
        <v>0</v>
      </c>
      <c r="AD131" s="195">
        <f>SUMIF($C$14:C130,C131,$AC$14:AC130)</f>
        <v>0</v>
      </c>
      <c r="AE131" s="15">
        <f t="shared" si="41"/>
        <v>10000</v>
      </c>
      <c r="AF131" s="195">
        <f t="shared" si="42"/>
        <v>0</v>
      </c>
    </row>
    <row r="132" spans="1:32" s="30" customFormat="1" x14ac:dyDescent="0.25">
      <c r="A132" s="19">
        <v>118</v>
      </c>
      <c r="B132" s="20"/>
      <c r="C132" s="123"/>
      <c r="D132" s="20"/>
      <c r="E132" s="20"/>
      <c r="F132" s="20"/>
      <c r="G132" s="140"/>
      <c r="H132" s="197">
        <f t="shared" si="29"/>
        <v>0</v>
      </c>
      <c r="I132" s="135" t="str">
        <f t="shared" si="30"/>
        <v/>
      </c>
      <c r="J132" s="92" t="b">
        <f t="shared" si="31"/>
        <v>0</v>
      </c>
      <c r="K132" s="92" t="str">
        <f t="shared" si="32"/>
        <v/>
      </c>
      <c r="L132" s="92" t="b">
        <f>IF(C132="",FALSE,IFERROR(NOT(MATCH(C132,'Anställda och korttidsarbete'!$C:$C,0)&gt;0),TRUE))</f>
        <v>0</v>
      </c>
      <c r="M132" s="92" t="str">
        <f t="shared" si="33"/>
        <v/>
      </c>
      <c r="N132" s="92" t="b">
        <f t="shared" si="34"/>
        <v>0</v>
      </c>
      <c r="O132" s="92" t="str">
        <f t="shared" si="35"/>
        <v/>
      </c>
      <c r="P132" s="13" t="b">
        <f t="shared" si="36"/>
        <v>0</v>
      </c>
      <c r="Q132" s="92" t="str">
        <f t="shared" si="37"/>
        <v/>
      </c>
      <c r="R132" s="92" t="b">
        <f t="shared" si="38"/>
        <v>0</v>
      </c>
      <c r="S132" s="94" t="e">
        <f t="shared" si="22"/>
        <v>#VALUE!</v>
      </c>
      <c r="T132" s="94" t="e">
        <f t="shared" si="23"/>
        <v>#VALUE!</v>
      </c>
      <c r="U132" s="94" t="e">
        <f t="shared" si="24"/>
        <v>#VALUE!</v>
      </c>
      <c r="V132" s="95" t="e">
        <f t="shared" si="25"/>
        <v>#VALUE!</v>
      </c>
      <c r="W132" s="95" t="e">
        <f t="shared" si="39"/>
        <v>#VALUE!</v>
      </c>
      <c r="X132" s="95" t="b">
        <f t="shared" si="43"/>
        <v>0</v>
      </c>
      <c r="Y132" s="76" t="str">
        <f t="shared" si="26"/>
        <v/>
      </c>
      <c r="Z132" s="94" t="e" cm="1">
        <f t="array" aca="1" ref="Z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AA132" s="94" t="str">
        <f t="shared" si="27"/>
        <v/>
      </c>
      <c r="AB132" s="96" t="b">
        <f t="shared" si="28"/>
        <v>0</v>
      </c>
      <c r="AC132" s="195">
        <f t="shared" si="40"/>
        <v>0</v>
      </c>
      <c r="AD132" s="195">
        <f>SUMIF($C$14:C131,C132,$AC$14:AC131)</f>
        <v>0</v>
      </c>
      <c r="AE132" s="15">
        <f t="shared" si="41"/>
        <v>10000</v>
      </c>
      <c r="AF132" s="195">
        <f t="shared" si="42"/>
        <v>0</v>
      </c>
    </row>
    <row r="133" spans="1:32" s="30" customFormat="1" x14ac:dyDescent="0.25">
      <c r="A133" s="19">
        <v>119</v>
      </c>
      <c r="B133" s="20"/>
      <c r="C133" s="123"/>
      <c r="D133" s="20"/>
      <c r="E133" s="20"/>
      <c r="F133" s="20"/>
      <c r="G133" s="140"/>
      <c r="H133" s="197">
        <f t="shared" si="29"/>
        <v>0</v>
      </c>
      <c r="I133" s="135" t="str">
        <f t="shared" si="30"/>
        <v/>
      </c>
      <c r="J133" s="92" t="b">
        <f t="shared" si="31"/>
        <v>0</v>
      </c>
      <c r="K133" s="92" t="str">
        <f t="shared" si="32"/>
        <v/>
      </c>
      <c r="L133" s="92" t="b">
        <f>IF(C133="",FALSE,IFERROR(NOT(MATCH(C133,'Anställda och korttidsarbete'!$C:$C,0)&gt;0),TRUE))</f>
        <v>0</v>
      </c>
      <c r="M133" s="92" t="str">
        <f t="shared" si="33"/>
        <v/>
      </c>
      <c r="N133" s="92" t="b">
        <f t="shared" si="34"/>
        <v>0</v>
      </c>
      <c r="O133" s="92" t="str">
        <f t="shared" si="35"/>
        <v/>
      </c>
      <c r="P133" s="13" t="b">
        <f t="shared" si="36"/>
        <v>0</v>
      </c>
      <c r="Q133" s="92" t="str">
        <f t="shared" si="37"/>
        <v/>
      </c>
      <c r="R133" s="92" t="b">
        <f t="shared" si="38"/>
        <v>0</v>
      </c>
      <c r="S133" s="94" t="e">
        <f t="shared" si="22"/>
        <v>#VALUE!</v>
      </c>
      <c r="T133" s="94" t="e">
        <f t="shared" si="23"/>
        <v>#VALUE!</v>
      </c>
      <c r="U133" s="94" t="e">
        <f t="shared" si="24"/>
        <v>#VALUE!</v>
      </c>
      <c r="V133" s="95" t="e">
        <f t="shared" si="25"/>
        <v>#VALUE!</v>
      </c>
      <c r="W133" s="95" t="e">
        <f t="shared" si="39"/>
        <v>#VALUE!</v>
      </c>
      <c r="X133" s="95" t="b">
        <f t="shared" si="43"/>
        <v>0</v>
      </c>
      <c r="Y133" s="76" t="str">
        <f t="shared" si="26"/>
        <v/>
      </c>
      <c r="Z133" s="94" t="e" cm="1">
        <f t="array" aca="1" ref="Z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AA133" s="94" t="str">
        <f t="shared" si="27"/>
        <v/>
      </c>
      <c r="AB133" s="96" t="b">
        <f t="shared" si="28"/>
        <v>0</v>
      </c>
      <c r="AC133" s="195">
        <f t="shared" si="40"/>
        <v>0</v>
      </c>
      <c r="AD133" s="195">
        <f>SUMIF($C$14:C132,C133,$AC$14:AC132)</f>
        <v>0</v>
      </c>
      <c r="AE133" s="15">
        <f t="shared" si="41"/>
        <v>10000</v>
      </c>
      <c r="AF133" s="195">
        <f t="shared" si="42"/>
        <v>0</v>
      </c>
    </row>
    <row r="134" spans="1:32" s="30" customFormat="1" x14ac:dyDescent="0.25">
      <c r="A134" s="19">
        <v>120</v>
      </c>
      <c r="B134" s="20"/>
      <c r="C134" s="123"/>
      <c r="D134" s="20"/>
      <c r="E134" s="20"/>
      <c r="F134" s="20"/>
      <c r="G134" s="140"/>
      <c r="H134" s="197">
        <f t="shared" si="29"/>
        <v>0</v>
      </c>
      <c r="I134" s="135" t="str">
        <f t="shared" si="30"/>
        <v/>
      </c>
      <c r="J134" s="92" t="b">
        <f t="shared" si="31"/>
        <v>0</v>
      </c>
      <c r="K134" s="92" t="str">
        <f t="shared" si="32"/>
        <v/>
      </c>
      <c r="L134" s="92" t="b">
        <f>IF(C134="",FALSE,IFERROR(NOT(MATCH(C134,'Anställda och korttidsarbete'!$C:$C,0)&gt;0),TRUE))</f>
        <v>0</v>
      </c>
      <c r="M134" s="92" t="str">
        <f t="shared" si="33"/>
        <v/>
      </c>
      <c r="N134" s="92" t="b">
        <f t="shared" si="34"/>
        <v>0</v>
      </c>
      <c r="O134" s="92" t="str">
        <f t="shared" si="35"/>
        <v/>
      </c>
      <c r="P134" s="13" t="b">
        <f t="shared" si="36"/>
        <v>0</v>
      </c>
      <c r="Q134" s="92" t="str">
        <f t="shared" si="37"/>
        <v/>
      </c>
      <c r="R134" s="92" t="b">
        <f t="shared" si="38"/>
        <v>0</v>
      </c>
      <c r="S134" s="94" t="e">
        <f t="shared" si="22"/>
        <v>#VALUE!</v>
      </c>
      <c r="T134" s="94" t="e">
        <f t="shared" si="23"/>
        <v>#VALUE!</v>
      </c>
      <c r="U134" s="94" t="e">
        <f t="shared" si="24"/>
        <v>#VALUE!</v>
      </c>
      <c r="V134" s="95" t="e">
        <f t="shared" si="25"/>
        <v>#VALUE!</v>
      </c>
      <c r="W134" s="95" t="e">
        <f t="shared" si="39"/>
        <v>#VALUE!</v>
      </c>
      <c r="X134" s="95" t="b">
        <f t="shared" si="43"/>
        <v>0</v>
      </c>
      <c r="Y134" s="76" t="str">
        <f t="shared" si="26"/>
        <v/>
      </c>
      <c r="Z134" s="94" t="e" cm="1">
        <f t="array" aca="1" ref="Z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AA134" s="94" t="str">
        <f t="shared" si="27"/>
        <v/>
      </c>
      <c r="AB134" s="96" t="b">
        <f t="shared" si="28"/>
        <v>0</v>
      </c>
      <c r="AC134" s="195">
        <f t="shared" si="40"/>
        <v>0</v>
      </c>
      <c r="AD134" s="195">
        <f>SUMIF($C$14:C133,C134,$AC$14:AC133)</f>
        <v>0</v>
      </c>
      <c r="AE134" s="15">
        <f t="shared" si="41"/>
        <v>10000</v>
      </c>
      <c r="AF134" s="195">
        <f t="shared" si="42"/>
        <v>0</v>
      </c>
    </row>
    <row r="135" spans="1:32" s="30" customFormat="1" x14ac:dyDescent="0.25">
      <c r="A135" s="19">
        <v>121</v>
      </c>
      <c r="B135" s="20"/>
      <c r="C135" s="123"/>
      <c r="D135" s="20"/>
      <c r="E135" s="20"/>
      <c r="F135" s="20"/>
      <c r="G135" s="140"/>
      <c r="H135" s="197">
        <f t="shared" si="29"/>
        <v>0</v>
      </c>
      <c r="I135" s="135" t="str">
        <f t="shared" si="30"/>
        <v/>
      </c>
      <c r="J135" s="92" t="b">
        <f t="shared" si="31"/>
        <v>0</v>
      </c>
      <c r="K135" s="92" t="str">
        <f t="shared" si="32"/>
        <v/>
      </c>
      <c r="L135" s="92" t="b">
        <f>IF(C135="",FALSE,IFERROR(NOT(MATCH(C135,'Anställda och korttidsarbete'!$C:$C,0)&gt;0),TRUE))</f>
        <v>0</v>
      </c>
      <c r="M135" s="92" t="str">
        <f t="shared" si="33"/>
        <v/>
      </c>
      <c r="N135" s="92" t="b">
        <f t="shared" si="34"/>
        <v>0</v>
      </c>
      <c r="O135" s="92" t="str">
        <f t="shared" si="35"/>
        <v/>
      </c>
      <c r="P135" s="13" t="b">
        <f t="shared" si="36"/>
        <v>0</v>
      </c>
      <c r="Q135" s="92" t="str">
        <f t="shared" si="37"/>
        <v/>
      </c>
      <c r="R135" s="92" t="b">
        <f t="shared" si="38"/>
        <v>0</v>
      </c>
      <c r="S135" s="94" t="e">
        <f t="shared" si="22"/>
        <v>#VALUE!</v>
      </c>
      <c r="T135" s="94" t="e">
        <f t="shared" si="23"/>
        <v>#VALUE!</v>
      </c>
      <c r="U135" s="94" t="e">
        <f t="shared" si="24"/>
        <v>#VALUE!</v>
      </c>
      <c r="V135" s="95" t="e">
        <f t="shared" si="25"/>
        <v>#VALUE!</v>
      </c>
      <c r="W135" s="95" t="e">
        <f t="shared" si="39"/>
        <v>#VALUE!</v>
      </c>
      <c r="X135" s="95" t="b">
        <f t="shared" si="43"/>
        <v>0</v>
      </c>
      <c r="Y135" s="76" t="str">
        <f t="shared" si="26"/>
        <v/>
      </c>
      <c r="Z135" s="94" t="e" cm="1">
        <f t="array" aca="1" ref="Z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AA135" s="94" t="str">
        <f t="shared" si="27"/>
        <v/>
      </c>
      <c r="AB135" s="96" t="b">
        <f t="shared" si="28"/>
        <v>0</v>
      </c>
      <c r="AC135" s="195">
        <f t="shared" si="40"/>
        <v>0</v>
      </c>
      <c r="AD135" s="195">
        <f>SUMIF($C$14:C134,C135,$AC$14:AC134)</f>
        <v>0</v>
      </c>
      <c r="AE135" s="15">
        <f t="shared" si="41"/>
        <v>10000</v>
      </c>
      <c r="AF135" s="195">
        <f t="shared" si="42"/>
        <v>0</v>
      </c>
    </row>
    <row r="136" spans="1:32" s="30" customFormat="1" x14ac:dyDescent="0.25">
      <c r="A136" s="19">
        <v>122</v>
      </c>
      <c r="B136" s="20"/>
      <c r="C136" s="123"/>
      <c r="D136" s="20"/>
      <c r="E136" s="20"/>
      <c r="F136" s="20"/>
      <c r="G136" s="140"/>
      <c r="H136" s="197">
        <f t="shared" si="29"/>
        <v>0</v>
      </c>
      <c r="I136" s="135" t="str">
        <f t="shared" si="30"/>
        <v/>
      </c>
      <c r="J136" s="92" t="b">
        <f t="shared" si="31"/>
        <v>0</v>
      </c>
      <c r="K136" s="92" t="str">
        <f t="shared" si="32"/>
        <v/>
      </c>
      <c r="L136" s="92" t="b">
        <f>IF(C136="",FALSE,IFERROR(NOT(MATCH(C136,'Anställda och korttidsarbete'!$C:$C,0)&gt;0),TRUE))</f>
        <v>0</v>
      </c>
      <c r="M136" s="92" t="str">
        <f t="shared" si="33"/>
        <v/>
      </c>
      <c r="N136" s="92" t="b">
        <f t="shared" si="34"/>
        <v>0</v>
      </c>
      <c r="O136" s="92" t="str">
        <f t="shared" si="35"/>
        <v/>
      </c>
      <c r="P136" s="13" t="b">
        <f t="shared" si="36"/>
        <v>0</v>
      </c>
      <c r="Q136" s="92" t="str">
        <f t="shared" si="37"/>
        <v/>
      </c>
      <c r="R136" s="92" t="b">
        <f t="shared" si="38"/>
        <v>0</v>
      </c>
      <c r="S136" s="94" t="e">
        <f t="shared" si="22"/>
        <v>#VALUE!</v>
      </c>
      <c r="T136" s="94" t="e">
        <f t="shared" si="23"/>
        <v>#VALUE!</v>
      </c>
      <c r="U136" s="94" t="e">
        <f t="shared" si="24"/>
        <v>#VALUE!</v>
      </c>
      <c r="V136" s="95" t="e">
        <f t="shared" si="25"/>
        <v>#VALUE!</v>
      </c>
      <c r="W136" s="95" t="e">
        <f t="shared" si="39"/>
        <v>#VALUE!</v>
      </c>
      <c r="X136" s="95" t="b">
        <f t="shared" si="43"/>
        <v>0</v>
      </c>
      <c r="Y136" s="76" t="str">
        <f t="shared" si="26"/>
        <v/>
      </c>
      <c r="Z136" s="94" t="e" cm="1">
        <f t="array" aca="1" ref="Z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AA136" s="94" t="str">
        <f t="shared" si="27"/>
        <v/>
      </c>
      <c r="AB136" s="96" t="b">
        <f t="shared" si="28"/>
        <v>0</v>
      </c>
      <c r="AC136" s="195">
        <f t="shared" si="40"/>
        <v>0</v>
      </c>
      <c r="AD136" s="195">
        <f>SUMIF($C$14:C135,C136,$AC$14:AC135)</f>
        <v>0</v>
      </c>
      <c r="AE136" s="15">
        <f t="shared" si="41"/>
        <v>10000</v>
      </c>
      <c r="AF136" s="195">
        <f t="shared" si="42"/>
        <v>0</v>
      </c>
    </row>
    <row r="137" spans="1:32" s="30" customFormat="1" x14ac:dyDescent="0.25">
      <c r="A137" s="19">
        <v>123</v>
      </c>
      <c r="B137" s="20"/>
      <c r="C137" s="123"/>
      <c r="D137" s="20"/>
      <c r="E137" s="20"/>
      <c r="F137" s="20"/>
      <c r="G137" s="140"/>
      <c r="H137" s="197">
        <f t="shared" si="29"/>
        <v>0</v>
      </c>
      <c r="I137" s="135" t="str">
        <f t="shared" si="30"/>
        <v/>
      </c>
      <c r="J137" s="92" t="b">
        <f t="shared" si="31"/>
        <v>0</v>
      </c>
      <c r="K137" s="92" t="str">
        <f t="shared" si="32"/>
        <v/>
      </c>
      <c r="L137" s="92" t="b">
        <f>IF(C137="",FALSE,IFERROR(NOT(MATCH(C137,'Anställda och korttidsarbete'!$C:$C,0)&gt;0),TRUE))</f>
        <v>0</v>
      </c>
      <c r="M137" s="92" t="str">
        <f t="shared" si="33"/>
        <v/>
      </c>
      <c r="N137" s="92" t="b">
        <f t="shared" si="34"/>
        <v>0</v>
      </c>
      <c r="O137" s="92" t="str">
        <f t="shared" si="35"/>
        <v/>
      </c>
      <c r="P137" s="13" t="b">
        <f t="shared" si="36"/>
        <v>0</v>
      </c>
      <c r="Q137" s="92" t="str">
        <f t="shared" si="37"/>
        <v/>
      </c>
      <c r="R137" s="92" t="b">
        <f t="shared" si="38"/>
        <v>0</v>
      </c>
      <c r="S137" s="94" t="e">
        <f t="shared" si="22"/>
        <v>#VALUE!</v>
      </c>
      <c r="T137" s="94" t="e">
        <f t="shared" si="23"/>
        <v>#VALUE!</v>
      </c>
      <c r="U137" s="94" t="e">
        <f t="shared" si="24"/>
        <v>#VALUE!</v>
      </c>
      <c r="V137" s="95" t="e">
        <f t="shared" si="25"/>
        <v>#VALUE!</v>
      </c>
      <c r="W137" s="95" t="e">
        <f t="shared" si="39"/>
        <v>#VALUE!</v>
      </c>
      <c r="X137" s="95" t="b">
        <f t="shared" si="43"/>
        <v>0</v>
      </c>
      <c r="Y137" s="76" t="str">
        <f t="shared" si="26"/>
        <v/>
      </c>
      <c r="Z137" s="94" t="e" cm="1">
        <f t="array" aca="1" ref="Z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AA137" s="94" t="str">
        <f t="shared" si="27"/>
        <v/>
      </c>
      <c r="AB137" s="96" t="b">
        <f t="shared" si="28"/>
        <v>0</v>
      </c>
      <c r="AC137" s="195">
        <f t="shared" si="40"/>
        <v>0</v>
      </c>
      <c r="AD137" s="195">
        <f>SUMIF($C$14:C136,C137,$AC$14:AC136)</f>
        <v>0</v>
      </c>
      <c r="AE137" s="15">
        <f t="shared" si="41"/>
        <v>10000</v>
      </c>
      <c r="AF137" s="195">
        <f t="shared" si="42"/>
        <v>0</v>
      </c>
    </row>
    <row r="138" spans="1:32" s="30" customFormat="1" x14ac:dyDescent="0.25">
      <c r="A138" s="19">
        <v>124</v>
      </c>
      <c r="B138" s="20"/>
      <c r="C138" s="123"/>
      <c r="D138" s="20"/>
      <c r="E138" s="20"/>
      <c r="F138" s="20"/>
      <c r="G138" s="140"/>
      <c r="H138" s="197">
        <f t="shared" si="29"/>
        <v>0</v>
      </c>
      <c r="I138" s="135" t="str">
        <f t="shared" si="30"/>
        <v/>
      </c>
      <c r="J138" s="92" t="b">
        <f t="shared" si="31"/>
        <v>0</v>
      </c>
      <c r="K138" s="92" t="str">
        <f t="shared" si="32"/>
        <v/>
      </c>
      <c r="L138" s="92" t="b">
        <f>IF(C138="",FALSE,IFERROR(NOT(MATCH(C138,'Anställda och korttidsarbete'!$C:$C,0)&gt;0),TRUE))</f>
        <v>0</v>
      </c>
      <c r="M138" s="92" t="str">
        <f t="shared" si="33"/>
        <v/>
      </c>
      <c r="N138" s="92" t="b">
        <f t="shared" si="34"/>
        <v>0</v>
      </c>
      <c r="O138" s="92" t="str">
        <f t="shared" si="35"/>
        <v/>
      </c>
      <c r="P138" s="13" t="b">
        <f t="shared" si="36"/>
        <v>0</v>
      </c>
      <c r="Q138" s="92" t="str">
        <f t="shared" si="37"/>
        <v/>
      </c>
      <c r="R138" s="92" t="b">
        <f t="shared" si="38"/>
        <v>0</v>
      </c>
      <c r="S138" s="94" t="e">
        <f t="shared" si="22"/>
        <v>#VALUE!</v>
      </c>
      <c r="T138" s="94" t="e">
        <f t="shared" si="23"/>
        <v>#VALUE!</v>
      </c>
      <c r="U138" s="94" t="e">
        <f t="shared" si="24"/>
        <v>#VALUE!</v>
      </c>
      <c r="V138" s="95" t="e">
        <f t="shared" si="25"/>
        <v>#VALUE!</v>
      </c>
      <c r="W138" s="95" t="e">
        <f t="shared" si="39"/>
        <v>#VALUE!</v>
      </c>
      <c r="X138" s="95" t="b">
        <f t="shared" si="43"/>
        <v>0</v>
      </c>
      <c r="Y138" s="76" t="str">
        <f t="shared" si="26"/>
        <v/>
      </c>
      <c r="Z138" s="94" t="e" cm="1">
        <f t="array" aca="1" ref="Z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AA138" s="94" t="str">
        <f t="shared" si="27"/>
        <v/>
      </c>
      <c r="AB138" s="96" t="b">
        <f t="shared" si="28"/>
        <v>0</v>
      </c>
      <c r="AC138" s="195">
        <f t="shared" si="40"/>
        <v>0</v>
      </c>
      <c r="AD138" s="195">
        <f>SUMIF($C$14:C137,C138,$AC$14:AC137)</f>
        <v>0</v>
      </c>
      <c r="AE138" s="15">
        <f t="shared" si="41"/>
        <v>10000</v>
      </c>
      <c r="AF138" s="195">
        <f t="shared" si="42"/>
        <v>0</v>
      </c>
    </row>
    <row r="139" spans="1:32" s="30" customFormat="1" x14ac:dyDescent="0.25">
      <c r="A139" s="19">
        <v>125</v>
      </c>
      <c r="B139" s="20"/>
      <c r="C139" s="123"/>
      <c r="D139" s="20"/>
      <c r="E139" s="20"/>
      <c r="F139" s="20"/>
      <c r="G139" s="140"/>
      <c r="H139" s="197">
        <f t="shared" si="29"/>
        <v>0</v>
      </c>
      <c r="I139" s="135" t="str">
        <f t="shared" si="30"/>
        <v/>
      </c>
      <c r="J139" s="92" t="b">
        <f t="shared" si="31"/>
        <v>0</v>
      </c>
      <c r="K139" s="92" t="str">
        <f t="shared" si="32"/>
        <v/>
      </c>
      <c r="L139" s="92" t="b">
        <f>IF(C139="",FALSE,IFERROR(NOT(MATCH(C139,'Anställda och korttidsarbete'!$C:$C,0)&gt;0),TRUE))</f>
        <v>0</v>
      </c>
      <c r="M139" s="92" t="str">
        <f t="shared" si="33"/>
        <v/>
      </c>
      <c r="N139" s="92" t="b">
        <f t="shared" si="34"/>
        <v>0</v>
      </c>
      <c r="O139" s="92" t="str">
        <f t="shared" si="35"/>
        <v/>
      </c>
      <c r="P139" s="13" t="b">
        <f t="shared" si="36"/>
        <v>0</v>
      </c>
      <c r="Q139" s="92" t="str">
        <f t="shared" si="37"/>
        <v/>
      </c>
      <c r="R139" s="92" t="b">
        <f t="shared" si="38"/>
        <v>0</v>
      </c>
      <c r="S139" s="94" t="e">
        <f t="shared" si="22"/>
        <v>#VALUE!</v>
      </c>
      <c r="T139" s="94" t="e">
        <f t="shared" si="23"/>
        <v>#VALUE!</v>
      </c>
      <c r="U139" s="94" t="e">
        <f t="shared" si="24"/>
        <v>#VALUE!</v>
      </c>
      <c r="V139" s="95" t="e">
        <f t="shared" si="25"/>
        <v>#VALUE!</v>
      </c>
      <c r="W139" s="95" t="e">
        <f t="shared" si="39"/>
        <v>#VALUE!</v>
      </c>
      <c r="X139" s="95" t="b">
        <f t="shared" si="43"/>
        <v>0</v>
      </c>
      <c r="Y139" s="76" t="str">
        <f t="shared" si="26"/>
        <v/>
      </c>
      <c r="Z139" s="94" t="e" cm="1">
        <f t="array" aca="1" ref="Z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AA139" s="94" t="str">
        <f t="shared" si="27"/>
        <v/>
      </c>
      <c r="AB139" s="96" t="b">
        <f t="shared" si="28"/>
        <v>0</v>
      </c>
      <c r="AC139" s="195">
        <f t="shared" si="40"/>
        <v>0</v>
      </c>
      <c r="AD139" s="195">
        <f>SUMIF($C$14:C138,C139,$AC$14:AC138)</f>
        <v>0</v>
      </c>
      <c r="AE139" s="15">
        <f t="shared" si="41"/>
        <v>10000</v>
      </c>
      <c r="AF139" s="195">
        <f t="shared" si="42"/>
        <v>0</v>
      </c>
    </row>
    <row r="140" spans="1:32" s="30" customFormat="1" x14ac:dyDescent="0.25">
      <c r="A140" s="19">
        <v>126</v>
      </c>
      <c r="B140" s="20"/>
      <c r="C140" s="123"/>
      <c r="D140" s="20"/>
      <c r="E140" s="20"/>
      <c r="F140" s="20"/>
      <c r="G140" s="140"/>
      <c r="H140" s="197">
        <f t="shared" si="29"/>
        <v>0</v>
      </c>
      <c r="I140" s="135" t="str">
        <f t="shared" si="30"/>
        <v/>
      </c>
      <c r="J140" s="92" t="b">
        <f t="shared" si="31"/>
        <v>0</v>
      </c>
      <c r="K140" s="92" t="str">
        <f t="shared" si="32"/>
        <v/>
      </c>
      <c r="L140" s="92" t="b">
        <f>IF(C140="",FALSE,IFERROR(NOT(MATCH(C140,'Anställda och korttidsarbete'!$C:$C,0)&gt;0),TRUE))</f>
        <v>0</v>
      </c>
      <c r="M140" s="92" t="str">
        <f t="shared" si="33"/>
        <v/>
      </c>
      <c r="N140" s="92" t="b">
        <f t="shared" si="34"/>
        <v>0</v>
      </c>
      <c r="O140" s="92" t="str">
        <f t="shared" si="35"/>
        <v/>
      </c>
      <c r="P140" s="13" t="b">
        <f t="shared" si="36"/>
        <v>0</v>
      </c>
      <c r="Q140" s="92" t="str">
        <f t="shared" si="37"/>
        <v/>
      </c>
      <c r="R140" s="92" t="b">
        <f t="shared" si="38"/>
        <v>0</v>
      </c>
      <c r="S140" s="94" t="e">
        <f t="shared" si="22"/>
        <v>#VALUE!</v>
      </c>
      <c r="T140" s="94" t="e">
        <f t="shared" si="23"/>
        <v>#VALUE!</v>
      </c>
      <c r="U140" s="94" t="e">
        <f t="shared" si="24"/>
        <v>#VALUE!</v>
      </c>
      <c r="V140" s="95" t="e">
        <f t="shared" si="25"/>
        <v>#VALUE!</v>
      </c>
      <c r="W140" s="95" t="e">
        <f t="shared" si="39"/>
        <v>#VALUE!</v>
      </c>
      <c r="X140" s="95" t="b">
        <f t="shared" si="43"/>
        <v>0</v>
      </c>
      <c r="Y140" s="76" t="str">
        <f t="shared" si="26"/>
        <v/>
      </c>
      <c r="Z140" s="94" t="e" cm="1">
        <f t="array" aca="1" ref="Z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AA140" s="94" t="str">
        <f t="shared" si="27"/>
        <v/>
      </c>
      <c r="AB140" s="96" t="b">
        <f t="shared" si="28"/>
        <v>0</v>
      </c>
      <c r="AC140" s="195">
        <f t="shared" si="40"/>
        <v>0</v>
      </c>
      <c r="AD140" s="195">
        <f>SUMIF($C$14:C139,C140,$AC$14:AC139)</f>
        <v>0</v>
      </c>
      <c r="AE140" s="15">
        <f t="shared" si="41"/>
        <v>10000</v>
      </c>
      <c r="AF140" s="195">
        <f t="shared" si="42"/>
        <v>0</v>
      </c>
    </row>
    <row r="141" spans="1:32" s="30" customFormat="1" x14ac:dyDescent="0.25">
      <c r="A141" s="19">
        <v>127</v>
      </c>
      <c r="B141" s="20"/>
      <c r="C141" s="123"/>
      <c r="D141" s="20"/>
      <c r="E141" s="20"/>
      <c r="F141" s="20"/>
      <c r="G141" s="140"/>
      <c r="H141" s="197">
        <f t="shared" si="29"/>
        <v>0</v>
      </c>
      <c r="I141" s="135" t="str">
        <f t="shared" si="30"/>
        <v/>
      </c>
      <c r="J141" s="92" t="b">
        <f t="shared" si="31"/>
        <v>0</v>
      </c>
      <c r="K141" s="92" t="str">
        <f t="shared" si="32"/>
        <v/>
      </c>
      <c r="L141" s="92" t="b">
        <f>IF(C141="",FALSE,IFERROR(NOT(MATCH(C141,'Anställda och korttidsarbete'!$C:$C,0)&gt;0),TRUE))</f>
        <v>0</v>
      </c>
      <c r="M141" s="92" t="str">
        <f t="shared" si="33"/>
        <v/>
      </c>
      <c r="N141" s="92" t="b">
        <f t="shared" si="34"/>
        <v>0</v>
      </c>
      <c r="O141" s="92" t="str">
        <f t="shared" si="35"/>
        <v/>
      </c>
      <c r="P141" s="13" t="b">
        <f t="shared" si="36"/>
        <v>0</v>
      </c>
      <c r="Q141" s="92" t="str">
        <f t="shared" si="37"/>
        <v/>
      </c>
      <c r="R141" s="92" t="b">
        <f t="shared" si="38"/>
        <v>0</v>
      </c>
      <c r="S141" s="94" t="e">
        <f t="shared" si="22"/>
        <v>#VALUE!</v>
      </c>
      <c r="T141" s="94" t="e">
        <f t="shared" si="23"/>
        <v>#VALUE!</v>
      </c>
      <c r="U141" s="94" t="e">
        <f t="shared" si="24"/>
        <v>#VALUE!</v>
      </c>
      <c r="V141" s="95" t="e">
        <f t="shared" si="25"/>
        <v>#VALUE!</v>
      </c>
      <c r="W141" s="95" t="e">
        <f t="shared" si="39"/>
        <v>#VALUE!</v>
      </c>
      <c r="X141" s="95" t="b">
        <f t="shared" si="43"/>
        <v>0</v>
      </c>
      <c r="Y141" s="76" t="str">
        <f t="shared" si="26"/>
        <v/>
      </c>
      <c r="Z141" s="94" t="e" cm="1">
        <f t="array" aca="1" ref="Z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AA141" s="94" t="str">
        <f t="shared" si="27"/>
        <v/>
      </c>
      <c r="AB141" s="96" t="b">
        <f t="shared" si="28"/>
        <v>0</v>
      </c>
      <c r="AC141" s="195">
        <f t="shared" si="40"/>
        <v>0</v>
      </c>
      <c r="AD141" s="195">
        <f>SUMIF($C$14:C140,C141,$AC$14:AC140)</f>
        <v>0</v>
      </c>
      <c r="AE141" s="15">
        <f t="shared" si="41"/>
        <v>10000</v>
      </c>
      <c r="AF141" s="195">
        <f t="shared" si="42"/>
        <v>0</v>
      </c>
    </row>
    <row r="142" spans="1:32" s="30" customFormat="1" x14ac:dyDescent="0.25">
      <c r="A142" s="19">
        <v>128</v>
      </c>
      <c r="B142" s="20"/>
      <c r="C142" s="123"/>
      <c r="D142" s="20"/>
      <c r="E142" s="20"/>
      <c r="F142" s="20"/>
      <c r="G142" s="140"/>
      <c r="H142" s="197">
        <f t="shared" si="29"/>
        <v>0</v>
      </c>
      <c r="I142" s="135" t="str">
        <f t="shared" si="30"/>
        <v/>
      </c>
      <c r="J142" s="92" t="b">
        <f t="shared" si="31"/>
        <v>0</v>
      </c>
      <c r="K142" s="92" t="str">
        <f t="shared" si="32"/>
        <v/>
      </c>
      <c r="L142" s="92" t="b">
        <f>IF(C142="",FALSE,IFERROR(NOT(MATCH(C142,'Anställda och korttidsarbete'!$C:$C,0)&gt;0),TRUE))</f>
        <v>0</v>
      </c>
      <c r="M142" s="92" t="str">
        <f t="shared" si="33"/>
        <v/>
      </c>
      <c r="N142" s="92" t="b">
        <f t="shared" si="34"/>
        <v>0</v>
      </c>
      <c r="O142" s="92" t="str">
        <f t="shared" si="35"/>
        <v/>
      </c>
      <c r="P142" s="13" t="b">
        <f t="shared" si="36"/>
        <v>0</v>
      </c>
      <c r="Q142" s="92" t="str">
        <f t="shared" si="37"/>
        <v/>
      </c>
      <c r="R142" s="92" t="b">
        <f t="shared" si="38"/>
        <v>0</v>
      </c>
      <c r="S142" s="94" t="e">
        <f t="shared" si="22"/>
        <v>#VALUE!</v>
      </c>
      <c r="T142" s="94" t="e">
        <f t="shared" si="23"/>
        <v>#VALUE!</v>
      </c>
      <c r="U142" s="94" t="e">
        <f t="shared" si="24"/>
        <v>#VALUE!</v>
      </c>
      <c r="V142" s="95" t="e">
        <f t="shared" si="25"/>
        <v>#VALUE!</v>
      </c>
      <c r="W142" s="95" t="e">
        <f t="shared" si="39"/>
        <v>#VALUE!</v>
      </c>
      <c r="X142" s="95" t="b">
        <f t="shared" si="43"/>
        <v>0</v>
      </c>
      <c r="Y142" s="76" t="str">
        <f t="shared" si="26"/>
        <v/>
      </c>
      <c r="Z142" s="94" t="e" cm="1">
        <f t="array" aca="1" ref="Z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AA142" s="94" t="str">
        <f t="shared" si="27"/>
        <v/>
      </c>
      <c r="AB142" s="96" t="b">
        <f t="shared" si="28"/>
        <v>0</v>
      </c>
      <c r="AC142" s="195">
        <f t="shared" si="40"/>
        <v>0</v>
      </c>
      <c r="AD142" s="195">
        <f>SUMIF($C$14:C141,C142,$AC$14:AC141)</f>
        <v>0</v>
      </c>
      <c r="AE142" s="15">
        <f t="shared" si="41"/>
        <v>10000</v>
      </c>
      <c r="AF142" s="195">
        <f t="shared" si="42"/>
        <v>0</v>
      </c>
    </row>
    <row r="143" spans="1:32" s="30" customFormat="1" x14ac:dyDescent="0.25">
      <c r="A143" s="19">
        <v>129</v>
      </c>
      <c r="B143" s="20"/>
      <c r="C143" s="123"/>
      <c r="D143" s="20"/>
      <c r="E143" s="20"/>
      <c r="F143" s="20"/>
      <c r="G143" s="140"/>
      <c r="H143" s="197">
        <f t="shared" si="29"/>
        <v>0</v>
      </c>
      <c r="I143" s="135" t="str">
        <f t="shared" si="30"/>
        <v/>
      </c>
      <c r="J143" s="92" t="b">
        <f t="shared" si="31"/>
        <v>0</v>
      </c>
      <c r="K143" s="92" t="str">
        <f t="shared" si="32"/>
        <v/>
      </c>
      <c r="L143" s="92" t="b">
        <f>IF(C143="",FALSE,IFERROR(NOT(MATCH(C143,'Anställda och korttidsarbete'!$C:$C,0)&gt;0),TRUE))</f>
        <v>0</v>
      </c>
      <c r="M143" s="92" t="str">
        <f t="shared" si="33"/>
        <v/>
      </c>
      <c r="N143" s="92" t="b">
        <f t="shared" si="34"/>
        <v>0</v>
      </c>
      <c r="O143" s="92" t="str">
        <f t="shared" si="35"/>
        <v/>
      </c>
      <c r="P143" s="13" t="b">
        <f t="shared" si="36"/>
        <v>0</v>
      </c>
      <c r="Q143" s="92" t="str">
        <f t="shared" si="37"/>
        <v/>
      </c>
      <c r="R143" s="92" t="b">
        <f t="shared" si="38"/>
        <v>0</v>
      </c>
      <c r="S143" s="94" t="e">
        <f t="shared" ref="S143:S206" si="44">VALUE(LEFT(C143,2))</f>
        <v>#VALUE!</v>
      </c>
      <c r="T143" s="94" t="e">
        <f t="shared" ref="T143:T206" si="45">VALUE(MID(C143,3,2))</f>
        <v>#VALUE!</v>
      </c>
      <c r="U143" s="94" t="e">
        <f t="shared" ref="U143:U206" si="46">TEXT(IF(VALUE(MID(C143,5,2))&gt;31,MID(C143,5,2)-60,VALUE(MID(C143,5,2))),"00")</f>
        <v>#VALUE!</v>
      </c>
      <c r="V143" s="95" t="e">
        <f t="shared" ref="V143:V206" si="47">DATEVALUE(IF(VALUE(LEFT(C143,2))&lt;20,20,19)&amp;TEXT(S143,"00")&amp;"/"&amp;T143&amp;"/"&amp;U143)</f>
        <v>#VALUE!</v>
      </c>
      <c r="W143" s="95" t="e">
        <f t="shared" si="39"/>
        <v>#VALUE!</v>
      </c>
      <c r="X143" s="95" t="b">
        <f t="shared" si="43"/>
        <v>0</v>
      </c>
      <c r="Y143" s="76" t="str">
        <f t="shared" ref="Y143:Y206" si="48">RIGHT(C143,1)</f>
        <v/>
      </c>
      <c r="Z143" s="94" t="e" cm="1">
        <f t="array" aca="1" ref="Z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AA143" s="94" t="str">
        <f t="shared" ref="AA143:AA206" si="49">IF(C143="","",Z143=Y143)</f>
        <v/>
      </c>
      <c r="AB143" s="96" t="b">
        <f t="shared" ref="AB143:AB206" si="50">IFERROR(NOT(IF(OR(C143&lt;&gt;"",B143&lt;&gt;""),AND(X143,AA143),TRUE)),TRUE)</f>
        <v>0</v>
      </c>
      <c r="AC143" s="195">
        <f t="shared" si="40"/>
        <v>0</v>
      </c>
      <c r="AD143" s="195">
        <f>SUMIF($C$14:C142,C143,$AC$14:AC142)</f>
        <v>0</v>
      </c>
      <c r="AE143" s="15">
        <f t="shared" si="41"/>
        <v>10000</v>
      </c>
      <c r="AF143" s="195">
        <f t="shared" si="42"/>
        <v>0</v>
      </c>
    </row>
    <row r="144" spans="1:32" s="30" customFormat="1" x14ac:dyDescent="0.25">
      <c r="A144" s="19">
        <v>130</v>
      </c>
      <c r="B144" s="20"/>
      <c r="C144" s="123"/>
      <c r="D144" s="20"/>
      <c r="E144" s="20"/>
      <c r="F144" s="20"/>
      <c r="G144" s="140"/>
      <c r="H144" s="197">
        <f t="shared" ref="H144:H207" si="51">IF(R144,0,IF(ROUNDUP(AF144,0)&lt;0,0,ROUNDUP(AF144,0)))</f>
        <v>0</v>
      </c>
      <c r="I144" s="135" t="str">
        <f t="shared" ref="I144:I207" si="52">IF(K144="","",K144&amp;". ")&amp;IF(M144="","",M144&amp;". ")&amp;IF(O144="","",O144&amp;". ")</f>
        <v/>
      </c>
      <c r="J144" s="92" t="b">
        <f t="shared" ref="J144:J207" si="53">AB144</f>
        <v>0</v>
      </c>
      <c r="K144" s="92" t="str">
        <f t="shared" ref="K144:K207" si="54">IF(J144,$K$13,"")</f>
        <v/>
      </c>
      <c r="L144" s="92" t="b">
        <f>IF(C144="",FALSE,IFERROR(NOT(MATCH(C144,'Anställda och korttidsarbete'!$C:$C,0)&gt;0),TRUE))</f>
        <v>0</v>
      </c>
      <c r="M144" s="92" t="str">
        <f t="shared" ref="M144:M207" si="55">IF(L144,$M$13,"")</f>
        <v/>
      </c>
      <c r="N144" s="92" t="b">
        <f t="shared" ref="N144:N207" si="56">IF(AC144&lt;&gt;AF144,TRUE,FALSE)</f>
        <v>0</v>
      </c>
      <c r="O144" s="92" t="str">
        <f t="shared" ref="O144:O207" si="57">IF(N144,$O$13,"")</f>
        <v/>
      </c>
      <c r="P144" s="13" t="b">
        <f t="shared" ref="P144:P207" si="58">AND(COUNTA(B144:G144)&gt;0,OR(B144="",C144="",D144="",E144="",F144="",G144=""))</f>
        <v>0</v>
      </c>
      <c r="Q144" s="92" t="str">
        <f t="shared" ref="Q144:Q207" si="59">IF(P144,Q$13,"")</f>
        <v/>
      </c>
      <c r="R144" s="92" t="b">
        <f t="shared" ref="R144:R207" si="60">OR(J144,L144,P144)</f>
        <v>0</v>
      </c>
      <c r="S144" s="94" t="e">
        <f t="shared" si="44"/>
        <v>#VALUE!</v>
      </c>
      <c r="T144" s="94" t="e">
        <f t="shared" si="45"/>
        <v>#VALUE!</v>
      </c>
      <c r="U144" s="94" t="e">
        <f t="shared" si="46"/>
        <v>#VALUE!</v>
      </c>
      <c r="V144" s="95" t="e">
        <f t="shared" si="47"/>
        <v>#VALUE!</v>
      </c>
      <c r="W144" s="95" t="e">
        <f t="shared" ref="W144:W207" si="61">DATE(S144,T144,U144)</f>
        <v>#VALUE!</v>
      </c>
      <c r="X144" s="95" t="b">
        <f t="shared" si="43"/>
        <v>0</v>
      </c>
      <c r="Y144" s="76" t="str">
        <f t="shared" si="48"/>
        <v/>
      </c>
      <c r="Z144" s="94" t="e" cm="1">
        <f t="array" aca="1" ref="Z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AA144" s="94" t="str">
        <f t="shared" si="49"/>
        <v/>
      </c>
      <c r="AB144" s="96" t="b">
        <f t="shared" si="50"/>
        <v>0</v>
      </c>
      <c r="AC144" s="195">
        <f t="shared" ref="AC144:AC207" si="62">MIN(G144*60%,10000)</f>
        <v>0</v>
      </c>
      <c r="AD144" s="195">
        <f>SUMIF($C$14:C143,C144,$AC$14:AC143)</f>
        <v>0</v>
      </c>
      <c r="AE144" s="15">
        <f t="shared" ref="AE144:AE207" si="63">10000-AD144</f>
        <v>10000</v>
      </c>
      <c r="AF144" s="195">
        <f t="shared" ref="AF144:AF207" si="64">IF(AE144=10000,AC144,MIN(AE144,AC144))</f>
        <v>0</v>
      </c>
    </row>
    <row r="145" spans="1:32" s="30" customFormat="1" x14ac:dyDescent="0.25">
      <c r="A145" s="19">
        <v>131</v>
      </c>
      <c r="B145" s="20"/>
      <c r="C145" s="123"/>
      <c r="D145" s="20"/>
      <c r="E145" s="20"/>
      <c r="F145" s="20"/>
      <c r="G145" s="140"/>
      <c r="H145" s="197">
        <f t="shared" si="51"/>
        <v>0</v>
      </c>
      <c r="I145" s="135" t="str">
        <f t="shared" si="52"/>
        <v/>
      </c>
      <c r="J145" s="92" t="b">
        <f t="shared" si="53"/>
        <v>0</v>
      </c>
      <c r="K145" s="92" t="str">
        <f t="shared" si="54"/>
        <v/>
      </c>
      <c r="L145" s="92" t="b">
        <f>IF(C145="",FALSE,IFERROR(NOT(MATCH(C145,'Anställda och korttidsarbete'!$C:$C,0)&gt;0),TRUE))</f>
        <v>0</v>
      </c>
      <c r="M145" s="92" t="str">
        <f t="shared" si="55"/>
        <v/>
      </c>
      <c r="N145" s="92" t="b">
        <f t="shared" si="56"/>
        <v>0</v>
      </c>
      <c r="O145" s="92" t="str">
        <f t="shared" si="57"/>
        <v/>
      </c>
      <c r="P145" s="13" t="b">
        <f t="shared" si="58"/>
        <v>0</v>
      </c>
      <c r="Q145" s="92" t="str">
        <f t="shared" si="59"/>
        <v/>
      </c>
      <c r="R145" s="92" t="b">
        <f t="shared" si="60"/>
        <v>0</v>
      </c>
      <c r="S145" s="94" t="e">
        <f t="shared" si="44"/>
        <v>#VALUE!</v>
      </c>
      <c r="T145" s="94" t="e">
        <f t="shared" si="45"/>
        <v>#VALUE!</v>
      </c>
      <c r="U145" s="94" t="e">
        <f t="shared" si="46"/>
        <v>#VALUE!</v>
      </c>
      <c r="V145" s="95" t="e">
        <f t="shared" si="47"/>
        <v>#VALUE!</v>
      </c>
      <c r="W145" s="95" t="e">
        <f t="shared" si="61"/>
        <v>#VALUE!</v>
      </c>
      <c r="X145" s="95" t="b">
        <f t="shared" ref="X145:X208" si="65">NOT(ISERR(AND(T145&lt;13,VALUE(U145)&lt;31,V145=W145)))</f>
        <v>0</v>
      </c>
      <c r="Y145" s="76" t="str">
        <f t="shared" si="48"/>
        <v/>
      </c>
      <c r="Z145" s="94" t="e" cm="1">
        <f t="array" aca="1" ref="Z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AA145" s="94" t="str">
        <f t="shared" si="49"/>
        <v/>
      </c>
      <c r="AB145" s="96" t="b">
        <f t="shared" si="50"/>
        <v>0</v>
      </c>
      <c r="AC145" s="195">
        <f t="shared" si="62"/>
        <v>0</v>
      </c>
      <c r="AD145" s="195">
        <f>SUMIF($C$14:C144,C145,$AC$14:AC144)</f>
        <v>0</v>
      </c>
      <c r="AE145" s="15">
        <f t="shared" si="63"/>
        <v>10000</v>
      </c>
      <c r="AF145" s="195">
        <f t="shared" si="64"/>
        <v>0</v>
      </c>
    </row>
    <row r="146" spans="1:32" s="30" customFormat="1" x14ac:dyDescent="0.25">
      <c r="A146" s="19">
        <v>132</v>
      </c>
      <c r="B146" s="20"/>
      <c r="C146" s="123"/>
      <c r="D146" s="20"/>
      <c r="E146" s="20"/>
      <c r="F146" s="20"/>
      <c r="G146" s="140"/>
      <c r="H146" s="197">
        <f t="shared" si="51"/>
        <v>0</v>
      </c>
      <c r="I146" s="135" t="str">
        <f t="shared" si="52"/>
        <v/>
      </c>
      <c r="J146" s="92" t="b">
        <f t="shared" si="53"/>
        <v>0</v>
      </c>
      <c r="K146" s="92" t="str">
        <f t="shared" si="54"/>
        <v/>
      </c>
      <c r="L146" s="92" t="b">
        <f>IF(C146="",FALSE,IFERROR(NOT(MATCH(C146,'Anställda och korttidsarbete'!$C:$C,0)&gt;0),TRUE))</f>
        <v>0</v>
      </c>
      <c r="M146" s="92" t="str">
        <f t="shared" si="55"/>
        <v/>
      </c>
      <c r="N146" s="92" t="b">
        <f t="shared" si="56"/>
        <v>0</v>
      </c>
      <c r="O146" s="92" t="str">
        <f t="shared" si="57"/>
        <v/>
      </c>
      <c r="P146" s="13" t="b">
        <f t="shared" si="58"/>
        <v>0</v>
      </c>
      <c r="Q146" s="92" t="str">
        <f t="shared" si="59"/>
        <v/>
      </c>
      <c r="R146" s="92" t="b">
        <f t="shared" si="60"/>
        <v>0</v>
      </c>
      <c r="S146" s="94" t="e">
        <f t="shared" si="44"/>
        <v>#VALUE!</v>
      </c>
      <c r="T146" s="94" t="e">
        <f t="shared" si="45"/>
        <v>#VALUE!</v>
      </c>
      <c r="U146" s="94" t="e">
        <f t="shared" si="46"/>
        <v>#VALUE!</v>
      </c>
      <c r="V146" s="95" t="e">
        <f t="shared" si="47"/>
        <v>#VALUE!</v>
      </c>
      <c r="W146" s="95" t="e">
        <f t="shared" si="61"/>
        <v>#VALUE!</v>
      </c>
      <c r="X146" s="95" t="b">
        <f t="shared" si="65"/>
        <v>0</v>
      </c>
      <c r="Y146" s="76" t="str">
        <f t="shared" si="48"/>
        <v/>
      </c>
      <c r="Z146" s="94" t="e" cm="1">
        <f t="array" aca="1" ref="Z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AA146" s="94" t="str">
        <f t="shared" si="49"/>
        <v/>
      </c>
      <c r="AB146" s="96" t="b">
        <f t="shared" si="50"/>
        <v>0</v>
      </c>
      <c r="AC146" s="195">
        <f t="shared" si="62"/>
        <v>0</v>
      </c>
      <c r="AD146" s="195">
        <f>SUMIF($C$14:C145,C146,$AC$14:AC145)</f>
        <v>0</v>
      </c>
      <c r="AE146" s="15">
        <f t="shared" si="63"/>
        <v>10000</v>
      </c>
      <c r="AF146" s="195">
        <f t="shared" si="64"/>
        <v>0</v>
      </c>
    </row>
    <row r="147" spans="1:32" s="30" customFormat="1" x14ac:dyDescent="0.25">
      <c r="A147" s="19">
        <v>133</v>
      </c>
      <c r="B147" s="20"/>
      <c r="C147" s="123"/>
      <c r="D147" s="20"/>
      <c r="E147" s="20"/>
      <c r="F147" s="20"/>
      <c r="G147" s="140"/>
      <c r="H147" s="197">
        <f t="shared" si="51"/>
        <v>0</v>
      </c>
      <c r="I147" s="135" t="str">
        <f t="shared" si="52"/>
        <v/>
      </c>
      <c r="J147" s="92" t="b">
        <f t="shared" si="53"/>
        <v>0</v>
      </c>
      <c r="K147" s="92" t="str">
        <f t="shared" si="54"/>
        <v/>
      </c>
      <c r="L147" s="92" t="b">
        <f>IF(C147="",FALSE,IFERROR(NOT(MATCH(C147,'Anställda och korttidsarbete'!$C:$C,0)&gt;0),TRUE))</f>
        <v>0</v>
      </c>
      <c r="M147" s="92" t="str">
        <f t="shared" si="55"/>
        <v/>
      </c>
      <c r="N147" s="92" t="b">
        <f t="shared" si="56"/>
        <v>0</v>
      </c>
      <c r="O147" s="92" t="str">
        <f t="shared" si="57"/>
        <v/>
      </c>
      <c r="P147" s="13" t="b">
        <f t="shared" si="58"/>
        <v>0</v>
      </c>
      <c r="Q147" s="92" t="str">
        <f t="shared" si="59"/>
        <v/>
      </c>
      <c r="R147" s="92" t="b">
        <f t="shared" si="60"/>
        <v>0</v>
      </c>
      <c r="S147" s="94" t="e">
        <f t="shared" si="44"/>
        <v>#VALUE!</v>
      </c>
      <c r="T147" s="94" t="e">
        <f t="shared" si="45"/>
        <v>#VALUE!</v>
      </c>
      <c r="U147" s="94" t="e">
        <f t="shared" si="46"/>
        <v>#VALUE!</v>
      </c>
      <c r="V147" s="95" t="e">
        <f t="shared" si="47"/>
        <v>#VALUE!</v>
      </c>
      <c r="W147" s="95" t="e">
        <f t="shared" si="61"/>
        <v>#VALUE!</v>
      </c>
      <c r="X147" s="95" t="b">
        <f t="shared" si="65"/>
        <v>0</v>
      </c>
      <c r="Y147" s="76" t="str">
        <f t="shared" si="48"/>
        <v/>
      </c>
      <c r="Z147" s="94" t="e" cm="1">
        <f t="array" aca="1" ref="Z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AA147" s="94" t="str">
        <f t="shared" si="49"/>
        <v/>
      </c>
      <c r="AB147" s="96" t="b">
        <f t="shared" si="50"/>
        <v>0</v>
      </c>
      <c r="AC147" s="195">
        <f t="shared" si="62"/>
        <v>0</v>
      </c>
      <c r="AD147" s="195">
        <f>SUMIF($C$14:C146,C147,$AC$14:AC146)</f>
        <v>0</v>
      </c>
      <c r="AE147" s="15">
        <f t="shared" si="63"/>
        <v>10000</v>
      </c>
      <c r="AF147" s="195">
        <f t="shared" si="64"/>
        <v>0</v>
      </c>
    </row>
    <row r="148" spans="1:32" s="30" customFormat="1" x14ac:dyDescent="0.25">
      <c r="A148" s="19">
        <v>134</v>
      </c>
      <c r="B148" s="20"/>
      <c r="C148" s="123"/>
      <c r="D148" s="20"/>
      <c r="E148" s="20"/>
      <c r="F148" s="20"/>
      <c r="G148" s="140"/>
      <c r="H148" s="197">
        <f t="shared" si="51"/>
        <v>0</v>
      </c>
      <c r="I148" s="135" t="str">
        <f t="shared" si="52"/>
        <v/>
      </c>
      <c r="J148" s="92" t="b">
        <f t="shared" si="53"/>
        <v>0</v>
      </c>
      <c r="K148" s="92" t="str">
        <f t="shared" si="54"/>
        <v/>
      </c>
      <c r="L148" s="92" t="b">
        <f>IF(C148="",FALSE,IFERROR(NOT(MATCH(C148,'Anställda och korttidsarbete'!$C:$C,0)&gt;0),TRUE))</f>
        <v>0</v>
      </c>
      <c r="M148" s="92" t="str">
        <f t="shared" si="55"/>
        <v/>
      </c>
      <c r="N148" s="92" t="b">
        <f t="shared" si="56"/>
        <v>0</v>
      </c>
      <c r="O148" s="92" t="str">
        <f t="shared" si="57"/>
        <v/>
      </c>
      <c r="P148" s="13" t="b">
        <f t="shared" si="58"/>
        <v>0</v>
      </c>
      <c r="Q148" s="92" t="str">
        <f t="shared" si="59"/>
        <v/>
      </c>
      <c r="R148" s="92" t="b">
        <f t="shared" si="60"/>
        <v>0</v>
      </c>
      <c r="S148" s="94" t="e">
        <f t="shared" si="44"/>
        <v>#VALUE!</v>
      </c>
      <c r="T148" s="94" t="e">
        <f t="shared" si="45"/>
        <v>#VALUE!</v>
      </c>
      <c r="U148" s="94" t="e">
        <f t="shared" si="46"/>
        <v>#VALUE!</v>
      </c>
      <c r="V148" s="95" t="e">
        <f t="shared" si="47"/>
        <v>#VALUE!</v>
      </c>
      <c r="W148" s="95" t="e">
        <f t="shared" si="61"/>
        <v>#VALUE!</v>
      </c>
      <c r="X148" s="95" t="b">
        <f t="shared" si="65"/>
        <v>0</v>
      </c>
      <c r="Y148" s="76" t="str">
        <f t="shared" si="48"/>
        <v/>
      </c>
      <c r="Z148" s="94" t="e" cm="1">
        <f t="array" aca="1" ref="Z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AA148" s="94" t="str">
        <f t="shared" si="49"/>
        <v/>
      </c>
      <c r="AB148" s="96" t="b">
        <f t="shared" si="50"/>
        <v>0</v>
      </c>
      <c r="AC148" s="195">
        <f t="shared" si="62"/>
        <v>0</v>
      </c>
      <c r="AD148" s="195">
        <f>SUMIF($C$14:C147,C148,$AC$14:AC147)</f>
        <v>0</v>
      </c>
      <c r="AE148" s="15">
        <f t="shared" si="63"/>
        <v>10000</v>
      </c>
      <c r="AF148" s="195">
        <f t="shared" si="64"/>
        <v>0</v>
      </c>
    </row>
    <row r="149" spans="1:32" s="30" customFormat="1" x14ac:dyDescent="0.25">
      <c r="A149" s="19">
        <v>135</v>
      </c>
      <c r="B149" s="20"/>
      <c r="C149" s="123"/>
      <c r="D149" s="20"/>
      <c r="E149" s="20"/>
      <c r="F149" s="20"/>
      <c r="G149" s="140"/>
      <c r="H149" s="197">
        <f t="shared" si="51"/>
        <v>0</v>
      </c>
      <c r="I149" s="135" t="str">
        <f t="shared" si="52"/>
        <v/>
      </c>
      <c r="J149" s="92" t="b">
        <f t="shared" si="53"/>
        <v>0</v>
      </c>
      <c r="K149" s="92" t="str">
        <f t="shared" si="54"/>
        <v/>
      </c>
      <c r="L149" s="92" t="b">
        <f>IF(C149="",FALSE,IFERROR(NOT(MATCH(C149,'Anställda och korttidsarbete'!$C:$C,0)&gt;0),TRUE))</f>
        <v>0</v>
      </c>
      <c r="M149" s="92" t="str">
        <f t="shared" si="55"/>
        <v/>
      </c>
      <c r="N149" s="92" t="b">
        <f t="shared" si="56"/>
        <v>0</v>
      </c>
      <c r="O149" s="92" t="str">
        <f t="shared" si="57"/>
        <v/>
      </c>
      <c r="P149" s="13" t="b">
        <f t="shared" si="58"/>
        <v>0</v>
      </c>
      <c r="Q149" s="92" t="str">
        <f t="shared" si="59"/>
        <v/>
      </c>
      <c r="R149" s="92" t="b">
        <f t="shared" si="60"/>
        <v>0</v>
      </c>
      <c r="S149" s="94" t="e">
        <f t="shared" si="44"/>
        <v>#VALUE!</v>
      </c>
      <c r="T149" s="94" t="e">
        <f t="shared" si="45"/>
        <v>#VALUE!</v>
      </c>
      <c r="U149" s="94" t="e">
        <f t="shared" si="46"/>
        <v>#VALUE!</v>
      </c>
      <c r="V149" s="95" t="e">
        <f t="shared" si="47"/>
        <v>#VALUE!</v>
      </c>
      <c r="W149" s="95" t="e">
        <f t="shared" si="61"/>
        <v>#VALUE!</v>
      </c>
      <c r="X149" s="95" t="b">
        <f t="shared" si="65"/>
        <v>0</v>
      </c>
      <c r="Y149" s="76" t="str">
        <f t="shared" si="48"/>
        <v/>
      </c>
      <c r="Z149" s="94" t="e" cm="1">
        <f t="array" aca="1" ref="Z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AA149" s="94" t="str">
        <f t="shared" si="49"/>
        <v/>
      </c>
      <c r="AB149" s="96" t="b">
        <f t="shared" si="50"/>
        <v>0</v>
      </c>
      <c r="AC149" s="195">
        <f t="shared" si="62"/>
        <v>0</v>
      </c>
      <c r="AD149" s="195">
        <f>SUMIF($C$14:C148,C149,$AC$14:AC148)</f>
        <v>0</v>
      </c>
      <c r="AE149" s="15">
        <f t="shared" si="63"/>
        <v>10000</v>
      </c>
      <c r="AF149" s="195">
        <f t="shared" si="64"/>
        <v>0</v>
      </c>
    </row>
    <row r="150" spans="1:32" s="30" customFormat="1" x14ac:dyDescent="0.25">
      <c r="A150" s="19">
        <v>136</v>
      </c>
      <c r="B150" s="20"/>
      <c r="C150" s="123"/>
      <c r="D150" s="20"/>
      <c r="E150" s="20"/>
      <c r="F150" s="20"/>
      <c r="G150" s="140"/>
      <c r="H150" s="197">
        <f t="shared" si="51"/>
        <v>0</v>
      </c>
      <c r="I150" s="135" t="str">
        <f t="shared" si="52"/>
        <v/>
      </c>
      <c r="J150" s="92" t="b">
        <f t="shared" si="53"/>
        <v>0</v>
      </c>
      <c r="K150" s="92" t="str">
        <f t="shared" si="54"/>
        <v/>
      </c>
      <c r="L150" s="92" t="b">
        <f>IF(C150="",FALSE,IFERROR(NOT(MATCH(C150,'Anställda och korttidsarbete'!$C:$C,0)&gt;0),TRUE))</f>
        <v>0</v>
      </c>
      <c r="M150" s="92" t="str">
        <f t="shared" si="55"/>
        <v/>
      </c>
      <c r="N150" s="92" t="b">
        <f t="shared" si="56"/>
        <v>0</v>
      </c>
      <c r="O150" s="92" t="str">
        <f t="shared" si="57"/>
        <v/>
      </c>
      <c r="P150" s="13" t="b">
        <f t="shared" si="58"/>
        <v>0</v>
      </c>
      <c r="Q150" s="92" t="str">
        <f t="shared" si="59"/>
        <v/>
      </c>
      <c r="R150" s="92" t="b">
        <f t="shared" si="60"/>
        <v>0</v>
      </c>
      <c r="S150" s="94" t="e">
        <f t="shared" si="44"/>
        <v>#VALUE!</v>
      </c>
      <c r="T150" s="94" t="e">
        <f t="shared" si="45"/>
        <v>#VALUE!</v>
      </c>
      <c r="U150" s="94" t="e">
        <f t="shared" si="46"/>
        <v>#VALUE!</v>
      </c>
      <c r="V150" s="95" t="e">
        <f t="shared" si="47"/>
        <v>#VALUE!</v>
      </c>
      <c r="W150" s="95" t="e">
        <f t="shared" si="61"/>
        <v>#VALUE!</v>
      </c>
      <c r="X150" s="95" t="b">
        <f t="shared" si="65"/>
        <v>0</v>
      </c>
      <c r="Y150" s="76" t="str">
        <f t="shared" si="48"/>
        <v/>
      </c>
      <c r="Z150" s="94" t="e" cm="1">
        <f t="array" aca="1" ref="Z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AA150" s="94" t="str">
        <f t="shared" si="49"/>
        <v/>
      </c>
      <c r="AB150" s="96" t="b">
        <f t="shared" si="50"/>
        <v>0</v>
      </c>
      <c r="AC150" s="195">
        <f t="shared" si="62"/>
        <v>0</v>
      </c>
      <c r="AD150" s="195">
        <f>SUMIF($C$14:C149,C150,$AC$14:AC149)</f>
        <v>0</v>
      </c>
      <c r="AE150" s="15">
        <f t="shared" si="63"/>
        <v>10000</v>
      </c>
      <c r="AF150" s="195">
        <f t="shared" si="64"/>
        <v>0</v>
      </c>
    </row>
    <row r="151" spans="1:32" s="30" customFormat="1" x14ac:dyDescent="0.25">
      <c r="A151" s="19">
        <v>137</v>
      </c>
      <c r="B151" s="20"/>
      <c r="C151" s="123"/>
      <c r="D151" s="20"/>
      <c r="E151" s="20"/>
      <c r="F151" s="20"/>
      <c r="G151" s="140"/>
      <c r="H151" s="197">
        <f t="shared" si="51"/>
        <v>0</v>
      </c>
      <c r="I151" s="135" t="str">
        <f t="shared" si="52"/>
        <v/>
      </c>
      <c r="J151" s="92" t="b">
        <f t="shared" si="53"/>
        <v>0</v>
      </c>
      <c r="K151" s="92" t="str">
        <f t="shared" si="54"/>
        <v/>
      </c>
      <c r="L151" s="92" t="b">
        <f>IF(C151="",FALSE,IFERROR(NOT(MATCH(C151,'Anställda och korttidsarbete'!$C:$C,0)&gt;0),TRUE))</f>
        <v>0</v>
      </c>
      <c r="M151" s="92" t="str">
        <f t="shared" si="55"/>
        <v/>
      </c>
      <c r="N151" s="92" t="b">
        <f t="shared" si="56"/>
        <v>0</v>
      </c>
      <c r="O151" s="92" t="str">
        <f t="shared" si="57"/>
        <v/>
      </c>
      <c r="P151" s="13" t="b">
        <f t="shared" si="58"/>
        <v>0</v>
      </c>
      <c r="Q151" s="92" t="str">
        <f t="shared" si="59"/>
        <v/>
      </c>
      <c r="R151" s="92" t="b">
        <f t="shared" si="60"/>
        <v>0</v>
      </c>
      <c r="S151" s="94" t="e">
        <f t="shared" si="44"/>
        <v>#VALUE!</v>
      </c>
      <c r="T151" s="94" t="e">
        <f t="shared" si="45"/>
        <v>#VALUE!</v>
      </c>
      <c r="U151" s="94" t="e">
        <f t="shared" si="46"/>
        <v>#VALUE!</v>
      </c>
      <c r="V151" s="95" t="e">
        <f t="shared" si="47"/>
        <v>#VALUE!</v>
      </c>
      <c r="W151" s="95" t="e">
        <f t="shared" si="61"/>
        <v>#VALUE!</v>
      </c>
      <c r="X151" s="95" t="b">
        <f t="shared" si="65"/>
        <v>0</v>
      </c>
      <c r="Y151" s="76" t="str">
        <f t="shared" si="48"/>
        <v/>
      </c>
      <c r="Z151" s="94" t="e" cm="1">
        <f t="array" aca="1" ref="Z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AA151" s="94" t="str">
        <f t="shared" si="49"/>
        <v/>
      </c>
      <c r="AB151" s="96" t="b">
        <f t="shared" si="50"/>
        <v>0</v>
      </c>
      <c r="AC151" s="195">
        <f t="shared" si="62"/>
        <v>0</v>
      </c>
      <c r="AD151" s="195">
        <f>SUMIF($C$14:C150,C151,$AC$14:AC150)</f>
        <v>0</v>
      </c>
      <c r="AE151" s="15">
        <f t="shared" si="63"/>
        <v>10000</v>
      </c>
      <c r="AF151" s="195">
        <f t="shared" si="64"/>
        <v>0</v>
      </c>
    </row>
    <row r="152" spans="1:32" s="30" customFormat="1" x14ac:dyDescent="0.25">
      <c r="A152" s="19">
        <v>138</v>
      </c>
      <c r="B152" s="20"/>
      <c r="C152" s="123"/>
      <c r="D152" s="20"/>
      <c r="E152" s="20"/>
      <c r="F152" s="20"/>
      <c r="G152" s="140"/>
      <c r="H152" s="197">
        <f t="shared" si="51"/>
        <v>0</v>
      </c>
      <c r="I152" s="135" t="str">
        <f t="shared" si="52"/>
        <v/>
      </c>
      <c r="J152" s="92" t="b">
        <f t="shared" si="53"/>
        <v>0</v>
      </c>
      <c r="K152" s="92" t="str">
        <f t="shared" si="54"/>
        <v/>
      </c>
      <c r="L152" s="92" t="b">
        <f>IF(C152="",FALSE,IFERROR(NOT(MATCH(C152,'Anställda och korttidsarbete'!$C:$C,0)&gt;0),TRUE))</f>
        <v>0</v>
      </c>
      <c r="M152" s="92" t="str">
        <f t="shared" si="55"/>
        <v/>
      </c>
      <c r="N152" s="92" t="b">
        <f t="shared" si="56"/>
        <v>0</v>
      </c>
      <c r="O152" s="92" t="str">
        <f t="shared" si="57"/>
        <v/>
      </c>
      <c r="P152" s="13" t="b">
        <f t="shared" si="58"/>
        <v>0</v>
      </c>
      <c r="Q152" s="92" t="str">
        <f t="shared" si="59"/>
        <v/>
      </c>
      <c r="R152" s="92" t="b">
        <f t="shared" si="60"/>
        <v>0</v>
      </c>
      <c r="S152" s="94" t="e">
        <f t="shared" si="44"/>
        <v>#VALUE!</v>
      </c>
      <c r="T152" s="94" t="e">
        <f t="shared" si="45"/>
        <v>#VALUE!</v>
      </c>
      <c r="U152" s="94" t="e">
        <f t="shared" si="46"/>
        <v>#VALUE!</v>
      </c>
      <c r="V152" s="95" t="e">
        <f t="shared" si="47"/>
        <v>#VALUE!</v>
      </c>
      <c r="W152" s="95" t="e">
        <f t="shared" si="61"/>
        <v>#VALUE!</v>
      </c>
      <c r="X152" s="95" t="b">
        <f t="shared" si="65"/>
        <v>0</v>
      </c>
      <c r="Y152" s="76" t="str">
        <f t="shared" si="48"/>
        <v/>
      </c>
      <c r="Z152" s="94" t="e" cm="1">
        <f t="array" aca="1" ref="Z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AA152" s="94" t="str">
        <f t="shared" si="49"/>
        <v/>
      </c>
      <c r="AB152" s="96" t="b">
        <f t="shared" si="50"/>
        <v>0</v>
      </c>
      <c r="AC152" s="195">
        <f t="shared" si="62"/>
        <v>0</v>
      </c>
      <c r="AD152" s="195">
        <f>SUMIF($C$14:C151,C152,$AC$14:AC151)</f>
        <v>0</v>
      </c>
      <c r="AE152" s="15">
        <f t="shared" si="63"/>
        <v>10000</v>
      </c>
      <c r="AF152" s="195">
        <f t="shared" si="64"/>
        <v>0</v>
      </c>
    </row>
    <row r="153" spans="1:32" s="30" customFormat="1" x14ac:dyDescent="0.25">
      <c r="A153" s="19">
        <v>139</v>
      </c>
      <c r="B153" s="20"/>
      <c r="C153" s="123"/>
      <c r="D153" s="20"/>
      <c r="E153" s="20"/>
      <c r="F153" s="20"/>
      <c r="G153" s="140"/>
      <c r="H153" s="197">
        <f t="shared" si="51"/>
        <v>0</v>
      </c>
      <c r="I153" s="135" t="str">
        <f t="shared" si="52"/>
        <v/>
      </c>
      <c r="J153" s="92" t="b">
        <f t="shared" si="53"/>
        <v>0</v>
      </c>
      <c r="K153" s="92" t="str">
        <f t="shared" si="54"/>
        <v/>
      </c>
      <c r="L153" s="92" t="b">
        <f>IF(C153="",FALSE,IFERROR(NOT(MATCH(C153,'Anställda och korttidsarbete'!$C:$C,0)&gt;0),TRUE))</f>
        <v>0</v>
      </c>
      <c r="M153" s="92" t="str">
        <f t="shared" si="55"/>
        <v/>
      </c>
      <c r="N153" s="92" t="b">
        <f t="shared" si="56"/>
        <v>0</v>
      </c>
      <c r="O153" s="92" t="str">
        <f t="shared" si="57"/>
        <v/>
      </c>
      <c r="P153" s="13" t="b">
        <f t="shared" si="58"/>
        <v>0</v>
      </c>
      <c r="Q153" s="92" t="str">
        <f t="shared" si="59"/>
        <v/>
      </c>
      <c r="R153" s="92" t="b">
        <f t="shared" si="60"/>
        <v>0</v>
      </c>
      <c r="S153" s="94" t="e">
        <f t="shared" si="44"/>
        <v>#VALUE!</v>
      </c>
      <c r="T153" s="94" t="e">
        <f t="shared" si="45"/>
        <v>#VALUE!</v>
      </c>
      <c r="U153" s="94" t="e">
        <f t="shared" si="46"/>
        <v>#VALUE!</v>
      </c>
      <c r="V153" s="95" t="e">
        <f t="shared" si="47"/>
        <v>#VALUE!</v>
      </c>
      <c r="W153" s="95" t="e">
        <f t="shared" si="61"/>
        <v>#VALUE!</v>
      </c>
      <c r="X153" s="95" t="b">
        <f t="shared" si="65"/>
        <v>0</v>
      </c>
      <c r="Y153" s="76" t="str">
        <f t="shared" si="48"/>
        <v/>
      </c>
      <c r="Z153" s="94" t="e" cm="1">
        <f t="array" aca="1" ref="Z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AA153" s="94" t="str">
        <f t="shared" si="49"/>
        <v/>
      </c>
      <c r="AB153" s="96" t="b">
        <f t="shared" si="50"/>
        <v>0</v>
      </c>
      <c r="AC153" s="195">
        <f t="shared" si="62"/>
        <v>0</v>
      </c>
      <c r="AD153" s="195">
        <f>SUMIF($C$14:C152,C153,$AC$14:AC152)</f>
        <v>0</v>
      </c>
      <c r="AE153" s="15">
        <f t="shared" si="63"/>
        <v>10000</v>
      </c>
      <c r="AF153" s="195">
        <f t="shared" si="64"/>
        <v>0</v>
      </c>
    </row>
    <row r="154" spans="1:32" s="30" customFormat="1" x14ac:dyDescent="0.25">
      <c r="A154" s="19">
        <v>140</v>
      </c>
      <c r="B154" s="20"/>
      <c r="C154" s="123"/>
      <c r="D154" s="20"/>
      <c r="E154" s="20"/>
      <c r="F154" s="20"/>
      <c r="G154" s="140"/>
      <c r="H154" s="197">
        <f t="shared" si="51"/>
        <v>0</v>
      </c>
      <c r="I154" s="135" t="str">
        <f t="shared" si="52"/>
        <v/>
      </c>
      <c r="J154" s="92" t="b">
        <f t="shared" si="53"/>
        <v>0</v>
      </c>
      <c r="K154" s="92" t="str">
        <f t="shared" si="54"/>
        <v/>
      </c>
      <c r="L154" s="92" t="b">
        <f>IF(C154="",FALSE,IFERROR(NOT(MATCH(C154,'Anställda och korttidsarbete'!$C:$C,0)&gt;0),TRUE))</f>
        <v>0</v>
      </c>
      <c r="M154" s="92" t="str">
        <f t="shared" si="55"/>
        <v/>
      </c>
      <c r="N154" s="92" t="b">
        <f t="shared" si="56"/>
        <v>0</v>
      </c>
      <c r="O154" s="92" t="str">
        <f t="shared" si="57"/>
        <v/>
      </c>
      <c r="P154" s="13" t="b">
        <f t="shared" si="58"/>
        <v>0</v>
      </c>
      <c r="Q154" s="92" t="str">
        <f t="shared" si="59"/>
        <v/>
      </c>
      <c r="R154" s="92" t="b">
        <f t="shared" si="60"/>
        <v>0</v>
      </c>
      <c r="S154" s="94" t="e">
        <f t="shared" si="44"/>
        <v>#VALUE!</v>
      </c>
      <c r="T154" s="94" t="e">
        <f t="shared" si="45"/>
        <v>#VALUE!</v>
      </c>
      <c r="U154" s="94" t="e">
        <f t="shared" si="46"/>
        <v>#VALUE!</v>
      </c>
      <c r="V154" s="95" t="e">
        <f t="shared" si="47"/>
        <v>#VALUE!</v>
      </c>
      <c r="W154" s="95" t="e">
        <f t="shared" si="61"/>
        <v>#VALUE!</v>
      </c>
      <c r="X154" s="95" t="b">
        <f t="shared" si="65"/>
        <v>0</v>
      </c>
      <c r="Y154" s="76" t="str">
        <f t="shared" si="48"/>
        <v/>
      </c>
      <c r="Z154" s="94" t="e" cm="1">
        <f t="array" aca="1" ref="Z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AA154" s="94" t="str">
        <f t="shared" si="49"/>
        <v/>
      </c>
      <c r="AB154" s="96" t="b">
        <f t="shared" si="50"/>
        <v>0</v>
      </c>
      <c r="AC154" s="195">
        <f t="shared" si="62"/>
        <v>0</v>
      </c>
      <c r="AD154" s="195">
        <f>SUMIF($C$14:C153,C154,$AC$14:AC153)</f>
        <v>0</v>
      </c>
      <c r="AE154" s="15">
        <f t="shared" si="63"/>
        <v>10000</v>
      </c>
      <c r="AF154" s="195">
        <f t="shared" si="64"/>
        <v>0</v>
      </c>
    </row>
    <row r="155" spans="1:32" s="30" customFormat="1" x14ac:dyDescent="0.25">
      <c r="A155" s="19">
        <v>141</v>
      </c>
      <c r="B155" s="20"/>
      <c r="C155" s="123"/>
      <c r="D155" s="20"/>
      <c r="E155" s="20"/>
      <c r="F155" s="20"/>
      <c r="G155" s="140"/>
      <c r="H155" s="197">
        <f t="shared" si="51"/>
        <v>0</v>
      </c>
      <c r="I155" s="135" t="str">
        <f t="shared" si="52"/>
        <v/>
      </c>
      <c r="J155" s="92" t="b">
        <f t="shared" si="53"/>
        <v>0</v>
      </c>
      <c r="K155" s="92" t="str">
        <f t="shared" si="54"/>
        <v/>
      </c>
      <c r="L155" s="92" t="b">
        <f>IF(C155="",FALSE,IFERROR(NOT(MATCH(C155,'Anställda och korttidsarbete'!$C:$C,0)&gt;0),TRUE))</f>
        <v>0</v>
      </c>
      <c r="M155" s="92" t="str">
        <f t="shared" si="55"/>
        <v/>
      </c>
      <c r="N155" s="92" t="b">
        <f t="shared" si="56"/>
        <v>0</v>
      </c>
      <c r="O155" s="92" t="str">
        <f t="shared" si="57"/>
        <v/>
      </c>
      <c r="P155" s="13" t="b">
        <f t="shared" si="58"/>
        <v>0</v>
      </c>
      <c r="Q155" s="92" t="str">
        <f t="shared" si="59"/>
        <v/>
      </c>
      <c r="R155" s="92" t="b">
        <f t="shared" si="60"/>
        <v>0</v>
      </c>
      <c r="S155" s="94" t="e">
        <f t="shared" si="44"/>
        <v>#VALUE!</v>
      </c>
      <c r="T155" s="94" t="e">
        <f t="shared" si="45"/>
        <v>#VALUE!</v>
      </c>
      <c r="U155" s="94" t="e">
        <f t="shared" si="46"/>
        <v>#VALUE!</v>
      </c>
      <c r="V155" s="95" t="e">
        <f t="shared" si="47"/>
        <v>#VALUE!</v>
      </c>
      <c r="W155" s="95" t="e">
        <f t="shared" si="61"/>
        <v>#VALUE!</v>
      </c>
      <c r="X155" s="95" t="b">
        <f t="shared" si="65"/>
        <v>0</v>
      </c>
      <c r="Y155" s="76" t="str">
        <f t="shared" si="48"/>
        <v/>
      </c>
      <c r="Z155" s="94" t="e" cm="1">
        <f t="array" aca="1" ref="Z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AA155" s="94" t="str">
        <f t="shared" si="49"/>
        <v/>
      </c>
      <c r="AB155" s="96" t="b">
        <f t="shared" si="50"/>
        <v>0</v>
      </c>
      <c r="AC155" s="195">
        <f t="shared" si="62"/>
        <v>0</v>
      </c>
      <c r="AD155" s="195">
        <f>SUMIF($C$14:C154,C155,$AC$14:AC154)</f>
        <v>0</v>
      </c>
      <c r="AE155" s="15">
        <f t="shared" si="63"/>
        <v>10000</v>
      </c>
      <c r="AF155" s="195">
        <f t="shared" si="64"/>
        <v>0</v>
      </c>
    </row>
    <row r="156" spans="1:32" s="30" customFormat="1" x14ac:dyDescent="0.25">
      <c r="A156" s="19">
        <v>142</v>
      </c>
      <c r="B156" s="20"/>
      <c r="C156" s="123"/>
      <c r="D156" s="20"/>
      <c r="E156" s="20"/>
      <c r="F156" s="20"/>
      <c r="G156" s="140"/>
      <c r="H156" s="197">
        <f t="shared" si="51"/>
        <v>0</v>
      </c>
      <c r="I156" s="135" t="str">
        <f t="shared" si="52"/>
        <v/>
      </c>
      <c r="J156" s="92" t="b">
        <f t="shared" si="53"/>
        <v>0</v>
      </c>
      <c r="K156" s="92" t="str">
        <f t="shared" si="54"/>
        <v/>
      </c>
      <c r="L156" s="92" t="b">
        <f>IF(C156="",FALSE,IFERROR(NOT(MATCH(C156,'Anställda och korttidsarbete'!$C:$C,0)&gt;0),TRUE))</f>
        <v>0</v>
      </c>
      <c r="M156" s="92" t="str">
        <f t="shared" si="55"/>
        <v/>
      </c>
      <c r="N156" s="92" t="b">
        <f t="shared" si="56"/>
        <v>0</v>
      </c>
      <c r="O156" s="92" t="str">
        <f t="shared" si="57"/>
        <v/>
      </c>
      <c r="P156" s="13" t="b">
        <f t="shared" si="58"/>
        <v>0</v>
      </c>
      <c r="Q156" s="92" t="str">
        <f t="shared" si="59"/>
        <v/>
      </c>
      <c r="R156" s="92" t="b">
        <f t="shared" si="60"/>
        <v>0</v>
      </c>
      <c r="S156" s="94" t="e">
        <f t="shared" si="44"/>
        <v>#VALUE!</v>
      </c>
      <c r="T156" s="94" t="e">
        <f t="shared" si="45"/>
        <v>#VALUE!</v>
      </c>
      <c r="U156" s="94" t="e">
        <f t="shared" si="46"/>
        <v>#VALUE!</v>
      </c>
      <c r="V156" s="95" t="e">
        <f t="shared" si="47"/>
        <v>#VALUE!</v>
      </c>
      <c r="W156" s="95" t="e">
        <f t="shared" si="61"/>
        <v>#VALUE!</v>
      </c>
      <c r="X156" s="95" t="b">
        <f t="shared" si="65"/>
        <v>0</v>
      </c>
      <c r="Y156" s="76" t="str">
        <f t="shared" si="48"/>
        <v/>
      </c>
      <c r="Z156" s="94" t="e" cm="1">
        <f t="array" aca="1" ref="Z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AA156" s="94" t="str">
        <f t="shared" si="49"/>
        <v/>
      </c>
      <c r="AB156" s="96" t="b">
        <f t="shared" si="50"/>
        <v>0</v>
      </c>
      <c r="AC156" s="195">
        <f t="shared" si="62"/>
        <v>0</v>
      </c>
      <c r="AD156" s="195">
        <f>SUMIF($C$14:C155,C156,$AC$14:AC155)</f>
        <v>0</v>
      </c>
      <c r="AE156" s="15">
        <f t="shared" si="63"/>
        <v>10000</v>
      </c>
      <c r="AF156" s="195">
        <f t="shared" si="64"/>
        <v>0</v>
      </c>
    </row>
    <row r="157" spans="1:32" s="30" customFormat="1" x14ac:dyDescent="0.25">
      <c r="A157" s="19">
        <v>143</v>
      </c>
      <c r="B157" s="20"/>
      <c r="C157" s="123"/>
      <c r="D157" s="20"/>
      <c r="E157" s="20"/>
      <c r="F157" s="20"/>
      <c r="G157" s="140"/>
      <c r="H157" s="197">
        <f t="shared" si="51"/>
        <v>0</v>
      </c>
      <c r="I157" s="135" t="str">
        <f t="shared" si="52"/>
        <v/>
      </c>
      <c r="J157" s="92" t="b">
        <f t="shared" si="53"/>
        <v>0</v>
      </c>
      <c r="K157" s="92" t="str">
        <f t="shared" si="54"/>
        <v/>
      </c>
      <c r="L157" s="92" t="b">
        <f>IF(C157="",FALSE,IFERROR(NOT(MATCH(C157,'Anställda och korttidsarbete'!$C:$C,0)&gt;0),TRUE))</f>
        <v>0</v>
      </c>
      <c r="M157" s="92" t="str">
        <f t="shared" si="55"/>
        <v/>
      </c>
      <c r="N157" s="92" t="b">
        <f t="shared" si="56"/>
        <v>0</v>
      </c>
      <c r="O157" s="92" t="str">
        <f t="shared" si="57"/>
        <v/>
      </c>
      <c r="P157" s="13" t="b">
        <f t="shared" si="58"/>
        <v>0</v>
      </c>
      <c r="Q157" s="92" t="str">
        <f t="shared" si="59"/>
        <v/>
      </c>
      <c r="R157" s="92" t="b">
        <f t="shared" si="60"/>
        <v>0</v>
      </c>
      <c r="S157" s="94" t="e">
        <f t="shared" si="44"/>
        <v>#VALUE!</v>
      </c>
      <c r="T157" s="94" t="e">
        <f t="shared" si="45"/>
        <v>#VALUE!</v>
      </c>
      <c r="U157" s="94" t="e">
        <f t="shared" si="46"/>
        <v>#VALUE!</v>
      </c>
      <c r="V157" s="95" t="e">
        <f t="shared" si="47"/>
        <v>#VALUE!</v>
      </c>
      <c r="W157" s="95" t="e">
        <f t="shared" si="61"/>
        <v>#VALUE!</v>
      </c>
      <c r="X157" s="95" t="b">
        <f t="shared" si="65"/>
        <v>0</v>
      </c>
      <c r="Y157" s="76" t="str">
        <f t="shared" si="48"/>
        <v/>
      </c>
      <c r="Z157" s="94" t="e" cm="1">
        <f t="array" aca="1" ref="Z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AA157" s="94" t="str">
        <f t="shared" si="49"/>
        <v/>
      </c>
      <c r="AB157" s="96" t="b">
        <f t="shared" si="50"/>
        <v>0</v>
      </c>
      <c r="AC157" s="195">
        <f t="shared" si="62"/>
        <v>0</v>
      </c>
      <c r="AD157" s="195">
        <f>SUMIF($C$14:C156,C157,$AC$14:AC156)</f>
        <v>0</v>
      </c>
      <c r="AE157" s="15">
        <f t="shared" si="63"/>
        <v>10000</v>
      </c>
      <c r="AF157" s="195">
        <f t="shared" si="64"/>
        <v>0</v>
      </c>
    </row>
    <row r="158" spans="1:32" s="30" customFormat="1" x14ac:dyDescent="0.25">
      <c r="A158" s="19">
        <v>144</v>
      </c>
      <c r="B158" s="20"/>
      <c r="C158" s="123"/>
      <c r="D158" s="20"/>
      <c r="E158" s="20"/>
      <c r="F158" s="20"/>
      <c r="G158" s="140"/>
      <c r="H158" s="197">
        <f t="shared" si="51"/>
        <v>0</v>
      </c>
      <c r="I158" s="135" t="str">
        <f t="shared" si="52"/>
        <v/>
      </c>
      <c r="J158" s="92" t="b">
        <f t="shared" si="53"/>
        <v>0</v>
      </c>
      <c r="K158" s="92" t="str">
        <f t="shared" si="54"/>
        <v/>
      </c>
      <c r="L158" s="92" t="b">
        <f>IF(C158="",FALSE,IFERROR(NOT(MATCH(C158,'Anställda och korttidsarbete'!$C:$C,0)&gt;0),TRUE))</f>
        <v>0</v>
      </c>
      <c r="M158" s="92" t="str">
        <f t="shared" si="55"/>
        <v/>
      </c>
      <c r="N158" s="92" t="b">
        <f t="shared" si="56"/>
        <v>0</v>
      </c>
      <c r="O158" s="92" t="str">
        <f t="shared" si="57"/>
        <v/>
      </c>
      <c r="P158" s="13" t="b">
        <f t="shared" si="58"/>
        <v>0</v>
      </c>
      <c r="Q158" s="92" t="str">
        <f t="shared" si="59"/>
        <v/>
      </c>
      <c r="R158" s="92" t="b">
        <f t="shared" si="60"/>
        <v>0</v>
      </c>
      <c r="S158" s="94" t="e">
        <f t="shared" si="44"/>
        <v>#VALUE!</v>
      </c>
      <c r="T158" s="94" t="e">
        <f t="shared" si="45"/>
        <v>#VALUE!</v>
      </c>
      <c r="U158" s="94" t="e">
        <f t="shared" si="46"/>
        <v>#VALUE!</v>
      </c>
      <c r="V158" s="95" t="e">
        <f t="shared" si="47"/>
        <v>#VALUE!</v>
      </c>
      <c r="W158" s="95" t="e">
        <f t="shared" si="61"/>
        <v>#VALUE!</v>
      </c>
      <c r="X158" s="95" t="b">
        <f t="shared" si="65"/>
        <v>0</v>
      </c>
      <c r="Y158" s="76" t="str">
        <f t="shared" si="48"/>
        <v/>
      </c>
      <c r="Z158" s="94" t="e" cm="1">
        <f t="array" aca="1" ref="Z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AA158" s="94" t="str">
        <f t="shared" si="49"/>
        <v/>
      </c>
      <c r="AB158" s="96" t="b">
        <f t="shared" si="50"/>
        <v>0</v>
      </c>
      <c r="AC158" s="195">
        <f t="shared" si="62"/>
        <v>0</v>
      </c>
      <c r="AD158" s="195">
        <f>SUMIF($C$14:C157,C158,$AC$14:AC157)</f>
        <v>0</v>
      </c>
      <c r="AE158" s="15">
        <f t="shared" si="63"/>
        <v>10000</v>
      </c>
      <c r="AF158" s="195">
        <f t="shared" si="64"/>
        <v>0</v>
      </c>
    </row>
    <row r="159" spans="1:32" s="30" customFormat="1" x14ac:dyDescent="0.25">
      <c r="A159" s="19">
        <v>145</v>
      </c>
      <c r="B159" s="20"/>
      <c r="C159" s="123"/>
      <c r="D159" s="20"/>
      <c r="E159" s="20"/>
      <c r="F159" s="20"/>
      <c r="G159" s="140"/>
      <c r="H159" s="197">
        <f t="shared" si="51"/>
        <v>0</v>
      </c>
      <c r="I159" s="135" t="str">
        <f t="shared" si="52"/>
        <v/>
      </c>
      <c r="J159" s="92" t="b">
        <f t="shared" si="53"/>
        <v>0</v>
      </c>
      <c r="K159" s="92" t="str">
        <f t="shared" si="54"/>
        <v/>
      </c>
      <c r="L159" s="92" t="b">
        <f>IF(C159="",FALSE,IFERROR(NOT(MATCH(C159,'Anställda och korttidsarbete'!$C:$C,0)&gt;0),TRUE))</f>
        <v>0</v>
      </c>
      <c r="M159" s="92" t="str">
        <f t="shared" si="55"/>
        <v/>
      </c>
      <c r="N159" s="92" t="b">
        <f t="shared" si="56"/>
        <v>0</v>
      </c>
      <c r="O159" s="92" t="str">
        <f t="shared" si="57"/>
        <v/>
      </c>
      <c r="P159" s="13" t="b">
        <f t="shared" si="58"/>
        <v>0</v>
      </c>
      <c r="Q159" s="92" t="str">
        <f t="shared" si="59"/>
        <v/>
      </c>
      <c r="R159" s="92" t="b">
        <f t="shared" si="60"/>
        <v>0</v>
      </c>
      <c r="S159" s="94" t="e">
        <f t="shared" si="44"/>
        <v>#VALUE!</v>
      </c>
      <c r="T159" s="94" t="e">
        <f t="shared" si="45"/>
        <v>#VALUE!</v>
      </c>
      <c r="U159" s="94" t="e">
        <f t="shared" si="46"/>
        <v>#VALUE!</v>
      </c>
      <c r="V159" s="95" t="e">
        <f t="shared" si="47"/>
        <v>#VALUE!</v>
      </c>
      <c r="W159" s="95" t="e">
        <f t="shared" si="61"/>
        <v>#VALUE!</v>
      </c>
      <c r="X159" s="95" t="b">
        <f t="shared" si="65"/>
        <v>0</v>
      </c>
      <c r="Y159" s="76" t="str">
        <f t="shared" si="48"/>
        <v/>
      </c>
      <c r="Z159" s="94" t="e" cm="1">
        <f t="array" aca="1" ref="Z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AA159" s="94" t="str">
        <f t="shared" si="49"/>
        <v/>
      </c>
      <c r="AB159" s="96" t="b">
        <f t="shared" si="50"/>
        <v>0</v>
      </c>
      <c r="AC159" s="195">
        <f t="shared" si="62"/>
        <v>0</v>
      </c>
      <c r="AD159" s="195">
        <f>SUMIF($C$14:C158,C159,$AC$14:AC158)</f>
        <v>0</v>
      </c>
      <c r="AE159" s="15">
        <f t="shared" si="63"/>
        <v>10000</v>
      </c>
      <c r="AF159" s="195">
        <f t="shared" si="64"/>
        <v>0</v>
      </c>
    </row>
    <row r="160" spans="1:32" s="30" customFormat="1" x14ac:dyDescent="0.25">
      <c r="A160" s="19">
        <v>146</v>
      </c>
      <c r="B160" s="20"/>
      <c r="C160" s="123"/>
      <c r="D160" s="20"/>
      <c r="E160" s="20"/>
      <c r="F160" s="20"/>
      <c r="G160" s="140"/>
      <c r="H160" s="197">
        <f t="shared" si="51"/>
        <v>0</v>
      </c>
      <c r="I160" s="135" t="str">
        <f t="shared" si="52"/>
        <v/>
      </c>
      <c r="J160" s="92" t="b">
        <f t="shared" si="53"/>
        <v>0</v>
      </c>
      <c r="K160" s="92" t="str">
        <f t="shared" si="54"/>
        <v/>
      </c>
      <c r="L160" s="92" t="b">
        <f>IF(C160="",FALSE,IFERROR(NOT(MATCH(C160,'Anställda och korttidsarbete'!$C:$C,0)&gt;0),TRUE))</f>
        <v>0</v>
      </c>
      <c r="M160" s="92" t="str">
        <f t="shared" si="55"/>
        <v/>
      </c>
      <c r="N160" s="92" t="b">
        <f t="shared" si="56"/>
        <v>0</v>
      </c>
      <c r="O160" s="92" t="str">
        <f t="shared" si="57"/>
        <v/>
      </c>
      <c r="P160" s="13" t="b">
        <f t="shared" si="58"/>
        <v>0</v>
      </c>
      <c r="Q160" s="92" t="str">
        <f t="shared" si="59"/>
        <v/>
      </c>
      <c r="R160" s="92" t="b">
        <f t="shared" si="60"/>
        <v>0</v>
      </c>
      <c r="S160" s="94" t="e">
        <f t="shared" si="44"/>
        <v>#VALUE!</v>
      </c>
      <c r="T160" s="94" t="e">
        <f t="shared" si="45"/>
        <v>#VALUE!</v>
      </c>
      <c r="U160" s="94" t="e">
        <f t="shared" si="46"/>
        <v>#VALUE!</v>
      </c>
      <c r="V160" s="95" t="e">
        <f t="shared" si="47"/>
        <v>#VALUE!</v>
      </c>
      <c r="W160" s="95" t="e">
        <f t="shared" si="61"/>
        <v>#VALUE!</v>
      </c>
      <c r="X160" s="95" t="b">
        <f t="shared" si="65"/>
        <v>0</v>
      </c>
      <c r="Y160" s="76" t="str">
        <f t="shared" si="48"/>
        <v/>
      </c>
      <c r="Z160" s="94" t="e" cm="1">
        <f t="array" aca="1" ref="Z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AA160" s="94" t="str">
        <f t="shared" si="49"/>
        <v/>
      </c>
      <c r="AB160" s="96" t="b">
        <f t="shared" si="50"/>
        <v>0</v>
      </c>
      <c r="AC160" s="195">
        <f t="shared" si="62"/>
        <v>0</v>
      </c>
      <c r="AD160" s="195">
        <f>SUMIF($C$14:C159,C160,$AC$14:AC159)</f>
        <v>0</v>
      </c>
      <c r="AE160" s="15">
        <f t="shared" si="63"/>
        <v>10000</v>
      </c>
      <c r="AF160" s="195">
        <f t="shared" si="64"/>
        <v>0</v>
      </c>
    </row>
    <row r="161" spans="1:32" s="30" customFormat="1" x14ac:dyDescent="0.25">
      <c r="A161" s="19">
        <v>147</v>
      </c>
      <c r="B161" s="20"/>
      <c r="C161" s="123"/>
      <c r="D161" s="20"/>
      <c r="E161" s="20"/>
      <c r="F161" s="20"/>
      <c r="G161" s="140"/>
      <c r="H161" s="197">
        <f t="shared" si="51"/>
        <v>0</v>
      </c>
      <c r="I161" s="135" t="str">
        <f t="shared" si="52"/>
        <v/>
      </c>
      <c r="J161" s="92" t="b">
        <f t="shared" si="53"/>
        <v>0</v>
      </c>
      <c r="K161" s="92" t="str">
        <f t="shared" si="54"/>
        <v/>
      </c>
      <c r="L161" s="92" t="b">
        <f>IF(C161="",FALSE,IFERROR(NOT(MATCH(C161,'Anställda och korttidsarbete'!$C:$C,0)&gt;0),TRUE))</f>
        <v>0</v>
      </c>
      <c r="M161" s="92" t="str">
        <f t="shared" si="55"/>
        <v/>
      </c>
      <c r="N161" s="92" t="b">
        <f t="shared" si="56"/>
        <v>0</v>
      </c>
      <c r="O161" s="92" t="str">
        <f t="shared" si="57"/>
        <v/>
      </c>
      <c r="P161" s="13" t="b">
        <f t="shared" si="58"/>
        <v>0</v>
      </c>
      <c r="Q161" s="92" t="str">
        <f t="shared" si="59"/>
        <v/>
      </c>
      <c r="R161" s="92" t="b">
        <f t="shared" si="60"/>
        <v>0</v>
      </c>
      <c r="S161" s="94" t="e">
        <f t="shared" si="44"/>
        <v>#VALUE!</v>
      </c>
      <c r="T161" s="94" t="e">
        <f t="shared" si="45"/>
        <v>#VALUE!</v>
      </c>
      <c r="U161" s="94" t="e">
        <f t="shared" si="46"/>
        <v>#VALUE!</v>
      </c>
      <c r="V161" s="95" t="e">
        <f t="shared" si="47"/>
        <v>#VALUE!</v>
      </c>
      <c r="W161" s="95" t="e">
        <f t="shared" si="61"/>
        <v>#VALUE!</v>
      </c>
      <c r="X161" s="95" t="b">
        <f t="shared" si="65"/>
        <v>0</v>
      </c>
      <c r="Y161" s="76" t="str">
        <f t="shared" si="48"/>
        <v/>
      </c>
      <c r="Z161" s="94" t="e" cm="1">
        <f t="array" aca="1" ref="Z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AA161" s="94" t="str">
        <f t="shared" si="49"/>
        <v/>
      </c>
      <c r="AB161" s="96" t="b">
        <f t="shared" si="50"/>
        <v>0</v>
      </c>
      <c r="AC161" s="195">
        <f t="shared" si="62"/>
        <v>0</v>
      </c>
      <c r="AD161" s="195">
        <f>SUMIF($C$14:C160,C161,$AC$14:AC160)</f>
        <v>0</v>
      </c>
      <c r="AE161" s="15">
        <f t="shared" si="63"/>
        <v>10000</v>
      </c>
      <c r="AF161" s="195">
        <f t="shared" si="64"/>
        <v>0</v>
      </c>
    </row>
    <row r="162" spans="1:32" s="30" customFormat="1" x14ac:dyDescent="0.25">
      <c r="A162" s="19">
        <v>148</v>
      </c>
      <c r="B162" s="20"/>
      <c r="C162" s="123"/>
      <c r="D162" s="20"/>
      <c r="E162" s="20"/>
      <c r="F162" s="20"/>
      <c r="G162" s="140"/>
      <c r="H162" s="197">
        <f t="shared" si="51"/>
        <v>0</v>
      </c>
      <c r="I162" s="135" t="str">
        <f t="shared" si="52"/>
        <v/>
      </c>
      <c r="J162" s="92" t="b">
        <f t="shared" si="53"/>
        <v>0</v>
      </c>
      <c r="K162" s="92" t="str">
        <f t="shared" si="54"/>
        <v/>
      </c>
      <c r="L162" s="92" t="b">
        <f>IF(C162="",FALSE,IFERROR(NOT(MATCH(C162,'Anställda och korttidsarbete'!$C:$C,0)&gt;0),TRUE))</f>
        <v>0</v>
      </c>
      <c r="M162" s="92" t="str">
        <f t="shared" si="55"/>
        <v/>
      </c>
      <c r="N162" s="92" t="b">
        <f t="shared" si="56"/>
        <v>0</v>
      </c>
      <c r="O162" s="92" t="str">
        <f t="shared" si="57"/>
        <v/>
      </c>
      <c r="P162" s="13" t="b">
        <f t="shared" si="58"/>
        <v>0</v>
      </c>
      <c r="Q162" s="92" t="str">
        <f t="shared" si="59"/>
        <v/>
      </c>
      <c r="R162" s="92" t="b">
        <f t="shared" si="60"/>
        <v>0</v>
      </c>
      <c r="S162" s="94" t="e">
        <f t="shared" si="44"/>
        <v>#VALUE!</v>
      </c>
      <c r="T162" s="94" t="e">
        <f t="shared" si="45"/>
        <v>#VALUE!</v>
      </c>
      <c r="U162" s="94" t="e">
        <f t="shared" si="46"/>
        <v>#VALUE!</v>
      </c>
      <c r="V162" s="95" t="e">
        <f t="shared" si="47"/>
        <v>#VALUE!</v>
      </c>
      <c r="W162" s="95" t="e">
        <f t="shared" si="61"/>
        <v>#VALUE!</v>
      </c>
      <c r="X162" s="95" t="b">
        <f t="shared" si="65"/>
        <v>0</v>
      </c>
      <c r="Y162" s="76" t="str">
        <f t="shared" si="48"/>
        <v/>
      </c>
      <c r="Z162" s="94" t="e" cm="1">
        <f t="array" aca="1" ref="Z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AA162" s="94" t="str">
        <f t="shared" si="49"/>
        <v/>
      </c>
      <c r="AB162" s="96" t="b">
        <f t="shared" si="50"/>
        <v>0</v>
      </c>
      <c r="AC162" s="195">
        <f t="shared" si="62"/>
        <v>0</v>
      </c>
      <c r="AD162" s="195">
        <f>SUMIF($C$14:C161,C162,$AC$14:AC161)</f>
        <v>0</v>
      </c>
      <c r="AE162" s="15">
        <f t="shared" si="63"/>
        <v>10000</v>
      </c>
      <c r="AF162" s="195">
        <f t="shared" si="64"/>
        <v>0</v>
      </c>
    </row>
    <row r="163" spans="1:32" s="30" customFormat="1" x14ac:dyDescent="0.25">
      <c r="A163" s="19">
        <v>149</v>
      </c>
      <c r="B163" s="20"/>
      <c r="C163" s="123"/>
      <c r="D163" s="20"/>
      <c r="E163" s="20"/>
      <c r="F163" s="20"/>
      <c r="G163" s="140"/>
      <c r="H163" s="197">
        <f t="shared" si="51"/>
        <v>0</v>
      </c>
      <c r="I163" s="135" t="str">
        <f t="shared" si="52"/>
        <v/>
      </c>
      <c r="J163" s="92" t="b">
        <f t="shared" si="53"/>
        <v>0</v>
      </c>
      <c r="K163" s="92" t="str">
        <f t="shared" si="54"/>
        <v/>
      </c>
      <c r="L163" s="92" t="b">
        <f>IF(C163="",FALSE,IFERROR(NOT(MATCH(C163,'Anställda och korttidsarbete'!$C:$C,0)&gt;0),TRUE))</f>
        <v>0</v>
      </c>
      <c r="M163" s="92" t="str">
        <f t="shared" si="55"/>
        <v/>
      </c>
      <c r="N163" s="92" t="b">
        <f t="shared" si="56"/>
        <v>0</v>
      </c>
      <c r="O163" s="92" t="str">
        <f t="shared" si="57"/>
        <v/>
      </c>
      <c r="P163" s="13" t="b">
        <f t="shared" si="58"/>
        <v>0</v>
      </c>
      <c r="Q163" s="92" t="str">
        <f t="shared" si="59"/>
        <v/>
      </c>
      <c r="R163" s="92" t="b">
        <f t="shared" si="60"/>
        <v>0</v>
      </c>
      <c r="S163" s="94" t="e">
        <f t="shared" si="44"/>
        <v>#VALUE!</v>
      </c>
      <c r="T163" s="94" t="e">
        <f t="shared" si="45"/>
        <v>#VALUE!</v>
      </c>
      <c r="U163" s="94" t="e">
        <f t="shared" si="46"/>
        <v>#VALUE!</v>
      </c>
      <c r="V163" s="95" t="e">
        <f t="shared" si="47"/>
        <v>#VALUE!</v>
      </c>
      <c r="W163" s="95" t="e">
        <f t="shared" si="61"/>
        <v>#VALUE!</v>
      </c>
      <c r="X163" s="95" t="b">
        <f t="shared" si="65"/>
        <v>0</v>
      </c>
      <c r="Y163" s="76" t="str">
        <f t="shared" si="48"/>
        <v/>
      </c>
      <c r="Z163" s="94" t="e" cm="1">
        <f t="array" aca="1" ref="Z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AA163" s="94" t="str">
        <f t="shared" si="49"/>
        <v/>
      </c>
      <c r="AB163" s="96" t="b">
        <f t="shared" si="50"/>
        <v>0</v>
      </c>
      <c r="AC163" s="195">
        <f t="shared" si="62"/>
        <v>0</v>
      </c>
      <c r="AD163" s="195">
        <f>SUMIF($C$14:C162,C163,$AC$14:AC162)</f>
        <v>0</v>
      </c>
      <c r="AE163" s="15">
        <f t="shared" si="63"/>
        <v>10000</v>
      </c>
      <c r="AF163" s="195">
        <f t="shared" si="64"/>
        <v>0</v>
      </c>
    </row>
    <row r="164" spans="1:32" s="30" customFormat="1" x14ac:dyDescent="0.25">
      <c r="A164" s="19">
        <v>150</v>
      </c>
      <c r="B164" s="20"/>
      <c r="C164" s="123"/>
      <c r="D164" s="20"/>
      <c r="E164" s="20"/>
      <c r="F164" s="20"/>
      <c r="G164" s="140"/>
      <c r="H164" s="197">
        <f t="shared" si="51"/>
        <v>0</v>
      </c>
      <c r="I164" s="135" t="str">
        <f t="shared" si="52"/>
        <v/>
      </c>
      <c r="J164" s="92" t="b">
        <f t="shared" si="53"/>
        <v>0</v>
      </c>
      <c r="K164" s="92" t="str">
        <f t="shared" si="54"/>
        <v/>
      </c>
      <c r="L164" s="92" t="b">
        <f>IF(C164="",FALSE,IFERROR(NOT(MATCH(C164,'Anställda och korttidsarbete'!$C:$C,0)&gt;0),TRUE))</f>
        <v>0</v>
      </c>
      <c r="M164" s="92" t="str">
        <f t="shared" si="55"/>
        <v/>
      </c>
      <c r="N164" s="92" t="b">
        <f t="shared" si="56"/>
        <v>0</v>
      </c>
      <c r="O164" s="92" t="str">
        <f t="shared" si="57"/>
        <v/>
      </c>
      <c r="P164" s="13" t="b">
        <f t="shared" si="58"/>
        <v>0</v>
      </c>
      <c r="Q164" s="92" t="str">
        <f t="shared" si="59"/>
        <v/>
      </c>
      <c r="R164" s="92" t="b">
        <f t="shared" si="60"/>
        <v>0</v>
      </c>
      <c r="S164" s="94" t="e">
        <f t="shared" si="44"/>
        <v>#VALUE!</v>
      </c>
      <c r="T164" s="94" t="e">
        <f t="shared" si="45"/>
        <v>#VALUE!</v>
      </c>
      <c r="U164" s="94" t="e">
        <f t="shared" si="46"/>
        <v>#VALUE!</v>
      </c>
      <c r="V164" s="95" t="e">
        <f t="shared" si="47"/>
        <v>#VALUE!</v>
      </c>
      <c r="W164" s="95" t="e">
        <f t="shared" si="61"/>
        <v>#VALUE!</v>
      </c>
      <c r="X164" s="95" t="b">
        <f t="shared" si="65"/>
        <v>0</v>
      </c>
      <c r="Y164" s="76" t="str">
        <f t="shared" si="48"/>
        <v/>
      </c>
      <c r="Z164" s="94" t="e" cm="1">
        <f t="array" aca="1" ref="Z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AA164" s="94" t="str">
        <f t="shared" si="49"/>
        <v/>
      </c>
      <c r="AB164" s="96" t="b">
        <f t="shared" si="50"/>
        <v>0</v>
      </c>
      <c r="AC164" s="195">
        <f t="shared" si="62"/>
        <v>0</v>
      </c>
      <c r="AD164" s="195">
        <f>SUMIF($C$14:C163,C164,$AC$14:AC163)</f>
        <v>0</v>
      </c>
      <c r="AE164" s="15">
        <f t="shared" si="63"/>
        <v>10000</v>
      </c>
      <c r="AF164" s="195">
        <f t="shared" si="64"/>
        <v>0</v>
      </c>
    </row>
    <row r="165" spans="1:32" s="30" customFormat="1" x14ac:dyDescent="0.25">
      <c r="A165" s="19">
        <v>151</v>
      </c>
      <c r="B165" s="20"/>
      <c r="C165" s="123"/>
      <c r="D165" s="20"/>
      <c r="E165" s="20"/>
      <c r="F165" s="20"/>
      <c r="G165" s="140"/>
      <c r="H165" s="197">
        <f t="shared" si="51"/>
        <v>0</v>
      </c>
      <c r="I165" s="135" t="str">
        <f t="shared" si="52"/>
        <v/>
      </c>
      <c r="J165" s="92" t="b">
        <f t="shared" si="53"/>
        <v>0</v>
      </c>
      <c r="K165" s="92" t="str">
        <f t="shared" si="54"/>
        <v/>
      </c>
      <c r="L165" s="92" t="b">
        <f>IF(C165="",FALSE,IFERROR(NOT(MATCH(C165,'Anställda och korttidsarbete'!$C:$C,0)&gt;0),TRUE))</f>
        <v>0</v>
      </c>
      <c r="M165" s="92" t="str">
        <f t="shared" si="55"/>
        <v/>
      </c>
      <c r="N165" s="92" t="b">
        <f t="shared" si="56"/>
        <v>0</v>
      </c>
      <c r="O165" s="92" t="str">
        <f t="shared" si="57"/>
        <v/>
      </c>
      <c r="P165" s="13" t="b">
        <f t="shared" si="58"/>
        <v>0</v>
      </c>
      <c r="Q165" s="92" t="str">
        <f t="shared" si="59"/>
        <v/>
      </c>
      <c r="R165" s="92" t="b">
        <f t="shared" si="60"/>
        <v>0</v>
      </c>
      <c r="S165" s="94" t="e">
        <f t="shared" si="44"/>
        <v>#VALUE!</v>
      </c>
      <c r="T165" s="94" t="e">
        <f t="shared" si="45"/>
        <v>#VALUE!</v>
      </c>
      <c r="U165" s="94" t="e">
        <f t="shared" si="46"/>
        <v>#VALUE!</v>
      </c>
      <c r="V165" s="95" t="e">
        <f t="shared" si="47"/>
        <v>#VALUE!</v>
      </c>
      <c r="W165" s="95" t="e">
        <f t="shared" si="61"/>
        <v>#VALUE!</v>
      </c>
      <c r="X165" s="95" t="b">
        <f t="shared" si="65"/>
        <v>0</v>
      </c>
      <c r="Y165" s="76" t="str">
        <f t="shared" si="48"/>
        <v/>
      </c>
      <c r="Z165" s="94" t="e" cm="1">
        <f t="array" aca="1" ref="Z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AA165" s="94" t="str">
        <f t="shared" si="49"/>
        <v/>
      </c>
      <c r="AB165" s="96" t="b">
        <f t="shared" si="50"/>
        <v>0</v>
      </c>
      <c r="AC165" s="195">
        <f t="shared" si="62"/>
        <v>0</v>
      </c>
      <c r="AD165" s="195">
        <f>SUMIF($C$14:C164,C165,$AC$14:AC164)</f>
        <v>0</v>
      </c>
      <c r="AE165" s="15">
        <f t="shared" si="63"/>
        <v>10000</v>
      </c>
      <c r="AF165" s="195">
        <f t="shared" si="64"/>
        <v>0</v>
      </c>
    </row>
    <row r="166" spans="1:32" s="30" customFormat="1" x14ac:dyDescent="0.25">
      <c r="A166" s="19">
        <v>152</v>
      </c>
      <c r="B166" s="20"/>
      <c r="C166" s="123"/>
      <c r="D166" s="20"/>
      <c r="E166" s="20"/>
      <c r="F166" s="20"/>
      <c r="G166" s="140"/>
      <c r="H166" s="197">
        <f t="shared" si="51"/>
        <v>0</v>
      </c>
      <c r="I166" s="135" t="str">
        <f t="shared" si="52"/>
        <v/>
      </c>
      <c r="J166" s="92" t="b">
        <f t="shared" si="53"/>
        <v>0</v>
      </c>
      <c r="K166" s="92" t="str">
        <f t="shared" si="54"/>
        <v/>
      </c>
      <c r="L166" s="92" t="b">
        <f>IF(C166="",FALSE,IFERROR(NOT(MATCH(C166,'Anställda och korttidsarbete'!$C:$C,0)&gt;0),TRUE))</f>
        <v>0</v>
      </c>
      <c r="M166" s="92" t="str">
        <f t="shared" si="55"/>
        <v/>
      </c>
      <c r="N166" s="92" t="b">
        <f t="shared" si="56"/>
        <v>0</v>
      </c>
      <c r="O166" s="92" t="str">
        <f t="shared" si="57"/>
        <v/>
      </c>
      <c r="P166" s="13" t="b">
        <f t="shared" si="58"/>
        <v>0</v>
      </c>
      <c r="Q166" s="92" t="str">
        <f t="shared" si="59"/>
        <v/>
      </c>
      <c r="R166" s="92" t="b">
        <f t="shared" si="60"/>
        <v>0</v>
      </c>
      <c r="S166" s="94" t="e">
        <f t="shared" si="44"/>
        <v>#VALUE!</v>
      </c>
      <c r="T166" s="94" t="e">
        <f t="shared" si="45"/>
        <v>#VALUE!</v>
      </c>
      <c r="U166" s="94" t="e">
        <f t="shared" si="46"/>
        <v>#VALUE!</v>
      </c>
      <c r="V166" s="95" t="e">
        <f t="shared" si="47"/>
        <v>#VALUE!</v>
      </c>
      <c r="W166" s="95" t="e">
        <f t="shared" si="61"/>
        <v>#VALUE!</v>
      </c>
      <c r="X166" s="95" t="b">
        <f t="shared" si="65"/>
        <v>0</v>
      </c>
      <c r="Y166" s="76" t="str">
        <f t="shared" si="48"/>
        <v/>
      </c>
      <c r="Z166" s="94" t="e" cm="1">
        <f t="array" aca="1" ref="Z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AA166" s="94" t="str">
        <f t="shared" si="49"/>
        <v/>
      </c>
      <c r="AB166" s="96" t="b">
        <f t="shared" si="50"/>
        <v>0</v>
      </c>
      <c r="AC166" s="195">
        <f t="shared" si="62"/>
        <v>0</v>
      </c>
      <c r="AD166" s="195">
        <f>SUMIF($C$14:C165,C166,$AC$14:AC165)</f>
        <v>0</v>
      </c>
      <c r="AE166" s="15">
        <f t="shared" si="63"/>
        <v>10000</v>
      </c>
      <c r="AF166" s="195">
        <f t="shared" si="64"/>
        <v>0</v>
      </c>
    </row>
    <row r="167" spans="1:32" s="30" customFormat="1" x14ac:dyDescent="0.25">
      <c r="A167" s="19">
        <v>153</v>
      </c>
      <c r="B167" s="20"/>
      <c r="C167" s="123"/>
      <c r="D167" s="20"/>
      <c r="E167" s="20"/>
      <c r="F167" s="20"/>
      <c r="G167" s="140"/>
      <c r="H167" s="197">
        <f t="shared" si="51"/>
        <v>0</v>
      </c>
      <c r="I167" s="135" t="str">
        <f t="shared" si="52"/>
        <v/>
      </c>
      <c r="J167" s="92" t="b">
        <f t="shared" si="53"/>
        <v>0</v>
      </c>
      <c r="K167" s="92" t="str">
        <f t="shared" si="54"/>
        <v/>
      </c>
      <c r="L167" s="92" t="b">
        <f>IF(C167="",FALSE,IFERROR(NOT(MATCH(C167,'Anställda och korttidsarbete'!$C:$C,0)&gt;0),TRUE))</f>
        <v>0</v>
      </c>
      <c r="M167" s="92" t="str">
        <f t="shared" si="55"/>
        <v/>
      </c>
      <c r="N167" s="92" t="b">
        <f t="shared" si="56"/>
        <v>0</v>
      </c>
      <c r="O167" s="92" t="str">
        <f t="shared" si="57"/>
        <v/>
      </c>
      <c r="P167" s="13" t="b">
        <f t="shared" si="58"/>
        <v>0</v>
      </c>
      <c r="Q167" s="92" t="str">
        <f t="shared" si="59"/>
        <v/>
      </c>
      <c r="R167" s="92" t="b">
        <f t="shared" si="60"/>
        <v>0</v>
      </c>
      <c r="S167" s="94" t="e">
        <f t="shared" si="44"/>
        <v>#VALUE!</v>
      </c>
      <c r="T167" s="94" t="e">
        <f t="shared" si="45"/>
        <v>#VALUE!</v>
      </c>
      <c r="U167" s="94" t="e">
        <f t="shared" si="46"/>
        <v>#VALUE!</v>
      </c>
      <c r="V167" s="95" t="e">
        <f t="shared" si="47"/>
        <v>#VALUE!</v>
      </c>
      <c r="W167" s="95" t="e">
        <f t="shared" si="61"/>
        <v>#VALUE!</v>
      </c>
      <c r="X167" s="95" t="b">
        <f t="shared" si="65"/>
        <v>0</v>
      </c>
      <c r="Y167" s="76" t="str">
        <f t="shared" si="48"/>
        <v/>
      </c>
      <c r="Z167" s="94" t="e" cm="1">
        <f t="array" aca="1" ref="Z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AA167" s="94" t="str">
        <f t="shared" si="49"/>
        <v/>
      </c>
      <c r="AB167" s="96" t="b">
        <f t="shared" si="50"/>
        <v>0</v>
      </c>
      <c r="AC167" s="195">
        <f t="shared" si="62"/>
        <v>0</v>
      </c>
      <c r="AD167" s="195">
        <f>SUMIF($C$14:C166,C167,$AC$14:AC166)</f>
        <v>0</v>
      </c>
      <c r="AE167" s="15">
        <f t="shared" si="63"/>
        <v>10000</v>
      </c>
      <c r="AF167" s="195">
        <f t="shared" si="64"/>
        <v>0</v>
      </c>
    </row>
    <row r="168" spans="1:32" s="30" customFormat="1" x14ac:dyDescent="0.25">
      <c r="A168" s="19">
        <v>154</v>
      </c>
      <c r="B168" s="20"/>
      <c r="C168" s="123"/>
      <c r="D168" s="20"/>
      <c r="E168" s="20"/>
      <c r="F168" s="20"/>
      <c r="G168" s="140"/>
      <c r="H168" s="197">
        <f t="shared" si="51"/>
        <v>0</v>
      </c>
      <c r="I168" s="135" t="str">
        <f t="shared" si="52"/>
        <v/>
      </c>
      <c r="J168" s="92" t="b">
        <f t="shared" si="53"/>
        <v>0</v>
      </c>
      <c r="K168" s="92" t="str">
        <f t="shared" si="54"/>
        <v/>
      </c>
      <c r="L168" s="92" t="b">
        <f>IF(C168="",FALSE,IFERROR(NOT(MATCH(C168,'Anställda och korttidsarbete'!$C:$C,0)&gt;0),TRUE))</f>
        <v>0</v>
      </c>
      <c r="M168" s="92" t="str">
        <f t="shared" si="55"/>
        <v/>
      </c>
      <c r="N168" s="92" t="b">
        <f t="shared" si="56"/>
        <v>0</v>
      </c>
      <c r="O168" s="92" t="str">
        <f t="shared" si="57"/>
        <v/>
      </c>
      <c r="P168" s="13" t="b">
        <f t="shared" si="58"/>
        <v>0</v>
      </c>
      <c r="Q168" s="92" t="str">
        <f t="shared" si="59"/>
        <v/>
      </c>
      <c r="R168" s="92" t="b">
        <f t="shared" si="60"/>
        <v>0</v>
      </c>
      <c r="S168" s="94" t="e">
        <f t="shared" si="44"/>
        <v>#VALUE!</v>
      </c>
      <c r="T168" s="94" t="e">
        <f t="shared" si="45"/>
        <v>#VALUE!</v>
      </c>
      <c r="U168" s="94" t="e">
        <f t="shared" si="46"/>
        <v>#VALUE!</v>
      </c>
      <c r="V168" s="95" t="e">
        <f t="shared" si="47"/>
        <v>#VALUE!</v>
      </c>
      <c r="W168" s="95" t="e">
        <f t="shared" si="61"/>
        <v>#VALUE!</v>
      </c>
      <c r="X168" s="95" t="b">
        <f t="shared" si="65"/>
        <v>0</v>
      </c>
      <c r="Y168" s="76" t="str">
        <f t="shared" si="48"/>
        <v/>
      </c>
      <c r="Z168" s="94" t="e" cm="1">
        <f t="array" aca="1" ref="Z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AA168" s="94" t="str">
        <f t="shared" si="49"/>
        <v/>
      </c>
      <c r="AB168" s="96" t="b">
        <f t="shared" si="50"/>
        <v>0</v>
      </c>
      <c r="AC168" s="195">
        <f t="shared" si="62"/>
        <v>0</v>
      </c>
      <c r="AD168" s="195">
        <f>SUMIF($C$14:C167,C168,$AC$14:AC167)</f>
        <v>0</v>
      </c>
      <c r="AE168" s="15">
        <f t="shared" si="63"/>
        <v>10000</v>
      </c>
      <c r="AF168" s="195">
        <f t="shared" si="64"/>
        <v>0</v>
      </c>
    </row>
    <row r="169" spans="1:32" s="30" customFormat="1" x14ac:dyDescent="0.25">
      <c r="A169" s="19">
        <v>155</v>
      </c>
      <c r="B169" s="20"/>
      <c r="C169" s="123"/>
      <c r="D169" s="20"/>
      <c r="E169" s="20"/>
      <c r="F169" s="20"/>
      <c r="G169" s="140"/>
      <c r="H169" s="197">
        <f t="shared" si="51"/>
        <v>0</v>
      </c>
      <c r="I169" s="135" t="str">
        <f t="shared" si="52"/>
        <v/>
      </c>
      <c r="J169" s="92" t="b">
        <f t="shared" si="53"/>
        <v>0</v>
      </c>
      <c r="K169" s="92" t="str">
        <f t="shared" si="54"/>
        <v/>
      </c>
      <c r="L169" s="92" t="b">
        <f>IF(C169="",FALSE,IFERROR(NOT(MATCH(C169,'Anställda och korttidsarbete'!$C:$C,0)&gt;0),TRUE))</f>
        <v>0</v>
      </c>
      <c r="M169" s="92" t="str">
        <f t="shared" si="55"/>
        <v/>
      </c>
      <c r="N169" s="92" t="b">
        <f t="shared" si="56"/>
        <v>0</v>
      </c>
      <c r="O169" s="92" t="str">
        <f t="shared" si="57"/>
        <v/>
      </c>
      <c r="P169" s="13" t="b">
        <f t="shared" si="58"/>
        <v>0</v>
      </c>
      <c r="Q169" s="92" t="str">
        <f t="shared" si="59"/>
        <v/>
      </c>
      <c r="R169" s="92" t="b">
        <f t="shared" si="60"/>
        <v>0</v>
      </c>
      <c r="S169" s="94" t="e">
        <f t="shared" si="44"/>
        <v>#VALUE!</v>
      </c>
      <c r="T169" s="94" t="e">
        <f t="shared" si="45"/>
        <v>#VALUE!</v>
      </c>
      <c r="U169" s="94" t="e">
        <f t="shared" si="46"/>
        <v>#VALUE!</v>
      </c>
      <c r="V169" s="95" t="e">
        <f t="shared" si="47"/>
        <v>#VALUE!</v>
      </c>
      <c r="W169" s="95" t="e">
        <f t="shared" si="61"/>
        <v>#VALUE!</v>
      </c>
      <c r="X169" s="95" t="b">
        <f t="shared" si="65"/>
        <v>0</v>
      </c>
      <c r="Y169" s="76" t="str">
        <f t="shared" si="48"/>
        <v/>
      </c>
      <c r="Z169" s="94" t="e" cm="1">
        <f t="array" aca="1" ref="Z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AA169" s="94" t="str">
        <f t="shared" si="49"/>
        <v/>
      </c>
      <c r="AB169" s="96" t="b">
        <f t="shared" si="50"/>
        <v>0</v>
      </c>
      <c r="AC169" s="195">
        <f t="shared" si="62"/>
        <v>0</v>
      </c>
      <c r="AD169" s="195">
        <f>SUMIF($C$14:C168,C169,$AC$14:AC168)</f>
        <v>0</v>
      </c>
      <c r="AE169" s="15">
        <f t="shared" si="63"/>
        <v>10000</v>
      </c>
      <c r="AF169" s="195">
        <f t="shared" si="64"/>
        <v>0</v>
      </c>
    </row>
    <row r="170" spans="1:32" s="30" customFormat="1" x14ac:dyDescent="0.25">
      <c r="A170" s="19">
        <v>156</v>
      </c>
      <c r="B170" s="20"/>
      <c r="C170" s="123"/>
      <c r="D170" s="20"/>
      <c r="E170" s="20"/>
      <c r="F170" s="20"/>
      <c r="G170" s="140"/>
      <c r="H170" s="197">
        <f t="shared" si="51"/>
        <v>0</v>
      </c>
      <c r="I170" s="135" t="str">
        <f t="shared" si="52"/>
        <v/>
      </c>
      <c r="J170" s="92" t="b">
        <f t="shared" si="53"/>
        <v>0</v>
      </c>
      <c r="K170" s="92" t="str">
        <f t="shared" si="54"/>
        <v/>
      </c>
      <c r="L170" s="92" t="b">
        <f>IF(C170="",FALSE,IFERROR(NOT(MATCH(C170,'Anställda och korttidsarbete'!$C:$C,0)&gt;0),TRUE))</f>
        <v>0</v>
      </c>
      <c r="M170" s="92" t="str">
        <f t="shared" si="55"/>
        <v/>
      </c>
      <c r="N170" s="92" t="b">
        <f t="shared" si="56"/>
        <v>0</v>
      </c>
      <c r="O170" s="92" t="str">
        <f t="shared" si="57"/>
        <v/>
      </c>
      <c r="P170" s="13" t="b">
        <f t="shared" si="58"/>
        <v>0</v>
      </c>
      <c r="Q170" s="92" t="str">
        <f t="shared" si="59"/>
        <v/>
      </c>
      <c r="R170" s="92" t="b">
        <f t="shared" si="60"/>
        <v>0</v>
      </c>
      <c r="S170" s="94" t="e">
        <f t="shared" si="44"/>
        <v>#VALUE!</v>
      </c>
      <c r="T170" s="94" t="e">
        <f t="shared" si="45"/>
        <v>#VALUE!</v>
      </c>
      <c r="U170" s="94" t="e">
        <f t="shared" si="46"/>
        <v>#VALUE!</v>
      </c>
      <c r="V170" s="95" t="e">
        <f t="shared" si="47"/>
        <v>#VALUE!</v>
      </c>
      <c r="W170" s="95" t="e">
        <f t="shared" si="61"/>
        <v>#VALUE!</v>
      </c>
      <c r="X170" s="95" t="b">
        <f t="shared" si="65"/>
        <v>0</v>
      </c>
      <c r="Y170" s="76" t="str">
        <f t="shared" si="48"/>
        <v/>
      </c>
      <c r="Z170" s="94" t="e" cm="1">
        <f t="array" aca="1" ref="Z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AA170" s="94" t="str">
        <f t="shared" si="49"/>
        <v/>
      </c>
      <c r="AB170" s="96" t="b">
        <f t="shared" si="50"/>
        <v>0</v>
      </c>
      <c r="AC170" s="195">
        <f t="shared" si="62"/>
        <v>0</v>
      </c>
      <c r="AD170" s="195">
        <f>SUMIF($C$14:C169,C170,$AC$14:AC169)</f>
        <v>0</v>
      </c>
      <c r="AE170" s="15">
        <f t="shared" si="63"/>
        <v>10000</v>
      </c>
      <c r="AF170" s="195">
        <f t="shared" si="64"/>
        <v>0</v>
      </c>
    </row>
    <row r="171" spans="1:32" s="30" customFormat="1" x14ac:dyDescent="0.25">
      <c r="A171" s="19">
        <v>157</v>
      </c>
      <c r="B171" s="20"/>
      <c r="C171" s="123"/>
      <c r="D171" s="20"/>
      <c r="E171" s="20"/>
      <c r="F171" s="20"/>
      <c r="G171" s="140"/>
      <c r="H171" s="197">
        <f t="shared" si="51"/>
        <v>0</v>
      </c>
      <c r="I171" s="135" t="str">
        <f t="shared" si="52"/>
        <v/>
      </c>
      <c r="J171" s="92" t="b">
        <f t="shared" si="53"/>
        <v>0</v>
      </c>
      <c r="K171" s="92" t="str">
        <f t="shared" si="54"/>
        <v/>
      </c>
      <c r="L171" s="92" t="b">
        <f>IF(C171="",FALSE,IFERROR(NOT(MATCH(C171,'Anställda och korttidsarbete'!$C:$C,0)&gt;0),TRUE))</f>
        <v>0</v>
      </c>
      <c r="M171" s="92" t="str">
        <f t="shared" si="55"/>
        <v/>
      </c>
      <c r="N171" s="92" t="b">
        <f t="shared" si="56"/>
        <v>0</v>
      </c>
      <c r="O171" s="92" t="str">
        <f t="shared" si="57"/>
        <v/>
      </c>
      <c r="P171" s="13" t="b">
        <f t="shared" si="58"/>
        <v>0</v>
      </c>
      <c r="Q171" s="92" t="str">
        <f t="shared" si="59"/>
        <v/>
      </c>
      <c r="R171" s="92" t="b">
        <f t="shared" si="60"/>
        <v>0</v>
      </c>
      <c r="S171" s="94" t="e">
        <f t="shared" si="44"/>
        <v>#VALUE!</v>
      </c>
      <c r="T171" s="94" t="e">
        <f t="shared" si="45"/>
        <v>#VALUE!</v>
      </c>
      <c r="U171" s="94" t="e">
        <f t="shared" si="46"/>
        <v>#VALUE!</v>
      </c>
      <c r="V171" s="95" t="e">
        <f t="shared" si="47"/>
        <v>#VALUE!</v>
      </c>
      <c r="W171" s="95" t="e">
        <f t="shared" si="61"/>
        <v>#VALUE!</v>
      </c>
      <c r="X171" s="95" t="b">
        <f t="shared" si="65"/>
        <v>0</v>
      </c>
      <c r="Y171" s="76" t="str">
        <f t="shared" si="48"/>
        <v/>
      </c>
      <c r="Z171" s="94" t="e" cm="1">
        <f t="array" aca="1" ref="Z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AA171" s="94" t="str">
        <f t="shared" si="49"/>
        <v/>
      </c>
      <c r="AB171" s="96" t="b">
        <f t="shared" si="50"/>
        <v>0</v>
      </c>
      <c r="AC171" s="195">
        <f t="shared" si="62"/>
        <v>0</v>
      </c>
      <c r="AD171" s="195">
        <f>SUMIF($C$14:C170,C171,$AC$14:AC170)</f>
        <v>0</v>
      </c>
      <c r="AE171" s="15">
        <f t="shared" si="63"/>
        <v>10000</v>
      </c>
      <c r="AF171" s="195">
        <f t="shared" si="64"/>
        <v>0</v>
      </c>
    </row>
    <row r="172" spans="1:32" s="30" customFormat="1" x14ac:dyDescent="0.25">
      <c r="A172" s="19">
        <v>158</v>
      </c>
      <c r="B172" s="20"/>
      <c r="C172" s="123"/>
      <c r="D172" s="20"/>
      <c r="E172" s="20"/>
      <c r="F172" s="20"/>
      <c r="G172" s="140"/>
      <c r="H172" s="197">
        <f t="shared" si="51"/>
        <v>0</v>
      </c>
      <c r="I172" s="135" t="str">
        <f t="shared" si="52"/>
        <v/>
      </c>
      <c r="J172" s="92" t="b">
        <f t="shared" si="53"/>
        <v>0</v>
      </c>
      <c r="K172" s="92" t="str">
        <f t="shared" si="54"/>
        <v/>
      </c>
      <c r="L172" s="92" t="b">
        <f>IF(C172="",FALSE,IFERROR(NOT(MATCH(C172,'Anställda och korttidsarbete'!$C:$C,0)&gt;0),TRUE))</f>
        <v>0</v>
      </c>
      <c r="M172" s="92" t="str">
        <f t="shared" si="55"/>
        <v/>
      </c>
      <c r="N172" s="92" t="b">
        <f t="shared" si="56"/>
        <v>0</v>
      </c>
      <c r="O172" s="92" t="str">
        <f t="shared" si="57"/>
        <v/>
      </c>
      <c r="P172" s="13" t="b">
        <f t="shared" si="58"/>
        <v>0</v>
      </c>
      <c r="Q172" s="92" t="str">
        <f t="shared" si="59"/>
        <v/>
      </c>
      <c r="R172" s="92" t="b">
        <f t="shared" si="60"/>
        <v>0</v>
      </c>
      <c r="S172" s="94" t="e">
        <f t="shared" si="44"/>
        <v>#VALUE!</v>
      </c>
      <c r="T172" s="94" t="e">
        <f t="shared" si="45"/>
        <v>#VALUE!</v>
      </c>
      <c r="U172" s="94" t="e">
        <f t="shared" si="46"/>
        <v>#VALUE!</v>
      </c>
      <c r="V172" s="95" t="e">
        <f t="shared" si="47"/>
        <v>#VALUE!</v>
      </c>
      <c r="W172" s="95" t="e">
        <f t="shared" si="61"/>
        <v>#VALUE!</v>
      </c>
      <c r="X172" s="95" t="b">
        <f t="shared" si="65"/>
        <v>0</v>
      </c>
      <c r="Y172" s="76" t="str">
        <f t="shared" si="48"/>
        <v/>
      </c>
      <c r="Z172" s="94" t="e" cm="1">
        <f t="array" aca="1" ref="Z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AA172" s="94" t="str">
        <f t="shared" si="49"/>
        <v/>
      </c>
      <c r="AB172" s="96" t="b">
        <f t="shared" si="50"/>
        <v>0</v>
      </c>
      <c r="AC172" s="195">
        <f t="shared" si="62"/>
        <v>0</v>
      </c>
      <c r="AD172" s="195">
        <f>SUMIF($C$14:C171,C172,$AC$14:AC171)</f>
        <v>0</v>
      </c>
      <c r="AE172" s="15">
        <f t="shared" si="63"/>
        <v>10000</v>
      </c>
      <c r="AF172" s="195">
        <f t="shared" si="64"/>
        <v>0</v>
      </c>
    </row>
    <row r="173" spans="1:32" s="30" customFormat="1" x14ac:dyDescent="0.25">
      <c r="A173" s="19">
        <v>159</v>
      </c>
      <c r="B173" s="20"/>
      <c r="C173" s="123"/>
      <c r="D173" s="20"/>
      <c r="E173" s="20"/>
      <c r="F173" s="20"/>
      <c r="G173" s="140"/>
      <c r="H173" s="197">
        <f t="shared" si="51"/>
        <v>0</v>
      </c>
      <c r="I173" s="135" t="str">
        <f t="shared" si="52"/>
        <v/>
      </c>
      <c r="J173" s="92" t="b">
        <f t="shared" si="53"/>
        <v>0</v>
      </c>
      <c r="K173" s="92" t="str">
        <f t="shared" si="54"/>
        <v/>
      </c>
      <c r="L173" s="92" t="b">
        <f>IF(C173="",FALSE,IFERROR(NOT(MATCH(C173,'Anställda och korttidsarbete'!$C:$C,0)&gt;0),TRUE))</f>
        <v>0</v>
      </c>
      <c r="M173" s="92" t="str">
        <f t="shared" si="55"/>
        <v/>
      </c>
      <c r="N173" s="92" t="b">
        <f t="shared" si="56"/>
        <v>0</v>
      </c>
      <c r="O173" s="92" t="str">
        <f t="shared" si="57"/>
        <v/>
      </c>
      <c r="P173" s="13" t="b">
        <f t="shared" si="58"/>
        <v>0</v>
      </c>
      <c r="Q173" s="92" t="str">
        <f t="shared" si="59"/>
        <v/>
      </c>
      <c r="R173" s="92" t="b">
        <f t="shared" si="60"/>
        <v>0</v>
      </c>
      <c r="S173" s="94" t="e">
        <f t="shared" si="44"/>
        <v>#VALUE!</v>
      </c>
      <c r="T173" s="94" t="e">
        <f t="shared" si="45"/>
        <v>#VALUE!</v>
      </c>
      <c r="U173" s="94" t="e">
        <f t="shared" si="46"/>
        <v>#VALUE!</v>
      </c>
      <c r="V173" s="95" t="e">
        <f t="shared" si="47"/>
        <v>#VALUE!</v>
      </c>
      <c r="W173" s="95" t="e">
        <f t="shared" si="61"/>
        <v>#VALUE!</v>
      </c>
      <c r="X173" s="95" t="b">
        <f t="shared" si="65"/>
        <v>0</v>
      </c>
      <c r="Y173" s="76" t="str">
        <f t="shared" si="48"/>
        <v/>
      </c>
      <c r="Z173" s="94" t="e" cm="1">
        <f t="array" aca="1" ref="Z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AA173" s="94" t="str">
        <f t="shared" si="49"/>
        <v/>
      </c>
      <c r="AB173" s="96" t="b">
        <f t="shared" si="50"/>
        <v>0</v>
      </c>
      <c r="AC173" s="195">
        <f t="shared" si="62"/>
        <v>0</v>
      </c>
      <c r="AD173" s="195">
        <f>SUMIF($C$14:C172,C173,$AC$14:AC172)</f>
        <v>0</v>
      </c>
      <c r="AE173" s="15">
        <f t="shared" si="63"/>
        <v>10000</v>
      </c>
      <c r="AF173" s="195">
        <f t="shared" si="64"/>
        <v>0</v>
      </c>
    </row>
    <row r="174" spans="1:32" s="30" customFormat="1" x14ac:dyDescent="0.25">
      <c r="A174" s="19">
        <v>160</v>
      </c>
      <c r="B174" s="20"/>
      <c r="C174" s="123"/>
      <c r="D174" s="20"/>
      <c r="E174" s="20"/>
      <c r="F174" s="20"/>
      <c r="G174" s="140"/>
      <c r="H174" s="197">
        <f t="shared" si="51"/>
        <v>0</v>
      </c>
      <c r="I174" s="135" t="str">
        <f t="shared" si="52"/>
        <v/>
      </c>
      <c r="J174" s="92" t="b">
        <f t="shared" si="53"/>
        <v>0</v>
      </c>
      <c r="K174" s="92" t="str">
        <f t="shared" si="54"/>
        <v/>
      </c>
      <c r="L174" s="92" t="b">
        <f>IF(C174="",FALSE,IFERROR(NOT(MATCH(C174,'Anställda och korttidsarbete'!$C:$C,0)&gt;0),TRUE))</f>
        <v>0</v>
      </c>
      <c r="M174" s="92" t="str">
        <f t="shared" si="55"/>
        <v/>
      </c>
      <c r="N174" s="92" t="b">
        <f t="shared" si="56"/>
        <v>0</v>
      </c>
      <c r="O174" s="92" t="str">
        <f t="shared" si="57"/>
        <v/>
      </c>
      <c r="P174" s="13" t="b">
        <f t="shared" si="58"/>
        <v>0</v>
      </c>
      <c r="Q174" s="92" t="str">
        <f t="shared" si="59"/>
        <v/>
      </c>
      <c r="R174" s="92" t="b">
        <f t="shared" si="60"/>
        <v>0</v>
      </c>
      <c r="S174" s="94" t="e">
        <f t="shared" si="44"/>
        <v>#VALUE!</v>
      </c>
      <c r="T174" s="94" t="e">
        <f t="shared" si="45"/>
        <v>#VALUE!</v>
      </c>
      <c r="U174" s="94" t="e">
        <f t="shared" si="46"/>
        <v>#VALUE!</v>
      </c>
      <c r="V174" s="95" t="e">
        <f t="shared" si="47"/>
        <v>#VALUE!</v>
      </c>
      <c r="W174" s="95" t="e">
        <f t="shared" si="61"/>
        <v>#VALUE!</v>
      </c>
      <c r="X174" s="95" t="b">
        <f t="shared" si="65"/>
        <v>0</v>
      </c>
      <c r="Y174" s="76" t="str">
        <f t="shared" si="48"/>
        <v/>
      </c>
      <c r="Z174" s="94" t="e" cm="1">
        <f t="array" aca="1" ref="Z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AA174" s="94" t="str">
        <f t="shared" si="49"/>
        <v/>
      </c>
      <c r="AB174" s="96" t="b">
        <f t="shared" si="50"/>
        <v>0</v>
      </c>
      <c r="AC174" s="195">
        <f t="shared" si="62"/>
        <v>0</v>
      </c>
      <c r="AD174" s="195">
        <f>SUMIF($C$14:C173,C174,$AC$14:AC173)</f>
        <v>0</v>
      </c>
      <c r="AE174" s="15">
        <f t="shared" si="63"/>
        <v>10000</v>
      </c>
      <c r="AF174" s="195">
        <f t="shared" si="64"/>
        <v>0</v>
      </c>
    </row>
    <row r="175" spans="1:32" s="30" customFormat="1" x14ac:dyDescent="0.25">
      <c r="A175" s="19">
        <v>161</v>
      </c>
      <c r="B175" s="20"/>
      <c r="C175" s="123"/>
      <c r="D175" s="20"/>
      <c r="E175" s="20"/>
      <c r="F175" s="20"/>
      <c r="G175" s="140"/>
      <c r="H175" s="197">
        <f t="shared" si="51"/>
        <v>0</v>
      </c>
      <c r="I175" s="135" t="str">
        <f t="shared" si="52"/>
        <v/>
      </c>
      <c r="J175" s="92" t="b">
        <f t="shared" si="53"/>
        <v>0</v>
      </c>
      <c r="K175" s="92" t="str">
        <f t="shared" si="54"/>
        <v/>
      </c>
      <c r="L175" s="92" t="b">
        <f>IF(C175="",FALSE,IFERROR(NOT(MATCH(C175,'Anställda och korttidsarbete'!$C:$C,0)&gt;0),TRUE))</f>
        <v>0</v>
      </c>
      <c r="M175" s="92" t="str">
        <f t="shared" si="55"/>
        <v/>
      </c>
      <c r="N175" s="92" t="b">
        <f t="shared" si="56"/>
        <v>0</v>
      </c>
      <c r="O175" s="92" t="str">
        <f t="shared" si="57"/>
        <v/>
      </c>
      <c r="P175" s="13" t="b">
        <f t="shared" si="58"/>
        <v>0</v>
      </c>
      <c r="Q175" s="92" t="str">
        <f t="shared" si="59"/>
        <v/>
      </c>
      <c r="R175" s="92" t="b">
        <f t="shared" si="60"/>
        <v>0</v>
      </c>
      <c r="S175" s="94" t="e">
        <f t="shared" si="44"/>
        <v>#VALUE!</v>
      </c>
      <c r="T175" s="94" t="e">
        <f t="shared" si="45"/>
        <v>#VALUE!</v>
      </c>
      <c r="U175" s="94" t="e">
        <f t="shared" si="46"/>
        <v>#VALUE!</v>
      </c>
      <c r="V175" s="95" t="e">
        <f t="shared" si="47"/>
        <v>#VALUE!</v>
      </c>
      <c r="W175" s="95" t="e">
        <f t="shared" si="61"/>
        <v>#VALUE!</v>
      </c>
      <c r="X175" s="95" t="b">
        <f t="shared" si="65"/>
        <v>0</v>
      </c>
      <c r="Y175" s="76" t="str">
        <f t="shared" si="48"/>
        <v/>
      </c>
      <c r="Z175" s="94" t="e" cm="1">
        <f t="array" aca="1" ref="Z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AA175" s="94" t="str">
        <f t="shared" si="49"/>
        <v/>
      </c>
      <c r="AB175" s="96" t="b">
        <f t="shared" si="50"/>
        <v>0</v>
      </c>
      <c r="AC175" s="195">
        <f t="shared" si="62"/>
        <v>0</v>
      </c>
      <c r="AD175" s="195">
        <f>SUMIF($C$14:C174,C175,$AC$14:AC174)</f>
        <v>0</v>
      </c>
      <c r="AE175" s="15">
        <f t="shared" si="63"/>
        <v>10000</v>
      </c>
      <c r="AF175" s="195">
        <f t="shared" si="64"/>
        <v>0</v>
      </c>
    </row>
    <row r="176" spans="1:32" s="30" customFormat="1" x14ac:dyDescent="0.25">
      <c r="A176" s="19">
        <v>162</v>
      </c>
      <c r="B176" s="20"/>
      <c r="C176" s="123"/>
      <c r="D176" s="20"/>
      <c r="E176" s="20"/>
      <c r="F176" s="20"/>
      <c r="G176" s="140"/>
      <c r="H176" s="197">
        <f t="shared" si="51"/>
        <v>0</v>
      </c>
      <c r="I176" s="135" t="str">
        <f t="shared" si="52"/>
        <v/>
      </c>
      <c r="J176" s="92" t="b">
        <f t="shared" si="53"/>
        <v>0</v>
      </c>
      <c r="K176" s="92" t="str">
        <f t="shared" si="54"/>
        <v/>
      </c>
      <c r="L176" s="92" t="b">
        <f>IF(C176="",FALSE,IFERROR(NOT(MATCH(C176,'Anställda och korttidsarbete'!$C:$C,0)&gt;0),TRUE))</f>
        <v>0</v>
      </c>
      <c r="M176" s="92" t="str">
        <f t="shared" si="55"/>
        <v/>
      </c>
      <c r="N176" s="92" t="b">
        <f t="shared" si="56"/>
        <v>0</v>
      </c>
      <c r="O176" s="92" t="str">
        <f t="shared" si="57"/>
        <v/>
      </c>
      <c r="P176" s="13" t="b">
        <f t="shared" si="58"/>
        <v>0</v>
      </c>
      <c r="Q176" s="92" t="str">
        <f t="shared" si="59"/>
        <v/>
      </c>
      <c r="R176" s="92" t="b">
        <f t="shared" si="60"/>
        <v>0</v>
      </c>
      <c r="S176" s="94" t="e">
        <f t="shared" si="44"/>
        <v>#VALUE!</v>
      </c>
      <c r="T176" s="94" t="e">
        <f t="shared" si="45"/>
        <v>#VALUE!</v>
      </c>
      <c r="U176" s="94" t="e">
        <f t="shared" si="46"/>
        <v>#VALUE!</v>
      </c>
      <c r="V176" s="95" t="e">
        <f t="shared" si="47"/>
        <v>#VALUE!</v>
      </c>
      <c r="W176" s="95" t="e">
        <f t="shared" si="61"/>
        <v>#VALUE!</v>
      </c>
      <c r="X176" s="95" t="b">
        <f t="shared" si="65"/>
        <v>0</v>
      </c>
      <c r="Y176" s="76" t="str">
        <f t="shared" si="48"/>
        <v/>
      </c>
      <c r="Z176" s="94" t="e" cm="1">
        <f t="array" aca="1" ref="Z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AA176" s="94" t="str">
        <f t="shared" si="49"/>
        <v/>
      </c>
      <c r="AB176" s="96" t="b">
        <f t="shared" si="50"/>
        <v>0</v>
      </c>
      <c r="AC176" s="195">
        <f t="shared" si="62"/>
        <v>0</v>
      </c>
      <c r="AD176" s="195">
        <f>SUMIF($C$14:C175,C176,$AC$14:AC175)</f>
        <v>0</v>
      </c>
      <c r="AE176" s="15">
        <f t="shared" si="63"/>
        <v>10000</v>
      </c>
      <c r="AF176" s="195">
        <f t="shared" si="64"/>
        <v>0</v>
      </c>
    </row>
    <row r="177" spans="1:32" s="30" customFormat="1" x14ac:dyDescent="0.25">
      <c r="A177" s="19">
        <v>163</v>
      </c>
      <c r="B177" s="20"/>
      <c r="C177" s="123"/>
      <c r="D177" s="20"/>
      <c r="E177" s="20"/>
      <c r="F177" s="20"/>
      <c r="G177" s="140"/>
      <c r="H177" s="197">
        <f t="shared" si="51"/>
        <v>0</v>
      </c>
      <c r="I177" s="135" t="str">
        <f t="shared" si="52"/>
        <v/>
      </c>
      <c r="J177" s="92" t="b">
        <f t="shared" si="53"/>
        <v>0</v>
      </c>
      <c r="K177" s="92" t="str">
        <f t="shared" si="54"/>
        <v/>
      </c>
      <c r="L177" s="92" t="b">
        <f>IF(C177="",FALSE,IFERROR(NOT(MATCH(C177,'Anställda och korttidsarbete'!$C:$C,0)&gt;0),TRUE))</f>
        <v>0</v>
      </c>
      <c r="M177" s="92" t="str">
        <f t="shared" si="55"/>
        <v/>
      </c>
      <c r="N177" s="92" t="b">
        <f t="shared" si="56"/>
        <v>0</v>
      </c>
      <c r="O177" s="92" t="str">
        <f t="shared" si="57"/>
        <v/>
      </c>
      <c r="P177" s="13" t="b">
        <f t="shared" si="58"/>
        <v>0</v>
      </c>
      <c r="Q177" s="92" t="str">
        <f t="shared" si="59"/>
        <v/>
      </c>
      <c r="R177" s="92" t="b">
        <f t="shared" si="60"/>
        <v>0</v>
      </c>
      <c r="S177" s="94" t="e">
        <f t="shared" si="44"/>
        <v>#VALUE!</v>
      </c>
      <c r="T177" s="94" t="e">
        <f t="shared" si="45"/>
        <v>#VALUE!</v>
      </c>
      <c r="U177" s="94" t="e">
        <f t="shared" si="46"/>
        <v>#VALUE!</v>
      </c>
      <c r="V177" s="95" t="e">
        <f t="shared" si="47"/>
        <v>#VALUE!</v>
      </c>
      <c r="W177" s="95" t="e">
        <f t="shared" si="61"/>
        <v>#VALUE!</v>
      </c>
      <c r="X177" s="95" t="b">
        <f t="shared" si="65"/>
        <v>0</v>
      </c>
      <c r="Y177" s="76" t="str">
        <f t="shared" si="48"/>
        <v/>
      </c>
      <c r="Z177" s="94" t="e" cm="1">
        <f t="array" aca="1" ref="Z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AA177" s="94" t="str">
        <f t="shared" si="49"/>
        <v/>
      </c>
      <c r="AB177" s="96" t="b">
        <f t="shared" si="50"/>
        <v>0</v>
      </c>
      <c r="AC177" s="195">
        <f t="shared" si="62"/>
        <v>0</v>
      </c>
      <c r="AD177" s="195">
        <f>SUMIF($C$14:C176,C177,$AC$14:AC176)</f>
        <v>0</v>
      </c>
      <c r="AE177" s="15">
        <f t="shared" si="63"/>
        <v>10000</v>
      </c>
      <c r="AF177" s="195">
        <f t="shared" si="64"/>
        <v>0</v>
      </c>
    </row>
    <row r="178" spans="1:32" s="30" customFormat="1" x14ac:dyDescent="0.25">
      <c r="A178" s="19">
        <v>164</v>
      </c>
      <c r="B178" s="20"/>
      <c r="C178" s="123"/>
      <c r="D178" s="20"/>
      <c r="E178" s="20"/>
      <c r="F178" s="20"/>
      <c r="G178" s="140"/>
      <c r="H178" s="197">
        <f t="shared" si="51"/>
        <v>0</v>
      </c>
      <c r="I178" s="135" t="str">
        <f t="shared" si="52"/>
        <v/>
      </c>
      <c r="J178" s="92" t="b">
        <f t="shared" si="53"/>
        <v>0</v>
      </c>
      <c r="K178" s="92" t="str">
        <f t="shared" si="54"/>
        <v/>
      </c>
      <c r="L178" s="92" t="b">
        <f>IF(C178="",FALSE,IFERROR(NOT(MATCH(C178,'Anställda och korttidsarbete'!$C:$C,0)&gt;0),TRUE))</f>
        <v>0</v>
      </c>
      <c r="M178" s="92" t="str">
        <f t="shared" si="55"/>
        <v/>
      </c>
      <c r="N178" s="92" t="b">
        <f t="shared" si="56"/>
        <v>0</v>
      </c>
      <c r="O178" s="92" t="str">
        <f t="shared" si="57"/>
        <v/>
      </c>
      <c r="P178" s="13" t="b">
        <f t="shared" si="58"/>
        <v>0</v>
      </c>
      <c r="Q178" s="92" t="str">
        <f t="shared" si="59"/>
        <v/>
      </c>
      <c r="R178" s="92" t="b">
        <f t="shared" si="60"/>
        <v>0</v>
      </c>
      <c r="S178" s="94" t="e">
        <f t="shared" si="44"/>
        <v>#VALUE!</v>
      </c>
      <c r="T178" s="94" t="e">
        <f t="shared" si="45"/>
        <v>#VALUE!</v>
      </c>
      <c r="U178" s="94" t="e">
        <f t="shared" si="46"/>
        <v>#VALUE!</v>
      </c>
      <c r="V178" s="95" t="e">
        <f t="shared" si="47"/>
        <v>#VALUE!</v>
      </c>
      <c r="W178" s="95" t="e">
        <f t="shared" si="61"/>
        <v>#VALUE!</v>
      </c>
      <c r="X178" s="95" t="b">
        <f t="shared" si="65"/>
        <v>0</v>
      </c>
      <c r="Y178" s="76" t="str">
        <f t="shared" si="48"/>
        <v/>
      </c>
      <c r="Z178" s="94" t="e" cm="1">
        <f t="array" aca="1" ref="Z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AA178" s="94" t="str">
        <f t="shared" si="49"/>
        <v/>
      </c>
      <c r="AB178" s="96" t="b">
        <f t="shared" si="50"/>
        <v>0</v>
      </c>
      <c r="AC178" s="195">
        <f t="shared" si="62"/>
        <v>0</v>
      </c>
      <c r="AD178" s="195">
        <f>SUMIF($C$14:C177,C178,$AC$14:AC177)</f>
        <v>0</v>
      </c>
      <c r="AE178" s="15">
        <f t="shared" si="63"/>
        <v>10000</v>
      </c>
      <c r="AF178" s="195">
        <f t="shared" si="64"/>
        <v>0</v>
      </c>
    </row>
    <row r="179" spans="1:32" s="30" customFormat="1" x14ac:dyDescent="0.25">
      <c r="A179" s="19">
        <v>165</v>
      </c>
      <c r="B179" s="20"/>
      <c r="C179" s="123"/>
      <c r="D179" s="20"/>
      <c r="E179" s="20"/>
      <c r="F179" s="20"/>
      <c r="G179" s="140"/>
      <c r="H179" s="197">
        <f t="shared" si="51"/>
        <v>0</v>
      </c>
      <c r="I179" s="135" t="str">
        <f t="shared" si="52"/>
        <v/>
      </c>
      <c r="J179" s="92" t="b">
        <f t="shared" si="53"/>
        <v>0</v>
      </c>
      <c r="K179" s="92" t="str">
        <f t="shared" si="54"/>
        <v/>
      </c>
      <c r="L179" s="92" t="b">
        <f>IF(C179="",FALSE,IFERROR(NOT(MATCH(C179,'Anställda och korttidsarbete'!$C:$C,0)&gt;0),TRUE))</f>
        <v>0</v>
      </c>
      <c r="M179" s="92" t="str">
        <f t="shared" si="55"/>
        <v/>
      </c>
      <c r="N179" s="92" t="b">
        <f t="shared" si="56"/>
        <v>0</v>
      </c>
      <c r="O179" s="92" t="str">
        <f t="shared" si="57"/>
        <v/>
      </c>
      <c r="P179" s="13" t="b">
        <f t="shared" si="58"/>
        <v>0</v>
      </c>
      <c r="Q179" s="92" t="str">
        <f t="shared" si="59"/>
        <v/>
      </c>
      <c r="R179" s="92" t="b">
        <f t="shared" si="60"/>
        <v>0</v>
      </c>
      <c r="S179" s="94" t="e">
        <f t="shared" si="44"/>
        <v>#VALUE!</v>
      </c>
      <c r="T179" s="94" t="e">
        <f t="shared" si="45"/>
        <v>#VALUE!</v>
      </c>
      <c r="U179" s="94" t="e">
        <f t="shared" si="46"/>
        <v>#VALUE!</v>
      </c>
      <c r="V179" s="95" t="e">
        <f t="shared" si="47"/>
        <v>#VALUE!</v>
      </c>
      <c r="W179" s="95" t="e">
        <f t="shared" si="61"/>
        <v>#VALUE!</v>
      </c>
      <c r="X179" s="95" t="b">
        <f t="shared" si="65"/>
        <v>0</v>
      </c>
      <c r="Y179" s="76" t="str">
        <f t="shared" si="48"/>
        <v/>
      </c>
      <c r="Z179" s="94" t="e" cm="1">
        <f t="array" aca="1" ref="Z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AA179" s="94" t="str">
        <f t="shared" si="49"/>
        <v/>
      </c>
      <c r="AB179" s="96" t="b">
        <f t="shared" si="50"/>
        <v>0</v>
      </c>
      <c r="AC179" s="195">
        <f t="shared" si="62"/>
        <v>0</v>
      </c>
      <c r="AD179" s="195">
        <f>SUMIF($C$14:C178,C179,$AC$14:AC178)</f>
        <v>0</v>
      </c>
      <c r="AE179" s="15">
        <f t="shared" si="63"/>
        <v>10000</v>
      </c>
      <c r="AF179" s="195">
        <f t="shared" si="64"/>
        <v>0</v>
      </c>
    </row>
    <row r="180" spans="1:32" s="30" customFormat="1" x14ac:dyDescent="0.25">
      <c r="A180" s="19">
        <v>166</v>
      </c>
      <c r="B180" s="20"/>
      <c r="C180" s="123"/>
      <c r="D180" s="20"/>
      <c r="E180" s="20"/>
      <c r="F180" s="20"/>
      <c r="G180" s="140"/>
      <c r="H180" s="197">
        <f t="shared" si="51"/>
        <v>0</v>
      </c>
      <c r="I180" s="135" t="str">
        <f t="shared" si="52"/>
        <v/>
      </c>
      <c r="J180" s="92" t="b">
        <f t="shared" si="53"/>
        <v>0</v>
      </c>
      <c r="K180" s="92" t="str">
        <f t="shared" si="54"/>
        <v/>
      </c>
      <c r="L180" s="92" t="b">
        <f>IF(C180="",FALSE,IFERROR(NOT(MATCH(C180,'Anställda och korttidsarbete'!$C:$C,0)&gt;0),TRUE))</f>
        <v>0</v>
      </c>
      <c r="M180" s="92" t="str">
        <f t="shared" si="55"/>
        <v/>
      </c>
      <c r="N180" s="92" t="b">
        <f t="shared" si="56"/>
        <v>0</v>
      </c>
      <c r="O180" s="92" t="str">
        <f t="shared" si="57"/>
        <v/>
      </c>
      <c r="P180" s="13" t="b">
        <f t="shared" si="58"/>
        <v>0</v>
      </c>
      <c r="Q180" s="92" t="str">
        <f t="shared" si="59"/>
        <v/>
      </c>
      <c r="R180" s="92" t="b">
        <f t="shared" si="60"/>
        <v>0</v>
      </c>
      <c r="S180" s="94" t="e">
        <f t="shared" si="44"/>
        <v>#VALUE!</v>
      </c>
      <c r="T180" s="94" t="e">
        <f t="shared" si="45"/>
        <v>#VALUE!</v>
      </c>
      <c r="U180" s="94" t="e">
        <f t="shared" si="46"/>
        <v>#VALUE!</v>
      </c>
      <c r="V180" s="95" t="e">
        <f t="shared" si="47"/>
        <v>#VALUE!</v>
      </c>
      <c r="W180" s="95" t="e">
        <f t="shared" si="61"/>
        <v>#VALUE!</v>
      </c>
      <c r="X180" s="95" t="b">
        <f t="shared" si="65"/>
        <v>0</v>
      </c>
      <c r="Y180" s="76" t="str">
        <f t="shared" si="48"/>
        <v/>
      </c>
      <c r="Z180" s="94" t="e" cm="1">
        <f t="array" aca="1" ref="Z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AA180" s="94" t="str">
        <f t="shared" si="49"/>
        <v/>
      </c>
      <c r="AB180" s="96" t="b">
        <f t="shared" si="50"/>
        <v>0</v>
      </c>
      <c r="AC180" s="195">
        <f t="shared" si="62"/>
        <v>0</v>
      </c>
      <c r="AD180" s="195">
        <f>SUMIF($C$14:C179,C180,$AC$14:AC179)</f>
        <v>0</v>
      </c>
      <c r="AE180" s="15">
        <f t="shared" si="63"/>
        <v>10000</v>
      </c>
      <c r="AF180" s="195">
        <f t="shared" si="64"/>
        <v>0</v>
      </c>
    </row>
    <row r="181" spans="1:32" s="30" customFormat="1" x14ac:dyDescent="0.25">
      <c r="A181" s="19">
        <v>167</v>
      </c>
      <c r="B181" s="20"/>
      <c r="C181" s="123"/>
      <c r="D181" s="20"/>
      <c r="E181" s="20"/>
      <c r="F181" s="20"/>
      <c r="G181" s="140"/>
      <c r="H181" s="197">
        <f t="shared" si="51"/>
        <v>0</v>
      </c>
      <c r="I181" s="135" t="str">
        <f t="shared" si="52"/>
        <v/>
      </c>
      <c r="J181" s="92" t="b">
        <f t="shared" si="53"/>
        <v>0</v>
      </c>
      <c r="K181" s="92" t="str">
        <f t="shared" si="54"/>
        <v/>
      </c>
      <c r="L181" s="92" t="b">
        <f>IF(C181="",FALSE,IFERROR(NOT(MATCH(C181,'Anställda och korttidsarbete'!$C:$C,0)&gt;0),TRUE))</f>
        <v>0</v>
      </c>
      <c r="M181" s="92" t="str">
        <f t="shared" si="55"/>
        <v/>
      </c>
      <c r="N181" s="92" t="b">
        <f t="shared" si="56"/>
        <v>0</v>
      </c>
      <c r="O181" s="92" t="str">
        <f t="shared" si="57"/>
        <v/>
      </c>
      <c r="P181" s="13" t="b">
        <f t="shared" si="58"/>
        <v>0</v>
      </c>
      <c r="Q181" s="92" t="str">
        <f t="shared" si="59"/>
        <v/>
      </c>
      <c r="R181" s="92" t="b">
        <f t="shared" si="60"/>
        <v>0</v>
      </c>
      <c r="S181" s="94" t="e">
        <f t="shared" si="44"/>
        <v>#VALUE!</v>
      </c>
      <c r="T181" s="94" t="e">
        <f t="shared" si="45"/>
        <v>#VALUE!</v>
      </c>
      <c r="U181" s="94" t="e">
        <f t="shared" si="46"/>
        <v>#VALUE!</v>
      </c>
      <c r="V181" s="95" t="e">
        <f t="shared" si="47"/>
        <v>#VALUE!</v>
      </c>
      <c r="W181" s="95" t="e">
        <f t="shared" si="61"/>
        <v>#VALUE!</v>
      </c>
      <c r="X181" s="95" t="b">
        <f t="shared" si="65"/>
        <v>0</v>
      </c>
      <c r="Y181" s="76" t="str">
        <f t="shared" si="48"/>
        <v/>
      </c>
      <c r="Z181" s="94" t="e" cm="1">
        <f t="array" aca="1" ref="Z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AA181" s="94" t="str">
        <f t="shared" si="49"/>
        <v/>
      </c>
      <c r="AB181" s="96" t="b">
        <f t="shared" si="50"/>
        <v>0</v>
      </c>
      <c r="AC181" s="195">
        <f t="shared" si="62"/>
        <v>0</v>
      </c>
      <c r="AD181" s="195">
        <f>SUMIF($C$14:C180,C181,$AC$14:AC180)</f>
        <v>0</v>
      </c>
      <c r="AE181" s="15">
        <f t="shared" si="63"/>
        <v>10000</v>
      </c>
      <c r="AF181" s="195">
        <f t="shared" si="64"/>
        <v>0</v>
      </c>
    </row>
    <row r="182" spans="1:32" s="30" customFormat="1" x14ac:dyDescent="0.25">
      <c r="A182" s="19">
        <v>168</v>
      </c>
      <c r="B182" s="20"/>
      <c r="C182" s="123"/>
      <c r="D182" s="20"/>
      <c r="E182" s="20"/>
      <c r="F182" s="20"/>
      <c r="G182" s="140"/>
      <c r="H182" s="197">
        <f t="shared" si="51"/>
        <v>0</v>
      </c>
      <c r="I182" s="135" t="str">
        <f t="shared" si="52"/>
        <v/>
      </c>
      <c r="J182" s="92" t="b">
        <f t="shared" si="53"/>
        <v>0</v>
      </c>
      <c r="K182" s="92" t="str">
        <f t="shared" si="54"/>
        <v/>
      </c>
      <c r="L182" s="92" t="b">
        <f>IF(C182="",FALSE,IFERROR(NOT(MATCH(C182,'Anställda och korttidsarbete'!$C:$C,0)&gt;0),TRUE))</f>
        <v>0</v>
      </c>
      <c r="M182" s="92" t="str">
        <f t="shared" si="55"/>
        <v/>
      </c>
      <c r="N182" s="92" t="b">
        <f t="shared" si="56"/>
        <v>0</v>
      </c>
      <c r="O182" s="92" t="str">
        <f t="shared" si="57"/>
        <v/>
      </c>
      <c r="P182" s="13" t="b">
        <f t="shared" si="58"/>
        <v>0</v>
      </c>
      <c r="Q182" s="92" t="str">
        <f t="shared" si="59"/>
        <v/>
      </c>
      <c r="R182" s="92" t="b">
        <f t="shared" si="60"/>
        <v>0</v>
      </c>
      <c r="S182" s="94" t="e">
        <f t="shared" si="44"/>
        <v>#VALUE!</v>
      </c>
      <c r="T182" s="94" t="e">
        <f t="shared" si="45"/>
        <v>#VALUE!</v>
      </c>
      <c r="U182" s="94" t="e">
        <f t="shared" si="46"/>
        <v>#VALUE!</v>
      </c>
      <c r="V182" s="95" t="e">
        <f t="shared" si="47"/>
        <v>#VALUE!</v>
      </c>
      <c r="W182" s="95" t="e">
        <f t="shared" si="61"/>
        <v>#VALUE!</v>
      </c>
      <c r="X182" s="95" t="b">
        <f t="shared" si="65"/>
        <v>0</v>
      </c>
      <c r="Y182" s="76" t="str">
        <f t="shared" si="48"/>
        <v/>
      </c>
      <c r="Z182" s="94" t="e" cm="1">
        <f t="array" aca="1" ref="Z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AA182" s="94" t="str">
        <f t="shared" si="49"/>
        <v/>
      </c>
      <c r="AB182" s="96" t="b">
        <f t="shared" si="50"/>
        <v>0</v>
      </c>
      <c r="AC182" s="195">
        <f t="shared" si="62"/>
        <v>0</v>
      </c>
      <c r="AD182" s="195">
        <f>SUMIF($C$14:C181,C182,$AC$14:AC181)</f>
        <v>0</v>
      </c>
      <c r="AE182" s="15">
        <f t="shared" si="63"/>
        <v>10000</v>
      </c>
      <c r="AF182" s="195">
        <f t="shared" si="64"/>
        <v>0</v>
      </c>
    </row>
    <row r="183" spans="1:32" s="30" customFormat="1" x14ac:dyDescent="0.25">
      <c r="A183" s="19">
        <v>169</v>
      </c>
      <c r="B183" s="20"/>
      <c r="C183" s="123"/>
      <c r="D183" s="20"/>
      <c r="E183" s="20"/>
      <c r="F183" s="20"/>
      <c r="G183" s="140"/>
      <c r="H183" s="197">
        <f t="shared" si="51"/>
        <v>0</v>
      </c>
      <c r="I183" s="135" t="str">
        <f t="shared" si="52"/>
        <v/>
      </c>
      <c r="J183" s="92" t="b">
        <f t="shared" si="53"/>
        <v>0</v>
      </c>
      <c r="K183" s="92" t="str">
        <f t="shared" si="54"/>
        <v/>
      </c>
      <c r="L183" s="92" t="b">
        <f>IF(C183="",FALSE,IFERROR(NOT(MATCH(C183,'Anställda och korttidsarbete'!$C:$C,0)&gt;0),TRUE))</f>
        <v>0</v>
      </c>
      <c r="M183" s="92" t="str">
        <f t="shared" si="55"/>
        <v/>
      </c>
      <c r="N183" s="92" t="b">
        <f t="shared" si="56"/>
        <v>0</v>
      </c>
      <c r="O183" s="92" t="str">
        <f t="shared" si="57"/>
        <v/>
      </c>
      <c r="P183" s="13" t="b">
        <f t="shared" si="58"/>
        <v>0</v>
      </c>
      <c r="Q183" s="92" t="str">
        <f t="shared" si="59"/>
        <v/>
      </c>
      <c r="R183" s="92" t="b">
        <f t="shared" si="60"/>
        <v>0</v>
      </c>
      <c r="S183" s="94" t="e">
        <f t="shared" si="44"/>
        <v>#VALUE!</v>
      </c>
      <c r="T183" s="94" t="e">
        <f t="shared" si="45"/>
        <v>#VALUE!</v>
      </c>
      <c r="U183" s="94" t="e">
        <f t="shared" si="46"/>
        <v>#VALUE!</v>
      </c>
      <c r="V183" s="95" t="e">
        <f t="shared" si="47"/>
        <v>#VALUE!</v>
      </c>
      <c r="W183" s="95" t="e">
        <f t="shared" si="61"/>
        <v>#VALUE!</v>
      </c>
      <c r="X183" s="95" t="b">
        <f t="shared" si="65"/>
        <v>0</v>
      </c>
      <c r="Y183" s="76" t="str">
        <f t="shared" si="48"/>
        <v/>
      </c>
      <c r="Z183" s="94" t="e" cm="1">
        <f t="array" aca="1" ref="Z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AA183" s="94" t="str">
        <f t="shared" si="49"/>
        <v/>
      </c>
      <c r="AB183" s="96" t="b">
        <f t="shared" si="50"/>
        <v>0</v>
      </c>
      <c r="AC183" s="195">
        <f t="shared" si="62"/>
        <v>0</v>
      </c>
      <c r="AD183" s="195">
        <f>SUMIF($C$14:C182,C183,$AC$14:AC182)</f>
        <v>0</v>
      </c>
      <c r="AE183" s="15">
        <f t="shared" si="63"/>
        <v>10000</v>
      </c>
      <c r="AF183" s="195">
        <f t="shared" si="64"/>
        <v>0</v>
      </c>
    </row>
    <row r="184" spans="1:32" s="30" customFormat="1" x14ac:dyDescent="0.25">
      <c r="A184" s="19">
        <v>170</v>
      </c>
      <c r="B184" s="20"/>
      <c r="C184" s="123"/>
      <c r="D184" s="20"/>
      <c r="E184" s="20"/>
      <c r="F184" s="20"/>
      <c r="G184" s="140"/>
      <c r="H184" s="197">
        <f t="shared" si="51"/>
        <v>0</v>
      </c>
      <c r="I184" s="135" t="str">
        <f t="shared" si="52"/>
        <v/>
      </c>
      <c r="J184" s="92" t="b">
        <f t="shared" si="53"/>
        <v>0</v>
      </c>
      <c r="K184" s="92" t="str">
        <f t="shared" si="54"/>
        <v/>
      </c>
      <c r="L184" s="92" t="b">
        <f>IF(C184="",FALSE,IFERROR(NOT(MATCH(C184,'Anställda och korttidsarbete'!$C:$C,0)&gt;0),TRUE))</f>
        <v>0</v>
      </c>
      <c r="M184" s="92" t="str">
        <f t="shared" si="55"/>
        <v/>
      </c>
      <c r="N184" s="92" t="b">
        <f t="shared" si="56"/>
        <v>0</v>
      </c>
      <c r="O184" s="92" t="str">
        <f t="shared" si="57"/>
        <v/>
      </c>
      <c r="P184" s="13" t="b">
        <f t="shared" si="58"/>
        <v>0</v>
      </c>
      <c r="Q184" s="92" t="str">
        <f t="shared" si="59"/>
        <v/>
      </c>
      <c r="R184" s="92" t="b">
        <f t="shared" si="60"/>
        <v>0</v>
      </c>
      <c r="S184" s="94" t="e">
        <f t="shared" si="44"/>
        <v>#VALUE!</v>
      </c>
      <c r="T184" s="94" t="e">
        <f t="shared" si="45"/>
        <v>#VALUE!</v>
      </c>
      <c r="U184" s="94" t="e">
        <f t="shared" si="46"/>
        <v>#VALUE!</v>
      </c>
      <c r="V184" s="95" t="e">
        <f t="shared" si="47"/>
        <v>#VALUE!</v>
      </c>
      <c r="W184" s="95" t="e">
        <f t="shared" si="61"/>
        <v>#VALUE!</v>
      </c>
      <c r="X184" s="95" t="b">
        <f t="shared" si="65"/>
        <v>0</v>
      </c>
      <c r="Y184" s="76" t="str">
        <f t="shared" si="48"/>
        <v/>
      </c>
      <c r="Z184" s="94" t="e" cm="1">
        <f t="array" aca="1" ref="Z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AA184" s="94" t="str">
        <f t="shared" si="49"/>
        <v/>
      </c>
      <c r="AB184" s="96" t="b">
        <f t="shared" si="50"/>
        <v>0</v>
      </c>
      <c r="AC184" s="195">
        <f t="shared" si="62"/>
        <v>0</v>
      </c>
      <c r="AD184" s="195">
        <f>SUMIF($C$14:C183,C184,$AC$14:AC183)</f>
        <v>0</v>
      </c>
      <c r="AE184" s="15">
        <f t="shared" si="63"/>
        <v>10000</v>
      </c>
      <c r="AF184" s="195">
        <f t="shared" si="64"/>
        <v>0</v>
      </c>
    </row>
    <row r="185" spans="1:32" s="30" customFormat="1" x14ac:dyDescent="0.25">
      <c r="A185" s="19">
        <v>171</v>
      </c>
      <c r="B185" s="20"/>
      <c r="C185" s="123"/>
      <c r="D185" s="20"/>
      <c r="E185" s="20"/>
      <c r="F185" s="20"/>
      <c r="G185" s="140"/>
      <c r="H185" s="197">
        <f t="shared" si="51"/>
        <v>0</v>
      </c>
      <c r="I185" s="135" t="str">
        <f t="shared" si="52"/>
        <v/>
      </c>
      <c r="J185" s="92" t="b">
        <f t="shared" si="53"/>
        <v>0</v>
      </c>
      <c r="K185" s="92" t="str">
        <f t="shared" si="54"/>
        <v/>
      </c>
      <c r="L185" s="92" t="b">
        <f>IF(C185="",FALSE,IFERROR(NOT(MATCH(C185,'Anställda och korttidsarbete'!$C:$C,0)&gt;0),TRUE))</f>
        <v>0</v>
      </c>
      <c r="M185" s="92" t="str">
        <f t="shared" si="55"/>
        <v/>
      </c>
      <c r="N185" s="92" t="b">
        <f t="shared" si="56"/>
        <v>0</v>
      </c>
      <c r="O185" s="92" t="str">
        <f t="shared" si="57"/>
        <v/>
      </c>
      <c r="P185" s="13" t="b">
        <f t="shared" si="58"/>
        <v>0</v>
      </c>
      <c r="Q185" s="92" t="str">
        <f t="shared" si="59"/>
        <v/>
      </c>
      <c r="R185" s="92" t="b">
        <f t="shared" si="60"/>
        <v>0</v>
      </c>
      <c r="S185" s="94" t="e">
        <f t="shared" si="44"/>
        <v>#VALUE!</v>
      </c>
      <c r="T185" s="94" t="e">
        <f t="shared" si="45"/>
        <v>#VALUE!</v>
      </c>
      <c r="U185" s="94" t="e">
        <f t="shared" si="46"/>
        <v>#VALUE!</v>
      </c>
      <c r="V185" s="95" t="e">
        <f t="shared" si="47"/>
        <v>#VALUE!</v>
      </c>
      <c r="W185" s="95" t="e">
        <f t="shared" si="61"/>
        <v>#VALUE!</v>
      </c>
      <c r="X185" s="95" t="b">
        <f t="shared" si="65"/>
        <v>0</v>
      </c>
      <c r="Y185" s="76" t="str">
        <f t="shared" si="48"/>
        <v/>
      </c>
      <c r="Z185" s="94" t="e" cm="1">
        <f t="array" aca="1" ref="Z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AA185" s="94" t="str">
        <f t="shared" si="49"/>
        <v/>
      </c>
      <c r="AB185" s="96" t="b">
        <f t="shared" si="50"/>
        <v>0</v>
      </c>
      <c r="AC185" s="195">
        <f t="shared" si="62"/>
        <v>0</v>
      </c>
      <c r="AD185" s="195">
        <f>SUMIF($C$14:C184,C185,$AC$14:AC184)</f>
        <v>0</v>
      </c>
      <c r="AE185" s="15">
        <f t="shared" si="63"/>
        <v>10000</v>
      </c>
      <c r="AF185" s="195">
        <f t="shared" si="64"/>
        <v>0</v>
      </c>
    </row>
    <row r="186" spans="1:32" s="30" customFormat="1" x14ac:dyDescent="0.25">
      <c r="A186" s="19">
        <v>172</v>
      </c>
      <c r="B186" s="20"/>
      <c r="C186" s="123"/>
      <c r="D186" s="20"/>
      <c r="E186" s="20"/>
      <c r="F186" s="20"/>
      <c r="G186" s="140"/>
      <c r="H186" s="197">
        <f t="shared" si="51"/>
        <v>0</v>
      </c>
      <c r="I186" s="135" t="str">
        <f t="shared" si="52"/>
        <v/>
      </c>
      <c r="J186" s="92" t="b">
        <f t="shared" si="53"/>
        <v>0</v>
      </c>
      <c r="K186" s="92" t="str">
        <f t="shared" si="54"/>
        <v/>
      </c>
      <c r="L186" s="92" t="b">
        <f>IF(C186="",FALSE,IFERROR(NOT(MATCH(C186,'Anställda och korttidsarbete'!$C:$C,0)&gt;0),TRUE))</f>
        <v>0</v>
      </c>
      <c r="M186" s="92" t="str">
        <f t="shared" si="55"/>
        <v/>
      </c>
      <c r="N186" s="92" t="b">
        <f t="shared" si="56"/>
        <v>0</v>
      </c>
      <c r="O186" s="92" t="str">
        <f t="shared" si="57"/>
        <v/>
      </c>
      <c r="P186" s="13" t="b">
        <f t="shared" si="58"/>
        <v>0</v>
      </c>
      <c r="Q186" s="92" t="str">
        <f t="shared" si="59"/>
        <v/>
      </c>
      <c r="R186" s="92" t="b">
        <f t="shared" si="60"/>
        <v>0</v>
      </c>
      <c r="S186" s="94" t="e">
        <f t="shared" si="44"/>
        <v>#VALUE!</v>
      </c>
      <c r="T186" s="94" t="e">
        <f t="shared" si="45"/>
        <v>#VALUE!</v>
      </c>
      <c r="U186" s="94" t="e">
        <f t="shared" si="46"/>
        <v>#VALUE!</v>
      </c>
      <c r="V186" s="95" t="e">
        <f t="shared" si="47"/>
        <v>#VALUE!</v>
      </c>
      <c r="W186" s="95" t="e">
        <f t="shared" si="61"/>
        <v>#VALUE!</v>
      </c>
      <c r="X186" s="95" t="b">
        <f t="shared" si="65"/>
        <v>0</v>
      </c>
      <c r="Y186" s="76" t="str">
        <f t="shared" si="48"/>
        <v/>
      </c>
      <c r="Z186" s="94" t="e" cm="1">
        <f t="array" aca="1" ref="Z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AA186" s="94" t="str">
        <f t="shared" si="49"/>
        <v/>
      </c>
      <c r="AB186" s="96" t="b">
        <f t="shared" si="50"/>
        <v>0</v>
      </c>
      <c r="AC186" s="195">
        <f t="shared" si="62"/>
        <v>0</v>
      </c>
      <c r="AD186" s="195">
        <f>SUMIF($C$14:C185,C186,$AC$14:AC185)</f>
        <v>0</v>
      </c>
      <c r="AE186" s="15">
        <f t="shared" si="63"/>
        <v>10000</v>
      </c>
      <c r="AF186" s="195">
        <f t="shared" si="64"/>
        <v>0</v>
      </c>
    </row>
    <row r="187" spans="1:32" s="30" customFormat="1" x14ac:dyDescent="0.25">
      <c r="A187" s="19">
        <v>173</v>
      </c>
      <c r="B187" s="20"/>
      <c r="C187" s="123"/>
      <c r="D187" s="20"/>
      <c r="E187" s="20"/>
      <c r="F187" s="20"/>
      <c r="G187" s="140"/>
      <c r="H187" s="197">
        <f t="shared" si="51"/>
        <v>0</v>
      </c>
      <c r="I187" s="135" t="str">
        <f t="shared" si="52"/>
        <v/>
      </c>
      <c r="J187" s="92" t="b">
        <f t="shared" si="53"/>
        <v>0</v>
      </c>
      <c r="K187" s="92" t="str">
        <f t="shared" si="54"/>
        <v/>
      </c>
      <c r="L187" s="92" t="b">
        <f>IF(C187="",FALSE,IFERROR(NOT(MATCH(C187,'Anställda och korttidsarbete'!$C:$C,0)&gt;0),TRUE))</f>
        <v>0</v>
      </c>
      <c r="M187" s="92" t="str">
        <f t="shared" si="55"/>
        <v/>
      </c>
      <c r="N187" s="92" t="b">
        <f t="shared" si="56"/>
        <v>0</v>
      </c>
      <c r="O187" s="92" t="str">
        <f t="shared" si="57"/>
        <v/>
      </c>
      <c r="P187" s="13" t="b">
        <f t="shared" si="58"/>
        <v>0</v>
      </c>
      <c r="Q187" s="92" t="str">
        <f t="shared" si="59"/>
        <v/>
      </c>
      <c r="R187" s="92" t="b">
        <f t="shared" si="60"/>
        <v>0</v>
      </c>
      <c r="S187" s="94" t="e">
        <f t="shared" si="44"/>
        <v>#VALUE!</v>
      </c>
      <c r="T187" s="94" t="e">
        <f t="shared" si="45"/>
        <v>#VALUE!</v>
      </c>
      <c r="U187" s="94" t="e">
        <f t="shared" si="46"/>
        <v>#VALUE!</v>
      </c>
      <c r="V187" s="95" t="e">
        <f t="shared" si="47"/>
        <v>#VALUE!</v>
      </c>
      <c r="W187" s="95" t="e">
        <f t="shared" si="61"/>
        <v>#VALUE!</v>
      </c>
      <c r="X187" s="95" t="b">
        <f t="shared" si="65"/>
        <v>0</v>
      </c>
      <c r="Y187" s="76" t="str">
        <f t="shared" si="48"/>
        <v/>
      </c>
      <c r="Z187" s="94" t="e" cm="1">
        <f t="array" aca="1" ref="Z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AA187" s="94" t="str">
        <f t="shared" si="49"/>
        <v/>
      </c>
      <c r="AB187" s="96" t="b">
        <f t="shared" si="50"/>
        <v>0</v>
      </c>
      <c r="AC187" s="195">
        <f t="shared" si="62"/>
        <v>0</v>
      </c>
      <c r="AD187" s="195">
        <f>SUMIF($C$14:C186,C187,$AC$14:AC186)</f>
        <v>0</v>
      </c>
      <c r="AE187" s="15">
        <f t="shared" si="63"/>
        <v>10000</v>
      </c>
      <c r="AF187" s="195">
        <f t="shared" si="64"/>
        <v>0</v>
      </c>
    </row>
    <row r="188" spans="1:32" s="30" customFormat="1" x14ac:dyDescent="0.25">
      <c r="A188" s="19">
        <v>174</v>
      </c>
      <c r="B188" s="20"/>
      <c r="C188" s="123"/>
      <c r="D188" s="20"/>
      <c r="E188" s="20"/>
      <c r="F188" s="20"/>
      <c r="G188" s="140"/>
      <c r="H188" s="197">
        <f t="shared" si="51"/>
        <v>0</v>
      </c>
      <c r="I188" s="135" t="str">
        <f t="shared" si="52"/>
        <v/>
      </c>
      <c r="J188" s="92" t="b">
        <f t="shared" si="53"/>
        <v>0</v>
      </c>
      <c r="K188" s="92" t="str">
        <f t="shared" si="54"/>
        <v/>
      </c>
      <c r="L188" s="92" t="b">
        <f>IF(C188="",FALSE,IFERROR(NOT(MATCH(C188,'Anställda och korttidsarbete'!$C:$C,0)&gt;0),TRUE))</f>
        <v>0</v>
      </c>
      <c r="M188" s="92" t="str">
        <f t="shared" si="55"/>
        <v/>
      </c>
      <c r="N188" s="92" t="b">
        <f t="shared" si="56"/>
        <v>0</v>
      </c>
      <c r="O188" s="92" t="str">
        <f t="shared" si="57"/>
        <v/>
      </c>
      <c r="P188" s="13" t="b">
        <f t="shared" si="58"/>
        <v>0</v>
      </c>
      <c r="Q188" s="92" t="str">
        <f t="shared" si="59"/>
        <v/>
      </c>
      <c r="R188" s="92" t="b">
        <f t="shared" si="60"/>
        <v>0</v>
      </c>
      <c r="S188" s="94" t="e">
        <f t="shared" si="44"/>
        <v>#VALUE!</v>
      </c>
      <c r="T188" s="94" t="e">
        <f t="shared" si="45"/>
        <v>#VALUE!</v>
      </c>
      <c r="U188" s="94" t="e">
        <f t="shared" si="46"/>
        <v>#VALUE!</v>
      </c>
      <c r="V188" s="95" t="e">
        <f t="shared" si="47"/>
        <v>#VALUE!</v>
      </c>
      <c r="W188" s="95" t="e">
        <f t="shared" si="61"/>
        <v>#VALUE!</v>
      </c>
      <c r="X188" s="95" t="b">
        <f t="shared" si="65"/>
        <v>0</v>
      </c>
      <c r="Y188" s="76" t="str">
        <f t="shared" si="48"/>
        <v/>
      </c>
      <c r="Z188" s="94" t="e" cm="1">
        <f t="array" aca="1" ref="Z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AA188" s="94" t="str">
        <f t="shared" si="49"/>
        <v/>
      </c>
      <c r="AB188" s="96" t="b">
        <f t="shared" si="50"/>
        <v>0</v>
      </c>
      <c r="AC188" s="195">
        <f t="shared" si="62"/>
        <v>0</v>
      </c>
      <c r="AD188" s="195">
        <f>SUMIF($C$14:C187,C188,$AC$14:AC187)</f>
        <v>0</v>
      </c>
      <c r="AE188" s="15">
        <f t="shared" si="63"/>
        <v>10000</v>
      </c>
      <c r="AF188" s="195">
        <f t="shared" si="64"/>
        <v>0</v>
      </c>
    </row>
    <row r="189" spans="1:32" s="30" customFormat="1" x14ac:dyDescent="0.25">
      <c r="A189" s="19">
        <v>175</v>
      </c>
      <c r="B189" s="20"/>
      <c r="C189" s="123"/>
      <c r="D189" s="20"/>
      <c r="E189" s="20"/>
      <c r="F189" s="20"/>
      <c r="G189" s="140"/>
      <c r="H189" s="197">
        <f t="shared" si="51"/>
        <v>0</v>
      </c>
      <c r="I189" s="135" t="str">
        <f t="shared" si="52"/>
        <v/>
      </c>
      <c r="J189" s="92" t="b">
        <f t="shared" si="53"/>
        <v>0</v>
      </c>
      <c r="K189" s="92" t="str">
        <f t="shared" si="54"/>
        <v/>
      </c>
      <c r="L189" s="92" t="b">
        <f>IF(C189="",FALSE,IFERROR(NOT(MATCH(C189,'Anställda och korttidsarbete'!$C:$C,0)&gt;0),TRUE))</f>
        <v>0</v>
      </c>
      <c r="M189" s="92" t="str">
        <f t="shared" si="55"/>
        <v/>
      </c>
      <c r="N189" s="92" t="b">
        <f t="shared" si="56"/>
        <v>0</v>
      </c>
      <c r="O189" s="92" t="str">
        <f t="shared" si="57"/>
        <v/>
      </c>
      <c r="P189" s="13" t="b">
        <f t="shared" si="58"/>
        <v>0</v>
      </c>
      <c r="Q189" s="92" t="str">
        <f t="shared" si="59"/>
        <v/>
      </c>
      <c r="R189" s="92" t="b">
        <f t="shared" si="60"/>
        <v>0</v>
      </c>
      <c r="S189" s="94" t="e">
        <f t="shared" si="44"/>
        <v>#VALUE!</v>
      </c>
      <c r="T189" s="94" t="e">
        <f t="shared" si="45"/>
        <v>#VALUE!</v>
      </c>
      <c r="U189" s="94" t="e">
        <f t="shared" si="46"/>
        <v>#VALUE!</v>
      </c>
      <c r="V189" s="95" t="e">
        <f t="shared" si="47"/>
        <v>#VALUE!</v>
      </c>
      <c r="W189" s="95" t="e">
        <f t="shared" si="61"/>
        <v>#VALUE!</v>
      </c>
      <c r="X189" s="95" t="b">
        <f t="shared" si="65"/>
        <v>0</v>
      </c>
      <c r="Y189" s="76" t="str">
        <f t="shared" si="48"/>
        <v/>
      </c>
      <c r="Z189" s="94" t="e" cm="1">
        <f t="array" aca="1" ref="Z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AA189" s="94" t="str">
        <f t="shared" si="49"/>
        <v/>
      </c>
      <c r="AB189" s="96" t="b">
        <f t="shared" si="50"/>
        <v>0</v>
      </c>
      <c r="AC189" s="195">
        <f t="shared" si="62"/>
        <v>0</v>
      </c>
      <c r="AD189" s="195">
        <f>SUMIF($C$14:C188,C189,$AC$14:AC188)</f>
        <v>0</v>
      </c>
      <c r="AE189" s="15">
        <f t="shared" si="63"/>
        <v>10000</v>
      </c>
      <c r="AF189" s="195">
        <f t="shared" si="64"/>
        <v>0</v>
      </c>
    </row>
    <row r="190" spans="1:32" s="30" customFormat="1" x14ac:dyDescent="0.25">
      <c r="A190" s="19">
        <v>176</v>
      </c>
      <c r="B190" s="20"/>
      <c r="C190" s="123"/>
      <c r="D190" s="20"/>
      <c r="E190" s="20"/>
      <c r="F190" s="20"/>
      <c r="G190" s="140"/>
      <c r="H190" s="197">
        <f t="shared" si="51"/>
        <v>0</v>
      </c>
      <c r="I190" s="135" t="str">
        <f t="shared" si="52"/>
        <v/>
      </c>
      <c r="J190" s="92" t="b">
        <f t="shared" si="53"/>
        <v>0</v>
      </c>
      <c r="K190" s="92" t="str">
        <f t="shared" si="54"/>
        <v/>
      </c>
      <c r="L190" s="92" t="b">
        <f>IF(C190="",FALSE,IFERROR(NOT(MATCH(C190,'Anställda och korttidsarbete'!$C:$C,0)&gt;0),TRUE))</f>
        <v>0</v>
      </c>
      <c r="M190" s="92" t="str">
        <f t="shared" si="55"/>
        <v/>
      </c>
      <c r="N190" s="92" t="b">
        <f t="shared" si="56"/>
        <v>0</v>
      </c>
      <c r="O190" s="92" t="str">
        <f t="shared" si="57"/>
        <v/>
      </c>
      <c r="P190" s="13" t="b">
        <f t="shared" si="58"/>
        <v>0</v>
      </c>
      <c r="Q190" s="92" t="str">
        <f t="shared" si="59"/>
        <v/>
      </c>
      <c r="R190" s="92" t="b">
        <f t="shared" si="60"/>
        <v>0</v>
      </c>
      <c r="S190" s="94" t="e">
        <f t="shared" si="44"/>
        <v>#VALUE!</v>
      </c>
      <c r="T190" s="94" t="e">
        <f t="shared" si="45"/>
        <v>#VALUE!</v>
      </c>
      <c r="U190" s="94" t="e">
        <f t="shared" si="46"/>
        <v>#VALUE!</v>
      </c>
      <c r="V190" s="95" t="e">
        <f t="shared" si="47"/>
        <v>#VALUE!</v>
      </c>
      <c r="W190" s="95" t="e">
        <f t="shared" si="61"/>
        <v>#VALUE!</v>
      </c>
      <c r="X190" s="95" t="b">
        <f t="shared" si="65"/>
        <v>0</v>
      </c>
      <c r="Y190" s="76" t="str">
        <f t="shared" si="48"/>
        <v/>
      </c>
      <c r="Z190" s="94" t="e" cm="1">
        <f t="array" aca="1" ref="Z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AA190" s="94" t="str">
        <f t="shared" si="49"/>
        <v/>
      </c>
      <c r="AB190" s="96" t="b">
        <f t="shared" si="50"/>
        <v>0</v>
      </c>
      <c r="AC190" s="195">
        <f t="shared" si="62"/>
        <v>0</v>
      </c>
      <c r="AD190" s="195">
        <f>SUMIF($C$14:C189,C190,$AC$14:AC189)</f>
        <v>0</v>
      </c>
      <c r="AE190" s="15">
        <f t="shared" si="63"/>
        <v>10000</v>
      </c>
      <c r="AF190" s="195">
        <f t="shared" si="64"/>
        <v>0</v>
      </c>
    </row>
    <row r="191" spans="1:32" s="30" customFormat="1" x14ac:dyDescent="0.25">
      <c r="A191" s="19">
        <v>177</v>
      </c>
      <c r="B191" s="20"/>
      <c r="C191" s="123"/>
      <c r="D191" s="20"/>
      <c r="E191" s="20"/>
      <c r="F191" s="20"/>
      <c r="G191" s="140"/>
      <c r="H191" s="197">
        <f t="shared" si="51"/>
        <v>0</v>
      </c>
      <c r="I191" s="135" t="str">
        <f t="shared" si="52"/>
        <v/>
      </c>
      <c r="J191" s="92" t="b">
        <f t="shared" si="53"/>
        <v>0</v>
      </c>
      <c r="K191" s="92" t="str">
        <f t="shared" si="54"/>
        <v/>
      </c>
      <c r="L191" s="92" t="b">
        <f>IF(C191="",FALSE,IFERROR(NOT(MATCH(C191,'Anställda och korttidsarbete'!$C:$C,0)&gt;0),TRUE))</f>
        <v>0</v>
      </c>
      <c r="M191" s="92" t="str">
        <f t="shared" si="55"/>
        <v/>
      </c>
      <c r="N191" s="92" t="b">
        <f t="shared" si="56"/>
        <v>0</v>
      </c>
      <c r="O191" s="92" t="str">
        <f t="shared" si="57"/>
        <v/>
      </c>
      <c r="P191" s="13" t="b">
        <f t="shared" si="58"/>
        <v>0</v>
      </c>
      <c r="Q191" s="92" t="str">
        <f t="shared" si="59"/>
        <v/>
      </c>
      <c r="R191" s="92" t="b">
        <f t="shared" si="60"/>
        <v>0</v>
      </c>
      <c r="S191" s="94" t="e">
        <f t="shared" si="44"/>
        <v>#VALUE!</v>
      </c>
      <c r="T191" s="94" t="e">
        <f t="shared" si="45"/>
        <v>#VALUE!</v>
      </c>
      <c r="U191" s="94" t="e">
        <f t="shared" si="46"/>
        <v>#VALUE!</v>
      </c>
      <c r="V191" s="95" t="e">
        <f t="shared" si="47"/>
        <v>#VALUE!</v>
      </c>
      <c r="W191" s="95" t="e">
        <f t="shared" si="61"/>
        <v>#VALUE!</v>
      </c>
      <c r="X191" s="95" t="b">
        <f t="shared" si="65"/>
        <v>0</v>
      </c>
      <c r="Y191" s="76" t="str">
        <f t="shared" si="48"/>
        <v/>
      </c>
      <c r="Z191" s="94" t="e" cm="1">
        <f t="array" aca="1" ref="Z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AA191" s="94" t="str">
        <f t="shared" si="49"/>
        <v/>
      </c>
      <c r="AB191" s="96" t="b">
        <f t="shared" si="50"/>
        <v>0</v>
      </c>
      <c r="AC191" s="195">
        <f t="shared" si="62"/>
        <v>0</v>
      </c>
      <c r="AD191" s="195">
        <f>SUMIF($C$14:C190,C191,$AC$14:AC190)</f>
        <v>0</v>
      </c>
      <c r="AE191" s="15">
        <f t="shared" si="63"/>
        <v>10000</v>
      </c>
      <c r="AF191" s="195">
        <f t="shared" si="64"/>
        <v>0</v>
      </c>
    </row>
    <row r="192" spans="1:32" s="30" customFormat="1" x14ac:dyDescent="0.25">
      <c r="A192" s="19">
        <v>178</v>
      </c>
      <c r="B192" s="20"/>
      <c r="C192" s="123"/>
      <c r="D192" s="20"/>
      <c r="E192" s="20"/>
      <c r="F192" s="20"/>
      <c r="G192" s="140"/>
      <c r="H192" s="197">
        <f t="shared" si="51"/>
        <v>0</v>
      </c>
      <c r="I192" s="135" t="str">
        <f t="shared" si="52"/>
        <v/>
      </c>
      <c r="J192" s="92" t="b">
        <f t="shared" si="53"/>
        <v>0</v>
      </c>
      <c r="K192" s="92" t="str">
        <f t="shared" si="54"/>
        <v/>
      </c>
      <c r="L192" s="92" t="b">
        <f>IF(C192="",FALSE,IFERROR(NOT(MATCH(C192,'Anställda och korttidsarbete'!$C:$C,0)&gt;0),TRUE))</f>
        <v>0</v>
      </c>
      <c r="M192" s="92" t="str">
        <f t="shared" si="55"/>
        <v/>
      </c>
      <c r="N192" s="92" t="b">
        <f t="shared" si="56"/>
        <v>0</v>
      </c>
      <c r="O192" s="92" t="str">
        <f t="shared" si="57"/>
        <v/>
      </c>
      <c r="P192" s="13" t="b">
        <f t="shared" si="58"/>
        <v>0</v>
      </c>
      <c r="Q192" s="92" t="str">
        <f t="shared" si="59"/>
        <v/>
      </c>
      <c r="R192" s="92" t="b">
        <f t="shared" si="60"/>
        <v>0</v>
      </c>
      <c r="S192" s="94" t="e">
        <f t="shared" si="44"/>
        <v>#VALUE!</v>
      </c>
      <c r="T192" s="94" t="e">
        <f t="shared" si="45"/>
        <v>#VALUE!</v>
      </c>
      <c r="U192" s="94" t="e">
        <f t="shared" si="46"/>
        <v>#VALUE!</v>
      </c>
      <c r="V192" s="95" t="e">
        <f t="shared" si="47"/>
        <v>#VALUE!</v>
      </c>
      <c r="W192" s="95" t="e">
        <f t="shared" si="61"/>
        <v>#VALUE!</v>
      </c>
      <c r="X192" s="95" t="b">
        <f t="shared" si="65"/>
        <v>0</v>
      </c>
      <c r="Y192" s="76" t="str">
        <f t="shared" si="48"/>
        <v/>
      </c>
      <c r="Z192" s="94" t="e" cm="1">
        <f t="array" aca="1" ref="Z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AA192" s="94" t="str">
        <f t="shared" si="49"/>
        <v/>
      </c>
      <c r="AB192" s="96" t="b">
        <f t="shared" si="50"/>
        <v>0</v>
      </c>
      <c r="AC192" s="195">
        <f t="shared" si="62"/>
        <v>0</v>
      </c>
      <c r="AD192" s="195">
        <f>SUMIF($C$14:C191,C192,$AC$14:AC191)</f>
        <v>0</v>
      </c>
      <c r="AE192" s="15">
        <f t="shared" si="63"/>
        <v>10000</v>
      </c>
      <c r="AF192" s="195">
        <f t="shared" si="64"/>
        <v>0</v>
      </c>
    </row>
    <row r="193" spans="1:32" s="30" customFormat="1" x14ac:dyDescent="0.25">
      <c r="A193" s="19">
        <v>179</v>
      </c>
      <c r="B193" s="20"/>
      <c r="C193" s="123"/>
      <c r="D193" s="20"/>
      <c r="E193" s="20"/>
      <c r="F193" s="20"/>
      <c r="G193" s="140"/>
      <c r="H193" s="197">
        <f t="shared" si="51"/>
        <v>0</v>
      </c>
      <c r="I193" s="135" t="str">
        <f t="shared" si="52"/>
        <v/>
      </c>
      <c r="J193" s="92" t="b">
        <f t="shared" si="53"/>
        <v>0</v>
      </c>
      <c r="K193" s="92" t="str">
        <f t="shared" si="54"/>
        <v/>
      </c>
      <c r="L193" s="92" t="b">
        <f>IF(C193="",FALSE,IFERROR(NOT(MATCH(C193,'Anställda och korttidsarbete'!$C:$C,0)&gt;0),TRUE))</f>
        <v>0</v>
      </c>
      <c r="M193" s="92" t="str">
        <f t="shared" si="55"/>
        <v/>
      </c>
      <c r="N193" s="92" t="b">
        <f t="shared" si="56"/>
        <v>0</v>
      </c>
      <c r="O193" s="92" t="str">
        <f t="shared" si="57"/>
        <v/>
      </c>
      <c r="P193" s="13" t="b">
        <f t="shared" si="58"/>
        <v>0</v>
      </c>
      <c r="Q193" s="92" t="str">
        <f t="shared" si="59"/>
        <v/>
      </c>
      <c r="R193" s="92" t="b">
        <f t="shared" si="60"/>
        <v>0</v>
      </c>
      <c r="S193" s="94" t="e">
        <f t="shared" si="44"/>
        <v>#VALUE!</v>
      </c>
      <c r="T193" s="94" t="e">
        <f t="shared" si="45"/>
        <v>#VALUE!</v>
      </c>
      <c r="U193" s="94" t="e">
        <f t="shared" si="46"/>
        <v>#VALUE!</v>
      </c>
      <c r="V193" s="95" t="e">
        <f t="shared" si="47"/>
        <v>#VALUE!</v>
      </c>
      <c r="W193" s="95" t="e">
        <f t="shared" si="61"/>
        <v>#VALUE!</v>
      </c>
      <c r="X193" s="95" t="b">
        <f t="shared" si="65"/>
        <v>0</v>
      </c>
      <c r="Y193" s="76" t="str">
        <f t="shared" si="48"/>
        <v/>
      </c>
      <c r="Z193" s="94" t="e" cm="1">
        <f t="array" aca="1" ref="Z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AA193" s="94" t="str">
        <f t="shared" si="49"/>
        <v/>
      </c>
      <c r="AB193" s="96" t="b">
        <f t="shared" si="50"/>
        <v>0</v>
      </c>
      <c r="AC193" s="195">
        <f t="shared" si="62"/>
        <v>0</v>
      </c>
      <c r="AD193" s="195">
        <f>SUMIF($C$14:C192,C193,$AC$14:AC192)</f>
        <v>0</v>
      </c>
      <c r="AE193" s="15">
        <f t="shared" si="63"/>
        <v>10000</v>
      </c>
      <c r="AF193" s="195">
        <f t="shared" si="64"/>
        <v>0</v>
      </c>
    </row>
    <row r="194" spans="1:32" s="30" customFormat="1" x14ac:dyDescent="0.25">
      <c r="A194" s="19">
        <v>180</v>
      </c>
      <c r="B194" s="20"/>
      <c r="C194" s="123"/>
      <c r="D194" s="20"/>
      <c r="E194" s="20"/>
      <c r="F194" s="20"/>
      <c r="G194" s="140"/>
      <c r="H194" s="197">
        <f t="shared" si="51"/>
        <v>0</v>
      </c>
      <c r="I194" s="135" t="str">
        <f t="shared" si="52"/>
        <v/>
      </c>
      <c r="J194" s="92" t="b">
        <f t="shared" si="53"/>
        <v>0</v>
      </c>
      <c r="K194" s="92" t="str">
        <f t="shared" si="54"/>
        <v/>
      </c>
      <c r="L194" s="92" t="b">
        <f>IF(C194="",FALSE,IFERROR(NOT(MATCH(C194,'Anställda och korttidsarbete'!$C:$C,0)&gt;0),TRUE))</f>
        <v>0</v>
      </c>
      <c r="M194" s="92" t="str">
        <f t="shared" si="55"/>
        <v/>
      </c>
      <c r="N194" s="92" t="b">
        <f t="shared" si="56"/>
        <v>0</v>
      </c>
      <c r="O194" s="92" t="str">
        <f t="shared" si="57"/>
        <v/>
      </c>
      <c r="P194" s="13" t="b">
        <f t="shared" si="58"/>
        <v>0</v>
      </c>
      <c r="Q194" s="92" t="str">
        <f t="shared" si="59"/>
        <v/>
      </c>
      <c r="R194" s="92" t="b">
        <f t="shared" si="60"/>
        <v>0</v>
      </c>
      <c r="S194" s="94" t="e">
        <f t="shared" si="44"/>
        <v>#VALUE!</v>
      </c>
      <c r="T194" s="94" t="e">
        <f t="shared" si="45"/>
        <v>#VALUE!</v>
      </c>
      <c r="U194" s="94" t="e">
        <f t="shared" si="46"/>
        <v>#VALUE!</v>
      </c>
      <c r="V194" s="95" t="e">
        <f t="shared" si="47"/>
        <v>#VALUE!</v>
      </c>
      <c r="W194" s="95" t="e">
        <f t="shared" si="61"/>
        <v>#VALUE!</v>
      </c>
      <c r="X194" s="95" t="b">
        <f t="shared" si="65"/>
        <v>0</v>
      </c>
      <c r="Y194" s="76" t="str">
        <f t="shared" si="48"/>
        <v/>
      </c>
      <c r="Z194" s="94" t="e" cm="1">
        <f t="array" aca="1" ref="Z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AA194" s="94" t="str">
        <f t="shared" si="49"/>
        <v/>
      </c>
      <c r="AB194" s="96" t="b">
        <f t="shared" si="50"/>
        <v>0</v>
      </c>
      <c r="AC194" s="195">
        <f t="shared" si="62"/>
        <v>0</v>
      </c>
      <c r="AD194" s="195">
        <f>SUMIF($C$14:C193,C194,$AC$14:AC193)</f>
        <v>0</v>
      </c>
      <c r="AE194" s="15">
        <f t="shared" si="63"/>
        <v>10000</v>
      </c>
      <c r="AF194" s="195">
        <f t="shared" si="64"/>
        <v>0</v>
      </c>
    </row>
    <row r="195" spans="1:32" s="30" customFormat="1" x14ac:dyDescent="0.25">
      <c r="A195" s="19">
        <v>181</v>
      </c>
      <c r="B195" s="20"/>
      <c r="C195" s="123"/>
      <c r="D195" s="20"/>
      <c r="E195" s="20"/>
      <c r="F195" s="20"/>
      <c r="G195" s="140"/>
      <c r="H195" s="197">
        <f t="shared" si="51"/>
        <v>0</v>
      </c>
      <c r="I195" s="135" t="str">
        <f t="shared" si="52"/>
        <v/>
      </c>
      <c r="J195" s="92" t="b">
        <f t="shared" si="53"/>
        <v>0</v>
      </c>
      <c r="K195" s="92" t="str">
        <f t="shared" si="54"/>
        <v/>
      </c>
      <c r="L195" s="92" t="b">
        <f>IF(C195="",FALSE,IFERROR(NOT(MATCH(C195,'Anställda och korttidsarbete'!$C:$C,0)&gt;0),TRUE))</f>
        <v>0</v>
      </c>
      <c r="M195" s="92" t="str">
        <f t="shared" si="55"/>
        <v/>
      </c>
      <c r="N195" s="92" t="b">
        <f t="shared" si="56"/>
        <v>0</v>
      </c>
      <c r="O195" s="92" t="str">
        <f t="shared" si="57"/>
        <v/>
      </c>
      <c r="P195" s="13" t="b">
        <f t="shared" si="58"/>
        <v>0</v>
      </c>
      <c r="Q195" s="92" t="str">
        <f t="shared" si="59"/>
        <v/>
      </c>
      <c r="R195" s="92" t="b">
        <f t="shared" si="60"/>
        <v>0</v>
      </c>
      <c r="S195" s="94" t="e">
        <f t="shared" si="44"/>
        <v>#VALUE!</v>
      </c>
      <c r="T195" s="94" t="e">
        <f t="shared" si="45"/>
        <v>#VALUE!</v>
      </c>
      <c r="U195" s="94" t="e">
        <f t="shared" si="46"/>
        <v>#VALUE!</v>
      </c>
      <c r="V195" s="95" t="e">
        <f t="shared" si="47"/>
        <v>#VALUE!</v>
      </c>
      <c r="W195" s="95" t="e">
        <f t="shared" si="61"/>
        <v>#VALUE!</v>
      </c>
      <c r="X195" s="95" t="b">
        <f t="shared" si="65"/>
        <v>0</v>
      </c>
      <c r="Y195" s="76" t="str">
        <f t="shared" si="48"/>
        <v/>
      </c>
      <c r="Z195" s="94" t="e" cm="1">
        <f t="array" aca="1" ref="Z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AA195" s="94" t="str">
        <f t="shared" si="49"/>
        <v/>
      </c>
      <c r="AB195" s="96" t="b">
        <f t="shared" si="50"/>
        <v>0</v>
      </c>
      <c r="AC195" s="195">
        <f t="shared" si="62"/>
        <v>0</v>
      </c>
      <c r="AD195" s="195">
        <f>SUMIF($C$14:C194,C195,$AC$14:AC194)</f>
        <v>0</v>
      </c>
      <c r="AE195" s="15">
        <f t="shared" si="63"/>
        <v>10000</v>
      </c>
      <c r="AF195" s="195">
        <f t="shared" si="64"/>
        <v>0</v>
      </c>
    </row>
    <row r="196" spans="1:32" s="30" customFormat="1" x14ac:dyDescent="0.25">
      <c r="A196" s="19">
        <v>182</v>
      </c>
      <c r="B196" s="20"/>
      <c r="C196" s="123"/>
      <c r="D196" s="20"/>
      <c r="E196" s="20"/>
      <c r="F196" s="20"/>
      <c r="G196" s="140"/>
      <c r="H196" s="197">
        <f t="shared" si="51"/>
        <v>0</v>
      </c>
      <c r="I196" s="135" t="str">
        <f t="shared" si="52"/>
        <v/>
      </c>
      <c r="J196" s="92" t="b">
        <f t="shared" si="53"/>
        <v>0</v>
      </c>
      <c r="K196" s="92" t="str">
        <f t="shared" si="54"/>
        <v/>
      </c>
      <c r="L196" s="92" t="b">
        <f>IF(C196="",FALSE,IFERROR(NOT(MATCH(C196,'Anställda och korttidsarbete'!$C:$C,0)&gt;0),TRUE))</f>
        <v>0</v>
      </c>
      <c r="M196" s="92" t="str">
        <f t="shared" si="55"/>
        <v/>
      </c>
      <c r="N196" s="92" t="b">
        <f t="shared" si="56"/>
        <v>0</v>
      </c>
      <c r="O196" s="92" t="str">
        <f t="shared" si="57"/>
        <v/>
      </c>
      <c r="P196" s="13" t="b">
        <f t="shared" si="58"/>
        <v>0</v>
      </c>
      <c r="Q196" s="92" t="str">
        <f t="shared" si="59"/>
        <v/>
      </c>
      <c r="R196" s="92" t="b">
        <f t="shared" si="60"/>
        <v>0</v>
      </c>
      <c r="S196" s="94" t="e">
        <f t="shared" si="44"/>
        <v>#VALUE!</v>
      </c>
      <c r="T196" s="94" t="e">
        <f t="shared" si="45"/>
        <v>#VALUE!</v>
      </c>
      <c r="U196" s="94" t="e">
        <f t="shared" si="46"/>
        <v>#VALUE!</v>
      </c>
      <c r="V196" s="95" t="e">
        <f t="shared" si="47"/>
        <v>#VALUE!</v>
      </c>
      <c r="W196" s="95" t="e">
        <f t="shared" si="61"/>
        <v>#VALUE!</v>
      </c>
      <c r="X196" s="95" t="b">
        <f t="shared" si="65"/>
        <v>0</v>
      </c>
      <c r="Y196" s="76" t="str">
        <f t="shared" si="48"/>
        <v/>
      </c>
      <c r="Z196" s="94" t="e" cm="1">
        <f t="array" aca="1" ref="Z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AA196" s="94" t="str">
        <f t="shared" si="49"/>
        <v/>
      </c>
      <c r="AB196" s="96" t="b">
        <f t="shared" si="50"/>
        <v>0</v>
      </c>
      <c r="AC196" s="195">
        <f t="shared" si="62"/>
        <v>0</v>
      </c>
      <c r="AD196" s="195">
        <f>SUMIF($C$14:C195,C196,$AC$14:AC195)</f>
        <v>0</v>
      </c>
      <c r="AE196" s="15">
        <f t="shared" si="63"/>
        <v>10000</v>
      </c>
      <c r="AF196" s="195">
        <f t="shared" si="64"/>
        <v>0</v>
      </c>
    </row>
    <row r="197" spans="1:32" s="30" customFormat="1" x14ac:dyDescent="0.25">
      <c r="A197" s="19">
        <v>183</v>
      </c>
      <c r="B197" s="20"/>
      <c r="C197" s="123"/>
      <c r="D197" s="20"/>
      <c r="E197" s="20"/>
      <c r="F197" s="20"/>
      <c r="G197" s="140"/>
      <c r="H197" s="197">
        <f t="shared" si="51"/>
        <v>0</v>
      </c>
      <c r="I197" s="135" t="str">
        <f t="shared" si="52"/>
        <v/>
      </c>
      <c r="J197" s="92" t="b">
        <f t="shared" si="53"/>
        <v>0</v>
      </c>
      <c r="K197" s="92" t="str">
        <f t="shared" si="54"/>
        <v/>
      </c>
      <c r="L197" s="92" t="b">
        <f>IF(C197="",FALSE,IFERROR(NOT(MATCH(C197,'Anställda och korttidsarbete'!$C:$C,0)&gt;0),TRUE))</f>
        <v>0</v>
      </c>
      <c r="M197" s="92" t="str">
        <f t="shared" si="55"/>
        <v/>
      </c>
      <c r="N197" s="92" t="b">
        <f t="shared" si="56"/>
        <v>0</v>
      </c>
      <c r="O197" s="92" t="str">
        <f t="shared" si="57"/>
        <v/>
      </c>
      <c r="P197" s="13" t="b">
        <f t="shared" si="58"/>
        <v>0</v>
      </c>
      <c r="Q197" s="92" t="str">
        <f t="shared" si="59"/>
        <v/>
      </c>
      <c r="R197" s="92" t="b">
        <f t="shared" si="60"/>
        <v>0</v>
      </c>
      <c r="S197" s="94" t="e">
        <f t="shared" si="44"/>
        <v>#VALUE!</v>
      </c>
      <c r="T197" s="94" t="e">
        <f t="shared" si="45"/>
        <v>#VALUE!</v>
      </c>
      <c r="U197" s="94" t="e">
        <f t="shared" si="46"/>
        <v>#VALUE!</v>
      </c>
      <c r="V197" s="95" t="e">
        <f t="shared" si="47"/>
        <v>#VALUE!</v>
      </c>
      <c r="W197" s="95" t="e">
        <f t="shared" si="61"/>
        <v>#VALUE!</v>
      </c>
      <c r="X197" s="95" t="b">
        <f t="shared" si="65"/>
        <v>0</v>
      </c>
      <c r="Y197" s="76" t="str">
        <f t="shared" si="48"/>
        <v/>
      </c>
      <c r="Z197" s="94" t="e" cm="1">
        <f t="array" aca="1" ref="Z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AA197" s="94" t="str">
        <f t="shared" si="49"/>
        <v/>
      </c>
      <c r="AB197" s="96" t="b">
        <f t="shared" si="50"/>
        <v>0</v>
      </c>
      <c r="AC197" s="195">
        <f t="shared" si="62"/>
        <v>0</v>
      </c>
      <c r="AD197" s="195">
        <f>SUMIF($C$14:C196,C197,$AC$14:AC196)</f>
        <v>0</v>
      </c>
      <c r="AE197" s="15">
        <f t="shared" si="63"/>
        <v>10000</v>
      </c>
      <c r="AF197" s="195">
        <f t="shared" si="64"/>
        <v>0</v>
      </c>
    </row>
    <row r="198" spans="1:32" s="30" customFormat="1" x14ac:dyDescent="0.25">
      <c r="A198" s="19">
        <v>184</v>
      </c>
      <c r="B198" s="20"/>
      <c r="C198" s="123"/>
      <c r="D198" s="20"/>
      <c r="E198" s="20"/>
      <c r="F198" s="20"/>
      <c r="G198" s="140"/>
      <c r="H198" s="197">
        <f t="shared" si="51"/>
        <v>0</v>
      </c>
      <c r="I198" s="135" t="str">
        <f t="shared" si="52"/>
        <v/>
      </c>
      <c r="J198" s="92" t="b">
        <f t="shared" si="53"/>
        <v>0</v>
      </c>
      <c r="K198" s="92" t="str">
        <f t="shared" si="54"/>
        <v/>
      </c>
      <c r="L198" s="92" t="b">
        <f>IF(C198="",FALSE,IFERROR(NOT(MATCH(C198,'Anställda och korttidsarbete'!$C:$C,0)&gt;0),TRUE))</f>
        <v>0</v>
      </c>
      <c r="M198" s="92" t="str">
        <f t="shared" si="55"/>
        <v/>
      </c>
      <c r="N198" s="92" t="b">
        <f t="shared" si="56"/>
        <v>0</v>
      </c>
      <c r="O198" s="92" t="str">
        <f t="shared" si="57"/>
        <v/>
      </c>
      <c r="P198" s="13" t="b">
        <f t="shared" si="58"/>
        <v>0</v>
      </c>
      <c r="Q198" s="92" t="str">
        <f t="shared" si="59"/>
        <v/>
      </c>
      <c r="R198" s="92" t="b">
        <f t="shared" si="60"/>
        <v>0</v>
      </c>
      <c r="S198" s="94" t="e">
        <f t="shared" si="44"/>
        <v>#VALUE!</v>
      </c>
      <c r="T198" s="94" t="e">
        <f t="shared" si="45"/>
        <v>#VALUE!</v>
      </c>
      <c r="U198" s="94" t="e">
        <f t="shared" si="46"/>
        <v>#VALUE!</v>
      </c>
      <c r="V198" s="95" t="e">
        <f t="shared" si="47"/>
        <v>#VALUE!</v>
      </c>
      <c r="W198" s="95" t="e">
        <f t="shared" si="61"/>
        <v>#VALUE!</v>
      </c>
      <c r="X198" s="95" t="b">
        <f t="shared" si="65"/>
        <v>0</v>
      </c>
      <c r="Y198" s="76" t="str">
        <f t="shared" si="48"/>
        <v/>
      </c>
      <c r="Z198" s="94" t="e" cm="1">
        <f t="array" aca="1" ref="Z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AA198" s="94" t="str">
        <f t="shared" si="49"/>
        <v/>
      </c>
      <c r="AB198" s="96" t="b">
        <f t="shared" si="50"/>
        <v>0</v>
      </c>
      <c r="AC198" s="195">
        <f t="shared" si="62"/>
        <v>0</v>
      </c>
      <c r="AD198" s="195">
        <f>SUMIF($C$14:C197,C198,$AC$14:AC197)</f>
        <v>0</v>
      </c>
      <c r="AE198" s="15">
        <f t="shared" si="63"/>
        <v>10000</v>
      </c>
      <c r="AF198" s="195">
        <f t="shared" si="64"/>
        <v>0</v>
      </c>
    </row>
    <row r="199" spans="1:32" s="30" customFormat="1" x14ac:dyDescent="0.25">
      <c r="A199" s="19">
        <v>185</v>
      </c>
      <c r="B199" s="20"/>
      <c r="C199" s="123"/>
      <c r="D199" s="20"/>
      <c r="E199" s="20"/>
      <c r="F199" s="20"/>
      <c r="G199" s="140"/>
      <c r="H199" s="197">
        <f t="shared" si="51"/>
        <v>0</v>
      </c>
      <c r="I199" s="135" t="str">
        <f t="shared" si="52"/>
        <v/>
      </c>
      <c r="J199" s="92" t="b">
        <f t="shared" si="53"/>
        <v>0</v>
      </c>
      <c r="K199" s="92" t="str">
        <f t="shared" si="54"/>
        <v/>
      </c>
      <c r="L199" s="92" t="b">
        <f>IF(C199="",FALSE,IFERROR(NOT(MATCH(C199,'Anställda och korttidsarbete'!$C:$C,0)&gt;0),TRUE))</f>
        <v>0</v>
      </c>
      <c r="M199" s="92" t="str">
        <f t="shared" si="55"/>
        <v/>
      </c>
      <c r="N199" s="92" t="b">
        <f t="shared" si="56"/>
        <v>0</v>
      </c>
      <c r="O199" s="92" t="str">
        <f t="shared" si="57"/>
        <v/>
      </c>
      <c r="P199" s="13" t="b">
        <f t="shared" si="58"/>
        <v>0</v>
      </c>
      <c r="Q199" s="92" t="str">
        <f t="shared" si="59"/>
        <v/>
      </c>
      <c r="R199" s="92" t="b">
        <f t="shared" si="60"/>
        <v>0</v>
      </c>
      <c r="S199" s="94" t="e">
        <f t="shared" si="44"/>
        <v>#VALUE!</v>
      </c>
      <c r="T199" s="94" t="e">
        <f t="shared" si="45"/>
        <v>#VALUE!</v>
      </c>
      <c r="U199" s="94" t="e">
        <f t="shared" si="46"/>
        <v>#VALUE!</v>
      </c>
      <c r="V199" s="95" t="e">
        <f t="shared" si="47"/>
        <v>#VALUE!</v>
      </c>
      <c r="W199" s="95" t="e">
        <f t="shared" si="61"/>
        <v>#VALUE!</v>
      </c>
      <c r="X199" s="95" t="b">
        <f t="shared" si="65"/>
        <v>0</v>
      </c>
      <c r="Y199" s="76" t="str">
        <f t="shared" si="48"/>
        <v/>
      </c>
      <c r="Z199" s="94" t="e" cm="1">
        <f t="array" aca="1" ref="Z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AA199" s="94" t="str">
        <f t="shared" si="49"/>
        <v/>
      </c>
      <c r="AB199" s="96" t="b">
        <f t="shared" si="50"/>
        <v>0</v>
      </c>
      <c r="AC199" s="195">
        <f t="shared" si="62"/>
        <v>0</v>
      </c>
      <c r="AD199" s="195">
        <f>SUMIF($C$14:C198,C199,$AC$14:AC198)</f>
        <v>0</v>
      </c>
      <c r="AE199" s="15">
        <f t="shared" si="63"/>
        <v>10000</v>
      </c>
      <c r="AF199" s="195">
        <f t="shared" si="64"/>
        <v>0</v>
      </c>
    </row>
    <row r="200" spans="1:32" s="30" customFormat="1" x14ac:dyDescent="0.25">
      <c r="A200" s="19">
        <v>186</v>
      </c>
      <c r="B200" s="20"/>
      <c r="C200" s="123"/>
      <c r="D200" s="20"/>
      <c r="E200" s="20"/>
      <c r="F200" s="20"/>
      <c r="G200" s="140"/>
      <c r="H200" s="197">
        <f t="shared" si="51"/>
        <v>0</v>
      </c>
      <c r="I200" s="135" t="str">
        <f t="shared" si="52"/>
        <v/>
      </c>
      <c r="J200" s="92" t="b">
        <f t="shared" si="53"/>
        <v>0</v>
      </c>
      <c r="K200" s="92" t="str">
        <f t="shared" si="54"/>
        <v/>
      </c>
      <c r="L200" s="92" t="b">
        <f>IF(C200="",FALSE,IFERROR(NOT(MATCH(C200,'Anställda och korttidsarbete'!$C:$C,0)&gt;0),TRUE))</f>
        <v>0</v>
      </c>
      <c r="M200" s="92" t="str">
        <f t="shared" si="55"/>
        <v/>
      </c>
      <c r="N200" s="92" t="b">
        <f t="shared" si="56"/>
        <v>0</v>
      </c>
      <c r="O200" s="92" t="str">
        <f t="shared" si="57"/>
        <v/>
      </c>
      <c r="P200" s="13" t="b">
        <f t="shared" si="58"/>
        <v>0</v>
      </c>
      <c r="Q200" s="92" t="str">
        <f t="shared" si="59"/>
        <v/>
      </c>
      <c r="R200" s="92" t="b">
        <f t="shared" si="60"/>
        <v>0</v>
      </c>
      <c r="S200" s="94" t="e">
        <f t="shared" si="44"/>
        <v>#VALUE!</v>
      </c>
      <c r="T200" s="94" t="e">
        <f t="shared" si="45"/>
        <v>#VALUE!</v>
      </c>
      <c r="U200" s="94" t="e">
        <f t="shared" si="46"/>
        <v>#VALUE!</v>
      </c>
      <c r="V200" s="95" t="e">
        <f t="shared" si="47"/>
        <v>#VALUE!</v>
      </c>
      <c r="W200" s="95" t="e">
        <f t="shared" si="61"/>
        <v>#VALUE!</v>
      </c>
      <c r="X200" s="95" t="b">
        <f t="shared" si="65"/>
        <v>0</v>
      </c>
      <c r="Y200" s="76" t="str">
        <f t="shared" si="48"/>
        <v/>
      </c>
      <c r="Z200" s="94" t="e" cm="1">
        <f t="array" aca="1" ref="Z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AA200" s="94" t="str">
        <f t="shared" si="49"/>
        <v/>
      </c>
      <c r="AB200" s="96" t="b">
        <f t="shared" si="50"/>
        <v>0</v>
      </c>
      <c r="AC200" s="195">
        <f t="shared" si="62"/>
        <v>0</v>
      </c>
      <c r="AD200" s="195">
        <f>SUMIF($C$14:C199,C200,$AC$14:AC199)</f>
        <v>0</v>
      </c>
      <c r="AE200" s="15">
        <f t="shared" si="63"/>
        <v>10000</v>
      </c>
      <c r="AF200" s="195">
        <f t="shared" si="64"/>
        <v>0</v>
      </c>
    </row>
    <row r="201" spans="1:32" s="30" customFormat="1" x14ac:dyDescent="0.25">
      <c r="A201" s="19">
        <v>187</v>
      </c>
      <c r="B201" s="20"/>
      <c r="C201" s="123"/>
      <c r="D201" s="20"/>
      <c r="E201" s="20"/>
      <c r="F201" s="20"/>
      <c r="G201" s="140"/>
      <c r="H201" s="197">
        <f t="shared" si="51"/>
        <v>0</v>
      </c>
      <c r="I201" s="135" t="str">
        <f t="shared" si="52"/>
        <v/>
      </c>
      <c r="J201" s="92" t="b">
        <f t="shared" si="53"/>
        <v>0</v>
      </c>
      <c r="K201" s="92" t="str">
        <f t="shared" si="54"/>
        <v/>
      </c>
      <c r="L201" s="92" t="b">
        <f>IF(C201="",FALSE,IFERROR(NOT(MATCH(C201,'Anställda och korttidsarbete'!$C:$C,0)&gt;0),TRUE))</f>
        <v>0</v>
      </c>
      <c r="M201" s="92" t="str">
        <f t="shared" si="55"/>
        <v/>
      </c>
      <c r="N201" s="92" t="b">
        <f t="shared" si="56"/>
        <v>0</v>
      </c>
      <c r="O201" s="92" t="str">
        <f t="shared" si="57"/>
        <v/>
      </c>
      <c r="P201" s="13" t="b">
        <f t="shared" si="58"/>
        <v>0</v>
      </c>
      <c r="Q201" s="92" t="str">
        <f t="shared" si="59"/>
        <v/>
      </c>
      <c r="R201" s="92" t="b">
        <f t="shared" si="60"/>
        <v>0</v>
      </c>
      <c r="S201" s="94" t="e">
        <f t="shared" si="44"/>
        <v>#VALUE!</v>
      </c>
      <c r="T201" s="94" t="e">
        <f t="shared" si="45"/>
        <v>#VALUE!</v>
      </c>
      <c r="U201" s="94" t="e">
        <f t="shared" si="46"/>
        <v>#VALUE!</v>
      </c>
      <c r="V201" s="95" t="e">
        <f t="shared" si="47"/>
        <v>#VALUE!</v>
      </c>
      <c r="W201" s="95" t="e">
        <f t="shared" si="61"/>
        <v>#VALUE!</v>
      </c>
      <c r="X201" s="95" t="b">
        <f t="shared" si="65"/>
        <v>0</v>
      </c>
      <c r="Y201" s="76" t="str">
        <f t="shared" si="48"/>
        <v/>
      </c>
      <c r="Z201" s="94" t="e" cm="1">
        <f t="array" aca="1" ref="Z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AA201" s="94" t="str">
        <f t="shared" si="49"/>
        <v/>
      </c>
      <c r="AB201" s="96" t="b">
        <f t="shared" si="50"/>
        <v>0</v>
      </c>
      <c r="AC201" s="195">
        <f t="shared" si="62"/>
        <v>0</v>
      </c>
      <c r="AD201" s="195">
        <f>SUMIF($C$14:C200,C201,$AC$14:AC200)</f>
        <v>0</v>
      </c>
      <c r="AE201" s="15">
        <f t="shared" si="63"/>
        <v>10000</v>
      </c>
      <c r="AF201" s="195">
        <f t="shared" si="64"/>
        <v>0</v>
      </c>
    </row>
    <row r="202" spans="1:32" s="30" customFormat="1" x14ac:dyDescent="0.25">
      <c r="A202" s="19">
        <v>188</v>
      </c>
      <c r="B202" s="20"/>
      <c r="C202" s="123"/>
      <c r="D202" s="20"/>
      <c r="E202" s="20"/>
      <c r="F202" s="20"/>
      <c r="G202" s="140"/>
      <c r="H202" s="197">
        <f t="shared" si="51"/>
        <v>0</v>
      </c>
      <c r="I202" s="135" t="str">
        <f t="shared" si="52"/>
        <v/>
      </c>
      <c r="J202" s="92" t="b">
        <f t="shared" si="53"/>
        <v>0</v>
      </c>
      <c r="K202" s="92" t="str">
        <f t="shared" si="54"/>
        <v/>
      </c>
      <c r="L202" s="92" t="b">
        <f>IF(C202="",FALSE,IFERROR(NOT(MATCH(C202,'Anställda och korttidsarbete'!$C:$C,0)&gt;0),TRUE))</f>
        <v>0</v>
      </c>
      <c r="M202" s="92" t="str">
        <f t="shared" si="55"/>
        <v/>
      </c>
      <c r="N202" s="92" t="b">
        <f t="shared" si="56"/>
        <v>0</v>
      </c>
      <c r="O202" s="92" t="str">
        <f t="shared" si="57"/>
        <v/>
      </c>
      <c r="P202" s="13" t="b">
        <f t="shared" si="58"/>
        <v>0</v>
      </c>
      <c r="Q202" s="92" t="str">
        <f t="shared" si="59"/>
        <v/>
      </c>
      <c r="R202" s="92" t="b">
        <f t="shared" si="60"/>
        <v>0</v>
      </c>
      <c r="S202" s="94" t="e">
        <f t="shared" si="44"/>
        <v>#VALUE!</v>
      </c>
      <c r="T202" s="94" t="e">
        <f t="shared" si="45"/>
        <v>#VALUE!</v>
      </c>
      <c r="U202" s="94" t="e">
        <f t="shared" si="46"/>
        <v>#VALUE!</v>
      </c>
      <c r="V202" s="95" t="e">
        <f t="shared" si="47"/>
        <v>#VALUE!</v>
      </c>
      <c r="W202" s="95" t="e">
        <f t="shared" si="61"/>
        <v>#VALUE!</v>
      </c>
      <c r="X202" s="95" t="b">
        <f t="shared" si="65"/>
        <v>0</v>
      </c>
      <c r="Y202" s="76" t="str">
        <f t="shared" si="48"/>
        <v/>
      </c>
      <c r="Z202" s="94" t="e" cm="1">
        <f t="array" aca="1" ref="Z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AA202" s="94" t="str">
        <f t="shared" si="49"/>
        <v/>
      </c>
      <c r="AB202" s="96" t="b">
        <f t="shared" si="50"/>
        <v>0</v>
      </c>
      <c r="AC202" s="195">
        <f t="shared" si="62"/>
        <v>0</v>
      </c>
      <c r="AD202" s="195">
        <f>SUMIF($C$14:C201,C202,$AC$14:AC201)</f>
        <v>0</v>
      </c>
      <c r="AE202" s="15">
        <f t="shared" si="63"/>
        <v>10000</v>
      </c>
      <c r="AF202" s="195">
        <f t="shared" si="64"/>
        <v>0</v>
      </c>
    </row>
    <row r="203" spans="1:32" s="30" customFormat="1" x14ac:dyDescent="0.25">
      <c r="A203" s="19">
        <v>189</v>
      </c>
      <c r="B203" s="20"/>
      <c r="C203" s="123"/>
      <c r="D203" s="20"/>
      <c r="E203" s="20"/>
      <c r="F203" s="20"/>
      <c r="G203" s="140"/>
      <c r="H203" s="197">
        <f t="shared" si="51"/>
        <v>0</v>
      </c>
      <c r="I203" s="135" t="str">
        <f t="shared" si="52"/>
        <v/>
      </c>
      <c r="J203" s="92" t="b">
        <f t="shared" si="53"/>
        <v>0</v>
      </c>
      <c r="K203" s="92" t="str">
        <f t="shared" si="54"/>
        <v/>
      </c>
      <c r="L203" s="92" t="b">
        <f>IF(C203="",FALSE,IFERROR(NOT(MATCH(C203,'Anställda och korttidsarbete'!$C:$C,0)&gt;0),TRUE))</f>
        <v>0</v>
      </c>
      <c r="M203" s="92" t="str">
        <f t="shared" si="55"/>
        <v/>
      </c>
      <c r="N203" s="92" t="b">
        <f t="shared" si="56"/>
        <v>0</v>
      </c>
      <c r="O203" s="92" t="str">
        <f t="shared" si="57"/>
        <v/>
      </c>
      <c r="P203" s="13" t="b">
        <f t="shared" si="58"/>
        <v>0</v>
      </c>
      <c r="Q203" s="92" t="str">
        <f t="shared" si="59"/>
        <v/>
      </c>
      <c r="R203" s="92" t="b">
        <f t="shared" si="60"/>
        <v>0</v>
      </c>
      <c r="S203" s="94" t="e">
        <f t="shared" si="44"/>
        <v>#VALUE!</v>
      </c>
      <c r="T203" s="94" t="e">
        <f t="shared" si="45"/>
        <v>#VALUE!</v>
      </c>
      <c r="U203" s="94" t="e">
        <f t="shared" si="46"/>
        <v>#VALUE!</v>
      </c>
      <c r="V203" s="95" t="e">
        <f t="shared" si="47"/>
        <v>#VALUE!</v>
      </c>
      <c r="W203" s="95" t="e">
        <f t="shared" si="61"/>
        <v>#VALUE!</v>
      </c>
      <c r="X203" s="95" t="b">
        <f t="shared" si="65"/>
        <v>0</v>
      </c>
      <c r="Y203" s="76" t="str">
        <f t="shared" si="48"/>
        <v/>
      </c>
      <c r="Z203" s="94" t="e" cm="1">
        <f t="array" aca="1" ref="Z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AA203" s="94" t="str">
        <f t="shared" si="49"/>
        <v/>
      </c>
      <c r="AB203" s="96" t="b">
        <f t="shared" si="50"/>
        <v>0</v>
      </c>
      <c r="AC203" s="195">
        <f t="shared" si="62"/>
        <v>0</v>
      </c>
      <c r="AD203" s="195">
        <f>SUMIF($C$14:C202,C203,$AC$14:AC202)</f>
        <v>0</v>
      </c>
      <c r="AE203" s="15">
        <f t="shared" si="63"/>
        <v>10000</v>
      </c>
      <c r="AF203" s="195">
        <f t="shared" si="64"/>
        <v>0</v>
      </c>
    </row>
    <row r="204" spans="1:32" s="30" customFormat="1" x14ac:dyDescent="0.25">
      <c r="A204" s="19">
        <v>190</v>
      </c>
      <c r="B204" s="20"/>
      <c r="C204" s="123"/>
      <c r="D204" s="20"/>
      <c r="E204" s="20"/>
      <c r="F204" s="20"/>
      <c r="G204" s="140"/>
      <c r="H204" s="197">
        <f t="shared" si="51"/>
        <v>0</v>
      </c>
      <c r="I204" s="135" t="str">
        <f t="shared" si="52"/>
        <v/>
      </c>
      <c r="J204" s="92" t="b">
        <f t="shared" si="53"/>
        <v>0</v>
      </c>
      <c r="K204" s="92" t="str">
        <f t="shared" si="54"/>
        <v/>
      </c>
      <c r="L204" s="92" t="b">
        <f>IF(C204="",FALSE,IFERROR(NOT(MATCH(C204,'Anställda och korttidsarbete'!$C:$C,0)&gt;0),TRUE))</f>
        <v>0</v>
      </c>
      <c r="M204" s="92" t="str">
        <f t="shared" si="55"/>
        <v/>
      </c>
      <c r="N204" s="92" t="b">
        <f t="shared" si="56"/>
        <v>0</v>
      </c>
      <c r="O204" s="92" t="str">
        <f t="shared" si="57"/>
        <v/>
      </c>
      <c r="P204" s="13" t="b">
        <f t="shared" si="58"/>
        <v>0</v>
      </c>
      <c r="Q204" s="92" t="str">
        <f t="shared" si="59"/>
        <v/>
      </c>
      <c r="R204" s="92" t="b">
        <f t="shared" si="60"/>
        <v>0</v>
      </c>
      <c r="S204" s="94" t="e">
        <f t="shared" si="44"/>
        <v>#VALUE!</v>
      </c>
      <c r="T204" s="94" t="e">
        <f t="shared" si="45"/>
        <v>#VALUE!</v>
      </c>
      <c r="U204" s="94" t="e">
        <f t="shared" si="46"/>
        <v>#VALUE!</v>
      </c>
      <c r="V204" s="95" t="e">
        <f t="shared" si="47"/>
        <v>#VALUE!</v>
      </c>
      <c r="W204" s="95" t="e">
        <f t="shared" si="61"/>
        <v>#VALUE!</v>
      </c>
      <c r="X204" s="95" t="b">
        <f t="shared" si="65"/>
        <v>0</v>
      </c>
      <c r="Y204" s="76" t="str">
        <f t="shared" si="48"/>
        <v/>
      </c>
      <c r="Z204" s="94" t="e" cm="1">
        <f t="array" aca="1" ref="Z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AA204" s="94" t="str">
        <f t="shared" si="49"/>
        <v/>
      </c>
      <c r="AB204" s="96" t="b">
        <f t="shared" si="50"/>
        <v>0</v>
      </c>
      <c r="AC204" s="195">
        <f t="shared" si="62"/>
        <v>0</v>
      </c>
      <c r="AD204" s="195">
        <f>SUMIF($C$14:C203,C204,$AC$14:AC203)</f>
        <v>0</v>
      </c>
      <c r="AE204" s="15">
        <f t="shared" si="63"/>
        <v>10000</v>
      </c>
      <c r="AF204" s="195">
        <f t="shared" si="64"/>
        <v>0</v>
      </c>
    </row>
    <row r="205" spans="1:32" s="30" customFormat="1" x14ac:dyDescent="0.25">
      <c r="A205" s="19">
        <v>191</v>
      </c>
      <c r="B205" s="20"/>
      <c r="C205" s="123"/>
      <c r="D205" s="20"/>
      <c r="E205" s="20"/>
      <c r="F205" s="20"/>
      <c r="G205" s="140"/>
      <c r="H205" s="197">
        <f t="shared" si="51"/>
        <v>0</v>
      </c>
      <c r="I205" s="135" t="str">
        <f t="shared" si="52"/>
        <v/>
      </c>
      <c r="J205" s="92" t="b">
        <f t="shared" si="53"/>
        <v>0</v>
      </c>
      <c r="K205" s="92" t="str">
        <f t="shared" si="54"/>
        <v/>
      </c>
      <c r="L205" s="92" t="b">
        <f>IF(C205="",FALSE,IFERROR(NOT(MATCH(C205,'Anställda och korttidsarbete'!$C:$C,0)&gt;0),TRUE))</f>
        <v>0</v>
      </c>
      <c r="M205" s="92" t="str">
        <f t="shared" si="55"/>
        <v/>
      </c>
      <c r="N205" s="92" t="b">
        <f t="shared" si="56"/>
        <v>0</v>
      </c>
      <c r="O205" s="92" t="str">
        <f t="shared" si="57"/>
        <v/>
      </c>
      <c r="P205" s="13" t="b">
        <f t="shared" si="58"/>
        <v>0</v>
      </c>
      <c r="Q205" s="92" t="str">
        <f t="shared" si="59"/>
        <v/>
      </c>
      <c r="R205" s="92" t="b">
        <f t="shared" si="60"/>
        <v>0</v>
      </c>
      <c r="S205" s="94" t="e">
        <f t="shared" si="44"/>
        <v>#VALUE!</v>
      </c>
      <c r="T205" s="94" t="e">
        <f t="shared" si="45"/>
        <v>#VALUE!</v>
      </c>
      <c r="U205" s="94" t="e">
        <f t="shared" si="46"/>
        <v>#VALUE!</v>
      </c>
      <c r="V205" s="95" t="e">
        <f t="shared" si="47"/>
        <v>#VALUE!</v>
      </c>
      <c r="W205" s="95" t="e">
        <f t="shared" si="61"/>
        <v>#VALUE!</v>
      </c>
      <c r="X205" s="95" t="b">
        <f t="shared" si="65"/>
        <v>0</v>
      </c>
      <c r="Y205" s="76" t="str">
        <f t="shared" si="48"/>
        <v/>
      </c>
      <c r="Z205" s="94" t="e" cm="1">
        <f t="array" aca="1" ref="Z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AA205" s="94" t="str">
        <f t="shared" si="49"/>
        <v/>
      </c>
      <c r="AB205" s="96" t="b">
        <f t="shared" si="50"/>
        <v>0</v>
      </c>
      <c r="AC205" s="195">
        <f t="shared" si="62"/>
        <v>0</v>
      </c>
      <c r="AD205" s="195">
        <f>SUMIF($C$14:C204,C205,$AC$14:AC204)</f>
        <v>0</v>
      </c>
      <c r="AE205" s="15">
        <f t="shared" si="63"/>
        <v>10000</v>
      </c>
      <c r="AF205" s="195">
        <f t="shared" si="64"/>
        <v>0</v>
      </c>
    </row>
    <row r="206" spans="1:32" s="30" customFormat="1" x14ac:dyDescent="0.25">
      <c r="A206" s="19">
        <v>192</v>
      </c>
      <c r="B206" s="20"/>
      <c r="C206" s="123"/>
      <c r="D206" s="20"/>
      <c r="E206" s="20"/>
      <c r="F206" s="20"/>
      <c r="G206" s="140"/>
      <c r="H206" s="197">
        <f t="shared" si="51"/>
        <v>0</v>
      </c>
      <c r="I206" s="135" t="str">
        <f t="shared" si="52"/>
        <v/>
      </c>
      <c r="J206" s="92" t="b">
        <f t="shared" si="53"/>
        <v>0</v>
      </c>
      <c r="K206" s="92" t="str">
        <f t="shared" si="54"/>
        <v/>
      </c>
      <c r="L206" s="92" t="b">
        <f>IF(C206="",FALSE,IFERROR(NOT(MATCH(C206,'Anställda och korttidsarbete'!$C:$C,0)&gt;0),TRUE))</f>
        <v>0</v>
      </c>
      <c r="M206" s="92" t="str">
        <f t="shared" si="55"/>
        <v/>
      </c>
      <c r="N206" s="92" t="b">
        <f t="shared" si="56"/>
        <v>0</v>
      </c>
      <c r="O206" s="92" t="str">
        <f t="shared" si="57"/>
        <v/>
      </c>
      <c r="P206" s="13" t="b">
        <f t="shared" si="58"/>
        <v>0</v>
      </c>
      <c r="Q206" s="92" t="str">
        <f t="shared" si="59"/>
        <v/>
      </c>
      <c r="R206" s="92" t="b">
        <f t="shared" si="60"/>
        <v>0</v>
      </c>
      <c r="S206" s="94" t="e">
        <f t="shared" si="44"/>
        <v>#VALUE!</v>
      </c>
      <c r="T206" s="94" t="e">
        <f t="shared" si="45"/>
        <v>#VALUE!</v>
      </c>
      <c r="U206" s="94" t="e">
        <f t="shared" si="46"/>
        <v>#VALUE!</v>
      </c>
      <c r="V206" s="95" t="e">
        <f t="shared" si="47"/>
        <v>#VALUE!</v>
      </c>
      <c r="W206" s="95" t="e">
        <f t="shared" si="61"/>
        <v>#VALUE!</v>
      </c>
      <c r="X206" s="95" t="b">
        <f t="shared" si="65"/>
        <v>0</v>
      </c>
      <c r="Y206" s="76" t="str">
        <f t="shared" si="48"/>
        <v/>
      </c>
      <c r="Z206" s="94" t="e" cm="1">
        <f t="array" aca="1" ref="Z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AA206" s="94" t="str">
        <f t="shared" si="49"/>
        <v/>
      </c>
      <c r="AB206" s="96" t="b">
        <f t="shared" si="50"/>
        <v>0</v>
      </c>
      <c r="AC206" s="195">
        <f t="shared" si="62"/>
        <v>0</v>
      </c>
      <c r="AD206" s="195">
        <f>SUMIF($C$14:C205,C206,$AC$14:AC205)</f>
        <v>0</v>
      </c>
      <c r="AE206" s="15">
        <f t="shared" si="63"/>
        <v>10000</v>
      </c>
      <c r="AF206" s="195">
        <f t="shared" si="64"/>
        <v>0</v>
      </c>
    </row>
    <row r="207" spans="1:32" s="30" customFormat="1" x14ac:dyDescent="0.25">
      <c r="A207" s="19">
        <v>193</v>
      </c>
      <c r="B207" s="20"/>
      <c r="C207" s="123"/>
      <c r="D207" s="20"/>
      <c r="E207" s="20"/>
      <c r="F207" s="20"/>
      <c r="G207" s="140"/>
      <c r="H207" s="197">
        <f t="shared" si="51"/>
        <v>0</v>
      </c>
      <c r="I207" s="135" t="str">
        <f t="shared" si="52"/>
        <v/>
      </c>
      <c r="J207" s="92" t="b">
        <f t="shared" si="53"/>
        <v>0</v>
      </c>
      <c r="K207" s="92" t="str">
        <f t="shared" si="54"/>
        <v/>
      </c>
      <c r="L207" s="92" t="b">
        <f>IF(C207="",FALSE,IFERROR(NOT(MATCH(C207,'Anställda och korttidsarbete'!$C:$C,0)&gt;0),TRUE))</f>
        <v>0</v>
      </c>
      <c r="M207" s="92" t="str">
        <f t="shared" si="55"/>
        <v/>
      </c>
      <c r="N207" s="92" t="b">
        <f t="shared" si="56"/>
        <v>0</v>
      </c>
      <c r="O207" s="92" t="str">
        <f t="shared" si="57"/>
        <v/>
      </c>
      <c r="P207" s="13" t="b">
        <f t="shared" si="58"/>
        <v>0</v>
      </c>
      <c r="Q207" s="92" t="str">
        <f t="shared" si="59"/>
        <v/>
      </c>
      <c r="R207" s="92" t="b">
        <f t="shared" si="60"/>
        <v>0</v>
      </c>
      <c r="S207" s="94" t="e">
        <f t="shared" ref="S207:S270" si="66">VALUE(LEFT(C207,2))</f>
        <v>#VALUE!</v>
      </c>
      <c r="T207" s="94" t="e">
        <f t="shared" ref="T207:T270" si="67">VALUE(MID(C207,3,2))</f>
        <v>#VALUE!</v>
      </c>
      <c r="U207" s="94" t="e">
        <f t="shared" ref="U207:U270" si="68">TEXT(IF(VALUE(MID(C207,5,2))&gt;31,MID(C207,5,2)-60,VALUE(MID(C207,5,2))),"00")</f>
        <v>#VALUE!</v>
      </c>
      <c r="V207" s="95" t="e">
        <f t="shared" ref="V207:V270" si="69">DATEVALUE(IF(VALUE(LEFT(C207,2))&lt;20,20,19)&amp;TEXT(S207,"00")&amp;"/"&amp;T207&amp;"/"&amp;U207)</f>
        <v>#VALUE!</v>
      </c>
      <c r="W207" s="95" t="e">
        <f t="shared" si="61"/>
        <v>#VALUE!</v>
      </c>
      <c r="X207" s="95" t="b">
        <f t="shared" si="65"/>
        <v>0</v>
      </c>
      <c r="Y207" s="76" t="str">
        <f t="shared" ref="Y207:Y270" si="70">RIGHT(C207,1)</f>
        <v/>
      </c>
      <c r="Z207" s="94" t="e" cm="1">
        <f t="array" aca="1" ref="Z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AA207" s="94" t="str">
        <f t="shared" ref="AA207:AA270" si="71">IF(C207="","",Z207=Y207)</f>
        <v/>
      </c>
      <c r="AB207" s="96" t="b">
        <f t="shared" ref="AB207:AB270" si="72">IFERROR(NOT(IF(OR(C207&lt;&gt;"",B207&lt;&gt;""),AND(X207,AA207),TRUE)),TRUE)</f>
        <v>0</v>
      </c>
      <c r="AC207" s="195">
        <f t="shared" si="62"/>
        <v>0</v>
      </c>
      <c r="AD207" s="195">
        <f>SUMIF($C$14:C206,C207,$AC$14:AC206)</f>
        <v>0</v>
      </c>
      <c r="AE207" s="15">
        <f t="shared" si="63"/>
        <v>10000</v>
      </c>
      <c r="AF207" s="195">
        <f t="shared" si="64"/>
        <v>0</v>
      </c>
    </row>
    <row r="208" spans="1:32" s="30" customFormat="1" x14ac:dyDescent="0.25">
      <c r="A208" s="19">
        <v>194</v>
      </c>
      <c r="B208" s="20"/>
      <c r="C208" s="123"/>
      <c r="D208" s="20"/>
      <c r="E208" s="20"/>
      <c r="F208" s="20"/>
      <c r="G208" s="140"/>
      <c r="H208" s="197">
        <f t="shared" ref="H208:H271" si="73">IF(R208,0,IF(ROUNDUP(AF208,0)&lt;0,0,ROUNDUP(AF208,0)))</f>
        <v>0</v>
      </c>
      <c r="I208" s="135" t="str">
        <f t="shared" ref="I208:I271" si="74">IF(K208="","",K208&amp;". ")&amp;IF(M208="","",M208&amp;". ")&amp;IF(O208="","",O208&amp;". ")</f>
        <v/>
      </c>
      <c r="J208" s="92" t="b">
        <f t="shared" ref="J208:J271" si="75">AB208</f>
        <v>0</v>
      </c>
      <c r="K208" s="92" t="str">
        <f t="shared" ref="K208:K271" si="76">IF(J208,$K$13,"")</f>
        <v/>
      </c>
      <c r="L208" s="92" t="b">
        <f>IF(C208="",FALSE,IFERROR(NOT(MATCH(C208,'Anställda och korttidsarbete'!$C:$C,0)&gt;0),TRUE))</f>
        <v>0</v>
      </c>
      <c r="M208" s="92" t="str">
        <f t="shared" ref="M208:M271" si="77">IF(L208,$M$13,"")</f>
        <v/>
      </c>
      <c r="N208" s="92" t="b">
        <f t="shared" ref="N208:N271" si="78">IF(AC208&lt;&gt;AF208,TRUE,FALSE)</f>
        <v>0</v>
      </c>
      <c r="O208" s="92" t="str">
        <f t="shared" ref="O208:O271" si="79">IF(N208,$O$13,"")</f>
        <v/>
      </c>
      <c r="P208" s="13" t="b">
        <f t="shared" ref="P208:P271" si="80">AND(COUNTA(B208:G208)&gt;0,OR(B208="",C208="",D208="",E208="",F208="",G208=""))</f>
        <v>0</v>
      </c>
      <c r="Q208" s="92" t="str">
        <f t="shared" ref="Q208:Q271" si="81">IF(P208,Q$13,"")</f>
        <v/>
      </c>
      <c r="R208" s="92" t="b">
        <f t="shared" ref="R208:R271" si="82">OR(J208,L208,P208)</f>
        <v>0</v>
      </c>
      <c r="S208" s="94" t="e">
        <f t="shared" si="66"/>
        <v>#VALUE!</v>
      </c>
      <c r="T208" s="94" t="e">
        <f t="shared" si="67"/>
        <v>#VALUE!</v>
      </c>
      <c r="U208" s="94" t="e">
        <f t="shared" si="68"/>
        <v>#VALUE!</v>
      </c>
      <c r="V208" s="95" t="e">
        <f t="shared" si="69"/>
        <v>#VALUE!</v>
      </c>
      <c r="W208" s="95" t="e">
        <f t="shared" ref="W208:W271" si="83">DATE(S208,T208,U208)</f>
        <v>#VALUE!</v>
      </c>
      <c r="X208" s="95" t="b">
        <f t="shared" si="65"/>
        <v>0</v>
      </c>
      <c r="Y208" s="76" t="str">
        <f t="shared" si="70"/>
        <v/>
      </c>
      <c r="Z208" s="94" t="e" cm="1">
        <f t="array" aca="1" ref="Z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AA208" s="94" t="str">
        <f t="shared" si="71"/>
        <v/>
      </c>
      <c r="AB208" s="96" t="b">
        <f t="shared" si="72"/>
        <v>0</v>
      </c>
      <c r="AC208" s="195">
        <f t="shared" ref="AC208:AC271" si="84">MIN(G208*60%,10000)</f>
        <v>0</v>
      </c>
      <c r="AD208" s="195">
        <f>SUMIF($C$14:C207,C208,$AC$14:AC207)</f>
        <v>0</v>
      </c>
      <c r="AE208" s="15">
        <f t="shared" ref="AE208:AE271" si="85">10000-AD208</f>
        <v>10000</v>
      </c>
      <c r="AF208" s="195">
        <f t="shared" ref="AF208:AF271" si="86">IF(AE208=10000,AC208,MIN(AE208,AC208))</f>
        <v>0</v>
      </c>
    </row>
    <row r="209" spans="1:32" s="30" customFormat="1" x14ac:dyDescent="0.25">
      <c r="A209" s="19">
        <v>195</v>
      </c>
      <c r="B209" s="20"/>
      <c r="C209" s="123"/>
      <c r="D209" s="20"/>
      <c r="E209" s="20"/>
      <c r="F209" s="20"/>
      <c r="G209" s="140"/>
      <c r="H209" s="197">
        <f t="shared" si="73"/>
        <v>0</v>
      </c>
      <c r="I209" s="135" t="str">
        <f t="shared" si="74"/>
        <v/>
      </c>
      <c r="J209" s="92" t="b">
        <f t="shared" si="75"/>
        <v>0</v>
      </c>
      <c r="K209" s="92" t="str">
        <f t="shared" si="76"/>
        <v/>
      </c>
      <c r="L209" s="92" t="b">
        <f>IF(C209="",FALSE,IFERROR(NOT(MATCH(C209,'Anställda och korttidsarbete'!$C:$C,0)&gt;0),TRUE))</f>
        <v>0</v>
      </c>
      <c r="M209" s="92" t="str">
        <f t="shared" si="77"/>
        <v/>
      </c>
      <c r="N209" s="92" t="b">
        <f t="shared" si="78"/>
        <v>0</v>
      </c>
      <c r="O209" s="92" t="str">
        <f t="shared" si="79"/>
        <v/>
      </c>
      <c r="P209" s="13" t="b">
        <f t="shared" si="80"/>
        <v>0</v>
      </c>
      <c r="Q209" s="92" t="str">
        <f t="shared" si="81"/>
        <v/>
      </c>
      <c r="R209" s="92" t="b">
        <f t="shared" si="82"/>
        <v>0</v>
      </c>
      <c r="S209" s="94" t="e">
        <f t="shared" si="66"/>
        <v>#VALUE!</v>
      </c>
      <c r="T209" s="94" t="e">
        <f t="shared" si="67"/>
        <v>#VALUE!</v>
      </c>
      <c r="U209" s="94" t="e">
        <f t="shared" si="68"/>
        <v>#VALUE!</v>
      </c>
      <c r="V209" s="95" t="e">
        <f t="shared" si="69"/>
        <v>#VALUE!</v>
      </c>
      <c r="W209" s="95" t="e">
        <f t="shared" si="83"/>
        <v>#VALUE!</v>
      </c>
      <c r="X209" s="95" t="b">
        <f t="shared" ref="X209:X272" si="87">NOT(ISERR(AND(T209&lt;13,VALUE(U209)&lt;31,V209=W209)))</f>
        <v>0</v>
      </c>
      <c r="Y209" s="76" t="str">
        <f t="shared" si="70"/>
        <v/>
      </c>
      <c r="Z209" s="94" t="e" cm="1">
        <f t="array" aca="1" ref="Z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AA209" s="94" t="str">
        <f t="shared" si="71"/>
        <v/>
      </c>
      <c r="AB209" s="96" t="b">
        <f t="shared" si="72"/>
        <v>0</v>
      </c>
      <c r="AC209" s="195">
        <f t="shared" si="84"/>
        <v>0</v>
      </c>
      <c r="AD209" s="195">
        <f>SUMIF($C$14:C208,C209,$AC$14:AC208)</f>
        <v>0</v>
      </c>
      <c r="AE209" s="15">
        <f t="shared" si="85"/>
        <v>10000</v>
      </c>
      <c r="AF209" s="195">
        <f t="shared" si="86"/>
        <v>0</v>
      </c>
    </row>
    <row r="210" spans="1:32" s="30" customFormat="1" x14ac:dyDescent="0.25">
      <c r="A210" s="19">
        <v>196</v>
      </c>
      <c r="B210" s="20"/>
      <c r="C210" s="123"/>
      <c r="D210" s="20"/>
      <c r="E210" s="20"/>
      <c r="F210" s="20"/>
      <c r="G210" s="140"/>
      <c r="H210" s="197">
        <f t="shared" si="73"/>
        <v>0</v>
      </c>
      <c r="I210" s="135" t="str">
        <f t="shared" si="74"/>
        <v/>
      </c>
      <c r="J210" s="92" t="b">
        <f t="shared" si="75"/>
        <v>0</v>
      </c>
      <c r="K210" s="92" t="str">
        <f t="shared" si="76"/>
        <v/>
      </c>
      <c r="L210" s="92" t="b">
        <f>IF(C210="",FALSE,IFERROR(NOT(MATCH(C210,'Anställda och korttidsarbete'!$C:$C,0)&gt;0),TRUE))</f>
        <v>0</v>
      </c>
      <c r="M210" s="92" t="str">
        <f t="shared" si="77"/>
        <v/>
      </c>
      <c r="N210" s="92" t="b">
        <f t="shared" si="78"/>
        <v>0</v>
      </c>
      <c r="O210" s="92" t="str">
        <f t="shared" si="79"/>
        <v/>
      </c>
      <c r="P210" s="13" t="b">
        <f t="shared" si="80"/>
        <v>0</v>
      </c>
      <c r="Q210" s="92" t="str">
        <f t="shared" si="81"/>
        <v/>
      </c>
      <c r="R210" s="92" t="b">
        <f t="shared" si="82"/>
        <v>0</v>
      </c>
      <c r="S210" s="94" t="e">
        <f t="shared" si="66"/>
        <v>#VALUE!</v>
      </c>
      <c r="T210" s="94" t="e">
        <f t="shared" si="67"/>
        <v>#VALUE!</v>
      </c>
      <c r="U210" s="94" t="e">
        <f t="shared" si="68"/>
        <v>#VALUE!</v>
      </c>
      <c r="V210" s="95" t="e">
        <f t="shared" si="69"/>
        <v>#VALUE!</v>
      </c>
      <c r="W210" s="95" t="e">
        <f t="shared" si="83"/>
        <v>#VALUE!</v>
      </c>
      <c r="X210" s="95" t="b">
        <f t="shared" si="87"/>
        <v>0</v>
      </c>
      <c r="Y210" s="76" t="str">
        <f t="shared" si="70"/>
        <v/>
      </c>
      <c r="Z210" s="94" t="e" cm="1">
        <f t="array" aca="1" ref="Z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AA210" s="94" t="str">
        <f t="shared" si="71"/>
        <v/>
      </c>
      <c r="AB210" s="96" t="b">
        <f t="shared" si="72"/>
        <v>0</v>
      </c>
      <c r="AC210" s="195">
        <f t="shared" si="84"/>
        <v>0</v>
      </c>
      <c r="AD210" s="195">
        <f>SUMIF($C$14:C209,C210,$AC$14:AC209)</f>
        <v>0</v>
      </c>
      <c r="AE210" s="15">
        <f t="shared" si="85"/>
        <v>10000</v>
      </c>
      <c r="AF210" s="195">
        <f t="shared" si="86"/>
        <v>0</v>
      </c>
    </row>
    <row r="211" spans="1:32" s="30" customFormat="1" x14ac:dyDescent="0.25">
      <c r="A211" s="19">
        <v>197</v>
      </c>
      <c r="B211" s="20"/>
      <c r="C211" s="123"/>
      <c r="D211" s="20"/>
      <c r="E211" s="20"/>
      <c r="F211" s="20"/>
      <c r="G211" s="140"/>
      <c r="H211" s="197">
        <f t="shared" si="73"/>
        <v>0</v>
      </c>
      <c r="I211" s="135" t="str">
        <f t="shared" si="74"/>
        <v/>
      </c>
      <c r="J211" s="92" t="b">
        <f t="shared" si="75"/>
        <v>0</v>
      </c>
      <c r="K211" s="92" t="str">
        <f t="shared" si="76"/>
        <v/>
      </c>
      <c r="L211" s="92" t="b">
        <f>IF(C211="",FALSE,IFERROR(NOT(MATCH(C211,'Anställda och korttidsarbete'!$C:$C,0)&gt;0),TRUE))</f>
        <v>0</v>
      </c>
      <c r="M211" s="92" t="str">
        <f t="shared" si="77"/>
        <v/>
      </c>
      <c r="N211" s="92" t="b">
        <f t="shared" si="78"/>
        <v>0</v>
      </c>
      <c r="O211" s="92" t="str">
        <f t="shared" si="79"/>
        <v/>
      </c>
      <c r="P211" s="13" t="b">
        <f t="shared" si="80"/>
        <v>0</v>
      </c>
      <c r="Q211" s="92" t="str">
        <f t="shared" si="81"/>
        <v/>
      </c>
      <c r="R211" s="92" t="b">
        <f t="shared" si="82"/>
        <v>0</v>
      </c>
      <c r="S211" s="94" t="e">
        <f t="shared" si="66"/>
        <v>#VALUE!</v>
      </c>
      <c r="T211" s="94" t="e">
        <f t="shared" si="67"/>
        <v>#VALUE!</v>
      </c>
      <c r="U211" s="94" t="e">
        <f t="shared" si="68"/>
        <v>#VALUE!</v>
      </c>
      <c r="V211" s="95" t="e">
        <f t="shared" si="69"/>
        <v>#VALUE!</v>
      </c>
      <c r="W211" s="95" t="e">
        <f t="shared" si="83"/>
        <v>#VALUE!</v>
      </c>
      <c r="X211" s="95" t="b">
        <f t="shared" si="87"/>
        <v>0</v>
      </c>
      <c r="Y211" s="76" t="str">
        <f t="shared" si="70"/>
        <v/>
      </c>
      <c r="Z211" s="94" t="e" cm="1">
        <f t="array" aca="1" ref="Z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AA211" s="94" t="str">
        <f t="shared" si="71"/>
        <v/>
      </c>
      <c r="AB211" s="96" t="b">
        <f t="shared" si="72"/>
        <v>0</v>
      </c>
      <c r="AC211" s="195">
        <f t="shared" si="84"/>
        <v>0</v>
      </c>
      <c r="AD211" s="195">
        <f>SUMIF($C$14:C210,C211,$AC$14:AC210)</f>
        <v>0</v>
      </c>
      <c r="AE211" s="15">
        <f t="shared" si="85"/>
        <v>10000</v>
      </c>
      <c r="AF211" s="195">
        <f t="shared" si="86"/>
        <v>0</v>
      </c>
    </row>
    <row r="212" spans="1:32" s="30" customFormat="1" x14ac:dyDescent="0.25">
      <c r="A212" s="19">
        <v>198</v>
      </c>
      <c r="B212" s="20"/>
      <c r="C212" s="123"/>
      <c r="D212" s="20"/>
      <c r="E212" s="20"/>
      <c r="F212" s="20"/>
      <c r="G212" s="140"/>
      <c r="H212" s="197">
        <f t="shared" si="73"/>
        <v>0</v>
      </c>
      <c r="I212" s="135" t="str">
        <f t="shared" si="74"/>
        <v/>
      </c>
      <c r="J212" s="92" t="b">
        <f t="shared" si="75"/>
        <v>0</v>
      </c>
      <c r="K212" s="92" t="str">
        <f t="shared" si="76"/>
        <v/>
      </c>
      <c r="L212" s="92" t="b">
        <f>IF(C212="",FALSE,IFERROR(NOT(MATCH(C212,'Anställda och korttidsarbete'!$C:$C,0)&gt;0),TRUE))</f>
        <v>0</v>
      </c>
      <c r="M212" s="92" t="str">
        <f t="shared" si="77"/>
        <v/>
      </c>
      <c r="N212" s="92" t="b">
        <f t="shared" si="78"/>
        <v>0</v>
      </c>
      <c r="O212" s="92" t="str">
        <f t="shared" si="79"/>
        <v/>
      </c>
      <c r="P212" s="13" t="b">
        <f t="shared" si="80"/>
        <v>0</v>
      </c>
      <c r="Q212" s="92" t="str">
        <f t="shared" si="81"/>
        <v/>
      </c>
      <c r="R212" s="92" t="b">
        <f t="shared" si="82"/>
        <v>0</v>
      </c>
      <c r="S212" s="94" t="e">
        <f t="shared" si="66"/>
        <v>#VALUE!</v>
      </c>
      <c r="T212" s="94" t="e">
        <f t="shared" si="67"/>
        <v>#VALUE!</v>
      </c>
      <c r="U212" s="94" t="e">
        <f t="shared" si="68"/>
        <v>#VALUE!</v>
      </c>
      <c r="V212" s="95" t="e">
        <f t="shared" si="69"/>
        <v>#VALUE!</v>
      </c>
      <c r="W212" s="95" t="e">
        <f t="shared" si="83"/>
        <v>#VALUE!</v>
      </c>
      <c r="X212" s="95" t="b">
        <f t="shared" si="87"/>
        <v>0</v>
      </c>
      <c r="Y212" s="76" t="str">
        <f t="shared" si="70"/>
        <v/>
      </c>
      <c r="Z212" s="94" t="e" cm="1">
        <f t="array" aca="1" ref="Z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AA212" s="94" t="str">
        <f t="shared" si="71"/>
        <v/>
      </c>
      <c r="AB212" s="96" t="b">
        <f t="shared" si="72"/>
        <v>0</v>
      </c>
      <c r="AC212" s="195">
        <f t="shared" si="84"/>
        <v>0</v>
      </c>
      <c r="AD212" s="195">
        <f>SUMIF($C$14:C211,C212,$AC$14:AC211)</f>
        <v>0</v>
      </c>
      <c r="AE212" s="15">
        <f t="shared" si="85"/>
        <v>10000</v>
      </c>
      <c r="AF212" s="195">
        <f t="shared" si="86"/>
        <v>0</v>
      </c>
    </row>
    <row r="213" spans="1:32" s="30" customFormat="1" x14ac:dyDescent="0.25">
      <c r="A213" s="19">
        <v>199</v>
      </c>
      <c r="B213" s="20"/>
      <c r="C213" s="123"/>
      <c r="D213" s="20"/>
      <c r="E213" s="20"/>
      <c r="F213" s="20"/>
      <c r="G213" s="140"/>
      <c r="H213" s="197">
        <f t="shared" si="73"/>
        <v>0</v>
      </c>
      <c r="I213" s="135" t="str">
        <f t="shared" si="74"/>
        <v/>
      </c>
      <c r="J213" s="92" t="b">
        <f t="shared" si="75"/>
        <v>0</v>
      </c>
      <c r="K213" s="92" t="str">
        <f t="shared" si="76"/>
        <v/>
      </c>
      <c r="L213" s="92" t="b">
        <f>IF(C213="",FALSE,IFERROR(NOT(MATCH(C213,'Anställda och korttidsarbete'!$C:$C,0)&gt;0),TRUE))</f>
        <v>0</v>
      </c>
      <c r="M213" s="92" t="str">
        <f t="shared" si="77"/>
        <v/>
      </c>
      <c r="N213" s="92" t="b">
        <f t="shared" si="78"/>
        <v>0</v>
      </c>
      <c r="O213" s="92" t="str">
        <f t="shared" si="79"/>
        <v/>
      </c>
      <c r="P213" s="13" t="b">
        <f t="shared" si="80"/>
        <v>0</v>
      </c>
      <c r="Q213" s="92" t="str">
        <f t="shared" si="81"/>
        <v/>
      </c>
      <c r="R213" s="92" t="b">
        <f t="shared" si="82"/>
        <v>0</v>
      </c>
      <c r="S213" s="94" t="e">
        <f t="shared" si="66"/>
        <v>#VALUE!</v>
      </c>
      <c r="T213" s="94" t="e">
        <f t="shared" si="67"/>
        <v>#VALUE!</v>
      </c>
      <c r="U213" s="94" t="e">
        <f t="shared" si="68"/>
        <v>#VALUE!</v>
      </c>
      <c r="V213" s="95" t="e">
        <f t="shared" si="69"/>
        <v>#VALUE!</v>
      </c>
      <c r="W213" s="95" t="e">
        <f t="shared" si="83"/>
        <v>#VALUE!</v>
      </c>
      <c r="X213" s="95" t="b">
        <f t="shared" si="87"/>
        <v>0</v>
      </c>
      <c r="Y213" s="76" t="str">
        <f t="shared" si="70"/>
        <v/>
      </c>
      <c r="Z213" s="94" t="e" cm="1">
        <f t="array" aca="1" ref="Z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AA213" s="94" t="str">
        <f t="shared" si="71"/>
        <v/>
      </c>
      <c r="AB213" s="96" t="b">
        <f t="shared" si="72"/>
        <v>0</v>
      </c>
      <c r="AC213" s="195">
        <f t="shared" si="84"/>
        <v>0</v>
      </c>
      <c r="AD213" s="195">
        <f>SUMIF($C$14:C212,C213,$AC$14:AC212)</f>
        <v>0</v>
      </c>
      <c r="AE213" s="15">
        <f t="shared" si="85"/>
        <v>10000</v>
      </c>
      <c r="AF213" s="195">
        <f t="shared" si="86"/>
        <v>0</v>
      </c>
    </row>
    <row r="214" spans="1:32" s="30" customFormat="1" x14ac:dyDescent="0.25">
      <c r="A214" s="19">
        <v>200</v>
      </c>
      <c r="B214" s="20"/>
      <c r="C214" s="123"/>
      <c r="D214" s="20"/>
      <c r="E214" s="20"/>
      <c r="F214" s="20"/>
      <c r="G214" s="140"/>
      <c r="H214" s="197">
        <f t="shared" si="73"/>
        <v>0</v>
      </c>
      <c r="I214" s="135" t="str">
        <f t="shared" si="74"/>
        <v/>
      </c>
      <c r="J214" s="92" t="b">
        <f t="shared" si="75"/>
        <v>0</v>
      </c>
      <c r="K214" s="92" t="str">
        <f t="shared" si="76"/>
        <v/>
      </c>
      <c r="L214" s="92" t="b">
        <f>IF(C214="",FALSE,IFERROR(NOT(MATCH(C214,'Anställda och korttidsarbete'!$C:$C,0)&gt;0),TRUE))</f>
        <v>0</v>
      </c>
      <c r="M214" s="92" t="str">
        <f t="shared" si="77"/>
        <v/>
      </c>
      <c r="N214" s="92" t="b">
        <f t="shared" si="78"/>
        <v>0</v>
      </c>
      <c r="O214" s="92" t="str">
        <f t="shared" si="79"/>
        <v/>
      </c>
      <c r="P214" s="13" t="b">
        <f t="shared" si="80"/>
        <v>0</v>
      </c>
      <c r="Q214" s="92" t="str">
        <f t="shared" si="81"/>
        <v/>
      </c>
      <c r="R214" s="92" t="b">
        <f t="shared" si="82"/>
        <v>0</v>
      </c>
      <c r="S214" s="94" t="e">
        <f t="shared" si="66"/>
        <v>#VALUE!</v>
      </c>
      <c r="T214" s="94" t="e">
        <f t="shared" si="67"/>
        <v>#VALUE!</v>
      </c>
      <c r="U214" s="94" t="e">
        <f t="shared" si="68"/>
        <v>#VALUE!</v>
      </c>
      <c r="V214" s="95" t="e">
        <f t="shared" si="69"/>
        <v>#VALUE!</v>
      </c>
      <c r="W214" s="95" t="e">
        <f t="shared" si="83"/>
        <v>#VALUE!</v>
      </c>
      <c r="X214" s="95" t="b">
        <f t="shared" si="87"/>
        <v>0</v>
      </c>
      <c r="Y214" s="76" t="str">
        <f t="shared" si="70"/>
        <v/>
      </c>
      <c r="Z214" s="94" t="e" cm="1">
        <f t="array" aca="1" ref="Z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AA214" s="94" t="str">
        <f t="shared" si="71"/>
        <v/>
      </c>
      <c r="AB214" s="96" t="b">
        <f t="shared" si="72"/>
        <v>0</v>
      </c>
      <c r="AC214" s="195">
        <f t="shared" si="84"/>
        <v>0</v>
      </c>
      <c r="AD214" s="195">
        <f>SUMIF($C$14:C213,C214,$AC$14:AC213)</f>
        <v>0</v>
      </c>
      <c r="AE214" s="15">
        <f t="shared" si="85"/>
        <v>10000</v>
      </c>
      <c r="AF214" s="195">
        <f t="shared" si="86"/>
        <v>0</v>
      </c>
    </row>
    <row r="215" spans="1:32" s="30" customFormat="1" x14ac:dyDescent="0.25">
      <c r="A215" s="19">
        <v>201</v>
      </c>
      <c r="B215" s="20"/>
      <c r="C215" s="123"/>
      <c r="D215" s="20"/>
      <c r="E215" s="20"/>
      <c r="F215" s="20"/>
      <c r="G215" s="140"/>
      <c r="H215" s="197">
        <f t="shared" si="73"/>
        <v>0</v>
      </c>
      <c r="I215" s="135" t="str">
        <f t="shared" si="74"/>
        <v/>
      </c>
      <c r="J215" s="92" t="b">
        <f t="shared" si="75"/>
        <v>0</v>
      </c>
      <c r="K215" s="92" t="str">
        <f t="shared" si="76"/>
        <v/>
      </c>
      <c r="L215" s="92" t="b">
        <f>IF(C215="",FALSE,IFERROR(NOT(MATCH(C215,'Anställda och korttidsarbete'!$C:$C,0)&gt;0),TRUE))</f>
        <v>0</v>
      </c>
      <c r="M215" s="92" t="str">
        <f t="shared" si="77"/>
        <v/>
      </c>
      <c r="N215" s="92" t="b">
        <f t="shared" si="78"/>
        <v>0</v>
      </c>
      <c r="O215" s="92" t="str">
        <f t="shared" si="79"/>
        <v/>
      </c>
      <c r="P215" s="13" t="b">
        <f t="shared" si="80"/>
        <v>0</v>
      </c>
      <c r="Q215" s="92" t="str">
        <f t="shared" si="81"/>
        <v/>
      </c>
      <c r="R215" s="92" t="b">
        <f t="shared" si="82"/>
        <v>0</v>
      </c>
      <c r="S215" s="94" t="e">
        <f t="shared" si="66"/>
        <v>#VALUE!</v>
      </c>
      <c r="T215" s="94" t="e">
        <f t="shared" si="67"/>
        <v>#VALUE!</v>
      </c>
      <c r="U215" s="94" t="e">
        <f t="shared" si="68"/>
        <v>#VALUE!</v>
      </c>
      <c r="V215" s="95" t="e">
        <f t="shared" si="69"/>
        <v>#VALUE!</v>
      </c>
      <c r="W215" s="95" t="e">
        <f t="shared" si="83"/>
        <v>#VALUE!</v>
      </c>
      <c r="X215" s="95" t="b">
        <f t="shared" si="87"/>
        <v>0</v>
      </c>
      <c r="Y215" s="76" t="str">
        <f t="shared" si="70"/>
        <v/>
      </c>
      <c r="Z215" s="94" t="e" cm="1">
        <f t="array" aca="1" ref="Z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AA215" s="94" t="str">
        <f t="shared" si="71"/>
        <v/>
      </c>
      <c r="AB215" s="96" t="b">
        <f t="shared" si="72"/>
        <v>0</v>
      </c>
      <c r="AC215" s="195">
        <f t="shared" si="84"/>
        <v>0</v>
      </c>
      <c r="AD215" s="195">
        <f>SUMIF($C$14:C214,C215,$AC$14:AC214)</f>
        <v>0</v>
      </c>
      <c r="AE215" s="15">
        <f t="shared" si="85"/>
        <v>10000</v>
      </c>
      <c r="AF215" s="195">
        <f t="shared" si="86"/>
        <v>0</v>
      </c>
    </row>
    <row r="216" spans="1:32" s="30" customFormat="1" x14ac:dyDescent="0.25">
      <c r="A216" s="19">
        <v>202</v>
      </c>
      <c r="B216" s="20"/>
      <c r="C216" s="123"/>
      <c r="D216" s="20"/>
      <c r="E216" s="20"/>
      <c r="F216" s="20"/>
      <c r="G216" s="140"/>
      <c r="H216" s="197">
        <f t="shared" si="73"/>
        <v>0</v>
      </c>
      <c r="I216" s="135" t="str">
        <f t="shared" si="74"/>
        <v/>
      </c>
      <c r="J216" s="92" t="b">
        <f t="shared" si="75"/>
        <v>0</v>
      </c>
      <c r="K216" s="92" t="str">
        <f t="shared" si="76"/>
        <v/>
      </c>
      <c r="L216" s="92" t="b">
        <f>IF(C216="",FALSE,IFERROR(NOT(MATCH(C216,'Anställda och korttidsarbete'!$C:$C,0)&gt;0),TRUE))</f>
        <v>0</v>
      </c>
      <c r="M216" s="92" t="str">
        <f t="shared" si="77"/>
        <v/>
      </c>
      <c r="N216" s="92" t="b">
        <f t="shared" si="78"/>
        <v>0</v>
      </c>
      <c r="O216" s="92" t="str">
        <f t="shared" si="79"/>
        <v/>
      </c>
      <c r="P216" s="13" t="b">
        <f t="shared" si="80"/>
        <v>0</v>
      </c>
      <c r="Q216" s="92" t="str">
        <f t="shared" si="81"/>
        <v/>
      </c>
      <c r="R216" s="92" t="b">
        <f t="shared" si="82"/>
        <v>0</v>
      </c>
      <c r="S216" s="94" t="e">
        <f t="shared" si="66"/>
        <v>#VALUE!</v>
      </c>
      <c r="T216" s="94" t="e">
        <f t="shared" si="67"/>
        <v>#VALUE!</v>
      </c>
      <c r="U216" s="94" t="e">
        <f t="shared" si="68"/>
        <v>#VALUE!</v>
      </c>
      <c r="V216" s="95" t="e">
        <f t="shared" si="69"/>
        <v>#VALUE!</v>
      </c>
      <c r="W216" s="95" t="e">
        <f t="shared" si="83"/>
        <v>#VALUE!</v>
      </c>
      <c r="X216" s="95" t="b">
        <f t="shared" si="87"/>
        <v>0</v>
      </c>
      <c r="Y216" s="76" t="str">
        <f t="shared" si="70"/>
        <v/>
      </c>
      <c r="Z216" s="94" t="e" cm="1">
        <f t="array" aca="1" ref="Z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AA216" s="94" t="str">
        <f t="shared" si="71"/>
        <v/>
      </c>
      <c r="AB216" s="96" t="b">
        <f t="shared" si="72"/>
        <v>0</v>
      </c>
      <c r="AC216" s="195">
        <f t="shared" si="84"/>
        <v>0</v>
      </c>
      <c r="AD216" s="195">
        <f>SUMIF($C$14:C215,C216,$AC$14:AC215)</f>
        <v>0</v>
      </c>
      <c r="AE216" s="15">
        <f t="shared" si="85"/>
        <v>10000</v>
      </c>
      <c r="AF216" s="195">
        <f t="shared" si="86"/>
        <v>0</v>
      </c>
    </row>
    <row r="217" spans="1:32" s="30" customFormat="1" x14ac:dyDescent="0.25">
      <c r="A217" s="19">
        <v>203</v>
      </c>
      <c r="B217" s="20"/>
      <c r="C217" s="123"/>
      <c r="D217" s="20"/>
      <c r="E217" s="20"/>
      <c r="F217" s="20"/>
      <c r="G217" s="140"/>
      <c r="H217" s="197">
        <f t="shared" si="73"/>
        <v>0</v>
      </c>
      <c r="I217" s="135" t="str">
        <f t="shared" si="74"/>
        <v/>
      </c>
      <c r="J217" s="92" t="b">
        <f t="shared" si="75"/>
        <v>0</v>
      </c>
      <c r="K217" s="92" t="str">
        <f t="shared" si="76"/>
        <v/>
      </c>
      <c r="L217" s="92" t="b">
        <f>IF(C217="",FALSE,IFERROR(NOT(MATCH(C217,'Anställda och korttidsarbete'!$C:$C,0)&gt;0),TRUE))</f>
        <v>0</v>
      </c>
      <c r="M217" s="92" t="str">
        <f t="shared" si="77"/>
        <v/>
      </c>
      <c r="N217" s="92" t="b">
        <f t="shared" si="78"/>
        <v>0</v>
      </c>
      <c r="O217" s="92" t="str">
        <f t="shared" si="79"/>
        <v/>
      </c>
      <c r="P217" s="13" t="b">
        <f t="shared" si="80"/>
        <v>0</v>
      </c>
      <c r="Q217" s="92" t="str">
        <f t="shared" si="81"/>
        <v/>
      </c>
      <c r="R217" s="92" t="b">
        <f t="shared" si="82"/>
        <v>0</v>
      </c>
      <c r="S217" s="94" t="e">
        <f t="shared" si="66"/>
        <v>#VALUE!</v>
      </c>
      <c r="T217" s="94" t="e">
        <f t="shared" si="67"/>
        <v>#VALUE!</v>
      </c>
      <c r="U217" s="94" t="e">
        <f t="shared" si="68"/>
        <v>#VALUE!</v>
      </c>
      <c r="V217" s="95" t="e">
        <f t="shared" si="69"/>
        <v>#VALUE!</v>
      </c>
      <c r="W217" s="95" t="e">
        <f t="shared" si="83"/>
        <v>#VALUE!</v>
      </c>
      <c r="X217" s="95" t="b">
        <f t="shared" si="87"/>
        <v>0</v>
      </c>
      <c r="Y217" s="76" t="str">
        <f t="shared" si="70"/>
        <v/>
      </c>
      <c r="Z217" s="94" t="e" cm="1">
        <f t="array" aca="1" ref="Z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AA217" s="94" t="str">
        <f t="shared" si="71"/>
        <v/>
      </c>
      <c r="AB217" s="96" t="b">
        <f t="shared" si="72"/>
        <v>0</v>
      </c>
      <c r="AC217" s="195">
        <f t="shared" si="84"/>
        <v>0</v>
      </c>
      <c r="AD217" s="195">
        <f>SUMIF($C$14:C216,C217,$AC$14:AC216)</f>
        <v>0</v>
      </c>
      <c r="AE217" s="15">
        <f t="shared" si="85"/>
        <v>10000</v>
      </c>
      <c r="AF217" s="195">
        <f t="shared" si="86"/>
        <v>0</v>
      </c>
    </row>
    <row r="218" spans="1:32" s="30" customFormat="1" x14ac:dyDescent="0.25">
      <c r="A218" s="19">
        <v>204</v>
      </c>
      <c r="B218" s="20"/>
      <c r="C218" s="123"/>
      <c r="D218" s="20"/>
      <c r="E218" s="20"/>
      <c r="F218" s="20"/>
      <c r="G218" s="140"/>
      <c r="H218" s="197">
        <f t="shared" si="73"/>
        <v>0</v>
      </c>
      <c r="I218" s="135" t="str">
        <f t="shared" si="74"/>
        <v/>
      </c>
      <c r="J218" s="92" t="b">
        <f t="shared" si="75"/>
        <v>0</v>
      </c>
      <c r="K218" s="92" t="str">
        <f t="shared" si="76"/>
        <v/>
      </c>
      <c r="L218" s="92" t="b">
        <f>IF(C218="",FALSE,IFERROR(NOT(MATCH(C218,'Anställda och korttidsarbete'!$C:$C,0)&gt;0),TRUE))</f>
        <v>0</v>
      </c>
      <c r="M218" s="92" t="str">
        <f t="shared" si="77"/>
        <v/>
      </c>
      <c r="N218" s="92" t="b">
        <f t="shared" si="78"/>
        <v>0</v>
      </c>
      <c r="O218" s="92" t="str">
        <f t="shared" si="79"/>
        <v/>
      </c>
      <c r="P218" s="13" t="b">
        <f t="shared" si="80"/>
        <v>0</v>
      </c>
      <c r="Q218" s="92" t="str">
        <f t="shared" si="81"/>
        <v/>
      </c>
      <c r="R218" s="92" t="b">
        <f t="shared" si="82"/>
        <v>0</v>
      </c>
      <c r="S218" s="94" t="e">
        <f t="shared" si="66"/>
        <v>#VALUE!</v>
      </c>
      <c r="T218" s="94" t="e">
        <f t="shared" si="67"/>
        <v>#VALUE!</v>
      </c>
      <c r="U218" s="94" t="e">
        <f t="shared" si="68"/>
        <v>#VALUE!</v>
      </c>
      <c r="V218" s="95" t="e">
        <f t="shared" si="69"/>
        <v>#VALUE!</v>
      </c>
      <c r="W218" s="95" t="e">
        <f t="shared" si="83"/>
        <v>#VALUE!</v>
      </c>
      <c r="X218" s="95" t="b">
        <f t="shared" si="87"/>
        <v>0</v>
      </c>
      <c r="Y218" s="76" t="str">
        <f t="shared" si="70"/>
        <v/>
      </c>
      <c r="Z218" s="94" t="e" cm="1">
        <f t="array" aca="1" ref="Z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AA218" s="94" t="str">
        <f t="shared" si="71"/>
        <v/>
      </c>
      <c r="AB218" s="96" t="b">
        <f t="shared" si="72"/>
        <v>0</v>
      </c>
      <c r="AC218" s="195">
        <f t="shared" si="84"/>
        <v>0</v>
      </c>
      <c r="AD218" s="195">
        <f>SUMIF($C$14:C217,C218,$AC$14:AC217)</f>
        <v>0</v>
      </c>
      <c r="AE218" s="15">
        <f t="shared" si="85"/>
        <v>10000</v>
      </c>
      <c r="AF218" s="195">
        <f t="shared" si="86"/>
        <v>0</v>
      </c>
    </row>
    <row r="219" spans="1:32" s="30" customFormat="1" x14ac:dyDescent="0.25">
      <c r="A219" s="19">
        <v>205</v>
      </c>
      <c r="B219" s="20"/>
      <c r="C219" s="123"/>
      <c r="D219" s="20"/>
      <c r="E219" s="20"/>
      <c r="F219" s="20"/>
      <c r="G219" s="140"/>
      <c r="H219" s="197">
        <f t="shared" si="73"/>
        <v>0</v>
      </c>
      <c r="I219" s="135" t="str">
        <f t="shared" si="74"/>
        <v/>
      </c>
      <c r="J219" s="92" t="b">
        <f t="shared" si="75"/>
        <v>0</v>
      </c>
      <c r="K219" s="92" t="str">
        <f t="shared" si="76"/>
        <v/>
      </c>
      <c r="L219" s="92" t="b">
        <f>IF(C219="",FALSE,IFERROR(NOT(MATCH(C219,'Anställda och korttidsarbete'!$C:$C,0)&gt;0),TRUE))</f>
        <v>0</v>
      </c>
      <c r="M219" s="92" t="str">
        <f t="shared" si="77"/>
        <v/>
      </c>
      <c r="N219" s="92" t="b">
        <f t="shared" si="78"/>
        <v>0</v>
      </c>
      <c r="O219" s="92" t="str">
        <f t="shared" si="79"/>
        <v/>
      </c>
      <c r="P219" s="13" t="b">
        <f t="shared" si="80"/>
        <v>0</v>
      </c>
      <c r="Q219" s="92" t="str">
        <f t="shared" si="81"/>
        <v/>
      </c>
      <c r="R219" s="92" t="b">
        <f t="shared" si="82"/>
        <v>0</v>
      </c>
      <c r="S219" s="94" t="e">
        <f t="shared" si="66"/>
        <v>#VALUE!</v>
      </c>
      <c r="T219" s="94" t="e">
        <f t="shared" si="67"/>
        <v>#VALUE!</v>
      </c>
      <c r="U219" s="94" t="e">
        <f t="shared" si="68"/>
        <v>#VALUE!</v>
      </c>
      <c r="V219" s="95" t="e">
        <f t="shared" si="69"/>
        <v>#VALUE!</v>
      </c>
      <c r="W219" s="95" t="e">
        <f t="shared" si="83"/>
        <v>#VALUE!</v>
      </c>
      <c r="X219" s="95" t="b">
        <f t="shared" si="87"/>
        <v>0</v>
      </c>
      <c r="Y219" s="76" t="str">
        <f t="shared" si="70"/>
        <v/>
      </c>
      <c r="Z219" s="94" t="e" cm="1">
        <f t="array" aca="1" ref="Z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AA219" s="94" t="str">
        <f t="shared" si="71"/>
        <v/>
      </c>
      <c r="AB219" s="96" t="b">
        <f t="shared" si="72"/>
        <v>0</v>
      </c>
      <c r="AC219" s="195">
        <f t="shared" si="84"/>
        <v>0</v>
      </c>
      <c r="AD219" s="195">
        <f>SUMIF($C$14:C218,C219,$AC$14:AC218)</f>
        <v>0</v>
      </c>
      <c r="AE219" s="15">
        <f t="shared" si="85"/>
        <v>10000</v>
      </c>
      <c r="AF219" s="195">
        <f t="shared" si="86"/>
        <v>0</v>
      </c>
    </row>
    <row r="220" spans="1:32" s="30" customFormat="1" x14ac:dyDescent="0.25">
      <c r="A220" s="19">
        <v>206</v>
      </c>
      <c r="B220" s="20"/>
      <c r="C220" s="123"/>
      <c r="D220" s="20"/>
      <c r="E220" s="20"/>
      <c r="F220" s="20"/>
      <c r="G220" s="140"/>
      <c r="H220" s="197">
        <f t="shared" si="73"/>
        <v>0</v>
      </c>
      <c r="I220" s="135" t="str">
        <f t="shared" si="74"/>
        <v/>
      </c>
      <c r="J220" s="92" t="b">
        <f t="shared" si="75"/>
        <v>0</v>
      </c>
      <c r="K220" s="92" t="str">
        <f t="shared" si="76"/>
        <v/>
      </c>
      <c r="L220" s="92" t="b">
        <f>IF(C220="",FALSE,IFERROR(NOT(MATCH(C220,'Anställda och korttidsarbete'!$C:$C,0)&gt;0),TRUE))</f>
        <v>0</v>
      </c>
      <c r="M220" s="92" t="str">
        <f t="shared" si="77"/>
        <v/>
      </c>
      <c r="N220" s="92" t="b">
        <f t="shared" si="78"/>
        <v>0</v>
      </c>
      <c r="O220" s="92" t="str">
        <f t="shared" si="79"/>
        <v/>
      </c>
      <c r="P220" s="13" t="b">
        <f t="shared" si="80"/>
        <v>0</v>
      </c>
      <c r="Q220" s="92" t="str">
        <f t="shared" si="81"/>
        <v/>
      </c>
      <c r="R220" s="92" t="b">
        <f t="shared" si="82"/>
        <v>0</v>
      </c>
      <c r="S220" s="94" t="e">
        <f t="shared" si="66"/>
        <v>#VALUE!</v>
      </c>
      <c r="T220" s="94" t="e">
        <f t="shared" si="67"/>
        <v>#VALUE!</v>
      </c>
      <c r="U220" s="94" t="e">
        <f t="shared" si="68"/>
        <v>#VALUE!</v>
      </c>
      <c r="V220" s="95" t="e">
        <f t="shared" si="69"/>
        <v>#VALUE!</v>
      </c>
      <c r="W220" s="95" t="e">
        <f t="shared" si="83"/>
        <v>#VALUE!</v>
      </c>
      <c r="X220" s="95" t="b">
        <f t="shared" si="87"/>
        <v>0</v>
      </c>
      <c r="Y220" s="76" t="str">
        <f t="shared" si="70"/>
        <v/>
      </c>
      <c r="Z220" s="94" t="e" cm="1">
        <f t="array" aca="1" ref="Z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AA220" s="94" t="str">
        <f t="shared" si="71"/>
        <v/>
      </c>
      <c r="AB220" s="96" t="b">
        <f t="shared" si="72"/>
        <v>0</v>
      </c>
      <c r="AC220" s="195">
        <f t="shared" si="84"/>
        <v>0</v>
      </c>
      <c r="AD220" s="195">
        <f>SUMIF($C$14:C219,C220,$AC$14:AC219)</f>
        <v>0</v>
      </c>
      <c r="AE220" s="15">
        <f t="shared" si="85"/>
        <v>10000</v>
      </c>
      <c r="AF220" s="195">
        <f t="shared" si="86"/>
        <v>0</v>
      </c>
    </row>
    <row r="221" spans="1:32" s="30" customFormat="1" x14ac:dyDescent="0.25">
      <c r="A221" s="19">
        <v>207</v>
      </c>
      <c r="B221" s="20"/>
      <c r="C221" s="123"/>
      <c r="D221" s="20"/>
      <c r="E221" s="20"/>
      <c r="F221" s="20"/>
      <c r="G221" s="140"/>
      <c r="H221" s="197">
        <f t="shared" si="73"/>
        <v>0</v>
      </c>
      <c r="I221" s="135" t="str">
        <f t="shared" si="74"/>
        <v/>
      </c>
      <c r="J221" s="92" t="b">
        <f t="shared" si="75"/>
        <v>0</v>
      </c>
      <c r="K221" s="92" t="str">
        <f t="shared" si="76"/>
        <v/>
      </c>
      <c r="L221" s="92" t="b">
        <f>IF(C221="",FALSE,IFERROR(NOT(MATCH(C221,'Anställda och korttidsarbete'!$C:$C,0)&gt;0),TRUE))</f>
        <v>0</v>
      </c>
      <c r="M221" s="92" t="str">
        <f t="shared" si="77"/>
        <v/>
      </c>
      <c r="N221" s="92" t="b">
        <f t="shared" si="78"/>
        <v>0</v>
      </c>
      <c r="O221" s="92" t="str">
        <f t="shared" si="79"/>
        <v/>
      </c>
      <c r="P221" s="13" t="b">
        <f t="shared" si="80"/>
        <v>0</v>
      </c>
      <c r="Q221" s="92" t="str">
        <f t="shared" si="81"/>
        <v/>
      </c>
      <c r="R221" s="92" t="b">
        <f t="shared" si="82"/>
        <v>0</v>
      </c>
      <c r="S221" s="94" t="e">
        <f t="shared" si="66"/>
        <v>#VALUE!</v>
      </c>
      <c r="T221" s="94" t="e">
        <f t="shared" si="67"/>
        <v>#VALUE!</v>
      </c>
      <c r="U221" s="94" t="e">
        <f t="shared" si="68"/>
        <v>#VALUE!</v>
      </c>
      <c r="V221" s="95" t="e">
        <f t="shared" si="69"/>
        <v>#VALUE!</v>
      </c>
      <c r="W221" s="95" t="e">
        <f t="shared" si="83"/>
        <v>#VALUE!</v>
      </c>
      <c r="X221" s="95" t="b">
        <f t="shared" si="87"/>
        <v>0</v>
      </c>
      <c r="Y221" s="76" t="str">
        <f t="shared" si="70"/>
        <v/>
      </c>
      <c r="Z221" s="94" t="e" cm="1">
        <f t="array" aca="1" ref="Z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AA221" s="94" t="str">
        <f t="shared" si="71"/>
        <v/>
      </c>
      <c r="AB221" s="96" t="b">
        <f t="shared" si="72"/>
        <v>0</v>
      </c>
      <c r="AC221" s="195">
        <f t="shared" si="84"/>
        <v>0</v>
      </c>
      <c r="AD221" s="195">
        <f>SUMIF($C$14:C220,C221,$AC$14:AC220)</f>
        <v>0</v>
      </c>
      <c r="AE221" s="15">
        <f t="shared" si="85"/>
        <v>10000</v>
      </c>
      <c r="AF221" s="195">
        <f t="shared" si="86"/>
        <v>0</v>
      </c>
    </row>
    <row r="222" spans="1:32" s="30" customFormat="1" x14ac:dyDescent="0.25">
      <c r="A222" s="19">
        <v>208</v>
      </c>
      <c r="B222" s="20"/>
      <c r="C222" s="123"/>
      <c r="D222" s="20"/>
      <c r="E222" s="20"/>
      <c r="F222" s="20"/>
      <c r="G222" s="140"/>
      <c r="H222" s="197">
        <f t="shared" si="73"/>
        <v>0</v>
      </c>
      <c r="I222" s="135" t="str">
        <f t="shared" si="74"/>
        <v/>
      </c>
      <c r="J222" s="92" t="b">
        <f t="shared" si="75"/>
        <v>0</v>
      </c>
      <c r="K222" s="92" t="str">
        <f t="shared" si="76"/>
        <v/>
      </c>
      <c r="L222" s="92" t="b">
        <f>IF(C222="",FALSE,IFERROR(NOT(MATCH(C222,'Anställda och korttidsarbete'!$C:$C,0)&gt;0),TRUE))</f>
        <v>0</v>
      </c>
      <c r="M222" s="92" t="str">
        <f t="shared" si="77"/>
        <v/>
      </c>
      <c r="N222" s="92" t="b">
        <f t="shared" si="78"/>
        <v>0</v>
      </c>
      <c r="O222" s="92" t="str">
        <f t="shared" si="79"/>
        <v/>
      </c>
      <c r="P222" s="13" t="b">
        <f t="shared" si="80"/>
        <v>0</v>
      </c>
      <c r="Q222" s="92" t="str">
        <f t="shared" si="81"/>
        <v/>
      </c>
      <c r="R222" s="92" t="b">
        <f t="shared" si="82"/>
        <v>0</v>
      </c>
      <c r="S222" s="94" t="e">
        <f t="shared" si="66"/>
        <v>#VALUE!</v>
      </c>
      <c r="T222" s="94" t="e">
        <f t="shared" si="67"/>
        <v>#VALUE!</v>
      </c>
      <c r="U222" s="94" t="e">
        <f t="shared" si="68"/>
        <v>#VALUE!</v>
      </c>
      <c r="V222" s="95" t="e">
        <f t="shared" si="69"/>
        <v>#VALUE!</v>
      </c>
      <c r="W222" s="95" t="e">
        <f t="shared" si="83"/>
        <v>#VALUE!</v>
      </c>
      <c r="X222" s="95" t="b">
        <f t="shared" si="87"/>
        <v>0</v>
      </c>
      <c r="Y222" s="76" t="str">
        <f t="shared" si="70"/>
        <v/>
      </c>
      <c r="Z222" s="94" t="e" cm="1">
        <f t="array" aca="1" ref="Z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AA222" s="94" t="str">
        <f t="shared" si="71"/>
        <v/>
      </c>
      <c r="AB222" s="96" t="b">
        <f t="shared" si="72"/>
        <v>0</v>
      </c>
      <c r="AC222" s="195">
        <f t="shared" si="84"/>
        <v>0</v>
      </c>
      <c r="AD222" s="195">
        <f>SUMIF($C$14:C221,C222,$AC$14:AC221)</f>
        <v>0</v>
      </c>
      <c r="AE222" s="15">
        <f t="shared" si="85"/>
        <v>10000</v>
      </c>
      <c r="AF222" s="195">
        <f t="shared" si="86"/>
        <v>0</v>
      </c>
    </row>
    <row r="223" spans="1:32" s="30" customFormat="1" x14ac:dyDescent="0.25">
      <c r="A223" s="19">
        <v>209</v>
      </c>
      <c r="B223" s="20"/>
      <c r="C223" s="123"/>
      <c r="D223" s="20"/>
      <c r="E223" s="20"/>
      <c r="F223" s="20"/>
      <c r="G223" s="140"/>
      <c r="H223" s="197">
        <f t="shared" si="73"/>
        <v>0</v>
      </c>
      <c r="I223" s="135" t="str">
        <f t="shared" si="74"/>
        <v/>
      </c>
      <c r="J223" s="92" t="b">
        <f t="shared" si="75"/>
        <v>0</v>
      </c>
      <c r="K223" s="92" t="str">
        <f t="shared" si="76"/>
        <v/>
      </c>
      <c r="L223" s="92" t="b">
        <f>IF(C223="",FALSE,IFERROR(NOT(MATCH(C223,'Anställda och korttidsarbete'!$C:$C,0)&gt;0),TRUE))</f>
        <v>0</v>
      </c>
      <c r="M223" s="92" t="str">
        <f t="shared" si="77"/>
        <v/>
      </c>
      <c r="N223" s="92" t="b">
        <f t="shared" si="78"/>
        <v>0</v>
      </c>
      <c r="O223" s="92" t="str">
        <f t="shared" si="79"/>
        <v/>
      </c>
      <c r="P223" s="13" t="b">
        <f t="shared" si="80"/>
        <v>0</v>
      </c>
      <c r="Q223" s="92" t="str">
        <f t="shared" si="81"/>
        <v/>
      </c>
      <c r="R223" s="92" t="b">
        <f t="shared" si="82"/>
        <v>0</v>
      </c>
      <c r="S223" s="94" t="e">
        <f t="shared" si="66"/>
        <v>#VALUE!</v>
      </c>
      <c r="T223" s="94" t="e">
        <f t="shared" si="67"/>
        <v>#VALUE!</v>
      </c>
      <c r="U223" s="94" t="e">
        <f t="shared" si="68"/>
        <v>#VALUE!</v>
      </c>
      <c r="V223" s="95" t="e">
        <f t="shared" si="69"/>
        <v>#VALUE!</v>
      </c>
      <c r="W223" s="95" t="e">
        <f t="shared" si="83"/>
        <v>#VALUE!</v>
      </c>
      <c r="X223" s="95" t="b">
        <f t="shared" si="87"/>
        <v>0</v>
      </c>
      <c r="Y223" s="76" t="str">
        <f t="shared" si="70"/>
        <v/>
      </c>
      <c r="Z223" s="94" t="e" cm="1">
        <f t="array" aca="1" ref="Z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AA223" s="94" t="str">
        <f t="shared" si="71"/>
        <v/>
      </c>
      <c r="AB223" s="96" t="b">
        <f t="shared" si="72"/>
        <v>0</v>
      </c>
      <c r="AC223" s="195">
        <f t="shared" si="84"/>
        <v>0</v>
      </c>
      <c r="AD223" s="195">
        <f>SUMIF($C$14:C222,C223,$AC$14:AC222)</f>
        <v>0</v>
      </c>
      <c r="AE223" s="15">
        <f t="shared" si="85"/>
        <v>10000</v>
      </c>
      <c r="AF223" s="195">
        <f t="shared" si="86"/>
        <v>0</v>
      </c>
    </row>
    <row r="224" spans="1:32" s="30" customFormat="1" x14ac:dyDescent="0.25">
      <c r="A224" s="19">
        <v>210</v>
      </c>
      <c r="B224" s="20"/>
      <c r="C224" s="123"/>
      <c r="D224" s="20"/>
      <c r="E224" s="20"/>
      <c r="F224" s="20"/>
      <c r="G224" s="140"/>
      <c r="H224" s="197">
        <f t="shared" si="73"/>
        <v>0</v>
      </c>
      <c r="I224" s="135" t="str">
        <f t="shared" si="74"/>
        <v/>
      </c>
      <c r="J224" s="92" t="b">
        <f t="shared" si="75"/>
        <v>0</v>
      </c>
      <c r="K224" s="92" t="str">
        <f t="shared" si="76"/>
        <v/>
      </c>
      <c r="L224" s="92" t="b">
        <f>IF(C224="",FALSE,IFERROR(NOT(MATCH(C224,'Anställda och korttidsarbete'!$C:$C,0)&gt;0),TRUE))</f>
        <v>0</v>
      </c>
      <c r="M224" s="92" t="str">
        <f t="shared" si="77"/>
        <v/>
      </c>
      <c r="N224" s="92" t="b">
        <f t="shared" si="78"/>
        <v>0</v>
      </c>
      <c r="O224" s="92" t="str">
        <f t="shared" si="79"/>
        <v/>
      </c>
      <c r="P224" s="13" t="b">
        <f t="shared" si="80"/>
        <v>0</v>
      </c>
      <c r="Q224" s="92" t="str">
        <f t="shared" si="81"/>
        <v/>
      </c>
      <c r="R224" s="92" t="b">
        <f t="shared" si="82"/>
        <v>0</v>
      </c>
      <c r="S224" s="94" t="e">
        <f t="shared" si="66"/>
        <v>#VALUE!</v>
      </c>
      <c r="T224" s="94" t="e">
        <f t="shared" si="67"/>
        <v>#VALUE!</v>
      </c>
      <c r="U224" s="94" t="e">
        <f t="shared" si="68"/>
        <v>#VALUE!</v>
      </c>
      <c r="V224" s="95" t="e">
        <f t="shared" si="69"/>
        <v>#VALUE!</v>
      </c>
      <c r="W224" s="95" t="e">
        <f t="shared" si="83"/>
        <v>#VALUE!</v>
      </c>
      <c r="X224" s="95" t="b">
        <f t="shared" si="87"/>
        <v>0</v>
      </c>
      <c r="Y224" s="76" t="str">
        <f t="shared" si="70"/>
        <v/>
      </c>
      <c r="Z224" s="94" t="e" cm="1">
        <f t="array" aca="1" ref="Z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AA224" s="94" t="str">
        <f t="shared" si="71"/>
        <v/>
      </c>
      <c r="AB224" s="96" t="b">
        <f t="shared" si="72"/>
        <v>0</v>
      </c>
      <c r="AC224" s="195">
        <f t="shared" si="84"/>
        <v>0</v>
      </c>
      <c r="AD224" s="195">
        <f>SUMIF($C$14:C223,C224,$AC$14:AC223)</f>
        <v>0</v>
      </c>
      <c r="AE224" s="15">
        <f t="shared" si="85"/>
        <v>10000</v>
      </c>
      <c r="AF224" s="195">
        <f t="shared" si="86"/>
        <v>0</v>
      </c>
    </row>
    <row r="225" spans="1:32" s="30" customFormat="1" x14ac:dyDescent="0.25">
      <c r="A225" s="19">
        <v>211</v>
      </c>
      <c r="B225" s="20"/>
      <c r="C225" s="123"/>
      <c r="D225" s="20"/>
      <c r="E225" s="20"/>
      <c r="F225" s="20"/>
      <c r="G225" s="140"/>
      <c r="H225" s="197">
        <f t="shared" si="73"/>
        <v>0</v>
      </c>
      <c r="I225" s="135" t="str">
        <f t="shared" si="74"/>
        <v/>
      </c>
      <c r="J225" s="92" t="b">
        <f t="shared" si="75"/>
        <v>0</v>
      </c>
      <c r="K225" s="92" t="str">
        <f t="shared" si="76"/>
        <v/>
      </c>
      <c r="L225" s="92" t="b">
        <f>IF(C225="",FALSE,IFERROR(NOT(MATCH(C225,'Anställda och korttidsarbete'!$C:$C,0)&gt;0),TRUE))</f>
        <v>0</v>
      </c>
      <c r="M225" s="92" t="str">
        <f t="shared" si="77"/>
        <v/>
      </c>
      <c r="N225" s="92" t="b">
        <f t="shared" si="78"/>
        <v>0</v>
      </c>
      <c r="O225" s="92" t="str">
        <f t="shared" si="79"/>
        <v/>
      </c>
      <c r="P225" s="13" t="b">
        <f t="shared" si="80"/>
        <v>0</v>
      </c>
      <c r="Q225" s="92" t="str">
        <f t="shared" si="81"/>
        <v/>
      </c>
      <c r="R225" s="92" t="b">
        <f t="shared" si="82"/>
        <v>0</v>
      </c>
      <c r="S225" s="94" t="e">
        <f t="shared" si="66"/>
        <v>#VALUE!</v>
      </c>
      <c r="T225" s="94" t="e">
        <f t="shared" si="67"/>
        <v>#VALUE!</v>
      </c>
      <c r="U225" s="94" t="e">
        <f t="shared" si="68"/>
        <v>#VALUE!</v>
      </c>
      <c r="V225" s="95" t="e">
        <f t="shared" si="69"/>
        <v>#VALUE!</v>
      </c>
      <c r="W225" s="95" t="e">
        <f t="shared" si="83"/>
        <v>#VALUE!</v>
      </c>
      <c r="X225" s="95" t="b">
        <f t="shared" si="87"/>
        <v>0</v>
      </c>
      <c r="Y225" s="76" t="str">
        <f t="shared" si="70"/>
        <v/>
      </c>
      <c r="Z225" s="94" t="e" cm="1">
        <f t="array" aca="1" ref="Z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AA225" s="94" t="str">
        <f t="shared" si="71"/>
        <v/>
      </c>
      <c r="AB225" s="96" t="b">
        <f t="shared" si="72"/>
        <v>0</v>
      </c>
      <c r="AC225" s="195">
        <f t="shared" si="84"/>
        <v>0</v>
      </c>
      <c r="AD225" s="195">
        <f>SUMIF($C$14:C224,C225,$AC$14:AC224)</f>
        <v>0</v>
      </c>
      <c r="AE225" s="15">
        <f t="shared" si="85"/>
        <v>10000</v>
      </c>
      <c r="AF225" s="195">
        <f t="shared" si="86"/>
        <v>0</v>
      </c>
    </row>
    <row r="226" spans="1:32" s="30" customFormat="1" x14ac:dyDescent="0.25">
      <c r="A226" s="19">
        <v>212</v>
      </c>
      <c r="B226" s="20"/>
      <c r="C226" s="123"/>
      <c r="D226" s="20"/>
      <c r="E226" s="20"/>
      <c r="F226" s="20"/>
      <c r="G226" s="140"/>
      <c r="H226" s="197">
        <f t="shared" si="73"/>
        <v>0</v>
      </c>
      <c r="I226" s="135" t="str">
        <f t="shared" si="74"/>
        <v/>
      </c>
      <c r="J226" s="92" t="b">
        <f t="shared" si="75"/>
        <v>0</v>
      </c>
      <c r="K226" s="92" t="str">
        <f t="shared" si="76"/>
        <v/>
      </c>
      <c r="L226" s="92" t="b">
        <f>IF(C226="",FALSE,IFERROR(NOT(MATCH(C226,'Anställda och korttidsarbete'!$C:$C,0)&gt;0),TRUE))</f>
        <v>0</v>
      </c>
      <c r="M226" s="92" t="str">
        <f t="shared" si="77"/>
        <v/>
      </c>
      <c r="N226" s="92" t="b">
        <f t="shared" si="78"/>
        <v>0</v>
      </c>
      <c r="O226" s="92" t="str">
        <f t="shared" si="79"/>
        <v/>
      </c>
      <c r="P226" s="13" t="b">
        <f t="shared" si="80"/>
        <v>0</v>
      </c>
      <c r="Q226" s="92" t="str">
        <f t="shared" si="81"/>
        <v/>
      </c>
      <c r="R226" s="92" t="b">
        <f t="shared" si="82"/>
        <v>0</v>
      </c>
      <c r="S226" s="94" t="e">
        <f t="shared" si="66"/>
        <v>#VALUE!</v>
      </c>
      <c r="T226" s="94" t="e">
        <f t="shared" si="67"/>
        <v>#VALUE!</v>
      </c>
      <c r="U226" s="94" t="e">
        <f t="shared" si="68"/>
        <v>#VALUE!</v>
      </c>
      <c r="V226" s="95" t="e">
        <f t="shared" si="69"/>
        <v>#VALUE!</v>
      </c>
      <c r="W226" s="95" t="e">
        <f t="shared" si="83"/>
        <v>#VALUE!</v>
      </c>
      <c r="X226" s="95" t="b">
        <f t="shared" si="87"/>
        <v>0</v>
      </c>
      <c r="Y226" s="76" t="str">
        <f t="shared" si="70"/>
        <v/>
      </c>
      <c r="Z226" s="94" t="e" cm="1">
        <f t="array" aca="1" ref="Z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AA226" s="94" t="str">
        <f t="shared" si="71"/>
        <v/>
      </c>
      <c r="AB226" s="96" t="b">
        <f t="shared" si="72"/>
        <v>0</v>
      </c>
      <c r="AC226" s="195">
        <f t="shared" si="84"/>
        <v>0</v>
      </c>
      <c r="AD226" s="195">
        <f>SUMIF($C$14:C225,C226,$AC$14:AC225)</f>
        <v>0</v>
      </c>
      <c r="AE226" s="15">
        <f t="shared" si="85"/>
        <v>10000</v>
      </c>
      <c r="AF226" s="195">
        <f t="shared" si="86"/>
        <v>0</v>
      </c>
    </row>
    <row r="227" spans="1:32" s="30" customFormat="1" x14ac:dyDescent="0.25">
      <c r="A227" s="19">
        <v>213</v>
      </c>
      <c r="B227" s="20"/>
      <c r="C227" s="123"/>
      <c r="D227" s="20"/>
      <c r="E227" s="20"/>
      <c r="F227" s="20"/>
      <c r="G227" s="140"/>
      <c r="H227" s="197">
        <f t="shared" si="73"/>
        <v>0</v>
      </c>
      <c r="I227" s="135" t="str">
        <f t="shared" si="74"/>
        <v/>
      </c>
      <c r="J227" s="92" t="b">
        <f t="shared" si="75"/>
        <v>0</v>
      </c>
      <c r="K227" s="92" t="str">
        <f t="shared" si="76"/>
        <v/>
      </c>
      <c r="L227" s="92" t="b">
        <f>IF(C227="",FALSE,IFERROR(NOT(MATCH(C227,'Anställda och korttidsarbete'!$C:$C,0)&gt;0),TRUE))</f>
        <v>0</v>
      </c>
      <c r="M227" s="92" t="str">
        <f t="shared" si="77"/>
        <v/>
      </c>
      <c r="N227" s="92" t="b">
        <f t="shared" si="78"/>
        <v>0</v>
      </c>
      <c r="O227" s="92" t="str">
        <f t="shared" si="79"/>
        <v/>
      </c>
      <c r="P227" s="13" t="b">
        <f t="shared" si="80"/>
        <v>0</v>
      </c>
      <c r="Q227" s="92" t="str">
        <f t="shared" si="81"/>
        <v/>
      </c>
      <c r="R227" s="92" t="b">
        <f t="shared" si="82"/>
        <v>0</v>
      </c>
      <c r="S227" s="94" t="e">
        <f t="shared" si="66"/>
        <v>#VALUE!</v>
      </c>
      <c r="T227" s="94" t="e">
        <f t="shared" si="67"/>
        <v>#VALUE!</v>
      </c>
      <c r="U227" s="94" t="e">
        <f t="shared" si="68"/>
        <v>#VALUE!</v>
      </c>
      <c r="V227" s="95" t="e">
        <f t="shared" si="69"/>
        <v>#VALUE!</v>
      </c>
      <c r="W227" s="95" t="e">
        <f t="shared" si="83"/>
        <v>#VALUE!</v>
      </c>
      <c r="X227" s="95" t="b">
        <f t="shared" si="87"/>
        <v>0</v>
      </c>
      <c r="Y227" s="76" t="str">
        <f t="shared" si="70"/>
        <v/>
      </c>
      <c r="Z227" s="94" t="e" cm="1">
        <f t="array" aca="1" ref="Z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AA227" s="94" t="str">
        <f t="shared" si="71"/>
        <v/>
      </c>
      <c r="AB227" s="96" t="b">
        <f t="shared" si="72"/>
        <v>0</v>
      </c>
      <c r="AC227" s="195">
        <f t="shared" si="84"/>
        <v>0</v>
      </c>
      <c r="AD227" s="195">
        <f>SUMIF($C$14:C226,C227,$AC$14:AC226)</f>
        <v>0</v>
      </c>
      <c r="AE227" s="15">
        <f t="shared" si="85"/>
        <v>10000</v>
      </c>
      <c r="AF227" s="195">
        <f t="shared" si="86"/>
        <v>0</v>
      </c>
    </row>
    <row r="228" spans="1:32" s="30" customFormat="1" x14ac:dyDescent="0.25">
      <c r="A228" s="19">
        <v>214</v>
      </c>
      <c r="B228" s="20"/>
      <c r="C228" s="123"/>
      <c r="D228" s="20"/>
      <c r="E228" s="20"/>
      <c r="F228" s="20"/>
      <c r="G228" s="140"/>
      <c r="H228" s="197">
        <f t="shared" si="73"/>
        <v>0</v>
      </c>
      <c r="I228" s="135" t="str">
        <f t="shared" si="74"/>
        <v/>
      </c>
      <c r="J228" s="92" t="b">
        <f t="shared" si="75"/>
        <v>0</v>
      </c>
      <c r="K228" s="92" t="str">
        <f t="shared" si="76"/>
        <v/>
      </c>
      <c r="L228" s="92" t="b">
        <f>IF(C228="",FALSE,IFERROR(NOT(MATCH(C228,'Anställda och korttidsarbete'!$C:$C,0)&gt;0),TRUE))</f>
        <v>0</v>
      </c>
      <c r="M228" s="92" t="str">
        <f t="shared" si="77"/>
        <v/>
      </c>
      <c r="N228" s="92" t="b">
        <f t="shared" si="78"/>
        <v>0</v>
      </c>
      <c r="O228" s="92" t="str">
        <f t="shared" si="79"/>
        <v/>
      </c>
      <c r="P228" s="13" t="b">
        <f t="shared" si="80"/>
        <v>0</v>
      </c>
      <c r="Q228" s="92" t="str">
        <f t="shared" si="81"/>
        <v/>
      </c>
      <c r="R228" s="92" t="b">
        <f t="shared" si="82"/>
        <v>0</v>
      </c>
      <c r="S228" s="94" t="e">
        <f t="shared" si="66"/>
        <v>#VALUE!</v>
      </c>
      <c r="T228" s="94" t="e">
        <f t="shared" si="67"/>
        <v>#VALUE!</v>
      </c>
      <c r="U228" s="94" t="e">
        <f t="shared" si="68"/>
        <v>#VALUE!</v>
      </c>
      <c r="V228" s="95" t="e">
        <f t="shared" si="69"/>
        <v>#VALUE!</v>
      </c>
      <c r="W228" s="95" t="e">
        <f t="shared" si="83"/>
        <v>#VALUE!</v>
      </c>
      <c r="X228" s="95" t="b">
        <f t="shared" si="87"/>
        <v>0</v>
      </c>
      <c r="Y228" s="76" t="str">
        <f t="shared" si="70"/>
        <v/>
      </c>
      <c r="Z228" s="94" t="e" cm="1">
        <f t="array" aca="1" ref="Z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AA228" s="94" t="str">
        <f t="shared" si="71"/>
        <v/>
      </c>
      <c r="AB228" s="96" t="b">
        <f t="shared" si="72"/>
        <v>0</v>
      </c>
      <c r="AC228" s="195">
        <f t="shared" si="84"/>
        <v>0</v>
      </c>
      <c r="AD228" s="195">
        <f>SUMIF($C$14:C227,C228,$AC$14:AC227)</f>
        <v>0</v>
      </c>
      <c r="AE228" s="15">
        <f t="shared" si="85"/>
        <v>10000</v>
      </c>
      <c r="AF228" s="195">
        <f t="shared" si="86"/>
        <v>0</v>
      </c>
    </row>
    <row r="229" spans="1:32" s="30" customFormat="1" x14ac:dyDescent="0.25">
      <c r="A229" s="19">
        <v>215</v>
      </c>
      <c r="B229" s="20"/>
      <c r="C229" s="123"/>
      <c r="D229" s="20"/>
      <c r="E229" s="20"/>
      <c r="F229" s="20"/>
      <c r="G229" s="140"/>
      <c r="H229" s="197">
        <f t="shared" si="73"/>
        <v>0</v>
      </c>
      <c r="I229" s="135" t="str">
        <f t="shared" si="74"/>
        <v/>
      </c>
      <c r="J229" s="92" t="b">
        <f t="shared" si="75"/>
        <v>0</v>
      </c>
      <c r="K229" s="92" t="str">
        <f t="shared" si="76"/>
        <v/>
      </c>
      <c r="L229" s="92" t="b">
        <f>IF(C229="",FALSE,IFERROR(NOT(MATCH(C229,'Anställda och korttidsarbete'!$C:$C,0)&gt;0),TRUE))</f>
        <v>0</v>
      </c>
      <c r="M229" s="92" t="str">
        <f t="shared" si="77"/>
        <v/>
      </c>
      <c r="N229" s="92" t="b">
        <f t="shared" si="78"/>
        <v>0</v>
      </c>
      <c r="O229" s="92" t="str">
        <f t="shared" si="79"/>
        <v/>
      </c>
      <c r="P229" s="13" t="b">
        <f t="shared" si="80"/>
        <v>0</v>
      </c>
      <c r="Q229" s="92" t="str">
        <f t="shared" si="81"/>
        <v/>
      </c>
      <c r="R229" s="92" t="b">
        <f t="shared" si="82"/>
        <v>0</v>
      </c>
      <c r="S229" s="94" t="e">
        <f t="shared" si="66"/>
        <v>#VALUE!</v>
      </c>
      <c r="T229" s="94" t="e">
        <f t="shared" si="67"/>
        <v>#VALUE!</v>
      </c>
      <c r="U229" s="94" t="e">
        <f t="shared" si="68"/>
        <v>#VALUE!</v>
      </c>
      <c r="V229" s="95" t="e">
        <f t="shared" si="69"/>
        <v>#VALUE!</v>
      </c>
      <c r="W229" s="95" t="e">
        <f t="shared" si="83"/>
        <v>#VALUE!</v>
      </c>
      <c r="X229" s="95" t="b">
        <f t="shared" si="87"/>
        <v>0</v>
      </c>
      <c r="Y229" s="76" t="str">
        <f t="shared" si="70"/>
        <v/>
      </c>
      <c r="Z229" s="94" t="e" cm="1">
        <f t="array" aca="1" ref="Z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AA229" s="94" t="str">
        <f t="shared" si="71"/>
        <v/>
      </c>
      <c r="AB229" s="96" t="b">
        <f t="shared" si="72"/>
        <v>0</v>
      </c>
      <c r="AC229" s="195">
        <f t="shared" si="84"/>
        <v>0</v>
      </c>
      <c r="AD229" s="195">
        <f>SUMIF($C$14:C228,C229,$AC$14:AC228)</f>
        <v>0</v>
      </c>
      <c r="AE229" s="15">
        <f t="shared" si="85"/>
        <v>10000</v>
      </c>
      <c r="AF229" s="195">
        <f t="shared" si="86"/>
        <v>0</v>
      </c>
    </row>
    <row r="230" spans="1:32" s="30" customFormat="1" x14ac:dyDescent="0.25">
      <c r="A230" s="19">
        <v>216</v>
      </c>
      <c r="B230" s="20"/>
      <c r="C230" s="123"/>
      <c r="D230" s="20"/>
      <c r="E230" s="20"/>
      <c r="F230" s="20"/>
      <c r="G230" s="140"/>
      <c r="H230" s="197">
        <f t="shared" si="73"/>
        <v>0</v>
      </c>
      <c r="I230" s="135" t="str">
        <f t="shared" si="74"/>
        <v/>
      </c>
      <c r="J230" s="92" t="b">
        <f t="shared" si="75"/>
        <v>0</v>
      </c>
      <c r="K230" s="92" t="str">
        <f t="shared" si="76"/>
        <v/>
      </c>
      <c r="L230" s="92" t="b">
        <f>IF(C230="",FALSE,IFERROR(NOT(MATCH(C230,'Anställda och korttidsarbete'!$C:$C,0)&gt;0),TRUE))</f>
        <v>0</v>
      </c>
      <c r="M230" s="92" t="str">
        <f t="shared" si="77"/>
        <v/>
      </c>
      <c r="N230" s="92" t="b">
        <f t="shared" si="78"/>
        <v>0</v>
      </c>
      <c r="O230" s="92" t="str">
        <f t="shared" si="79"/>
        <v/>
      </c>
      <c r="P230" s="13" t="b">
        <f t="shared" si="80"/>
        <v>0</v>
      </c>
      <c r="Q230" s="92" t="str">
        <f t="shared" si="81"/>
        <v/>
      </c>
      <c r="R230" s="92" t="b">
        <f t="shared" si="82"/>
        <v>0</v>
      </c>
      <c r="S230" s="94" t="e">
        <f t="shared" si="66"/>
        <v>#VALUE!</v>
      </c>
      <c r="T230" s="94" t="e">
        <f t="shared" si="67"/>
        <v>#VALUE!</v>
      </c>
      <c r="U230" s="94" t="e">
        <f t="shared" si="68"/>
        <v>#VALUE!</v>
      </c>
      <c r="V230" s="95" t="e">
        <f t="shared" si="69"/>
        <v>#VALUE!</v>
      </c>
      <c r="W230" s="95" t="e">
        <f t="shared" si="83"/>
        <v>#VALUE!</v>
      </c>
      <c r="X230" s="95" t="b">
        <f t="shared" si="87"/>
        <v>0</v>
      </c>
      <c r="Y230" s="76" t="str">
        <f t="shared" si="70"/>
        <v/>
      </c>
      <c r="Z230" s="94" t="e" cm="1">
        <f t="array" aca="1" ref="Z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AA230" s="94" t="str">
        <f t="shared" si="71"/>
        <v/>
      </c>
      <c r="AB230" s="96" t="b">
        <f t="shared" si="72"/>
        <v>0</v>
      </c>
      <c r="AC230" s="195">
        <f t="shared" si="84"/>
        <v>0</v>
      </c>
      <c r="AD230" s="195">
        <f>SUMIF($C$14:C229,C230,$AC$14:AC229)</f>
        <v>0</v>
      </c>
      <c r="AE230" s="15">
        <f t="shared" si="85"/>
        <v>10000</v>
      </c>
      <c r="AF230" s="195">
        <f t="shared" si="86"/>
        <v>0</v>
      </c>
    </row>
    <row r="231" spans="1:32" s="30" customFormat="1" x14ac:dyDescent="0.25">
      <c r="A231" s="19">
        <v>217</v>
      </c>
      <c r="B231" s="20"/>
      <c r="C231" s="123"/>
      <c r="D231" s="20"/>
      <c r="E231" s="20"/>
      <c r="F231" s="20"/>
      <c r="G231" s="140"/>
      <c r="H231" s="197">
        <f t="shared" si="73"/>
        <v>0</v>
      </c>
      <c r="I231" s="135" t="str">
        <f t="shared" si="74"/>
        <v/>
      </c>
      <c r="J231" s="92" t="b">
        <f t="shared" si="75"/>
        <v>0</v>
      </c>
      <c r="K231" s="92" t="str">
        <f t="shared" si="76"/>
        <v/>
      </c>
      <c r="L231" s="92" t="b">
        <f>IF(C231="",FALSE,IFERROR(NOT(MATCH(C231,'Anställda och korttidsarbete'!$C:$C,0)&gt;0),TRUE))</f>
        <v>0</v>
      </c>
      <c r="M231" s="92" t="str">
        <f t="shared" si="77"/>
        <v/>
      </c>
      <c r="N231" s="92" t="b">
        <f t="shared" si="78"/>
        <v>0</v>
      </c>
      <c r="O231" s="92" t="str">
        <f t="shared" si="79"/>
        <v/>
      </c>
      <c r="P231" s="13" t="b">
        <f t="shared" si="80"/>
        <v>0</v>
      </c>
      <c r="Q231" s="92" t="str">
        <f t="shared" si="81"/>
        <v/>
      </c>
      <c r="R231" s="92" t="b">
        <f t="shared" si="82"/>
        <v>0</v>
      </c>
      <c r="S231" s="94" t="e">
        <f t="shared" si="66"/>
        <v>#VALUE!</v>
      </c>
      <c r="T231" s="94" t="e">
        <f t="shared" si="67"/>
        <v>#VALUE!</v>
      </c>
      <c r="U231" s="94" t="e">
        <f t="shared" si="68"/>
        <v>#VALUE!</v>
      </c>
      <c r="V231" s="95" t="e">
        <f t="shared" si="69"/>
        <v>#VALUE!</v>
      </c>
      <c r="W231" s="95" t="e">
        <f t="shared" si="83"/>
        <v>#VALUE!</v>
      </c>
      <c r="X231" s="95" t="b">
        <f t="shared" si="87"/>
        <v>0</v>
      </c>
      <c r="Y231" s="76" t="str">
        <f t="shared" si="70"/>
        <v/>
      </c>
      <c r="Z231" s="94" t="e" cm="1">
        <f t="array" aca="1" ref="Z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AA231" s="94" t="str">
        <f t="shared" si="71"/>
        <v/>
      </c>
      <c r="AB231" s="96" t="b">
        <f t="shared" si="72"/>
        <v>0</v>
      </c>
      <c r="AC231" s="195">
        <f t="shared" si="84"/>
        <v>0</v>
      </c>
      <c r="AD231" s="195">
        <f>SUMIF($C$14:C230,C231,$AC$14:AC230)</f>
        <v>0</v>
      </c>
      <c r="AE231" s="15">
        <f t="shared" si="85"/>
        <v>10000</v>
      </c>
      <c r="AF231" s="195">
        <f t="shared" si="86"/>
        <v>0</v>
      </c>
    </row>
    <row r="232" spans="1:32" s="30" customFormat="1" x14ac:dyDescent="0.25">
      <c r="A232" s="19">
        <v>218</v>
      </c>
      <c r="B232" s="20"/>
      <c r="C232" s="123"/>
      <c r="D232" s="20"/>
      <c r="E232" s="20"/>
      <c r="F232" s="20"/>
      <c r="G232" s="140"/>
      <c r="H232" s="197">
        <f t="shared" si="73"/>
        <v>0</v>
      </c>
      <c r="I232" s="135" t="str">
        <f t="shared" si="74"/>
        <v/>
      </c>
      <c r="J232" s="92" t="b">
        <f t="shared" si="75"/>
        <v>0</v>
      </c>
      <c r="K232" s="92" t="str">
        <f t="shared" si="76"/>
        <v/>
      </c>
      <c r="L232" s="92" t="b">
        <f>IF(C232="",FALSE,IFERROR(NOT(MATCH(C232,'Anställda och korttidsarbete'!$C:$C,0)&gt;0),TRUE))</f>
        <v>0</v>
      </c>
      <c r="M232" s="92" t="str">
        <f t="shared" si="77"/>
        <v/>
      </c>
      <c r="N232" s="92" t="b">
        <f t="shared" si="78"/>
        <v>0</v>
      </c>
      <c r="O232" s="92" t="str">
        <f t="shared" si="79"/>
        <v/>
      </c>
      <c r="P232" s="13" t="b">
        <f t="shared" si="80"/>
        <v>0</v>
      </c>
      <c r="Q232" s="92" t="str">
        <f t="shared" si="81"/>
        <v/>
      </c>
      <c r="R232" s="92" t="b">
        <f t="shared" si="82"/>
        <v>0</v>
      </c>
      <c r="S232" s="94" t="e">
        <f t="shared" si="66"/>
        <v>#VALUE!</v>
      </c>
      <c r="T232" s="94" t="e">
        <f t="shared" si="67"/>
        <v>#VALUE!</v>
      </c>
      <c r="U232" s="94" t="e">
        <f t="shared" si="68"/>
        <v>#VALUE!</v>
      </c>
      <c r="V232" s="95" t="e">
        <f t="shared" si="69"/>
        <v>#VALUE!</v>
      </c>
      <c r="W232" s="95" t="e">
        <f t="shared" si="83"/>
        <v>#VALUE!</v>
      </c>
      <c r="X232" s="95" t="b">
        <f t="shared" si="87"/>
        <v>0</v>
      </c>
      <c r="Y232" s="76" t="str">
        <f t="shared" si="70"/>
        <v/>
      </c>
      <c r="Z232" s="94" t="e" cm="1">
        <f t="array" aca="1" ref="Z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AA232" s="94" t="str">
        <f t="shared" si="71"/>
        <v/>
      </c>
      <c r="AB232" s="96" t="b">
        <f t="shared" si="72"/>
        <v>0</v>
      </c>
      <c r="AC232" s="195">
        <f t="shared" si="84"/>
        <v>0</v>
      </c>
      <c r="AD232" s="195">
        <f>SUMIF($C$14:C231,C232,$AC$14:AC231)</f>
        <v>0</v>
      </c>
      <c r="AE232" s="15">
        <f t="shared" si="85"/>
        <v>10000</v>
      </c>
      <c r="AF232" s="195">
        <f t="shared" si="86"/>
        <v>0</v>
      </c>
    </row>
    <row r="233" spans="1:32" s="30" customFormat="1" x14ac:dyDescent="0.25">
      <c r="A233" s="19">
        <v>219</v>
      </c>
      <c r="B233" s="20"/>
      <c r="C233" s="123"/>
      <c r="D233" s="20"/>
      <c r="E233" s="20"/>
      <c r="F233" s="20"/>
      <c r="G233" s="140"/>
      <c r="H233" s="197">
        <f t="shared" si="73"/>
        <v>0</v>
      </c>
      <c r="I233" s="135" t="str">
        <f t="shared" si="74"/>
        <v/>
      </c>
      <c r="J233" s="92" t="b">
        <f t="shared" si="75"/>
        <v>0</v>
      </c>
      <c r="K233" s="92" t="str">
        <f t="shared" si="76"/>
        <v/>
      </c>
      <c r="L233" s="92" t="b">
        <f>IF(C233="",FALSE,IFERROR(NOT(MATCH(C233,'Anställda och korttidsarbete'!$C:$C,0)&gt;0),TRUE))</f>
        <v>0</v>
      </c>
      <c r="M233" s="92" t="str">
        <f t="shared" si="77"/>
        <v/>
      </c>
      <c r="N233" s="92" t="b">
        <f t="shared" si="78"/>
        <v>0</v>
      </c>
      <c r="O233" s="92" t="str">
        <f t="shared" si="79"/>
        <v/>
      </c>
      <c r="P233" s="13" t="b">
        <f t="shared" si="80"/>
        <v>0</v>
      </c>
      <c r="Q233" s="92" t="str">
        <f t="shared" si="81"/>
        <v/>
      </c>
      <c r="R233" s="92" t="b">
        <f t="shared" si="82"/>
        <v>0</v>
      </c>
      <c r="S233" s="94" t="e">
        <f t="shared" si="66"/>
        <v>#VALUE!</v>
      </c>
      <c r="T233" s="94" t="e">
        <f t="shared" si="67"/>
        <v>#VALUE!</v>
      </c>
      <c r="U233" s="94" t="e">
        <f t="shared" si="68"/>
        <v>#VALUE!</v>
      </c>
      <c r="V233" s="95" t="e">
        <f t="shared" si="69"/>
        <v>#VALUE!</v>
      </c>
      <c r="W233" s="95" t="e">
        <f t="shared" si="83"/>
        <v>#VALUE!</v>
      </c>
      <c r="X233" s="95" t="b">
        <f t="shared" si="87"/>
        <v>0</v>
      </c>
      <c r="Y233" s="76" t="str">
        <f t="shared" si="70"/>
        <v/>
      </c>
      <c r="Z233" s="94" t="e" cm="1">
        <f t="array" aca="1" ref="Z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AA233" s="94" t="str">
        <f t="shared" si="71"/>
        <v/>
      </c>
      <c r="AB233" s="96" t="b">
        <f t="shared" si="72"/>
        <v>0</v>
      </c>
      <c r="AC233" s="195">
        <f t="shared" si="84"/>
        <v>0</v>
      </c>
      <c r="AD233" s="195">
        <f>SUMIF($C$14:C232,C233,$AC$14:AC232)</f>
        <v>0</v>
      </c>
      <c r="AE233" s="15">
        <f t="shared" si="85"/>
        <v>10000</v>
      </c>
      <c r="AF233" s="195">
        <f t="shared" si="86"/>
        <v>0</v>
      </c>
    </row>
    <row r="234" spans="1:32" s="30" customFormat="1" x14ac:dyDescent="0.25">
      <c r="A234" s="19">
        <v>220</v>
      </c>
      <c r="B234" s="20"/>
      <c r="C234" s="123"/>
      <c r="D234" s="20"/>
      <c r="E234" s="20"/>
      <c r="F234" s="20"/>
      <c r="G234" s="140"/>
      <c r="H234" s="197">
        <f t="shared" si="73"/>
        <v>0</v>
      </c>
      <c r="I234" s="135" t="str">
        <f t="shared" si="74"/>
        <v/>
      </c>
      <c r="J234" s="92" t="b">
        <f t="shared" si="75"/>
        <v>0</v>
      </c>
      <c r="K234" s="92" t="str">
        <f t="shared" si="76"/>
        <v/>
      </c>
      <c r="L234" s="92" t="b">
        <f>IF(C234="",FALSE,IFERROR(NOT(MATCH(C234,'Anställda och korttidsarbete'!$C:$C,0)&gt;0),TRUE))</f>
        <v>0</v>
      </c>
      <c r="M234" s="92" t="str">
        <f t="shared" si="77"/>
        <v/>
      </c>
      <c r="N234" s="92" t="b">
        <f t="shared" si="78"/>
        <v>0</v>
      </c>
      <c r="O234" s="92" t="str">
        <f t="shared" si="79"/>
        <v/>
      </c>
      <c r="P234" s="13" t="b">
        <f t="shared" si="80"/>
        <v>0</v>
      </c>
      <c r="Q234" s="92" t="str">
        <f t="shared" si="81"/>
        <v/>
      </c>
      <c r="R234" s="92" t="b">
        <f t="shared" si="82"/>
        <v>0</v>
      </c>
      <c r="S234" s="94" t="e">
        <f t="shared" si="66"/>
        <v>#VALUE!</v>
      </c>
      <c r="T234" s="94" t="e">
        <f t="shared" si="67"/>
        <v>#VALUE!</v>
      </c>
      <c r="U234" s="94" t="e">
        <f t="shared" si="68"/>
        <v>#VALUE!</v>
      </c>
      <c r="V234" s="95" t="e">
        <f t="shared" si="69"/>
        <v>#VALUE!</v>
      </c>
      <c r="W234" s="95" t="e">
        <f t="shared" si="83"/>
        <v>#VALUE!</v>
      </c>
      <c r="X234" s="95" t="b">
        <f t="shared" si="87"/>
        <v>0</v>
      </c>
      <c r="Y234" s="76" t="str">
        <f t="shared" si="70"/>
        <v/>
      </c>
      <c r="Z234" s="94" t="e" cm="1">
        <f t="array" aca="1" ref="Z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AA234" s="94" t="str">
        <f t="shared" si="71"/>
        <v/>
      </c>
      <c r="AB234" s="96" t="b">
        <f t="shared" si="72"/>
        <v>0</v>
      </c>
      <c r="AC234" s="195">
        <f t="shared" si="84"/>
        <v>0</v>
      </c>
      <c r="AD234" s="195">
        <f>SUMIF($C$14:C233,C234,$AC$14:AC233)</f>
        <v>0</v>
      </c>
      <c r="AE234" s="15">
        <f t="shared" si="85"/>
        <v>10000</v>
      </c>
      <c r="AF234" s="195">
        <f t="shared" si="86"/>
        <v>0</v>
      </c>
    </row>
    <row r="235" spans="1:32" s="30" customFormat="1" x14ac:dyDescent="0.25">
      <c r="A235" s="19">
        <v>221</v>
      </c>
      <c r="B235" s="20"/>
      <c r="C235" s="123"/>
      <c r="D235" s="20"/>
      <c r="E235" s="20"/>
      <c r="F235" s="20"/>
      <c r="G235" s="140"/>
      <c r="H235" s="197">
        <f t="shared" si="73"/>
        <v>0</v>
      </c>
      <c r="I235" s="135" t="str">
        <f t="shared" si="74"/>
        <v/>
      </c>
      <c r="J235" s="92" t="b">
        <f t="shared" si="75"/>
        <v>0</v>
      </c>
      <c r="K235" s="92" t="str">
        <f t="shared" si="76"/>
        <v/>
      </c>
      <c r="L235" s="92" t="b">
        <f>IF(C235="",FALSE,IFERROR(NOT(MATCH(C235,'Anställda och korttidsarbete'!$C:$C,0)&gt;0),TRUE))</f>
        <v>0</v>
      </c>
      <c r="M235" s="92" t="str">
        <f t="shared" si="77"/>
        <v/>
      </c>
      <c r="N235" s="92" t="b">
        <f t="shared" si="78"/>
        <v>0</v>
      </c>
      <c r="O235" s="92" t="str">
        <f t="shared" si="79"/>
        <v/>
      </c>
      <c r="P235" s="13" t="b">
        <f t="shared" si="80"/>
        <v>0</v>
      </c>
      <c r="Q235" s="92" t="str">
        <f t="shared" si="81"/>
        <v/>
      </c>
      <c r="R235" s="92" t="b">
        <f t="shared" si="82"/>
        <v>0</v>
      </c>
      <c r="S235" s="94" t="e">
        <f t="shared" si="66"/>
        <v>#VALUE!</v>
      </c>
      <c r="T235" s="94" t="e">
        <f t="shared" si="67"/>
        <v>#VALUE!</v>
      </c>
      <c r="U235" s="94" t="e">
        <f t="shared" si="68"/>
        <v>#VALUE!</v>
      </c>
      <c r="V235" s="95" t="e">
        <f t="shared" si="69"/>
        <v>#VALUE!</v>
      </c>
      <c r="W235" s="95" t="e">
        <f t="shared" si="83"/>
        <v>#VALUE!</v>
      </c>
      <c r="X235" s="95" t="b">
        <f t="shared" si="87"/>
        <v>0</v>
      </c>
      <c r="Y235" s="76" t="str">
        <f t="shared" si="70"/>
        <v/>
      </c>
      <c r="Z235" s="94" t="e" cm="1">
        <f t="array" aca="1" ref="Z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AA235" s="94" t="str">
        <f t="shared" si="71"/>
        <v/>
      </c>
      <c r="AB235" s="96" t="b">
        <f t="shared" si="72"/>
        <v>0</v>
      </c>
      <c r="AC235" s="195">
        <f t="shared" si="84"/>
        <v>0</v>
      </c>
      <c r="AD235" s="195">
        <f>SUMIF($C$14:C234,C235,$AC$14:AC234)</f>
        <v>0</v>
      </c>
      <c r="AE235" s="15">
        <f t="shared" si="85"/>
        <v>10000</v>
      </c>
      <c r="AF235" s="195">
        <f t="shared" si="86"/>
        <v>0</v>
      </c>
    </row>
    <row r="236" spans="1:32" s="30" customFormat="1" x14ac:dyDescent="0.25">
      <c r="A236" s="19">
        <v>222</v>
      </c>
      <c r="B236" s="20"/>
      <c r="C236" s="123"/>
      <c r="D236" s="20"/>
      <c r="E236" s="20"/>
      <c r="F236" s="20"/>
      <c r="G236" s="140"/>
      <c r="H236" s="197">
        <f t="shared" si="73"/>
        <v>0</v>
      </c>
      <c r="I236" s="135" t="str">
        <f t="shared" si="74"/>
        <v/>
      </c>
      <c r="J236" s="92" t="b">
        <f t="shared" si="75"/>
        <v>0</v>
      </c>
      <c r="K236" s="92" t="str">
        <f t="shared" si="76"/>
        <v/>
      </c>
      <c r="L236" s="92" t="b">
        <f>IF(C236="",FALSE,IFERROR(NOT(MATCH(C236,'Anställda och korttidsarbete'!$C:$C,0)&gt;0),TRUE))</f>
        <v>0</v>
      </c>
      <c r="M236" s="92" t="str">
        <f t="shared" si="77"/>
        <v/>
      </c>
      <c r="N236" s="92" t="b">
        <f t="shared" si="78"/>
        <v>0</v>
      </c>
      <c r="O236" s="92" t="str">
        <f t="shared" si="79"/>
        <v/>
      </c>
      <c r="P236" s="13" t="b">
        <f t="shared" si="80"/>
        <v>0</v>
      </c>
      <c r="Q236" s="92" t="str">
        <f t="shared" si="81"/>
        <v/>
      </c>
      <c r="R236" s="92" t="b">
        <f t="shared" si="82"/>
        <v>0</v>
      </c>
      <c r="S236" s="94" t="e">
        <f t="shared" si="66"/>
        <v>#VALUE!</v>
      </c>
      <c r="T236" s="94" t="e">
        <f t="shared" si="67"/>
        <v>#VALUE!</v>
      </c>
      <c r="U236" s="94" t="e">
        <f t="shared" si="68"/>
        <v>#VALUE!</v>
      </c>
      <c r="V236" s="95" t="e">
        <f t="shared" si="69"/>
        <v>#VALUE!</v>
      </c>
      <c r="W236" s="95" t="e">
        <f t="shared" si="83"/>
        <v>#VALUE!</v>
      </c>
      <c r="X236" s="95" t="b">
        <f t="shared" si="87"/>
        <v>0</v>
      </c>
      <c r="Y236" s="76" t="str">
        <f t="shared" si="70"/>
        <v/>
      </c>
      <c r="Z236" s="94" t="e" cm="1">
        <f t="array" aca="1" ref="Z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AA236" s="94" t="str">
        <f t="shared" si="71"/>
        <v/>
      </c>
      <c r="AB236" s="96" t="b">
        <f t="shared" si="72"/>
        <v>0</v>
      </c>
      <c r="AC236" s="195">
        <f t="shared" si="84"/>
        <v>0</v>
      </c>
      <c r="AD236" s="195">
        <f>SUMIF($C$14:C235,C236,$AC$14:AC235)</f>
        <v>0</v>
      </c>
      <c r="AE236" s="15">
        <f t="shared" si="85"/>
        <v>10000</v>
      </c>
      <c r="AF236" s="195">
        <f t="shared" si="86"/>
        <v>0</v>
      </c>
    </row>
    <row r="237" spans="1:32" s="30" customFormat="1" x14ac:dyDescent="0.25">
      <c r="A237" s="19">
        <v>223</v>
      </c>
      <c r="B237" s="20"/>
      <c r="C237" s="123"/>
      <c r="D237" s="20"/>
      <c r="E237" s="20"/>
      <c r="F237" s="20"/>
      <c r="G237" s="140"/>
      <c r="H237" s="197">
        <f t="shared" si="73"/>
        <v>0</v>
      </c>
      <c r="I237" s="135" t="str">
        <f t="shared" si="74"/>
        <v/>
      </c>
      <c r="J237" s="92" t="b">
        <f t="shared" si="75"/>
        <v>0</v>
      </c>
      <c r="K237" s="92" t="str">
        <f t="shared" si="76"/>
        <v/>
      </c>
      <c r="L237" s="92" t="b">
        <f>IF(C237="",FALSE,IFERROR(NOT(MATCH(C237,'Anställda och korttidsarbete'!$C:$C,0)&gt;0),TRUE))</f>
        <v>0</v>
      </c>
      <c r="M237" s="92" t="str">
        <f t="shared" si="77"/>
        <v/>
      </c>
      <c r="N237" s="92" t="b">
        <f t="shared" si="78"/>
        <v>0</v>
      </c>
      <c r="O237" s="92" t="str">
        <f t="shared" si="79"/>
        <v/>
      </c>
      <c r="P237" s="13" t="b">
        <f t="shared" si="80"/>
        <v>0</v>
      </c>
      <c r="Q237" s="92" t="str">
        <f t="shared" si="81"/>
        <v/>
      </c>
      <c r="R237" s="92" t="b">
        <f t="shared" si="82"/>
        <v>0</v>
      </c>
      <c r="S237" s="94" t="e">
        <f t="shared" si="66"/>
        <v>#VALUE!</v>
      </c>
      <c r="T237" s="94" t="e">
        <f t="shared" si="67"/>
        <v>#VALUE!</v>
      </c>
      <c r="U237" s="94" t="e">
        <f t="shared" si="68"/>
        <v>#VALUE!</v>
      </c>
      <c r="V237" s="95" t="e">
        <f t="shared" si="69"/>
        <v>#VALUE!</v>
      </c>
      <c r="W237" s="95" t="e">
        <f t="shared" si="83"/>
        <v>#VALUE!</v>
      </c>
      <c r="X237" s="95" t="b">
        <f t="shared" si="87"/>
        <v>0</v>
      </c>
      <c r="Y237" s="76" t="str">
        <f t="shared" si="70"/>
        <v/>
      </c>
      <c r="Z237" s="94" t="e" cm="1">
        <f t="array" aca="1" ref="Z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AA237" s="94" t="str">
        <f t="shared" si="71"/>
        <v/>
      </c>
      <c r="AB237" s="96" t="b">
        <f t="shared" si="72"/>
        <v>0</v>
      </c>
      <c r="AC237" s="195">
        <f t="shared" si="84"/>
        <v>0</v>
      </c>
      <c r="AD237" s="195">
        <f>SUMIF($C$14:C236,C237,$AC$14:AC236)</f>
        <v>0</v>
      </c>
      <c r="AE237" s="15">
        <f t="shared" si="85"/>
        <v>10000</v>
      </c>
      <c r="AF237" s="195">
        <f t="shared" si="86"/>
        <v>0</v>
      </c>
    </row>
    <row r="238" spans="1:32" s="30" customFormat="1" x14ac:dyDescent="0.25">
      <c r="A238" s="19">
        <v>224</v>
      </c>
      <c r="B238" s="20"/>
      <c r="C238" s="123"/>
      <c r="D238" s="20"/>
      <c r="E238" s="20"/>
      <c r="F238" s="20"/>
      <c r="G238" s="140"/>
      <c r="H238" s="197">
        <f t="shared" si="73"/>
        <v>0</v>
      </c>
      <c r="I238" s="135" t="str">
        <f t="shared" si="74"/>
        <v/>
      </c>
      <c r="J238" s="92" t="b">
        <f t="shared" si="75"/>
        <v>0</v>
      </c>
      <c r="K238" s="92" t="str">
        <f t="shared" si="76"/>
        <v/>
      </c>
      <c r="L238" s="92" t="b">
        <f>IF(C238="",FALSE,IFERROR(NOT(MATCH(C238,'Anställda och korttidsarbete'!$C:$C,0)&gt;0),TRUE))</f>
        <v>0</v>
      </c>
      <c r="M238" s="92" t="str">
        <f t="shared" si="77"/>
        <v/>
      </c>
      <c r="N238" s="92" t="b">
        <f t="shared" si="78"/>
        <v>0</v>
      </c>
      <c r="O238" s="92" t="str">
        <f t="shared" si="79"/>
        <v/>
      </c>
      <c r="P238" s="13" t="b">
        <f t="shared" si="80"/>
        <v>0</v>
      </c>
      <c r="Q238" s="92" t="str">
        <f t="shared" si="81"/>
        <v/>
      </c>
      <c r="R238" s="92" t="b">
        <f t="shared" si="82"/>
        <v>0</v>
      </c>
      <c r="S238" s="94" t="e">
        <f t="shared" si="66"/>
        <v>#VALUE!</v>
      </c>
      <c r="T238" s="94" t="e">
        <f t="shared" si="67"/>
        <v>#VALUE!</v>
      </c>
      <c r="U238" s="94" t="e">
        <f t="shared" si="68"/>
        <v>#VALUE!</v>
      </c>
      <c r="V238" s="95" t="e">
        <f t="shared" si="69"/>
        <v>#VALUE!</v>
      </c>
      <c r="W238" s="95" t="e">
        <f t="shared" si="83"/>
        <v>#VALUE!</v>
      </c>
      <c r="X238" s="95" t="b">
        <f t="shared" si="87"/>
        <v>0</v>
      </c>
      <c r="Y238" s="76" t="str">
        <f t="shared" si="70"/>
        <v/>
      </c>
      <c r="Z238" s="94" t="e" cm="1">
        <f t="array" aca="1" ref="Z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AA238" s="94" t="str">
        <f t="shared" si="71"/>
        <v/>
      </c>
      <c r="AB238" s="96" t="b">
        <f t="shared" si="72"/>
        <v>0</v>
      </c>
      <c r="AC238" s="195">
        <f t="shared" si="84"/>
        <v>0</v>
      </c>
      <c r="AD238" s="195">
        <f>SUMIF($C$14:C237,C238,$AC$14:AC237)</f>
        <v>0</v>
      </c>
      <c r="AE238" s="15">
        <f t="shared" si="85"/>
        <v>10000</v>
      </c>
      <c r="AF238" s="195">
        <f t="shared" si="86"/>
        <v>0</v>
      </c>
    </row>
    <row r="239" spans="1:32" s="30" customFormat="1" x14ac:dyDescent="0.25">
      <c r="A239" s="19">
        <v>225</v>
      </c>
      <c r="B239" s="20"/>
      <c r="C239" s="123"/>
      <c r="D239" s="20"/>
      <c r="E239" s="20"/>
      <c r="F239" s="20"/>
      <c r="G239" s="140"/>
      <c r="H239" s="197">
        <f t="shared" si="73"/>
        <v>0</v>
      </c>
      <c r="I239" s="135" t="str">
        <f t="shared" si="74"/>
        <v/>
      </c>
      <c r="J239" s="92" t="b">
        <f t="shared" si="75"/>
        <v>0</v>
      </c>
      <c r="K239" s="92" t="str">
        <f t="shared" si="76"/>
        <v/>
      </c>
      <c r="L239" s="92" t="b">
        <f>IF(C239="",FALSE,IFERROR(NOT(MATCH(C239,'Anställda och korttidsarbete'!$C:$C,0)&gt;0),TRUE))</f>
        <v>0</v>
      </c>
      <c r="M239" s="92" t="str">
        <f t="shared" si="77"/>
        <v/>
      </c>
      <c r="N239" s="92" t="b">
        <f t="shared" si="78"/>
        <v>0</v>
      </c>
      <c r="O239" s="92" t="str">
        <f t="shared" si="79"/>
        <v/>
      </c>
      <c r="P239" s="13" t="b">
        <f t="shared" si="80"/>
        <v>0</v>
      </c>
      <c r="Q239" s="92" t="str">
        <f t="shared" si="81"/>
        <v/>
      </c>
      <c r="R239" s="92" t="b">
        <f t="shared" si="82"/>
        <v>0</v>
      </c>
      <c r="S239" s="94" t="e">
        <f t="shared" si="66"/>
        <v>#VALUE!</v>
      </c>
      <c r="T239" s="94" t="e">
        <f t="shared" si="67"/>
        <v>#VALUE!</v>
      </c>
      <c r="U239" s="94" t="e">
        <f t="shared" si="68"/>
        <v>#VALUE!</v>
      </c>
      <c r="V239" s="95" t="e">
        <f t="shared" si="69"/>
        <v>#VALUE!</v>
      </c>
      <c r="W239" s="95" t="e">
        <f t="shared" si="83"/>
        <v>#VALUE!</v>
      </c>
      <c r="X239" s="95" t="b">
        <f t="shared" si="87"/>
        <v>0</v>
      </c>
      <c r="Y239" s="76" t="str">
        <f t="shared" si="70"/>
        <v/>
      </c>
      <c r="Z239" s="94" t="e" cm="1">
        <f t="array" aca="1" ref="Z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AA239" s="94" t="str">
        <f t="shared" si="71"/>
        <v/>
      </c>
      <c r="AB239" s="96" t="b">
        <f t="shared" si="72"/>
        <v>0</v>
      </c>
      <c r="AC239" s="195">
        <f t="shared" si="84"/>
        <v>0</v>
      </c>
      <c r="AD239" s="195">
        <f>SUMIF($C$14:C238,C239,$AC$14:AC238)</f>
        <v>0</v>
      </c>
      <c r="AE239" s="15">
        <f t="shared" si="85"/>
        <v>10000</v>
      </c>
      <c r="AF239" s="195">
        <f t="shared" si="86"/>
        <v>0</v>
      </c>
    </row>
    <row r="240" spans="1:32" s="30" customFormat="1" x14ac:dyDescent="0.25">
      <c r="A240" s="19">
        <v>226</v>
      </c>
      <c r="B240" s="20"/>
      <c r="C240" s="123"/>
      <c r="D240" s="20"/>
      <c r="E240" s="20"/>
      <c r="F240" s="20"/>
      <c r="G240" s="140"/>
      <c r="H240" s="197">
        <f t="shared" si="73"/>
        <v>0</v>
      </c>
      <c r="I240" s="135" t="str">
        <f t="shared" si="74"/>
        <v/>
      </c>
      <c r="J240" s="92" t="b">
        <f t="shared" si="75"/>
        <v>0</v>
      </c>
      <c r="K240" s="92" t="str">
        <f t="shared" si="76"/>
        <v/>
      </c>
      <c r="L240" s="92" t="b">
        <f>IF(C240="",FALSE,IFERROR(NOT(MATCH(C240,'Anställda och korttidsarbete'!$C:$C,0)&gt;0),TRUE))</f>
        <v>0</v>
      </c>
      <c r="M240" s="92" t="str">
        <f t="shared" si="77"/>
        <v/>
      </c>
      <c r="N240" s="92" t="b">
        <f t="shared" si="78"/>
        <v>0</v>
      </c>
      <c r="O240" s="92" t="str">
        <f t="shared" si="79"/>
        <v/>
      </c>
      <c r="P240" s="13" t="b">
        <f t="shared" si="80"/>
        <v>0</v>
      </c>
      <c r="Q240" s="92" t="str">
        <f t="shared" si="81"/>
        <v/>
      </c>
      <c r="R240" s="92" t="b">
        <f t="shared" si="82"/>
        <v>0</v>
      </c>
      <c r="S240" s="94" t="e">
        <f t="shared" si="66"/>
        <v>#VALUE!</v>
      </c>
      <c r="T240" s="94" t="e">
        <f t="shared" si="67"/>
        <v>#VALUE!</v>
      </c>
      <c r="U240" s="94" t="e">
        <f t="shared" si="68"/>
        <v>#VALUE!</v>
      </c>
      <c r="V240" s="95" t="e">
        <f t="shared" si="69"/>
        <v>#VALUE!</v>
      </c>
      <c r="W240" s="95" t="e">
        <f t="shared" si="83"/>
        <v>#VALUE!</v>
      </c>
      <c r="X240" s="95" t="b">
        <f t="shared" si="87"/>
        <v>0</v>
      </c>
      <c r="Y240" s="76" t="str">
        <f t="shared" si="70"/>
        <v/>
      </c>
      <c r="Z240" s="94" t="e" cm="1">
        <f t="array" aca="1" ref="Z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AA240" s="94" t="str">
        <f t="shared" si="71"/>
        <v/>
      </c>
      <c r="AB240" s="96" t="b">
        <f t="shared" si="72"/>
        <v>0</v>
      </c>
      <c r="AC240" s="195">
        <f t="shared" si="84"/>
        <v>0</v>
      </c>
      <c r="AD240" s="195">
        <f>SUMIF($C$14:C239,C240,$AC$14:AC239)</f>
        <v>0</v>
      </c>
      <c r="AE240" s="15">
        <f t="shared" si="85"/>
        <v>10000</v>
      </c>
      <c r="AF240" s="195">
        <f t="shared" si="86"/>
        <v>0</v>
      </c>
    </row>
    <row r="241" spans="1:32" s="30" customFormat="1" x14ac:dyDescent="0.25">
      <c r="A241" s="19">
        <v>227</v>
      </c>
      <c r="B241" s="20"/>
      <c r="C241" s="123"/>
      <c r="D241" s="20"/>
      <c r="E241" s="20"/>
      <c r="F241" s="20"/>
      <c r="G241" s="140"/>
      <c r="H241" s="197">
        <f t="shared" si="73"/>
        <v>0</v>
      </c>
      <c r="I241" s="135" t="str">
        <f t="shared" si="74"/>
        <v/>
      </c>
      <c r="J241" s="92" t="b">
        <f t="shared" si="75"/>
        <v>0</v>
      </c>
      <c r="K241" s="92" t="str">
        <f t="shared" si="76"/>
        <v/>
      </c>
      <c r="L241" s="92" t="b">
        <f>IF(C241="",FALSE,IFERROR(NOT(MATCH(C241,'Anställda och korttidsarbete'!$C:$C,0)&gt;0),TRUE))</f>
        <v>0</v>
      </c>
      <c r="M241" s="92" t="str">
        <f t="shared" si="77"/>
        <v/>
      </c>
      <c r="N241" s="92" t="b">
        <f t="shared" si="78"/>
        <v>0</v>
      </c>
      <c r="O241" s="92" t="str">
        <f t="shared" si="79"/>
        <v/>
      </c>
      <c r="P241" s="13" t="b">
        <f t="shared" si="80"/>
        <v>0</v>
      </c>
      <c r="Q241" s="92" t="str">
        <f t="shared" si="81"/>
        <v/>
      </c>
      <c r="R241" s="92" t="b">
        <f t="shared" si="82"/>
        <v>0</v>
      </c>
      <c r="S241" s="94" t="e">
        <f t="shared" si="66"/>
        <v>#VALUE!</v>
      </c>
      <c r="T241" s="94" t="e">
        <f t="shared" si="67"/>
        <v>#VALUE!</v>
      </c>
      <c r="U241" s="94" t="e">
        <f t="shared" si="68"/>
        <v>#VALUE!</v>
      </c>
      <c r="V241" s="95" t="e">
        <f t="shared" si="69"/>
        <v>#VALUE!</v>
      </c>
      <c r="W241" s="95" t="e">
        <f t="shared" si="83"/>
        <v>#VALUE!</v>
      </c>
      <c r="X241" s="95" t="b">
        <f t="shared" si="87"/>
        <v>0</v>
      </c>
      <c r="Y241" s="76" t="str">
        <f t="shared" si="70"/>
        <v/>
      </c>
      <c r="Z241" s="94" t="e" cm="1">
        <f t="array" aca="1" ref="Z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AA241" s="94" t="str">
        <f t="shared" si="71"/>
        <v/>
      </c>
      <c r="AB241" s="96" t="b">
        <f t="shared" si="72"/>
        <v>0</v>
      </c>
      <c r="AC241" s="195">
        <f t="shared" si="84"/>
        <v>0</v>
      </c>
      <c r="AD241" s="195">
        <f>SUMIF($C$14:C240,C241,$AC$14:AC240)</f>
        <v>0</v>
      </c>
      <c r="AE241" s="15">
        <f t="shared" si="85"/>
        <v>10000</v>
      </c>
      <c r="AF241" s="195">
        <f t="shared" si="86"/>
        <v>0</v>
      </c>
    </row>
    <row r="242" spans="1:32" s="30" customFormat="1" x14ac:dyDescent="0.25">
      <c r="A242" s="19">
        <v>228</v>
      </c>
      <c r="B242" s="20"/>
      <c r="C242" s="123"/>
      <c r="D242" s="20"/>
      <c r="E242" s="20"/>
      <c r="F242" s="20"/>
      <c r="G242" s="140"/>
      <c r="H242" s="197">
        <f t="shared" si="73"/>
        <v>0</v>
      </c>
      <c r="I242" s="135" t="str">
        <f t="shared" si="74"/>
        <v/>
      </c>
      <c r="J242" s="92" t="b">
        <f t="shared" si="75"/>
        <v>0</v>
      </c>
      <c r="K242" s="92" t="str">
        <f t="shared" si="76"/>
        <v/>
      </c>
      <c r="L242" s="92" t="b">
        <f>IF(C242="",FALSE,IFERROR(NOT(MATCH(C242,'Anställda och korttidsarbete'!$C:$C,0)&gt;0),TRUE))</f>
        <v>0</v>
      </c>
      <c r="M242" s="92" t="str">
        <f t="shared" si="77"/>
        <v/>
      </c>
      <c r="N242" s="92" t="b">
        <f t="shared" si="78"/>
        <v>0</v>
      </c>
      <c r="O242" s="92" t="str">
        <f t="shared" si="79"/>
        <v/>
      </c>
      <c r="P242" s="13" t="b">
        <f t="shared" si="80"/>
        <v>0</v>
      </c>
      <c r="Q242" s="92" t="str">
        <f t="shared" si="81"/>
        <v/>
      </c>
      <c r="R242" s="92" t="b">
        <f t="shared" si="82"/>
        <v>0</v>
      </c>
      <c r="S242" s="94" t="e">
        <f t="shared" si="66"/>
        <v>#VALUE!</v>
      </c>
      <c r="T242" s="94" t="e">
        <f t="shared" si="67"/>
        <v>#VALUE!</v>
      </c>
      <c r="U242" s="94" t="e">
        <f t="shared" si="68"/>
        <v>#VALUE!</v>
      </c>
      <c r="V242" s="95" t="e">
        <f t="shared" si="69"/>
        <v>#VALUE!</v>
      </c>
      <c r="W242" s="95" t="e">
        <f t="shared" si="83"/>
        <v>#VALUE!</v>
      </c>
      <c r="X242" s="95" t="b">
        <f t="shared" si="87"/>
        <v>0</v>
      </c>
      <c r="Y242" s="76" t="str">
        <f t="shared" si="70"/>
        <v/>
      </c>
      <c r="Z242" s="94" t="e" cm="1">
        <f t="array" aca="1" ref="Z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AA242" s="94" t="str">
        <f t="shared" si="71"/>
        <v/>
      </c>
      <c r="AB242" s="96" t="b">
        <f t="shared" si="72"/>
        <v>0</v>
      </c>
      <c r="AC242" s="195">
        <f t="shared" si="84"/>
        <v>0</v>
      </c>
      <c r="AD242" s="195">
        <f>SUMIF($C$14:C241,C242,$AC$14:AC241)</f>
        <v>0</v>
      </c>
      <c r="AE242" s="15">
        <f t="shared" si="85"/>
        <v>10000</v>
      </c>
      <c r="AF242" s="195">
        <f t="shared" si="86"/>
        <v>0</v>
      </c>
    </row>
    <row r="243" spans="1:32" s="30" customFormat="1" x14ac:dyDescent="0.25">
      <c r="A243" s="19">
        <v>229</v>
      </c>
      <c r="B243" s="20"/>
      <c r="C243" s="123"/>
      <c r="D243" s="20"/>
      <c r="E243" s="20"/>
      <c r="F243" s="20"/>
      <c r="G243" s="140"/>
      <c r="H243" s="197">
        <f t="shared" si="73"/>
        <v>0</v>
      </c>
      <c r="I243" s="135" t="str">
        <f t="shared" si="74"/>
        <v/>
      </c>
      <c r="J243" s="92" t="b">
        <f t="shared" si="75"/>
        <v>0</v>
      </c>
      <c r="K243" s="92" t="str">
        <f t="shared" si="76"/>
        <v/>
      </c>
      <c r="L243" s="92" t="b">
        <f>IF(C243="",FALSE,IFERROR(NOT(MATCH(C243,'Anställda och korttidsarbete'!$C:$C,0)&gt;0),TRUE))</f>
        <v>0</v>
      </c>
      <c r="M243" s="92" t="str">
        <f t="shared" si="77"/>
        <v/>
      </c>
      <c r="N243" s="92" t="b">
        <f t="shared" si="78"/>
        <v>0</v>
      </c>
      <c r="O243" s="92" t="str">
        <f t="shared" si="79"/>
        <v/>
      </c>
      <c r="P243" s="13" t="b">
        <f t="shared" si="80"/>
        <v>0</v>
      </c>
      <c r="Q243" s="92" t="str">
        <f t="shared" si="81"/>
        <v/>
      </c>
      <c r="R243" s="92" t="b">
        <f t="shared" si="82"/>
        <v>0</v>
      </c>
      <c r="S243" s="94" t="e">
        <f t="shared" si="66"/>
        <v>#VALUE!</v>
      </c>
      <c r="T243" s="94" t="e">
        <f t="shared" si="67"/>
        <v>#VALUE!</v>
      </c>
      <c r="U243" s="94" t="e">
        <f t="shared" si="68"/>
        <v>#VALUE!</v>
      </c>
      <c r="V243" s="95" t="e">
        <f t="shared" si="69"/>
        <v>#VALUE!</v>
      </c>
      <c r="W243" s="95" t="e">
        <f t="shared" si="83"/>
        <v>#VALUE!</v>
      </c>
      <c r="X243" s="95" t="b">
        <f t="shared" si="87"/>
        <v>0</v>
      </c>
      <c r="Y243" s="76" t="str">
        <f t="shared" si="70"/>
        <v/>
      </c>
      <c r="Z243" s="94" t="e" cm="1">
        <f t="array" aca="1" ref="Z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AA243" s="94" t="str">
        <f t="shared" si="71"/>
        <v/>
      </c>
      <c r="AB243" s="96" t="b">
        <f t="shared" si="72"/>
        <v>0</v>
      </c>
      <c r="AC243" s="195">
        <f t="shared" si="84"/>
        <v>0</v>
      </c>
      <c r="AD243" s="195">
        <f>SUMIF($C$14:C242,C243,$AC$14:AC242)</f>
        <v>0</v>
      </c>
      <c r="AE243" s="15">
        <f t="shared" si="85"/>
        <v>10000</v>
      </c>
      <c r="AF243" s="195">
        <f t="shared" si="86"/>
        <v>0</v>
      </c>
    </row>
    <row r="244" spans="1:32" s="30" customFormat="1" x14ac:dyDescent="0.25">
      <c r="A244" s="19">
        <v>230</v>
      </c>
      <c r="B244" s="20"/>
      <c r="C244" s="123"/>
      <c r="D244" s="20"/>
      <c r="E244" s="20"/>
      <c r="F244" s="20"/>
      <c r="G244" s="140"/>
      <c r="H244" s="197">
        <f t="shared" si="73"/>
        <v>0</v>
      </c>
      <c r="I244" s="135" t="str">
        <f t="shared" si="74"/>
        <v/>
      </c>
      <c r="J244" s="92" t="b">
        <f t="shared" si="75"/>
        <v>0</v>
      </c>
      <c r="K244" s="92" t="str">
        <f t="shared" si="76"/>
        <v/>
      </c>
      <c r="L244" s="92" t="b">
        <f>IF(C244="",FALSE,IFERROR(NOT(MATCH(C244,'Anställda och korttidsarbete'!$C:$C,0)&gt;0),TRUE))</f>
        <v>0</v>
      </c>
      <c r="M244" s="92" t="str">
        <f t="shared" si="77"/>
        <v/>
      </c>
      <c r="N244" s="92" t="b">
        <f t="shared" si="78"/>
        <v>0</v>
      </c>
      <c r="O244" s="92" t="str">
        <f t="shared" si="79"/>
        <v/>
      </c>
      <c r="P244" s="13" t="b">
        <f t="shared" si="80"/>
        <v>0</v>
      </c>
      <c r="Q244" s="92" t="str">
        <f t="shared" si="81"/>
        <v/>
      </c>
      <c r="R244" s="92" t="b">
        <f t="shared" si="82"/>
        <v>0</v>
      </c>
      <c r="S244" s="94" t="e">
        <f t="shared" si="66"/>
        <v>#VALUE!</v>
      </c>
      <c r="T244" s="94" t="e">
        <f t="shared" si="67"/>
        <v>#VALUE!</v>
      </c>
      <c r="U244" s="94" t="e">
        <f t="shared" si="68"/>
        <v>#VALUE!</v>
      </c>
      <c r="V244" s="95" t="e">
        <f t="shared" si="69"/>
        <v>#VALUE!</v>
      </c>
      <c r="W244" s="95" t="e">
        <f t="shared" si="83"/>
        <v>#VALUE!</v>
      </c>
      <c r="X244" s="95" t="b">
        <f t="shared" si="87"/>
        <v>0</v>
      </c>
      <c r="Y244" s="76" t="str">
        <f t="shared" si="70"/>
        <v/>
      </c>
      <c r="Z244" s="94" t="e" cm="1">
        <f t="array" aca="1" ref="Z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AA244" s="94" t="str">
        <f t="shared" si="71"/>
        <v/>
      </c>
      <c r="AB244" s="96" t="b">
        <f t="shared" si="72"/>
        <v>0</v>
      </c>
      <c r="AC244" s="195">
        <f t="shared" si="84"/>
        <v>0</v>
      </c>
      <c r="AD244" s="195">
        <f>SUMIF($C$14:C243,C244,$AC$14:AC243)</f>
        <v>0</v>
      </c>
      <c r="AE244" s="15">
        <f t="shared" si="85"/>
        <v>10000</v>
      </c>
      <c r="AF244" s="195">
        <f t="shared" si="86"/>
        <v>0</v>
      </c>
    </row>
    <row r="245" spans="1:32" s="30" customFormat="1" x14ac:dyDescent="0.25">
      <c r="A245" s="19">
        <v>231</v>
      </c>
      <c r="B245" s="20"/>
      <c r="C245" s="123"/>
      <c r="D245" s="20"/>
      <c r="E245" s="20"/>
      <c r="F245" s="20"/>
      <c r="G245" s="140"/>
      <c r="H245" s="197">
        <f t="shared" si="73"/>
        <v>0</v>
      </c>
      <c r="I245" s="135" t="str">
        <f t="shared" si="74"/>
        <v/>
      </c>
      <c r="J245" s="92" t="b">
        <f t="shared" si="75"/>
        <v>0</v>
      </c>
      <c r="K245" s="92" t="str">
        <f t="shared" si="76"/>
        <v/>
      </c>
      <c r="L245" s="92" t="b">
        <f>IF(C245="",FALSE,IFERROR(NOT(MATCH(C245,'Anställda och korttidsarbete'!$C:$C,0)&gt;0),TRUE))</f>
        <v>0</v>
      </c>
      <c r="M245" s="92" t="str">
        <f t="shared" si="77"/>
        <v/>
      </c>
      <c r="N245" s="92" t="b">
        <f t="shared" si="78"/>
        <v>0</v>
      </c>
      <c r="O245" s="92" t="str">
        <f t="shared" si="79"/>
        <v/>
      </c>
      <c r="P245" s="13" t="b">
        <f t="shared" si="80"/>
        <v>0</v>
      </c>
      <c r="Q245" s="92" t="str">
        <f t="shared" si="81"/>
        <v/>
      </c>
      <c r="R245" s="92" t="b">
        <f t="shared" si="82"/>
        <v>0</v>
      </c>
      <c r="S245" s="94" t="e">
        <f t="shared" si="66"/>
        <v>#VALUE!</v>
      </c>
      <c r="T245" s="94" t="e">
        <f t="shared" si="67"/>
        <v>#VALUE!</v>
      </c>
      <c r="U245" s="94" t="e">
        <f t="shared" si="68"/>
        <v>#VALUE!</v>
      </c>
      <c r="V245" s="95" t="e">
        <f t="shared" si="69"/>
        <v>#VALUE!</v>
      </c>
      <c r="W245" s="95" t="e">
        <f t="shared" si="83"/>
        <v>#VALUE!</v>
      </c>
      <c r="X245" s="95" t="b">
        <f t="shared" si="87"/>
        <v>0</v>
      </c>
      <c r="Y245" s="76" t="str">
        <f t="shared" si="70"/>
        <v/>
      </c>
      <c r="Z245" s="94" t="e" cm="1">
        <f t="array" aca="1" ref="Z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AA245" s="94" t="str">
        <f t="shared" si="71"/>
        <v/>
      </c>
      <c r="AB245" s="96" t="b">
        <f t="shared" si="72"/>
        <v>0</v>
      </c>
      <c r="AC245" s="195">
        <f t="shared" si="84"/>
        <v>0</v>
      </c>
      <c r="AD245" s="195">
        <f>SUMIF($C$14:C244,C245,$AC$14:AC244)</f>
        <v>0</v>
      </c>
      <c r="AE245" s="15">
        <f t="shared" si="85"/>
        <v>10000</v>
      </c>
      <c r="AF245" s="195">
        <f t="shared" si="86"/>
        <v>0</v>
      </c>
    </row>
    <row r="246" spans="1:32" s="30" customFormat="1" x14ac:dyDescent="0.25">
      <c r="A246" s="19">
        <v>232</v>
      </c>
      <c r="B246" s="20"/>
      <c r="C246" s="123"/>
      <c r="D246" s="20"/>
      <c r="E246" s="20"/>
      <c r="F246" s="20"/>
      <c r="G246" s="140"/>
      <c r="H246" s="197">
        <f t="shared" si="73"/>
        <v>0</v>
      </c>
      <c r="I246" s="135" t="str">
        <f t="shared" si="74"/>
        <v/>
      </c>
      <c r="J246" s="92" t="b">
        <f t="shared" si="75"/>
        <v>0</v>
      </c>
      <c r="K246" s="92" t="str">
        <f t="shared" si="76"/>
        <v/>
      </c>
      <c r="L246" s="92" t="b">
        <f>IF(C246="",FALSE,IFERROR(NOT(MATCH(C246,'Anställda och korttidsarbete'!$C:$C,0)&gt;0),TRUE))</f>
        <v>0</v>
      </c>
      <c r="M246" s="92" t="str">
        <f t="shared" si="77"/>
        <v/>
      </c>
      <c r="N246" s="92" t="b">
        <f t="shared" si="78"/>
        <v>0</v>
      </c>
      <c r="O246" s="92" t="str">
        <f t="shared" si="79"/>
        <v/>
      </c>
      <c r="P246" s="13" t="b">
        <f t="shared" si="80"/>
        <v>0</v>
      </c>
      <c r="Q246" s="92" t="str">
        <f t="shared" si="81"/>
        <v/>
      </c>
      <c r="R246" s="92" t="b">
        <f t="shared" si="82"/>
        <v>0</v>
      </c>
      <c r="S246" s="94" t="e">
        <f t="shared" si="66"/>
        <v>#VALUE!</v>
      </c>
      <c r="T246" s="94" t="e">
        <f t="shared" si="67"/>
        <v>#VALUE!</v>
      </c>
      <c r="U246" s="94" t="e">
        <f t="shared" si="68"/>
        <v>#VALUE!</v>
      </c>
      <c r="V246" s="95" t="e">
        <f t="shared" si="69"/>
        <v>#VALUE!</v>
      </c>
      <c r="W246" s="95" t="e">
        <f t="shared" si="83"/>
        <v>#VALUE!</v>
      </c>
      <c r="X246" s="95" t="b">
        <f t="shared" si="87"/>
        <v>0</v>
      </c>
      <c r="Y246" s="76" t="str">
        <f t="shared" si="70"/>
        <v/>
      </c>
      <c r="Z246" s="94" t="e" cm="1">
        <f t="array" aca="1" ref="Z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AA246" s="94" t="str">
        <f t="shared" si="71"/>
        <v/>
      </c>
      <c r="AB246" s="96" t="b">
        <f t="shared" si="72"/>
        <v>0</v>
      </c>
      <c r="AC246" s="195">
        <f t="shared" si="84"/>
        <v>0</v>
      </c>
      <c r="AD246" s="195">
        <f>SUMIF($C$14:C245,C246,$AC$14:AC245)</f>
        <v>0</v>
      </c>
      <c r="AE246" s="15">
        <f t="shared" si="85"/>
        <v>10000</v>
      </c>
      <c r="AF246" s="195">
        <f t="shared" si="86"/>
        <v>0</v>
      </c>
    </row>
    <row r="247" spans="1:32" s="30" customFormat="1" x14ac:dyDescent="0.25">
      <c r="A247" s="19">
        <v>233</v>
      </c>
      <c r="B247" s="20"/>
      <c r="C247" s="123"/>
      <c r="D247" s="20"/>
      <c r="E247" s="20"/>
      <c r="F247" s="20"/>
      <c r="G247" s="140"/>
      <c r="H247" s="197">
        <f t="shared" si="73"/>
        <v>0</v>
      </c>
      <c r="I247" s="135" t="str">
        <f t="shared" si="74"/>
        <v/>
      </c>
      <c r="J247" s="92" t="b">
        <f t="shared" si="75"/>
        <v>0</v>
      </c>
      <c r="K247" s="92" t="str">
        <f t="shared" si="76"/>
        <v/>
      </c>
      <c r="L247" s="92" t="b">
        <f>IF(C247="",FALSE,IFERROR(NOT(MATCH(C247,'Anställda och korttidsarbete'!$C:$C,0)&gt;0),TRUE))</f>
        <v>0</v>
      </c>
      <c r="M247" s="92" t="str">
        <f t="shared" si="77"/>
        <v/>
      </c>
      <c r="N247" s="92" t="b">
        <f t="shared" si="78"/>
        <v>0</v>
      </c>
      <c r="O247" s="92" t="str">
        <f t="shared" si="79"/>
        <v/>
      </c>
      <c r="P247" s="13" t="b">
        <f t="shared" si="80"/>
        <v>0</v>
      </c>
      <c r="Q247" s="92" t="str">
        <f t="shared" si="81"/>
        <v/>
      </c>
      <c r="R247" s="92" t="b">
        <f t="shared" si="82"/>
        <v>0</v>
      </c>
      <c r="S247" s="94" t="e">
        <f t="shared" si="66"/>
        <v>#VALUE!</v>
      </c>
      <c r="T247" s="94" t="e">
        <f t="shared" si="67"/>
        <v>#VALUE!</v>
      </c>
      <c r="U247" s="94" t="e">
        <f t="shared" si="68"/>
        <v>#VALUE!</v>
      </c>
      <c r="V247" s="95" t="e">
        <f t="shared" si="69"/>
        <v>#VALUE!</v>
      </c>
      <c r="W247" s="95" t="e">
        <f t="shared" si="83"/>
        <v>#VALUE!</v>
      </c>
      <c r="X247" s="95" t="b">
        <f t="shared" si="87"/>
        <v>0</v>
      </c>
      <c r="Y247" s="76" t="str">
        <f t="shared" si="70"/>
        <v/>
      </c>
      <c r="Z247" s="94" t="e" cm="1">
        <f t="array" aca="1" ref="Z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AA247" s="94" t="str">
        <f t="shared" si="71"/>
        <v/>
      </c>
      <c r="AB247" s="96" t="b">
        <f t="shared" si="72"/>
        <v>0</v>
      </c>
      <c r="AC247" s="195">
        <f t="shared" si="84"/>
        <v>0</v>
      </c>
      <c r="AD247" s="195">
        <f>SUMIF($C$14:C246,C247,$AC$14:AC246)</f>
        <v>0</v>
      </c>
      <c r="AE247" s="15">
        <f t="shared" si="85"/>
        <v>10000</v>
      </c>
      <c r="AF247" s="195">
        <f t="shared" si="86"/>
        <v>0</v>
      </c>
    </row>
    <row r="248" spans="1:32" s="30" customFormat="1" x14ac:dyDescent="0.25">
      <c r="A248" s="19">
        <v>234</v>
      </c>
      <c r="B248" s="20"/>
      <c r="C248" s="123"/>
      <c r="D248" s="20"/>
      <c r="E248" s="20"/>
      <c r="F248" s="20"/>
      <c r="G248" s="140"/>
      <c r="H248" s="197">
        <f t="shared" si="73"/>
        <v>0</v>
      </c>
      <c r="I248" s="135" t="str">
        <f t="shared" si="74"/>
        <v/>
      </c>
      <c r="J248" s="92" t="b">
        <f t="shared" si="75"/>
        <v>0</v>
      </c>
      <c r="K248" s="92" t="str">
        <f t="shared" si="76"/>
        <v/>
      </c>
      <c r="L248" s="92" t="b">
        <f>IF(C248="",FALSE,IFERROR(NOT(MATCH(C248,'Anställda och korttidsarbete'!$C:$C,0)&gt;0),TRUE))</f>
        <v>0</v>
      </c>
      <c r="M248" s="92" t="str">
        <f t="shared" si="77"/>
        <v/>
      </c>
      <c r="N248" s="92" t="b">
        <f t="shared" si="78"/>
        <v>0</v>
      </c>
      <c r="O248" s="92" t="str">
        <f t="shared" si="79"/>
        <v/>
      </c>
      <c r="P248" s="13" t="b">
        <f t="shared" si="80"/>
        <v>0</v>
      </c>
      <c r="Q248" s="92" t="str">
        <f t="shared" si="81"/>
        <v/>
      </c>
      <c r="R248" s="92" t="b">
        <f t="shared" si="82"/>
        <v>0</v>
      </c>
      <c r="S248" s="94" t="e">
        <f t="shared" si="66"/>
        <v>#VALUE!</v>
      </c>
      <c r="T248" s="94" t="e">
        <f t="shared" si="67"/>
        <v>#VALUE!</v>
      </c>
      <c r="U248" s="94" t="e">
        <f t="shared" si="68"/>
        <v>#VALUE!</v>
      </c>
      <c r="V248" s="95" t="e">
        <f t="shared" si="69"/>
        <v>#VALUE!</v>
      </c>
      <c r="W248" s="95" t="e">
        <f t="shared" si="83"/>
        <v>#VALUE!</v>
      </c>
      <c r="X248" s="95" t="b">
        <f t="shared" si="87"/>
        <v>0</v>
      </c>
      <c r="Y248" s="76" t="str">
        <f t="shared" si="70"/>
        <v/>
      </c>
      <c r="Z248" s="94" t="e" cm="1">
        <f t="array" aca="1" ref="Z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AA248" s="94" t="str">
        <f t="shared" si="71"/>
        <v/>
      </c>
      <c r="AB248" s="96" t="b">
        <f t="shared" si="72"/>
        <v>0</v>
      </c>
      <c r="AC248" s="195">
        <f t="shared" si="84"/>
        <v>0</v>
      </c>
      <c r="AD248" s="195">
        <f>SUMIF($C$14:C247,C248,$AC$14:AC247)</f>
        <v>0</v>
      </c>
      <c r="AE248" s="15">
        <f t="shared" si="85"/>
        <v>10000</v>
      </c>
      <c r="AF248" s="195">
        <f t="shared" si="86"/>
        <v>0</v>
      </c>
    </row>
    <row r="249" spans="1:32" s="30" customFormat="1" x14ac:dyDescent="0.25">
      <c r="A249" s="19">
        <v>235</v>
      </c>
      <c r="B249" s="20"/>
      <c r="C249" s="123"/>
      <c r="D249" s="20"/>
      <c r="E249" s="20"/>
      <c r="F249" s="20"/>
      <c r="G249" s="140"/>
      <c r="H249" s="197">
        <f t="shared" si="73"/>
        <v>0</v>
      </c>
      <c r="I249" s="135" t="str">
        <f t="shared" si="74"/>
        <v/>
      </c>
      <c r="J249" s="92" t="b">
        <f t="shared" si="75"/>
        <v>0</v>
      </c>
      <c r="K249" s="92" t="str">
        <f t="shared" si="76"/>
        <v/>
      </c>
      <c r="L249" s="92" t="b">
        <f>IF(C249="",FALSE,IFERROR(NOT(MATCH(C249,'Anställda och korttidsarbete'!$C:$C,0)&gt;0),TRUE))</f>
        <v>0</v>
      </c>
      <c r="M249" s="92" t="str">
        <f t="shared" si="77"/>
        <v/>
      </c>
      <c r="N249" s="92" t="b">
        <f t="shared" si="78"/>
        <v>0</v>
      </c>
      <c r="O249" s="92" t="str">
        <f t="shared" si="79"/>
        <v/>
      </c>
      <c r="P249" s="13" t="b">
        <f t="shared" si="80"/>
        <v>0</v>
      </c>
      <c r="Q249" s="92" t="str">
        <f t="shared" si="81"/>
        <v/>
      </c>
      <c r="R249" s="92" t="b">
        <f t="shared" si="82"/>
        <v>0</v>
      </c>
      <c r="S249" s="94" t="e">
        <f t="shared" si="66"/>
        <v>#VALUE!</v>
      </c>
      <c r="T249" s="94" t="e">
        <f t="shared" si="67"/>
        <v>#VALUE!</v>
      </c>
      <c r="U249" s="94" t="e">
        <f t="shared" si="68"/>
        <v>#VALUE!</v>
      </c>
      <c r="V249" s="95" t="e">
        <f t="shared" si="69"/>
        <v>#VALUE!</v>
      </c>
      <c r="W249" s="95" t="e">
        <f t="shared" si="83"/>
        <v>#VALUE!</v>
      </c>
      <c r="X249" s="95" t="b">
        <f t="shared" si="87"/>
        <v>0</v>
      </c>
      <c r="Y249" s="76" t="str">
        <f t="shared" si="70"/>
        <v/>
      </c>
      <c r="Z249" s="94" t="e" cm="1">
        <f t="array" aca="1" ref="Z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AA249" s="94" t="str">
        <f t="shared" si="71"/>
        <v/>
      </c>
      <c r="AB249" s="96" t="b">
        <f t="shared" si="72"/>
        <v>0</v>
      </c>
      <c r="AC249" s="195">
        <f t="shared" si="84"/>
        <v>0</v>
      </c>
      <c r="AD249" s="195">
        <f>SUMIF($C$14:C248,C249,$AC$14:AC248)</f>
        <v>0</v>
      </c>
      <c r="AE249" s="15">
        <f t="shared" si="85"/>
        <v>10000</v>
      </c>
      <c r="AF249" s="195">
        <f t="shared" si="86"/>
        <v>0</v>
      </c>
    </row>
    <row r="250" spans="1:32" s="30" customFormat="1" x14ac:dyDescent="0.25">
      <c r="A250" s="19">
        <v>236</v>
      </c>
      <c r="B250" s="20"/>
      <c r="C250" s="123"/>
      <c r="D250" s="20"/>
      <c r="E250" s="20"/>
      <c r="F250" s="20"/>
      <c r="G250" s="140"/>
      <c r="H250" s="197">
        <f t="shared" si="73"/>
        <v>0</v>
      </c>
      <c r="I250" s="135" t="str">
        <f t="shared" si="74"/>
        <v/>
      </c>
      <c r="J250" s="92" t="b">
        <f t="shared" si="75"/>
        <v>0</v>
      </c>
      <c r="K250" s="92" t="str">
        <f t="shared" si="76"/>
        <v/>
      </c>
      <c r="L250" s="92" t="b">
        <f>IF(C250="",FALSE,IFERROR(NOT(MATCH(C250,'Anställda och korttidsarbete'!$C:$C,0)&gt;0),TRUE))</f>
        <v>0</v>
      </c>
      <c r="M250" s="92" t="str">
        <f t="shared" si="77"/>
        <v/>
      </c>
      <c r="N250" s="92" t="b">
        <f t="shared" si="78"/>
        <v>0</v>
      </c>
      <c r="O250" s="92" t="str">
        <f t="shared" si="79"/>
        <v/>
      </c>
      <c r="P250" s="13" t="b">
        <f t="shared" si="80"/>
        <v>0</v>
      </c>
      <c r="Q250" s="92" t="str">
        <f t="shared" si="81"/>
        <v/>
      </c>
      <c r="R250" s="92" t="b">
        <f t="shared" si="82"/>
        <v>0</v>
      </c>
      <c r="S250" s="94" t="e">
        <f t="shared" si="66"/>
        <v>#VALUE!</v>
      </c>
      <c r="T250" s="94" t="e">
        <f t="shared" si="67"/>
        <v>#VALUE!</v>
      </c>
      <c r="U250" s="94" t="e">
        <f t="shared" si="68"/>
        <v>#VALUE!</v>
      </c>
      <c r="V250" s="95" t="e">
        <f t="shared" si="69"/>
        <v>#VALUE!</v>
      </c>
      <c r="W250" s="95" t="e">
        <f t="shared" si="83"/>
        <v>#VALUE!</v>
      </c>
      <c r="X250" s="95" t="b">
        <f t="shared" si="87"/>
        <v>0</v>
      </c>
      <c r="Y250" s="76" t="str">
        <f t="shared" si="70"/>
        <v/>
      </c>
      <c r="Z250" s="94" t="e" cm="1">
        <f t="array" aca="1" ref="Z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AA250" s="94" t="str">
        <f t="shared" si="71"/>
        <v/>
      </c>
      <c r="AB250" s="96" t="b">
        <f t="shared" si="72"/>
        <v>0</v>
      </c>
      <c r="AC250" s="195">
        <f t="shared" si="84"/>
        <v>0</v>
      </c>
      <c r="AD250" s="195">
        <f>SUMIF($C$14:C249,C250,$AC$14:AC249)</f>
        <v>0</v>
      </c>
      <c r="AE250" s="15">
        <f t="shared" si="85"/>
        <v>10000</v>
      </c>
      <c r="AF250" s="195">
        <f t="shared" si="86"/>
        <v>0</v>
      </c>
    </row>
    <row r="251" spans="1:32" s="30" customFormat="1" x14ac:dyDescent="0.25">
      <c r="A251" s="19">
        <v>237</v>
      </c>
      <c r="B251" s="20"/>
      <c r="C251" s="123"/>
      <c r="D251" s="20"/>
      <c r="E251" s="20"/>
      <c r="F251" s="20"/>
      <c r="G251" s="140"/>
      <c r="H251" s="197">
        <f t="shared" si="73"/>
        <v>0</v>
      </c>
      <c r="I251" s="135" t="str">
        <f t="shared" si="74"/>
        <v/>
      </c>
      <c r="J251" s="92" t="b">
        <f t="shared" si="75"/>
        <v>0</v>
      </c>
      <c r="K251" s="92" t="str">
        <f t="shared" si="76"/>
        <v/>
      </c>
      <c r="L251" s="92" t="b">
        <f>IF(C251="",FALSE,IFERROR(NOT(MATCH(C251,'Anställda och korttidsarbete'!$C:$C,0)&gt;0),TRUE))</f>
        <v>0</v>
      </c>
      <c r="M251" s="92" t="str">
        <f t="shared" si="77"/>
        <v/>
      </c>
      <c r="N251" s="92" t="b">
        <f t="shared" si="78"/>
        <v>0</v>
      </c>
      <c r="O251" s="92" t="str">
        <f t="shared" si="79"/>
        <v/>
      </c>
      <c r="P251" s="13" t="b">
        <f t="shared" si="80"/>
        <v>0</v>
      </c>
      <c r="Q251" s="92" t="str">
        <f t="shared" si="81"/>
        <v/>
      </c>
      <c r="R251" s="92" t="b">
        <f t="shared" si="82"/>
        <v>0</v>
      </c>
      <c r="S251" s="94" t="e">
        <f t="shared" si="66"/>
        <v>#VALUE!</v>
      </c>
      <c r="T251" s="94" t="e">
        <f t="shared" si="67"/>
        <v>#VALUE!</v>
      </c>
      <c r="U251" s="94" t="e">
        <f t="shared" si="68"/>
        <v>#VALUE!</v>
      </c>
      <c r="V251" s="95" t="e">
        <f t="shared" si="69"/>
        <v>#VALUE!</v>
      </c>
      <c r="W251" s="95" t="e">
        <f t="shared" si="83"/>
        <v>#VALUE!</v>
      </c>
      <c r="X251" s="95" t="b">
        <f t="shared" si="87"/>
        <v>0</v>
      </c>
      <c r="Y251" s="76" t="str">
        <f t="shared" si="70"/>
        <v/>
      </c>
      <c r="Z251" s="94" t="e" cm="1">
        <f t="array" aca="1" ref="Z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AA251" s="94" t="str">
        <f t="shared" si="71"/>
        <v/>
      </c>
      <c r="AB251" s="96" t="b">
        <f t="shared" si="72"/>
        <v>0</v>
      </c>
      <c r="AC251" s="195">
        <f t="shared" si="84"/>
        <v>0</v>
      </c>
      <c r="AD251" s="195">
        <f>SUMIF($C$14:C250,C251,$AC$14:AC250)</f>
        <v>0</v>
      </c>
      <c r="AE251" s="15">
        <f t="shared" si="85"/>
        <v>10000</v>
      </c>
      <c r="AF251" s="195">
        <f t="shared" si="86"/>
        <v>0</v>
      </c>
    </row>
    <row r="252" spans="1:32" s="30" customFormat="1" x14ac:dyDescent="0.25">
      <c r="A252" s="19">
        <v>238</v>
      </c>
      <c r="B252" s="20"/>
      <c r="C252" s="123"/>
      <c r="D252" s="20"/>
      <c r="E252" s="20"/>
      <c r="F252" s="20"/>
      <c r="G252" s="140"/>
      <c r="H252" s="197">
        <f t="shared" si="73"/>
        <v>0</v>
      </c>
      <c r="I252" s="135" t="str">
        <f t="shared" si="74"/>
        <v/>
      </c>
      <c r="J252" s="92" t="b">
        <f t="shared" si="75"/>
        <v>0</v>
      </c>
      <c r="K252" s="92" t="str">
        <f t="shared" si="76"/>
        <v/>
      </c>
      <c r="L252" s="92" t="b">
        <f>IF(C252="",FALSE,IFERROR(NOT(MATCH(C252,'Anställda och korttidsarbete'!$C:$C,0)&gt;0),TRUE))</f>
        <v>0</v>
      </c>
      <c r="M252" s="92" t="str">
        <f t="shared" si="77"/>
        <v/>
      </c>
      <c r="N252" s="92" t="b">
        <f t="shared" si="78"/>
        <v>0</v>
      </c>
      <c r="O252" s="92" t="str">
        <f t="shared" si="79"/>
        <v/>
      </c>
      <c r="P252" s="13" t="b">
        <f t="shared" si="80"/>
        <v>0</v>
      </c>
      <c r="Q252" s="92" t="str">
        <f t="shared" si="81"/>
        <v/>
      </c>
      <c r="R252" s="92" t="b">
        <f t="shared" si="82"/>
        <v>0</v>
      </c>
      <c r="S252" s="94" t="e">
        <f t="shared" si="66"/>
        <v>#VALUE!</v>
      </c>
      <c r="T252" s="94" t="e">
        <f t="shared" si="67"/>
        <v>#VALUE!</v>
      </c>
      <c r="U252" s="94" t="e">
        <f t="shared" si="68"/>
        <v>#VALUE!</v>
      </c>
      <c r="V252" s="95" t="e">
        <f t="shared" si="69"/>
        <v>#VALUE!</v>
      </c>
      <c r="W252" s="95" t="e">
        <f t="shared" si="83"/>
        <v>#VALUE!</v>
      </c>
      <c r="X252" s="95" t="b">
        <f t="shared" si="87"/>
        <v>0</v>
      </c>
      <c r="Y252" s="76" t="str">
        <f t="shared" si="70"/>
        <v/>
      </c>
      <c r="Z252" s="94" t="e" cm="1">
        <f t="array" aca="1" ref="Z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AA252" s="94" t="str">
        <f t="shared" si="71"/>
        <v/>
      </c>
      <c r="AB252" s="96" t="b">
        <f t="shared" si="72"/>
        <v>0</v>
      </c>
      <c r="AC252" s="195">
        <f t="shared" si="84"/>
        <v>0</v>
      </c>
      <c r="AD252" s="195">
        <f>SUMIF($C$14:C251,C252,$AC$14:AC251)</f>
        <v>0</v>
      </c>
      <c r="AE252" s="15">
        <f t="shared" si="85"/>
        <v>10000</v>
      </c>
      <c r="AF252" s="195">
        <f t="shared" si="86"/>
        <v>0</v>
      </c>
    </row>
    <row r="253" spans="1:32" s="30" customFormat="1" x14ac:dyDescent="0.25">
      <c r="A253" s="19">
        <v>239</v>
      </c>
      <c r="B253" s="20"/>
      <c r="C253" s="123"/>
      <c r="D253" s="20"/>
      <c r="E253" s="20"/>
      <c r="F253" s="20"/>
      <c r="G253" s="140"/>
      <c r="H253" s="197">
        <f t="shared" si="73"/>
        <v>0</v>
      </c>
      <c r="I253" s="135" t="str">
        <f t="shared" si="74"/>
        <v/>
      </c>
      <c r="J253" s="92" t="b">
        <f t="shared" si="75"/>
        <v>0</v>
      </c>
      <c r="K253" s="92" t="str">
        <f t="shared" si="76"/>
        <v/>
      </c>
      <c r="L253" s="92" t="b">
        <f>IF(C253="",FALSE,IFERROR(NOT(MATCH(C253,'Anställda och korttidsarbete'!$C:$C,0)&gt;0),TRUE))</f>
        <v>0</v>
      </c>
      <c r="M253" s="92" t="str">
        <f t="shared" si="77"/>
        <v/>
      </c>
      <c r="N253" s="92" t="b">
        <f t="shared" si="78"/>
        <v>0</v>
      </c>
      <c r="O253" s="92" t="str">
        <f t="shared" si="79"/>
        <v/>
      </c>
      <c r="P253" s="13" t="b">
        <f t="shared" si="80"/>
        <v>0</v>
      </c>
      <c r="Q253" s="92" t="str">
        <f t="shared" si="81"/>
        <v/>
      </c>
      <c r="R253" s="92" t="b">
        <f t="shared" si="82"/>
        <v>0</v>
      </c>
      <c r="S253" s="94" t="e">
        <f t="shared" si="66"/>
        <v>#VALUE!</v>
      </c>
      <c r="T253" s="94" t="e">
        <f t="shared" si="67"/>
        <v>#VALUE!</v>
      </c>
      <c r="U253" s="94" t="e">
        <f t="shared" si="68"/>
        <v>#VALUE!</v>
      </c>
      <c r="V253" s="95" t="e">
        <f t="shared" si="69"/>
        <v>#VALUE!</v>
      </c>
      <c r="W253" s="95" t="e">
        <f t="shared" si="83"/>
        <v>#VALUE!</v>
      </c>
      <c r="X253" s="95" t="b">
        <f t="shared" si="87"/>
        <v>0</v>
      </c>
      <c r="Y253" s="76" t="str">
        <f t="shared" si="70"/>
        <v/>
      </c>
      <c r="Z253" s="94" t="e" cm="1">
        <f t="array" aca="1" ref="Z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AA253" s="94" t="str">
        <f t="shared" si="71"/>
        <v/>
      </c>
      <c r="AB253" s="96" t="b">
        <f t="shared" si="72"/>
        <v>0</v>
      </c>
      <c r="AC253" s="195">
        <f t="shared" si="84"/>
        <v>0</v>
      </c>
      <c r="AD253" s="195">
        <f>SUMIF($C$14:C252,C253,$AC$14:AC252)</f>
        <v>0</v>
      </c>
      <c r="AE253" s="15">
        <f t="shared" si="85"/>
        <v>10000</v>
      </c>
      <c r="AF253" s="195">
        <f t="shared" si="86"/>
        <v>0</v>
      </c>
    </row>
    <row r="254" spans="1:32" s="30" customFormat="1" x14ac:dyDescent="0.25">
      <c r="A254" s="19">
        <v>240</v>
      </c>
      <c r="B254" s="20"/>
      <c r="C254" s="123"/>
      <c r="D254" s="20"/>
      <c r="E254" s="20"/>
      <c r="F254" s="20"/>
      <c r="G254" s="140"/>
      <c r="H254" s="197">
        <f t="shared" si="73"/>
        <v>0</v>
      </c>
      <c r="I254" s="135" t="str">
        <f t="shared" si="74"/>
        <v/>
      </c>
      <c r="J254" s="92" t="b">
        <f t="shared" si="75"/>
        <v>0</v>
      </c>
      <c r="K254" s="92" t="str">
        <f t="shared" si="76"/>
        <v/>
      </c>
      <c r="L254" s="92" t="b">
        <f>IF(C254="",FALSE,IFERROR(NOT(MATCH(C254,'Anställda och korttidsarbete'!$C:$C,0)&gt;0),TRUE))</f>
        <v>0</v>
      </c>
      <c r="M254" s="92" t="str">
        <f t="shared" si="77"/>
        <v/>
      </c>
      <c r="N254" s="92" t="b">
        <f t="shared" si="78"/>
        <v>0</v>
      </c>
      <c r="O254" s="92" t="str">
        <f t="shared" si="79"/>
        <v/>
      </c>
      <c r="P254" s="13" t="b">
        <f t="shared" si="80"/>
        <v>0</v>
      </c>
      <c r="Q254" s="92" t="str">
        <f t="shared" si="81"/>
        <v/>
      </c>
      <c r="R254" s="92" t="b">
        <f t="shared" si="82"/>
        <v>0</v>
      </c>
      <c r="S254" s="94" t="e">
        <f t="shared" si="66"/>
        <v>#VALUE!</v>
      </c>
      <c r="T254" s="94" t="e">
        <f t="shared" si="67"/>
        <v>#VALUE!</v>
      </c>
      <c r="U254" s="94" t="e">
        <f t="shared" si="68"/>
        <v>#VALUE!</v>
      </c>
      <c r="V254" s="95" t="e">
        <f t="shared" si="69"/>
        <v>#VALUE!</v>
      </c>
      <c r="W254" s="95" t="e">
        <f t="shared" si="83"/>
        <v>#VALUE!</v>
      </c>
      <c r="X254" s="95" t="b">
        <f t="shared" si="87"/>
        <v>0</v>
      </c>
      <c r="Y254" s="76" t="str">
        <f t="shared" si="70"/>
        <v/>
      </c>
      <c r="Z254" s="94" t="e" cm="1">
        <f t="array" aca="1" ref="Z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AA254" s="94" t="str">
        <f t="shared" si="71"/>
        <v/>
      </c>
      <c r="AB254" s="96" t="b">
        <f t="shared" si="72"/>
        <v>0</v>
      </c>
      <c r="AC254" s="195">
        <f t="shared" si="84"/>
        <v>0</v>
      </c>
      <c r="AD254" s="195">
        <f>SUMIF($C$14:C253,C254,$AC$14:AC253)</f>
        <v>0</v>
      </c>
      <c r="AE254" s="15">
        <f t="shared" si="85"/>
        <v>10000</v>
      </c>
      <c r="AF254" s="195">
        <f t="shared" si="86"/>
        <v>0</v>
      </c>
    </row>
    <row r="255" spans="1:32" s="30" customFormat="1" x14ac:dyDescent="0.25">
      <c r="A255" s="19">
        <v>241</v>
      </c>
      <c r="B255" s="20"/>
      <c r="C255" s="123"/>
      <c r="D255" s="20"/>
      <c r="E255" s="20"/>
      <c r="F255" s="20"/>
      <c r="G255" s="140"/>
      <c r="H255" s="197">
        <f t="shared" si="73"/>
        <v>0</v>
      </c>
      <c r="I255" s="135" t="str">
        <f t="shared" si="74"/>
        <v/>
      </c>
      <c r="J255" s="92" t="b">
        <f t="shared" si="75"/>
        <v>0</v>
      </c>
      <c r="K255" s="92" t="str">
        <f t="shared" si="76"/>
        <v/>
      </c>
      <c r="L255" s="92" t="b">
        <f>IF(C255="",FALSE,IFERROR(NOT(MATCH(C255,'Anställda och korttidsarbete'!$C:$C,0)&gt;0),TRUE))</f>
        <v>0</v>
      </c>
      <c r="M255" s="92" t="str">
        <f t="shared" si="77"/>
        <v/>
      </c>
      <c r="N255" s="92" t="b">
        <f t="shared" si="78"/>
        <v>0</v>
      </c>
      <c r="O255" s="92" t="str">
        <f t="shared" si="79"/>
        <v/>
      </c>
      <c r="P255" s="13" t="b">
        <f t="shared" si="80"/>
        <v>0</v>
      </c>
      <c r="Q255" s="92" t="str">
        <f t="shared" si="81"/>
        <v/>
      </c>
      <c r="R255" s="92" t="b">
        <f t="shared" si="82"/>
        <v>0</v>
      </c>
      <c r="S255" s="94" t="e">
        <f t="shared" si="66"/>
        <v>#VALUE!</v>
      </c>
      <c r="T255" s="94" t="e">
        <f t="shared" si="67"/>
        <v>#VALUE!</v>
      </c>
      <c r="U255" s="94" t="e">
        <f t="shared" si="68"/>
        <v>#VALUE!</v>
      </c>
      <c r="V255" s="95" t="e">
        <f t="shared" si="69"/>
        <v>#VALUE!</v>
      </c>
      <c r="W255" s="95" t="e">
        <f t="shared" si="83"/>
        <v>#VALUE!</v>
      </c>
      <c r="X255" s="95" t="b">
        <f t="shared" si="87"/>
        <v>0</v>
      </c>
      <c r="Y255" s="76" t="str">
        <f t="shared" si="70"/>
        <v/>
      </c>
      <c r="Z255" s="94" t="e" cm="1">
        <f t="array" aca="1" ref="Z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AA255" s="94" t="str">
        <f t="shared" si="71"/>
        <v/>
      </c>
      <c r="AB255" s="96" t="b">
        <f t="shared" si="72"/>
        <v>0</v>
      </c>
      <c r="AC255" s="195">
        <f t="shared" si="84"/>
        <v>0</v>
      </c>
      <c r="AD255" s="195">
        <f>SUMIF($C$14:C254,C255,$AC$14:AC254)</f>
        <v>0</v>
      </c>
      <c r="AE255" s="15">
        <f t="shared" si="85"/>
        <v>10000</v>
      </c>
      <c r="AF255" s="195">
        <f t="shared" si="86"/>
        <v>0</v>
      </c>
    </row>
    <row r="256" spans="1:32" s="30" customFormat="1" x14ac:dyDescent="0.25">
      <c r="A256" s="19">
        <v>242</v>
      </c>
      <c r="B256" s="20"/>
      <c r="C256" s="123"/>
      <c r="D256" s="20"/>
      <c r="E256" s="20"/>
      <c r="F256" s="20"/>
      <c r="G256" s="140"/>
      <c r="H256" s="197">
        <f t="shared" si="73"/>
        <v>0</v>
      </c>
      <c r="I256" s="135" t="str">
        <f t="shared" si="74"/>
        <v/>
      </c>
      <c r="J256" s="92" t="b">
        <f t="shared" si="75"/>
        <v>0</v>
      </c>
      <c r="K256" s="92" t="str">
        <f t="shared" si="76"/>
        <v/>
      </c>
      <c r="L256" s="92" t="b">
        <f>IF(C256="",FALSE,IFERROR(NOT(MATCH(C256,'Anställda och korttidsarbete'!$C:$C,0)&gt;0),TRUE))</f>
        <v>0</v>
      </c>
      <c r="M256" s="92" t="str">
        <f t="shared" si="77"/>
        <v/>
      </c>
      <c r="N256" s="92" t="b">
        <f t="shared" si="78"/>
        <v>0</v>
      </c>
      <c r="O256" s="92" t="str">
        <f t="shared" si="79"/>
        <v/>
      </c>
      <c r="P256" s="13" t="b">
        <f t="shared" si="80"/>
        <v>0</v>
      </c>
      <c r="Q256" s="92" t="str">
        <f t="shared" si="81"/>
        <v/>
      </c>
      <c r="R256" s="92" t="b">
        <f t="shared" si="82"/>
        <v>0</v>
      </c>
      <c r="S256" s="94" t="e">
        <f t="shared" si="66"/>
        <v>#VALUE!</v>
      </c>
      <c r="T256" s="94" t="e">
        <f t="shared" si="67"/>
        <v>#VALUE!</v>
      </c>
      <c r="U256" s="94" t="e">
        <f t="shared" si="68"/>
        <v>#VALUE!</v>
      </c>
      <c r="V256" s="95" t="e">
        <f t="shared" si="69"/>
        <v>#VALUE!</v>
      </c>
      <c r="W256" s="95" t="e">
        <f t="shared" si="83"/>
        <v>#VALUE!</v>
      </c>
      <c r="X256" s="95" t="b">
        <f t="shared" si="87"/>
        <v>0</v>
      </c>
      <c r="Y256" s="76" t="str">
        <f t="shared" si="70"/>
        <v/>
      </c>
      <c r="Z256" s="94" t="e" cm="1">
        <f t="array" aca="1" ref="Z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AA256" s="94" t="str">
        <f t="shared" si="71"/>
        <v/>
      </c>
      <c r="AB256" s="96" t="b">
        <f t="shared" si="72"/>
        <v>0</v>
      </c>
      <c r="AC256" s="195">
        <f t="shared" si="84"/>
        <v>0</v>
      </c>
      <c r="AD256" s="195">
        <f>SUMIF($C$14:C255,C256,$AC$14:AC255)</f>
        <v>0</v>
      </c>
      <c r="AE256" s="15">
        <f t="shared" si="85"/>
        <v>10000</v>
      </c>
      <c r="AF256" s="195">
        <f t="shared" si="86"/>
        <v>0</v>
      </c>
    </row>
    <row r="257" spans="1:32" s="30" customFormat="1" x14ac:dyDescent="0.25">
      <c r="A257" s="19">
        <v>243</v>
      </c>
      <c r="B257" s="20"/>
      <c r="C257" s="123"/>
      <c r="D257" s="20"/>
      <c r="E257" s="20"/>
      <c r="F257" s="20"/>
      <c r="G257" s="140"/>
      <c r="H257" s="197">
        <f t="shared" si="73"/>
        <v>0</v>
      </c>
      <c r="I257" s="135" t="str">
        <f t="shared" si="74"/>
        <v/>
      </c>
      <c r="J257" s="92" t="b">
        <f t="shared" si="75"/>
        <v>0</v>
      </c>
      <c r="K257" s="92" t="str">
        <f t="shared" si="76"/>
        <v/>
      </c>
      <c r="L257" s="92" t="b">
        <f>IF(C257="",FALSE,IFERROR(NOT(MATCH(C257,'Anställda och korttidsarbete'!$C:$C,0)&gt;0),TRUE))</f>
        <v>0</v>
      </c>
      <c r="M257" s="92" t="str">
        <f t="shared" si="77"/>
        <v/>
      </c>
      <c r="N257" s="92" t="b">
        <f t="shared" si="78"/>
        <v>0</v>
      </c>
      <c r="O257" s="92" t="str">
        <f t="shared" si="79"/>
        <v/>
      </c>
      <c r="P257" s="13" t="b">
        <f t="shared" si="80"/>
        <v>0</v>
      </c>
      <c r="Q257" s="92" t="str">
        <f t="shared" si="81"/>
        <v/>
      </c>
      <c r="R257" s="92" t="b">
        <f t="shared" si="82"/>
        <v>0</v>
      </c>
      <c r="S257" s="94" t="e">
        <f t="shared" si="66"/>
        <v>#VALUE!</v>
      </c>
      <c r="T257" s="94" t="e">
        <f t="shared" si="67"/>
        <v>#VALUE!</v>
      </c>
      <c r="U257" s="94" t="e">
        <f t="shared" si="68"/>
        <v>#VALUE!</v>
      </c>
      <c r="V257" s="95" t="e">
        <f t="shared" si="69"/>
        <v>#VALUE!</v>
      </c>
      <c r="W257" s="95" t="e">
        <f t="shared" si="83"/>
        <v>#VALUE!</v>
      </c>
      <c r="X257" s="95" t="b">
        <f t="shared" si="87"/>
        <v>0</v>
      </c>
      <c r="Y257" s="76" t="str">
        <f t="shared" si="70"/>
        <v/>
      </c>
      <c r="Z257" s="94" t="e" cm="1">
        <f t="array" aca="1" ref="Z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AA257" s="94" t="str">
        <f t="shared" si="71"/>
        <v/>
      </c>
      <c r="AB257" s="96" t="b">
        <f t="shared" si="72"/>
        <v>0</v>
      </c>
      <c r="AC257" s="195">
        <f t="shared" si="84"/>
        <v>0</v>
      </c>
      <c r="AD257" s="195">
        <f>SUMIF($C$14:C256,C257,$AC$14:AC256)</f>
        <v>0</v>
      </c>
      <c r="AE257" s="15">
        <f t="shared" si="85"/>
        <v>10000</v>
      </c>
      <c r="AF257" s="195">
        <f t="shared" si="86"/>
        <v>0</v>
      </c>
    </row>
    <row r="258" spans="1:32" s="30" customFormat="1" x14ac:dyDescent="0.25">
      <c r="A258" s="19">
        <v>244</v>
      </c>
      <c r="B258" s="20"/>
      <c r="C258" s="123"/>
      <c r="D258" s="20"/>
      <c r="E258" s="20"/>
      <c r="F258" s="20"/>
      <c r="G258" s="140"/>
      <c r="H258" s="197">
        <f t="shared" si="73"/>
        <v>0</v>
      </c>
      <c r="I258" s="135" t="str">
        <f t="shared" si="74"/>
        <v/>
      </c>
      <c r="J258" s="92" t="b">
        <f t="shared" si="75"/>
        <v>0</v>
      </c>
      <c r="K258" s="92" t="str">
        <f t="shared" si="76"/>
        <v/>
      </c>
      <c r="L258" s="92" t="b">
        <f>IF(C258="",FALSE,IFERROR(NOT(MATCH(C258,'Anställda och korttidsarbete'!$C:$C,0)&gt;0),TRUE))</f>
        <v>0</v>
      </c>
      <c r="M258" s="92" t="str">
        <f t="shared" si="77"/>
        <v/>
      </c>
      <c r="N258" s="92" t="b">
        <f t="shared" si="78"/>
        <v>0</v>
      </c>
      <c r="O258" s="92" t="str">
        <f t="shared" si="79"/>
        <v/>
      </c>
      <c r="P258" s="13" t="b">
        <f t="shared" si="80"/>
        <v>0</v>
      </c>
      <c r="Q258" s="92" t="str">
        <f t="shared" si="81"/>
        <v/>
      </c>
      <c r="R258" s="92" t="b">
        <f t="shared" si="82"/>
        <v>0</v>
      </c>
      <c r="S258" s="94" t="e">
        <f t="shared" si="66"/>
        <v>#VALUE!</v>
      </c>
      <c r="T258" s="94" t="e">
        <f t="shared" si="67"/>
        <v>#VALUE!</v>
      </c>
      <c r="U258" s="94" t="e">
        <f t="shared" si="68"/>
        <v>#VALUE!</v>
      </c>
      <c r="V258" s="95" t="e">
        <f t="shared" si="69"/>
        <v>#VALUE!</v>
      </c>
      <c r="W258" s="95" t="e">
        <f t="shared" si="83"/>
        <v>#VALUE!</v>
      </c>
      <c r="X258" s="95" t="b">
        <f t="shared" si="87"/>
        <v>0</v>
      </c>
      <c r="Y258" s="76" t="str">
        <f t="shared" si="70"/>
        <v/>
      </c>
      <c r="Z258" s="94" t="e" cm="1">
        <f t="array" aca="1" ref="Z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AA258" s="94" t="str">
        <f t="shared" si="71"/>
        <v/>
      </c>
      <c r="AB258" s="96" t="b">
        <f t="shared" si="72"/>
        <v>0</v>
      </c>
      <c r="AC258" s="195">
        <f t="shared" si="84"/>
        <v>0</v>
      </c>
      <c r="AD258" s="195">
        <f>SUMIF($C$14:C257,C258,$AC$14:AC257)</f>
        <v>0</v>
      </c>
      <c r="AE258" s="15">
        <f t="shared" si="85"/>
        <v>10000</v>
      </c>
      <c r="AF258" s="195">
        <f t="shared" si="86"/>
        <v>0</v>
      </c>
    </row>
    <row r="259" spans="1:32" s="30" customFormat="1" x14ac:dyDescent="0.25">
      <c r="A259" s="19">
        <v>245</v>
      </c>
      <c r="B259" s="20"/>
      <c r="C259" s="123"/>
      <c r="D259" s="20"/>
      <c r="E259" s="20"/>
      <c r="F259" s="20"/>
      <c r="G259" s="140"/>
      <c r="H259" s="197">
        <f t="shared" si="73"/>
        <v>0</v>
      </c>
      <c r="I259" s="135" t="str">
        <f t="shared" si="74"/>
        <v/>
      </c>
      <c r="J259" s="92" t="b">
        <f t="shared" si="75"/>
        <v>0</v>
      </c>
      <c r="K259" s="92" t="str">
        <f t="shared" si="76"/>
        <v/>
      </c>
      <c r="L259" s="92" t="b">
        <f>IF(C259="",FALSE,IFERROR(NOT(MATCH(C259,'Anställda och korttidsarbete'!$C:$C,0)&gt;0),TRUE))</f>
        <v>0</v>
      </c>
      <c r="M259" s="92" t="str">
        <f t="shared" si="77"/>
        <v/>
      </c>
      <c r="N259" s="92" t="b">
        <f t="shared" si="78"/>
        <v>0</v>
      </c>
      <c r="O259" s="92" t="str">
        <f t="shared" si="79"/>
        <v/>
      </c>
      <c r="P259" s="13" t="b">
        <f t="shared" si="80"/>
        <v>0</v>
      </c>
      <c r="Q259" s="92" t="str">
        <f t="shared" si="81"/>
        <v/>
      </c>
      <c r="R259" s="92" t="b">
        <f t="shared" si="82"/>
        <v>0</v>
      </c>
      <c r="S259" s="94" t="e">
        <f t="shared" si="66"/>
        <v>#VALUE!</v>
      </c>
      <c r="T259" s="94" t="e">
        <f t="shared" si="67"/>
        <v>#VALUE!</v>
      </c>
      <c r="U259" s="94" t="e">
        <f t="shared" si="68"/>
        <v>#VALUE!</v>
      </c>
      <c r="V259" s="95" t="e">
        <f t="shared" si="69"/>
        <v>#VALUE!</v>
      </c>
      <c r="W259" s="95" t="e">
        <f t="shared" si="83"/>
        <v>#VALUE!</v>
      </c>
      <c r="X259" s="95" t="b">
        <f t="shared" si="87"/>
        <v>0</v>
      </c>
      <c r="Y259" s="76" t="str">
        <f t="shared" si="70"/>
        <v/>
      </c>
      <c r="Z259" s="94" t="e" cm="1">
        <f t="array" aca="1" ref="Z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AA259" s="94" t="str">
        <f t="shared" si="71"/>
        <v/>
      </c>
      <c r="AB259" s="96" t="b">
        <f t="shared" si="72"/>
        <v>0</v>
      </c>
      <c r="AC259" s="195">
        <f t="shared" si="84"/>
        <v>0</v>
      </c>
      <c r="AD259" s="195">
        <f>SUMIF($C$14:C258,C259,$AC$14:AC258)</f>
        <v>0</v>
      </c>
      <c r="AE259" s="15">
        <f t="shared" si="85"/>
        <v>10000</v>
      </c>
      <c r="AF259" s="195">
        <f t="shared" si="86"/>
        <v>0</v>
      </c>
    </row>
    <row r="260" spans="1:32" s="30" customFormat="1" x14ac:dyDescent="0.25">
      <c r="A260" s="19">
        <v>246</v>
      </c>
      <c r="B260" s="20"/>
      <c r="C260" s="123"/>
      <c r="D260" s="20"/>
      <c r="E260" s="20"/>
      <c r="F260" s="20"/>
      <c r="G260" s="140"/>
      <c r="H260" s="197">
        <f t="shared" si="73"/>
        <v>0</v>
      </c>
      <c r="I260" s="135" t="str">
        <f t="shared" si="74"/>
        <v/>
      </c>
      <c r="J260" s="92" t="b">
        <f t="shared" si="75"/>
        <v>0</v>
      </c>
      <c r="K260" s="92" t="str">
        <f t="shared" si="76"/>
        <v/>
      </c>
      <c r="L260" s="92" t="b">
        <f>IF(C260="",FALSE,IFERROR(NOT(MATCH(C260,'Anställda och korttidsarbete'!$C:$C,0)&gt;0),TRUE))</f>
        <v>0</v>
      </c>
      <c r="M260" s="92" t="str">
        <f t="shared" si="77"/>
        <v/>
      </c>
      <c r="N260" s="92" t="b">
        <f t="shared" si="78"/>
        <v>0</v>
      </c>
      <c r="O260" s="92" t="str">
        <f t="shared" si="79"/>
        <v/>
      </c>
      <c r="P260" s="13" t="b">
        <f t="shared" si="80"/>
        <v>0</v>
      </c>
      <c r="Q260" s="92" t="str">
        <f t="shared" si="81"/>
        <v/>
      </c>
      <c r="R260" s="92" t="b">
        <f t="shared" si="82"/>
        <v>0</v>
      </c>
      <c r="S260" s="94" t="e">
        <f t="shared" si="66"/>
        <v>#VALUE!</v>
      </c>
      <c r="T260" s="94" t="e">
        <f t="shared" si="67"/>
        <v>#VALUE!</v>
      </c>
      <c r="U260" s="94" t="e">
        <f t="shared" si="68"/>
        <v>#VALUE!</v>
      </c>
      <c r="V260" s="95" t="e">
        <f t="shared" si="69"/>
        <v>#VALUE!</v>
      </c>
      <c r="W260" s="95" t="e">
        <f t="shared" si="83"/>
        <v>#VALUE!</v>
      </c>
      <c r="X260" s="95" t="b">
        <f t="shared" si="87"/>
        <v>0</v>
      </c>
      <c r="Y260" s="76" t="str">
        <f t="shared" si="70"/>
        <v/>
      </c>
      <c r="Z260" s="94" t="e" cm="1">
        <f t="array" aca="1" ref="Z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AA260" s="94" t="str">
        <f t="shared" si="71"/>
        <v/>
      </c>
      <c r="AB260" s="96" t="b">
        <f t="shared" si="72"/>
        <v>0</v>
      </c>
      <c r="AC260" s="195">
        <f t="shared" si="84"/>
        <v>0</v>
      </c>
      <c r="AD260" s="195">
        <f>SUMIF($C$14:C259,C260,$AC$14:AC259)</f>
        <v>0</v>
      </c>
      <c r="AE260" s="15">
        <f t="shared" si="85"/>
        <v>10000</v>
      </c>
      <c r="AF260" s="195">
        <f t="shared" si="86"/>
        <v>0</v>
      </c>
    </row>
    <row r="261" spans="1:32" s="30" customFormat="1" x14ac:dyDescent="0.25">
      <c r="A261" s="19">
        <v>247</v>
      </c>
      <c r="B261" s="20"/>
      <c r="C261" s="123"/>
      <c r="D261" s="20"/>
      <c r="E261" s="20"/>
      <c r="F261" s="20"/>
      <c r="G261" s="140"/>
      <c r="H261" s="197">
        <f t="shared" si="73"/>
        <v>0</v>
      </c>
      <c r="I261" s="135" t="str">
        <f t="shared" si="74"/>
        <v/>
      </c>
      <c r="J261" s="92" t="b">
        <f t="shared" si="75"/>
        <v>0</v>
      </c>
      <c r="K261" s="92" t="str">
        <f t="shared" si="76"/>
        <v/>
      </c>
      <c r="L261" s="92" t="b">
        <f>IF(C261="",FALSE,IFERROR(NOT(MATCH(C261,'Anställda och korttidsarbete'!$C:$C,0)&gt;0),TRUE))</f>
        <v>0</v>
      </c>
      <c r="M261" s="92" t="str">
        <f t="shared" si="77"/>
        <v/>
      </c>
      <c r="N261" s="92" t="b">
        <f t="shared" si="78"/>
        <v>0</v>
      </c>
      <c r="O261" s="92" t="str">
        <f t="shared" si="79"/>
        <v/>
      </c>
      <c r="P261" s="13" t="b">
        <f t="shared" si="80"/>
        <v>0</v>
      </c>
      <c r="Q261" s="92" t="str">
        <f t="shared" si="81"/>
        <v/>
      </c>
      <c r="R261" s="92" t="b">
        <f t="shared" si="82"/>
        <v>0</v>
      </c>
      <c r="S261" s="94" t="e">
        <f t="shared" si="66"/>
        <v>#VALUE!</v>
      </c>
      <c r="T261" s="94" t="e">
        <f t="shared" si="67"/>
        <v>#VALUE!</v>
      </c>
      <c r="U261" s="94" t="e">
        <f t="shared" si="68"/>
        <v>#VALUE!</v>
      </c>
      <c r="V261" s="95" t="e">
        <f t="shared" si="69"/>
        <v>#VALUE!</v>
      </c>
      <c r="W261" s="95" t="e">
        <f t="shared" si="83"/>
        <v>#VALUE!</v>
      </c>
      <c r="X261" s="95" t="b">
        <f t="shared" si="87"/>
        <v>0</v>
      </c>
      <c r="Y261" s="76" t="str">
        <f t="shared" si="70"/>
        <v/>
      </c>
      <c r="Z261" s="94" t="e" cm="1">
        <f t="array" aca="1" ref="Z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AA261" s="94" t="str">
        <f t="shared" si="71"/>
        <v/>
      </c>
      <c r="AB261" s="96" t="b">
        <f t="shared" si="72"/>
        <v>0</v>
      </c>
      <c r="AC261" s="195">
        <f t="shared" si="84"/>
        <v>0</v>
      </c>
      <c r="AD261" s="195">
        <f>SUMIF($C$14:C260,C261,$AC$14:AC260)</f>
        <v>0</v>
      </c>
      <c r="AE261" s="15">
        <f t="shared" si="85"/>
        <v>10000</v>
      </c>
      <c r="AF261" s="195">
        <f t="shared" si="86"/>
        <v>0</v>
      </c>
    </row>
    <row r="262" spans="1:32" s="30" customFormat="1" x14ac:dyDescent="0.25">
      <c r="A262" s="19">
        <v>248</v>
      </c>
      <c r="B262" s="20"/>
      <c r="C262" s="123"/>
      <c r="D262" s="20"/>
      <c r="E262" s="20"/>
      <c r="F262" s="20"/>
      <c r="G262" s="140"/>
      <c r="H262" s="197">
        <f t="shared" si="73"/>
        <v>0</v>
      </c>
      <c r="I262" s="135" t="str">
        <f t="shared" si="74"/>
        <v/>
      </c>
      <c r="J262" s="92" t="b">
        <f t="shared" si="75"/>
        <v>0</v>
      </c>
      <c r="K262" s="92" t="str">
        <f t="shared" si="76"/>
        <v/>
      </c>
      <c r="L262" s="92" t="b">
        <f>IF(C262="",FALSE,IFERROR(NOT(MATCH(C262,'Anställda och korttidsarbete'!$C:$C,0)&gt;0),TRUE))</f>
        <v>0</v>
      </c>
      <c r="M262" s="92" t="str">
        <f t="shared" si="77"/>
        <v/>
      </c>
      <c r="N262" s="92" t="b">
        <f t="shared" si="78"/>
        <v>0</v>
      </c>
      <c r="O262" s="92" t="str">
        <f t="shared" si="79"/>
        <v/>
      </c>
      <c r="P262" s="13" t="b">
        <f t="shared" si="80"/>
        <v>0</v>
      </c>
      <c r="Q262" s="92" t="str">
        <f t="shared" si="81"/>
        <v/>
      </c>
      <c r="R262" s="92" t="b">
        <f t="shared" si="82"/>
        <v>0</v>
      </c>
      <c r="S262" s="94" t="e">
        <f t="shared" si="66"/>
        <v>#VALUE!</v>
      </c>
      <c r="T262" s="94" t="e">
        <f t="shared" si="67"/>
        <v>#VALUE!</v>
      </c>
      <c r="U262" s="94" t="e">
        <f t="shared" si="68"/>
        <v>#VALUE!</v>
      </c>
      <c r="V262" s="95" t="e">
        <f t="shared" si="69"/>
        <v>#VALUE!</v>
      </c>
      <c r="W262" s="95" t="e">
        <f t="shared" si="83"/>
        <v>#VALUE!</v>
      </c>
      <c r="X262" s="95" t="b">
        <f t="shared" si="87"/>
        <v>0</v>
      </c>
      <c r="Y262" s="76" t="str">
        <f t="shared" si="70"/>
        <v/>
      </c>
      <c r="Z262" s="94" t="e" cm="1">
        <f t="array" aca="1" ref="Z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AA262" s="94" t="str">
        <f t="shared" si="71"/>
        <v/>
      </c>
      <c r="AB262" s="96" t="b">
        <f t="shared" si="72"/>
        <v>0</v>
      </c>
      <c r="AC262" s="195">
        <f t="shared" si="84"/>
        <v>0</v>
      </c>
      <c r="AD262" s="195">
        <f>SUMIF($C$14:C261,C262,$AC$14:AC261)</f>
        <v>0</v>
      </c>
      <c r="AE262" s="15">
        <f t="shared" si="85"/>
        <v>10000</v>
      </c>
      <c r="AF262" s="195">
        <f t="shared" si="86"/>
        <v>0</v>
      </c>
    </row>
    <row r="263" spans="1:32" s="30" customFormat="1" x14ac:dyDescent="0.25">
      <c r="A263" s="19">
        <v>249</v>
      </c>
      <c r="B263" s="20"/>
      <c r="C263" s="123"/>
      <c r="D263" s="20"/>
      <c r="E263" s="20"/>
      <c r="F263" s="20"/>
      <c r="G263" s="140"/>
      <c r="H263" s="197">
        <f t="shared" si="73"/>
        <v>0</v>
      </c>
      <c r="I263" s="135" t="str">
        <f t="shared" si="74"/>
        <v/>
      </c>
      <c r="J263" s="92" t="b">
        <f t="shared" si="75"/>
        <v>0</v>
      </c>
      <c r="K263" s="92" t="str">
        <f t="shared" si="76"/>
        <v/>
      </c>
      <c r="L263" s="92" t="b">
        <f>IF(C263="",FALSE,IFERROR(NOT(MATCH(C263,'Anställda och korttidsarbete'!$C:$C,0)&gt;0),TRUE))</f>
        <v>0</v>
      </c>
      <c r="M263" s="92" t="str">
        <f t="shared" si="77"/>
        <v/>
      </c>
      <c r="N263" s="92" t="b">
        <f t="shared" si="78"/>
        <v>0</v>
      </c>
      <c r="O263" s="92" t="str">
        <f t="shared" si="79"/>
        <v/>
      </c>
      <c r="P263" s="13" t="b">
        <f t="shared" si="80"/>
        <v>0</v>
      </c>
      <c r="Q263" s="92" t="str">
        <f t="shared" si="81"/>
        <v/>
      </c>
      <c r="R263" s="92" t="b">
        <f t="shared" si="82"/>
        <v>0</v>
      </c>
      <c r="S263" s="94" t="e">
        <f t="shared" si="66"/>
        <v>#VALUE!</v>
      </c>
      <c r="T263" s="94" t="e">
        <f t="shared" si="67"/>
        <v>#VALUE!</v>
      </c>
      <c r="U263" s="94" t="e">
        <f t="shared" si="68"/>
        <v>#VALUE!</v>
      </c>
      <c r="V263" s="95" t="e">
        <f t="shared" si="69"/>
        <v>#VALUE!</v>
      </c>
      <c r="W263" s="95" t="e">
        <f t="shared" si="83"/>
        <v>#VALUE!</v>
      </c>
      <c r="X263" s="95" t="b">
        <f t="shared" si="87"/>
        <v>0</v>
      </c>
      <c r="Y263" s="76" t="str">
        <f t="shared" si="70"/>
        <v/>
      </c>
      <c r="Z263" s="94" t="e" cm="1">
        <f t="array" aca="1" ref="Z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AA263" s="94" t="str">
        <f t="shared" si="71"/>
        <v/>
      </c>
      <c r="AB263" s="96" t="b">
        <f t="shared" si="72"/>
        <v>0</v>
      </c>
      <c r="AC263" s="195">
        <f t="shared" si="84"/>
        <v>0</v>
      </c>
      <c r="AD263" s="195">
        <f>SUMIF($C$14:C262,C263,$AC$14:AC262)</f>
        <v>0</v>
      </c>
      <c r="AE263" s="15">
        <f t="shared" si="85"/>
        <v>10000</v>
      </c>
      <c r="AF263" s="195">
        <f t="shared" si="86"/>
        <v>0</v>
      </c>
    </row>
    <row r="264" spans="1:32" s="30" customFormat="1" x14ac:dyDescent="0.25">
      <c r="A264" s="19">
        <v>250</v>
      </c>
      <c r="B264" s="20"/>
      <c r="C264" s="123"/>
      <c r="D264" s="20"/>
      <c r="E264" s="20"/>
      <c r="F264" s="20"/>
      <c r="G264" s="140"/>
      <c r="H264" s="197">
        <f t="shared" si="73"/>
        <v>0</v>
      </c>
      <c r="I264" s="135" t="str">
        <f t="shared" si="74"/>
        <v/>
      </c>
      <c r="J264" s="92" t="b">
        <f t="shared" si="75"/>
        <v>0</v>
      </c>
      <c r="K264" s="92" t="str">
        <f t="shared" si="76"/>
        <v/>
      </c>
      <c r="L264" s="92" t="b">
        <f>IF(C264="",FALSE,IFERROR(NOT(MATCH(C264,'Anställda och korttidsarbete'!$C:$C,0)&gt;0),TRUE))</f>
        <v>0</v>
      </c>
      <c r="M264" s="92" t="str">
        <f t="shared" si="77"/>
        <v/>
      </c>
      <c r="N264" s="92" t="b">
        <f t="shared" si="78"/>
        <v>0</v>
      </c>
      <c r="O264" s="92" t="str">
        <f t="shared" si="79"/>
        <v/>
      </c>
      <c r="P264" s="13" t="b">
        <f t="shared" si="80"/>
        <v>0</v>
      </c>
      <c r="Q264" s="92" t="str">
        <f t="shared" si="81"/>
        <v/>
      </c>
      <c r="R264" s="92" t="b">
        <f t="shared" si="82"/>
        <v>0</v>
      </c>
      <c r="S264" s="94" t="e">
        <f t="shared" si="66"/>
        <v>#VALUE!</v>
      </c>
      <c r="T264" s="94" t="e">
        <f t="shared" si="67"/>
        <v>#VALUE!</v>
      </c>
      <c r="U264" s="94" t="e">
        <f t="shared" si="68"/>
        <v>#VALUE!</v>
      </c>
      <c r="V264" s="95" t="e">
        <f t="shared" si="69"/>
        <v>#VALUE!</v>
      </c>
      <c r="W264" s="95" t="e">
        <f t="shared" si="83"/>
        <v>#VALUE!</v>
      </c>
      <c r="X264" s="95" t="b">
        <f t="shared" si="87"/>
        <v>0</v>
      </c>
      <c r="Y264" s="76" t="str">
        <f t="shared" si="70"/>
        <v/>
      </c>
      <c r="Z264" s="94" t="e" cm="1">
        <f t="array" aca="1" ref="Z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AA264" s="94" t="str">
        <f t="shared" si="71"/>
        <v/>
      </c>
      <c r="AB264" s="96" t="b">
        <f t="shared" si="72"/>
        <v>0</v>
      </c>
      <c r="AC264" s="195">
        <f t="shared" si="84"/>
        <v>0</v>
      </c>
      <c r="AD264" s="195">
        <f>SUMIF($C$14:C263,C264,$AC$14:AC263)</f>
        <v>0</v>
      </c>
      <c r="AE264" s="15">
        <f t="shared" si="85"/>
        <v>10000</v>
      </c>
      <c r="AF264" s="195">
        <f t="shared" si="86"/>
        <v>0</v>
      </c>
    </row>
    <row r="265" spans="1:32" s="30" customFormat="1" x14ac:dyDescent="0.25">
      <c r="A265" s="19">
        <v>251</v>
      </c>
      <c r="B265" s="20"/>
      <c r="C265" s="123"/>
      <c r="D265" s="20"/>
      <c r="E265" s="20"/>
      <c r="F265" s="20"/>
      <c r="G265" s="140"/>
      <c r="H265" s="197">
        <f t="shared" si="73"/>
        <v>0</v>
      </c>
      <c r="I265" s="135" t="str">
        <f t="shared" si="74"/>
        <v/>
      </c>
      <c r="J265" s="92" t="b">
        <f t="shared" si="75"/>
        <v>0</v>
      </c>
      <c r="K265" s="92" t="str">
        <f t="shared" si="76"/>
        <v/>
      </c>
      <c r="L265" s="92" t="b">
        <f>IF(C265="",FALSE,IFERROR(NOT(MATCH(C265,'Anställda och korttidsarbete'!$C:$C,0)&gt;0),TRUE))</f>
        <v>0</v>
      </c>
      <c r="M265" s="92" t="str">
        <f t="shared" si="77"/>
        <v/>
      </c>
      <c r="N265" s="92" t="b">
        <f t="shared" si="78"/>
        <v>0</v>
      </c>
      <c r="O265" s="92" t="str">
        <f t="shared" si="79"/>
        <v/>
      </c>
      <c r="P265" s="13" t="b">
        <f t="shared" si="80"/>
        <v>0</v>
      </c>
      <c r="Q265" s="92" t="str">
        <f t="shared" si="81"/>
        <v/>
      </c>
      <c r="R265" s="92" t="b">
        <f t="shared" si="82"/>
        <v>0</v>
      </c>
      <c r="S265" s="94" t="e">
        <f t="shared" si="66"/>
        <v>#VALUE!</v>
      </c>
      <c r="T265" s="94" t="e">
        <f t="shared" si="67"/>
        <v>#VALUE!</v>
      </c>
      <c r="U265" s="94" t="e">
        <f t="shared" si="68"/>
        <v>#VALUE!</v>
      </c>
      <c r="V265" s="95" t="e">
        <f t="shared" si="69"/>
        <v>#VALUE!</v>
      </c>
      <c r="W265" s="95" t="e">
        <f t="shared" si="83"/>
        <v>#VALUE!</v>
      </c>
      <c r="X265" s="95" t="b">
        <f t="shared" si="87"/>
        <v>0</v>
      </c>
      <c r="Y265" s="76" t="str">
        <f t="shared" si="70"/>
        <v/>
      </c>
      <c r="Z265" s="94" t="e" cm="1">
        <f t="array" aca="1" ref="Z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AA265" s="94" t="str">
        <f t="shared" si="71"/>
        <v/>
      </c>
      <c r="AB265" s="96" t="b">
        <f t="shared" si="72"/>
        <v>0</v>
      </c>
      <c r="AC265" s="195">
        <f t="shared" si="84"/>
        <v>0</v>
      </c>
      <c r="AD265" s="195">
        <f>SUMIF($C$14:C264,C265,$AC$14:AC264)</f>
        <v>0</v>
      </c>
      <c r="AE265" s="15">
        <f t="shared" si="85"/>
        <v>10000</v>
      </c>
      <c r="AF265" s="195">
        <f t="shared" si="86"/>
        <v>0</v>
      </c>
    </row>
    <row r="266" spans="1:32" s="30" customFormat="1" x14ac:dyDescent="0.25">
      <c r="A266" s="19">
        <v>252</v>
      </c>
      <c r="B266" s="20"/>
      <c r="C266" s="123"/>
      <c r="D266" s="20"/>
      <c r="E266" s="20"/>
      <c r="F266" s="20"/>
      <c r="G266" s="140"/>
      <c r="H266" s="197">
        <f t="shared" si="73"/>
        <v>0</v>
      </c>
      <c r="I266" s="135" t="str">
        <f t="shared" si="74"/>
        <v/>
      </c>
      <c r="J266" s="92" t="b">
        <f t="shared" si="75"/>
        <v>0</v>
      </c>
      <c r="K266" s="92" t="str">
        <f t="shared" si="76"/>
        <v/>
      </c>
      <c r="L266" s="92" t="b">
        <f>IF(C266="",FALSE,IFERROR(NOT(MATCH(C266,'Anställda och korttidsarbete'!$C:$C,0)&gt;0),TRUE))</f>
        <v>0</v>
      </c>
      <c r="M266" s="92" t="str">
        <f t="shared" si="77"/>
        <v/>
      </c>
      <c r="N266" s="92" t="b">
        <f t="shared" si="78"/>
        <v>0</v>
      </c>
      <c r="O266" s="92" t="str">
        <f t="shared" si="79"/>
        <v/>
      </c>
      <c r="P266" s="13" t="b">
        <f t="shared" si="80"/>
        <v>0</v>
      </c>
      <c r="Q266" s="92" t="str">
        <f t="shared" si="81"/>
        <v/>
      </c>
      <c r="R266" s="92" t="b">
        <f t="shared" si="82"/>
        <v>0</v>
      </c>
      <c r="S266" s="94" t="e">
        <f t="shared" si="66"/>
        <v>#VALUE!</v>
      </c>
      <c r="T266" s="94" t="e">
        <f t="shared" si="67"/>
        <v>#VALUE!</v>
      </c>
      <c r="U266" s="94" t="e">
        <f t="shared" si="68"/>
        <v>#VALUE!</v>
      </c>
      <c r="V266" s="95" t="e">
        <f t="shared" si="69"/>
        <v>#VALUE!</v>
      </c>
      <c r="W266" s="95" t="e">
        <f t="shared" si="83"/>
        <v>#VALUE!</v>
      </c>
      <c r="X266" s="95" t="b">
        <f t="shared" si="87"/>
        <v>0</v>
      </c>
      <c r="Y266" s="76" t="str">
        <f t="shared" si="70"/>
        <v/>
      </c>
      <c r="Z266" s="94" t="e" cm="1">
        <f t="array" aca="1" ref="Z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AA266" s="94" t="str">
        <f t="shared" si="71"/>
        <v/>
      </c>
      <c r="AB266" s="96" t="b">
        <f t="shared" si="72"/>
        <v>0</v>
      </c>
      <c r="AC266" s="195">
        <f t="shared" si="84"/>
        <v>0</v>
      </c>
      <c r="AD266" s="195">
        <f>SUMIF($C$14:C265,C266,$AC$14:AC265)</f>
        <v>0</v>
      </c>
      <c r="AE266" s="15">
        <f t="shared" si="85"/>
        <v>10000</v>
      </c>
      <c r="AF266" s="195">
        <f t="shared" si="86"/>
        <v>0</v>
      </c>
    </row>
    <row r="267" spans="1:32" s="30" customFormat="1" x14ac:dyDescent="0.25">
      <c r="A267" s="19">
        <v>253</v>
      </c>
      <c r="B267" s="20"/>
      <c r="C267" s="123"/>
      <c r="D267" s="20"/>
      <c r="E267" s="20"/>
      <c r="F267" s="20"/>
      <c r="G267" s="140"/>
      <c r="H267" s="197">
        <f t="shared" si="73"/>
        <v>0</v>
      </c>
      <c r="I267" s="135" t="str">
        <f t="shared" si="74"/>
        <v/>
      </c>
      <c r="J267" s="92" t="b">
        <f t="shared" si="75"/>
        <v>0</v>
      </c>
      <c r="K267" s="92" t="str">
        <f t="shared" si="76"/>
        <v/>
      </c>
      <c r="L267" s="92" t="b">
        <f>IF(C267="",FALSE,IFERROR(NOT(MATCH(C267,'Anställda och korttidsarbete'!$C:$C,0)&gt;0),TRUE))</f>
        <v>0</v>
      </c>
      <c r="M267" s="92" t="str">
        <f t="shared" si="77"/>
        <v/>
      </c>
      <c r="N267" s="92" t="b">
        <f t="shared" si="78"/>
        <v>0</v>
      </c>
      <c r="O267" s="92" t="str">
        <f t="shared" si="79"/>
        <v/>
      </c>
      <c r="P267" s="13" t="b">
        <f t="shared" si="80"/>
        <v>0</v>
      </c>
      <c r="Q267" s="92" t="str">
        <f t="shared" si="81"/>
        <v/>
      </c>
      <c r="R267" s="92" t="b">
        <f t="shared" si="82"/>
        <v>0</v>
      </c>
      <c r="S267" s="94" t="e">
        <f t="shared" si="66"/>
        <v>#VALUE!</v>
      </c>
      <c r="T267" s="94" t="e">
        <f t="shared" si="67"/>
        <v>#VALUE!</v>
      </c>
      <c r="U267" s="94" t="e">
        <f t="shared" si="68"/>
        <v>#VALUE!</v>
      </c>
      <c r="V267" s="95" t="e">
        <f t="shared" si="69"/>
        <v>#VALUE!</v>
      </c>
      <c r="W267" s="95" t="e">
        <f t="shared" si="83"/>
        <v>#VALUE!</v>
      </c>
      <c r="X267" s="95" t="b">
        <f t="shared" si="87"/>
        <v>0</v>
      </c>
      <c r="Y267" s="76" t="str">
        <f t="shared" si="70"/>
        <v/>
      </c>
      <c r="Z267" s="94" t="e" cm="1">
        <f t="array" aca="1" ref="Z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AA267" s="94" t="str">
        <f t="shared" si="71"/>
        <v/>
      </c>
      <c r="AB267" s="96" t="b">
        <f t="shared" si="72"/>
        <v>0</v>
      </c>
      <c r="AC267" s="195">
        <f t="shared" si="84"/>
        <v>0</v>
      </c>
      <c r="AD267" s="195">
        <f>SUMIF($C$14:C266,C267,$AC$14:AC266)</f>
        <v>0</v>
      </c>
      <c r="AE267" s="15">
        <f t="shared" si="85"/>
        <v>10000</v>
      </c>
      <c r="AF267" s="195">
        <f t="shared" si="86"/>
        <v>0</v>
      </c>
    </row>
    <row r="268" spans="1:32" s="30" customFormat="1" x14ac:dyDescent="0.25">
      <c r="A268" s="19">
        <v>254</v>
      </c>
      <c r="B268" s="20"/>
      <c r="C268" s="123"/>
      <c r="D268" s="20"/>
      <c r="E268" s="20"/>
      <c r="F268" s="20"/>
      <c r="G268" s="140"/>
      <c r="H268" s="197">
        <f t="shared" si="73"/>
        <v>0</v>
      </c>
      <c r="I268" s="135" t="str">
        <f t="shared" si="74"/>
        <v/>
      </c>
      <c r="J268" s="92" t="b">
        <f t="shared" si="75"/>
        <v>0</v>
      </c>
      <c r="K268" s="92" t="str">
        <f t="shared" si="76"/>
        <v/>
      </c>
      <c r="L268" s="92" t="b">
        <f>IF(C268="",FALSE,IFERROR(NOT(MATCH(C268,'Anställda och korttidsarbete'!$C:$C,0)&gt;0),TRUE))</f>
        <v>0</v>
      </c>
      <c r="M268" s="92" t="str">
        <f t="shared" si="77"/>
        <v/>
      </c>
      <c r="N268" s="92" t="b">
        <f t="shared" si="78"/>
        <v>0</v>
      </c>
      <c r="O268" s="92" t="str">
        <f t="shared" si="79"/>
        <v/>
      </c>
      <c r="P268" s="13" t="b">
        <f t="shared" si="80"/>
        <v>0</v>
      </c>
      <c r="Q268" s="92" t="str">
        <f t="shared" si="81"/>
        <v/>
      </c>
      <c r="R268" s="92" t="b">
        <f t="shared" si="82"/>
        <v>0</v>
      </c>
      <c r="S268" s="94" t="e">
        <f t="shared" si="66"/>
        <v>#VALUE!</v>
      </c>
      <c r="T268" s="94" t="e">
        <f t="shared" si="67"/>
        <v>#VALUE!</v>
      </c>
      <c r="U268" s="94" t="e">
        <f t="shared" si="68"/>
        <v>#VALUE!</v>
      </c>
      <c r="V268" s="95" t="e">
        <f t="shared" si="69"/>
        <v>#VALUE!</v>
      </c>
      <c r="W268" s="95" t="e">
        <f t="shared" si="83"/>
        <v>#VALUE!</v>
      </c>
      <c r="X268" s="95" t="b">
        <f t="shared" si="87"/>
        <v>0</v>
      </c>
      <c r="Y268" s="76" t="str">
        <f t="shared" si="70"/>
        <v/>
      </c>
      <c r="Z268" s="94" t="e" cm="1">
        <f t="array" aca="1" ref="Z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AA268" s="94" t="str">
        <f t="shared" si="71"/>
        <v/>
      </c>
      <c r="AB268" s="96" t="b">
        <f t="shared" si="72"/>
        <v>0</v>
      </c>
      <c r="AC268" s="195">
        <f t="shared" si="84"/>
        <v>0</v>
      </c>
      <c r="AD268" s="195">
        <f>SUMIF($C$14:C267,C268,$AC$14:AC267)</f>
        <v>0</v>
      </c>
      <c r="AE268" s="15">
        <f t="shared" si="85"/>
        <v>10000</v>
      </c>
      <c r="AF268" s="195">
        <f t="shared" si="86"/>
        <v>0</v>
      </c>
    </row>
    <row r="269" spans="1:32" s="30" customFormat="1" x14ac:dyDescent="0.25">
      <c r="A269" s="19">
        <v>255</v>
      </c>
      <c r="B269" s="20"/>
      <c r="C269" s="123"/>
      <c r="D269" s="20"/>
      <c r="E269" s="20"/>
      <c r="F269" s="20"/>
      <c r="G269" s="140"/>
      <c r="H269" s="197">
        <f t="shared" si="73"/>
        <v>0</v>
      </c>
      <c r="I269" s="135" t="str">
        <f t="shared" si="74"/>
        <v/>
      </c>
      <c r="J269" s="92" t="b">
        <f t="shared" si="75"/>
        <v>0</v>
      </c>
      <c r="K269" s="92" t="str">
        <f t="shared" si="76"/>
        <v/>
      </c>
      <c r="L269" s="92" t="b">
        <f>IF(C269="",FALSE,IFERROR(NOT(MATCH(C269,'Anställda och korttidsarbete'!$C:$C,0)&gt;0),TRUE))</f>
        <v>0</v>
      </c>
      <c r="M269" s="92" t="str">
        <f t="shared" si="77"/>
        <v/>
      </c>
      <c r="N269" s="92" t="b">
        <f t="shared" si="78"/>
        <v>0</v>
      </c>
      <c r="O269" s="92" t="str">
        <f t="shared" si="79"/>
        <v/>
      </c>
      <c r="P269" s="13" t="b">
        <f t="shared" si="80"/>
        <v>0</v>
      </c>
      <c r="Q269" s="92" t="str">
        <f t="shared" si="81"/>
        <v/>
      </c>
      <c r="R269" s="92" t="b">
        <f t="shared" si="82"/>
        <v>0</v>
      </c>
      <c r="S269" s="94" t="e">
        <f t="shared" si="66"/>
        <v>#VALUE!</v>
      </c>
      <c r="T269" s="94" t="e">
        <f t="shared" si="67"/>
        <v>#VALUE!</v>
      </c>
      <c r="U269" s="94" t="e">
        <f t="shared" si="68"/>
        <v>#VALUE!</v>
      </c>
      <c r="V269" s="95" t="e">
        <f t="shared" si="69"/>
        <v>#VALUE!</v>
      </c>
      <c r="W269" s="95" t="e">
        <f t="shared" si="83"/>
        <v>#VALUE!</v>
      </c>
      <c r="X269" s="95" t="b">
        <f t="shared" si="87"/>
        <v>0</v>
      </c>
      <c r="Y269" s="76" t="str">
        <f t="shared" si="70"/>
        <v/>
      </c>
      <c r="Z269" s="94" t="e" cm="1">
        <f t="array" aca="1" ref="Z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AA269" s="94" t="str">
        <f t="shared" si="71"/>
        <v/>
      </c>
      <c r="AB269" s="96" t="b">
        <f t="shared" si="72"/>
        <v>0</v>
      </c>
      <c r="AC269" s="195">
        <f t="shared" si="84"/>
        <v>0</v>
      </c>
      <c r="AD269" s="195">
        <f>SUMIF($C$14:C268,C269,$AC$14:AC268)</f>
        <v>0</v>
      </c>
      <c r="AE269" s="15">
        <f t="shared" si="85"/>
        <v>10000</v>
      </c>
      <c r="AF269" s="195">
        <f t="shared" si="86"/>
        <v>0</v>
      </c>
    </row>
    <row r="270" spans="1:32" s="30" customFormat="1" x14ac:dyDescent="0.25">
      <c r="A270" s="19">
        <v>256</v>
      </c>
      <c r="B270" s="20"/>
      <c r="C270" s="123"/>
      <c r="D270" s="20"/>
      <c r="E270" s="20"/>
      <c r="F270" s="20"/>
      <c r="G270" s="140"/>
      <c r="H270" s="197">
        <f t="shared" si="73"/>
        <v>0</v>
      </c>
      <c r="I270" s="135" t="str">
        <f t="shared" si="74"/>
        <v/>
      </c>
      <c r="J270" s="92" t="b">
        <f t="shared" si="75"/>
        <v>0</v>
      </c>
      <c r="K270" s="92" t="str">
        <f t="shared" si="76"/>
        <v/>
      </c>
      <c r="L270" s="92" t="b">
        <f>IF(C270="",FALSE,IFERROR(NOT(MATCH(C270,'Anställda och korttidsarbete'!$C:$C,0)&gt;0),TRUE))</f>
        <v>0</v>
      </c>
      <c r="M270" s="92" t="str">
        <f t="shared" si="77"/>
        <v/>
      </c>
      <c r="N270" s="92" t="b">
        <f t="shared" si="78"/>
        <v>0</v>
      </c>
      <c r="O270" s="92" t="str">
        <f t="shared" si="79"/>
        <v/>
      </c>
      <c r="P270" s="13" t="b">
        <f t="shared" si="80"/>
        <v>0</v>
      </c>
      <c r="Q270" s="92" t="str">
        <f t="shared" si="81"/>
        <v/>
      </c>
      <c r="R270" s="92" t="b">
        <f t="shared" si="82"/>
        <v>0</v>
      </c>
      <c r="S270" s="94" t="e">
        <f t="shared" si="66"/>
        <v>#VALUE!</v>
      </c>
      <c r="T270" s="94" t="e">
        <f t="shared" si="67"/>
        <v>#VALUE!</v>
      </c>
      <c r="U270" s="94" t="e">
        <f t="shared" si="68"/>
        <v>#VALUE!</v>
      </c>
      <c r="V270" s="95" t="e">
        <f t="shared" si="69"/>
        <v>#VALUE!</v>
      </c>
      <c r="W270" s="95" t="e">
        <f t="shared" si="83"/>
        <v>#VALUE!</v>
      </c>
      <c r="X270" s="95" t="b">
        <f t="shared" si="87"/>
        <v>0</v>
      </c>
      <c r="Y270" s="76" t="str">
        <f t="shared" si="70"/>
        <v/>
      </c>
      <c r="Z270" s="94" t="e" cm="1">
        <f t="array" aca="1" ref="Z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AA270" s="94" t="str">
        <f t="shared" si="71"/>
        <v/>
      </c>
      <c r="AB270" s="96" t="b">
        <f t="shared" si="72"/>
        <v>0</v>
      </c>
      <c r="AC270" s="195">
        <f t="shared" si="84"/>
        <v>0</v>
      </c>
      <c r="AD270" s="195">
        <f>SUMIF($C$14:C269,C270,$AC$14:AC269)</f>
        <v>0</v>
      </c>
      <c r="AE270" s="15">
        <f t="shared" si="85"/>
        <v>10000</v>
      </c>
      <c r="AF270" s="195">
        <f t="shared" si="86"/>
        <v>0</v>
      </c>
    </row>
    <row r="271" spans="1:32" s="30" customFormat="1" x14ac:dyDescent="0.25">
      <c r="A271" s="19">
        <v>257</v>
      </c>
      <c r="B271" s="20"/>
      <c r="C271" s="123"/>
      <c r="D271" s="20"/>
      <c r="E271" s="20"/>
      <c r="F271" s="20"/>
      <c r="G271" s="140"/>
      <c r="H271" s="197">
        <f t="shared" si="73"/>
        <v>0</v>
      </c>
      <c r="I271" s="135" t="str">
        <f t="shared" si="74"/>
        <v/>
      </c>
      <c r="J271" s="92" t="b">
        <f t="shared" si="75"/>
        <v>0</v>
      </c>
      <c r="K271" s="92" t="str">
        <f t="shared" si="76"/>
        <v/>
      </c>
      <c r="L271" s="92" t="b">
        <f>IF(C271="",FALSE,IFERROR(NOT(MATCH(C271,'Anställda och korttidsarbete'!$C:$C,0)&gt;0),TRUE))</f>
        <v>0</v>
      </c>
      <c r="M271" s="92" t="str">
        <f t="shared" si="77"/>
        <v/>
      </c>
      <c r="N271" s="92" t="b">
        <f t="shared" si="78"/>
        <v>0</v>
      </c>
      <c r="O271" s="92" t="str">
        <f t="shared" si="79"/>
        <v/>
      </c>
      <c r="P271" s="13" t="b">
        <f t="shared" si="80"/>
        <v>0</v>
      </c>
      <c r="Q271" s="92" t="str">
        <f t="shared" si="81"/>
        <v/>
      </c>
      <c r="R271" s="92" t="b">
        <f t="shared" si="82"/>
        <v>0</v>
      </c>
      <c r="S271" s="94" t="e">
        <f t="shared" ref="S271:S334" si="88">VALUE(LEFT(C271,2))</f>
        <v>#VALUE!</v>
      </c>
      <c r="T271" s="94" t="e">
        <f t="shared" ref="T271:T334" si="89">VALUE(MID(C271,3,2))</f>
        <v>#VALUE!</v>
      </c>
      <c r="U271" s="94" t="e">
        <f t="shared" ref="U271:U334" si="90">TEXT(IF(VALUE(MID(C271,5,2))&gt;31,MID(C271,5,2)-60,VALUE(MID(C271,5,2))),"00")</f>
        <v>#VALUE!</v>
      </c>
      <c r="V271" s="95" t="e">
        <f t="shared" ref="V271:V334" si="91">DATEVALUE(IF(VALUE(LEFT(C271,2))&lt;20,20,19)&amp;TEXT(S271,"00")&amp;"/"&amp;T271&amp;"/"&amp;U271)</f>
        <v>#VALUE!</v>
      </c>
      <c r="W271" s="95" t="e">
        <f t="shared" si="83"/>
        <v>#VALUE!</v>
      </c>
      <c r="X271" s="95" t="b">
        <f t="shared" si="87"/>
        <v>0</v>
      </c>
      <c r="Y271" s="76" t="str">
        <f t="shared" ref="Y271:Y334" si="92">RIGHT(C271,1)</f>
        <v/>
      </c>
      <c r="Z271" s="94" t="e" cm="1">
        <f t="array" aca="1" ref="Z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AA271" s="94" t="str">
        <f t="shared" ref="AA271:AA334" si="93">IF(C271="","",Z271=Y271)</f>
        <v/>
      </c>
      <c r="AB271" s="96" t="b">
        <f t="shared" ref="AB271:AB334" si="94">IFERROR(NOT(IF(OR(C271&lt;&gt;"",B271&lt;&gt;""),AND(X271,AA271),TRUE)),TRUE)</f>
        <v>0</v>
      </c>
      <c r="AC271" s="195">
        <f t="shared" si="84"/>
        <v>0</v>
      </c>
      <c r="AD271" s="195">
        <f>SUMIF($C$14:C270,C271,$AC$14:AC270)</f>
        <v>0</v>
      </c>
      <c r="AE271" s="15">
        <f t="shared" si="85"/>
        <v>10000</v>
      </c>
      <c r="AF271" s="195">
        <f t="shared" si="86"/>
        <v>0</v>
      </c>
    </row>
    <row r="272" spans="1:32" s="30" customFormat="1" x14ac:dyDescent="0.25">
      <c r="A272" s="19">
        <v>258</v>
      </c>
      <c r="B272" s="20"/>
      <c r="C272" s="123"/>
      <c r="D272" s="20"/>
      <c r="E272" s="20"/>
      <c r="F272" s="20"/>
      <c r="G272" s="140"/>
      <c r="H272" s="197">
        <f t="shared" ref="H272:H335" si="95">IF(R272,0,IF(ROUNDUP(AF272,0)&lt;0,0,ROUNDUP(AF272,0)))</f>
        <v>0</v>
      </c>
      <c r="I272" s="135" t="str">
        <f t="shared" ref="I272:I335" si="96">IF(K272="","",K272&amp;". ")&amp;IF(M272="","",M272&amp;". ")&amp;IF(O272="","",O272&amp;". ")</f>
        <v/>
      </c>
      <c r="J272" s="92" t="b">
        <f t="shared" ref="J272:J335" si="97">AB272</f>
        <v>0</v>
      </c>
      <c r="K272" s="92" t="str">
        <f t="shared" ref="K272:K335" si="98">IF(J272,$K$13,"")</f>
        <v/>
      </c>
      <c r="L272" s="92" t="b">
        <f>IF(C272="",FALSE,IFERROR(NOT(MATCH(C272,'Anställda och korttidsarbete'!$C:$C,0)&gt;0),TRUE))</f>
        <v>0</v>
      </c>
      <c r="M272" s="92" t="str">
        <f t="shared" ref="M272:M335" si="99">IF(L272,$M$13,"")</f>
        <v/>
      </c>
      <c r="N272" s="92" t="b">
        <f t="shared" ref="N272:N335" si="100">IF(AC272&lt;&gt;AF272,TRUE,FALSE)</f>
        <v>0</v>
      </c>
      <c r="O272" s="92" t="str">
        <f t="shared" ref="O272:O335" si="101">IF(N272,$O$13,"")</f>
        <v/>
      </c>
      <c r="P272" s="13" t="b">
        <f t="shared" ref="P272:P335" si="102">AND(COUNTA(B272:G272)&gt;0,OR(B272="",C272="",D272="",E272="",F272="",G272=""))</f>
        <v>0</v>
      </c>
      <c r="Q272" s="92" t="str">
        <f t="shared" ref="Q272:Q335" si="103">IF(P272,Q$13,"")</f>
        <v/>
      </c>
      <c r="R272" s="92" t="b">
        <f t="shared" ref="R272:R335" si="104">OR(J272,L272,P272)</f>
        <v>0</v>
      </c>
      <c r="S272" s="94" t="e">
        <f t="shared" si="88"/>
        <v>#VALUE!</v>
      </c>
      <c r="T272" s="94" t="e">
        <f t="shared" si="89"/>
        <v>#VALUE!</v>
      </c>
      <c r="U272" s="94" t="e">
        <f t="shared" si="90"/>
        <v>#VALUE!</v>
      </c>
      <c r="V272" s="95" t="e">
        <f t="shared" si="91"/>
        <v>#VALUE!</v>
      </c>
      <c r="W272" s="95" t="e">
        <f t="shared" ref="W272:W335" si="105">DATE(S272,T272,U272)</f>
        <v>#VALUE!</v>
      </c>
      <c r="X272" s="95" t="b">
        <f t="shared" si="87"/>
        <v>0</v>
      </c>
      <c r="Y272" s="76" t="str">
        <f t="shared" si="92"/>
        <v/>
      </c>
      <c r="Z272" s="94" t="e" cm="1">
        <f t="array" aca="1" ref="Z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AA272" s="94" t="str">
        <f t="shared" si="93"/>
        <v/>
      </c>
      <c r="AB272" s="96" t="b">
        <f t="shared" si="94"/>
        <v>0</v>
      </c>
      <c r="AC272" s="195">
        <f t="shared" ref="AC272:AC335" si="106">MIN(G272*60%,10000)</f>
        <v>0</v>
      </c>
      <c r="AD272" s="195">
        <f>SUMIF($C$14:C271,C272,$AC$14:AC271)</f>
        <v>0</v>
      </c>
      <c r="AE272" s="15">
        <f t="shared" ref="AE272:AE335" si="107">10000-AD272</f>
        <v>10000</v>
      </c>
      <c r="AF272" s="195">
        <f t="shared" ref="AF272:AF335" si="108">IF(AE272=10000,AC272,MIN(AE272,AC272))</f>
        <v>0</v>
      </c>
    </row>
    <row r="273" spans="1:32" s="30" customFormat="1" x14ac:dyDescent="0.25">
      <c r="A273" s="19">
        <v>259</v>
      </c>
      <c r="B273" s="20"/>
      <c r="C273" s="123"/>
      <c r="D273" s="20"/>
      <c r="E273" s="20"/>
      <c r="F273" s="20"/>
      <c r="G273" s="140"/>
      <c r="H273" s="197">
        <f t="shared" si="95"/>
        <v>0</v>
      </c>
      <c r="I273" s="135" t="str">
        <f t="shared" si="96"/>
        <v/>
      </c>
      <c r="J273" s="92" t="b">
        <f t="shared" si="97"/>
        <v>0</v>
      </c>
      <c r="K273" s="92" t="str">
        <f t="shared" si="98"/>
        <v/>
      </c>
      <c r="L273" s="92" t="b">
        <f>IF(C273="",FALSE,IFERROR(NOT(MATCH(C273,'Anställda och korttidsarbete'!$C:$C,0)&gt;0),TRUE))</f>
        <v>0</v>
      </c>
      <c r="M273" s="92" t="str">
        <f t="shared" si="99"/>
        <v/>
      </c>
      <c r="N273" s="92" t="b">
        <f t="shared" si="100"/>
        <v>0</v>
      </c>
      <c r="O273" s="92" t="str">
        <f t="shared" si="101"/>
        <v/>
      </c>
      <c r="P273" s="13" t="b">
        <f t="shared" si="102"/>
        <v>0</v>
      </c>
      <c r="Q273" s="92" t="str">
        <f t="shared" si="103"/>
        <v/>
      </c>
      <c r="R273" s="92" t="b">
        <f t="shared" si="104"/>
        <v>0</v>
      </c>
      <c r="S273" s="94" t="e">
        <f t="shared" si="88"/>
        <v>#VALUE!</v>
      </c>
      <c r="T273" s="94" t="e">
        <f t="shared" si="89"/>
        <v>#VALUE!</v>
      </c>
      <c r="U273" s="94" t="e">
        <f t="shared" si="90"/>
        <v>#VALUE!</v>
      </c>
      <c r="V273" s="95" t="e">
        <f t="shared" si="91"/>
        <v>#VALUE!</v>
      </c>
      <c r="W273" s="95" t="e">
        <f t="shared" si="105"/>
        <v>#VALUE!</v>
      </c>
      <c r="X273" s="95" t="b">
        <f t="shared" ref="X273:X336" si="109">NOT(ISERR(AND(T273&lt;13,VALUE(U273)&lt;31,V273=W273)))</f>
        <v>0</v>
      </c>
      <c r="Y273" s="76" t="str">
        <f t="shared" si="92"/>
        <v/>
      </c>
      <c r="Z273" s="94" t="e" cm="1">
        <f t="array" aca="1" ref="Z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AA273" s="94" t="str">
        <f t="shared" si="93"/>
        <v/>
      </c>
      <c r="AB273" s="96" t="b">
        <f t="shared" si="94"/>
        <v>0</v>
      </c>
      <c r="AC273" s="195">
        <f t="shared" si="106"/>
        <v>0</v>
      </c>
      <c r="AD273" s="195">
        <f>SUMIF($C$14:C272,C273,$AC$14:AC272)</f>
        <v>0</v>
      </c>
      <c r="AE273" s="15">
        <f t="shared" si="107"/>
        <v>10000</v>
      </c>
      <c r="AF273" s="195">
        <f t="shared" si="108"/>
        <v>0</v>
      </c>
    </row>
    <row r="274" spans="1:32" s="30" customFormat="1" x14ac:dyDescent="0.25">
      <c r="A274" s="19">
        <v>260</v>
      </c>
      <c r="B274" s="20"/>
      <c r="C274" s="123"/>
      <c r="D274" s="20"/>
      <c r="E274" s="20"/>
      <c r="F274" s="20"/>
      <c r="G274" s="140"/>
      <c r="H274" s="197">
        <f t="shared" si="95"/>
        <v>0</v>
      </c>
      <c r="I274" s="135" t="str">
        <f t="shared" si="96"/>
        <v/>
      </c>
      <c r="J274" s="92" t="b">
        <f t="shared" si="97"/>
        <v>0</v>
      </c>
      <c r="K274" s="92" t="str">
        <f t="shared" si="98"/>
        <v/>
      </c>
      <c r="L274" s="92" t="b">
        <f>IF(C274="",FALSE,IFERROR(NOT(MATCH(C274,'Anställda och korttidsarbete'!$C:$C,0)&gt;0),TRUE))</f>
        <v>0</v>
      </c>
      <c r="M274" s="92" t="str">
        <f t="shared" si="99"/>
        <v/>
      </c>
      <c r="N274" s="92" t="b">
        <f t="shared" si="100"/>
        <v>0</v>
      </c>
      <c r="O274" s="92" t="str">
        <f t="shared" si="101"/>
        <v/>
      </c>
      <c r="P274" s="13" t="b">
        <f t="shared" si="102"/>
        <v>0</v>
      </c>
      <c r="Q274" s="92" t="str">
        <f t="shared" si="103"/>
        <v/>
      </c>
      <c r="R274" s="92" t="b">
        <f t="shared" si="104"/>
        <v>0</v>
      </c>
      <c r="S274" s="94" t="e">
        <f t="shared" si="88"/>
        <v>#VALUE!</v>
      </c>
      <c r="T274" s="94" t="e">
        <f t="shared" si="89"/>
        <v>#VALUE!</v>
      </c>
      <c r="U274" s="94" t="e">
        <f t="shared" si="90"/>
        <v>#VALUE!</v>
      </c>
      <c r="V274" s="95" t="e">
        <f t="shared" si="91"/>
        <v>#VALUE!</v>
      </c>
      <c r="W274" s="95" t="e">
        <f t="shared" si="105"/>
        <v>#VALUE!</v>
      </c>
      <c r="X274" s="95" t="b">
        <f t="shared" si="109"/>
        <v>0</v>
      </c>
      <c r="Y274" s="76" t="str">
        <f t="shared" si="92"/>
        <v/>
      </c>
      <c r="Z274" s="94" t="e" cm="1">
        <f t="array" aca="1" ref="Z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AA274" s="94" t="str">
        <f t="shared" si="93"/>
        <v/>
      </c>
      <c r="AB274" s="96" t="b">
        <f t="shared" si="94"/>
        <v>0</v>
      </c>
      <c r="AC274" s="195">
        <f t="shared" si="106"/>
        <v>0</v>
      </c>
      <c r="AD274" s="195">
        <f>SUMIF($C$14:C273,C274,$AC$14:AC273)</f>
        <v>0</v>
      </c>
      <c r="AE274" s="15">
        <f t="shared" si="107"/>
        <v>10000</v>
      </c>
      <c r="AF274" s="195">
        <f t="shared" si="108"/>
        <v>0</v>
      </c>
    </row>
    <row r="275" spans="1:32" s="30" customFormat="1" x14ac:dyDescent="0.25">
      <c r="A275" s="19">
        <v>261</v>
      </c>
      <c r="B275" s="20"/>
      <c r="C275" s="123"/>
      <c r="D275" s="20"/>
      <c r="E275" s="20"/>
      <c r="F275" s="20"/>
      <c r="G275" s="140"/>
      <c r="H275" s="197">
        <f t="shared" si="95"/>
        <v>0</v>
      </c>
      <c r="I275" s="135" t="str">
        <f t="shared" si="96"/>
        <v/>
      </c>
      <c r="J275" s="92" t="b">
        <f t="shared" si="97"/>
        <v>0</v>
      </c>
      <c r="K275" s="92" t="str">
        <f t="shared" si="98"/>
        <v/>
      </c>
      <c r="L275" s="92" t="b">
        <f>IF(C275="",FALSE,IFERROR(NOT(MATCH(C275,'Anställda och korttidsarbete'!$C:$C,0)&gt;0),TRUE))</f>
        <v>0</v>
      </c>
      <c r="M275" s="92" t="str">
        <f t="shared" si="99"/>
        <v/>
      </c>
      <c r="N275" s="92" t="b">
        <f t="shared" si="100"/>
        <v>0</v>
      </c>
      <c r="O275" s="92" t="str">
        <f t="shared" si="101"/>
        <v/>
      </c>
      <c r="P275" s="13" t="b">
        <f t="shared" si="102"/>
        <v>0</v>
      </c>
      <c r="Q275" s="92" t="str">
        <f t="shared" si="103"/>
        <v/>
      </c>
      <c r="R275" s="92" t="b">
        <f t="shared" si="104"/>
        <v>0</v>
      </c>
      <c r="S275" s="94" t="e">
        <f t="shared" si="88"/>
        <v>#VALUE!</v>
      </c>
      <c r="T275" s="94" t="e">
        <f t="shared" si="89"/>
        <v>#VALUE!</v>
      </c>
      <c r="U275" s="94" t="e">
        <f t="shared" si="90"/>
        <v>#VALUE!</v>
      </c>
      <c r="V275" s="95" t="e">
        <f t="shared" si="91"/>
        <v>#VALUE!</v>
      </c>
      <c r="W275" s="95" t="e">
        <f t="shared" si="105"/>
        <v>#VALUE!</v>
      </c>
      <c r="X275" s="95" t="b">
        <f t="shared" si="109"/>
        <v>0</v>
      </c>
      <c r="Y275" s="76" t="str">
        <f t="shared" si="92"/>
        <v/>
      </c>
      <c r="Z275" s="94" t="e" cm="1">
        <f t="array" aca="1" ref="Z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AA275" s="94" t="str">
        <f t="shared" si="93"/>
        <v/>
      </c>
      <c r="AB275" s="96" t="b">
        <f t="shared" si="94"/>
        <v>0</v>
      </c>
      <c r="AC275" s="195">
        <f t="shared" si="106"/>
        <v>0</v>
      </c>
      <c r="AD275" s="195">
        <f>SUMIF($C$14:C274,C275,$AC$14:AC274)</f>
        <v>0</v>
      </c>
      <c r="AE275" s="15">
        <f t="shared" si="107"/>
        <v>10000</v>
      </c>
      <c r="AF275" s="195">
        <f t="shared" si="108"/>
        <v>0</v>
      </c>
    </row>
    <row r="276" spans="1:32" s="30" customFormat="1" x14ac:dyDescent="0.25">
      <c r="A276" s="19">
        <v>262</v>
      </c>
      <c r="B276" s="20"/>
      <c r="C276" s="123"/>
      <c r="D276" s="20"/>
      <c r="E276" s="20"/>
      <c r="F276" s="20"/>
      <c r="G276" s="140"/>
      <c r="H276" s="197">
        <f t="shared" si="95"/>
        <v>0</v>
      </c>
      <c r="I276" s="135" t="str">
        <f t="shared" si="96"/>
        <v/>
      </c>
      <c r="J276" s="92" t="b">
        <f t="shared" si="97"/>
        <v>0</v>
      </c>
      <c r="K276" s="92" t="str">
        <f t="shared" si="98"/>
        <v/>
      </c>
      <c r="L276" s="92" t="b">
        <f>IF(C276="",FALSE,IFERROR(NOT(MATCH(C276,'Anställda och korttidsarbete'!$C:$C,0)&gt;0),TRUE))</f>
        <v>0</v>
      </c>
      <c r="M276" s="92" t="str">
        <f t="shared" si="99"/>
        <v/>
      </c>
      <c r="N276" s="92" t="b">
        <f t="shared" si="100"/>
        <v>0</v>
      </c>
      <c r="O276" s="92" t="str">
        <f t="shared" si="101"/>
        <v/>
      </c>
      <c r="P276" s="13" t="b">
        <f t="shared" si="102"/>
        <v>0</v>
      </c>
      <c r="Q276" s="92" t="str">
        <f t="shared" si="103"/>
        <v/>
      </c>
      <c r="R276" s="92" t="b">
        <f t="shared" si="104"/>
        <v>0</v>
      </c>
      <c r="S276" s="94" t="e">
        <f t="shared" si="88"/>
        <v>#VALUE!</v>
      </c>
      <c r="T276" s="94" t="e">
        <f t="shared" si="89"/>
        <v>#VALUE!</v>
      </c>
      <c r="U276" s="94" t="e">
        <f t="shared" si="90"/>
        <v>#VALUE!</v>
      </c>
      <c r="V276" s="95" t="e">
        <f t="shared" si="91"/>
        <v>#VALUE!</v>
      </c>
      <c r="W276" s="95" t="e">
        <f t="shared" si="105"/>
        <v>#VALUE!</v>
      </c>
      <c r="X276" s="95" t="b">
        <f t="shared" si="109"/>
        <v>0</v>
      </c>
      <c r="Y276" s="76" t="str">
        <f t="shared" si="92"/>
        <v/>
      </c>
      <c r="Z276" s="94" t="e" cm="1">
        <f t="array" aca="1" ref="Z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AA276" s="94" t="str">
        <f t="shared" si="93"/>
        <v/>
      </c>
      <c r="AB276" s="96" t="b">
        <f t="shared" si="94"/>
        <v>0</v>
      </c>
      <c r="AC276" s="195">
        <f t="shared" si="106"/>
        <v>0</v>
      </c>
      <c r="AD276" s="195">
        <f>SUMIF($C$14:C275,C276,$AC$14:AC275)</f>
        <v>0</v>
      </c>
      <c r="AE276" s="15">
        <f t="shared" si="107"/>
        <v>10000</v>
      </c>
      <c r="AF276" s="195">
        <f t="shared" si="108"/>
        <v>0</v>
      </c>
    </row>
    <row r="277" spans="1:32" s="30" customFormat="1" x14ac:dyDescent="0.25">
      <c r="A277" s="19">
        <v>263</v>
      </c>
      <c r="B277" s="20"/>
      <c r="C277" s="123"/>
      <c r="D277" s="20"/>
      <c r="E277" s="20"/>
      <c r="F277" s="20"/>
      <c r="G277" s="140"/>
      <c r="H277" s="197">
        <f t="shared" si="95"/>
        <v>0</v>
      </c>
      <c r="I277" s="135" t="str">
        <f t="shared" si="96"/>
        <v/>
      </c>
      <c r="J277" s="92" t="b">
        <f t="shared" si="97"/>
        <v>0</v>
      </c>
      <c r="K277" s="92" t="str">
        <f t="shared" si="98"/>
        <v/>
      </c>
      <c r="L277" s="92" t="b">
        <f>IF(C277="",FALSE,IFERROR(NOT(MATCH(C277,'Anställda och korttidsarbete'!$C:$C,0)&gt;0),TRUE))</f>
        <v>0</v>
      </c>
      <c r="M277" s="92" t="str">
        <f t="shared" si="99"/>
        <v/>
      </c>
      <c r="N277" s="92" t="b">
        <f t="shared" si="100"/>
        <v>0</v>
      </c>
      <c r="O277" s="92" t="str">
        <f t="shared" si="101"/>
        <v/>
      </c>
      <c r="P277" s="13" t="b">
        <f t="shared" si="102"/>
        <v>0</v>
      </c>
      <c r="Q277" s="92" t="str">
        <f t="shared" si="103"/>
        <v/>
      </c>
      <c r="R277" s="92" t="b">
        <f t="shared" si="104"/>
        <v>0</v>
      </c>
      <c r="S277" s="94" t="e">
        <f t="shared" si="88"/>
        <v>#VALUE!</v>
      </c>
      <c r="T277" s="94" t="e">
        <f t="shared" si="89"/>
        <v>#VALUE!</v>
      </c>
      <c r="U277" s="94" t="e">
        <f t="shared" si="90"/>
        <v>#VALUE!</v>
      </c>
      <c r="V277" s="95" t="e">
        <f t="shared" si="91"/>
        <v>#VALUE!</v>
      </c>
      <c r="W277" s="95" t="e">
        <f t="shared" si="105"/>
        <v>#VALUE!</v>
      </c>
      <c r="X277" s="95" t="b">
        <f t="shared" si="109"/>
        <v>0</v>
      </c>
      <c r="Y277" s="76" t="str">
        <f t="shared" si="92"/>
        <v/>
      </c>
      <c r="Z277" s="94" t="e" cm="1">
        <f t="array" aca="1" ref="Z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AA277" s="94" t="str">
        <f t="shared" si="93"/>
        <v/>
      </c>
      <c r="AB277" s="96" t="b">
        <f t="shared" si="94"/>
        <v>0</v>
      </c>
      <c r="AC277" s="195">
        <f t="shared" si="106"/>
        <v>0</v>
      </c>
      <c r="AD277" s="195">
        <f>SUMIF($C$14:C276,C277,$AC$14:AC276)</f>
        <v>0</v>
      </c>
      <c r="AE277" s="15">
        <f t="shared" si="107"/>
        <v>10000</v>
      </c>
      <c r="AF277" s="195">
        <f t="shared" si="108"/>
        <v>0</v>
      </c>
    </row>
    <row r="278" spans="1:32" s="30" customFormat="1" x14ac:dyDescent="0.25">
      <c r="A278" s="19">
        <v>264</v>
      </c>
      <c r="B278" s="20"/>
      <c r="C278" s="123"/>
      <c r="D278" s="20"/>
      <c r="E278" s="20"/>
      <c r="F278" s="20"/>
      <c r="G278" s="140"/>
      <c r="H278" s="197">
        <f t="shared" si="95"/>
        <v>0</v>
      </c>
      <c r="I278" s="135" t="str">
        <f t="shared" si="96"/>
        <v/>
      </c>
      <c r="J278" s="92" t="b">
        <f t="shared" si="97"/>
        <v>0</v>
      </c>
      <c r="K278" s="92" t="str">
        <f t="shared" si="98"/>
        <v/>
      </c>
      <c r="L278" s="92" t="b">
        <f>IF(C278="",FALSE,IFERROR(NOT(MATCH(C278,'Anställda och korttidsarbete'!$C:$C,0)&gt;0),TRUE))</f>
        <v>0</v>
      </c>
      <c r="M278" s="92" t="str">
        <f t="shared" si="99"/>
        <v/>
      </c>
      <c r="N278" s="92" t="b">
        <f t="shared" si="100"/>
        <v>0</v>
      </c>
      <c r="O278" s="92" t="str">
        <f t="shared" si="101"/>
        <v/>
      </c>
      <c r="P278" s="13" t="b">
        <f t="shared" si="102"/>
        <v>0</v>
      </c>
      <c r="Q278" s="92" t="str">
        <f t="shared" si="103"/>
        <v/>
      </c>
      <c r="R278" s="92" t="b">
        <f t="shared" si="104"/>
        <v>0</v>
      </c>
      <c r="S278" s="94" t="e">
        <f t="shared" si="88"/>
        <v>#VALUE!</v>
      </c>
      <c r="T278" s="94" t="e">
        <f t="shared" si="89"/>
        <v>#VALUE!</v>
      </c>
      <c r="U278" s="94" t="e">
        <f t="shared" si="90"/>
        <v>#VALUE!</v>
      </c>
      <c r="V278" s="95" t="e">
        <f t="shared" si="91"/>
        <v>#VALUE!</v>
      </c>
      <c r="W278" s="95" t="e">
        <f t="shared" si="105"/>
        <v>#VALUE!</v>
      </c>
      <c r="X278" s="95" t="b">
        <f t="shared" si="109"/>
        <v>0</v>
      </c>
      <c r="Y278" s="76" t="str">
        <f t="shared" si="92"/>
        <v/>
      </c>
      <c r="Z278" s="94" t="e" cm="1">
        <f t="array" aca="1" ref="Z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AA278" s="94" t="str">
        <f t="shared" si="93"/>
        <v/>
      </c>
      <c r="AB278" s="96" t="b">
        <f t="shared" si="94"/>
        <v>0</v>
      </c>
      <c r="AC278" s="195">
        <f t="shared" si="106"/>
        <v>0</v>
      </c>
      <c r="AD278" s="195">
        <f>SUMIF($C$14:C277,C278,$AC$14:AC277)</f>
        <v>0</v>
      </c>
      <c r="AE278" s="15">
        <f t="shared" si="107"/>
        <v>10000</v>
      </c>
      <c r="AF278" s="195">
        <f t="shared" si="108"/>
        <v>0</v>
      </c>
    </row>
    <row r="279" spans="1:32" s="30" customFormat="1" x14ac:dyDescent="0.25">
      <c r="A279" s="19">
        <v>265</v>
      </c>
      <c r="B279" s="20"/>
      <c r="C279" s="123"/>
      <c r="D279" s="20"/>
      <c r="E279" s="20"/>
      <c r="F279" s="20"/>
      <c r="G279" s="140"/>
      <c r="H279" s="197">
        <f t="shared" si="95"/>
        <v>0</v>
      </c>
      <c r="I279" s="135" t="str">
        <f t="shared" si="96"/>
        <v/>
      </c>
      <c r="J279" s="92" t="b">
        <f t="shared" si="97"/>
        <v>0</v>
      </c>
      <c r="K279" s="92" t="str">
        <f t="shared" si="98"/>
        <v/>
      </c>
      <c r="L279" s="92" t="b">
        <f>IF(C279="",FALSE,IFERROR(NOT(MATCH(C279,'Anställda och korttidsarbete'!$C:$C,0)&gt;0),TRUE))</f>
        <v>0</v>
      </c>
      <c r="M279" s="92" t="str">
        <f t="shared" si="99"/>
        <v/>
      </c>
      <c r="N279" s="92" t="b">
        <f t="shared" si="100"/>
        <v>0</v>
      </c>
      <c r="O279" s="92" t="str">
        <f t="shared" si="101"/>
        <v/>
      </c>
      <c r="P279" s="13" t="b">
        <f t="shared" si="102"/>
        <v>0</v>
      </c>
      <c r="Q279" s="92" t="str">
        <f t="shared" si="103"/>
        <v/>
      </c>
      <c r="R279" s="92" t="b">
        <f t="shared" si="104"/>
        <v>0</v>
      </c>
      <c r="S279" s="94" t="e">
        <f t="shared" si="88"/>
        <v>#VALUE!</v>
      </c>
      <c r="T279" s="94" t="e">
        <f t="shared" si="89"/>
        <v>#VALUE!</v>
      </c>
      <c r="U279" s="94" t="e">
        <f t="shared" si="90"/>
        <v>#VALUE!</v>
      </c>
      <c r="V279" s="95" t="e">
        <f t="shared" si="91"/>
        <v>#VALUE!</v>
      </c>
      <c r="W279" s="95" t="e">
        <f t="shared" si="105"/>
        <v>#VALUE!</v>
      </c>
      <c r="X279" s="95" t="b">
        <f t="shared" si="109"/>
        <v>0</v>
      </c>
      <c r="Y279" s="76" t="str">
        <f t="shared" si="92"/>
        <v/>
      </c>
      <c r="Z279" s="94" t="e" cm="1">
        <f t="array" aca="1" ref="Z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AA279" s="94" t="str">
        <f t="shared" si="93"/>
        <v/>
      </c>
      <c r="AB279" s="96" t="b">
        <f t="shared" si="94"/>
        <v>0</v>
      </c>
      <c r="AC279" s="195">
        <f t="shared" si="106"/>
        <v>0</v>
      </c>
      <c r="AD279" s="195">
        <f>SUMIF($C$14:C278,C279,$AC$14:AC278)</f>
        <v>0</v>
      </c>
      <c r="AE279" s="15">
        <f t="shared" si="107"/>
        <v>10000</v>
      </c>
      <c r="AF279" s="195">
        <f t="shared" si="108"/>
        <v>0</v>
      </c>
    </row>
    <row r="280" spans="1:32" s="30" customFormat="1" x14ac:dyDescent="0.25">
      <c r="A280" s="19">
        <v>266</v>
      </c>
      <c r="B280" s="20"/>
      <c r="C280" s="123"/>
      <c r="D280" s="20"/>
      <c r="E280" s="20"/>
      <c r="F280" s="20"/>
      <c r="G280" s="140"/>
      <c r="H280" s="197">
        <f t="shared" si="95"/>
        <v>0</v>
      </c>
      <c r="I280" s="135" t="str">
        <f t="shared" si="96"/>
        <v/>
      </c>
      <c r="J280" s="92" t="b">
        <f t="shared" si="97"/>
        <v>0</v>
      </c>
      <c r="K280" s="92" t="str">
        <f t="shared" si="98"/>
        <v/>
      </c>
      <c r="L280" s="92" t="b">
        <f>IF(C280="",FALSE,IFERROR(NOT(MATCH(C280,'Anställda och korttidsarbete'!$C:$C,0)&gt;0),TRUE))</f>
        <v>0</v>
      </c>
      <c r="M280" s="92" t="str">
        <f t="shared" si="99"/>
        <v/>
      </c>
      <c r="N280" s="92" t="b">
        <f t="shared" si="100"/>
        <v>0</v>
      </c>
      <c r="O280" s="92" t="str">
        <f t="shared" si="101"/>
        <v/>
      </c>
      <c r="P280" s="13" t="b">
        <f t="shared" si="102"/>
        <v>0</v>
      </c>
      <c r="Q280" s="92" t="str">
        <f t="shared" si="103"/>
        <v/>
      </c>
      <c r="R280" s="92" t="b">
        <f t="shared" si="104"/>
        <v>0</v>
      </c>
      <c r="S280" s="94" t="e">
        <f t="shared" si="88"/>
        <v>#VALUE!</v>
      </c>
      <c r="T280" s="94" t="e">
        <f t="shared" si="89"/>
        <v>#VALUE!</v>
      </c>
      <c r="U280" s="94" t="e">
        <f t="shared" si="90"/>
        <v>#VALUE!</v>
      </c>
      <c r="V280" s="95" t="e">
        <f t="shared" si="91"/>
        <v>#VALUE!</v>
      </c>
      <c r="W280" s="95" t="e">
        <f t="shared" si="105"/>
        <v>#VALUE!</v>
      </c>
      <c r="X280" s="95" t="b">
        <f t="shared" si="109"/>
        <v>0</v>
      </c>
      <c r="Y280" s="76" t="str">
        <f t="shared" si="92"/>
        <v/>
      </c>
      <c r="Z280" s="94" t="e" cm="1">
        <f t="array" aca="1" ref="Z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AA280" s="94" t="str">
        <f t="shared" si="93"/>
        <v/>
      </c>
      <c r="AB280" s="96" t="b">
        <f t="shared" si="94"/>
        <v>0</v>
      </c>
      <c r="AC280" s="195">
        <f t="shared" si="106"/>
        <v>0</v>
      </c>
      <c r="AD280" s="195">
        <f>SUMIF($C$14:C279,C280,$AC$14:AC279)</f>
        <v>0</v>
      </c>
      <c r="AE280" s="15">
        <f t="shared" si="107"/>
        <v>10000</v>
      </c>
      <c r="AF280" s="195">
        <f t="shared" si="108"/>
        <v>0</v>
      </c>
    </row>
    <row r="281" spans="1:32" s="30" customFormat="1" x14ac:dyDescent="0.25">
      <c r="A281" s="19">
        <v>267</v>
      </c>
      <c r="B281" s="20"/>
      <c r="C281" s="123"/>
      <c r="D281" s="20"/>
      <c r="E281" s="20"/>
      <c r="F281" s="20"/>
      <c r="G281" s="140"/>
      <c r="H281" s="197">
        <f t="shared" si="95"/>
        <v>0</v>
      </c>
      <c r="I281" s="135" t="str">
        <f t="shared" si="96"/>
        <v/>
      </c>
      <c r="J281" s="92" t="b">
        <f t="shared" si="97"/>
        <v>0</v>
      </c>
      <c r="K281" s="92" t="str">
        <f t="shared" si="98"/>
        <v/>
      </c>
      <c r="L281" s="92" t="b">
        <f>IF(C281="",FALSE,IFERROR(NOT(MATCH(C281,'Anställda och korttidsarbete'!$C:$C,0)&gt;0),TRUE))</f>
        <v>0</v>
      </c>
      <c r="M281" s="92" t="str">
        <f t="shared" si="99"/>
        <v/>
      </c>
      <c r="N281" s="92" t="b">
        <f t="shared" si="100"/>
        <v>0</v>
      </c>
      <c r="O281" s="92" t="str">
        <f t="shared" si="101"/>
        <v/>
      </c>
      <c r="P281" s="13" t="b">
        <f t="shared" si="102"/>
        <v>0</v>
      </c>
      <c r="Q281" s="92" t="str">
        <f t="shared" si="103"/>
        <v/>
      </c>
      <c r="R281" s="92" t="b">
        <f t="shared" si="104"/>
        <v>0</v>
      </c>
      <c r="S281" s="94" t="e">
        <f t="shared" si="88"/>
        <v>#VALUE!</v>
      </c>
      <c r="T281" s="94" t="e">
        <f t="shared" si="89"/>
        <v>#VALUE!</v>
      </c>
      <c r="U281" s="94" t="e">
        <f t="shared" si="90"/>
        <v>#VALUE!</v>
      </c>
      <c r="V281" s="95" t="e">
        <f t="shared" si="91"/>
        <v>#VALUE!</v>
      </c>
      <c r="W281" s="95" t="e">
        <f t="shared" si="105"/>
        <v>#VALUE!</v>
      </c>
      <c r="X281" s="95" t="b">
        <f t="shared" si="109"/>
        <v>0</v>
      </c>
      <c r="Y281" s="76" t="str">
        <f t="shared" si="92"/>
        <v/>
      </c>
      <c r="Z281" s="94" t="e" cm="1">
        <f t="array" aca="1" ref="Z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AA281" s="94" t="str">
        <f t="shared" si="93"/>
        <v/>
      </c>
      <c r="AB281" s="96" t="b">
        <f t="shared" si="94"/>
        <v>0</v>
      </c>
      <c r="AC281" s="195">
        <f t="shared" si="106"/>
        <v>0</v>
      </c>
      <c r="AD281" s="195">
        <f>SUMIF($C$14:C280,C281,$AC$14:AC280)</f>
        <v>0</v>
      </c>
      <c r="AE281" s="15">
        <f t="shared" si="107"/>
        <v>10000</v>
      </c>
      <c r="AF281" s="195">
        <f t="shared" si="108"/>
        <v>0</v>
      </c>
    </row>
    <row r="282" spans="1:32" s="30" customFormat="1" x14ac:dyDescent="0.25">
      <c r="A282" s="19">
        <v>268</v>
      </c>
      <c r="B282" s="20"/>
      <c r="C282" s="123"/>
      <c r="D282" s="20"/>
      <c r="E282" s="20"/>
      <c r="F282" s="20"/>
      <c r="G282" s="140"/>
      <c r="H282" s="197">
        <f t="shared" si="95"/>
        <v>0</v>
      </c>
      <c r="I282" s="135" t="str">
        <f t="shared" si="96"/>
        <v/>
      </c>
      <c r="J282" s="92" t="b">
        <f t="shared" si="97"/>
        <v>0</v>
      </c>
      <c r="K282" s="92" t="str">
        <f t="shared" si="98"/>
        <v/>
      </c>
      <c r="L282" s="92" t="b">
        <f>IF(C282="",FALSE,IFERROR(NOT(MATCH(C282,'Anställda och korttidsarbete'!$C:$C,0)&gt;0),TRUE))</f>
        <v>0</v>
      </c>
      <c r="M282" s="92" t="str">
        <f t="shared" si="99"/>
        <v/>
      </c>
      <c r="N282" s="92" t="b">
        <f t="shared" si="100"/>
        <v>0</v>
      </c>
      <c r="O282" s="92" t="str">
        <f t="shared" si="101"/>
        <v/>
      </c>
      <c r="P282" s="13" t="b">
        <f t="shared" si="102"/>
        <v>0</v>
      </c>
      <c r="Q282" s="92" t="str">
        <f t="shared" si="103"/>
        <v/>
      </c>
      <c r="R282" s="92" t="b">
        <f t="shared" si="104"/>
        <v>0</v>
      </c>
      <c r="S282" s="94" t="e">
        <f t="shared" si="88"/>
        <v>#VALUE!</v>
      </c>
      <c r="T282" s="94" t="e">
        <f t="shared" si="89"/>
        <v>#VALUE!</v>
      </c>
      <c r="U282" s="94" t="e">
        <f t="shared" si="90"/>
        <v>#VALUE!</v>
      </c>
      <c r="V282" s="95" t="e">
        <f t="shared" si="91"/>
        <v>#VALUE!</v>
      </c>
      <c r="W282" s="95" t="e">
        <f t="shared" si="105"/>
        <v>#VALUE!</v>
      </c>
      <c r="X282" s="95" t="b">
        <f t="shared" si="109"/>
        <v>0</v>
      </c>
      <c r="Y282" s="76" t="str">
        <f t="shared" si="92"/>
        <v/>
      </c>
      <c r="Z282" s="94" t="e" cm="1">
        <f t="array" aca="1" ref="Z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AA282" s="94" t="str">
        <f t="shared" si="93"/>
        <v/>
      </c>
      <c r="AB282" s="96" t="b">
        <f t="shared" si="94"/>
        <v>0</v>
      </c>
      <c r="AC282" s="195">
        <f t="shared" si="106"/>
        <v>0</v>
      </c>
      <c r="AD282" s="195">
        <f>SUMIF($C$14:C281,C282,$AC$14:AC281)</f>
        <v>0</v>
      </c>
      <c r="AE282" s="15">
        <f t="shared" si="107"/>
        <v>10000</v>
      </c>
      <c r="AF282" s="195">
        <f t="shared" si="108"/>
        <v>0</v>
      </c>
    </row>
    <row r="283" spans="1:32" s="30" customFormat="1" x14ac:dyDescent="0.25">
      <c r="A283" s="19">
        <v>269</v>
      </c>
      <c r="B283" s="20"/>
      <c r="C283" s="123"/>
      <c r="D283" s="20"/>
      <c r="E283" s="20"/>
      <c r="F283" s="20"/>
      <c r="G283" s="140"/>
      <c r="H283" s="197">
        <f t="shared" si="95"/>
        <v>0</v>
      </c>
      <c r="I283" s="135" t="str">
        <f t="shared" si="96"/>
        <v/>
      </c>
      <c r="J283" s="92" t="b">
        <f t="shared" si="97"/>
        <v>0</v>
      </c>
      <c r="K283" s="92" t="str">
        <f t="shared" si="98"/>
        <v/>
      </c>
      <c r="L283" s="92" t="b">
        <f>IF(C283="",FALSE,IFERROR(NOT(MATCH(C283,'Anställda och korttidsarbete'!$C:$C,0)&gt;0),TRUE))</f>
        <v>0</v>
      </c>
      <c r="M283" s="92" t="str">
        <f t="shared" si="99"/>
        <v/>
      </c>
      <c r="N283" s="92" t="b">
        <f t="shared" si="100"/>
        <v>0</v>
      </c>
      <c r="O283" s="92" t="str">
        <f t="shared" si="101"/>
        <v/>
      </c>
      <c r="P283" s="13" t="b">
        <f t="shared" si="102"/>
        <v>0</v>
      </c>
      <c r="Q283" s="92" t="str">
        <f t="shared" si="103"/>
        <v/>
      </c>
      <c r="R283" s="92" t="b">
        <f t="shared" si="104"/>
        <v>0</v>
      </c>
      <c r="S283" s="94" t="e">
        <f t="shared" si="88"/>
        <v>#VALUE!</v>
      </c>
      <c r="T283" s="94" t="e">
        <f t="shared" si="89"/>
        <v>#VALUE!</v>
      </c>
      <c r="U283" s="94" t="e">
        <f t="shared" si="90"/>
        <v>#VALUE!</v>
      </c>
      <c r="V283" s="95" t="e">
        <f t="shared" si="91"/>
        <v>#VALUE!</v>
      </c>
      <c r="W283" s="95" t="e">
        <f t="shared" si="105"/>
        <v>#VALUE!</v>
      </c>
      <c r="X283" s="95" t="b">
        <f t="shared" si="109"/>
        <v>0</v>
      </c>
      <c r="Y283" s="76" t="str">
        <f t="shared" si="92"/>
        <v/>
      </c>
      <c r="Z283" s="94" t="e" cm="1">
        <f t="array" aca="1" ref="Z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AA283" s="94" t="str">
        <f t="shared" si="93"/>
        <v/>
      </c>
      <c r="AB283" s="96" t="b">
        <f t="shared" si="94"/>
        <v>0</v>
      </c>
      <c r="AC283" s="195">
        <f t="shared" si="106"/>
        <v>0</v>
      </c>
      <c r="AD283" s="195">
        <f>SUMIF($C$14:C282,C283,$AC$14:AC282)</f>
        <v>0</v>
      </c>
      <c r="AE283" s="15">
        <f t="shared" si="107"/>
        <v>10000</v>
      </c>
      <c r="AF283" s="195">
        <f t="shared" si="108"/>
        <v>0</v>
      </c>
    </row>
    <row r="284" spans="1:32" s="30" customFormat="1" x14ac:dyDescent="0.25">
      <c r="A284" s="19">
        <v>270</v>
      </c>
      <c r="B284" s="20"/>
      <c r="C284" s="123"/>
      <c r="D284" s="20"/>
      <c r="E284" s="20"/>
      <c r="F284" s="20"/>
      <c r="G284" s="140"/>
      <c r="H284" s="197">
        <f t="shared" si="95"/>
        <v>0</v>
      </c>
      <c r="I284" s="135" t="str">
        <f t="shared" si="96"/>
        <v/>
      </c>
      <c r="J284" s="92" t="b">
        <f t="shared" si="97"/>
        <v>0</v>
      </c>
      <c r="K284" s="92" t="str">
        <f t="shared" si="98"/>
        <v/>
      </c>
      <c r="L284" s="92" t="b">
        <f>IF(C284="",FALSE,IFERROR(NOT(MATCH(C284,'Anställda och korttidsarbete'!$C:$C,0)&gt;0),TRUE))</f>
        <v>0</v>
      </c>
      <c r="M284" s="92" t="str">
        <f t="shared" si="99"/>
        <v/>
      </c>
      <c r="N284" s="92" t="b">
        <f t="shared" si="100"/>
        <v>0</v>
      </c>
      <c r="O284" s="92" t="str">
        <f t="shared" si="101"/>
        <v/>
      </c>
      <c r="P284" s="13" t="b">
        <f t="shared" si="102"/>
        <v>0</v>
      </c>
      <c r="Q284" s="92" t="str">
        <f t="shared" si="103"/>
        <v/>
      </c>
      <c r="R284" s="92" t="b">
        <f t="shared" si="104"/>
        <v>0</v>
      </c>
      <c r="S284" s="94" t="e">
        <f t="shared" si="88"/>
        <v>#VALUE!</v>
      </c>
      <c r="T284" s="94" t="e">
        <f t="shared" si="89"/>
        <v>#VALUE!</v>
      </c>
      <c r="U284" s="94" t="e">
        <f t="shared" si="90"/>
        <v>#VALUE!</v>
      </c>
      <c r="V284" s="95" t="e">
        <f t="shared" si="91"/>
        <v>#VALUE!</v>
      </c>
      <c r="W284" s="95" t="e">
        <f t="shared" si="105"/>
        <v>#VALUE!</v>
      </c>
      <c r="X284" s="95" t="b">
        <f t="shared" si="109"/>
        <v>0</v>
      </c>
      <c r="Y284" s="76" t="str">
        <f t="shared" si="92"/>
        <v/>
      </c>
      <c r="Z284" s="94" t="e" cm="1">
        <f t="array" aca="1" ref="Z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AA284" s="94" t="str">
        <f t="shared" si="93"/>
        <v/>
      </c>
      <c r="AB284" s="96" t="b">
        <f t="shared" si="94"/>
        <v>0</v>
      </c>
      <c r="AC284" s="195">
        <f t="shared" si="106"/>
        <v>0</v>
      </c>
      <c r="AD284" s="195">
        <f>SUMIF($C$14:C283,C284,$AC$14:AC283)</f>
        <v>0</v>
      </c>
      <c r="AE284" s="15">
        <f t="shared" si="107"/>
        <v>10000</v>
      </c>
      <c r="AF284" s="195">
        <f t="shared" si="108"/>
        <v>0</v>
      </c>
    </row>
    <row r="285" spans="1:32" s="30" customFormat="1" x14ac:dyDescent="0.25">
      <c r="A285" s="19">
        <v>271</v>
      </c>
      <c r="B285" s="20"/>
      <c r="C285" s="123"/>
      <c r="D285" s="20"/>
      <c r="E285" s="20"/>
      <c r="F285" s="20"/>
      <c r="G285" s="140"/>
      <c r="H285" s="197">
        <f t="shared" si="95"/>
        <v>0</v>
      </c>
      <c r="I285" s="135" t="str">
        <f t="shared" si="96"/>
        <v/>
      </c>
      <c r="J285" s="92" t="b">
        <f t="shared" si="97"/>
        <v>0</v>
      </c>
      <c r="K285" s="92" t="str">
        <f t="shared" si="98"/>
        <v/>
      </c>
      <c r="L285" s="92" t="b">
        <f>IF(C285="",FALSE,IFERROR(NOT(MATCH(C285,'Anställda och korttidsarbete'!$C:$C,0)&gt;0),TRUE))</f>
        <v>0</v>
      </c>
      <c r="M285" s="92" t="str">
        <f t="shared" si="99"/>
        <v/>
      </c>
      <c r="N285" s="92" t="b">
        <f t="shared" si="100"/>
        <v>0</v>
      </c>
      <c r="O285" s="92" t="str">
        <f t="shared" si="101"/>
        <v/>
      </c>
      <c r="P285" s="13" t="b">
        <f t="shared" si="102"/>
        <v>0</v>
      </c>
      <c r="Q285" s="92" t="str">
        <f t="shared" si="103"/>
        <v/>
      </c>
      <c r="R285" s="92" t="b">
        <f t="shared" si="104"/>
        <v>0</v>
      </c>
      <c r="S285" s="94" t="e">
        <f t="shared" si="88"/>
        <v>#VALUE!</v>
      </c>
      <c r="T285" s="94" t="e">
        <f t="shared" si="89"/>
        <v>#VALUE!</v>
      </c>
      <c r="U285" s="94" t="e">
        <f t="shared" si="90"/>
        <v>#VALUE!</v>
      </c>
      <c r="V285" s="95" t="e">
        <f t="shared" si="91"/>
        <v>#VALUE!</v>
      </c>
      <c r="W285" s="95" t="e">
        <f t="shared" si="105"/>
        <v>#VALUE!</v>
      </c>
      <c r="X285" s="95" t="b">
        <f t="shared" si="109"/>
        <v>0</v>
      </c>
      <c r="Y285" s="76" t="str">
        <f t="shared" si="92"/>
        <v/>
      </c>
      <c r="Z285" s="94" t="e" cm="1">
        <f t="array" aca="1" ref="Z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AA285" s="94" t="str">
        <f t="shared" si="93"/>
        <v/>
      </c>
      <c r="AB285" s="96" t="b">
        <f t="shared" si="94"/>
        <v>0</v>
      </c>
      <c r="AC285" s="195">
        <f t="shared" si="106"/>
        <v>0</v>
      </c>
      <c r="AD285" s="195">
        <f>SUMIF($C$14:C284,C285,$AC$14:AC284)</f>
        <v>0</v>
      </c>
      <c r="AE285" s="15">
        <f t="shared" si="107"/>
        <v>10000</v>
      </c>
      <c r="AF285" s="195">
        <f t="shared" si="108"/>
        <v>0</v>
      </c>
    </row>
    <row r="286" spans="1:32" s="30" customFormat="1" x14ac:dyDescent="0.25">
      <c r="A286" s="19">
        <v>272</v>
      </c>
      <c r="B286" s="20"/>
      <c r="C286" s="123"/>
      <c r="D286" s="20"/>
      <c r="E286" s="20"/>
      <c r="F286" s="20"/>
      <c r="G286" s="140"/>
      <c r="H286" s="197">
        <f t="shared" si="95"/>
        <v>0</v>
      </c>
      <c r="I286" s="135" t="str">
        <f t="shared" si="96"/>
        <v/>
      </c>
      <c r="J286" s="92" t="b">
        <f t="shared" si="97"/>
        <v>0</v>
      </c>
      <c r="K286" s="92" t="str">
        <f t="shared" si="98"/>
        <v/>
      </c>
      <c r="L286" s="92" t="b">
        <f>IF(C286="",FALSE,IFERROR(NOT(MATCH(C286,'Anställda och korttidsarbete'!$C:$C,0)&gt;0),TRUE))</f>
        <v>0</v>
      </c>
      <c r="M286" s="92" t="str">
        <f t="shared" si="99"/>
        <v/>
      </c>
      <c r="N286" s="92" t="b">
        <f t="shared" si="100"/>
        <v>0</v>
      </c>
      <c r="O286" s="92" t="str">
        <f t="shared" si="101"/>
        <v/>
      </c>
      <c r="P286" s="13" t="b">
        <f t="shared" si="102"/>
        <v>0</v>
      </c>
      <c r="Q286" s="92" t="str">
        <f t="shared" si="103"/>
        <v/>
      </c>
      <c r="R286" s="92" t="b">
        <f t="shared" si="104"/>
        <v>0</v>
      </c>
      <c r="S286" s="94" t="e">
        <f t="shared" si="88"/>
        <v>#VALUE!</v>
      </c>
      <c r="T286" s="94" t="e">
        <f t="shared" si="89"/>
        <v>#VALUE!</v>
      </c>
      <c r="U286" s="94" t="e">
        <f t="shared" si="90"/>
        <v>#VALUE!</v>
      </c>
      <c r="V286" s="95" t="e">
        <f t="shared" si="91"/>
        <v>#VALUE!</v>
      </c>
      <c r="W286" s="95" t="e">
        <f t="shared" si="105"/>
        <v>#VALUE!</v>
      </c>
      <c r="X286" s="95" t="b">
        <f t="shared" si="109"/>
        <v>0</v>
      </c>
      <c r="Y286" s="76" t="str">
        <f t="shared" si="92"/>
        <v/>
      </c>
      <c r="Z286" s="94" t="e" cm="1">
        <f t="array" aca="1" ref="Z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AA286" s="94" t="str">
        <f t="shared" si="93"/>
        <v/>
      </c>
      <c r="AB286" s="96" t="b">
        <f t="shared" si="94"/>
        <v>0</v>
      </c>
      <c r="AC286" s="195">
        <f t="shared" si="106"/>
        <v>0</v>
      </c>
      <c r="AD286" s="195">
        <f>SUMIF($C$14:C285,C286,$AC$14:AC285)</f>
        <v>0</v>
      </c>
      <c r="AE286" s="15">
        <f t="shared" si="107"/>
        <v>10000</v>
      </c>
      <c r="AF286" s="195">
        <f t="shared" si="108"/>
        <v>0</v>
      </c>
    </row>
    <row r="287" spans="1:32" s="30" customFormat="1" x14ac:dyDescent="0.25">
      <c r="A287" s="19">
        <v>273</v>
      </c>
      <c r="B287" s="20"/>
      <c r="C287" s="123"/>
      <c r="D287" s="20"/>
      <c r="E287" s="20"/>
      <c r="F287" s="20"/>
      <c r="G287" s="140"/>
      <c r="H287" s="197">
        <f t="shared" si="95"/>
        <v>0</v>
      </c>
      <c r="I287" s="135" t="str">
        <f t="shared" si="96"/>
        <v/>
      </c>
      <c r="J287" s="92" t="b">
        <f t="shared" si="97"/>
        <v>0</v>
      </c>
      <c r="K287" s="92" t="str">
        <f t="shared" si="98"/>
        <v/>
      </c>
      <c r="L287" s="92" t="b">
        <f>IF(C287="",FALSE,IFERROR(NOT(MATCH(C287,'Anställda och korttidsarbete'!$C:$C,0)&gt;0),TRUE))</f>
        <v>0</v>
      </c>
      <c r="M287" s="92" t="str">
        <f t="shared" si="99"/>
        <v/>
      </c>
      <c r="N287" s="92" t="b">
        <f t="shared" si="100"/>
        <v>0</v>
      </c>
      <c r="O287" s="92" t="str">
        <f t="shared" si="101"/>
        <v/>
      </c>
      <c r="P287" s="13" t="b">
        <f t="shared" si="102"/>
        <v>0</v>
      </c>
      <c r="Q287" s="92" t="str">
        <f t="shared" si="103"/>
        <v/>
      </c>
      <c r="R287" s="92" t="b">
        <f t="shared" si="104"/>
        <v>0</v>
      </c>
      <c r="S287" s="94" t="e">
        <f t="shared" si="88"/>
        <v>#VALUE!</v>
      </c>
      <c r="T287" s="94" t="e">
        <f t="shared" si="89"/>
        <v>#VALUE!</v>
      </c>
      <c r="U287" s="94" t="e">
        <f t="shared" si="90"/>
        <v>#VALUE!</v>
      </c>
      <c r="V287" s="95" t="e">
        <f t="shared" si="91"/>
        <v>#VALUE!</v>
      </c>
      <c r="W287" s="95" t="e">
        <f t="shared" si="105"/>
        <v>#VALUE!</v>
      </c>
      <c r="X287" s="95" t="b">
        <f t="shared" si="109"/>
        <v>0</v>
      </c>
      <c r="Y287" s="76" t="str">
        <f t="shared" si="92"/>
        <v/>
      </c>
      <c r="Z287" s="94" t="e" cm="1">
        <f t="array" aca="1" ref="Z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AA287" s="94" t="str">
        <f t="shared" si="93"/>
        <v/>
      </c>
      <c r="AB287" s="96" t="b">
        <f t="shared" si="94"/>
        <v>0</v>
      </c>
      <c r="AC287" s="195">
        <f t="shared" si="106"/>
        <v>0</v>
      </c>
      <c r="AD287" s="195">
        <f>SUMIF($C$14:C286,C287,$AC$14:AC286)</f>
        <v>0</v>
      </c>
      <c r="AE287" s="15">
        <f t="shared" si="107"/>
        <v>10000</v>
      </c>
      <c r="AF287" s="195">
        <f t="shared" si="108"/>
        <v>0</v>
      </c>
    </row>
    <row r="288" spans="1:32" s="30" customFormat="1" x14ac:dyDescent="0.25">
      <c r="A288" s="19">
        <v>274</v>
      </c>
      <c r="B288" s="20"/>
      <c r="C288" s="123"/>
      <c r="D288" s="20"/>
      <c r="E288" s="20"/>
      <c r="F288" s="20"/>
      <c r="G288" s="140"/>
      <c r="H288" s="197">
        <f t="shared" si="95"/>
        <v>0</v>
      </c>
      <c r="I288" s="135" t="str">
        <f t="shared" si="96"/>
        <v/>
      </c>
      <c r="J288" s="92" t="b">
        <f t="shared" si="97"/>
        <v>0</v>
      </c>
      <c r="K288" s="92" t="str">
        <f t="shared" si="98"/>
        <v/>
      </c>
      <c r="L288" s="92" t="b">
        <f>IF(C288="",FALSE,IFERROR(NOT(MATCH(C288,'Anställda och korttidsarbete'!$C:$C,0)&gt;0),TRUE))</f>
        <v>0</v>
      </c>
      <c r="M288" s="92" t="str">
        <f t="shared" si="99"/>
        <v/>
      </c>
      <c r="N288" s="92" t="b">
        <f t="shared" si="100"/>
        <v>0</v>
      </c>
      <c r="O288" s="92" t="str">
        <f t="shared" si="101"/>
        <v/>
      </c>
      <c r="P288" s="13" t="b">
        <f t="shared" si="102"/>
        <v>0</v>
      </c>
      <c r="Q288" s="92" t="str">
        <f t="shared" si="103"/>
        <v/>
      </c>
      <c r="R288" s="92" t="b">
        <f t="shared" si="104"/>
        <v>0</v>
      </c>
      <c r="S288" s="94" t="e">
        <f t="shared" si="88"/>
        <v>#VALUE!</v>
      </c>
      <c r="T288" s="94" t="e">
        <f t="shared" si="89"/>
        <v>#VALUE!</v>
      </c>
      <c r="U288" s="94" t="e">
        <f t="shared" si="90"/>
        <v>#VALUE!</v>
      </c>
      <c r="V288" s="95" t="e">
        <f t="shared" si="91"/>
        <v>#VALUE!</v>
      </c>
      <c r="W288" s="95" t="e">
        <f t="shared" si="105"/>
        <v>#VALUE!</v>
      </c>
      <c r="X288" s="95" t="b">
        <f t="shared" si="109"/>
        <v>0</v>
      </c>
      <c r="Y288" s="76" t="str">
        <f t="shared" si="92"/>
        <v/>
      </c>
      <c r="Z288" s="94" t="e" cm="1">
        <f t="array" aca="1" ref="Z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AA288" s="94" t="str">
        <f t="shared" si="93"/>
        <v/>
      </c>
      <c r="AB288" s="96" t="b">
        <f t="shared" si="94"/>
        <v>0</v>
      </c>
      <c r="AC288" s="195">
        <f t="shared" si="106"/>
        <v>0</v>
      </c>
      <c r="AD288" s="195">
        <f>SUMIF($C$14:C287,C288,$AC$14:AC287)</f>
        <v>0</v>
      </c>
      <c r="AE288" s="15">
        <f t="shared" si="107"/>
        <v>10000</v>
      </c>
      <c r="AF288" s="195">
        <f t="shared" si="108"/>
        <v>0</v>
      </c>
    </row>
    <row r="289" spans="1:32" s="30" customFormat="1" x14ac:dyDescent="0.25">
      <c r="A289" s="19">
        <v>275</v>
      </c>
      <c r="B289" s="20"/>
      <c r="C289" s="123"/>
      <c r="D289" s="20"/>
      <c r="E289" s="20"/>
      <c r="F289" s="20"/>
      <c r="G289" s="140"/>
      <c r="H289" s="197">
        <f t="shared" si="95"/>
        <v>0</v>
      </c>
      <c r="I289" s="135" t="str">
        <f t="shared" si="96"/>
        <v/>
      </c>
      <c r="J289" s="92" t="b">
        <f t="shared" si="97"/>
        <v>0</v>
      </c>
      <c r="K289" s="92" t="str">
        <f t="shared" si="98"/>
        <v/>
      </c>
      <c r="L289" s="92" t="b">
        <f>IF(C289="",FALSE,IFERROR(NOT(MATCH(C289,'Anställda och korttidsarbete'!$C:$C,0)&gt;0),TRUE))</f>
        <v>0</v>
      </c>
      <c r="M289" s="92" t="str">
        <f t="shared" si="99"/>
        <v/>
      </c>
      <c r="N289" s="92" t="b">
        <f t="shared" si="100"/>
        <v>0</v>
      </c>
      <c r="O289" s="92" t="str">
        <f t="shared" si="101"/>
        <v/>
      </c>
      <c r="P289" s="13" t="b">
        <f t="shared" si="102"/>
        <v>0</v>
      </c>
      <c r="Q289" s="92" t="str">
        <f t="shared" si="103"/>
        <v/>
      </c>
      <c r="R289" s="92" t="b">
        <f t="shared" si="104"/>
        <v>0</v>
      </c>
      <c r="S289" s="94" t="e">
        <f t="shared" si="88"/>
        <v>#VALUE!</v>
      </c>
      <c r="T289" s="94" t="e">
        <f t="shared" si="89"/>
        <v>#VALUE!</v>
      </c>
      <c r="U289" s="94" t="e">
        <f t="shared" si="90"/>
        <v>#VALUE!</v>
      </c>
      <c r="V289" s="95" t="e">
        <f t="shared" si="91"/>
        <v>#VALUE!</v>
      </c>
      <c r="W289" s="95" t="e">
        <f t="shared" si="105"/>
        <v>#VALUE!</v>
      </c>
      <c r="X289" s="95" t="b">
        <f t="shared" si="109"/>
        <v>0</v>
      </c>
      <c r="Y289" s="76" t="str">
        <f t="shared" si="92"/>
        <v/>
      </c>
      <c r="Z289" s="94" t="e" cm="1">
        <f t="array" aca="1" ref="Z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AA289" s="94" t="str">
        <f t="shared" si="93"/>
        <v/>
      </c>
      <c r="AB289" s="96" t="b">
        <f t="shared" si="94"/>
        <v>0</v>
      </c>
      <c r="AC289" s="195">
        <f t="shared" si="106"/>
        <v>0</v>
      </c>
      <c r="AD289" s="195">
        <f>SUMIF($C$14:C288,C289,$AC$14:AC288)</f>
        <v>0</v>
      </c>
      <c r="AE289" s="15">
        <f t="shared" si="107"/>
        <v>10000</v>
      </c>
      <c r="AF289" s="195">
        <f t="shared" si="108"/>
        <v>0</v>
      </c>
    </row>
    <row r="290" spans="1:32" s="30" customFormat="1" x14ac:dyDescent="0.25">
      <c r="A290" s="19">
        <v>276</v>
      </c>
      <c r="B290" s="20"/>
      <c r="C290" s="123"/>
      <c r="D290" s="20"/>
      <c r="E290" s="20"/>
      <c r="F290" s="20"/>
      <c r="G290" s="140"/>
      <c r="H290" s="197">
        <f t="shared" si="95"/>
        <v>0</v>
      </c>
      <c r="I290" s="135" t="str">
        <f t="shared" si="96"/>
        <v/>
      </c>
      <c r="J290" s="92" t="b">
        <f t="shared" si="97"/>
        <v>0</v>
      </c>
      <c r="K290" s="92" t="str">
        <f t="shared" si="98"/>
        <v/>
      </c>
      <c r="L290" s="92" t="b">
        <f>IF(C290="",FALSE,IFERROR(NOT(MATCH(C290,'Anställda och korttidsarbete'!$C:$C,0)&gt;0),TRUE))</f>
        <v>0</v>
      </c>
      <c r="M290" s="92" t="str">
        <f t="shared" si="99"/>
        <v/>
      </c>
      <c r="N290" s="92" t="b">
        <f t="shared" si="100"/>
        <v>0</v>
      </c>
      <c r="O290" s="92" t="str">
        <f t="shared" si="101"/>
        <v/>
      </c>
      <c r="P290" s="13" t="b">
        <f t="shared" si="102"/>
        <v>0</v>
      </c>
      <c r="Q290" s="92" t="str">
        <f t="shared" si="103"/>
        <v/>
      </c>
      <c r="R290" s="92" t="b">
        <f t="shared" si="104"/>
        <v>0</v>
      </c>
      <c r="S290" s="94" t="e">
        <f t="shared" si="88"/>
        <v>#VALUE!</v>
      </c>
      <c r="T290" s="94" t="e">
        <f t="shared" si="89"/>
        <v>#VALUE!</v>
      </c>
      <c r="U290" s="94" t="e">
        <f t="shared" si="90"/>
        <v>#VALUE!</v>
      </c>
      <c r="V290" s="95" t="e">
        <f t="shared" si="91"/>
        <v>#VALUE!</v>
      </c>
      <c r="W290" s="95" t="e">
        <f t="shared" si="105"/>
        <v>#VALUE!</v>
      </c>
      <c r="X290" s="95" t="b">
        <f t="shared" si="109"/>
        <v>0</v>
      </c>
      <c r="Y290" s="76" t="str">
        <f t="shared" si="92"/>
        <v/>
      </c>
      <c r="Z290" s="94" t="e" cm="1">
        <f t="array" aca="1" ref="Z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AA290" s="94" t="str">
        <f t="shared" si="93"/>
        <v/>
      </c>
      <c r="AB290" s="96" t="b">
        <f t="shared" si="94"/>
        <v>0</v>
      </c>
      <c r="AC290" s="195">
        <f t="shared" si="106"/>
        <v>0</v>
      </c>
      <c r="AD290" s="195">
        <f>SUMIF($C$14:C289,C290,$AC$14:AC289)</f>
        <v>0</v>
      </c>
      <c r="AE290" s="15">
        <f t="shared" si="107"/>
        <v>10000</v>
      </c>
      <c r="AF290" s="195">
        <f t="shared" si="108"/>
        <v>0</v>
      </c>
    </row>
    <row r="291" spans="1:32" s="30" customFormat="1" x14ac:dyDescent="0.25">
      <c r="A291" s="19">
        <v>277</v>
      </c>
      <c r="B291" s="20"/>
      <c r="C291" s="123"/>
      <c r="D291" s="20"/>
      <c r="E291" s="20"/>
      <c r="F291" s="20"/>
      <c r="G291" s="140"/>
      <c r="H291" s="197">
        <f t="shared" si="95"/>
        <v>0</v>
      </c>
      <c r="I291" s="135" t="str">
        <f t="shared" si="96"/>
        <v/>
      </c>
      <c r="J291" s="92" t="b">
        <f t="shared" si="97"/>
        <v>0</v>
      </c>
      <c r="K291" s="92" t="str">
        <f t="shared" si="98"/>
        <v/>
      </c>
      <c r="L291" s="92" t="b">
        <f>IF(C291="",FALSE,IFERROR(NOT(MATCH(C291,'Anställda och korttidsarbete'!$C:$C,0)&gt;0),TRUE))</f>
        <v>0</v>
      </c>
      <c r="M291" s="92" t="str">
        <f t="shared" si="99"/>
        <v/>
      </c>
      <c r="N291" s="92" t="b">
        <f t="shared" si="100"/>
        <v>0</v>
      </c>
      <c r="O291" s="92" t="str">
        <f t="shared" si="101"/>
        <v/>
      </c>
      <c r="P291" s="13" t="b">
        <f t="shared" si="102"/>
        <v>0</v>
      </c>
      <c r="Q291" s="92" t="str">
        <f t="shared" si="103"/>
        <v/>
      </c>
      <c r="R291" s="92" t="b">
        <f t="shared" si="104"/>
        <v>0</v>
      </c>
      <c r="S291" s="94" t="e">
        <f t="shared" si="88"/>
        <v>#VALUE!</v>
      </c>
      <c r="T291" s="94" t="e">
        <f t="shared" si="89"/>
        <v>#VALUE!</v>
      </c>
      <c r="U291" s="94" t="e">
        <f t="shared" si="90"/>
        <v>#VALUE!</v>
      </c>
      <c r="V291" s="95" t="e">
        <f t="shared" si="91"/>
        <v>#VALUE!</v>
      </c>
      <c r="W291" s="95" t="e">
        <f t="shared" si="105"/>
        <v>#VALUE!</v>
      </c>
      <c r="X291" s="95" t="b">
        <f t="shared" si="109"/>
        <v>0</v>
      </c>
      <c r="Y291" s="76" t="str">
        <f t="shared" si="92"/>
        <v/>
      </c>
      <c r="Z291" s="94" t="e" cm="1">
        <f t="array" aca="1" ref="Z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AA291" s="94" t="str">
        <f t="shared" si="93"/>
        <v/>
      </c>
      <c r="AB291" s="96" t="b">
        <f t="shared" si="94"/>
        <v>0</v>
      </c>
      <c r="AC291" s="195">
        <f t="shared" si="106"/>
        <v>0</v>
      </c>
      <c r="AD291" s="195">
        <f>SUMIF($C$14:C290,C291,$AC$14:AC290)</f>
        <v>0</v>
      </c>
      <c r="AE291" s="15">
        <f t="shared" si="107"/>
        <v>10000</v>
      </c>
      <c r="AF291" s="195">
        <f t="shared" si="108"/>
        <v>0</v>
      </c>
    </row>
    <row r="292" spans="1:32" s="30" customFormat="1" x14ac:dyDescent="0.25">
      <c r="A292" s="19">
        <v>278</v>
      </c>
      <c r="B292" s="20"/>
      <c r="C292" s="123"/>
      <c r="D292" s="20"/>
      <c r="E292" s="20"/>
      <c r="F292" s="20"/>
      <c r="G292" s="140"/>
      <c r="H292" s="197">
        <f t="shared" si="95"/>
        <v>0</v>
      </c>
      <c r="I292" s="135" t="str">
        <f t="shared" si="96"/>
        <v/>
      </c>
      <c r="J292" s="92" t="b">
        <f t="shared" si="97"/>
        <v>0</v>
      </c>
      <c r="K292" s="92" t="str">
        <f t="shared" si="98"/>
        <v/>
      </c>
      <c r="L292" s="92" t="b">
        <f>IF(C292="",FALSE,IFERROR(NOT(MATCH(C292,'Anställda och korttidsarbete'!$C:$C,0)&gt;0),TRUE))</f>
        <v>0</v>
      </c>
      <c r="M292" s="92" t="str">
        <f t="shared" si="99"/>
        <v/>
      </c>
      <c r="N292" s="92" t="b">
        <f t="shared" si="100"/>
        <v>0</v>
      </c>
      <c r="O292" s="92" t="str">
        <f t="shared" si="101"/>
        <v/>
      </c>
      <c r="P292" s="13" t="b">
        <f t="shared" si="102"/>
        <v>0</v>
      </c>
      <c r="Q292" s="92" t="str">
        <f t="shared" si="103"/>
        <v/>
      </c>
      <c r="R292" s="92" t="b">
        <f t="shared" si="104"/>
        <v>0</v>
      </c>
      <c r="S292" s="94" t="e">
        <f t="shared" si="88"/>
        <v>#VALUE!</v>
      </c>
      <c r="T292" s="94" t="e">
        <f t="shared" si="89"/>
        <v>#VALUE!</v>
      </c>
      <c r="U292" s="94" t="e">
        <f t="shared" si="90"/>
        <v>#VALUE!</v>
      </c>
      <c r="V292" s="95" t="e">
        <f t="shared" si="91"/>
        <v>#VALUE!</v>
      </c>
      <c r="W292" s="95" t="e">
        <f t="shared" si="105"/>
        <v>#VALUE!</v>
      </c>
      <c r="X292" s="95" t="b">
        <f t="shared" si="109"/>
        <v>0</v>
      </c>
      <c r="Y292" s="76" t="str">
        <f t="shared" si="92"/>
        <v/>
      </c>
      <c r="Z292" s="94" t="e" cm="1">
        <f t="array" aca="1" ref="Z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AA292" s="94" t="str">
        <f t="shared" si="93"/>
        <v/>
      </c>
      <c r="AB292" s="96" t="b">
        <f t="shared" si="94"/>
        <v>0</v>
      </c>
      <c r="AC292" s="195">
        <f t="shared" si="106"/>
        <v>0</v>
      </c>
      <c r="AD292" s="195">
        <f>SUMIF($C$14:C291,C292,$AC$14:AC291)</f>
        <v>0</v>
      </c>
      <c r="AE292" s="15">
        <f t="shared" si="107"/>
        <v>10000</v>
      </c>
      <c r="AF292" s="195">
        <f t="shared" si="108"/>
        <v>0</v>
      </c>
    </row>
    <row r="293" spans="1:32" s="30" customFormat="1" x14ac:dyDescent="0.25">
      <c r="A293" s="19">
        <v>279</v>
      </c>
      <c r="B293" s="20"/>
      <c r="C293" s="123"/>
      <c r="D293" s="20"/>
      <c r="E293" s="20"/>
      <c r="F293" s="20"/>
      <c r="G293" s="140"/>
      <c r="H293" s="197">
        <f t="shared" si="95"/>
        <v>0</v>
      </c>
      <c r="I293" s="135" t="str">
        <f t="shared" si="96"/>
        <v/>
      </c>
      <c r="J293" s="92" t="b">
        <f t="shared" si="97"/>
        <v>0</v>
      </c>
      <c r="K293" s="92" t="str">
        <f t="shared" si="98"/>
        <v/>
      </c>
      <c r="L293" s="92" t="b">
        <f>IF(C293="",FALSE,IFERROR(NOT(MATCH(C293,'Anställda och korttidsarbete'!$C:$C,0)&gt;0),TRUE))</f>
        <v>0</v>
      </c>
      <c r="M293" s="92" t="str">
        <f t="shared" si="99"/>
        <v/>
      </c>
      <c r="N293" s="92" t="b">
        <f t="shared" si="100"/>
        <v>0</v>
      </c>
      <c r="O293" s="92" t="str">
        <f t="shared" si="101"/>
        <v/>
      </c>
      <c r="P293" s="13" t="b">
        <f t="shared" si="102"/>
        <v>0</v>
      </c>
      <c r="Q293" s="92" t="str">
        <f t="shared" si="103"/>
        <v/>
      </c>
      <c r="R293" s="92" t="b">
        <f t="shared" si="104"/>
        <v>0</v>
      </c>
      <c r="S293" s="94" t="e">
        <f t="shared" si="88"/>
        <v>#VALUE!</v>
      </c>
      <c r="T293" s="94" t="e">
        <f t="shared" si="89"/>
        <v>#VALUE!</v>
      </c>
      <c r="U293" s="94" t="e">
        <f t="shared" si="90"/>
        <v>#VALUE!</v>
      </c>
      <c r="V293" s="95" t="e">
        <f t="shared" si="91"/>
        <v>#VALUE!</v>
      </c>
      <c r="W293" s="95" t="e">
        <f t="shared" si="105"/>
        <v>#VALUE!</v>
      </c>
      <c r="X293" s="95" t="b">
        <f t="shared" si="109"/>
        <v>0</v>
      </c>
      <c r="Y293" s="76" t="str">
        <f t="shared" si="92"/>
        <v/>
      </c>
      <c r="Z293" s="94" t="e" cm="1">
        <f t="array" aca="1" ref="Z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AA293" s="94" t="str">
        <f t="shared" si="93"/>
        <v/>
      </c>
      <c r="AB293" s="96" t="b">
        <f t="shared" si="94"/>
        <v>0</v>
      </c>
      <c r="AC293" s="195">
        <f t="shared" si="106"/>
        <v>0</v>
      </c>
      <c r="AD293" s="195">
        <f>SUMIF($C$14:C292,C293,$AC$14:AC292)</f>
        <v>0</v>
      </c>
      <c r="AE293" s="15">
        <f t="shared" si="107"/>
        <v>10000</v>
      </c>
      <c r="AF293" s="195">
        <f t="shared" si="108"/>
        <v>0</v>
      </c>
    </row>
    <row r="294" spans="1:32" s="30" customFormat="1" x14ac:dyDescent="0.25">
      <c r="A294" s="19">
        <v>280</v>
      </c>
      <c r="B294" s="20"/>
      <c r="C294" s="123"/>
      <c r="D294" s="20"/>
      <c r="E294" s="20"/>
      <c r="F294" s="20"/>
      <c r="G294" s="140"/>
      <c r="H294" s="197">
        <f t="shared" si="95"/>
        <v>0</v>
      </c>
      <c r="I294" s="135" t="str">
        <f t="shared" si="96"/>
        <v/>
      </c>
      <c r="J294" s="92" t="b">
        <f t="shared" si="97"/>
        <v>0</v>
      </c>
      <c r="K294" s="92" t="str">
        <f t="shared" si="98"/>
        <v/>
      </c>
      <c r="L294" s="92" t="b">
        <f>IF(C294="",FALSE,IFERROR(NOT(MATCH(C294,'Anställda och korttidsarbete'!$C:$C,0)&gt;0),TRUE))</f>
        <v>0</v>
      </c>
      <c r="M294" s="92" t="str">
        <f t="shared" si="99"/>
        <v/>
      </c>
      <c r="N294" s="92" t="b">
        <f t="shared" si="100"/>
        <v>0</v>
      </c>
      <c r="O294" s="92" t="str">
        <f t="shared" si="101"/>
        <v/>
      </c>
      <c r="P294" s="13" t="b">
        <f t="shared" si="102"/>
        <v>0</v>
      </c>
      <c r="Q294" s="92" t="str">
        <f t="shared" si="103"/>
        <v/>
      </c>
      <c r="R294" s="92" t="b">
        <f t="shared" si="104"/>
        <v>0</v>
      </c>
      <c r="S294" s="94" t="e">
        <f t="shared" si="88"/>
        <v>#VALUE!</v>
      </c>
      <c r="T294" s="94" t="e">
        <f t="shared" si="89"/>
        <v>#VALUE!</v>
      </c>
      <c r="U294" s="94" t="e">
        <f t="shared" si="90"/>
        <v>#VALUE!</v>
      </c>
      <c r="V294" s="95" t="e">
        <f t="shared" si="91"/>
        <v>#VALUE!</v>
      </c>
      <c r="W294" s="95" t="e">
        <f t="shared" si="105"/>
        <v>#VALUE!</v>
      </c>
      <c r="X294" s="95" t="b">
        <f t="shared" si="109"/>
        <v>0</v>
      </c>
      <c r="Y294" s="76" t="str">
        <f t="shared" si="92"/>
        <v/>
      </c>
      <c r="Z294" s="94" t="e" cm="1">
        <f t="array" aca="1" ref="Z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AA294" s="94" t="str">
        <f t="shared" si="93"/>
        <v/>
      </c>
      <c r="AB294" s="96" t="b">
        <f t="shared" si="94"/>
        <v>0</v>
      </c>
      <c r="AC294" s="195">
        <f t="shared" si="106"/>
        <v>0</v>
      </c>
      <c r="AD294" s="195">
        <f>SUMIF($C$14:C293,C294,$AC$14:AC293)</f>
        <v>0</v>
      </c>
      <c r="AE294" s="15">
        <f t="shared" si="107"/>
        <v>10000</v>
      </c>
      <c r="AF294" s="195">
        <f t="shared" si="108"/>
        <v>0</v>
      </c>
    </row>
    <row r="295" spans="1:32" s="30" customFormat="1" x14ac:dyDescent="0.25">
      <c r="A295" s="19">
        <v>281</v>
      </c>
      <c r="B295" s="20"/>
      <c r="C295" s="123"/>
      <c r="D295" s="20"/>
      <c r="E295" s="20"/>
      <c r="F295" s="20"/>
      <c r="G295" s="140"/>
      <c r="H295" s="197">
        <f t="shared" si="95"/>
        <v>0</v>
      </c>
      <c r="I295" s="135" t="str">
        <f t="shared" si="96"/>
        <v/>
      </c>
      <c r="J295" s="92" t="b">
        <f t="shared" si="97"/>
        <v>0</v>
      </c>
      <c r="K295" s="92" t="str">
        <f t="shared" si="98"/>
        <v/>
      </c>
      <c r="L295" s="92" t="b">
        <f>IF(C295="",FALSE,IFERROR(NOT(MATCH(C295,'Anställda och korttidsarbete'!$C:$C,0)&gt;0),TRUE))</f>
        <v>0</v>
      </c>
      <c r="M295" s="92" t="str">
        <f t="shared" si="99"/>
        <v/>
      </c>
      <c r="N295" s="92" t="b">
        <f t="shared" si="100"/>
        <v>0</v>
      </c>
      <c r="O295" s="92" t="str">
        <f t="shared" si="101"/>
        <v/>
      </c>
      <c r="P295" s="13" t="b">
        <f t="shared" si="102"/>
        <v>0</v>
      </c>
      <c r="Q295" s="92" t="str">
        <f t="shared" si="103"/>
        <v/>
      </c>
      <c r="R295" s="92" t="b">
        <f t="shared" si="104"/>
        <v>0</v>
      </c>
      <c r="S295" s="94" t="e">
        <f t="shared" si="88"/>
        <v>#VALUE!</v>
      </c>
      <c r="T295" s="94" t="e">
        <f t="shared" si="89"/>
        <v>#VALUE!</v>
      </c>
      <c r="U295" s="94" t="e">
        <f t="shared" si="90"/>
        <v>#VALUE!</v>
      </c>
      <c r="V295" s="95" t="e">
        <f t="shared" si="91"/>
        <v>#VALUE!</v>
      </c>
      <c r="W295" s="95" t="e">
        <f t="shared" si="105"/>
        <v>#VALUE!</v>
      </c>
      <c r="X295" s="95" t="b">
        <f t="shared" si="109"/>
        <v>0</v>
      </c>
      <c r="Y295" s="76" t="str">
        <f t="shared" si="92"/>
        <v/>
      </c>
      <c r="Z295" s="94" t="e" cm="1">
        <f t="array" aca="1" ref="Z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AA295" s="94" t="str">
        <f t="shared" si="93"/>
        <v/>
      </c>
      <c r="AB295" s="96" t="b">
        <f t="shared" si="94"/>
        <v>0</v>
      </c>
      <c r="AC295" s="195">
        <f t="shared" si="106"/>
        <v>0</v>
      </c>
      <c r="AD295" s="195">
        <f>SUMIF($C$14:C294,C295,$AC$14:AC294)</f>
        <v>0</v>
      </c>
      <c r="AE295" s="15">
        <f t="shared" si="107"/>
        <v>10000</v>
      </c>
      <c r="AF295" s="195">
        <f t="shared" si="108"/>
        <v>0</v>
      </c>
    </row>
    <row r="296" spans="1:32" s="30" customFormat="1" x14ac:dyDescent="0.25">
      <c r="A296" s="19">
        <v>282</v>
      </c>
      <c r="B296" s="20"/>
      <c r="C296" s="123"/>
      <c r="D296" s="20"/>
      <c r="E296" s="20"/>
      <c r="F296" s="20"/>
      <c r="G296" s="140"/>
      <c r="H296" s="197">
        <f t="shared" si="95"/>
        <v>0</v>
      </c>
      <c r="I296" s="135" t="str">
        <f t="shared" si="96"/>
        <v/>
      </c>
      <c r="J296" s="92" t="b">
        <f t="shared" si="97"/>
        <v>0</v>
      </c>
      <c r="K296" s="92" t="str">
        <f t="shared" si="98"/>
        <v/>
      </c>
      <c r="L296" s="92" t="b">
        <f>IF(C296="",FALSE,IFERROR(NOT(MATCH(C296,'Anställda och korttidsarbete'!$C:$C,0)&gt;0),TRUE))</f>
        <v>0</v>
      </c>
      <c r="M296" s="92" t="str">
        <f t="shared" si="99"/>
        <v/>
      </c>
      <c r="N296" s="92" t="b">
        <f t="shared" si="100"/>
        <v>0</v>
      </c>
      <c r="O296" s="92" t="str">
        <f t="shared" si="101"/>
        <v/>
      </c>
      <c r="P296" s="13" t="b">
        <f t="shared" si="102"/>
        <v>0</v>
      </c>
      <c r="Q296" s="92" t="str">
        <f t="shared" si="103"/>
        <v/>
      </c>
      <c r="R296" s="92" t="b">
        <f t="shared" si="104"/>
        <v>0</v>
      </c>
      <c r="S296" s="94" t="e">
        <f t="shared" si="88"/>
        <v>#VALUE!</v>
      </c>
      <c r="T296" s="94" t="e">
        <f t="shared" si="89"/>
        <v>#VALUE!</v>
      </c>
      <c r="U296" s="94" t="e">
        <f t="shared" si="90"/>
        <v>#VALUE!</v>
      </c>
      <c r="V296" s="95" t="e">
        <f t="shared" si="91"/>
        <v>#VALUE!</v>
      </c>
      <c r="W296" s="95" t="e">
        <f t="shared" si="105"/>
        <v>#VALUE!</v>
      </c>
      <c r="X296" s="95" t="b">
        <f t="shared" si="109"/>
        <v>0</v>
      </c>
      <c r="Y296" s="76" t="str">
        <f t="shared" si="92"/>
        <v/>
      </c>
      <c r="Z296" s="94" t="e" cm="1">
        <f t="array" aca="1" ref="Z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AA296" s="94" t="str">
        <f t="shared" si="93"/>
        <v/>
      </c>
      <c r="AB296" s="96" t="b">
        <f t="shared" si="94"/>
        <v>0</v>
      </c>
      <c r="AC296" s="195">
        <f t="shared" si="106"/>
        <v>0</v>
      </c>
      <c r="AD296" s="195">
        <f>SUMIF($C$14:C295,C296,$AC$14:AC295)</f>
        <v>0</v>
      </c>
      <c r="AE296" s="15">
        <f t="shared" si="107"/>
        <v>10000</v>
      </c>
      <c r="AF296" s="195">
        <f t="shared" si="108"/>
        <v>0</v>
      </c>
    </row>
    <row r="297" spans="1:32" s="30" customFormat="1" x14ac:dyDescent="0.25">
      <c r="A297" s="19">
        <v>283</v>
      </c>
      <c r="B297" s="20"/>
      <c r="C297" s="123"/>
      <c r="D297" s="20"/>
      <c r="E297" s="20"/>
      <c r="F297" s="20"/>
      <c r="G297" s="140"/>
      <c r="H297" s="197">
        <f t="shared" si="95"/>
        <v>0</v>
      </c>
      <c r="I297" s="135" t="str">
        <f t="shared" si="96"/>
        <v/>
      </c>
      <c r="J297" s="92" t="b">
        <f t="shared" si="97"/>
        <v>0</v>
      </c>
      <c r="K297" s="92" t="str">
        <f t="shared" si="98"/>
        <v/>
      </c>
      <c r="L297" s="92" t="b">
        <f>IF(C297="",FALSE,IFERROR(NOT(MATCH(C297,'Anställda och korttidsarbete'!$C:$C,0)&gt;0),TRUE))</f>
        <v>0</v>
      </c>
      <c r="M297" s="92" t="str">
        <f t="shared" si="99"/>
        <v/>
      </c>
      <c r="N297" s="92" t="b">
        <f t="shared" si="100"/>
        <v>0</v>
      </c>
      <c r="O297" s="92" t="str">
        <f t="shared" si="101"/>
        <v/>
      </c>
      <c r="P297" s="13" t="b">
        <f t="shared" si="102"/>
        <v>0</v>
      </c>
      <c r="Q297" s="92" t="str">
        <f t="shared" si="103"/>
        <v/>
      </c>
      <c r="R297" s="92" t="b">
        <f t="shared" si="104"/>
        <v>0</v>
      </c>
      <c r="S297" s="94" t="e">
        <f t="shared" si="88"/>
        <v>#VALUE!</v>
      </c>
      <c r="T297" s="94" t="e">
        <f t="shared" si="89"/>
        <v>#VALUE!</v>
      </c>
      <c r="U297" s="94" t="e">
        <f t="shared" si="90"/>
        <v>#VALUE!</v>
      </c>
      <c r="V297" s="95" t="e">
        <f t="shared" si="91"/>
        <v>#VALUE!</v>
      </c>
      <c r="W297" s="95" t="e">
        <f t="shared" si="105"/>
        <v>#VALUE!</v>
      </c>
      <c r="X297" s="95" t="b">
        <f t="shared" si="109"/>
        <v>0</v>
      </c>
      <c r="Y297" s="76" t="str">
        <f t="shared" si="92"/>
        <v/>
      </c>
      <c r="Z297" s="94" t="e" cm="1">
        <f t="array" aca="1" ref="Z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AA297" s="94" t="str">
        <f t="shared" si="93"/>
        <v/>
      </c>
      <c r="AB297" s="96" t="b">
        <f t="shared" si="94"/>
        <v>0</v>
      </c>
      <c r="AC297" s="195">
        <f t="shared" si="106"/>
        <v>0</v>
      </c>
      <c r="AD297" s="195">
        <f>SUMIF($C$14:C296,C297,$AC$14:AC296)</f>
        <v>0</v>
      </c>
      <c r="AE297" s="15">
        <f t="shared" si="107"/>
        <v>10000</v>
      </c>
      <c r="AF297" s="195">
        <f t="shared" si="108"/>
        <v>0</v>
      </c>
    </row>
    <row r="298" spans="1:32" s="30" customFormat="1" x14ac:dyDescent="0.25">
      <c r="A298" s="19">
        <v>284</v>
      </c>
      <c r="B298" s="20"/>
      <c r="C298" s="123"/>
      <c r="D298" s="20"/>
      <c r="E298" s="20"/>
      <c r="F298" s="20"/>
      <c r="G298" s="140"/>
      <c r="H298" s="197">
        <f t="shared" si="95"/>
        <v>0</v>
      </c>
      <c r="I298" s="135" t="str">
        <f t="shared" si="96"/>
        <v/>
      </c>
      <c r="J298" s="92" t="b">
        <f t="shared" si="97"/>
        <v>0</v>
      </c>
      <c r="K298" s="92" t="str">
        <f t="shared" si="98"/>
        <v/>
      </c>
      <c r="L298" s="92" t="b">
        <f>IF(C298="",FALSE,IFERROR(NOT(MATCH(C298,'Anställda och korttidsarbete'!$C:$C,0)&gt;0),TRUE))</f>
        <v>0</v>
      </c>
      <c r="M298" s="92" t="str">
        <f t="shared" si="99"/>
        <v/>
      </c>
      <c r="N298" s="92" t="b">
        <f t="shared" si="100"/>
        <v>0</v>
      </c>
      <c r="O298" s="92" t="str">
        <f t="shared" si="101"/>
        <v/>
      </c>
      <c r="P298" s="13" t="b">
        <f t="shared" si="102"/>
        <v>0</v>
      </c>
      <c r="Q298" s="92" t="str">
        <f t="shared" si="103"/>
        <v/>
      </c>
      <c r="R298" s="92" t="b">
        <f t="shared" si="104"/>
        <v>0</v>
      </c>
      <c r="S298" s="94" t="e">
        <f t="shared" si="88"/>
        <v>#VALUE!</v>
      </c>
      <c r="T298" s="94" t="e">
        <f t="shared" si="89"/>
        <v>#VALUE!</v>
      </c>
      <c r="U298" s="94" t="e">
        <f t="shared" si="90"/>
        <v>#VALUE!</v>
      </c>
      <c r="V298" s="95" t="e">
        <f t="shared" si="91"/>
        <v>#VALUE!</v>
      </c>
      <c r="W298" s="95" t="e">
        <f t="shared" si="105"/>
        <v>#VALUE!</v>
      </c>
      <c r="X298" s="95" t="b">
        <f t="shared" si="109"/>
        <v>0</v>
      </c>
      <c r="Y298" s="76" t="str">
        <f t="shared" si="92"/>
        <v/>
      </c>
      <c r="Z298" s="94" t="e" cm="1">
        <f t="array" aca="1" ref="Z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AA298" s="94" t="str">
        <f t="shared" si="93"/>
        <v/>
      </c>
      <c r="AB298" s="96" t="b">
        <f t="shared" si="94"/>
        <v>0</v>
      </c>
      <c r="AC298" s="195">
        <f t="shared" si="106"/>
        <v>0</v>
      </c>
      <c r="AD298" s="195">
        <f>SUMIF($C$14:C297,C298,$AC$14:AC297)</f>
        <v>0</v>
      </c>
      <c r="AE298" s="15">
        <f t="shared" si="107"/>
        <v>10000</v>
      </c>
      <c r="AF298" s="195">
        <f t="shared" si="108"/>
        <v>0</v>
      </c>
    </row>
    <row r="299" spans="1:32" s="30" customFormat="1" x14ac:dyDescent="0.25">
      <c r="A299" s="19">
        <v>285</v>
      </c>
      <c r="B299" s="20"/>
      <c r="C299" s="123"/>
      <c r="D299" s="20"/>
      <c r="E299" s="20"/>
      <c r="F299" s="20"/>
      <c r="G299" s="140"/>
      <c r="H299" s="197">
        <f t="shared" si="95"/>
        <v>0</v>
      </c>
      <c r="I299" s="135" t="str">
        <f t="shared" si="96"/>
        <v/>
      </c>
      <c r="J299" s="92" t="b">
        <f t="shared" si="97"/>
        <v>0</v>
      </c>
      <c r="K299" s="92" t="str">
        <f t="shared" si="98"/>
        <v/>
      </c>
      <c r="L299" s="92" t="b">
        <f>IF(C299="",FALSE,IFERROR(NOT(MATCH(C299,'Anställda och korttidsarbete'!$C:$C,0)&gt;0),TRUE))</f>
        <v>0</v>
      </c>
      <c r="M299" s="92" t="str">
        <f t="shared" si="99"/>
        <v/>
      </c>
      <c r="N299" s="92" t="b">
        <f t="shared" si="100"/>
        <v>0</v>
      </c>
      <c r="O299" s="92" t="str">
        <f t="shared" si="101"/>
        <v/>
      </c>
      <c r="P299" s="13" t="b">
        <f t="shared" si="102"/>
        <v>0</v>
      </c>
      <c r="Q299" s="92" t="str">
        <f t="shared" si="103"/>
        <v/>
      </c>
      <c r="R299" s="92" t="b">
        <f t="shared" si="104"/>
        <v>0</v>
      </c>
      <c r="S299" s="94" t="e">
        <f t="shared" si="88"/>
        <v>#VALUE!</v>
      </c>
      <c r="T299" s="94" t="e">
        <f t="shared" si="89"/>
        <v>#VALUE!</v>
      </c>
      <c r="U299" s="94" t="e">
        <f t="shared" si="90"/>
        <v>#VALUE!</v>
      </c>
      <c r="V299" s="95" t="e">
        <f t="shared" si="91"/>
        <v>#VALUE!</v>
      </c>
      <c r="W299" s="95" t="e">
        <f t="shared" si="105"/>
        <v>#VALUE!</v>
      </c>
      <c r="X299" s="95" t="b">
        <f t="shared" si="109"/>
        <v>0</v>
      </c>
      <c r="Y299" s="76" t="str">
        <f t="shared" si="92"/>
        <v/>
      </c>
      <c r="Z299" s="94" t="e" cm="1">
        <f t="array" aca="1" ref="Z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AA299" s="94" t="str">
        <f t="shared" si="93"/>
        <v/>
      </c>
      <c r="AB299" s="96" t="b">
        <f t="shared" si="94"/>
        <v>0</v>
      </c>
      <c r="AC299" s="195">
        <f t="shared" si="106"/>
        <v>0</v>
      </c>
      <c r="AD299" s="195">
        <f>SUMIF($C$14:C298,C299,$AC$14:AC298)</f>
        <v>0</v>
      </c>
      <c r="AE299" s="15">
        <f t="shared" si="107"/>
        <v>10000</v>
      </c>
      <c r="AF299" s="195">
        <f t="shared" si="108"/>
        <v>0</v>
      </c>
    </row>
    <row r="300" spans="1:32" s="30" customFormat="1" x14ac:dyDescent="0.25">
      <c r="A300" s="19">
        <v>286</v>
      </c>
      <c r="B300" s="20"/>
      <c r="C300" s="123"/>
      <c r="D300" s="20"/>
      <c r="E300" s="20"/>
      <c r="F300" s="20"/>
      <c r="G300" s="140"/>
      <c r="H300" s="197">
        <f t="shared" si="95"/>
        <v>0</v>
      </c>
      <c r="I300" s="135" t="str">
        <f t="shared" si="96"/>
        <v/>
      </c>
      <c r="J300" s="92" t="b">
        <f t="shared" si="97"/>
        <v>0</v>
      </c>
      <c r="K300" s="92" t="str">
        <f t="shared" si="98"/>
        <v/>
      </c>
      <c r="L300" s="92" t="b">
        <f>IF(C300="",FALSE,IFERROR(NOT(MATCH(C300,'Anställda och korttidsarbete'!$C:$C,0)&gt;0),TRUE))</f>
        <v>0</v>
      </c>
      <c r="M300" s="92" t="str">
        <f t="shared" si="99"/>
        <v/>
      </c>
      <c r="N300" s="92" t="b">
        <f t="shared" si="100"/>
        <v>0</v>
      </c>
      <c r="O300" s="92" t="str">
        <f t="shared" si="101"/>
        <v/>
      </c>
      <c r="P300" s="13" t="b">
        <f t="shared" si="102"/>
        <v>0</v>
      </c>
      <c r="Q300" s="92" t="str">
        <f t="shared" si="103"/>
        <v/>
      </c>
      <c r="R300" s="92" t="b">
        <f t="shared" si="104"/>
        <v>0</v>
      </c>
      <c r="S300" s="94" t="e">
        <f t="shared" si="88"/>
        <v>#VALUE!</v>
      </c>
      <c r="T300" s="94" t="e">
        <f t="shared" si="89"/>
        <v>#VALUE!</v>
      </c>
      <c r="U300" s="94" t="e">
        <f t="shared" si="90"/>
        <v>#VALUE!</v>
      </c>
      <c r="V300" s="95" t="e">
        <f t="shared" si="91"/>
        <v>#VALUE!</v>
      </c>
      <c r="W300" s="95" t="e">
        <f t="shared" si="105"/>
        <v>#VALUE!</v>
      </c>
      <c r="X300" s="95" t="b">
        <f t="shared" si="109"/>
        <v>0</v>
      </c>
      <c r="Y300" s="76" t="str">
        <f t="shared" si="92"/>
        <v/>
      </c>
      <c r="Z300" s="94" t="e" cm="1">
        <f t="array" aca="1" ref="Z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AA300" s="94" t="str">
        <f t="shared" si="93"/>
        <v/>
      </c>
      <c r="AB300" s="96" t="b">
        <f t="shared" si="94"/>
        <v>0</v>
      </c>
      <c r="AC300" s="195">
        <f t="shared" si="106"/>
        <v>0</v>
      </c>
      <c r="AD300" s="195">
        <f>SUMIF($C$14:C299,C300,$AC$14:AC299)</f>
        <v>0</v>
      </c>
      <c r="AE300" s="15">
        <f t="shared" si="107"/>
        <v>10000</v>
      </c>
      <c r="AF300" s="195">
        <f t="shared" si="108"/>
        <v>0</v>
      </c>
    </row>
    <row r="301" spans="1:32" s="30" customFormat="1" x14ac:dyDescent="0.25">
      <c r="A301" s="19">
        <v>287</v>
      </c>
      <c r="B301" s="20"/>
      <c r="C301" s="123"/>
      <c r="D301" s="20"/>
      <c r="E301" s="20"/>
      <c r="F301" s="20"/>
      <c r="G301" s="140"/>
      <c r="H301" s="197">
        <f t="shared" si="95"/>
        <v>0</v>
      </c>
      <c r="I301" s="135" t="str">
        <f t="shared" si="96"/>
        <v/>
      </c>
      <c r="J301" s="92" t="b">
        <f t="shared" si="97"/>
        <v>0</v>
      </c>
      <c r="K301" s="92" t="str">
        <f t="shared" si="98"/>
        <v/>
      </c>
      <c r="L301" s="92" t="b">
        <f>IF(C301="",FALSE,IFERROR(NOT(MATCH(C301,'Anställda och korttidsarbete'!$C:$C,0)&gt;0),TRUE))</f>
        <v>0</v>
      </c>
      <c r="M301" s="92" t="str">
        <f t="shared" si="99"/>
        <v/>
      </c>
      <c r="N301" s="92" t="b">
        <f t="shared" si="100"/>
        <v>0</v>
      </c>
      <c r="O301" s="92" t="str">
        <f t="shared" si="101"/>
        <v/>
      </c>
      <c r="P301" s="13" t="b">
        <f t="shared" si="102"/>
        <v>0</v>
      </c>
      <c r="Q301" s="92" t="str">
        <f t="shared" si="103"/>
        <v/>
      </c>
      <c r="R301" s="92" t="b">
        <f t="shared" si="104"/>
        <v>0</v>
      </c>
      <c r="S301" s="94" t="e">
        <f t="shared" si="88"/>
        <v>#VALUE!</v>
      </c>
      <c r="T301" s="94" t="e">
        <f t="shared" si="89"/>
        <v>#VALUE!</v>
      </c>
      <c r="U301" s="94" t="e">
        <f t="shared" si="90"/>
        <v>#VALUE!</v>
      </c>
      <c r="V301" s="95" t="e">
        <f t="shared" si="91"/>
        <v>#VALUE!</v>
      </c>
      <c r="W301" s="95" t="e">
        <f t="shared" si="105"/>
        <v>#VALUE!</v>
      </c>
      <c r="X301" s="95" t="b">
        <f t="shared" si="109"/>
        <v>0</v>
      </c>
      <c r="Y301" s="76" t="str">
        <f t="shared" si="92"/>
        <v/>
      </c>
      <c r="Z301" s="94" t="e" cm="1">
        <f t="array" aca="1" ref="Z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AA301" s="94" t="str">
        <f t="shared" si="93"/>
        <v/>
      </c>
      <c r="AB301" s="96" t="b">
        <f t="shared" si="94"/>
        <v>0</v>
      </c>
      <c r="AC301" s="195">
        <f t="shared" si="106"/>
        <v>0</v>
      </c>
      <c r="AD301" s="195">
        <f>SUMIF($C$14:C300,C301,$AC$14:AC300)</f>
        <v>0</v>
      </c>
      <c r="AE301" s="15">
        <f t="shared" si="107"/>
        <v>10000</v>
      </c>
      <c r="AF301" s="195">
        <f t="shared" si="108"/>
        <v>0</v>
      </c>
    </row>
    <row r="302" spans="1:32" s="30" customFormat="1" x14ac:dyDescent="0.25">
      <c r="A302" s="19">
        <v>288</v>
      </c>
      <c r="B302" s="20"/>
      <c r="C302" s="123"/>
      <c r="D302" s="20"/>
      <c r="E302" s="20"/>
      <c r="F302" s="20"/>
      <c r="G302" s="140"/>
      <c r="H302" s="197">
        <f t="shared" si="95"/>
        <v>0</v>
      </c>
      <c r="I302" s="135" t="str">
        <f t="shared" si="96"/>
        <v/>
      </c>
      <c r="J302" s="92" t="b">
        <f t="shared" si="97"/>
        <v>0</v>
      </c>
      <c r="K302" s="92" t="str">
        <f t="shared" si="98"/>
        <v/>
      </c>
      <c r="L302" s="92" t="b">
        <f>IF(C302="",FALSE,IFERROR(NOT(MATCH(C302,'Anställda och korttidsarbete'!$C:$C,0)&gt;0),TRUE))</f>
        <v>0</v>
      </c>
      <c r="M302" s="92" t="str">
        <f t="shared" si="99"/>
        <v/>
      </c>
      <c r="N302" s="92" t="b">
        <f t="shared" si="100"/>
        <v>0</v>
      </c>
      <c r="O302" s="92" t="str">
        <f t="shared" si="101"/>
        <v/>
      </c>
      <c r="P302" s="13" t="b">
        <f t="shared" si="102"/>
        <v>0</v>
      </c>
      <c r="Q302" s="92" t="str">
        <f t="shared" si="103"/>
        <v/>
      </c>
      <c r="R302" s="92" t="b">
        <f t="shared" si="104"/>
        <v>0</v>
      </c>
      <c r="S302" s="94" t="e">
        <f t="shared" si="88"/>
        <v>#VALUE!</v>
      </c>
      <c r="T302" s="94" t="e">
        <f t="shared" si="89"/>
        <v>#VALUE!</v>
      </c>
      <c r="U302" s="94" t="e">
        <f t="shared" si="90"/>
        <v>#VALUE!</v>
      </c>
      <c r="V302" s="95" t="e">
        <f t="shared" si="91"/>
        <v>#VALUE!</v>
      </c>
      <c r="W302" s="95" t="e">
        <f t="shared" si="105"/>
        <v>#VALUE!</v>
      </c>
      <c r="X302" s="95" t="b">
        <f t="shared" si="109"/>
        <v>0</v>
      </c>
      <c r="Y302" s="76" t="str">
        <f t="shared" si="92"/>
        <v/>
      </c>
      <c r="Z302" s="94" t="e" cm="1">
        <f t="array" aca="1" ref="Z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AA302" s="94" t="str">
        <f t="shared" si="93"/>
        <v/>
      </c>
      <c r="AB302" s="96" t="b">
        <f t="shared" si="94"/>
        <v>0</v>
      </c>
      <c r="AC302" s="195">
        <f t="shared" si="106"/>
        <v>0</v>
      </c>
      <c r="AD302" s="195">
        <f>SUMIF($C$14:C301,C302,$AC$14:AC301)</f>
        <v>0</v>
      </c>
      <c r="AE302" s="15">
        <f t="shared" si="107"/>
        <v>10000</v>
      </c>
      <c r="AF302" s="195">
        <f t="shared" si="108"/>
        <v>0</v>
      </c>
    </row>
    <row r="303" spans="1:32" s="30" customFormat="1" x14ac:dyDescent="0.25">
      <c r="A303" s="19">
        <v>289</v>
      </c>
      <c r="B303" s="20"/>
      <c r="C303" s="123"/>
      <c r="D303" s="20"/>
      <c r="E303" s="20"/>
      <c r="F303" s="20"/>
      <c r="G303" s="140"/>
      <c r="H303" s="197">
        <f t="shared" si="95"/>
        <v>0</v>
      </c>
      <c r="I303" s="135" t="str">
        <f t="shared" si="96"/>
        <v/>
      </c>
      <c r="J303" s="92" t="b">
        <f t="shared" si="97"/>
        <v>0</v>
      </c>
      <c r="K303" s="92" t="str">
        <f t="shared" si="98"/>
        <v/>
      </c>
      <c r="L303" s="92" t="b">
        <f>IF(C303="",FALSE,IFERROR(NOT(MATCH(C303,'Anställda och korttidsarbete'!$C:$C,0)&gt;0),TRUE))</f>
        <v>0</v>
      </c>
      <c r="M303" s="92" t="str">
        <f t="shared" si="99"/>
        <v/>
      </c>
      <c r="N303" s="92" t="b">
        <f t="shared" si="100"/>
        <v>0</v>
      </c>
      <c r="O303" s="92" t="str">
        <f t="shared" si="101"/>
        <v/>
      </c>
      <c r="P303" s="13" t="b">
        <f t="shared" si="102"/>
        <v>0</v>
      </c>
      <c r="Q303" s="92" t="str">
        <f t="shared" si="103"/>
        <v/>
      </c>
      <c r="R303" s="92" t="b">
        <f t="shared" si="104"/>
        <v>0</v>
      </c>
      <c r="S303" s="94" t="e">
        <f t="shared" si="88"/>
        <v>#VALUE!</v>
      </c>
      <c r="T303" s="94" t="e">
        <f t="shared" si="89"/>
        <v>#VALUE!</v>
      </c>
      <c r="U303" s="94" t="e">
        <f t="shared" si="90"/>
        <v>#VALUE!</v>
      </c>
      <c r="V303" s="95" t="e">
        <f t="shared" si="91"/>
        <v>#VALUE!</v>
      </c>
      <c r="W303" s="95" t="e">
        <f t="shared" si="105"/>
        <v>#VALUE!</v>
      </c>
      <c r="X303" s="95" t="b">
        <f t="shared" si="109"/>
        <v>0</v>
      </c>
      <c r="Y303" s="76" t="str">
        <f t="shared" si="92"/>
        <v/>
      </c>
      <c r="Z303" s="94" t="e" cm="1">
        <f t="array" aca="1" ref="Z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AA303" s="94" t="str">
        <f t="shared" si="93"/>
        <v/>
      </c>
      <c r="AB303" s="96" t="b">
        <f t="shared" si="94"/>
        <v>0</v>
      </c>
      <c r="AC303" s="195">
        <f t="shared" si="106"/>
        <v>0</v>
      </c>
      <c r="AD303" s="195">
        <f>SUMIF($C$14:C302,C303,$AC$14:AC302)</f>
        <v>0</v>
      </c>
      <c r="AE303" s="15">
        <f t="shared" si="107"/>
        <v>10000</v>
      </c>
      <c r="AF303" s="195">
        <f t="shared" si="108"/>
        <v>0</v>
      </c>
    </row>
    <row r="304" spans="1:32" s="30" customFormat="1" x14ac:dyDescent="0.25">
      <c r="A304" s="19">
        <v>290</v>
      </c>
      <c r="B304" s="20"/>
      <c r="C304" s="123"/>
      <c r="D304" s="20"/>
      <c r="E304" s="20"/>
      <c r="F304" s="20"/>
      <c r="G304" s="140"/>
      <c r="H304" s="197">
        <f t="shared" si="95"/>
        <v>0</v>
      </c>
      <c r="I304" s="135" t="str">
        <f t="shared" si="96"/>
        <v/>
      </c>
      <c r="J304" s="92" t="b">
        <f t="shared" si="97"/>
        <v>0</v>
      </c>
      <c r="K304" s="92" t="str">
        <f t="shared" si="98"/>
        <v/>
      </c>
      <c r="L304" s="92" t="b">
        <f>IF(C304="",FALSE,IFERROR(NOT(MATCH(C304,'Anställda och korttidsarbete'!$C:$C,0)&gt;0),TRUE))</f>
        <v>0</v>
      </c>
      <c r="M304" s="92" t="str">
        <f t="shared" si="99"/>
        <v/>
      </c>
      <c r="N304" s="92" t="b">
        <f t="shared" si="100"/>
        <v>0</v>
      </c>
      <c r="O304" s="92" t="str">
        <f t="shared" si="101"/>
        <v/>
      </c>
      <c r="P304" s="13" t="b">
        <f t="shared" si="102"/>
        <v>0</v>
      </c>
      <c r="Q304" s="92" t="str">
        <f t="shared" si="103"/>
        <v/>
      </c>
      <c r="R304" s="92" t="b">
        <f t="shared" si="104"/>
        <v>0</v>
      </c>
      <c r="S304" s="94" t="e">
        <f t="shared" si="88"/>
        <v>#VALUE!</v>
      </c>
      <c r="T304" s="94" t="e">
        <f t="shared" si="89"/>
        <v>#VALUE!</v>
      </c>
      <c r="U304" s="94" t="e">
        <f t="shared" si="90"/>
        <v>#VALUE!</v>
      </c>
      <c r="V304" s="95" t="e">
        <f t="shared" si="91"/>
        <v>#VALUE!</v>
      </c>
      <c r="W304" s="95" t="e">
        <f t="shared" si="105"/>
        <v>#VALUE!</v>
      </c>
      <c r="X304" s="95" t="b">
        <f t="shared" si="109"/>
        <v>0</v>
      </c>
      <c r="Y304" s="76" t="str">
        <f t="shared" si="92"/>
        <v/>
      </c>
      <c r="Z304" s="94" t="e" cm="1">
        <f t="array" aca="1" ref="Z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AA304" s="94" t="str">
        <f t="shared" si="93"/>
        <v/>
      </c>
      <c r="AB304" s="96" t="b">
        <f t="shared" si="94"/>
        <v>0</v>
      </c>
      <c r="AC304" s="195">
        <f t="shared" si="106"/>
        <v>0</v>
      </c>
      <c r="AD304" s="195">
        <f>SUMIF($C$14:C303,C304,$AC$14:AC303)</f>
        <v>0</v>
      </c>
      <c r="AE304" s="15">
        <f t="shared" si="107"/>
        <v>10000</v>
      </c>
      <c r="AF304" s="195">
        <f t="shared" si="108"/>
        <v>0</v>
      </c>
    </row>
    <row r="305" spans="1:32" s="30" customFormat="1" x14ac:dyDescent="0.25">
      <c r="A305" s="19">
        <v>291</v>
      </c>
      <c r="B305" s="20"/>
      <c r="C305" s="123"/>
      <c r="D305" s="20"/>
      <c r="E305" s="20"/>
      <c r="F305" s="20"/>
      <c r="G305" s="140"/>
      <c r="H305" s="197">
        <f t="shared" si="95"/>
        <v>0</v>
      </c>
      <c r="I305" s="135" t="str">
        <f t="shared" si="96"/>
        <v/>
      </c>
      <c r="J305" s="92" t="b">
        <f t="shared" si="97"/>
        <v>0</v>
      </c>
      <c r="K305" s="92" t="str">
        <f t="shared" si="98"/>
        <v/>
      </c>
      <c r="L305" s="92" t="b">
        <f>IF(C305="",FALSE,IFERROR(NOT(MATCH(C305,'Anställda och korttidsarbete'!$C:$C,0)&gt;0),TRUE))</f>
        <v>0</v>
      </c>
      <c r="M305" s="92" t="str">
        <f t="shared" si="99"/>
        <v/>
      </c>
      <c r="N305" s="92" t="b">
        <f t="shared" si="100"/>
        <v>0</v>
      </c>
      <c r="O305" s="92" t="str">
        <f t="shared" si="101"/>
        <v/>
      </c>
      <c r="P305" s="13" t="b">
        <f t="shared" si="102"/>
        <v>0</v>
      </c>
      <c r="Q305" s="92" t="str">
        <f t="shared" si="103"/>
        <v/>
      </c>
      <c r="R305" s="92" t="b">
        <f t="shared" si="104"/>
        <v>0</v>
      </c>
      <c r="S305" s="94" t="e">
        <f t="shared" si="88"/>
        <v>#VALUE!</v>
      </c>
      <c r="T305" s="94" t="e">
        <f t="shared" si="89"/>
        <v>#VALUE!</v>
      </c>
      <c r="U305" s="94" t="e">
        <f t="shared" si="90"/>
        <v>#VALUE!</v>
      </c>
      <c r="V305" s="95" t="e">
        <f t="shared" si="91"/>
        <v>#VALUE!</v>
      </c>
      <c r="W305" s="95" t="e">
        <f t="shared" si="105"/>
        <v>#VALUE!</v>
      </c>
      <c r="X305" s="95" t="b">
        <f t="shared" si="109"/>
        <v>0</v>
      </c>
      <c r="Y305" s="76" t="str">
        <f t="shared" si="92"/>
        <v/>
      </c>
      <c r="Z305" s="94" t="e" cm="1">
        <f t="array" aca="1" ref="Z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AA305" s="94" t="str">
        <f t="shared" si="93"/>
        <v/>
      </c>
      <c r="AB305" s="96" t="b">
        <f t="shared" si="94"/>
        <v>0</v>
      </c>
      <c r="AC305" s="195">
        <f t="shared" si="106"/>
        <v>0</v>
      </c>
      <c r="AD305" s="195">
        <f>SUMIF($C$14:C304,C305,$AC$14:AC304)</f>
        <v>0</v>
      </c>
      <c r="AE305" s="15">
        <f t="shared" si="107"/>
        <v>10000</v>
      </c>
      <c r="AF305" s="195">
        <f t="shared" si="108"/>
        <v>0</v>
      </c>
    </row>
    <row r="306" spans="1:32" s="30" customFormat="1" x14ac:dyDescent="0.25">
      <c r="A306" s="19">
        <v>292</v>
      </c>
      <c r="B306" s="20"/>
      <c r="C306" s="123"/>
      <c r="D306" s="20"/>
      <c r="E306" s="20"/>
      <c r="F306" s="20"/>
      <c r="G306" s="140"/>
      <c r="H306" s="197">
        <f t="shared" si="95"/>
        <v>0</v>
      </c>
      <c r="I306" s="135" t="str">
        <f t="shared" si="96"/>
        <v/>
      </c>
      <c r="J306" s="92" t="b">
        <f t="shared" si="97"/>
        <v>0</v>
      </c>
      <c r="K306" s="92" t="str">
        <f t="shared" si="98"/>
        <v/>
      </c>
      <c r="L306" s="92" t="b">
        <f>IF(C306="",FALSE,IFERROR(NOT(MATCH(C306,'Anställda och korttidsarbete'!$C:$C,0)&gt;0),TRUE))</f>
        <v>0</v>
      </c>
      <c r="M306" s="92" t="str">
        <f t="shared" si="99"/>
        <v/>
      </c>
      <c r="N306" s="92" t="b">
        <f t="shared" si="100"/>
        <v>0</v>
      </c>
      <c r="O306" s="92" t="str">
        <f t="shared" si="101"/>
        <v/>
      </c>
      <c r="P306" s="13" t="b">
        <f t="shared" si="102"/>
        <v>0</v>
      </c>
      <c r="Q306" s="92" t="str">
        <f t="shared" si="103"/>
        <v/>
      </c>
      <c r="R306" s="92" t="b">
        <f t="shared" si="104"/>
        <v>0</v>
      </c>
      <c r="S306" s="94" t="e">
        <f t="shared" si="88"/>
        <v>#VALUE!</v>
      </c>
      <c r="T306" s="94" t="e">
        <f t="shared" si="89"/>
        <v>#VALUE!</v>
      </c>
      <c r="U306" s="94" t="e">
        <f t="shared" si="90"/>
        <v>#VALUE!</v>
      </c>
      <c r="V306" s="95" t="e">
        <f t="shared" si="91"/>
        <v>#VALUE!</v>
      </c>
      <c r="W306" s="95" t="e">
        <f t="shared" si="105"/>
        <v>#VALUE!</v>
      </c>
      <c r="X306" s="95" t="b">
        <f t="shared" si="109"/>
        <v>0</v>
      </c>
      <c r="Y306" s="76" t="str">
        <f t="shared" si="92"/>
        <v/>
      </c>
      <c r="Z306" s="94" t="e" cm="1">
        <f t="array" aca="1" ref="Z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AA306" s="94" t="str">
        <f t="shared" si="93"/>
        <v/>
      </c>
      <c r="AB306" s="96" t="b">
        <f t="shared" si="94"/>
        <v>0</v>
      </c>
      <c r="AC306" s="195">
        <f t="shared" si="106"/>
        <v>0</v>
      </c>
      <c r="AD306" s="195">
        <f>SUMIF($C$14:C305,C306,$AC$14:AC305)</f>
        <v>0</v>
      </c>
      <c r="AE306" s="15">
        <f t="shared" si="107"/>
        <v>10000</v>
      </c>
      <c r="AF306" s="195">
        <f t="shared" si="108"/>
        <v>0</v>
      </c>
    </row>
    <row r="307" spans="1:32" s="30" customFormat="1" x14ac:dyDescent="0.25">
      <c r="A307" s="19">
        <v>293</v>
      </c>
      <c r="B307" s="20"/>
      <c r="C307" s="123"/>
      <c r="D307" s="20"/>
      <c r="E307" s="20"/>
      <c r="F307" s="20"/>
      <c r="G307" s="140"/>
      <c r="H307" s="197">
        <f t="shared" si="95"/>
        <v>0</v>
      </c>
      <c r="I307" s="135" t="str">
        <f t="shared" si="96"/>
        <v/>
      </c>
      <c r="J307" s="92" t="b">
        <f t="shared" si="97"/>
        <v>0</v>
      </c>
      <c r="K307" s="92" t="str">
        <f t="shared" si="98"/>
        <v/>
      </c>
      <c r="L307" s="92" t="b">
        <f>IF(C307="",FALSE,IFERROR(NOT(MATCH(C307,'Anställda och korttidsarbete'!$C:$C,0)&gt;0),TRUE))</f>
        <v>0</v>
      </c>
      <c r="M307" s="92" t="str">
        <f t="shared" si="99"/>
        <v/>
      </c>
      <c r="N307" s="92" t="b">
        <f t="shared" si="100"/>
        <v>0</v>
      </c>
      <c r="O307" s="92" t="str">
        <f t="shared" si="101"/>
        <v/>
      </c>
      <c r="P307" s="13" t="b">
        <f t="shared" si="102"/>
        <v>0</v>
      </c>
      <c r="Q307" s="92" t="str">
        <f t="shared" si="103"/>
        <v/>
      </c>
      <c r="R307" s="92" t="b">
        <f t="shared" si="104"/>
        <v>0</v>
      </c>
      <c r="S307" s="94" t="e">
        <f t="shared" si="88"/>
        <v>#VALUE!</v>
      </c>
      <c r="T307" s="94" t="e">
        <f t="shared" si="89"/>
        <v>#VALUE!</v>
      </c>
      <c r="U307" s="94" t="e">
        <f t="shared" si="90"/>
        <v>#VALUE!</v>
      </c>
      <c r="V307" s="95" t="e">
        <f t="shared" si="91"/>
        <v>#VALUE!</v>
      </c>
      <c r="W307" s="95" t="e">
        <f t="shared" si="105"/>
        <v>#VALUE!</v>
      </c>
      <c r="X307" s="95" t="b">
        <f t="shared" si="109"/>
        <v>0</v>
      </c>
      <c r="Y307" s="76" t="str">
        <f t="shared" si="92"/>
        <v/>
      </c>
      <c r="Z307" s="94" t="e" cm="1">
        <f t="array" aca="1" ref="Z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AA307" s="94" t="str">
        <f t="shared" si="93"/>
        <v/>
      </c>
      <c r="AB307" s="96" t="b">
        <f t="shared" si="94"/>
        <v>0</v>
      </c>
      <c r="AC307" s="195">
        <f t="shared" si="106"/>
        <v>0</v>
      </c>
      <c r="AD307" s="195">
        <f>SUMIF($C$14:C306,C307,$AC$14:AC306)</f>
        <v>0</v>
      </c>
      <c r="AE307" s="15">
        <f t="shared" si="107"/>
        <v>10000</v>
      </c>
      <c r="AF307" s="195">
        <f t="shared" si="108"/>
        <v>0</v>
      </c>
    </row>
    <row r="308" spans="1:32" s="30" customFormat="1" x14ac:dyDescent="0.25">
      <c r="A308" s="19">
        <v>294</v>
      </c>
      <c r="B308" s="20"/>
      <c r="C308" s="123"/>
      <c r="D308" s="20"/>
      <c r="E308" s="20"/>
      <c r="F308" s="20"/>
      <c r="G308" s="140"/>
      <c r="H308" s="197">
        <f t="shared" si="95"/>
        <v>0</v>
      </c>
      <c r="I308" s="135" t="str">
        <f t="shared" si="96"/>
        <v/>
      </c>
      <c r="J308" s="92" t="b">
        <f t="shared" si="97"/>
        <v>0</v>
      </c>
      <c r="K308" s="92" t="str">
        <f t="shared" si="98"/>
        <v/>
      </c>
      <c r="L308" s="92" t="b">
        <f>IF(C308="",FALSE,IFERROR(NOT(MATCH(C308,'Anställda och korttidsarbete'!$C:$C,0)&gt;0),TRUE))</f>
        <v>0</v>
      </c>
      <c r="M308" s="92" t="str">
        <f t="shared" si="99"/>
        <v/>
      </c>
      <c r="N308" s="92" t="b">
        <f t="shared" si="100"/>
        <v>0</v>
      </c>
      <c r="O308" s="92" t="str">
        <f t="shared" si="101"/>
        <v/>
      </c>
      <c r="P308" s="13" t="b">
        <f t="shared" si="102"/>
        <v>0</v>
      </c>
      <c r="Q308" s="92" t="str">
        <f t="shared" si="103"/>
        <v/>
      </c>
      <c r="R308" s="92" t="b">
        <f t="shared" si="104"/>
        <v>0</v>
      </c>
      <c r="S308" s="94" t="e">
        <f t="shared" si="88"/>
        <v>#VALUE!</v>
      </c>
      <c r="T308" s="94" t="e">
        <f t="shared" si="89"/>
        <v>#VALUE!</v>
      </c>
      <c r="U308" s="94" t="e">
        <f t="shared" si="90"/>
        <v>#VALUE!</v>
      </c>
      <c r="V308" s="95" t="e">
        <f t="shared" si="91"/>
        <v>#VALUE!</v>
      </c>
      <c r="W308" s="95" t="e">
        <f t="shared" si="105"/>
        <v>#VALUE!</v>
      </c>
      <c r="X308" s="95" t="b">
        <f t="shared" si="109"/>
        <v>0</v>
      </c>
      <c r="Y308" s="76" t="str">
        <f t="shared" si="92"/>
        <v/>
      </c>
      <c r="Z308" s="94" t="e" cm="1">
        <f t="array" aca="1" ref="Z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AA308" s="94" t="str">
        <f t="shared" si="93"/>
        <v/>
      </c>
      <c r="AB308" s="96" t="b">
        <f t="shared" si="94"/>
        <v>0</v>
      </c>
      <c r="AC308" s="195">
        <f t="shared" si="106"/>
        <v>0</v>
      </c>
      <c r="AD308" s="195">
        <f>SUMIF($C$14:C307,C308,$AC$14:AC307)</f>
        <v>0</v>
      </c>
      <c r="AE308" s="15">
        <f t="shared" si="107"/>
        <v>10000</v>
      </c>
      <c r="AF308" s="195">
        <f t="shared" si="108"/>
        <v>0</v>
      </c>
    </row>
    <row r="309" spans="1:32" s="30" customFormat="1" x14ac:dyDescent="0.25">
      <c r="A309" s="19">
        <v>295</v>
      </c>
      <c r="B309" s="20"/>
      <c r="C309" s="123"/>
      <c r="D309" s="20"/>
      <c r="E309" s="20"/>
      <c r="F309" s="20"/>
      <c r="G309" s="140"/>
      <c r="H309" s="197">
        <f t="shared" si="95"/>
        <v>0</v>
      </c>
      <c r="I309" s="135" t="str">
        <f t="shared" si="96"/>
        <v/>
      </c>
      <c r="J309" s="92" t="b">
        <f t="shared" si="97"/>
        <v>0</v>
      </c>
      <c r="K309" s="92" t="str">
        <f t="shared" si="98"/>
        <v/>
      </c>
      <c r="L309" s="92" t="b">
        <f>IF(C309="",FALSE,IFERROR(NOT(MATCH(C309,'Anställda och korttidsarbete'!$C:$C,0)&gt;0),TRUE))</f>
        <v>0</v>
      </c>
      <c r="M309" s="92" t="str">
        <f t="shared" si="99"/>
        <v/>
      </c>
      <c r="N309" s="92" t="b">
        <f t="shared" si="100"/>
        <v>0</v>
      </c>
      <c r="O309" s="92" t="str">
        <f t="shared" si="101"/>
        <v/>
      </c>
      <c r="P309" s="13" t="b">
        <f t="shared" si="102"/>
        <v>0</v>
      </c>
      <c r="Q309" s="92" t="str">
        <f t="shared" si="103"/>
        <v/>
      </c>
      <c r="R309" s="92" t="b">
        <f t="shared" si="104"/>
        <v>0</v>
      </c>
      <c r="S309" s="94" t="e">
        <f t="shared" si="88"/>
        <v>#VALUE!</v>
      </c>
      <c r="T309" s="94" t="e">
        <f t="shared" si="89"/>
        <v>#VALUE!</v>
      </c>
      <c r="U309" s="94" t="e">
        <f t="shared" si="90"/>
        <v>#VALUE!</v>
      </c>
      <c r="V309" s="95" t="e">
        <f t="shared" si="91"/>
        <v>#VALUE!</v>
      </c>
      <c r="W309" s="95" t="e">
        <f t="shared" si="105"/>
        <v>#VALUE!</v>
      </c>
      <c r="X309" s="95" t="b">
        <f t="shared" si="109"/>
        <v>0</v>
      </c>
      <c r="Y309" s="76" t="str">
        <f t="shared" si="92"/>
        <v/>
      </c>
      <c r="Z309" s="94" t="e" cm="1">
        <f t="array" aca="1" ref="Z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AA309" s="94" t="str">
        <f t="shared" si="93"/>
        <v/>
      </c>
      <c r="AB309" s="96" t="b">
        <f t="shared" si="94"/>
        <v>0</v>
      </c>
      <c r="AC309" s="195">
        <f t="shared" si="106"/>
        <v>0</v>
      </c>
      <c r="AD309" s="195">
        <f>SUMIF($C$14:C308,C309,$AC$14:AC308)</f>
        <v>0</v>
      </c>
      <c r="AE309" s="15">
        <f t="shared" si="107"/>
        <v>10000</v>
      </c>
      <c r="AF309" s="195">
        <f t="shared" si="108"/>
        <v>0</v>
      </c>
    </row>
    <row r="310" spans="1:32" s="30" customFormat="1" x14ac:dyDescent="0.25">
      <c r="A310" s="19">
        <v>296</v>
      </c>
      <c r="B310" s="20"/>
      <c r="C310" s="123"/>
      <c r="D310" s="20"/>
      <c r="E310" s="20"/>
      <c r="F310" s="20"/>
      <c r="G310" s="140"/>
      <c r="H310" s="197">
        <f t="shared" si="95"/>
        <v>0</v>
      </c>
      <c r="I310" s="135" t="str">
        <f t="shared" si="96"/>
        <v/>
      </c>
      <c r="J310" s="92" t="b">
        <f t="shared" si="97"/>
        <v>0</v>
      </c>
      <c r="K310" s="92" t="str">
        <f t="shared" si="98"/>
        <v/>
      </c>
      <c r="L310" s="92" t="b">
        <f>IF(C310="",FALSE,IFERROR(NOT(MATCH(C310,'Anställda och korttidsarbete'!$C:$C,0)&gt;0),TRUE))</f>
        <v>0</v>
      </c>
      <c r="M310" s="92" t="str">
        <f t="shared" si="99"/>
        <v/>
      </c>
      <c r="N310" s="92" t="b">
        <f t="shared" si="100"/>
        <v>0</v>
      </c>
      <c r="O310" s="92" t="str">
        <f t="shared" si="101"/>
        <v/>
      </c>
      <c r="P310" s="13" t="b">
        <f t="shared" si="102"/>
        <v>0</v>
      </c>
      <c r="Q310" s="92" t="str">
        <f t="shared" si="103"/>
        <v/>
      </c>
      <c r="R310" s="92" t="b">
        <f t="shared" si="104"/>
        <v>0</v>
      </c>
      <c r="S310" s="94" t="e">
        <f t="shared" si="88"/>
        <v>#VALUE!</v>
      </c>
      <c r="T310" s="94" t="e">
        <f t="shared" si="89"/>
        <v>#VALUE!</v>
      </c>
      <c r="U310" s="94" t="e">
        <f t="shared" si="90"/>
        <v>#VALUE!</v>
      </c>
      <c r="V310" s="95" t="e">
        <f t="shared" si="91"/>
        <v>#VALUE!</v>
      </c>
      <c r="W310" s="95" t="e">
        <f t="shared" si="105"/>
        <v>#VALUE!</v>
      </c>
      <c r="X310" s="95" t="b">
        <f t="shared" si="109"/>
        <v>0</v>
      </c>
      <c r="Y310" s="76" t="str">
        <f t="shared" si="92"/>
        <v/>
      </c>
      <c r="Z310" s="94" t="e" cm="1">
        <f t="array" aca="1" ref="Z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AA310" s="94" t="str">
        <f t="shared" si="93"/>
        <v/>
      </c>
      <c r="AB310" s="96" t="b">
        <f t="shared" si="94"/>
        <v>0</v>
      </c>
      <c r="AC310" s="195">
        <f t="shared" si="106"/>
        <v>0</v>
      </c>
      <c r="AD310" s="195">
        <f>SUMIF($C$14:C309,C310,$AC$14:AC309)</f>
        <v>0</v>
      </c>
      <c r="AE310" s="15">
        <f t="shared" si="107"/>
        <v>10000</v>
      </c>
      <c r="AF310" s="195">
        <f t="shared" si="108"/>
        <v>0</v>
      </c>
    </row>
    <row r="311" spans="1:32" s="30" customFormat="1" x14ac:dyDescent="0.25">
      <c r="A311" s="19">
        <v>297</v>
      </c>
      <c r="B311" s="20"/>
      <c r="C311" s="123"/>
      <c r="D311" s="20"/>
      <c r="E311" s="20"/>
      <c r="F311" s="20"/>
      <c r="G311" s="140"/>
      <c r="H311" s="197">
        <f t="shared" si="95"/>
        <v>0</v>
      </c>
      <c r="I311" s="135" t="str">
        <f t="shared" si="96"/>
        <v/>
      </c>
      <c r="J311" s="92" t="b">
        <f t="shared" si="97"/>
        <v>0</v>
      </c>
      <c r="K311" s="92" t="str">
        <f t="shared" si="98"/>
        <v/>
      </c>
      <c r="L311" s="92" t="b">
        <f>IF(C311="",FALSE,IFERROR(NOT(MATCH(C311,'Anställda och korttidsarbete'!$C:$C,0)&gt;0),TRUE))</f>
        <v>0</v>
      </c>
      <c r="M311" s="92" t="str">
        <f t="shared" si="99"/>
        <v/>
      </c>
      <c r="N311" s="92" t="b">
        <f t="shared" si="100"/>
        <v>0</v>
      </c>
      <c r="O311" s="92" t="str">
        <f t="shared" si="101"/>
        <v/>
      </c>
      <c r="P311" s="13" t="b">
        <f t="shared" si="102"/>
        <v>0</v>
      </c>
      <c r="Q311" s="92" t="str">
        <f t="shared" si="103"/>
        <v/>
      </c>
      <c r="R311" s="92" t="b">
        <f t="shared" si="104"/>
        <v>0</v>
      </c>
      <c r="S311" s="94" t="e">
        <f t="shared" si="88"/>
        <v>#VALUE!</v>
      </c>
      <c r="T311" s="94" t="e">
        <f t="shared" si="89"/>
        <v>#VALUE!</v>
      </c>
      <c r="U311" s="94" t="e">
        <f t="shared" si="90"/>
        <v>#VALUE!</v>
      </c>
      <c r="V311" s="95" t="e">
        <f t="shared" si="91"/>
        <v>#VALUE!</v>
      </c>
      <c r="W311" s="95" t="e">
        <f t="shared" si="105"/>
        <v>#VALUE!</v>
      </c>
      <c r="X311" s="95" t="b">
        <f t="shared" si="109"/>
        <v>0</v>
      </c>
      <c r="Y311" s="76" t="str">
        <f t="shared" si="92"/>
        <v/>
      </c>
      <c r="Z311" s="94" t="e" cm="1">
        <f t="array" aca="1" ref="Z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AA311" s="94" t="str">
        <f t="shared" si="93"/>
        <v/>
      </c>
      <c r="AB311" s="96" t="b">
        <f t="shared" si="94"/>
        <v>0</v>
      </c>
      <c r="AC311" s="195">
        <f t="shared" si="106"/>
        <v>0</v>
      </c>
      <c r="AD311" s="195">
        <f>SUMIF($C$14:C310,C311,$AC$14:AC310)</f>
        <v>0</v>
      </c>
      <c r="AE311" s="15">
        <f t="shared" si="107"/>
        <v>10000</v>
      </c>
      <c r="AF311" s="195">
        <f t="shared" si="108"/>
        <v>0</v>
      </c>
    </row>
    <row r="312" spans="1:32" s="30" customFormat="1" x14ac:dyDescent="0.25">
      <c r="A312" s="19">
        <v>298</v>
      </c>
      <c r="B312" s="20"/>
      <c r="C312" s="123"/>
      <c r="D312" s="20"/>
      <c r="E312" s="20"/>
      <c r="F312" s="20"/>
      <c r="G312" s="140"/>
      <c r="H312" s="197">
        <f t="shared" si="95"/>
        <v>0</v>
      </c>
      <c r="I312" s="135" t="str">
        <f t="shared" si="96"/>
        <v/>
      </c>
      <c r="J312" s="92" t="b">
        <f t="shared" si="97"/>
        <v>0</v>
      </c>
      <c r="K312" s="92" t="str">
        <f t="shared" si="98"/>
        <v/>
      </c>
      <c r="L312" s="92" t="b">
        <f>IF(C312="",FALSE,IFERROR(NOT(MATCH(C312,'Anställda och korttidsarbete'!$C:$C,0)&gt;0),TRUE))</f>
        <v>0</v>
      </c>
      <c r="M312" s="92" t="str">
        <f t="shared" si="99"/>
        <v/>
      </c>
      <c r="N312" s="92" t="b">
        <f t="shared" si="100"/>
        <v>0</v>
      </c>
      <c r="O312" s="92" t="str">
        <f t="shared" si="101"/>
        <v/>
      </c>
      <c r="P312" s="13" t="b">
        <f t="shared" si="102"/>
        <v>0</v>
      </c>
      <c r="Q312" s="92" t="str">
        <f t="shared" si="103"/>
        <v/>
      </c>
      <c r="R312" s="92" t="b">
        <f t="shared" si="104"/>
        <v>0</v>
      </c>
      <c r="S312" s="94" t="e">
        <f t="shared" si="88"/>
        <v>#VALUE!</v>
      </c>
      <c r="T312" s="94" t="e">
        <f t="shared" si="89"/>
        <v>#VALUE!</v>
      </c>
      <c r="U312" s="94" t="e">
        <f t="shared" si="90"/>
        <v>#VALUE!</v>
      </c>
      <c r="V312" s="95" t="e">
        <f t="shared" si="91"/>
        <v>#VALUE!</v>
      </c>
      <c r="W312" s="95" t="e">
        <f t="shared" si="105"/>
        <v>#VALUE!</v>
      </c>
      <c r="X312" s="95" t="b">
        <f t="shared" si="109"/>
        <v>0</v>
      </c>
      <c r="Y312" s="76" t="str">
        <f t="shared" si="92"/>
        <v/>
      </c>
      <c r="Z312" s="94" t="e" cm="1">
        <f t="array" aca="1" ref="Z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AA312" s="94" t="str">
        <f t="shared" si="93"/>
        <v/>
      </c>
      <c r="AB312" s="96" t="b">
        <f t="shared" si="94"/>
        <v>0</v>
      </c>
      <c r="AC312" s="195">
        <f t="shared" si="106"/>
        <v>0</v>
      </c>
      <c r="AD312" s="195">
        <f>SUMIF($C$14:C311,C312,$AC$14:AC311)</f>
        <v>0</v>
      </c>
      <c r="AE312" s="15">
        <f t="shared" si="107"/>
        <v>10000</v>
      </c>
      <c r="AF312" s="195">
        <f t="shared" si="108"/>
        <v>0</v>
      </c>
    </row>
    <row r="313" spans="1:32" s="30" customFormat="1" x14ac:dyDescent="0.25">
      <c r="A313" s="19">
        <v>299</v>
      </c>
      <c r="B313" s="20"/>
      <c r="C313" s="123"/>
      <c r="D313" s="20"/>
      <c r="E313" s="20"/>
      <c r="F313" s="20"/>
      <c r="G313" s="140"/>
      <c r="H313" s="197">
        <f t="shared" si="95"/>
        <v>0</v>
      </c>
      <c r="I313" s="135" t="str">
        <f t="shared" si="96"/>
        <v/>
      </c>
      <c r="J313" s="92" t="b">
        <f t="shared" si="97"/>
        <v>0</v>
      </c>
      <c r="K313" s="92" t="str">
        <f t="shared" si="98"/>
        <v/>
      </c>
      <c r="L313" s="92" t="b">
        <f>IF(C313="",FALSE,IFERROR(NOT(MATCH(C313,'Anställda och korttidsarbete'!$C:$C,0)&gt;0),TRUE))</f>
        <v>0</v>
      </c>
      <c r="M313" s="92" t="str">
        <f t="shared" si="99"/>
        <v/>
      </c>
      <c r="N313" s="92" t="b">
        <f t="shared" si="100"/>
        <v>0</v>
      </c>
      <c r="O313" s="92" t="str">
        <f t="shared" si="101"/>
        <v/>
      </c>
      <c r="P313" s="13" t="b">
        <f t="shared" si="102"/>
        <v>0</v>
      </c>
      <c r="Q313" s="92" t="str">
        <f t="shared" si="103"/>
        <v/>
      </c>
      <c r="R313" s="92" t="b">
        <f t="shared" si="104"/>
        <v>0</v>
      </c>
      <c r="S313" s="94" t="e">
        <f t="shared" si="88"/>
        <v>#VALUE!</v>
      </c>
      <c r="T313" s="94" t="e">
        <f t="shared" si="89"/>
        <v>#VALUE!</v>
      </c>
      <c r="U313" s="94" t="e">
        <f t="shared" si="90"/>
        <v>#VALUE!</v>
      </c>
      <c r="V313" s="95" t="e">
        <f t="shared" si="91"/>
        <v>#VALUE!</v>
      </c>
      <c r="W313" s="95" t="e">
        <f t="shared" si="105"/>
        <v>#VALUE!</v>
      </c>
      <c r="X313" s="95" t="b">
        <f t="shared" si="109"/>
        <v>0</v>
      </c>
      <c r="Y313" s="76" t="str">
        <f t="shared" si="92"/>
        <v/>
      </c>
      <c r="Z313" s="94" t="e" cm="1">
        <f t="array" aca="1" ref="Z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AA313" s="94" t="str">
        <f t="shared" si="93"/>
        <v/>
      </c>
      <c r="AB313" s="96" t="b">
        <f t="shared" si="94"/>
        <v>0</v>
      </c>
      <c r="AC313" s="195">
        <f t="shared" si="106"/>
        <v>0</v>
      </c>
      <c r="AD313" s="195">
        <f>SUMIF($C$14:C312,C313,$AC$14:AC312)</f>
        <v>0</v>
      </c>
      <c r="AE313" s="15">
        <f t="shared" si="107"/>
        <v>10000</v>
      </c>
      <c r="AF313" s="195">
        <f t="shared" si="108"/>
        <v>0</v>
      </c>
    </row>
    <row r="314" spans="1:32" s="30" customFormat="1" x14ac:dyDescent="0.25">
      <c r="A314" s="19">
        <v>300</v>
      </c>
      <c r="B314" s="20"/>
      <c r="C314" s="123"/>
      <c r="D314" s="20"/>
      <c r="E314" s="20"/>
      <c r="F314" s="20"/>
      <c r="G314" s="140"/>
      <c r="H314" s="197">
        <f t="shared" si="95"/>
        <v>0</v>
      </c>
      <c r="I314" s="135" t="str">
        <f t="shared" si="96"/>
        <v/>
      </c>
      <c r="J314" s="92" t="b">
        <f t="shared" si="97"/>
        <v>0</v>
      </c>
      <c r="K314" s="92" t="str">
        <f t="shared" si="98"/>
        <v/>
      </c>
      <c r="L314" s="92" t="b">
        <f>IF(C314="",FALSE,IFERROR(NOT(MATCH(C314,'Anställda och korttidsarbete'!$C:$C,0)&gt;0),TRUE))</f>
        <v>0</v>
      </c>
      <c r="M314" s="92" t="str">
        <f t="shared" si="99"/>
        <v/>
      </c>
      <c r="N314" s="92" t="b">
        <f t="shared" si="100"/>
        <v>0</v>
      </c>
      <c r="O314" s="92" t="str">
        <f t="shared" si="101"/>
        <v/>
      </c>
      <c r="P314" s="13" t="b">
        <f t="shared" si="102"/>
        <v>0</v>
      </c>
      <c r="Q314" s="92" t="str">
        <f t="shared" si="103"/>
        <v/>
      </c>
      <c r="R314" s="92" t="b">
        <f t="shared" si="104"/>
        <v>0</v>
      </c>
      <c r="S314" s="94" t="e">
        <f t="shared" si="88"/>
        <v>#VALUE!</v>
      </c>
      <c r="T314" s="94" t="e">
        <f t="shared" si="89"/>
        <v>#VALUE!</v>
      </c>
      <c r="U314" s="94" t="e">
        <f t="shared" si="90"/>
        <v>#VALUE!</v>
      </c>
      <c r="V314" s="95" t="e">
        <f t="shared" si="91"/>
        <v>#VALUE!</v>
      </c>
      <c r="W314" s="95" t="e">
        <f t="shared" si="105"/>
        <v>#VALUE!</v>
      </c>
      <c r="X314" s="95" t="b">
        <f t="shared" si="109"/>
        <v>0</v>
      </c>
      <c r="Y314" s="76" t="str">
        <f t="shared" si="92"/>
        <v/>
      </c>
      <c r="Z314" s="94" t="e" cm="1">
        <f t="array" aca="1" ref="Z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AA314" s="94" t="str">
        <f t="shared" si="93"/>
        <v/>
      </c>
      <c r="AB314" s="96" t="b">
        <f t="shared" si="94"/>
        <v>0</v>
      </c>
      <c r="AC314" s="195">
        <f t="shared" si="106"/>
        <v>0</v>
      </c>
      <c r="AD314" s="195">
        <f>SUMIF($C$14:C313,C314,$AC$14:AC313)</f>
        <v>0</v>
      </c>
      <c r="AE314" s="15">
        <f t="shared" si="107"/>
        <v>10000</v>
      </c>
      <c r="AF314" s="195">
        <f t="shared" si="108"/>
        <v>0</v>
      </c>
    </row>
    <row r="315" spans="1:32" s="30" customFormat="1" x14ac:dyDescent="0.25">
      <c r="A315" s="19">
        <v>301</v>
      </c>
      <c r="B315" s="20"/>
      <c r="C315" s="123"/>
      <c r="D315" s="20"/>
      <c r="E315" s="20"/>
      <c r="F315" s="20"/>
      <c r="G315" s="140"/>
      <c r="H315" s="197">
        <f t="shared" si="95"/>
        <v>0</v>
      </c>
      <c r="I315" s="135" t="str">
        <f t="shared" si="96"/>
        <v/>
      </c>
      <c r="J315" s="92" t="b">
        <f t="shared" si="97"/>
        <v>0</v>
      </c>
      <c r="K315" s="92" t="str">
        <f t="shared" si="98"/>
        <v/>
      </c>
      <c r="L315" s="92" t="b">
        <f>IF(C315="",FALSE,IFERROR(NOT(MATCH(C315,'Anställda och korttidsarbete'!$C:$C,0)&gt;0),TRUE))</f>
        <v>0</v>
      </c>
      <c r="M315" s="92" t="str">
        <f t="shared" si="99"/>
        <v/>
      </c>
      <c r="N315" s="92" t="b">
        <f t="shared" si="100"/>
        <v>0</v>
      </c>
      <c r="O315" s="92" t="str">
        <f t="shared" si="101"/>
        <v/>
      </c>
      <c r="P315" s="13" t="b">
        <f t="shared" si="102"/>
        <v>0</v>
      </c>
      <c r="Q315" s="92" t="str">
        <f t="shared" si="103"/>
        <v/>
      </c>
      <c r="R315" s="92" t="b">
        <f t="shared" si="104"/>
        <v>0</v>
      </c>
      <c r="S315" s="94" t="e">
        <f t="shared" si="88"/>
        <v>#VALUE!</v>
      </c>
      <c r="T315" s="94" t="e">
        <f t="shared" si="89"/>
        <v>#VALUE!</v>
      </c>
      <c r="U315" s="94" t="e">
        <f t="shared" si="90"/>
        <v>#VALUE!</v>
      </c>
      <c r="V315" s="95" t="e">
        <f t="shared" si="91"/>
        <v>#VALUE!</v>
      </c>
      <c r="W315" s="95" t="e">
        <f t="shared" si="105"/>
        <v>#VALUE!</v>
      </c>
      <c r="X315" s="95" t="b">
        <f t="shared" si="109"/>
        <v>0</v>
      </c>
      <c r="Y315" s="76" t="str">
        <f t="shared" si="92"/>
        <v/>
      </c>
      <c r="Z315" s="94" t="e" cm="1">
        <f t="array" aca="1" ref="Z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AA315" s="94" t="str">
        <f t="shared" si="93"/>
        <v/>
      </c>
      <c r="AB315" s="96" t="b">
        <f t="shared" si="94"/>
        <v>0</v>
      </c>
      <c r="AC315" s="195">
        <f t="shared" si="106"/>
        <v>0</v>
      </c>
      <c r="AD315" s="195">
        <f>SUMIF($C$14:C314,C315,$AC$14:AC314)</f>
        <v>0</v>
      </c>
      <c r="AE315" s="15">
        <f t="shared" si="107"/>
        <v>10000</v>
      </c>
      <c r="AF315" s="195">
        <f t="shared" si="108"/>
        <v>0</v>
      </c>
    </row>
    <row r="316" spans="1:32" s="30" customFormat="1" x14ac:dyDescent="0.25">
      <c r="A316" s="19">
        <v>302</v>
      </c>
      <c r="B316" s="20"/>
      <c r="C316" s="123"/>
      <c r="D316" s="20"/>
      <c r="E316" s="20"/>
      <c r="F316" s="20"/>
      <c r="G316" s="140"/>
      <c r="H316" s="197">
        <f t="shared" si="95"/>
        <v>0</v>
      </c>
      <c r="I316" s="135" t="str">
        <f t="shared" si="96"/>
        <v/>
      </c>
      <c r="J316" s="92" t="b">
        <f t="shared" si="97"/>
        <v>0</v>
      </c>
      <c r="K316" s="92" t="str">
        <f t="shared" si="98"/>
        <v/>
      </c>
      <c r="L316" s="92" t="b">
        <f>IF(C316="",FALSE,IFERROR(NOT(MATCH(C316,'Anställda och korttidsarbete'!$C:$C,0)&gt;0),TRUE))</f>
        <v>0</v>
      </c>
      <c r="M316" s="92" t="str">
        <f t="shared" si="99"/>
        <v/>
      </c>
      <c r="N316" s="92" t="b">
        <f t="shared" si="100"/>
        <v>0</v>
      </c>
      <c r="O316" s="92" t="str">
        <f t="shared" si="101"/>
        <v/>
      </c>
      <c r="P316" s="13" t="b">
        <f t="shared" si="102"/>
        <v>0</v>
      </c>
      <c r="Q316" s="92" t="str">
        <f t="shared" si="103"/>
        <v/>
      </c>
      <c r="R316" s="92" t="b">
        <f t="shared" si="104"/>
        <v>0</v>
      </c>
      <c r="S316" s="94" t="e">
        <f t="shared" si="88"/>
        <v>#VALUE!</v>
      </c>
      <c r="T316" s="94" t="e">
        <f t="shared" si="89"/>
        <v>#VALUE!</v>
      </c>
      <c r="U316" s="94" t="e">
        <f t="shared" si="90"/>
        <v>#VALUE!</v>
      </c>
      <c r="V316" s="95" t="e">
        <f t="shared" si="91"/>
        <v>#VALUE!</v>
      </c>
      <c r="W316" s="95" t="e">
        <f t="shared" si="105"/>
        <v>#VALUE!</v>
      </c>
      <c r="X316" s="95" t="b">
        <f t="shared" si="109"/>
        <v>0</v>
      </c>
      <c r="Y316" s="76" t="str">
        <f t="shared" si="92"/>
        <v/>
      </c>
      <c r="Z316" s="94" t="e" cm="1">
        <f t="array" aca="1" ref="Z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AA316" s="94" t="str">
        <f t="shared" si="93"/>
        <v/>
      </c>
      <c r="AB316" s="96" t="b">
        <f t="shared" si="94"/>
        <v>0</v>
      </c>
      <c r="AC316" s="195">
        <f t="shared" si="106"/>
        <v>0</v>
      </c>
      <c r="AD316" s="195">
        <f>SUMIF($C$14:C315,C316,$AC$14:AC315)</f>
        <v>0</v>
      </c>
      <c r="AE316" s="15">
        <f t="shared" si="107"/>
        <v>10000</v>
      </c>
      <c r="AF316" s="195">
        <f t="shared" si="108"/>
        <v>0</v>
      </c>
    </row>
    <row r="317" spans="1:32" s="30" customFormat="1" x14ac:dyDescent="0.25">
      <c r="A317" s="19">
        <v>303</v>
      </c>
      <c r="B317" s="20"/>
      <c r="C317" s="123"/>
      <c r="D317" s="20"/>
      <c r="E317" s="20"/>
      <c r="F317" s="20"/>
      <c r="G317" s="140"/>
      <c r="H317" s="197">
        <f t="shared" si="95"/>
        <v>0</v>
      </c>
      <c r="I317" s="135" t="str">
        <f t="shared" si="96"/>
        <v/>
      </c>
      <c r="J317" s="92" t="b">
        <f t="shared" si="97"/>
        <v>0</v>
      </c>
      <c r="K317" s="92" t="str">
        <f t="shared" si="98"/>
        <v/>
      </c>
      <c r="L317" s="92" t="b">
        <f>IF(C317="",FALSE,IFERROR(NOT(MATCH(C317,'Anställda och korttidsarbete'!$C:$C,0)&gt;0),TRUE))</f>
        <v>0</v>
      </c>
      <c r="M317" s="92" t="str">
        <f t="shared" si="99"/>
        <v/>
      </c>
      <c r="N317" s="92" t="b">
        <f t="shared" si="100"/>
        <v>0</v>
      </c>
      <c r="O317" s="92" t="str">
        <f t="shared" si="101"/>
        <v/>
      </c>
      <c r="P317" s="13" t="b">
        <f t="shared" si="102"/>
        <v>0</v>
      </c>
      <c r="Q317" s="92" t="str">
        <f t="shared" si="103"/>
        <v/>
      </c>
      <c r="R317" s="92" t="b">
        <f t="shared" si="104"/>
        <v>0</v>
      </c>
      <c r="S317" s="94" t="e">
        <f t="shared" si="88"/>
        <v>#VALUE!</v>
      </c>
      <c r="T317" s="94" t="e">
        <f t="shared" si="89"/>
        <v>#VALUE!</v>
      </c>
      <c r="U317" s="94" t="e">
        <f t="shared" si="90"/>
        <v>#VALUE!</v>
      </c>
      <c r="V317" s="95" t="e">
        <f t="shared" si="91"/>
        <v>#VALUE!</v>
      </c>
      <c r="W317" s="95" t="e">
        <f t="shared" si="105"/>
        <v>#VALUE!</v>
      </c>
      <c r="X317" s="95" t="b">
        <f t="shared" si="109"/>
        <v>0</v>
      </c>
      <c r="Y317" s="76" t="str">
        <f t="shared" si="92"/>
        <v/>
      </c>
      <c r="Z317" s="94" t="e" cm="1">
        <f t="array" aca="1" ref="Z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AA317" s="94" t="str">
        <f t="shared" si="93"/>
        <v/>
      </c>
      <c r="AB317" s="96" t="b">
        <f t="shared" si="94"/>
        <v>0</v>
      </c>
      <c r="AC317" s="195">
        <f t="shared" si="106"/>
        <v>0</v>
      </c>
      <c r="AD317" s="195">
        <f>SUMIF($C$14:C316,C317,$AC$14:AC316)</f>
        <v>0</v>
      </c>
      <c r="AE317" s="15">
        <f t="shared" si="107"/>
        <v>10000</v>
      </c>
      <c r="AF317" s="195">
        <f t="shared" si="108"/>
        <v>0</v>
      </c>
    </row>
    <row r="318" spans="1:32" s="30" customFormat="1" x14ac:dyDescent="0.25">
      <c r="A318" s="19">
        <v>304</v>
      </c>
      <c r="B318" s="20"/>
      <c r="C318" s="123"/>
      <c r="D318" s="20"/>
      <c r="E318" s="20"/>
      <c r="F318" s="20"/>
      <c r="G318" s="140"/>
      <c r="H318" s="197">
        <f t="shared" si="95"/>
        <v>0</v>
      </c>
      <c r="I318" s="135" t="str">
        <f t="shared" si="96"/>
        <v/>
      </c>
      <c r="J318" s="92" t="b">
        <f t="shared" si="97"/>
        <v>0</v>
      </c>
      <c r="K318" s="92" t="str">
        <f t="shared" si="98"/>
        <v/>
      </c>
      <c r="L318" s="92" t="b">
        <f>IF(C318="",FALSE,IFERROR(NOT(MATCH(C318,'Anställda och korttidsarbete'!$C:$C,0)&gt;0),TRUE))</f>
        <v>0</v>
      </c>
      <c r="M318" s="92" t="str">
        <f t="shared" si="99"/>
        <v/>
      </c>
      <c r="N318" s="92" t="b">
        <f t="shared" si="100"/>
        <v>0</v>
      </c>
      <c r="O318" s="92" t="str">
        <f t="shared" si="101"/>
        <v/>
      </c>
      <c r="P318" s="13" t="b">
        <f t="shared" si="102"/>
        <v>0</v>
      </c>
      <c r="Q318" s="92" t="str">
        <f t="shared" si="103"/>
        <v/>
      </c>
      <c r="R318" s="92" t="b">
        <f t="shared" si="104"/>
        <v>0</v>
      </c>
      <c r="S318" s="94" t="e">
        <f t="shared" si="88"/>
        <v>#VALUE!</v>
      </c>
      <c r="T318" s="94" t="e">
        <f t="shared" si="89"/>
        <v>#VALUE!</v>
      </c>
      <c r="U318" s="94" t="e">
        <f t="shared" si="90"/>
        <v>#VALUE!</v>
      </c>
      <c r="V318" s="95" t="e">
        <f t="shared" si="91"/>
        <v>#VALUE!</v>
      </c>
      <c r="W318" s="95" t="e">
        <f t="shared" si="105"/>
        <v>#VALUE!</v>
      </c>
      <c r="X318" s="95" t="b">
        <f t="shared" si="109"/>
        <v>0</v>
      </c>
      <c r="Y318" s="76" t="str">
        <f t="shared" si="92"/>
        <v/>
      </c>
      <c r="Z318" s="94" t="e" cm="1">
        <f t="array" aca="1" ref="Z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AA318" s="94" t="str">
        <f t="shared" si="93"/>
        <v/>
      </c>
      <c r="AB318" s="96" t="b">
        <f t="shared" si="94"/>
        <v>0</v>
      </c>
      <c r="AC318" s="195">
        <f t="shared" si="106"/>
        <v>0</v>
      </c>
      <c r="AD318" s="195">
        <f>SUMIF($C$14:C317,C318,$AC$14:AC317)</f>
        <v>0</v>
      </c>
      <c r="AE318" s="15">
        <f t="shared" si="107"/>
        <v>10000</v>
      </c>
      <c r="AF318" s="195">
        <f t="shared" si="108"/>
        <v>0</v>
      </c>
    </row>
    <row r="319" spans="1:32" s="30" customFormat="1" x14ac:dyDescent="0.25">
      <c r="A319" s="19">
        <v>305</v>
      </c>
      <c r="B319" s="20"/>
      <c r="C319" s="123"/>
      <c r="D319" s="20"/>
      <c r="E319" s="20"/>
      <c r="F319" s="20"/>
      <c r="G319" s="140"/>
      <c r="H319" s="197">
        <f t="shared" si="95"/>
        <v>0</v>
      </c>
      <c r="I319" s="135" t="str">
        <f t="shared" si="96"/>
        <v/>
      </c>
      <c r="J319" s="92" t="b">
        <f t="shared" si="97"/>
        <v>0</v>
      </c>
      <c r="K319" s="92" t="str">
        <f t="shared" si="98"/>
        <v/>
      </c>
      <c r="L319" s="92" t="b">
        <f>IF(C319="",FALSE,IFERROR(NOT(MATCH(C319,'Anställda och korttidsarbete'!$C:$C,0)&gt;0),TRUE))</f>
        <v>0</v>
      </c>
      <c r="M319" s="92" t="str">
        <f t="shared" si="99"/>
        <v/>
      </c>
      <c r="N319" s="92" t="b">
        <f t="shared" si="100"/>
        <v>0</v>
      </c>
      <c r="O319" s="92" t="str">
        <f t="shared" si="101"/>
        <v/>
      </c>
      <c r="P319" s="13" t="b">
        <f t="shared" si="102"/>
        <v>0</v>
      </c>
      <c r="Q319" s="92" t="str">
        <f t="shared" si="103"/>
        <v/>
      </c>
      <c r="R319" s="92" t="b">
        <f t="shared" si="104"/>
        <v>0</v>
      </c>
      <c r="S319" s="94" t="e">
        <f t="shared" si="88"/>
        <v>#VALUE!</v>
      </c>
      <c r="T319" s="94" t="e">
        <f t="shared" si="89"/>
        <v>#VALUE!</v>
      </c>
      <c r="U319" s="94" t="e">
        <f t="shared" si="90"/>
        <v>#VALUE!</v>
      </c>
      <c r="V319" s="95" t="e">
        <f t="shared" si="91"/>
        <v>#VALUE!</v>
      </c>
      <c r="W319" s="95" t="e">
        <f t="shared" si="105"/>
        <v>#VALUE!</v>
      </c>
      <c r="X319" s="95" t="b">
        <f t="shared" si="109"/>
        <v>0</v>
      </c>
      <c r="Y319" s="76" t="str">
        <f t="shared" si="92"/>
        <v/>
      </c>
      <c r="Z319" s="94" t="e" cm="1">
        <f t="array" aca="1" ref="Z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AA319" s="94" t="str">
        <f t="shared" si="93"/>
        <v/>
      </c>
      <c r="AB319" s="96" t="b">
        <f t="shared" si="94"/>
        <v>0</v>
      </c>
      <c r="AC319" s="195">
        <f t="shared" si="106"/>
        <v>0</v>
      </c>
      <c r="AD319" s="195">
        <f>SUMIF($C$14:C318,C319,$AC$14:AC318)</f>
        <v>0</v>
      </c>
      <c r="AE319" s="15">
        <f t="shared" si="107"/>
        <v>10000</v>
      </c>
      <c r="AF319" s="195">
        <f t="shared" si="108"/>
        <v>0</v>
      </c>
    </row>
    <row r="320" spans="1:32" s="30" customFormat="1" x14ac:dyDescent="0.25">
      <c r="A320" s="19">
        <v>306</v>
      </c>
      <c r="B320" s="20"/>
      <c r="C320" s="123"/>
      <c r="D320" s="20"/>
      <c r="E320" s="20"/>
      <c r="F320" s="20"/>
      <c r="G320" s="140"/>
      <c r="H320" s="197">
        <f t="shared" si="95"/>
        <v>0</v>
      </c>
      <c r="I320" s="135" t="str">
        <f t="shared" si="96"/>
        <v/>
      </c>
      <c r="J320" s="92" t="b">
        <f t="shared" si="97"/>
        <v>0</v>
      </c>
      <c r="K320" s="92" t="str">
        <f t="shared" si="98"/>
        <v/>
      </c>
      <c r="L320" s="92" t="b">
        <f>IF(C320="",FALSE,IFERROR(NOT(MATCH(C320,'Anställda och korttidsarbete'!$C:$C,0)&gt;0),TRUE))</f>
        <v>0</v>
      </c>
      <c r="M320" s="92" t="str">
        <f t="shared" si="99"/>
        <v/>
      </c>
      <c r="N320" s="92" t="b">
        <f t="shared" si="100"/>
        <v>0</v>
      </c>
      <c r="O320" s="92" t="str">
        <f t="shared" si="101"/>
        <v/>
      </c>
      <c r="P320" s="13" t="b">
        <f t="shared" si="102"/>
        <v>0</v>
      </c>
      <c r="Q320" s="92" t="str">
        <f t="shared" si="103"/>
        <v/>
      </c>
      <c r="R320" s="92" t="b">
        <f t="shared" si="104"/>
        <v>0</v>
      </c>
      <c r="S320" s="94" t="e">
        <f t="shared" si="88"/>
        <v>#VALUE!</v>
      </c>
      <c r="T320" s="94" t="e">
        <f t="shared" si="89"/>
        <v>#VALUE!</v>
      </c>
      <c r="U320" s="94" t="e">
        <f t="shared" si="90"/>
        <v>#VALUE!</v>
      </c>
      <c r="V320" s="95" t="e">
        <f t="shared" si="91"/>
        <v>#VALUE!</v>
      </c>
      <c r="W320" s="95" t="e">
        <f t="shared" si="105"/>
        <v>#VALUE!</v>
      </c>
      <c r="X320" s="95" t="b">
        <f t="shared" si="109"/>
        <v>0</v>
      </c>
      <c r="Y320" s="76" t="str">
        <f t="shared" si="92"/>
        <v/>
      </c>
      <c r="Z320" s="94" t="e" cm="1">
        <f t="array" aca="1" ref="Z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AA320" s="94" t="str">
        <f t="shared" si="93"/>
        <v/>
      </c>
      <c r="AB320" s="96" t="b">
        <f t="shared" si="94"/>
        <v>0</v>
      </c>
      <c r="AC320" s="195">
        <f t="shared" si="106"/>
        <v>0</v>
      </c>
      <c r="AD320" s="195">
        <f>SUMIF($C$14:C319,C320,$AC$14:AC319)</f>
        <v>0</v>
      </c>
      <c r="AE320" s="15">
        <f t="shared" si="107"/>
        <v>10000</v>
      </c>
      <c r="AF320" s="195">
        <f t="shared" si="108"/>
        <v>0</v>
      </c>
    </row>
    <row r="321" spans="1:32" s="30" customFormat="1" x14ac:dyDescent="0.25">
      <c r="A321" s="19">
        <v>307</v>
      </c>
      <c r="B321" s="20"/>
      <c r="C321" s="123"/>
      <c r="D321" s="20"/>
      <c r="E321" s="20"/>
      <c r="F321" s="20"/>
      <c r="G321" s="140"/>
      <c r="H321" s="197">
        <f t="shared" si="95"/>
        <v>0</v>
      </c>
      <c r="I321" s="135" t="str">
        <f t="shared" si="96"/>
        <v/>
      </c>
      <c r="J321" s="92" t="b">
        <f t="shared" si="97"/>
        <v>0</v>
      </c>
      <c r="K321" s="92" t="str">
        <f t="shared" si="98"/>
        <v/>
      </c>
      <c r="L321" s="92" t="b">
        <f>IF(C321="",FALSE,IFERROR(NOT(MATCH(C321,'Anställda och korttidsarbete'!$C:$C,0)&gt;0),TRUE))</f>
        <v>0</v>
      </c>
      <c r="M321" s="92" t="str">
        <f t="shared" si="99"/>
        <v/>
      </c>
      <c r="N321" s="92" t="b">
        <f t="shared" si="100"/>
        <v>0</v>
      </c>
      <c r="O321" s="92" t="str">
        <f t="shared" si="101"/>
        <v/>
      </c>
      <c r="P321" s="13" t="b">
        <f t="shared" si="102"/>
        <v>0</v>
      </c>
      <c r="Q321" s="92" t="str">
        <f t="shared" si="103"/>
        <v/>
      </c>
      <c r="R321" s="92" t="b">
        <f t="shared" si="104"/>
        <v>0</v>
      </c>
      <c r="S321" s="94" t="e">
        <f t="shared" si="88"/>
        <v>#VALUE!</v>
      </c>
      <c r="T321" s="94" t="e">
        <f t="shared" si="89"/>
        <v>#VALUE!</v>
      </c>
      <c r="U321" s="94" t="e">
        <f t="shared" si="90"/>
        <v>#VALUE!</v>
      </c>
      <c r="V321" s="95" t="e">
        <f t="shared" si="91"/>
        <v>#VALUE!</v>
      </c>
      <c r="W321" s="95" t="e">
        <f t="shared" si="105"/>
        <v>#VALUE!</v>
      </c>
      <c r="X321" s="95" t="b">
        <f t="shared" si="109"/>
        <v>0</v>
      </c>
      <c r="Y321" s="76" t="str">
        <f t="shared" si="92"/>
        <v/>
      </c>
      <c r="Z321" s="94" t="e" cm="1">
        <f t="array" aca="1" ref="Z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AA321" s="94" t="str">
        <f t="shared" si="93"/>
        <v/>
      </c>
      <c r="AB321" s="96" t="b">
        <f t="shared" si="94"/>
        <v>0</v>
      </c>
      <c r="AC321" s="195">
        <f t="shared" si="106"/>
        <v>0</v>
      </c>
      <c r="AD321" s="195">
        <f>SUMIF($C$14:C320,C321,$AC$14:AC320)</f>
        <v>0</v>
      </c>
      <c r="AE321" s="15">
        <f t="shared" si="107"/>
        <v>10000</v>
      </c>
      <c r="AF321" s="195">
        <f t="shared" si="108"/>
        <v>0</v>
      </c>
    </row>
    <row r="322" spans="1:32" s="30" customFormat="1" x14ac:dyDescent="0.25">
      <c r="A322" s="19">
        <v>308</v>
      </c>
      <c r="B322" s="20"/>
      <c r="C322" s="123"/>
      <c r="D322" s="20"/>
      <c r="E322" s="20"/>
      <c r="F322" s="20"/>
      <c r="G322" s="140"/>
      <c r="H322" s="197">
        <f t="shared" si="95"/>
        <v>0</v>
      </c>
      <c r="I322" s="135" t="str">
        <f t="shared" si="96"/>
        <v/>
      </c>
      <c r="J322" s="92" t="b">
        <f t="shared" si="97"/>
        <v>0</v>
      </c>
      <c r="K322" s="92" t="str">
        <f t="shared" si="98"/>
        <v/>
      </c>
      <c r="L322" s="92" t="b">
        <f>IF(C322="",FALSE,IFERROR(NOT(MATCH(C322,'Anställda och korttidsarbete'!$C:$C,0)&gt;0),TRUE))</f>
        <v>0</v>
      </c>
      <c r="M322" s="92" t="str">
        <f t="shared" si="99"/>
        <v/>
      </c>
      <c r="N322" s="92" t="b">
        <f t="shared" si="100"/>
        <v>0</v>
      </c>
      <c r="O322" s="92" t="str">
        <f t="shared" si="101"/>
        <v/>
      </c>
      <c r="P322" s="13" t="b">
        <f t="shared" si="102"/>
        <v>0</v>
      </c>
      <c r="Q322" s="92" t="str">
        <f t="shared" si="103"/>
        <v/>
      </c>
      <c r="R322" s="92" t="b">
        <f t="shared" si="104"/>
        <v>0</v>
      </c>
      <c r="S322" s="94" t="e">
        <f t="shared" si="88"/>
        <v>#VALUE!</v>
      </c>
      <c r="T322" s="94" t="e">
        <f t="shared" si="89"/>
        <v>#VALUE!</v>
      </c>
      <c r="U322" s="94" t="e">
        <f t="shared" si="90"/>
        <v>#VALUE!</v>
      </c>
      <c r="V322" s="95" t="e">
        <f t="shared" si="91"/>
        <v>#VALUE!</v>
      </c>
      <c r="W322" s="95" t="e">
        <f t="shared" si="105"/>
        <v>#VALUE!</v>
      </c>
      <c r="X322" s="95" t="b">
        <f t="shared" si="109"/>
        <v>0</v>
      </c>
      <c r="Y322" s="76" t="str">
        <f t="shared" si="92"/>
        <v/>
      </c>
      <c r="Z322" s="94" t="e" cm="1">
        <f t="array" aca="1" ref="Z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AA322" s="94" t="str">
        <f t="shared" si="93"/>
        <v/>
      </c>
      <c r="AB322" s="96" t="b">
        <f t="shared" si="94"/>
        <v>0</v>
      </c>
      <c r="AC322" s="195">
        <f t="shared" si="106"/>
        <v>0</v>
      </c>
      <c r="AD322" s="195">
        <f>SUMIF($C$14:C321,C322,$AC$14:AC321)</f>
        <v>0</v>
      </c>
      <c r="AE322" s="15">
        <f t="shared" si="107"/>
        <v>10000</v>
      </c>
      <c r="AF322" s="195">
        <f t="shared" si="108"/>
        <v>0</v>
      </c>
    </row>
    <row r="323" spans="1:32" s="30" customFormat="1" x14ac:dyDescent="0.25">
      <c r="A323" s="19">
        <v>309</v>
      </c>
      <c r="B323" s="20"/>
      <c r="C323" s="123"/>
      <c r="D323" s="20"/>
      <c r="E323" s="20"/>
      <c r="F323" s="20"/>
      <c r="G323" s="140"/>
      <c r="H323" s="197">
        <f t="shared" si="95"/>
        <v>0</v>
      </c>
      <c r="I323" s="135" t="str">
        <f t="shared" si="96"/>
        <v/>
      </c>
      <c r="J323" s="92" t="b">
        <f t="shared" si="97"/>
        <v>0</v>
      </c>
      <c r="K323" s="92" t="str">
        <f t="shared" si="98"/>
        <v/>
      </c>
      <c r="L323" s="92" t="b">
        <f>IF(C323="",FALSE,IFERROR(NOT(MATCH(C323,'Anställda och korttidsarbete'!$C:$C,0)&gt;0),TRUE))</f>
        <v>0</v>
      </c>
      <c r="M323" s="92" t="str">
        <f t="shared" si="99"/>
        <v/>
      </c>
      <c r="N323" s="92" t="b">
        <f t="shared" si="100"/>
        <v>0</v>
      </c>
      <c r="O323" s="92" t="str">
        <f t="shared" si="101"/>
        <v/>
      </c>
      <c r="P323" s="13" t="b">
        <f t="shared" si="102"/>
        <v>0</v>
      </c>
      <c r="Q323" s="92" t="str">
        <f t="shared" si="103"/>
        <v/>
      </c>
      <c r="R323" s="92" t="b">
        <f t="shared" si="104"/>
        <v>0</v>
      </c>
      <c r="S323" s="94" t="e">
        <f t="shared" si="88"/>
        <v>#VALUE!</v>
      </c>
      <c r="T323" s="94" t="e">
        <f t="shared" si="89"/>
        <v>#VALUE!</v>
      </c>
      <c r="U323" s="94" t="e">
        <f t="shared" si="90"/>
        <v>#VALUE!</v>
      </c>
      <c r="V323" s="95" t="e">
        <f t="shared" si="91"/>
        <v>#VALUE!</v>
      </c>
      <c r="W323" s="95" t="e">
        <f t="shared" si="105"/>
        <v>#VALUE!</v>
      </c>
      <c r="X323" s="95" t="b">
        <f t="shared" si="109"/>
        <v>0</v>
      </c>
      <c r="Y323" s="76" t="str">
        <f t="shared" si="92"/>
        <v/>
      </c>
      <c r="Z323" s="94" t="e" cm="1">
        <f t="array" aca="1" ref="Z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AA323" s="94" t="str">
        <f t="shared" si="93"/>
        <v/>
      </c>
      <c r="AB323" s="96" t="b">
        <f t="shared" si="94"/>
        <v>0</v>
      </c>
      <c r="AC323" s="195">
        <f t="shared" si="106"/>
        <v>0</v>
      </c>
      <c r="AD323" s="195">
        <f>SUMIF($C$14:C322,C323,$AC$14:AC322)</f>
        <v>0</v>
      </c>
      <c r="AE323" s="15">
        <f t="shared" si="107"/>
        <v>10000</v>
      </c>
      <c r="AF323" s="195">
        <f t="shared" si="108"/>
        <v>0</v>
      </c>
    </row>
    <row r="324" spans="1:32" s="30" customFormat="1" x14ac:dyDescent="0.25">
      <c r="A324" s="19">
        <v>310</v>
      </c>
      <c r="B324" s="20"/>
      <c r="C324" s="123"/>
      <c r="D324" s="20"/>
      <c r="E324" s="20"/>
      <c r="F324" s="20"/>
      <c r="G324" s="140"/>
      <c r="H324" s="197">
        <f t="shared" si="95"/>
        <v>0</v>
      </c>
      <c r="I324" s="135" t="str">
        <f t="shared" si="96"/>
        <v/>
      </c>
      <c r="J324" s="92" t="b">
        <f t="shared" si="97"/>
        <v>0</v>
      </c>
      <c r="K324" s="92" t="str">
        <f t="shared" si="98"/>
        <v/>
      </c>
      <c r="L324" s="92" t="b">
        <f>IF(C324="",FALSE,IFERROR(NOT(MATCH(C324,'Anställda och korttidsarbete'!$C:$C,0)&gt;0),TRUE))</f>
        <v>0</v>
      </c>
      <c r="M324" s="92" t="str">
        <f t="shared" si="99"/>
        <v/>
      </c>
      <c r="N324" s="92" t="b">
        <f t="shared" si="100"/>
        <v>0</v>
      </c>
      <c r="O324" s="92" t="str">
        <f t="shared" si="101"/>
        <v/>
      </c>
      <c r="P324" s="13" t="b">
        <f t="shared" si="102"/>
        <v>0</v>
      </c>
      <c r="Q324" s="92" t="str">
        <f t="shared" si="103"/>
        <v/>
      </c>
      <c r="R324" s="92" t="b">
        <f t="shared" si="104"/>
        <v>0</v>
      </c>
      <c r="S324" s="94" t="e">
        <f t="shared" si="88"/>
        <v>#VALUE!</v>
      </c>
      <c r="T324" s="94" t="e">
        <f t="shared" si="89"/>
        <v>#VALUE!</v>
      </c>
      <c r="U324" s="94" t="e">
        <f t="shared" si="90"/>
        <v>#VALUE!</v>
      </c>
      <c r="V324" s="95" t="e">
        <f t="shared" si="91"/>
        <v>#VALUE!</v>
      </c>
      <c r="W324" s="95" t="e">
        <f t="shared" si="105"/>
        <v>#VALUE!</v>
      </c>
      <c r="X324" s="95" t="b">
        <f t="shared" si="109"/>
        <v>0</v>
      </c>
      <c r="Y324" s="76" t="str">
        <f t="shared" si="92"/>
        <v/>
      </c>
      <c r="Z324" s="94" t="e" cm="1">
        <f t="array" aca="1" ref="Z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AA324" s="94" t="str">
        <f t="shared" si="93"/>
        <v/>
      </c>
      <c r="AB324" s="96" t="b">
        <f t="shared" si="94"/>
        <v>0</v>
      </c>
      <c r="AC324" s="195">
        <f t="shared" si="106"/>
        <v>0</v>
      </c>
      <c r="AD324" s="195">
        <f>SUMIF($C$14:C323,C324,$AC$14:AC323)</f>
        <v>0</v>
      </c>
      <c r="AE324" s="15">
        <f t="shared" si="107"/>
        <v>10000</v>
      </c>
      <c r="AF324" s="195">
        <f t="shared" si="108"/>
        <v>0</v>
      </c>
    </row>
    <row r="325" spans="1:32" s="30" customFormat="1" x14ac:dyDescent="0.25">
      <c r="A325" s="19">
        <v>311</v>
      </c>
      <c r="B325" s="20"/>
      <c r="C325" s="123"/>
      <c r="D325" s="20"/>
      <c r="E325" s="20"/>
      <c r="F325" s="20"/>
      <c r="G325" s="140"/>
      <c r="H325" s="197">
        <f t="shared" si="95"/>
        <v>0</v>
      </c>
      <c r="I325" s="135" t="str">
        <f t="shared" si="96"/>
        <v/>
      </c>
      <c r="J325" s="92" t="b">
        <f t="shared" si="97"/>
        <v>0</v>
      </c>
      <c r="K325" s="92" t="str">
        <f t="shared" si="98"/>
        <v/>
      </c>
      <c r="L325" s="92" t="b">
        <f>IF(C325="",FALSE,IFERROR(NOT(MATCH(C325,'Anställda och korttidsarbete'!$C:$C,0)&gt;0),TRUE))</f>
        <v>0</v>
      </c>
      <c r="M325" s="92" t="str">
        <f t="shared" si="99"/>
        <v/>
      </c>
      <c r="N325" s="92" t="b">
        <f t="shared" si="100"/>
        <v>0</v>
      </c>
      <c r="O325" s="92" t="str">
        <f t="shared" si="101"/>
        <v/>
      </c>
      <c r="P325" s="13" t="b">
        <f t="shared" si="102"/>
        <v>0</v>
      </c>
      <c r="Q325" s="92" t="str">
        <f t="shared" si="103"/>
        <v/>
      </c>
      <c r="R325" s="92" t="b">
        <f t="shared" si="104"/>
        <v>0</v>
      </c>
      <c r="S325" s="94" t="e">
        <f t="shared" si="88"/>
        <v>#VALUE!</v>
      </c>
      <c r="T325" s="94" t="e">
        <f t="shared" si="89"/>
        <v>#VALUE!</v>
      </c>
      <c r="U325" s="94" t="e">
        <f t="shared" si="90"/>
        <v>#VALUE!</v>
      </c>
      <c r="V325" s="95" t="e">
        <f t="shared" si="91"/>
        <v>#VALUE!</v>
      </c>
      <c r="W325" s="95" t="e">
        <f t="shared" si="105"/>
        <v>#VALUE!</v>
      </c>
      <c r="X325" s="95" t="b">
        <f t="shared" si="109"/>
        <v>0</v>
      </c>
      <c r="Y325" s="76" t="str">
        <f t="shared" si="92"/>
        <v/>
      </c>
      <c r="Z325" s="94" t="e" cm="1">
        <f t="array" aca="1" ref="Z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AA325" s="94" t="str">
        <f t="shared" si="93"/>
        <v/>
      </c>
      <c r="AB325" s="96" t="b">
        <f t="shared" si="94"/>
        <v>0</v>
      </c>
      <c r="AC325" s="195">
        <f t="shared" si="106"/>
        <v>0</v>
      </c>
      <c r="AD325" s="195">
        <f>SUMIF($C$14:C324,C325,$AC$14:AC324)</f>
        <v>0</v>
      </c>
      <c r="AE325" s="15">
        <f t="shared" si="107"/>
        <v>10000</v>
      </c>
      <c r="AF325" s="195">
        <f t="shared" si="108"/>
        <v>0</v>
      </c>
    </row>
    <row r="326" spans="1:32" s="30" customFormat="1" x14ac:dyDescent="0.25">
      <c r="A326" s="19">
        <v>312</v>
      </c>
      <c r="B326" s="20"/>
      <c r="C326" s="123"/>
      <c r="D326" s="20"/>
      <c r="E326" s="20"/>
      <c r="F326" s="20"/>
      <c r="G326" s="140"/>
      <c r="H326" s="197">
        <f t="shared" si="95"/>
        <v>0</v>
      </c>
      <c r="I326" s="135" t="str">
        <f t="shared" si="96"/>
        <v/>
      </c>
      <c r="J326" s="92" t="b">
        <f t="shared" si="97"/>
        <v>0</v>
      </c>
      <c r="K326" s="92" t="str">
        <f t="shared" si="98"/>
        <v/>
      </c>
      <c r="L326" s="92" t="b">
        <f>IF(C326="",FALSE,IFERROR(NOT(MATCH(C326,'Anställda och korttidsarbete'!$C:$C,0)&gt;0),TRUE))</f>
        <v>0</v>
      </c>
      <c r="M326" s="92" t="str">
        <f t="shared" si="99"/>
        <v/>
      </c>
      <c r="N326" s="92" t="b">
        <f t="shared" si="100"/>
        <v>0</v>
      </c>
      <c r="O326" s="92" t="str">
        <f t="shared" si="101"/>
        <v/>
      </c>
      <c r="P326" s="13" t="b">
        <f t="shared" si="102"/>
        <v>0</v>
      </c>
      <c r="Q326" s="92" t="str">
        <f t="shared" si="103"/>
        <v/>
      </c>
      <c r="R326" s="92" t="b">
        <f t="shared" si="104"/>
        <v>0</v>
      </c>
      <c r="S326" s="94" t="e">
        <f t="shared" si="88"/>
        <v>#VALUE!</v>
      </c>
      <c r="T326" s="94" t="e">
        <f t="shared" si="89"/>
        <v>#VALUE!</v>
      </c>
      <c r="U326" s="94" t="e">
        <f t="shared" si="90"/>
        <v>#VALUE!</v>
      </c>
      <c r="V326" s="95" t="e">
        <f t="shared" si="91"/>
        <v>#VALUE!</v>
      </c>
      <c r="W326" s="95" t="e">
        <f t="shared" si="105"/>
        <v>#VALUE!</v>
      </c>
      <c r="X326" s="95" t="b">
        <f t="shared" si="109"/>
        <v>0</v>
      </c>
      <c r="Y326" s="76" t="str">
        <f t="shared" si="92"/>
        <v/>
      </c>
      <c r="Z326" s="94" t="e" cm="1">
        <f t="array" aca="1" ref="Z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AA326" s="94" t="str">
        <f t="shared" si="93"/>
        <v/>
      </c>
      <c r="AB326" s="96" t="b">
        <f t="shared" si="94"/>
        <v>0</v>
      </c>
      <c r="AC326" s="195">
        <f t="shared" si="106"/>
        <v>0</v>
      </c>
      <c r="AD326" s="195">
        <f>SUMIF($C$14:C325,C326,$AC$14:AC325)</f>
        <v>0</v>
      </c>
      <c r="AE326" s="15">
        <f t="shared" si="107"/>
        <v>10000</v>
      </c>
      <c r="AF326" s="195">
        <f t="shared" si="108"/>
        <v>0</v>
      </c>
    </row>
    <row r="327" spans="1:32" s="30" customFormat="1" x14ac:dyDescent="0.25">
      <c r="A327" s="19">
        <v>313</v>
      </c>
      <c r="B327" s="20"/>
      <c r="C327" s="123"/>
      <c r="D327" s="20"/>
      <c r="E327" s="20"/>
      <c r="F327" s="20"/>
      <c r="G327" s="140"/>
      <c r="H327" s="197">
        <f t="shared" si="95"/>
        <v>0</v>
      </c>
      <c r="I327" s="135" t="str">
        <f t="shared" si="96"/>
        <v/>
      </c>
      <c r="J327" s="92" t="b">
        <f t="shared" si="97"/>
        <v>0</v>
      </c>
      <c r="K327" s="92" t="str">
        <f t="shared" si="98"/>
        <v/>
      </c>
      <c r="L327" s="92" t="b">
        <f>IF(C327="",FALSE,IFERROR(NOT(MATCH(C327,'Anställda och korttidsarbete'!$C:$C,0)&gt;0),TRUE))</f>
        <v>0</v>
      </c>
      <c r="M327" s="92" t="str">
        <f t="shared" si="99"/>
        <v/>
      </c>
      <c r="N327" s="92" t="b">
        <f t="shared" si="100"/>
        <v>0</v>
      </c>
      <c r="O327" s="92" t="str">
        <f t="shared" si="101"/>
        <v/>
      </c>
      <c r="P327" s="13" t="b">
        <f t="shared" si="102"/>
        <v>0</v>
      </c>
      <c r="Q327" s="92" t="str">
        <f t="shared" si="103"/>
        <v/>
      </c>
      <c r="R327" s="92" t="b">
        <f t="shared" si="104"/>
        <v>0</v>
      </c>
      <c r="S327" s="94" t="e">
        <f t="shared" si="88"/>
        <v>#VALUE!</v>
      </c>
      <c r="T327" s="94" t="e">
        <f t="shared" si="89"/>
        <v>#VALUE!</v>
      </c>
      <c r="U327" s="94" t="e">
        <f t="shared" si="90"/>
        <v>#VALUE!</v>
      </c>
      <c r="V327" s="95" t="e">
        <f t="shared" si="91"/>
        <v>#VALUE!</v>
      </c>
      <c r="W327" s="95" t="e">
        <f t="shared" si="105"/>
        <v>#VALUE!</v>
      </c>
      <c r="X327" s="95" t="b">
        <f t="shared" si="109"/>
        <v>0</v>
      </c>
      <c r="Y327" s="76" t="str">
        <f t="shared" si="92"/>
        <v/>
      </c>
      <c r="Z327" s="94" t="e" cm="1">
        <f t="array" aca="1" ref="Z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AA327" s="94" t="str">
        <f t="shared" si="93"/>
        <v/>
      </c>
      <c r="AB327" s="96" t="b">
        <f t="shared" si="94"/>
        <v>0</v>
      </c>
      <c r="AC327" s="195">
        <f t="shared" si="106"/>
        <v>0</v>
      </c>
      <c r="AD327" s="195">
        <f>SUMIF($C$14:C326,C327,$AC$14:AC326)</f>
        <v>0</v>
      </c>
      <c r="AE327" s="15">
        <f t="shared" si="107"/>
        <v>10000</v>
      </c>
      <c r="AF327" s="195">
        <f t="shared" si="108"/>
        <v>0</v>
      </c>
    </row>
    <row r="328" spans="1:32" s="30" customFormat="1" x14ac:dyDescent="0.25">
      <c r="A328" s="19">
        <v>314</v>
      </c>
      <c r="B328" s="20"/>
      <c r="C328" s="123"/>
      <c r="D328" s="20"/>
      <c r="E328" s="20"/>
      <c r="F328" s="20"/>
      <c r="G328" s="140"/>
      <c r="H328" s="197">
        <f t="shared" si="95"/>
        <v>0</v>
      </c>
      <c r="I328" s="135" t="str">
        <f t="shared" si="96"/>
        <v/>
      </c>
      <c r="J328" s="92" t="b">
        <f t="shared" si="97"/>
        <v>0</v>
      </c>
      <c r="K328" s="92" t="str">
        <f t="shared" si="98"/>
        <v/>
      </c>
      <c r="L328" s="92" t="b">
        <f>IF(C328="",FALSE,IFERROR(NOT(MATCH(C328,'Anställda och korttidsarbete'!$C:$C,0)&gt;0),TRUE))</f>
        <v>0</v>
      </c>
      <c r="M328" s="92" t="str">
        <f t="shared" si="99"/>
        <v/>
      </c>
      <c r="N328" s="92" t="b">
        <f t="shared" si="100"/>
        <v>0</v>
      </c>
      <c r="O328" s="92" t="str">
        <f t="shared" si="101"/>
        <v/>
      </c>
      <c r="P328" s="13" t="b">
        <f t="shared" si="102"/>
        <v>0</v>
      </c>
      <c r="Q328" s="92" t="str">
        <f t="shared" si="103"/>
        <v/>
      </c>
      <c r="R328" s="92" t="b">
        <f t="shared" si="104"/>
        <v>0</v>
      </c>
      <c r="S328" s="94" t="e">
        <f t="shared" si="88"/>
        <v>#VALUE!</v>
      </c>
      <c r="T328" s="94" t="e">
        <f t="shared" si="89"/>
        <v>#VALUE!</v>
      </c>
      <c r="U328" s="94" t="e">
        <f t="shared" si="90"/>
        <v>#VALUE!</v>
      </c>
      <c r="V328" s="95" t="e">
        <f t="shared" si="91"/>
        <v>#VALUE!</v>
      </c>
      <c r="W328" s="95" t="e">
        <f t="shared" si="105"/>
        <v>#VALUE!</v>
      </c>
      <c r="X328" s="95" t="b">
        <f t="shared" si="109"/>
        <v>0</v>
      </c>
      <c r="Y328" s="76" t="str">
        <f t="shared" si="92"/>
        <v/>
      </c>
      <c r="Z328" s="94" t="e" cm="1">
        <f t="array" aca="1" ref="Z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AA328" s="94" t="str">
        <f t="shared" si="93"/>
        <v/>
      </c>
      <c r="AB328" s="96" t="b">
        <f t="shared" si="94"/>
        <v>0</v>
      </c>
      <c r="AC328" s="195">
        <f t="shared" si="106"/>
        <v>0</v>
      </c>
      <c r="AD328" s="195">
        <f>SUMIF($C$14:C327,C328,$AC$14:AC327)</f>
        <v>0</v>
      </c>
      <c r="AE328" s="15">
        <f t="shared" si="107"/>
        <v>10000</v>
      </c>
      <c r="AF328" s="195">
        <f t="shared" si="108"/>
        <v>0</v>
      </c>
    </row>
    <row r="329" spans="1:32" s="30" customFormat="1" x14ac:dyDescent="0.25">
      <c r="A329" s="19">
        <v>315</v>
      </c>
      <c r="B329" s="20"/>
      <c r="C329" s="123"/>
      <c r="D329" s="20"/>
      <c r="E329" s="20"/>
      <c r="F329" s="20"/>
      <c r="G329" s="140"/>
      <c r="H329" s="197">
        <f t="shared" si="95"/>
        <v>0</v>
      </c>
      <c r="I329" s="135" t="str">
        <f t="shared" si="96"/>
        <v/>
      </c>
      <c r="J329" s="92" t="b">
        <f t="shared" si="97"/>
        <v>0</v>
      </c>
      <c r="K329" s="92" t="str">
        <f t="shared" si="98"/>
        <v/>
      </c>
      <c r="L329" s="92" t="b">
        <f>IF(C329="",FALSE,IFERROR(NOT(MATCH(C329,'Anställda och korttidsarbete'!$C:$C,0)&gt;0),TRUE))</f>
        <v>0</v>
      </c>
      <c r="M329" s="92" t="str">
        <f t="shared" si="99"/>
        <v/>
      </c>
      <c r="N329" s="92" t="b">
        <f t="shared" si="100"/>
        <v>0</v>
      </c>
      <c r="O329" s="92" t="str">
        <f t="shared" si="101"/>
        <v/>
      </c>
      <c r="P329" s="13" t="b">
        <f t="shared" si="102"/>
        <v>0</v>
      </c>
      <c r="Q329" s="92" t="str">
        <f t="shared" si="103"/>
        <v/>
      </c>
      <c r="R329" s="92" t="b">
        <f t="shared" si="104"/>
        <v>0</v>
      </c>
      <c r="S329" s="94" t="e">
        <f t="shared" si="88"/>
        <v>#VALUE!</v>
      </c>
      <c r="T329" s="94" t="e">
        <f t="shared" si="89"/>
        <v>#VALUE!</v>
      </c>
      <c r="U329" s="94" t="e">
        <f t="shared" si="90"/>
        <v>#VALUE!</v>
      </c>
      <c r="V329" s="95" t="e">
        <f t="shared" si="91"/>
        <v>#VALUE!</v>
      </c>
      <c r="W329" s="95" t="e">
        <f t="shared" si="105"/>
        <v>#VALUE!</v>
      </c>
      <c r="X329" s="95" t="b">
        <f t="shared" si="109"/>
        <v>0</v>
      </c>
      <c r="Y329" s="76" t="str">
        <f t="shared" si="92"/>
        <v/>
      </c>
      <c r="Z329" s="94" t="e" cm="1">
        <f t="array" aca="1" ref="Z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AA329" s="94" t="str">
        <f t="shared" si="93"/>
        <v/>
      </c>
      <c r="AB329" s="96" t="b">
        <f t="shared" si="94"/>
        <v>0</v>
      </c>
      <c r="AC329" s="195">
        <f t="shared" si="106"/>
        <v>0</v>
      </c>
      <c r="AD329" s="195">
        <f>SUMIF($C$14:C328,C329,$AC$14:AC328)</f>
        <v>0</v>
      </c>
      <c r="AE329" s="15">
        <f t="shared" si="107"/>
        <v>10000</v>
      </c>
      <c r="AF329" s="195">
        <f t="shared" si="108"/>
        <v>0</v>
      </c>
    </row>
    <row r="330" spans="1:32" s="30" customFormat="1" x14ac:dyDescent="0.25">
      <c r="A330" s="19">
        <v>316</v>
      </c>
      <c r="B330" s="20"/>
      <c r="C330" s="123"/>
      <c r="D330" s="20"/>
      <c r="E330" s="20"/>
      <c r="F330" s="20"/>
      <c r="G330" s="140"/>
      <c r="H330" s="197">
        <f t="shared" si="95"/>
        <v>0</v>
      </c>
      <c r="I330" s="135" t="str">
        <f t="shared" si="96"/>
        <v/>
      </c>
      <c r="J330" s="92" t="b">
        <f t="shared" si="97"/>
        <v>0</v>
      </c>
      <c r="K330" s="92" t="str">
        <f t="shared" si="98"/>
        <v/>
      </c>
      <c r="L330" s="92" t="b">
        <f>IF(C330="",FALSE,IFERROR(NOT(MATCH(C330,'Anställda och korttidsarbete'!$C:$C,0)&gt;0),TRUE))</f>
        <v>0</v>
      </c>
      <c r="M330" s="92" t="str">
        <f t="shared" si="99"/>
        <v/>
      </c>
      <c r="N330" s="92" t="b">
        <f t="shared" si="100"/>
        <v>0</v>
      </c>
      <c r="O330" s="92" t="str">
        <f t="shared" si="101"/>
        <v/>
      </c>
      <c r="P330" s="13" t="b">
        <f t="shared" si="102"/>
        <v>0</v>
      </c>
      <c r="Q330" s="92" t="str">
        <f t="shared" si="103"/>
        <v/>
      </c>
      <c r="R330" s="92" t="b">
        <f t="shared" si="104"/>
        <v>0</v>
      </c>
      <c r="S330" s="94" t="e">
        <f t="shared" si="88"/>
        <v>#VALUE!</v>
      </c>
      <c r="T330" s="94" t="e">
        <f t="shared" si="89"/>
        <v>#VALUE!</v>
      </c>
      <c r="U330" s="94" t="e">
        <f t="shared" si="90"/>
        <v>#VALUE!</v>
      </c>
      <c r="V330" s="95" t="e">
        <f t="shared" si="91"/>
        <v>#VALUE!</v>
      </c>
      <c r="W330" s="95" t="e">
        <f t="shared" si="105"/>
        <v>#VALUE!</v>
      </c>
      <c r="X330" s="95" t="b">
        <f t="shared" si="109"/>
        <v>0</v>
      </c>
      <c r="Y330" s="76" t="str">
        <f t="shared" si="92"/>
        <v/>
      </c>
      <c r="Z330" s="94" t="e" cm="1">
        <f t="array" aca="1" ref="Z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AA330" s="94" t="str">
        <f t="shared" si="93"/>
        <v/>
      </c>
      <c r="AB330" s="96" t="b">
        <f t="shared" si="94"/>
        <v>0</v>
      </c>
      <c r="AC330" s="195">
        <f t="shared" si="106"/>
        <v>0</v>
      </c>
      <c r="AD330" s="195">
        <f>SUMIF($C$14:C329,C330,$AC$14:AC329)</f>
        <v>0</v>
      </c>
      <c r="AE330" s="15">
        <f t="shared" si="107"/>
        <v>10000</v>
      </c>
      <c r="AF330" s="195">
        <f t="shared" si="108"/>
        <v>0</v>
      </c>
    </row>
    <row r="331" spans="1:32" s="30" customFormat="1" x14ac:dyDescent="0.25">
      <c r="A331" s="19">
        <v>317</v>
      </c>
      <c r="B331" s="20"/>
      <c r="C331" s="123"/>
      <c r="D331" s="20"/>
      <c r="E331" s="20"/>
      <c r="F331" s="20"/>
      <c r="G331" s="140"/>
      <c r="H331" s="197">
        <f t="shared" si="95"/>
        <v>0</v>
      </c>
      <c r="I331" s="135" t="str">
        <f t="shared" si="96"/>
        <v/>
      </c>
      <c r="J331" s="92" t="b">
        <f t="shared" si="97"/>
        <v>0</v>
      </c>
      <c r="K331" s="92" t="str">
        <f t="shared" si="98"/>
        <v/>
      </c>
      <c r="L331" s="92" t="b">
        <f>IF(C331="",FALSE,IFERROR(NOT(MATCH(C331,'Anställda och korttidsarbete'!$C:$C,0)&gt;0),TRUE))</f>
        <v>0</v>
      </c>
      <c r="M331" s="92" t="str">
        <f t="shared" si="99"/>
        <v/>
      </c>
      <c r="N331" s="92" t="b">
        <f t="shared" si="100"/>
        <v>0</v>
      </c>
      <c r="O331" s="92" t="str">
        <f t="shared" si="101"/>
        <v/>
      </c>
      <c r="P331" s="13" t="b">
        <f t="shared" si="102"/>
        <v>0</v>
      </c>
      <c r="Q331" s="92" t="str">
        <f t="shared" si="103"/>
        <v/>
      </c>
      <c r="R331" s="92" t="b">
        <f t="shared" si="104"/>
        <v>0</v>
      </c>
      <c r="S331" s="94" t="e">
        <f t="shared" si="88"/>
        <v>#VALUE!</v>
      </c>
      <c r="T331" s="94" t="e">
        <f t="shared" si="89"/>
        <v>#VALUE!</v>
      </c>
      <c r="U331" s="94" t="e">
        <f t="shared" si="90"/>
        <v>#VALUE!</v>
      </c>
      <c r="V331" s="95" t="e">
        <f t="shared" si="91"/>
        <v>#VALUE!</v>
      </c>
      <c r="W331" s="95" t="e">
        <f t="shared" si="105"/>
        <v>#VALUE!</v>
      </c>
      <c r="X331" s="95" t="b">
        <f t="shared" si="109"/>
        <v>0</v>
      </c>
      <c r="Y331" s="76" t="str">
        <f t="shared" si="92"/>
        <v/>
      </c>
      <c r="Z331" s="94" t="e" cm="1">
        <f t="array" aca="1" ref="Z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AA331" s="94" t="str">
        <f t="shared" si="93"/>
        <v/>
      </c>
      <c r="AB331" s="96" t="b">
        <f t="shared" si="94"/>
        <v>0</v>
      </c>
      <c r="AC331" s="195">
        <f t="shared" si="106"/>
        <v>0</v>
      </c>
      <c r="AD331" s="195">
        <f>SUMIF($C$14:C330,C331,$AC$14:AC330)</f>
        <v>0</v>
      </c>
      <c r="AE331" s="15">
        <f t="shared" si="107"/>
        <v>10000</v>
      </c>
      <c r="AF331" s="195">
        <f t="shared" si="108"/>
        <v>0</v>
      </c>
    </row>
    <row r="332" spans="1:32" s="30" customFormat="1" x14ac:dyDescent="0.25">
      <c r="A332" s="19">
        <v>318</v>
      </c>
      <c r="B332" s="20"/>
      <c r="C332" s="123"/>
      <c r="D332" s="20"/>
      <c r="E332" s="20"/>
      <c r="F332" s="20"/>
      <c r="G332" s="140"/>
      <c r="H332" s="197">
        <f t="shared" si="95"/>
        <v>0</v>
      </c>
      <c r="I332" s="135" t="str">
        <f t="shared" si="96"/>
        <v/>
      </c>
      <c r="J332" s="92" t="b">
        <f t="shared" si="97"/>
        <v>0</v>
      </c>
      <c r="K332" s="92" t="str">
        <f t="shared" si="98"/>
        <v/>
      </c>
      <c r="L332" s="92" t="b">
        <f>IF(C332="",FALSE,IFERROR(NOT(MATCH(C332,'Anställda och korttidsarbete'!$C:$C,0)&gt;0),TRUE))</f>
        <v>0</v>
      </c>
      <c r="M332" s="92" t="str">
        <f t="shared" si="99"/>
        <v/>
      </c>
      <c r="N332" s="92" t="b">
        <f t="shared" si="100"/>
        <v>0</v>
      </c>
      <c r="O332" s="92" t="str">
        <f t="shared" si="101"/>
        <v/>
      </c>
      <c r="P332" s="13" t="b">
        <f t="shared" si="102"/>
        <v>0</v>
      </c>
      <c r="Q332" s="92" t="str">
        <f t="shared" si="103"/>
        <v/>
      </c>
      <c r="R332" s="92" t="b">
        <f t="shared" si="104"/>
        <v>0</v>
      </c>
      <c r="S332" s="94" t="e">
        <f t="shared" si="88"/>
        <v>#VALUE!</v>
      </c>
      <c r="T332" s="94" t="e">
        <f t="shared" si="89"/>
        <v>#VALUE!</v>
      </c>
      <c r="U332" s="94" t="e">
        <f t="shared" si="90"/>
        <v>#VALUE!</v>
      </c>
      <c r="V332" s="95" t="e">
        <f t="shared" si="91"/>
        <v>#VALUE!</v>
      </c>
      <c r="W332" s="95" t="e">
        <f t="shared" si="105"/>
        <v>#VALUE!</v>
      </c>
      <c r="X332" s="95" t="b">
        <f t="shared" si="109"/>
        <v>0</v>
      </c>
      <c r="Y332" s="76" t="str">
        <f t="shared" si="92"/>
        <v/>
      </c>
      <c r="Z332" s="94" t="e" cm="1">
        <f t="array" aca="1" ref="Z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AA332" s="94" t="str">
        <f t="shared" si="93"/>
        <v/>
      </c>
      <c r="AB332" s="96" t="b">
        <f t="shared" si="94"/>
        <v>0</v>
      </c>
      <c r="AC332" s="195">
        <f t="shared" si="106"/>
        <v>0</v>
      </c>
      <c r="AD332" s="195">
        <f>SUMIF($C$14:C331,C332,$AC$14:AC331)</f>
        <v>0</v>
      </c>
      <c r="AE332" s="15">
        <f t="shared" si="107"/>
        <v>10000</v>
      </c>
      <c r="AF332" s="195">
        <f t="shared" si="108"/>
        <v>0</v>
      </c>
    </row>
    <row r="333" spans="1:32" s="30" customFormat="1" x14ac:dyDescent="0.25">
      <c r="A333" s="19">
        <v>319</v>
      </c>
      <c r="B333" s="20"/>
      <c r="C333" s="123"/>
      <c r="D333" s="20"/>
      <c r="E333" s="20"/>
      <c r="F333" s="20"/>
      <c r="G333" s="140"/>
      <c r="H333" s="197">
        <f t="shared" si="95"/>
        <v>0</v>
      </c>
      <c r="I333" s="135" t="str">
        <f t="shared" si="96"/>
        <v/>
      </c>
      <c r="J333" s="92" t="b">
        <f t="shared" si="97"/>
        <v>0</v>
      </c>
      <c r="K333" s="92" t="str">
        <f t="shared" si="98"/>
        <v/>
      </c>
      <c r="L333" s="92" t="b">
        <f>IF(C333="",FALSE,IFERROR(NOT(MATCH(C333,'Anställda och korttidsarbete'!$C:$C,0)&gt;0),TRUE))</f>
        <v>0</v>
      </c>
      <c r="M333" s="92" t="str">
        <f t="shared" si="99"/>
        <v/>
      </c>
      <c r="N333" s="92" t="b">
        <f t="shared" si="100"/>
        <v>0</v>
      </c>
      <c r="O333" s="92" t="str">
        <f t="shared" si="101"/>
        <v/>
      </c>
      <c r="P333" s="13" t="b">
        <f t="shared" si="102"/>
        <v>0</v>
      </c>
      <c r="Q333" s="92" t="str">
        <f t="shared" si="103"/>
        <v/>
      </c>
      <c r="R333" s="92" t="b">
        <f t="shared" si="104"/>
        <v>0</v>
      </c>
      <c r="S333" s="94" t="e">
        <f t="shared" si="88"/>
        <v>#VALUE!</v>
      </c>
      <c r="T333" s="94" t="e">
        <f t="shared" si="89"/>
        <v>#VALUE!</v>
      </c>
      <c r="U333" s="94" t="e">
        <f t="shared" si="90"/>
        <v>#VALUE!</v>
      </c>
      <c r="V333" s="95" t="e">
        <f t="shared" si="91"/>
        <v>#VALUE!</v>
      </c>
      <c r="W333" s="95" t="e">
        <f t="shared" si="105"/>
        <v>#VALUE!</v>
      </c>
      <c r="X333" s="95" t="b">
        <f t="shared" si="109"/>
        <v>0</v>
      </c>
      <c r="Y333" s="76" t="str">
        <f t="shared" si="92"/>
        <v/>
      </c>
      <c r="Z333" s="94" t="e" cm="1">
        <f t="array" aca="1" ref="Z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AA333" s="94" t="str">
        <f t="shared" si="93"/>
        <v/>
      </c>
      <c r="AB333" s="96" t="b">
        <f t="shared" si="94"/>
        <v>0</v>
      </c>
      <c r="AC333" s="195">
        <f t="shared" si="106"/>
        <v>0</v>
      </c>
      <c r="AD333" s="195">
        <f>SUMIF($C$14:C332,C333,$AC$14:AC332)</f>
        <v>0</v>
      </c>
      <c r="AE333" s="15">
        <f t="shared" si="107"/>
        <v>10000</v>
      </c>
      <c r="AF333" s="195">
        <f t="shared" si="108"/>
        <v>0</v>
      </c>
    </row>
    <row r="334" spans="1:32" s="30" customFormat="1" x14ac:dyDescent="0.25">
      <c r="A334" s="19">
        <v>320</v>
      </c>
      <c r="B334" s="20"/>
      <c r="C334" s="123"/>
      <c r="D334" s="20"/>
      <c r="E334" s="20"/>
      <c r="F334" s="20"/>
      <c r="G334" s="140"/>
      <c r="H334" s="197">
        <f t="shared" si="95"/>
        <v>0</v>
      </c>
      <c r="I334" s="135" t="str">
        <f t="shared" si="96"/>
        <v/>
      </c>
      <c r="J334" s="92" t="b">
        <f t="shared" si="97"/>
        <v>0</v>
      </c>
      <c r="K334" s="92" t="str">
        <f t="shared" si="98"/>
        <v/>
      </c>
      <c r="L334" s="92" t="b">
        <f>IF(C334="",FALSE,IFERROR(NOT(MATCH(C334,'Anställda och korttidsarbete'!$C:$C,0)&gt;0),TRUE))</f>
        <v>0</v>
      </c>
      <c r="M334" s="92" t="str">
        <f t="shared" si="99"/>
        <v/>
      </c>
      <c r="N334" s="92" t="b">
        <f t="shared" si="100"/>
        <v>0</v>
      </c>
      <c r="O334" s="92" t="str">
        <f t="shared" si="101"/>
        <v/>
      </c>
      <c r="P334" s="13" t="b">
        <f t="shared" si="102"/>
        <v>0</v>
      </c>
      <c r="Q334" s="92" t="str">
        <f t="shared" si="103"/>
        <v/>
      </c>
      <c r="R334" s="92" t="b">
        <f t="shared" si="104"/>
        <v>0</v>
      </c>
      <c r="S334" s="94" t="e">
        <f t="shared" si="88"/>
        <v>#VALUE!</v>
      </c>
      <c r="T334" s="94" t="e">
        <f t="shared" si="89"/>
        <v>#VALUE!</v>
      </c>
      <c r="U334" s="94" t="e">
        <f t="shared" si="90"/>
        <v>#VALUE!</v>
      </c>
      <c r="V334" s="95" t="e">
        <f t="shared" si="91"/>
        <v>#VALUE!</v>
      </c>
      <c r="W334" s="95" t="e">
        <f t="shared" si="105"/>
        <v>#VALUE!</v>
      </c>
      <c r="X334" s="95" t="b">
        <f t="shared" si="109"/>
        <v>0</v>
      </c>
      <c r="Y334" s="76" t="str">
        <f t="shared" si="92"/>
        <v/>
      </c>
      <c r="Z334" s="94" t="e" cm="1">
        <f t="array" aca="1" ref="Z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AA334" s="94" t="str">
        <f t="shared" si="93"/>
        <v/>
      </c>
      <c r="AB334" s="96" t="b">
        <f t="shared" si="94"/>
        <v>0</v>
      </c>
      <c r="AC334" s="195">
        <f t="shared" si="106"/>
        <v>0</v>
      </c>
      <c r="AD334" s="195">
        <f>SUMIF($C$14:C333,C334,$AC$14:AC333)</f>
        <v>0</v>
      </c>
      <c r="AE334" s="15">
        <f t="shared" si="107"/>
        <v>10000</v>
      </c>
      <c r="AF334" s="195">
        <f t="shared" si="108"/>
        <v>0</v>
      </c>
    </row>
    <row r="335" spans="1:32" s="30" customFormat="1" x14ac:dyDescent="0.25">
      <c r="A335" s="19">
        <v>321</v>
      </c>
      <c r="B335" s="20"/>
      <c r="C335" s="123"/>
      <c r="D335" s="20"/>
      <c r="E335" s="20"/>
      <c r="F335" s="20"/>
      <c r="G335" s="140"/>
      <c r="H335" s="197">
        <f t="shared" si="95"/>
        <v>0</v>
      </c>
      <c r="I335" s="135" t="str">
        <f t="shared" si="96"/>
        <v/>
      </c>
      <c r="J335" s="92" t="b">
        <f t="shared" si="97"/>
        <v>0</v>
      </c>
      <c r="K335" s="92" t="str">
        <f t="shared" si="98"/>
        <v/>
      </c>
      <c r="L335" s="92" t="b">
        <f>IF(C335="",FALSE,IFERROR(NOT(MATCH(C335,'Anställda och korttidsarbete'!$C:$C,0)&gt;0),TRUE))</f>
        <v>0</v>
      </c>
      <c r="M335" s="92" t="str">
        <f t="shared" si="99"/>
        <v/>
      </c>
      <c r="N335" s="92" t="b">
        <f t="shared" si="100"/>
        <v>0</v>
      </c>
      <c r="O335" s="92" t="str">
        <f t="shared" si="101"/>
        <v/>
      </c>
      <c r="P335" s="13" t="b">
        <f t="shared" si="102"/>
        <v>0</v>
      </c>
      <c r="Q335" s="92" t="str">
        <f t="shared" si="103"/>
        <v/>
      </c>
      <c r="R335" s="92" t="b">
        <f t="shared" si="104"/>
        <v>0</v>
      </c>
      <c r="S335" s="94" t="e">
        <f t="shared" ref="S335:S398" si="110">VALUE(LEFT(C335,2))</f>
        <v>#VALUE!</v>
      </c>
      <c r="T335" s="94" t="e">
        <f t="shared" ref="T335:T398" si="111">VALUE(MID(C335,3,2))</f>
        <v>#VALUE!</v>
      </c>
      <c r="U335" s="94" t="e">
        <f t="shared" ref="U335:U398" si="112">TEXT(IF(VALUE(MID(C335,5,2))&gt;31,MID(C335,5,2)-60,VALUE(MID(C335,5,2))),"00")</f>
        <v>#VALUE!</v>
      </c>
      <c r="V335" s="95" t="e">
        <f t="shared" ref="V335:V398" si="113">DATEVALUE(IF(VALUE(LEFT(C335,2))&lt;20,20,19)&amp;TEXT(S335,"00")&amp;"/"&amp;T335&amp;"/"&amp;U335)</f>
        <v>#VALUE!</v>
      </c>
      <c r="W335" s="95" t="e">
        <f t="shared" si="105"/>
        <v>#VALUE!</v>
      </c>
      <c r="X335" s="95" t="b">
        <f t="shared" si="109"/>
        <v>0</v>
      </c>
      <c r="Y335" s="76" t="str">
        <f t="shared" ref="Y335:Y398" si="114">RIGHT(C335,1)</f>
        <v/>
      </c>
      <c r="Z335" s="94" t="e" cm="1">
        <f t="array" aca="1" ref="Z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AA335" s="94" t="str">
        <f t="shared" ref="AA335:AA398" si="115">IF(C335="","",Z335=Y335)</f>
        <v/>
      </c>
      <c r="AB335" s="96" t="b">
        <f t="shared" ref="AB335:AB398" si="116">IFERROR(NOT(IF(OR(C335&lt;&gt;"",B335&lt;&gt;""),AND(X335,AA335),TRUE)),TRUE)</f>
        <v>0</v>
      </c>
      <c r="AC335" s="195">
        <f t="shared" si="106"/>
        <v>0</v>
      </c>
      <c r="AD335" s="195">
        <f>SUMIF($C$14:C334,C335,$AC$14:AC334)</f>
        <v>0</v>
      </c>
      <c r="AE335" s="15">
        <f t="shared" si="107"/>
        <v>10000</v>
      </c>
      <c r="AF335" s="195">
        <f t="shared" si="108"/>
        <v>0</v>
      </c>
    </row>
    <row r="336" spans="1:32" s="30" customFormat="1" x14ac:dyDescent="0.25">
      <c r="A336" s="19">
        <v>322</v>
      </c>
      <c r="B336" s="20"/>
      <c r="C336" s="123"/>
      <c r="D336" s="20"/>
      <c r="E336" s="20"/>
      <c r="F336" s="20"/>
      <c r="G336" s="140"/>
      <c r="H336" s="197">
        <f t="shared" ref="H336:H399" si="117">IF(R336,0,IF(ROUNDUP(AF336,0)&lt;0,0,ROUNDUP(AF336,0)))</f>
        <v>0</v>
      </c>
      <c r="I336" s="135" t="str">
        <f t="shared" ref="I336:I399" si="118">IF(K336="","",K336&amp;". ")&amp;IF(M336="","",M336&amp;". ")&amp;IF(O336="","",O336&amp;". ")</f>
        <v/>
      </c>
      <c r="J336" s="92" t="b">
        <f t="shared" ref="J336:J399" si="119">AB336</f>
        <v>0</v>
      </c>
      <c r="K336" s="92" t="str">
        <f t="shared" ref="K336:K399" si="120">IF(J336,$K$13,"")</f>
        <v/>
      </c>
      <c r="L336" s="92" t="b">
        <f>IF(C336="",FALSE,IFERROR(NOT(MATCH(C336,'Anställda och korttidsarbete'!$C:$C,0)&gt;0),TRUE))</f>
        <v>0</v>
      </c>
      <c r="M336" s="92" t="str">
        <f t="shared" ref="M336:M399" si="121">IF(L336,$M$13,"")</f>
        <v/>
      </c>
      <c r="N336" s="92" t="b">
        <f t="shared" ref="N336:N399" si="122">IF(AC336&lt;&gt;AF336,TRUE,FALSE)</f>
        <v>0</v>
      </c>
      <c r="O336" s="92" t="str">
        <f t="shared" ref="O336:O399" si="123">IF(N336,$O$13,"")</f>
        <v/>
      </c>
      <c r="P336" s="13" t="b">
        <f t="shared" ref="P336:P399" si="124">AND(COUNTA(B336:G336)&gt;0,OR(B336="",C336="",D336="",E336="",F336="",G336=""))</f>
        <v>0</v>
      </c>
      <c r="Q336" s="92" t="str">
        <f t="shared" ref="Q336:Q399" si="125">IF(P336,Q$13,"")</f>
        <v/>
      </c>
      <c r="R336" s="92" t="b">
        <f t="shared" ref="R336:R399" si="126">OR(J336,L336,P336)</f>
        <v>0</v>
      </c>
      <c r="S336" s="94" t="e">
        <f t="shared" si="110"/>
        <v>#VALUE!</v>
      </c>
      <c r="T336" s="94" t="e">
        <f t="shared" si="111"/>
        <v>#VALUE!</v>
      </c>
      <c r="U336" s="94" t="e">
        <f t="shared" si="112"/>
        <v>#VALUE!</v>
      </c>
      <c r="V336" s="95" t="e">
        <f t="shared" si="113"/>
        <v>#VALUE!</v>
      </c>
      <c r="W336" s="95" t="e">
        <f t="shared" ref="W336:W399" si="127">DATE(S336,T336,U336)</f>
        <v>#VALUE!</v>
      </c>
      <c r="X336" s="95" t="b">
        <f t="shared" si="109"/>
        <v>0</v>
      </c>
      <c r="Y336" s="76" t="str">
        <f t="shared" si="114"/>
        <v/>
      </c>
      <c r="Z336" s="94" t="e" cm="1">
        <f t="array" aca="1" ref="Z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AA336" s="94" t="str">
        <f t="shared" si="115"/>
        <v/>
      </c>
      <c r="AB336" s="96" t="b">
        <f t="shared" si="116"/>
        <v>0</v>
      </c>
      <c r="AC336" s="195">
        <f t="shared" ref="AC336:AC399" si="128">MIN(G336*60%,10000)</f>
        <v>0</v>
      </c>
      <c r="AD336" s="195">
        <f>SUMIF($C$14:C335,C336,$AC$14:AC335)</f>
        <v>0</v>
      </c>
      <c r="AE336" s="15">
        <f t="shared" ref="AE336:AE399" si="129">10000-AD336</f>
        <v>10000</v>
      </c>
      <c r="AF336" s="195">
        <f t="shared" ref="AF336:AF399" si="130">IF(AE336=10000,AC336,MIN(AE336,AC336))</f>
        <v>0</v>
      </c>
    </row>
    <row r="337" spans="1:32" s="30" customFormat="1" x14ac:dyDescent="0.25">
      <c r="A337" s="19">
        <v>323</v>
      </c>
      <c r="B337" s="20"/>
      <c r="C337" s="123"/>
      <c r="D337" s="20"/>
      <c r="E337" s="20"/>
      <c r="F337" s="20"/>
      <c r="G337" s="140"/>
      <c r="H337" s="197">
        <f t="shared" si="117"/>
        <v>0</v>
      </c>
      <c r="I337" s="135" t="str">
        <f t="shared" si="118"/>
        <v/>
      </c>
      <c r="J337" s="92" t="b">
        <f t="shared" si="119"/>
        <v>0</v>
      </c>
      <c r="K337" s="92" t="str">
        <f t="shared" si="120"/>
        <v/>
      </c>
      <c r="L337" s="92" t="b">
        <f>IF(C337="",FALSE,IFERROR(NOT(MATCH(C337,'Anställda och korttidsarbete'!$C:$C,0)&gt;0),TRUE))</f>
        <v>0</v>
      </c>
      <c r="M337" s="92" t="str">
        <f t="shared" si="121"/>
        <v/>
      </c>
      <c r="N337" s="92" t="b">
        <f t="shared" si="122"/>
        <v>0</v>
      </c>
      <c r="O337" s="92" t="str">
        <f t="shared" si="123"/>
        <v/>
      </c>
      <c r="P337" s="13" t="b">
        <f t="shared" si="124"/>
        <v>0</v>
      </c>
      <c r="Q337" s="92" t="str">
        <f t="shared" si="125"/>
        <v/>
      </c>
      <c r="R337" s="92" t="b">
        <f t="shared" si="126"/>
        <v>0</v>
      </c>
      <c r="S337" s="94" t="e">
        <f t="shared" si="110"/>
        <v>#VALUE!</v>
      </c>
      <c r="T337" s="94" t="e">
        <f t="shared" si="111"/>
        <v>#VALUE!</v>
      </c>
      <c r="U337" s="94" t="e">
        <f t="shared" si="112"/>
        <v>#VALUE!</v>
      </c>
      <c r="V337" s="95" t="e">
        <f t="shared" si="113"/>
        <v>#VALUE!</v>
      </c>
      <c r="W337" s="95" t="e">
        <f t="shared" si="127"/>
        <v>#VALUE!</v>
      </c>
      <c r="X337" s="95" t="b">
        <f t="shared" ref="X337:X400" si="131">NOT(ISERR(AND(T337&lt;13,VALUE(U337)&lt;31,V337=W337)))</f>
        <v>0</v>
      </c>
      <c r="Y337" s="76" t="str">
        <f t="shared" si="114"/>
        <v/>
      </c>
      <c r="Z337" s="94" t="e" cm="1">
        <f t="array" aca="1" ref="Z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AA337" s="94" t="str">
        <f t="shared" si="115"/>
        <v/>
      </c>
      <c r="AB337" s="96" t="b">
        <f t="shared" si="116"/>
        <v>0</v>
      </c>
      <c r="AC337" s="195">
        <f t="shared" si="128"/>
        <v>0</v>
      </c>
      <c r="AD337" s="195">
        <f>SUMIF($C$14:C336,C337,$AC$14:AC336)</f>
        <v>0</v>
      </c>
      <c r="AE337" s="15">
        <f t="shared" si="129"/>
        <v>10000</v>
      </c>
      <c r="AF337" s="195">
        <f t="shared" si="130"/>
        <v>0</v>
      </c>
    </row>
    <row r="338" spans="1:32" s="30" customFormat="1" x14ac:dyDescent="0.25">
      <c r="A338" s="19">
        <v>324</v>
      </c>
      <c r="B338" s="20"/>
      <c r="C338" s="123"/>
      <c r="D338" s="20"/>
      <c r="E338" s="20"/>
      <c r="F338" s="20"/>
      <c r="G338" s="140"/>
      <c r="H338" s="197">
        <f t="shared" si="117"/>
        <v>0</v>
      </c>
      <c r="I338" s="135" t="str">
        <f t="shared" si="118"/>
        <v/>
      </c>
      <c r="J338" s="92" t="b">
        <f t="shared" si="119"/>
        <v>0</v>
      </c>
      <c r="K338" s="92" t="str">
        <f t="shared" si="120"/>
        <v/>
      </c>
      <c r="L338" s="92" t="b">
        <f>IF(C338="",FALSE,IFERROR(NOT(MATCH(C338,'Anställda och korttidsarbete'!$C:$C,0)&gt;0),TRUE))</f>
        <v>0</v>
      </c>
      <c r="M338" s="92" t="str">
        <f t="shared" si="121"/>
        <v/>
      </c>
      <c r="N338" s="92" t="b">
        <f t="shared" si="122"/>
        <v>0</v>
      </c>
      <c r="O338" s="92" t="str">
        <f t="shared" si="123"/>
        <v/>
      </c>
      <c r="P338" s="13" t="b">
        <f t="shared" si="124"/>
        <v>0</v>
      </c>
      <c r="Q338" s="92" t="str">
        <f t="shared" si="125"/>
        <v/>
      </c>
      <c r="R338" s="92" t="b">
        <f t="shared" si="126"/>
        <v>0</v>
      </c>
      <c r="S338" s="94" t="e">
        <f t="shared" si="110"/>
        <v>#VALUE!</v>
      </c>
      <c r="T338" s="94" t="e">
        <f t="shared" si="111"/>
        <v>#VALUE!</v>
      </c>
      <c r="U338" s="94" t="e">
        <f t="shared" si="112"/>
        <v>#VALUE!</v>
      </c>
      <c r="V338" s="95" t="e">
        <f t="shared" si="113"/>
        <v>#VALUE!</v>
      </c>
      <c r="W338" s="95" t="e">
        <f t="shared" si="127"/>
        <v>#VALUE!</v>
      </c>
      <c r="X338" s="95" t="b">
        <f t="shared" si="131"/>
        <v>0</v>
      </c>
      <c r="Y338" s="76" t="str">
        <f t="shared" si="114"/>
        <v/>
      </c>
      <c r="Z338" s="94" t="e" cm="1">
        <f t="array" aca="1" ref="Z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AA338" s="94" t="str">
        <f t="shared" si="115"/>
        <v/>
      </c>
      <c r="AB338" s="96" t="b">
        <f t="shared" si="116"/>
        <v>0</v>
      </c>
      <c r="AC338" s="195">
        <f t="shared" si="128"/>
        <v>0</v>
      </c>
      <c r="AD338" s="195">
        <f>SUMIF($C$14:C337,C338,$AC$14:AC337)</f>
        <v>0</v>
      </c>
      <c r="AE338" s="15">
        <f t="shared" si="129"/>
        <v>10000</v>
      </c>
      <c r="AF338" s="195">
        <f t="shared" si="130"/>
        <v>0</v>
      </c>
    </row>
    <row r="339" spans="1:32" s="30" customFormat="1" x14ac:dyDescent="0.25">
      <c r="A339" s="19">
        <v>325</v>
      </c>
      <c r="B339" s="20"/>
      <c r="C339" s="123"/>
      <c r="D339" s="20"/>
      <c r="E339" s="20"/>
      <c r="F339" s="20"/>
      <c r="G339" s="140"/>
      <c r="H339" s="197">
        <f t="shared" si="117"/>
        <v>0</v>
      </c>
      <c r="I339" s="135" t="str">
        <f t="shared" si="118"/>
        <v/>
      </c>
      <c r="J339" s="92" t="b">
        <f t="shared" si="119"/>
        <v>0</v>
      </c>
      <c r="K339" s="92" t="str">
        <f t="shared" si="120"/>
        <v/>
      </c>
      <c r="L339" s="92" t="b">
        <f>IF(C339="",FALSE,IFERROR(NOT(MATCH(C339,'Anställda och korttidsarbete'!$C:$C,0)&gt;0),TRUE))</f>
        <v>0</v>
      </c>
      <c r="M339" s="92" t="str">
        <f t="shared" si="121"/>
        <v/>
      </c>
      <c r="N339" s="92" t="b">
        <f t="shared" si="122"/>
        <v>0</v>
      </c>
      <c r="O339" s="92" t="str">
        <f t="shared" si="123"/>
        <v/>
      </c>
      <c r="P339" s="13" t="b">
        <f t="shared" si="124"/>
        <v>0</v>
      </c>
      <c r="Q339" s="92" t="str">
        <f t="shared" si="125"/>
        <v/>
      </c>
      <c r="R339" s="92" t="b">
        <f t="shared" si="126"/>
        <v>0</v>
      </c>
      <c r="S339" s="94" t="e">
        <f t="shared" si="110"/>
        <v>#VALUE!</v>
      </c>
      <c r="T339" s="94" t="e">
        <f t="shared" si="111"/>
        <v>#VALUE!</v>
      </c>
      <c r="U339" s="94" t="e">
        <f t="shared" si="112"/>
        <v>#VALUE!</v>
      </c>
      <c r="V339" s="95" t="e">
        <f t="shared" si="113"/>
        <v>#VALUE!</v>
      </c>
      <c r="W339" s="95" t="e">
        <f t="shared" si="127"/>
        <v>#VALUE!</v>
      </c>
      <c r="X339" s="95" t="b">
        <f t="shared" si="131"/>
        <v>0</v>
      </c>
      <c r="Y339" s="76" t="str">
        <f t="shared" si="114"/>
        <v/>
      </c>
      <c r="Z339" s="94" t="e" cm="1">
        <f t="array" aca="1" ref="Z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AA339" s="94" t="str">
        <f t="shared" si="115"/>
        <v/>
      </c>
      <c r="AB339" s="96" t="b">
        <f t="shared" si="116"/>
        <v>0</v>
      </c>
      <c r="AC339" s="195">
        <f t="shared" si="128"/>
        <v>0</v>
      </c>
      <c r="AD339" s="195">
        <f>SUMIF($C$14:C338,C339,$AC$14:AC338)</f>
        <v>0</v>
      </c>
      <c r="AE339" s="15">
        <f t="shared" si="129"/>
        <v>10000</v>
      </c>
      <c r="AF339" s="195">
        <f t="shared" si="130"/>
        <v>0</v>
      </c>
    </row>
    <row r="340" spans="1:32" s="30" customFormat="1" x14ac:dyDescent="0.25">
      <c r="A340" s="19">
        <v>326</v>
      </c>
      <c r="B340" s="20"/>
      <c r="C340" s="123"/>
      <c r="D340" s="20"/>
      <c r="E340" s="20"/>
      <c r="F340" s="20"/>
      <c r="G340" s="140"/>
      <c r="H340" s="197">
        <f t="shared" si="117"/>
        <v>0</v>
      </c>
      <c r="I340" s="135" t="str">
        <f t="shared" si="118"/>
        <v/>
      </c>
      <c r="J340" s="92" t="b">
        <f t="shared" si="119"/>
        <v>0</v>
      </c>
      <c r="K340" s="92" t="str">
        <f t="shared" si="120"/>
        <v/>
      </c>
      <c r="L340" s="92" t="b">
        <f>IF(C340="",FALSE,IFERROR(NOT(MATCH(C340,'Anställda och korttidsarbete'!$C:$C,0)&gt;0),TRUE))</f>
        <v>0</v>
      </c>
      <c r="M340" s="92" t="str">
        <f t="shared" si="121"/>
        <v/>
      </c>
      <c r="N340" s="92" t="b">
        <f t="shared" si="122"/>
        <v>0</v>
      </c>
      <c r="O340" s="92" t="str">
        <f t="shared" si="123"/>
        <v/>
      </c>
      <c r="P340" s="13" t="b">
        <f t="shared" si="124"/>
        <v>0</v>
      </c>
      <c r="Q340" s="92" t="str">
        <f t="shared" si="125"/>
        <v/>
      </c>
      <c r="R340" s="92" t="b">
        <f t="shared" si="126"/>
        <v>0</v>
      </c>
      <c r="S340" s="94" t="e">
        <f t="shared" si="110"/>
        <v>#VALUE!</v>
      </c>
      <c r="T340" s="94" t="e">
        <f t="shared" si="111"/>
        <v>#VALUE!</v>
      </c>
      <c r="U340" s="94" t="e">
        <f t="shared" si="112"/>
        <v>#VALUE!</v>
      </c>
      <c r="V340" s="95" t="e">
        <f t="shared" si="113"/>
        <v>#VALUE!</v>
      </c>
      <c r="W340" s="95" t="e">
        <f t="shared" si="127"/>
        <v>#VALUE!</v>
      </c>
      <c r="X340" s="95" t="b">
        <f t="shared" si="131"/>
        <v>0</v>
      </c>
      <c r="Y340" s="76" t="str">
        <f t="shared" si="114"/>
        <v/>
      </c>
      <c r="Z340" s="94" t="e" cm="1">
        <f t="array" aca="1" ref="Z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AA340" s="94" t="str">
        <f t="shared" si="115"/>
        <v/>
      </c>
      <c r="AB340" s="96" t="b">
        <f t="shared" si="116"/>
        <v>0</v>
      </c>
      <c r="AC340" s="195">
        <f t="shared" si="128"/>
        <v>0</v>
      </c>
      <c r="AD340" s="195">
        <f>SUMIF($C$14:C339,C340,$AC$14:AC339)</f>
        <v>0</v>
      </c>
      <c r="AE340" s="15">
        <f t="shared" si="129"/>
        <v>10000</v>
      </c>
      <c r="AF340" s="195">
        <f t="shared" si="130"/>
        <v>0</v>
      </c>
    </row>
    <row r="341" spans="1:32" s="30" customFormat="1" x14ac:dyDescent="0.25">
      <c r="A341" s="19">
        <v>327</v>
      </c>
      <c r="B341" s="20"/>
      <c r="C341" s="123"/>
      <c r="D341" s="20"/>
      <c r="E341" s="20"/>
      <c r="F341" s="20"/>
      <c r="G341" s="140"/>
      <c r="H341" s="197">
        <f t="shared" si="117"/>
        <v>0</v>
      </c>
      <c r="I341" s="135" t="str">
        <f t="shared" si="118"/>
        <v/>
      </c>
      <c r="J341" s="92" t="b">
        <f t="shared" si="119"/>
        <v>0</v>
      </c>
      <c r="K341" s="92" t="str">
        <f t="shared" si="120"/>
        <v/>
      </c>
      <c r="L341" s="92" t="b">
        <f>IF(C341="",FALSE,IFERROR(NOT(MATCH(C341,'Anställda och korttidsarbete'!$C:$C,0)&gt;0),TRUE))</f>
        <v>0</v>
      </c>
      <c r="M341" s="92" t="str">
        <f t="shared" si="121"/>
        <v/>
      </c>
      <c r="N341" s="92" t="b">
        <f t="shared" si="122"/>
        <v>0</v>
      </c>
      <c r="O341" s="92" t="str">
        <f t="shared" si="123"/>
        <v/>
      </c>
      <c r="P341" s="13" t="b">
        <f t="shared" si="124"/>
        <v>0</v>
      </c>
      <c r="Q341" s="92" t="str">
        <f t="shared" si="125"/>
        <v/>
      </c>
      <c r="R341" s="92" t="b">
        <f t="shared" si="126"/>
        <v>0</v>
      </c>
      <c r="S341" s="94" t="e">
        <f t="shared" si="110"/>
        <v>#VALUE!</v>
      </c>
      <c r="T341" s="94" t="e">
        <f t="shared" si="111"/>
        <v>#VALUE!</v>
      </c>
      <c r="U341" s="94" t="e">
        <f t="shared" si="112"/>
        <v>#VALUE!</v>
      </c>
      <c r="V341" s="95" t="e">
        <f t="shared" si="113"/>
        <v>#VALUE!</v>
      </c>
      <c r="W341" s="95" t="e">
        <f t="shared" si="127"/>
        <v>#VALUE!</v>
      </c>
      <c r="X341" s="95" t="b">
        <f t="shared" si="131"/>
        <v>0</v>
      </c>
      <c r="Y341" s="76" t="str">
        <f t="shared" si="114"/>
        <v/>
      </c>
      <c r="Z341" s="94" t="e" cm="1">
        <f t="array" aca="1" ref="Z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AA341" s="94" t="str">
        <f t="shared" si="115"/>
        <v/>
      </c>
      <c r="AB341" s="96" t="b">
        <f t="shared" si="116"/>
        <v>0</v>
      </c>
      <c r="AC341" s="195">
        <f t="shared" si="128"/>
        <v>0</v>
      </c>
      <c r="AD341" s="195">
        <f>SUMIF($C$14:C340,C341,$AC$14:AC340)</f>
        <v>0</v>
      </c>
      <c r="AE341" s="15">
        <f t="shared" si="129"/>
        <v>10000</v>
      </c>
      <c r="AF341" s="195">
        <f t="shared" si="130"/>
        <v>0</v>
      </c>
    </row>
    <row r="342" spans="1:32" s="30" customFormat="1" x14ac:dyDescent="0.25">
      <c r="A342" s="19">
        <v>328</v>
      </c>
      <c r="B342" s="20"/>
      <c r="C342" s="123"/>
      <c r="D342" s="20"/>
      <c r="E342" s="20"/>
      <c r="F342" s="20"/>
      <c r="G342" s="140"/>
      <c r="H342" s="197">
        <f t="shared" si="117"/>
        <v>0</v>
      </c>
      <c r="I342" s="135" t="str">
        <f t="shared" si="118"/>
        <v/>
      </c>
      <c r="J342" s="92" t="b">
        <f t="shared" si="119"/>
        <v>0</v>
      </c>
      <c r="K342" s="92" t="str">
        <f t="shared" si="120"/>
        <v/>
      </c>
      <c r="L342" s="92" t="b">
        <f>IF(C342="",FALSE,IFERROR(NOT(MATCH(C342,'Anställda och korttidsarbete'!$C:$C,0)&gt;0),TRUE))</f>
        <v>0</v>
      </c>
      <c r="M342" s="92" t="str">
        <f t="shared" si="121"/>
        <v/>
      </c>
      <c r="N342" s="92" t="b">
        <f t="shared" si="122"/>
        <v>0</v>
      </c>
      <c r="O342" s="92" t="str">
        <f t="shared" si="123"/>
        <v/>
      </c>
      <c r="P342" s="13" t="b">
        <f t="shared" si="124"/>
        <v>0</v>
      </c>
      <c r="Q342" s="92" t="str">
        <f t="shared" si="125"/>
        <v/>
      </c>
      <c r="R342" s="92" t="b">
        <f t="shared" si="126"/>
        <v>0</v>
      </c>
      <c r="S342" s="94" t="e">
        <f t="shared" si="110"/>
        <v>#VALUE!</v>
      </c>
      <c r="T342" s="94" t="e">
        <f t="shared" si="111"/>
        <v>#VALUE!</v>
      </c>
      <c r="U342" s="94" t="e">
        <f t="shared" si="112"/>
        <v>#VALUE!</v>
      </c>
      <c r="V342" s="95" t="e">
        <f t="shared" si="113"/>
        <v>#VALUE!</v>
      </c>
      <c r="W342" s="95" t="e">
        <f t="shared" si="127"/>
        <v>#VALUE!</v>
      </c>
      <c r="X342" s="95" t="b">
        <f t="shared" si="131"/>
        <v>0</v>
      </c>
      <c r="Y342" s="76" t="str">
        <f t="shared" si="114"/>
        <v/>
      </c>
      <c r="Z342" s="94" t="e" cm="1">
        <f t="array" aca="1" ref="Z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AA342" s="94" t="str">
        <f t="shared" si="115"/>
        <v/>
      </c>
      <c r="AB342" s="96" t="b">
        <f t="shared" si="116"/>
        <v>0</v>
      </c>
      <c r="AC342" s="195">
        <f t="shared" si="128"/>
        <v>0</v>
      </c>
      <c r="AD342" s="195">
        <f>SUMIF($C$14:C341,C342,$AC$14:AC341)</f>
        <v>0</v>
      </c>
      <c r="AE342" s="15">
        <f t="shared" si="129"/>
        <v>10000</v>
      </c>
      <c r="AF342" s="195">
        <f t="shared" si="130"/>
        <v>0</v>
      </c>
    </row>
    <row r="343" spans="1:32" s="30" customFormat="1" x14ac:dyDescent="0.25">
      <c r="A343" s="19">
        <v>329</v>
      </c>
      <c r="B343" s="20"/>
      <c r="C343" s="123"/>
      <c r="D343" s="20"/>
      <c r="E343" s="20"/>
      <c r="F343" s="20"/>
      <c r="G343" s="140"/>
      <c r="H343" s="197">
        <f t="shared" si="117"/>
        <v>0</v>
      </c>
      <c r="I343" s="135" t="str">
        <f t="shared" si="118"/>
        <v/>
      </c>
      <c r="J343" s="92" t="b">
        <f t="shared" si="119"/>
        <v>0</v>
      </c>
      <c r="K343" s="92" t="str">
        <f t="shared" si="120"/>
        <v/>
      </c>
      <c r="L343" s="92" t="b">
        <f>IF(C343="",FALSE,IFERROR(NOT(MATCH(C343,'Anställda och korttidsarbete'!$C:$C,0)&gt;0),TRUE))</f>
        <v>0</v>
      </c>
      <c r="M343" s="92" t="str">
        <f t="shared" si="121"/>
        <v/>
      </c>
      <c r="N343" s="92" t="b">
        <f t="shared" si="122"/>
        <v>0</v>
      </c>
      <c r="O343" s="92" t="str">
        <f t="shared" si="123"/>
        <v/>
      </c>
      <c r="P343" s="13" t="b">
        <f t="shared" si="124"/>
        <v>0</v>
      </c>
      <c r="Q343" s="92" t="str">
        <f t="shared" si="125"/>
        <v/>
      </c>
      <c r="R343" s="92" t="b">
        <f t="shared" si="126"/>
        <v>0</v>
      </c>
      <c r="S343" s="94" t="e">
        <f t="shared" si="110"/>
        <v>#VALUE!</v>
      </c>
      <c r="T343" s="94" t="e">
        <f t="shared" si="111"/>
        <v>#VALUE!</v>
      </c>
      <c r="U343" s="94" t="e">
        <f t="shared" si="112"/>
        <v>#VALUE!</v>
      </c>
      <c r="V343" s="95" t="e">
        <f t="shared" si="113"/>
        <v>#VALUE!</v>
      </c>
      <c r="W343" s="95" t="e">
        <f t="shared" si="127"/>
        <v>#VALUE!</v>
      </c>
      <c r="X343" s="95" t="b">
        <f t="shared" si="131"/>
        <v>0</v>
      </c>
      <c r="Y343" s="76" t="str">
        <f t="shared" si="114"/>
        <v/>
      </c>
      <c r="Z343" s="94" t="e" cm="1">
        <f t="array" aca="1" ref="Z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AA343" s="94" t="str">
        <f t="shared" si="115"/>
        <v/>
      </c>
      <c r="AB343" s="96" t="b">
        <f t="shared" si="116"/>
        <v>0</v>
      </c>
      <c r="AC343" s="195">
        <f t="shared" si="128"/>
        <v>0</v>
      </c>
      <c r="AD343" s="195">
        <f>SUMIF($C$14:C342,C343,$AC$14:AC342)</f>
        <v>0</v>
      </c>
      <c r="AE343" s="15">
        <f t="shared" si="129"/>
        <v>10000</v>
      </c>
      <c r="AF343" s="195">
        <f t="shared" si="130"/>
        <v>0</v>
      </c>
    </row>
    <row r="344" spans="1:32" s="30" customFormat="1" x14ac:dyDescent="0.25">
      <c r="A344" s="19">
        <v>330</v>
      </c>
      <c r="B344" s="20"/>
      <c r="C344" s="123"/>
      <c r="D344" s="20"/>
      <c r="E344" s="20"/>
      <c r="F344" s="20"/>
      <c r="G344" s="140"/>
      <c r="H344" s="197">
        <f t="shared" si="117"/>
        <v>0</v>
      </c>
      <c r="I344" s="135" t="str">
        <f t="shared" si="118"/>
        <v/>
      </c>
      <c r="J344" s="92" t="b">
        <f t="shared" si="119"/>
        <v>0</v>
      </c>
      <c r="K344" s="92" t="str">
        <f t="shared" si="120"/>
        <v/>
      </c>
      <c r="L344" s="92" t="b">
        <f>IF(C344="",FALSE,IFERROR(NOT(MATCH(C344,'Anställda och korttidsarbete'!$C:$C,0)&gt;0),TRUE))</f>
        <v>0</v>
      </c>
      <c r="M344" s="92" t="str">
        <f t="shared" si="121"/>
        <v/>
      </c>
      <c r="N344" s="92" t="b">
        <f t="shared" si="122"/>
        <v>0</v>
      </c>
      <c r="O344" s="92" t="str">
        <f t="shared" si="123"/>
        <v/>
      </c>
      <c r="P344" s="13" t="b">
        <f t="shared" si="124"/>
        <v>0</v>
      </c>
      <c r="Q344" s="92" t="str">
        <f t="shared" si="125"/>
        <v/>
      </c>
      <c r="R344" s="92" t="b">
        <f t="shared" si="126"/>
        <v>0</v>
      </c>
      <c r="S344" s="94" t="e">
        <f t="shared" si="110"/>
        <v>#VALUE!</v>
      </c>
      <c r="T344" s="94" t="e">
        <f t="shared" si="111"/>
        <v>#VALUE!</v>
      </c>
      <c r="U344" s="94" t="e">
        <f t="shared" si="112"/>
        <v>#VALUE!</v>
      </c>
      <c r="V344" s="95" t="e">
        <f t="shared" si="113"/>
        <v>#VALUE!</v>
      </c>
      <c r="W344" s="95" t="e">
        <f t="shared" si="127"/>
        <v>#VALUE!</v>
      </c>
      <c r="X344" s="95" t="b">
        <f t="shared" si="131"/>
        <v>0</v>
      </c>
      <c r="Y344" s="76" t="str">
        <f t="shared" si="114"/>
        <v/>
      </c>
      <c r="Z344" s="94" t="e" cm="1">
        <f t="array" aca="1" ref="Z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AA344" s="94" t="str">
        <f t="shared" si="115"/>
        <v/>
      </c>
      <c r="AB344" s="96" t="b">
        <f t="shared" si="116"/>
        <v>0</v>
      </c>
      <c r="AC344" s="195">
        <f t="shared" si="128"/>
        <v>0</v>
      </c>
      <c r="AD344" s="195">
        <f>SUMIF($C$14:C343,C344,$AC$14:AC343)</f>
        <v>0</v>
      </c>
      <c r="AE344" s="15">
        <f t="shared" si="129"/>
        <v>10000</v>
      </c>
      <c r="AF344" s="195">
        <f t="shared" si="130"/>
        <v>0</v>
      </c>
    </row>
    <row r="345" spans="1:32" s="30" customFormat="1" x14ac:dyDescent="0.25">
      <c r="A345" s="19">
        <v>331</v>
      </c>
      <c r="B345" s="20"/>
      <c r="C345" s="123"/>
      <c r="D345" s="20"/>
      <c r="E345" s="20"/>
      <c r="F345" s="20"/>
      <c r="G345" s="140"/>
      <c r="H345" s="197">
        <f t="shared" si="117"/>
        <v>0</v>
      </c>
      <c r="I345" s="135" t="str">
        <f t="shared" si="118"/>
        <v/>
      </c>
      <c r="J345" s="92" t="b">
        <f t="shared" si="119"/>
        <v>0</v>
      </c>
      <c r="K345" s="92" t="str">
        <f t="shared" si="120"/>
        <v/>
      </c>
      <c r="L345" s="92" t="b">
        <f>IF(C345="",FALSE,IFERROR(NOT(MATCH(C345,'Anställda och korttidsarbete'!$C:$C,0)&gt;0),TRUE))</f>
        <v>0</v>
      </c>
      <c r="M345" s="92" t="str">
        <f t="shared" si="121"/>
        <v/>
      </c>
      <c r="N345" s="92" t="b">
        <f t="shared" si="122"/>
        <v>0</v>
      </c>
      <c r="O345" s="92" t="str">
        <f t="shared" si="123"/>
        <v/>
      </c>
      <c r="P345" s="13" t="b">
        <f t="shared" si="124"/>
        <v>0</v>
      </c>
      <c r="Q345" s="92" t="str">
        <f t="shared" si="125"/>
        <v/>
      </c>
      <c r="R345" s="92" t="b">
        <f t="shared" si="126"/>
        <v>0</v>
      </c>
      <c r="S345" s="94" t="e">
        <f t="shared" si="110"/>
        <v>#VALUE!</v>
      </c>
      <c r="T345" s="94" t="e">
        <f t="shared" si="111"/>
        <v>#VALUE!</v>
      </c>
      <c r="U345" s="94" t="e">
        <f t="shared" si="112"/>
        <v>#VALUE!</v>
      </c>
      <c r="V345" s="95" t="e">
        <f t="shared" si="113"/>
        <v>#VALUE!</v>
      </c>
      <c r="W345" s="95" t="e">
        <f t="shared" si="127"/>
        <v>#VALUE!</v>
      </c>
      <c r="X345" s="95" t="b">
        <f t="shared" si="131"/>
        <v>0</v>
      </c>
      <c r="Y345" s="76" t="str">
        <f t="shared" si="114"/>
        <v/>
      </c>
      <c r="Z345" s="94" t="e" cm="1">
        <f t="array" aca="1" ref="Z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AA345" s="94" t="str">
        <f t="shared" si="115"/>
        <v/>
      </c>
      <c r="AB345" s="96" t="b">
        <f t="shared" si="116"/>
        <v>0</v>
      </c>
      <c r="AC345" s="195">
        <f t="shared" si="128"/>
        <v>0</v>
      </c>
      <c r="AD345" s="195">
        <f>SUMIF($C$14:C344,C345,$AC$14:AC344)</f>
        <v>0</v>
      </c>
      <c r="AE345" s="15">
        <f t="shared" si="129"/>
        <v>10000</v>
      </c>
      <c r="AF345" s="195">
        <f t="shared" si="130"/>
        <v>0</v>
      </c>
    </row>
    <row r="346" spans="1:32" s="30" customFormat="1" x14ac:dyDescent="0.25">
      <c r="A346" s="19">
        <v>332</v>
      </c>
      <c r="B346" s="20"/>
      <c r="C346" s="123"/>
      <c r="D346" s="20"/>
      <c r="E346" s="20"/>
      <c r="F346" s="20"/>
      <c r="G346" s="140"/>
      <c r="H346" s="197">
        <f t="shared" si="117"/>
        <v>0</v>
      </c>
      <c r="I346" s="135" t="str">
        <f t="shared" si="118"/>
        <v/>
      </c>
      <c r="J346" s="92" t="b">
        <f t="shared" si="119"/>
        <v>0</v>
      </c>
      <c r="K346" s="92" t="str">
        <f t="shared" si="120"/>
        <v/>
      </c>
      <c r="L346" s="92" t="b">
        <f>IF(C346="",FALSE,IFERROR(NOT(MATCH(C346,'Anställda och korttidsarbete'!$C:$C,0)&gt;0),TRUE))</f>
        <v>0</v>
      </c>
      <c r="M346" s="92" t="str">
        <f t="shared" si="121"/>
        <v/>
      </c>
      <c r="N346" s="92" t="b">
        <f t="shared" si="122"/>
        <v>0</v>
      </c>
      <c r="O346" s="92" t="str">
        <f t="shared" si="123"/>
        <v/>
      </c>
      <c r="P346" s="13" t="b">
        <f t="shared" si="124"/>
        <v>0</v>
      </c>
      <c r="Q346" s="92" t="str">
        <f t="shared" si="125"/>
        <v/>
      </c>
      <c r="R346" s="92" t="b">
        <f t="shared" si="126"/>
        <v>0</v>
      </c>
      <c r="S346" s="94" t="e">
        <f t="shared" si="110"/>
        <v>#VALUE!</v>
      </c>
      <c r="T346" s="94" t="e">
        <f t="shared" si="111"/>
        <v>#VALUE!</v>
      </c>
      <c r="U346" s="94" t="e">
        <f t="shared" si="112"/>
        <v>#VALUE!</v>
      </c>
      <c r="V346" s="95" t="e">
        <f t="shared" si="113"/>
        <v>#VALUE!</v>
      </c>
      <c r="W346" s="95" t="e">
        <f t="shared" si="127"/>
        <v>#VALUE!</v>
      </c>
      <c r="X346" s="95" t="b">
        <f t="shared" si="131"/>
        <v>0</v>
      </c>
      <c r="Y346" s="76" t="str">
        <f t="shared" si="114"/>
        <v/>
      </c>
      <c r="Z346" s="94" t="e" cm="1">
        <f t="array" aca="1" ref="Z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AA346" s="94" t="str">
        <f t="shared" si="115"/>
        <v/>
      </c>
      <c r="AB346" s="96" t="b">
        <f t="shared" si="116"/>
        <v>0</v>
      </c>
      <c r="AC346" s="195">
        <f t="shared" si="128"/>
        <v>0</v>
      </c>
      <c r="AD346" s="195">
        <f>SUMIF($C$14:C345,C346,$AC$14:AC345)</f>
        <v>0</v>
      </c>
      <c r="AE346" s="15">
        <f t="shared" si="129"/>
        <v>10000</v>
      </c>
      <c r="AF346" s="195">
        <f t="shared" si="130"/>
        <v>0</v>
      </c>
    </row>
    <row r="347" spans="1:32" s="30" customFormat="1" x14ac:dyDescent="0.25">
      <c r="A347" s="19">
        <v>333</v>
      </c>
      <c r="B347" s="20"/>
      <c r="C347" s="123"/>
      <c r="D347" s="20"/>
      <c r="E347" s="20"/>
      <c r="F347" s="20"/>
      <c r="G347" s="140"/>
      <c r="H347" s="197">
        <f t="shared" si="117"/>
        <v>0</v>
      </c>
      <c r="I347" s="135" t="str">
        <f t="shared" si="118"/>
        <v/>
      </c>
      <c r="J347" s="92" t="b">
        <f t="shared" si="119"/>
        <v>0</v>
      </c>
      <c r="K347" s="92" t="str">
        <f t="shared" si="120"/>
        <v/>
      </c>
      <c r="L347" s="92" t="b">
        <f>IF(C347="",FALSE,IFERROR(NOT(MATCH(C347,'Anställda och korttidsarbete'!$C:$C,0)&gt;0),TRUE))</f>
        <v>0</v>
      </c>
      <c r="M347" s="92" t="str">
        <f t="shared" si="121"/>
        <v/>
      </c>
      <c r="N347" s="92" t="b">
        <f t="shared" si="122"/>
        <v>0</v>
      </c>
      <c r="O347" s="92" t="str">
        <f t="shared" si="123"/>
        <v/>
      </c>
      <c r="P347" s="13" t="b">
        <f t="shared" si="124"/>
        <v>0</v>
      </c>
      <c r="Q347" s="92" t="str">
        <f t="shared" si="125"/>
        <v/>
      </c>
      <c r="R347" s="92" t="b">
        <f t="shared" si="126"/>
        <v>0</v>
      </c>
      <c r="S347" s="94" t="e">
        <f t="shared" si="110"/>
        <v>#VALUE!</v>
      </c>
      <c r="T347" s="94" t="e">
        <f t="shared" si="111"/>
        <v>#VALUE!</v>
      </c>
      <c r="U347" s="94" t="e">
        <f t="shared" si="112"/>
        <v>#VALUE!</v>
      </c>
      <c r="V347" s="95" t="e">
        <f t="shared" si="113"/>
        <v>#VALUE!</v>
      </c>
      <c r="W347" s="95" t="e">
        <f t="shared" si="127"/>
        <v>#VALUE!</v>
      </c>
      <c r="X347" s="95" t="b">
        <f t="shared" si="131"/>
        <v>0</v>
      </c>
      <c r="Y347" s="76" t="str">
        <f t="shared" si="114"/>
        <v/>
      </c>
      <c r="Z347" s="94" t="e" cm="1">
        <f t="array" aca="1" ref="Z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AA347" s="94" t="str">
        <f t="shared" si="115"/>
        <v/>
      </c>
      <c r="AB347" s="96" t="b">
        <f t="shared" si="116"/>
        <v>0</v>
      </c>
      <c r="AC347" s="195">
        <f t="shared" si="128"/>
        <v>0</v>
      </c>
      <c r="AD347" s="195">
        <f>SUMIF($C$14:C346,C347,$AC$14:AC346)</f>
        <v>0</v>
      </c>
      <c r="AE347" s="15">
        <f t="shared" si="129"/>
        <v>10000</v>
      </c>
      <c r="AF347" s="195">
        <f t="shared" si="130"/>
        <v>0</v>
      </c>
    </row>
    <row r="348" spans="1:32" s="30" customFormat="1" x14ac:dyDescent="0.25">
      <c r="A348" s="19">
        <v>334</v>
      </c>
      <c r="B348" s="20"/>
      <c r="C348" s="123"/>
      <c r="D348" s="20"/>
      <c r="E348" s="20"/>
      <c r="F348" s="20"/>
      <c r="G348" s="140"/>
      <c r="H348" s="197">
        <f t="shared" si="117"/>
        <v>0</v>
      </c>
      <c r="I348" s="135" t="str">
        <f t="shared" si="118"/>
        <v/>
      </c>
      <c r="J348" s="92" t="b">
        <f t="shared" si="119"/>
        <v>0</v>
      </c>
      <c r="K348" s="92" t="str">
        <f t="shared" si="120"/>
        <v/>
      </c>
      <c r="L348" s="92" t="b">
        <f>IF(C348="",FALSE,IFERROR(NOT(MATCH(C348,'Anställda och korttidsarbete'!$C:$C,0)&gt;0),TRUE))</f>
        <v>0</v>
      </c>
      <c r="M348" s="92" t="str">
        <f t="shared" si="121"/>
        <v/>
      </c>
      <c r="N348" s="92" t="b">
        <f t="shared" si="122"/>
        <v>0</v>
      </c>
      <c r="O348" s="92" t="str">
        <f t="shared" si="123"/>
        <v/>
      </c>
      <c r="P348" s="13" t="b">
        <f t="shared" si="124"/>
        <v>0</v>
      </c>
      <c r="Q348" s="92" t="str">
        <f t="shared" si="125"/>
        <v/>
      </c>
      <c r="R348" s="92" t="b">
        <f t="shared" si="126"/>
        <v>0</v>
      </c>
      <c r="S348" s="94" t="e">
        <f t="shared" si="110"/>
        <v>#VALUE!</v>
      </c>
      <c r="T348" s="94" t="e">
        <f t="shared" si="111"/>
        <v>#VALUE!</v>
      </c>
      <c r="U348" s="94" t="e">
        <f t="shared" si="112"/>
        <v>#VALUE!</v>
      </c>
      <c r="V348" s="95" t="e">
        <f t="shared" si="113"/>
        <v>#VALUE!</v>
      </c>
      <c r="W348" s="95" t="e">
        <f t="shared" si="127"/>
        <v>#VALUE!</v>
      </c>
      <c r="X348" s="95" t="b">
        <f t="shared" si="131"/>
        <v>0</v>
      </c>
      <c r="Y348" s="76" t="str">
        <f t="shared" si="114"/>
        <v/>
      </c>
      <c r="Z348" s="94" t="e" cm="1">
        <f t="array" aca="1" ref="Z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AA348" s="94" t="str">
        <f t="shared" si="115"/>
        <v/>
      </c>
      <c r="AB348" s="96" t="b">
        <f t="shared" si="116"/>
        <v>0</v>
      </c>
      <c r="AC348" s="195">
        <f t="shared" si="128"/>
        <v>0</v>
      </c>
      <c r="AD348" s="195">
        <f>SUMIF($C$14:C347,C348,$AC$14:AC347)</f>
        <v>0</v>
      </c>
      <c r="AE348" s="15">
        <f t="shared" si="129"/>
        <v>10000</v>
      </c>
      <c r="AF348" s="195">
        <f t="shared" si="130"/>
        <v>0</v>
      </c>
    </row>
    <row r="349" spans="1:32" s="30" customFormat="1" x14ac:dyDescent="0.25">
      <c r="A349" s="19">
        <v>335</v>
      </c>
      <c r="B349" s="20"/>
      <c r="C349" s="123"/>
      <c r="D349" s="20"/>
      <c r="E349" s="20"/>
      <c r="F349" s="20"/>
      <c r="G349" s="140"/>
      <c r="H349" s="197">
        <f t="shared" si="117"/>
        <v>0</v>
      </c>
      <c r="I349" s="135" t="str">
        <f t="shared" si="118"/>
        <v/>
      </c>
      <c r="J349" s="92" t="b">
        <f t="shared" si="119"/>
        <v>0</v>
      </c>
      <c r="K349" s="92" t="str">
        <f t="shared" si="120"/>
        <v/>
      </c>
      <c r="L349" s="92" t="b">
        <f>IF(C349="",FALSE,IFERROR(NOT(MATCH(C349,'Anställda och korttidsarbete'!$C:$C,0)&gt;0),TRUE))</f>
        <v>0</v>
      </c>
      <c r="M349" s="92" t="str">
        <f t="shared" si="121"/>
        <v/>
      </c>
      <c r="N349" s="92" t="b">
        <f t="shared" si="122"/>
        <v>0</v>
      </c>
      <c r="O349" s="92" t="str">
        <f t="shared" si="123"/>
        <v/>
      </c>
      <c r="P349" s="13" t="b">
        <f t="shared" si="124"/>
        <v>0</v>
      </c>
      <c r="Q349" s="92" t="str">
        <f t="shared" si="125"/>
        <v/>
      </c>
      <c r="R349" s="92" t="b">
        <f t="shared" si="126"/>
        <v>0</v>
      </c>
      <c r="S349" s="94" t="e">
        <f t="shared" si="110"/>
        <v>#VALUE!</v>
      </c>
      <c r="T349" s="94" t="e">
        <f t="shared" si="111"/>
        <v>#VALUE!</v>
      </c>
      <c r="U349" s="94" t="e">
        <f t="shared" si="112"/>
        <v>#VALUE!</v>
      </c>
      <c r="V349" s="95" t="e">
        <f t="shared" si="113"/>
        <v>#VALUE!</v>
      </c>
      <c r="W349" s="95" t="e">
        <f t="shared" si="127"/>
        <v>#VALUE!</v>
      </c>
      <c r="X349" s="95" t="b">
        <f t="shared" si="131"/>
        <v>0</v>
      </c>
      <c r="Y349" s="76" t="str">
        <f t="shared" si="114"/>
        <v/>
      </c>
      <c r="Z349" s="94" t="e" cm="1">
        <f t="array" aca="1" ref="Z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AA349" s="94" t="str">
        <f t="shared" si="115"/>
        <v/>
      </c>
      <c r="AB349" s="96" t="b">
        <f t="shared" si="116"/>
        <v>0</v>
      </c>
      <c r="AC349" s="195">
        <f t="shared" si="128"/>
        <v>0</v>
      </c>
      <c r="AD349" s="195">
        <f>SUMIF($C$14:C348,C349,$AC$14:AC348)</f>
        <v>0</v>
      </c>
      <c r="AE349" s="15">
        <f t="shared" si="129"/>
        <v>10000</v>
      </c>
      <c r="AF349" s="195">
        <f t="shared" si="130"/>
        <v>0</v>
      </c>
    </row>
    <row r="350" spans="1:32" s="30" customFormat="1" x14ac:dyDescent="0.25">
      <c r="A350" s="19">
        <v>336</v>
      </c>
      <c r="B350" s="20"/>
      <c r="C350" s="123"/>
      <c r="D350" s="20"/>
      <c r="E350" s="20"/>
      <c r="F350" s="20"/>
      <c r="G350" s="140"/>
      <c r="H350" s="197">
        <f t="shared" si="117"/>
        <v>0</v>
      </c>
      <c r="I350" s="135" t="str">
        <f t="shared" si="118"/>
        <v/>
      </c>
      <c r="J350" s="92" t="b">
        <f t="shared" si="119"/>
        <v>0</v>
      </c>
      <c r="K350" s="92" t="str">
        <f t="shared" si="120"/>
        <v/>
      </c>
      <c r="L350" s="92" t="b">
        <f>IF(C350="",FALSE,IFERROR(NOT(MATCH(C350,'Anställda och korttidsarbete'!$C:$C,0)&gt;0),TRUE))</f>
        <v>0</v>
      </c>
      <c r="M350" s="92" t="str">
        <f t="shared" si="121"/>
        <v/>
      </c>
      <c r="N350" s="92" t="b">
        <f t="shared" si="122"/>
        <v>0</v>
      </c>
      <c r="O350" s="92" t="str">
        <f t="shared" si="123"/>
        <v/>
      </c>
      <c r="P350" s="13" t="b">
        <f t="shared" si="124"/>
        <v>0</v>
      </c>
      <c r="Q350" s="92" t="str">
        <f t="shared" si="125"/>
        <v/>
      </c>
      <c r="R350" s="92" t="b">
        <f t="shared" si="126"/>
        <v>0</v>
      </c>
      <c r="S350" s="94" t="e">
        <f t="shared" si="110"/>
        <v>#VALUE!</v>
      </c>
      <c r="T350" s="94" t="e">
        <f t="shared" si="111"/>
        <v>#VALUE!</v>
      </c>
      <c r="U350" s="94" t="e">
        <f t="shared" si="112"/>
        <v>#VALUE!</v>
      </c>
      <c r="V350" s="95" t="e">
        <f t="shared" si="113"/>
        <v>#VALUE!</v>
      </c>
      <c r="W350" s="95" t="e">
        <f t="shared" si="127"/>
        <v>#VALUE!</v>
      </c>
      <c r="X350" s="95" t="b">
        <f t="shared" si="131"/>
        <v>0</v>
      </c>
      <c r="Y350" s="76" t="str">
        <f t="shared" si="114"/>
        <v/>
      </c>
      <c r="Z350" s="94" t="e" cm="1">
        <f t="array" aca="1" ref="Z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AA350" s="94" t="str">
        <f t="shared" si="115"/>
        <v/>
      </c>
      <c r="AB350" s="96" t="b">
        <f t="shared" si="116"/>
        <v>0</v>
      </c>
      <c r="AC350" s="195">
        <f t="shared" si="128"/>
        <v>0</v>
      </c>
      <c r="AD350" s="195">
        <f>SUMIF($C$14:C349,C350,$AC$14:AC349)</f>
        <v>0</v>
      </c>
      <c r="AE350" s="15">
        <f t="shared" si="129"/>
        <v>10000</v>
      </c>
      <c r="AF350" s="195">
        <f t="shared" si="130"/>
        <v>0</v>
      </c>
    </row>
    <row r="351" spans="1:32" s="30" customFormat="1" x14ac:dyDescent="0.25">
      <c r="A351" s="19">
        <v>337</v>
      </c>
      <c r="B351" s="20"/>
      <c r="C351" s="123"/>
      <c r="D351" s="20"/>
      <c r="E351" s="20"/>
      <c r="F351" s="20"/>
      <c r="G351" s="140"/>
      <c r="H351" s="197">
        <f t="shared" si="117"/>
        <v>0</v>
      </c>
      <c r="I351" s="135" t="str">
        <f t="shared" si="118"/>
        <v/>
      </c>
      <c r="J351" s="92" t="b">
        <f t="shared" si="119"/>
        <v>0</v>
      </c>
      <c r="K351" s="92" t="str">
        <f t="shared" si="120"/>
        <v/>
      </c>
      <c r="L351" s="92" t="b">
        <f>IF(C351="",FALSE,IFERROR(NOT(MATCH(C351,'Anställda och korttidsarbete'!$C:$C,0)&gt;0),TRUE))</f>
        <v>0</v>
      </c>
      <c r="M351" s="92" t="str">
        <f t="shared" si="121"/>
        <v/>
      </c>
      <c r="N351" s="92" t="b">
        <f t="shared" si="122"/>
        <v>0</v>
      </c>
      <c r="O351" s="92" t="str">
        <f t="shared" si="123"/>
        <v/>
      </c>
      <c r="P351" s="13" t="b">
        <f t="shared" si="124"/>
        <v>0</v>
      </c>
      <c r="Q351" s="92" t="str">
        <f t="shared" si="125"/>
        <v/>
      </c>
      <c r="R351" s="92" t="b">
        <f t="shared" si="126"/>
        <v>0</v>
      </c>
      <c r="S351" s="94" t="e">
        <f t="shared" si="110"/>
        <v>#VALUE!</v>
      </c>
      <c r="T351" s="94" t="e">
        <f t="shared" si="111"/>
        <v>#VALUE!</v>
      </c>
      <c r="U351" s="94" t="e">
        <f t="shared" si="112"/>
        <v>#VALUE!</v>
      </c>
      <c r="V351" s="95" t="e">
        <f t="shared" si="113"/>
        <v>#VALUE!</v>
      </c>
      <c r="W351" s="95" t="e">
        <f t="shared" si="127"/>
        <v>#VALUE!</v>
      </c>
      <c r="X351" s="95" t="b">
        <f t="shared" si="131"/>
        <v>0</v>
      </c>
      <c r="Y351" s="76" t="str">
        <f t="shared" si="114"/>
        <v/>
      </c>
      <c r="Z351" s="94" t="e" cm="1">
        <f t="array" aca="1" ref="Z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AA351" s="94" t="str">
        <f t="shared" si="115"/>
        <v/>
      </c>
      <c r="AB351" s="96" t="b">
        <f t="shared" si="116"/>
        <v>0</v>
      </c>
      <c r="AC351" s="195">
        <f t="shared" si="128"/>
        <v>0</v>
      </c>
      <c r="AD351" s="195">
        <f>SUMIF($C$14:C350,C351,$AC$14:AC350)</f>
        <v>0</v>
      </c>
      <c r="AE351" s="15">
        <f t="shared" si="129"/>
        <v>10000</v>
      </c>
      <c r="AF351" s="195">
        <f t="shared" si="130"/>
        <v>0</v>
      </c>
    </row>
    <row r="352" spans="1:32" s="30" customFormat="1" x14ac:dyDescent="0.25">
      <c r="A352" s="19">
        <v>338</v>
      </c>
      <c r="B352" s="20"/>
      <c r="C352" s="123"/>
      <c r="D352" s="20"/>
      <c r="E352" s="20"/>
      <c r="F352" s="20"/>
      <c r="G352" s="140"/>
      <c r="H352" s="197">
        <f t="shared" si="117"/>
        <v>0</v>
      </c>
      <c r="I352" s="135" t="str">
        <f t="shared" si="118"/>
        <v/>
      </c>
      <c r="J352" s="92" t="b">
        <f t="shared" si="119"/>
        <v>0</v>
      </c>
      <c r="K352" s="92" t="str">
        <f t="shared" si="120"/>
        <v/>
      </c>
      <c r="L352" s="92" t="b">
        <f>IF(C352="",FALSE,IFERROR(NOT(MATCH(C352,'Anställda och korttidsarbete'!$C:$C,0)&gt;0),TRUE))</f>
        <v>0</v>
      </c>
      <c r="M352" s="92" t="str">
        <f t="shared" si="121"/>
        <v/>
      </c>
      <c r="N352" s="92" t="b">
        <f t="shared" si="122"/>
        <v>0</v>
      </c>
      <c r="O352" s="92" t="str">
        <f t="shared" si="123"/>
        <v/>
      </c>
      <c r="P352" s="13" t="b">
        <f t="shared" si="124"/>
        <v>0</v>
      </c>
      <c r="Q352" s="92" t="str">
        <f t="shared" si="125"/>
        <v/>
      </c>
      <c r="R352" s="92" t="b">
        <f t="shared" si="126"/>
        <v>0</v>
      </c>
      <c r="S352" s="94" t="e">
        <f t="shared" si="110"/>
        <v>#VALUE!</v>
      </c>
      <c r="T352" s="94" t="e">
        <f t="shared" si="111"/>
        <v>#VALUE!</v>
      </c>
      <c r="U352" s="94" t="e">
        <f t="shared" si="112"/>
        <v>#VALUE!</v>
      </c>
      <c r="V352" s="95" t="e">
        <f t="shared" si="113"/>
        <v>#VALUE!</v>
      </c>
      <c r="W352" s="95" t="e">
        <f t="shared" si="127"/>
        <v>#VALUE!</v>
      </c>
      <c r="X352" s="95" t="b">
        <f t="shared" si="131"/>
        <v>0</v>
      </c>
      <c r="Y352" s="76" t="str">
        <f t="shared" si="114"/>
        <v/>
      </c>
      <c r="Z352" s="94" t="e" cm="1">
        <f t="array" aca="1" ref="Z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AA352" s="94" t="str">
        <f t="shared" si="115"/>
        <v/>
      </c>
      <c r="AB352" s="96" t="b">
        <f t="shared" si="116"/>
        <v>0</v>
      </c>
      <c r="AC352" s="195">
        <f t="shared" si="128"/>
        <v>0</v>
      </c>
      <c r="AD352" s="195">
        <f>SUMIF($C$14:C351,C352,$AC$14:AC351)</f>
        <v>0</v>
      </c>
      <c r="AE352" s="15">
        <f t="shared" si="129"/>
        <v>10000</v>
      </c>
      <c r="AF352" s="195">
        <f t="shared" si="130"/>
        <v>0</v>
      </c>
    </row>
    <row r="353" spans="1:32" s="30" customFormat="1" x14ac:dyDescent="0.25">
      <c r="A353" s="19">
        <v>339</v>
      </c>
      <c r="B353" s="20"/>
      <c r="C353" s="123"/>
      <c r="D353" s="20"/>
      <c r="E353" s="20"/>
      <c r="F353" s="20"/>
      <c r="G353" s="140"/>
      <c r="H353" s="197">
        <f t="shared" si="117"/>
        <v>0</v>
      </c>
      <c r="I353" s="135" t="str">
        <f t="shared" si="118"/>
        <v/>
      </c>
      <c r="J353" s="92" t="b">
        <f t="shared" si="119"/>
        <v>0</v>
      </c>
      <c r="K353" s="92" t="str">
        <f t="shared" si="120"/>
        <v/>
      </c>
      <c r="L353" s="92" t="b">
        <f>IF(C353="",FALSE,IFERROR(NOT(MATCH(C353,'Anställda och korttidsarbete'!$C:$C,0)&gt;0),TRUE))</f>
        <v>0</v>
      </c>
      <c r="M353" s="92" t="str">
        <f t="shared" si="121"/>
        <v/>
      </c>
      <c r="N353" s="92" t="b">
        <f t="shared" si="122"/>
        <v>0</v>
      </c>
      <c r="O353" s="92" t="str">
        <f t="shared" si="123"/>
        <v/>
      </c>
      <c r="P353" s="13" t="b">
        <f t="shared" si="124"/>
        <v>0</v>
      </c>
      <c r="Q353" s="92" t="str">
        <f t="shared" si="125"/>
        <v/>
      </c>
      <c r="R353" s="92" t="b">
        <f t="shared" si="126"/>
        <v>0</v>
      </c>
      <c r="S353" s="94" t="e">
        <f t="shared" si="110"/>
        <v>#VALUE!</v>
      </c>
      <c r="T353" s="94" t="e">
        <f t="shared" si="111"/>
        <v>#VALUE!</v>
      </c>
      <c r="U353" s="94" t="e">
        <f t="shared" si="112"/>
        <v>#VALUE!</v>
      </c>
      <c r="V353" s="95" t="e">
        <f t="shared" si="113"/>
        <v>#VALUE!</v>
      </c>
      <c r="W353" s="95" t="e">
        <f t="shared" si="127"/>
        <v>#VALUE!</v>
      </c>
      <c r="X353" s="95" t="b">
        <f t="shared" si="131"/>
        <v>0</v>
      </c>
      <c r="Y353" s="76" t="str">
        <f t="shared" si="114"/>
        <v/>
      </c>
      <c r="Z353" s="94" t="e" cm="1">
        <f t="array" aca="1" ref="Z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AA353" s="94" t="str">
        <f t="shared" si="115"/>
        <v/>
      </c>
      <c r="AB353" s="96" t="b">
        <f t="shared" si="116"/>
        <v>0</v>
      </c>
      <c r="AC353" s="195">
        <f t="shared" si="128"/>
        <v>0</v>
      </c>
      <c r="AD353" s="195">
        <f>SUMIF($C$14:C352,C353,$AC$14:AC352)</f>
        <v>0</v>
      </c>
      <c r="AE353" s="15">
        <f t="shared" si="129"/>
        <v>10000</v>
      </c>
      <c r="AF353" s="195">
        <f t="shared" si="130"/>
        <v>0</v>
      </c>
    </row>
    <row r="354" spans="1:32" s="30" customFormat="1" x14ac:dyDescent="0.25">
      <c r="A354" s="19">
        <v>340</v>
      </c>
      <c r="B354" s="20"/>
      <c r="C354" s="123"/>
      <c r="D354" s="20"/>
      <c r="E354" s="20"/>
      <c r="F354" s="20"/>
      <c r="G354" s="140"/>
      <c r="H354" s="197">
        <f t="shared" si="117"/>
        <v>0</v>
      </c>
      <c r="I354" s="135" t="str">
        <f t="shared" si="118"/>
        <v/>
      </c>
      <c r="J354" s="92" t="b">
        <f t="shared" si="119"/>
        <v>0</v>
      </c>
      <c r="K354" s="92" t="str">
        <f t="shared" si="120"/>
        <v/>
      </c>
      <c r="L354" s="92" t="b">
        <f>IF(C354="",FALSE,IFERROR(NOT(MATCH(C354,'Anställda och korttidsarbete'!$C:$C,0)&gt;0),TRUE))</f>
        <v>0</v>
      </c>
      <c r="M354" s="92" t="str">
        <f t="shared" si="121"/>
        <v/>
      </c>
      <c r="N354" s="92" t="b">
        <f t="shared" si="122"/>
        <v>0</v>
      </c>
      <c r="O354" s="92" t="str">
        <f t="shared" si="123"/>
        <v/>
      </c>
      <c r="P354" s="13" t="b">
        <f t="shared" si="124"/>
        <v>0</v>
      </c>
      <c r="Q354" s="92" t="str">
        <f t="shared" si="125"/>
        <v/>
      </c>
      <c r="R354" s="92" t="b">
        <f t="shared" si="126"/>
        <v>0</v>
      </c>
      <c r="S354" s="94" t="e">
        <f t="shared" si="110"/>
        <v>#VALUE!</v>
      </c>
      <c r="T354" s="94" t="e">
        <f t="shared" si="111"/>
        <v>#VALUE!</v>
      </c>
      <c r="U354" s="94" t="e">
        <f t="shared" si="112"/>
        <v>#VALUE!</v>
      </c>
      <c r="V354" s="95" t="e">
        <f t="shared" si="113"/>
        <v>#VALUE!</v>
      </c>
      <c r="W354" s="95" t="e">
        <f t="shared" si="127"/>
        <v>#VALUE!</v>
      </c>
      <c r="X354" s="95" t="b">
        <f t="shared" si="131"/>
        <v>0</v>
      </c>
      <c r="Y354" s="76" t="str">
        <f t="shared" si="114"/>
        <v/>
      </c>
      <c r="Z354" s="94" t="e" cm="1">
        <f t="array" aca="1" ref="Z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AA354" s="94" t="str">
        <f t="shared" si="115"/>
        <v/>
      </c>
      <c r="AB354" s="96" t="b">
        <f t="shared" si="116"/>
        <v>0</v>
      </c>
      <c r="AC354" s="195">
        <f t="shared" si="128"/>
        <v>0</v>
      </c>
      <c r="AD354" s="195">
        <f>SUMIF($C$14:C353,C354,$AC$14:AC353)</f>
        <v>0</v>
      </c>
      <c r="AE354" s="15">
        <f t="shared" si="129"/>
        <v>10000</v>
      </c>
      <c r="AF354" s="195">
        <f t="shared" si="130"/>
        <v>0</v>
      </c>
    </row>
    <row r="355" spans="1:32" s="30" customFormat="1" x14ac:dyDescent="0.25">
      <c r="A355" s="19">
        <v>341</v>
      </c>
      <c r="B355" s="20"/>
      <c r="C355" s="123"/>
      <c r="D355" s="20"/>
      <c r="E355" s="20"/>
      <c r="F355" s="20"/>
      <c r="G355" s="140"/>
      <c r="H355" s="197">
        <f t="shared" si="117"/>
        <v>0</v>
      </c>
      <c r="I355" s="135" t="str">
        <f t="shared" si="118"/>
        <v/>
      </c>
      <c r="J355" s="92" t="b">
        <f t="shared" si="119"/>
        <v>0</v>
      </c>
      <c r="K355" s="92" t="str">
        <f t="shared" si="120"/>
        <v/>
      </c>
      <c r="L355" s="92" t="b">
        <f>IF(C355="",FALSE,IFERROR(NOT(MATCH(C355,'Anställda och korttidsarbete'!$C:$C,0)&gt;0),TRUE))</f>
        <v>0</v>
      </c>
      <c r="M355" s="92" t="str">
        <f t="shared" si="121"/>
        <v/>
      </c>
      <c r="N355" s="92" t="b">
        <f t="shared" si="122"/>
        <v>0</v>
      </c>
      <c r="O355" s="92" t="str">
        <f t="shared" si="123"/>
        <v/>
      </c>
      <c r="P355" s="13" t="b">
        <f t="shared" si="124"/>
        <v>0</v>
      </c>
      <c r="Q355" s="92" t="str">
        <f t="shared" si="125"/>
        <v/>
      </c>
      <c r="R355" s="92" t="b">
        <f t="shared" si="126"/>
        <v>0</v>
      </c>
      <c r="S355" s="94" t="e">
        <f t="shared" si="110"/>
        <v>#VALUE!</v>
      </c>
      <c r="T355" s="94" t="e">
        <f t="shared" si="111"/>
        <v>#VALUE!</v>
      </c>
      <c r="U355" s="94" t="e">
        <f t="shared" si="112"/>
        <v>#VALUE!</v>
      </c>
      <c r="V355" s="95" t="e">
        <f t="shared" si="113"/>
        <v>#VALUE!</v>
      </c>
      <c r="W355" s="95" t="e">
        <f t="shared" si="127"/>
        <v>#VALUE!</v>
      </c>
      <c r="X355" s="95" t="b">
        <f t="shared" si="131"/>
        <v>0</v>
      </c>
      <c r="Y355" s="76" t="str">
        <f t="shared" si="114"/>
        <v/>
      </c>
      <c r="Z355" s="94" t="e" cm="1">
        <f t="array" aca="1" ref="Z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AA355" s="94" t="str">
        <f t="shared" si="115"/>
        <v/>
      </c>
      <c r="AB355" s="96" t="b">
        <f t="shared" si="116"/>
        <v>0</v>
      </c>
      <c r="AC355" s="195">
        <f t="shared" si="128"/>
        <v>0</v>
      </c>
      <c r="AD355" s="195">
        <f>SUMIF($C$14:C354,C355,$AC$14:AC354)</f>
        <v>0</v>
      </c>
      <c r="AE355" s="15">
        <f t="shared" si="129"/>
        <v>10000</v>
      </c>
      <c r="AF355" s="195">
        <f t="shared" si="130"/>
        <v>0</v>
      </c>
    </row>
    <row r="356" spans="1:32" s="30" customFormat="1" x14ac:dyDescent="0.25">
      <c r="A356" s="19">
        <v>342</v>
      </c>
      <c r="B356" s="20"/>
      <c r="C356" s="123"/>
      <c r="D356" s="20"/>
      <c r="E356" s="20"/>
      <c r="F356" s="20"/>
      <c r="G356" s="140"/>
      <c r="H356" s="197">
        <f t="shared" si="117"/>
        <v>0</v>
      </c>
      <c r="I356" s="135" t="str">
        <f t="shared" si="118"/>
        <v/>
      </c>
      <c r="J356" s="92" t="b">
        <f t="shared" si="119"/>
        <v>0</v>
      </c>
      <c r="K356" s="92" t="str">
        <f t="shared" si="120"/>
        <v/>
      </c>
      <c r="L356" s="92" t="b">
        <f>IF(C356="",FALSE,IFERROR(NOT(MATCH(C356,'Anställda och korttidsarbete'!$C:$C,0)&gt;0),TRUE))</f>
        <v>0</v>
      </c>
      <c r="M356" s="92" t="str">
        <f t="shared" si="121"/>
        <v/>
      </c>
      <c r="N356" s="92" t="b">
        <f t="shared" si="122"/>
        <v>0</v>
      </c>
      <c r="O356" s="92" t="str">
        <f t="shared" si="123"/>
        <v/>
      </c>
      <c r="P356" s="13" t="b">
        <f t="shared" si="124"/>
        <v>0</v>
      </c>
      <c r="Q356" s="92" t="str">
        <f t="shared" si="125"/>
        <v/>
      </c>
      <c r="R356" s="92" t="b">
        <f t="shared" si="126"/>
        <v>0</v>
      </c>
      <c r="S356" s="94" t="e">
        <f t="shared" si="110"/>
        <v>#VALUE!</v>
      </c>
      <c r="T356" s="94" t="e">
        <f t="shared" si="111"/>
        <v>#VALUE!</v>
      </c>
      <c r="U356" s="94" t="e">
        <f t="shared" si="112"/>
        <v>#VALUE!</v>
      </c>
      <c r="V356" s="95" t="e">
        <f t="shared" si="113"/>
        <v>#VALUE!</v>
      </c>
      <c r="W356" s="95" t="e">
        <f t="shared" si="127"/>
        <v>#VALUE!</v>
      </c>
      <c r="X356" s="95" t="b">
        <f t="shared" si="131"/>
        <v>0</v>
      </c>
      <c r="Y356" s="76" t="str">
        <f t="shared" si="114"/>
        <v/>
      </c>
      <c r="Z356" s="94" t="e" cm="1">
        <f t="array" aca="1" ref="Z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AA356" s="94" t="str">
        <f t="shared" si="115"/>
        <v/>
      </c>
      <c r="AB356" s="96" t="b">
        <f t="shared" si="116"/>
        <v>0</v>
      </c>
      <c r="AC356" s="195">
        <f t="shared" si="128"/>
        <v>0</v>
      </c>
      <c r="AD356" s="195">
        <f>SUMIF($C$14:C355,C356,$AC$14:AC355)</f>
        <v>0</v>
      </c>
      <c r="AE356" s="15">
        <f t="shared" si="129"/>
        <v>10000</v>
      </c>
      <c r="AF356" s="195">
        <f t="shared" si="130"/>
        <v>0</v>
      </c>
    </row>
    <row r="357" spans="1:32" s="30" customFormat="1" x14ac:dyDescent="0.25">
      <c r="A357" s="19">
        <v>343</v>
      </c>
      <c r="B357" s="20"/>
      <c r="C357" s="123"/>
      <c r="D357" s="20"/>
      <c r="E357" s="20"/>
      <c r="F357" s="20"/>
      <c r="G357" s="140"/>
      <c r="H357" s="197">
        <f t="shared" si="117"/>
        <v>0</v>
      </c>
      <c r="I357" s="135" t="str">
        <f t="shared" si="118"/>
        <v/>
      </c>
      <c r="J357" s="92" t="b">
        <f t="shared" si="119"/>
        <v>0</v>
      </c>
      <c r="K357" s="92" t="str">
        <f t="shared" si="120"/>
        <v/>
      </c>
      <c r="L357" s="92" t="b">
        <f>IF(C357="",FALSE,IFERROR(NOT(MATCH(C357,'Anställda och korttidsarbete'!$C:$C,0)&gt;0),TRUE))</f>
        <v>0</v>
      </c>
      <c r="M357" s="92" t="str">
        <f t="shared" si="121"/>
        <v/>
      </c>
      <c r="N357" s="92" t="b">
        <f t="shared" si="122"/>
        <v>0</v>
      </c>
      <c r="O357" s="92" t="str">
        <f t="shared" si="123"/>
        <v/>
      </c>
      <c r="P357" s="13" t="b">
        <f t="shared" si="124"/>
        <v>0</v>
      </c>
      <c r="Q357" s="92" t="str">
        <f t="shared" si="125"/>
        <v/>
      </c>
      <c r="R357" s="92" t="b">
        <f t="shared" si="126"/>
        <v>0</v>
      </c>
      <c r="S357" s="94" t="e">
        <f t="shared" si="110"/>
        <v>#VALUE!</v>
      </c>
      <c r="T357" s="94" t="e">
        <f t="shared" si="111"/>
        <v>#VALUE!</v>
      </c>
      <c r="U357" s="94" t="e">
        <f t="shared" si="112"/>
        <v>#VALUE!</v>
      </c>
      <c r="V357" s="95" t="e">
        <f t="shared" si="113"/>
        <v>#VALUE!</v>
      </c>
      <c r="W357" s="95" t="e">
        <f t="shared" si="127"/>
        <v>#VALUE!</v>
      </c>
      <c r="X357" s="95" t="b">
        <f t="shared" si="131"/>
        <v>0</v>
      </c>
      <c r="Y357" s="76" t="str">
        <f t="shared" si="114"/>
        <v/>
      </c>
      <c r="Z357" s="94" t="e" cm="1">
        <f t="array" aca="1" ref="Z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AA357" s="94" t="str">
        <f t="shared" si="115"/>
        <v/>
      </c>
      <c r="AB357" s="96" t="b">
        <f t="shared" si="116"/>
        <v>0</v>
      </c>
      <c r="AC357" s="195">
        <f t="shared" si="128"/>
        <v>0</v>
      </c>
      <c r="AD357" s="195">
        <f>SUMIF($C$14:C356,C357,$AC$14:AC356)</f>
        <v>0</v>
      </c>
      <c r="AE357" s="15">
        <f t="shared" si="129"/>
        <v>10000</v>
      </c>
      <c r="AF357" s="195">
        <f t="shared" si="130"/>
        <v>0</v>
      </c>
    </row>
    <row r="358" spans="1:32" s="30" customFormat="1" x14ac:dyDescent="0.25">
      <c r="A358" s="19">
        <v>344</v>
      </c>
      <c r="B358" s="20"/>
      <c r="C358" s="123"/>
      <c r="D358" s="20"/>
      <c r="E358" s="20"/>
      <c r="F358" s="20"/>
      <c r="G358" s="140"/>
      <c r="H358" s="197">
        <f t="shared" si="117"/>
        <v>0</v>
      </c>
      <c r="I358" s="135" t="str">
        <f t="shared" si="118"/>
        <v/>
      </c>
      <c r="J358" s="92" t="b">
        <f t="shared" si="119"/>
        <v>0</v>
      </c>
      <c r="K358" s="92" t="str">
        <f t="shared" si="120"/>
        <v/>
      </c>
      <c r="L358" s="92" t="b">
        <f>IF(C358="",FALSE,IFERROR(NOT(MATCH(C358,'Anställda och korttidsarbete'!$C:$C,0)&gt;0),TRUE))</f>
        <v>0</v>
      </c>
      <c r="M358" s="92" t="str">
        <f t="shared" si="121"/>
        <v/>
      </c>
      <c r="N358" s="92" t="b">
        <f t="shared" si="122"/>
        <v>0</v>
      </c>
      <c r="O358" s="92" t="str">
        <f t="shared" si="123"/>
        <v/>
      </c>
      <c r="P358" s="13" t="b">
        <f t="shared" si="124"/>
        <v>0</v>
      </c>
      <c r="Q358" s="92" t="str">
        <f t="shared" si="125"/>
        <v/>
      </c>
      <c r="R358" s="92" t="b">
        <f t="shared" si="126"/>
        <v>0</v>
      </c>
      <c r="S358" s="94" t="e">
        <f t="shared" si="110"/>
        <v>#VALUE!</v>
      </c>
      <c r="T358" s="94" t="e">
        <f t="shared" si="111"/>
        <v>#VALUE!</v>
      </c>
      <c r="U358" s="94" t="e">
        <f t="shared" si="112"/>
        <v>#VALUE!</v>
      </c>
      <c r="V358" s="95" t="e">
        <f t="shared" si="113"/>
        <v>#VALUE!</v>
      </c>
      <c r="W358" s="95" t="e">
        <f t="shared" si="127"/>
        <v>#VALUE!</v>
      </c>
      <c r="X358" s="95" t="b">
        <f t="shared" si="131"/>
        <v>0</v>
      </c>
      <c r="Y358" s="76" t="str">
        <f t="shared" si="114"/>
        <v/>
      </c>
      <c r="Z358" s="94" t="e" cm="1">
        <f t="array" aca="1" ref="Z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AA358" s="94" t="str">
        <f t="shared" si="115"/>
        <v/>
      </c>
      <c r="AB358" s="96" t="b">
        <f t="shared" si="116"/>
        <v>0</v>
      </c>
      <c r="AC358" s="195">
        <f t="shared" si="128"/>
        <v>0</v>
      </c>
      <c r="AD358" s="195">
        <f>SUMIF($C$14:C357,C358,$AC$14:AC357)</f>
        <v>0</v>
      </c>
      <c r="AE358" s="15">
        <f t="shared" si="129"/>
        <v>10000</v>
      </c>
      <c r="AF358" s="195">
        <f t="shared" si="130"/>
        <v>0</v>
      </c>
    </row>
    <row r="359" spans="1:32" s="30" customFormat="1" x14ac:dyDescent="0.25">
      <c r="A359" s="19">
        <v>345</v>
      </c>
      <c r="B359" s="20"/>
      <c r="C359" s="123"/>
      <c r="D359" s="20"/>
      <c r="E359" s="20"/>
      <c r="F359" s="20"/>
      <c r="G359" s="140"/>
      <c r="H359" s="197">
        <f t="shared" si="117"/>
        <v>0</v>
      </c>
      <c r="I359" s="135" t="str">
        <f t="shared" si="118"/>
        <v/>
      </c>
      <c r="J359" s="92" t="b">
        <f t="shared" si="119"/>
        <v>0</v>
      </c>
      <c r="K359" s="92" t="str">
        <f t="shared" si="120"/>
        <v/>
      </c>
      <c r="L359" s="92" t="b">
        <f>IF(C359="",FALSE,IFERROR(NOT(MATCH(C359,'Anställda och korttidsarbete'!$C:$C,0)&gt;0),TRUE))</f>
        <v>0</v>
      </c>
      <c r="M359" s="92" t="str">
        <f t="shared" si="121"/>
        <v/>
      </c>
      <c r="N359" s="92" t="b">
        <f t="shared" si="122"/>
        <v>0</v>
      </c>
      <c r="O359" s="92" t="str">
        <f t="shared" si="123"/>
        <v/>
      </c>
      <c r="P359" s="13" t="b">
        <f t="shared" si="124"/>
        <v>0</v>
      </c>
      <c r="Q359" s="92" t="str">
        <f t="shared" si="125"/>
        <v/>
      </c>
      <c r="R359" s="92" t="b">
        <f t="shared" si="126"/>
        <v>0</v>
      </c>
      <c r="S359" s="94" t="e">
        <f t="shared" si="110"/>
        <v>#VALUE!</v>
      </c>
      <c r="T359" s="94" t="e">
        <f t="shared" si="111"/>
        <v>#VALUE!</v>
      </c>
      <c r="U359" s="94" t="e">
        <f t="shared" si="112"/>
        <v>#VALUE!</v>
      </c>
      <c r="V359" s="95" t="e">
        <f t="shared" si="113"/>
        <v>#VALUE!</v>
      </c>
      <c r="W359" s="95" t="e">
        <f t="shared" si="127"/>
        <v>#VALUE!</v>
      </c>
      <c r="X359" s="95" t="b">
        <f t="shared" si="131"/>
        <v>0</v>
      </c>
      <c r="Y359" s="76" t="str">
        <f t="shared" si="114"/>
        <v/>
      </c>
      <c r="Z359" s="94" t="e" cm="1">
        <f t="array" aca="1" ref="Z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AA359" s="94" t="str">
        <f t="shared" si="115"/>
        <v/>
      </c>
      <c r="AB359" s="96" t="b">
        <f t="shared" si="116"/>
        <v>0</v>
      </c>
      <c r="AC359" s="195">
        <f t="shared" si="128"/>
        <v>0</v>
      </c>
      <c r="AD359" s="195">
        <f>SUMIF($C$14:C358,C359,$AC$14:AC358)</f>
        <v>0</v>
      </c>
      <c r="AE359" s="15">
        <f t="shared" si="129"/>
        <v>10000</v>
      </c>
      <c r="AF359" s="195">
        <f t="shared" si="130"/>
        <v>0</v>
      </c>
    </row>
    <row r="360" spans="1:32" s="30" customFormat="1" x14ac:dyDescent="0.25">
      <c r="A360" s="19">
        <v>346</v>
      </c>
      <c r="B360" s="20"/>
      <c r="C360" s="123"/>
      <c r="D360" s="20"/>
      <c r="E360" s="20"/>
      <c r="F360" s="20"/>
      <c r="G360" s="140"/>
      <c r="H360" s="197">
        <f t="shared" si="117"/>
        <v>0</v>
      </c>
      <c r="I360" s="135" t="str">
        <f t="shared" si="118"/>
        <v/>
      </c>
      <c r="J360" s="92" t="b">
        <f t="shared" si="119"/>
        <v>0</v>
      </c>
      <c r="K360" s="92" t="str">
        <f t="shared" si="120"/>
        <v/>
      </c>
      <c r="L360" s="92" t="b">
        <f>IF(C360="",FALSE,IFERROR(NOT(MATCH(C360,'Anställda och korttidsarbete'!$C:$C,0)&gt;0),TRUE))</f>
        <v>0</v>
      </c>
      <c r="M360" s="92" t="str">
        <f t="shared" si="121"/>
        <v/>
      </c>
      <c r="N360" s="92" t="b">
        <f t="shared" si="122"/>
        <v>0</v>
      </c>
      <c r="O360" s="92" t="str">
        <f t="shared" si="123"/>
        <v/>
      </c>
      <c r="P360" s="13" t="b">
        <f t="shared" si="124"/>
        <v>0</v>
      </c>
      <c r="Q360" s="92" t="str">
        <f t="shared" si="125"/>
        <v/>
      </c>
      <c r="R360" s="92" t="b">
        <f t="shared" si="126"/>
        <v>0</v>
      </c>
      <c r="S360" s="94" t="e">
        <f t="shared" si="110"/>
        <v>#VALUE!</v>
      </c>
      <c r="T360" s="94" t="e">
        <f t="shared" si="111"/>
        <v>#VALUE!</v>
      </c>
      <c r="U360" s="94" t="e">
        <f t="shared" si="112"/>
        <v>#VALUE!</v>
      </c>
      <c r="V360" s="95" t="e">
        <f t="shared" si="113"/>
        <v>#VALUE!</v>
      </c>
      <c r="W360" s="95" t="e">
        <f t="shared" si="127"/>
        <v>#VALUE!</v>
      </c>
      <c r="X360" s="95" t="b">
        <f t="shared" si="131"/>
        <v>0</v>
      </c>
      <c r="Y360" s="76" t="str">
        <f t="shared" si="114"/>
        <v/>
      </c>
      <c r="Z360" s="94" t="e" cm="1">
        <f t="array" aca="1" ref="Z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AA360" s="94" t="str">
        <f t="shared" si="115"/>
        <v/>
      </c>
      <c r="AB360" s="96" t="b">
        <f t="shared" si="116"/>
        <v>0</v>
      </c>
      <c r="AC360" s="195">
        <f t="shared" si="128"/>
        <v>0</v>
      </c>
      <c r="AD360" s="195">
        <f>SUMIF($C$14:C359,C360,$AC$14:AC359)</f>
        <v>0</v>
      </c>
      <c r="AE360" s="15">
        <f t="shared" si="129"/>
        <v>10000</v>
      </c>
      <c r="AF360" s="195">
        <f t="shared" si="130"/>
        <v>0</v>
      </c>
    </row>
    <row r="361" spans="1:32" s="30" customFormat="1" x14ac:dyDescent="0.25">
      <c r="A361" s="19">
        <v>347</v>
      </c>
      <c r="B361" s="20"/>
      <c r="C361" s="123"/>
      <c r="D361" s="20"/>
      <c r="E361" s="20"/>
      <c r="F361" s="20"/>
      <c r="G361" s="140"/>
      <c r="H361" s="197">
        <f t="shared" si="117"/>
        <v>0</v>
      </c>
      <c r="I361" s="135" t="str">
        <f t="shared" si="118"/>
        <v/>
      </c>
      <c r="J361" s="92" t="b">
        <f t="shared" si="119"/>
        <v>0</v>
      </c>
      <c r="K361" s="92" t="str">
        <f t="shared" si="120"/>
        <v/>
      </c>
      <c r="L361" s="92" t="b">
        <f>IF(C361="",FALSE,IFERROR(NOT(MATCH(C361,'Anställda och korttidsarbete'!$C:$C,0)&gt;0),TRUE))</f>
        <v>0</v>
      </c>
      <c r="M361" s="92" t="str">
        <f t="shared" si="121"/>
        <v/>
      </c>
      <c r="N361" s="92" t="b">
        <f t="shared" si="122"/>
        <v>0</v>
      </c>
      <c r="O361" s="92" t="str">
        <f t="shared" si="123"/>
        <v/>
      </c>
      <c r="P361" s="13" t="b">
        <f t="shared" si="124"/>
        <v>0</v>
      </c>
      <c r="Q361" s="92" t="str">
        <f t="shared" si="125"/>
        <v/>
      </c>
      <c r="R361" s="92" t="b">
        <f t="shared" si="126"/>
        <v>0</v>
      </c>
      <c r="S361" s="94" t="e">
        <f t="shared" si="110"/>
        <v>#VALUE!</v>
      </c>
      <c r="T361" s="94" t="e">
        <f t="shared" si="111"/>
        <v>#VALUE!</v>
      </c>
      <c r="U361" s="94" t="e">
        <f t="shared" si="112"/>
        <v>#VALUE!</v>
      </c>
      <c r="V361" s="95" t="e">
        <f t="shared" si="113"/>
        <v>#VALUE!</v>
      </c>
      <c r="W361" s="95" t="e">
        <f t="shared" si="127"/>
        <v>#VALUE!</v>
      </c>
      <c r="X361" s="95" t="b">
        <f t="shared" si="131"/>
        <v>0</v>
      </c>
      <c r="Y361" s="76" t="str">
        <f t="shared" si="114"/>
        <v/>
      </c>
      <c r="Z361" s="94" t="e" cm="1">
        <f t="array" aca="1" ref="Z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AA361" s="94" t="str">
        <f t="shared" si="115"/>
        <v/>
      </c>
      <c r="AB361" s="96" t="b">
        <f t="shared" si="116"/>
        <v>0</v>
      </c>
      <c r="AC361" s="195">
        <f t="shared" si="128"/>
        <v>0</v>
      </c>
      <c r="AD361" s="195">
        <f>SUMIF($C$14:C360,C361,$AC$14:AC360)</f>
        <v>0</v>
      </c>
      <c r="AE361" s="15">
        <f t="shared" si="129"/>
        <v>10000</v>
      </c>
      <c r="AF361" s="195">
        <f t="shared" si="130"/>
        <v>0</v>
      </c>
    </row>
    <row r="362" spans="1:32" s="30" customFormat="1" x14ac:dyDescent="0.25">
      <c r="A362" s="19">
        <v>348</v>
      </c>
      <c r="B362" s="20"/>
      <c r="C362" s="123"/>
      <c r="D362" s="20"/>
      <c r="E362" s="20"/>
      <c r="F362" s="20"/>
      <c r="G362" s="140"/>
      <c r="H362" s="197">
        <f t="shared" si="117"/>
        <v>0</v>
      </c>
      <c r="I362" s="135" t="str">
        <f t="shared" si="118"/>
        <v/>
      </c>
      <c r="J362" s="92" t="b">
        <f t="shared" si="119"/>
        <v>0</v>
      </c>
      <c r="K362" s="92" t="str">
        <f t="shared" si="120"/>
        <v/>
      </c>
      <c r="L362" s="92" t="b">
        <f>IF(C362="",FALSE,IFERROR(NOT(MATCH(C362,'Anställda och korttidsarbete'!$C:$C,0)&gt;0),TRUE))</f>
        <v>0</v>
      </c>
      <c r="M362" s="92" t="str">
        <f t="shared" si="121"/>
        <v/>
      </c>
      <c r="N362" s="92" t="b">
        <f t="shared" si="122"/>
        <v>0</v>
      </c>
      <c r="O362" s="92" t="str">
        <f t="shared" si="123"/>
        <v/>
      </c>
      <c r="P362" s="13" t="b">
        <f t="shared" si="124"/>
        <v>0</v>
      </c>
      <c r="Q362" s="92" t="str">
        <f t="shared" si="125"/>
        <v/>
      </c>
      <c r="R362" s="92" t="b">
        <f t="shared" si="126"/>
        <v>0</v>
      </c>
      <c r="S362" s="94" t="e">
        <f t="shared" si="110"/>
        <v>#VALUE!</v>
      </c>
      <c r="T362" s="94" t="e">
        <f t="shared" si="111"/>
        <v>#VALUE!</v>
      </c>
      <c r="U362" s="94" t="e">
        <f t="shared" si="112"/>
        <v>#VALUE!</v>
      </c>
      <c r="V362" s="95" t="e">
        <f t="shared" si="113"/>
        <v>#VALUE!</v>
      </c>
      <c r="W362" s="95" t="e">
        <f t="shared" si="127"/>
        <v>#VALUE!</v>
      </c>
      <c r="X362" s="95" t="b">
        <f t="shared" si="131"/>
        <v>0</v>
      </c>
      <c r="Y362" s="76" t="str">
        <f t="shared" si="114"/>
        <v/>
      </c>
      <c r="Z362" s="94" t="e" cm="1">
        <f t="array" aca="1" ref="Z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AA362" s="94" t="str">
        <f t="shared" si="115"/>
        <v/>
      </c>
      <c r="AB362" s="96" t="b">
        <f t="shared" si="116"/>
        <v>0</v>
      </c>
      <c r="AC362" s="195">
        <f t="shared" si="128"/>
        <v>0</v>
      </c>
      <c r="AD362" s="195">
        <f>SUMIF($C$14:C361,C362,$AC$14:AC361)</f>
        <v>0</v>
      </c>
      <c r="AE362" s="15">
        <f t="shared" si="129"/>
        <v>10000</v>
      </c>
      <c r="AF362" s="195">
        <f t="shared" si="130"/>
        <v>0</v>
      </c>
    </row>
    <row r="363" spans="1:32" s="30" customFormat="1" x14ac:dyDescent="0.25">
      <c r="A363" s="19">
        <v>349</v>
      </c>
      <c r="B363" s="20"/>
      <c r="C363" s="123"/>
      <c r="D363" s="20"/>
      <c r="E363" s="20"/>
      <c r="F363" s="20"/>
      <c r="G363" s="140"/>
      <c r="H363" s="197">
        <f t="shared" si="117"/>
        <v>0</v>
      </c>
      <c r="I363" s="135" t="str">
        <f t="shared" si="118"/>
        <v/>
      </c>
      <c r="J363" s="92" t="b">
        <f t="shared" si="119"/>
        <v>0</v>
      </c>
      <c r="K363" s="92" t="str">
        <f t="shared" si="120"/>
        <v/>
      </c>
      <c r="L363" s="92" t="b">
        <f>IF(C363="",FALSE,IFERROR(NOT(MATCH(C363,'Anställda och korttidsarbete'!$C:$C,0)&gt;0),TRUE))</f>
        <v>0</v>
      </c>
      <c r="M363" s="92" t="str">
        <f t="shared" si="121"/>
        <v/>
      </c>
      <c r="N363" s="92" t="b">
        <f t="shared" si="122"/>
        <v>0</v>
      </c>
      <c r="O363" s="92" t="str">
        <f t="shared" si="123"/>
        <v/>
      </c>
      <c r="P363" s="13" t="b">
        <f t="shared" si="124"/>
        <v>0</v>
      </c>
      <c r="Q363" s="92" t="str">
        <f t="shared" si="125"/>
        <v/>
      </c>
      <c r="R363" s="92" t="b">
        <f t="shared" si="126"/>
        <v>0</v>
      </c>
      <c r="S363" s="94" t="e">
        <f t="shared" si="110"/>
        <v>#VALUE!</v>
      </c>
      <c r="T363" s="94" t="e">
        <f t="shared" si="111"/>
        <v>#VALUE!</v>
      </c>
      <c r="U363" s="94" t="e">
        <f t="shared" si="112"/>
        <v>#VALUE!</v>
      </c>
      <c r="V363" s="95" t="e">
        <f t="shared" si="113"/>
        <v>#VALUE!</v>
      </c>
      <c r="W363" s="95" t="e">
        <f t="shared" si="127"/>
        <v>#VALUE!</v>
      </c>
      <c r="X363" s="95" t="b">
        <f t="shared" si="131"/>
        <v>0</v>
      </c>
      <c r="Y363" s="76" t="str">
        <f t="shared" si="114"/>
        <v/>
      </c>
      <c r="Z363" s="94" t="e" cm="1">
        <f t="array" aca="1" ref="Z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AA363" s="94" t="str">
        <f t="shared" si="115"/>
        <v/>
      </c>
      <c r="AB363" s="96" t="b">
        <f t="shared" si="116"/>
        <v>0</v>
      </c>
      <c r="AC363" s="195">
        <f t="shared" si="128"/>
        <v>0</v>
      </c>
      <c r="AD363" s="195">
        <f>SUMIF($C$14:C362,C363,$AC$14:AC362)</f>
        <v>0</v>
      </c>
      <c r="AE363" s="15">
        <f t="shared" si="129"/>
        <v>10000</v>
      </c>
      <c r="AF363" s="195">
        <f t="shared" si="130"/>
        <v>0</v>
      </c>
    </row>
    <row r="364" spans="1:32" s="30" customFormat="1" x14ac:dyDescent="0.25">
      <c r="A364" s="19">
        <v>350</v>
      </c>
      <c r="B364" s="20"/>
      <c r="C364" s="123"/>
      <c r="D364" s="20"/>
      <c r="E364" s="20"/>
      <c r="F364" s="20"/>
      <c r="G364" s="140"/>
      <c r="H364" s="197">
        <f t="shared" si="117"/>
        <v>0</v>
      </c>
      <c r="I364" s="135" t="str">
        <f t="shared" si="118"/>
        <v/>
      </c>
      <c r="J364" s="92" t="b">
        <f t="shared" si="119"/>
        <v>0</v>
      </c>
      <c r="K364" s="92" t="str">
        <f t="shared" si="120"/>
        <v/>
      </c>
      <c r="L364" s="92" t="b">
        <f>IF(C364="",FALSE,IFERROR(NOT(MATCH(C364,'Anställda och korttidsarbete'!$C:$C,0)&gt;0),TRUE))</f>
        <v>0</v>
      </c>
      <c r="M364" s="92" t="str">
        <f t="shared" si="121"/>
        <v/>
      </c>
      <c r="N364" s="92" t="b">
        <f t="shared" si="122"/>
        <v>0</v>
      </c>
      <c r="O364" s="92" t="str">
        <f t="shared" si="123"/>
        <v/>
      </c>
      <c r="P364" s="13" t="b">
        <f t="shared" si="124"/>
        <v>0</v>
      </c>
      <c r="Q364" s="92" t="str">
        <f t="shared" si="125"/>
        <v/>
      </c>
      <c r="R364" s="92" t="b">
        <f t="shared" si="126"/>
        <v>0</v>
      </c>
      <c r="S364" s="94" t="e">
        <f t="shared" si="110"/>
        <v>#VALUE!</v>
      </c>
      <c r="T364" s="94" t="e">
        <f t="shared" si="111"/>
        <v>#VALUE!</v>
      </c>
      <c r="U364" s="94" t="e">
        <f t="shared" si="112"/>
        <v>#VALUE!</v>
      </c>
      <c r="V364" s="95" t="e">
        <f t="shared" si="113"/>
        <v>#VALUE!</v>
      </c>
      <c r="W364" s="95" t="e">
        <f t="shared" si="127"/>
        <v>#VALUE!</v>
      </c>
      <c r="X364" s="95" t="b">
        <f t="shared" si="131"/>
        <v>0</v>
      </c>
      <c r="Y364" s="76" t="str">
        <f t="shared" si="114"/>
        <v/>
      </c>
      <c r="Z364" s="94" t="e" cm="1">
        <f t="array" aca="1" ref="Z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AA364" s="94" t="str">
        <f t="shared" si="115"/>
        <v/>
      </c>
      <c r="AB364" s="96" t="b">
        <f t="shared" si="116"/>
        <v>0</v>
      </c>
      <c r="AC364" s="195">
        <f t="shared" si="128"/>
        <v>0</v>
      </c>
      <c r="AD364" s="195">
        <f>SUMIF($C$14:C363,C364,$AC$14:AC363)</f>
        <v>0</v>
      </c>
      <c r="AE364" s="15">
        <f t="shared" si="129"/>
        <v>10000</v>
      </c>
      <c r="AF364" s="195">
        <f t="shared" si="130"/>
        <v>0</v>
      </c>
    </row>
    <row r="365" spans="1:32" s="30" customFormat="1" x14ac:dyDescent="0.25">
      <c r="A365" s="19">
        <v>351</v>
      </c>
      <c r="B365" s="20"/>
      <c r="C365" s="123"/>
      <c r="D365" s="20"/>
      <c r="E365" s="20"/>
      <c r="F365" s="20"/>
      <c r="G365" s="140"/>
      <c r="H365" s="197">
        <f t="shared" si="117"/>
        <v>0</v>
      </c>
      <c r="I365" s="135" t="str">
        <f t="shared" si="118"/>
        <v/>
      </c>
      <c r="J365" s="92" t="b">
        <f t="shared" si="119"/>
        <v>0</v>
      </c>
      <c r="K365" s="92" t="str">
        <f t="shared" si="120"/>
        <v/>
      </c>
      <c r="L365" s="92" t="b">
        <f>IF(C365="",FALSE,IFERROR(NOT(MATCH(C365,'Anställda och korttidsarbete'!$C:$C,0)&gt;0),TRUE))</f>
        <v>0</v>
      </c>
      <c r="M365" s="92" t="str">
        <f t="shared" si="121"/>
        <v/>
      </c>
      <c r="N365" s="92" t="b">
        <f t="shared" si="122"/>
        <v>0</v>
      </c>
      <c r="O365" s="92" t="str">
        <f t="shared" si="123"/>
        <v/>
      </c>
      <c r="P365" s="13" t="b">
        <f t="shared" si="124"/>
        <v>0</v>
      </c>
      <c r="Q365" s="92" t="str">
        <f t="shared" si="125"/>
        <v/>
      </c>
      <c r="R365" s="92" t="b">
        <f t="shared" si="126"/>
        <v>0</v>
      </c>
      <c r="S365" s="94" t="e">
        <f t="shared" si="110"/>
        <v>#VALUE!</v>
      </c>
      <c r="T365" s="94" t="e">
        <f t="shared" si="111"/>
        <v>#VALUE!</v>
      </c>
      <c r="U365" s="94" t="e">
        <f t="shared" si="112"/>
        <v>#VALUE!</v>
      </c>
      <c r="V365" s="95" t="e">
        <f t="shared" si="113"/>
        <v>#VALUE!</v>
      </c>
      <c r="W365" s="95" t="e">
        <f t="shared" si="127"/>
        <v>#VALUE!</v>
      </c>
      <c r="X365" s="95" t="b">
        <f t="shared" si="131"/>
        <v>0</v>
      </c>
      <c r="Y365" s="76" t="str">
        <f t="shared" si="114"/>
        <v/>
      </c>
      <c r="Z365" s="94" t="e" cm="1">
        <f t="array" aca="1" ref="Z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AA365" s="94" t="str">
        <f t="shared" si="115"/>
        <v/>
      </c>
      <c r="AB365" s="96" t="b">
        <f t="shared" si="116"/>
        <v>0</v>
      </c>
      <c r="AC365" s="195">
        <f t="shared" si="128"/>
        <v>0</v>
      </c>
      <c r="AD365" s="195">
        <f>SUMIF($C$14:C364,C365,$AC$14:AC364)</f>
        <v>0</v>
      </c>
      <c r="AE365" s="15">
        <f t="shared" si="129"/>
        <v>10000</v>
      </c>
      <c r="AF365" s="195">
        <f t="shared" si="130"/>
        <v>0</v>
      </c>
    </row>
    <row r="366" spans="1:32" s="30" customFormat="1" x14ac:dyDescent="0.25">
      <c r="A366" s="19">
        <v>352</v>
      </c>
      <c r="B366" s="20"/>
      <c r="C366" s="123"/>
      <c r="D366" s="20"/>
      <c r="E366" s="20"/>
      <c r="F366" s="20"/>
      <c r="G366" s="140"/>
      <c r="H366" s="197">
        <f t="shared" si="117"/>
        <v>0</v>
      </c>
      <c r="I366" s="135" t="str">
        <f t="shared" si="118"/>
        <v/>
      </c>
      <c r="J366" s="92" t="b">
        <f t="shared" si="119"/>
        <v>0</v>
      </c>
      <c r="K366" s="92" t="str">
        <f t="shared" si="120"/>
        <v/>
      </c>
      <c r="L366" s="92" t="b">
        <f>IF(C366="",FALSE,IFERROR(NOT(MATCH(C366,'Anställda och korttidsarbete'!$C:$C,0)&gt;0),TRUE))</f>
        <v>0</v>
      </c>
      <c r="M366" s="92" t="str">
        <f t="shared" si="121"/>
        <v/>
      </c>
      <c r="N366" s="92" t="b">
        <f t="shared" si="122"/>
        <v>0</v>
      </c>
      <c r="O366" s="92" t="str">
        <f t="shared" si="123"/>
        <v/>
      </c>
      <c r="P366" s="13" t="b">
        <f t="shared" si="124"/>
        <v>0</v>
      </c>
      <c r="Q366" s="92" t="str">
        <f t="shared" si="125"/>
        <v/>
      </c>
      <c r="R366" s="92" t="b">
        <f t="shared" si="126"/>
        <v>0</v>
      </c>
      <c r="S366" s="94" t="e">
        <f t="shared" si="110"/>
        <v>#VALUE!</v>
      </c>
      <c r="T366" s="94" t="e">
        <f t="shared" si="111"/>
        <v>#VALUE!</v>
      </c>
      <c r="U366" s="94" t="e">
        <f t="shared" si="112"/>
        <v>#VALUE!</v>
      </c>
      <c r="V366" s="95" t="e">
        <f t="shared" si="113"/>
        <v>#VALUE!</v>
      </c>
      <c r="W366" s="95" t="e">
        <f t="shared" si="127"/>
        <v>#VALUE!</v>
      </c>
      <c r="X366" s="95" t="b">
        <f t="shared" si="131"/>
        <v>0</v>
      </c>
      <c r="Y366" s="76" t="str">
        <f t="shared" si="114"/>
        <v/>
      </c>
      <c r="Z366" s="94" t="e" cm="1">
        <f t="array" aca="1" ref="Z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AA366" s="94" t="str">
        <f t="shared" si="115"/>
        <v/>
      </c>
      <c r="AB366" s="96" t="b">
        <f t="shared" si="116"/>
        <v>0</v>
      </c>
      <c r="AC366" s="195">
        <f t="shared" si="128"/>
        <v>0</v>
      </c>
      <c r="AD366" s="195">
        <f>SUMIF($C$14:C365,C366,$AC$14:AC365)</f>
        <v>0</v>
      </c>
      <c r="AE366" s="15">
        <f t="shared" si="129"/>
        <v>10000</v>
      </c>
      <c r="AF366" s="195">
        <f t="shared" si="130"/>
        <v>0</v>
      </c>
    </row>
    <row r="367" spans="1:32" s="30" customFormat="1" x14ac:dyDescent="0.25">
      <c r="A367" s="19">
        <v>353</v>
      </c>
      <c r="B367" s="20"/>
      <c r="C367" s="123"/>
      <c r="D367" s="20"/>
      <c r="E367" s="20"/>
      <c r="F367" s="20"/>
      <c r="G367" s="140"/>
      <c r="H367" s="197">
        <f t="shared" si="117"/>
        <v>0</v>
      </c>
      <c r="I367" s="135" t="str">
        <f t="shared" si="118"/>
        <v/>
      </c>
      <c r="J367" s="92" t="b">
        <f t="shared" si="119"/>
        <v>0</v>
      </c>
      <c r="K367" s="92" t="str">
        <f t="shared" si="120"/>
        <v/>
      </c>
      <c r="L367" s="92" t="b">
        <f>IF(C367="",FALSE,IFERROR(NOT(MATCH(C367,'Anställda och korttidsarbete'!$C:$C,0)&gt;0),TRUE))</f>
        <v>0</v>
      </c>
      <c r="M367" s="92" t="str">
        <f t="shared" si="121"/>
        <v/>
      </c>
      <c r="N367" s="92" t="b">
        <f t="shared" si="122"/>
        <v>0</v>
      </c>
      <c r="O367" s="92" t="str">
        <f t="shared" si="123"/>
        <v/>
      </c>
      <c r="P367" s="13" t="b">
        <f t="shared" si="124"/>
        <v>0</v>
      </c>
      <c r="Q367" s="92" t="str">
        <f t="shared" si="125"/>
        <v/>
      </c>
      <c r="R367" s="92" t="b">
        <f t="shared" si="126"/>
        <v>0</v>
      </c>
      <c r="S367" s="94" t="e">
        <f t="shared" si="110"/>
        <v>#VALUE!</v>
      </c>
      <c r="T367" s="94" t="e">
        <f t="shared" si="111"/>
        <v>#VALUE!</v>
      </c>
      <c r="U367" s="94" t="e">
        <f t="shared" si="112"/>
        <v>#VALUE!</v>
      </c>
      <c r="V367" s="95" t="e">
        <f t="shared" si="113"/>
        <v>#VALUE!</v>
      </c>
      <c r="W367" s="95" t="e">
        <f t="shared" si="127"/>
        <v>#VALUE!</v>
      </c>
      <c r="X367" s="95" t="b">
        <f t="shared" si="131"/>
        <v>0</v>
      </c>
      <c r="Y367" s="76" t="str">
        <f t="shared" si="114"/>
        <v/>
      </c>
      <c r="Z367" s="94" t="e" cm="1">
        <f t="array" aca="1" ref="Z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AA367" s="94" t="str">
        <f t="shared" si="115"/>
        <v/>
      </c>
      <c r="AB367" s="96" t="b">
        <f t="shared" si="116"/>
        <v>0</v>
      </c>
      <c r="AC367" s="195">
        <f t="shared" si="128"/>
        <v>0</v>
      </c>
      <c r="AD367" s="195">
        <f>SUMIF($C$14:C366,C367,$AC$14:AC366)</f>
        <v>0</v>
      </c>
      <c r="AE367" s="15">
        <f t="shared" si="129"/>
        <v>10000</v>
      </c>
      <c r="AF367" s="195">
        <f t="shared" si="130"/>
        <v>0</v>
      </c>
    </row>
    <row r="368" spans="1:32" s="30" customFormat="1" x14ac:dyDescent="0.25">
      <c r="A368" s="19">
        <v>354</v>
      </c>
      <c r="B368" s="20"/>
      <c r="C368" s="123"/>
      <c r="D368" s="20"/>
      <c r="E368" s="20"/>
      <c r="F368" s="20"/>
      <c r="G368" s="140"/>
      <c r="H368" s="197">
        <f t="shared" si="117"/>
        <v>0</v>
      </c>
      <c r="I368" s="135" t="str">
        <f t="shared" si="118"/>
        <v/>
      </c>
      <c r="J368" s="92" t="b">
        <f t="shared" si="119"/>
        <v>0</v>
      </c>
      <c r="K368" s="92" t="str">
        <f t="shared" si="120"/>
        <v/>
      </c>
      <c r="L368" s="92" t="b">
        <f>IF(C368="",FALSE,IFERROR(NOT(MATCH(C368,'Anställda och korttidsarbete'!$C:$C,0)&gt;0),TRUE))</f>
        <v>0</v>
      </c>
      <c r="M368" s="92" t="str">
        <f t="shared" si="121"/>
        <v/>
      </c>
      <c r="N368" s="92" t="b">
        <f t="shared" si="122"/>
        <v>0</v>
      </c>
      <c r="O368" s="92" t="str">
        <f t="shared" si="123"/>
        <v/>
      </c>
      <c r="P368" s="13" t="b">
        <f t="shared" si="124"/>
        <v>0</v>
      </c>
      <c r="Q368" s="92" t="str">
        <f t="shared" si="125"/>
        <v/>
      </c>
      <c r="R368" s="92" t="b">
        <f t="shared" si="126"/>
        <v>0</v>
      </c>
      <c r="S368" s="94" t="e">
        <f t="shared" si="110"/>
        <v>#VALUE!</v>
      </c>
      <c r="T368" s="94" t="e">
        <f t="shared" si="111"/>
        <v>#VALUE!</v>
      </c>
      <c r="U368" s="94" t="e">
        <f t="shared" si="112"/>
        <v>#VALUE!</v>
      </c>
      <c r="V368" s="95" t="e">
        <f t="shared" si="113"/>
        <v>#VALUE!</v>
      </c>
      <c r="W368" s="95" t="e">
        <f t="shared" si="127"/>
        <v>#VALUE!</v>
      </c>
      <c r="X368" s="95" t="b">
        <f t="shared" si="131"/>
        <v>0</v>
      </c>
      <c r="Y368" s="76" t="str">
        <f t="shared" si="114"/>
        <v/>
      </c>
      <c r="Z368" s="94" t="e" cm="1">
        <f t="array" aca="1" ref="Z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AA368" s="94" t="str">
        <f t="shared" si="115"/>
        <v/>
      </c>
      <c r="AB368" s="96" t="b">
        <f t="shared" si="116"/>
        <v>0</v>
      </c>
      <c r="AC368" s="195">
        <f t="shared" si="128"/>
        <v>0</v>
      </c>
      <c r="AD368" s="195">
        <f>SUMIF($C$14:C367,C368,$AC$14:AC367)</f>
        <v>0</v>
      </c>
      <c r="AE368" s="15">
        <f t="shared" si="129"/>
        <v>10000</v>
      </c>
      <c r="AF368" s="195">
        <f t="shared" si="130"/>
        <v>0</v>
      </c>
    </row>
    <row r="369" spans="1:32" s="30" customFormat="1" x14ac:dyDescent="0.25">
      <c r="A369" s="19">
        <v>355</v>
      </c>
      <c r="B369" s="20"/>
      <c r="C369" s="123"/>
      <c r="D369" s="20"/>
      <c r="E369" s="20"/>
      <c r="F369" s="20"/>
      <c r="G369" s="140"/>
      <c r="H369" s="197">
        <f t="shared" si="117"/>
        <v>0</v>
      </c>
      <c r="I369" s="135" t="str">
        <f t="shared" si="118"/>
        <v/>
      </c>
      <c r="J369" s="92" t="b">
        <f t="shared" si="119"/>
        <v>0</v>
      </c>
      <c r="K369" s="92" t="str">
        <f t="shared" si="120"/>
        <v/>
      </c>
      <c r="L369" s="92" t="b">
        <f>IF(C369="",FALSE,IFERROR(NOT(MATCH(C369,'Anställda och korttidsarbete'!$C:$C,0)&gt;0),TRUE))</f>
        <v>0</v>
      </c>
      <c r="M369" s="92" t="str">
        <f t="shared" si="121"/>
        <v/>
      </c>
      <c r="N369" s="92" t="b">
        <f t="shared" si="122"/>
        <v>0</v>
      </c>
      <c r="O369" s="92" t="str">
        <f t="shared" si="123"/>
        <v/>
      </c>
      <c r="P369" s="13" t="b">
        <f t="shared" si="124"/>
        <v>0</v>
      </c>
      <c r="Q369" s="92" t="str">
        <f t="shared" si="125"/>
        <v/>
      </c>
      <c r="R369" s="92" t="b">
        <f t="shared" si="126"/>
        <v>0</v>
      </c>
      <c r="S369" s="94" t="e">
        <f t="shared" si="110"/>
        <v>#VALUE!</v>
      </c>
      <c r="T369" s="94" t="e">
        <f t="shared" si="111"/>
        <v>#VALUE!</v>
      </c>
      <c r="U369" s="94" t="e">
        <f t="shared" si="112"/>
        <v>#VALUE!</v>
      </c>
      <c r="V369" s="95" t="e">
        <f t="shared" si="113"/>
        <v>#VALUE!</v>
      </c>
      <c r="W369" s="95" t="e">
        <f t="shared" si="127"/>
        <v>#VALUE!</v>
      </c>
      <c r="X369" s="95" t="b">
        <f t="shared" si="131"/>
        <v>0</v>
      </c>
      <c r="Y369" s="76" t="str">
        <f t="shared" si="114"/>
        <v/>
      </c>
      <c r="Z369" s="94" t="e" cm="1">
        <f t="array" aca="1" ref="Z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AA369" s="94" t="str">
        <f t="shared" si="115"/>
        <v/>
      </c>
      <c r="AB369" s="96" t="b">
        <f t="shared" si="116"/>
        <v>0</v>
      </c>
      <c r="AC369" s="195">
        <f t="shared" si="128"/>
        <v>0</v>
      </c>
      <c r="AD369" s="195">
        <f>SUMIF($C$14:C368,C369,$AC$14:AC368)</f>
        <v>0</v>
      </c>
      <c r="AE369" s="15">
        <f t="shared" si="129"/>
        <v>10000</v>
      </c>
      <c r="AF369" s="195">
        <f t="shared" si="130"/>
        <v>0</v>
      </c>
    </row>
    <row r="370" spans="1:32" s="30" customFormat="1" x14ac:dyDescent="0.25">
      <c r="A370" s="19">
        <v>356</v>
      </c>
      <c r="B370" s="20"/>
      <c r="C370" s="123"/>
      <c r="D370" s="20"/>
      <c r="E370" s="20"/>
      <c r="F370" s="20"/>
      <c r="G370" s="140"/>
      <c r="H370" s="197">
        <f t="shared" si="117"/>
        <v>0</v>
      </c>
      <c r="I370" s="135" t="str">
        <f t="shared" si="118"/>
        <v/>
      </c>
      <c r="J370" s="92" t="b">
        <f t="shared" si="119"/>
        <v>0</v>
      </c>
      <c r="K370" s="92" t="str">
        <f t="shared" si="120"/>
        <v/>
      </c>
      <c r="L370" s="92" t="b">
        <f>IF(C370="",FALSE,IFERROR(NOT(MATCH(C370,'Anställda och korttidsarbete'!$C:$C,0)&gt;0),TRUE))</f>
        <v>0</v>
      </c>
      <c r="M370" s="92" t="str">
        <f t="shared" si="121"/>
        <v/>
      </c>
      <c r="N370" s="92" t="b">
        <f t="shared" si="122"/>
        <v>0</v>
      </c>
      <c r="O370" s="92" t="str">
        <f t="shared" si="123"/>
        <v/>
      </c>
      <c r="P370" s="13" t="b">
        <f t="shared" si="124"/>
        <v>0</v>
      </c>
      <c r="Q370" s="92" t="str">
        <f t="shared" si="125"/>
        <v/>
      </c>
      <c r="R370" s="92" t="b">
        <f t="shared" si="126"/>
        <v>0</v>
      </c>
      <c r="S370" s="94" t="e">
        <f t="shared" si="110"/>
        <v>#VALUE!</v>
      </c>
      <c r="T370" s="94" t="e">
        <f t="shared" si="111"/>
        <v>#VALUE!</v>
      </c>
      <c r="U370" s="94" t="e">
        <f t="shared" si="112"/>
        <v>#VALUE!</v>
      </c>
      <c r="V370" s="95" t="e">
        <f t="shared" si="113"/>
        <v>#VALUE!</v>
      </c>
      <c r="W370" s="95" t="e">
        <f t="shared" si="127"/>
        <v>#VALUE!</v>
      </c>
      <c r="X370" s="95" t="b">
        <f t="shared" si="131"/>
        <v>0</v>
      </c>
      <c r="Y370" s="76" t="str">
        <f t="shared" si="114"/>
        <v/>
      </c>
      <c r="Z370" s="94" t="e" cm="1">
        <f t="array" aca="1" ref="Z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AA370" s="94" t="str">
        <f t="shared" si="115"/>
        <v/>
      </c>
      <c r="AB370" s="96" t="b">
        <f t="shared" si="116"/>
        <v>0</v>
      </c>
      <c r="AC370" s="195">
        <f t="shared" si="128"/>
        <v>0</v>
      </c>
      <c r="AD370" s="195">
        <f>SUMIF($C$14:C369,C370,$AC$14:AC369)</f>
        <v>0</v>
      </c>
      <c r="AE370" s="15">
        <f t="shared" si="129"/>
        <v>10000</v>
      </c>
      <c r="AF370" s="195">
        <f t="shared" si="130"/>
        <v>0</v>
      </c>
    </row>
    <row r="371" spans="1:32" s="30" customFormat="1" x14ac:dyDescent="0.25">
      <c r="A371" s="19">
        <v>357</v>
      </c>
      <c r="B371" s="20"/>
      <c r="C371" s="123"/>
      <c r="D371" s="20"/>
      <c r="E371" s="20"/>
      <c r="F371" s="20"/>
      <c r="G371" s="140"/>
      <c r="H371" s="197">
        <f t="shared" si="117"/>
        <v>0</v>
      </c>
      <c r="I371" s="135" t="str">
        <f t="shared" si="118"/>
        <v/>
      </c>
      <c r="J371" s="92" t="b">
        <f t="shared" si="119"/>
        <v>0</v>
      </c>
      <c r="K371" s="92" t="str">
        <f t="shared" si="120"/>
        <v/>
      </c>
      <c r="L371" s="92" t="b">
        <f>IF(C371="",FALSE,IFERROR(NOT(MATCH(C371,'Anställda och korttidsarbete'!$C:$C,0)&gt;0),TRUE))</f>
        <v>0</v>
      </c>
      <c r="M371" s="92" t="str">
        <f t="shared" si="121"/>
        <v/>
      </c>
      <c r="N371" s="92" t="b">
        <f t="shared" si="122"/>
        <v>0</v>
      </c>
      <c r="O371" s="92" t="str">
        <f t="shared" si="123"/>
        <v/>
      </c>
      <c r="P371" s="13" t="b">
        <f t="shared" si="124"/>
        <v>0</v>
      </c>
      <c r="Q371" s="92" t="str">
        <f t="shared" si="125"/>
        <v/>
      </c>
      <c r="R371" s="92" t="b">
        <f t="shared" si="126"/>
        <v>0</v>
      </c>
      <c r="S371" s="94" t="e">
        <f t="shared" si="110"/>
        <v>#VALUE!</v>
      </c>
      <c r="T371" s="94" t="e">
        <f t="shared" si="111"/>
        <v>#VALUE!</v>
      </c>
      <c r="U371" s="94" t="e">
        <f t="shared" si="112"/>
        <v>#VALUE!</v>
      </c>
      <c r="V371" s="95" t="e">
        <f t="shared" si="113"/>
        <v>#VALUE!</v>
      </c>
      <c r="W371" s="95" t="e">
        <f t="shared" si="127"/>
        <v>#VALUE!</v>
      </c>
      <c r="X371" s="95" t="b">
        <f t="shared" si="131"/>
        <v>0</v>
      </c>
      <c r="Y371" s="76" t="str">
        <f t="shared" si="114"/>
        <v/>
      </c>
      <c r="Z371" s="94" t="e" cm="1">
        <f t="array" aca="1" ref="Z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AA371" s="94" t="str">
        <f t="shared" si="115"/>
        <v/>
      </c>
      <c r="AB371" s="96" t="b">
        <f t="shared" si="116"/>
        <v>0</v>
      </c>
      <c r="AC371" s="195">
        <f t="shared" si="128"/>
        <v>0</v>
      </c>
      <c r="AD371" s="195">
        <f>SUMIF($C$14:C370,C371,$AC$14:AC370)</f>
        <v>0</v>
      </c>
      <c r="AE371" s="15">
        <f t="shared" si="129"/>
        <v>10000</v>
      </c>
      <c r="AF371" s="195">
        <f t="shared" si="130"/>
        <v>0</v>
      </c>
    </row>
    <row r="372" spans="1:32" s="30" customFormat="1" x14ac:dyDescent="0.25">
      <c r="A372" s="19">
        <v>358</v>
      </c>
      <c r="B372" s="20"/>
      <c r="C372" s="123"/>
      <c r="D372" s="20"/>
      <c r="E372" s="20"/>
      <c r="F372" s="20"/>
      <c r="G372" s="140"/>
      <c r="H372" s="197">
        <f t="shared" si="117"/>
        <v>0</v>
      </c>
      <c r="I372" s="135" t="str">
        <f t="shared" si="118"/>
        <v/>
      </c>
      <c r="J372" s="92" t="b">
        <f t="shared" si="119"/>
        <v>0</v>
      </c>
      <c r="K372" s="92" t="str">
        <f t="shared" si="120"/>
        <v/>
      </c>
      <c r="L372" s="92" t="b">
        <f>IF(C372="",FALSE,IFERROR(NOT(MATCH(C372,'Anställda och korttidsarbete'!$C:$C,0)&gt;0),TRUE))</f>
        <v>0</v>
      </c>
      <c r="M372" s="92" t="str">
        <f t="shared" si="121"/>
        <v/>
      </c>
      <c r="N372" s="92" t="b">
        <f t="shared" si="122"/>
        <v>0</v>
      </c>
      <c r="O372" s="92" t="str">
        <f t="shared" si="123"/>
        <v/>
      </c>
      <c r="P372" s="13" t="b">
        <f t="shared" si="124"/>
        <v>0</v>
      </c>
      <c r="Q372" s="92" t="str">
        <f t="shared" si="125"/>
        <v/>
      </c>
      <c r="R372" s="92" t="b">
        <f t="shared" si="126"/>
        <v>0</v>
      </c>
      <c r="S372" s="94" t="e">
        <f t="shared" si="110"/>
        <v>#VALUE!</v>
      </c>
      <c r="T372" s="94" t="e">
        <f t="shared" si="111"/>
        <v>#VALUE!</v>
      </c>
      <c r="U372" s="94" t="e">
        <f t="shared" si="112"/>
        <v>#VALUE!</v>
      </c>
      <c r="V372" s="95" t="e">
        <f t="shared" si="113"/>
        <v>#VALUE!</v>
      </c>
      <c r="W372" s="95" t="e">
        <f t="shared" si="127"/>
        <v>#VALUE!</v>
      </c>
      <c r="X372" s="95" t="b">
        <f t="shared" si="131"/>
        <v>0</v>
      </c>
      <c r="Y372" s="76" t="str">
        <f t="shared" si="114"/>
        <v/>
      </c>
      <c r="Z372" s="94" t="e" cm="1">
        <f t="array" aca="1" ref="Z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AA372" s="94" t="str">
        <f t="shared" si="115"/>
        <v/>
      </c>
      <c r="AB372" s="96" t="b">
        <f t="shared" si="116"/>
        <v>0</v>
      </c>
      <c r="AC372" s="195">
        <f t="shared" si="128"/>
        <v>0</v>
      </c>
      <c r="AD372" s="195">
        <f>SUMIF($C$14:C371,C372,$AC$14:AC371)</f>
        <v>0</v>
      </c>
      <c r="AE372" s="15">
        <f t="shared" si="129"/>
        <v>10000</v>
      </c>
      <c r="AF372" s="195">
        <f t="shared" si="130"/>
        <v>0</v>
      </c>
    </row>
    <row r="373" spans="1:32" s="30" customFormat="1" x14ac:dyDescent="0.25">
      <c r="A373" s="19">
        <v>359</v>
      </c>
      <c r="B373" s="20"/>
      <c r="C373" s="123"/>
      <c r="D373" s="20"/>
      <c r="E373" s="20"/>
      <c r="F373" s="20"/>
      <c r="G373" s="140"/>
      <c r="H373" s="197">
        <f t="shared" si="117"/>
        <v>0</v>
      </c>
      <c r="I373" s="135" t="str">
        <f t="shared" si="118"/>
        <v/>
      </c>
      <c r="J373" s="92" t="b">
        <f t="shared" si="119"/>
        <v>0</v>
      </c>
      <c r="K373" s="92" t="str">
        <f t="shared" si="120"/>
        <v/>
      </c>
      <c r="L373" s="92" t="b">
        <f>IF(C373="",FALSE,IFERROR(NOT(MATCH(C373,'Anställda och korttidsarbete'!$C:$C,0)&gt;0),TRUE))</f>
        <v>0</v>
      </c>
      <c r="M373" s="92" t="str">
        <f t="shared" si="121"/>
        <v/>
      </c>
      <c r="N373" s="92" t="b">
        <f t="shared" si="122"/>
        <v>0</v>
      </c>
      <c r="O373" s="92" t="str">
        <f t="shared" si="123"/>
        <v/>
      </c>
      <c r="P373" s="13" t="b">
        <f t="shared" si="124"/>
        <v>0</v>
      </c>
      <c r="Q373" s="92" t="str">
        <f t="shared" si="125"/>
        <v/>
      </c>
      <c r="R373" s="92" t="b">
        <f t="shared" si="126"/>
        <v>0</v>
      </c>
      <c r="S373" s="94" t="e">
        <f t="shared" si="110"/>
        <v>#VALUE!</v>
      </c>
      <c r="T373" s="94" t="e">
        <f t="shared" si="111"/>
        <v>#VALUE!</v>
      </c>
      <c r="U373" s="94" t="e">
        <f t="shared" si="112"/>
        <v>#VALUE!</v>
      </c>
      <c r="V373" s="95" t="e">
        <f t="shared" si="113"/>
        <v>#VALUE!</v>
      </c>
      <c r="W373" s="95" t="e">
        <f t="shared" si="127"/>
        <v>#VALUE!</v>
      </c>
      <c r="X373" s="95" t="b">
        <f t="shared" si="131"/>
        <v>0</v>
      </c>
      <c r="Y373" s="76" t="str">
        <f t="shared" si="114"/>
        <v/>
      </c>
      <c r="Z373" s="94" t="e" cm="1">
        <f t="array" aca="1" ref="Z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AA373" s="94" t="str">
        <f t="shared" si="115"/>
        <v/>
      </c>
      <c r="AB373" s="96" t="b">
        <f t="shared" si="116"/>
        <v>0</v>
      </c>
      <c r="AC373" s="195">
        <f t="shared" si="128"/>
        <v>0</v>
      </c>
      <c r="AD373" s="195">
        <f>SUMIF($C$14:C372,C373,$AC$14:AC372)</f>
        <v>0</v>
      </c>
      <c r="AE373" s="15">
        <f t="shared" si="129"/>
        <v>10000</v>
      </c>
      <c r="AF373" s="195">
        <f t="shared" si="130"/>
        <v>0</v>
      </c>
    </row>
    <row r="374" spans="1:32" s="30" customFormat="1" x14ac:dyDescent="0.25">
      <c r="A374" s="19">
        <v>360</v>
      </c>
      <c r="B374" s="20"/>
      <c r="C374" s="123"/>
      <c r="D374" s="20"/>
      <c r="E374" s="20"/>
      <c r="F374" s="20"/>
      <c r="G374" s="140"/>
      <c r="H374" s="197">
        <f t="shared" si="117"/>
        <v>0</v>
      </c>
      <c r="I374" s="135" t="str">
        <f t="shared" si="118"/>
        <v/>
      </c>
      <c r="J374" s="92" t="b">
        <f t="shared" si="119"/>
        <v>0</v>
      </c>
      <c r="K374" s="92" t="str">
        <f t="shared" si="120"/>
        <v/>
      </c>
      <c r="L374" s="92" t="b">
        <f>IF(C374="",FALSE,IFERROR(NOT(MATCH(C374,'Anställda och korttidsarbete'!$C:$C,0)&gt;0),TRUE))</f>
        <v>0</v>
      </c>
      <c r="M374" s="92" t="str">
        <f t="shared" si="121"/>
        <v/>
      </c>
      <c r="N374" s="92" t="b">
        <f t="shared" si="122"/>
        <v>0</v>
      </c>
      <c r="O374" s="92" t="str">
        <f t="shared" si="123"/>
        <v/>
      </c>
      <c r="P374" s="13" t="b">
        <f t="shared" si="124"/>
        <v>0</v>
      </c>
      <c r="Q374" s="92" t="str">
        <f t="shared" si="125"/>
        <v/>
      </c>
      <c r="R374" s="92" t="b">
        <f t="shared" si="126"/>
        <v>0</v>
      </c>
      <c r="S374" s="94" t="e">
        <f t="shared" si="110"/>
        <v>#VALUE!</v>
      </c>
      <c r="T374" s="94" t="e">
        <f t="shared" si="111"/>
        <v>#VALUE!</v>
      </c>
      <c r="U374" s="94" t="e">
        <f t="shared" si="112"/>
        <v>#VALUE!</v>
      </c>
      <c r="V374" s="95" t="e">
        <f t="shared" si="113"/>
        <v>#VALUE!</v>
      </c>
      <c r="W374" s="95" t="e">
        <f t="shared" si="127"/>
        <v>#VALUE!</v>
      </c>
      <c r="X374" s="95" t="b">
        <f t="shared" si="131"/>
        <v>0</v>
      </c>
      <c r="Y374" s="76" t="str">
        <f t="shared" si="114"/>
        <v/>
      </c>
      <c r="Z374" s="94" t="e" cm="1">
        <f t="array" aca="1" ref="Z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AA374" s="94" t="str">
        <f t="shared" si="115"/>
        <v/>
      </c>
      <c r="AB374" s="96" t="b">
        <f t="shared" si="116"/>
        <v>0</v>
      </c>
      <c r="AC374" s="195">
        <f t="shared" si="128"/>
        <v>0</v>
      </c>
      <c r="AD374" s="195">
        <f>SUMIF($C$14:C373,C374,$AC$14:AC373)</f>
        <v>0</v>
      </c>
      <c r="AE374" s="15">
        <f t="shared" si="129"/>
        <v>10000</v>
      </c>
      <c r="AF374" s="195">
        <f t="shared" si="130"/>
        <v>0</v>
      </c>
    </row>
    <row r="375" spans="1:32" s="30" customFormat="1" x14ac:dyDescent="0.25">
      <c r="A375" s="19">
        <v>361</v>
      </c>
      <c r="B375" s="20"/>
      <c r="C375" s="123"/>
      <c r="D375" s="20"/>
      <c r="E375" s="20"/>
      <c r="F375" s="20"/>
      <c r="G375" s="140"/>
      <c r="H375" s="197">
        <f t="shared" si="117"/>
        <v>0</v>
      </c>
      <c r="I375" s="135" t="str">
        <f t="shared" si="118"/>
        <v/>
      </c>
      <c r="J375" s="92" t="b">
        <f t="shared" si="119"/>
        <v>0</v>
      </c>
      <c r="K375" s="92" t="str">
        <f t="shared" si="120"/>
        <v/>
      </c>
      <c r="L375" s="92" t="b">
        <f>IF(C375="",FALSE,IFERROR(NOT(MATCH(C375,'Anställda och korttidsarbete'!$C:$C,0)&gt;0),TRUE))</f>
        <v>0</v>
      </c>
      <c r="M375" s="92" t="str">
        <f t="shared" si="121"/>
        <v/>
      </c>
      <c r="N375" s="92" t="b">
        <f t="shared" si="122"/>
        <v>0</v>
      </c>
      <c r="O375" s="92" t="str">
        <f t="shared" si="123"/>
        <v/>
      </c>
      <c r="P375" s="13" t="b">
        <f t="shared" si="124"/>
        <v>0</v>
      </c>
      <c r="Q375" s="92" t="str">
        <f t="shared" si="125"/>
        <v/>
      </c>
      <c r="R375" s="92" t="b">
        <f t="shared" si="126"/>
        <v>0</v>
      </c>
      <c r="S375" s="94" t="e">
        <f t="shared" si="110"/>
        <v>#VALUE!</v>
      </c>
      <c r="T375" s="94" t="e">
        <f t="shared" si="111"/>
        <v>#VALUE!</v>
      </c>
      <c r="U375" s="94" t="e">
        <f t="shared" si="112"/>
        <v>#VALUE!</v>
      </c>
      <c r="V375" s="95" t="e">
        <f t="shared" si="113"/>
        <v>#VALUE!</v>
      </c>
      <c r="W375" s="95" t="e">
        <f t="shared" si="127"/>
        <v>#VALUE!</v>
      </c>
      <c r="X375" s="95" t="b">
        <f t="shared" si="131"/>
        <v>0</v>
      </c>
      <c r="Y375" s="76" t="str">
        <f t="shared" si="114"/>
        <v/>
      </c>
      <c r="Z375" s="94" t="e" cm="1">
        <f t="array" aca="1" ref="Z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AA375" s="94" t="str">
        <f t="shared" si="115"/>
        <v/>
      </c>
      <c r="AB375" s="96" t="b">
        <f t="shared" si="116"/>
        <v>0</v>
      </c>
      <c r="AC375" s="195">
        <f t="shared" si="128"/>
        <v>0</v>
      </c>
      <c r="AD375" s="195">
        <f>SUMIF($C$14:C374,C375,$AC$14:AC374)</f>
        <v>0</v>
      </c>
      <c r="AE375" s="15">
        <f t="shared" si="129"/>
        <v>10000</v>
      </c>
      <c r="AF375" s="195">
        <f t="shared" si="130"/>
        <v>0</v>
      </c>
    </row>
    <row r="376" spans="1:32" s="30" customFormat="1" x14ac:dyDescent="0.25">
      <c r="A376" s="19">
        <v>362</v>
      </c>
      <c r="B376" s="20"/>
      <c r="C376" s="123"/>
      <c r="D376" s="20"/>
      <c r="E376" s="20"/>
      <c r="F376" s="20"/>
      <c r="G376" s="140"/>
      <c r="H376" s="197">
        <f t="shared" si="117"/>
        <v>0</v>
      </c>
      <c r="I376" s="135" t="str">
        <f t="shared" si="118"/>
        <v/>
      </c>
      <c r="J376" s="92" t="b">
        <f t="shared" si="119"/>
        <v>0</v>
      </c>
      <c r="K376" s="92" t="str">
        <f t="shared" si="120"/>
        <v/>
      </c>
      <c r="L376" s="92" t="b">
        <f>IF(C376="",FALSE,IFERROR(NOT(MATCH(C376,'Anställda och korttidsarbete'!$C:$C,0)&gt;0),TRUE))</f>
        <v>0</v>
      </c>
      <c r="M376" s="92" t="str">
        <f t="shared" si="121"/>
        <v/>
      </c>
      <c r="N376" s="92" t="b">
        <f t="shared" si="122"/>
        <v>0</v>
      </c>
      <c r="O376" s="92" t="str">
        <f t="shared" si="123"/>
        <v/>
      </c>
      <c r="P376" s="13" t="b">
        <f t="shared" si="124"/>
        <v>0</v>
      </c>
      <c r="Q376" s="92" t="str">
        <f t="shared" si="125"/>
        <v/>
      </c>
      <c r="R376" s="92" t="b">
        <f t="shared" si="126"/>
        <v>0</v>
      </c>
      <c r="S376" s="94" t="e">
        <f t="shared" si="110"/>
        <v>#VALUE!</v>
      </c>
      <c r="T376" s="94" t="e">
        <f t="shared" si="111"/>
        <v>#VALUE!</v>
      </c>
      <c r="U376" s="94" t="e">
        <f t="shared" si="112"/>
        <v>#VALUE!</v>
      </c>
      <c r="V376" s="95" t="e">
        <f t="shared" si="113"/>
        <v>#VALUE!</v>
      </c>
      <c r="W376" s="95" t="e">
        <f t="shared" si="127"/>
        <v>#VALUE!</v>
      </c>
      <c r="X376" s="95" t="b">
        <f t="shared" si="131"/>
        <v>0</v>
      </c>
      <c r="Y376" s="76" t="str">
        <f t="shared" si="114"/>
        <v/>
      </c>
      <c r="Z376" s="94" t="e" cm="1">
        <f t="array" aca="1" ref="Z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AA376" s="94" t="str">
        <f t="shared" si="115"/>
        <v/>
      </c>
      <c r="AB376" s="96" t="b">
        <f t="shared" si="116"/>
        <v>0</v>
      </c>
      <c r="AC376" s="195">
        <f t="shared" si="128"/>
        <v>0</v>
      </c>
      <c r="AD376" s="195">
        <f>SUMIF($C$14:C375,C376,$AC$14:AC375)</f>
        <v>0</v>
      </c>
      <c r="AE376" s="15">
        <f t="shared" si="129"/>
        <v>10000</v>
      </c>
      <c r="AF376" s="195">
        <f t="shared" si="130"/>
        <v>0</v>
      </c>
    </row>
    <row r="377" spans="1:32" s="30" customFormat="1" x14ac:dyDescent="0.25">
      <c r="A377" s="19">
        <v>363</v>
      </c>
      <c r="B377" s="20"/>
      <c r="C377" s="123"/>
      <c r="D377" s="20"/>
      <c r="E377" s="20"/>
      <c r="F377" s="20"/>
      <c r="G377" s="140"/>
      <c r="H377" s="197">
        <f t="shared" si="117"/>
        <v>0</v>
      </c>
      <c r="I377" s="135" t="str">
        <f t="shared" si="118"/>
        <v/>
      </c>
      <c r="J377" s="92" t="b">
        <f t="shared" si="119"/>
        <v>0</v>
      </c>
      <c r="K377" s="92" t="str">
        <f t="shared" si="120"/>
        <v/>
      </c>
      <c r="L377" s="92" t="b">
        <f>IF(C377="",FALSE,IFERROR(NOT(MATCH(C377,'Anställda och korttidsarbete'!$C:$C,0)&gt;0),TRUE))</f>
        <v>0</v>
      </c>
      <c r="M377" s="92" t="str">
        <f t="shared" si="121"/>
        <v/>
      </c>
      <c r="N377" s="92" t="b">
        <f t="shared" si="122"/>
        <v>0</v>
      </c>
      <c r="O377" s="92" t="str">
        <f t="shared" si="123"/>
        <v/>
      </c>
      <c r="P377" s="13" t="b">
        <f t="shared" si="124"/>
        <v>0</v>
      </c>
      <c r="Q377" s="92" t="str">
        <f t="shared" si="125"/>
        <v/>
      </c>
      <c r="R377" s="92" t="b">
        <f t="shared" si="126"/>
        <v>0</v>
      </c>
      <c r="S377" s="94" t="e">
        <f t="shared" si="110"/>
        <v>#VALUE!</v>
      </c>
      <c r="T377" s="94" t="e">
        <f t="shared" si="111"/>
        <v>#VALUE!</v>
      </c>
      <c r="U377" s="94" t="e">
        <f t="shared" si="112"/>
        <v>#VALUE!</v>
      </c>
      <c r="V377" s="95" t="e">
        <f t="shared" si="113"/>
        <v>#VALUE!</v>
      </c>
      <c r="W377" s="95" t="e">
        <f t="shared" si="127"/>
        <v>#VALUE!</v>
      </c>
      <c r="X377" s="95" t="b">
        <f t="shared" si="131"/>
        <v>0</v>
      </c>
      <c r="Y377" s="76" t="str">
        <f t="shared" si="114"/>
        <v/>
      </c>
      <c r="Z377" s="94" t="e" cm="1">
        <f t="array" aca="1" ref="Z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AA377" s="94" t="str">
        <f t="shared" si="115"/>
        <v/>
      </c>
      <c r="AB377" s="96" t="b">
        <f t="shared" si="116"/>
        <v>0</v>
      </c>
      <c r="AC377" s="195">
        <f t="shared" si="128"/>
        <v>0</v>
      </c>
      <c r="AD377" s="195">
        <f>SUMIF($C$14:C376,C377,$AC$14:AC376)</f>
        <v>0</v>
      </c>
      <c r="AE377" s="15">
        <f t="shared" si="129"/>
        <v>10000</v>
      </c>
      <c r="AF377" s="195">
        <f t="shared" si="130"/>
        <v>0</v>
      </c>
    </row>
    <row r="378" spans="1:32" s="30" customFormat="1" x14ac:dyDescent="0.25">
      <c r="A378" s="19">
        <v>364</v>
      </c>
      <c r="B378" s="20"/>
      <c r="C378" s="123"/>
      <c r="D378" s="20"/>
      <c r="E378" s="20"/>
      <c r="F378" s="20"/>
      <c r="G378" s="140"/>
      <c r="H378" s="197">
        <f t="shared" si="117"/>
        <v>0</v>
      </c>
      <c r="I378" s="135" t="str">
        <f t="shared" si="118"/>
        <v/>
      </c>
      <c r="J378" s="92" t="b">
        <f t="shared" si="119"/>
        <v>0</v>
      </c>
      <c r="K378" s="92" t="str">
        <f t="shared" si="120"/>
        <v/>
      </c>
      <c r="L378" s="92" t="b">
        <f>IF(C378="",FALSE,IFERROR(NOT(MATCH(C378,'Anställda och korttidsarbete'!$C:$C,0)&gt;0),TRUE))</f>
        <v>0</v>
      </c>
      <c r="M378" s="92" t="str">
        <f t="shared" si="121"/>
        <v/>
      </c>
      <c r="N378" s="92" t="b">
        <f t="shared" si="122"/>
        <v>0</v>
      </c>
      <c r="O378" s="92" t="str">
        <f t="shared" si="123"/>
        <v/>
      </c>
      <c r="P378" s="13" t="b">
        <f t="shared" si="124"/>
        <v>0</v>
      </c>
      <c r="Q378" s="92" t="str">
        <f t="shared" si="125"/>
        <v/>
      </c>
      <c r="R378" s="92" t="b">
        <f t="shared" si="126"/>
        <v>0</v>
      </c>
      <c r="S378" s="94" t="e">
        <f t="shared" si="110"/>
        <v>#VALUE!</v>
      </c>
      <c r="T378" s="94" t="e">
        <f t="shared" si="111"/>
        <v>#VALUE!</v>
      </c>
      <c r="U378" s="94" t="e">
        <f t="shared" si="112"/>
        <v>#VALUE!</v>
      </c>
      <c r="V378" s="95" t="e">
        <f t="shared" si="113"/>
        <v>#VALUE!</v>
      </c>
      <c r="W378" s="95" t="e">
        <f t="shared" si="127"/>
        <v>#VALUE!</v>
      </c>
      <c r="X378" s="95" t="b">
        <f t="shared" si="131"/>
        <v>0</v>
      </c>
      <c r="Y378" s="76" t="str">
        <f t="shared" si="114"/>
        <v/>
      </c>
      <c r="Z378" s="94" t="e" cm="1">
        <f t="array" aca="1" ref="Z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AA378" s="94" t="str">
        <f t="shared" si="115"/>
        <v/>
      </c>
      <c r="AB378" s="96" t="b">
        <f t="shared" si="116"/>
        <v>0</v>
      </c>
      <c r="AC378" s="195">
        <f t="shared" si="128"/>
        <v>0</v>
      </c>
      <c r="AD378" s="195">
        <f>SUMIF($C$14:C377,C378,$AC$14:AC377)</f>
        <v>0</v>
      </c>
      <c r="AE378" s="15">
        <f t="shared" si="129"/>
        <v>10000</v>
      </c>
      <c r="AF378" s="195">
        <f t="shared" si="130"/>
        <v>0</v>
      </c>
    </row>
    <row r="379" spans="1:32" s="30" customFormat="1" x14ac:dyDescent="0.25">
      <c r="A379" s="19">
        <v>365</v>
      </c>
      <c r="B379" s="20"/>
      <c r="C379" s="123"/>
      <c r="D379" s="20"/>
      <c r="E379" s="20"/>
      <c r="F379" s="20"/>
      <c r="G379" s="140"/>
      <c r="H379" s="197">
        <f t="shared" si="117"/>
        <v>0</v>
      </c>
      <c r="I379" s="135" t="str">
        <f t="shared" si="118"/>
        <v/>
      </c>
      <c r="J379" s="92" t="b">
        <f t="shared" si="119"/>
        <v>0</v>
      </c>
      <c r="K379" s="92" t="str">
        <f t="shared" si="120"/>
        <v/>
      </c>
      <c r="L379" s="92" t="b">
        <f>IF(C379="",FALSE,IFERROR(NOT(MATCH(C379,'Anställda och korttidsarbete'!$C:$C,0)&gt;0),TRUE))</f>
        <v>0</v>
      </c>
      <c r="M379" s="92" t="str">
        <f t="shared" si="121"/>
        <v/>
      </c>
      <c r="N379" s="92" t="b">
        <f t="shared" si="122"/>
        <v>0</v>
      </c>
      <c r="O379" s="92" t="str">
        <f t="shared" si="123"/>
        <v/>
      </c>
      <c r="P379" s="13" t="b">
        <f t="shared" si="124"/>
        <v>0</v>
      </c>
      <c r="Q379" s="92" t="str">
        <f t="shared" si="125"/>
        <v/>
      </c>
      <c r="R379" s="92" t="b">
        <f t="shared" si="126"/>
        <v>0</v>
      </c>
      <c r="S379" s="94" t="e">
        <f t="shared" si="110"/>
        <v>#VALUE!</v>
      </c>
      <c r="T379" s="94" t="e">
        <f t="shared" si="111"/>
        <v>#VALUE!</v>
      </c>
      <c r="U379" s="94" t="e">
        <f t="shared" si="112"/>
        <v>#VALUE!</v>
      </c>
      <c r="V379" s="95" t="e">
        <f t="shared" si="113"/>
        <v>#VALUE!</v>
      </c>
      <c r="W379" s="95" t="e">
        <f t="shared" si="127"/>
        <v>#VALUE!</v>
      </c>
      <c r="X379" s="95" t="b">
        <f t="shared" si="131"/>
        <v>0</v>
      </c>
      <c r="Y379" s="76" t="str">
        <f t="shared" si="114"/>
        <v/>
      </c>
      <c r="Z379" s="94" t="e" cm="1">
        <f t="array" aca="1" ref="Z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AA379" s="94" t="str">
        <f t="shared" si="115"/>
        <v/>
      </c>
      <c r="AB379" s="96" t="b">
        <f t="shared" si="116"/>
        <v>0</v>
      </c>
      <c r="AC379" s="195">
        <f t="shared" si="128"/>
        <v>0</v>
      </c>
      <c r="AD379" s="195">
        <f>SUMIF($C$14:C378,C379,$AC$14:AC378)</f>
        <v>0</v>
      </c>
      <c r="AE379" s="15">
        <f t="shared" si="129"/>
        <v>10000</v>
      </c>
      <c r="AF379" s="195">
        <f t="shared" si="130"/>
        <v>0</v>
      </c>
    </row>
    <row r="380" spans="1:32" s="30" customFormat="1" x14ac:dyDescent="0.25">
      <c r="A380" s="19">
        <v>366</v>
      </c>
      <c r="B380" s="20"/>
      <c r="C380" s="123"/>
      <c r="D380" s="20"/>
      <c r="E380" s="20"/>
      <c r="F380" s="20"/>
      <c r="G380" s="140"/>
      <c r="H380" s="197">
        <f t="shared" si="117"/>
        <v>0</v>
      </c>
      <c r="I380" s="135" t="str">
        <f t="shared" si="118"/>
        <v/>
      </c>
      <c r="J380" s="92" t="b">
        <f t="shared" si="119"/>
        <v>0</v>
      </c>
      <c r="K380" s="92" t="str">
        <f t="shared" si="120"/>
        <v/>
      </c>
      <c r="L380" s="92" t="b">
        <f>IF(C380="",FALSE,IFERROR(NOT(MATCH(C380,'Anställda och korttidsarbete'!$C:$C,0)&gt;0),TRUE))</f>
        <v>0</v>
      </c>
      <c r="M380" s="92" t="str">
        <f t="shared" si="121"/>
        <v/>
      </c>
      <c r="N380" s="92" t="b">
        <f t="shared" si="122"/>
        <v>0</v>
      </c>
      <c r="O380" s="92" t="str">
        <f t="shared" si="123"/>
        <v/>
      </c>
      <c r="P380" s="13" t="b">
        <f t="shared" si="124"/>
        <v>0</v>
      </c>
      <c r="Q380" s="92" t="str">
        <f t="shared" si="125"/>
        <v/>
      </c>
      <c r="R380" s="92" t="b">
        <f t="shared" si="126"/>
        <v>0</v>
      </c>
      <c r="S380" s="94" t="e">
        <f t="shared" si="110"/>
        <v>#VALUE!</v>
      </c>
      <c r="T380" s="94" t="e">
        <f t="shared" si="111"/>
        <v>#VALUE!</v>
      </c>
      <c r="U380" s="94" t="e">
        <f t="shared" si="112"/>
        <v>#VALUE!</v>
      </c>
      <c r="V380" s="95" t="e">
        <f t="shared" si="113"/>
        <v>#VALUE!</v>
      </c>
      <c r="W380" s="95" t="e">
        <f t="shared" si="127"/>
        <v>#VALUE!</v>
      </c>
      <c r="X380" s="95" t="b">
        <f t="shared" si="131"/>
        <v>0</v>
      </c>
      <c r="Y380" s="76" t="str">
        <f t="shared" si="114"/>
        <v/>
      </c>
      <c r="Z380" s="94" t="e" cm="1">
        <f t="array" aca="1" ref="Z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AA380" s="94" t="str">
        <f t="shared" si="115"/>
        <v/>
      </c>
      <c r="AB380" s="96" t="b">
        <f t="shared" si="116"/>
        <v>0</v>
      </c>
      <c r="AC380" s="195">
        <f t="shared" si="128"/>
        <v>0</v>
      </c>
      <c r="AD380" s="195">
        <f>SUMIF($C$14:C379,C380,$AC$14:AC379)</f>
        <v>0</v>
      </c>
      <c r="AE380" s="15">
        <f t="shared" si="129"/>
        <v>10000</v>
      </c>
      <c r="AF380" s="195">
        <f t="shared" si="130"/>
        <v>0</v>
      </c>
    </row>
    <row r="381" spans="1:32" s="30" customFormat="1" x14ac:dyDescent="0.25">
      <c r="A381" s="19">
        <v>367</v>
      </c>
      <c r="B381" s="20"/>
      <c r="C381" s="123"/>
      <c r="D381" s="20"/>
      <c r="E381" s="20"/>
      <c r="F381" s="20"/>
      <c r="G381" s="140"/>
      <c r="H381" s="197">
        <f t="shared" si="117"/>
        <v>0</v>
      </c>
      <c r="I381" s="135" t="str">
        <f t="shared" si="118"/>
        <v/>
      </c>
      <c r="J381" s="92" t="b">
        <f t="shared" si="119"/>
        <v>0</v>
      </c>
      <c r="K381" s="92" t="str">
        <f t="shared" si="120"/>
        <v/>
      </c>
      <c r="L381" s="92" t="b">
        <f>IF(C381="",FALSE,IFERROR(NOT(MATCH(C381,'Anställda och korttidsarbete'!$C:$C,0)&gt;0),TRUE))</f>
        <v>0</v>
      </c>
      <c r="M381" s="92" t="str">
        <f t="shared" si="121"/>
        <v/>
      </c>
      <c r="N381" s="92" t="b">
        <f t="shared" si="122"/>
        <v>0</v>
      </c>
      <c r="O381" s="92" t="str">
        <f t="shared" si="123"/>
        <v/>
      </c>
      <c r="P381" s="13" t="b">
        <f t="shared" si="124"/>
        <v>0</v>
      </c>
      <c r="Q381" s="92" t="str">
        <f t="shared" si="125"/>
        <v/>
      </c>
      <c r="R381" s="92" t="b">
        <f t="shared" si="126"/>
        <v>0</v>
      </c>
      <c r="S381" s="94" t="e">
        <f t="shared" si="110"/>
        <v>#VALUE!</v>
      </c>
      <c r="T381" s="94" t="e">
        <f t="shared" si="111"/>
        <v>#VALUE!</v>
      </c>
      <c r="U381" s="94" t="e">
        <f t="shared" si="112"/>
        <v>#VALUE!</v>
      </c>
      <c r="V381" s="95" t="e">
        <f t="shared" si="113"/>
        <v>#VALUE!</v>
      </c>
      <c r="W381" s="95" t="e">
        <f t="shared" si="127"/>
        <v>#VALUE!</v>
      </c>
      <c r="X381" s="95" t="b">
        <f t="shared" si="131"/>
        <v>0</v>
      </c>
      <c r="Y381" s="76" t="str">
        <f t="shared" si="114"/>
        <v/>
      </c>
      <c r="Z381" s="94" t="e" cm="1">
        <f t="array" aca="1" ref="Z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AA381" s="94" t="str">
        <f t="shared" si="115"/>
        <v/>
      </c>
      <c r="AB381" s="96" t="b">
        <f t="shared" si="116"/>
        <v>0</v>
      </c>
      <c r="AC381" s="195">
        <f t="shared" si="128"/>
        <v>0</v>
      </c>
      <c r="AD381" s="195">
        <f>SUMIF($C$14:C380,C381,$AC$14:AC380)</f>
        <v>0</v>
      </c>
      <c r="AE381" s="15">
        <f t="shared" si="129"/>
        <v>10000</v>
      </c>
      <c r="AF381" s="195">
        <f t="shared" si="130"/>
        <v>0</v>
      </c>
    </row>
    <row r="382" spans="1:32" s="30" customFormat="1" x14ac:dyDescent="0.25">
      <c r="A382" s="19">
        <v>368</v>
      </c>
      <c r="B382" s="20"/>
      <c r="C382" s="123"/>
      <c r="D382" s="20"/>
      <c r="E382" s="20"/>
      <c r="F382" s="20"/>
      <c r="G382" s="140"/>
      <c r="H382" s="197">
        <f t="shared" si="117"/>
        <v>0</v>
      </c>
      <c r="I382" s="135" t="str">
        <f t="shared" si="118"/>
        <v/>
      </c>
      <c r="J382" s="92" t="b">
        <f t="shared" si="119"/>
        <v>0</v>
      </c>
      <c r="K382" s="92" t="str">
        <f t="shared" si="120"/>
        <v/>
      </c>
      <c r="L382" s="92" t="b">
        <f>IF(C382="",FALSE,IFERROR(NOT(MATCH(C382,'Anställda och korttidsarbete'!$C:$C,0)&gt;0),TRUE))</f>
        <v>0</v>
      </c>
      <c r="M382" s="92" t="str">
        <f t="shared" si="121"/>
        <v/>
      </c>
      <c r="N382" s="92" t="b">
        <f t="shared" si="122"/>
        <v>0</v>
      </c>
      <c r="O382" s="92" t="str">
        <f t="shared" si="123"/>
        <v/>
      </c>
      <c r="P382" s="13" t="b">
        <f t="shared" si="124"/>
        <v>0</v>
      </c>
      <c r="Q382" s="92" t="str">
        <f t="shared" si="125"/>
        <v/>
      </c>
      <c r="R382" s="92" t="b">
        <f t="shared" si="126"/>
        <v>0</v>
      </c>
      <c r="S382" s="94" t="e">
        <f t="shared" si="110"/>
        <v>#VALUE!</v>
      </c>
      <c r="T382" s="94" t="e">
        <f t="shared" si="111"/>
        <v>#VALUE!</v>
      </c>
      <c r="U382" s="94" t="e">
        <f t="shared" si="112"/>
        <v>#VALUE!</v>
      </c>
      <c r="V382" s="95" t="e">
        <f t="shared" si="113"/>
        <v>#VALUE!</v>
      </c>
      <c r="W382" s="95" t="e">
        <f t="shared" si="127"/>
        <v>#VALUE!</v>
      </c>
      <c r="X382" s="95" t="b">
        <f t="shared" si="131"/>
        <v>0</v>
      </c>
      <c r="Y382" s="76" t="str">
        <f t="shared" si="114"/>
        <v/>
      </c>
      <c r="Z382" s="94" t="e" cm="1">
        <f t="array" aca="1" ref="Z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AA382" s="94" t="str">
        <f t="shared" si="115"/>
        <v/>
      </c>
      <c r="AB382" s="96" t="b">
        <f t="shared" si="116"/>
        <v>0</v>
      </c>
      <c r="AC382" s="195">
        <f t="shared" si="128"/>
        <v>0</v>
      </c>
      <c r="AD382" s="195">
        <f>SUMIF($C$14:C381,C382,$AC$14:AC381)</f>
        <v>0</v>
      </c>
      <c r="AE382" s="15">
        <f t="shared" si="129"/>
        <v>10000</v>
      </c>
      <c r="AF382" s="195">
        <f t="shared" si="130"/>
        <v>0</v>
      </c>
    </row>
    <row r="383" spans="1:32" s="30" customFormat="1" x14ac:dyDescent="0.25">
      <c r="A383" s="19">
        <v>369</v>
      </c>
      <c r="B383" s="20"/>
      <c r="C383" s="123"/>
      <c r="D383" s="20"/>
      <c r="E383" s="20"/>
      <c r="F383" s="20"/>
      <c r="G383" s="140"/>
      <c r="H383" s="197">
        <f t="shared" si="117"/>
        <v>0</v>
      </c>
      <c r="I383" s="135" t="str">
        <f t="shared" si="118"/>
        <v/>
      </c>
      <c r="J383" s="92" t="b">
        <f t="shared" si="119"/>
        <v>0</v>
      </c>
      <c r="K383" s="92" t="str">
        <f t="shared" si="120"/>
        <v/>
      </c>
      <c r="L383" s="92" t="b">
        <f>IF(C383="",FALSE,IFERROR(NOT(MATCH(C383,'Anställda och korttidsarbete'!$C:$C,0)&gt;0),TRUE))</f>
        <v>0</v>
      </c>
      <c r="M383" s="92" t="str">
        <f t="shared" si="121"/>
        <v/>
      </c>
      <c r="N383" s="92" t="b">
        <f t="shared" si="122"/>
        <v>0</v>
      </c>
      <c r="O383" s="92" t="str">
        <f t="shared" si="123"/>
        <v/>
      </c>
      <c r="P383" s="13" t="b">
        <f t="shared" si="124"/>
        <v>0</v>
      </c>
      <c r="Q383" s="92" t="str">
        <f t="shared" si="125"/>
        <v/>
      </c>
      <c r="R383" s="92" t="b">
        <f t="shared" si="126"/>
        <v>0</v>
      </c>
      <c r="S383" s="94" t="e">
        <f t="shared" si="110"/>
        <v>#VALUE!</v>
      </c>
      <c r="T383" s="94" t="e">
        <f t="shared" si="111"/>
        <v>#VALUE!</v>
      </c>
      <c r="U383" s="94" t="e">
        <f t="shared" si="112"/>
        <v>#VALUE!</v>
      </c>
      <c r="V383" s="95" t="e">
        <f t="shared" si="113"/>
        <v>#VALUE!</v>
      </c>
      <c r="W383" s="95" t="e">
        <f t="shared" si="127"/>
        <v>#VALUE!</v>
      </c>
      <c r="X383" s="95" t="b">
        <f t="shared" si="131"/>
        <v>0</v>
      </c>
      <c r="Y383" s="76" t="str">
        <f t="shared" si="114"/>
        <v/>
      </c>
      <c r="Z383" s="94" t="e" cm="1">
        <f t="array" aca="1" ref="Z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AA383" s="94" t="str">
        <f t="shared" si="115"/>
        <v/>
      </c>
      <c r="AB383" s="96" t="b">
        <f t="shared" si="116"/>
        <v>0</v>
      </c>
      <c r="AC383" s="195">
        <f t="shared" si="128"/>
        <v>0</v>
      </c>
      <c r="AD383" s="195">
        <f>SUMIF($C$14:C382,C383,$AC$14:AC382)</f>
        <v>0</v>
      </c>
      <c r="AE383" s="15">
        <f t="shared" si="129"/>
        <v>10000</v>
      </c>
      <c r="AF383" s="195">
        <f t="shared" si="130"/>
        <v>0</v>
      </c>
    </row>
    <row r="384" spans="1:32" s="30" customFormat="1" x14ac:dyDescent="0.25">
      <c r="A384" s="19">
        <v>370</v>
      </c>
      <c r="B384" s="20"/>
      <c r="C384" s="123"/>
      <c r="D384" s="20"/>
      <c r="E384" s="20"/>
      <c r="F384" s="20"/>
      <c r="G384" s="140"/>
      <c r="H384" s="197">
        <f t="shared" si="117"/>
        <v>0</v>
      </c>
      <c r="I384" s="135" t="str">
        <f t="shared" si="118"/>
        <v/>
      </c>
      <c r="J384" s="92" t="b">
        <f t="shared" si="119"/>
        <v>0</v>
      </c>
      <c r="K384" s="92" t="str">
        <f t="shared" si="120"/>
        <v/>
      </c>
      <c r="L384" s="92" t="b">
        <f>IF(C384="",FALSE,IFERROR(NOT(MATCH(C384,'Anställda och korttidsarbete'!$C:$C,0)&gt;0),TRUE))</f>
        <v>0</v>
      </c>
      <c r="M384" s="92" t="str">
        <f t="shared" si="121"/>
        <v/>
      </c>
      <c r="N384" s="92" t="b">
        <f t="shared" si="122"/>
        <v>0</v>
      </c>
      <c r="O384" s="92" t="str">
        <f t="shared" si="123"/>
        <v/>
      </c>
      <c r="P384" s="13" t="b">
        <f t="shared" si="124"/>
        <v>0</v>
      </c>
      <c r="Q384" s="92" t="str">
        <f t="shared" si="125"/>
        <v/>
      </c>
      <c r="R384" s="92" t="b">
        <f t="shared" si="126"/>
        <v>0</v>
      </c>
      <c r="S384" s="94" t="e">
        <f t="shared" si="110"/>
        <v>#VALUE!</v>
      </c>
      <c r="T384" s="94" t="e">
        <f t="shared" si="111"/>
        <v>#VALUE!</v>
      </c>
      <c r="U384" s="94" t="e">
        <f t="shared" si="112"/>
        <v>#VALUE!</v>
      </c>
      <c r="V384" s="95" t="e">
        <f t="shared" si="113"/>
        <v>#VALUE!</v>
      </c>
      <c r="W384" s="95" t="e">
        <f t="shared" si="127"/>
        <v>#VALUE!</v>
      </c>
      <c r="X384" s="95" t="b">
        <f t="shared" si="131"/>
        <v>0</v>
      </c>
      <c r="Y384" s="76" t="str">
        <f t="shared" si="114"/>
        <v/>
      </c>
      <c r="Z384" s="94" t="e" cm="1">
        <f t="array" aca="1" ref="Z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AA384" s="94" t="str">
        <f t="shared" si="115"/>
        <v/>
      </c>
      <c r="AB384" s="96" t="b">
        <f t="shared" si="116"/>
        <v>0</v>
      </c>
      <c r="AC384" s="195">
        <f t="shared" si="128"/>
        <v>0</v>
      </c>
      <c r="AD384" s="195">
        <f>SUMIF($C$14:C383,C384,$AC$14:AC383)</f>
        <v>0</v>
      </c>
      <c r="AE384" s="15">
        <f t="shared" si="129"/>
        <v>10000</v>
      </c>
      <c r="AF384" s="195">
        <f t="shared" si="130"/>
        <v>0</v>
      </c>
    </row>
    <row r="385" spans="1:32" s="30" customFormat="1" x14ac:dyDescent="0.25">
      <c r="A385" s="19">
        <v>371</v>
      </c>
      <c r="B385" s="20"/>
      <c r="C385" s="123"/>
      <c r="D385" s="20"/>
      <c r="E385" s="20"/>
      <c r="F385" s="20"/>
      <c r="G385" s="140"/>
      <c r="H385" s="197">
        <f t="shared" si="117"/>
        <v>0</v>
      </c>
      <c r="I385" s="135" t="str">
        <f t="shared" si="118"/>
        <v/>
      </c>
      <c r="J385" s="92" t="b">
        <f t="shared" si="119"/>
        <v>0</v>
      </c>
      <c r="K385" s="92" t="str">
        <f t="shared" si="120"/>
        <v/>
      </c>
      <c r="L385" s="92" t="b">
        <f>IF(C385="",FALSE,IFERROR(NOT(MATCH(C385,'Anställda och korttidsarbete'!$C:$C,0)&gt;0),TRUE))</f>
        <v>0</v>
      </c>
      <c r="M385" s="92" t="str">
        <f t="shared" si="121"/>
        <v/>
      </c>
      <c r="N385" s="92" t="b">
        <f t="shared" si="122"/>
        <v>0</v>
      </c>
      <c r="O385" s="92" t="str">
        <f t="shared" si="123"/>
        <v/>
      </c>
      <c r="P385" s="13" t="b">
        <f t="shared" si="124"/>
        <v>0</v>
      </c>
      <c r="Q385" s="92" t="str">
        <f t="shared" si="125"/>
        <v/>
      </c>
      <c r="R385" s="92" t="b">
        <f t="shared" si="126"/>
        <v>0</v>
      </c>
      <c r="S385" s="94" t="e">
        <f t="shared" si="110"/>
        <v>#VALUE!</v>
      </c>
      <c r="T385" s="94" t="e">
        <f t="shared" si="111"/>
        <v>#VALUE!</v>
      </c>
      <c r="U385" s="94" t="e">
        <f t="shared" si="112"/>
        <v>#VALUE!</v>
      </c>
      <c r="V385" s="95" t="e">
        <f t="shared" si="113"/>
        <v>#VALUE!</v>
      </c>
      <c r="W385" s="95" t="e">
        <f t="shared" si="127"/>
        <v>#VALUE!</v>
      </c>
      <c r="X385" s="95" t="b">
        <f t="shared" si="131"/>
        <v>0</v>
      </c>
      <c r="Y385" s="76" t="str">
        <f t="shared" si="114"/>
        <v/>
      </c>
      <c r="Z385" s="94" t="e" cm="1">
        <f t="array" aca="1" ref="Z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AA385" s="94" t="str">
        <f t="shared" si="115"/>
        <v/>
      </c>
      <c r="AB385" s="96" t="b">
        <f t="shared" si="116"/>
        <v>0</v>
      </c>
      <c r="AC385" s="195">
        <f t="shared" si="128"/>
        <v>0</v>
      </c>
      <c r="AD385" s="195">
        <f>SUMIF($C$14:C384,C385,$AC$14:AC384)</f>
        <v>0</v>
      </c>
      <c r="AE385" s="15">
        <f t="shared" si="129"/>
        <v>10000</v>
      </c>
      <c r="AF385" s="195">
        <f t="shared" si="130"/>
        <v>0</v>
      </c>
    </row>
    <row r="386" spans="1:32" s="30" customFormat="1" x14ac:dyDescent="0.25">
      <c r="A386" s="19">
        <v>372</v>
      </c>
      <c r="B386" s="20"/>
      <c r="C386" s="123"/>
      <c r="D386" s="20"/>
      <c r="E386" s="20"/>
      <c r="F386" s="20"/>
      <c r="G386" s="140"/>
      <c r="H386" s="197">
        <f t="shared" si="117"/>
        <v>0</v>
      </c>
      <c r="I386" s="135" t="str">
        <f t="shared" si="118"/>
        <v/>
      </c>
      <c r="J386" s="92" t="b">
        <f t="shared" si="119"/>
        <v>0</v>
      </c>
      <c r="K386" s="92" t="str">
        <f t="shared" si="120"/>
        <v/>
      </c>
      <c r="L386" s="92" t="b">
        <f>IF(C386="",FALSE,IFERROR(NOT(MATCH(C386,'Anställda och korttidsarbete'!$C:$C,0)&gt;0),TRUE))</f>
        <v>0</v>
      </c>
      <c r="M386" s="92" t="str">
        <f t="shared" si="121"/>
        <v/>
      </c>
      <c r="N386" s="92" t="b">
        <f t="shared" si="122"/>
        <v>0</v>
      </c>
      <c r="O386" s="92" t="str">
        <f t="shared" si="123"/>
        <v/>
      </c>
      <c r="P386" s="13" t="b">
        <f t="shared" si="124"/>
        <v>0</v>
      </c>
      <c r="Q386" s="92" t="str">
        <f t="shared" si="125"/>
        <v/>
      </c>
      <c r="R386" s="92" t="b">
        <f t="shared" si="126"/>
        <v>0</v>
      </c>
      <c r="S386" s="94" t="e">
        <f t="shared" si="110"/>
        <v>#VALUE!</v>
      </c>
      <c r="T386" s="94" t="e">
        <f t="shared" si="111"/>
        <v>#VALUE!</v>
      </c>
      <c r="U386" s="94" t="e">
        <f t="shared" si="112"/>
        <v>#VALUE!</v>
      </c>
      <c r="V386" s="95" t="e">
        <f t="shared" si="113"/>
        <v>#VALUE!</v>
      </c>
      <c r="W386" s="95" t="e">
        <f t="shared" si="127"/>
        <v>#VALUE!</v>
      </c>
      <c r="X386" s="95" t="b">
        <f t="shared" si="131"/>
        <v>0</v>
      </c>
      <c r="Y386" s="76" t="str">
        <f t="shared" si="114"/>
        <v/>
      </c>
      <c r="Z386" s="94" t="e" cm="1">
        <f t="array" aca="1" ref="Z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AA386" s="94" t="str">
        <f t="shared" si="115"/>
        <v/>
      </c>
      <c r="AB386" s="96" t="b">
        <f t="shared" si="116"/>
        <v>0</v>
      </c>
      <c r="AC386" s="195">
        <f t="shared" si="128"/>
        <v>0</v>
      </c>
      <c r="AD386" s="195">
        <f>SUMIF($C$14:C385,C386,$AC$14:AC385)</f>
        <v>0</v>
      </c>
      <c r="AE386" s="15">
        <f t="shared" si="129"/>
        <v>10000</v>
      </c>
      <c r="AF386" s="195">
        <f t="shared" si="130"/>
        <v>0</v>
      </c>
    </row>
    <row r="387" spans="1:32" s="30" customFormat="1" x14ac:dyDescent="0.25">
      <c r="A387" s="19">
        <v>373</v>
      </c>
      <c r="B387" s="20"/>
      <c r="C387" s="123"/>
      <c r="D387" s="20"/>
      <c r="E387" s="20"/>
      <c r="F387" s="20"/>
      <c r="G387" s="140"/>
      <c r="H387" s="197">
        <f t="shared" si="117"/>
        <v>0</v>
      </c>
      <c r="I387" s="135" t="str">
        <f t="shared" si="118"/>
        <v/>
      </c>
      <c r="J387" s="92" t="b">
        <f t="shared" si="119"/>
        <v>0</v>
      </c>
      <c r="K387" s="92" t="str">
        <f t="shared" si="120"/>
        <v/>
      </c>
      <c r="L387" s="92" t="b">
        <f>IF(C387="",FALSE,IFERROR(NOT(MATCH(C387,'Anställda och korttidsarbete'!$C:$C,0)&gt;0),TRUE))</f>
        <v>0</v>
      </c>
      <c r="M387" s="92" t="str">
        <f t="shared" si="121"/>
        <v/>
      </c>
      <c r="N387" s="92" t="b">
        <f t="shared" si="122"/>
        <v>0</v>
      </c>
      <c r="O387" s="92" t="str">
        <f t="shared" si="123"/>
        <v/>
      </c>
      <c r="P387" s="13" t="b">
        <f t="shared" si="124"/>
        <v>0</v>
      </c>
      <c r="Q387" s="92" t="str">
        <f t="shared" si="125"/>
        <v/>
      </c>
      <c r="R387" s="92" t="b">
        <f t="shared" si="126"/>
        <v>0</v>
      </c>
      <c r="S387" s="94" t="e">
        <f t="shared" si="110"/>
        <v>#VALUE!</v>
      </c>
      <c r="T387" s="94" t="e">
        <f t="shared" si="111"/>
        <v>#VALUE!</v>
      </c>
      <c r="U387" s="94" t="e">
        <f t="shared" si="112"/>
        <v>#VALUE!</v>
      </c>
      <c r="V387" s="95" t="e">
        <f t="shared" si="113"/>
        <v>#VALUE!</v>
      </c>
      <c r="W387" s="95" t="e">
        <f t="shared" si="127"/>
        <v>#VALUE!</v>
      </c>
      <c r="X387" s="95" t="b">
        <f t="shared" si="131"/>
        <v>0</v>
      </c>
      <c r="Y387" s="76" t="str">
        <f t="shared" si="114"/>
        <v/>
      </c>
      <c r="Z387" s="94" t="e" cm="1">
        <f t="array" aca="1" ref="Z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AA387" s="94" t="str">
        <f t="shared" si="115"/>
        <v/>
      </c>
      <c r="AB387" s="96" t="b">
        <f t="shared" si="116"/>
        <v>0</v>
      </c>
      <c r="AC387" s="195">
        <f t="shared" si="128"/>
        <v>0</v>
      </c>
      <c r="AD387" s="195">
        <f>SUMIF($C$14:C386,C387,$AC$14:AC386)</f>
        <v>0</v>
      </c>
      <c r="AE387" s="15">
        <f t="shared" si="129"/>
        <v>10000</v>
      </c>
      <c r="AF387" s="195">
        <f t="shared" si="130"/>
        <v>0</v>
      </c>
    </row>
    <row r="388" spans="1:32" s="30" customFormat="1" x14ac:dyDescent="0.25">
      <c r="A388" s="19">
        <v>374</v>
      </c>
      <c r="B388" s="20"/>
      <c r="C388" s="123"/>
      <c r="D388" s="20"/>
      <c r="E388" s="20"/>
      <c r="F388" s="20"/>
      <c r="G388" s="140"/>
      <c r="H388" s="197">
        <f t="shared" si="117"/>
        <v>0</v>
      </c>
      <c r="I388" s="135" t="str">
        <f t="shared" si="118"/>
        <v/>
      </c>
      <c r="J388" s="92" t="b">
        <f t="shared" si="119"/>
        <v>0</v>
      </c>
      <c r="K388" s="92" t="str">
        <f t="shared" si="120"/>
        <v/>
      </c>
      <c r="L388" s="92" t="b">
        <f>IF(C388="",FALSE,IFERROR(NOT(MATCH(C388,'Anställda och korttidsarbete'!$C:$C,0)&gt;0),TRUE))</f>
        <v>0</v>
      </c>
      <c r="M388" s="92" t="str">
        <f t="shared" si="121"/>
        <v/>
      </c>
      <c r="N388" s="92" t="b">
        <f t="shared" si="122"/>
        <v>0</v>
      </c>
      <c r="O388" s="92" t="str">
        <f t="shared" si="123"/>
        <v/>
      </c>
      <c r="P388" s="13" t="b">
        <f t="shared" si="124"/>
        <v>0</v>
      </c>
      <c r="Q388" s="92" t="str">
        <f t="shared" si="125"/>
        <v/>
      </c>
      <c r="R388" s="92" t="b">
        <f t="shared" si="126"/>
        <v>0</v>
      </c>
      <c r="S388" s="94" t="e">
        <f t="shared" si="110"/>
        <v>#VALUE!</v>
      </c>
      <c r="T388" s="94" t="e">
        <f t="shared" si="111"/>
        <v>#VALUE!</v>
      </c>
      <c r="U388" s="94" t="e">
        <f t="shared" si="112"/>
        <v>#VALUE!</v>
      </c>
      <c r="V388" s="95" t="e">
        <f t="shared" si="113"/>
        <v>#VALUE!</v>
      </c>
      <c r="W388" s="95" t="e">
        <f t="shared" si="127"/>
        <v>#VALUE!</v>
      </c>
      <c r="X388" s="95" t="b">
        <f t="shared" si="131"/>
        <v>0</v>
      </c>
      <c r="Y388" s="76" t="str">
        <f t="shared" si="114"/>
        <v/>
      </c>
      <c r="Z388" s="94" t="e" cm="1">
        <f t="array" aca="1" ref="Z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AA388" s="94" t="str">
        <f t="shared" si="115"/>
        <v/>
      </c>
      <c r="AB388" s="96" t="b">
        <f t="shared" si="116"/>
        <v>0</v>
      </c>
      <c r="AC388" s="195">
        <f t="shared" si="128"/>
        <v>0</v>
      </c>
      <c r="AD388" s="195">
        <f>SUMIF($C$14:C387,C388,$AC$14:AC387)</f>
        <v>0</v>
      </c>
      <c r="AE388" s="15">
        <f t="shared" si="129"/>
        <v>10000</v>
      </c>
      <c r="AF388" s="195">
        <f t="shared" si="130"/>
        <v>0</v>
      </c>
    </row>
    <row r="389" spans="1:32" s="30" customFormat="1" x14ac:dyDescent="0.25">
      <c r="A389" s="19">
        <v>375</v>
      </c>
      <c r="B389" s="20"/>
      <c r="C389" s="123"/>
      <c r="D389" s="20"/>
      <c r="E389" s="20"/>
      <c r="F389" s="20"/>
      <c r="G389" s="140"/>
      <c r="H389" s="197">
        <f t="shared" si="117"/>
        <v>0</v>
      </c>
      <c r="I389" s="135" t="str">
        <f t="shared" si="118"/>
        <v/>
      </c>
      <c r="J389" s="92" t="b">
        <f t="shared" si="119"/>
        <v>0</v>
      </c>
      <c r="K389" s="92" t="str">
        <f t="shared" si="120"/>
        <v/>
      </c>
      <c r="L389" s="92" t="b">
        <f>IF(C389="",FALSE,IFERROR(NOT(MATCH(C389,'Anställda och korttidsarbete'!$C:$C,0)&gt;0),TRUE))</f>
        <v>0</v>
      </c>
      <c r="M389" s="92" t="str">
        <f t="shared" si="121"/>
        <v/>
      </c>
      <c r="N389" s="92" t="b">
        <f t="shared" si="122"/>
        <v>0</v>
      </c>
      <c r="O389" s="92" t="str">
        <f t="shared" si="123"/>
        <v/>
      </c>
      <c r="P389" s="13" t="b">
        <f t="shared" si="124"/>
        <v>0</v>
      </c>
      <c r="Q389" s="92" t="str">
        <f t="shared" si="125"/>
        <v/>
      </c>
      <c r="R389" s="92" t="b">
        <f t="shared" si="126"/>
        <v>0</v>
      </c>
      <c r="S389" s="94" t="e">
        <f t="shared" si="110"/>
        <v>#VALUE!</v>
      </c>
      <c r="T389" s="94" t="e">
        <f t="shared" si="111"/>
        <v>#VALUE!</v>
      </c>
      <c r="U389" s="94" t="e">
        <f t="shared" si="112"/>
        <v>#VALUE!</v>
      </c>
      <c r="V389" s="95" t="e">
        <f t="shared" si="113"/>
        <v>#VALUE!</v>
      </c>
      <c r="W389" s="95" t="e">
        <f t="shared" si="127"/>
        <v>#VALUE!</v>
      </c>
      <c r="X389" s="95" t="b">
        <f t="shared" si="131"/>
        <v>0</v>
      </c>
      <c r="Y389" s="76" t="str">
        <f t="shared" si="114"/>
        <v/>
      </c>
      <c r="Z389" s="94" t="e" cm="1">
        <f t="array" aca="1" ref="Z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AA389" s="94" t="str">
        <f t="shared" si="115"/>
        <v/>
      </c>
      <c r="AB389" s="96" t="b">
        <f t="shared" si="116"/>
        <v>0</v>
      </c>
      <c r="AC389" s="195">
        <f t="shared" si="128"/>
        <v>0</v>
      </c>
      <c r="AD389" s="195">
        <f>SUMIF($C$14:C388,C389,$AC$14:AC388)</f>
        <v>0</v>
      </c>
      <c r="AE389" s="15">
        <f t="shared" si="129"/>
        <v>10000</v>
      </c>
      <c r="AF389" s="195">
        <f t="shared" si="130"/>
        <v>0</v>
      </c>
    </row>
    <row r="390" spans="1:32" s="30" customFormat="1" x14ac:dyDescent="0.25">
      <c r="A390" s="19">
        <v>376</v>
      </c>
      <c r="B390" s="20"/>
      <c r="C390" s="123"/>
      <c r="D390" s="20"/>
      <c r="E390" s="20"/>
      <c r="F390" s="20"/>
      <c r="G390" s="140"/>
      <c r="H390" s="197">
        <f t="shared" si="117"/>
        <v>0</v>
      </c>
      <c r="I390" s="135" t="str">
        <f t="shared" si="118"/>
        <v/>
      </c>
      <c r="J390" s="92" t="b">
        <f t="shared" si="119"/>
        <v>0</v>
      </c>
      <c r="K390" s="92" t="str">
        <f t="shared" si="120"/>
        <v/>
      </c>
      <c r="L390" s="92" t="b">
        <f>IF(C390="",FALSE,IFERROR(NOT(MATCH(C390,'Anställda och korttidsarbete'!$C:$C,0)&gt;0),TRUE))</f>
        <v>0</v>
      </c>
      <c r="M390" s="92" t="str">
        <f t="shared" si="121"/>
        <v/>
      </c>
      <c r="N390" s="92" t="b">
        <f t="shared" si="122"/>
        <v>0</v>
      </c>
      <c r="O390" s="92" t="str">
        <f t="shared" si="123"/>
        <v/>
      </c>
      <c r="P390" s="13" t="b">
        <f t="shared" si="124"/>
        <v>0</v>
      </c>
      <c r="Q390" s="92" t="str">
        <f t="shared" si="125"/>
        <v/>
      </c>
      <c r="R390" s="92" t="b">
        <f t="shared" si="126"/>
        <v>0</v>
      </c>
      <c r="S390" s="94" t="e">
        <f t="shared" si="110"/>
        <v>#VALUE!</v>
      </c>
      <c r="T390" s="94" t="e">
        <f t="shared" si="111"/>
        <v>#VALUE!</v>
      </c>
      <c r="U390" s="94" t="e">
        <f t="shared" si="112"/>
        <v>#VALUE!</v>
      </c>
      <c r="V390" s="95" t="e">
        <f t="shared" si="113"/>
        <v>#VALUE!</v>
      </c>
      <c r="W390" s="95" t="e">
        <f t="shared" si="127"/>
        <v>#VALUE!</v>
      </c>
      <c r="X390" s="95" t="b">
        <f t="shared" si="131"/>
        <v>0</v>
      </c>
      <c r="Y390" s="76" t="str">
        <f t="shared" si="114"/>
        <v/>
      </c>
      <c r="Z390" s="94" t="e" cm="1">
        <f t="array" aca="1" ref="Z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AA390" s="94" t="str">
        <f t="shared" si="115"/>
        <v/>
      </c>
      <c r="AB390" s="96" t="b">
        <f t="shared" si="116"/>
        <v>0</v>
      </c>
      <c r="AC390" s="195">
        <f t="shared" si="128"/>
        <v>0</v>
      </c>
      <c r="AD390" s="195">
        <f>SUMIF($C$14:C389,C390,$AC$14:AC389)</f>
        <v>0</v>
      </c>
      <c r="AE390" s="15">
        <f t="shared" si="129"/>
        <v>10000</v>
      </c>
      <c r="AF390" s="195">
        <f t="shared" si="130"/>
        <v>0</v>
      </c>
    </row>
    <row r="391" spans="1:32" s="30" customFormat="1" x14ac:dyDescent="0.25">
      <c r="A391" s="19">
        <v>377</v>
      </c>
      <c r="B391" s="20"/>
      <c r="C391" s="123"/>
      <c r="D391" s="20"/>
      <c r="E391" s="20"/>
      <c r="F391" s="20"/>
      <c r="G391" s="140"/>
      <c r="H391" s="197">
        <f t="shared" si="117"/>
        <v>0</v>
      </c>
      <c r="I391" s="135" t="str">
        <f t="shared" si="118"/>
        <v/>
      </c>
      <c r="J391" s="92" t="b">
        <f t="shared" si="119"/>
        <v>0</v>
      </c>
      <c r="K391" s="92" t="str">
        <f t="shared" si="120"/>
        <v/>
      </c>
      <c r="L391" s="92" t="b">
        <f>IF(C391="",FALSE,IFERROR(NOT(MATCH(C391,'Anställda och korttidsarbete'!$C:$C,0)&gt;0),TRUE))</f>
        <v>0</v>
      </c>
      <c r="M391" s="92" t="str">
        <f t="shared" si="121"/>
        <v/>
      </c>
      <c r="N391" s="92" t="b">
        <f t="shared" si="122"/>
        <v>0</v>
      </c>
      <c r="O391" s="92" t="str">
        <f t="shared" si="123"/>
        <v/>
      </c>
      <c r="P391" s="13" t="b">
        <f t="shared" si="124"/>
        <v>0</v>
      </c>
      <c r="Q391" s="92" t="str">
        <f t="shared" si="125"/>
        <v/>
      </c>
      <c r="R391" s="92" t="b">
        <f t="shared" si="126"/>
        <v>0</v>
      </c>
      <c r="S391" s="94" t="e">
        <f t="shared" si="110"/>
        <v>#VALUE!</v>
      </c>
      <c r="T391" s="94" t="e">
        <f t="shared" si="111"/>
        <v>#VALUE!</v>
      </c>
      <c r="U391" s="94" t="e">
        <f t="shared" si="112"/>
        <v>#VALUE!</v>
      </c>
      <c r="V391" s="95" t="e">
        <f t="shared" si="113"/>
        <v>#VALUE!</v>
      </c>
      <c r="W391" s="95" t="e">
        <f t="shared" si="127"/>
        <v>#VALUE!</v>
      </c>
      <c r="X391" s="95" t="b">
        <f t="shared" si="131"/>
        <v>0</v>
      </c>
      <c r="Y391" s="76" t="str">
        <f t="shared" si="114"/>
        <v/>
      </c>
      <c r="Z391" s="94" t="e" cm="1">
        <f t="array" aca="1" ref="Z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AA391" s="94" t="str">
        <f t="shared" si="115"/>
        <v/>
      </c>
      <c r="AB391" s="96" t="b">
        <f t="shared" si="116"/>
        <v>0</v>
      </c>
      <c r="AC391" s="195">
        <f t="shared" si="128"/>
        <v>0</v>
      </c>
      <c r="AD391" s="195">
        <f>SUMIF($C$14:C390,C391,$AC$14:AC390)</f>
        <v>0</v>
      </c>
      <c r="AE391" s="15">
        <f t="shared" si="129"/>
        <v>10000</v>
      </c>
      <c r="AF391" s="195">
        <f t="shared" si="130"/>
        <v>0</v>
      </c>
    </row>
    <row r="392" spans="1:32" s="30" customFormat="1" x14ac:dyDescent="0.25">
      <c r="A392" s="19">
        <v>378</v>
      </c>
      <c r="B392" s="20"/>
      <c r="C392" s="123"/>
      <c r="D392" s="20"/>
      <c r="E392" s="20"/>
      <c r="F392" s="20"/>
      <c r="G392" s="140"/>
      <c r="H392" s="197">
        <f t="shared" si="117"/>
        <v>0</v>
      </c>
      <c r="I392" s="135" t="str">
        <f t="shared" si="118"/>
        <v/>
      </c>
      <c r="J392" s="92" t="b">
        <f t="shared" si="119"/>
        <v>0</v>
      </c>
      <c r="K392" s="92" t="str">
        <f t="shared" si="120"/>
        <v/>
      </c>
      <c r="L392" s="92" t="b">
        <f>IF(C392="",FALSE,IFERROR(NOT(MATCH(C392,'Anställda och korttidsarbete'!$C:$C,0)&gt;0),TRUE))</f>
        <v>0</v>
      </c>
      <c r="M392" s="92" t="str">
        <f t="shared" si="121"/>
        <v/>
      </c>
      <c r="N392" s="92" t="b">
        <f t="shared" si="122"/>
        <v>0</v>
      </c>
      <c r="O392" s="92" t="str">
        <f t="shared" si="123"/>
        <v/>
      </c>
      <c r="P392" s="13" t="b">
        <f t="shared" si="124"/>
        <v>0</v>
      </c>
      <c r="Q392" s="92" t="str">
        <f t="shared" si="125"/>
        <v/>
      </c>
      <c r="R392" s="92" t="b">
        <f t="shared" si="126"/>
        <v>0</v>
      </c>
      <c r="S392" s="94" t="e">
        <f t="shared" si="110"/>
        <v>#VALUE!</v>
      </c>
      <c r="T392" s="94" t="e">
        <f t="shared" si="111"/>
        <v>#VALUE!</v>
      </c>
      <c r="U392" s="94" t="e">
        <f t="shared" si="112"/>
        <v>#VALUE!</v>
      </c>
      <c r="V392" s="95" t="e">
        <f t="shared" si="113"/>
        <v>#VALUE!</v>
      </c>
      <c r="W392" s="95" t="e">
        <f t="shared" si="127"/>
        <v>#VALUE!</v>
      </c>
      <c r="X392" s="95" t="b">
        <f t="shared" si="131"/>
        <v>0</v>
      </c>
      <c r="Y392" s="76" t="str">
        <f t="shared" si="114"/>
        <v/>
      </c>
      <c r="Z392" s="94" t="e" cm="1">
        <f t="array" aca="1" ref="Z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AA392" s="94" t="str">
        <f t="shared" si="115"/>
        <v/>
      </c>
      <c r="AB392" s="96" t="b">
        <f t="shared" si="116"/>
        <v>0</v>
      </c>
      <c r="AC392" s="195">
        <f t="shared" si="128"/>
        <v>0</v>
      </c>
      <c r="AD392" s="195">
        <f>SUMIF($C$14:C391,C392,$AC$14:AC391)</f>
        <v>0</v>
      </c>
      <c r="AE392" s="15">
        <f t="shared" si="129"/>
        <v>10000</v>
      </c>
      <c r="AF392" s="195">
        <f t="shared" si="130"/>
        <v>0</v>
      </c>
    </row>
    <row r="393" spans="1:32" s="30" customFormat="1" x14ac:dyDescent="0.25">
      <c r="A393" s="19">
        <v>379</v>
      </c>
      <c r="B393" s="20"/>
      <c r="C393" s="123"/>
      <c r="D393" s="20"/>
      <c r="E393" s="20"/>
      <c r="F393" s="20"/>
      <c r="G393" s="140"/>
      <c r="H393" s="197">
        <f t="shared" si="117"/>
        <v>0</v>
      </c>
      <c r="I393" s="135" t="str">
        <f t="shared" si="118"/>
        <v/>
      </c>
      <c r="J393" s="92" t="b">
        <f t="shared" si="119"/>
        <v>0</v>
      </c>
      <c r="K393" s="92" t="str">
        <f t="shared" si="120"/>
        <v/>
      </c>
      <c r="L393" s="92" t="b">
        <f>IF(C393="",FALSE,IFERROR(NOT(MATCH(C393,'Anställda och korttidsarbete'!$C:$C,0)&gt;0),TRUE))</f>
        <v>0</v>
      </c>
      <c r="M393" s="92" t="str">
        <f t="shared" si="121"/>
        <v/>
      </c>
      <c r="N393" s="92" t="b">
        <f t="shared" si="122"/>
        <v>0</v>
      </c>
      <c r="O393" s="92" t="str">
        <f t="shared" si="123"/>
        <v/>
      </c>
      <c r="P393" s="13" t="b">
        <f t="shared" si="124"/>
        <v>0</v>
      </c>
      <c r="Q393" s="92" t="str">
        <f t="shared" si="125"/>
        <v/>
      </c>
      <c r="R393" s="92" t="b">
        <f t="shared" si="126"/>
        <v>0</v>
      </c>
      <c r="S393" s="94" t="e">
        <f t="shared" si="110"/>
        <v>#VALUE!</v>
      </c>
      <c r="T393" s="94" t="e">
        <f t="shared" si="111"/>
        <v>#VALUE!</v>
      </c>
      <c r="U393" s="94" t="e">
        <f t="shared" si="112"/>
        <v>#VALUE!</v>
      </c>
      <c r="V393" s="95" t="e">
        <f t="shared" si="113"/>
        <v>#VALUE!</v>
      </c>
      <c r="W393" s="95" t="e">
        <f t="shared" si="127"/>
        <v>#VALUE!</v>
      </c>
      <c r="X393" s="95" t="b">
        <f t="shared" si="131"/>
        <v>0</v>
      </c>
      <c r="Y393" s="76" t="str">
        <f t="shared" si="114"/>
        <v/>
      </c>
      <c r="Z393" s="94" t="e" cm="1">
        <f t="array" aca="1" ref="Z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AA393" s="94" t="str">
        <f t="shared" si="115"/>
        <v/>
      </c>
      <c r="AB393" s="96" t="b">
        <f t="shared" si="116"/>
        <v>0</v>
      </c>
      <c r="AC393" s="195">
        <f t="shared" si="128"/>
        <v>0</v>
      </c>
      <c r="AD393" s="195">
        <f>SUMIF($C$14:C392,C393,$AC$14:AC392)</f>
        <v>0</v>
      </c>
      <c r="AE393" s="15">
        <f t="shared" si="129"/>
        <v>10000</v>
      </c>
      <c r="AF393" s="195">
        <f t="shared" si="130"/>
        <v>0</v>
      </c>
    </row>
    <row r="394" spans="1:32" s="30" customFormat="1" x14ac:dyDescent="0.25">
      <c r="A394" s="19">
        <v>380</v>
      </c>
      <c r="B394" s="20"/>
      <c r="C394" s="123"/>
      <c r="D394" s="20"/>
      <c r="E394" s="20"/>
      <c r="F394" s="20"/>
      <c r="G394" s="140"/>
      <c r="H394" s="197">
        <f t="shared" si="117"/>
        <v>0</v>
      </c>
      <c r="I394" s="135" t="str">
        <f t="shared" si="118"/>
        <v/>
      </c>
      <c r="J394" s="92" t="b">
        <f t="shared" si="119"/>
        <v>0</v>
      </c>
      <c r="K394" s="92" t="str">
        <f t="shared" si="120"/>
        <v/>
      </c>
      <c r="L394" s="92" t="b">
        <f>IF(C394="",FALSE,IFERROR(NOT(MATCH(C394,'Anställda och korttidsarbete'!$C:$C,0)&gt;0),TRUE))</f>
        <v>0</v>
      </c>
      <c r="M394" s="92" t="str">
        <f t="shared" si="121"/>
        <v/>
      </c>
      <c r="N394" s="92" t="b">
        <f t="shared" si="122"/>
        <v>0</v>
      </c>
      <c r="O394" s="92" t="str">
        <f t="shared" si="123"/>
        <v/>
      </c>
      <c r="P394" s="13" t="b">
        <f t="shared" si="124"/>
        <v>0</v>
      </c>
      <c r="Q394" s="92" t="str">
        <f t="shared" si="125"/>
        <v/>
      </c>
      <c r="R394" s="92" t="b">
        <f t="shared" si="126"/>
        <v>0</v>
      </c>
      <c r="S394" s="94" t="e">
        <f t="shared" si="110"/>
        <v>#VALUE!</v>
      </c>
      <c r="T394" s="94" t="e">
        <f t="shared" si="111"/>
        <v>#VALUE!</v>
      </c>
      <c r="U394" s="94" t="e">
        <f t="shared" si="112"/>
        <v>#VALUE!</v>
      </c>
      <c r="V394" s="95" t="e">
        <f t="shared" si="113"/>
        <v>#VALUE!</v>
      </c>
      <c r="W394" s="95" t="e">
        <f t="shared" si="127"/>
        <v>#VALUE!</v>
      </c>
      <c r="X394" s="95" t="b">
        <f t="shared" si="131"/>
        <v>0</v>
      </c>
      <c r="Y394" s="76" t="str">
        <f t="shared" si="114"/>
        <v/>
      </c>
      <c r="Z394" s="94" t="e" cm="1">
        <f t="array" aca="1" ref="Z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AA394" s="94" t="str">
        <f t="shared" si="115"/>
        <v/>
      </c>
      <c r="AB394" s="96" t="b">
        <f t="shared" si="116"/>
        <v>0</v>
      </c>
      <c r="AC394" s="195">
        <f t="shared" si="128"/>
        <v>0</v>
      </c>
      <c r="AD394" s="195">
        <f>SUMIF($C$14:C393,C394,$AC$14:AC393)</f>
        <v>0</v>
      </c>
      <c r="AE394" s="15">
        <f t="shared" si="129"/>
        <v>10000</v>
      </c>
      <c r="AF394" s="195">
        <f t="shared" si="130"/>
        <v>0</v>
      </c>
    </row>
    <row r="395" spans="1:32" s="30" customFormat="1" x14ac:dyDescent="0.25">
      <c r="A395" s="19">
        <v>381</v>
      </c>
      <c r="B395" s="20"/>
      <c r="C395" s="123"/>
      <c r="D395" s="20"/>
      <c r="E395" s="20"/>
      <c r="F395" s="20"/>
      <c r="G395" s="140"/>
      <c r="H395" s="197">
        <f t="shared" si="117"/>
        <v>0</v>
      </c>
      <c r="I395" s="135" t="str">
        <f t="shared" si="118"/>
        <v/>
      </c>
      <c r="J395" s="92" t="b">
        <f t="shared" si="119"/>
        <v>0</v>
      </c>
      <c r="K395" s="92" t="str">
        <f t="shared" si="120"/>
        <v/>
      </c>
      <c r="L395" s="92" t="b">
        <f>IF(C395="",FALSE,IFERROR(NOT(MATCH(C395,'Anställda och korttidsarbete'!$C:$C,0)&gt;0),TRUE))</f>
        <v>0</v>
      </c>
      <c r="M395" s="92" t="str">
        <f t="shared" si="121"/>
        <v/>
      </c>
      <c r="N395" s="92" t="b">
        <f t="shared" si="122"/>
        <v>0</v>
      </c>
      <c r="O395" s="92" t="str">
        <f t="shared" si="123"/>
        <v/>
      </c>
      <c r="P395" s="13" t="b">
        <f t="shared" si="124"/>
        <v>0</v>
      </c>
      <c r="Q395" s="92" t="str">
        <f t="shared" si="125"/>
        <v/>
      </c>
      <c r="R395" s="92" t="b">
        <f t="shared" si="126"/>
        <v>0</v>
      </c>
      <c r="S395" s="94" t="e">
        <f t="shared" si="110"/>
        <v>#VALUE!</v>
      </c>
      <c r="T395" s="94" t="e">
        <f t="shared" si="111"/>
        <v>#VALUE!</v>
      </c>
      <c r="U395" s="94" t="e">
        <f t="shared" si="112"/>
        <v>#VALUE!</v>
      </c>
      <c r="V395" s="95" t="e">
        <f t="shared" si="113"/>
        <v>#VALUE!</v>
      </c>
      <c r="W395" s="95" t="e">
        <f t="shared" si="127"/>
        <v>#VALUE!</v>
      </c>
      <c r="X395" s="95" t="b">
        <f t="shared" si="131"/>
        <v>0</v>
      </c>
      <c r="Y395" s="76" t="str">
        <f t="shared" si="114"/>
        <v/>
      </c>
      <c r="Z395" s="94" t="e" cm="1">
        <f t="array" aca="1" ref="Z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AA395" s="94" t="str">
        <f t="shared" si="115"/>
        <v/>
      </c>
      <c r="AB395" s="96" t="b">
        <f t="shared" si="116"/>
        <v>0</v>
      </c>
      <c r="AC395" s="195">
        <f t="shared" si="128"/>
        <v>0</v>
      </c>
      <c r="AD395" s="195">
        <f>SUMIF($C$14:C394,C395,$AC$14:AC394)</f>
        <v>0</v>
      </c>
      <c r="AE395" s="15">
        <f t="shared" si="129"/>
        <v>10000</v>
      </c>
      <c r="AF395" s="195">
        <f t="shared" si="130"/>
        <v>0</v>
      </c>
    </row>
    <row r="396" spans="1:32" s="30" customFormat="1" x14ac:dyDescent="0.25">
      <c r="A396" s="19">
        <v>382</v>
      </c>
      <c r="B396" s="20"/>
      <c r="C396" s="123"/>
      <c r="D396" s="20"/>
      <c r="E396" s="20"/>
      <c r="F396" s="20"/>
      <c r="G396" s="140"/>
      <c r="H396" s="197">
        <f t="shared" si="117"/>
        <v>0</v>
      </c>
      <c r="I396" s="135" t="str">
        <f t="shared" si="118"/>
        <v/>
      </c>
      <c r="J396" s="92" t="b">
        <f t="shared" si="119"/>
        <v>0</v>
      </c>
      <c r="K396" s="92" t="str">
        <f t="shared" si="120"/>
        <v/>
      </c>
      <c r="L396" s="92" t="b">
        <f>IF(C396="",FALSE,IFERROR(NOT(MATCH(C396,'Anställda och korttidsarbete'!$C:$C,0)&gt;0),TRUE))</f>
        <v>0</v>
      </c>
      <c r="M396" s="92" t="str">
        <f t="shared" si="121"/>
        <v/>
      </c>
      <c r="N396" s="92" t="b">
        <f t="shared" si="122"/>
        <v>0</v>
      </c>
      <c r="O396" s="92" t="str">
        <f t="shared" si="123"/>
        <v/>
      </c>
      <c r="P396" s="13" t="b">
        <f t="shared" si="124"/>
        <v>0</v>
      </c>
      <c r="Q396" s="92" t="str">
        <f t="shared" si="125"/>
        <v/>
      </c>
      <c r="R396" s="92" t="b">
        <f t="shared" si="126"/>
        <v>0</v>
      </c>
      <c r="S396" s="94" t="e">
        <f t="shared" si="110"/>
        <v>#VALUE!</v>
      </c>
      <c r="T396" s="94" t="e">
        <f t="shared" si="111"/>
        <v>#VALUE!</v>
      </c>
      <c r="U396" s="94" t="e">
        <f t="shared" si="112"/>
        <v>#VALUE!</v>
      </c>
      <c r="V396" s="95" t="e">
        <f t="shared" si="113"/>
        <v>#VALUE!</v>
      </c>
      <c r="W396" s="95" t="e">
        <f t="shared" si="127"/>
        <v>#VALUE!</v>
      </c>
      <c r="X396" s="95" t="b">
        <f t="shared" si="131"/>
        <v>0</v>
      </c>
      <c r="Y396" s="76" t="str">
        <f t="shared" si="114"/>
        <v/>
      </c>
      <c r="Z396" s="94" t="e" cm="1">
        <f t="array" aca="1" ref="Z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AA396" s="94" t="str">
        <f t="shared" si="115"/>
        <v/>
      </c>
      <c r="AB396" s="96" t="b">
        <f t="shared" si="116"/>
        <v>0</v>
      </c>
      <c r="AC396" s="195">
        <f t="shared" si="128"/>
        <v>0</v>
      </c>
      <c r="AD396" s="195">
        <f>SUMIF($C$14:C395,C396,$AC$14:AC395)</f>
        <v>0</v>
      </c>
      <c r="AE396" s="15">
        <f t="shared" si="129"/>
        <v>10000</v>
      </c>
      <c r="AF396" s="195">
        <f t="shared" si="130"/>
        <v>0</v>
      </c>
    </row>
    <row r="397" spans="1:32" s="30" customFormat="1" x14ac:dyDescent="0.25">
      <c r="A397" s="19">
        <v>383</v>
      </c>
      <c r="B397" s="20"/>
      <c r="C397" s="123"/>
      <c r="D397" s="20"/>
      <c r="E397" s="20"/>
      <c r="F397" s="20"/>
      <c r="G397" s="140"/>
      <c r="H397" s="197">
        <f t="shared" si="117"/>
        <v>0</v>
      </c>
      <c r="I397" s="135" t="str">
        <f t="shared" si="118"/>
        <v/>
      </c>
      <c r="J397" s="92" t="b">
        <f t="shared" si="119"/>
        <v>0</v>
      </c>
      <c r="K397" s="92" t="str">
        <f t="shared" si="120"/>
        <v/>
      </c>
      <c r="L397" s="92" t="b">
        <f>IF(C397="",FALSE,IFERROR(NOT(MATCH(C397,'Anställda och korttidsarbete'!$C:$C,0)&gt;0),TRUE))</f>
        <v>0</v>
      </c>
      <c r="M397" s="92" t="str">
        <f t="shared" si="121"/>
        <v/>
      </c>
      <c r="N397" s="92" t="b">
        <f t="shared" si="122"/>
        <v>0</v>
      </c>
      <c r="O397" s="92" t="str">
        <f t="shared" si="123"/>
        <v/>
      </c>
      <c r="P397" s="13" t="b">
        <f t="shared" si="124"/>
        <v>0</v>
      </c>
      <c r="Q397" s="92" t="str">
        <f t="shared" si="125"/>
        <v/>
      </c>
      <c r="R397" s="92" t="b">
        <f t="shared" si="126"/>
        <v>0</v>
      </c>
      <c r="S397" s="94" t="e">
        <f t="shared" si="110"/>
        <v>#VALUE!</v>
      </c>
      <c r="T397" s="94" t="e">
        <f t="shared" si="111"/>
        <v>#VALUE!</v>
      </c>
      <c r="U397" s="94" t="e">
        <f t="shared" si="112"/>
        <v>#VALUE!</v>
      </c>
      <c r="V397" s="95" t="e">
        <f t="shared" si="113"/>
        <v>#VALUE!</v>
      </c>
      <c r="W397" s="95" t="e">
        <f t="shared" si="127"/>
        <v>#VALUE!</v>
      </c>
      <c r="X397" s="95" t="b">
        <f t="shared" si="131"/>
        <v>0</v>
      </c>
      <c r="Y397" s="76" t="str">
        <f t="shared" si="114"/>
        <v/>
      </c>
      <c r="Z397" s="94" t="e" cm="1">
        <f t="array" aca="1" ref="Z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AA397" s="94" t="str">
        <f t="shared" si="115"/>
        <v/>
      </c>
      <c r="AB397" s="96" t="b">
        <f t="shared" si="116"/>
        <v>0</v>
      </c>
      <c r="AC397" s="195">
        <f t="shared" si="128"/>
        <v>0</v>
      </c>
      <c r="AD397" s="195">
        <f>SUMIF($C$14:C396,C397,$AC$14:AC396)</f>
        <v>0</v>
      </c>
      <c r="AE397" s="15">
        <f t="shared" si="129"/>
        <v>10000</v>
      </c>
      <c r="AF397" s="195">
        <f t="shared" si="130"/>
        <v>0</v>
      </c>
    </row>
    <row r="398" spans="1:32" s="30" customFormat="1" x14ac:dyDescent="0.25">
      <c r="A398" s="19">
        <v>384</v>
      </c>
      <c r="B398" s="20"/>
      <c r="C398" s="123"/>
      <c r="D398" s="20"/>
      <c r="E398" s="20"/>
      <c r="F398" s="20"/>
      <c r="G398" s="140"/>
      <c r="H398" s="197">
        <f t="shared" si="117"/>
        <v>0</v>
      </c>
      <c r="I398" s="135" t="str">
        <f t="shared" si="118"/>
        <v/>
      </c>
      <c r="J398" s="92" t="b">
        <f t="shared" si="119"/>
        <v>0</v>
      </c>
      <c r="K398" s="92" t="str">
        <f t="shared" si="120"/>
        <v/>
      </c>
      <c r="L398" s="92" t="b">
        <f>IF(C398="",FALSE,IFERROR(NOT(MATCH(C398,'Anställda och korttidsarbete'!$C:$C,0)&gt;0),TRUE))</f>
        <v>0</v>
      </c>
      <c r="M398" s="92" t="str">
        <f t="shared" si="121"/>
        <v/>
      </c>
      <c r="N398" s="92" t="b">
        <f t="shared" si="122"/>
        <v>0</v>
      </c>
      <c r="O398" s="92" t="str">
        <f t="shared" si="123"/>
        <v/>
      </c>
      <c r="P398" s="13" t="b">
        <f t="shared" si="124"/>
        <v>0</v>
      </c>
      <c r="Q398" s="92" t="str">
        <f t="shared" si="125"/>
        <v/>
      </c>
      <c r="R398" s="92" t="b">
        <f t="shared" si="126"/>
        <v>0</v>
      </c>
      <c r="S398" s="94" t="e">
        <f t="shared" si="110"/>
        <v>#VALUE!</v>
      </c>
      <c r="T398" s="94" t="e">
        <f t="shared" si="111"/>
        <v>#VALUE!</v>
      </c>
      <c r="U398" s="94" t="e">
        <f t="shared" si="112"/>
        <v>#VALUE!</v>
      </c>
      <c r="V398" s="95" t="e">
        <f t="shared" si="113"/>
        <v>#VALUE!</v>
      </c>
      <c r="W398" s="95" t="e">
        <f t="shared" si="127"/>
        <v>#VALUE!</v>
      </c>
      <c r="X398" s="95" t="b">
        <f t="shared" si="131"/>
        <v>0</v>
      </c>
      <c r="Y398" s="76" t="str">
        <f t="shared" si="114"/>
        <v/>
      </c>
      <c r="Z398" s="94" t="e" cm="1">
        <f t="array" aca="1" ref="Z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AA398" s="94" t="str">
        <f t="shared" si="115"/>
        <v/>
      </c>
      <c r="AB398" s="96" t="b">
        <f t="shared" si="116"/>
        <v>0</v>
      </c>
      <c r="AC398" s="195">
        <f t="shared" si="128"/>
        <v>0</v>
      </c>
      <c r="AD398" s="195">
        <f>SUMIF($C$14:C397,C398,$AC$14:AC397)</f>
        <v>0</v>
      </c>
      <c r="AE398" s="15">
        <f t="shared" si="129"/>
        <v>10000</v>
      </c>
      <c r="AF398" s="195">
        <f t="shared" si="130"/>
        <v>0</v>
      </c>
    </row>
    <row r="399" spans="1:32" s="30" customFormat="1" x14ac:dyDescent="0.25">
      <c r="A399" s="19">
        <v>385</v>
      </c>
      <c r="B399" s="20"/>
      <c r="C399" s="123"/>
      <c r="D399" s="20"/>
      <c r="E399" s="20"/>
      <c r="F399" s="20"/>
      <c r="G399" s="140"/>
      <c r="H399" s="197">
        <f t="shared" si="117"/>
        <v>0</v>
      </c>
      <c r="I399" s="135" t="str">
        <f t="shared" si="118"/>
        <v/>
      </c>
      <c r="J399" s="92" t="b">
        <f t="shared" si="119"/>
        <v>0</v>
      </c>
      <c r="K399" s="92" t="str">
        <f t="shared" si="120"/>
        <v/>
      </c>
      <c r="L399" s="92" t="b">
        <f>IF(C399="",FALSE,IFERROR(NOT(MATCH(C399,'Anställda och korttidsarbete'!$C:$C,0)&gt;0),TRUE))</f>
        <v>0</v>
      </c>
      <c r="M399" s="92" t="str">
        <f t="shared" si="121"/>
        <v/>
      </c>
      <c r="N399" s="92" t="b">
        <f t="shared" si="122"/>
        <v>0</v>
      </c>
      <c r="O399" s="92" t="str">
        <f t="shared" si="123"/>
        <v/>
      </c>
      <c r="P399" s="13" t="b">
        <f t="shared" si="124"/>
        <v>0</v>
      </c>
      <c r="Q399" s="92" t="str">
        <f t="shared" si="125"/>
        <v/>
      </c>
      <c r="R399" s="92" t="b">
        <f t="shared" si="126"/>
        <v>0</v>
      </c>
      <c r="S399" s="94" t="e">
        <f t="shared" ref="S399:S462" si="132">VALUE(LEFT(C399,2))</f>
        <v>#VALUE!</v>
      </c>
      <c r="T399" s="94" t="e">
        <f t="shared" ref="T399:T462" si="133">VALUE(MID(C399,3,2))</f>
        <v>#VALUE!</v>
      </c>
      <c r="U399" s="94" t="e">
        <f t="shared" ref="U399:U462" si="134">TEXT(IF(VALUE(MID(C399,5,2))&gt;31,MID(C399,5,2)-60,VALUE(MID(C399,5,2))),"00")</f>
        <v>#VALUE!</v>
      </c>
      <c r="V399" s="95" t="e">
        <f t="shared" ref="V399:V462" si="135">DATEVALUE(IF(VALUE(LEFT(C399,2))&lt;20,20,19)&amp;TEXT(S399,"00")&amp;"/"&amp;T399&amp;"/"&amp;U399)</f>
        <v>#VALUE!</v>
      </c>
      <c r="W399" s="95" t="e">
        <f t="shared" si="127"/>
        <v>#VALUE!</v>
      </c>
      <c r="X399" s="95" t="b">
        <f t="shared" si="131"/>
        <v>0</v>
      </c>
      <c r="Y399" s="76" t="str">
        <f t="shared" ref="Y399:Y462" si="136">RIGHT(C399,1)</f>
        <v/>
      </c>
      <c r="Z399" s="94" t="e" cm="1">
        <f t="array" aca="1" ref="Z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AA399" s="94" t="str">
        <f t="shared" ref="AA399:AA462" si="137">IF(C399="","",Z399=Y399)</f>
        <v/>
      </c>
      <c r="AB399" s="96" t="b">
        <f t="shared" ref="AB399:AB462" si="138">IFERROR(NOT(IF(OR(C399&lt;&gt;"",B399&lt;&gt;""),AND(X399,AA399),TRUE)),TRUE)</f>
        <v>0</v>
      </c>
      <c r="AC399" s="195">
        <f t="shared" si="128"/>
        <v>0</v>
      </c>
      <c r="AD399" s="195">
        <f>SUMIF($C$14:C398,C399,$AC$14:AC398)</f>
        <v>0</v>
      </c>
      <c r="AE399" s="15">
        <f t="shared" si="129"/>
        <v>10000</v>
      </c>
      <c r="AF399" s="195">
        <f t="shared" si="130"/>
        <v>0</v>
      </c>
    </row>
    <row r="400" spans="1:32" s="30" customFormat="1" x14ac:dyDescent="0.25">
      <c r="A400" s="19">
        <v>386</v>
      </c>
      <c r="B400" s="20"/>
      <c r="C400" s="123"/>
      <c r="D400" s="20"/>
      <c r="E400" s="20"/>
      <c r="F400" s="20"/>
      <c r="G400" s="140"/>
      <c r="H400" s="197">
        <f t="shared" ref="H400:H463" si="139">IF(R400,0,IF(ROUNDUP(AF400,0)&lt;0,0,ROUNDUP(AF400,0)))</f>
        <v>0</v>
      </c>
      <c r="I400" s="135" t="str">
        <f t="shared" ref="I400:I463" si="140">IF(K400="","",K400&amp;". ")&amp;IF(M400="","",M400&amp;". ")&amp;IF(O400="","",O400&amp;". ")</f>
        <v/>
      </c>
      <c r="J400" s="92" t="b">
        <f t="shared" ref="J400:J463" si="141">AB400</f>
        <v>0</v>
      </c>
      <c r="K400" s="92" t="str">
        <f t="shared" ref="K400:K463" si="142">IF(J400,$K$13,"")</f>
        <v/>
      </c>
      <c r="L400" s="92" t="b">
        <f>IF(C400="",FALSE,IFERROR(NOT(MATCH(C400,'Anställda och korttidsarbete'!$C:$C,0)&gt;0),TRUE))</f>
        <v>0</v>
      </c>
      <c r="M400" s="92" t="str">
        <f t="shared" ref="M400:M463" si="143">IF(L400,$M$13,"")</f>
        <v/>
      </c>
      <c r="N400" s="92" t="b">
        <f t="shared" ref="N400:N463" si="144">IF(AC400&lt;&gt;AF400,TRUE,FALSE)</f>
        <v>0</v>
      </c>
      <c r="O400" s="92" t="str">
        <f t="shared" ref="O400:O463" si="145">IF(N400,$O$13,"")</f>
        <v/>
      </c>
      <c r="P400" s="13" t="b">
        <f t="shared" ref="P400:P463" si="146">AND(COUNTA(B400:G400)&gt;0,OR(B400="",C400="",D400="",E400="",F400="",G400=""))</f>
        <v>0</v>
      </c>
      <c r="Q400" s="92" t="str">
        <f t="shared" ref="Q400:Q463" si="147">IF(P400,Q$13,"")</f>
        <v/>
      </c>
      <c r="R400" s="92" t="b">
        <f t="shared" ref="R400:R463" si="148">OR(J400,L400,P400)</f>
        <v>0</v>
      </c>
      <c r="S400" s="94" t="e">
        <f t="shared" si="132"/>
        <v>#VALUE!</v>
      </c>
      <c r="T400" s="94" t="e">
        <f t="shared" si="133"/>
        <v>#VALUE!</v>
      </c>
      <c r="U400" s="94" t="e">
        <f t="shared" si="134"/>
        <v>#VALUE!</v>
      </c>
      <c r="V400" s="95" t="e">
        <f t="shared" si="135"/>
        <v>#VALUE!</v>
      </c>
      <c r="W400" s="95" t="e">
        <f t="shared" ref="W400:W463" si="149">DATE(S400,T400,U400)</f>
        <v>#VALUE!</v>
      </c>
      <c r="X400" s="95" t="b">
        <f t="shared" si="131"/>
        <v>0</v>
      </c>
      <c r="Y400" s="76" t="str">
        <f t="shared" si="136"/>
        <v/>
      </c>
      <c r="Z400" s="94" t="e" cm="1">
        <f t="array" aca="1" ref="Z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AA400" s="94" t="str">
        <f t="shared" si="137"/>
        <v/>
      </c>
      <c r="AB400" s="96" t="b">
        <f t="shared" si="138"/>
        <v>0</v>
      </c>
      <c r="AC400" s="195">
        <f t="shared" ref="AC400:AC463" si="150">MIN(G400*60%,10000)</f>
        <v>0</v>
      </c>
      <c r="AD400" s="195">
        <f>SUMIF($C$14:C399,C400,$AC$14:AC399)</f>
        <v>0</v>
      </c>
      <c r="AE400" s="15">
        <f t="shared" ref="AE400:AE463" si="151">10000-AD400</f>
        <v>10000</v>
      </c>
      <c r="AF400" s="195">
        <f t="shared" ref="AF400:AF463" si="152">IF(AE400=10000,AC400,MIN(AE400,AC400))</f>
        <v>0</v>
      </c>
    </row>
    <row r="401" spans="1:32" s="30" customFormat="1" x14ac:dyDescent="0.25">
      <c r="A401" s="19">
        <v>387</v>
      </c>
      <c r="B401" s="20"/>
      <c r="C401" s="123"/>
      <c r="D401" s="20"/>
      <c r="E401" s="20"/>
      <c r="F401" s="20"/>
      <c r="G401" s="140"/>
      <c r="H401" s="197">
        <f t="shared" si="139"/>
        <v>0</v>
      </c>
      <c r="I401" s="135" t="str">
        <f t="shared" si="140"/>
        <v/>
      </c>
      <c r="J401" s="92" t="b">
        <f t="shared" si="141"/>
        <v>0</v>
      </c>
      <c r="K401" s="92" t="str">
        <f t="shared" si="142"/>
        <v/>
      </c>
      <c r="L401" s="92" t="b">
        <f>IF(C401="",FALSE,IFERROR(NOT(MATCH(C401,'Anställda och korttidsarbete'!$C:$C,0)&gt;0),TRUE))</f>
        <v>0</v>
      </c>
      <c r="M401" s="92" t="str">
        <f t="shared" si="143"/>
        <v/>
      </c>
      <c r="N401" s="92" t="b">
        <f t="shared" si="144"/>
        <v>0</v>
      </c>
      <c r="O401" s="92" t="str">
        <f t="shared" si="145"/>
        <v/>
      </c>
      <c r="P401" s="13" t="b">
        <f t="shared" si="146"/>
        <v>0</v>
      </c>
      <c r="Q401" s="92" t="str">
        <f t="shared" si="147"/>
        <v/>
      </c>
      <c r="R401" s="92" t="b">
        <f t="shared" si="148"/>
        <v>0</v>
      </c>
      <c r="S401" s="94" t="e">
        <f t="shared" si="132"/>
        <v>#VALUE!</v>
      </c>
      <c r="T401" s="94" t="e">
        <f t="shared" si="133"/>
        <v>#VALUE!</v>
      </c>
      <c r="U401" s="94" t="e">
        <f t="shared" si="134"/>
        <v>#VALUE!</v>
      </c>
      <c r="V401" s="95" t="e">
        <f t="shared" si="135"/>
        <v>#VALUE!</v>
      </c>
      <c r="W401" s="95" t="e">
        <f t="shared" si="149"/>
        <v>#VALUE!</v>
      </c>
      <c r="X401" s="95" t="b">
        <f t="shared" ref="X401:X464" si="153">NOT(ISERR(AND(T401&lt;13,VALUE(U401)&lt;31,V401=W401)))</f>
        <v>0</v>
      </c>
      <c r="Y401" s="76" t="str">
        <f t="shared" si="136"/>
        <v/>
      </c>
      <c r="Z401" s="94" t="e" cm="1">
        <f t="array" aca="1" ref="Z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AA401" s="94" t="str">
        <f t="shared" si="137"/>
        <v/>
      </c>
      <c r="AB401" s="96" t="b">
        <f t="shared" si="138"/>
        <v>0</v>
      </c>
      <c r="AC401" s="195">
        <f t="shared" si="150"/>
        <v>0</v>
      </c>
      <c r="AD401" s="195">
        <f>SUMIF($C$14:C400,C401,$AC$14:AC400)</f>
        <v>0</v>
      </c>
      <c r="AE401" s="15">
        <f t="shared" si="151"/>
        <v>10000</v>
      </c>
      <c r="AF401" s="195">
        <f t="shared" si="152"/>
        <v>0</v>
      </c>
    </row>
    <row r="402" spans="1:32" s="30" customFormat="1" x14ac:dyDescent="0.25">
      <c r="A402" s="19">
        <v>388</v>
      </c>
      <c r="B402" s="20"/>
      <c r="C402" s="123"/>
      <c r="D402" s="20"/>
      <c r="E402" s="20"/>
      <c r="F402" s="20"/>
      <c r="G402" s="140"/>
      <c r="H402" s="197">
        <f t="shared" si="139"/>
        <v>0</v>
      </c>
      <c r="I402" s="135" t="str">
        <f t="shared" si="140"/>
        <v/>
      </c>
      <c r="J402" s="92" t="b">
        <f t="shared" si="141"/>
        <v>0</v>
      </c>
      <c r="K402" s="92" t="str">
        <f t="shared" si="142"/>
        <v/>
      </c>
      <c r="L402" s="92" t="b">
        <f>IF(C402="",FALSE,IFERROR(NOT(MATCH(C402,'Anställda och korttidsarbete'!$C:$C,0)&gt;0),TRUE))</f>
        <v>0</v>
      </c>
      <c r="M402" s="92" t="str">
        <f t="shared" si="143"/>
        <v/>
      </c>
      <c r="N402" s="92" t="b">
        <f t="shared" si="144"/>
        <v>0</v>
      </c>
      <c r="O402" s="92" t="str">
        <f t="shared" si="145"/>
        <v/>
      </c>
      <c r="P402" s="13" t="b">
        <f t="shared" si="146"/>
        <v>0</v>
      </c>
      <c r="Q402" s="92" t="str">
        <f t="shared" si="147"/>
        <v/>
      </c>
      <c r="R402" s="92" t="b">
        <f t="shared" si="148"/>
        <v>0</v>
      </c>
      <c r="S402" s="94" t="e">
        <f t="shared" si="132"/>
        <v>#VALUE!</v>
      </c>
      <c r="T402" s="94" t="e">
        <f t="shared" si="133"/>
        <v>#VALUE!</v>
      </c>
      <c r="U402" s="94" t="e">
        <f t="shared" si="134"/>
        <v>#VALUE!</v>
      </c>
      <c r="V402" s="95" t="e">
        <f t="shared" si="135"/>
        <v>#VALUE!</v>
      </c>
      <c r="W402" s="95" t="e">
        <f t="shared" si="149"/>
        <v>#VALUE!</v>
      </c>
      <c r="X402" s="95" t="b">
        <f t="shared" si="153"/>
        <v>0</v>
      </c>
      <c r="Y402" s="76" t="str">
        <f t="shared" si="136"/>
        <v/>
      </c>
      <c r="Z402" s="94" t="e" cm="1">
        <f t="array" aca="1" ref="Z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AA402" s="94" t="str">
        <f t="shared" si="137"/>
        <v/>
      </c>
      <c r="AB402" s="96" t="b">
        <f t="shared" si="138"/>
        <v>0</v>
      </c>
      <c r="AC402" s="195">
        <f t="shared" si="150"/>
        <v>0</v>
      </c>
      <c r="AD402" s="195">
        <f>SUMIF($C$14:C401,C402,$AC$14:AC401)</f>
        <v>0</v>
      </c>
      <c r="AE402" s="15">
        <f t="shared" si="151"/>
        <v>10000</v>
      </c>
      <c r="AF402" s="195">
        <f t="shared" si="152"/>
        <v>0</v>
      </c>
    </row>
    <row r="403" spans="1:32" s="30" customFormat="1" x14ac:dyDescent="0.25">
      <c r="A403" s="19">
        <v>389</v>
      </c>
      <c r="B403" s="20"/>
      <c r="C403" s="123"/>
      <c r="D403" s="20"/>
      <c r="E403" s="20"/>
      <c r="F403" s="20"/>
      <c r="G403" s="140"/>
      <c r="H403" s="197">
        <f t="shared" si="139"/>
        <v>0</v>
      </c>
      <c r="I403" s="135" t="str">
        <f t="shared" si="140"/>
        <v/>
      </c>
      <c r="J403" s="92" t="b">
        <f t="shared" si="141"/>
        <v>0</v>
      </c>
      <c r="K403" s="92" t="str">
        <f t="shared" si="142"/>
        <v/>
      </c>
      <c r="L403" s="92" t="b">
        <f>IF(C403="",FALSE,IFERROR(NOT(MATCH(C403,'Anställda och korttidsarbete'!$C:$C,0)&gt;0),TRUE))</f>
        <v>0</v>
      </c>
      <c r="M403" s="92" t="str">
        <f t="shared" si="143"/>
        <v/>
      </c>
      <c r="N403" s="92" t="b">
        <f t="shared" si="144"/>
        <v>0</v>
      </c>
      <c r="O403" s="92" t="str">
        <f t="shared" si="145"/>
        <v/>
      </c>
      <c r="P403" s="13" t="b">
        <f t="shared" si="146"/>
        <v>0</v>
      </c>
      <c r="Q403" s="92" t="str">
        <f t="shared" si="147"/>
        <v/>
      </c>
      <c r="R403" s="92" t="b">
        <f t="shared" si="148"/>
        <v>0</v>
      </c>
      <c r="S403" s="94" t="e">
        <f t="shared" si="132"/>
        <v>#VALUE!</v>
      </c>
      <c r="T403" s="94" t="e">
        <f t="shared" si="133"/>
        <v>#VALUE!</v>
      </c>
      <c r="U403" s="94" t="e">
        <f t="shared" si="134"/>
        <v>#VALUE!</v>
      </c>
      <c r="V403" s="95" t="e">
        <f t="shared" si="135"/>
        <v>#VALUE!</v>
      </c>
      <c r="W403" s="95" t="e">
        <f t="shared" si="149"/>
        <v>#VALUE!</v>
      </c>
      <c r="X403" s="95" t="b">
        <f t="shared" si="153"/>
        <v>0</v>
      </c>
      <c r="Y403" s="76" t="str">
        <f t="shared" si="136"/>
        <v/>
      </c>
      <c r="Z403" s="94" t="e" cm="1">
        <f t="array" aca="1" ref="Z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AA403" s="94" t="str">
        <f t="shared" si="137"/>
        <v/>
      </c>
      <c r="AB403" s="96" t="b">
        <f t="shared" si="138"/>
        <v>0</v>
      </c>
      <c r="AC403" s="195">
        <f t="shared" si="150"/>
        <v>0</v>
      </c>
      <c r="AD403" s="195">
        <f>SUMIF($C$14:C402,C403,$AC$14:AC402)</f>
        <v>0</v>
      </c>
      <c r="AE403" s="15">
        <f t="shared" si="151"/>
        <v>10000</v>
      </c>
      <c r="AF403" s="195">
        <f t="shared" si="152"/>
        <v>0</v>
      </c>
    </row>
    <row r="404" spans="1:32" s="30" customFormat="1" x14ac:dyDescent="0.25">
      <c r="A404" s="19">
        <v>390</v>
      </c>
      <c r="B404" s="20"/>
      <c r="C404" s="123"/>
      <c r="D404" s="20"/>
      <c r="E404" s="20"/>
      <c r="F404" s="20"/>
      <c r="G404" s="140"/>
      <c r="H404" s="197">
        <f t="shared" si="139"/>
        <v>0</v>
      </c>
      <c r="I404" s="135" t="str">
        <f t="shared" si="140"/>
        <v/>
      </c>
      <c r="J404" s="92" t="b">
        <f t="shared" si="141"/>
        <v>0</v>
      </c>
      <c r="K404" s="92" t="str">
        <f t="shared" si="142"/>
        <v/>
      </c>
      <c r="L404" s="92" t="b">
        <f>IF(C404="",FALSE,IFERROR(NOT(MATCH(C404,'Anställda och korttidsarbete'!$C:$C,0)&gt;0),TRUE))</f>
        <v>0</v>
      </c>
      <c r="M404" s="92" t="str">
        <f t="shared" si="143"/>
        <v/>
      </c>
      <c r="N404" s="92" t="b">
        <f t="shared" si="144"/>
        <v>0</v>
      </c>
      <c r="O404" s="92" t="str">
        <f t="shared" si="145"/>
        <v/>
      </c>
      <c r="P404" s="13" t="b">
        <f t="shared" si="146"/>
        <v>0</v>
      </c>
      <c r="Q404" s="92" t="str">
        <f t="shared" si="147"/>
        <v/>
      </c>
      <c r="R404" s="92" t="b">
        <f t="shared" si="148"/>
        <v>0</v>
      </c>
      <c r="S404" s="94" t="e">
        <f t="shared" si="132"/>
        <v>#VALUE!</v>
      </c>
      <c r="T404" s="94" t="e">
        <f t="shared" si="133"/>
        <v>#VALUE!</v>
      </c>
      <c r="U404" s="94" t="e">
        <f t="shared" si="134"/>
        <v>#VALUE!</v>
      </c>
      <c r="V404" s="95" t="e">
        <f t="shared" si="135"/>
        <v>#VALUE!</v>
      </c>
      <c r="W404" s="95" t="e">
        <f t="shared" si="149"/>
        <v>#VALUE!</v>
      </c>
      <c r="X404" s="95" t="b">
        <f t="shared" si="153"/>
        <v>0</v>
      </c>
      <c r="Y404" s="76" t="str">
        <f t="shared" si="136"/>
        <v/>
      </c>
      <c r="Z404" s="94" t="e" cm="1">
        <f t="array" aca="1" ref="Z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AA404" s="94" t="str">
        <f t="shared" si="137"/>
        <v/>
      </c>
      <c r="AB404" s="96" t="b">
        <f t="shared" si="138"/>
        <v>0</v>
      </c>
      <c r="AC404" s="195">
        <f t="shared" si="150"/>
        <v>0</v>
      </c>
      <c r="AD404" s="195">
        <f>SUMIF($C$14:C403,C404,$AC$14:AC403)</f>
        <v>0</v>
      </c>
      <c r="AE404" s="15">
        <f t="shared" si="151"/>
        <v>10000</v>
      </c>
      <c r="AF404" s="195">
        <f t="shared" si="152"/>
        <v>0</v>
      </c>
    </row>
    <row r="405" spans="1:32" s="30" customFormat="1" x14ac:dyDescent="0.25">
      <c r="A405" s="19">
        <v>391</v>
      </c>
      <c r="B405" s="20"/>
      <c r="C405" s="123"/>
      <c r="D405" s="20"/>
      <c r="E405" s="20"/>
      <c r="F405" s="20"/>
      <c r="G405" s="140"/>
      <c r="H405" s="197">
        <f t="shared" si="139"/>
        <v>0</v>
      </c>
      <c r="I405" s="135" t="str">
        <f t="shared" si="140"/>
        <v/>
      </c>
      <c r="J405" s="92" t="b">
        <f t="shared" si="141"/>
        <v>0</v>
      </c>
      <c r="K405" s="92" t="str">
        <f t="shared" si="142"/>
        <v/>
      </c>
      <c r="L405" s="92" t="b">
        <f>IF(C405="",FALSE,IFERROR(NOT(MATCH(C405,'Anställda och korttidsarbete'!$C:$C,0)&gt;0),TRUE))</f>
        <v>0</v>
      </c>
      <c r="M405" s="92" t="str">
        <f t="shared" si="143"/>
        <v/>
      </c>
      <c r="N405" s="92" t="b">
        <f t="shared" si="144"/>
        <v>0</v>
      </c>
      <c r="O405" s="92" t="str">
        <f t="shared" si="145"/>
        <v/>
      </c>
      <c r="P405" s="13" t="b">
        <f t="shared" si="146"/>
        <v>0</v>
      </c>
      <c r="Q405" s="92" t="str">
        <f t="shared" si="147"/>
        <v/>
      </c>
      <c r="R405" s="92" t="b">
        <f t="shared" si="148"/>
        <v>0</v>
      </c>
      <c r="S405" s="94" t="e">
        <f t="shared" si="132"/>
        <v>#VALUE!</v>
      </c>
      <c r="T405" s="94" t="e">
        <f t="shared" si="133"/>
        <v>#VALUE!</v>
      </c>
      <c r="U405" s="94" t="e">
        <f t="shared" si="134"/>
        <v>#VALUE!</v>
      </c>
      <c r="V405" s="95" t="e">
        <f t="shared" si="135"/>
        <v>#VALUE!</v>
      </c>
      <c r="W405" s="95" t="e">
        <f t="shared" si="149"/>
        <v>#VALUE!</v>
      </c>
      <c r="X405" s="95" t="b">
        <f t="shared" si="153"/>
        <v>0</v>
      </c>
      <c r="Y405" s="76" t="str">
        <f t="shared" si="136"/>
        <v/>
      </c>
      <c r="Z405" s="94" t="e" cm="1">
        <f t="array" aca="1" ref="Z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AA405" s="94" t="str">
        <f t="shared" si="137"/>
        <v/>
      </c>
      <c r="AB405" s="96" t="b">
        <f t="shared" si="138"/>
        <v>0</v>
      </c>
      <c r="AC405" s="195">
        <f t="shared" si="150"/>
        <v>0</v>
      </c>
      <c r="AD405" s="195">
        <f>SUMIF($C$14:C404,C405,$AC$14:AC404)</f>
        <v>0</v>
      </c>
      <c r="AE405" s="15">
        <f t="shared" si="151"/>
        <v>10000</v>
      </c>
      <c r="AF405" s="195">
        <f t="shared" si="152"/>
        <v>0</v>
      </c>
    </row>
    <row r="406" spans="1:32" s="30" customFormat="1" x14ac:dyDescent="0.25">
      <c r="A406" s="19">
        <v>392</v>
      </c>
      <c r="B406" s="20"/>
      <c r="C406" s="123"/>
      <c r="D406" s="20"/>
      <c r="E406" s="20"/>
      <c r="F406" s="20"/>
      <c r="G406" s="140"/>
      <c r="H406" s="197">
        <f t="shared" si="139"/>
        <v>0</v>
      </c>
      <c r="I406" s="135" t="str">
        <f t="shared" si="140"/>
        <v/>
      </c>
      <c r="J406" s="92" t="b">
        <f t="shared" si="141"/>
        <v>0</v>
      </c>
      <c r="K406" s="92" t="str">
        <f t="shared" si="142"/>
        <v/>
      </c>
      <c r="L406" s="92" t="b">
        <f>IF(C406="",FALSE,IFERROR(NOT(MATCH(C406,'Anställda och korttidsarbete'!$C:$C,0)&gt;0),TRUE))</f>
        <v>0</v>
      </c>
      <c r="M406" s="92" t="str">
        <f t="shared" si="143"/>
        <v/>
      </c>
      <c r="N406" s="92" t="b">
        <f t="shared" si="144"/>
        <v>0</v>
      </c>
      <c r="O406" s="92" t="str">
        <f t="shared" si="145"/>
        <v/>
      </c>
      <c r="P406" s="13" t="b">
        <f t="shared" si="146"/>
        <v>0</v>
      </c>
      <c r="Q406" s="92" t="str">
        <f t="shared" si="147"/>
        <v/>
      </c>
      <c r="R406" s="92" t="b">
        <f t="shared" si="148"/>
        <v>0</v>
      </c>
      <c r="S406" s="94" t="e">
        <f t="shared" si="132"/>
        <v>#VALUE!</v>
      </c>
      <c r="T406" s="94" t="e">
        <f t="shared" si="133"/>
        <v>#VALUE!</v>
      </c>
      <c r="U406" s="94" t="e">
        <f t="shared" si="134"/>
        <v>#VALUE!</v>
      </c>
      <c r="V406" s="95" t="e">
        <f t="shared" si="135"/>
        <v>#VALUE!</v>
      </c>
      <c r="W406" s="95" t="e">
        <f t="shared" si="149"/>
        <v>#VALUE!</v>
      </c>
      <c r="X406" s="95" t="b">
        <f t="shared" si="153"/>
        <v>0</v>
      </c>
      <c r="Y406" s="76" t="str">
        <f t="shared" si="136"/>
        <v/>
      </c>
      <c r="Z406" s="94" t="e" cm="1">
        <f t="array" aca="1" ref="Z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AA406" s="94" t="str">
        <f t="shared" si="137"/>
        <v/>
      </c>
      <c r="AB406" s="96" t="b">
        <f t="shared" si="138"/>
        <v>0</v>
      </c>
      <c r="AC406" s="195">
        <f t="shared" si="150"/>
        <v>0</v>
      </c>
      <c r="AD406" s="195">
        <f>SUMIF($C$14:C405,C406,$AC$14:AC405)</f>
        <v>0</v>
      </c>
      <c r="AE406" s="15">
        <f t="shared" si="151"/>
        <v>10000</v>
      </c>
      <c r="AF406" s="195">
        <f t="shared" si="152"/>
        <v>0</v>
      </c>
    </row>
    <row r="407" spans="1:32" s="30" customFormat="1" x14ac:dyDescent="0.25">
      <c r="A407" s="19">
        <v>393</v>
      </c>
      <c r="B407" s="20"/>
      <c r="C407" s="123"/>
      <c r="D407" s="20"/>
      <c r="E407" s="20"/>
      <c r="F407" s="20"/>
      <c r="G407" s="140"/>
      <c r="H407" s="197">
        <f t="shared" si="139"/>
        <v>0</v>
      </c>
      <c r="I407" s="135" t="str">
        <f t="shared" si="140"/>
        <v/>
      </c>
      <c r="J407" s="92" t="b">
        <f t="shared" si="141"/>
        <v>0</v>
      </c>
      <c r="K407" s="92" t="str">
        <f t="shared" si="142"/>
        <v/>
      </c>
      <c r="L407" s="92" t="b">
        <f>IF(C407="",FALSE,IFERROR(NOT(MATCH(C407,'Anställda och korttidsarbete'!$C:$C,0)&gt;0),TRUE))</f>
        <v>0</v>
      </c>
      <c r="M407" s="92" t="str">
        <f t="shared" si="143"/>
        <v/>
      </c>
      <c r="N407" s="92" t="b">
        <f t="shared" si="144"/>
        <v>0</v>
      </c>
      <c r="O407" s="92" t="str">
        <f t="shared" si="145"/>
        <v/>
      </c>
      <c r="P407" s="13" t="b">
        <f t="shared" si="146"/>
        <v>0</v>
      </c>
      <c r="Q407" s="92" t="str">
        <f t="shared" si="147"/>
        <v/>
      </c>
      <c r="R407" s="92" t="b">
        <f t="shared" si="148"/>
        <v>0</v>
      </c>
      <c r="S407" s="94" t="e">
        <f t="shared" si="132"/>
        <v>#VALUE!</v>
      </c>
      <c r="T407" s="94" t="e">
        <f t="shared" si="133"/>
        <v>#VALUE!</v>
      </c>
      <c r="U407" s="94" t="e">
        <f t="shared" si="134"/>
        <v>#VALUE!</v>
      </c>
      <c r="V407" s="95" t="e">
        <f t="shared" si="135"/>
        <v>#VALUE!</v>
      </c>
      <c r="W407" s="95" t="e">
        <f t="shared" si="149"/>
        <v>#VALUE!</v>
      </c>
      <c r="X407" s="95" t="b">
        <f t="shared" si="153"/>
        <v>0</v>
      </c>
      <c r="Y407" s="76" t="str">
        <f t="shared" si="136"/>
        <v/>
      </c>
      <c r="Z407" s="94" t="e" cm="1">
        <f t="array" aca="1" ref="Z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AA407" s="94" t="str">
        <f t="shared" si="137"/>
        <v/>
      </c>
      <c r="AB407" s="96" t="b">
        <f t="shared" si="138"/>
        <v>0</v>
      </c>
      <c r="AC407" s="195">
        <f t="shared" si="150"/>
        <v>0</v>
      </c>
      <c r="AD407" s="195">
        <f>SUMIF($C$14:C406,C407,$AC$14:AC406)</f>
        <v>0</v>
      </c>
      <c r="AE407" s="15">
        <f t="shared" si="151"/>
        <v>10000</v>
      </c>
      <c r="AF407" s="195">
        <f t="shared" si="152"/>
        <v>0</v>
      </c>
    </row>
    <row r="408" spans="1:32" s="30" customFormat="1" x14ac:dyDescent="0.25">
      <c r="A408" s="19">
        <v>394</v>
      </c>
      <c r="B408" s="20"/>
      <c r="C408" s="123"/>
      <c r="D408" s="20"/>
      <c r="E408" s="20"/>
      <c r="F408" s="20"/>
      <c r="G408" s="140"/>
      <c r="H408" s="197">
        <f t="shared" si="139"/>
        <v>0</v>
      </c>
      <c r="I408" s="135" t="str">
        <f t="shared" si="140"/>
        <v/>
      </c>
      <c r="J408" s="92" t="b">
        <f t="shared" si="141"/>
        <v>0</v>
      </c>
      <c r="K408" s="92" t="str">
        <f t="shared" si="142"/>
        <v/>
      </c>
      <c r="L408" s="92" t="b">
        <f>IF(C408="",FALSE,IFERROR(NOT(MATCH(C408,'Anställda och korttidsarbete'!$C:$C,0)&gt;0),TRUE))</f>
        <v>0</v>
      </c>
      <c r="M408" s="92" t="str">
        <f t="shared" si="143"/>
        <v/>
      </c>
      <c r="N408" s="92" t="b">
        <f t="shared" si="144"/>
        <v>0</v>
      </c>
      <c r="O408" s="92" t="str">
        <f t="shared" si="145"/>
        <v/>
      </c>
      <c r="P408" s="13" t="b">
        <f t="shared" si="146"/>
        <v>0</v>
      </c>
      <c r="Q408" s="92" t="str">
        <f t="shared" si="147"/>
        <v/>
      </c>
      <c r="R408" s="92" t="b">
        <f t="shared" si="148"/>
        <v>0</v>
      </c>
      <c r="S408" s="94" t="e">
        <f t="shared" si="132"/>
        <v>#VALUE!</v>
      </c>
      <c r="T408" s="94" t="e">
        <f t="shared" si="133"/>
        <v>#VALUE!</v>
      </c>
      <c r="U408" s="94" t="e">
        <f t="shared" si="134"/>
        <v>#VALUE!</v>
      </c>
      <c r="V408" s="95" t="e">
        <f t="shared" si="135"/>
        <v>#VALUE!</v>
      </c>
      <c r="W408" s="95" t="e">
        <f t="shared" si="149"/>
        <v>#VALUE!</v>
      </c>
      <c r="X408" s="95" t="b">
        <f t="shared" si="153"/>
        <v>0</v>
      </c>
      <c r="Y408" s="76" t="str">
        <f t="shared" si="136"/>
        <v/>
      </c>
      <c r="Z408" s="94" t="e" cm="1">
        <f t="array" aca="1" ref="Z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AA408" s="94" t="str">
        <f t="shared" si="137"/>
        <v/>
      </c>
      <c r="AB408" s="96" t="b">
        <f t="shared" si="138"/>
        <v>0</v>
      </c>
      <c r="AC408" s="195">
        <f t="shared" si="150"/>
        <v>0</v>
      </c>
      <c r="AD408" s="195">
        <f>SUMIF($C$14:C407,C408,$AC$14:AC407)</f>
        <v>0</v>
      </c>
      <c r="AE408" s="15">
        <f t="shared" si="151"/>
        <v>10000</v>
      </c>
      <c r="AF408" s="195">
        <f t="shared" si="152"/>
        <v>0</v>
      </c>
    </row>
    <row r="409" spans="1:32" s="30" customFormat="1" x14ac:dyDescent="0.25">
      <c r="A409" s="19">
        <v>395</v>
      </c>
      <c r="B409" s="20"/>
      <c r="C409" s="123"/>
      <c r="D409" s="20"/>
      <c r="E409" s="20"/>
      <c r="F409" s="20"/>
      <c r="G409" s="140"/>
      <c r="H409" s="197">
        <f t="shared" si="139"/>
        <v>0</v>
      </c>
      <c r="I409" s="135" t="str">
        <f t="shared" si="140"/>
        <v/>
      </c>
      <c r="J409" s="92" t="b">
        <f t="shared" si="141"/>
        <v>0</v>
      </c>
      <c r="K409" s="92" t="str">
        <f t="shared" si="142"/>
        <v/>
      </c>
      <c r="L409" s="92" t="b">
        <f>IF(C409="",FALSE,IFERROR(NOT(MATCH(C409,'Anställda och korttidsarbete'!$C:$C,0)&gt;0),TRUE))</f>
        <v>0</v>
      </c>
      <c r="M409" s="92" t="str">
        <f t="shared" si="143"/>
        <v/>
      </c>
      <c r="N409" s="92" t="b">
        <f t="shared" si="144"/>
        <v>0</v>
      </c>
      <c r="O409" s="92" t="str">
        <f t="shared" si="145"/>
        <v/>
      </c>
      <c r="P409" s="13" t="b">
        <f t="shared" si="146"/>
        <v>0</v>
      </c>
      <c r="Q409" s="92" t="str">
        <f t="shared" si="147"/>
        <v/>
      </c>
      <c r="R409" s="92" t="b">
        <f t="shared" si="148"/>
        <v>0</v>
      </c>
      <c r="S409" s="94" t="e">
        <f t="shared" si="132"/>
        <v>#VALUE!</v>
      </c>
      <c r="T409" s="94" t="e">
        <f t="shared" si="133"/>
        <v>#VALUE!</v>
      </c>
      <c r="U409" s="94" t="e">
        <f t="shared" si="134"/>
        <v>#VALUE!</v>
      </c>
      <c r="V409" s="95" t="e">
        <f t="shared" si="135"/>
        <v>#VALUE!</v>
      </c>
      <c r="W409" s="95" t="e">
        <f t="shared" si="149"/>
        <v>#VALUE!</v>
      </c>
      <c r="X409" s="95" t="b">
        <f t="shared" si="153"/>
        <v>0</v>
      </c>
      <c r="Y409" s="76" t="str">
        <f t="shared" si="136"/>
        <v/>
      </c>
      <c r="Z409" s="94" t="e" cm="1">
        <f t="array" aca="1" ref="Z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AA409" s="94" t="str">
        <f t="shared" si="137"/>
        <v/>
      </c>
      <c r="AB409" s="96" t="b">
        <f t="shared" si="138"/>
        <v>0</v>
      </c>
      <c r="AC409" s="195">
        <f t="shared" si="150"/>
        <v>0</v>
      </c>
      <c r="AD409" s="195">
        <f>SUMIF($C$14:C408,C409,$AC$14:AC408)</f>
        <v>0</v>
      </c>
      <c r="AE409" s="15">
        <f t="shared" si="151"/>
        <v>10000</v>
      </c>
      <c r="AF409" s="195">
        <f t="shared" si="152"/>
        <v>0</v>
      </c>
    </row>
    <row r="410" spans="1:32" s="30" customFormat="1" x14ac:dyDescent="0.25">
      <c r="A410" s="19">
        <v>396</v>
      </c>
      <c r="B410" s="20"/>
      <c r="C410" s="123"/>
      <c r="D410" s="20"/>
      <c r="E410" s="20"/>
      <c r="F410" s="20"/>
      <c r="G410" s="140"/>
      <c r="H410" s="197">
        <f t="shared" si="139"/>
        <v>0</v>
      </c>
      <c r="I410" s="135" t="str">
        <f t="shared" si="140"/>
        <v/>
      </c>
      <c r="J410" s="92" t="b">
        <f t="shared" si="141"/>
        <v>0</v>
      </c>
      <c r="K410" s="92" t="str">
        <f t="shared" si="142"/>
        <v/>
      </c>
      <c r="L410" s="92" t="b">
        <f>IF(C410="",FALSE,IFERROR(NOT(MATCH(C410,'Anställda och korttidsarbete'!$C:$C,0)&gt;0),TRUE))</f>
        <v>0</v>
      </c>
      <c r="M410" s="92" t="str">
        <f t="shared" si="143"/>
        <v/>
      </c>
      <c r="N410" s="92" t="b">
        <f t="shared" si="144"/>
        <v>0</v>
      </c>
      <c r="O410" s="92" t="str">
        <f t="shared" si="145"/>
        <v/>
      </c>
      <c r="P410" s="13" t="b">
        <f t="shared" si="146"/>
        <v>0</v>
      </c>
      <c r="Q410" s="92" t="str">
        <f t="shared" si="147"/>
        <v/>
      </c>
      <c r="R410" s="92" t="b">
        <f t="shared" si="148"/>
        <v>0</v>
      </c>
      <c r="S410" s="94" t="e">
        <f t="shared" si="132"/>
        <v>#VALUE!</v>
      </c>
      <c r="T410" s="94" t="e">
        <f t="shared" si="133"/>
        <v>#VALUE!</v>
      </c>
      <c r="U410" s="94" t="e">
        <f t="shared" si="134"/>
        <v>#VALUE!</v>
      </c>
      <c r="V410" s="95" t="e">
        <f t="shared" si="135"/>
        <v>#VALUE!</v>
      </c>
      <c r="W410" s="95" t="e">
        <f t="shared" si="149"/>
        <v>#VALUE!</v>
      </c>
      <c r="X410" s="95" t="b">
        <f t="shared" si="153"/>
        <v>0</v>
      </c>
      <c r="Y410" s="76" t="str">
        <f t="shared" si="136"/>
        <v/>
      </c>
      <c r="Z410" s="94" t="e" cm="1">
        <f t="array" aca="1" ref="Z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AA410" s="94" t="str">
        <f t="shared" si="137"/>
        <v/>
      </c>
      <c r="AB410" s="96" t="b">
        <f t="shared" si="138"/>
        <v>0</v>
      </c>
      <c r="AC410" s="195">
        <f t="shared" si="150"/>
        <v>0</v>
      </c>
      <c r="AD410" s="195">
        <f>SUMIF($C$14:C409,C410,$AC$14:AC409)</f>
        <v>0</v>
      </c>
      <c r="AE410" s="15">
        <f t="shared" si="151"/>
        <v>10000</v>
      </c>
      <c r="AF410" s="195">
        <f t="shared" si="152"/>
        <v>0</v>
      </c>
    </row>
    <row r="411" spans="1:32" s="30" customFormat="1" x14ac:dyDescent="0.25">
      <c r="A411" s="19">
        <v>397</v>
      </c>
      <c r="B411" s="20"/>
      <c r="C411" s="123"/>
      <c r="D411" s="20"/>
      <c r="E411" s="20"/>
      <c r="F411" s="20"/>
      <c r="G411" s="140"/>
      <c r="H411" s="197">
        <f t="shared" si="139"/>
        <v>0</v>
      </c>
      <c r="I411" s="135" t="str">
        <f t="shared" si="140"/>
        <v/>
      </c>
      <c r="J411" s="92" t="b">
        <f t="shared" si="141"/>
        <v>0</v>
      </c>
      <c r="K411" s="92" t="str">
        <f t="shared" si="142"/>
        <v/>
      </c>
      <c r="L411" s="92" t="b">
        <f>IF(C411="",FALSE,IFERROR(NOT(MATCH(C411,'Anställda och korttidsarbete'!$C:$C,0)&gt;0),TRUE))</f>
        <v>0</v>
      </c>
      <c r="M411" s="92" t="str">
        <f t="shared" si="143"/>
        <v/>
      </c>
      <c r="N411" s="92" t="b">
        <f t="shared" si="144"/>
        <v>0</v>
      </c>
      <c r="O411" s="92" t="str">
        <f t="shared" si="145"/>
        <v/>
      </c>
      <c r="P411" s="13" t="b">
        <f t="shared" si="146"/>
        <v>0</v>
      </c>
      <c r="Q411" s="92" t="str">
        <f t="shared" si="147"/>
        <v/>
      </c>
      <c r="R411" s="92" t="b">
        <f t="shared" si="148"/>
        <v>0</v>
      </c>
      <c r="S411" s="94" t="e">
        <f t="shared" si="132"/>
        <v>#VALUE!</v>
      </c>
      <c r="T411" s="94" t="e">
        <f t="shared" si="133"/>
        <v>#VALUE!</v>
      </c>
      <c r="U411" s="94" t="e">
        <f t="shared" si="134"/>
        <v>#VALUE!</v>
      </c>
      <c r="V411" s="95" t="e">
        <f t="shared" si="135"/>
        <v>#VALUE!</v>
      </c>
      <c r="W411" s="95" t="e">
        <f t="shared" si="149"/>
        <v>#VALUE!</v>
      </c>
      <c r="X411" s="95" t="b">
        <f t="shared" si="153"/>
        <v>0</v>
      </c>
      <c r="Y411" s="76" t="str">
        <f t="shared" si="136"/>
        <v/>
      </c>
      <c r="Z411" s="94" t="e" cm="1">
        <f t="array" aca="1" ref="Z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AA411" s="94" t="str">
        <f t="shared" si="137"/>
        <v/>
      </c>
      <c r="AB411" s="96" t="b">
        <f t="shared" si="138"/>
        <v>0</v>
      </c>
      <c r="AC411" s="195">
        <f t="shared" si="150"/>
        <v>0</v>
      </c>
      <c r="AD411" s="195">
        <f>SUMIF($C$14:C410,C411,$AC$14:AC410)</f>
        <v>0</v>
      </c>
      <c r="AE411" s="15">
        <f t="shared" si="151"/>
        <v>10000</v>
      </c>
      <c r="AF411" s="195">
        <f t="shared" si="152"/>
        <v>0</v>
      </c>
    </row>
    <row r="412" spans="1:32" s="30" customFormat="1" x14ac:dyDescent="0.25">
      <c r="A412" s="19">
        <v>398</v>
      </c>
      <c r="B412" s="20"/>
      <c r="C412" s="123"/>
      <c r="D412" s="20"/>
      <c r="E412" s="20"/>
      <c r="F412" s="20"/>
      <c r="G412" s="140"/>
      <c r="H412" s="197">
        <f t="shared" si="139"/>
        <v>0</v>
      </c>
      <c r="I412" s="135" t="str">
        <f t="shared" si="140"/>
        <v/>
      </c>
      <c r="J412" s="92" t="b">
        <f t="shared" si="141"/>
        <v>0</v>
      </c>
      <c r="K412" s="92" t="str">
        <f t="shared" si="142"/>
        <v/>
      </c>
      <c r="L412" s="92" t="b">
        <f>IF(C412="",FALSE,IFERROR(NOT(MATCH(C412,'Anställda och korttidsarbete'!$C:$C,0)&gt;0),TRUE))</f>
        <v>0</v>
      </c>
      <c r="M412" s="92" t="str">
        <f t="shared" si="143"/>
        <v/>
      </c>
      <c r="N412" s="92" t="b">
        <f t="shared" si="144"/>
        <v>0</v>
      </c>
      <c r="O412" s="92" t="str">
        <f t="shared" si="145"/>
        <v/>
      </c>
      <c r="P412" s="13" t="b">
        <f t="shared" si="146"/>
        <v>0</v>
      </c>
      <c r="Q412" s="92" t="str">
        <f t="shared" si="147"/>
        <v/>
      </c>
      <c r="R412" s="92" t="b">
        <f t="shared" si="148"/>
        <v>0</v>
      </c>
      <c r="S412" s="94" t="e">
        <f t="shared" si="132"/>
        <v>#VALUE!</v>
      </c>
      <c r="T412" s="94" t="e">
        <f t="shared" si="133"/>
        <v>#VALUE!</v>
      </c>
      <c r="U412" s="94" t="e">
        <f t="shared" si="134"/>
        <v>#VALUE!</v>
      </c>
      <c r="V412" s="95" t="e">
        <f t="shared" si="135"/>
        <v>#VALUE!</v>
      </c>
      <c r="W412" s="95" t="e">
        <f t="shared" si="149"/>
        <v>#VALUE!</v>
      </c>
      <c r="X412" s="95" t="b">
        <f t="shared" si="153"/>
        <v>0</v>
      </c>
      <c r="Y412" s="76" t="str">
        <f t="shared" si="136"/>
        <v/>
      </c>
      <c r="Z412" s="94" t="e" cm="1">
        <f t="array" aca="1" ref="Z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AA412" s="94" t="str">
        <f t="shared" si="137"/>
        <v/>
      </c>
      <c r="AB412" s="96" t="b">
        <f t="shared" si="138"/>
        <v>0</v>
      </c>
      <c r="AC412" s="195">
        <f t="shared" si="150"/>
        <v>0</v>
      </c>
      <c r="AD412" s="195">
        <f>SUMIF($C$14:C411,C412,$AC$14:AC411)</f>
        <v>0</v>
      </c>
      <c r="AE412" s="15">
        <f t="shared" si="151"/>
        <v>10000</v>
      </c>
      <c r="AF412" s="195">
        <f t="shared" si="152"/>
        <v>0</v>
      </c>
    </row>
    <row r="413" spans="1:32" s="30" customFormat="1" x14ac:dyDescent="0.25">
      <c r="A413" s="19">
        <v>399</v>
      </c>
      <c r="B413" s="20"/>
      <c r="C413" s="123"/>
      <c r="D413" s="20"/>
      <c r="E413" s="20"/>
      <c r="F413" s="20"/>
      <c r="G413" s="140"/>
      <c r="H413" s="197">
        <f t="shared" si="139"/>
        <v>0</v>
      </c>
      <c r="I413" s="135" t="str">
        <f t="shared" si="140"/>
        <v/>
      </c>
      <c r="J413" s="92" t="b">
        <f t="shared" si="141"/>
        <v>0</v>
      </c>
      <c r="K413" s="92" t="str">
        <f t="shared" si="142"/>
        <v/>
      </c>
      <c r="L413" s="92" t="b">
        <f>IF(C413="",FALSE,IFERROR(NOT(MATCH(C413,'Anställda och korttidsarbete'!$C:$C,0)&gt;0),TRUE))</f>
        <v>0</v>
      </c>
      <c r="M413" s="92" t="str">
        <f t="shared" si="143"/>
        <v/>
      </c>
      <c r="N413" s="92" t="b">
        <f t="shared" si="144"/>
        <v>0</v>
      </c>
      <c r="O413" s="92" t="str">
        <f t="shared" si="145"/>
        <v/>
      </c>
      <c r="P413" s="13" t="b">
        <f t="shared" si="146"/>
        <v>0</v>
      </c>
      <c r="Q413" s="92" t="str">
        <f t="shared" si="147"/>
        <v/>
      </c>
      <c r="R413" s="92" t="b">
        <f t="shared" si="148"/>
        <v>0</v>
      </c>
      <c r="S413" s="94" t="e">
        <f t="shared" si="132"/>
        <v>#VALUE!</v>
      </c>
      <c r="T413" s="94" t="e">
        <f t="shared" si="133"/>
        <v>#VALUE!</v>
      </c>
      <c r="U413" s="94" t="e">
        <f t="shared" si="134"/>
        <v>#VALUE!</v>
      </c>
      <c r="V413" s="95" t="e">
        <f t="shared" si="135"/>
        <v>#VALUE!</v>
      </c>
      <c r="W413" s="95" t="e">
        <f t="shared" si="149"/>
        <v>#VALUE!</v>
      </c>
      <c r="X413" s="95" t="b">
        <f t="shared" si="153"/>
        <v>0</v>
      </c>
      <c r="Y413" s="76" t="str">
        <f t="shared" si="136"/>
        <v/>
      </c>
      <c r="Z413" s="94" t="e" cm="1">
        <f t="array" aca="1" ref="Z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AA413" s="94" t="str">
        <f t="shared" si="137"/>
        <v/>
      </c>
      <c r="AB413" s="96" t="b">
        <f t="shared" si="138"/>
        <v>0</v>
      </c>
      <c r="AC413" s="195">
        <f t="shared" si="150"/>
        <v>0</v>
      </c>
      <c r="AD413" s="195">
        <f>SUMIF($C$14:C412,C413,$AC$14:AC412)</f>
        <v>0</v>
      </c>
      <c r="AE413" s="15">
        <f t="shared" si="151"/>
        <v>10000</v>
      </c>
      <c r="AF413" s="195">
        <f t="shared" si="152"/>
        <v>0</v>
      </c>
    </row>
    <row r="414" spans="1:32" s="30" customFormat="1" x14ac:dyDescent="0.25">
      <c r="A414" s="19">
        <v>400</v>
      </c>
      <c r="B414" s="20"/>
      <c r="C414" s="123"/>
      <c r="D414" s="20"/>
      <c r="E414" s="20"/>
      <c r="F414" s="20"/>
      <c r="G414" s="140"/>
      <c r="H414" s="197">
        <f t="shared" si="139"/>
        <v>0</v>
      </c>
      <c r="I414" s="135" t="str">
        <f t="shared" si="140"/>
        <v/>
      </c>
      <c r="J414" s="92" t="b">
        <f t="shared" si="141"/>
        <v>0</v>
      </c>
      <c r="K414" s="92" t="str">
        <f t="shared" si="142"/>
        <v/>
      </c>
      <c r="L414" s="92" t="b">
        <f>IF(C414="",FALSE,IFERROR(NOT(MATCH(C414,'Anställda och korttidsarbete'!$C:$C,0)&gt;0),TRUE))</f>
        <v>0</v>
      </c>
      <c r="M414" s="92" t="str">
        <f t="shared" si="143"/>
        <v/>
      </c>
      <c r="N414" s="92" t="b">
        <f t="shared" si="144"/>
        <v>0</v>
      </c>
      <c r="O414" s="92" t="str">
        <f t="shared" si="145"/>
        <v/>
      </c>
      <c r="P414" s="13" t="b">
        <f t="shared" si="146"/>
        <v>0</v>
      </c>
      <c r="Q414" s="92" t="str">
        <f t="shared" si="147"/>
        <v/>
      </c>
      <c r="R414" s="92" t="b">
        <f t="shared" si="148"/>
        <v>0</v>
      </c>
      <c r="S414" s="94" t="e">
        <f t="shared" si="132"/>
        <v>#VALUE!</v>
      </c>
      <c r="T414" s="94" t="e">
        <f t="shared" si="133"/>
        <v>#VALUE!</v>
      </c>
      <c r="U414" s="94" t="e">
        <f t="shared" si="134"/>
        <v>#VALUE!</v>
      </c>
      <c r="V414" s="95" t="e">
        <f t="shared" si="135"/>
        <v>#VALUE!</v>
      </c>
      <c r="W414" s="95" t="e">
        <f t="shared" si="149"/>
        <v>#VALUE!</v>
      </c>
      <c r="X414" s="95" t="b">
        <f t="shared" si="153"/>
        <v>0</v>
      </c>
      <c r="Y414" s="76" t="str">
        <f t="shared" si="136"/>
        <v/>
      </c>
      <c r="Z414" s="94" t="e" cm="1">
        <f t="array" aca="1" ref="Z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AA414" s="94" t="str">
        <f t="shared" si="137"/>
        <v/>
      </c>
      <c r="AB414" s="96" t="b">
        <f t="shared" si="138"/>
        <v>0</v>
      </c>
      <c r="AC414" s="195">
        <f t="shared" si="150"/>
        <v>0</v>
      </c>
      <c r="AD414" s="195">
        <f>SUMIF($C$14:C413,C414,$AC$14:AC413)</f>
        <v>0</v>
      </c>
      <c r="AE414" s="15">
        <f t="shared" si="151"/>
        <v>10000</v>
      </c>
      <c r="AF414" s="195">
        <f t="shared" si="152"/>
        <v>0</v>
      </c>
    </row>
    <row r="415" spans="1:32" s="30" customFormat="1" x14ac:dyDescent="0.25">
      <c r="A415" s="19">
        <v>401</v>
      </c>
      <c r="B415" s="20"/>
      <c r="C415" s="123"/>
      <c r="D415" s="20"/>
      <c r="E415" s="20"/>
      <c r="F415" s="20"/>
      <c r="G415" s="140"/>
      <c r="H415" s="197">
        <f t="shared" si="139"/>
        <v>0</v>
      </c>
      <c r="I415" s="135" t="str">
        <f t="shared" si="140"/>
        <v/>
      </c>
      <c r="J415" s="92" t="b">
        <f t="shared" si="141"/>
        <v>0</v>
      </c>
      <c r="K415" s="92" t="str">
        <f t="shared" si="142"/>
        <v/>
      </c>
      <c r="L415" s="92" t="b">
        <f>IF(C415="",FALSE,IFERROR(NOT(MATCH(C415,'Anställda och korttidsarbete'!$C:$C,0)&gt;0),TRUE))</f>
        <v>0</v>
      </c>
      <c r="M415" s="92" t="str">
        <f t="shared" si="143"/>
        <v/>
      </c>
      <c r="N415" s="92" t="b">
        <f t="shared" si="144"/>
        <v>0</v>
      </c>
      <c r="O415" s="92" t="str">
        <f t="shared" si="145"/>
        <v/>
      </c>
      <c r="P415" s="13" t="b">
        <f t="shared" si="146"/>
        <v>0</v>
      </c>
      <c r="Q415" s="92" t="str">
        <f t="shared" si="147"/>
        <v/>
      </c>
      <c r="R415" s="92" t="b">
        <f t="shared" si="148"/>
        <v>0</v>
      </c>
      <c r="S415" s="94" t="e">
        <f t="shared" si="132"/>
        <v>#VALUE!</v>
      </c>
      <c r="T415" s="94" t="e">
        <f t="shared" si="133"/>
        <v>#VALUE!</v>
      </c>
      <c r="U415" s="94" t="e">
        <f t="shared" si="134"/>
        <v>#VALUE!</v>
      </c>
      <c r="V415" s="95" t="e">
        <f t="shared" si="135"/>
        <v>#VALUE!</v>
      </c>
      <c r="W415" s="95" t="e">
        <f t="shared" si="149"/>
        <v>#VALUE!</v>
      </c>
      <c r="X415" s="95" t="b">
        <f t="shared" si="153"/>
        <v>0</v>
      </c>
      <c r="Y415" s="76" t="str">
        <f t="shared" si="136"/>
        <v/>
      </c>
      <c r="Z415" s="94" t="e" cm="1">
        <f t="array" aca="1" ref="Z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AA415" s="94" t="str">
        <f t="shared" si="137"/>
        <v/>
      </c>
      <c r="AB415" s="96" t="b">
        <f t="shared" si="138"/>
        <v>0</v>
      </c>
      <c r="AC415" s="195">
        <f t="shared" si="150"/>
        <v>0</v>
      </c>
      <c r="AD415" s="195">
        <f>SUMIF($C$14:C414,C415,$AC$14:AC414)</f>
        <v>0</v>
      </c>
      <c r="AE415" s="15">
        <f t="shared" si="151"/>
        <v>10000</v>
      </c>
      <c r="AF415" s="195">
        <f t="shared" si="152"/>
        <v>0</v>
      </c>
    </row>
    <row r="416" spans="1:32" s="30" customFormat="1" x14ac:dyDescent="0.25">
      <c r="A416" s="19">
        <v>402</v>
      </c>
      <c r="B416" s="20"/>
      <c r="C416" s="123"/>
      <c r="D416" s="20"/>
      <c r="E416" s="20"/>
      <c r="F416" s="20"/>
      <c r="G416" s="140"/>
      <c r="H416" s="197">
        <f t="shared" si="139"/>
        <v>0</v>
      </c>
      <c r="I416" s="135" t="str">
        <f t="shared" si="140"/>
        <v/>
      </c>
      <c r="J416" s="92" t="b">
        <f t="shared" si="141"/>
        <v>0</v>
      </c>
      <c r="K416" s="92" t="str">
        <f t="shared" si="142"/>
        <v/>
      </c>
      <c r="L416" s="92" t="b">
        <f>IF(C416="",FALSE,IFERROR(NOT(MATCH(C416,'Anställda och korttidsarbete'!$C:$C,0)&gt;0),TRUE))</f>
        <v>0</v>
      </c>
      <c r="M416" s="92" t="str">
        <f t="shared" si="143"/>
        <v/>
      </c>
      <c r="N416" s="92" t="b">
        <f t="shared" si="144"/>
        <v>0</v>
      </c>
      <c r="O416" s="92" t="str">
        <f t="shared" si="145"/>
        <v/>
      </c>
      <c r="P416" s="13" t="b">
        <f t="shared" si="146"/>
        <v>0</v>
      </c>
      <c r="Q416" s="92" t="str">
        <f t="shared" si="147"/>
        <v/>
      </c>
      <c r="R416" s="92" t="b">
        <f t="shared" si="148"/>
        <v>0</v>
      </c>
      <c r="S416" s="94" t="e">
        <f t="shared" si="132"/>
        <v>#VALUE!</v>
      </c>
      <c r="T416" s="94" t="e">
        <f t="shared" si="133"/>
        <v>#VALUE!</v>
      </c>
      <c r="U416" s="94" t="e">
        <f t="shared" si="134"/>
        <v>#VALUE!</v>
      </c>
      <c r="V416" s="95" t="e">
        <f t="shared" si="135"/>
        <v>#VALUE!</v>
      </c>
      <c r="W416" s="95" t="e">
        <f t="shared" si="149"/>
        <v>#VALUE!</v>
      </c>
      <c r="X416" s="95" t="b">
        <f t="shared" si="153"/>
        <v>0</v>
      </c>
      <c r="Y416" s="76" t="str">
        <f t="shared" si="136"/>
        <v/>
      </c>
      <c r="Z416" s="94" t="e" cm="1">
        <f t="array" aca="1" ref="Z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AA416" s="94" t="str">
        <f t="shared" si="137"/>
        <v/>
      </c>
      <c r="AB416" s="96" t="b">
        <f t="shared" si="138"/>
        <v>0</v>
      </c>
      <c r="AC416" s="195">
        <f t="shared" si="150"/>
        <v>0</v>
      </c>
      <c r="AD416" s="195">
        <f>SUMIF($C$14:C415,C416,$AC$14:AC415)</f>
        <v>0</v>
      </c>
      <c r="AE416" s="15">
        <f t="shared" si="151"/>
        <v>10000</v>
      </c>
      <c r="AF416" s="195">
        <f t="shared" si="152"/>
        <v>0</v>
      </c>
    </row>
    <row r="417" spans="1:32" s="30" customFormat="1" x14ac:dyDescent="0.25">
      <c r="A417" s="19">
        <v>403</v>
      </c>
      <c r="B417" s="20"/>
      <c r="C417" s="123"/>
      <c r="D417" s="20"/>
      <c r="E417" s="20"/>
      <c r="F417" s="20"/>
      <c r="G417" s="140"/>
      <c r="H417" s="197">
        <f t="shared" si="139"/>
        <v>0</v>
      </c>
      <c r="I417" s="135" t="str">
        <f t="shared" si="140"/>
        <v/>
      </c>
      <c r="J417" s="92" t="b">
        <f t="shared" si="141"/>
        <v>0</v>
      </c>
      <c r="K417" s="92" t="str">
        <f t="shared" si="142"/>
        <v/>
      </c>
      <c r="L417" s="92" t="b">
        <f>IF(C417="",FALSE,IFERROR(NOT(MATCH(C417,'Anställda och korttidsarbete'!$C:$C,0)&gt;0),TRUE))</f>
        <v>0</v>
      </c>
      <c r="M417" s="92" t="str">
        <f t="shared" si="143"/>
        <v/>
      </c>
      <c r="N417" s="92" t="b">
        <f t="shared" si="144"/>
        <v>0</v>
      </c>
      <c r="O417" s="92" t="str">
        <f t="shared" si="145"/>
        <v/>
      </c>
      <c r="P417" s="13" t="b">
        <f t="shared" si="146"/>
        <v>0</v>
      </c>
      <c r="Q417" s="92" t="str">
        <f t="shared" si="147"/>
        <v/>
      </c>
      <c r="R417" s="92" t="b">
        <f t="shared" si="148"/>
        <v>0</v>
      </c>
      <c r="S417" s="94" t="e">
        <f t="shared" si="132"/>
        <v>#VALUE!</v>
      </c>
      <c r="T417" s="94" t="e">
        <f t="shared" si="133"/>
        <v>#VALUE!</v>
      </c>
      <c r="U417" s="94" t="e">
        <f t="shared" si="134"/>
        <v>#VALUE!</v>
      </c>
      <c r="V417" s="95" t="e">
        <f t="shared" si="135"/>
        <v>#VALUE!</v>
      </c>
      <c r="W417" s="95" t="e">
        <f t="shared" si="149"/>
        <v>#VALUE!</v>
      </c>
      <c r="X417" s="95" t="b">
        <f t="shared" si="153"/>
        <v>0</v>
      </c>
      <c r="Y417" s="76" t="str">
        <f t="shared" si="136"/>
        <v/>
      </c>
      <c r="Z417" s="94" t="e" cm="1">
        <f t="array" aca="1" ref="Z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AA417" s="94" t="str">
        <f t="shared" si="137"/>
        <v/>
      </c>
      <c r="AB417" s="96" t="b">
        <f t="shared" si="138"/>
        <v>0</v>
      </c>
      <c r="AC417" s="195">
        <f t="shared" si="150"/>
        <v>0</v>
      </c>
      <c r="AD417" s="195">
        <f>SUMIF($C$14:C416,C417,$AC$14:AC416)</f>
        <v>0</v>
      </c>
      <c r="AE417" s="15">
        <f t="shared" si="151"/>
        <v>10000</v>
      </c>
      <c r="AF417" s="195">
        <f t="shared" si="152"/>
        <v>0</v>
      </c>
    </row>
    <row r="418" spans="1:32" s="30" customFormat="1" x14ac:dyDescent="0.25">
      <c r="A418" s="19">
        <v>404</v>
      </c>
      <c r="B418" s="20"/>
      <c r="C418" s="123"/>
      <c r="D418" s="20"/>
      <c r="E418" s="20"/>
      <c r="F418" s="20"/>
      <c r="G418" s="140"/>
      <c r="H418" s="197">
        <f t="shared" si="139"/>
        <v>0</v>
      </c>
      <c r="I418" s="135" t="str">
        <f t="shared" si="140"/>
        <v/>
      </c>
      <c r="J418" s="92" t="b">
        <f t="shared" si="141"/>
        <v>0</v>
      </c>
      <c r="K418" s="92" t="str">
        <f t="shared" si="142"/>
        <v/>
      </c>
      <c r="L418" s="92" t="b">
        <f>IF(C418="",FALSE,IFERROR(NOT(MATCH(C418,'Anställda och korttidsarbete'!$C:$C,0)&gt;0),TRUE))</f>
        <v>0</v>
      </c>
      <c r="M418" s="92" t="str">
        <f t="shared" si="143"/>
        <v/>
      </c>
      <c r="N418" s="92" t="b">
        <f t="shared" si="144"/>
        <v>0</v>
      </c>
      <c r="O418" s="92" t="str">
        <f t="shared" si="145"/>
        <v/>
      </c>
      <c r="P418" s="13" t="b">
        <f t="shared" si="146"/>
        <v>0</v>
      </c>
      <c r="Q418" s="92" t="str">
        <f t="shared" si="147"/>
        <v/>
      </c>
      <c r="R418" s="92" t="b">
        <f t="shared" si="148"/>
        <v>0</v>
      </c>
      <c r="S418" s="94" t="e">
        <f t="shared" si="132"/>
        <v>#VALUE!</v>
      </c>
      <c r="T418" s="94" t="e">
        <f t="shared" si="133"/>
        <v>#VALUE!</v>
      </c>
      <c r="U418" s="94" t="e">
        <f t="shared" si="134"/>
        <v>#VALUE!</v>
      </c>
      <c r="V418" s="95" t="e">
        <f t="shared" si="135"/>
        <v>#VALUE!</v>
      </c>
      <c r="W418" s="95" t="e">
        <f t="shared" si="149"/>
        <v>#VALUE!</v>
      </c>
      <c r="X418" s="95" t="b">
        <f t="shared" si="153"/>
        <v>0</v>
      </c>
      <c r="Y418" s="76" t="str">
        <f t="shared" si="136"/>
        <v/>
      </c>
      <c r="Z418" s="94" t="e" cm="1">
        <f t="array" aca="1" ref="Z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AA418" s="94" t="str">
        <f t="shared" si="137"/>
        <v/>
      </c>
      <c r="AB418" s="96" t="b">
        <f t="shared" si="138"/>
        <v>0</v>
      </c>
      <c r="AC418" s="195">
        <f t="shared" si="150"/>
        <v>0</v>
      </c>
      <c r="AD418" s="195">
        <f>SUMIF($C$14:C417,C418,$AC$14:AC417)</f>
        <v>0</v>
      </c>
      <c r="AE418" s="15">
        <f t="shared" si="151"/>
        <v>10000</v>
      </c>
      <c r="AF418" s="195">
        <f t="shared" si="152"/>
        <v>0</v>
      </c>
    </row>
    <row r="419" spans="1:32" s="30" customFormat="1" x14ac:dyDescent="0.25">
      <c r="A419" s="19">
        <v>405</v>
      </c>
      <c r="B419" s="20"/>
      <c r="C419" s="123"/>
      <c r="D419" s="20"/>
      <c r="E419" s="20"/>
      <c r="F419" s="20"/>
      <c r="G419" s="140"/>
      <c r="H419" s="197">
        <f t="shared" si="139"/>
        <v>0</v>
      </c>
      <c r="I419" s="135" t="str">
        <f t="shared" si="140"/>
        <v/>
      </c>
      <c r="J419" s="92" t="b">
        <f t="shared" si="141"/>
        <v>0</v>
      </c>
      <c r="K419" s="92" t="str">
        <f t="shared" si="142"/>
        <v/>
      </c>
      <c r="L419" s="92" t="b">
        <f>IF(C419="",FALSE,IFERROR(NOT(MATCH(C419,'Anställda och korttidsarbete'!$C:$C,0)&gt;0),TRUE))</f>
        <v>0</v>
      </c>
      <c r="M419" s="92" t="str">
        <f t="shared" si="143"/>
        <v/>
      </c>
      <c r="N419" s="92" t="b">
        <f t="shared" si="144"/>
        <v>0</v>
      </c>
      <c r="O419" s="92" t="str">
        <f t="shared" si="145"/>
        <v/>
      </c>
      <c r="P419" s="13" t="b">
        <f t="shared" si="146"/>
        <v>0</v>
      </c>
      <c r="Q419" s="92" t="str">
        <f t="shared" si="147"/>
        <v/>
      </c>
      <c r="R419" s="92" t="b">
        <f t="shared" si="148"/>
        <v>0</v>
      </c>
      <c r="S419" s="94" t="e">
        <f t="shared" si="132"/>
        <v>#VALUE!</v>
      </c>
      <c r="T419" s="94" t="e">
        <f t="shared" si="133"/>
        <v>#VALUE!</v>
      </c>
      <c r="U419" s="94" t="e">
        <f t="shared" si="134"/>
        <v>#VALUE!</v>
      </c>
      <c r="V419" s="95" t="e">
        <f t="shared" si="135"/>
        <v>#VALUE!</v>
      </c>
      <c r="W419" s="95" t="e">
        <f t="shared" si="149"/>
        <v>#VALUE!</v>
      </c>
      <c r="X419" s="95" t="b">
        <f t="shared" si="153"/>
        <v>0</v>
      </c>
      <c r="Y419" s="76" t="str">
        <f t="shared" si="136"/>
        <v/>
      </c>
      <c r="Z419" s="94" t="e" cm="1">
        <f t="array" aca="1" ref="Z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AA419" s="94" t="str">
        <f t="shared" si="137"/>
        <v/>
      </c>
      <c r="AB419" s="96" t="b">
        <f t="shared" si="138"/>
        <v>0</v>
      </c>
      <c r="AC419" s="195">
        <f t="shared" si="150"/>
        <v>0</v>
      </c>
      <c r="AD419" s="195">
        <f>SUMIF($C$14:C418,C419,$AC$14:AC418)</f>
        <v>0</v>
      </c>
      <c r="AE419" s="15">
        <f t="shared" si="151"/>
        <v>10000</v>
      </c>
      <c r="AF419" s="195">
        <f t="shared" si="152"/>
        <v>0</v>
      </c>
    </row>
    <row r="420" spans="1:32" s="30" customFormat="1" x14ac:dyDescent="0.25">
      <c r="A420" s="19">
        <v>406</v>
      </c>
      <c r="B420" s="20"/>
      <c r="C420" s="123"/>
      <c r="D420" s="20"/>
      <c r="E420" s="20"/>
      <c r="F420" s="20"/>
      <c r="G420" s="140"/>
      <c r="H420" s="197">
        <f t="shared" si="139"/>
        <v>0</v>
      </c>
      <c r="I420" s="135" t="str">
        <f t="shared" si="140"/>
        <v/>
      </c>
      <c r="J420" s="92" t="b">
        <f t="shared" si="141"/>
        <v>0</v>
      </c>
      <c r="K420" s="92" t="str">
        <f t="shared" si="142"/>
        <v/>
      </c>
      <c r="L420" s="92" t="b">
        <f>IF(C420="",FALSE,IFERROR(NOT(MATCH(C420,'Anställda och korttidsarbete'!$C:$C,0)&gt;0),TRUE))</f>
        <v>0</v>
      </c>
      <c r="M420" s="92" t="str">
        <f t="shared" si="143"/>
        <v/>
      </c>
      <c r="N420" s="92" t="b">
        <f t="shared" si="144"/>
        <v>0</v>
      </c>
      <c r="O420" s="92" t="str">
        <f t="shared" si="145"/>
        <v/>
      </c>
      <c r="P420" s="13" t="b">
        <f t="shared" si="146"/>
        <v>0</v>
      </c>
      <c r="Q420" s="92" t="str">
        <f t="shared" si="147"/>
        <v/>
      </c>
      <c r="R420" s="92" t="b">
        <f t="shared" si="148"/>
        <v>0</v>
      </c>
      <c r="S420" s="94" t="e">
        <f t="shared" si="132"/>
        <v>#VALUE!</v>
      </c>
      <c r="T420" s="94" t="e">
        <f t="shared" si="133"/>
        <v>#VALUE!</v>
      </c>
      <c r="U420" s="94" t="e">
        <f t="shared" si="134"/>
        <v>#VALUE!</v>
      </c>
      <c r="V420" s="95" t="e">
        <f t="shared" si="135"/>
        <v>#VALUE!</v>
      </c>
      <c r="W420" s="95" t="e">
        <f t="shared" si="149"/>
        <v>#VALUE!</v>
      </c>
      <c r="X420" s="95" t="b">
        <f t="shared" si="153"/>
        <v>0</v>
      </c>
      <c r="Y420" s="76" t="str">
        <f t="shared" si="136"/>
        <v/>
      </c>
      <c r="Z420" s="94" t="e" cm="1">
        <f t="array" aca="1" ref="Z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AA420" s="94" t="str">
        <f t="shared" si="137"/>
        <v/>
      </c>
      <c r="AB420" s="96" t="b">
        <f t="shared" si="138"/>
        <v>0</v>
      </c>
      <c r="AC420" s="195">
        <f t="shared" si="150"/>
        <v>0</v>
      </c>
      <c r="AD420" s="195">
        <f>SUMIF($C$14:C419,C420,$AC$14:AC419)</f>
        <v>0</v>
      </c>
      <c r="AE420" s="15">
        <f t="shared" si="151"/>
        <v>10000</v>
      </c>
      <c r="AF420" s="195">
        <f t="shared" si="152"/>
        <v>0</v>
      </c>
    </row>
    <row r="421" spans="1:32" s="30" customFormat="1" x14ac:dyDescent="0.25">
      <c r="A421" s="19">
        <v>407</v>
      </c>
      <c r="B421" s="20"/>
      <c r="C421" s="123"/>
      <c r="D421" s="20"/>
      <c r="E421" s="20"/>
      <c r="F421" s="20"/>
      <c r="G421" s="140"/>
      <c r="H421" s="197">
        <f t="shared" si="139"/>
        <v>0</v>
      </c>
      <c r="I421" s="135" t="str">
        <f t="shared" si="140"/>
        <v/>
      </c>
      <c r="J421" s="92" t="b">
        <f t="shared" si="141"/>
        <v>0</v>
      </c>
      <c r="K421" s="92" t="str">
        <f t="shared" si="142"/>
        <v/>
      </c>
      <c r="L421" s="92" t="b">
        <f>IF(C421="",FALSE,IFERROR(NOT(MATCH(C421,'Anställda och korttidsarbete'!$C:$C,0)&gt;0),TRUE))</f>
        <v>0</v>
      </c>
      <c r="M421" s="92" t="str">
        <f t="shared" si="143"/>
        <v/>
      </c>
      <c r="N421" s="92" t="b">
        <f t="shared" si="144"/>
        <v>0</v>
      </c>
      <c r="O421" s="92" t="str">
        <f t="shared" si="145"/>
        <v/>
      </c>
      <c r="P421" s="13" t="b">
        <f t="shared" si="146"/>
        <v>0</v>
      </c>
      <c r="Q421" s="92" t="str">
        <f t="shared" si="147"/>
        <v/>
      </c>
      <c r="R421" s="92" t="b">
        <f t="shared" si="148"/>
        <v>0</v>
      </c>
      <c r="S421" s="94" t="e">
        <f t="shared" si="132"/>
        <v>#VALUE!</v>
      </c>
      <c r="T421" s="94" t="e">
        <f t="shared" si="133"/>
        <v>#VALUE!</v>
      </c>
      <c r="U421" s="94" t="e">
        <f t="shared" si="134"/>
        <v>#VALUE!</v>
      </c>
      <c r="V421" s="95" t="e">
        <f t="shared" si="135"/>
        <v>#VALUE!</v>
      </c>
      <c r="W421" s="95" t="e">
        <f t="shared" si="149"/>
        <v>#VALUE!</v>
      </c>
      <c r="X421" s="95" t="b">
        <f t="shared" si="153"/>
        <v>0</v>
      </c>
      <c r="Y421" s="76" t="str">
        <f t="shared" si="136"/>
        <v/>
      </c>
      <c r="Z421" s="94" t="e" cm="1">
        <f t="array" aca="1" ref="Z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AA421" s="94" t="str">
        <f t="shared" si="137"/>
        <v/>
      </c>
      <c r="AB421" s="96" t="b">
        <f t="shared" si="138"/>
        <v>0</v>
      </c>
      <c r="AC421" s="195">
        <f t="shared" si="150"/>
        <v>0</v>
      </c>
      <c r="AD421" s="195">
        <f>SUMIF($C$14:C420,C421,$AC$14:AC420)</f>
        <v>0</v>
      </c>
      <c r="AE421" s="15">
        <f t="shared" si="151"/>
        <v>10000</v>
      </c>
      <c r="AF421" s="195">
        <f t="shared" si="152"/>
        <v>0</v>
      </c>
    </row>
    <row r="422" spans="1:32" s="30" customFormat="1" x14ac:dyDescent="0.25">
      <c r="A422" s="19">
        <v>408</v>
      </c>
      <c r="B422" s="20"/>
      <c r="C422" s="123"/>
      <c r="D422" s="20"/>
      <c r="E422" s="20"/>
      <c r="F422" s="20"/>
      <c r="G422" s="140"/>
      <c r="H422" s="197">
        <f t="shared" si="139"/>
        <v>0</v>
      </c>
      <c r="I422" s="135" t="str">
        <f t="shared" si="140"/>
        <v/>
      </c>
      <c r="J422" s="92" t="b">
        <f t="shared" si="141"/>
        <v>0</v>
      </c>
      <c r="K422" s="92" t="str">
        <f t="shared" si="142"/>
        <v/>
      </c>
      <c r="L422" s="92" t="b">
        <f>IF(C422="",FALSE,IFERROR(NOT(MATCH(C422,'Anställda och korttidsarbete'!$C:$C,0)&gt;0),TRUE))</f>
        <v>0</v>
      </c>
      <c r="M422" s="92" t="str">
        <f t="shared" si="143"/>
        <v/>
      </c>
      <c r="N422" s="92" t="b">
        <f t="shared" si="144"/>
        <v>0</v>
      </c>
      <c r="O422" s="92" t="str">
        <f t="shared" si="145"/>
        <v/>
      </c>
      <c r="P422" s="13" t="b">
        <f t="shared" si="146"/>
        <v>0</v>
      </c>
      <c r="Q422" s="92" t="str">
        <f t="shared" si="147"/>
        <v/>
      </c>
      <c r="R422" s="92" t="b">
        <f t="shared" si="148"/>
        <v>0</v>
      </c>
      <c r="S422" s="94" t="e">
        <f t="shared" si="132"/>
        <v>#VALUE!</v>
      </c>
      <c r="T422" s="94" t="e">
        <f t="shared" si="133"/>
        <v>#VALUE!</v>
      </c>
      <c r="U422" s="94" t="e">
        <f t="shared" si="134"/>
        <v>#VALUE!</v>
      </c>
      <c r="V422" s="95" t="e">
        <f t="shared" si="135"/>
        <v>#VALUE!</v>
      </c>
      <c r="W422" s="95" t="e">
        <f t="shared" si="149"/>
        <v>#VALUE!</v>
      </c>
      <c r="X422" s="95" t="b">
        <f t="shared" si="153"/>
        <v>0</v>
      </c>
      <c r="Y422" s="76" t="str">
        <f t="shared" si="136"/>
        <v/>
      </c>
      <c r="Z422" s="94" t="e" cm="1">
        <f t="array" aca="1" ref="Z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AA422" s="94" t="str">
        <f t="shared" si="137"/>
        <v/>
      </c>
      <c r="AB422" s="96" t="b">
        <f t="shared" si="138"/>
        <v>0</v>
      </c>
      <c r="AC422" s="195">
        <f t="shared" si="150"/>
        <v>0</v>
      </c>
      <c r="AD422" s="195">
        <f>SUMIF($C$14:C421,C422,$AC$14:AC421)</f>
        <v>0</v>
      </c>
      <c r="AE422" s="15">
        <f t="shared" si="151"/>
        <v>10000</v>
      </c>
      <c r="AF422" s="195">
        <f t="shared" si="152"/>
        <v>0</v>
      </c>
    </row>
    <row r="423" spans="1:32" s="30" customFormat="1" x14ac:dyDescent="0.25">
      <c r="A423" s="19">
        <v>409</v>
      </c>
      <c r="B423" s="20"/>
      <c r="C423" s="123"/>
      <c r="D423" s="20"/>
      <c r="E423" s="20"/>
      <c r="F423" s="20"/>
      <c r="G423" s="140"/>
      <c r="H423" s="197">
        <f t="shared" si="139"/>
        <v>0</v>
      </c>
      <c r="I423" s="135" t="str">
        <f t="shared" si="140"/>
        <v/>
      </c>
      <c r="J423" s="92" t="b">
        <f t="shared" si="141"/>
        <v>0</v>
      </c>
      <c r="K423" s="92" t="str">
        <f t="shared" si="142"/>
        <v/>
      </c>
      <c r="L423" s="92" t="b">
        <f>IF(C423="",FALSE,IFERROR(NOT(MATCH(C423,'Anställda och korttidsarbete'!$C:$C,0)&gt;0),TRUE))</f>
        <v>0</v>
      </c>
      <c r="M423" s="92" t="str">
        <f t="shared" si="143"/>
        <v/>
      </c>
      <c r="N423" s="92" t="b">
        <f t="shared" si="144"/>
        <v>0</v>
      </c>
      <c r="O423" s="92" t="str">
        <f t="shared" si="145"/>
        <v/>
      </c>
      <c r="P423" s="13" t="b">
        <f t="shared" si="146"/>
        <v>0</v>
      </c>
      <c r="Q423" s="92" t="str">
        <f t="shared" si="147"/>
        <v/>
      </c>
      <c r="R423" s="92" t="b">
        <f t="shared" si="148"/>
        <v>0</v>
      </c>
      <c r="S423" s="94" t="e">
        <f t="shared" si="132"/>
        <v>#VALUE!</v>
      </c>
      <c r="T423" s="94" t="e">
        <f t="shared" si="133"/>
        <v>#VALUE!</v>
      </c>
      <c r="U423" s="94" t="e">
        <f t="shared" si="134"/>
        <v>#VALUE!</v>
      </c>
      <c r="V423" s="95" t="e">
        <f t="shared" si="135"/>
        <v>#VALUE!</v>
      </c>
      <c r="W423" s="95" t="e">
        <f t="shared" si="149"/>
        <v>#VALUE!</v>
      </c>
      <c r="X423" s="95" t="b">
        <f t="shared" si="153"/>
        <v>0</v>
      </c>
      <c r="Y423" s="76" t="str">
        <f t="shared" si="136"/>
        <v/>
      </c>
      <c r="Z423" s="94" t="e" cm="1">
        <f t="array" aca="1" ref="Z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AA423" s="94" t="str">
        <f t="shared" si="137"/>
        <v/>
      </c>
      <c r="AB423" s="96" t="b">
        <f t="shared" si="138"/>
        <v>0</v>
      </c>
      <c r="AC423" s="195">
        <f t="shared" si="150"/>
        <v>0</v>
      </c>
      <c r="AD423" s="195">
        <f>SUMIF($C$14:C422,C423,$AC$14:AC422)</f>
        <v>0</v>
      </c>
      <c r="AE423" s="15">
        <f t="shared" si="151"/>
        <v>10000</v>
      </c>
      <c r="AF423" s="195">
        <f t="shared" si="152"/>
        <v>0</v>
      </c>
    </row>
    <row r="424" spans="1:32" s="30" customFormat="1" x14ac:dyDescent="0.25">
      <c r="A424" s="19">
        <v>410</v>
      </c>
      <c r="B424" s="20"/>
      <c r="C424" s="123"/>
      <c r="D424" s="20"/>
      <c r="E424" s="20"/>
      <c r="F424" s="20"/>
      <c r="G424" s="140"/>
      <c r="H424" s="197">
        <f t="shared" si="139"/>
        <v>0</v>
      </c>
      <c r="I424" s="135" t="str">
        <f t="shared" si="140"/>
        <v/>
      </c>
      <c r="J424" s="92" t="b">
        <f t="shared" si="141"/>
        <v>0</v>
      </c>
      <c r="K424" s="92" t="str">
        <f t="shared" si="142"/>
        <v/>
      </c>
      <c r="L424" s="92" t="b">
        <f>IF(C424="",FALSE,IFERROR(NOT(MATCH(C424,'Anställda och korttidsarbete'!$C:$C,0)&gt;0),TRUE))</f>
        <v>0</v>
      </c>
      <c r="M424" s="92" t="str">
        <f t="shared" si="143"/>
        <v/>
      </c>
      <c r="N424" s="92" t="b">
        <f t="shared" si="144"/>
        <v>0</v>
      </c>
      <c r="O424" s="92" t="str">
        <f t="shared" si="145"/>
        <v/>
      </c>
      <c r="P424" s="13" t="b">
        <f t="shared" si="146"/>
        <v>0</v>
      </c>
      <c r="Q424" s="92" t="str">
        <f t="shared" si="147"/>
        <v/>
      </c>
      <c r="R424" s="92" t="b">
        <f t="shared" si="148"/>
        <v>0</v>
      </c>
      <c r="S424" s="94" t="e">
        <f t="shared" si="132"/>
        <v>#VALUE!</v>
      </c>
      <c r="T424" s="94" t="e">
        <f t="shared" si="133"/>
        <v>#VALUE!</v>
      </c>
      <c r="U424" s="94" t="e">
        <f t="shared" si="134"/>
        <v>#VALUE!</v>
      </c>
      <c r="V424" s="95" t="e">
        <f t="shared" si="135"/>
        <v>#VALUE!</v>
      </c>
      <c r="W424" s="95" t="e">
        <f t="shared" si="149"/>
        <v>#VALUE!</v>
      </c>
      <c r="X424" s="95" t="b">
        <f t="shared" si="153"/>
        <v>0</v>
      </c>
      <c r="Y424" s="76" t="str">
        <f t="shared" si="136"/>
        <v/>
      </c>
      <c r="Z424" s="94" t="e" cm="1">
        <f t="array" aca="1" ref="Z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AA424" s="94" t="str">
        <f t="shared" si="137"/>
        <v/>
      </c>
      <c r="AB424" s="96" t="b">
        <f t="shared" si="138"/>
        <v>0</v>
      </c>
      <c r="AC424" s="195">
        <f t="shared" si="150"/>
        <v>0</v>
      </c>
      <c r="AD424" s="195">
        <f>SUMIF($C$14:C423,C424,$AC$14:AC423)</f>
        <v>0</v>
      </c>
      <c r="AE424" s="15">
        <f t="shared" si="151"/>
        <v>10000</v>
      </c>
      <c r="AF424" s="195">
        <f t="shared" si="152"/>
        <v>0</v>
      </c>
    </row>
    <row r="425" spans="1:32" s="30" customFormat="1" x14ac:dyDescent="0.25">
      <c r="A425" s="19">
        <v>411</v>
      </c>
      <c r="B425" s="20"/>
      <c r="C425" s="123"/>
      <c r="D425" s="20"/>
      <c r="E425" s="20"/>
      <c r="F425" s="20"/>
      <c r="G425" s="140"/>
      <c r="H425" s="197">
        <f t="shared" si="139"/>
        <v>0</v>
      </c>
      <c r="I425" s="135" t="str">
        <f t="shared" si="140"/>
        <v/>
      </c>
      <c r="J425" s="92" t="b">
        <f t="shared" si="141"/>
        <v>0</v>
      </c>
      <c r="K425" s="92" t="str">
        <f t="shared" si="142"/>
        <v/>
      </c>
      <c r="L425" s="92" t="b">
        <f>IF(C425="",FALSE,IFERROR(NOT(MATCH(C425,'Anställda och korttidsarbete'!$C:$C,0)&gt;0),TRUE))</f>
        <v>0</v>
      </c>
      <c r="M425" s="92" t="str">
        <f t="shared" si="143"/>
        <v/>
      </c>
      <c r="N425" s="92" t="b">
        <f t="shared" si="144"/>
        <v>0</v>
      </c>
      <c r="O425" s="92" t="str">
        <f t="shared" si="145"/>
        <v/>
      </c>
      <c r="P425" s="13" t="b">
        <f t="shared" si="146"/>
        <v>0</v>
      </c>
      <c r="Q425" s="92" t="str">
        <f t="shared" si="147"/>
        <v/>
      </c>
      <c r="R425" s="92" t="b">
        <f t="shared" si="148"/>
        <v>0</v>
      </c>
      <c r="S425" s="94" t="e">
        <f t="shared" si="132"/>
        <v>#VALUE!</v>
      </c>
      <c r="T425" s="94" t="e">
        <f t="shared" si="133"/>
        <v>#VALUE!</v>
      </c>
      <c r="U425" s="94" t="e">
        <f t="shared" si="134"/>
        <v>#VALUE!</v>
      </c>
      <c r="V425" s="95" t="e">
        <f t="shared" si="135"/>
        <v>#VALUE!</v>
      </c>
      <c r="W425" s="95" t="e">
        <f t="shared" si="149"/>
        <v>#VALUE!</v>
      </c>
      <c r="X425" s="95" t="b">
        <f t="shared" si="153"/>
        <v>0</v>
      </c>
      <c r="Y425" s="76" t="str">
        <f t="shared" si="136"/>
        <v/>
      </c>
      <c r="Z425" s="94" t="e" cm="1">
        <f t="array" aca="1" ref="Z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AA425" s="94" t="str">
        <f t="shared" si="137"/>
        <v/>
      </c>
      <c r="AB425" s="96" t="b">
        <f t="shared" si="138"/>
        <v>0</v>
      </c>
      <c r="AC425" s="195">
        <f t="shared" si="150"/>
        <v>0</v>
      </c>
      <c r="AD425" s="195">
        <f>SUMIF($C$14:C424,C425,$AC$14:AC424)</f>
        <v>0</v>
      </c>
      <c r="AE425" s="15">
        <f t="shared" si="151"/>
        <v>10000</v>
      </c>
      <c r="AF425" s="195">
        <f t="shared" si="152"/>
        <v>0</v>
      </c>
    </row>
    <row r="426" spans="1:32" s="30" customFormat="1" x14ac:dyDescent="0.25">
      <c r="A426" s="19">
        <v>412</v>
      </c>
      <c r="B426" s="20"/>
      <c r="C426" s="123"/>
      <c r="D426" s="20"/>
      <c r="E426" s="20"/>
      <c r="F426" s="20"/>
      <c r="G426" s="140"/>
      <c r="H426" s="197">
        <f t="shared" si="139"/>
        <v>0</v>
      </c>
      <c r="I426" s="135" t="str">
        <f t="shared" si="140"/>
        <v/>
      </c>
      <c r="J426" s="92" t="b">
        <f t="shared" si="141"/>
        <v>0</v>
      </c>
      <c r="K426" s="92" t="str">
        <f t="shared" si="142"/>
        <v/>
      </c>
      <c r="L426" s="92" t="b">
        <f>IF(C426="",FALSE,IFERROR(NOT(MATCH(C426,'Anställda och korttidsarbete'!$C:$C,0)&gt;0),TRUE))</f>
        <v>0</v>
      </c>
      <c r="M426" s="92" t="str">
        <f t="shared" si="143"/>
        <v/>
      </c>
      <c r="N426" s="92" t="b">
        <f t="shared" si="144"/>
        <v>0</v>
      </c>
      <c r="O426" s="92" t="str">
        <f t="shared" si="145"/>
        <v/>
      </c>
      <c r="P426" s="13" t="b">
        <f t="shared" si="146"/>
        <v>0</v>
      </c>
      <c r="Q426" s="92" t="str">
        <f t="shared" si="147"/>
        <v/>
      </c>
      <c r="R426" s="92" t="b">
        <f t="shared" si="148"/>
        <v>0</v>
      </c>
      <c r="S426" s="94" t="e">
        <f t="shared" si="132"/>
        <v>#VALUE!</v>
      </c>
      <c r="T426" s="94" t="e">
        <f t="shared" si="133"/>
        <v>#VALUE!</v>
      </c>
      <c r="U426" s="94" t="e">
        <f t="shared" si="134"/>
        <v>#VALUE!</v>
      </c>
      <c r="V426" s="95" t="e">
        <f t="shared" si="135"/>
        <v>#VALUE!</v>
      </c>
      <c r="W426" s="95" t="e">
        <f t="shared" si="149"/>
        <v>#VALUE!</v>
      </c>
      <c r="X426" s="95" t="b">
        <f t="shared" si="153"/>
        <v>0</v>
      </c>
      <c r="Y426" s="76" t="str">
        <f t="shared" si="136"/>
        <v/>
      </c>
      <c r="Z426" s="94" t="e" cm="1">
        <f t="array" aca="1" ref="Z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AA426" s="94" t="str">
        <f t="shared" si="137"/>
        <v/>
      </c>
      <c r="AB426" s="96" t="b">
        <f t="shared" si="138"/>
        <v>0</v>
      </c>
      <c r="AC426" s="195">
        <f t="shared" si="150"/>
        <v>0</v>
      </c>
      <c r="AD426" s="195">
        <f>SUMIF($C$14:C425,C426,$AC$14:AC425)</f>
        <v>0</v>
      </c>
      <c r="AE426" s="15">
        <f t="shared" si="151"/>
        <v>10000</v>
      </c>
      <c r="AF426" s="195">
        <f t="shared" si="152"/>
        <v>0</v>
      </c>
    </row>
    <row r="427" spans="1:32" s="30" customFormat="1" x14ac:dyDescent="0.25">
      <c r="A427" s="19">
        <v>413</v>
      </c>
      <c r="B427" s="20"/>
      <c r="C427" s="123"/>
      <c r="D427" s="20"/>
      <c r="E427" s="20"/>
      <c r="F427" s="20"/>
      <c r="G427" s="140"/>
      <c r="H427" s="197">
        <f t="shared" si="139"/>
        <v>0</v>
      </c>
      <c r="I427" s="135" t="str">
        <f t="shared" si="140"/>
        <v/>
      </c>
      <c r="J427" s="92" t="b">
        <f t="shared" si="141"/>
        <v>0</v>
      </c>
      <c r="K427" s="92" t="str">
        <f t="shared" si="142"/>
        <v/>
      </c>
      <c r="L427" s="92" t="b">
        <f>IF(C427="",FALSE,IFERROR(NOT(MATCH(C427,'Anställda och korttidsarbete'!$C:$C,0)&gt;0),TRUE))</f>
        <v>0</v>
      </c>
      <c r="M427" s="92" t="str">
        <f t="shared" si="143"/>
        <v/>
      </c>
      <c r="N427" s="92" t="b">
        <f t="shared" si="144"/>
        <v>0</v>
      </c>
      <c r="O427" s="92" t="str">
        <f t="shared" si="145"/>
        <v/>
      </c>
      <c r="P427" s="13" t="b">
        <f t="shared" si="146"/>
        <v>0</v>
      </c>
      <c r="Q427" s="92" t="str">
        <f t="shared" si="147"/>
        <v/>
      </c>
      <c r="R427" s="92" t="b">
        <f t="shared" si="148"/>
        <v>0</v>
      </c>
      <c r="S427" s="94" t="e">
        <f t="shared" si="132"/>
        <v>#VALUE!</v>
      </c>
      <c r="T427" s="94" t="e">
        <f t="shared" si="133"/>
        <v>#VALUE!</v>
      </c>
      <c r="U427" s="94" t="e">
        <f t="shared" si="134"/>
        <v>#VALUE!</v>
      </c>
      <c r="V427" s="95" t="e">
        <f t="shared" si="135"/>
        <v>#VALUE!</v>
      </c>
      <c r="W427" s="95" t="e">
        <f t="shared" si="149"/>
        <v>#VALUE!</v>
      </c>
      <c r="X427" s="95" t="b">
        <f t="shared" si="153"/>
        <v>0</v>
      </c>
      <c r="Y427" s="76" t="str">
        <f t="shared" si="136"/>
        <v/>
      </c>
      <c r="Z427" s="94" t="e" cm="1">
        <f t="array" aca="1" ref="Z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AA427" s="94" t="str">
        <f t="shared" si="137"/>
        <v/>
      </c>
      <c r="AB427" s="96" t="b">
        <f t="shared" si="138"/>
        <v>0</v>
      </c>
      <c r="AC427" s="195">
        <f t="shared" si="150"/>
        <v>0</v>
      </c>
      <c r="AD427" s="195">
        <f>SUMIF($C$14:C426,C427,$AC$14:AC426)</f>
        <v>0</v>
      </c>
      <c r="AE427" s="15">
        <f t="shared" si="151"/>
        <v>10000</v>
      </c>
      <c r="AF427" s="195">
        <f t="shared" si="152"/>
        <v>0</v>
      </c>
    </row>
    <row r="428" spans="1:32" s="30" customFormat="1" x14ac:dyDescent="0.25">
      <c r="A428" s="19">
        <v>414</v>
      </c>
      <c r="B428" s="20"/>
      <c r="C428" s="123"/>
      <c r="D428" s="20"/>
      <c r="E428" s="20"/>
      <c r="F428" s="20"/>
      <c r="G428" s="140"/>
      <c r="H428" s="197">
        <f t="shared" si="139"/>
        <v>0</v>
      </c>
      <c r="I428" s="135" t="str">
        <f t="shared" si="140"/>
        <v/>
      </c>
      <c r="J428" s="92" t="b">
        <f t="shared" si="141"/>
        <v>0</v>
      </c>
      <c r="K428" s="92" t="str">
        <f t="shared" si="142"/>
        <v/>
      </c>
      <c r="L428" s="92" t="b">
        <f>IF(C428="",FALSE,IFERROR(NOT(MATCH(C428,'Anställda och korttidsarbete'!$C:$C,0)&gt;0),TRUE))</f>
        <v>0</v>
      </c>
      <c r="M428" s="92" t="str">
        <f t="shared" si="143"/>
        <v/>
      </c>
      <c r="N428" s="92" t="b">
        <f t="shared" si="144"/>
        <v>0</v>
      </c>
      <c r="O428" s="92" t="str">
        <f t="shared" si="145"/>
        <v/>
      </c>
      <c r="P428" s="13" t="b">
        <f t="shared" si="146"/>
        <v>0</v>
      </c>
      <c r="Q428" s="92" t="str">
        <f t="shared" si="147"/>
        <v/>
      </c>
      <c r="R428" s="92" t="b">
        <f t="shared" si="148"/>
        <v>0</v>
      </c>
      <c r="S428" s="94" t="e">
        <f t="shared" si="132"/>
        <v>#VALUE!</v>
      </c>
      <c r="T428" s="94" t="e">
        <f t="shared" si="133"/>
        <v>#VALUE!</v>
      </c>
      <c r="U428" s="94" t="e">
        <f t="shared" si="134"/>
        <v>#VALUE!</v>
      </c>
      <c r="V428" s="95" t="e">
        <f t="shared" si="135"/>
        <v>#VALUE!</v>
      </c>
      <c r="W428" s="95" t="e">
        <f t="shared" si="149"/>
        <v>#VALUE!</v>
      </c>
      <c r="X428" s="95" t="b">
        <f t="shared" si="153"/>
        <v>0</v>
      </c>
      <c r="Y428" s="76" t="str">
        <f t="shared" si="136"/>
        <v/>
      </c>
      <c r="Z428" s="94" t="e" cm="1">
        <f t="array" aca="1" ref="Z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AA428" s="94" t="str">
        <f t="shared" si="137"/>
        <v/>
      </c>
      <c r="AB428" s="96" t="b">
        <f t="shared" si="138"/>
        <v>0</v>
      </c>
      <c r="AC428" s="195">
        <f t="shared" si="150"/>
        <v>0</v>
      </c>
      <c r="AD428" s="195">
        <f>SUMIF($C$14:C427,C428,$AC$14:AC427)</f>
        <v>0</v>
      </c>
      <c r="AE428" s="15">
        <f t="shared" si="151"/>
        <v>10000</v>
      </c>
      <c r="AF428" s="195">
        <f t="shared" si="152"/>
        <v>0</v>
      </c>
    </row>
    <row r="429" spans="1:32" s="30" customFormat="1" x14ac:dyDescent="0.25">
      <c r="A429" s="19">
        <v>415</v>
      </c>
      <c r="B429" s="20"/>
      <c r="C429" s="123"/>
      <c r="D429" s="20"/>
      <c r="E429" s="20"/>
      <c r="F429" s="20"/>
      <c r="G429" s="140"/>
      <c r="H429" s="197">
        <f t="shared" si="139"/>
        <v>0</v>
      </c>
      <c r="I429" s="135" t="str">
        <f t="shared" si="140"/>
        <v/>
      </c>
      <c r="J429" s="92" t="b">
        <f t="shared" si="141"/>
        <v>0</v>
      </c>
      <c r="K429" s="92" t="str">
        <f t="shared" si="142"/>
        <v/>
      </c>
      <c r="L429" s="92" t="b">
        <f>IF(C429="",FALSE,IFERROR(NOT(MATCH(C429,'Anställda och korttidsarbete'!$C:$C,0)&gt;0),TRUE))</f>
        <v>0</v>
      </c>
      <c r="M429" s="92" t="str">
        <f t="shared" si="143"/>
        <v/>
      </c>
      <c r="N429" s="92" t="b">
        <f t="shared" si="144"/>
        <v>0</v>
      </c>
      <c r="O429" s="92" t="str">
        <f t="shared" si="145"/>
        <v/>
      </c>
      <c r="P429" s="13" t="b">
        <f t="shared" si="146"/>
        <v>0</v>
      </c>
      <c r="Q429" s="92" t="str">
        <f t="shared" si="147"/>
        <v/>
      </c>
      <c r="R429" s="92" t="b">
        <f t="shared" si="148"/>
        <v>0</v>
      </c>
      <c r="S429" s="94" t="e">
        <f t="shared" si="132"/>
        <v>#VALUE!</v>
      </c>
      <c r="T429" s="94" t="e">
        <f t="shared" si="133"/>
        <v>#VALUE!</v>
      </c>
      <c r="U429" s="94" t="e">
        <f t="shared" si="134"/>
        <v>#VALUE!</v>
      </c>
      <c r="V429" s="95" t="e">
        <f t="shared" si="135"/>
        <v>#VALUE!</v>
      </c>
      <c r="W429" s="95" t="e">
        <f t="shared" si="149"/>
        <v>#VALUE!</v>
      </c>
      <c r="X429" s="95" t="b">
        <f t="shared" si="153"/>
        <v>0</v>
      </c>
      <c r="Y429" s="76" t="str">
        <f t="shared" si="136"/>
        <v/>
      </c>
      <c r="Z429" s="94" t="e" cm="1">
        <f t="array" aca="1" ref="Z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AA429" s="94" t="str">
        <f t="shared" si="137"/>
        <v/>
      </c>
      <c r="AB429" s="96" t="b">
        <f t="shared" si="138"/>
        <v>0</v>
      </c>
      <c r="AC429" s="195">
        <f t="shared" si="150"/>
        <v>0</v>
      </c>
      <c r="AD429" s="195">
        <f>SUMIF($C$14:C428,C429,$AC$14:AC428)</f>
        <v>0</v>
      </c>
      <c r="AE429" s="15">
        <f t="shared" si="151"/>
        <v>10000</v>
      </c>
      <c r="AF429" s="195">
        <f t="shared" si="152"/>
        <v>0</v>
      </c>
    </row>
    <row r="430" spans="1:32" s="30" customFormat="1" x14ac:dyDescent="0.25">
      <c r="A430" s="19">
        <v>416</v>
      </c>
      <c r="B430" s="20"/>
      <c r="C430" s="123"/>
      <c r="D430" s="20"/>
      <c r="E430" s="20"/>
      <c r="F430" s="20"/>
      <c r="G430" s="140"/>
      <c r="H430" s="197">
        <f t="shared" si="139"/>
        <v>0</v>
      </c>
      <c r="I430" s="135" t="str">
        <f t="shared" si="140"/>
        <v/>
      </c>
      <c r="J430" s="92" t="b">
        <f t="shared" si="141"/>
        <v>0</v>
      </c>
      <c r="K430" s="92" t="str">
        <f t="shared" si="142"/>
        <v/>
      </c>
      <c r="L430" s="92" t="b">
        <f>IF(C430="",FALSE,IFERROR(NOT(MATCH(C430,'Anställda och korttidsarbete'!$C:$C,0)&gt;0),TRUE))</f>
        <v>0</v>
      </c>
      <c r="M430" s="92" t="str">
        <f t="shared" si="143"/>
        <v/>
      </c>
      <c r="N430" s="92" t="b">
        <f t="shared" si="144"/>
        <v>0</v>
      </c>
      <c r="O430" s="92" t="str">
        <f t="shared" si="145"/>
        <v/>
      </c>
      <c r="P430" s="13" t="b">
        <f t="shared" si="146"/>
        <v>0</v>
      </c>
      <c r="Q430" s="92" t="str">
        <f t="shared" si="147"/>
        <v/>
      </c>
      <c r="R430" s="92" t="b">
        <f t="shared" si="148"/>
        <v>0</v>
      </c>
      <c r="S430" s="94" t="e">
        <f t="shared" si="132"/>
        <v>#VALUE!</v>
      </c>
      <c r="T430" s="94" t="e">
        <f t="shared" si="133"/>
        <v>#VALUE!</v>
      </c>
      <c r="U430" s="94" t="e">
        <f t="shared" si="134"/>
        <v>#VALUE!</v>
      </c>
      <c r="V430" s="95" t="e">
        <f t="shared" si="135"/>
        <v>#VALUE!</v>
      </c>
      <c r="W430" s="95" t="e">
        <f t="shared" si="149"/>
        <v>#VALUE!</v>
      </c>
      <c r="X430" s="95" t="b">
        <f t="shared" si="153"/>
        <v>0</v>
      </c>
      <c r="Y430" s="76" t="str">
        <f t="shared" si="136"/>
        <v/>
      </c>
      <c r="Z430" s="94" t="e" cm="1">
        <f t="array" aca="1" ref="Z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AA430" s="94" t="str">
        <f t="shared" si="137"/>
        <v/>
      </c>
      <c r="AB430" s="96" t="b">
        <f t="shared" si="138"/>
        <v>0</v>
      </c>
      <c r="AC430" s="195">
        <f t="shared" si="150"/>
        <v>0</v>
      </c>
      <c r="AD430" s="195">
        <f>SUMIF($C$14:C429,C430,$AC$14:AC429)</f>
        <v>0</v>
      </c>
      <c r="AE430" s="15">
        <f t="shared" si="151"/>
        <v>10000</v>
      </c>
      <c r="AF430" s="195">
        <f t="shared" si="152"/>
        <v>0</v>
      </c>
    </row>
    <row r="431" spans="1:32" s="30" customFormat="1" x14ac:dyDescent="0.25">
      <c r="A431" s="19">
        <v>417</v>
      </c>
      <c r="B431" s="20"/>
      <c r="C431" s="123"/>
      <c r="D431" s="20"/>
      <c r="E431" s="20"/>
      <c r="F431" s="20"/>
      <c r="G431" s="140"/>
      <c r="H431" s="197">
        <f t="shared" si="139"/>
        <v>0</v>
      </c>
      <c r="I431" s="135" t="str">
        <f t="shared" si="140"/>
        <v/>
      </c>
      <c r="J431" s="92" t="b">
        <f t="shared" si="141"/>
        <v>0</v>
      </c>
      <c r="K431" s="92" t="str">
        <f t="shared" si="142"/>
        <v/>
      </c>
      <c r="L431" s="92" t="b">
        <f>IF(C431="",FALSE,IFERROR(NOT(MATCH(C431,'Anställda och korttidsarbete'!$C:$C,0)&gt;0),TRUE))</f>
        <v>0</v>
      </c>
      <c r="M431" s="92" t="str">
        <f t="shared" si="143"/>
        <v/>
      </c>
      <c r="N431" s="92" t="b">
        <f t="shared" si="144"/>
        <v>0</v>
      </c>
      <c r="O431" s="92" t="str">
        <f t="shared" si="145"/>
        <v/>
      </c>
      <c r="P431" s="13" t="b">
        <f t="shared" si="146"/>
        <v>0</v>
      </c>
      <c r="Q431" s="92" t="str">
        <f t="shared" si="147"/>
        <v/>
      </c>
      <c r="R431" s="92" t="b">
        <f t="shared" si="148"/>
        <v>0</v>
      </c>
      <c r="S431" s="94" t="e">
        <f t="shared" si="132"/>
        <v>#VALUE!</v>
      </c>
      <c r="T431" s="94" t="e">
        <f t="shared" si="133"/>
        <v>#VALUE!</v>
      </c>
      <c r="U431" s="94" t="e">
        <f t="shared" si="134"/>
        <v>#VALUE!</v>
      </c>
      <c r="V431" s="95" t="e">
        <f t="shared" si="135"/>
        <v>#VALUE!</v>
      </c>
      <c r="W431" s="95" t="e">
        <f t="shared" si="149"/>
        <v>#VALUE!</v>
      </c>
      <c r="X431" s="95" t="b">
        <f t="shared" si="153"/>
        <v>0</v>
      </c>
      <c r="Y431" s="76" t="str">
        <f t="shared" si="136"/>
        <v/>
      </c>
      <c r="Z431" s="94" t="e" cm="1">
        <f t="array" aca="1" ref="Z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AA431" s="94" t="str">
        <f t="shared" si="137"/>
        <v/>
      </c>
      <c r="AB431" s="96" t="b">
        <f t="shared" si="138"/>
        <v>0</v>
      </c>
      <c r="AC431" s="195">
        <f t="shared" si="150"/>
        <v>0</v>
      </c>
      <c r="AD431" s="195">
        <f>SUMIF($C$14:C430,C431,$AC$14:AC430)</f>
        <v>0</v>
      </c>
      <c r="AE431" s="15">
        <f t="shared" si="151"/>
        <v>10000</v>
      </c>
      <c r="AF431" s="195">
        <f t="shared" si="152"/>
        <v>0</v>
      </c>
    </row>
    <row r="432" spans="1:32" s="30" customFormat="1" x14ac:dyDescent="0.25">
      <c r="A432" s="19">
        <v>418</v>
      </c>
      <c r="B432" s="20"/>
      <c r="C432" s="123"/>
      <c r="D432" s="20"/>
      <c r="E432" s="20"/>
      <c r="F432" s="20"/>
      <c r="G432" s="140"/>
      <c r="H432" s="197">
        <f t="shared" si="139"/>
        <v>0</v>
      </c>
      <c r="I432" s="135" t="str">
        <f t="shared" si="140"/>
        <v/>
      </c>
      <c r="J432" s="92" t="b">
        <f t="shared" si="141"/>
        <v>0</v>
      </c>
      <c r="K432" s="92" t="str">
        <f t="shared" si="142"/>
        <v/>
      </c>
      <c r="L432" s="92" t="b">
        <f>IF(C432="",FALSE,IFERROR(NOT(MATCH(C432,'Anställda och korttidsarbete'!$C:$C,0)&gt;0),TRUE))</f>
        <v>0</v>
      </c>
      <c r="M432" s="92" t="str">
        <f t="shared" si="143"/>
        <v/>
      </c>
      <c r="N432" s="92" t="b">
        <f t="shared" si="144"/>
        <v>0</v>
      </c>
      <c r="O432" s="92" t="str">
        <f t="shared" si="145"/>
        <v/>
      </c>
      <c r="P432" s="13" t="b">
        <f t="shared" si="146"/>
        <v>0</v>
      </c>
      <c r="Q432" s="92" t="str">
        <f t="shared" si="147"/>
        <v/>
      </c>
      <c r="R432" s="92" t="b">
        <f t="shared" si="148"/>
        <v>0</v>
      </c>
      <c r="S432" s="94" t="e">
        <f t="shared" si="132"/>
        <v>#VALUE!</v>
      </c>
      <c r="T432" s="94" t="e">
        <f t="shared" si="133"/>
        <v>#VALUE!</v>
      </c>
      <c r="U432" s="94" t="e">
        <f t="shared" si="134"/>
        <v>#VALUE!</v>
      </c>
      <c r="V432" s="95" t="e">
        <f t="shared" si="135"/>
        <v>#VALUE!</v>
      </c>
      <c r="W432" s="95" t="e">
        <f t="shared" si="149"/>
        <v>#VALUE!</v>
      </c>
      <c r="X432" s="95" t="b">
        <f t="shared" si="153"/>
        <v>0</v>
      </c>
      <c r="Y432" s="76" t="str">
        <f t="shared" si="136"/>
        <v/>
      </c>
      <c r="Z432" s="94" t="e" cm="1">
        <f t="array" aca="1" ref="Z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AA432" s="94" t="str">
        <f t="shared" si="137"/>
        <v/>
      </c>
      <c r="AB432" s="96" t="b">
        <f t="shared" si="138"/>
        <v>0</v>
      </c>
      <c r="AC432" s="195">
        <f t="shared" si="150"/>
        <v>0</v>
      </c>
      <c r="AD432" s="195">
        <f>SUMIF($C$14:C431,C432,$AC$14:AC431)</f>
        <v>0</v>
      </c>
      <c r="AE432" s="15">
        <f t="shared" si="151"/>
        <v>10000</v>
      </c>
      <c r="AF432" s="195">
        <f t="shared" si="152"/>
        <v>0</v>
      </c>
    </row>
    <row r="433" spans="1:32" s="30" customFormat="1" x14ac:dyDescent="0.25">
      <c r="A433" s="19">
        <v>419</v>
      </c>
      <c r="B433" s="20"/>
      <c r="C433" s="123"/>
      <c r="D433" s="20"/>
      <c r="E433" s="20"/>
      <c r="F433" s="20"/>
      <c r="G433" s="140"/>
      <c r="H433" s="197">
        <f t="shared" si="139"/>
        <v>0</v>
      </c>
      <c r="I433" s="135" t="str">
        <f t="shared" si="140"/>
        <v/>
      </c>
      <c r="J433" s="92" t="b">
        <f t="shared" si="141"/>
        <v>0</v>
      </c>
      <c r="K433" s="92" t="str">
        <f t="shared" si="142"/>
        <v/>
      </c>
      <c r="L433" s="92" t="b">
        <f>IF(C433="",FALSE,IFERROR(NOT(MATCH(C433,'Anställda och korttidsarbete'!$C:$C,0)&gt;0),TRUE))</f>
        <v>0</v>
      </c>
      <c r="M433" s="92" t="str">
        <f t="shared" si="143"/>
        <v/>
      </c>
      <c r="N433" s="92" t="b">
        <f t="shared" si="144"/>
        <v>0</v>
      </c>
      <c r="O433" s="92" t="str">
        <f t="shared" si="145"/>
        <v/>
      </c>
      <c r="P433" s="13" t="b">
        <f t="shared" si="146"/>
        <v>0</v>
      </c>
      <c r="Q433" s="92" t="str">
        <f t="shared" si="147"/>
        <v/>
      </c>
      <c r="R433" s="92" t="b">
        <f t="shared" si="148"/>
        <v>0</v>
      </c>
      <c r="S433" s="94" t="e">
        <f t="shared" si="132"/>
        <v>#VALUE!</v>
      </c>
      <c r="T433" s="94" t="e">
        <f t="shared" si="133"/>
        <v>#VALUE!</v>
      </c>
      <c r="U433" s="94" t="e">
        <f t="shared" si="134"/>
        <v>#VALUE!</v>
      </c>
      <c r="V433" s="95" t="e">
        <f t="shared" si="135"/>
        <v>#VALUE!</v>
      </c>
      <c r="W433" s="95" t="e">
        <f t="shared" si="149"/>
        <v>#VALUE!</v>
      </c>
      <c r="X433" s="95" t="b">
        <f t="shared" si="153"/>
        <v>0</v>
      </c>
      <c r="Y433" s="76" t="str">
        <f t="shared" si="136"/>
        <v/>
      </c>
      <c r="Z433" s="94" t="e" cm="1">
        <f t="array" aca="1" ref="Z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AA433" s="94" t="str">
        <f t="shared" si="137"/>
        <v/>
      </c>
      <c r="AB433" s="96" t="b">
        <f t="shared" si="138"/>
        <v>0</v>
      </c>
      <c r="AC433" s="195">
        <f t="shared" si="150"/>
        <v>0</v>
      </c>
      <c r="AD433" s="195">
        <f>SUMIF($C$14:C432,C433,$AC$14:AC432)</f>
        <v>0</v>
      </c>
      <c r="AE433" s="15">
        <f t="shared" si="151"/>
        <v>10000</v>
      </c>
      <c r="AF433" s="195">
        <f t="shared" si="152"/>
        <v>0</v>
      </c>
    </row>
    <row r="434" spans="1:32" s="30" customFormat="1" x14ac:dyDescent="0.25">
      <c r="A434" s="19">
        <v>420</v>
      </c>
      <c r="B434" s="20"/>
      <c r="C434" s="123"/>
      <c r="D434" s="20"/>
      <c r="E434" s="20"/>
      <c r="F434" s="20"/>
      <c r="G434" s="140"/>
      <c r="H434" s="197">
        <f t="shared" si="139"/>
        <v>0</v>
      </c>
      <c r="I434" s="135" t="str">
        <f t="shared" si="140"/>
        <v/>
      </c>
      <c r="J434" s="92" t="b">
        <f t="shared" si="141"/>
        <v>0</v>
      </c>
      <c r="K434" s="92" t="str">
        <f t="shared" si="142"/>
        <v/>
      </c>
      <c r="L434" s="92" t="b">
        <f>IF(C434="",FALSE,IFERROR(NOT(MATCH(C434,'Anställda och korttidsarbete'!$C:$C,0)&gt;0),TRUE))</f>
        <v>0</v>
      </c>
      <c r="M434" s="92" t="str">
        <f t="shared" si="143"/>
        <v/>
      </c>
      <c r="N434" s="92" t="b">
        <f t="shared" si="144"/>
        <v>0</v>
      </c>
      <c r="O434" s="92" t="str">
        <f t="shared" si="145"/>
        <v/>
      </c>
      <c r="P434" s="13" t="b">
        <f t="shared" si="146"/>
        <v>0</v>
      </c>
      <c r="Q434" s="92" t="str">
        <f t="shared" si="147"/>
        <v/>
      </c>
      <c r="R434" s="92" t="b">
        <f t="shared" si="148"/>
        <v>0</v>
      </c>
      <c r="S434" s="94" t="e">
        <f t="shared" si="132"/>
        <v>#VALUE!</v>
      </c>
      <c r="T434" s="94" t="e">
        <f t="shared" si="133"/>
        <v>#VALUE!</v>
      </c>
      <c r="U434" s="94" t="e">
        <f t="shared" si="134"/>
        <v>#VALUE!</v>
      </c>
      <c r="V434" s="95" t="e">
        <f t="shared" si="135"/>
        <v>#VALUE!</v>
      </c>
      <c r="W434" s="95" t="e">
        <f t="shared" si="149"/>
        <v>#VALUE!</v>
      </c>
      <c r="X434" s="95" t="b">
        <f t="shared" si="153"/>
        <v>0</v>
      </c>
      <c r="Y434" s="76" t="str">
        <f t="shared" si="136"/>
        <v/>
      </c>
      <c r="Z434" s="94" t="e" cm="1">
        <f t="array" aca="1" ref="Z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AA434" s="94" t="str">
        <f t="shared" si="137"/>
        <v/>
      </c>
      <c r="AB434" s="96" t="b">
        <f t="shared" si="138"/>
        <v>0</v>
      </c>
      <c r="AC434" s="195">
        <f t="shared" si="150"/>
        <v>0</v>
      </c>
      <c r="AD434" s="195">
        <f>SUMIF($C$14:C433,C434,$AC$14:AC433)</f>
        <v>0</v>
      </c>
      <c r="AE434" s="15">
        <f t="shared" si="151"/>
        <v>10000</v>
      </c>
      <c r="AF434" s="195">
        <f t="shared" si="152"/>
        <v>0</v>
      </c>
    </row>
    <row r="435" spans="1:32" s="30" customFormat="1" x14ac:dyDescent="0.25">
      <c r="A435" s="19">
        <v>421</v>
      </c>
      <c r="B435" s="20"/>
      <c r="C435" s="123"/>
      <c r="D435" s="20"/>
      <c r="E435" s="20"/>
      <c r="F435" s="20"/>
      <c r="G435" s="140"/>
      <c r="H435" s="197">
        <f t="shared" si="139"/>
        <v>0</v>
      </c>
      <c r="I435" s="135" t="str">
        <f t="shared" si="140"/>
        <v/>
      </c>
      <c r="J435" s="92" t="b">
        <f t="shared" si="141"/>
        <v>0</v>
      </c>
      <c r="K435" s="92" t="str">
        <f t="shared" si="142"/>
        <v/>
      </c>
      <c r="L435" s="92" t="b">
        <f>IF(C435="",FALSE,IFERROR(NOT(MATCH(C435,'Anställda och korttidsarbete'!$C:$C,0)&gt;0),TRUE))</f>
        <v>0</v>
      </c>
      <c r="M435" s="92" t="str">
        <f t="shared" si="143"/>
        <v/>
      </c>
      <c r="N435" s="92" t="b">
        <f t="shared" si="144"/>
        <v>0</v>
      </c>
      <c r="O435" s="92" t="str">
        <f t="shared" si="145"/>
        <v/>
      </c>
      <c r="P435" s="13" t="b">
        <f t="shared" si="146"/>
        <v>0</v>
      </c>
      <c r="Q435" s="92" t="str">
        <f t="shared" si="147"/>
        <v/>
      </c>
      <c r="R435" s="92" t="b">
        <f t="shared" si="148"/>
        <v>0</v>
      </c>
      <c r="S435" s="94" t="e">
        <f t="shared" si="132"/>
        <v>#VALUE!</v>
      </c>
      <c r="T435" s="94" t="e">
        <f t="shared" si="133"/>
        <v>#VALUE!</v>
      </c>
      <c r="U435" s="94" t="e">
        <f t="shared" si="134"/>
        <v>#VALUE!</v>
      </c>
      <c r="V435" s="95" t="e">
        <f t="shared" si="135"/>
        <v>#VALUE!</v>
      </c>
      <c r="W435" s="95" t="e">
        <f t="shared" si="149"/>
        <v>#VALUE!</v>
      </c>
      <c r="X435" s="95" t="b">
        <f t="shared" si="153"/>
        <v>0</v>
      </c>
      <c r="Y435" s="76" t="str">
        <f t="shared" si="136"/>
        <v/>
      </c>
      <c r="Z435" s="94" t="e" cm="1">
        <f t="array" aca="1" ref="Z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AA435" s="94" t="str">
        <f t="shared" si="137"/>
        <v/>
      </c>
      <c r="AB435" s="96" t="b">
        <f t="shared" si="138"/>
        <v>0</v>
      </c>
      <c r="AC435" s="195">
        <f t="shared" si="150"/>
        <v>0</v>
      </c>
      <c r="AD435" s="195">
        <f>SUMIF($C$14:C434,C435,$AC$14:AC434)</f>
        <v>0</v>
      </c>
      <c r="AE435" s="15">
        <f t="shared" si="151"/>
        <v>10000</v>
      </c>
      <c r="AF435" s="195">
        <f t="shared" si="152"/>
        <v>0</v>
      </c>
    </row>
    <row r="436" spans="1:32" s="30" customFormat="1" x14ac:dyDescent="0.25">
      <c r="A436" s="19">
        <v>422</v>
      </c>
      <c r="B436" s="20"/>
      <c r="C436" s="123"/>
      <c r="D436" s="20"/>
      <c r="E436" s="20"/>
      <c r="F436" s="20"/>
      <c r="G436" s="140"/>
      <c r="H436" s="197">
        <f t="shared" si="139"/>
        <v>0</v>
      </c>
      <c r="I436" s="135" t="str">
        <f t="shared" si="140"/>
        <v/>
      </c>
      <c r="J436" s="92" t="b">
        <f t="shared" si="141"/>
        <v>0</v>
      </c>
      <c r="K436" s="92" t="str">
        <f t="shared" si="142"/>
        <v/>
      </c>
      <c r="L436" s="92" t="b">
        <f>IF(C436="",FALSE,IFERROR(NOT(MATCH(C436,'Anställda och korttidsarbete'!$C:$C,0)&gt;0),TRUE))</f>
        <v>0</v>
      </c>
      <c r="M436" s="92" t="str">
        <f t="shared" si="143"/>
        <v/>
      </c>
      <c r="N436" s="92" t="b">
        <f t="shared" si="144"/>
        <v>0</v>
      </c>
      <c r="O436" s="92" t="str">
        <f t="shared" si="145"/>
        <v/>
      </c>
      <c r="P436" s="13" t="b">
        <f t="shared" si="146"/>
        <v>0</v>
      </c>
      <c r="Q436" s="92" t="str">
        <f t="shared" si="147"/>
        <v/>
      </c>
      <c r="R436" s="92" t="b">
        <f t="shared" si="148"/>
        <v>0</v>
      </c>
      <c r="S436" s="94" t="e">
        <f t="shared" si="132"/>
        <v>#VALUE!</v>
      </c>
      <c r="T436" s="94" t="e">
        <f t="shared" si="133"/>
        <v>#VALUE!</v>
      </c>
      <c r="U436" s="94" t="e">
        <f t="shared" si="134"/>
        <v>#VALUE!</v>
      </c>
      <c r="V436" s="95" t="e">
        <f t="shared" si="135"/>
        <v>#VALUE!</v>
      </c>
      <c r="W436" s="95" t="e">
        <f t="shared" si="149"/>
        <v>#VALUE!</v>
      </c>
      <c r="X436" s="95" t="b">
        <f t="shared" si="153"/>
        <v>0</v>
      </c>
      <c r="Y436" s="76" t="str">
        <f t="shared" si="136"/>
        <v/>
      </c>
      <c r="Z436" s="94" t="e" cm="1">
        <f t="array" aca="1" ref="Z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AA436" s="94" t="str">
        <f t="shared" si="137"/>
        <v/>
      </c>
      <c r="AB436" s="96" t="b">
        <f t="shared" si="138"/>
        <v>0</v>
      </c>
      <c r="AC436" s="195">
        <f t="shared" si="150"/>
        <v>0</v>
      </c>
      <c r="AD436" s="195">
        <f>SUMIF($C$14:C435,C436,$AC$14:AC435)</f>
        <v>0</v>
      </c>
      <c r="AE436" s="15">
        <f t="shared" si="151"/>
        <v>10000</v>
      </c>
      <c r="AF436" s="195">
        <f t="shared" si="152"/>
        <v>0</v>
      </c>
    </row>
    <row r="437" spans="1:32" s="30" customFormat="1" x14ac:dyDescent="0.25">
      <c r="A437" s="19">
        <v>423</v>
      </c>
      <c r="B437" s="20"/>
      <c r="C437" s="123"/>
      <c r="D437" s="20"/>
      <c r="E437" s="20"/>
      <c r="F437" s="20"/>
      <c r="G437" s="140"/>
      <c r="H437" s="197">
        <f t="shared" si="139"/>
        <v>0</v>
      </c>
      <c r="I437" s="135" t="str">
        <f t="shared" si="140"/>
        <v/>
      </c>
      <c r="J437" s="92" t="b">
        <f t="shared" si="141"/>
        <v>0</v>
      </c>
      <c r="K437" s="92" t="str">
        <f t="shared" si="142"/>
        <v/>
      </c>
      <c r="L437" s="92" t="b">
        <f>IF(C437="",FALSE,IFERROR(NOT(MATCH(C437,'Anställda och korttidsarbete'!$C:$C,0)&gt;0),TRUE))</f>
        <v>0</v>
      </c>
      <c r="M437" s="92" t="str">
        <f t="shared" si="143"/>
        <v/>
      </c>
      <c r="N437" s="92" t="b">
        <f t="shared" si="144"/>
        <v>0</v>
      </c>
      <c r="O437" s="92" t="str">
        <f t="shared" si="145"/>
        <v/>
      </c>
      <c r="P437" s="13" t="b">
        <f t="shared" si="146"/>
        <v>0</v>
      </c>
      <c r="Q437" s="92" t="str">
        <f t="shared" si="147"/>
        <v/>
      </c>
      <c r="R437" s="92" t="b">
        <f t="shared" si="148"/>
        <v>0</v>
      </c>
      <c r="S437" s="94" t="e">
        <f t="shared" si="132"/>
        <v>#VALUE!</v>
      </c>
      <c r="T437" s="94" t="e">
        <f t="shared" si="133"/>
        <v>#VALUE!</v>
      </c>
      <c r="U437" s="94" t="e">
        <f t="shared" si="134"/>
        <v>#VALUE!</v>
      </c>
      <c r="V437" s="95" t="e">
        <f t="shared" si="135"/>
        <v>#VALUE!</v>
      </c>
      <c r="W437" s="95" t="e">
        <f t="shared" si="149"/>
        <v>#VALUE!</v>
      </c>
      <c r="X437" s="95" t="b">
        <f t="shared" si="153"/>
        <v>0</v>
      </c>
      <c r="Y437" s="76" t="str">
        <f t="shared" si="136"/>
        <v/>
      </c>
      <c r="Z437" s="94" t="e" cm="1">
        <f t="array" aca="1" ref="Z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AA437" s="94" t="str">
        <f t="shared" si="137"/>
        <v/>
      </c>
      <c r="AB437" s="96" t="b">
        <f t="shared" si="138"/>
        <v>0</v>
      </c>
      <c r="AC437" s="195">
        <f t="shared" si="150"/>
        <v>0</v>
      </c>
      <c r="AD437" s="195">
        <f>SUMIF($C$14:C436,C437,$AC$14:AC436)</f>
        <v>0</v>
      </c>
      <c r="AE437" s="15">
        <f t="shared" si="151"/>
        <v>10000</v>
      </c>
      <c r="AF437" s="195">
        <f t="shared" si="152"/>
        <v>0</v>
      </c>
    </row>
    <row r="438" spans="1:32" s="30" customFormat="1" x14ac:dyDescent="0.25">
      <c r="A438" s="19">
        <v>424</v>
      </c>
      <c r="B438" s="20"/>
      <c r="C438" s="123"/>
      <c r="D438" s="20"/>
      <c r="E438" s="20"/>
      <c r="F438" s="20"/>
      <c r="G438" s="140"/>
      <c r="H438" s="197">
        <f t="shared" si="139"/>
        <v>0</v>
      </c>
      <c r="I438" s="135" t="str">
        <f t="shared" si="140"/>
        <v/>
      </c>
      <c r="J438" s="92" t="b">
        <f t="shared" si="141"/>
        <v>0</v>
      </c>
      <c r="K438" s="92" t="str">
        <f t="shared" si="142"/>
        <v/>
      </c>
      <c r="L438" s="92" t="b">
        <f>IF(C438="",FALSE,IFERROR(NOT(MATCH(C438,'Anställda och korttidsarbete'!$C:$C,0)&gt;0),TRUE))</f>
        <v>0</v>
      </c>
      <c r="M438" s="92" t="str">
        <f t="shared" si="143"/>
        <v/>
      </c>
      <c r="N438" s="92" t="b">
        <f t="shared" si="144"/>
        <v>0</v>
      </c>
      <c r="O438" s="92" t="str">
        <f t="shared" si="145"/>
        <v/>
      </c>
      <c r="P438" s="13" t="b">
        <f t="shared" si="146"/>
        <v>0</v>
      </c>
      <c r="Q438" s="92" t="str">
        <f t="shared" si="147"/>
        <v/>
      </c>
      <c r="R438" s="92" t="b">
        <f t="shared" si="148"/>
        <v>0</v>
      </c>
      <c r="S438" s="94" t="e">
        <f t="shared" si="132"/>
        <v>#VALUE!</v>
      </c>
      <c r="T438" s="94" t="e">
        <f t="shared" si="133"/>
        <v>#VALUE!</v>
      </c>
      <c r="U438" s="94" t="e">
        <f t="shared" si="134"/>
        <v>#VALUE!</v>
      </c>
      <c r="V438" s="95" t="e">
        <f t="shared" si="135"/>
        <v>#VALUE!</v>
      </c>
      <c r="W438" s="95" t="e">
        <f t="shared" si="149"/>
        <v>#VALUE!</v>
      </c>
      <c r="X438" s="95" t="b">
        <f t="shared" si="153"/>
        <v>0</v>
      </c>
      <c r="Y438" s="76" t="str">
        <f t="shared" si="136"/>
        <v/>
      </c>
      <c r="Z438" s="94" t="e" cm="1">
        <f t="array" aca="1" ref="Z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AA438" s="94" t="str">
        <f t="shared" si="137"/>
        <v/>
      </c>
      <c r="AB438" s="96" t="b">
        <f t="shared" si="138"/>
        <v>0</v>
      </c>
      <c r="AC438" s="195">
        <f t="shared" si="150"/>
        <v>0</v>
      </c>
      <c r="AD438" s="195">
        <f>SUMIF($C$14:C437,C438,$AC$14:AC437)</f>
        <v>0</v>
      </c>
      <c r="AE438" s="15">
        <f t="shared" si="151"/>
        <v>10000</v>
      </c>
      <c r="AF438" s="195">
        <f t="shared" si="152"/>
        <v>0</v>
      </c>
    </row>
    <row r="439" spans="1:32" s="30" customFormat="1" x14ac:dyDescent="0.25">
      <c r="A439" s="19">
        <v>425</v>
      </c>
      <c r="B439" s="20"/>
      <c r="C439" s="123"/>
      <c r="D439" s="20"/>
      <c r="E439" s="20"/>
      <c r="F439" s="20"/>
      <c r="G439" s="140"/>
      <c r="H439" s="197">
        <f t="shared" si="139"/>
        <v>0</v>
      </c>
      <c r="I439" s="135" t="str">
        <f t="shared" si="140"/>
        <v/>
      </c>
      <c r="J439" s="92" t="b">
        <f t="shared" si="141"/>
        <v>0</v>
      </c>
      <c r="K439" s="92" t="str">
        <f t="shared" si="142"/>
        <v/>
      </c>
      <c r="L439" s="92" t="b">
        <f>IF(C439="",FALSE,IFERROR(NOT(MATCH(C439,'Anställda och korttidsarbete'!$C:$C,0)&gt;0),TRUE))</f>
        <v>0</v>
      </c>
      <c r="M439" s="92" t="str">
        <f t="shared" si="143"/>
        <v/>
      </c>
      <c r="N439" s="92" t="b">
        <f t="shared" si="144"/>
        <v>0</v>
      </c>
      <c r="O439" s="92" t="str">
        <f t="shared" si="145"/>
        <v/>
      </c>
      <c r="P439" s="13" t="b">
        <f t="shared" si="146"/>
        <v>0</v>
      </c>
      <c r="Q439" s="92" t="str">
        <f t="shared" si="147"/>
        <v/>
      </c>
      <c r="R439" s="92" t="b">
        <f t="shared" si="148"/>
        <v>0</v>
      </c>
      <c r="S439" s="94" t="e">
        <f t="shared" si="132"/>
        <v>#VALUE!</v>
      </c>
      <c r="T439" s="94" t="e">
        <f t="shared" si="133"/>
        <v>#VALUE!</v>
      </c>
      <c r="U439" s="94" t="e">
        <f t="shared" si="134"/>
        <v>#VALUE!</v>
      </c>
      <c r="V439" s="95" t="e">
        <f t="shared" si="135"/>
        <v>#VALUE!</v>
      </c>
      <c r="W439" s="95" t="e">
        <f t="shared" si="149"/>
        <v>#VALUE!</v>
      </c>
      <c r="X439" s="95" t="b">
        <f t="shared" si="153"/>
        <v>0</v>
      </c>
      <c r="Y439" s="76" t="str">
        <f t="shared" si="136"/>
        <v/>
      </c>
      <c r="Z439" s="94" t="e" cm="1">
        <f t="array" aca="1" ref="Z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AA439" s="94" t="str">
        <f t="shared" si="137"/>
        <v/>
      </c>
      <c r="AB439" s="96" t="b">
        <f t="shared" si="138"/>
        <v>0</v>
      </c>
      <c r="AC439" s="195">
        <f t="shared" si="150"/>
        <v>0</v>
      </c>
      <c r="AD439" s="195">
        <f>SUMIF($C$14:C438,C439,$AC$14:AC438)</f>
        <v>0</v>
      </c>
      <c r="AE439" s="15">
        <f t="shared" si="151"/>
        <v>10000</v>
      </c>
      <c r="AF439" s="195">
        <f t="shared" si="152"/>
        <v>0</v>
      </c>
    </row>
    <row r="440" spans="1:32" s="30" customFormat="1" x14ac:dyDescent="0.25">
      <c r="A440" s="19">
        <v>426</v>
      </c>
      <c r="B440" s="20"/>
      <c r="C440" s="123"/>
      <c r="D440" s="20"/>
      <c r="E440" s="20"/>
      <c r="F440" s="20"/>
      <c r="G440" s="140"/>
      <c r="H440" s="197">
        <f t="shared" si="139"/>
        <v>0</v>
      </c>
      <c r="I440" s="135" t="str">
        <f t="shared" si="140"/>
        <v/>
      </c>
      <c r="J440" s="92" t="b">
        <f t="shared" si="141"/>
        <v>0</v>
      </c>
      <c r="K440" s="92" t="str">
        <f t="shared" si="142"/>
        <v/>
      </c>
      <c r="L440" s="92" t="b">
        <f>IF(C440="",FALSE,IFERROR(NOT(MATCH(C440,'Anställda och korttidsarbete'!$C:$C,0)&gt;0),TRUE))</f>
        <v>0</v>
      </c>
      <c r="M440" s="92" t="str">
        <f t="shared" si="143"/>
        <v/>
      </c>
      <c r="N440" s="92" t="b">
        <f t="shared" si="144"/>
        <v>0</v>
      </c>
      <c r="O440" s="92" t="str">
        <f t="shared" si="145"/>
        <v/>
      </c>
      <c r="P440" s="13" t="b">
        <f t="shared" si="146"/>
        <v>0</v>
      </c>
      <c r="Q440" s="92" t="str">
        <f t="shared" si="147"/>
        <v/>
      </c>
      <c r="R440" s="92" t="b">
        <f t="shared" si="148"/>
        <v>0</v>
      </c>
      <c r="S440" s="94" t="e">
        <f t="shared" si="132"/>
        <v>#VALUE!</v>
      </c>
      <c r="T440" s="94" t="e">
        <f t="shared" si="133"/>
        <v>#VALUE!</v>
      </c>
      <c r="U440" s="94" t="e">
        <f t="shared" si="134"/>
        <v>#VALUE!</v>
      </c>
      <c r="V440" s="95" t="e">
        <f t="shared" si="135"/>
        <v>#VALUE!</v>
      </c>
      <c r="W440" s="95" t="e">
        <f t="shared" si="149"/>
        <v>#VALUE!</v>
      </c>
      <c r="X440" s="95" t="b">
        <f t="shared" si="153"/>
        <v>0</v>
      </c>
      <c r="Y440" s="76" t="str">
        <f t="shared" si="136"/>
        <v/>
      </c>
      <c r="Z440" s="94" t="e" cm="1">
        <f t="array" aca="1" ref="Z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AA440" s="94" t="str">
        <f t="shared" si="137"/>
        <v/>
      </c>
      <c r="AB440" s="96" t="b">
        <f t="shared" si="138"/>
        <v>0</v>
      </c>
      <c r="AC440" s="195">
        <f t="shared" si="150"/>
        <v>0</v>
      </c>
      <c r="AD440" s="195">
        <f>SUMIF($C$14:C439,C440,$AC$14:AC439)</f>
        <v>0</v>
      </c>
      <c r="AE440" s="15">
        <f t="shared" si="151"/>
        <v>10000</v>
      </c>
      <c r="AF440" s="195">
        <f t="shared" si="152"/>
        <v>0</v>
      </c>
    </row>
    <row r="441" spans="1:32" s="30" customFormat="1" x14ac:dyDescent="0.25">
      <c r="A441" s="19">
        <v>427</v>
      </c>
      <c r="B441" s="20"/>
      <c r="C441" s="123"/>
      <c r="D441" s="20"/>
      <c r="E441" s="20"/>
      <c r="F441" s="20"/>
      <c r="G441" s="140"/>
      <c r="H441" s="197">
        <f t="shared" si="139"/>
        <v>0</v>
      </c>
      <c r="I441" s="135" t="str">
        <f t="shared" si="140"/>
        <v/>
      </c>
      <c r="J441" s="92" t="b">
        <f t="shared" si="141"/>
        <v>0</v>
      </c>
      <c r="K441" s="92" t="str">
        <f t="shared" si="142"/>
        <v/>
      </c>
      <c r="L441" s="92" t="b">
        <f>IF(C441="",FALSE,IFERROR(NOT(MATCH(C441,'Anställda och korttidsarbete'!$C:$C,0)&gt;0),TRUE))</f>
        <v>0</v>
      </c>
      <c r="M441" s="92" t="str">
        <f t="shared" si="143"/>
        <v/>
      </c>
      <c r="N441" s="92" t="b">
        <f t="shared" si="144"/>
        <v>0</v>
      </c>
      <c r="O441" s="92" t="str">
        <f t="shared" si="145"/>
        <v/>
      </c>
      <c r="P441" s="13" t="b">
        <f t="shared" si="146"/>
        <v>0</v>
      </c>
      <c r="Q441" s="92" t="str">
        <f t="shared" si="147"/>
        <v/>
      </c>
      <c r="R441" s="92" t="b">
        <f t="shared" si="148"/>
        <v>0</v>
      </c>
      <c r="S441" s="94" t="e">
        <f t="shared" si="132"/>
        <v>#VALUE!</v>
      </c>
      <c r="T441" s="94" t="e">
        <f t="shared" si="133"/>
        <v>#VALUE!</v>
      </c>
      <c r="U441" s="94" t="e">
        <f t="shared" si="134"/>
        <v>#VALUE!</v>
      </c>
      <c r="V441" s="95" t="e">
        <f t="shared" si="135"/>
        <v>#VALUE!</v>
      </c>
      <c r="W441" s="95" t="e">
        <f t="shared" si="149"/>
        <v>#VALUE!</v>
      </c>
      <c r="X441" s="95" t="b">
        <f t="shared" si="153"/>
        <v>0</v>
      </c>
      <c r="Y441" s="76" t="str">
        <f t="shared" si="136"/>
        <v/>
      </c>
      <c r="Z441" s="94" t="e" cm="1">
        <f t="array" aca="1" ref="Z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AA441" s="94" t="str">
        <f t="shared" si="137"/>
        <v/>
      </c>
      <c r="AB441" s="96" t="b">
        <f t="shared" si="138"/>
        <v>0</v>
      </c>
      <c r="AC441" s="195">
        <f t="shared" si="150"/>
        <v>0</v>
      </c>
      <c r="AD441" s="195">
        <f>SUMIF($C$14:C440,C441,$AC$14:AC440)</f>
        <v>0</v>
      </c>
      <c r="AE441" s="15">
        <f t="shared" si="151"/>
        <v>10000</v>
      </c>
      <c r="AF441" s="195">
        <f t="shared" si="152"/>
        <v>0</v>
      </c>
    </row>
    <row r="442" spans="1:32" s="30" customFormat="1" x14ac:dyDescent="0.25">
      <c r="A442" s="19">
        <v>428</v>
      </c>
      <c r="B442" s="20"/>
      <c r="C442" s="123"/>
      <c r="D442" s="20"/>
      <c r="E442" s="20"/>
      <c r="F442" s="20"/>
      <c r="G442" s="140"/>
      <c r="H442" s="197">
        <f t="shared" si="139"/>
        <v>0</v>
      </c>
      <c r="I442" s="135" t="str">
        <f t="shared" si="140"/>
        <v/>
      </c>
      <c r="J442" s="92" t="b">
        <f t="shared" si="141"/>
        <v>0</v>
      </c>
      <c r="K442" s="92" t="str">
        <f t="shared" si="142"/>
        <v/>
      </c>
      <c r="L442" s="92" t="b">
        <f>IF(C442="",FALSE,IFERROR(NOT(MATCH(C442,'Anställda och korttidsarbete'!$C:$C,0)&gt;0),TRUE))</f>
        <v>0</v>
      </c>
      <c r="M442" s="92" t="str">
        <f t="shared" si="143"/>
        <v/>
      </c>
      <c r="N442" s="92" t="b">
        <f t="shared" si="144"/>
        <v>0</v>
      </c>
      <c r="O442" s="92" t="str">
        <f t="shared" si="145"/>
        <v/>
      </c>
      <c r="P442" s="13" t="b">
        <f t="shared" si="146"/>
        <v>0</v>
      </c>
      <c r="Q442" s="92" t="str">
        <f t="shared" si="147"/>
        <v/>
      </c>
      <c r="R442" s="92" t="b">
        <f t="shared" si="148"/>
        <v>0</v>
      </c>
      <c r="S442" s="94" t="e">
        <f t="shared" si="132"/>
        <v>#VALUE!</v>
      </c>
      <c r="T442" s="94" t="e">
        <f t="shared" si="133"/>
        <v>#VALUE!</v>
      </c>
      <c r="U442" s="94" t="e">
        <f t="shared" si="134"/>
        <v>#VALUE!</v>
      </c>
      <c r="V442" s="95" t="e">
        <f t="shared" si="135"/>
        <v>#VALUE!</v>
      </c>
      <c r="W442" s="95" t="e">
        <f t="shared" si="149"/>
        <v>#VALUE!</v>
      </c>
      <c r="X442" s="95" t="b">
        <f t="shared" si="153"/>
        <v>0</v>
      </c>
      <c r="Y442" s="76" t="str">
        <f t="shared" si="136"/>
        <v/>
      </c>
      <c r="Z442" s="94" t="e" cm="1">
        <f t="array" aca="1" ref="Z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AA442" s="94" t="str">
        <f t="shared" si="137"/>
        <v/>
      </c>
      <c r="AB442" s="96" t="b">
        <f t="shared" si="138"/>
        <v>0</v>
      </c>
      <c r="AC442" s="195">
        <f t="shared" si="150"/>
        <v>0</v>
      </c>
      <c r="AD442" s="195">
        <f>SUMIF($C$14:C441,C442,$AC$14:AC441)</f>
        <v>0</v>
      </c>
      <c r="AE442" s="15">
        <f t="shared" si="151"/>
        <v>10000</v>
      </c>
      <c r="AF442" s="195">
        <f t="shared" si="152"/>
        <v>0</v>
      </c>
    </row>
    <row r="443" spans="1:32" s="30" customFormat="1" x14ac:dyDescent="0.25">
      <c r="A443" s="19">
        <v>429</v>
      </c>
      <c r="B443" s="20"/>
      <c r="C443" s="123"/>
      <c r="D443" s="20"/>
      <c r="E443" s="20"/>
      <c r="F443" s="20"/>
      <c r="G443" s="140"/>
      <c r="H443" s="197">
        <f t="shared" si="139"/>
        <v>0</v>
      </c>
      <c r="I443" s="135" t="str">
        <f t="shared" si="140"/>
        <v/>
      </c>
      <c r="J443" s="92" t="b">
        <f t="shared" si="141"/>
        <v>0</v>
      </c>
      <c r="K443" s="92" t="str">
        <f t="shared" si="142"/>
        <v/>
      </c>
      <c r="L443" s="92" t="b">
        <f>IF(C443="",FALSE,IFERROR(NOT(MATCH(C443,'Anställda och korttidsarbete'!$C:$C,0)&gt;0),TRUE))</f>
        <v>0</v>
      </c>
      <c r="M443" s="92" t="str">
        <f t="shared" si="143"/>
        <v/>
      </c>
      <c r="N443" s="92" t="b">
        <f t="shared" si="144"/>
        <v>0</v>
      </c>
      <c r="O443" s="92" t="str">
        <f t="shared" si="145"/>
        <v/>
      </c>
      <c r="P443" s="13" t="b">
        <f t="shared" si="146"/>
        <v>0</v>
      </c>
      <c r="Q443" s="92" t="str">
        <f t="shared" si="147"/>
        <v/>
      </c>
      <c r="R443" s="92" t="b">
        <f t="shared" si="148"/>
        <v>0</v>
      </c>
      <c r="S443" s="94" t="e">
        <f t="shared" si="132"/>
        <v>#VALUE!</v>
      </c>
      <c r="T443" s="94" t="e">
        <f t="shared" si="133"/>
        <v>#VALUE!</v>
      </c>
      <c r="U443" s="94" t="e">
        <f t="shared" si="134"/>
        <v>#VALUE!</v>
      </c>
      <c r="V443" s="95" t="e">
        <f t="shared" si="135"/>
        <v>#VALUE!</v>
      </c>
      <c r="W443" s="95" t="e">
        <f t="shared" si="149"/>
        <v>#VALUE!</v>
      </c>
      <c r="X443" s="95" t="b">
        <f t="shared" si="153"/>
        <v>0</v>
      </c>
      <c r="Y443" s="76" t="str">
        <f t="shared" si="136"/>
        <v/>
      </c>
      <c r="Z443" s="94" t="e" cm="1">
        <f t="array" aca="1" ref="Z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AA443" s="94" t="str">
        <f t="shared" si="137"/>
        <v/>
      </c>
      <c r="AB443" s="96" t="b">
        <f t="shared" si="138"/>
        <v>0</v>
      </c>
      <c r="AC443" s="195">
        <f t="shared" si="150"/>
        <v>0</v>
      </c>
      <c r="AD443" s="195">
        <f>SUMIF($C$14:C442,C443,$AC$14:AC442)</f>
        <v>0</v>
      </c>
      <c r="AE443" s="15">
        <f t="shared" si="151"/>
        <v>10000</v>
      </c>
      <c r="AF443" s="195">
        <f t="shared" si="152"/>
        <v>0</v>
      </c>
    </row>
    <row r="444" spans="1:32" s="30" customFormat="1" x14ac:dyDescent="0.25">
      <c r="A444" s="19">
        <v>430</v>
      </c>
      <c r="B444" s="20"/>
      <c r="C444" s="123"/>
      <c r="D444" s="20"/>
      <c r="E444" s="20"/>
      <c r="F444" s="20"/>
      <c r="G444" s="140"/>
      <c r="H444" s="197">
        <f t="shared" si="139"/>
        <v>0</v>
      </c>
      <c r="I444" s="135" t="str">
        <f t="shared" si="140"/>
        <v/>
      </c>
      <c r="J444" s="92" t="b">
        <f t="shared" si="141"/>
        <v>0</v>
      </c>
      <c r="K444" s="92" t="str">
        <f t="shared" si="142"/>
        <v/>
      </c>
      <c r="L444" s="92" t="b">
        <f>IF(C444="",FALSE,IFERROR(NOT(MATCH(C444,'Anställda och korttidsarbete'!$C:$C,0)&gt;0),TRUE))</f>
        <v>0</v>
      </c>
      <c r="M444" s="92" t="str">
        <f t="shared" si="143"/>
        <v/>
      </c>
      <c r="N444" s="92" t="b">
        <f t="shared" si="144"/>
        <v>0</v>
      </c>
      <c r="O444" s="92" t="str">
        <f t="shared" si="145"/>
        <v/>
      </c>
      <c r="P444" s="13" t="b">
        <f t="shared" si="146"/>
        <v>0</v>
      </c>
      <c r="Q444" s="92" t="str">
        <f t="shared" si="147"/>
        <v/>
      </c>
      <c r="R444" s="92" t="b">
        <f t="shared" si="148"/>
        <v>0</v>
      </c>
      <c r="S444" s="94" t="e">
        <f t="shared" si="132"/>
        <v>#VALUE!</v>
      </c>
      <c r="T444" s="94" t="e">
        <f t="shared" si="133"/>
        <v>#VALUE!</v>
      </c>
      <c r="U444" s="94" t="e">
        <f t="shared" si="134"/>
        <v>#VALUE!</v>
      </c>
      <c r="V444" s="95" t="e">
        <f t="shared" si="135"/>
        <v>#VALUE!</v>
      </c>
      <c r="W444" s="95" t="e">
        <f t="shared" si="149"/>
        <v>#VALUE!</v>
      </c>
      <c r="X444" s="95" t="b">
        <f t="shared" si="153"/>
        <v>0</v>
      </c>
      <c r="Y444" s="76" t="str">
        <f t="shared" si="136"/>
        <v/>
      </c>
      <c r="Z444" s="94" t="e" cm="1">
        <f t="array" aca="1" ref="Z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AA444" s="94" t="str">
        <f t="shared" si="137"/>
        <v/>
      </c>
      <c r="AB444" s="96" t="b">
        <f t="shared" si="138"/>
        <v>0</v>
      </c>
      <c r="AC444" s="195">
        <f t="shared" si="150"/>
        <v>0</v>
      </c>
      <c r="AD444" s="195">
        <f>SUMIF($C$14:C443,C444,$AC$14:AC443)</f>
        <v>0</v>
      </c>
      <c r="AE444" s="15">
        <f t="shared" si="151"/>
        <v>10000</v>
      </c>
      <c r="AF444" s="195">
        <f t="shared" si="152"/>
        <v>0</v>
      </c>
    </row>
    <row r="445" spans="1:32" s="30" customFormat="1" x14ac:dyDescent="0.25">
      <c r="A445" s="19">
        <v>431</v>
      </c>
      <c r="B445" s="20"/>
      <c r="C445" s="123"/>
      <c r="D445" s="20"/>
      <c r="E445" s="20"/>
      <c r="F445" s="20"/>
      <c r="G445" s="140"/>
      <c r="H445" s="197">
        <f t="shared" si="139"/>
        <v>0</v>
      </c>
      <c r="I445" s="135" t="str">
        <f t="shared" si="140"/>
        <v/>
      </c>
      <c r="J445" s="92" t="b">
        <f t="shared" si="141"/>
        <v>0</v>
      </c>
      <c r="K445" s="92" t="str">
        <f t="shared" si="142"/>
        <v/>
      </c>
      <c r="L445" s="92" t="b">
        <f>IF(C445="",FALSE,IFERROR(NOT(MATCH(C445,'Anställda och korttidsarbete'!$C:$C,0)&gt;0),TRUE))</f>
        <v>0</v>
      </c>
      <c r="M445" s="92" t="str">
        <f t="shared" si="143"/>
        <v/>
      </c>
      <c r="N445" s="92" t="b">
        <f t="shared" si="144"/>
        <v>0</v>
      </c>
      <c r="O445" s="92" t="str">
        <f t="shared" si="145"/>
        <v/>
      </c>
      <c r="P445" s="13" t="b">
        <f t="shared" si="146"/>
        <v>0</v>
      </c>
      <c r="Q445" s="92" t="str">
        <f t="shared" si="147"/>
        <v/>
      </c>
      <c r="R445" s="92" t="b">
        <f t="shared" si="148"/>
        <v>0</v>
      </c>
      <c r="S445" s="94" t="e">
        <f t="shared" si="132"/>
        <v>#VALUE!</v>
      </c>
      <c r="T445" s="94" t="e">
        <f t="shared" si="133"/>
        <v>#VALUE!</v>
      </c>
      <c r="U445" s="94" t="e">
        <f t="shared" si="134"/>
        <v>#VALUE!</v>
      </c>
      <c r="V445" s="95" t="e">
        <f t="shared" si="135"/>
        <v>#VALUE!</v>
      </c>
      <c r="W445" s="95" t="e">
        <f t="shared" si="149"/>
        <v>#VALUE!</v>
      </c>
      <c r="X445" s="95" t="b">
        <f t="shared" si="153"/>
        <v>0</v>
      </c>
      <c r="Y445" s="76" t="str">
        <f t="shared" si="136"/>
        <v/>
      </c>
      <c r="Z445" s="94" t="e" cm="1">
        <f t="array" aca="1" ref="Z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AA445" s="94" t="str">
        <f t="shared" si="137"/>
        <v/>
      </c>
      <c r="AB445" s="96" t="b">
        <f t="shared" si="138"/>
        <v>0</v>
      </c>
      <c r="AC445" s="195">
        <f t="shared" si="150"/>
        <v>0</v>
      </c>
      <c r="AD445" s="195">
        <f>SUMIF($C$14:C444,C445,$AC$14:AC444)</f>
        <v>0</v>
      </c>
      <c r="AE445" s="15">
        <f t="shared" si="151"/>
        <v>10000</v>
      </c>
      <c r="AF445" s="195">
        <f t="shared" si="152"/>
        <v>0</v>
      </c>
    </row>
    <row r="446" spans="1:32" s="30" customFormat="1" x14ac:dyDescent="0.25">
      <c r="A446" s="19">
        <v>432</v>
      </c>
      <c r="B446" s="20"/>
      <c r="C446" s="123"/>
      <c r="D446" s="20"/>
      <c r="E446" s="20"/>
      <c r="F446" s="20"/>
      <c r="G446" s="140"/>
      <c r="H446" s="197">
        <f t="shared" si="139"/>
        <v>0</v>
      </c>
      <c r="I446" s="135" t="str">
        <f t="shared" si="140"/>
        <v/>
      </c>
      <c r="J446" s="92" t="b">
        <f t="shared" si="141"/>
        <v>0</v>
      </c>
      <c r="K446" s="92" t="str">
        <f t="shared" si="142"/>
        <v/>
      </c>
      <c r="L446" s="92" t="b">
        <f>IF(C446="",FALSE,IFERROR(NOT(MATCH(C446,'Anställda och korttidsarbete'!$C:$C,0)&gt;0),TRUE))</f>
        <v>0</v>
      </c>
      <c r="M446" s="92" t="str">
        <f t="shared" si="143"/>
        <v/>
      </c>
      <c r="N446" s="92" t="b">
        <f t="shared" si="144"/>
        <v>0</v>
      </c>
      <c r="O446" s="92" t="str">
        <f t="shared" si="145"/>
        <v/>
      </c>
      <c r="P446" s="13" t="b">
        <f t="shared" si="146"/>
        <v>0</v>
      </c>
      <c r="Q446" s="92" t="str">
        <f t="shared" si="147"/>
        <v/>
      </c>
      <c r="R446" s="92" t="b">
        <f t="shared" si="148"/>
        <v>0</v>
      </c>
      <c r="S446" s="94" t="e">
        <f t="shared" si="132"/>
        <v>#VALUE!</v>
      </c>
      <c r="T446" s="94" t="e">
        <f t="shared" si="133"/>
        <v>#VALUE!</v>
      </c>
      <c r="U446" s="94" t="e">
        <f t="shared" si="134"/>
        <v>#VALUE!</v>
      </c>
      <c r="V446" s="95" t="e">
        <f t="shared" si="135"/>
        <v>#VALUE!</v>
      </c>
      <c r="W446" s="95" t="e">
        <f t="shared" si="149"/>
        <v>#VALUE!</v>
      </c>
      <c r="X446" s="95" t="b">
        <f t="shared" si="153"/>
        <v>0</v>
      </c>
      <c r="Y446" s="76" t="str">
        <f t="shared" si="136"/>
        <v/>
      </c>
      <c r="Z446" s="94" t="e" cm="1">
        <f t="array" aca="1" ref="Z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AA446" s="94" t="str">
        <f t="shared" si="137"/>
        <v/>
      </c>
      <c r="AB446" s="96" t="b">
        <f t="shared" si="138"/>
        <v>0</v>
      </c>
      <c r="AC446" s="195">
        <f t="shared" si="150"/>
        <v>0</v>
      </c>
      <c r="AD446" s="195">
        <f>SUMIF($C$14:C445,C446,$AC$14:AC445)</f>
        <v>0</v>
      </c>
      <c r="AE446" s="15">
        <f t="shared" si="151"/>
        <v>10000</v>
      </c>
      <c r="AF446" s="195">
        <f t="shared" si="152"/>
        <v>0</v>
      </c>
    </row>
    <row r="447" spans="1:32" s="30" customFormat="1" x14ac:dyDescent="0.25">
      <c r="A447" s="19">
        <v>433</v>
      </c>
      <c r="B447" s="20"/>
      <c r="C447" s="123"/>
      <c r="D447" s="20"/>
      <c r="E447" s="20"/>
      <c r="F447" s="20"/>
      <c r="G447" s="140"/>
      <c r="H447" s="197">
        <f t="shared" si="139"/>
        <v>0</v>
      </c>
      <c r="I447" s="135" t="str">
        <f t="shared" si="140"/>
        <v/>
      </c>
      <c r="J447" s="92" t="b">
        <f t="shared" si="141"/>
        <v>0</v>
      </c>
      <c r="K447" s="92" t="str">
        <f t="shared" si="142"/>
        <v/>
      </c>
      <c r="L447" s="92" t="b">
        <f>IF(C447="",FALSE,IFERROR(NOT(MATCH(C447,'Anställda och korttidsarbete'!$C:$C,0)&gt;0),TRUE))</f>
        <v>0</v>
      </c>
      <c r="M447" s="92" t="str">
        <f t="shared" si="143"/>
        <v/>
      </c>
      <c r="N447" s="92" t="b">
        <f t="shared" si="144"/>
        <v>0</v>
      </c>
      <c r="O447" s="92" t="str">
        <f t="shared" si="145"/>
        <v/>
      </c>
      <c r="P447" s="13" t="b">
        <f t="shared" si="146"/>
        <v>0</v>
      </c>
      <c r="Q447" s="92" t="str">
        <f t="shared" si="147"/>
        <v/>
      </c>
      <c r="R447" s="92" t="b">
        <f t="shared" si="148"/>
        <v>0</v>
      </c>
      <c r="S447" s="94" t="e">
        <f t="shared" si="132"/>
        <v>#VALUE!</v>
      </c>
      <c r="T447" s="94" t="e">
        <f t="shared" si="133"/>
        <v>#VALUE!</v>
      </c>
      <c r="U447" s="94" t="e">
        <f t="shared" si="134"/>
        <v>#VALUE!</v>
      </c>
      <c r="V447" s="95" t="e">
        <f t="shared" si="135"/>
        <v>#VALUE!</v>
      </c>
      <c r="W447" s="95" t="e">
        <f t="shared" si="149"/>
        <v>#VALUE!</v>
      </c>
      <c r="X447" s="95" t="b">
        <f t="shared" si="153"/>
        <v>0</v>
      </c>
      <c r="Y447" s="76" t="str">
        <f t="shared" si="136"/>
        <v/>
      </c>
      <c r="Z447" s="94" t="e" cm="1">
        <f t="array" aca="1" ref="Z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AA447" s="94" t="str">
        <f t="shared" si="137"/>
        <v/>
      </c>
      <c r="AB447" s="96" t="b">
        <f t="shared" si="138"/>
        <v>0</v>
      </c>
      <c r="AC447" s="195">
        <f t="shared" si="150"/>
        <v>0</v>
      </c>
      <c r="AD447" s="195">
        <f>SUMIF($C$14:C446,C447,$AC$14:AC446)</f>
        <v>0</v>
      </c>
      <c r="AE447" s="15">
        <f t="shared" si="151"/>
        <v>10000</v>
      </c>
      <c r="AF447" s="195">
        <f t="shared" si="152"/>
        <v>0</v>
      </c>
    </row>
    <row r="448" spans="1:32" s="30" customFormat="1" x14ac:dyDescent="0.25">
      <c r="A448" s="19">
        <v>434</v>
      </c>
      <c r="B448" s="20"/>
      <c r="C448" s="123"/>
      <c r="D448" s="20"/>
      <c r="E448" s="20"/>
      <c r="F448" s="20"/>
      <c r="G448" s="140"/>
      <c r="H448" s="197">
        <f t="shared" si="139"/>
        <v>0</v>
      </c>
      <c r="I448" s="135" t="str">
        <f t="shared" si="140"/>
        <v/>
      </c>
      <c r="J448" s="92" t="b">
        <f t="shared" si="141"/>
        <v>0</v>
      </c>
      <c r="K448" s="92" t="str">
        <f t="shared" si="142"/>
        <v/>
      </c>
      <c r="L448" s="92" t="b">
        <f>IF(C448="",FALSE,IFERROR(NOT(MATCH(C448,'Anställda och korttidsarbete'!$C:$C,0)&gt;0),TRUE))</f>
        <v>0</v>
      </c>
      <c r="M448" s="92" t="str">
        <f t="shared" si="143"/>
        <v/>
      </c>
      <c r="N448" s="92" t="b">
        <f t="shared" si="144"/>
        <v>0</v>
      </c>
      <c r="O448" s="92" t="str">
        <f t="shared" si="145"/>
        <v/>
      </c>
      <c r="P448" s="13" t="b">
        <f t="shared" si="146"/>
        <v>0</v>
      </c>
      <c r="Q448" s="92" t="str">
        <f t="shared" si="147"/>
        <v/>
      </c>
      <c r="R448" s="92" t="b">
        <f t="shared" si="148"/>
        <v>0</v>
      </c>
      <c r="S448" s="94" t="e">
        <f t="shared" si="132"/>
        <v>#VALUE!</v>
      </c>
      <c r="T448" s="94" t="e">
        <f t="shared" si="133"/>
        <v>#VALUE!</v>
      </c>
      <c r="U448" s="94" t="e">
        <f t="shared" si="134"/>
        <v>#VALUE!</v>
      </c>
      <c r="V448" s="95" t="e">
        <f t="shared" si="135"/>
        <v>#VALUE!</v>
      </c>
      <c r="W448" s="95" t="e">
        <f t="shared" si="149"/>
        <v>#VALUE!</v>
      </c>
      <c r="X448" s="95" t="b">
        <f t="shared" si="153"/>
        <v>0</v>
      </c>
      <c r="Y448" s="76" t="str">
        <f t="shared" si="136"/>
        <v/>
      </c>
      <c r="Z448" s="94" t="e" cm="1">
        <f t="array" aca="1" ref="Z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AA448" s="94" t="str">
        <f t="shared" si="137"/>
        <v/>
      </c>
      <c r="AB448" s="96" t="b">
        <f t="shared" si="138"/>
        <v>0</v>
      </c>
      <c r="AC448" s="195">
        <f t="shared" si="150"/>
        <v>0</v>
      </c>
      <c r="AD448" s="195">
        <f>SUMIF($C$14:C447,C448,$AC$14:AC447)</f>
        <v>0</v>
      </c>
      <c r="AE448" s="15">
        <f t="shared" si="151"/>
        <v>10000</v>
      </c>
      <c r="AF448" s="195">
        <f t="shared" si="152"/>
        <v>0</v>
      </c>
    </row>
    <row r="449" spans="1:32" s="30" customFormat="1" x14ac:dyDescent="0.25">
      <c r="A449" s="19">
        <v>435</v>
      </c>
      <c r="B449" s="20"/>
      <c r="C449" s="123"/>
      <c r="D449" s="20"/>
      <c r="E449" s="20"/>
      <c r="F449" s="20"/>
      <c r="G449" s="140"/>
      <c r="H449" s="197">
        <f t="shared" si="139"/>
        <v>0</v>
      </c>
      <c r="I449" s="135" t="str">
        <f t="shared" si="140"/>
        <v/>
      </c>
      <c r="J449" s="92" t="b">
        <f t="shared" si="141"/>
        <v>0</v>
      </c>
      <c r="K449" s="92" t="str">
        <f t="shared" si="142"/>
        <v/>
      </c>
      <c r="L449" s="92" t="b">
        <f>IF(C449="",FALSE,IFERROR(NOT(MATCH(C449,'Anställda och korttidsarbete'!$C:$C,0)&gt;0),TRUE))</f>
        <v>0</v>
      </c>
      <c r="M449" s="92" t="str">
        <f t="shared" si="143"/>
        <v/>
      </c>
      <c r="N449" s="92" t="b">
        <f t="shared" si="144"/>
        <v>0</v>
      </c>
      <c r="O449" s="92" t="str">
        <f t="shared" si="145"/>
        <v/>
      </c>
      <c r="P449" s="13" t="b">
        <f t="shared" si="146"/>
        <v>0</v>
      </c>
      <c r="Q449" s="92" t="str">
        <f t="shared" si="147"/>
        <v/>
      </c>
      <c r="R449" s="92" t="b">
        <f t="shared" si="148"/>
        <v>0</v>
      </c>
      <c r="S449" s="94" t="e">
        <f t="shared" si="132"/>
        <v>#VALUE!</v>
      </c>
      <c r="T449" s="94" t="e">
        <f t="shared" si="133"/>
        <v>#VALUE!</v>
      </c>
      <c r="U449" s="94" t="e">
        <f t="shared" si="134"/>
        <v>#VALUE!</v>
      </c>
      <c r="V449" s="95" t="e">
        <f t="shared" si="135"/>
        <v>#VALUE!</v>
      </c>
      <c r="W449" s="95" t="e">
        <f t="shared" si="149"/>
        <v>#VALUE!</v>
      </c>
      <c r="X449" s="95" t="b">
        <f t="shared" si="153"/>
        <v>0</v>
      </c>
      <c r="Y449" s="76" t="str">
        <f t="shared" si="136"/>
        <v/>
      </c>
      <c r="Z449" s="94" t="e" cm="1">
        <f t="array" aca="1" ref="Z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AA449" s="94" t="str">
        <f t="shared" si="137"/>
        <v/>
      </c>
      <c r="AB449" s="96" t="b">
        <f t="shared" si="138"/>
        <v>0</v>
      </c>
      <c r="AC449" s="195">
        <f t="shared" si="150"/>
        <v>0</v>
      </c>
      <c r="AD449" s="195">
        <f>SUMIF($C$14:C448,C449,$AC$14:AC448)</f>
        <v>0</v>
      </c>
      <c r="AE449" s="15">
        <f t="shared" si="151"/>
        <v>10000</v>
      </c>
      <c r="AF449" s="195">
        <f t="shared" si="152"/>
        <v>0</v>
      </c>
    </row>
    <row r="450" spans="1:32" s="30" customFormat="1" x14ac:dyDescent="0.25">
      <c r="A450" s="19">
        <v>436</v>
      </c>
      <c r="B450" s="20"/>
      <c r="C450" s="123"/>
      <c r="D450" s="20"/>
      <c r="E450" s="20"/>
      <c r="F450" s="20"/>
      <c r="G450" s="140"/>
      <c r="H450" s="197">
        <f t="shared" si="139"/>
        <v>0</v>
      </c>
      <c r="I450" s="135" t="str">
        <f t="shared" si="140"/>
        <v/>
      </c>
      <c r="J450" s="92" t="b">
        <f t="shared" si="141"/>
        <v>0</v>
      </c>
      <c r="K450" s="92" t="str">
        <f t="shared" si="142"/>
        <v/>
      </c>
      <c r="L450" s="92" t="b">
        <f>IF(C450="",FALSE,IFERROR(NOT(MATCH(C450,'Anställda och korttidsarbete'!$C:$C,0)&gt;0),TRUE))</f>
        <v>0</v>
      </c>
      <c r="M450" s="92" t="str">
        <f t="shared" si="143"/>
        <v/>
      </c>
      <c r="N450" s="92" t="b">
        <f t="shared" si="144"/>
        <v>0</v>
      </c>
      <c r="O450" s="92" t="str">
        <f t="shared" si="145"/>
        <v/>
      </c>
      <c r="P450" s="13" t="b">
        <f t="shared" si="146"/>
        <v>0</v>
      </c>
      <c r="Q450" s="92" t="str">
        <f t="shared" si="147"/>
        <v/>
      </c>
      <c r="R450" s="92" t="b">
        <f t="shared" si="148"/>
        <v>0</v>
      </c>
      <c r="S450" s="94" t="e">
        <f t="shared" si="132"/>
        <v>#VALUE!</v>
      </c>
      <c r="T450" s="94" t="e">
        <f t="shared" si="133"/>
        <v>#VALUE!</v>
      </c>
      <c r="U450" s="94" t="e">
        <f t="shared" si="134"/>
        <v>#VALUE!</v>
      </c>
      <c r="V450" s="95" t="e">
        <f t="shared" si="135"/>
        <v>#VALUE!</v>
      </c>
      <c r="W450" s="95" t="e">
        <f t="shared" si="149"/>
        <v>#VALUE!</v>
      </c>
      <c r="X450" s="95" t="b">
        <f t="shared" si="153"/>
        <v>0</v>
      </c>
      <c r="Y450" s="76" t="str">
        <f t="shared" si="136"/>
        <v/>
      </c>
      <c r="Z450" s="94" t="e" cm="1">
        <f t="array" aca="1" ref="Z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AA450" s="94" t="str">
        <f t="shared" si="137"/>
        <v/>
      </c>
      <c r="AB450" s="96" t="b">
        <f t="shared" si="138"/>
        <v>0</v>
      </c>
      <c r="AC450" s="195">
        <f t="shared" si="150"/>
        <v>0</v>
      </c>
      <c r="AD450" s="195">
        <f>SUMIF($C$14:C449,C450,$AC$14:AC449)</f>
        <v>0</v>
      </c>
      <c r="AE450" s="15">
        <f t="shared" si="151"/>
        <v>10000</v>
      </c>
      <c r="AF450" s="195">
        <f t="shared" si="152"/>
        <v>0</v>
      </c>
    </row>
    <row r="451" spans="1:32" s="30" customFormat="1" x14ac:dyDescent="0.25">
      <c r="A451" s="19">
        <v>437</v>
      </c>
      <c r="B451" s="20"/>
      <c r="C451" s="123"/>
      <c r="D451" s="20"/>
      <c r="E451" s="20"/>
      <c r="F451" s="20"/>
      <c r="G451" s="140"/>
      <c r="H451" s="197">
        <f t="shared" si="139"/>
        <v>0</v>
      </c>
      <c r="I451" s="135" t="str">
        <f t="shared" si="140"/>
        <v/>
      </c>
      <c r="J451" s="92" t="b">
        <f t="shared" si="141"/>
        <v>0</v>
      </c>
      <c r="K451" s="92" t="str">
        <f t="shared" si="142"/>
        <v/>
      </c>
      <c r="L451" s="92" t="b">
        <f>IF(C451="",FALSE,IFERROR(NOT(MATCH(C451,'Anställda och korttidsarbete'!$C:$C,0)&gt;0),TRUE))</f>
        <v>0</v>
      </c>
      <c r="M451" s="92" t="str">
        <f t="shared" si="143"/>
        <v/>
      </c>
      <c r="N451" s="92" t="b">
        <f t="shared" si="144"/>
        <v>0</v>
      </c>
      <c r="O451" s="92" t="str">
        <f t="shared" si="145"/>
        <v/>
      </c>
      <c r="P451" s="13" t="b">
        <f t="shared" si="146"/>
        <v>0</v>
      </c>
      <c r="Q451" s="92" t="str">
        <f t="shared" si="147"/>
        <v/>
      </c>
      <c r="R451" s="92" t="b">
        <f t="shared" si="148"/>
        <v>0</v>
      </c>
      <c r="S451" s="94" t="e">
        <f t="shared" si="132"/>
        <v>#VALUE!</v>
      </c>
      <c r="T451" s="94" t="e">
        <f t="shared" si="133"/>
        <v>#VALUE!</v>
      </c>
      <c r="U451" s="94" t="e">
        <f t="shared" si="134"/>
        <v>#VALUE!</v>
      </c>
      <c r="V451" s="95" t="e">
        <f t="shared" si="135"/>
        <v>#VALUE!</v>
      </c>
      <c r="W451" s="95" t="e">
        <f t="shared" si="149"/>
        <v>#VALUE!</v>
      </c>
      <c r="X451" s="95" t="b">
        <f t="shared" si="153"/>
        <v>0</v>
      </c>
      <c r="Y451" s="76" t="str">
        <f t="shared" si="136"/>
        <v/>
      </c>
      <c r="Z451" s="94" t="e" cm="1">
        <f t="array" aca="1" ref="Z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AA451" s="94" t="str">
        <f t="shared" si="137"/>
        <v/>
      </c>
      <c r="AB451" s="96" t="b">
        <f t="shared" si="138"/>
        <v>0</v>
      </c>
      <c r="AC451" s="195">
        <f t="shared" si="150"/>
        <v>0</v>
      </c>
      <c r="AD451" s="195">
        <f>SUMIF($C$14:C450,C451,$AC$14:AC450)</f>
        <v>0</v>
      </c>
      <c r="AE451" s="15">
        <f t="shared" si="151"/>
        <v>10000</v>
      </c>
      <c r="AF451" s="195">
        <f t="shared" si="152"/>
        <v>0</v>
      </c>
    </row>
    <row r="452" spans="1:32" s="30" customFormat="1" x14ac:dyDescent="0.25">
      <c r="A452" s="19">
        <v>438</v>
      </c>
      <c r="B452" s="20"/>
      <c r="C452" s="123"/>
      <c r="D452" s="20"/>
      <c r="E452" s="20"/>
      <c r="F452" s="20"/>
      <c r="G452" s="140"/>
      <c r="H452" s="197">
        <f t="shared" si="139"/>
        <v>0</v>
      </c>
      <c r="I452" s="135" t="str">
        <f t="shared" si="140"/>
        <v/>
      </c>
      <c r="J452" s="92" t="b">
        <f t="shared" si="141"/>
        <v>0</v>
      </c>
      <c r="K452" s="92" t="str">
        <f t="shared" si="142"/>
        <v/>
      </c>
      <c r="L452" s="92" t="b">
        <f>IF(C452="",FALSE,IFERROR(NOT(MATCH(C452,'Anställda och korttidsarbete'!$C:$C,0)&gt;0),TRUE))</f>
        <v>0</v>
      </c>
      <c r="M452" s="92" t="str">
        <f t="shared" si="143"/>
        <v/>
      </c>
      <c r="N452" s="92" t="b">
        <f t="shared" si="144"/>
        <v>0</v>
      </c>
      <c r="O452" s="92" t="str">
        <f t="shared" si="145"/>
        <v/>
      </c>
      <c r="P452" s="13" t="b">
        <f t="shared" si="146"/>
        <v>0</v>
      </c>
      <c r="Q452" s="92" t="str">
        <f t="shared" si="147"/>
        <v/>
      </c>
      <c r="R452" s="92" t="b">
        <f t="shared" si="148"/>
        <v>0</v>
      </c>
      <c r="S452" s="94" t="e">
        <f t="shared" si="132"/>
        <v>#VALUE!</v>
      </c>
      <c r="T452" s="94" t="e">
        <f t="shared" si="133"/>
        <v>#VALUE!</v>
      </c>
      <c r="U452" s="94" t="e">
        <f t="shared" si="134"/>
        <v>#VALUE!</v>
      </c>
      <c r="V452" s="95" t="e">
        <f t="shared" si="135"/>
        <v>#VALUE!</v>
      </c>
      <c r="W452" s="95" t="e">
        <f t="shared" si="149"/>
        <v>#VALUE!</v>
      </c>
      <c r="X452" s="95" t="b">
        <f t="shared" si="153"/>
        <v>0</v>
      </c>
      <c r="Y452" s="76" t="str">
        <f t="shared" si="136"/>
        <v/>
      </c>
      <c r="Z452" s="94" t="e" cm="1">
        <f t="array" aca="1" ref="Z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AA452" s="94" t="str">
        <f t="shared" si="137"/>
        <v/>
      </c>
      <c r="AB452" s="96" t="b">
        <f t="shared" si="138"/>
        <v>0</v>
      </c>
      <c r="AC452" s="195">
        <f t="shared" si="150"/>
        <v>0</v>
      </c>
      <c r="AD452" s="195">
        <f>SUMIF($C$14:C451,C452,$AC$14:AC451)</f>
        <v>0</v>
      </c>
      <c r="AE452" s="15">
        <f t="shared" si="151"/>
        <v>10000</v>
      </c>
      <c r="AF452" s="195">
        <f t="shared" si="152"/>
        <v>0</v>
      </c>
    </row>
    <row r="453" spans="1:32" s="30" customFormat="1" x14ac:dyDescent="0.25">
      <c r="A453" s="19">
        <v>439</v>
      </c>
      <c r="B453" s="20"/>
      <c r="C453" s="123"/>
      <c r="D453" s="20"/>
      <c r="E453" s="20"/>
      <c r="F453" s="20"/>
      <c r="G453" s="140"/>
      <c r="H453" s="197">
        <f t="shared" si="139"/>
        <v>0</v>
      </c>
      <c r="I453" s="135" t="str">
        <f t="shared" si="140"/>
        <v/>
      </c>
      <c r="J453" s="92" t="b">
        <f t="shared" si="141"/>
        <v>0</v>
      </c>
      <c r="K453" s="92" t="str">
        <f t="shared" si="142"/>
        <v/>
      </c>
      <c r="L453" s="92" t="b">
        <f>IF(C453="",FALSE,IFERROR(NOT(MATCH(C453,'Anställda och korttidsarbete'!$C:$C,0)&gt;0),TRUE))</f>
        <v>0</v>
      </c>
      <c r="M453" s="92" t="str">
        <f t="shared" si="143"/>
        <v/>
      </c>
      <c r="N453" s="92" t="b">
        <f t="shared" si="144"/>
        <v>0</v>
      </c>
      <c r="O453" s="92" t="str">
        <f t="shared" si="145"/>
        <v/>
      </c>
      <c r="P453" s="13" t="b">
        <f t="shared" si="146"/>
        <v>0</v>
      </c>
      <c r="Q453" s="92" t="str">
        <f t="shared" si="147"/>
        <v/>
      </c>
      <c r="R453" s="92" t="b">
        <f t="shared" si="148"/>
        <v>0</v>
      </c>
      <c r="S453" s="94" t="e">
        <f t="shared" si="132"/>
        <v>#VALUE!</v>
      </c>
      <c r="T453" s="94" t="e">
        <f t="shared" si="133"/>
        <v>#VALUE!</v>
      </c>
      <c r="U453" s="94" t="e">
        <f t="shared" si="134"/>
        <v>#VALUE!</v>
      </c>
      <c r="V453" s="95" t="e">
        <f t="shared" si="135"/>
        <v>#VALUE!</v>
      </c>
      <c r="W453" s="95" t="e">
        <f t="shared" si="149"/>
        <v>#VALUE!</v>
      </c>
      <c r="X453" s="95" t="b">
        <f t="shared" si="153"/>
        <v>0</v>
      </c>
      <c r="Y453" s="76" t="str">
        <f t="shared" si="136"/>
        <v/>
      </c>
      <c r="Z453" s="94" t="e" cm="1">
        <f t="array" aca="1" ref="Z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AA453" s="94" t="str">
        <f t="shared" si="137"/>
        <v/>
      </c>
      <c r="AB453" s="96" t="b">
        <f t="shared" si="138"/>
        <v>0</v>
      </c>
      <c r="AC453" s="195">
        <f t="shared" si="150"/>
        <v>0</v>
      </c>
      <c r="AD453" s="195">
        <f>SUMIF($C$14:C452,C453,$AC$14:AC452)</f>
        <v>0</v>
      </c>
      <c r="AE453" s="15">
        <f t="shared" si="151"/>
        <v>10000</v>
      </c>
      <c r="AF453" s="195">
        <f t="shared" si="152"/>
        <v>0</v>
      </c>
    </row>
    <row r="454" spans="1:32" s="30" customFormat="1" x14ac:dyDescent="0.25">
      <c r="A454" s="19">
        <v>440</v>
      </c>
      <c r="B454" s="20"/>
      <c r="C454" s="123"/>
      <c r="D454" s="20"/>
      <c r="E454" s="20"/>
      <c r="F454" s="20"/>
      <c r="G454" s="140"/>
      <c r="H454" s="197">
        <f t="shared" si="139"/>
        <v>0</v>
      </c>
      <c r="I454" s="135" t="str">
        <f t="shared" si="140"/>
        <v/>
      </c>
      <c r="J454" s="92" t="b">
        <f t="shared" si="141"/>
        <v>0</v>
      </c>
      <c r="K454" s="92" t="str">
        <f t="shared" si="142"/>
        <v/>
      </c>
      <c r="L454" s="92" t="b">
        <f>IF(C454="",FALSE,IFERROR(NOT(MATCH(C454,'Anställda och korttidsarbete'!$C:$C,0)&gt;0),TRUE))</f>
        <v>0</v>
      </c>
      <c r="M454" s="92" t="str">
        <f t="shared" si="143"/>
        <v/>
      </c>
      <c r="N454" s="92" t="b">
        <f t="shared" si="144"/>
        <v>0</v>
      </c>
      <c r="O454" s="92" t="str">
        <f t="shared" si="145"/>
        <v/>
      </c>
      <c r="P454" s="13" t="b">
        <f t="shared" si="146"/>
        <v>0</v>
      </c>
      <c r="Q454" s="92" t="str">
        <f t="shared" si="147"/>
        <v/>
      </c>
      <c r="R454" s="92" t="b">
        <f t="shared" si="148"/>
        <v>0</v>
      </c>
      <c r="S454" s="94" t="e">
        <f t="shared" si="132"/>
        <v>#VALUE!</v>
      </c>
      <c r="T454" s="94" t="e">
        <f t="shared" si="133"/>
        <v>#VALUE!</v>
      </c>
      <c r="U454" s="94" t="e">
        <f t="shared" si="134"/>
        <v>#VALUE!</v>
      </c>
      <c r="V454" s="95" t="e">
        <f t="shared" si="135"/>
        <v>#VALUE!</v>
      </c>
      <c r="W454" s="95" t="e">
        <f t="shared" si="149"/>
        <v>#VALUE!</v>
      </c>
      <c r="X454" s="95" t="b">
        <f t="shared" si="153"/>
        <v>0</v>
      </c>
      <c r="Y454" s="76" t="str">
        <f t="shared" si="136"/>
        <v/>
      </c>
      <c r="Z454" s="94" t="e" cm="1">
        <f t="array" aca="1" ref="Z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AA454" s="94" t="str">
        <f t="shared" si="137"/>
        <v/>
      </c>
      <c r="AB454" s="96" t="b">
        <f t="shared" si="138"/>
        <v>0</v>
      </c>
      <c r="AC454" s="195">
        <f t="shared" si="150"/>
        <v>0</v>
      </c>
      <c r="AD454" s="195">
        <f>SUMIF($C$14:C453,C454,$AC$14:AC453)</f>
        <v>0</v>
      </c>
      <c r="AE454" s="15">
        <f t="shared" si="151"/>
        <v>10000</v>
      </c>
      <c r="AF454" s="195">
        <f t="shared" si="152"/>
        <v>0</v>
      </c>
    </row>
    <row r="455" spans="1:32" s="30" customFormat="1" x14ac:dyDescent="0.25">
      <c r="A455" s="19">
        <v>441</v>
      </c>
      <c r="B455" s="20"/>
      <c r="C455" s="123"/>
      <c r="D455" s="20"/>
      <c r="E455" s="20"/>
      <c r="F455" s="20"/>
      <c r="G455" s="140"/>
      <c r="H455" s="197">
        <f t="shared" si="139"/>
        <v>0</v>
      </c>
      <c r="I455" s="135" t="str">
        <f t="shared" si="140"/>
        <v/>
      </c>
      <c r="J455" s="92" t="b">
        <f t="shared" si="141"/>
        <v>0</v>
      </c>
      <c r="K455" s="92" t="str">
        <f t="shared" si="142"/>
        <v/>
      </c>
      <c r="L455" s="92" t="b">
        <f>IF(C455="",FALSE,IFERROR(NOT(MATCH(C455,'Anställda och korttidsarbete'!$C:$C,0)&gt;0),TRUE))</f>
        <v>0</v>
      </c>
      <c r="M455" s="92" t="str">
        <f t="shared" si="143"/>
        <v/>
      </c>
      <c r="N455" s="92" t="b">
        <f t="shared" si="144"/>
        <v>0</v>
      </c>
      <c r="O455" s="92" t="str">
        <f t="shared" si="145"/>
        <v/>
      </c>
      <c r="P455" s="13" t="b">
        <f t="shared" si="146"/>
        <v>0</v>
      </c>
      <c r="Q455" s="92" t="str">
        <f t="shared" si="147"/>
        <v/>
      </c>
      <c r="R455" s="92" t="b">
        <f t="shared" si="148"/>
        <v>0</v>
      </c>
      <c r="S455" s="94" t="e">
        <f t="shared" si="132"/>
        <v>#VALUE!</v>
      </c>
      <c r="T455" s="94" t="e">
        <f t="shared" si="133"/>
        <v>#VALUE!</v>
      </c>
      <c r="U455" s="94" t="e">
        <f t="shared" si="134"/>
        <v>#VALUE!</v>
      </c>
      <c r="V455" s="95" t="e">
        <f t="shared" si="135"/>
        <v>#VALUE!</v>
      </c>
      <c r="W455" s="95" t="e">
        <f t="shared" si="149"/>
        <v>#VALUE!</v>
      </c>
      <c r="X455" s="95" t="b">
        <f t="shared" si="153"/>
        <v>0</v>
      </c>
      <c r="Y455" s="76" t="str">
        <f t="shared" si="136"/>
        <v/>
      </c>
      <c r="Z455" s="94" t="e" cm="1">
        <f t="array" aca="1" ref="Z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AA455" s="94" t="str">
        <f t="shared" si="137"/>
        <v/>
      </c>
      <c r="AB455" s="96" t="b">
        <f t="shared" si="138"/>
        <v>0</v>
      </c>
      <c r="AC455" s="195">
        <f t="shared" si="150"/>
        <v>0</v>
      </c>
      <c r="AD455" s="195">
        <f>SUMIF($C$14:C454,C455,$AC$14:AC454)</f>
        <v>0</v>
      </c>
      <c r="AE455" s="15">
        <f t="shared" si="151"/>
        <v>10000</v>
      </c>
      <c r="AF455" s="195">
        <f t="shared" si="152"/>
        <v>0</v>
      </c>
    </row>
    <row r="456" spans="1:32" s="30" customFormat="1" x14ac:dyDescent="0.25">
      <c r="A456" s="19">
        <v>442</v>
      </c>
      <c r="B456" s="20"/>
      <c r="C456" s="123"/>
      <c r="D456" s="20"/>
      <c r="E456" s="20"/>
      <c r="F456" s="20"/>
      <c r="G456" s="140"/>
      <c r="H456" s="197">
        <f t="shared" si="139"/>
        <v>0</v>
      </c>
      <c r="I456" s="135" t="str">
        <f t="shared" si="140"/>
        <v/>
      </c>
      <c r="J456" s="92" t="b">
        <f t="shared" si="141"/>
        <v>0</v>
      </c>
      <c r="K456" s="92" t="str">
        <f t="shared" si="142"/>
        <v/>
      </c>
      <c r="L456" s="92" t="b">
        <f>IF(C456="",FALSE,IFERROR(NOT(MATCH(C456,'Anställda och korttidsarbete'!$C:$C,0)&gt;0),TRUE))</f>
        <v>0</v>
      </c>
      <c r="M456" s="92" t="str">
        <f t="shared" si="143"/>
        <v/>
      </c>
      <c r="N456" s="92" t="b">
        <f t="shared" si="144"/>
        <v>0</v>
      </c>
      <c r="O456" s="92" t="str">
        <f t="shared" si="145"/>
        <v/>
      </c>
      <c r="P456" s="13" t="b">
        <f t="shared" si="146"/>
        <v>0</v>
      </c>
      <c r="Q456" s="92" t="str">
        <f t="shared" si="147"/>
        <v/>
      </c>
      <c r="R456" s="92" t="b">
        <f t="shared" si="148"/>
        <v>0</v>
      </c>
      <c r="S456" s="94" t="e">
        <f t="shared" si="132"/>
        <v>#VALUE!</v>
      </c>
      <c r="T456" s="94" t="e">
        <f t="shared" si="133"/>
        <v>#VALUE!</v>
      </c>
      <c r="U456" s="94" t="e">
        <f t="shared" si="134"/>
        <v>#VALUE!</v>
      </c>
      <c r="V456" s="95" t="e">
        <f t="shared" si="135"/>
        <v>#VALUE!</v>
      </c>
      <c r="W456" s="95" t="e">
        <f t="shared" si="149"/>
        <v>#VALUE!</v>
      </c>
      <c r="X456" s="95" t="b">
        <f t="shared" si="153"/>
        <v>0</v>
      </c>
      <c r="Y456" s="76" t="str">
        <f t="shared" si="136"/>
        <v/>
      </c>
      <c r="Z456" s="94" t="e" cm="1">
        <f t="array" aca="1" ref="Z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AA456" s="94" t="str">
        <f t="shared" si="137"/>
        <v/>
      </c>
      <c r="AB456" s="96" t="b">
        <f t="shared" si="138"/>
        <v>0</v>
      </c>
      <c r="AC456" s="195">
        <f t="shared" si="150"/>
        <v>0</v>
      </c>
      <c r="AD456" s="195">
        <f>SUMIF($C$14:C455,C456,$AC$14:AC455)</f>
        <v>0</v>
      </c>
      <c r="AE456" s="15">
        <f t="shared" si="151"/>
        <v>10000</v>
      </c>
      <c r="AF456" s="195">
        <f t="shared" si="152"/>
        <v>0</v>
      </c>
    </row>
    <row r="457" spans="1:32" s="30" customFormat="1" x14ac:dyDescent="0.25">
      <c r="A457" s="19">
        <v>443</v>
      </c>
      <c r="B457" s="20"/>
      <c r="C457" s="123"/>
      <c r="D457" s="20"/>
      <c r="E457" s="20"/>
      <c r="F457" s="20"/>
      <c r="G457" s="140"/>
      <c r="H457" s="197">
        <f t="shared" si="139"/>
        <v>0</v>
      </c>
      <c r="I457" s="135" t="str">
        <f t="shared" si="140"/>
        <v/>
      </c>
      <c r="J457" s="92" t="b">
        <f t="shared" si="141"/>
        <v>0</v>
      </c>
      <c r="K457" s="92" t="str">
        <f t="shared" si="142"/>
        <v/>
      </c>
      <c r="L457" s="92" t="b">
        <f>IF(C457="",FALSE,IFERROR(NOT(MATCH(C457,'Anställda och korttidsarbete'!$C:$C,0)&gt;0),TRUE))</f>
        <v>0</v>
      </c>
      <c r="M457" s="92" t="str">
        <f t="shared" si="143"/>
        <v/>
      </c>
      <c r="N457" s="92" t="b">
        <f t="shared" si="144"/>
        <v>0</v>
      </c>
      <c r="O457" s="92" t="str">
        <f t="shared" si="145"/>
        <v/>
      </c>
      <c r="P457" s="13" t="b">
        <f t="shared" si="146"/>
        <v>0</v>
      </c>
      <c r="Q457" s="92" t="str">
        <f t="shared" si="147"/>
        <v/>
      </c>
      <c r="R457" s="92" t="b">
        <f t="shared" si="148"/>
        <v>0</v>
      </c>
      <c r="S457" s="94" t="e">
        <f t="shared" si="132"/>
        <v>#VALUE!</v>
      </c>
      <c r="T457" s="94" t="e">
        <f t="shared" si="133"/>
        <v>#VALUE!</v>
      </c>
      <c r="U457" s="94" t="e">
        <f t="shared" si="134"/>
        <v>#VALUE!</v>
      </c>
      <c r="V457" s="95" t="e">
        <f t="shared" si="135"/>
        <v>#VALUE!</v>
      </c>
      <c r="W457" s="95" t="e">
        <f t="shared" si="149"/>
        <v>#VALUE!</v>
      </c>
      <c r="X457" s="95" t="b">
        <f t="shared" si="153"/>
        <v>0</v>
      </c>
      <c r="Y457" s="76" t="str">
        <f t="shared" si="136"/>
        <v/>
      </c>
      <c r="Z457" s="94" t="e" cm="1">
        <f t="array" aca="1" ref="Z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AA457" s="94" t="str">
        <f t="shared" si="137"/>
        <v/>
      </c>
      <c r="AB457" s="96" t="b">
        <f t="shared" si="138"/>
        <v>0</v>
      </c>
      <c r="AC457" s="195">
        <f t="shared" si="150"/>
        <v>0</v>
      </c>
      <c r="AD457" s="195">
        <f>SUMIF($C$14:C456,C457,$AC$14:AC456)</f>
        <v>0</v>
      </c>
      <c r="AE457" s="15">
        <f t="shared" si="151"/>
        <v>10000</v>
      </c>
      <c r="AF457" s="195">
        <f t="shared" si="152"/>
        <v>0</v>
      </c>
    </row>
    <row r="458" spans="1:32" s="30" customFormat="1" x14ac:dyDescent="0.25">
      <c r="A458" s="19">
        <v>444</v>
      </c>
      <c r="B458" s="20"/>
      <c r="C458" s="123"/>
      <c r="D458" s="20"/>
      <c r="E458" s="20"/>
      <c r="F458" s="20"/>
      <c r="G458" s="140"/>
      <c r="H458" s="197">
        <f t="shared" si="139"/>
        <v>0</v>
      </c>
      <c r="I458" s="135" t="str">
        <f t="shared" si="140"/>
        <v/>
      </c>
      <c r="J458" s="92" t="b">
        <f t="shared" si="141"/>
        <v>0</v>
      </c>
      <c r="K458" s="92" t="str">
        <f t="shared" si="142"/>
        <v/>
      </c>
      <c r="L458" s="92" t="b">
        <f>IF(C458="",FALSE,IFERROR(NOT(MATCH(C458,'Anställda och korttidsarbete'!$C:$C,0)&gt;0),TRUE))</f>
        <v>0</v>
      </c>
      <c r="M458" s="92" t="str">
        <f t="shared" si="143"/>
        <v/>
      </c>
      <c r="N458" s="92" t="b">
        <f t="shared" si="144"/>
        <v>0</v>
      </c>
      <c r="O458" s="92" t="str">
        <f t="shared" si="145"/>
        <v/>
      </c>
      <c r="P458" s="13" t="b">
        <f t="shared" si="146"/>
        <v>0</v>
      </c>
      <c r="Q458" s="92" t="str">
        <f t="shared" si="147"/>
        <v/>
      </c>
      <c r="R458" s="92" t="b">
        <f t="shared" si="148"/>
        <v>0</v>
      </c>
      <c r="S458" s="94" t="e">
        <f t="shared" si="132"/>
        <v>#VALUE!</v>
      </c>
      <c r="T458" s="94" t="e">
        <f t="shared" si="133"/>
        <v>#VALUE!</v>
      </c>
      <c r="U458" s="94" t="e">
        <f t="shared" si="134"/>
        <v>#VALUE!</v>
      </c>
      <c r="V458" s="95" t="e">
        <f t="shared" si="135"/>
        <v>#VALUE!</v>
      </c>
      <c r="W458" s="95" t="e">
        <f t="shared" si="149"/>
        <v>#VALUE!</v>
      </c>
      <c r="X458" s="95" t="b">
        <f t="shared" si="153"/>
        <v>0</v>
      </c>
      <c r="Y458" s="76" t="str">
        <f t="shared" si="136"/>
        <v/>
      </c>
      <c r="Z458" s="94" t="e" cm="1">
        <f t="array" aca="1" ref="Z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AA458" s="94" t="str">
        <f t="shared" si="137"/>
        <v/>
      </c>
      <c r="AB458" s="96" t="b">
        <f t="shared" si="138"/>
        <v>0</v>
      </c>
      <c r="AC458" s="195">
        <f t="shared" si="150"/>
        <v>0</v>
      </c>
      <c r="AD458" s="195">
        <f>SUMIF($C$14:C457,C458,$AC$14:AC457)</f>
        <v>0</v>
      </c>
      <c r="AE458" s="15">
        <f t="shared" si="151"/>
        <v>10000</v>
      </c>
      <c r="AF458" s="195">
        <f t="shared" si="152"/>
        <v>0</v>
      </c>
    </row>
    <row r="459" spans="1:32" s="30" customFormat="1" x14ac:dyDescent="0.25">
      <c r="A459" s="19">
        <v>445</v>
      </c>
      <c r="B459" s="20"/>
      <c r="C459" s="123"/>
      <c r="D459" s="20"/>
      <c r="E459" s="20"/>
      <c r="F459" s="20"/>
      <c r="G459" s="140"/>
      <c r="H459" s="197">
        <f t="shared" si="139"/>
        <v>0</v>
      </c>
      <c r="I459" s="135" t="str">
        <f t="shared" si="140"/>
        <v/>
      </c>
      <c r="J459" s="92" t="b">
        <f t="shared" si="141"/>
        <v>0</v>
      </c>
      <c r="K459" s="92" t="str">
        <f t="shared" si="142"/>
        <v/>
      </c>
      <c r="L459" s="92" t="b">
        <f>IF(C459="",FALSE,IFERROR(NOT(MATCH(C459,'Anställda och korttidsarbete'!$C:$C,0)&gt;0),TRUE))</f>
        <v>0</v>
      </c>
      <c r="M459" s="92" t="str">
        <f t="shared" si="143"/>
        <v/>
      </c>
      <c r="N459" s="92" t="b">
        <f t="shared" si="144"/>
        <v>0</v>
      </c>
      <c r="O459" s="92" t="str">
        <f t="shared" si="145"/>
        <v/>
      </c>
      <c r="P459" s="13" t="b">
        <f t="shared" si="146"/>
        <v>0</v>
      </c>
      <c r="Q459" s="92" t="str">
        <f t="shared" si="147"/>
        <v/>
      </c>
      <c r="R459" s="92" t="b">
        <f t="shared" si="148"/>
        <v>0</v>
      </c>
      <c r="S459" s="94" t="e">
        <f t="shared" si="132"/>
        <v>#VALUE!</v>
      </c>
      <c r="T459" s="94" t="e">
        <f t="shared" si="133"/>
        <v>#VALUE!</v>
      </c>
      <c r="U459" s="94" t="e">
        <f t="shared" si="134"/>
        <v>#VALUE!</v>
      </c>
      <c r="V459" s="95" t="e">
        <f t="shared" si="135"/>
        <v>#VALUE!</v>
      </c>
      <c r="W459" s="95" t="e">
        <f t="shared" si="149"/>
        <v>#VALUE!</v>
      </c>
      <c r="X459" s="95" t="b">
        <f t="shared" si="153"/>
        <v>0</v>
      </c>
      <c r="Y459" s="76" t="str">
        <f t="shared" si="136"/>
        <v/>
      </c>
      <c r="Z459" s="94" t="e" cm="1">
        <f t="array" aca="1" ref="Z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AA459" s="94" t="str">
        <f t="shared" si="137"/>
        <v/>
      </c>
      <c r="AB459" s="96" t="b">
        <f t="shared" si="138"/>
        <v>0</v>
      </c>
      <c r="AC459" s="195">
        <f t="shared" si="150"/>
        <v>0</v>
      </c>
      <c r="AD459" s="195">
        <f>SUMIF($C$14:C458,C459,$AC$14:AC458)</f>
        <v>0</v>
      </c>
      <c r="AE459" s="15">
        <f t="shared" si="151"/>
        <v>10000</v>
      </c>
      <c r="AF459" s="195">
        <f t="shared" si="152"/>
        <v>0</v>
      </c>
    </row>
    <row r="460" spans="1:32" s="30" customFormat="1" x14ac:dyDescent="0.25">
      <c r="A460" s="19">
        <v>446</v>
      </c>
      <c r="B460" s="20"/>
      <c r="C460" s="123"/>
      <c r="D460" s="20"/>
      <c r="E460" s="20"/>
      <c r="F460" s="20"/>
      <c r="G460" s="140"/>
      <c r="H460" s="197">
        <f t="shared" si="139"/>
        <v>0</v>
      </c>
      <c r="I460" s="135" t="str">
        <f t="shared" si="140"/>
        <v/>
      </c>
      <c r="J460" s="92" t="b">
        <f t="shared" si="141"/>
        <v>0</v>
      </c>
      <c r="K460" s="92" t="str">
        <f t="shared" si="142"/>
        <v/>
      </c>
      <c r="L460" s="92" t="b">
        <f>IF(C460="",FALSE,IFERROR(NOT(MATCH(C460,'Anställda och korttidsarbete'!$C:$C,0)&gt;0),TRUE))</f>
        <v>0</v>
      </c>
      <c r="M460" s="92" t="str">
        <f t="shared" si="143"/>
        <v/>
      </c>
      <c r="N460" s="92" t="b">
        <f t="shared" si="144"/>
        <v>0</v>
      </c>
      <c r="O460" s="92" t="str">
        <f t="shared" si="145"/>
        <v/>
      </c>
      <c r="P460" s="13" t="b">
        <f t="shared" si="146"/>
        <v>0</v>
      </c>
      <c r="Q460" s="92" t="str">
        <f t="shared" si="147"/>
        <v/>
      </c>
      <c r="R460" s="92" t="b">
        <f t="shared" si="148"/>
        <v>0</v>
      </c>
      <c r="S460" s="94" t="e">
        <f t="shared" si="132"/>
        <v>#VALUE!</v>
      </c>
      <c r="T460" s="94" t="e">
        <f t="shared" si="133"/>
        <v>#VALUE!</v>
      </c>
      <c r="U460" s="94" t="e">
        <f t="shared" si="134"/>
        <v>#VALUE!</v>
      </c>
      <c r="V460" s="95" t="e">
        <f t="shared" si="135"/>
        <v>#VALUE!</v>
      </c>
      <c r="W460" s="95" t="e">
        <f t="shared" si="149"/>
        <v>#VALUE!</v>
      </c>
      <c r="X460" s="95" t="b">
        <f t="shared" si="153"/>
        <v>0</v>
      </c>
      <c r="Y460" s="76" t="str">
        <f t="shared" si="136"/>
        <v/>
      </c>
      <c r="Z460" s="94" t="e" cm="1">
        <f t="array" aca="1" ref="Z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AA460" s="94" t="str">
        <f t="shared" si="137"/>
        <v/>
      </c>
      <c r="AB460" s="96" t="b">
        <f t="shared" si="138"/>
        <v>0</v>
      </c>
      <c r="AC460" s="195">
        <f t="shared" si="150"/>
        <v>0</v>
      </c>
      <c r="AD460" s="195">
        <f>SUMIF($C$14:C459,C460,$AC$14:AC459)</f>
        <v>0</v>
      </c>
      <c r="AE460" s="15">
        <f t="shared" si="151"/>
        <v>10000</v>
      </c>
      <c r="AF460" s="195">
        <f t="shared" si="152"/>
        <v>0</v>
      </c>
    </row>
    <row r="461" spans="1:32" s="30" customFormat="1" x14ac:dyDescent="0.25">
      <c r="A461" s="19">
        <v>447</v>
      </c>
      <c r="B461" s="20"/>
      <c r="C461" s="123"/>
      <c r="D461" s="20"/>
      <c r="E461" s="20"/>
      <c r="F461" s="20"/>
      <c r="G461" s="140"/>
      <c r="H461" s="197">
        <f t="shared" si="139"/>
        <v>0</v>
      </c>
      <c r="I461" s="135" t="str">
        <f t="shared" si="140"/>
        <v/>
      </c>
      <c r="J461" s="92" t="b">
        <f t="shared" si="141"/>
        <v>0</v>
      </c>
      <c r="K461" s="92" t="str">
        <f t="shared" si="142"/>
        <v/>
      </c>
      <c r="L461" s="92" t="b">
        <f>IF(C461="",FALSE,IFERROR(NOT(MATCH(C461,'Anställda och korttidsarbete'!$C:$C,0)&gt;0),TRUE))</f>
        <v>0</v>
      </c>
      <c r="M461" s="92" t="str">
        <f t="shared" si="143"/>
        <v/>
      </c>
      <c r="N461" s="92" t="b">
        <f t="shared" si="144"/>
        <v>0</v>
      </c>
      <c r="O461" s="92" t="str">
        <f t="shared" si="145"/>
        <v/>
      </c>
      <c r="P461" s="13" t="b">
        <f t="shared" si="146"/>
        <v>0</v>
      </c>
      <c r="Q461" s="92" t="str">
        <f t="shared" si="147"/>
        <v/>
      </c>
      <c r="R461" s="92" t="b">
        <f t="shared" si="148"/>
        <v>0</v>
      </c>
      <c r="S461" s="94" t="e">
        <f t="shared" si="132"/>
        <v>#VALUE!</v>
      </c>
      <c r="T461" s="94" t="e">
        <f t="shared" si="133"/>
        <v>#VALUE!</v>
      </c>
      <c r="U461" s="94" t="e">
        <f t="shared" si="134"/>
        <v>#VALUE!</v>
      </c>
      <c r="V461" s="95" t="e">
        <f t="shared" si="135"/>
        <v>#VALUE!</v>
      </c>
      <c r="W461" s="95" t="e">
        <f t="shared" si="149"/>
        <v>#VALUE!</v>
      </c>
      <c r="X461" s="95" t="b">
        <f t="shared" si="153"/>
        <v>0</v>
      </c>
      <c r="Y461" s="76" t="str">
        <f t="shared" si="136"/>
        <v/>
      </c>
      <c r="Z461" s="94" t="e" cm="1">
        <f t="array" aca="1" ref="Z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AA461" s="94" t="str">
        <f t="shared" si="137"/>
        <v/>
      </c>
      <c r="AB461" s="96" t="b">
        <f t="shared" si="138"/>
        <v>0</v>
      </c>
      <c r="AC461" s="195">
        <f t="shared" si="150"/>
        <v>0</v>
      </c>
      <c r="AD461" s="195">
        <f>SUMIF($C$14:C460,C461,$AC$14:AC460)</f>
        <v>0</v>
      </c>
      <c r="AE461" s="15">
        <f t="shared" si="151"/>
        <v>10000</v>
      </c>
      <c r="AF461" s="195">
        <f t="shared" si="152"/>
        <v>0</v>
      </c>
    </row>
    <row r="462" spans="1:32" s="30" customFormat="1" x14ac:dyDescent="0.25">
      <c r="A462" s="19">
        <v>448</v>
      </c>
      <c r="B462" s="20"/>
      <c r="C462" s="123"/>
      <c r="D462" s="20"/>
      <c r="E462" s="20"/>
      <c r="F462" s="20"/>
      <c r="G462" s="140"/>
      <c r="H462" s="197">
        <f t="shared" si="139"/>
        <v>0</v>
      </c>
      <c r="I462" s="135" t="str">
        <f t="shared" si="140"/>
        <v/>
      </c>
      <c r="J462" s="92" t="b">
        <f t="shared" si="141"/>
        <v>0</v>
      </c>
      <c r="K462" s="92" t="str">
        <f t="shared" si="142"/>
        <v/>
      </c>
      <c r="L462" s="92" t="b">
        <f>IF(C462="",FALSE,IFERROR(NOT(MATCH(C462,'Anställda och korttidsarbete'!$C:$C,0)&gt;0),TRUE))</f>
        <v>0</v>
      </c>
      <c r="M462" s="92" t="str">
        <f t="shared" si="143"/>
        <v/>
      </c>
      <c r="N462" s="92" t="b">
        <f t="shared" si="144"/>
        <v>0</v>
      </c>
      <c r="O462" s="92" t="str">
        <f t="shared" si="145"/>
        <v/>
      </c>
      <c r="P462" s="13" t="b">
        <f t="shared" si="146"/>
        <v>0</v>
      </c>
      <c r="Q462" s="92" t="str">
        <f t="shared" si="147"/>
        <v/>
      </c>
      <c r="R462" s="92" t="b">
        <f t="shared" si="148"/>
        <v>0</v>
      </c>
      <c r="S462" s="94" t="e">
        <f t="shared" si="132"/>
        <v>#VALUE!</v>
      </c>
      <c r="T462" s="94" t="e">
        <f t="shared" si="133"/>
        <v>#VALUE!</v>
      </c>
      <c r="U462" s="94" t="e">
        <f t="shared" si="134"/>
        <v>#VALUE!</v>
      </c>
      <c r="V462" s="95" t="e">
        <f t="shared" si="135"/>
        <v>#VALUE!</v>
      </c>
      <c r="W462" s="95" t="e">
        <f t="shared" si="149"/>
        <v>#VALUE!</v>
      </c>
      <c r="X462" s="95" t="b">
        <f t="shared" si="153"/>
        <v>0</v>
      </c>
      <c r="Y462" s="76" t="str">
        <f t="shared" si="136"/>
        <v/>
      </c>
      <c r="Z462" s="94" t="e" cm="1">
        <f t="array" aca="1" ref="Z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AA462" s="94" t="str">
        <f t="shared" si="137"/>
        <v/>
      </c>
      <c r="AB462" s="96" t="b">
        <f t="shared" si="138"/>
        <v>0</v>
      </c>
      <c r="AC462" s="195">
        <f t="shared" si="150"/>
        <v>0</v>
      </c>
      <c r="AD462" s="195">
        <f>SUMIF($C$14:C461,C462,$AC$14:AC461)</f>
        <v>0</v>
      </c>
      <c r="AE462" s="15">
        <f t="shared" si="151"/>
        <v>10000</v>
      </c>
      <c r="AF462" s="195">
        <f t="shared" si="152"/>
        <v>0</v>
      </c>
    </row>
    <row r="463" spans="1:32" s="30" customFormat="1" x14ac:dyDescent="0.25">
      <c r="A463" s="19">
        <v>449</v>
      </c>
      <c r="B463" s="20"/>
      <c r="C463" s="123"/>
      <c r="D463" s="20"/>
      <c r="E463" s="20"/>
      <c r="F463" s="20"/>
      <c r="G463" s="140"/>
      <c r="H463" s="197">
        <f t="shared" si="139"/>
        <v>0</v>
      </c>
      <c r="I463" s="135" t="str">
        <f t="shared" si="140"/>
        <v/>
      </c>
      <c r="J463" s="92" t="b">
        <f t="shared" si="141"/>
        <v>0</v>
      </c>
      <c r="K463" s="92" t="str">
        <f t="shared" si="142"/>
        <v/>
      </c>
      <c r="L463" s="92" t="b">
        <f>IF(C463="",FALSE,IFERROR(NOT(MATCH(C463,'Anställda och korttidsarbete'!$C:$C,0)&gt;0),TRUE))</f>
        <v>0</v>
      </c>
      <c r="M463" s="92" t="str">
        <f t="shared" si="143"/>
        <v/>
      </c>
      <c r="N463" s="92" t="b">
        <f t="shared" si="144"/>
        <v>0</v>
      </c>
      <c r="O463" s="92" t="str">
        <f t="shared" si="145"/>
        <v/>
      </c>
      <c r="P463" s="13" t="b">
        <f t="shared" si="146"/>
        <v>0</v>
      </c>
      <c r="Q463" s="92" t="str">
        <f t="shared" si="147"/>
        <v/>
      </c>
      <c r="R463" s="92" t="b">
        <f t="shared" si="148"/>
        <v>0</v>
      </c>
      <c r="S463" s="94" t="e">
        <f t="shared" ref="S463:S526" si="154">VALUE(LEFT(C463,2))</f>
        <v>#VALUE!</v>
      </c>
      <c r="T463" s="94" t="e">
        <f t="shared" ref="T463:T526" si="155">VALUE(MID(C463,3,2))</f>
        <v>#VALUE!</v>
      </c>
      <c r="U463" s="94" t="e">
        <f t="shared" ref="U463:U526" si="156">TEXT(IF(VALUE(MID(C463,5,2))&gt;31,MID(C463,5,2)-60,VALUE(MID(C463,5,2))),"00")</f>
        <v>#VALUE!</v>
      </c>
      <c r="V463" s="95" t="e">
        <f t="shared" ref="V463:V526" si="157">DATEVALUE(IF(VALUE(LEFT(C463,2))&lt;20,20,19)&amp;TEXT(S463,"00")&amp;"/"&amp;T463&amp;"/"&amp;U463)</f>
        <v>#VALUE!</v>
      </c>
      <c r="W463" s="95" t="e">
        <f t="shared" si="149"/>
        <v>#VALUE!</v>
      </c>
      <c r="X463" s="95" t="b">
        <f t="shared" si="153"/>
        <v>0</v>
      </c>
      <c r="Y463" s="76" t="str">
        <f t="shared" ref="Y463:Y526" si="158">RIGHT(C463,1)</f>
        <v/>
      </c>
      <c r="Z463" s="94" t="e" cm="1">
        <f t="array" aca="1" ref="Z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AA463" s="94" t="str">
        <f t="shared" ref="AA463:AA526" si="159">IF(C463="","",Z463=Y463)</f>
        <v/>
      </c>
      <c r="AB463" s="96" t="b">
        <f t="shared" ref="AB463:AB526" si="160">IFERROR(NOT(IF(OR(C463&lt;&gt;"",B463&lt;&gt;""),AND(X463,AA463),TRUE)),TRUE)</f>
        <v>0</v>
      </c>
      <c r="AC463" s="195">
        <f t="shared" si="150"/>
        <v>0</v>
      </c>
      <c r="AD463" s="195">
        <f>SUMIF($C$14:C462,C463,$AC$14:AC462)</f>
        <v>0</v>
      </c>
      <c r="AE463" s="15">
        <f t="shared" si="151"/>
        <v>10000</v>
      </c>
      <c r="AF463" s="195">
        <f t="shared" si="152"/>
        <v>0</v>
      </c>
    </row>
    <row r="464" spans="1:32" s="30" customFormat="1" x14ac:dyDescent="0.25">
      <c r="A464" s="19">
        <v>450</v>
      </c>
      <c r="B464" s="20"/>
      <c r="C464" s="123"/>
      <c r="D464" s="20"/>
      <c r="E464" s="20"/>
      <c r="F464" s="20"/>
      <c r="G464" s="140"/>
      <c r="H464" s="197">
        <f t="shared" ref="H464:H527" si="161">IF(R464,0,IF(ROUNDUP(AF464,0)&lt;0,0,ROUNDUP(AF464,0)))</f>
        <v>0</v>
      </c>
      <c r="I464" s="135" t="str">
        <f t="shared" ref="I464:I527" si="162">IF(K464="","",K464&amp;". ")&amp;IF(M464="","",M464&amp;". ")&amp;IF(O464="","",O464&amp;". ")</f>
        <v/>
      </c>
      <c r="J464" s="92" t="b">
        <f t="shared" ref="J464:J527" si="163">AB464</f>
        <v>0</v>
      </c>
      <c r="K464" s="92" t="str">
        <f t="shared" ref="K464:K527" si="164">IF(J464,$K$13,"")</f>
        <v/>
      </c>
      <c r="L464" s="92" t="b">
        <f>IF(C464="",FALSE,IFERROR(NOT(MATCH(C464,'Anställda och korttidsarbete'!$C:$C,0)&gt;0),TRUE))</f>
        <v>0</v>
      </c>
      <c r="M464" s="92" t="str">
        <f t="shared" ref="M464:M527" si="165">IF(L464,$M$13,"")</f>
        <v/>
      </c>
      <c r="N464" s="92" t="b">
        <f t="shared" ref="N464:N527" si="166">IF(AC464&lt;&gt;AF464,TRUE,FALSE)</f>
        <v>0</v>
      </c>
      <c r="O464" s="92" t="str">
        <f t="shared" ref="O464:O527" si="167">IF(N464,$O$13,"")</f>
        <v/>
      </c>
      <c r="P464" s="13" t="b">
        <f t="shared" ref="P464:P527" si="168">AND(COUNTA(B464:G464)&gt;0,OR(B464="",C464="",D464="",E464="",F464="",G464=""))</f>
        <v>0</v>
      </c>
      <c r="Q464" s="92" t="str">
        <f t="shared" ref="Q464:Q527" si="169">IF(P464,Q$13,"")</f>
        <v/>
      </c>
      <c r="R464" s="92" t="b">
        <f t="shared" ref="R464:R527" si="170">OR(J464,L464,P464)</f>
        <v>0</v>
      </c>
      <c r="S464" s="94" t="e">
        <f t="shared" si="154"/>
        <v>#VALUE!</v>
      </c>
      <c r="T464" s="94" t="e">
        <f t="shared" si="155"/>
        <v>#VALUE!</v>
      </c>
      <c r="U464" s="94" t="e">
        <f t="shared" si="156"/>
        <v>#VALUE!</v>
      </c>
      <c r="V464" s="95" t="e">
        <f t="shared" si="157"/>
        <v>#VALUE!</v>
      </c>
      <c r="W464" s="95" t="e">
        <f t="shared" ref="W464:W527" si="171">DATE(S464,T464,U464)</f>
        <v>#VALUE!</v>
      </c>
      <c r="X464" s="95" t="b">
        <f t="shared" si="153"/>
        <v>0</v>
      </c>
      <c r="Y464" s="76" t="str">
        <f t="shared" si="158"/>
        <v/>
      </c>
      <c r="Z464" s="94" t="e" cm="1">
        <f t="array" aca="1" ref="Z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AA464" s="94" t="str">
        <f t="shared" si="159"/>
        <v/>
      </c>
      <c r="AB464" s="96" t="b">
        <f t="shared" si="160"/>
        <v>0</v>
      </c>
      <c r="AC464" s="195">
        <f t="shared" ref="AC464:AC527" si="172">MIN(G464*60%,10000)</f>
        <v>0</v>
      </c>
      <c r="AD464" s="195">
        <f>SUMIF($C$14:C463,C464,$AC$14:AC463)</f>
        <v>0</v>
      </c>
      <c r="AE464" s="15">
        <f t="shared" ref="AE464:AE527" si="173">10000-AD464</f>
        <v>10000</v>
      </c>
      <c r="AF464" s="195">
        <f t="shared" ref="AF464:AF527" si="174">IF(AE464=10000,AC464,MIN(AE464,AC464))</f>
        <v>0</v>
      </c>
    </row>
    <row r="465" spans="1:32" s="30" customFormat="1" x14ac:dyDescent="0.25">
      <c r="A465" s="19">
        <v>451</v>
      </c>
      <c r="B465" s="20"/>
      <c r="C465" s="123"/>
      <c r="D465" s="20"/>
      <c r="E465" s="20"/>
      <c r="F465" s="20"/>
      <c r="G465" s="140"/>
      <c r="H465" s="197">
        <f t="shared" si="161"/>
        <v>0</v>
      </c>
      <c r="I465" s="135" t="str">
        <f t="shared" si="162"/>
        <v/>
      </c>
      <c r="J465" s="92" t="b">
        <f t="shared" si="163"/>
        <v>0</v>
      </c>
      <c r="K465" s="92" t="str">
        <f t="shared" si="164"/>
        <v/>
      </c>
      <c r="L465" s="92" t="b">
        <f>IF(C465="",FALSE,IFERROR(NOT(MATCH(C465,'Anställda och korttidsarbete'!$C:$C,0)&gt;0),TRUE))</f>
        <v>0</v>
      </c>
      <c r="M465" s="92" t="str">
        <f t="shared" si="165"/>
        <v/>
      </c>
      <c r="N465" s="92" t="b">
        <f t="shared" si="166"/>
        <v>0</v>
      </c>
      <c r="O465" s="92" t="str">
        <f t="shared" si="167"/>
        <v/>
      </c>
      <c r="P465" s="13" t="b">
        <f t="shared" si="168"/>
        <v>0</v>
      </c>
      <c r="Q465" s="92" t="str">
        <f t="shared" si="169"/>
        <v/>
      </c>
      <c r="R465" s="92" t="b">
        <f t="shared" si="170"/>
        <v>0</v>
      </c>
      <c r="S465" s="94" t="e">
        <f t="shared" si="154"/>
        <v>#VALUE!</v>
      </c>
      <c r="T465" s="94" t="e">
        <f t="shared" si="155"/>
        <v>#VALUE!</v>
      </c>
      <c r="U465" s="94" t="e">
        <f t="shared" si="156"/>
        <v>#VALUE!</v>
      </c>
      <c r="V465" s="95" t="e">
        <f t="shared" si="157"/>
        <v>#VALUE!</v>
      </c>
      <c r="W465" s="95" t="e">
        <f t="shared" si="171"/>
        <v>#VALUE!</v>
      </c>
      <c r="X465" s="95" t="b">
        <f t="shared" ref="X465:X528" si="175">NOT(ISERR(AND(T465&lt;13,VALUE(U465)&lt;31,V465=W465)))</f>
        <v>0</v>
      </c>
      <c r="Y465" s="76" t="str">
        <f t="shared" si="158"/>
        <v/>
      </c>
      <c r="Z465" s="94" t="e" cm="1">
        <f t="array" aca="1" ref="Z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AA465" s="94" t="str">
        <f t="shared" si="159"/>
        <v/>
      </c>
      <c r="AB465" s="96" t="b">
        <f t="shared" si="160"/>
        <v>0</v>
      </c>
      <c r="AC465" s="195">
        <f t="shared" si="172"/>
        <v>0</v>
      </c>
      <c r="AD465" s="195">
        <f>SUMIF($C$14:C464,C465,$AC$14:AC464)</f>
        <v>0</v>
      </c>
      <c r="AE465" s="15">
        <f t="shared" si="173"/>
        <v>10000</v>
      </c>
      <c r="AF465" s="195">
        <f t="shared" si="174"/>
        <v>0</v>
      </c>
    </row>
    <row r="466" spans="1:32" s="30" customFormat="1" x14ac:dyDescent="0.25">
      <c r="A466" s="19">
        <v>452</v>
      </c>
      <c r="B466" s="20"/>
      <c r="C466" s="123"/>
      <c r="D466" s="20"/>
      <c r="E466" s="20"/>
      <c r="F466" s="20"/>
      <c r="G466" s="140"/>
      <c r="H466" s="197">
        <f t="shared" si="161"/>
        <v>0</v>
      </c>
      <c r="I466" s="135" t="str">
        <f t="shared" si="162"/>
        <v/>
      </c>
      <c r="J466" s="92" t="b">
        <f t="shared" si="163"/>
        <v>0</v>
      </c>
      <c r="K466" s="92" t="str">
        <f t="shared" si="164"/>
        <v/>
      </c>
      <c r="L466" s="92" t="b">
        <f>IF(C466="",FALSE,IFERROR(NOT(MATCH(C466,'Anställda och korttidsarbete'!$C:$C,0)&gt;0),TRUE))</f>
        <v>0</v>
      </c>
      <c r="M466" s="92" t="str">
        <f t="shared" si="165"/>
        <v/>
      </c>
      <c r="N466" s="92" t="b">
        <f t="shared" si="166"/>
        <v>0</v>
      </c>
      <c r="O466" s="92" t="str">
        <f t="shared" si="167"/>
        <v/>
      </c>
      <c r="P466" s="13" t="b">
        <f t="shared" si="168"/>
        <v>0</v>
      </c>
      <c r="Q466" s="92" t="str">
        <f t="shared" si="169"/>
        <v/>
      </c>
      <c r="R466" s="92" t="b">
        <f t="shared" si="170"/>
        <v>0</v>
      </c>
      <c r="S466" s="94" t="e">
        <f t="shared" si="154"/>
        <v>#VALUE!</v>
      </c>
      <c r="T466" s="94" t="e">
        <f t="shared" si="155"/>
        <v>#VALUE!</v>
      </c>
      <c r="U466" s="94" t="e">
        <f t="shared" si="156"/>
        <v>#VALUE!</v>
      </c>
      <c r="V466" s="95" t="e">
        <f t="shared" si="157"/>
        <v>#VALUE!</v>
      </c>
      <c r="W466" s="95" t="e">
        <f t="shared" si="171"/>
        <v>#VALUE!</v>
      </c>
      <c r="X466" s="95" t="b">
        <f t="shared" si="175"/>
        <v>0</v>
      </c>
      <c r="Y466" s="76" t="str">
        <f t="shared" si="158"/>
        <v/>
      </c>
      <c r="Z466" s="94" t="e" cm="1">
        <f t="array" aca="1" ref="Z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AA466" s="94" t="str">
        <f t="shared" si="159"/>
        <v/>
      </c>
      <c r="AB466" s="96" t="b">
        <f t="shared" si="160"/>
        <v>0</v>
      </c>
      <c r="AC466" s="195">
        <f t="shared" si="172"/>
        <v>0</v>
      </c>
      <c r="AD466" s="195">
        <f>SUMIF($C$14:C465,C466,$AC$14:AC465)</f>
        <v>0</v>
      </c>
      <c r="AE466" s="15">
        <f t="shared" si="173"/>
        <v>10000</v>
      </c>
      <c r="AF466" s="195">
        <f t="shared" si="174"/>
        <v>0</v>
      </c>
    </row>
    <row r="467" spans="1:32" s="30" customFormat="1" x14ac:dyDescent="0.25">
      <c r="A467" s="19">
        <v>453</v>
      </c>
      <c r="B467" s="20"/>
      <c r="C467" s="123"/>
      <c r="D467" s="20"/>
      <c r="E467" s="20"/>
      <c r="F467" s="20"/>
      <c r="G467" s="140"/>
      <c r="H467" s="197">
        <f t="shared" si="161"/>
        <v>0</v>
      </c>
      <c r="I467" s="135" t="str">
        <f t="shared" si="162"/>
        <v/>
      </c>
      <c r="J467" s="92" t="b">
        <f t="shared" si="163"/>
        <v>0</v>
      </c>
      <c r="K467" s="92" t="str">
        <f t="shared" si="164"/>
        <v/>
      </c>
      <c r="L467" s="92" t="b">
        <f>IF(C467="",FALSE,IFERROR(NOT(MATCH(C467,'Anställda och korttidsarbete'!$C:$C,0)&gt;0),TRUE))</f>
        <v>0</v>
      </c>
      <c r="M467" s="92" t="str">
        <f t="shared" si="165"/>
        <v/>
      </c>
      <c r="N467" s="92" t="b">
        <f t="shared" si="166"/>
        <v>0</v>
      </c>
      <c r="O467" s="92" t="str">
        <f t="shared" si="167"/>
        <v/>
      </c>
      <c r="P467" s="13" t="b">
        <f t="shared" si="168"/>
        <v>0</v>
      </c>
      <c r="Q467" s="92" t="str">
        <f t="shared" si="169"/>
        <v/>
      </c>
      <c r="R467" s="92" t="b">
        <f t="shared" si="170"/>
        <v>0</v>
      </c>
      <c r="S467" s="94" t="e">
        <f t="shared" si="154"/>
        <v>#VALUE!</v>
      </c>
      <c r="T467" s="94" t="e">
        <f t="shared" si="155"/>
        <v>#VALUE!</v>
      </c>
      <c r="U467" s="94" t="e">
        <f t="shared" si="156"/>
        <v>#VALUE!</v>
      </c>
      <c r="V467" s="95" t="e">
        <f t="shared" si="157"/>
        <v>#VALUE!</v>
      </c>
      <c r="W467" s="95" t="e">
        <f t="shared" si="171"/>
        <v>#VALUE!</v>
      </c>
      <c r="X467" s="95" t="b">
        <f t="shared" si="175"/>
        <v>0</v>
      </c>
      <c r="Y467" s="76" t="str">
        <f t="shared" si="158"/>
        <v/>
      </c>
      <c r="Z467" s="94" t="e" cm="1">
        <f t="array" aca="1" ref="Z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AA467" s="94" t="str">
        <f t="shared" si="159"/>
        <v/>
      </c>
      <c r="AB467" s="96" t="b">
        <f t="shared" si="160"/>
        <v>0</v>
      </c>
      <c r="AC467" s="195">
        <f t="shared" si="172"/>
        <v>0</v>
      </c>
      <c r="AD467" s="195">
        <f>SUMIF($C$14:C466,C467,$AC$14:AC466)</f>
        <v>0</v>
      </c>
      <c r="AE467" s="15">
        <f t="shared" si="173"/>
        <v>10000</v>
      </c>
      <c r="AF467" s="195">
        <f t="shared" si="174"/>
        <v>0</v>
      </c>
    </row>
    <row r="468" spans="1:32" s="30" customFormat="1" x14ac:dyDescent="0.25">
      <c r="A468" s="19">
        <v>454</v>
      </c>
      <c r="B468" s="20"/>
      <c r="C468" s="123"/>
      <c r="D468" s="20"/>
      <c r="E468" s="20"/>
      <c r="F468" s="20"/>
      <c r="G468" s="140"/>
      <c r="H468" s="197">
        <f t="shared" si="161"/>
        <v>0</v>
      </c>
      <c r="I468" s="135" t="str">
        <f t="shared" si="162"/>
        <v/>
      </c>
      <c r="J468" s="92" t="b">
        <f t="shared" si="163"/>
        <v>0</v>
      </c>
      <c r="K468" s="92" t="str">
        <f t="shared" si="164"/>
        <v/>
      </c>
      <c r="L468" s="92" t="b">
        <f>IF(C468="",FALSE,IFERROR(NOT(MATCH(C468,'Anställda och korttidsarbete'!$C:$C,0)&gt;0),TRUE))</f>
        <v>0</v>
      </c>
      <c r="M468" s="92" t="str">
        <f t="shared" si="165"/>
        <v/>
      </c>
      <c r="N468" s="92" t="b">
        <f t="shared" si="166"/>
        <v>0</v>
      </c>
      <c r="O468" s="92" t="str">
        <f t="shared" si="167"/>
        <v/>
      </c>
      <c r="P468" s="13" t="b">
        <f t="shared" si="168"/>
        <v>0</v>
      </c>
      <c r="Q468" s="92" t="str">
        <f t="shared" si="169"/>
        <v/>
      </c>
      <c r="R468" s="92" t="b">
        <f t="shared" si="170"/>
        <v>0</v>
      </c>
      <c r="S468" s="94" t="e">
        <f t="shared" si="154"/>
        <v>#VALUE!</v>
      </c>
      <c r="T468" s="94" t="e">
        <f t="shared" si="155"/>
        <v>#VALUE!</v>
      </c>
      <c r="U468" s="94" t="e">
        <f t="shared" si="156"/>
        <v>#VALUE!</v>
      </c>
      <c r="V468" s="95" t="e">
        <f t="shared" si="157"/>
        <v>#VALUE!</v>
      </c>
      <c r="W468" s="95" t="e">
        <f t="shared" si="171"/>
        <v>#VALUE!</v>
      </c>
      <c r="X468" s="95" t="b">
        <f t="shared" si="175"/>
        <v>0</v>
      </c>
      <c r="Y468" s="76" t="str">
        <f t="shared" si="158"/>
        <v/>
      </c>
      <c r="Z468" s="94" t="e" cm="1">
        <f t="array" aca="1" ref="Z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AA468" s="94" t="str">
        <f t="shared" si="159"/>
        <v/>
      </c>
      <c r="AB468" s="96" t="b">
        <f t="shared" si="160"/>
        <v>0</v>
      </c>
      <c r="AC468" s="195">
        <f t="shared" si="172"/>
        <v>0</v>
      </c>
      <c r="AD468" s="195">
        <f>SUMIF($C$14:C467,C468,$AC$14:AC467)</f>
        <v>0</v>
      </c>
      <c r="AE468" s="15">
        <f t="shared" si="173"/>
        <v>10000</v>
      </c>
      <c r="AF468" s="195">
        <f t="shared" si="174"/>
        <v>0</v>
      </c>
    </row>
    <row r="469" spans="1:32" s="30" customFormat="1" x14ac:dyDescent="0.25">
      <c r="A469" s="19">
        <v>455</v>
      </c>
      <c r="B469" s="20"/>
      <c r="C469" s="123"/>
      <c r="D469" s="20"/>
      <c r="E469" s="20"/>
      <c r="F469" s="20"/>
      <c r="G469" s="140"/>
      <c r="H469" s="197">
        <f t="shared" si="161"/>
        <v>0</v>
      </c>
      <c r="I469" s="135" t="str">
        <f t="shared" si="162"/>
        <v/>
      </c>
      <c r="J469" s="92" t="b">
        <f t="shared" si="163"/>
        <v>0</v>
      </c>
      <c r="K469" s="92" t="str">
        <f t="shared" si="164"/>
        <v/>
      </c>
      <c r="L469" s="92" t="b">
        <f>IF(C469="",FALSE,IFERROR(NOT(MATCH(C469,'Anställda och korttidsarbete'!$C:$C,0)&gt;0),TRUE))</f>
        <v>0</v>
      </c>
      <c r="M469" s="92" t="str">
        <f t="shared" si="165"/>
        <v/>
      </c>
      <c r="N469" s="92" t="b">
        <f t="shared" si="166"/>
        <v>0</v>
      </c>
      <c r="O469" s="92" t="str">
        <f t="shared" si="167"/>
        <v/>
      </c>
      <c r="P469" s="13" t="b">
        <f t="shared" si="168"/>
        <v>0</v>
      </c>
      <c r="Q469" s="92" t="str">
        <f t="shared" si="169"/>
        <v/>
      </c>
      <c r="R469" s="92" t="b">
        <f t="shared" si="170"/>
        <v>0</v>
      </c>
      <c r="S469" s="94" t="e">
        <f t="shared" si="154"/>
        <v>#VALUE!</v>
      </c>
      <c r="T469" s="94" t="e">
        <f t="shared" si="155"/>
        <v>#VALUE!</v>
      </c>
      <c r="U469" s="94" t="e">
        <f t="shared" si="156"/>
        <v>#VALUE!</v>
      </c>
      <c r="V469" s="95" t="e">
        <f t="shared" si="157"/>
        <v>#VALUE!</v>
      </c>
      <c r="W469" s="95" t="e">
        <f t="shared" si="171"/>
        <v>#VALUE!</v>
      </c>
      <c r="X469" s="95" t="b">
        <f t="shared" si="175"/>
        <v>0</v>
      </c>
      <c r="Y469" s="76" t="str">
        <f t="shared" si="158"/>
        <v/>
      </c>
      <c r="Z469" s="94" t="e" cm="1">
        <f t="array" aca="1" ref="Z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AA469" s="94" t="str">
        <f t="shared" si="159"/>
        <v/>
      </c>
      <c r="AB469" s="96" t="b">
        <f t="shared" si="160"/>
        <v>0</v>
      </c>
      <c r="AC469" s="195">
        <f t="shared" si="172"/>
        <v>0</v>
      </c>
      <c r="AD469" s="195">
        <f>SUMIF($C$14:C468,C469,$AC$14:AC468)</f>
        <v>0</v>
      </c>
      <c r="AE469" s="15">
        <f t="shared" si="173"/>
        <v>10000</v>
      </c>
      <c r="AF469" s="195">
        <f t="shared" si="174"/>
        <v>0</v>
      </c>
    </row>
    <row r="470" spans="1:32" s="30" customFormat="1" x14ac:dyDescent="0.25">
      <c r="A470" s="19">
        <v>456</v>
      </c>
      <c r="B470" s="20"/>
      <c r="C470" s="123"/>
      <c r="D470" s="20"/>
      <c r="E470" s="20"/>
      <c r="F470" s="20"/>
      <c r="G470" s="140"/>
      <c r="H470" s="197">
        <f t="shared" si="161"/>
        <v>0</v>
      </c>
      <c r="I470" s="135" t="str">
        <f t="shared" si="162"/>
        <v/>
      </c>
      <c r="J470" s="92" t="b">
        <f t="shared" si="163"/>
        <v>0</v>
      </c>
      <c r="K470" s="92" t="str">
        <f t="shared" si="164"/>
        <v/>
      </c>
      <c r="L470" s="92" t="b">
        <f>IF(C470="",FALSE,IFERROR(NOT(MATCH(C470,'Anställda och korttidsarbete'!$C:$C,0)&gt;0),TRUE))</f>
        <v>0</v>
      </c>
      <c r="M470" s="92" t="str">
        <f t="shared" si="165"/>
        <v/>
      </c>
      <c r="N470" s="92" t="b">
        <f t="shared" si="166"/>
        <v>0</v>
      </c>
      <c r="O470" s="92" t="str">
        <f t="shared" si="167"/>
        <v/>
      </c>
      <c r="P470" s="13" t="b">
        <f t="shared" si="168"/>
        <v>0</v>
      </c>
      <c r="Q470" s="92" t="str">
        <f t="shared" si="169"/>
        <v/>
      </c>
      <c r="R470" s="92" t="b">
        <f t="shared" si="170"/>
        <v>0</v>
      </c>
      <c r="S470" s="94" t="e">
        <f t="shared" si="154"/>
        <v>#VALUE!</v>
      </c>
      <c r="T470" s="94" t="e">
        <f t="shared" si="155"/>
        <v>#VALUE!</v>
      </c>
      <c r="U470" s="94" t="e">
        <f t="shared" si="156"/>
        <v>#VALUE!</v>
      </c>
      <c r="V470" s="95" t="e">
        <f t="shared" si="157"/>
        <v>#VALUE!</v>
      </c>
      <c r="W470" s="95" t="e">
        <f t="shared" si="171"/>
        <v>#VALUE!</v>
      </c>
      <c r="X470" s="95" t="b">
        <f t="shared" si="175"/>
        <v>0</v>
      </c>
      <c r="Y470" s="76" t="str">
        <f t="shared" si="158"/>
        <v/>
      </c>
      <c r="Z470" s="94" t="e" cm="1">
        <f t="array" aca="1" ref="Z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AA470" s="94" t="str">
        <f t="shared" si="159"/>
        <v/>
      </c>
      <c r="AB470" s="96" t="b">
        <f t="shared" si="160"/>
        <v>0</v>
      </c>
      <c r="AC470" s="195">
        <f t="shared" si="172"/>
        <v>0</v>
      </c>
      <c r="AD470" s="195">
        <f>SUMIF($C$14:C469,C470,$AC$14:AC469)</f>
        <v>0</v>
      </c>
      <c r="AE470" s="15">
        <f t="shared" si="173"/>
        <v>10000</v>
      </c>
      <c r="AF470" s="195">
        <f t="shared" si="174"/>
        <v>0</v>
      </c>
    </row>
    <row r="471" spans="1:32" s="30" customFormat="1" x14ac:dyDescent="0.25">
      <c r="A471" s="19">
        <v>457</v>
      </c>
      <c r="B471" s="20"/>
      <c r="C471" s="123"/>
      <c r="D471" s="20"/>
      <c r="E471" s="20"/>
      <c r="F471" s="20"/>
      <c r="G471" s="140"/>
      <c r="H471" s="197">
        <f t="shared" si="161"/>
        <v>0</v>
      </c>
      <c r="I471" s="135" t="str">
        <f t="shared" si="162"/>
        <v/>
      </c>
      <c r="J471" s="92" t="b">
        <f t="shared" si="163"/>
        <v>0</v>
      </c>
      <c r="K471" s="92" t="str">
        <f t="shared" si="164"/>
        <v/>
      </c>
      <c r="L471" s="92" t="b">
        <f>IF(C471="",FALSE,IFERROR(NOT(MATCH(C471,'Anställda och korttidsarbete'!$C:$C,0)&gt;0),TRUE))</f>
        <v>0</v>
      </c>
      <c r="M471" s="92" t="str">
        <f t="shared" si="165"/>
        <v/>
      </c>
      <c r="N471" s="92" t="b">
        <f t="shared" si="166"/>
        <v>0</v>
      </c>
      <c r="O471" s="92" t="str">
        <f t="shared" si="167"/>
        <v/>
      </c>
      <c r="P471" s="13" t="b">
        <f t="shared" si="168"/>
        <v>0</v>
      </c>
      <c r="Q471" s="92" t="str">
        <f t="shared" si="169"/>
        <v/>
      </c>
      <c r="R471" s="92" t="b">
        <f t="shared" si="170"/>
        <v>0</v>
      </c>
      <c r="S471" s="94" t="e">
        <f t="shared" si="154"/>
        <v>#VALUE!</v>
      </c>
      <c r="T471" s="94" t="e">
        <f t="shared" si="155"/>
        <v>#VALUE!</v>
      </c>
      <c r="U471" s="94" t="e">
        <f t="shared" si="156"/>
        <v>#VALUE!</v>
      </c>
      <c r="V471" s="95" t="e">
        <f t="shared" si="157"/>
        <v>#VALUE!</v>
      </c>
      <c r="W471" s="95" t="e">
        <f t="shared" si="171"/>
        <v>#VALUE!</v>
      </c>
      <c r="X471" s="95" t="b">
        <f t="shared" si="175"/>
        <v>0</v>
      </c>
      <c r="Y471" s="76" t="str">
        <f t="shared" si="158"/>
        <v/>
      </c>
      <c r="Z471" s="94" t="e" cm="1">
        <f t="array" aca="1" ref="Z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AA471" s="94" t="str">
        <f t="shared" si="159"/>
        <v/>
      </c>
      <c r="AB471" s="96" t="b">
        <f t="shared" si="160"/>
        <v>0</v>
      </c>
      <c r="AC471" s="195">
        <f t="shared" si="172"/>
        <v>0</v>
      </c>
      <c r="AD471" s="195">
        <f>SUMIF($C$14:C470,C471,$AC$14:AC470)</f>
        <v>0</v>
      </c>
      <c r="AE471" s="15">
        <f t="shared" si="173"/>
        <v>10000</v>
      </c>
      <c r="AF471" s="195">
        <f t="shared" si="174"/>
        <v>0</v>
      </c>
    </row>
    <row r="472" spans="1:32" s="30" customFormat="1" x14ac:dyDescent="0.25">
      <c r="A472" s="19">
        <v>458</v>
      </c>
      <c r="B472" s="20"/>
      <c r="C472" s="123"/>
      <c r="D472" s="20"/>
      <c r="E472" s="20"/>
      <c r="F472" s="20"/>
      <c r="G472" s="140"/>
      <c r="H472" s="197">
        <f t="shared" si="161"/>
        <v>0</v>
      </c>
      <c r="I472" s="135" t="str">
        <f t="shared" si="162"/>
        <v/>
      </c>
      <c r="J472" s="92" t="b">
        <f t="shared" si="163"/>
        <v>0</v>
      </c>
      <c r="K472" s="92" t="str">
        <f t="shared" si="164"/>
        <v/>
      </c>
      <c r="L472" s="92" t="b">
        <f>IF(C472="",FALSE,IFERROR(NOT(MATCH(C472,'Anställda och korttidsarbete'!$C:$C,0)&gt;0),TRUE))</f>
        <v>0</v>
      </c>
      <c r="M472" s="92" t="str">
        <f t="shared" si="165"/>
        <v/>
      </c>
      <c r="N472" s="92" t="b">
        <f t="shared" si="166"/>
        <v>0</v>
      </c>
      <c r="O472" s="92" t="str">
        <f t="shared" si="167"/>
        <v/>
      </c>
      <c r="P472" s="13" t="b">
        <f t="shared" si="168"/>
        <v>0</v>
      </c>
      <c r="Q472" s="92" t="str">
        <f t="shared" si="169"/>
        <v/>
      </c>
      <c r="R472" s="92" t="b">
        <f t="shared" si="170"/>
        <v>0</v>
      </c>
      <c r="S472" s="94" t="e">
        <f t="shared" si="154"/>
        <v>#VALUE!</v>
      </c>
      <c r="T472" s="94" t="e">
        <f t="shared" si="155"/>
        <v>#VALUE!</v>
      </c>
      <c r="U472" s="94" t="e">
        <f t="shared" si="156"/>
        <v>#VALUE!</v>
      </c>
      <c r="V472" s="95" t="e">
        <f t="shared" si="157"/>
        <v>#VALUE!</v>
      </c>
      <c r="W472" s="95" t="e">
        <f t="shared" si="171"/>
        <v>#VALUE!</v>
      </c>
      <c r="X472" s="95" t="b">
        <f t="shared" si="175"/>
        <v>0</v>
      </c>
      <c r="Y472" s="76" t="str">
        <f t="shared" si="158"/>
        <v/>
      </c>
      <c r="Z472" s="94" t="e" cm="1">
        <f t="array" aca="1" ref="Z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AA472" s="94" t="str">
        <f t="shared" si="159"/>
        <v/>
      </c>
      <c r="AB472" s="96" t="b">
        <f t="shared" si="160"/>
        <v>0</v>
      </c>
      <c r="AC472" s="195">
        <f t="shared" si="172"/>
        <v>0</v>
      </c>
      <c r="AD472" s="195">
        <f>SUMIF($C$14:C471,C472,$AC$14:AC471)</f>
        <v>0</v>
      </c>
      <c r="AE472" s="15">
        <f t="shared" si="173"/>
        <v>10000</v>
      </c>
      <c r="AF472" s="195">
        <f t="shared" si="174"/>
        <v>0</v>
      </c>
    </row>
    <row r="473" spans="1:32" s="30" customFormat="1" x14ac:dyDescent="0.25">
      <c r="A473" s="19">
        <v>459</v>
      </c>
      <c r="B473" s="20"/>
      <c r="C473" s="123"/>
      <c r="D473" s="20"/>
      <c r="E473" s="20"/>
      <c r="F473" s="20"/>
      <c r="G473" s="140"/>
      <c r="H473" s="197">
        <f t="shared" si="161"/>
        <v>0</v>
      </c>
      <c r="I473" s="135" t="str">
        <f t="shared" si="162"/>
        <v/>
      </c>
      <c r="J473" s="92" t="b">
        <f t="shared" si="163"/>
        <v>0</v>
      </c>
      <c r="K473" s="92" t="str">
        <f t="shared" si="164"/>
        <v/>
      </c>
      <c r="L473" s="92" t="b">
        <f>IF(C473="",FALSE,IFERROR(NOT(MATCH(C473,'Anställda och korttidsarbete'!$C:$C,0)&gt;0),TRUE))</f>
        <v>0</v>
      </c>
      <c r="M473" s="92" t="str">
        <f t="shared" si="165"/>
        <v/>
      </c>
      <c r="N473" s="92" t="b">
        <f t="shared" si="166"/>
        <v>0</v>
      </c>
      <c r="O473" s="92" t="str">
        <f t="shared" si="167"/>
        <v/>
      </c>
      <c r="P473" s="13" t="b">
        <f t="shared" si="168"/>
        <v>0</v>
      </c>
      <c r="Q473" s="92" t="str">
        <f t="shared" si="169"/>
        <v/>
      </c>
      <c r="R473" s="92" t="b">
        <f t="shared" si="170"/>
        <v>0</v>
      </c>
      <c r="S473" s="94" t="e">
        <f t="shared" si="154"/>
        <v>#VALUE!</v>
      </c>
      <c r="T473" s="94" t="e">
        <f t="shared" si="155"/>
        <v>#VALUE!</v>
      </c>
      <c r="U473" s="94" t="e">
        <f t="shared" si="156"/>
        <v>#VALUE!</v>
      </c>
      <c r="V473" s="95" t="e">
        <f t="shared" si="157"/>
        <v>#VALUE!</v>
      </c>
      <c r="W473" s="95" t="e">
        <f t="shared" si="171"/>
        <v>#VALUE!</v>
      </c>
      <c r="X473" s="95" t="b">
        <f t="shared" si="175"/>
        <v>0</v>
      </c>
      <c r="Y473" s="76" t="str">
        <f t="shared" si="158"/>
        <v/>
      </c>
      <c r="Z473" s="94" t="e" cm="1">
        <f t="array" aca="1" ref="Z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AA473" s="94" t="str">
        <f t="shared" si="159"/>
        <v/>
      </c>
      <c r="AB473" s="96" t="b">
        <f t="shared" si="160"/>
        <v>0</v>
      </c>
      <c r="AC473" s="195">
        <f t="shared" si="172"/>
        <v>0</v>
      </c>
      <c r="AD473" s="195">
        <f>SUMIF($C$14:C472,C473,$AC$14:AC472)</f>
        <v>0</v>
      </c>
      <c r="AE473" s="15">
        <f t="shared" si="173"/>
        <v>10000</v>
      </c>
      <c r="AF473" s="195">
        <f t="shared" si="174"/>
        <v>0</v>
      </c>
    </row>
    <row r="474" spans="1:32" s="30" customFormat="1" x14ac:dyDescent="0.25">
      <c r="A474" s="19">
        <v>460</v>
      </c>
      <c r="B474" s="20"/>
      <c r="C474" s="123"/>
      <c r="D474" s="20"/>
      <c r="E474" s="20"/>
      <c r="F474" s="20"/>
      <c r="G474" s="140"/>
      <c r="H474" s="197">
        <f t="shared" si="161"/>
        <v>0</v>
      </c>
      <c r="I474" s="135" t="str">
        <f t="shared" si="162"/>
        <v/>
      </c>
      <c r="J474" s="92" t="b">
        <f t="shared" si="163"/>
        <v>0</v>
      </c>
      <c r="K474" s="92" t="str">
        <f t="shared" si="164"/>
        <v/>
      </c>
      <c r="L474" s="92" t="b">
        <f>IF(C474="",FALSE,IFERROR(NOT(MATCH(C474,'Anställda och korttidsarbete'!$C:$C,0)&gt;0),TRUE))</f>
        <v>0</v>
      </c>
      <c r="M474" s="92" t="str">
        <f t="shared" si="165"/>
        <v/>
      </c>
      <c r="N474" s="92" t="b">
        <f t="shared" si="166"/>
        <v>0</v>
      </c>
      <c r="O474" s="92" t="str">
        <f t="shared" si="167"/>
        <v/>
      </c>
      <c r="P474" s="13" t="b">
        <f t="shared" si="168"/>
        <v>0</v>
      </c>
      <c r="Q474" s="92" t="str">
        <f t="shared" si="169"/>
        <v/>
      </c>
      <c r="R474" s="92" t="b">
        <f t="shared" si="170"/>
        <v>0</v>
      </c>
      <c r="S474" s="94" t="e">
        <f t="shared" si="154"/>
        <v>#VALUE!</v>
      </c>
      <c r="T474" s="94" t="e">
        <f t="shared" si="155"/>
        <v>#VALUE!</v>
      </c>
      <c r="U474" s="94" t="e">
        <f t="shared" si="156"/>
        <v>#VALUE!</v>
      </c>
      <c r="V474" s="95" t="e">
        <f t="shared" si="157"/>
        <v>#VALUE!</v>
      </c>
      <c r="W474" s="95" t="e">
        <f t="shared" si="171"/>
        <v>#VALUE!</v>
      </c>
      <c r="X474" s="95" t="b">
        <f t="shared" si="175"/>
        <v>0</v>
      </c>
      <c r="Y474" s="76" t="str">
        <f t="shared" si="158"/>
        <v/>
      </c>
      <c r="Z474" s="94" t="e" cm="1">
        <f t="array" aca="1" ref="Z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AA474" s="94" t="str">
        <f t="shared" si="159"/>
        <v/>
      </c>
      <c r="AB474" s="96" t="b">
        <f t="shared" si="160"/>
        <v>0</v>
      </c>
      <c r="AC474" s="195">
        <f t="shared" si="172"/>
        <v>0</v>
      </c>
      <c r="AD474" s="195">
        <f>SUMIF($C$14:C473,C474,$AC$14:AC473)</f>
        <v>0</v>
      </c>
      <c r="AE474" s="15">
        <f t="shared" si="173"/>
        <v>10000</v>
      </c>
      <c r="AF474" s="195">
        <f t="shared" si="174"/>
        <v>0</v>
      </c>
    </row>
    <row r="475" spans="1:32" s="30" customFormat="1" x14ac:dyDescent="0.25">
      <c r="A475" s="19">
        <v>461</v>
      </c>
      <c r="B475" s="20"/>
      <c r="C475" s="123"/>
      <c r="D475" s="20"/>
      <c r="E475" s="20"/>
      <c r="F475" s="20"/>
      <c r="G475" s="140"/>
      <c r="H475" s="197">
        <f t="shared" si="161"/>
        <v>0</v>
      </c>
      <c r="I475" s="135" t="str">
        <f t="shared" si="162"/>
        <v/>
      </c>
      <c r="J475" s="92" t="b">
        <f t="shared" si="163"/>
        <v>0</v>
      </c>
      <c r="K475" s="92" t="str">
        <f t="shared" si="164"/>
        <v/>
      </c>
      <c r="L475" s="92" t="b">
        <f>IF(C475="",FALSE,IFERROR(NOT(MATCH(C475,'Anställda och korttidsarbete'!$C:$C,0)&gt;0),TRUE))</f>
        <v>0</v>
      </c>
      <c r="M475" s="92" t="str">
        <f t="shared" si="165"/>
        <v/>
      </c>
      <c r="N475" s="92" t="b">
        <f t="shared" si="166"/>
        <v>0</v>
      </c>
      <c r="O475" s="92" t="str">
        <f t="shared" si="167"/>
        <v/>
      </c>
      <c r="P475" s="13" t="b">
        <f t="shared" si="168"/>
        <v>0</v>
      </c>
      <c r="Q475" s="92" t="str">
        <f t="shared" si="169"/>
        <v/>
      </c>
      <c r="R475" s="92" t="b">
        <f t="shared" si="170"/>
        <v>0</v>
      </c>
      <c r="S475" s="94" t="e">
        <f t="shared" si="154"/>
        <v>#VALUE!</v>
      </c>
      <c r="T475" s="94" t="e">
        <f t="shared" si="155"/>
        <v>#VALUE!</v>
      </c>
      <c r="U475" s="94" t="e">
        <f t="shared" si="156"/>
        <v>#VALUE!</v>
      </c>
      <c r="V475" s="95" t="e">
        <f t="shared" si="157"/>
        <v>#VALUE!</v>
      </c>
      <c r="W475" s="95" t="e">
        <f t="shared" si="171"/>
        <v>#VALUE!</v>
      </c>
      <c r="X475" s="95" t="b">
        <f t="shared" si="175"/>
        <v>0</v>
      </c>
      <c r="Y475" s="76" t="str">
        <f t="shared" si="158"/>
        <v/>
      </c>
      <c r="Z475" s="94" t="e" cm="1">
        <f t="array" aca="1" ref="Z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AA475" s="94" t="str">
        <f t="shared" si="159"/>
        <v/>
      </c>
      <c r="AB475" s="96" t="b">
        <f t="shared" si="160"/>
        <v>0</v>
      </c>
      <c r="AC475" s="195">
        <f t="shared" si="172"/>
        <v>0</v>
      </c>
      <c r="AD475" s="195">
        <f>SUMIF($C$14:C474,C475,$AC$14:AC474)</f>
        <v>0</v>
      </c>
      <c r="AE475" s="15">
        <f t="shared" si="173"/>
        <v>10000</v>
      </c>
      <c r="AF475" s="195">
        <f t="shared" si="174"/>
        <v>0</v>
      </c>
    </row>
    <row r="476" spans="1:32" s="30" customFormat="1" x14ac:dyDescent="0.25">
      <c r="A476" s="19">
        <v>462</v>
      </c>
      <c r="B476" s="20"/>
      <c r="C476" s="123"/>
      <c r="D476" s="20"/>
      <c r="E476" s="20"/>
      <c r="F476" s="20"/>
      <c r="G476" s="140"/>
      <c r="H476" s="197">
        <f t="shared" si="161"/>
        <v>0</v>
      </c>
      <c r="I476" s="135" t="str">
        <f t="shared" si="162"/>
        <v/>
      </c>
      <c r="J476" s="92" t="b">
        <f t="shared" si="163"/>
        <v>0</v>
      </c>
      <c r="K476" s="92" t="str">
        <f t="shared" si="164"/>
        <v/>
      </c>
      <c r="L476" s="92" t="b">
        <f>IF(C476="",FALSE,IFERROR(NOT(MATCH(C476,'Anställda och korttidsarbete'!$C:$C,0)&gt;0),TRUE))</f>
        <v>0</v>
      </c>
      <c r="M476" s="92" t="str">
        <f t="shared" si="165"/>
        <v/>
      </c>
      <c r="N476" s="92" t="b">
        <f t="shared" si="166"/>
        <v>0</v>
      </c>
      <c r="O476" s="92" t="str">
        <f t="shared" si="167"/>
        <v/>
      </c>
      <c r="P476" s="13" t="b">
        <f t="shared" si="168"/>
        <v>0</v>
      </c>
      <c r="Q476" s="92" t="str">
        <f t="shared" si="169"/>
        <v/>
      </c>
      <c r="R476" s="92" t="b">
        <f t="shared" si="170"/>
        <v>0</v>
      </c>
      <c r="S476" s="94" t="e">
        <f t="shared" si="154"/>
        <v>#VALUE!</v>
      </c>
      <c r="T476" s="94" t="e">
        <f t="shared" si="155"/>
        <v>#VALUE!</v>
      </c>
      <c r="U476" s="94" t="e">
        <f t="shared" si="156"/>
        <v>#VALUE!</v>
      </c>
      <c r="V476" s="95" t="e">
        <f t="shared" si="157"/>
        <v>#VALUE!</v>
      </c>
      <c r="W476" s="95" t="e">
        <f t="shared" si="171"/>
        <v>#VALUE!</v>
      </c>
      <c r="X476" s="95" t="b">
        <f t="shared" si="175"/>
        <v>0</v>
      </c>
      <c r="Y476" s="76" t="str">
        <f t="shared" si="158"/>
        <v/>
      </c>
      <c r="Z476" s="94" t="e" cm="1">
        <f t="array" aca="1" ref="Z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AA476" s="94" t="str">
        <f t="shared" si="159"/>
        <v/>
      </c>
      <c r="AB476" s="96" t="b">
        <f t="shared" si="160"/>
        <v>0</v>
      </c>
      <c r="AC476" s="195">
        <f t="shared" si="172"/>
        <v>0</v>
      </c>
      <c r="AD476" s="195">
        <f>SUMIF($C$14:C475,C476,$AC$14:AC475)</f>
        <v>0</v>
      </c>
      <c r="AE476" s="15">
        <f t="shared" si="173"/>
        <v>10000</v>
      </c>
      <c r="AF476" s="195">
        <f t="shared" si="174"/>
        <v>0</v>
      </c>
    </row>
    <row r="477" spans="1:32" s="30" customFormat="1" x14ac:dyDescent="0.25">
      <c r="A477" s="19">
        <v>463</v>
      </c>
      <c r="B477" s="20"/>
      <c r="C477" s="123"/>
      <c r="D477" s="20"/>
      <c r="E477" s="20"/>
      <c r="F477" s="20"/>
      <c r="G477" s="140"/>
      <c r="H477" s="197">
        <f t="shared" si="161"/>
        <v>0</v>
      </c>
      <c r="I477" s="135" t="str">
        <f t="shared" si="162"/>
        <v/>
      </c>
      <c r="J477" s="92" t="b">
        <f t="shared" si="163"/>
        <v>0</v>
      </c>
      <c r="K477" s="92" t="str">
        <f t="shared" si="164"/>
        <v/>
      </c>
      <c r="L477" s="92" t="b">
        <f>IF(C477="",FALSE,IFERROR(NOT(MATCH(C477,'Anställda och korttidsarbete'!$C:$C,0)&gt;0),TRUE))</f>
        <v>0</v>
      </c>
      <c r="M477" s="92" t="str">
        <f t="shared" si="165"/>
        <v/>
      </c>
      <c r="N477" s="92" t="b">
        <f t="shared" si="166"/>
        <v>0</v>
      </c>
      <c r="O477" s="92" t="str">
        <f t="shared" si="167"/>
        <v/>
      </c>
      <c r="P477" s="13" t="b">
        <f t="shared" si="168"/>
        <v>0</v>
      </c>
      <c r="Q477" s="92" t="str">
        <f t="shared" si="169"/>
        <v/>
      </c>
      <c r="R477" s="92" t="b">
        <f t="shared" si="170"/>
        <v>0</v>
      </c>
      <c r="S477" s="94" t="e">
        <f t="shared" si="154"/>
        <v>#VALUE!</v>
      </c>
      <c r="T477" s="94" t="e">
        <f t="shared" si="155"/>
        <v>#VALUE!</v>
      </c>
      <c r="U477" s="94" t="e">
        <f t="shared" si="156"/>
        <v>#VALUE!</v>
      </c>
      <c r="V477" s="95" t="e">
        <f t="shared" si="157"/>
        <v>#VALUE!</v>
      </c>
      <c r="W477" s="95" t="e">
        <f t="shared" si="171"/>
        <v>#VALUE!</v>
      </c>
      <c r="X477" s="95" t="b">
        <f t="shared" si="175"/>
        <v>0</v>
      </c>
      <c r="Y477" s="76" t="str">
        <f t="shared" si="158"/>
        <v/>
      </c>
      <c r="Z477" s="94" t="e" cm="1">
        <f t="array" aca="1" ref="Z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AA477" s="94" t="str">
        <f t="shared" si="159"/>
        <v/>
      </c>
      <c r="AB477" s="96" t="b">
        <f t="shared" si="160"/>
        <v>0</v>
      </c>
      <c r="AC477" s="195">
        <f t="shared" si="172"/>
        <v>0</v>
      </c>
      <c r="AD477" s="195">
        <f>SUMIF($C$14:C476,C477,$AC$14:AC476)</f>
        <v>0</v>
      </c>
      <c r="AE477" s="15">
        <f t="shared" si="173"/>
        <v>10000</v>
      </c>
      <c r="AF477" s="195">
        <f t="shared" si="174"/>
        <v>0</v>
      </c>
    </row>
    <row r="478" spans="1:32" s="30" customFormat="1" x14ac:dyDescent="0.25">
      <c r="A478" s="19">
        <v>464</v>
      </c>
      <c r="B478" s="20"/>
      <c r="C478" s="123"/>
      <c r="D478" s="20"/>
      <c r="E478" s="20"/>
      <c r="F478" s="20"/>
      <c r="G478" s="140"/>
      <c r="H478" s="197">
        <f t="shared" si="161"/>
        <v>0</v>
      </c>
      <c r="I478" s="135" t="str">
        <f t="shared" si="162"/>
        <v/>
      </c>
      <c r="J478" s="92" t="b">
        <f t="shared" si="163"/>
        <v>0</v>
      </c>
      <c r="K478" s="92" t="str">
        <f t="shared" si="164"/>
        <v/>
      </c>
      <c r="L478" s="92" t="b">
        <f>IF(C478="",FALSE,IFERROR(NOT(MATCH(C478,'Anställda och korttidsarbete'!$C:$C,0)&gt;0),TRUE))</f>
        <v>0</v>
      </c>
      <c r="M478" s="92" t="str">
        <f t="shared" si="165"/>
        <v/>
      </c>
      <c r="N478" s="92" t="b">
        <f t="shared" si="166"/>
        <v>0</v>
      </c>
      <c r="O478" s="92" t="str">
        <f t="shared" si="167"/>
        <v/>
      </c>
      <c r="P478" s="13" t="b">
        <f t="shared" si="168"/>
        <v>0</v>
      </c>
      <c r="Q478" s="92" t="str">
        <f t="shared" si="169"/>
        <v/>
      </c>
      <c r="R478" s="92" t="b">
        <f t="shared" si="170"/>
        <v>0</v>
      </c>
      <c r="S478" s="94" t="e">
        <f t="shared" si="154"/>
        <v>#VALUE!</v>
      </c>
      <c r="T478" s="94" t="e">
        <f t="shared" si="155"/>
        <v>#VALUE!</v>
      </c>
      <c r="U478" s="94" t="e">
        <f t="shared" si="156"/>
        <v>#VALUE!</v>
      </c>
      <c r="V478" s="95" t="e">
        <f t="shared" si="157"/>
        <v>#VALUE!</v>
      </c>
      <c r="W478" s="95" t="e">
        <f t="shared" si="171"/>
        <v>#VALUE!</v>
      </c>
      <c r="X478" s="95" t="b">
        <f t="shared" si="175"/>
        <v>0</v>
      </c>
      <c r="Y478" s="76" t="str">
        <f t="shared" si="158"/>
        <v/>
      </c>
      <c r="Z478" s="94" t="e" cm="1">
        <f t="array" aca="1" ref="Z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AA478" s="94" t="str">
        <f t="shared" si="159"/>
        <v/>
      </c>
      <c r="AB478" s="96" t="b">
        <f t="shared" si="160"/>
        <v>0</v>
      </c>
      <c r="AC478" s="195">
        <f t="shared" si="172"/>
        <v>0</v>
      </c>
      <c r="AD478" s="195">
        <f>SUMIF($C$14:C477,C478,$AC$14:AC477)</f>
        <v>0</v>
      </c>
      <c r="AE478" s="15">
        <f t="shared" si="173"/>
        <v>10000</v>
      </c>
      <c r="AF478" s="195">
        <f t="shared" si="174"/>
        <v>0</v>
      </c>
    </row>
    <row r="479" spans="1:32" s="30" customFormat="1" x14ac:dyDescent="0.25">
      <c r="A479" s="19">
        <v>465</v>
      </c>
      <c r="B479" s="20"/>
      <c r="C479" s="123"/>
      <c r="D479" s="20"/>
      <c r="E479" s="20"/>
      <c r="F479" s="20"/>
      <c r="G479" s="140"/>
      <c r="H479" s="197">
        <f t="shared" si="161"/>
        <v>0</v>
      </c>
      <c r="I479" s="135" t="str">
        <f t="shared" si="162"/>
        <v/>
      </c>
      <c r="J479" s="92" t="b">
        <f t="shared" si="163"/>
        <v>0</v>
      </c>
      <c r="K479" s="92" t="str">
        <f t="shared" si="164"/>
        <v/>
      </c>
      <c r="L479" s="92" t="b">
        <f>IF(C479="",FALSE,IFERROR(NOT(MATCH(C479,'Anställda och korttidsarbete'!$C:$C,0)&gt;0),TRUE))</f>
        <v>0</v>
      </c>
      <c r="M479" s="92" t="str">
        <f t="shared" si="165"/>
        <v/>
      </c>
      <c r="N479" s="92" t="b">
        <f t="shared" si="166"/>
        <v>0</v>
      </c>
      <c r="O479" s="92" t="str">
        <f t="shared" si="167"/>
        <v/>
      </c>
      <c r="P479" s="13" t="b">
        <f t="shared" si="168"/>
        <v>0</v>
      </c>
      <c r="Q479" s="92" t="str">
        <f t="shared" si="169"/>
        <v/>
      </c>
      <c r="R479" s="92" t="b">
        <f t="shared" si="170"/>
        <v>0</v>
      </c>
      <c r="S479" s="94" t="e">
        <f t="shared" si="154"/>
        <v>#VALUE!</v>
      </c>
      <c r="T479" s="94" t="e">
        <f t="shared" si="155"/>
        <v>#VALUE!</v>
      </c>
      <c r="U479" s="94" t="e">
        <f t="shared" si="156"/>
        <v>#VALUE!</v>
      </c>
      <c r="V479" s="95" t="e">
        <f t="shared" si="157"/>
        <v>#VALUE!</v>
      </c>
      <c r="W479" s="95" t="e">
        <f t="shared" si="171"/>
        <v>#VALUE!</v>
      </c>
      <c r="X479" s="95" t="b">
        <f t="shared" si="175"/>
        <v>0</v>
      </c>
      <c r="Y479" s="76" t="str">
        <f t="shared" si="158"/>
        <v/>
      </c>
      <c r="Z479" s="94" t="e" cm="1">
        <f t="array" aca="1" ref="Z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AA479" s="94" t="str">
        <f t="shared" si="159"/>
        <v/>
      </c>
      <c r="AB479" s="96" t="b">
        <f t="shared" si="160"/>
        <v>0</v>
      </c>
      <c r="AC479" s="195">
        <f t="shared" si="172"/>
        <v>0</v>
      </c>
      <c r="AD479" s="195">
        <f>SUMIF($C$14:C478,C479,$AC$14:AC478)</f>
        <v>0</v>
      </c>
      <c r="AE479" s="15">
        <f t="shared" si="173"/>
        <v>10000</v>
      </c>
      <c r="AF479" s="195">
        <f t="shared" si="174"/>
        <v>0</v>
      </c>
    </row>
    <row r="480" spans="1:32" s="30" customFormat="1" x14ac:dyDescent="0.25">
      <c r="A480" s="19">
        <v>466</v>
      </c>
      <c r="B480" s="20"/>
      <c r="C480" s="123"/>
      <c r="D480" s="20"/>
      <c r="E480" s="20"/>
      <c r="F480" s="20"/>
      <c r="G480" s="140"/>
      <c r="H480" s="197">
        <f t="shared" si="161"/>
        <v>0</v>
      </c>
      <c r="I480" s="135" t="str">
        <f t="shared" si="162"/>
        <v/>
      </c>
      <c r="J480" s="92" t="b">
        <f t="shared" si="163"/>
        <v>0</v>
      </c>
      <c r="K480" s="92" t="str">
        <f t="shared" si="164"/>
        <v/>
      </c>
      <c r="L480" s="92" t="b">
        <f>IF(C480="",FALSE,IFERROR(NOT(MATCH(C480,'Anställda och korttidsarbete'!$C:$C,0)&gt;0),TRUE))</f>
        <v>0</v>
      </c>
      <c r="M480" s="92" t="str">
        <f t="shared" si="165"/>
        <v/>
      </c>
      <c r="N480" s="92" t="b">
        <f t="shared" si="166"/>
        <v>0</v>
      </c>
      <c r="O480" s="92" t="str">
        <f t="shared" si="167"/>
        <v/>
      </c>
      <c r="P480" s="13" t="b">
        <f t="shared" si="168"/>
        <v>0</v>
      </c>
      <c r="Q480" s="92" t="str">
        <f t="shared" si="169"/>
        <v/>
      </c>
      <c r="R480" s="92" t="b">
        <f t="shared" si="170"/>
        <v>0</v>
      </c>
      <c r="S480" s="94" t="e">
        <f t="shared" si="154"/>
        <v>#VALUE!</v>
      </c>
      <c r="T480" s="94" t="e">
        <f t="shared" si="155"/>
        <v>#VALUE!</v>
      </c>
      <c r="U480" s="94" t="e">
        <f t="shared" si="156"/>
        <v>#VALUE!</v>
      </c>
      <c r="V480" s="95" t="e">
        <f t="shared" si="157"/>
        <v>#VALUE!</v>
      </c>
      <c r="W480" s="95" t="e">
        <f t="shared" si="171"/>
        <v>#VALUE!</v>
      </c>
      <c r="X480" s="95" t="b">
        <f t="shared" si="175"/>
        <v>0</v>
      </c>
      <c r="Y480" s="76" t="str">
        <f t="shared" si="158"/>
        <v/>
      </c>
      <c r="Z480" s="94" t="e" cm="1">
        <f t="array" aca="1" ref="Z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AA480" s="94" t="str">
        <f t="shared" si="159"/>
        <v/>
      </c>
      <c r="AB480" s="96" t="b">
        <f t="shared" si="160"/>
        <v>0</v>
      </c>
      <c r="AC480" s="195">
        <f t="shared" si="172"/>
        <v>0</v>
      </c>
      <c r="AD480" s="195">
        <f>SUMIF($C$14:C479,C480,$AC$14:AC479)</f>
        <v>0</v>
      </c>
      <c r="AE480" s="15">
        <f t="shared" si="173"/>
        <v>10000</v>
      </c>
      <c r="AF480" s="195">
        <f t="shared" si="174"/>
        <v>0</v>
      </c>
    </row>
    <row r="481" spans="1:32" s="30" customFormat="1" x14ac:dyDescent="0.25">
      <c r="A481" s="19">
        <v>467</v>
      </c>
      <c r="B481" s="20"/>
      <c r="C481" s="123"/>
      <c r="D481" s="20"/>
      <c r="E481" s="20"/>
      <c r="F481" s="20"/>
      <c r="G481" s="140"/>
      <c r="H481" s="197">
        <f t="shared" si="161"/>
        <v>0</v>
      </c>
      <c r="I481" s="135" t="str">
        <f t="shared" si="162"/>
        <v/>
      </c>
      <c r="J481" s="92" t="b">
        <f t="shared" si="163"/>
        <v>0</v>
      </c>
      <c r="K481" s="92" t="str">
        <f t="shared" si="164"/>
        <v/>
      </c>
      <c r="L481" s="92" t="b">
        <f>IF(C481="",FALSE,IFERROR(NOT(MATCH(C481,'Anställda och korttidsarbete'!$C:$C,0)&gt;0),TRUE))</f>
        <v>0</v>
      </c>
      <c r="M481" s="92" t="str">
        <f t="shared" si="165"/>
        <v/>
      </c>
      <c r="N481" s="92" t="b">
        <f t="shared" si="166"/>
        <v>0</v>
      </c>
      <c r="O481" s="92" t="str">
        <f t="shared" si="167"/>
        <v/>
      </c>
      <c r="P481" s="13" t="b">
        <f t="shared" si="168"/>
        <v>0</v>
      </c>
      <c r="Q481" s="92" t="str">
        <f t="shared" si="169"/>
        <v/>
      </c>
      <c r="R481" s="92" t="b">
        <f t="shared" si="170"/>
        <v>0</v>
      </c>
      <c r="S481" s="94" t="e">
        <f t="shared" si="154"/>
        <v>#VALUE!</v>
      </c>
      <c r="T481" s="94" t="e">
        <f t="shared" si="155"/>
        <v>#VALUE!</v>
      </c>
      <c r="U481" s="94" t="e">
        <f t="shared" si="156"/>
        <v>#VALUE!</v>
      </c>
      <c r="V481" s="95" t="e">
        <f t="shared" si="157"/>
        <v>#VALUE!</v>
      </c>
      <c r="W481" s="95" t="e">
        <f t="shared" si="171"/>
        <v>#VALUE!</v>
      </c>
      <c r="X481" s="95" t="b">
        <f t="shared" si="175"/>
        <v>0</v>
      </c>
      <c r="Y481" s="76" t="str">
        <f t="shared" si="158"/>
        <v/>
      </c>
      <c r="Z481" s="94" t="e" cm="1">
        <f t="array" aca="1" ref="Z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AA481" s="94" t="str">
        <f t="shared" si="159"/>
        <v/>
      </c>
      <c r="AB481" s="96" t="b">
        <f t="shared" si="160"/>
        <v>0</v>
      </c>
      <c r="AC481" s="195">
        <f t="shared" si="172"/>
        <v>0</v>
      </c>
      <c r="AD481" s="195">
        <f>SUMIF($C$14:C480,C481,$AC$14:AC480)</f>
        <v>0</v>
      </c>
      <c r="AE481" s="15">
        <f t="shared" si="173"/>
        <v>10000</v>
      </c>
      <c r="AF481" s="195">
        <f t="shared" si="174"/>
        <v>0</v>
      </c>
    </row>
    <row r="482" spans="1:32" s="30" customFormat="1" x14ac:dyDescent="0.25">
      <c r="A482" s="19">
        <v>468</v>
      </c>
      <c r="B482" s="20"/>
      <c r="C482" s="123"/>
      <c r="D482" s="20"/>
      <c r="E482" s="20"/>
      <c r="F482" s="20"/>
      <c r="G482" s="140"/>
      <c r="H482" s="197">
        <f t="shared" si="161"/>
        <v>0</v>
      </c>
      <c r="I482" s="135" t="str">
        <f t="shared" si="162"/>
        <v/>
      </c>
      <c r="J482" s="92" t="b">
        <f t="shared" si="163"/>
        <v>0</v>
      </c>
      <c r="K482" s="92" t="str">
        <f t="shared" si="164"/>
        <v/>
      </c>
      <c r="L482" s="92" t="b">
        <f>IF(C482="",FALSE,IFERROR(NOT(MATCH(C482,'Anställda och korttidsarbete'!$C:$C,0)&gt;0),TRUE))</f>
        <v>0</v>
      </c>
      <c r="M482" s="92" t="str">
        <f t="shared" si="165"/>
        <v/>
      </c>
      <c r="N482" s="92" t="b">
        <f t="shared" si="166"/>
        <v>0</v>
      </c>
      <c r="O482" s="92" t="str">
        <f t="shared" si="167"/>
        <v/>
      </c>
      <c r="P482" s="13" t="b">
        <f t="shared" si="168"/>
        <v>0</v>
      </c>
      <c r="Q482" s="92" t="str">
        <f t="shared" si="169"/>
        <v/>
      </c>
      <c r="R482" s="92" t="b">
        <f t="shared" si="170"/>
        <v>0</v>
      </c>
      <c r="S482" s="94" t="e">
        <f t="shared" si="154"/>
        <v>#VALUE!</v>
      </c>
      <c r="T482" s="94" t="e">
        <f t="shared" si="155"/>
        <v>#VALUE!</v>
      </c>
      <c r="U482" s="94" t="e">
        <f t="shared" si="156"/>
        <v>#VALUE!</v>
      </c>
      <c r="V482" s="95" t="e">
        <f t="shared" si="157"/>
        <v>#VALUE!</v>
      </c>
      <c r="W482" s="95" t="e">
        <f t="shared" si="171"/>
        <v>#VALUE!</v>
      </c>
      <c r="X482" s="95" t="b">
        <f t="shared" si="175"/>
        <v>0</v>
      </c>
      <c r="Y482" s="76" t="str">
        <f t="shared" si="158"/>
        <v/>
      </c>
      <c r="Z482" s="94" t="e" cm="1">
        <f t="array" aca="1" ref="Z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AA482" s="94" t="str">
        <f t="shared" si="159"/>
        <v/>
      </c>
      <c r="AB482" s="96" t="b">
        <f t="shared" si="160"/>
        <v>0</v>
      </c>
      <c r="AC482" s="195">
        <f t="shared" si="172"/>
        <v>0</v>
      </c>
      <c r="AD482" s="195">
        <f>SUMIF($C$14:C481,C482,$AC$14:AC481)</f>
        <v>0</v>
      </c>
      <c r="AE482" s="15">
        <f t="shared" si="173"/>
        <v>10000</v>
      </c>
      <c r="AF482" s="195">
        <f t="shared" si="174"/>
        <v>0</v>
      </c>
    </row>
    <row r="483" spans="1:32" s="30" customFormat="1" x14ac:dyDescent="0.25">
      <c r="A483" s="19">
        <v>469</v>
      </c>
      <c r="B483" s="20"/>
      <c r="C483" s="123"/>
      <c r="D483" s="20"/>
      <c r="E483" s="20"/>
      <c r="F483" s="20"/>
      <c r="G483" s="140"/>
      <c r="H483" s="197">
        <f t="shared" si="161"/>
        <v>0</v>
      </c>
      <c r="I483" s="135" t="str">
        <f t="shared" si="162"/>
        <v/>
      </c>
      <c r="J483" s="92" t="b">
        <f t="shared" si="163"/>
        <v>0</v>
      </c>
      <c r="K483" s="92" t="str">
        <f t="shared" si="164"/>
        <v/>
      </c>
      <c r="L483" s="92" t="b">
        <f>IF(C483="",FALSE,IFERROR(NOT(MATCH(C483,'Anställda och korttidsarbete'!$C:$C,0)&gt;0),TRUE))</f>
        <v>0</v>
      </c>
      <c r="M483" s="92" t="str">
        <f t="shared" si="165"/>
        <v/>
      </c>
      <c r="N483" s="92" t="b">
        <f t="shared" si="166"/>
        <v>0</v>
      </c>
      <c r="O483" s="92" t="str">
        <f t="shared" si="167"/>
        <v/>
      </c>
      <c r="P483" s="13" t="b">
        <f t="shared" si="168"/>
        <v>0</v>
      </c>
      <c r="Q483" s="92" t="str">
        <f t="shared" si="169"/>
        <v/>
      </c>
      <c r="R483" s="92" t="b">
        <f t="shared" si="170"/>
        <v>0</v>
      </c>
      <c r="S483" s="94" t="e">
        <f t="shared" si="154"/>
        <v>#VALUE!</v>
      </c>
      <c r="T483" s="94" t="e">
        <f t="shared" si="155"/>
        <v>#VALUE!</v>
      </c>
      <c r="U483" s="94" t="e">
        <f t="shared" si="156"/>
        <v>#VALUE!</v>
      </c>
      <c r="V483" s="95" t="e">
        <f t="shared" si="157"/>
        <v>#VALUE!</v>
      </c>
      <c r="W483" s="95" t="e">
        <f t="shared" si="171"/>
        <v>#VALUE!</v>
      </c>
      <c r="X483" s="95" t="b">
        <f t="shared" si="175"/>
        <v>0</v>
      </c>
      <c r="Y483" s="76" t="str">
        <f t="shared" si="158"/>
        <v/>
      </c>
      <c r="Z483" s="94" t="e" cm="1">
        <f t="array" aca="1" ref="Z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AA483" s="94" t="str">
        <f t="shared" si="159"/>
        <v/>
      </c>
      <c r="AB483" s="96" t="b">
        <f t="shared" si="160"/>
        <v>0</v>
      </c>
      <c r="AC483" s="195">
        <f t="shared" si="172"/>
        <v>0</v>
      </c>
      <c r="AD483" s="195">
        <f>SUMIF($C$14:C482,C483,$AC$14:AC482)</f>
        <v>0</v>
      </c>
      <c r="AE483" s="15">
        <f t="shared" si="173"/>
        <v>10000</v>
      </c>
      <c r="AF483" s="195">
        <f t="shared" si="174"/>
        <v>0</v>
      </c>
    </row>
    <row r="484" spans="1:32" s="30" customFormat="1" x14ac:dyDescent="0.25">
      <c r="A484" s="19">
        <v>470</v>
      </c>
      <c r="B484" s="20"/>
      <c r="C484" s="123"/>
      <c r="D484" s="20"/>
      <c r="E484" s="20"/>
      <c r="F484" s="20"/>
      <c r="G484" s="140"/>
      <c r="H484" s="197">
        <f t="shared" si="161"/>
        <v>0</v>
      </c>
      <c r="I484" s="135" t="str">
        <f t="shared" si="162"/>
        <v/>
      </c>
      <c r="J484" s="92" t="b">
        <f t="shared" si="163"/>
        <v>0</v>
      </c>
      <c r="K484" s="92" t="str">
        <f t="shared" si="164"/>
        <v/>
      </c>
      <c r="L484" s="92" t="b">
        <f>IF(C484="",FALSE,IFERROR(NOT(MATCH(C484,'Anställda och korttidsarbete'!$C:$C,0)&gt;0),TRUE))</f>
        <v>0</v>
      </c>
      <c r="M484" s="92" t="str">
        <f t="shared" si="165"/>
        <v/>
      </c>
      <c r="N484" s="92" t="b">
        <f t="shared" si="166"/>
        <v>0</v>
      </c>
      <c r="O484" s="92" t="str">
        <f t="shared" si="167"/>
        <v/>
      </c>
      <c r="P484" s="13" t="b">
        <f t="shared" si="168"/>
        <v>0</v>
      </c>
      <c r="Q484" s="92" t="str">
        <f t="shared" si="169"/>
        <v/>
      </c>
      <c r="R484" s="92" t="b">
        <f t="shared" si="170"/>
        <v>0</v>
      </c>
      <c r="S484" s="94" t="e">
        <f t="shared" si="154"/>
        <v>#VALUE!</v>
      </c>
      <c r="T484" s="94" t="e">
        <f t="shared" si="155"/>
        <v>#VALUE!</v>
      </c>
      <c r="U484" s="94" t="e">
        <f t="shared" si="156"/>
        <v>#VALUE!</v>
      </c>
      <c r="V484" s="95" t="e">
        <f t="shared" si="157"/>
        <v>#VALUE!</v>
      </c>
      <c r="W484" s="95" t="e">
        <f t="shared" si="171"/>
        <v>#VALUE!</v>
      </c>
      <c r="X484" s="95" t="b">
        <f t="shared" si="175"/>
        <v>0</v>
      </c>
      <c r="Y484" s="76" t="str">
        <f t="shared" si="158"/>
        <v/>
      </c>
      <c r="Z484" s="94" t="e" cm="1">
        <f t="array" aca="1" ref="Z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AA484" s="94" t="str">
        <f t="shared" si="159"/>
        <v/>
      </c>
      <c r="AB484" s="96" t="b">
        <f t="shared" si="160"/>
        <v>0</v>
      </c>
      <c r="AC484" s="195">
        <f t="shared" si="172"/>
        <v>0</v>
      </c>
      <c r="AD484" s="195">
        <f>SUMIF($C$14:C483,C484,$AC$14:AC483)</f>
        <v>0</v>
      </c>
      <c r="AE484" s="15">
        <f t="shared" si="173"/>
        <v>10000</v>
      </c>
      <c r="AF484" s="195">
        <f t="shared" si="174"/>
        <v>0</v>
      </c>
    </row>
    <row r="485" spans="1:32" s="30" customFormat="1" x14ac:dyDescent="0.25">
      <c r="A485" s="19">
        <v>471</v>
      </c>
      <c r="B485" s="20"/>
      <c r="C485" s="123"/>
      <c r="D485" s="20"/>
      <c r="E485" s="20"/>
      <c r="F485" s="20"/>
      <c r="G485" s="140"/>
      <c r="H485" s="197">
        <f t="shared" si="161"/>
        <v>0</v>
      </c>
      <c r="I485" s="135" t="str">
        <f t="shared" si="162"/>
        <v/>
      </c>
      <c r="J485" s="92" t="b">
        <f t="shared" si="163"/>
        <v>0</v>
      </c>
      <c r="K485" s="92" t="str">
        <f t="shared" si="164"/>
        <v/>
      </c>
      <c r="L485" s="92" t="b">
        <f>IF(C485="",FALSE,IFERROR(NOT(MATCH(C485,'Anställda och korttidsarbete'!$C:$C,0)&gt;0),TRUE))</f>
        <v>0</v>
      </c>
      <c r="M485" s="92" t="str">
        <f t="shared" si="165"/>
        <v/>
      </c>
      <c r="N485" s="92" t="b">
        <f t="shared" si="166"/>
        <v>0</v>
      </c>
      <c r="O485" s="92" t="str">
        <f t="shared" si="167"/>
        <v/>
      </c>
      <c r="P485" s="13" t="b">
        <f t="shared" si="168"/>
        <v>0</v>
      </c>
      <c r="Q485" s="92" t="str">
        <f t="shared" si="169"/>
        <v/>
      </c>
      <c r="R485" s="92" t="b">
        <f t="shared" si="170"/>
        <v>0</v>
      </c>
      <c r="S485" s="94" t="e">
        <f t="shared" si="154"/>
        <v>#VALUE!</v>
      </c>
      <c r="T485" s="94" t="e">
        <f t="shared" si="155"/>
        <v>#VALUE!</v>
      </c>
      <c r="U485" s="94" t="e">
        <f t="shared" si="156"/>
        <v>#VALUE!</v>
      </c>
      <c r="V485" s="95" t="e">
        <f t="shared" si="157"/>
        <v>#VALUE!</v>
      </c>
      <c r="W485" s="95" t="e">
        <f t="shared" si="171"/>
        <v>#VALUE!</v>
      </c>
      <c r="X485" s="95" t="b">
        <f t="shared" si="175"/>
        <v>0</v>
      </c>
      <c r="Y485" s="76" t="str">
        <f t="shared" si="158"/>
        <v/>
      </c>
      <c r="Z485" s="94" t="e" cm="1">
        <f t="array" aca="1" ref="Z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AA485" s="94" t="str">
        <f t="shared" si="159"/>
        <v/>
      </c>
      <c r="AB485" s="96" t="b">
        <f t="shared" si="160"/>
        <v>0</v>
      </c>
      <c r="AC485" s="195">
        <f t="shared" si="172"/>
        <v>0</v>
      </c>
      <c r="AD485" s="195">
        <f>SUMIF($C$14:C484,C485,$AC$14:AC484)</f>
        <v>0</v>
      </c>
      <c r="AE485" s="15">
        <f t="shared" si="173"/>
        <v>10000</v>
      </c>
      <c r="AF485" s="195">
        <f t="shared" si="174"/>
        <v>0</v>
      </c>
    </row>
    <row r="486" spans="1:32" s="30" customFormat="1" x14ac:dyDescent="0.25">
      <c r="A486" s="19">
        <v>472</v>
      </c>
      <c r="B486" s="20"/>
      <c r="C486" s="123"/>
      <c r="D486" s="20"/>
      <c r="E486" s="20"/>
      <c r="F486" s="20"/>
      <c r="G486" s="140"/>
      <c r="H486" s="197">
        <f t="shared" si="161"/>
        <v>0</v>
      </c>
      <c r="I486" s="135" t="str">
        <f t="shared" si="162"/>
        <v/>
      </c>
      <c r="J486" s="92" t="b">
        <f t="shared" si="163"/>
        <v>0</v>
      </c>
      <c r="K486" s="92" t="str">
        <f t="shared" si="164"/>
        <v/>
      </c>
      <c r="L486" s="92" t="b">
        <f>IF(C486="",FALSE,IFERROR(NOT(MATCH(C486,'Anställda och korttidsarbete'!$C:$C,0)&gt;0),TRUE))</f>
        <v>0</v>
      </c>
      <c r="M486" s="92" t="str">
        <f t="shared" si="165"/>
        <v/>
      </c>
      <c r="N486" s="92" t="b">
        <f t="shared" si="166"/>
        <v>0</v>
      </c>
      <c r="O486" s="92" t="str">
        <f t="shared" si="167"/>
        <v/>
      </c>
      <c r="P486" s="13" t="b">
        <f t="shared" si="168"/>
        <v>0</v>
      </c>
      <c r="Q486" s="92" t="str">
        <f t="shared" si="169"/>
        <v/>
      </c>
      <c r="R486" s="92" t="b">
        <f t="shared" si="170"/>
        <v>0</v>
      </c>
      <c r="S486" s="94" t="e">
        <f t="shared" si="154"/>
        <v>#VALUE!</v>
      </c>
      <c r="T486" s="94" t="e">
        <f t="shared" si="155"/>
        <v>#VALUE!</v>
      </c>
      <c r="U486" s="94" t="e">
        <f t="shared" si="156"/>
        <v>#VALUE!</v>
      </c>
      <c r="V486" s="95" t="e">
        <f t="shared" si="157"/>
        <v>#VALUE!</v>
      </c>
      <c r="W486" s="95" t="e">
        <f t="shared" si="171"/>
        <v>#VALUE!</v>
      </c>
      <c r="X486" s="95" t="b">
        <f t="shared" si="175"/>
        <v>0</v>
      </c>
      <c r="Y486" s="76" t="str">
        <f t="shared" si="158"/>
        <v/>
      </c>
      <c r="Z486" s="94" t="e" cm="1">
        <f t="array" aca="1" ref="Z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AA486" s="94" t="str">
        <f t="shared" si="159"/>
        <v/>
      </c>
      <c r="AB486" s="96" t="b">
        <f t="shared" si="160"/>
        <v>0</v>
      </c>
      <c r="AC486" s="195">
        <f t="shared" si="172"/>
        <v>0</v>
      </c>
      <c r="AD486" s="195">
        <f>SUMIF($C$14:C485,C486,$AC$14:AC485)</f>
        <v>0</v>
      </c>
      <c r="AE486" s="15">
        <f t="shared" si="173"/>
        <v>10000</v>
      </c>
      <c r="AF486" s="195">
        <f t="shared" si="174"/>
        <v>0</v>
      </c>
    </row>
    <row r="487" spans="1:32" s="30" customFormat="1" x14ac:dyDescent="0.25">
      <c r="A487" s="19">
        <v>473</v>
      </c>
      <c r="B487" s="20"/>
      <c r="C487" s="123"/>
      <c r="D487" s="20"/>
      <c r="E487" s="20"/>
      <c r="F487" s="20"/>
      <c r="G487" s="140"/>
      <c r="H487" s="197">
        <f t="shared" si="161"/>
        <v>0</v>
      </c>
      <c r="I487" s="135" t="str">
        <f t="shared" si="162"/>
        <v/>
      </c>
      <c r="J487" s="92" t="b">
        <f t="shared" si="163"/>
        <v>0</v>
      </c>
      <c r="K487" s="92" t="str">
        <f t="shared" si="164"/>
        <v/>
      </c>
      <c r="L487" s="92" t="b">
        <f>IF(C487="",FALSE,IFERROR(NOT(MATCH(C487,'Anställda och korttidsarbete'!$C:$C,0)&gt;0),TRUE))</f>
        <v>0</v>
      </c>
      <c r="M487" s="92" t="str">
        <f t="shared" si="165"/>
        <v/>
      </c>
      <c r="N487" s="92" t="b">
        <f t="shared" si="166"/>
        <v>0</v>
      </c>
      <c r="O487" s="92" t="str">
        <f t="shared" si="167"/>
        <v/>
      </c>
      <c r="P487" s="13" t="b">
        <f t="shared" si="168"/>
        <v>0</v>
      </c>
      <c r="Q487" s="92" t="str">
        <f t="shared" si="169"/>
        <v/>
      </c>
      <c r="R487" s="92" t="b">
        <f t="shared" si="170"/>
        <v>0</v>
      </c>
      <c r="S487" s="94" t="e">
        <f t="shared" si="154"/>
        <v>#VALUE!</v>
      </c>
      <c r="T487" s="94" t="e">
        <f t="shared" si="155"/>
        <v>#VALUE!</v>
      </c>
      <c r="U487" s="94" t="e">
        <f t="shared" si="156"/>
        <v>#VALUE!</v>
      </c>
      <c r="V487" s="95" t="e">
        <f t="shared" si="157"/>
        <v>#VALUE!</v>
      </c>
      <c r="W487" s="95" t="e">
        <f t="shared" si="171"/>
        <v>#VALUE!</v>
      </c>
      <c r="X487" s="95" t="b">
        <f t="shared" si="175"/>
        <v>0</v>
      </c>
      <c r="Y487" s="76" t="str">
        <f t="shared" si="158"/>
        <v/>
      </c>
      <c r="Z487" s="94" t="e" cm="1">
        <f t="array" aca="1" ref="Z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AA487" s="94" t="str">
        <f t="shared" si="159"/>
        <v/>
      </c>
      <c r="AB487" s="96" t="b">
        <f t="shared" si="160"/>
        <v>0</v>
      </c>
      <c r="AC487" s="195">
        <f t="shared" si="172"/>
        <v>0</v>
      </c>
      <c r="AD487" s="195">
        <f>SUMIF($C$14:C486,C487,$AC$14:AC486)</f>
        <v>0</v>
      </c>
      <c r="AE487" s="15">
        <f t="shared" si="173"/>
        <v>10000</v>
      </c>
      <c r="AF487" s="195">
        <f t="shared" si="174"/>
        <v>0</v>
      </c>
    </row>
    <row r="488" spans="1:32" s="30" customFormat="1" x14ac:dyDescent="0.25">
      <c r="A488" s="19">
        <v>474</v>
      </c>
      <c r="B488" s="20"/>
      <c r="C488" s="123"/>
      <c r="D488" s="20"/>
      <c r="E488" s="20"/>
      <c r="F488" s="20"/>
      <c r="G488" s="140"/>
      <c r="H488" s="197">
        <f t="shared" si="161"/>
        <v>0</v>
      </c>
      <c r="I488" s="135" t="str">
        <f t="shared" si="162"/>
        <v/>
      </c>
      <c r="J488" s="92" t="b">
        <f t="shared" si="163"/>
        <v>0</v>
      </c>
      <c r="K488" s="92" t="str">
        <f t="shared" si="164"/>
        <v/>
      </c>
      <c r="L488" s="92" t="b">
        <f>IF(C488="",FALSE,IFERROR(NOT(MATCH(C488,'Anställda och korttidsarbete'!$C:$C,0)&gt;0),TRUE))</f>
        <v>0</v>
      </c>
      <c r="M488" s="92" t="str">
        <f t="shared" si="165"/>
        <v/>
      </c>
      <c r="N488" s="92" t="b">
        <f t="shared" si="166"/>
        <v>0</v>
      </c>
      <c r="O488" s="92" t="str">
        <f t="shared" si="167"/>
        <v/>
      </c>
      <c r="P488" s="13" t="b">
        <f t="shared" si="168"/>
        <v>0</v>
      </c>
      <c r="Q488" s="92" t="str">
        <f t="shared" si="169"/>
        <v/>
      </c>
      <c r="R488" s="92" t="b">
        <f t="shared" si="170"/>
        <v>0</v>
      </c>
      <c r="S488" s="94" t="e">
        <f t="shared" si="154"/>
        <v>#VALUE!</v>
      </c>
      <c r="T488" s="94" t="e">
        <f t="shared" si="155"/>
        <v>#VALUE!</v>
      </c>
      <c r="U488" s="94" t="e">
        <f t="shared" si="156"/>
        <v>#VALUE!</v>
      </c>
      <c r="V488" s="95" t="e">
        <f t="shared" si="157"/>
        <v>#VALUE!</v>
      </c>
      <c r="W488" s="95" t="e">
        <f t="shared" si="171"/>
        <v>#VALUE!</v>
      </c>
      <c r="X488" s="95" t="b">
        <f t="shared" si="175"/>
        <v>0</v>
      </c>
      <c r="Y488" s="76" t="str">
        <f t="shared" si="158"/>
        <v/>
      </c>
      <c r="Z488" s="94" t="e" cm="1">
        <f t="array" aca="1" ref="Z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AA488" s="94" t="str">
        <f t="shared" si="159"/>
        <v/>
      </c>
      <c r="AB488" s="96" t="b">
        <f t="shared" si="160"/>
        <v>0</v>
      </c>
      <c r="AC488" s="195">
        <f t="shared" si="172"/>
        <v>0</v>
      </c>
      <c r="AD488" s="195">
        <f>SUMIF($C$14:C487,C488,$AC$14:AC487)</f>
        <v>0</v>
      </c>
      <c r="AE488" s="15">
        <f t="shared" si="173"/>
        <v>10000</v>
      </c>
      <c r="AF488" s="195">
        <f t="shared" si="174"/>
        <v>0</v>
      </c>
    </row>
    <row r="489" spans="1:32" s="30" customFormat="1" x14ac:dyDescent="0.25">
      <c r="A489" s="19">
        <v>475</v>
      </c>
      <c r="B489" s="20"/>
      <c r="C489" s="123"/>
      <c r="D489" s="20"/>
      <c r="E489" s="20"/>
      <c r="F489" s="20"/>
      <c r="G489" s="140"/>
      <c r="H489" s="197">
        <f t="shared" si="161"/>
        <v>0</v>
      </c>
      <c r="I489" s="135" t="str">
        <f t="shared" si="162"/>
        <v/>
      </c>
      <c r="J489" s="92" t="b">
        <f t="shared" si="163"/>
        <v>0</v>
      </c>
      <c r="K489" s="92" t="str">
        <f t="shared" si="164"/>
        <v/>
      </c>
      <c r="L489" s="92" t="b">
        <f>IF(C489="",FALSE,IFERROR(NOT(MATCH(C489,'Anställda och korttidsarbete'!$C:$C,0)&gt;0),TRUE))</f>
        <v>0</v>
      </c>
      <c r="M489" s="92" t="str">
        <f t="shared" si="165"/>
        <v/>
      </c>
      <c r="N489" s="92" t="b">
        <f t="shared" si="166"/>
        <v>0</v>
      </c>
      <c r="O489" s="92" t="str">
        <f t="shared" si="167"/>
        <v/>
      </c>
      <c r="P489" s="13" t="b">
        <f t="shared" si="168"/>
        <v>0</v>
      </c>
      <c r="Q489" s="92" t="str">
        <f t="shared" si="169"/>
        <v/>
      </c>
      <c r="R489" s="92" t="b">
        <f t="shared" si="170"/>
        <v>0</v>
      </c>
      <c r="S489" s="94" t="e">
        <f t="shared" si="154"/>
        <v>#VALUE!</v>
      </c>
      <c r="T489" s="94" t="e">
        <f t="shared" si="155"/>
        <v>#VALUE!</v>
      </c>
      <c r="U489" s="94" t="e">
        <f t="shared" si="156"/>
        <v>#VALUE!</v>
      </c>
      <c r="V489" s="95" t="e">
        <f t="shared" si="157"/>
        <v>#VALUE!</v>
      </c>
      <c r="W489" s="95" t="e">
        <f t="shared" si="171"/>
        <v>#VALUE!</v>
      </c>
      <c r="X489" s="95" t="b">
        <f t="shared" si="175"/>
        <v>0</v>
      </c>
      <c r="Y489" s="76" t="str">
        <f t="shared" si="158"/>
        <v/>
      </c>
      <c r="Z489" s="94" t="e" cm="1">
        <f t="array" aca="1" ref="Z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AA489" s="94" t="str">
        <f t="shared" si="159"/>
        <v/>
      </c>
      <c r="AB489" s="96" t="b">
        <f t="shared" si="160"/>
        <v>0</v>
      </c>
      <c r="AC489" s="195">
        <f t="shared" si="172"/>
        <v>0</v>
      </c>
      <c r="AD489" s="195">
        <f>SUMIF($C$14:C488,C489,$AC$14:AC488)</f>
        <v>0</v>
      </c>
      <c r="AE489" s="15">
        <f t="shared" si="173"/>
        <v>10000</v>
      </c>
      <c r="AF489" s="195">
        <f t="shared" si="174"/>
        <v>0</v>
      </c>
    </row>
    <row r="490" spans="1:32" s="30" customFormat="1" x14ac:dyDescent="0.25">
      <c r="A490" s="19">
        <v>476</v>
      </c>
      <c r="B490" s="20"/>
      <c r="C490" s="123"/>
      <c r="D490" s="20"/>
      <c r="E490" s="20"/>
      <c r="F490" s="20"/>
      <c r="G490" s="140"/>
      <c r="H490" s="197">
        <f t="shared" si="161"/>
        <v>0</v>
      </c>
      <c r="I490" s="135" t="str">
        <f t="shared" si="162"/>
        <v/>
      </c>
      <c r="J490" s="92" t="b">
        <f t="shared" si="163"/>
        <v>0</v>
      </c>
      <c r="K490" s="92" t="str">
        <f t="shared" si="164"/>
        <v/>
      </c>
      <c r="L490" s="92" t="b">
        <f>IF(C490="",FALSE,IFERROR(NOT(MATCH(C490,'Anställda och korttidsarbete'!$C:$C,0)&gt;0),TRUE))</f>
        <v>0</v>
      </c>
      <c r="M490" s="92" t="str">
        <f t="shared" si="165"/>
        <v/>
      </c>
      <c r="N490" s="92" t="b">
        <f t="shared" si="166"/>
        <v>0</v>
      </c>
      <c r="O490" s="92" t="str">
        <f t="shared" si="167"/>
        <v/>
      </c>
      <c r="P490" s="13" t="b">
        <f t="shared" si="168"/>
        <v>0</v>
      </c>
      <c r="Q490" s="92" t="str">
        <f t="shared" si="169"/>
        <v/>
      </c>
      <c r="R490" s="92" t="b">
        <f t="shared" si="170"/>
        <v>0</v>
      </c>
      <c r="S490" s="94" t="e">
        <f t="shared" si="154"/>
        <v>#VALUE!</v>
      </c>
      <c r="T490" s="94" t="e">
        <f t="shared" si="155"/>
        <v>#VALUE!</v>
      </c>
      <c r="U490" s="94" t="e">
        <f t="shared" si="156"/>
        <v>#VALUE!</v>
      </c>
      <c r="V490" s="95" t="e">
        <f t="shared" si="157"/>
        <v>#VALUE!</v>
      </c>
      <c r="W490" s="95" t="e">
        <f t="shared" si="171"/>
        <v>#VALUE!</v>
      </c>
      <c r="X490" s="95" t="b">
        <f t="shared" si="175"/>
        <v>0</v>
      </c>
      <c r="Y490" s="76" t="str">
        <f t="shared" si="158"/>
        <v/>
      </c>
      <c r="Z490" s="94" t="e" cm="1">
        <f t="array" aca="1" ref="Z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AA490" s="94" t="str">
        <f t="shared" si="159"/>
        <v/>
      </c>
      <c r="AB490" s="96" t="b">
        <f t="shared" si="160"/>
        <v>0</v>
      </c>
      <c r="AC490" s="195">
        <f t="shared" si="172"/>
        <v>0</v>
      </c>
      <c r="AD490" s="195">
        <f>SUMIF($C$14:C489,C490,$AC$14:AC489)</f>
        <v>0</v>
      </c>
      <c r="AE490" s="15">
        <f t="shared" si="173"/>
        <v>10000</v>
      </c>
      <c r="AF490" s="195">
        <f t="shared" si="174"/>
        <v>0</v>
      </c>
    </row>
    <row r="491" spans="1:32" s="30" customFormat="1" x14ac:dyDescent="0.25">
      <c r="A491" s="19">
        <v>477</v>
      </c>
      <c r="B491" s="20"/>
      <c r="C491" s="123"/>
      <c r="D491" s="20"/>
      <c r="E491" s="20"/>
      <c r="F491" s="20"/>
      <c r="G491" s="140"/>
      <c r="H491" s="197">
        <f t="shared" si="161"/>
        <v>0</v>
      </c>
      <c r="I491" s="135" t="str">
        <f t="shared" si="162"/>
        <v/>
      </c>
      <c r="J491" s="92" t="b">
        <f t="shared" si="163"/>
        <v>0</v>
      </c>
      <c r="K491" s="92" t="str">
        <f t="shared" si="164"/>
        <v/>
      </c>
      <c r="L491" s="92" t="b">
        <f>IF(C491="",FALSE,IFERROR(NOT(MATCH(C491,'Anställda och korttidsarbete'!$C:$C,0)&gt;0),TRUE))</f>
        <v>0</v>
      </c>
      <c r="M491" s="92" t="str">
        <f t="shared" si="165"/>
        <v/>
      </c>
      <c r="N491" s="92" t="b">
        <f t="shared" si="166"/>
        <v>0</v>
      </c>
      <c r="O491" s="92" t="str">
        <f t="shared" si="167"/>
        <v/>
      </c>
      <c r="P491" s="13" t="b">
        <f t="shared" si="168"/>
        <v>0</v>
      </c>
      <c r="Q491" s="92" t="str">
        <f t="shared" si="169"/>
        <v/>
      </c>
      <c r="R491" s="92" t="b">
        <f t="shared" si="170"/>
        <v>0</v>
      </c>
      <c r="S491" s="94" t="e">
        <f t="shared" si="154"/>
        <v>#VALUE!</v>
      </c>
      <c r="T491" s="94" t="e">
        <f t="shared" si="155"/>
        <v>#VALUE!</v>
      </c>
      <c r="U491" s="94" t="e">
        <f t="shared" si="156"/>
        <v>#VALUE!</v>
      </c>
      <c r="V491" s="95" t="e">
        <f t="shared" si="157"/>
        <v>#VALUE!</v>
      </c>
      <c r="W491" s="95" t="e">
        <f t="shared" si="171"/>
        <v>#VALUE!</v>
      </c>
      <c r="X491" s="95" t="b">
        <f t="shared" si="175"/>
        <v>0</v>
      </c>
      <c r="Y491" s="76" t="str">
        <f t="shared" si="158"/>
        <v/>
      </c>
      <c r="Z491" s="94" t="e" cm="1">
        <f t="array" aca="1" ref="Z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AA491" s="94" t="str">
        <f t="shared" si="159"/>
        <v/>
      </c>
      <c r="AB491" s="96" t="b">
        <f t="shared" si="160"/>
        <v>0</v>
      </c>
      <c r="AC491" s="195">
        <f t="shared" si="172"/>
        <v>0</v>
      </c>
      <c r="AD491" s="195">
        <f>SUMIF($C$14:C490,C491,$AC$14:AC490)</f>
        <v>0</v>
      </c>
      <c r="AE491" s="15">
        <f t="shared" si="173"/>
        <v>10000</v>
      </c>
      <c r="AF491" s="195">
        <f t="shared" si="174"/>
        <v>0</v>
      </c>
    </row>
    <row r="492" spans="1:32" s="30" customFormat="1" x14ac:dyDescent="0.25">
      <c r="A492" s="19">
        <v>478</v>
      </c>
      <c r="B492" s="20"/>
      <c r="C492" s="123"/>
      <c r="D492" s="20"/>
      <c r="E492" s="20"/>
      <c r="F492" s="20"/>
      <c r="G492" s="140"/>
      <c r="H492" s="197">
        <f t="shared" si="161"/>
        <v>0</v>
      </c>
      <c r="I492" s="135" t="str">
        <f t="shared" si="162"/>
        <v/>
      </c>
      <c r="J492" s="92" t="b">
        <f t="shared" si="163"/>
        <v>0</v>
      </c>
      <c r="K492" s="92" t="str">
        <f t="shared" si="164"/>
        <v/>
      </c>
      <c r="L492" s="92" t="b">
        <f>IF(C492="",FALSE,IFERROR(NOT(MATCH(C492,'Anställda och korttidsarbete'!$C:$C,0)&gt;0),TRUE))</f>
        <v>0</v>
      </c>
      <c r="M492" s="92" t="str">
        <f t="shared" si="165"/>
        <v/>
      </c>
      <c r="N492" s="92" t="b">
        <f t="shared" si="166"/>
        <v>0</v>
      </c>
      <c r="O492" s="92" t="str">
        <f t="shared" si="167"/>
        <v/>
      </c>
      <c r="P492" s="13" t="b">
        <f t="shared" si="168"/>
        <v>0</v>
      </c>
      <c r="Q492" s="92" t="str">
        <f t="shared" si="169"/>
        <v/>
      </c>
      <c r="R492" s="92" t="b">
        <f t="shared" si="170"/>
        <v>0</v>
      </c>
      <c r="S492" s="94" t="e">
        <f t="shared" si="154"/>
        <v>#VALUE!</v>
      </c>
      <c r="T492" s="94" t="e">
        <f t="shared" si="155"/>
        <v>#VALUE!</v>
      </c>
      <c r="U492" s="94" t="e">
        <f t="shared" si="156"/>
        <v>#VALUE!</v>
      </c>
      <c r="V492" s="95" t="e">
        <f t="shared" si="157"/>
        <v>#VALUE!</v>
      </c>
      <c r="W492" s="95" t="e">
        <f t="shared" si="171"/>
        <v>#VALUE!</v>
      </c>
      <c r="X492" s="95" t="b">
        <f t="shared" si="175"/>
        <v>0</v>
      </c>
      <c r="Y492" s="76" t="str">
        <f t="shared" si="158"/>
        <v/>
      </c>
      <c r="Z492" s="94" t="e" cm="1">
        <f t="array" aca="1" ref="Z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AA492" s="94" t="str">
        <f t="shared" si="159"/>
        <v/>
      </c>
      <c r="AB492" s="96" t="b">
        <f t="shared" si="160"/>
        <v>0</v>
      </c>
      <c r="AC492" s="195">
        <f t="shared" si="172"/>
        <v>0</v>
      </c>
      <c r="AD492" s="195">
        <f>SUMIF($C$14:C491,C492,$AC$14:AC491)</f>
        <v>0</v>
      </c>
      <c r="AE492" s="15">
        <f t="shared" si="173"/>
        <v>10000</v>
      </c>
      <c r="AF492" s="195">
        <f t="shared" si="174"/>
        <v>0</v>
      </c>
    </row>
    <row r="493" spans="1:32" s="30" customFormat="1" x14ac:dyDescent="0.25">
      <c r="A493" s="19">
        <v>479</v>
      </c>
      <c r="B493" s="20"/>
      <c r="C493" s="123"/>
      <c r="D493" s="20"/>
      <c r="E493" s="20"/>
      <c r="F493" s="20"/>
      <c r="G493" s="140"/>
      <c r="H493" s="197">
        <f t="shared" si="161"/>
        <v>0</v>
      </c>
      <c r="I493" s="135" t="str">
        <f t="shared" si="162"/>
        <v/>
      </c>
      <c r="J493" s="92" t="b">
        <f t="shared" si="163"/>
        <v>0</v>
      </c>
      <c r="K493" s="92" t="str">
        <f t="shared" si="164"/>
        <v/>
      </c>
      <c r="L493" s="92" t="b">
        <f>IF(C493="",FALSE,IFERROR(NOT(MATCH(C493,'Anställda och korttidsarbete'!$C:$C,0)&gt;0),TRUE))</f>
        <v>0</v>
      </c>
      <c r="M493" s="92" t="str">
        <f t="shared" si="165"/>
        <v/>
      </c>
      <c r="N493" s="92" t="b">
        <f t="shared" si="166"/>
        <v>0</v>
      </c>
      <c r="O493" s="92" t="str">
        <f t="shared" si="167"/>
        <v/>
      </c>
      <c r="P493" s="13" t="b">
        <f t="shared" si="168"/>
        <v>0</v>
      </c>
      <c r="Q493" s="92" t="str">
        <f t="shared" si="169"/>
        <v/>
      </c>
      <c r="R493" s="92" t="b">
        <f t="shared" si="170"/>
        <v>0</v>
      </c>
      <c r="S493" s="94" t="e">
        <f t="shared" si="154"/>
        <v>#VALUE!</v>
      </c>
      <c r="T493" s="94" t="e">
        <f t="shared" si="155"/>
        <v>#VALUE!</v>
      </c>
      <c r="U493" s="94" t="e">
        <f t="shared" si="156"/>
        <v>#VALUE!</v>
      </c>
      <c r="V493" s="95" t="e">
        <f t="shared" si="157"/>
        <v>#VALUE!</v>
      </c>
      <c r="W493" s="95" t="e">
        <f t="shared" si="171"/>
        <v>#VALUE!</v>
      </c>
      <c r="X493" s="95" t="b">
        <f t="shared" si="175"/>
        <v>0</v>
      </c>
      <c r="Y493" s="76" t="str">
        <f t="shared" si="158"/>
        <v/>
      </c>
      <c r="Z493" s="94" t="e" cm="1">
        <f t="array" aca="1" ref="Z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AA493" s="94" t="str">
        <f t="shared" si="159"/>
        <v/>
      </c>
      <c r="AB493" s="96" t="b">
        <f t="shared" si="160"/>
        <v>0</v>
      </c>
      <c r="AC493" s="195">
        <f t="shared" si="172"/>
        <v>0</v>
      </c>
      <c r="AD493" s="195">
        <f>SUMIF($C$14:C492,C493,$AC$14:AC492)</f>
        <v>0</v>
      </c>
      <c r="AE493" s="15">
        <f t="shared" si="173"/>
        <v>10000</v>
      </c>
      <c r="AF493" s="195">
        <f t="shared" si="174"/>
        <v>0</v>
      </c>
    </row>
    <row r="494" spans="1:32" s="30" customFormat="1" x14ac:dyDescent="0.25">
      <c r="A494" s="19">
        <v>480</v>
      </c>
      <c r="B494" s="20"/>
      <c r="C494" s="123"/>
      <c r="D494" s="20"/>
      <c r="E494" s="20"/>
      <c r="F494" s="20"/>
      <c r="G494" s="140"/>
      <c r="H494" s="197">
        <f t="shared" si="161"/>
        <v>0</v>
      </c>
      <c r="I494" s="135" t="str">
        <f t="shared" si="162"/>
        <v/>
      </c>
      <c r="J494" s="92" t="b">
        <f t="shared" si="163"/>
        <v>0</v>
      </c>
      <c r="K494" s="92" t="str">
        <f t="shared" si="164"/>
        <v/>
      </c>
      <c r="L494" s="92" t="b">
        <f>IF(C494="",FALSE,IFERROR(NOT(MATCH(C494,'Anställda och korttidsarbete'!$C:$C,0)&gt;0),TRUE))</f>
        <v>0</v>
      </c>
      <c r="M494" s="92" t="str">
        <f t="shared" si="165"/>
        <v/>
      </c>
      <c r="N494" s="92" t="b">
        <f t="shared" si="166"/>
        <v>0</v>
      </c>
      <c r="O494" s="92" t="str">
        <f t="shared" si="167"/>
        <v/>
      </c>
      <c r="P494" s="13" t="b">
        <f t="shared" si="168"/>
        <v>0</v>
      </c>
      <c r="Q494" s="92" t="str">
        <f t="shared" si="169"/>
        <v/>
      </c>
      <c r="R494" s="92" t="b">
        <f t="shared" si="170"/>
        <v>0</v>
      </c>
      <c r="S494" s="94" t="e">
        <f t="shared" si="154"/>
        <v>#VALUE!</v>
      </c>
      <c r="T494" s="94" t="e">
        <f t="shared" si="155"/>
        <v>#VALUE!</v>
      </c>
      <c r="U494" s="94" t="e">
        <f t="shared" si="156"/>
        <v>#VALUE!</v>
      </c>
      <c r="V494" s="95" t="e">
        <f t="shared" si="157"/>
        <v>#VALUE!</v>
      </c>
      <c r="W494" s="95" t="e">
        <f t="shared" si="171"/>
        <v>#VALUE!</v>
      </c>
      <c r="X494" s="95" t="b">
        <f t="shared" si="175"/>
        <v>0</v>
      </c>
      <c r="Y494" s="76" t="str">
        <f t="shared" si="158"/>
        <v/>
      </c>
      <c r="Z494" s="94" t="e" cm="1">
        <f t="array" aca="1" ref="Z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AA494" s="94" t="str">
        <f t="shared" si="159"/>
        <v/>
      </c>
      <c r="AB494" s="96" t="b">
        <f t="shared" si="160"/>
        <v>0</v>
      </c>
      <c r="AC494" s="195">
        <f t="shared" si="172"/>
        <v>0</v>
      </c>
      <c r="AD494" s="195">
        <f>SUMIF($C$14:C493,C494,$AC$14:AC493)</f>
        <v>0</v>
      </c>
      <c r="AE494" s="15">
        <f t="shared" si="173"/>
        <v>10000</v>
      </c>
      <c r="AF494" s="195">
        <f t="shared" si="174"/>
        <v>0</v>
      </c>
    </row>
    <row r="495" spans="1:32" s="30" customFormat="1" x14ac:dyDescent="0.25">
      <c r="A495" s="19">
        <v>481</v>
      </c>
      <c r="B495" s="20"/>
      <c r="C495" s="123"/>
      <c r="D495" s="20"/>
      <c r="E495" s="20"/>
      <c r="F495" s="20"/>
      <c r="G495" s="140"/>
      <c r="H495" s="197">
        <f t="shared" si="161"/>
        <v>0</v>
      </c>
      <c r="I495" s="135" t="str">
        <f t="shared" si="162"/>
        <v/>
      </c>
      <c r="J495" s="92" t="b">
        <f t="shared" si="163"/>
        <v>0</v>
      </c>
      <c r="K495" s="92" t="str">
        <f t="shared" si="164"/>
        <v/>
      </c>
      <c r="L495" s="92" t="b">
        <f>IF(C495="",FALSE,IFERROR(NOT(MATCH(C495,'Anställda och korttidsarbete'!$C:$C,0)&gt;0),TRUE))</f>
        <v>0</v>
      </c>
      <c r="M495" s="92" t="str">
        <f t="shared" si="165"/>
        <v/>
      </c>
      <c r="N495" s="92" t="b">
        <f t="shared" si="166"/>
        <v>0</v>
      </c>
      <c r="O495" s="92" t="str">
        <f t="shared" si="167"/>
        <v/>
      </c>
      <c r="P495" s="13" t="b">
        <f t="shared" si="168"/>
        <v>0</v>
      </c>
      <c r="Q495" s="92" t="str">
        <f t="shared" si="169"/>
        <v/>
      </c>
      <c r="R495" s="92" t="b">
        <f t="shared" si="170"/>
        <v>0</v>
      </c>
      <c r="S495" s="94" t="e">
        <f t="shared" si="154"/>
        <v>#VALUE!</v>
      </c>
      <c r="T495" s="94" t="e">
        <f t="shared" si="155"/>
        <v>#VALUE!</v>
      </c>
      <c r="U495" s="94" t="e">
        <f t="shared" si="156"/>
        <v>#VALUE!</v>
      </c>
      <c r="V495" s="95" t="e">
        <f t="shared" si="157"/>
        <v>#VALUE!</v>
      </c>
      <c r="W495" s="95" t="e">
        <f t="shared" si="171"/>
        <v>#VALUE!</v>
      </c>
      <c r="X495" s="95" t="b">
        <f t="shared" si="175"/>
        <v>0</v>
      </c>
      <c r="Y495" s="76" t="str">
        <f t="shared" si="158"/>
        <v/>
      </c>
      <c r="Z495" s="94" t="e" cm="1">
        <f t="array" aca="1" ref="Z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AA495" s="94" t="str">
        <f t="shared" si="159"/>
        <v/>
      </c>
      <c r="AB495" s="96" t="b">
        <f t="shared" si="160"/>
        <v>0</v>
      </c>
      <c r="AC495" s="195">
        <f t="shared" si="172"/>
        <v>0</v>
      </c>
      <c r="AD495" s="195">
        <f>SUMIF($C$14:C494,C495,$AC$14:AC494)</f>
        <v>0</v>
      </c>
      <c r="AE495" s="15">
        <f t="shared" si="173"/>
        <v>10000</v>
      </c>
      <c r="AF495" s="195">
        <f t="shared" si="174"/>
        <v>0</v>
      </c>
    </row>
    <row r="496" spans="1:32" s="30" customFormat="1" x14ac:dyDescent="0.25">
      <c r="A496" s="19">
        <v>482</v>
      </c>
      <c r="B496" s="20"/>
      <c r="C496" s="123"/>
      <c r="D496" s="20"/>
      <c r="E496" s="20"/>
      <c r="F496" s="20"/>
      <c r="G496" s="140"/>
      <c r="H496" s="197">
        <f t="shared" si="161"/>
        <v>0</v>
      </c>
      <c r="I496" s="135" t="str">
        <f t="shared" si="162"/>
        <v/>
      </c>
      <c r="J496" s="92" t="b">
        <f t="shared" si="163"/>
        <v>0</v>
      </c>
      <c r="K496" s="92" t="str">
        <f t="shared" si="164"/>
        <v/>
      </c>
      <c r="L496" s="92" t="b">
        <f>IF(C496="",FALSE,IFERROR(NOT(MATCH(C496,'Anställda och korttidsarbete'!$C:$C,0)&gt;0),TRUE))</f>
        <v>0</v>
      </c>
      <c r="M496" s="92" t="str">
        <f t="shared" si="165"/>
        <v/>
      </c>
      <c r="N496" s="92" t="b">
        <f t="shared" si="166"/>
        <v>0</v>
      </c>
      <c r="O496" s="92" t="str">
        <f t="shared" si="167"/>
        <v/>
      </c>
      <c r="P496" s="13" t="b">
        <f t="shared" si="168"/>
        <v>0</v>
      </c>
      <c r="Q496" s="92" t="str">
        <f t="shared" si="169"/>
        <v/>
      </c>
      <c r="R496" s="92" t="b">
        <f t="shared" si="170"/>
        <v>0</v>
      </c>
      <c r="S496" s="94" t="e">
        <f t="shared" si="154"/>
        <v>#VALUE!</v>
      </c>
      <c r="T496" s="94" t="e">
        <f t="shared" si="155"/>
        <v>#VALUE!</v>
      </c>
      <c r="U496" s="94" t="e">
        <f t="shared" si="156"/>
        <v>#VALUE!</v>
      </c>
      <c r="V496" s="95" t="e">
        <f t="shared" si="157"/>
        <v>#VALUE!</v>
      </c>
      <c r="W496" s="95" t="e">
        <f t="shared" si="171"/>
        <v>#VALUE!</v>
      </c>
      <c r="X496" s="95" t="b">
        <f t="shared" si="175"/>
        <v>0</v>
      </c>
      <c r="Y496" s="76" t="str">
        <f t="shared" si="158"/>
        <v/>
      </c>
      <c r="Z496" s="94" t="e" cm="1">
        <f t="array" aca="1" ref="Z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AA496" s="94" t="str">
        <f t="shared" si="159"/>
        <v/>
      </c>
      <c r="AB496" s="96" t="b">
        <f t="shared" si="160"/>
        <v>0</v>
      </c>
      <c r="AC496" s="195">
        <f t="shared" si="172"/>
        <v>0</v>
      </c>
      <c r="AD496" s="195">
        <f>SUMIF($C$14:C495,C496,$AC$14:AC495)</f>
        <v>0</v>
      </c>
      <c r="AE496" s="15">
        <f t="shared" si="173"/>
        <v>10000</v>
      </c>
      <c r="AF496" s="195">
        <f t="shared" si="174"/>
        <v>0</v>
      </c>
    </row>
    <row r="497" spans="1:32" s="30" customFormat="1" x14ac:dyDescent="0.25">
      <c r="A497" s="19">
        <v>483</v>
      </c>
      <c r="B497" s="20"/>
      <c r="C497" s="123"/>
      <c r="D497" s="20"/>
      <c r="E497" s="20"/>
      <c r="F497" s="20"/>
      <c r="G497" s="140"/>
      <c r="H497" s="197">
        <f t="shared" si="161"/>
        <v>0</v>
      </c>
      <c r="I497" s="135" t="str">
        <f t="shared" si="162"/>
        <v/>
      </c>
      <c r="J497" s="92" t="b">
        <f t="shared" si="163"/>
        <v>0</v>
      </c>
      <c r="K497" s="92" t="str">
        <f t="shared" si="164"/>
        <v/>
      </c>
      <c r="L497" s="92" t="b">
        <f>IF(C497="",FALSE,IFERROR(NOT(MATCH(C497,'Anställda och korttidsarbete'!$C:$C,0)&gt;0),TRUE))</f>
        <v>0</v>
      </c>
      <c r="M497" s="92" t="str">
        <f t="shared" si="165"/>
        <v/>
      </c>
      <c r="N497" s="92" t="b">
        <f t="shared" si="166"/>
        <v>0</v>
      </c>
      <c r="O497" s="92" t="str">
        <f t="shared" si="167"/>
        <v/>
      </c>
      <c r="P497" s="13" t="b">
        <f t="shared" si="168"/>
        <v>0</v>
      </c>
      <c r="Q497" s="92" t="str">
        <f t="shared" si="169"/>
        <v/>
      </c>
      <c r="R497" s="92" t="b">
        <f t="shared" si="170"/>
        <v>0</v>
      </c>
      <c r="S497" s="94" t="e">
        <f t="shared" si="154"/>
        <v>#VALUE!</v>
      </c>
      <c r="T497" s="94" t="e">
        <f t="shared" si="155"/>
        <v>#VALUE!</v>
      </c>
      <c r="U497" s="94" t="e">
        <f t="shared" si="156"/>
        <v>#VALUE!</v>
      </c>
      <c r="V497" s="95" t="e">
        <f t="shared" si="157"/>
        <v>#VALUE!</v>
      </c>
      <c r="W497" s="95" t="e">
        <f t="shared" si="171"/>
        <v>#VALUE!</v>
      </c>
      <c r="X497" s="95" t="b">
        <f t="shared" si="175"/>
        <v>0</v>
      </c>
      <c r="Y497" s="76" t="str">
        <f t="shared" si="158"/>
        <v/>
      </c>
      <c r="Z497" s="94" t="e" cm="1">
        <f t="array" aca="1" ref="Z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AA497" s="94" t="str">
        <f t="shared" si="159"/>
        <v/>
      </c>
      <c r="AB497" s="96" t="b">
        <f t="shared" si="160"/>
        <v>0</v>
      </c>
      <c r="AC497" s="195">
        <f t="shared" si="172"/>
        <v>0</v>
      </c>
      <c r="AD497" s="195">
        <f>SUMIF($C$14:C496,C497,$AC$14:AC496)</f>
        <v>0</v>
      </c>
      <c r="AE497" s="15">
        <f t="shared" si="173"/>
        <v>10000</v>
      </c>
      <c r="AF497" s="195">
        <f t="shared" si="174"/>
        <v>0</v>
      </c>
    </row>
    <row r="498" spans="1:32" s="30" customFormat="1" x14ac:dyDescent="0.25">
      <c r="A498" s="19">
        <v>484</v>
      </c>
      <c r="B498" s="20"/>
      <c r="C498" s="123"/>
      <c r="D498" s="20"/>
      <c r="E498" s="20"/>
      <c r="F498" s="20"/>
      <c r="G498" s="140"/>
      <c r="H498" s="197">
        <f t="shared" si="161"/>
        <v>0</v>
      </c>
      <c r="I498" s="135" t="str">
        <f t="shared" si="162"/>
        <v/>
      </c>
      <c r="J498" s="92" t="b">
        <f t="shared" si="163"/>
        <v>0</v>
      </c>
      <c r="K498" s="92" t="str">
        <f t="shared" si="164"/>
        <v/>
      </c>
      <c r="L498" s="92" t="b">
        <f>IF(C498="",FALSE,IFERROR(NOT(MATCH(C498,'Anställda och korttidsarbete'!$C:$C,0)&gt;0),TRUE))</f>
        <v>0</v>
      </c>
      <c r="M498" s="92" t="str">
        <f t="shared" si="165"/>
        <v/>
      </c>
      <c r="N498" s="92" t="b">
        <f t="shared" si="166"/>
        <v>0</v>
      </c>
      <c r="O498" s="92" t="str">
        <f t="shared" si="167"/>
        <v/>
      </c>
      <c r="P498" s="13" t="b">
        <f t="shared" si="168"/>
        <v>0</v>
      </c>
      <c r="Q498" s="92" t="str">
        <f t="shared" si="169"/>
        <v/>
      </c>
      <c r="R498" s="92" t="b">
        <f t="shared" si="170"/>
        <v>0</v>
      </c>
      <c r="S498" s="94" t="e">
        <f t="shared" si="154"/>
        <v>#VALUE!</v>
      </c>
      <c r="T498" s="94" t="e">
        <f t="shared" si="155"/>
        <v>#VALUE!</v>
      </c>
      <c r="U498" s="94" t="e">
        <f t="shared" si="156"/>
        <v>#VALUE!</v>
      </c>
      <c r="V498" s="95" t="e">
        <f t="shared" si="157"/>
        <v>#VALUE!</v>
      </c>
      <c r="W498" s="95" t="e">
        <f t="shared" si="171"/>
        <v>#VALUE!</v>
      </c>
      <c r="X498" s="95" t="b">
        <f t="shared" si="175"/>
        <v>0</v>
      </c>
      <c r="Y498" s="76" t="str">
        <f t="shared" si="158"/>
        <v/>
      </c>
      <c r="Z498" s="94" t="e" cm="1">
        <f t="array" aca="1" ref="Z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AA498" s="94" t="str">
        <f t="shared" si="159"/>
        <v/>
      </c>
      <c r="AB498" s="96" t="b">
        <f t="shared" si="160"/>
        <v>0</v>
      </c>
      <c r="AC498" s="195">
        <f t="shared" si="172"/>
        <v>0</v>
      </c>
      <c r="AD498" s="195">
        <f>SUMIF($C$14:C497,C498,$AC$14:AC497)</f>
        <v>0</v>
      </c>
      <c r="AE498" s="15">
        <f t="shared" si="173"/>
        <v>10000</v>
      </c>
      <c r="AF498" s="195">
        <f t="shared" si="174"/>
        <v>0</v>
      </c>
    </row>
    <row r="499" spans="1:32" s="30" customFormat="1" x14ac:dyDescent="0.25">
      <c r="A499" s="19">
        <v>485</v>
      </c>
      <c r="B499" s="20"/>
      <c r="C499" s="123"/>
      <c r="D499" s="20"/>
      <c r="E499" s="20"/>
      <c r="F499" s="20"/>
      <c r="G499" s="140"/>
      <c r="H499" s="197">
        <f t="shared" si="161"/>
        <v>0</v>
      </c>
      <c r="I499" s="135" t="str">
        <f t="shared" si="162"/>
        <v/>
      </c>
      <c r="J499" s="92" t="b">
        <f t="shared" si="163"/>
        <v>0</v>
      </c>
      <c r="K499" s="92" t="str">
        <f t="shared" si="164"/>
        <v/>
      </c>
      <c r="L499" s="92" t="b">
        <f>IF(C499="",FALSE,IFERROR(NOT(MATCH(C499,'Anställda och korttidsarbete'!$C:$C,0)&gt;0),TRUE))</f>
        <v>0</v>
      </c>
      <c r="M499" s="92" t="str">
        <f t="shared" si="165"/>
        <v/>
      </c>
      <c r="N499" s="92" t="b">
        <f t="shared" si="166"/>
        <v>0</v>
      </c>
      <c r="O499" s="92" t="str">
        <f t="shared" si="167"/>
        <v/>
      </c>
      <c r="P499" s="13" t="b">
        <f t="shared" si="168"/>
        <v>0</v>
      </c>
      <c r="Q499" s="92" t="str">
        <f t="shared" si="169"/>
        <v/>
      </c>
      <c r="R499" s="92" t="b">
        <f t="shared" si="170"/>
        <v>0</v>
      </c>
      <c r="S499" s="94" t="e">
        <f t="shared" si="154"/>
        <v>#VALUE!</v>
      </c>
      <c r="T499" s="94" t="e">
        <f t="shared" si="155"/>
        <v>#VALUE!</v>
      </c>
      <c r="U499" s="94" t="e">
        <f t="shared" si="156"/>
        <v>#VALUE!</v>
      </c>
      <c r="V499" s="95" t="e">
        <f t="shared" si="157"/>
        <v>#VALUE!</v>
      </c>
      <c r="W499" s="95" t="e">
        <f t="shared" si="171"/>
        <v>#VALUE!</v>
      </c>
      <c r="X499" s="95" t="b">
        <f t="shared" si="175"/>
        <v>0</v>
      </c>
      <c r="Y499" s="76" t="str">
        <f t="shared" si="158"/>
        <v/>
      </c>
      <c r="Z499" s="94" t="e" cm="1">
        <f t="array" aca="1" ref="Z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AA499" s="94" t="str">
        <f t="shared" si="159"/>
        <v/>
      </c>
      <c r="AB499" s="96" t="b">
        <f t="shared" si="160"/>
        <v>0</v>
      </c>
      <c r="AC499" s="195">
        <f t="shared" si="172"/>
        <v>0</v>
      </c>
      <c r="AD499" s="195">
        <f>SUMIF($C$14:C498,C499,$AC$14:AC498)</f>
        <v>0</v>
      </c>
      <c r="AE499" s="15">
        <f t="shared" si="173"/>
        <v>10000</v>
      </c>
      <c r="AF499" s="195">
        <f t="shared" si="174"/>
        <v>0</v>
      </c>
    </row>
    <row r="500" spans="1:32" s="30" customFormat="1" x14ac:dyDescent="0.25">
      <c r="A500" s="19">
        <v>486</v>
      </c>
      <c r="B500" s="20"/>
      <c r="C500" s="123"/>
      <c r="D500" s="20"/>
      <c r="E500" s="20"/>
      <c r="F500" s="20"/>
      <c r="G500" s="140"/>
      <c r="H500" s="197">
        <f t="shared" si="161"/>
        <v>0</v>
      </c>
      <c r="I500" s="135" t="str">
        <f t="shared" si="162"/>
        <v/>
      </c>
      <c r="J500" s="92" t="b">
        <f t="shared" si="163"/>
        <v>0</v>
      </c>
      <c r="K500" s="92" t="str">
        <f t="shared" si="164"/>
        <v/>
      </c>
      <c r="L500" s="92" t="b">
        <f>IF(C500="",FALSE,IFERROR(NOT(MATCH(C500,'Anställda och korttidsarbete'!$C:$C,0)&gt;0),TRUE))</f>
        <v>0</v>
      </c>
      <c r="M500" s="92" t="str">
        <f t="shared" si="165"/>
        <v/>
      </c>
      <c r="N500" s="92" t="b">
        <f t="shared" si="166"/>
        <v>0</v>
      </c>
      <c r="O500" s="92" t="str">
        <f t="shared" si="167"/>
        <v/>
      </c>
      <c r="P500" s="13" t="b">
        <f t="shared" si="168"/>
        <v>0</v>
      </c>
      <c r="Q500" s="92" t="str">
        <f t="shared" si="169"/>
        <v/>
      </c>
      <c r="R500" s="92" t="b">
        <f t="shared" si="170"/>
        <v>0</v>
      </c>
      <c r="S500" s="94" t="e">
        <f t="shared" si="154"/>
        <v>#VALUE!</v>
      </c>
      <c r="T500" s="94" t="e">
        <f t="shared" si="155"/>
        <v>#VALUE!</v>
      </c>
      <c r="U500" s="94" t="e">
        <f t="shared" si="156"/>
        <v>#VALUE!</v>
      </c>
      <c r="V500" s="95" t="e">
        <f t="shared" si="157"/>
        <v>#VALUE!</v>
      </c>
      <c r="W500" s="95" t="e">
        <f t="shared" si="171"/>
        <v>#VALUE!</v>
      </c>
      <c r="X500" s="95" t="b">
        <f t="shared" si="175"/>
        <v>0</v>
      </c>
      <c r="Y500" s="76" t="str">
        <f t="shared" si="158"/>
        <v/>
      </c>
      <c r="Z500" s="94" t="e" cm="1">
        <f t="array" aca="1" ref="Z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AA500" s="94" t="str">
        <f t="shared" si="159"/>
        <v/>
      </c>
      <c r="AB500" s="96" t="b">
        <f t="shared" si="160"/>
        <v>0</v>
      </c>
      <c r="AC500" s="195">
        <f t="shared" si="172"/>
        <v>0</v>
      </c>
      <c r="AD500" s="195">
        <f>SUMIF($C$14:C499,C500,$AC$14:AC499)</f>
        <v>0</v>
      </c>
      <c r="AE500" s="15">
        <f t="shared" si="173"/>
        <v>10000</v>
      </c>
      <c r="AF500" s="195">
        <f t="shared" si="174"/>
        <v>0</v>
      </c>
    </row>
    <row r="501" spans="1:32" s="30" customFormat="1" x14ac:dyDescent="0.25">
      <c r="A501" s="19">
        <v>487</v>
      </c>
      <c r="B501" s="20"/>
      <c r="C501" s="123"/>
      <c r="D501" s="20"/>
      <c r="E501" s="20"/>
      <c r="F501" s="20"/>
      <c r="G501" s="140"/>
      <c r="H501" s="197">
        <f t="shared" si="161"/>
        <v>0</v>
      </c>
      <c r="I501" s="135" t="str">
        <f t="shared" si="162"/>
        <v/>
      </c>
      <c r="J501" s="92" t="b">
        <f t="shared" si="163"/>
        <v>0</v>
      </c>
      <c r="K501" s="92" t="str">
        <f t="shared" si="164"/>
        <v/>
      </c>
      <c r="L501" s="92" t="b">
        <f>IF(C501="",FALSE,IFERROR(NOT(MATCH(C501,'Anställda och korttidsarbete'!$C:$C,0)&gt;0),TRUE))</f>
        <v>0</v>
      </c>
      <c r="M501" s="92" t="str">
        <f t="shared" si="165"/>
        <v/>
      </c>
      <c r="N501" s="92" t="b">
        <f t="shared" si="166"/>
        <v>0</v>
      </c>
      <c r="O501" s="92" t="str">
        <f t="shared" si="167"/>
        <v/>
      </c>
      <c r="P501" s="13" t="b">
        <f t="shared" si="168"/>
        <v>0</v>
      </c>
      <c r="Q501" s="92" t="str">
        <f t="shared" si="169"/>
        <v/>
      </c>
      <c r="R501" s="92" t="b">
        <f t="shared" si="170"/>
        <v>0</v>
      </c>
      <c r="S501" s="94" t="e">
        <f t="shared" si="154"/>
        <v>#VALUE!</v>
      </c>
      <c r="T501" s="94" t="e">
        <f t="shared" si="155"/>
        <v>#VALUE!</v>
      </c>
      <c r="U501" s="94" t="e">
        <f t="shared" si="156"/>
        <v>#VALUE!</v>
      </c>
      <c r="V501" s="95" t="e">
        <f t="shared" si="157"/>
        <v>#VALUE!</v>
      </c>
      <c r="W501" s="95" t="e">
        <f t="shared" si="171"/>
        <v>#VALUE!</v>
      </c>
      <c r="X501" s="95" t="b">
        <f t="shared" si="175"/>
        <v>0</v>
      </c>
      <c r="Y501" s="76" t="str">
        <f t="shared" si="158"/>
        <v/>
      </c>
      <c r="Z501" s="94" t="e" cm="1">
        <f t="array" aca="1" ref="Z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AA501" s="94" t="str">
        <f t="shared" si="159"/>
        <v/>
      </c>
      <c r="AB501" s="96" t="b">
        <f t="shared" si="160"/>
        <v>0</v>
      </c>
      <c r="AC501" s="195">
        <f t="shared" si="172"/>
        <v>0</v>
      </c>
      <c r="AD501" s="195">
        <f>SUMIF($C$14:C500,C501,$AC$14:AC500)</f>
        <v>0</v>
      </c>
      <c r="AE501" s="15">
        <f t="shared" si="173"/>
        <v>10000</v>
      </c>
      <c r="AF501" s="195">
        <f t="shared" si="174"/>
        <v>0</v>
      </c>
    </row>
    <row r="502" spans="1:32" s="30" customFormat="1" x14ac:dyDescent="0.25">
      <c r="A502" s="19">
        <v>488</v>
      </c>
      <c r="B502" s="20"/>
      <c r="C502" s="123"/>
      <c r="D502" s="20"/>
      <c r="E502" s="20"/>
      <c r="F502" s="20"/>
      <c r="G502" s="140"/>
      <c r="H502" s="197">
        <f t="shared" si="161"/>
        <v>0</v>
      </c>
      <c r="I502" s="135" t="str">
        <f t="shared" si="162"/>
        <v/>
      </c>
      <c r="J502" s="92" t="b">
        <f t="shared" si="163"/>
        <v>0</v>
      </c>
      <c r="K502" s="92" t="str">
        <f t="shared" si="164"/>
        <v/>
      </c>
      <c r="L502" s="92" t="b">
        <f>IF(C502="",FALSE,IFERROR(NOT(MATCH(C502,'Anställda och korttidsarbete'!$C:$C,0)&gt;0),TRUE))</f>
        <v>0</v>
      </c>
      <c r="M502" s="92" t="str">
        <f t="shared" si="165"/>
        <v/>
      </c>
      <c r="N502" s="92" t="b">
        <f t="shared" si="166"/>
        <v>0</v>
      </c>
      <c r="O502" s="92" t="str">
        <f t="shared" si="167"/>
        <v/>
      </c>
      <c r="P502" s="13" t="b">
        <f t="shared" si="168"/>
        <v>0</v>
      </c>
      <c r="Q502" s="92" t="str">
        <f t="shared" si="169"/>
        <v/>
      </c>
      <c r="R502" s="92" t="b">
        <f t="shared" si="170"/>
        <v>0</v>
      </c>
      <c r="S502" s="94" t="e">
        <f t="shared" si="154"/>
        <v>#VALUE!</v>
      </c>
      <c r="T502" s="94" t="e">
        <f t="shared" si="155"/>
        <v>#VALUE!</v>
      </c>
      <c r="U502" s="94" t="e">
        <f t="shared" si="156"/>
        <v>#VALUE!</v>
      </c>
      <c r="V502" s="95" t="e">
        <f t="shared" si="157"/>
        <v>#VALUE!</v>
      </c>
      <c r="W502" s="95" t="e">
        <f t="shared" si="171"/>
        <v>#VALUE!</v>
      </c>
      <c r="X502" s="95" t="b">
        <f t="shared" si="175"/>
        <v>0</v>
      </c>
      <c r="Y502" s="76" t="str">
        <f t="shared" si="158"/>
        <v/>
      </c>
      <c r="Z502" s="94" t="e" cm="1">
        <f t="array" aca="1" ref="Z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AA502" s="94" t="str">
        <f t="shared" si="159"/>
        <v/>
      </c>
      <c r="AB502" s="96" t="b">
        <f t="shared" si="160"/>
        <v>0</v>
      </c>
      <c r="AC502" s="195">
        <f t="shared" si="172"/>
        <v>0</v>
      </c>
      <c r="AD502" s="195">
        <f>SUMIF($C$14:C501,C502,$AC$14:AC501)</f>
        <v>0</v>
      </c>
      <c r="AE502" s="15">
        <f t="shared" si="173"/>
        <v>10000</v>
      </c>
      <c r="AF502" s="195">
        <f t="shared" si="174"/>
        <v>0</v>
      </c>
    </row>
    <row r="503" spans="1:32" s="30" customFormat="1" x14ac:dyDescent="0.25">
      <c r="A503" s="19">
        <v>489</v>
      </c>
      <c r="B503" s="20"/>
      <c r="C503" s="123"/>
      <c r="D503" s="20"/>
      <c r="E503" s="20"/>
      <c r="F503" s="20"/>
      <c r="G503" s="140"/>
      <c r="H503" s="197">
        <f t="shared" si="161"/>
        <v>0</v>
      </c>
      <c r="I503" s="135" t="str">
        <f t="shared" si="162"/>
        <v/>
      </c>
      <c r="J503" s="92" t="b">
        <f t="shared" si="163"/>
        <v>0</v>
      </c>
      <c r="K503" s="92" t="str">
        <f t="shared" si="164"/>
        <v/>
      </c>
      <c r="L503" s="92" t="b">
        <f>IF(C503="",FALSE,IFERROR(NOT(MATCH(C503,'Anställda och korttidsarbete'!$C:$C,0)&gt;0),TRUE))</f>
        <v>0</v>
      </c>
      <c r="M503" s="92" t="str">
        <f t="shared" si="165"/>
        <v/>
      </c>
      <c r="N503" s="92" t="b">
        <f t="shared" si="166"/>
        <v>0</v>
      </c>
      <c r="O503" s="92" t="str">
        <f t="shared" si="167"/>
        <v/>
      </c>
      <c r="P503" s="13" t="b">
        <f t="shared" si="168"/>
        <v>0</v>
      </c>
      <c r="Q503" s="92" t="str">
        <f t="shared" si="169"/>
        <v/>
      </c>
      <c r="R503" s="92" t="b">
        <f t="shared" si="170"/>
        <v>0</v>
      </c>
      <c r="S503" s="94" t="e">
        <f t="shared" si="154"/>
        <v>#VALUE!</v>
      </c>
      <c r="T503" s="94" t="e">
        <f t="shared" si="155"/>
        <v>#VALUE!</v>
      </c>
      <c r="U503" s="94" t="e">
        <f t="shared" si="156"/>
        <v>#VALUE!</v>
      </c>
      <c r="V503" s="95" t="e">
        <f t="shared" si="157"/>
        <v>#VALUE!</v>
      </c>
      <c r="W503" s="95" t="e">
        <f t="shared" si="171"/>
        <v>#VALUE!</v>
      </c>
      <c r="X503" s="95" t="b">
        <f t="shared" si="175"/>
        <v>0</v>
      </c>
      <c r="Y503" s="76" t="str">
        <f t="shared" si="158"/>
        <v/>
      </c>
      <c r="Z503" s="94" t="e" cm="1">
        <f t="array" aca="1" ref="Z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AA503" s="94" t="str">
        <f t="shared" si="159"/>
        <v/>
      </c>
      <c r="AB503" s="96" t="b">
        <f t="shared" si="160"/>
        <v>0</v>
      </c>
      <c r="AC503" s="195">
        <f t="shared" si="172"/>
        <v>0</v>
      </c>
      <c r="AD503" s="195">
        <f>SUMIF($C$14:C502,C503,$AC$14:AC502)</f>
        <v>0</v>
      </c>
      <c r="AE503" s="15">
        <f t="shared" si="173"/>
        <v>10000</v>
      </c>
      <c r="AF503" s="195">
        <f t="shared" si="174"/>
        <v>0</v>
      </c>
    </row>
    <row r="504" spans="1:32" s="30" customFormat="1" x14ac:dyDescent="0.25">
      <c r="A504" s="19">
        <v>490</v>
      </c>
      <c r="B504" s="20"/>
      <c r="C504" s="123"/>
      <c r="D504" s="20"/>
      <c r="E504" s="20"/>
      <c r="F504" s="20"/>
      <c r="G504" s="140"/>
      <c r="H504" s="197">
        <f t="shared" si="161"/>
        <v>0</v>
      </c>
      <c r="I504" s="135" t="str">
        <f t="shared" si="162"/>
        <v/>
      </c>
      <c r="J504" s="92" t="b">
        <f t="shared" si="163"/>
        <v>0</v>
      </c>
      <c r="K504" s="92" t="str">
        <f t="shared" si="164"/>
        <v/>
      </c>
      <c r="L504" s="92" t="b">
        <f>IF(C504="",FALSE,IFERROR(NOT(MATCH(C504,'Anställda och korttidsarbete'!$C:$C,0)&gt;0),TRUE))</f>
        <v>0</v>
      </c>
      <c r="M504" s="92" t="str">
        <f t="shared" si="165"/>
        <v/>
      </c>
      <c r="N504" s="92" t="b">
        <f t="shared" si="166"/>
        <v>0</v>
      </c>
      <c r="O504" s="92" t="str">
        <f t="shared" si="167"/>
        <v/>
      </c>
      <c r="P504" s="13" t="b">
        <f t="shared" si="168"/>
        <v>0</v>
      </c>
      <c r="Q504" s="92" t="str">
        <f t="shared" si="169"/>
        <v/>
      </c>
      <c r="R504" s="92" t="b">
        <f t="shared" si="170"/>
        <v>0</v>
      </c>
      <c r="S504" s="94" t="e">
        <f t="shared" si="154"/>
        <v>#VALUE!</v>
      </c>
      <c r="T504" s="94" t="e">
        <f t="shared" si="155"/>
        <v>#VALUE!</v>
      </c>
      <c r="U504" s="94" t="e">
        <f t="shared" si="156"/>
        <v>#VALUE!</v>
      </c>
      <c r="V504" s="95" t="e">
        <f t="shared" si="157"/>
        <v>#VALUE!</v>
      </c>
      <c r="W504" s="95" t="e">
        <f t="shared" si="171"/>
        <v>#VALUE!</v>
      </c>
      <c r="X504" s="95" t="b">
        <f t="shared" si="175"/>
        <v>0</v>
      </c>
      <c r="Y504" s="76" t="str">
        <f t="shared" si="158"/>
        <v/>
      </c>
      <c r="Z504" s="94" t="e" cm="1">
        <f t="array" aca="1" ref="Z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AA504" s="94" t="str">
        <f t="shared" si="159"/>
        <v/>
      </c>
      <c r="AB504" s="96" t="b">
        <f t="shared" si="160"/>
        <v>0</v>
      </c>
      <c r="AC504" s="195">
        <f t="shared" si="172"/>
        <v>0</v>
      </c>
      <c r="AD504" s="195">
        <f>SUMIF($C$14:C503,C504,$AC$14:AC503)</f>
        <v>0</v>
      </c>
      <c r="AE504" s="15">
        <f t="shared" si="173"/>
        <v>10000</v>
      </c>
      <c r="AF504" s="195">
        <f t="shared" si="174"/>
        <v>0</v>
      </c>
    </row>
    <row r="505" spans="1:32" s="30" customFormat="1" x14ac:dyDescent="0.25">
      <c r="A505" s="19">
        <v>491</v>
      </c>
      <c r="B505" s="20"/>
      <c r="C505" s="123"/>
      <c r="D505" s="20"/>
      <c r="E505" s="20"/>
      <c r="F505" s="20"/>
      <c r="G505" s="140"/>
      <c r="H505" s="197">
        <f t="shared" si="161"/>
        <v>0</v>
      </c>
      <c r="I505" s="135" t="str">
        <f t="shared" si="162"/>
        <v/>
      </c>
      <c r="J505" s="92" t="b">
        <f t="shared" si="163"/>
        <v>0</v>
      </c>
      <c r="K505" s="92" t="str">
        <f t="shared" si="164"/>
        <v/>
      </c>
      <c r="L505" s="92" t="b">
        <f>IF(C505="",FALSE,IFERROR(NOT(MATCH(C505,'Anställda och korttidsarbete'!$C:$C,0)&gt;0),TRUE))</f>
        <v>0</v>
      </c>
      <c r="M505" s="92" t="str">
        <f t="shared" si="165"/>
        <v/>
      </c>
      <c r="N505" s="92" t="b">
        <f t="shared" si="166"/>
        <v>0</v>
      </c>
      <c r="O505" s="92" t="str">
        <f t="shared" si="167"/>
        <v/>
      </c>
      <c r="P505" s="13" t="b">
        <f t="shared" si="168"/>
        <v>0</v>
      </c>
      <c r="Q505" s="92" t="str">
        <f t="shared" si="169"/>
        <v/>
      </c>
      <c r="R505" s="92" t="b">
        <f t="shared" si="170"/>
        <v>0</v>
      </c>
      <c r="S505" s="94" t="e">
        <f t="shared" si="154"/>
        <v>#VALUE!</v>
      </c>
      <c r="T505" s="94" t="e">
        <f t="shared" si="155"/>
        <v>#VALUE!</v>
      </c>
      <c r="U505" s="94" t="e">
        <f t="shared" si="156"/>
        <v>#VALUE!</v>
      </c>
      <c r="V505" s="95" t="e">
        <f t="shared" si="157"/>
        <v>#VALUE!</v>
      </c>
      <c r="W505" s="95" t="e">
        <f t="shared" si="171"/>
        <v>#VALUE!</v>
      </c>
      <c r="X505" s="95" t="b">
        <f t="shared" si="175"/>
        <v>0</v>
      </c>
      <c r="Y505" s="76" t="str">
        <f t="shared" si="158"/>
        <v/>
      </c>
      <c r="Z505" s="94" t="e" cm="1">
        <f t="array" aca="1" ref="Z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AA505" s="94" t="str">
        <f t="shared" si="159"/>
        <v/>
      </c>
      <c r="AB505" s="96" t="b">
        <f t="shared" si="160"/>
        <v>0</v>
      </c>
      <c r="AC505" s="195">
        <f t="shared" si="172"/>
        <v>0</v>
      </c>
      <c r="AD505" s="195">
        <f>SUMIF($C$14:C504,C505,$AC$14:AC504)</f>
        <v>0</v>
      </c>
      <c r="AE505" s="15">
        <f t="shared" si="173"/>
        <v>10000</v>
      </c>
      <c r="AF505" s="195">
        <f t="shared" si="174"/>
        <v>0</v>
      </c>
    </row>
    <row r="506" spans="1:32" s="30" customFormat="1" x14ac:dyDescent="0.25">
      <c r="A506" s="19">
        <v>492</v>
      </c>
      <c r="B506" s="20"/>
      <c r="C506" s="123"/>
      <c r="D506" s="20"/>
      <c r="E506" s="20"/>
      <c r="F506" s="20"/>
      <c r="G506" s="140"/>
      <c r="H506" s="197">
        <f t="shared" si="161"/>
        <v>0</v>
      </c>
      <c r="I506" s="135" t="str">
        <f t="shared" si="162"/>
        <v/>
      </c>
      <c r="J506" s="92" t="b">
        <f t="shared" si="163"/>
        <v>0</v>
      </c>
      <c r="K506" s="92" t="str">
        <f t="shared" si="164"/>
        <v/>
      </c>
      <c r="L506" s="92" t="b">
        <f>IF(C506="",FALSE,IFERROR(NOT(MATCH(C506,'Anställda och korttidsarbete'!$C:$C,0)&gt;0),TRUE))</f>
        <v>0</v>
      </c>
      <c r="M506" s="92" t="str">
        <f t="shared" si="165"/>
        <v/>
      </c>
      <c r="N506" s="92" t="b">
        <f t="shared" si="166"/>
        <v>0</v>
      </c>
      <c r="O506" s="92" t="str">
        <f t="shared" si="167"/>
        <v/>
      </c>
      <c r="P506" s="13" t="b">
        <f t="shared" si="168"/>
        <v>0</v>
      </c>
      <c r="Q506" s="92" t="str">
        <f t="shared" si="169"/>
        <v/>
      </c>
      <c r="R506" s="92" t="b">
        <f t="shared" si="170"/>
        <v>0</v>
      </c>
      <c r="S506" s="94" t="e">
        <f t="shared" si="154"/>
        <v>#VALUE!</v>
      </c>
      <c r="T506" s="94" t="e">
        <f t="shared" si="155"/>
        <v>#VALUE!</v>
      </c>
      <c r="U506" s="94" t="e">
        <f t="shared" si="156"/>
        <v>#VALUE!</v>
      </c>
      <c r="V506" s="95" t="e">
        <f t="shared" si="157"/>
        <v>#VALUE!</v>
      </c>
      <c r="W506" s="95" t="e">
        <f t="shared" si="171"/>
        <v>#VALUE!</v>
      </c>
      <c r="X506" s="95" t="b">
        <f t="shared" si="175"/>
        <v>0</v>
      </c>
      <c r="Y506" s="76" t="str">
        <f t="shared" si="158"/>
        <v/>
      </c>
      <c r="Z506" s="94" t="e" cm="1">
        <f t="array" aca="1" ref="Z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AA506" s="94" t="str">
        <f t="shared" si="159"/>
        <v/>
      </c>
      <c r="AB506" s="96" t="b">
        <f t="shared" si="160"/>
        <v>0</v>
      </c>
      <c r="AC506" s="195">
        <f t="shared" si="172"/>
        <v>0</v>
      </c>
      <c r="AD506" s="195">
        <f>SUMIF($C$14:C505,C506,$AC$14:AC505)</f>
        <v>0</v>
      </c>
      <c r="AE506" s="15">
        <f t="shared" si="173"/>
        <v>10000</v>
      </c>
      <c r="AF506" s="195">
        <f t="shared" si="174"/>
        <v>0</v>
      </c>
    </row>
    <row r="507" spans="1:32" s="30" customFormat="1" x14ac:dyDescent="0.25">
      <c r="A507" s="19">
        <v>493</v>
      </c>
      <c r="B507" s="20"/>
      <c r="C507" s="123"/>
      <c r="D507" s="20"/>
      <c r="E507" s="20"/>
      <c r="F507" s="20"/>
      <c r="G507" s="140"/>
      <c r="H507" s="197">
        <f t="shared" si="161"/>
        <v>0</v>
      </c>
      <c r="I507" s="135" t="str">
        <f t="shared" si="162"/>
        <v/>
      </c>
      <c r="J507" s="92" t="b">
        <f t="shared" si="163"/>
        <v>0</v>
      </c>
      <c r="K507" s="92" t="str">
        <f t="shared" si="164"/>
        <v/>
      </c>
      <c r="L507" s="92" t="b">
        <f>IF(C507="",FALSE,IFERROR(NOT(MATCH(C507,'Anställda och korttidsarbete'!$C:$C,0)&gt;0),TRUE))</f>
        <v>0</v>
      </c>
      <c r="M507" s="92" t="str">
        <f t="shared" si="165"/>
        <v/>
      </c>
      <c r="N507" s="92" t="b">
        <f t="shared" si="166"/>
        <v>0</v>
      </c>
      <c r="O507" s="92" t="str">
        <f t="shared" si="167"/>
        <v/>
      </c>
      <c r="P507" s="13" t="b">
        <f t="shared" si="168"/>
        <v>0</v>
      </c>
      <c r="Q507" s="92" t="str">
        <f t="shared" si="169"/>
        <v/>
      </c>
      <c r="R507" s="92" t="b">
        <f t="shared" si="170"/>
        <v>0</v>
      </c>
      <c r="S507" s="94" t="e">
        <f t="shared" si="154"/>
        <v>#VALUE!</v>
      </c>
      <c r="T507" s="94" t="e">
        <f t="shared" si="155"/>
        <v>#VALUE!</v>
      </c>
      <c r="U507" s="94" t="e">
        <f t="shared" si="156"/>
        <v>#VALUE!</v>
      </c>
      <c r="V507" s="95" t="e">
        <f t="shared" si="157"/>
        <v>#VALUE!</v>
      </c>
      <c r="W507" s="95" t="e">
        <f t="shared" si="171"/>
        <v>#VALUE!</v>
      </c>
      <c r="X507" s="95" t="b">
        <f t="shared" si="175"/>
        <v>0</v>
      </c>
      <c r="Y507" s="76" t="str">
        <f t="shared" si="158"/>
        <v/>
      </c>
      <c r="Z507" s="94" t="e" cm="1">
        <f t="array" aca="1" ref="Z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AA507" s="94" t="str">
        <f t="shared" si="159"/>
        <v/>
      </c>
      <c r="AB507" s="96" t="b">
        <f t="shared" si="160"/>
        <v>0</v>
      </c>
      <c r="AC507" s="195">
        <f t="shared" si="172"/>
        <v>0</v>
      </c>
      <c r="AD507" s="195">
        <f>SUMIF($C$14:C506,C507,$AC$14:AC506)</f>
        <v>0</v>
      </c>
      <c r="AE507" s="15">
        <f t="shared" si="173"/>
        <v>10000</v>
      </c>
      <c r="AF507" s="195">
        <f t="shared" si="174"/>
        <v>0</v>
      </c>
    </row>
    <row r="508" spans="1:32" s="30" customFormat="1" x14ac:dyDescent="0.25">
      <c r="A508" s="19">
        <v>494</v>
      </c>
      <c r="B508" s="20"/>
      <c r="C508" s="123"/>
      <c r="D508" s="20"/>
      <c r="E508" s="20"/>
      <c r="F508" s="20"/>
      <c r="G508" s="140"/>
      <c r="H508" s="197">
        <f t="shared" si="161"/>
        <v>0</v>
      </c>
      <c r="I508" s="135" t="str">
        <f t="shared" si="162"/>
        <v/>
      </c>
      <c r="J508" s="92" t="b">
        <f t="shared" si="163"/>
        <v>0</v>
      </c>
      <c r="K508" s="92" t="str">
        <f t="shared" si="164"/>
        <v/>
      </c>
      <c r="L508" s="92" t="b">
        <f>IF(C508="",FALSE,IFERROR(NOT(MATCH(C508,'Anställda och korttidsarbete'!$C:$C,0)&gt;0),TRUE))</f>
        <v>0</v>
      </c>
      <c r="M508" s="92" t="str">
        <f t="shared" si="165"/>
        <v/>
      </c>
      <c r="N508" s="92" t="b">
        <f t="shared" si="166"/>
        <v>0</v>
      </c>
      <c r="O508" s="92" t="str">
        <f t="shared" si="167"/>
        <v/>
      </c>
      <c r="P508" s="13" t="b">
        <f t="shared" si="168"/>
        <v>0</v>
      </c>
      <c r="Q508" s="92" t="str">
        <f t="shared" si="169"/>
        <v/>
      </c>
      <c r="R508" s="92" t="b">
        <f t="shared" si="170"/>
        <v>0</v>
      </c>
      <c r="S508" s="94" t="e">
        <f t="shared" si="154"/>
        <v>#VALUE!</v>
      </c>
      <c r="T508" s="94" t="e">
        <f t="shared" si="155"/>
        <v>#VALUE!</v>
      </c>
      <c r="U508" s="94" t="e">
        <f t="shared" si="156"/>
        <v>#VALUE!</v>
      </c>
      <c r="V508" s="95" t="e">
        <f t="shared" si="157"/>
        <v>#VALUE!</v>
      </c>
      <c r="W508" s="95" t="e">
        <f t="shared" si="171"/>
        <v>#VALUE!</v>
      </c>
      <c r="X508" s="95" t="b">
        <f t="shared" si="175"/>
        <v>0</v>
      </c>
      <c r="Y508" s="76" t="str">
        <f t="shared" si="158"/>
        <v/>
      </c>
      <c r="Z508" s="94" t="e" cm="1">
        <f t="array" aca="1" ref="Z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AA508" s="94" t="str">
        <f t="shared" si="159"/>
        <v/>
      </c>
      <c r="AB508" s="96" t="b">
        <f t="shared" si="160"/>
        <v>0</v>
      </c>
      <c r="AC508" s="195">
        <f t="shared" si="172"/>
        <v>0</v>
      </c>
      <c r="AD508" s="195">
        <f>SUMIF($C$14:C507,C508,$AC$14:AC507)</f>
        <v>0</v>
      </c>
      <c r="AE508" s="15">
        <f t="shared" si="173"/>
        <v>10000</v>
      </c>
      <c r="AF508" s="195">
        <f t="shared" si="174"/>
        <v>0</v>
      </c>
    </row>
    <row r="509" spans="1:32" s="30" customFormat="1" x14ac:dyDescent="0.25">
      <c r="A509" s="19">
        <v>495</v>
      </c>
      <c r="B509" s="20"/>
      <c r="C509" s="123"/>
      <c r="D509" s="20"/>
      <c r="E509" s="20"/>
      <c r="F509" s="20"/>
      <c r="G509" s="140"/>
      <c r="H509" s="197">
        <f t="shared" si="161"/>
        <v>0</v>
      </c>
      <c r="I509" s="135" t="str">
        <f t="shared" si="162"/>
        <v/>
      </c>
      <c r="J509" s="92" t="b">
        <f t="shared" si="163"/>
        <v>0</v>
      </c>
      <c r="K509" s="92" t="str">
        <f t="shared" si="164"/>
        <v/>
      </c>
      <c r="L509" s="92" t="b">
        <f>IF(C509="",FALSE,IFERROR(NOT(MATCH(C509,'Anställda och korttidsarbete'!$C:$C,0)&gt;0),TRUE))</f>
        <v>0</v>
      </c>
      <c r="M509" s="92" t="str">
        <f t="shared" si="165"/>
        <v/>
      </c>
      <c r="N509" s="92" t="b">
        <f t="shared" si="166"/>
        <v>0</v>
      </c>
      <c r="O509" s="92" t="str">
        <f t="shared" si="167"/>
        <v/>
      </c>
      <c r="P509" s="13" t="b">
        <f t="shared" si="168"/>
        <v>0</v>
      </c>
      <c r="Q509" s="92" t="str">
        <f t="shared" si="169"/>
        <v/>
      </c>
      <c r="R509" s="92" t="b">
        <f t="shared" si="170"/>
        <v>0</v>
      </c>
      <c r="S509" s="94" t="e">
        <f t="shared" si="154"/>
        <v>#VALUE!</v>
      </c>
      <c r="T509" s="94" t="e">
        <f t="shared" si="155"/>
        <v>#VALUE!</v>
      </c>
      <c r="U509" s="94" t="e">
        <f t="shared" si="156"/>
        <v>#VALUE!</v>
      </c>
      <c r="V509" s="95" t="e">
        <f t="shared" si="157"/>
        <v>#VALUE!</v>
      </c>
      <c r="W509" s="95" t="e">
        <f t="shared" si="171"/>
        <v>#VALUE!</v>
      </c>
      <c r="X509" s="95" t="b">
        <f t="shared" si="175"/>
        <v>0</v>
      </c>
      <c r="Y509" s="76" t="str">
        <f t="shared" si="158"/>
        <v/>
      </c>
      <c r="Z509" s="94" t="e" cm="1">
        <f t="array" aca="1" ref="Z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AA509" s="94" t="str">
        <f t="shared" si="159"/>
        <v/>
      </c>
      <c r="AB509" s="96" t="b">
        <f t="shared" si="160"/>
        <v>0</v>
      </c>
      <c r="AC509" s="195">
        <f t="shared" si="172"/>
        <v>0</v>
      </c>
      <c r="AD509" s="195">
        <f>SUMIF($C$14:C508,C509,$AC$14:AC508)</f>
        <v>0</v>
      </c>
      <c r="AE509" s="15">
        <f t="shared" si="173"/>
        <v>10000</v>
      </c>
      <c r="AF509" s="195">
        <f t="shared" si="174"/>
        <v>0</v>
      </c>
    </row>
    <row r="510" spans="1:32" s="30" customFormat="1" x14ac:dyDescent="0.25">
      <c r="A510" s="19">
        <v>496</v>
      </c>
      <c r="B510" s="20"/>
      <c r="C510" s="123"/>
      <c r="D510" s="20"/>
      <c r="E510" s="20"/>
      <c r="F510" s="20"/>
      <c r="G510" s="140"/>
      <c r="H510" s="197">
        <f t="shared" si="161"/>
        <v>0</v>
      </c>
      <c r="I510" s="135" t="str">
        <f t="shared" si="162"/>
        <v/>
      </c>
      <c r="J510" s="92" t="b">
        <f t="shared" si="163"/>
        <v>0</v>
      </c>
      <c r="K510" s="92" t="str">
        <f t="shared" si="164"/>
        <v/>
      </c>
      <c r="L510" s="92" t="b">
        <f>IF(C510="",FALSE,IFERROR(NOT(MATCH(C510,'Anställda och korttidsarbete'!$C:$C,0)&gt;0),TRUE))</f>
        <v>0</v>
      </c>
      <c r="M510" s="92" t="str">
        <f t="shared" si="165"/>
        <v/>
      </c>
      <c r="N510" s="92" t="b">
        <f t="shared" si="166"/>
        <v>0</v>
      </c>
      <c r="O510" s="92" t="str">
        <f t="shared" si="167"/>
        <v/>
      </c>
      <c r="P510" s="13" t="b">
        <f t="shared" si="168"/>
        <v>0</v>
      </c>
      <c r="Q510" s="92" t="str">
        <f t="shared" si="169"/>
        <v/>
      </c>
      <c r="R510" s="92" t="b">
        <f t="shared" si="170"/>
        <v>0</v>
      </c>
      <c r="S510" s="94" t="e">
        <f t="shared" si="154"/>
        <v>#VALUE!</v>
      </c>
      <c r="T510" s="94" t="e">
        <f t="shared" si="155"/>
        <v>#VALUE!</v>
      </c>
      <c r="U510" s="94" t="e">
        <f t="shared" si="156"/>
        <v>#VALUE!</v>
      </c>
      <c r="V510" s="95" t="e">
        <f t="shared" si="157"/>
        <v>#VALUE!</v>
      </c>
      <c r="W510" s="95" t="e">
        <f t="shared" si="171"/>
        <v>#VALUE!</v>
      </c>
      <c r="X510" s="95" t="b">
        <f t="shared" si="175"/>
        <v>0</v>
      </c>
      <c r="Y510" s="76" t="str">
        <f t="shared" si="158"/>
        <v/>
      </c>
      <c r="Z510" s="94" t="e" cm="1">
        <f t="array" aca="1" ref="Z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AA510" s="94" t="str">
        <f t="shared" si="159"/>
        <v/>
      </c>
      <c r="AB510" s="96" t="b">
        <f t="shared" si="160"/>
        <v>0</v>
      </c>
      <c r="AC510" s="195">
        <f t="shared" si="172"/>
        <v>0</v>
      </c>
      <c r="AD510" s="195">
        <f>SUMIF($C$14:C509,C510,$AC$14:AC509)</f>
        <v>0</v>
      </c>
      <c r="AE510" s="15">
        <f t="shared" si="173"/>
        <v>10000</v>
      </c>
      <c r="AF510" s="195">
        <f t="shared" si="174"/>
        <v>0</v>
      </c>
    </row>
    <row r="511" spans="1:32" s="30" customFormat="1" x14ac:dyDescent="0.25">
      <c r="A511" s="19">
        <v>497</v>
      </c>
      <c r="B511" s="20"/>
      <c r="C511" s="123"/>
      <c r="D511" s="20"/>
      <c r="E511" s="20"/>
      <c r="F511" s="20"/>
      <c r="G511" s="140"/>
      <c r="H511" s="197">
        <f t="shared" si="161"/>
        <v>0</v>
      </c>
      <c r="I511" s="135" t="str">
        <f t="shared" si="162"/>
        <v/>
      </c>
      <c r="J511" s="92" t="b">
        <f t="shared" si="163"/>
        <v>0</v>
      </c>
      <c r="K511" s="92" t="str">
        <f t="shared" si="164"/>
        <v/>
      </c>
      <c r="L511" s="92" t="b">
        <f>IF(C511="",FALSE,IFERROR(NOT(MATCH(C511,'Anställda och korttidsarbete'!$C:$C,0)&gt;0),TRUE))</f>
        <v>0</v>
      </c>
      <c r="M511" s="92" t="str">
        <f t="shared" si="165"/>
        <v/>
      </c>
      <c r="N511" s="92" t="b">
        <f t="shared" si="166"/>
        <v>0</v>
      </c>
      <c r="O511" s="92" t="str">
        <f t="shared" si="167"/>
        <v/>
      </c>
      <c r="P511" s="13" t="b">
        <f t="shared" si="168"/>
        <v>0</v>
      </c>
      <c r="Q511" s="92" t="str">
        <f t="shared" si="169"/>
        <v/>
      </c>
      <c r="R511" s="92" t="b">
        <f t="shared" si="170"/>
        <v>0</v>
      </c>
      <c r="S511" s="94" t="e">
        <f t="shared" si="154"/>
        <v>#VALUE!</v>
      </c>
      <c r="T511" s="94" t="e">
        <f t="shared" si="155"/>
        <v>#VALUE!</v>
      </c>
      <c r="U511" s="94" t="e">
        <f t="shared" si="156"/>
        <v>#VALUE!</v>
      </c>
      <c r="V511" s="95" t="e">
        <f t="shared" si="157"/>
        <v>#VALUE!</v>
      </c>
      <c r="W511" s="95" t="e">
        <f t="shared" si="171"/>
        <v>#VALUE!</v>
      </c>
      <c r="X511" s="95" t="b">
        <f t="shared" si="175"/>
        <v>0</v>
      </c>
      <c r="Y511" s="76" t="str">
        <f t="shared" si="158"/>
        <v/>
      </c>
      <c r="Z511" s="94" t="e" cm="1">
        <f t="array" aca="1" ref="Z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AA511" s="94" t="str">
        <f t="shared" si="159"/>
        <v/>
      </c>
      <c r="AB511" s="96" t="b">
        <f t="shared" si="160"/>
        <v>0</v>
      </c>
      <c r="AC511" s="195">
        <f t="shared" si="172"/>
        <v>0</v>
      </c>
      <c r="AD511" s="195">
        <f>SUMIF($C$14:C510,C511,$AC$14:AC510)</f>
        <v>0</v>
      </c>
      <c r="AE511" s="15">
        <f t="shared" si="173"/>
        <v>10000</v>
      </c>
      <c r="AF511" s="195">
        <f t="shared" si="174"/>
        <v>0</v>
      </c>
    </row>
    <row r="512" spans="1:32" s="30" customFormat="1" x14ac:dyDescent="0.25">
      <c r="A512" s="19">
        <v>498</v>
      </c>
      <c r="B512" s="20"/>
      <c r="C512" s="123"/>
      <c r="D512" s="20"/>
      <c r="E512" s="20"/>
      <c r="F512" s="20"/>
      <c r="G512" s="140"/>
      <c r="H512" s="197">
        <f t="shared" si="161"/>
        <v>0</v>
      </c>
      <c r="I512" s="135" t="str">
        <f t="shared" si="162"/>
        <v/>
      </c>
      <c r="J512" s="92" t="b">
        <f t="shared" si="163"/>
        <v>0</v>
      </c>
      <c r="K512" s="92" t="str">
        <f t="shared" si="164"/>
        <v/>
      </c>
      <c r="L512" s="92" t="b">
        <f>IF(C512="",FALSE,IFERROR(NOT(MATCH(C512,'Anställda och korttidsarbete'!$C:$C,0)&gt;0),TRUE))</f>
        <v>0</v>
      </c>
      <c r="M512" s="92" t="str">
        <f t="shared" si="165"/>
        <v/>
      </c>
      <c r="N512" s="92" t="b">
        <f t="shared" si="166"/>
        <v>0</v>
      </c>
      <c r="O512" s="92" t="str">
        <f t="shared" si="167"/>
        <v/>
      </c>
      <c r="P512" s="13" t="b">
        <f t="shared" si="168"/>
        <v>0</v>
      </c>
      <c r="Q512" s="92" t="str">
        <f t="shared" si="169"/>
        <v/>
      </c>
      <c r="R512" s="92" t="b">
        <f t="shared" si="170"/>
        <v>0</v>
      </c>
      <c r="S512" s="94" t="e">
        <f t="shared" si="154"/>
        <v>#VALUE!</v>
      </c>
      <c r="T512" s="94" t="e">
        <f t="shared" si="155"/>
        <v>#VALUE!</v>
      </c>
      <c r="U512" s="94" t="e">
        <f t="shared" si="156"/>
        <v>#VALUE!</v>
      </c>
      <c r="V512" s="95" t="e">
        <f t="shared" si="157"/>
        <v>#VALUE!</v>
      </c>
      <c r="W512" s="95" t="e">
        <f t="shared" si="171"/>
        <v>#VALUE!</v>
      </c>
      <c r="X512" s="95" t="b">
        <f t="shared" si="175"/>
        <v>0</v>
      </c>
      <c r="Y512" s="76" t="str">
        <f t="shared" si="158"/>
        <v/>
      </c>
      <c r="Z512" s="94" t="e" cm="1">
        <f t="array" aca="1" ref="Z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AA512" s="94" t="str">
        <f t="shared" si="159"/>
        <v/>
      </c>
      <c r="AB512" s="96" t="b">
        <f t="shared" si="160"/>
        <v>0</v>
      </c>
      <c r="AC512" s="195">
        <f t="shared" si="172"/>
        <v>0</v>
      </c>
      <c r="AD512" s="195">
        <f>SUMIF($C$14:C511,C512,$AC$14:AC511)</f>
        <v>0</v>
      </c>
      <c r="AE512" s="15">
        <f t="shared" si="173"/>
        <v>10000</v>
      </c>
      <c r="AF512" s="195">
        <f t="shared" si="174"/>
        <v>0</v>
      </c>
    </row>
    <row r="513" spans="1:32" s="30" customFormat="1" x14ac:dyDescent="0.25">
      <c r="A513" s="19">
        <v>499</v>
      </c>
      <c r="B513" s="20"/>
      <c r="C513" s="123"/>
      <c r="D513" s="20"/>
      <c r="E513" s="20"/>
      <c r="F513" s="20"/>
      <c r="G513" s="140"/>
      <c r="H513" s="197">
        <f t="shared" si="161"/>
        <v>0</v>
      </c>
      <c r="I513" s="135" t="str">
        <f t="shared" si="162"/>
        <v/>
      </c>
      <c r="J513" s="92" t="b">
        <f t="shared" si="163"/>
        <v>0</v>
      </c>
      <c r="K513" s="92" t="str">
        <f t="shared" si="164"/>
        <v/>
      </c>
      <c r="L513" s="92" t="b">
        <f>IF(C513="",FALSE,IFERROR(NOT(MATCH(C513,'Anställda och korttidsarbete'!$C:$C,0)&gt;0),TRUE))</f>
        <v>0</v>
      </c>
      <c r="M513" s="92" t="str">
        <f t="shared" si="165"/>
        <v/>
      </c>
      <c r="N513" s="92" t="b">
        <f t="shared" si="166"/>
        <v>0</v>
      </c>
      <c r="O513" s="92" t="str">
        <f t="shared" si="167"/>
        <v/>
      </c>
      <c r="P513" s="13" t="b">
        <f t="shared" si="168"/>
        <v>0</v>
      </c>
      <c r="Q513" s="92" t="str">
        <f t="shared" si="169"/>
        <v/>
      </c>
      <c r="R513" s="92" t="b">
        <f t="shared" si="170"/>
        <v>0</v>
      </c>
      <c r="S513" s="94" t="e">
        <f t="shared" si="154"/>
        <v>#VALUE!</v>
      </c>
      <c r="T513" s="94" t="e">
        <f t="shared" si="155"/>
        <v>#VALUE!</v>
      </c>
      <c r="U513" s="94" t="e">
        <f t="shared" si="156"/>
        <v>#VALUE!</v>
      </c>
      <c r="V513" s="95" t="e">
        <f t="shared" si="157"/>
        <v>#VALUE!</v>
      </c>
      <c r="W513" s="95" t="e">
        <f t="shared" si="171"/>
        <v>#VALUE!</v>
      </c>
      <c r="X513" s="95" t="b">
        <f t="shared" si="175"/>
        <v>0</v>
      </c>
      <c r="Y513" s="76" t="str">
        <f t="shared" si="158"/>
        <v/>
      </c>
      <c r="Z513" s="94" t="e" cm="1">
        <f t="array" aca="1" ref="Z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AA513" s="94" t="str">
        <f t="shared" si="159"/>
        <v/>
      </c>
      <c r="AB513" s="96" t="b">
        <f t="shared" si="160"/>
        <v>0</v>
      </c>
      <c r="AC513" s="195">
        <f t="shared" si="172"/>
        <v>0</v>
      </c>
      <c r="AD513" s="195">
        <f>SUMIF($C$14:C512,C513,$AC$14:AC512)</f>
        <v>0</v>
      </c>
      <c r="AE513" s="15">
        <f t="shared" si="173"/>
        <v>10000</v>
      </c>
      <c r="AF513" s="195">
        <f t="shared" si="174"/>
        <v>0</v>
      </c>
    </row>
    <row r="514" spans="1:32" s="30" customFormat="1" x14ac:dyDescent="0.25">
      <c r="A514" s="19">
        <v>500</v>
      </c>
      <c r="B514" s="20"/>
      <c r="C514" s="123"/>
      <c r="D514" s="20"/>
      <c r="E514" s="20"/>
      <c r="F514" s="20"/>
      <c r="G514" s="140"/>
      <c r="H514" s="197">
        <f t="shared" si="161"/>
        <v>0</v>
      </c>
      <c r="I514" s="135" t="str">
        <f t="shared" si="162"/>
        <v/>
      </c>
      <c r="J514" s="92" t="b">
        <f t="shared" si="163"/>
        <v>0</v>
      </c>
      <c r="K514" s="92" t="str">
        <f t="shared" si="164"/>
        <v/>
      </c>
      <c r="L514" s="92" t="b">
        <f>IF(C514="",FALSE,IFERROR(NOT(MATCH(C514,'Anställda och korttidsarbete'!$C:$C,0)&gt;0),TRUE))</f>
        <v>0</v>
      </c>
      <c r="M514" s="92" t="str">
        <f t="shared" si="165"/>
        <v/>
      </c>
      <c r="N514" s="92" t="b">
        <f t="shared" si="166"/>
        <v>0</v>
      </c>
      <c r="O514" s="92" t="str">
        <f t="shared" si="167"/>
        <v/>
      </c>
      <c r="P514" s="13" t="b">
        <f t="shared" si="168"/>
        <v>0</v>
      </c>
      <c r="Q514" s="92" t="str">
        <f t="shared" si="169"/>
        <v/>
      </c>
      <c r="R514" s="92" t="b">
        <f t="shared" si="170"/>
        <v>0</v>
      </c>
      <c r="S514" s="94" t="e">
        <f t="shared" si="154"/>
        <v>#VALUE!</v>
      </c>
      <c r="T514" s="94" t="e">
        <f t="shared" si="155"/>
        <v>#VALUE!</v>
      </c>
      <c r="U514" s="94" t="e">
        <f t="shared" si="156"/>
        <v>#VALUE!</v>
      </c>
      <c r="V514" s="95" t="e">
        <f t="shared" si="157"/>
        <v>#VALUE!</v>
      </c>
      <c r="W514" s="95" t="e">
        <f t="shared" si="171"/>
        <v>#VALUE!</v>
      </c>
      <c r="X514" s="95" t="b">
        <f t="shared" si="175"/>
        <v>0</v>
      </c>
      <c r="Y514" s="76" t="str">
        <f t="shared" si="158"/>
        <v/>
      </c>
      <c r="Z514" s="94" t="e" cm="1">
        <f t="array" aca="1" ref="Z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AA514" s="94" t="str">
        <f t="shared" si="159"/>
        <v/>
      </c>
      <c r="AB514" s="96" t="b">
        <f t="shared" si="160"/>
        <v>0</v>
      </c>
      <c r="AC514" s="195">
        <f t="shared" si="172"/>
        <v>0</v>
      </c>
      <c r="AD514" s="195">
        <f>SUMIF($C$14:C513,C514,$AC$14:AC513)</f>
        <v>0</v>
      </c>
      <c r="AE514" s="15">
        <f t="shared" si="173"/>
        <v>10000</v>
      </c>
      <c r="AF514" s="195">
        <f t="shared" si="174"/>
        <v>0</v>
      </c>
    </row>
    <row r="515" spans="1:32" s="30" customFormat="1" x14ac:dyDescent="0.25">
      <c r="A515" s="19">
        <v>501</v>
      </c>
      <c r="B515" s="20"/>
      <c r="C515" s="123"/>
      <c r="D515" s="20"/>
      <c r="E515" s="20"/>
      <c r="F515" s="20"/>
      <c r="G515" s="140"/>
      <c r="H515" s="197">
        <f t="shared" si="161"/>
        <v>0</v>
      </c>
      <c r="I515" s="135" t="str">
        <f t="shared" si="162"/>
        <v/>
      </c>
      <c r="J515" s="92" t="b">
        <f t="shared" si="163"/>
        <v>0</v>
      </c>
      <c r="K515" s="92" t="str">
        <f t="shared" si="164"/>
        <v/>
      </c>
      <c r="L515" s="92" t="b">
        <f>IF(C515="",FALSE,IFERROR(NOT(MATCH(C515,'Anställda och korttidsarbete'!$C:$C,0)&gt;0),TRUE))</f>
        <v>0</v>
      </c>
      <c r="M515" s="92" t="str">
        <f t="shared" si="165"/>
        <v/>
      </c>
      <c r="N515" s="92" t="b">
        <f t="shared" si="166"/>
        <v>0</v>
      </c>
      <c r="O515" s="92" t="str">
        <f t="shared" si="167"/>
        <v/>
      </c>
      <c r="P515" s="13" t="b">
        <f t="shared" si="168"/>
        <v>0</v>
      </c>
      <c r="Q515" s="92" t="str">
        <f t="shared" si="169"/>
        <v/>
      </c>
      <c r="R515" s="92" t="b">
        <f t="shared" si="170"/>
        <v>0</v>
      </c>
      <c r="S515" s="94" t="e">
        <f t="shared" si="154"/>
        <v>#VALUE!</v>
      </c>
      <c r="T515" s="94" t="e">
        <f t="shared" si="155"/>
        <v>#VALUE!</v>
      </c>
      <c r="U515" s="94" t="e">
        <f t="shared" si="156"/>
        <v>#VALUE!</v>
      </c>
      <c r="V515" s="95" t="e">
        <f t="shared" si="157"/>
        <v>#VALUE!</v>
      </c>
      <c r="W515" s="95" t="e">
        <f t="shared" si="171"/>
        <v>#VALUE!</v>
      </c>
      <c r="X515" s="95" t="b">
        <f t="shared" si="175"/>
        <v>0</v>
      </c>
      <c r="Y515" s="76" t="str">
        <f t="shared" si="158"/>
        <v/>
      </c>
      <c r="Z515" s="94" t="e" cm="1">
        <f t="array" aca="1" ref="Z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AA515" s="94" t="str">
        <f t="shared" si="159"/>
        <v/>
      </c>
      <c r="AB515" s="96" t="b">
        <f t="shared" si="160"/>
        <v>0</v>
      </c>
      <c r="AC515" s="195">
        <f t="shared" si="172"/>
        <v>0</v>
      </c>
      <c r="AD515" s="195">
        <f>SUMIF($C$14:C514,C515,$AC$14:AC514)</f>
        <v>0</v>
      </c>
      <c r="AE515" s="15">
        <f t="shared" si="173"/>
        <v>10000</v>
      </c>
      <c r="AF515" s="195">
        <f t="shared" si="174"/>
        <v>0</v>
      </c>
    </row>
    <row r="516" spans="1:32" s="30" customFormat="1" x14ac:dyDescent="0.25">
      <c r="A516" s="19">
        <v>502</v>
      </c>
      <c r="B516" s="20"/>
      <c r="C516" s="123"/>
      <c r="D516" s="20"/>
      <c r="E516" s="20"/>
      <c r="F516" s="20"/>
      <c r="G516" s="140"/>
      <c r="H516" s="197">
        <f t="shared" si="161"/>
        <v>0</v>
      </c>
      <c r="I516" s="135" t="str">
        <f t="shared" si="162"/>
        <v/>
      </c>
      <c r="J516" s="92" t="b">
        <f t="shared" si="163"/>
        <v>0</v>
      </c>
      <c r="K516" s="92" t="str">
        <f t="shared" si="164"/>
        <v/>
      </c>
      <c r="L516" s="92" t="b">
        <f>IF(C516="",FALSE,IFERROR(NOT(MATCH(C516,'Anställda och korttidsarbete'!$C:$C,0)&gt;0),TRUE))</f>
        <v>0</v>
      </c>
      <c r="M516" s="92" t="str">
        <f t="shared" si="165"/>
        <v/>
      </c>
      <c r="N516" s="92" t="b">
        <f t="shared" si="166"/>
        <v>0</v>
      </c>
      <c r="O516" s="92" t="str">
        <f t="shared" si="167"/>
        <v/>
      </c>
      <c r="P516" s="13" t="b">
        <f t="shared" si="168"/>
        <v>0</v>
      </c>
      <c r="Q516" s="92" t="str">
        <f t="shared" si="169"/>
        <v/>
      </c>
      <c r="R516" s="92" t="b">
        <f t="shared" si="170"/>
        <v>0</v>
      </c>
      <c r="S516" s="94" t="e">
        <f t="shared" si="154"/>
        <v>#VALUE!</v>
      </c>
      <c r="T516" s="94" t="e">
        <f t="shared" si="155"/>
        <v>#VALUE!</v>
      </c>
      <c r="U516" s="94" t="e">
        <f t="shared" si="156"/>
        <v>#VALUE!</v>
      </c>
      <c r="V516" s="95" t="e">
        <f t="shared" si="157"/>
        <v>#VALUE!</v>
      </c>
      <c r="W516" s="95" t="e">
        <f t="shared" si="171"/>
        <v>#VALUE!</v>
      </c>
      <c r="X516" s="95" t="b">
        <f t="shared" si="175"/>
        <v>0</v>
      </c>
      <c r="Y516" s="76" t="str">
        <f t="shared" si="158"/>
        <v/>
      </c>
      <c r="Z516" s="94" t="e" cm="1">
        <f t="array" aca="1" ref="Z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AA516" s="94" t="str">
        <f t="shared" si="159"/>
        <v/>
      </c>
      <c r="AB516" s="96" t="b">
        <f t="shared" si="160"/>
        <v>0</v>
      </c>
      <c r="AC516" s="195">
        <f t="shared" si="172"/>
        <v>0</v>
      </c>
      <c r="AD516" s="195">
        <f>SUMIF($C$14:C515,C516,$AC$14:AC515)</f>
        <v>0</v>
      </c>
      <c r="AE516" s="15">
        <f t="shared" si="173"/>
        <v>10000</v>
      </c>
      <c r="AF516" s="195">
        <f t="shared" si="174"/>
        <v>0</v>
      </c>
    </row>
    <row r="517" spans="1:32" s="30" customFormat="1" x14ac:dyDescent="0.25">
      <c r="A517" s="19">
        <v>503</v>
      </c>
      <c r="B517" s="20"/>
      <c r="C517" s="123"/>
      <c r="D517" s="20"/>
      <c r="E517" s="20"/>
      <c r="F517" s="20"/>
      <c r="G517" s="140"/>
      <c r="H517" s="197">
        <f t="shared" si="161"/>
        <v>0</v>
      </c>
      <c r="I517" s="135" t="str">
        <f t="shared" si="162"/>
        <v/>
      </c>
      <c r="J517" s="92" t="b">
        <f t="shared" si="163"/>
        <v>0</v>
      </c>
      <c r="K517" s="92" t="str">
        <f t="shared" si="164"/>
        <v/>
      </c>
      <c r="L517" s="92" t="b">
        <f>IF(C517="",FALSE,IFERROR(NOT(MATCH(C517,'Anställda och korttidsarbete'!$C:$C,0)&gt;0),TRUE))</f>
        <v>0</v>
      </c>
      <c r="M517" s="92" t="str">
        <f t="shared" si="165"/>
        <v/>
      </c>
      <c r="N517" s="92" t="b">
        <f t="shared" si="166"/>
        <v>0</v>
      </c>
      <c r="O517" s="92" t="str">
        <f t="shared" si="167"/>
        <v/>
      </c>
      <c r="P517" s="13" t="b">
        <f t="shared" si="168"/>
        <v>0</v>
      </c>
      <c r="Q517" s="92" t="str">
        <f t="shared" si="169"/>
        <v/>
      </c>
      <c r="R517" s="92" t="b">
        <f t="shared" si="170"/>
        <v>0</v>
      </c>
      <c r="S517" s="94" t="e">
        <f t="shared" si="154"/>
        <v>#VALUE!</v>
      </c>
      <c r="T517" s="94" t="e">
        <f t="shared" si="155"/>
        <v>#VALUE!</v>
      </c>
      <c r="U517" s="94" t="e">
        <f t="shared" si="156"/>
        <v>#VALUE!</v>
      </c>
      <c r="V517" s="95" t="e">
        <f t="shared" si="157"/>
        <v>#VALUE!</v>
      </c>
      <c r="W517" s="95" t="e">
        <f t="shared" si="171"/>
        <v>#VALUE!</v>
      </c>
      <c r="X517" s="95" t="b">
        <f t="shared" si="175"/>
        <v>0</v>
      </c>
      <c r="Y517" s="76" t="str">
        <f t="shared" si="158"/>
        <v/>
      </c>
      <c r="Z517" s="94" t="e" cm="1">
        <f t="array" aca="1" ref="Z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AA517" s="94" t="str">
        <f t="shared" si="159"/>
        <v/>
      </c>
      <c r="AB517" s="96" t="b">
        <f t="shared" si="160"/>
        <v>0</v>
      </c>
      <c r="AC517" s="195">
        <f t="shared" si="172"/>
        <v>0</v>
      </c>
      <c r="AD517" s="195">
        <f>SUMIF($C$14:C516,C517,$AC$14:AC516)</f>
        <v>0</v>
      </c>
      <c r="AE517" s="15">
        <f t="shared" si="173"/>
        <v>10000</v>
      </c>
      <c r="AF517" s="195">
        <f t="shared" si="174"/>
        <v>0</v>
      </c>
    </row>
    <row r="518" spans="1:32" s="30" customFormat="1" x14ac:dyDescent="0.25">
      <c r="A518" s="19">
        <v>504</v>
      </c>
      <c r="B518" s="20"/>
      <c r="C518" s="123"/>
      <c r="D518" s="20"/>
      <c r="E518" s="20"/>
      <c r="F518" s="20"/>
      <c r="G518" s="140"/>
      <c r="H518" s="197">
        <f t="shared" si="161"/>
        <v>0</v>
      </c>
      <c r="I518" s="135" t="str">
        <f t="shared" si="162"/>
        <v/>
      </c>
      <c r="J518" s="92" t="b">
        <f t="shared" si="163"/>
        <v>0</v>
      </c>
      <c r="K518" s="92" t="str">
        <f t="shared" si="164"/>
        <v/>
      </c>
      <c r="L518" s="92" t="b">
        <f>IF(C518="",FALSE,IFERROR(NOT(MATCH(C518,'Anställda och korttidsarbete'!$C:$C,0)&gt;0),TRUE))</f>
        <v>0</v>
      </c>
      <c r="M518" s="92" t="str">
        <f t="shared" si="165"/>
        <v/>
      </c>
      <c r="N518" s="92" t="b">
        <f t="shared" si="166"/>
        <v>0</v>
      </c>
      <c r="O518" s="92" t="str">
        <f t="shared" si="167"/>
        <v/>
      </c>
      <c r="P518" s="13" t="b">
        <f t="shared" si="168"/>
        <v>0</v>
      </c>
      <c r="Q518" s="92" t="str">
        <f t="shared" si="169"/>
        <v/>
      </c>
      <c r="R518" s="92" t="b">
        <f t="shared" si="170"/>
        <v>0</v>
      </c>
      <c r="S518" s="94" t="e">
        <f t="shared" si="154"/>
        <v>#VALUE!</v>
      </c>
      <c r="T518" s="94" t="e">
        <f t="shared" si="155"/>
        <v>#VALUE!</v>
      </c>
      <c r="U518" s="94" t="e">
        <f t="shared" si="156"/>
        <v>#VALUE!</v>
      </c>
      <c r="V518" s="95" t="e">
        <f t="shared" si="157"/>
        <v>#VALUE!</v>
      </c>
      <c r="W518" s="95" t="e">
        <f t="shared" si="171"/>
        <v>#VALUE!</v>
      </c>
      <c r="X518" s="95" t="b">
        <f t="shared" si="175"/>
        <v>0</v>
      </c>
      <c r="Y518" s="76" t="str">
        <f t="shared" si="158"/>
        <v/>
      </c>
      <c r="Z518" s="94" t="e" cm="1">
        <f t="array" aca="1" ref="Z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AA518" s="94" t="str">
        <f t="shared" si="159"/>
        <v/>
      </c>
      <c r="AB518" s="96" t="b">
        <f t="shared" si="160"/>
        <v>0</v>
      </c>
      <c r="AC518" s="195">
        <f t="shared" si="172"/>
        <v>0</v>
      </c>
      <c r="AD518" s="195">
        <f>SUMIF($C$14:C517,C518,$AC$14:AC517)</f>
        <v>0</v>
      </c>
      <c r="AE518" s="15">
        <f t="shared" si="173"/>
        <v>10000</v>
      </c>
      <c r="AF518" s="195">
        <f t="shared" si="174"/>
        <v>0</v>
      </c>
    </row>
    <row r="519" spans="1:32" s="30" customFormat="1" x14ac:dyDescent="0.25">
      <c r="A519" s="19">
        <v>505</v>
      </c>
      <c r="B519" s="20"/>
      <c r="C519" s="123"/>
      <c r="D519" s="20"/>
      <c r="E519" s="20"/>
      <c r="F519" s="20"/>
      <c r="G519" s="140"/>
      <c r="H519" s="197">
        <f t="shared" si="161"/>
        <v>0</v>
      </c>
      <c r="I519" s="135" t="str">
        <f t="shared" si="162"/>
        <v/>
      </c>
      <c r="J519" s="92" t="b">
        <f t="shared" si="163"/>
        <v>0</v>
      </c>
      <c r="K519" s="92" t="str">
        <f t="shared" si="164"/>
        <v/>
      </c>
      <c r="L519" s="92" t="b">
        <f>IF(C519="",FALSE,IFERROR(NOT(MATCH(C519,'Anställda och korttidsarbete'!$C:$C,0)&gt;0),TRUE))</f>
        <v>0</v>
      </c>
      <c r="M519" s="92" t="str">
        <f t="shared" si="165"/>
        <v/>
      </c>
      <c r="N519" s="92" t="b">
        <f t="shared" si="166"/>
        <v>0</v>
      </c>
      <c r="O519" s="92" t="str">
        <f t="shared" si="167"/>
        <v/>
      </c>
      <c r="P519" s="13" t="b">
        <f t="shared" si="168"/>
        <v>0</v>
      </c>
      <c r="Q519" s="92" t="str">
        <f t="shared" si="169"/>
        <v/>
      </c>
      <c r="R519" s="92" t="b">
        <f t="shared" si="170"/>
        <v>0</v>
      </c>
      <c r="S519" s="94" t="e">
        <f t="shared" si="154"/>
        <v>#VALUE!</v>
      </c>
      <c r="T519" s="94" t="e">
        <f t="shared" si="155"/>
        <v>#VALUE!</v>
      </c>
      <c r="U519" s="94" t="e">
        <f t="shared" si="156"/>
        <v>#VALUE!</v>
      </c>
      <c r="V519" s="95" t="e">
        <f t="shared" si="157"/>
        <v>#VALUE!</v>
      </c>
      <c r="W519" s="95" t="e">
        <f t="shared" si="171"/>
        <v>#VALUE!</v>
      </c>
      <c r="X519" s="95" t="b">
        <f t="shared" si="175"/>
        <v>0</v>
      </c>
      <c r="Y519" s="76" t="str">
        <f t="shared" si="158"/>
        <v/>
      </c>
      <c r="Z519" s="94" t="e" cm="1">
        <f t="array" aca="1" ref="Z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AA519" s="94" t="str">
        <f t="shared" si="159"/>
        <v/>
      </c>
      <c r="AB519" s="96" t="b">
        <f t="shared" si="160"/>
        <v>0</v>
      </c>
      <c r="AC519" s="195">
        <f t="shared" si="172"/>
        <v>0</v>
      </c>
      <c r="AD519" s="195">
        <f>SUMIF($C$14:C518,C519,$AC$14:AC518)</f>
        <v>0</v>
      </c>
      <c r="AE519" s="15">
        <f t="shared" si="173"/>
        <v>10000</v>
      </c>
      <c r="AF519" s="195">
        <f t="shared" si="174"/>
        <v>0</v>
      </c>
    </row>
    <row r="520" spans="1:32" s="30" customFormat="1" x14ac:dyDescent="0.25">
      <c r="A520" s="19">
        <v>506</v>
      </c>
      <c r="B520" s="20"/>
      <c r="C520" s="123"/>
      <c r="D520" s="20"/>
      <c r="E520" s="20"/>
      <c r="F520" s="20"/>
      <c r="G520" s="140"/>
      <c r="H520" s="197">
        <f t="shared" si="161"/>
        <v>0</v>
      </c>
      <c r="I520" s="135" t="str">
        <f t="shared" si="162"/>
        <v/>
      </c>
      <c r="J520" s="92" t="b">
        <f t="shared" si="163"/>
        <v>0</v>
      </c>
      <c r="K520" s="92" t="str">
        <f t="shared" si="164"/>
        <v/>
      </c>
      <c r="L520" s="92" t="b">
        <f>IF(C520="",FALSE,IFERROR(NOT(MATCH(C520,'Anställda och korttidsarbete'!$C:$C,0)&gt;0),TRUE))</f>
        <v>0</v>
      </c>
      <c r="M520" s="92" t="str">
        <f t="shared" si="165"/>
        <v/>
      </c>
      <c r="N520" s="92" t="b">
        <f t="shared" si="166"/>
        <v>0</v>
      </c>
      <c r="O520" s="92" t="str">
        <f t="shared" si="167"/>
        <v/>
      </c>
      <c r="P520" s="13" t="b">
        <f t="shared" si="168"/>
        <v>0</v>
      </c>
      <c r="Q520" s="92" t="str">
        <f t="shared" si="169"/>
        <v/>
      </c>
      <c r="R520" s="92" t="b">
        <f t="shared" si="170"/>
        <v>0</v>
      </c>
      <c r="S520" s="94" t="e">
        <f t="shared" si="154"/>
        <v>#VALUE!</v>
      </c>
      <c r="T520" s="94" t="e">
        <f t="shared" si="155"/>
        <v>#VALUE!</v>
      </c>
      <c r="U520" s="94" t="e">
        <f t="shared" si="156"/>
        <v>#VALUE!</v>
      </c>
      <c r="V520" s="95" t="e">
        <f t="shared" si="157"/>
        <v>#VALUE!</v>
      </c>
      <c r="W520" s="95" t="e">
        <f t="shared" si="171"/>
        <v>#VALUE!</v>
      </c>
      <c r="X520" s="95" t="b">
        <f t="shared" si="175"/>
        <v>0</v>
      </c>
      <c r="Y520" s="76" t="str">
        <f t="shared" si="158"/>
        <v/>
      </c>
      <c r="Z520" s="94" t="e" cm="1">
        <f t="array" aca="1" ref="Z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AA520" s="94" t="str">
        <f t="shared" si="159"/>
        <v/>
      </c>
      <c r="AB520" s="96" t="b">
        <f t="shared" si="160"/>
        <v>0</v>
      </c>
      <c r="AC520" s="195">
        <f t="shared" si="172"/>
        <v>0</v>
      </c>
      <c r="AD520" s="195">
        <f>SUMIF($C$14:C519,C520,$AC$14:AC519)</f>
        <v>0</v>
      </c>
      <c r="AE520" s="15">
        <f t="shared" si="173"/>
        <v>10000</v>
      </c>
      <c r="AF520" s="195">
        <f t="shared" si="174"/>
        <v>0</v>
      </c>
    </row>
    <row r="521" spans="1:32" s="30" customFormat="1" x14ac:dyDescent="0.25">
      <c r="A521" s="19">
        <v>507</v>
      </c>
      <c r="B521" s="20"/>
      <c r="C521" s="123"/>
      <c r="D521" s="20"/>
      <c r="E521" s="20"/>
      <c r="F521" s="20"/>
      <c r="G521" s="140"/>
      <c r="H521" s="197">
        <f t="shared" si="161"/>
        <v>0</v>
      </c>
      <c r="I521" s="135" t="str">
        <f t="shared" si="162"/>
        <v/>
      </c>
      <c r="J521" s="92" t="b">
        <f t="shared" si="163"/>
        <v>0</v>
      </c>
      <c r="K521" s="92" t="str">
        <f t="shared" si="164"/>
        <v/>
      </c>
      <c r="L521" s="92" t="b">
        <f>IF(C521="",FALSE,IFERROR(NOT(MATCH(C521,'Anställda och korttidsarbete'!$C:$C,0)&gt;0),TRUE))</f>
        <v>0</v>
      </c>
      <c r="M521" s="92" t="str">
        <f t="shared" si="165"/>
        <v/>
      </c>
      <c r="N521" s="92" t="b">
        <f t="shared" si="166"/>
        <v>0</v>
      </c>
      <c r="O521" s="92" t="str">
        <f t="shared" si="167"/>
        <v/>
      </c>
      <c r="P521" s="13" t="b">
        <f t="shared" si="168"/>
        <v>0</v>
      </c>
      <c r="Q521" s="92" t="str">
        <f t="shared" si="169"/>
        <v/>
      </c>
      <c r="R521" s="92" t="b">
        <f t="shared" si="170"/>
        <v>0</v>
      </c>
      <c r="S521" s="94" t="e">
        <f t="shared" si="154"/>
        <v>#VALUE!</v>
      </c>
      <c r="T521" s="94" t="e">
        <f t="shared" si="155"/>
        <v>#VALUE!</v>
      </c>
      <c r="U521" s="94" t="e">
        <f t="shared" si="156"/>
        <v>#VALUE!</v>
      </c>
      <c r="V521" s="95" t="e">
        <f t="shared" si="157"/>
        <v>#VALUE!</v>
      </c>
      <c r="W521" s="95" t="e">
        <f t="shared" si="171"/>
        <v>#VALUE!</v>
      </c>
      <c r="X521" s="95" t="b">
        <f t="shared" si="175"/>
        <v>0</v>
      </c>
      <c r="Y521" s="76" t="str">
        <f t="shared" si="158"/>
        <v/>
      </c>
      <c r="Z521" s="94" t="e" cm="1">
        <f t="array" aca="1" ref="Z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AA521" s="94" t="str">
        <f t="shared" si="159"/>
        <v/>
      </c>
      <c r="AB521" s="96" t="b">
        <f t="shared" si="160"/>
        <v>0</v>
      </c>
      <c r="AC521" s="195">
        <f t="shared" si="172"/>
        <v>0</v>
      </c>
      <c r="AD521" s="195">
        <f>SUMIF($C$14:C520,C521,$AC$14:AC520)</f>
        <v>0</v>
      </c>
      <c r="AE521" s="15">
        <f t="shared" si="173"/>
        <v>10000</v>
      </c>
      <c r="AF521" s="195">
        <f t="shared" si="174"/>
        <v>0</v>
      </c>
    </row>
    <row r="522" spans="1:32" s="30" customFormat="1" x14ac:dyDescent="0.25">
      <c r="A522" s="19">
        <v>508</v>
      </c>
      <c r="B522" s="20"/>
      <c r="C522" s="123"/>
      <c r="D522" s="20"/>
      <c r="E522" s="20"/>
      <c r="F522" s="20"/>
      <c r="G522" s="140"/>
      <c r="H522" s="197">
        <f t="shared" si="161"/>
        <v>0</v>
      </c>
      <c r="I522" s="135" t="str">
        <f t="shared" si="162"/>
        <v/>
      </c>
      <c r="J522" s="92" t="b">
        <f t="shared" si="163"/>
        <v>0</v>
      </c>
      <c r="K522" s="92" t="str">
        <f t="shared" si="164"/>
        <v/>
      </c>
      <c r="L522" s="92" t="b">
        <f>IF(C522="",FALSE,IFERROR(NOT(MATCH(C522,'Anställda och korttidsarbete'!$C:$C,0)&gt;0),TRUE))</f>
        <v>0</v>
      </c>
      <c r="M522" s="92" t="str">
        <f t="shared" si="165"/>
        <v/>
      </c>
      <c r="N522" s="92" t="b">
        <f t="shared" si="166"/>
        <v>0</v>
      </c>
      <c r="O522" s="92" t="str">
        <f t="shared" si="167"/>
        <v/>
      </c>
      <c r="P522" s="13" t="b">
        <f t="shared" si="168"/>
        <v>0</v>
      </c>
      <c r="Q522" s="92" t="str">
        <f t="shared" si="169"/>
        <v/>
      </c>
      <c r="R522" s="92" t="b">
        <f t="shared" si="170"/>
        <v>0</v>
      </c>
      <c r="S522" s="94" t="e">
        <f t="shared" si="154"/>
        <v>#VALUE!</v>
      </c>
      <c r="T522" s="94" t="e">
        <f t="shared" si="155"/>
        <v>#VALUE!</v>
      </c>
      <c r="U522" s="94" t="e">
        <f t="shared" si="156"/>
        <v>#VALUE!</v>
      </c>
      <c r="V522" s="95" t="e">
        <f t="shared" si="157"/>
        <v>#VALUE!</v>
      </c>
      <c r="W522" s="95" t="e">
        <f t="shared" si="171"/>
        <v>#VALUE!</v>
      </c>
      <c r="X522" s="95" t="b">
        <f t="shared" si="175"/>
        <v>0</v>
      </c>
      <c r="Y522" s="76" t="str">
        <f t="shared" si="158"/>
        <v/>
      </c>
      <c r="Z522" s="94" t="e" cm="1">
        <f t="array" aca="1" ref="Z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AA522" s="94" t="str">
        <f t="shared" si="159"/>
        <v/>
      </c>
      <c r="AB522" s="96" t="b">
        <f t="shared" si="160"/>
        <v>0</v>
      </c>
      <c r="AC522" s="195">
        <f t="shared" si="172"/>
        <v>0</v>
      </c>
      <c r="AD522" s="195">
        <f>SUMIF($C$14:C521,C522,$AC$14:AC521)</f>
        <v>0</v>
      </c>
      <c r="AE522" s="15">
        <f t="shared" si="173"/>
        <v>10000</v>
      </c>
      <c r="AF522" s="195">
        <f t="shared" si="174"/>
        <v>0</v>
      </c>
    </row>
    <row r="523" spans="1:32" s="30" customFormat="1" x14ac:dyDescent="0.25">
      <c r="A523" s="19">
        <v>509</v>
      </c>
      <c r="B523" s="20"/>
      <c r="C523" s="123"/>
      <c r="D523" s="20"/>
      <c r="E523" s="20"/>
      <c r="F523" s="20"/>
      <c r="G523" s="140"/>
      <c r="H523" s="197">
        <f t="shared" si="161"/>
        <v>0</v>
      </c>
      <c r="I523" s="135" t="str">
        <f t="shared" si="162"/>
        <v/>
      </c>
      <c r="J523" s="92" t="b">
        <f t="shared" si="163"/>
        <v>0</v>
      </c>
      <c r="K523" s="92" t="str">
        <f t="shared" si="164"/>
        <v/>
      </c>
      <c r="L523" s="92" t="b">
        <f>IF(C523="",FALSE,IFERROR(NOT(MATCH(C523,'Anställda och korttidsarbete'!$C:$C,0)&gt;0),TRUE))</f>
        <v>0</v>
      </c>
      <c r="M523" s="92" t="str">
        <f t="shared" si="165"/>
        <v/>
      </c>
      <c r="N523" s="92" t="b">
        <f t="shared" si="166"/>
        <v>0</v>
      </c>
      <c r="O523" s="92" t="str">
        <f t="shared" si="167"/>
        <v/>
      </c>
      <c r="P523" s="13" t="b">
        <f t="shared" si="168"/>
        <v>0</v>
      </c>
      <c r="Q523" s="92" t="str">
        <f t="shared" si="169"/>
        <v/>
      </c>
      <c r="R523" s="92" t="b">
        <f t="shared" si="170"/>
        <v>0</v>
      </c>
      <c r="S523" s="94" t="e">
        <f t="shared" si="154"/>
        <v>#VALUE!</v>
      </c>
      <c r="T523" s="94" t="e">
        <f t="shared" si="155"/>
        <v>#VALUE!</v>
      </c>
      <c r="U523" s="94" t="e">
        <f t="shared" si="156"/>
        <v>#VALUE!</v>
      </c>
      <c r="V523" s="95" t="e">
        <f t="shared" si="157"/>
        <v>#VALUE!</v>
      </c>
      <c r="W523" s="95" t="e">
        <f t="shared" si="171"/>
        <v>#VALUE!</v>
      </c>
      <c r="X523" s="95" t="b">
        <f t="shared" si="175"/>
        <v>0</v>
      </c>
      <c r="Y523" s="76" t="str">
        <f t="shared" si="158"/>
        <v/>
      </c>
      <c r="Z523" s="94" t="e" cm="1">
        <f t="array" aca="1" ref="Z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AA523" s="94" t="str">
        <f t="shared" si="159"/>
        <v/>
      </c>
      <c r="AB523" s="96" t="b">
        <f t="shared" si="160"/>
        <v>0</v>
      </c>
      <c r="AC523" s="195">
        <f t="shared" si="172"/>
        <v>0</v>
      </c>
      <c r="AD523" s="195">
        <f>SUMIF($C$14:C522,C523,$AC$14:AC522)</f>
        <v>0</v>
      </c>
      <c r="AE523" s="15">
        <f t="shared" si="173"/>
        <v>10000</v>
      </c>
      <c r="AF523" s="195">
        <f t="shared" si="174"/>
        <v>0</v>
      </c>
    </row>
    <row r="524" spans="1:32" s="30" customFormat="1" x14ac:dyDescent="0.25">
      <c r="A524" s="19">
        <v>510</v>
      </c>
      <c r="B524" s="20"/>
      <c r="C524" s="123"/>
      <c r="D524" s="20"/>
      <c r="E524" s="20"/>
      <c r="F524" s="20"/>
      <c r="G524" s="140"/>
      <c r="H524" s="197">
        <f t="shared" si="161"/>
        <v>0</v>
      </c>
      <c r="I524" s="135" t="str">
        <f t="shared" si="162"/>
        <v/>
      </c>
      <c r="J524" s="92" t="b">
        <f t="shared" si="163"/>
        <v>0</v>
      </c>
      <c r="K524" s="92" t="str">
        <f t="shared" si="164"/>
        <v/>
      </c>
      <c r="L524" s="92" t="b">
        <f>IF(C524="",FALSE,IFERROR(NOT(MATCH(C524,'Anställda och korttidsarbete'!$C:$C,0)&gt;0),TRUE))</f>
        <v>0</v>
      </c>
      <c r="M524" s="92" t="str">
        <f t="shared" si="165"/>
        <v/>
      </c>
      <c r="N524" s="92" t="b">
        <f t="shared" si="166"/>
        <v>0</v>
      </c>
      <c r="O524" s="92" t="str">
        <f t="shared" si="167"/>
        <v/>
      </c>
      <c r="P524" s="13" t="b">
        <f t="shared" si="168"/>
        <v>0</v>
      </c>
      <c r="Q524" s="92" t="str">
        <f t="shared" si="169"/>
        <v/>
      </c>
      <c r="R524" s="92" t="b">
        <f t="shared" si="170"/>
        <v>0</v>
      </c>
      <c r="S524" s="94" t="e">
        <f t="shared" si="154"/>
        <v>#VALUE!</v>
      </c>
      <c r="T524" s="94" t="e">
        <f t="shared" si="155"/>
        <v>#VALUE!</v>
      </c>
      <c r="U524" s="94" t="e">
        <f t="shared" si="156"/>
        <v>#VALUE!</v>
      </c>
      <c r="V524" s="95" t="e">
        <f t="shared" si="157"/>
        <v>#VALUE!</v>
      </c>
      <c r="W524" s="95" t="e">
        <f t="shared" si="171"/>
        <v>#VALUE!</v>
      </c>
      <c r="X524" s="95" t="b">
        <f t="shared" si="175"/>
        <v>0</v>
      </c>
      <c r="Y524" s="76" t="str">
        <f t="shared" si="158"/>
        <v/>
      </c>
      <c r="Z524" s="94" t="e" cm="1">
        <f t="array" aca="1" ref="Z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AA524" s="94" t="str">
        <f t="shared" si="159"/>
        <v/>
      </c>
      <c r="AB524" s="96" t="b">
        <f t="shared" si="160"/>
        <v>0</v>
      </c>
      <c r="AC524" s="195">
        <f t="shared" si="172"/>
        <v>0</v>
      </c>
      <c r="AD524" s="195">
        <f>SUMIF($C$14:C523,C524,$AC$14:AC523)</f>
        <v>0</v>
      </c>
      <c r="AE524" s="15">
        <f t="shared" si="173"/>
        <v>10000</v>
      </c>
      <c r="AF524" s="195">
        <f t="shared" si="174"/>
        <v>0</v>
      </c>
    </row>
    <row r="525" spans="1:32" s="30" customFormat="1" x14ac:dyDescent="0.25">
      <c r="A525" s="19">
        <v>511</v>
      </c>
      <c r="B525" s="20"/>
      <c r="C525" s="123"/>
      <c r="D525" s="20"/>
      <c r="E525" s="20"/>
      <c r="F525" s="20"/>
      <c r="G525" s="140"/>
      <c r="H525" s="197">
        <f t="shared" si="161"/>
        <v>0</v>
      </c>
      <c r="I525" s="135" t="str">
        <f t="shared" si="162"/>
        <v/>
      </c>
      <c r="J525" s="92" t="b">
        <f t="shared" si="163"/>
        <v>0</v>
      </c>
      <c r="K525" s="92" t="str">
        <f t="shared" si="164"/>
        <v/>
      </c>
      <c r="L525" s="92" t="b">
        <f>IF(C525="",FALSE,IFERROR(NOT(MATCH(C525,'Anställda och korttidsarbete'!$C:$C,0)&gt;0),TRUE))</f>
        <v>0</v>
      </c>
      <c r="M525" s="92" t="str">
        <f t="shared" si="165"/>
        <v/>
      </c>
      <c r="N525" s="92" t="b">
        <f t="shared" si="166"/>
        <v>0</v>
      </c>
      <c r="O525" s="92" t="str">
        <f t="shared" si="167"/>
        <v/>
      </c>
      <c r="P525" s="13" t="b">
        <f t="shared" si="168"/>
        <v>0</v>
      </c>
      <c r="Q525" s="92" t="str">
        <f t="shared" si="169"/>
        <v/>
      </c>
      <c r="R525" s="92" t="b">
        <f t="shared" si="170"/>
        <v>0</v>
      </c>
      <c r="S525" s="94" t="e">
        <f t="shared" si="154"/>
        <v>#VALUE!</v>
      </c>
      <c r="T525" s="94" t="e">
        <f t="shared" si="155"/>
        <v>#VALUE!</v>
      </c>
      <c r="U525" s="94" t="e">
        <f t="shared" si="156"/>
        <v>#VALUE!</v>
      </c>
      <c r="V525" s="95" t="e">
        <f t="shared" si="157"/>
        <v>#VALUE!</v>
      </c>
      <c r="W525" s="95" t="e">
        <f t="shared" si="171"/>
        <v>#VALUE!</v>
      </c>
      <c r="X525" s="95" t="b">
        <f t="shared" si="175"/>
        <v>0</v>
      </c>
      <c r="Y525" s="76" t="str">
        <f t="shared" si="158"/>
        <v/>
      </c>
      <c r="Z525" s="94" t="e" cm="1">
        <f t="array" aca="1" ref="Z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AA525" s="94" t="str">
        <f t="shared" si="159"/>
        <v/>
      </c>
      <c r="AB525" s="96" t="b">
        <f t="shared" si="160"/>
        <v>0</v>
      </c>
      <c r="AC525" s="195">
        <f t="shared" si="172"/>
        <v>0</v>
      </c>
      <c r="AD525" s="195">
        <f>SUMIF($C$14:C524,C525,$AC$14:AC524)</f>
        <v>0</v>
      </c>
      <c r="AE525" s="15">
        <f t="shared" si="173"/>
        <v>10000</v>
      </c>
      <c r="AF525" s="195">
        <f t="shared" si="174"/>
        <v>0</v>
      </c>
    </row>
    <row r="526" spans="1:32" s="30" customFormat="1" x14ac:dyDescent="0.25">
      <c r="A526" s="19">
        <v>512</v>
      </c>
      <c r="B526" s="20"/>
      <c r="C526" s="123"/>
      <c r="D526" s="20"/>
      <c r="E526" s="20"/>
      <c r="F526" s="20"/>
      <c r="G526" s="140"/>
      <c r="H526" s="197">
        <f t="shared" si="161"/>
        <v>0</v>
      </c>
      <c r="I526" s="135" t="str">
        <f t="shared" si="162"/>
        <v/>
      </c>
      <c r="J526" s="92" t="b">
        <f t="shared" si="163"/>
        <v>0</v>
      </c>
      <c r="K526" s="92" t="str">
        <f t="shared" si="164"/>
        <v/>
      </c>
      <c r="L526" s="92" t="b">
        <f>IF(C526="",FALSE,IFERROR(NOT(MATCH(C526,'Anställda och korttidsarbete'!$C:$C,0)&gt;0),TRUE))</f>
        <v>0</v>
      </c>
      <c r="M526" s="92" t="str">
        <f t="shared" si="165"/>
        <v/>
      </c>
      <c r="N526" s="92" t="b">
        <f t="shared" si="166"/>
        <v>0</v>
      </c>
      <c r="O526" s="92" t="str">
        <f t="shared" si="167"/>
        <v/>
      </c>
      <c r="P526" s="13" t="b">
        <f t="shared" si="168"/>
        <v>0</v>
      </c>
      <c r="Q526" s="92" t="str">
        <f t="shared" si="169"/>
        <v/>
      </c>
      <c r="R526" s="92" t="b">
        <f t="shared" si="170"/>
        <v>0</v>
      </c>
      <c r="S526" s="94" t="e">
        <f t="shared" si="154"/>
        <v>#VALUE!</v>
      </c>
      <c r="T526" s="94" t="e">
        <f t="shared" si="155"/>
        <v>#VALUE!</v>
      </c>
      <c r="U526" s="94" t="e">
        <f t="shared" si="156"/>
        <v>#VALUE!</v>
      </c>
      <c r="V526" s="95" t="e">
        <f t="shared" si="157"/>
        <v>#VALUE!</v>
      </c>
      <c r="W526" s="95" t="e">
        <f t="shared" si="171"/>
        <v>#VALUE!</v>
      </c>
      <c r="X526" s="95" t="b">
        <f t="shared" si="175"/>
        <v>0</v>
      </c>
      <c r="Y526" s="76" t="str">
        <f t="shared" si="158"/>
        <v/>
      </c>
      <c r="Z526" s="94" t="e" cm="1">
        <f t="array" aca="1" ref="Z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AA526" s="94" t="str">
        <f t="shared" si="159"/>
        <v/>
      </c>
      <c r="AB526" s="96" t="b">
        <f t="shared" si="160"/>
        <v>0</v>
      </c>
      <c r="AC526" s="195">
        <f t="shared" si="172"/>
        <v>0</v>
      </c>
      <c r="AD526" s="195">
        <f>SUMIF($C$14:C525,C526,$AC$14:AC525)</f>
        <v>0</v>
      </c>
      <c r="AE526" s="15">
        <f t="shared" si="173"/>
        <v>10000</v>
      </c>
      <c r="AF526" s="195">
        <f t="shared" si="174"/>
        <v>0</v>
      </c>
    </row>
    <row r="527" spans="1:32" s="30" customFormat="1" x14ac:dyDescent="0.25">
      <c r="A527" s="19">
        <v>513</v>
      </c>
      <c r="B527" s="20"/>
      <c r="C527" s="123"/>
      <c r="D527" s="20"/>
      <c r="E527" s="20"/>
      <c r="F527" s="20"/>
      <c r="G527" s="140"/>
      <c r="H527" s="197">
        <f t="shared" si="161"/>
        <v>0</v>
      </c>
      <c r="I527" s="135" t="str">
        <f t="shared" si="162"/>
        <v/>
      </c>
      <c r="J527" s="92" t="b">
        <f t="shared" si="163"/>
        <v>0</v>
      </c>
      <c r="K527" s="92" t="str">
        <f t="shared" si="164"/>
        <v/>
      </c>
      <c r="L527" s="92" t="b">
        <f>IF(C527="",FALSE,IFERROR(NOT(MATCH(C527,'Anställda och korttidsarbete'!$C:$C,0)&gt;0),TRUE))</f>
        <v>0</v>
      </c>
      <c r="M527" s="92" t="str">
        <f t="shared" si="165"/>
        <v/>
      </c>
      <c r="N527" s="92" t="b">
        <f t="shared" si="166"/>
        <v>0</v>
      </c>
      <c r="O527" s="92" t="str">
        <f t="shared" si="167"/>
        <v/>
      </c>
      <c r="P527" s="13" t="b">
        <f t="shared" si="168"/>
        <v>0</v>
      </c>
      <c r="Q527" s="92" t="str">
        <f t="shared" si="169"/>
        <v/>
      </c>
      <c r="R527" s="92" t="b">
        <f t="shared" si="170"/>
        <v>0</v>
      </c>
      <c r="S527" s="94" t="e">
        <f t="shared" ref="S527:S590" si="176">VALUE(LEFT(C527,2))</f>
        <v>#VALUE!</v>
      </c>
      <c r="T527" s="94" t="e">
        <f t="shared" ref="T527:T590" si="177">VALUE(MID(C527,3,2))</f>
        <v>#VALUE!</v>
      </c>
      <c r="U527" s="94" t="e">
        <f t="shared" ref="U527:U590" si="178">TEXT(IF(VALUE(MID(C527,5,2))&gt;31,MID(C527,5,2)-60,VALUE(MID(C527,5,2))),"00")</f>
        <v>#VALUE!</v>
      </c>
      <c r="V527" s="95" t="e">
        <f t="shared" ref="V527:V590" si="179">DATEVALUE(IF(VALUE(LEFT(C527,2))&lt;20,20,19)&amp;TEXT(S527,"00")&amp;"/"&amp;T527&amp;"/"&amp;U527)</f>
        <v>#VALUE!</v>
      </c>
      <c r="W527" s="95" t="e">
        <f t="shared" si="171"/>
        <v>#VALUE!</v>
      </c>
      <c r="X527" s="95" t="b">
        <f t="shared" si="175"/>
        <v>0</v>
      </c>
      <c r="Y527" s="76" t="str">
        <f t="shared" ref="Y527:Y590" si="180">RIGHT(C527,1)</f>
        <v/>
      </c>
      <c r="Z527" s="94" t="e" cm="1">
        <f t="array" aca="1" ref="Z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AA527" s="94" t="str">
        <f t="shared" ref="AA527:AA590" si="181">IF(C527="","",Z527=Y527)</f>
        <v/>
      </c>
      <c r="AB527" s="96" t="b">
        <f t="shared" ref="AB527:AB590" si="182">IFERROR(NOT(IF(OR(C527&lt;&gt;"",B527&lt;&gt;""),AND(X527,AA527),TRUE)),TRUE)</f>
        <v>0</v>
      </c>
      <c r="AC527" s="195">
        <f t="shared" si="172"/>
        <v>0</v>
      </c>
      <c r="AD527" s="195">
        <f>SUMIF($C$14:C526,C527,$AC$14:AC526)</f>
        <v>0</v>
      </c>
      <c r="AE527" s="15">
        <f t="shared" si="173"/>
        <v>10000</v>
      </c>
      <c r="AF527" s="195">
        <f t="shared" si="174"/>
        <v>0</v>
      </c>
    </row>
    <row r="528" spans="1:32" s="30" customFormat="1" x14ac:dyDescent="0.25">
      <c r="A528" s="19">
        <v>514</v>
      </c>
      <c r="B528" s="20"/>
      <c r="C528" s="123"/>
      <c r="D528" s="20"/>
      <c r="E528" s="20"/>
      <c r="F528" s="20"/>
      <c r="G528" s="140"/>
      <c r="H528" s="197">
        <f t="shared" ref="H528:H591" si="183">IF(R528,0,IF(ROUNDUP(AF528,0)&lt;0,0,ROUNDUP(AF528,0)))</f>
        <v>0</v>
      </c>
      <c r="I528" s="135" t="str">
        <f t="shared" ref="I528:I591" si="184">IF(K528="","",K528&amp;". ")&amp;IF(M528="","",M528&amp;". ")&amp;IF(O528="","",O528&amp;". ")</f>
        <v/>
      </c>
      <c r="J528" s="92" t="b">
        <f t="shared" ref="J528:J591" si="185">AB528</f>
        <v>0</v>
      </c>
      <c r="K528" s="92" t="str">
        <f t="shared" ref="K528:K591" si="186">IF(J528,$K$13,"")</f>
        <v/>
      </c>
      <c r="L528" s="92" t="b">
        <f>IF(C528="",FALSE,IFERROR(NOT(MATCH(C528,'Anställda och korttidsarbete'!$C:$C,0)&gt;0),TRUE))</f>
        <v>0</v>
      </c>
      <c r="M528" s="92" t="str">
        <f t="shared" ref="M528:M591" si="187">IF(L528,$M$13,"")</f>
        <v/>
      </c>
      <c r="N528" s="92" t="b">
        <f t="shared" ref="N528:N591" si="188">IF(AC528&lt;&gt;AF528,TRUE,FALSE)</f>
        <v>0</v>
      </c>
      <c r="O528" s="92" t="str">
        <f t="shared" ref="O528:O591" si="189">IF(N528,$O$13,"")</f>
        <v/>
      </c>
      <c r="P528" s="13" t="b">
        <f t="shared" ref="P528:P591" si="190">AND(COUNTA(B528:G528)&gt;0,OR(B528="",C528="",D528="",E528="",F528="",G528=""))</f>
        <v>0</v>
      </c>
      <c r="Q528" s="92" t="str">
        <f t="shared" ref="Q528:Q591" si="191">IF(P528,Q$13,"")</f>
        <v/>
      </c>
      <c r="R528" s="92" t="b">
        <f t="shared" ref="R528:R591" si="192">OR(J528,L528,P528)</f>
        <v>0</v>
      </c>
      <c r="S528" s="94" t="e">
        <f t="shared" si="176"/>
        <v>#VALUE!</v>
      </c>
      <c r="T528" s="94" t="e">
        <f t="shared" si="177"/>
        <v>#VALUE!</v>
      </c>
      <c r="U528" s="94" t="e">
        <f t="shared" si="178"/>
        <v>#VALUE!</v>
      </c>
      <c r="V528" s="95" t="e">
        <f t="shared" si="179"/>
        <v>#VALUE!</v>
      </c>
      <c r="W528" s="95" t="e">
        <f t="shared" ref="W528:W591" si="193">DATE(S528,T528,U528)</f>
        <v>#VALUE!</v>
      </c>
      <c r="X528" s="95" t="b">
        <f t="shared" si="175"/>
        <v>0</v>
      </c>
      <c r="Y528" s="76" t="str">
        <f t="shared" si="180"/>
        <v/>
      </c>
      <c r="Z528" s="94" t="e" cm="1">
        <f t="array" aca="1" ref="Z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AA528" s="94" t="str">
        <f t="shared" si="181"/>
        <v/>
      </c>
      <c r="AB528" s="96" t="b">
        <f t="shared" si="182"/>
        <v>0</v>
      </c>
      <c r="AC528" s="195">
        <f t="shared" ref="AC528:AC591" si="194">MIN(G528*60%,10000)</f>
        <v>0</v>
      </c>
      <c r="AD528" s="195">
        <f>SUMIF($C$14:C527,C528,$AC$14:AC527)</f>
        <v>0</v>
      </c>
      <c r="AE528" s="15">
        <f t="shared" ref="AE528:AE591" si="195">10000-AD528</f>
        <v>10000</v>
      </c>
      <c r="AF528" s="195">
        <f t="shared" ref="AF528:AF591" si="196">IF(AE528=10000,AC528,MIN(AE528,AC528))</f>
        <v>0</v>
      </c>
    </row>
    <row r="529" spans="1:32" s="30" customFormat="1" x14ac:dyDescent="0.25">
      <c r="A529" s="19">
        <v>515</v>
      </c>
      <c r="B529" s="20"/>
      <c r="C529" s="123"/>
      <c r="D529" s="20"/>
      <c r="E529" s="20"/>
      <c r="F529" s="20"/>
      <c r="G529" s="140"/>
      <c r="H529" s="197">
        <f t="shared" si="183"/>
        <v>0</v>
      </c>
      <c r="I529" s="135" t="str">
        <f t="shared" si="184"/>
        <v/>
      </c>
      <c r="J529" s="92" t="b">
        <f t="shared" si="185"/>
        <v>0</v>
      </c>
      <c r="K529" s="92" t="str">
        <f t="shared" si="186"/>
        <v/>
      </c>
      <c r="L529" s="92" t="b">
        <f>IF(C529="",FALSE,IFERROR(NOT(MATCH(C529,'Anställda och korttidsarbete'!$C:$C,0)&gt;0),TRUE))</f>
        <v>0</v>
      </c>
      <c r="M529" s="92" t="str">
        <f t="shared" si="187"/>
        <v/>
      </c>
      <c r="N529" s="92" t="b">
        <f t="shared" si="188"/>
        <v>0</v>
      </c>
      <c r="O529" s="92" t="str">
        <f t="shared" si="189"/>
        <v/>
      </c>
      <c r="P529" s="13" t="b">
        <f t="shared" si="190"/>
        <v>0</v>
      </c>
      <c r="Q529" s="92" t="str">
        <f t="shared" si="191"/>
        <v/>
      </c>
      <c r="R529" s="92" t="b">
        <f t="shared" si="192"/>
        <v>0</v>
      </c>
      <c r="S529" s="94" t="e">
        <f t="shared" si="176"/>
        <v>#VALUE!</v>
      </c>
      <c r="T529" s="94" t="e">
        <f t="shared" si="177"/>
        <v>#VALUE!</v>
      </c>
      <c r="U529" s="94" t="e">
        <f t="shared" si="178"/>
        <v>#VALUE!</v>
      </c>
      <c r="V529" s="95" t="e">
        <f t="shared" si="179"/>
        <v>#VALUE!</v>
      </c>
      <c r="W529" s="95" t="e">
        <f t="shared" si="193"/>
        <v>#VALUE!</v>
      </c>
      <c r="X529" s="95" t="b">
        <f t="shared" ref="X529:X592" si="197">NOT(ISERR(AND(T529&lt;13,VALUE(U529)&lt;31,V529=W529)))</f>
        <v>0</v>
      </c>
      <c r="Y529" s="76" t="str">
        <f t="shared" si="180"/>
        <v/>
      </c>
      <c r="Z529" s="94" t="e" cm="1">
        <f t="array" aca="1" ref="Z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AA529" s="94" t="str">
        <f t="shared" si="181"/>
        <v/>
      </c>
      <c r="AB529" s="96" t="b">
        <f t="shared" si="182"/>
        <v>0</v>
      </c>
      <c r="AC529" s="195">
        <f t="shared" si="194"/>
        <v>0</v>
      </c>
      <c r="AD529" s="195">
        <f>SUMIF($C$14:C528,C529,$AC$14:AC528)</f>
        <v>0</v>
      </c>
      <c r="AE529" s="15">
        <f t="shared" si="195"/>
        <v>10000</v>
      </c>
      <c r="AF529" s="195">
        <f t="shared" si="196"/>
        <v>0</v>
      </c>
    </row>
    <row r="530" spans="1:32" s="30" customFormat="1" x14ac:dyDescent="0.25">
      <c r="A530" s="19">
        <v>516</v>
      </c>
      <c r="B530" s="20"/>
      <c r="C530" s="123"/>
      <c r="D530" s="20"/>
      <c r="E530" s="20"/>
      <c r="F530" s="20"/>
      <c r="G530" s="140"/>
      <c r="H530" s="197">
        <f t="shared" si="183"/>
        <v>0</v>
      </c>
      <c r="I530" s="135" t="str">
        <f t="shared" si="184"/>
        <v/>
      </c>
      <c r="J530" s="92" t="b">
        <f t="shared" si="185"/>
        <v>0</v>
      </c>
      <c r="K530" s="92" t="str">
        <f t="shared" si="186"/>
        <v/>
      </c>
      <c r="L530" s="92" t="b">
        <f>IF(C530="",FALSE,IFERROR(NOT(MATCH(C530,'Anställda och korttidsarbete'!$C:$C,0)&gt;0),TRUE))</f>
        <v>0</v>
      </c>
      <c r="M530" s="92" t="str">
        <f t="shared" si="187"/>
        <v/>
      </c>
      <c r="N530" s="92" t="b">
        <f t="shared" si="188"/>
        <v>0</v>
      </c>
      <c r="O530" s="92" t="str">
        <f t="shared" si="189"/>
        <v/>
      </c>
      <c r="P530" s="13" t="b">
        <f t="shared" si="190"/>
        <v>0</v>
      </c>
      <c r="Q530" s="92" t="str">
        <f t="shared" si="191"/>
        <v/>
      </c>
      <c r="R530" s="92" t="b">
        <f t="shared" si="192"/>
        <v>0</v>
      </c>
      <c r="S530" s="94" t="e">
        <f t="shared" si="176"/>
        <v>#VALUE!</v>
      </c>
      <c r="T530" s="94" t="e">
        <f t="shared" si="177"/>
        <v>#VALUE!</v>
      </c>
      <c r="U530" s="94" t="e">
        <f t="shared" si="178"/>
        <v>#VALUE!</v>
      </c>
      <c r="V530" s="95" t="e">
        <f t="shared" si="179"/>
        <v>#VALUE!</v>
      </c>
      <c r="W530" s="95" t="e">
        <f t="shared" si="193"/>
        <v>#VALUE!</v>
      </c>
      <c r="X530" s="95" t="b">
        <f t="shared" si="197"/>
        <v>0</v>
      </c>
      <c r="Y530" s="76" t="str">
        <f t="shared" si="180"/>
        <v/>
      </c>
      <c r="Z530" s="94" t="e" cm="1">
        <f t="array" aca="1" ref="Z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AA530" s="94" t="str">
        <f t="shared" si="181"/>
        <v/>
      </c>
      <c r="AB530" s="96" t="b">
        <f t="shared" si="182"/>
        <v>0</v>
      </c>
      <c r="AC530" s="195">
        <f t="shared" si="194"/>
        <v>0</v>
      </c>
      <c r="AD530" s="195">
        <f>SUMIF($C$14:C529,C530,$AC$14:AC529)</f>
        <v>0</v>
      </c>
      <c r="AE530" s="15">
        <f t="shared" si="195"/>
        <v>10000</v>
      </c>
      <c r="AF530" s="195">
        <f t="shared" si="196"/>
        <v>0</v>
      </c>
    </row>
    <row r="531" spans="1:32" s="30" customFormat="1" x14ac:dyDescent="0.25">
      <c r="A531" s="19">
        <v>517</v>
      </c>
      <c r="B531" s="20"/>
      <c r="C531" s="123"/>
      <c r="D531" s="20"/>
      <c r="E531" s="20"/>
      <c r="F531" s="20"/>
      <c r="G531" s="140"/>
      <c r="H531" s="197">
        <f t="shared" si="183"/>
        <v>0</v>
      </c>
      <c r="I531" s="135" t="str">
        <f t="shared" si="184"/>
        <v/>
      </c>
      <c r="J531" s="92" t="b">
        <f t="shared" si="185"/>
        <v>0</v>
      </c>
      <c r="K531" s="92" t="str">
        <f t="shared" si="186"/>
        <v/>
      </c>
      <c r="L531" s="92" t="b">
        <f>IF(C531="",FALSE,IFERROR(NOT(MATCH(C531,'Anställda och korttidsarbete'!$C:$C,0)&gt;0),TRUE))</f>
        <v>0</v>
      </c>
      <c r="M531" s="92" t="str">
        <f t="shared" si="187"/>
        <v/>
      </c>
      <c r="N531" s="92" t="b">
        <f t="shared" si="188"/>
        <v>0</v>
      </c>
      <c r="O531" s="92" t="str">
        <f t="shared" si="189"/>
        <v/>
      </c>
      <c r="P531" s="13" t="b">
        <f t="shared" si="190"/>
        <v>0</v>
      </c>
      <c r="Q531" s="92" t="str">
        <f t="shared" si="191"/>
        <v/>
      </c>
      <c r="R531" s="92" t="b">
        <f t="shared" si="192"/>
        <v>0</v>
      </c>
      <c r="S531" s="94" t="e">
        <f t="shared" si="176"/>
        <v>#VALUE!</v>
      </c>
      <c r="T531" s="94" t="e">
        <f t="shared" si="177"/>
        <v>#VALUE!</v>
      </c>
      <c r="U531" s="94" t="e">
        <f t="shared" si="178"/>
        <v>#VALUE!</v>
      </c>
      <c r="V531" s="95" t="e">
        <f t="shared" si="179"/>
        <v>#VALUE!</v>
      </c>
      <c r="W531" s="95" t="e">
        <f t="shared" si="193"/>
        <v>#VALUE!</v>
      </c>
      <c r="X531" s="95" t="b">
        <f t="shared" si="197"/>
        <v>0</v>
      </c>
      <c r="Y531" s="76" t="str">
        <f t="shared" si="180"/>
        <v/>
      </c>
      <c r="Z531" s="94" t="e" cm="1">
        <f t="array" aca="1" ref="Z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AA531" s="94" t="str">
        <f t="shared" si="181"/>
        <v/>
      </c>
      <c r="AB531" s="96" t="b">
        <f t="shared" si="182"/>
        <v>0</v>
      </c>
      <c r="AC531" s="195">
        <f t="shared" si="194"/>
        <v>0</v>
      </c>
      <c r="AD531" s="195">
        <f>SUMIF($C$14:C530,C531,$AC$14:AC530)</f>
        <v>0</v>
      </c>
      <c r="AE531" s="15">
        <f t="shared" si="195"/>
        <v>10000</v>
      </c>
      <c r="AF531" s="195">
        <f t="shared" si="196"/>
        <v>0</v>
      </c>
    </row>
    <row r="532" spans="1:32" s="30" customFormat="1" x14ac:dyDescent="0.25">
      <c r="A532" s="19">
        <v>518</v>
      </c>
      <c r="B532" s="20"/>
      <c r="C532" s="123"/>
      <c r="D532" s="20"/>
      <c r="E532" s="20"/>
      <c r="F532" s="20"/>
      <c r="G532" s="140"/>
      <c r="H532" s="197">
        <f t="shared" si="183"/>
        <v>0</v>
      </c>
      <c r="I532" s="135" t="str">
        <f t="shared" si="184"/>
        <v/>
      </c>
      <c r="J532" s="92" t="b">
        <f t="shared" si="185"/>
        <v>0</v>
      </c>
      <c r="K532" s="92" t="str">
        <f t="shared" si="186"/>
        <v/>
      </c>
      <c r="L532" s="92" t="b">
        <f>IF(C532="",FALSE,IFERROR(NOT(MATCH(C532,'Anställda och korttidsarbete'!$C:$C,0)&gt;0),TRUE))</f>
        <v>0</v>
      </c>
      <c r="M532" s="92" t="str">
        <f t="shared" si="187"/>
        <v/>
      </c>
      <c r="N532" s="92" t="b">
        <f t="shared" si="188"/>
        <v>0</v>
      </c>
      <c r="O532" s="92" t="str">
        <f t="shared" si="189"/>
        <v/>
      </c>
      <c r="P532" s="13" t="b">
        <f t="shared" si="190"/>
        <v>0</v>
      </c>
      <c r="Q532" s="92" t="str">
        <f t="shared" si="191"/>
        <v/>
      </c>
      <c r="R532" s="92" t="b">
        <f t="shared" si="192"/>
        <v>0</v>
      </c>
      <c r="S532" s="94" t="e">
        <f t="shared" si="176"/>
        <v>#VALUE!</v>
      </c>
      <c r="T532" s="94" t="e">
        <f t="shared" si="177"/>
        <v>#VALUE!</v>
      </c>
      <c r="U532" s="94" t="e">
        <f t="shared" si="178"/>
        <v>#VALUE!</v>
      </c>
      <c r="V532" s="95" t="e">
        <f t="shared" si="179"/>
        <v>#VALUE!</v>
      </c>
      <c r="W532" s="95" t="e">
        <f t="shared" si="193"/>
        <v>#VALUE!</v>
      </c>
      <c r="X532" s="95" t="b">
        <f t="shared" si="197"/>
        <v>0</v>
      </c>
      <c r="Y532" s="76" t="str">
        <f t="shared" si="180"/>
        <v/>
      </c>
      <c r="Z532" s="94" t="e" cm="1">
        <f t="array" aca="1" ref="Z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AA532" s="94" t="str">
        <f t="shared" si="181"/>
        <v/>
      </c>
      <c r="AB532" s="96" t="b">
        <f t="shared" si="182"/>
        <v>0</v>
      </c>
      <c r="AC532" s="195">
        <f t="shared" si="194"/>
        <v>0</v>
      </c>
      <c r="AD532" s="195">
        <f>SUMIF($C$14:C531,C532,$AC$14:AC531)</f>
        <v>0</v>
      </c>
      <c r="AE532" s="15">
        <f t="shared" si="195"/>
        <v>10000</v>
      </c>
      <c r="AF532" s="195">
        <f t="shared" si="196"/>
        <v>0</v>
      </c>
    </row>
    <row r="533" spans="1:32" s="30" customFormat="1" x14ac:dyDescent="0.25">
      <c r="A533" s="19">
        <v>519</v>
      </c>
      <c r="B533" s="20"/>
      <c r="C533" s="123"/>
      <c r="D533" s="20"/>
      <c r="E533" s="20"/>
      <c r="F533" s="20"/>
      <c r="G533" s="140"/>
      <c r="H533" s="197">
        <f t="shared" si="183"/>
        <v>0</v>
      </c>
      <c r="I533" s="135" t="str">
        <f t="shared" si="184"/>
        <v/>
      </c>
      <c r="J533" s="92" t="b">
        <f t="shared" si="185"/>
        <v>0</v>
      </c>
      <c r="K533" s="92" t="str">
        <f t="shared" si="186"/>
        <v/>
      </c>
      <c r="L533" s="92" t="b">
        <f>IF(C533="",FALSE,IFERROR(NOT(MATCH(C533,'Anställda och korttidsarbete'!$C:$C,0)&gt;0),TRUE))</f>
        <v>0</v>
      </c>
      <c r="M533" s="92" t="str">
        <f t="shared" si="187"/>
        <v/>
      </c>
      <c r="N533" s="92" t="b">
        <f t="shared" si="188"/>
        <v>0</v>
      </c>
      <c r="O533" s="92" t="str">
        <f t="shared" si="189"/>
        <v/>
      </c>
      <c r="P533" s="13" t="b">
        <f t="shared" si="190"/>
        <v>0</v>
      </c>
      <c r="Q533" s="92" t="str">
        <f t="shared" si="191"/>
        <v/>
      </c>
      <c r="R533" s="92" t="b">
        <f t="shared" si="192"/>
        <v>0</v>
      </c>
      <c r="S533" s="94" t="e">
        <f t="shared" si="176"/>
        <v>#VALUE!</v>
      </c>
      <c r="T533" s="94" t="e">
        <f t="shared" si="177"/>
        <v>#VALUE!</v>
      </c>
      <c r="U533" s="94" t="e">
        <f t="shared" si="178"/>
        <v>#VALUE!</v>
      </c>
      <c r="V533" s="95" t="e">
        <f t="shared" si="179"/>
        <v>#VALUE!</v>
      </c>
      <c r="W533" s="95" t="e">
        <f t="shared" si="193"/>
        <v>#VALUE!</v>
      </c>
      <c r="X533" s="95" t="b">
        <f t="shared" si="197"/>
        <v>0</v>
      </c>
      <c r="Y533" s="76" t="str">
        <f t="shared" si="180"/>
        <v/>
      </c>
      <c r="Z533" s="94" t="e" cm="1">
        <f t="array" aca="1" ref="Z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AA533" s="94" t="str">
        <f t="shared" si="181"/>
        <v/>
      </c>
      <c r="AB533" s="96" t="b">
        <f t="shared" si="182"/>
        <v>0</v>
      </c>
      <c r="AC533" s="195">
        <f t="shared" si="194"/>
        <v>0</v>
      </c>
      <c r="AD533" s="195">
        <f>SUMIF($C$14:C532,C533,$AC$14:AC532)</f>
        <v>0</v>
      </c>
      <c r="AE533" s="15">
        <f t="shared" si="195"/>
        <v>10000</v>
      </c>
      <c r="AF533" s="195">
        <f t="shared" si="196"/>
        <v>0</v>
      </c>
    </row>
    <row r="534" spans="1:32" s="30" customFormat="1" x14ac:dyDescent="0.25">
      <c r="A534" s="19">
        <v>520</v>
      </c>
      <c r="B534" s="20"/>
      <c r="C534" s="123"/>
      <c r="D534" s="20"/>
      <c r="E534" s="20"/>
      <c r="F534" s="20"/>
      <c r="G534" s="140"/>
      <c r="H534" s="197">
        <f t="shared" si="183"/>
        <v>0</v>
      </c>
      <c r="I534" s="135" t="str">
        <f t="shared" si="184"/>
        <v/>
      </c>
      <c r="J534" s="92" t="b">
        <f t="shared" si="185"/>
        <v>0</v>
      </c>
      <c r="K534" s="92" t="str">
        <f t="shared" si="186"/>
        <v/>
      </c>
      <c r="L534" s="92" t="b">
        <f>IF(C534="",FALSE,IFERROR(NOT(MATCH(C534,'Anställda och korttidsarbete'!$C:$C,0)&gt;0),TRUE))</f>
        <v>0</v>
      </c>
      <c r="M534" s="92" t="str">
        <f t="shared" si="187"/>
        <v/>
      </c>
      <c r="N534" s="92" t="b">
        <f t="shared" si="188"/>
        <v>0</v>
      </c>
      <c r="O534" s="92" t="str">
        <f t="shared" si="189"/>
        <v/>
      </c>
      <c r="P534" s="13" t="b">
        <f t="shared" si="190"/>
        <v>0</v>
      </c>
      <c r="Q534" s="92" t="str">
        <f t="shared" si="191"/>
        <v/>
      </c>
      <c r="R534" s="92" t="b">
        <f t="shared" si="192"/>
        <v>0</v>
      </c>
      <c r="S534" s="94" t="e">
        <f t="shared" si="176"/>
        <v>#VALUE!</v>
      </c>
      <c r="T534" s="94" t="e">
        <f t="shared" si="177"/>
        <v>#VALUE!</v>
      </c>
      <c r="U534" s="94" t="e">
        <f t="shared" si="178"/>
        <v>#VALUE!</v>
      </c>
      <c r="V534" s="95" t="e">
        <f t="shared" si="179"/>
        <v>#VALUE!</v>
      </c>
      <c r="W534" s="95" t="e">
        <f t="shared" si="193"/>
        <v>#VALUE!</v>
      </c>
      <c r="X534" s="95" t="b">
        <f t="shared" si="197"/>
        <v>0</v>
      </c>
      <c r="Y534" s="76" t="str">
        <f t="shared" si="180"/>
        <v/>
      </c>
      <c r="Z534" s="94" t="e" cm="1">
        <f t="array" aca="1" ref="Z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AA534" s="94" t="str">
        <f t="shared" si="181"/>
        <v/>
      </c>
      <c r="AB534" s="96" t="b">
        <f t="shared" si="182"/>
        <v>0</v>
      </c>
      <c r="AC534" s="195">
        <f t="shared" si="194"/>
        <v>0</v>
      </c>
      <c r="AD534" s="195">
        <f>SUMIF($C$14:C533,C534,$AC$14:AC533)</f>
        <v>0</v>
      </c>
      <c r="AE534" s="15">
        <f t="shared" si="195"/>
        <v>10000</v>
      </c>
      <c r="AF534" s="195">
        <f t="shared" si="196"/>
        <v>0</v>
      </c>
    </row>
    <row r="535" spans="1:32" s="30" customFormat="1" x14ac:dyDescent="0.25">
      <c r="A535" s="19">
        <v>521</v>
      </c>
      <c r="B535" s="20"/>
      <c r="C535" s="123"/>
      <c r="D535" s="20"/>
      <c r="E535" s="20"/>
      <c r="F535" s="20"/>
      <c r="G535" s="140"/>
      <c r="H535" s="197">
        <f t="shared" si="183"/>
        <v>0</v>
      </c>
      <c r="I535" s="135" t="str">
        <f t="shared" si="184"/>
        <v/>
      </c>
      <c r="J535" s="92" t="b">
        <f t="shared" si="185"/>
        <v>0</v>
      </c>
      <c r="K535" s="92" t="str">
        <f t="shared" si="186"/>
        <v/>
      </c>
      <c r="L535" s="92" t="b">
        <f>IF(C535="",FALSE,IFERROR(NOT(MATCH(C535,'Anställda och korttidsarbete'!$C:$C,0)&gt;0),TRUE))</f>
        <v>0</v>
      </c>
      <c r="M535" s="92" t="str">
        <f t="shared" si="187"/>
        <v/>
      </c>
      <c r="N535" s="92" t="b">
        <f t="shared" si="188"/>
        <v>0</v>
      </c>
      <c r="O535" s="92" t="str">
        <f t="shared" si="189"/>
        <v/>
      </c>
      <c r="P535" s="13" t="b">
        <f t="shared" si="190"/>
        <v>0</v>
      </c>
      <c r="Q535" s="92" t="str">
        <f t="shared" si="191"/>
        <v/>
      </c>
      <c r="R535" s="92" t="b">
        <f t="shared" si="192"/>
        <v>0</v>
      </c>
      <c r="S535" s="94" t="e">
        <f t="shared" si="176"/>
        <v>#VALUE!</v>
      </c>
      <c r="T535" s="94" t="e">
        <f t="shared" si="177"/>
        <v>#VALUE!</v>
      </c>
      <c r="U535" s="94" t="e">
        <f t="shared" si="178"/>
        <v>#VALUE!</v>
      </c>
      <c r="V535" s="95" t="e">
        <f t="shared" si="179"/>
        <v>#VALUE!</v>
      </c>
      <c r="W535" s="95" t="e">
        <f t="shared" si="193"/>
        <v>#VALUE!</v>
      </c>
      <c r="X535" s="95" t="b">
        <f t="shared" si="197"/>
        <v>0</v>
      </c>
      <c r="Y535" s="76" t="str">
        <f t="shared" si="180"/>
        <v/>
      </c>
      <c r="Z535" s="94" t="e" cm="1">
        <f t="array" aca="1" ref="Z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AA535" s="94" t="str">
        <f t="shared" si="181"/>
        <v/>
      </c>
      <c r="AB535" s="96" t="b">
        <f t="shared" si="182"/>
        <v>0</v>
      </c>
      <c r="AC535" s="195">
        <f t="shared" si="194"/>
        <v>0</v>
      </c>
      <c r="AD535" s="195">
        <f>SUMIF($C$14:C534,C535,$AC$14:AC534)</f>
        <v>0</v>
      </c>
      <c r="AE535" s="15">
        <f t="shared" si="195"/>
        <v>10000</v>
      </c>
      <c r="AF535" s="195">
        <f t="shared" si="196"/>
        <v>0</v>
      </c>
    </row>
    <row r="536" spans="1:32" s="30" customFormat="1" x14ac:dyDescent="0.25">
      <c r="A536" s="19">
        <v>522</v>
      </c>
      <c r="B536" s="20"/>
      <c r="C536" s="123"/>
      <c r="D536" s="20"/>
      <c r="E536" s="20"/>
      <c r="F536" s="20"/>
      <c r="G536" s="140"/>
      <c r="H536" s="197">
        <f t="shared" si="183"/>
        <v>0</v>
      </c>
      <c r="I536" s="135" t="str">
        <f t="shared" si="184"/>
        <v/>
      </c>
      <c r="J536" s="92" t="b">
        <f t="shared" si="185"/>
        <v>0</v>
      </c>
      <c r="K536" s="92" t="str">
        <f t="shared" si="186"/>
        <v/>
      </c>
      <c r="L536" s="92" t="b">
        <f>IF(C536="",FALSE,IFERROR(NOT(MATCH(C536,'Anställda och korttidsarbete'!$C:$C,0)&gt;0),TRUE))</f>
        <v>0</v>
      </c>
      <c r="M536" s="92" t="str">
        <f t="shared" si="187"/>
        <v/>
      </c>
      <c r="N536" s="92" t="b">
        <f t="shared" si="188"/>
        <v>0</v>
      </c>
      <c r="O536" s="92" t="str">
        <f t="shared" si="189"/>
        <v/>
      </c>
      <c r="P536" s="13" t="b">
        <f t="shared" si="190"/>
        <v>0</v>
      </c>
      <c r="Q536" s="92" t="str">
        <f t="shared" si="191"/>
        <v/>
      </c>
      <c r="R536" s="92" t="b">
        <f t="shared" si="192"/>
        <v>0</v>
      </c>
      <c r="S536" s="94" t="e">
        <f t="shared" si="176"/>
        <v>#VALUE!</v>
      </c>
      <c r="T536" s="94" t="e">
        <f t="shared" si="177"/>
        <v>#VALUE!</v>
      </c>
      <c r="U536" s="94" t="e">
        <f t="shared" si="178"/>
        <v>#VALUE!</v>
      </c>
      <c r="V536" s="95" t="e">
        <f t="shared" si="179"/>
        <v>#VALUE!</v>
      </c>
      <c r="W536" s="95" t="e">
        <f t="shared" si="193"/>
        <v>#VALUE!</v>
      </c>
      <c r="X536" s="95" t="b">
        <f t="shared" si="197"/>
        <v>0</v>
      </c>
      <c r="Y536" s="76" t="str">
        <f t="shared" si="180"/>
        <v/>
      </c>
      <c r="Z536" s="94" t="e" cm="1">
        <f t="array" aca="1" ref="Z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AA536" s="94" t="str">
        <f t="shared" si="181"/>
        <v/>
      </c>
      <c r="AB536" s="96" t="b">
        <f t="shared" si="182"/>
        <v>0</v>
      </c>
      <c r="AC536" s="195">
        <f t="shared" si="194"/>
        <v>0</v>
      </c>
      <c r="AD536" s="195">
        <f>SUMIF($C$14:C535,C536,$AC$14:AC535)</f>
        <v>0</v>
      </c>
      <c r="AE536" s="15">
        <f t="shared" si="195"/>
        <v>10000</v>
      </c>
      <c r="AF536" s="195">
        <f t="shared" si="196"/>
        <v>0</v>
      </c>
    </row>
    <row r="537" spans="1:32" s="30" customFormat="1" x14ac:dyDescent="0.25">
      <c r="A537" s="19">
        <v>523</v>
      </c>
      <c r="B537" s="20"/>
      <c r="C537" s="123"/>
      <c r="D537" s="20"/>
      <c r="E537" s="20"/>
      <c r="F537" s="20"/>
      <c r="G537" s="140"/>
      <c r="H537" s="197">
        <f t="shared" si="183"/>
        <v>0</v>
      </c>
      <c r="I537" s="135" t="str">
        <f t="shared" si="184"/>
        <v/>
      </c>
      <c r="J537" s="92" t="b">
        <f t="shared" si="185"/>
        <v>0</v>
      </c>
      <c r="K537" s="92" t="str">
        <f t="shared" si="186"/>
        <v/>
      </c>
      <c r="L537" s="92" t="b">
        <f>IF(C537="",FALSE,IFERROR(NOT(MATCH(C537,'Anställda och korttidsarbete'!$C:$C,0)&gt;0),TRUE))</f>
        <v>0</v>
      </c>
      <c r="M537" s="92" t="str">
        <f t="shared" si="187"/>
        <v/>
      </c>
      <c r="N537" s="92" t="b">
        <f t="shared" si="188"/>
        <v>0</v>
      </c>
      <c r="O537" s="92" t="str">
        <f t="shared" si="189"/>
        <v/>
      </c>
      <c r="P537" s="13" t="b">
        <f t="shared" si="190"/>
        <v>0</v>
      </c>
      <c r="Q537" s="92" t="str">
        <f t="shared" si="191"/>
        <v/>
      </c>
      <c r="R537" s="92" t="b">
        <f t="shared" si="192"/>
        <v>0</v>
      </c>
      <c r="S537" s="94" t="e">
        <f t="shared" si="176"/>
        <v>#VALUE!</v>
      </c>
      <c r="T537" s="94" t="e">
        <f t="shared" si="177"/>
        <v>#VALUE!</v>
      </c>
      <c r="U537" s="94" t="e">
        <f t="shared" si="178"/>
        <v>#VALUE!</v>
      </c>
      <c r="V537" s="95" t="e">
        <f t="shared" si="179"/>
        <v>#VALUE!</v>
      </c>
      <c r="W537" s="95" t="e">
        <f t="shared" si="193"/>
        <v>#VALUE!</v>
      </c>
      <c r="X537" s="95" t="b">
        <f t="shared" si="197"/>
        <v>0</v>
      </c>
      <c r="Y537" s="76" t="str">
        <f t="shared" si="180"/>
        <v/>
      </c>
      <c r="Z537" s="94" t="e" cm="1">
        <f t="array" aca="1" ref="Z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AA537" s="94" t="str">
        <f t="shared" si="181"/>
        <v/>
      </c>
      <c r="AB537" s="96" t="b">
        <f t="shared" si="182"/>
        <v>0</v>
      </c>
      <c r="AC537" s="195">
        <f t="shared" si="194"/>
        <v>0</v>
      </c>
      <c r="AD537" s="195">
        <f>SUMIF($C$14:C536,C537,$AC$14:AC536)</f>
        <v>0</v>
      </c>
      <c r="AE537" s="15">
        <f t="shared" si="195"/>
        <v>10000</v>
      </c>
      <c r="AF537" s="195">
        <f t="shared" si="196"/>
        <v>0</v>
      </c>
    </row>
    <row r="538" spans="1:32" s="30" customFormat="1" x14ac:dyDescent="0.25">
      <c r="A538" s="19">
        <v>524</v>
      </c>
      <c r="B538" s="20"/>
      <c r="C538" s="123"/>
      <c r="D538" s="20"/>
      <c r="E538" s="20"/>
      <c r="F538" s="20"/>
      <c r="G538" s="140"/>
      <c r="H538" s="197">
        <f t="shared" si="183"/>
        <v>0</v>
      </c>
      <c r="I538" s="135" t="str">
        <f t="shared" si="184"/>
        <v/>
      </c>
      <c r="J538" s="92" t="b">
        <f t="shared" si="185"/>
        <v>0</v>
      </c>
      <c r="K538" s="92" t="str">
        <f t="shared" si="186"/>
        <v/>
      </c>
      <c r="L538" s="92" t="b">
        <f>IF(C538="",FALSE,IFERROR(NOT(MATCH(C538,'Anställda och korttidsarbete'!$C:$C,0)&gt;0),TRUE))</f>
        <v>0</v>
      </c>
      <c r="M538" s="92" t="str">
        <f t="shared" si="187"/>
        <v/>
      </c>
      <c r="N538" s="92" t="b">
        <f t="shared" si="188"/>
        <v>0</v>
      </c>
      <c r="O538" s="92" t="str">
        <f t="shared" si="189"/>
        <v/>
      </c>
      <c r="P538" s="13" t="b">
        <f t="shared" si="190"/>
        <v>0</v>
      </c>
      <c r="Q538" s="92" t="str">
        <f t="shared" si="191"/>
        <v/>
      </c>
      <c r="R538" s="92" t="b">
        <f t="shared" si="192"/>
        <v>0</v>
      </c>
      <c r="S538" s="94" t="e">
        <f t="shared" si="176"/>
        <v>#VALUE!</v>
      </c>
      <c r="T538" s="94" t="e">
        <f t="shared" si="177"/>
        <v>#VALUE!</v>
      </c>
      <c r="U538" s="94" t="e">
        <f t="shared" si="178"/>
        <v>#VALUE!</v>
      </c>
      <c r="V538" s="95" t="e">
        <f t="shared" si="179"/>
        <v>#VALUE!</v>
      </c>
      <c r="W538" s="95" t="e">
        <f t="shared" si="193"/>
        <v>#VALUE!</v>
      </c>
      <c r="X538" s="95" t="b">
        <f t="shared" si="197"/>
        <v>0</v>
      </c>
      <c r="Y538" s="76" t="str">
        <f t="shared" si="180"/>
        <v/>
      </c>
      <c r="Z538" s="94" t="e" cm="1">
        <f t="array" aca="1" ref="Z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AA538" s="94" t="str">
        <f t="shared" si="181"/>
        <v/>
      </c>
      <c r="AB538" s="96" t="b">
        <f t="shared" si="182"/>
        <v>0</v>
      </c>
      <c r="AC538" s="195">
        <f t="shared" si="194"/>
        <v>0</v>
      </c>
      <c r="AD538" s="195">
        <f>SUMIF($C$14:C537,C538,$AC$14:AC537)</f>
        <v>0</v>
      </c>
      <c r="AE538" s="15">
        <f t="shared" si="195"/>
        <v>10000</v>
      </c>
      <c r="AF538" s="195">
        <f t="shared" si="196"/>
        <v>0</v>
      </c>
    </row>
    <row r="539" spans="1:32" s="30" customFormat="1" x14ac:dyDescent="0.25">
      <c r="A539" s="19">
        <v>525</v>
      </c>
      <c r="B539" s="20"/>
      <c r="C539" s="123"/>
      <c r="D539" s="20"/>
      <c r="E539" s="20"/>
      <c r="F539" s="20"/>
      <c r="G539" s="140"/>
      <c r="H539" s="197">
        <f t="shared" si="183"/>
        <v>0</v>
      </c>
      <c r="I539" s="135" t="str">
        <f t="shared" si="184"/>
        <v/>
      </c>
      <c r="J539" s="92" t="b">
        <f t="shared" si="185"/>
        <v>0</v>
      </c>
      <c r="K539" s="92" t="str">
        <f t="shared" si="186"/>
        <v/>
      </c>
      <c r="L539" s="92" t="b">
        <f>IF(C539="",FALSE,IFERROR(NOT(MATCH(C539,'Anställda och korttidsarbete'!$C:$C,0)&gt;0),TRUE))</f>
        <v>0</v>
      </c>
      <c r="M539" s="92" t="str">
        <f t="shared" si="187"/>
        <v/>
      </c>
      <c r="N539" s="92" t="b">
        <f t="shared" si="188"/>
        <v>0</v>
      </c>
      <c r="O539" s="92" t="str">
        <f t="shared" si="189"/>
        <v/>
      </c>
      <c r="P539" s="13" t="b">
        <f t="shared" si="190"/>
        <v>0</v>
      </c>
      <c r="Q539" s="92" t="str">
        <f t="shared" si="191"/>
        <v/>
      </c>
      <c r="R539" s="92" t="b">
        <f t="shared" si="192"/>
        <v>0</v>
      </c>
      <c r="S539" s="94" t="e">
        <f t="shared" si="176"/>
        <v>#VALUE!</v>
      </c>
      <c r="T539" s="94" t="e">
        <f t="shared" si="177"/>
        <v>#VALUE!</v>
      </c>
      <c r="U539" s="94" t="e">
        <f t="shared" si="178"/>
        <v>#VALUE!</v>
      </c>
      <c r="V539" s="95" t="e">
        <f t="shared" si="179"/>
        <v>#VALUE!</v>
      </c>
      <c r="W539" s="95" t="e">
        <f t="shared" si="193"/>
        <v>#VALUE!</v>
      </c>
      <c r="X539" s="95" t="b">
        <f t="shared" si="197"/>
        <v>0</v>
      </c>
      <c r="Y539" s="76" t="str">
        <f t="shared" si="180"/>
        <v/>
      </c>
      <c r="Z539" s="94" t="e" cm="1">
        <f t="array" aca="1" ref="Z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AA539" s="94" t="str">
        <f t="shared" si="181"/>
        <v/>
      </c>
      <c r="AB539" s="96" t="b">
        <f t="shared" si="182"/>
        <v>0</v>
      </c>
      <c r="AC539" s="195">
        <f t="shared" si="194"/>
        <v>0</v>
      </c>
      <c r="AD539" s="195">
        <f>SUMIF($C$14:C538,C539,$AC$14:AC538)</f>
        <v>0</v>
      </c>
      <c r="AE539" s="15">
        <f t="shared" si="195"/>
        <v>10000</v>
      </c>
      <c r="AF539" s="195">
        <f t="shared" si="196"/>
        <v>0</v>
      </c>
    </row>
    <row r="540" spans="1:32" s="30" customFormat="1" x14ac:dyDescent="0.25">
      <c r="A540" s="19">
        <v>526</v>
      </c>
      <c r="B540" s="20"/>
      <c r="C540" s="123"/>
      <c r="D540" s="20"/>
      <c r="E540" s="20"/>
      <c r="F540" s="20"/>
      <c r="G540" s="140"/>
      <c r="H540" s="197">
        <f t="shared" si="183"/>
        <v>0</v>
      </c>
      <c r="I540" s="135" t="str">
        <f t="shared" si="184"/>
        <v/>
      </c>
      <c r="J540" s="92" t="b">
        <f t="shared" si="185"/>
        <v>0</v>
      </c>
      <c r="K540" s="92" t="str">
        <f t="shared" si="186"/>
        <v/>
      </c>
      <c r="L540" s="92" t="b">
        <f>IF(C540="",FALSE,IFERROR(NOT(MATCH(C540,'Anställda och korttidsarbete'!$C:$C,0)&gt;0),TRUE))</f>
        <v>0</v>
      </c>
      <c r="M540" s="92" t="str">
        <f t="shared" si="187"/>
        <v/>
      </c>
      <c r="N540" s="92" t="b">
        <f t="shared" si="188"/>
        <v>0</v>
      </c>
      <c r="O540" s="92" t="str">
        <f t="shared" si="189"/>
        <v/>
      </c>
      <c r="P540" s="13" t="b">
        <f t="shared" si="190"/>
        <v>0</v>
      </c>
      <c r="Q540" s="92" t="str">
        <f t="shared" si="191"/>
        <v/>
      </c>
      <c r="R540" s="92" t="b">
        <f t="shared" si="192"/>
        <v>0</v>
      </c>
      <c r="S540" s="94" t="e">
        <f t="shared" si="176"/>
        <v>#VALUE!</v>
      </c>
      <c r="T540" s="94" t="e">
        <f t="shared" si="177"/>
        <v>#VALUE!</v>
      </c>
      <c r="U540" s="94" t="e">
        <f t="shared" si="178"/>
        <v>#VALUE!</v>
      </c>
      <c r="V540" s="95" t="e">
        <f t="shared" si="179"/>
        <v>#VALUE!</v>
      </c>
      <c r="W540" s="95" t="e">
        <f t="shared" si="193"/>
        <v>#VALUE!</v>
      </c>
      <c r="X540" s="95" t="b">
        <f t="shared" si="197"/>
        <v>0</v>
      </c>
      <c r="Y540" s="76" t="str">
        <f t="shared" si="180"/>
        <v/>
      </c>
      <c r="Z540" s="94" t="e" cm="1">
        <f t="array" aca="1" ref="Z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AA540" s="94" t="str">
        <f t="shared" si="181"/>
        <v/>
      </c>
      <c r="AB540" s="96" t="b">
        <f t="shared" si="182"/>
        <v>0</v>
      </c>
      <c r="AC540" s="195">
        <f t="shared" si="194"/>
        <v>0</v>
      </c>
      <c r="AD540" s="195">
        <f>SUMIF($C$14:C539,C540,$AC$14:AC539)</f>
        <v>0</v>
      </c>
      <c r="AE540" s="15">
        <f t="shared" si="195"/>
        <v>10000</v>
      </c>
      <c r="AF540" s="195">
        <f t="shared" si="196"/>
        <v>0</v>
      </c>
    </row>
    <row r="541" spans="1:32" s="30" customFormat="1" x14ac:dyDescent="0.25">
      <c r="A541" s="19">
        <v>527</v>
      </c>
      <c r="B541" s="20"/>
      <c r="C541" s="123"/>
      <c r="D541" s="20"/>
      <c r="E541" s="20"/>
      <c r="F541" s="20"/>
      <c r="G541" s="140"/>
      <c r="H541" s="197">
        <f t="shared" si="183"/>
        <v>0</v>
      </c>
      <c r="I541" s="135" t="str">
        <f t="shared" si="184"/>
        <v/>
      </c>
      <c r="J541" s="92" t="b">
        <f t="shared" si="185"/>
        <v>0</v>
      </c>
      <c r="K541" s="92" t="str">
        <f t="shared" si="186"/>
        <v/>
      </c>
      <c r="L541" s="92" t="b">
        <f>IF(C541="",FALSE,IFERROR(NOT(MATCH(C541,'Anställda och korttidsarbete'!$C:$C,0)&gt;0),TRUE))</f>
        <v>0</v>
      </c>
      <c r="M541" s="92" t="str">
        <f t="shared" si="187"/>
        <v/>
      </c>
      <c r="N541" s="92" t="b">
        <f t="shared" si="188"/>
        <v>0</v>
      </c>
      <c r="O541" s="92" t="str">
        <f t="shared" si="189"/>
        <v/>
      </c>
      <c r="P541" s="13" t="b">
        <f t="shared" si="190"/>
        <v>0</v>
      </c>
      <c r="Q541" s="92" t="str">
        <f t="shared" si="191"/>
        <v/>
      </c>
      <c r="R541" s="92" t="b">
        <f t="shared" si="192"/>
        <v>0</v>
      </c>
      <c r="S541" s="94" t="e">
        <f t="shared" si="176"/>
        <v>#VALUE!</v>
      </c>
      <c r="T541" s="94" t="e">
        <f t="shared" si="177"/>
        <v>#VALUE!</v>
      </c>
      <c r="U541" s="94" t="e">
        <f t="shared" si="178"/>
        <v>#VALUE!</v>
      </c>
      <c r="V541" s="95" t="e">
        <f t="shared" si="179"/>
        <v>#VALUE!</v>
      </c>
      <c r="W541" s="95" t="e">
        <f t="shared" si="193"/>
        <v>#VALUE!</v>
      </c>
      <c r="X541" s="95" t="b">
        <f t="shared" si="197"/>
        <v>0</v>
      </c>
      <c r="Y541" s="76" t="str">
        <f t="shared" si="180"/>
        <v/>
      </c>
      <c r="Z541" s="94" t="e" cm="1">
        <f t="array" aca="1" ref="Z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AA541" s="94" t="str">
        <f t="shared" si="181"/>
        <v/>
      </c>
      <c r="AB541" s="96" t="b">
        <f t="shared" si="182"/>
        <v>0</v>
      </c>
      <c r="AC541" s="195">
        <f t="shared" si="194"/>
        <v>0</v>
      </c>
      <c r="AD541" s="195">
        <f>SUMIF($C$14:C540,C541,$AC$14:AC540)</f>
        <v>0</v>
      </c>
      <c r="AE541" s="15">
        <f t="shared" si="195"/>
        <v>10000</v>
      </c>
      <c r="AF541" s="195">
        <f t="shared" si="196"/>
        <v>0</v>
      </c>
    </row>
    <row r="542" spans="1:32" s="30" customFormat="1" x14ac:dyDescent="0.25">
      <c r="A542" s="19">
        <v>528</v>
      </c>
      <c r="B542" s="20"/>
      <c r="C542" s="123"/>
      <c r="D542" s="20"/>
      <c r="E542" s="20"/>
      <c r="F542" s="20"/>
      <c r="G542" s="140"/>
      <c r="H542" s="197">
        <f t="shared" si="183"/>
        <v>0</v>
      </c>
      <c r="I542" s="135" t="str">
        <f t="shared" si="184"/>
        <v/>
      </c>
      <c r="J542" s="92" t="b">
        <f t="shared" si="185"/>
        <v>0</v>
      </c>
      <c r="K542" s="92" t="str">
        <f t="shared" si="186"/>
        <v/>
      </c>
      <c r="L542" s="92" t="b">
        <f>IF(C542="",FALSE,IFERROR(NOT(MATCH(C542,'Anställda och korttidsarbete'!$C:$C,0)&gt;0),TRUE))</f>
        <v>0</v>
      </c>
      <c r="M542" s="92" t="str">
        <f t="shared" si="187"/>
        <v/>
      </c>
      <c r="N542" s="92" t="b">
        <f t="shared" si="188"/>
        <v>0</v>
      </c>
      <c r="O542" s="92" t="str">
        <f t="shared" si="189"/>
        <v/>
      </c>
      <c r="P542" s="13" t="b">
        <f t="shared" si="190"/>
        <v>0</v>
      </c>
      <c r="Q542" s="92" t="str">
        <f t="shared" si="191"/>
        <v/>
      </c>
      <c r="R542" s="92" t="b">
        <f t="shared" si="192"/>
        <v>0</v>
      </c>
      <c r="S542" s="94" t="e">
        <f t="shared" si="176"/>
        <v>#VALUE!</v>
      </c>
      <c r="T542" s="94" t="e">
        <f t="shared" si="177"/>
        <v>#VALUE!</v>
      </c>
      <c r="U542" s="94" t="e">
        <f t="shared" si="178"/>
        <v>#VALUE!</v>
      </c>
      <c r="V542" s="95" t="e">
        <f t="shared" si="179"/>
        <v>#VALUE!</v>
      </c>
      <c r="W542" s="95" t="e">
        <f t="shared" si="193"/>
        <v>#VALUE!</v>
      </c>
      <c r="X542" s="95" t="b">
        <f t="shared" si="197"/>
        <v>0</v>
      </c>
      <c r="Y542" s="76" t="str">
        <f t="shared" si="180"/>
        <v/>
      </c>
      <c r="Z542" s="94" t="e" cm="1">
        <f t="array" aca="1" ref="Z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AA542" s="94" t="str">
        <f t="shared" si="181"/>
        <v/>
      </c>
      <c r="AB542" s="96" t="b">
        <f t="shared" si="182"/>
        <v>0</v>
      </c>
      <c r="AC542" s="195">
        <f t="shared" si="194"/>
        <v>0</v>
      </c>
      <c r="AD542" s="195">
        <f>SUMIF($C$14:C541,C542,$AC$14:AC541)</f>
        <v>0</v>
      </c>
      <c r="AE542" s="15">
        <f t="shared" si="195"/>
        <v>10000</v>
      </c>
      <c r="AF542" s="195">
        <f t="shared" si="196"/>
        <v>0</v>
      </c>
    </row>
    <row r="543" spans="1:32" s="30" customFormat="1" x14ac:dyDescent="0.25">
      <c r="A543" s="19">
        <v>529</v>
      </c>
      <c r="B543" s="20"/>
      <c r="C543" s="123"/>
      <c r="D543" s="20"/>
      <c r="E543" s="20"/>
      <c r="F543" s="20"/>
      <c r="G543" s="140"/>
      <c r="H543" s="197">
        <f t="shared" si="183"/>
        <v>0</v>
      </c>
      <c r="I543" s="135" t="str">
        <f t="shared" si="184"/>
        <v/>
      </c>
      <c r="J543" s="92" t="b">
        <f t="shared" si="185"/>
        <v>0</v>
      </c>
      <c r="K543" s="92" t="str">
        <f t="shared" si="186"/>
        <v/>
      </c>
      <c r="L543" s="92" t="b">
        <f>IF(C543="",FALSE,IFERROR(NOT(MATCH(C543,'Anställda och korttidsarbete'!$C:$C,0)&gt;0),TRUE))</f>
        <v>0</v>
      </c>
      <c r="M543" s="92" t="str">
        <f t="shared" si="187"/>
        <v/>
      </c>
      <c r="N543" s="92" t="b">
        <f t="shared" si="188"/>
        <v>0</v>
      </c>
      <c r="O543" s="92" t="str">
        <f t="shared" si="189"/>
        <v/>
      </c>
      <c r="P543" s="13" t="b">
        <f t="shared" si="190"/>
        <v>0</v>
      </c>
      <c r="Q543" s="92" t="str">
        <f t="shared" si="191"/>
        <v/>
      </c>
      <c r="R543" s="92" t="b">
        <f t="shared" si="192"/>
        <v>0</v>
      </c>
      <c r="S543" s="94" t="e">
        <f t="shared" si="176"/>
        <v>#VALUE!</v>
      </c>
      <c r="T543" s="94" t="e">
        <f t="shared" si="177"/>
        <v>#VALUE!</v>
      </c>
      <c r="U543" s="94" t="e">
        <f t="shared" si="178"/>
        <v>#VALUE!</v>
      </c>
      <c r="V543" s="95" t="e">
        <f t="shared" si="179"/>
        <v>#VALUE!</v>
      </c>
      <c r="W543" s="95" t="e">
        <f t="shared" si="193"/>
        <v>#VALUE!</v>
      </c>
      <c r="X543" s="95" t="b">
        <f t="shared" si="197"/>
        <v>0</v>
      </c>
      <c r="Y543" s="76" t="str">
        <f t="shared" si="180"/>
        <v/>
      </c>
      <c r="Z543" s="94" t="e" cm="1">
        <f t="array" aca="1" ref="Z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AA543" s="94" t="str">
        <f t="shared" si="181"/>
        <v/>
      </c>
      <c r="AB543" s="96" t="b">
        <f t="shared" si="182"/>
        <v>0</v>
      </c>
      <c r="AC543" s="195">
        <f t="shared" si="194"/>
        <v>0</v>
      </c>
      <c r="AD543" s="195">
        <f>SUMIF($C$14:C542,C543,$AC$14:AC542)</f>
        <v>0</v>
      </c>
      <c r="AE543" s="15">
        <f t="shared" si="195"/>
        <v>10000</v>
      </c>
      <c r="AF543" s="195">
        <f t="shared" si="196"/>
        <v>0</v>
      </c>
    </row>
    <row r="544" spans="1:32" s="30" customFormat="1" x14ac:dyDescent="0.25">
      <c r="A544" s="19">
        <v>530</v>
      </c>
      <c r="B544" s="20"/>
      <c r="C544" s="123"/>
      <c r="D544" s="20"/>
      <c r="E544" s="20"/>
      <c r="F544" s="20"/>
      <c r="G544" s="140"/>
      <c r="H544" s="197">
        <f t="shared" si="183"/>
        <v>0</v>
      </c>
      <c r="I544" s="135" t="str">
        <f t="shared" si="184"/>
        <v/>
      </c>
      <c r="J544" s="92" t="b">
        <f t="shared" si="185"/>
        <v>0</v>
      </c>
      <c r="K544" s="92" t="str">
        <f t="shared" si="186"/>
        <v/>
      </c>
      <c r="L544" s="92" t="b">
        <f>IF(C544="",FALSE,IFERROR(NOT(MATCH(C544,'Anställda och korttidsarbete'!$C:$C,0)&gt;0),TRUE))</f>
        <v>0</v>
      </c>
      <c r="M544" s="92" t="str">
        <f t="shared" si="187"/>
        <v/>
      </c>
      <c r="N544" s="92" t="b">
        <f t="shared" si="188"/>
        <v>0</v>
      </c>
      <c r="O544" s="92" t="str">
        <f t="shared" si="189"/>
        <v/>
      </c>
      <c r="P544" s="13" t="b">
        <f t="shared" si="190"/>
        <v>0</v>
      </c>
      <c r="Q544" s="92" t="str">
        <f t="shared" si="191"/>
        <v/>
      </c>
      <c r="R544" s="92" t="b">
        <f t="shared" si="192"/>
        <v>0</v>
      </c>
      <c r="S544" s="94" t="e">
        <f t="shared" si="176"/>
        <v>#VALUE!</v>
      </c>
      <c r="T544" s="94" t="e">
        <f t="shared" si="177"/>
        <v>#VALUE!</v>
      </c>
      <c r="U544" s="94" t="e">
        <f t="shared" si="178"/>
        <v>#VALUE!</v>
      </c>
      <c r="V544" s="95" t="e">
        <f t="shared" si="179"/>
        <v>#VALUE!</v>
      </c>
      <c r="W544" s="95" t="e">
        <f t="shared" si="193"/>
        <v>#VALUE!</v>
      </c>
      <c r="X544" s="95" t="b">
        <f t="shared" si="197"/>
        <v>0</v>
      </c>
      <c r="Y544" s="76" t="str">
        <f t="shared" si="180"/>
        <v/>
      </c>
      <c r="Z544" s="94" t="e" cm="1">
        <f t="array" aca="1" ref="Z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AA544" s="94" t="str">
        <f t="shared" si="181"/>
        <v/>
      </c>
      <c r="AB544" s="96" t="b">
        <f t="shared" si="182"/>
        <v>0</v>
      </c>
      <c r="AC544" s="195">
        <f t="shared" si="194"/>
        <v>0</v>
      </c>
      <c r="AD544" s="195">
        <f>SUMIF($C$14:C543,C544,$AC$14:AC543)</f>
        <v>0</v>
      </c>
      <c r="AE544" s="15">
        <f t="shared" si="195"/>
        <v>10000</v>
      </c>
      <c r="AF544" s="195">
        <f t="shared" si="196"/>
        <v>0</v>
      </c>
    </row>
    <row r="545" spans="1:32" s="30" customFormat="1" x14ac:dyDescent="0.25">
      <c r="A545" s="19">
        <v>531</v>
      </c>
      <c r="B545" s="20"/>
      <c r="C545" s="123"/>
      <c r="D545" s="20"/>
      <c r="E545" s="20"/>
      <c r="F545" s="20"/>
      <c r="G545" s="140"/>
      <c r="H545" s="197">
        <f t="shared" si="183"/>
        <v>0</v>
      </c>
      <c r="I545" s="135" t="str">
        <f t="shared" si="184"/>
        <v/>
      </c>
      <c r="J545" s="92" t="b">
        <f t="shared" si="185"/>
        <v>0</v>
      </c>
      <c r="K545" s="92" t="str">
        <f t="shared" si="186"/>
        <v/>
      </c>
      <c r="L545" s="92" t="b">
        <f>IF(C545="",FALSE,IFERROR(NOT(MATCH(C545,'Anställda och korttidsarbete'!$C:$C,0)&gt;0),TRUE))</f>
        <v>0</v>
      </c>
      <c r="M545" s="92" t="str">
        <f t="shared" si="187"/>
        <v/>
      </c>
      <c r="N545" s="92" t="b">
        <f t="shared" si="188"/>
        <v>0</v>
      </c>
      <c r="O545" s="92" t="str">
        <f t="shared" si="189"/>
        <v/>
      </c>
      <c r="P545" s="13" t="b">
        <f t="shared" si="190"/>
        <v>0</v>
      </c>
      <c r="Q545" s="92" t="str">
        <f t="shared" si="191"/>
        <v/>
      </c>
      <c r="R545" s="92" t="b">
        <f t="shared" si="192"/>
        <v>0</v>
      </c>
      <c r="S545" s="94" t="e">
        <f t="shared" si="176"/>
        <v>#VALUE!</v>
      </c>
      <c r="T545" s="94" t="e">
        <f t="shared" si="177"/>
        <v>#VALUE!</v>
      </c>
      <c r="U545" s="94" t="e">
        <f t="shared" si="178"/>
        <v>#VALUE!</v>
      </c>
      <c r="V545" s="95" t="e">
        <f t="shared" si="179"/>
        <v>#VALUE!</v>
      </c>
      <c r="W545" s="95" t="e">
        <f t="shared" si="193"/>
        <v>#VALUE!</v>
      </c>
      <c r="X545" s="95" t="b">
        <f t="shared" si="197"/>
        <v>0</v>
      </c>
      <c r="Y545" s="76" t="str">
        <f t="shared" si="180"/>
        <v/>
      </c>
      <c r="Z545" s="94" t="e" cm="1">
        <f t="array" aca="1" ref="Z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AA545" s="94" t="str">
        <f t="shared" si="181"/>
        <v/>
      </c>
      <c r="AB545" s="96" t="b">
        <f t="shared" si="182"/>
        <v>0</v>
      </c>
      <c r="AC545" s="195">
        <f t="shared" si="194"/>
        <v>0</v>
      </c>
      <c r="AD545" s="195">
        <f>SUMIF($C$14:C544,C545,$AC$14:AC544)</f>
        <v>0</v>
      </c>
      <c r="AE545" s="15">
        <f t="shared" si="195"/>
        <v>10000</v>
      </c>
      <c r="AF545" s="195">
        <f t="shared" si="196"/>
        <v>0</v>
      </c>
    </row>
    <row r="546" spans="1:32" s="30" customFormat="1" x14ac:dyDescent="0.25">
      <c r="A546" s="19">
        <v>532</v>
      </c>
      <c r="B546" s="20"/>
      <c r="C546" s="123"/>
      <c r="D546" s="20"/>
      <c r="E546" s="20"/>
      <c r="F546" s="20"/>
      <c r="G546" s="140"/>
      <c r="H546" s="197">
        <f t="shared" si="183"/>
        <v>0</v>
      </c>
      <c r="I546" s="135" t="str">
        <f t="shared" si="184"/>
        <v/>
      </c>
      <c r="J546" s="92" t="b">
        <f t="shared" si="185"/>
        <v>0</v>
      </c>
      <c r="K546" s="92" t="str">
        <f t="shared" si="186"/>
        <v/>
      </c>
      <c r="L546" s="92" t="b">
        <f>IF(C546="",FALSE,IFERROR(NOT(MATCH(C546,'Anställda och korttidsarbete'!$C:$C,0)&gt;0),TRUE))</f>
        <v>0</v>
      </c>
      <c r="M546" s="92" t="str">
        <f t="shared" si="187"/>
        <v/>
      </c>
      <c r="N546" s="92" t="b">
        <f t="shared" si="188"/>
        <v>0</v>
      </c>
      <c r="O546" s="92" t="str">
        <f t="shared" si="189"/>
        <v/>
      </c>
      <c r="P546" s="13" t="b">
        <f t="shared" si="190"/>
        <v>0</v>
      </c>
      <c r="Q546" s="92" t="str">
        <f t="shared" si="191"/>
        <v/>
      </c>
      <c r="R546" s="92" t="b">
        <f t="shared" si="192"/>
        <v>0</v>
      </c>
      <c r="S546" s="94" t="e">
        <f t="shared" si="176"/>
        <v>#VALUE!</v>
      </c>
      <c r="T546" s="94" t="e">
        <f t="shared" si="177"/>
        <v>#VALUE!</v>
      </c>
      <c r="U546" s="94" t="e">
        <f t="shared" si="178"/>
        <v>#VALUE!</v>
      </c>
      <c r="V546" s="95" t="e">
        <f t="shared" si="179"/>
        <v>#VALUE!</v>
      </c>
      <c r="W546" s="95" t="e">
        <f t="shared" si="193"/>
        <v>#VALUE!</v>
      </c>
      <c r="X546" s="95" t="b">
        <f t="shared" si="197"/>
        <v>0</v>
      </c>
      <c r="Y546" s="76" t="str">
        <f t="shared" si="180"/>
        <v/>
      </c>
      <c r="Z546" s="94" t="e" cm="1">
        <f t="array" aca="1" ref="Z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AA546" s="94" t="str">
        <f t="shared" si="181"/>
        <v/>
      </c>
      <c r="AB546" s="96" t="b">
        <f t="shared" si="182"/>
        <v>0</v>
      </c>
      <c r="AC546" s="195">
        <f t="shared" si="194"/>
        <v>0</v>
      </c>
      <c r="AD546" s="195">
        <f>SUMIF($C$14:C545,C546,$AC$14:AC545)</f>
        <v>0</v>
      </c>
      <c r="AE546" s="15">
        <f t="shared" si="195"/>
        <v>10000</v>
      </c>
      <c r="AF546" s="195">
        <f t="shared" si="196"/>
        <v>0</v>
      </c>
    </row>
    <row r="547" spans="1:32" s="30" customFormat="1" x14ac:dyDescent="0.25">
      <c r="A547" s="19">
        <v>533</v>
      </c>
      <c r="B547" s="20"/>
      <c r="C547" s="123"/>
      <c r="D547" s="20"/>
      <c r="E547" s="20"/>
      <c r="F547" s="20"/>
      <c r="G547" s="140"/>
      <c r="H547" s="197">
        <f t="shared" si="183"/>
        <v>0</v>
      </c>
      <c r="I547" s="135" t="str">
        <f t="shared" si="184"/>
        <v/>
      </c>
      <c r="J547" s="92" t="b">
        <f t="shared" si="185"/>
        <v>0</v>
      </c>
      <c r="K547" s="92" t="str">
        <f t="shared" si="186"/>
        <v/>
      </c>
      <c r="L547" s="92" t="b">
        <f>IF(C547="",FALSE,IFERROR(NOT(MATCH(C547,'Anställda och korttidsarbete'!$C:$C,0)&gt;0),TRUE))</f>
        <v>0</v>
      </c>
      <c r="M547" s="92" t="str">
        <f t="shared" si="187"/>
        <v/>
      </c>
      <c r="N547" s="92" t="b">
        <f t="shared" si="188"/>
        <v>0</v>
      </c>
      <c r="O547" s="92" t="str">
        <f t="shared" si="189"/>
        <v/>
      </c>
      <c r="P547" s="13" t="b">
        <f t="shared" si="190"/>
        <v>0</v>
      </c>
      <c r="Q547" s="92" t="str">
        <f t="shared" si="191"/>
        <v/>
      </c>
      <c r="R547" s="92" t="b">
        <f t="shared" si="192"/>
        <v>0</v>
      </c>
      <c r="S547" s="94" t="e">
        <f t="shared" si="176"/>
        <v>#VALUE!</v>
      </c>
      <c r="T547" s="94" t="e">
        <f t="shared" si="177"/>
        <v>#VALUE!</v>
      </c>
      <c r="U547" s="94" t="e">
        <f t="shared" si="178"/>
        <v>#VALUE!</v>
      </c>
      <c r="V547" s="95" t="e">
        <f t="shared" si="179"/>
        <v>#VALUE!</v>
      </c>
      <c r="W547" s="95" t="e">
        <f t="shared" si="193"/>
        <v>#VALUE!</v>
      </c>
      <c r="X547" s="95" t="b">
        <f t="shared" si="197"/>
        <v>0</v>
      </c>
      <c r="Y547" s="76" t="str">
        <f t="shared" si="180"/>
        <v/>
      </c>
      <c r="Z547" s="94" t="e" cm="1">
        <f t="array" aca="1" ref="Z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AA547" s="94" t="str">
        <f t="shared" si="181"/>
        <v/>
      </c>
      <c r="AB547" s="96" t="b">
        <f t="shared" si="182"/>
        <v>0</v>
      </c>
      <c r="AC547" s="195">
        <f t="shared" si="194"/>
        <v>0</v>
      </c>
      <c r="AD547" s="195">
        <f>SUMIF($C$14:C546,C547,$AC$14:AC546)</f>
        <v>0</v>
      </c>
      <c r="AE547" s="15">
        <f t="shared" si="195"/>
        <v>10000</v>
      </c>
      <c r="AF547" s="195">
        <f t="shared" si="196"/>
        <v>0</v>
      </c>
    </row>
    <row r="548" spans="1:32" s="30" customFormat="1" x14ac:dyDescent="0.25">
      <c r="A548" s="19">
        <v>534</v>
      </c>
      <c r="B548" s="20"/>
      <c r="C548" s="123"/>
      <c r="D548" s="20"/>
      <c r="E548" s="20"/>
      <c r="F548" s="20"/>
      <c r="G548" s="140"/>
      <c r="H548" s="197">
        <f t="shared" si="183"/>
        <v>0</v>
      </c>
      <c r="I548" s="135" t="str">
        <f t="shared" si="184"/>
        <v/>
      </c>
      <c r="J548" s="92" t="b">
        <f t="shared" si="185"/>
        <v>0</v>
      </c>
      <c r="K548" s="92" t="str">
        <f t="shared" si="186"/>
        <v/>
      </c>
      <c r="L548" s="92" t="b">
        <f>IF(C548="",FALSE,IFERROR(NOT(MATCH(C548,'Anställda och korttidsarbete'!$C:$C,0)&gt;0),TRUE))</f>
        <v>0</v>
      </c>
      <c r="M548" s="92" t="str">
        <f t="shared" si="187"/>
        <v/>
      </c>
      <c r="N548" s="92" t="b">
        <f t="shared" si="188"/>
        <v>0</v>
      </c>
      <c r="O548" s="92" t="str">
        <f t="shared" si="189"/>
        <v/>
      </c>
      <c r="P548" s="13" t="b">
        <f t="shared" si="190"/>
        <v>0</v>
      </c>
      <c r="Q548" s="92" t="str">
        <f t="shared" si="191"/>
        <v/>
      </c>
      <c r="R548" s="92" t="b">
        <f t="shared" si="192"/>
        <v>0</v>
      </c>
      <c r="S548" s="94" t="e">
        <f t="shared" si="176"/>
        <v>#VALUE!</v>
      </c>
      <c r="T548" s="94" t="e">
        <f t="shared" si="177"/>
        <v>#VALUE!</v>
      </c>
      <c r="U548" s="94" t="e">
        <f t="shared" si="178"/>
        <v>#VALUE!</v>
      </c>
      <c r="V548" s="95" t="e">
        <f t="shared" si="179"/>
        <v>#VALUE!</v>
      </c>
      <c r="W548" s="95" t="e">
        <f t="shared" si="193"/>
        <v>#VALUE!</v>
      </c>
      <c r="X548" s="95" t="b">
        <f t="shared" si="197"/>
        <v>0</v>
      </c>
      <c r="Y548" s="76" t="str">
        <f t="shared" si="180"/>
        <v/>
      </c>
      <c r="Z548" s="94" t="e" cm="1">
        <f t="array" aca="1" ref="Z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AA548" s="94" t="str">
        <f t="shared" si="181"/>
        <v/>
      </c>
      <c r="AB548" s="96" t="b">
        <f t="shared" si="182"/>
        <v>0</v>
      </c>
      <c r="AC548" s="195">
        <f t="shared" si="194"/>
        <v>0</v>
      </c>
      <c r="AD548" s="195">
        <f>SUMIF($C$14:C547,C548,$AC$14:AC547)</f>
        <v>0</v>
      </c>
      <c r="AE548" s="15">
        <f t="shared" si="195"/>
        <v>10000</v>
      </c>
      <c r="AF548" s="195">
        <f t="shared" si="196"/>
        <v>0</v>
      </c>
    </row>
    <row r="549" spans="1:32" s="30" customFormat="1" x14ac:dyDescent="0.25">
      <c r="A549" s="19">
        <v>535</v>
      </c>
      <c r="B549" s="20"/>
      <c r="C549" s="123"/>
      <c r="D549" s="20"/>
      <c r="E549" s="20"/>
      <c r="F549" s="20"/>
      <c r="G549" s="140"/>
      <c r="H549" s="197">
        <f t="shared" si="183"/>
        <v>0</v>
      </c>
      <c r="I549" s="135" t="str">
        <f t="shared" si="184"/>
        <v/>
      </c>
      <c r="J549" s="92" t="b">
        <f t="shared" si="185"/>
        <v>0</v>
      </c>
      <c r="K549" s="92" t="str">
        <f t="shared" si="186"/>
        <v/>
      </c>
      <c r="L549" s="92" t="b">
        <f>IF(C549="",FALSE,IFERROR(NOT(MATCH(C549,'Anställda och korttidsarbete'!$C:$C,0)&gt;0),TRUE))</f>
        <v>0</v>
      </c>
      <c r="M549" s="92" t="str">
        <f t="shared" si="187"/>
        <v/>
      </c>
      <c r="N549" s="92" t="b">
        <f t="shared" si="188"/>
        <v>0</v>
      </c>
      <c r="O549" s="92" t="str">
        <f t="shared" si="189"/>
        <v/>
      </c>
      <c r="P549" s="13" t="b">
        <f t="shared" si="190"/>
        <v>0</v>
      </c>
      <c r="Q549" s="92" t="str">
        <f t="shared" si="191"/>
        <v/>
      </c>
      <c r="R549" s="92" t="b">
        <f t="shared" si="192"/>
        <v>0</v>
      </c>
      <c r="S549" s="94" t="e">
        <f t="shared" si="176"/>
        <v>#VALUE!</v>
      </c>
      <c r="T549" s="94" t="e">
        <f t="shared" si="177"/>
        <v>#VALUE!</v>
      </c>
      <c r="U549" s="94" t="e">
        <f t="shared" si="178"/>
        <v>#VALUE!</v>
      </c>
      <c r="V549" s="95" t="e">
        <f t="shared" si="179"/>
        <v>#VALUE!</v>
      </c>
      <c r="W549" s="95" t="e">
        <f t="shared" si="193"/>
        <v>#VALUE!</v>
      </c>
      <c r="X549" s="95" t="b">
        <f t="shared" si="197"/>
        <v>0</v>
      </c>
      <c r="Y549" s="76" t="str">
        <f t="shared" si="180"/>
        <v/>
      </c>
      <c r="Z549" s="94" t="e" cm="1">
        <f t="array" aca="1" ref="Z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AA549" s="94" t="str">
        <f t="shared" si="181"/>
        <v/>
      </c>
      <c r="AB549" s="96" t="b">
        <f t="shared" si="182"/>
        <v>0</v>
      </c>
      <c r="AC549" s="195">
        <f t="shared" si="194"/>
        <v>0</v>
      </c>
      <c r="AD549" s="195">
        <f>SUMIF($C$14:C548,C549,$AC$14:AC548)</f>
        <v>0</v>
      </c>
      <c r="AE549" s="15">
        <f t="shared" si="195"/>
        <v>10000</v>
      </c>
      <c r="AF549" s="195">
        <f t="shared" si="196"/>
        <v>0</v>
      </c>
    </row>
    <row r="550" spans="1:32" s="30" customFormat="1" x14ac:dyDescent="0.25">
      <c r="A550" s="19">
        <v>536</v>
      </c>
      <c r="B550" s="20"/>
      <c r="C550" s="123"/>
      <c r="D550" s="20"/>
      <c r="E550" s="20"/>
      <c r="F550" s="20"/>
      <c r="G550" s="140"/>
      <c r="H550" s="197">
        <f t="shared" si="183"/>
        <v>0</v>
      </c>
      <c r="I550" s="135" t="str">
        <f t="shared" si="184"/>
        <v/>
      </c>
      <c r="J550" s="92" t="b">
        <f t="shared" si="185"/>
        <v>0</v>
      </c>
      <c r="K550" s="92" t="str">
        <f t="shared" si="186"/>
        <v/>
      </c>
      <c r="L550" s="92" t="b">
        <f>IF(C550="",FALSE,IFERROR(NOT(MATCH(C550,'Anställda och korttidsarbete'!$C:$C,0)&gt;0),TRUE))</f>
        <v>0</v>
      </c>
      <c r="M550" s="92" t="str">
        <f t="shared" si="187"/>
        <v/>
      </c>
      <c r="N550" s="92" t="b">
        <f t="shared" si="188"/>
        <v>0</v>
      </c>
      <c r="O550" s="92" t="str">
        <f t="shared" si="189"/>
        <v/>
      </c>
      <c r="P550" s="13" t="b">
        <f t="shared" si="190"/>
        <v>0</v>
      </c>
      <c r="Q550" s="92" t="str">
        <f t="shared" si="191"/>
        <v/>
      </c>
      <c r="R550" s="92" t="b">
        <f t="shared" si="192"/>
        <v>0</v>
      </c>
      <c r="S550" s="94" t="e">
        <f t="shared" si="176"/>
        <v>#VALUE!</v>
      </c>
      <c r="T550" s="94" t="e">
        <f t="shared" si="177"/>
        <v>#VALUE!</v>
      </c>
      <c r="U550" s="94" t="e">
        <f t="shared" si="178"/>
        <v>#VALUE!</v>
      </c>
      <c r="V550" s="95" t="e">
        <f t="shared" si="179"/>
        <v>#VALUE!</v>
      </c>
      <c r="W550" s="95" t="e">
        <f t="shared" si="193"/>
        <v>#VALUE!</v>
      </c>
      <c r="X550" s="95" t="b">
        <f t="shared" si="197"/>
        <v>0</v>
      </c>
      <c r="Y550" s="76" t="str">
        <f t="shared" si="180"/>
        <v/>
      </c>
      <c r="Z550" s="94" t="e" cm="1">
        <f t="array" aca="1" ref="Z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AA550" s="94" t="str">
        <f t="shared" si="181"/>
        <v/>
      </c>
      <c r="AB550" s="96" t="b">
        <f t="shared" si="182"/>
        <v>0</v>
      </c>
      <c r="AC550" s="195">
        <f t="shared" si="194"/>
        <v>0</v>
      </c>
      <c r="AD550" s="195">
        <f>SUMIF($C$14:C549,C550,$AC$14:AC549)</f>
        <v>0</v>
      </c>
      <c r="AE550" s="15">
        <f t="shared" si="195"/>
        <v>10000</v>
      </c>
      <c r="AF550" s="195">
        <f t="shared" si="196"/>
        <v>0</v>
      </c>
    </row>
    <row r="551" spans="1:32" s="30" customFormat="1" x14ac:dyDescent="0.25">
      <c r="A551" s="19">
        <v>537</v>
      </c>
      <c r="B551" s="20"/>
      <c r="C551" s="123"/>
      <c r="D551" s="20"/>
      <c r="E551" s="20"/>
      <c r="F551" s="20"/>
      <c r="G551" s="140"/>
      <c r="H551" s="197">
        <f t="shared" si="183"/>
        <v>0</v>
      </c>
      <c r="I551" s="135" t="str">
        <f t="shared" si="184"/>
        <v/>
      </c>
      <c r="J551" s="92" t="b">
        <f t="shared" si="185"/>
        <v>0</v>
      </c>
      <c r="K551" s="92" t="str">
        <f t="shared" si="186"/>
        <v/>
      </c>
      <c r="L551" s="92" t="b">
        <f>IF(C551="",FALSE,IFERROR(NOT(MATCH(C551,'Anställda och korttidsarbete'!$C:$C,0)&gt;0),TRUE))</f>
        <v>0</v>
      </c>
      <c r="M551" s="92" t="str">
        <f t="shared" si="187"/>
        <v/>
      </c>
      <c r="N551" s="92" t="b">
        <f t="shared" si="188"/>
        <v>0</v>
      </c>
      <c r="O551" s="92" t="str">
        <f t="shared" si="189"/>
        <v/>
      </c>
      <c r="P551" s="13" t="b">
        <f t="shared" si="190"/>
        <v>0</v>
      </c>
      <c r="Q551" s="92" t="str">
        <f t="shared" si="191"/>
        <v/>
      </c>
      <c r="R551" s="92" t="b">
        <f t="shared" si="192"/>
        <v>0</v>
      </c>
      <c r="S551" s="94" t="e">
        <f t="shared" si="176"/>
        <v>#VALUE!</v>
      </c>
      <c r="T551" s="94" t="e">
        <f t="shared" si="177"/>
        <v>#VALUE!</v>
      </c>
      <c r="U551" s="94" t="e">
        <f t="shared" si="178"/>
        <v>#VALUE!</v>
      </c>
      <c r="V551" s="95" t="e">
        <f t="shared" si="179"/>
        <v>#VALUE!</v>
      </c>
      <c r="W551" s="95" t="e">
        <f t="shared" si="193"/>
        <v>#VALUE!</v>
      </c>
      <c r="X551" s="95" t="b">
        <f t="shared" si="197"/>
        <v>0</v>
      </c>
      <c r="Y551" s="76" t="str">
        <f t="shared" si="180"/>
        <v/>
      </c>
      <c r="Z551" s="94" t="e" cm="1">
        <f t="array" aca="1" ref="Z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AA551" s="94" t="str">
        <f t="shared" si="181"/>
        <v/>
      </c>
      <c r="AB551" s="96" t="b">
        <f t="shared" si="182"/>
        <v>0</v>
      </c>
      <c r="AC551" s="195">
        <f t="shared" si="194"/>
        <v>0</v>
      </c>
      <c r="AD551" s="195">
        <f>SUMIF($C$14:C550,C551,$AC$14:AC550)</f>
        <v>0</v>
      </c>
      <c r="AE551" s="15">
        <f t="shared" si="195"/>
        <v>10000</v>
      </c>
      <c r="AF551" s="195">
        <f t="shared" si="196"/>
        <v>0</v>
      </c>
    </row>
    <row r="552" spans="1:32" s="30" customFormat="1" x14ac:dyDescent="0.25">
      <c r="A552" s="19">
        <v>538</v>
      </c>
      <c r="B552" s="20"/>
      <c r="C552" s="123"/>
      <c r="D552" s="20"/>
      <c r="E552" s="20"/>
      <c r="F552" s="20"/>
      <c r="G552" s="140"/>
      <c r="H552" s="197">
        <f t="shared" si="183"/>
        <v>0</v>
      </c>
      <c r="I552" s="135" t="str">
        <f t="shared" si="184"/>
        <v/>
      </c>
      <c r="J552" s="92" t="b">
        <f t="shared" si="185"/>
        <v>0</v>
      </c>
      <c r="K552" s="92" t="str">
        <f t="shared" si="186"/>
        <v/>
      </c>
      <c r="L552" s="92" t="b">
        <f>IF(C552="",FALSE,IFERROR(NOT(MATCH(C552,'Anställda och korttidsarbete'!$C:$C,0)&gt;0),TRUE))</f>
        <v>0</v>
      </c>
      <c r="M552" s="92" t="str">
        <f t="shared" si="187"/>
        <v/>
      </c>
      <c r="N552" s="92" t="b">
        <f t="shared" si="188"/>
        <v>0</v>
      </c>
      <c r="O552" s="92" t="str">
        <f t="shared" si="189"/>
        <v/>
      </c>
      <c r="P552" s="13" t="b">
        <f t="shared" si="190"/>
        <v>0</v>
      </c>
      <c r="Q552" s="92" t="str">
        <f t="shared" si="191"/>
        <v/>
      </c>
      <c r="R552" s="92" t="b">
        <f t="shared" si="192"/>
        <v>0</v>
      </c>
      <c r="S552" s="94" t="e">
        <f t="shared" si="176"/>
        <v>#VALUE!</v>
      </c>
      <c r="T552" s="94" t="e">
        <f t="shared" si="177"/>
        <v>#VALUE!</v>
      </c>
      <c r="U552" s="94" t="e">
        <f t="shared" si="178"/>
        <v>#VALUE!</v>
      </c>
      <c r="V552" s="95" t="e">
        <f t="shared" si="179"/>
        <v>#VALUE!</v>
      </c>
      <c r="W552" s="95" t="e">
        <f t="shared" si="193"/>
        <v>#VALUE!</v>
      </c>
      <c r="X552" s="95" t="b">
        <f t="shared" si="197"/>
        <v>0</v>
      </c>
      <c r="Y552" s="76" t="str">
        <f t="shared" si="180"/>
        <v/>
      </c>
      <c r="Z552" s="94" t="e" cm="1">
        <f t="array" aca="1" ref="Z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AA552" s="94" t="str">
        <f t="shared" si="181"/>
        <v/>
      </c>
      <c r="AB552" s="96" t="b">
        <f t="shared" si="182"/>
        <v>0</v>
      </c>
      <c r="AC552" s="195">
        <f t="shared" si="194"/>
        <v>0</v>
      </c>
      <c r="AD552" s="195">
        <f>SUMIF($C$14:C551,C552,$AC$14:AC551)</f>
        <v>0</v>
      </c>
      <c r="AE552" s="15">
        <f t="shared" si="195"/>
        <v>10000</v>
      </c>
      <c r="AF552" s="195">
        <f t="shared" si="196"/>
        <v>0</v>
      </c>
    </row>
    <row r="553" spans="1:32" s="30" customFormat="1" x14ac:dyDescent="0.25">
      <c r="A553" s="19">
        <v>539</v>
      </c>
      <c r="B553" s="20"/>
      <c r="C553" s="123"/>
      <c r="D553" s="20"/>
      <c r="E553" s="20"/>
      <c r="F553" s="20"/>
      <c r="G553" s="140"/>
      <c r="H553" s="197">
        <f t="shared" si="183"/>
        <v>0</v>
      </c>
      <c r="I553" s="135" t="str">
        <f t="shared" si="184"/>
        <v/>
      </c>
      <c r="J553" s="92" t="b">
        <f t="shared" si="185"/>
        <v>0</v>
      </c>
      <c r="K553" s="92" t="str">
        <f t="shared" si="186"/>
        <v/>
      </c>
      <c r="L553" s="92" t="b">
        <f>IF(C553="",FALSE,IFERROR(NOT(MATCH(C553,'Anställda och korttidsarbete'!$C:$C,0)&gt;0),TRUE))</f>
        <v>0</v>
      </c>
      <c r="M553" s="92" t="str">
        <f t="shared" si="187"/>
        <v/>
      </c>
      <c r="N553" s="92" t="b">
        <f t="shared" si="188"/>
        <v>0</v>
      </c>
      <c r="O553" s="92" t="str">
        <f t="shared" si="189"/>
        <v/>
      </c>
      <c r="P553" s="13" t="b">
        <f t="shared" si="190"/>
        <v>0</v>
      </c>
      <c r="Q553" s="92" t="str">
        <f t="shared" si="191"/>
        <v/>
      </c>
      <c r="R553" s="92" t="b">
        <f t="shared" si="192"/>
        <v>0</v>
      </c>
      <c r="S553" s="94" t="e">
        <f t="shared" si="176"/>
        <v>#VALUE!</v>
      </c>
      <c r="T553" s="94" t="e">
        <f t="shared" si="177"/>
        <v>#VALUE!</v>
      </c>
      <c r="U553" s="94" t="e">
        <f t="shared" si="178"/>
        <v>#VALUE!</v>
      </c>
      <c r="V553" s="95" t="e">
        <f t="shared" si="179"/>
        <v>#VALUE!</v>
      </c>
      <c r="W553" s="95" t="e">
        <f t="shared" si="193"/>
        <v>#VALUE!</v>
      </c>
      <c r="X553" s="95" t="b">
        <f t="shared" si="197"/>
        <v>0</v>
      </c>
      <c r="Y553" s="76" t="str">
        <f t="shared" si="180"/>
        <v/>
      </c>
      <c r="Z553" s="94" t="e" cm="1">
        <f t="array" aca="1" ref="Z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AA553" s="94" t="str">
        <f t="shared" si="181"/>
        <v/>
      </c>
      <c r="AB553" s="96" t="b">
        <f t="shared" si="182"/>
        <v>0</v>
      </c>
      <c r="AC553" s="195">
        <f t="shared" si="194"/>
        <v>0</v>
      </c>
      <c r="AD553" s="195">
        <f>SUMIF($C$14:C552,C553,$AC$14:AC552)</f>
        <v>0</v>
      </c>
      <c r="AE553" s="15">
        <f t="shared" si="195"/>
        <v>10000</v>
      </c>
      <c r="AF553" s="195">
        <f t="shared" si="196"/>
        <v>0</v>
      </c>
    </row>
    <row r="554" spans="1:32" s="30" customFormat="1" x14ac:dyDescent="0.25">
      <c r="A554" s="19">
        <v>540</v>
      </c>
      <c r="B554" s="20"/>
      <c r="C554" s="123"/>
      <c r="D554" s="20"/>
      <c r="E554" s="20"/>
      <c r="F554" s="20"/>
      <c r="G554" s="140"/>
      <c r="H554" s="197">
        <f t="shared" si="183"/>
        <v>0</v>
      </c>
      <c r="I554" s="135" t="str">
        <f t="shared" si="184"/>
        <v/>
      </c>
      <c r="J554" s="92" t="b">
        <f t="shared" si="185"/>
        <v>0</v>
      </c>
      <c r="K554" s="92" t="str">
        <f t="shared" si="186"/>
        <v/>
      </c>
      <c r="L554" s="92" t="b">
        <f>IF(C554="",FALSE,IFERROR(NOT(MATCH(C554,'Anställda och korttidsarbete'!$C:$C,0)&gt;0),TRUE))</f>
        <v>0</v>
      </c>
      <c r="M554" s="92" t="str">
        <f t="shared" si="187"/>
        <v/>
      </c>
      <c r="N554" s="92" t="b">
        <f t="shared" si="188"/>
        <v>0</v>
      </c>
      <c r="O554" s="92" t="str">
        <f t="shared" si="189"/>
        <v/>
      </c>
      <c r="P554" s="13" t="b">
        <f t="shared" si="190"/>
        <v>0</v>
      </c>
      <c r="Q554" s="92" t="str">
        <f t="shared" si="191"/>
        <v/>
      </c>
      <c r="R554" s="92" t="b">
        <f t="shared" si="192"/>
        <v>0</v>
      </c>
      <c r="S554" s="94" t="e">
        <f t="shared" si="176"/>
        <v>#VALUE!</v>
      </c>
      <c r="T554" s="94" t="e">
        <f t="shared" si="177"/>
        <v>#VALUE!</v>
      </c>
      <c r="U554" s="94" t="e">
        <f t="shared" si="178"/>
        <v>#VALUE!</v>
      </c>
      <c r="V554" s="95" t="e">
        <f t="shared" si="179"/>
        <v>#VALUE!</v>
      </c>
      <c r="W554" s="95" t="e">
        <f t="shared" si="193"/>
        <v>#VALUE!</v>
      </c>
      <c r="X554" s="95" t="b">
        <f t="shared" si="197"/>
        <v>0</v>
      </c>
      <c r="Y554" s="76" t="str">
        <f t="shared" si="180"/>
        <v/>
      </c>
      <c r="Z554" s="94" t="e" cm="1">
        <f t="array" aca="1" ref="Z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AA554" s="94" t="str">
        <f t="shared" si="181"/>
        <v/>
      </c>
      <c r="AB554" s="96" t="b">
        <f t="shared" si="182"/>
        <v>0</v>
      </c>
      <c r="AC554" s="195">
        <f t="shared" si="194"/>
        <v>0</v>
      </c>
      <c r="AD554" s="195">
        <f>SUMIF($C$14:C553,C554,$AC$14:AC553)</f>
        <v>0</v>
      </c>
      <c r="AE554" s="15">
        <f t="shared" si="195"/>
        <v>10000</v>
      </c>
      <c r="AF554" s="195">
        <f t="shared" si="196"/>
        <v>0</v>
      </c>
    </row>
    <row r="555" spans="1:32" s="30" customFormat="1" x14ac:dyDescent="0.25">
      <c r="A555" s="19">
        <v>541</v>
      </c>
      <c r="B555" s="20"/>
      <c r="C555" s="123"/>
      <c r="D555" s="20"/>
      <c r="E555" s="20"/>
      <c r="F555" s="20"/>
      <c r="G555" s="140"/>
      <c r="H555" s="197">
        <f t="shared" si="183"/>
        <v>0</v>
      </c>
      <c r="I555" s="135" t="str">
        <f t="shared" si="184"/>
        <v/>
      </c>
      <c r="J555" s="92" t="b">
        <f t="shared" si="185"/>
        <v>0</v>
      </c>
      <c r="K555" s="92" t="str">
        <f t="shared" si="186"/>
        <v/>
      </c>
      <c r="L555" s="92" t="b">
        <f>IF(C555="",FALSE,IFERROR(NOT(MATCH(C555,'Anställda och korttidsarbete'!$C:$C,0)&gt;0),TRUE))</f>
        <v>0</v>
      </c>
      <c r="M555" s="92" t="str">
        <f t="shared" si="187"/>
        <v/>
      </c>
      <c r="N555" s="92" t="b">
        <f t="shared" si="188"/>
        <v>0</v>
      </c>
      <c r="O555" s="92" t="str">
        <f t="shared" si="189"/>
        <v/>
      </c>
      <c r="P555" s="13" t="b">
        <f t="shared" si="190"/>
        <v>0</v>
      </c>
      <c r="Q555" s="92" t="str">
        <f t="shared" si="191"/>
        <v/>
      </c>
      <c r="R555" s="92" t="b">
        <f t="shared" si="192"/>
        <v>0</v>
      </c>
      <c r="S555" s="94" t="e">
        <f t="shared" si="176"/>
        <v>#VALUE!</v>
      </c>
      <c r="T555" s="94" t="e">
        <f t="shared" si="177"/>
        <v>#VALUE!</v>
      </c>
      <c r="U555" s="94" t="e">
        <f t="shared" si="178"/>
        <v>#VALUE!</v>
      </c>
      <c r="V555" s="95" t="e">
        <f t="shared" si="179"/>
        <v>#VALUE!</v>
      </c>
      <c r="W555" s="95" t="e">
        <f t="shared" si="193"/>
        <v>#VALUE!</v>
      </c>
      <c r="X555" s="95" t="b">
        <f t="shared" si="197"/>
        <v>0</v>
      </c>
      <c r="Y555" s="76" t="str">
        <f t="shared" si="180"/>
        <v/>
      </c>
      <c r="Z555" s="94" t="e" cm="1">
        <f t="array" aca="1" ref="Z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AA555" s="94" t="str">
        <f t="shared" si="181"/>
        <v/>
      </c>
      <c r="AB555" s="96" t="b">
        <f t="shared" si="182"/>
        <v>0</v>
      </c>
      <c r="AC555" s="195">
        <f t="shared" si="194"/>
        <v>0</v>
      </c>
      <c r="AD555" s="195">
        <f>SUMIF($C$14:C554,C555,$AC$14:AC554)</f>
        <v>0</v>
      </c>
      <c r="AE555" s="15">
        <f t="shared" si="195"/>
        <v>10000</v>
      </c>
      <c r="AF555" s="195">
        <f t="shared" si="196"/>
        <v>0</v>
      </c>
    </row>
    <row r="556" spans="1:32" s="30" customFormat="1" x14ac:dyDescent="0.25">
      <c r="A556" s="19">
        <v>542</v>
      </c>
      <c r="B556" s="20"/>
      <c r="C556" s="123"/>
      <c r="D556" s="20"/>
      <c r="E556" s="20"/>
      <c r="F556" s="20"/>
      <c r="G556" s="140"/>
      <c r="H556" s="197">
        <f t="shared" si="183"/>
        <v>0</v>
      </c>
      <c r="I556" s="135" t="str">
        <f t="shared" si="184"/>
        <v/>
      </c>
      <c r="J556" s="92" t="b">
        <f t="shared" si="185"/>
        <v>0</v>
      </c>
      <c r="K556" s="92" t="str">
        <f t="shared" si="186"/>
        <v/>
      </c>
      <c r="L556" s="92" t="b">
        <f>IF(C556="",FALSE,IFERROR(NOT(MATCH(C556,'Anställda och korttidsarbete'!$C:$C,0)&gt;0),TRUE))</f>
        <v>0</v>
      </c>
      <c r="M556" s="92" t="str">
        <f t="shared" si="187"/>
        <v/>
      </c>
      <c r="N556" s="92" t="b">
        <f t="shared" si="188"/>
        <v>0</v>
      </c>
      <c r="O556" s="92" t="str">
        <f t="shared" si="189"/>
        <v/>
      </c>
      <c r="P556" s="13" t="b">
        <f t="shared" si="190"/>
        <v>0</v>
      </c>
      <c r="Q556" s="92" t="str">
        <f t="shared" si="191"/>
        <v/>
      </c>
      <c r="R556" s="92" t="b">
        <f t="shared" si="192"/>
        <v>0</v>
      </c>
      <c r="S556" s="94" t="e">
        <f t="shared" si="176"/>
        <v>#VALUE!</v>
      </c>
      <c r="T556" s="94" t="e">
        <f t="shared" si="177"/>
        <v>#VALUE!</v>
      </c>
      <c r="U556" s="94" t="e">
        <f t="shared" si="178"/>
        <v>#VALUE!</v>
      </c>
      <c r="V556" s="95" t="e">
        <f t="shared" si="179"/>
        <v>#VALUE!</v>
      </c>
      <c r="W556" s="95" t="e">
        <f t="shared" si="193"/>
        <v>#VALUE!</v>
      </c>
      <c r="X556" s="95" t="b">
        <f t="shared" si="197"/>
        <v>0</v>
      </c>
      <c r="Y556" s="76" t="str">
        <f t="shared" si="180"/>
        <v/>
      </c>
      <c r="Z556" s="94" t="e" cm="1">
        <f t="array" aca="1" ref="Z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AA556" s="94" t="str">
        <f t="shared" si="181"/>
        <v/>
      </c>
      <c r="AB556" s="96" t="b">
        <f t="shared" si="182"/>
        <v>0</v>
      </c>
      <c r="AC556" s="195">
        <f t="shared" si="194"/>
        <v>0</v>
      </c>
      <c r="AD556" s="195">
        <f>SUMIF($C$14:C555,C556,$AC$14:AC555)</f>
        <v>0</v>
      </c>
      <c r="AE556" s="15">
        <f t="shared" si="195"/>
        <v>10000</v>
      </c>
      <c r="AF556" s="195">
        <f t="shared" si="196"/>
        <v>0</v>
      </c>
    </row>
    <row r="557" spans="1:32" s="30" customFormat="1" x14ac:dyDescent="0.25">
      <c r="A557" s="19">
        <v>543</v>
      </c>
      <c r="B557" s="20"/>
      <c r="C557" s="123"/>
      <c r="D557" s="20"/>
      <c r="E557" s="20"/>
      <c r="F557" s="20"/>
      <c r="G557" s="140"/>
      <c r="H557" s="197">
        <f t="shared" si="183"/>
        <v>0</v>
      </c>
      <c r="I557" s="135" t="str">
        <f t="shared" si="184"/>
        <v/>
      </c>
      <c r="J557" s="92" t="b">
        <f t="shared" si="185"/>
        <v>0</v>
      </c>
      <c r="K557" s="92" t="str">
        <f t="shared" si="186"/>
        <v/>
      </c>
      <c r="L557" s="92" t="b">
        <f>IF(C557="",FALSE,IFERROR(NOT(MATCH(C557,'Anställda och korttidsarbete'!$C:$C,0)&gt;0),TRUE))</f>
        <v>0</v>
      </c>
      <c r="M557" s="92" t="str">
        <f t="shared" si="187"/>
        <v/>
      </c>
      <c r="N557" s="92" t="b">
        <f t="shared" si="188"/>
        <v>0</v>
      </c>
      <c r="O557" s="92" t="str">
        <f t="shared" si="189"/>
        <v/>
      </c>
      <c r="P557" s="13" t="b">
        <f t="shared" si="190"/>
        <v>0</v>
      </c>
      <c r="Q557" s="92" t="str">
        <f t="shared" si="191"/>
        <v/>
      </c>
      <c r="R557" s="92" t="b">
        <f t="shared" si="192"/>
        <v>0</v>
      </c>
      <c r="S557" s="94" t="e">
        <f t="shared" si="176"/>
        <v>#VALUE!</v>
      </c>
      <c r="T557" s="94" t="e">
        <f t="shared" si="177"/>
        <v>#VALUE!</v>
      </c>
      <c r="U557" s="94" t="e">
        <f t="shared" si="178"/>
        <v>#VALUE!</v>
      </c>
      <c r="V557" s="95" t="e">
        <f t="shared" si="179"/>
        <v>#VALUE!</v>
      </c>
      <c r="W557" s="95" t="e">
        <f t="shared" si="193"/>
        <v>#VALUE!</v>
      </c>
      <c r="X557" s="95" t="b">
        <f t="shared" si="197"/>
        <v>0</v>
      </c>
      <c r="Y557" s="76" t="str">
        <f t="shared" si="180"/>
        <v/>
      </c>
      <c r="Z557" s="94" t="e" cm="1">
        <f t="array" aca="1" ref="Z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AA557" s="94" t="str">
        <f t="shared" si="181"/>
        <v/>
      </c>
      <c r="AB557" s="96" t="b">
        <f t="shared" si="182"/>
        <v>0</v>
      </c>
      <c r="AC557" s="195">
        <f t="shared" si="194"/>
        <v>0</v>
      </c>
      <c r="AD557" s="195">
        <f>SUMIF($C$14:C556,C557,$AC$14:AC556)</f>
        <v>0</v>
      </c>
      <c r="AE557" s="15">
        <f t="shared" si="195"/>
        <v>10000</v>
      </c>
      <c r="AF557" s="195">
        <f t="shared" si="196"/>
        <v>0</v>
      </c>
    </row>
    <row r="558" spans="1:32" s="30" customFormat="1" x14ac:dyDescent="0.25">
      <c r="A558" s="19">
        <v>544</v>
      </c>
      <c r="B558" s="20"/>
      <c r="C558" s="123"/>
      <c r="D558" s="20"/>
      <c r="E558" s="20"/>
      <c r="F558" s="20"/>
      <c r="G558" s="140"/>
      <c r="H558" s="197">
        <f t="shared" si="183"/>
        <v>0</v>
      </c>
      <c r="I558" s="135" t="str">
        <f t="shared" si="184"/>
        <v/>
      </c>
      <c r="J558" s="92" t="b">
        <f t="shared" si="185"/>
        <v>0</v>
      </c>
      <c r="K558" s="92" t="str">
        <f t="shared" si="186"/>
        <v/>
      </c>
      <c r="L558" s="92" t="b">
        <f>IF(C558="",FALSE,IFERROR(NOT(MATCH(C558,'Anställda och korttidsarbete'!$C:$C,0)&gt;0),TRUE))</f>
        <v>0</v>
      </c>
      <c r="M558" s="92" t="str">
        <f t="shared" si="187"/>
        <v/>
      </c>
      <c r="N558" s="92" t="b">
        <f t="shared" si="188"/>
        <v>0</v>
      </c>
      <c r="O558" s="92" t="str">
        <f t="shared" si="189"/>
        <v/>
      </c>
      <c r="P558" s="13" t="b">
        <f t="shared" si="190"/>
        <v>0</v>
      </c>
      <c r="Q558" s="92" t="str">
        <f t="shared" si="191"/>
        <v/>
      </c>
      <c r="R558" s="92" t="b">
        <f t="shared" si="192"/>
        <v>0</v>
      </c>
      <c r="S558" s="94" t="e">
        <f t="shared" si="176"/>
        <v>#VALUE!</v>
      </c>
      <c r="T558" s="94" t="e">
        <f t="shared" si="177"/>
        <v>#VALUE!</v>
      </c>
      <c r="U558" s="94" t="e">
        <f t="shared" si="178"/>
        <v>#VALUE!</v>
      </c>
      <c r="V558" s="95" t="e">
        <f t="shared" si="179"/>
        <v>#VALUE!</v>
      </c>
      <c r="W558" s="95" t="e">
        <f t="shared" si="193"/>
        <v>#VALUE!</v>
      </c>
      <c r="X558" s="95" t="b">
        <f t="shared" si="197"/>
        <v>0</v>
      </c>
      <c r="Y558" s="76" t="str">
        <f t="shared" si="180"/>
        <v/>
      </c>
      <c r="Z558" s="94" t="e" cm="1">
        <f t="array" aca="1" ref="Z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AA558" s="94" t="str">
        <f t="shared" si="181"/>
        <v/>
      </c>
      <c r="AB558" s="96" t="b">
        <f t="shared" si="182"/>
        <v>0</v>
      </c>
      <c r="AC558" s="195">
        <f t="shared" si="194"/>
        <v>0</v>
      </c>
      <c r="AD558" s="195">
        <f>SUMIF($C$14:C557,C558,$AC$14:AC557)</f>
        <v>0</v>
      </c>
      <c r="AE558" s="15">
        <f t="shared" si="195"/>
        <v>10000</v>
      </c>
      <c r="AF558" s="195">
        <f t="shared" si="196"/>
        <v>0</v>
      </c>
    </row>
    <row r="559" spans="1:32" s="30" customFormat="1" x14ac:dyDescent="0.25">
      <c r="A559" s="19">
        <v>545</v>
      </c>
      <c r="B559" s="20"/>
      <c r="C559" s="123"/>
      <c r="D559" s="20"/>
      <c r="E559" s="20"/>
      <c r="F559" s="20"/>
      <c r="G559" s="140"/>
      <c r="H559" s="197">
        <f t="shared" si="183"/>
        <v>0</v>
      </c>
      <c r="I559" s="135" t="str">
        <f t="shared" si="184"/>
        <v/>
      </c>
      <c r="J559" s="92" t="b">
        <f t="shared" si="185"/>
        <v>0</v>
      </c>
      <c r="K559" s="92" t="str">
        <f t="shared" si="186"/>
        <v/>
      </c>
      <c r="L559" s="92" t="b">
        <f>IF(C559="",FALSE,IFERROR(NOT(MATCH(C559,'Anställda och korttidsarbete'!$C:$C,0)&gt;0),TRUE))</f>
        <v>0</v>
      </c>
      <c r="M559" s="92" t="str">
        <f t="shared" si="187"/>
        <v/>
      </c>
      <c r="N559" s="92" t="b">
        <f t="shared" si="188"/>
        <v>0</v>
      </c>
      <c r="O559" s="92" t="str">
        <f t="shared" si="189"/>
        <v/>
      </c>
      <c r="P559" s="13" t="b">
        <f t="shared" si="190"/>
        <v>0</v>
      </c>
      <c r="Q559" s="92" t="str">
        <f t="shared" si="191"/>
        <v/>
      </c>
      <c r="R559" s="92" t="b">
        <f t="shared" si="192"/>
        <v>0</v>
      </c>
      <c r="S559" s="94" t="e">
        <f t="shared" si="176"/>
        <v>#VALUE!</v>
      </c>
      <c r="T559" s="94" t="e">
        <f t="shared" si="177"/>
        <v>#VALUE!</v>
      </c>
      <c r="U559" s="94" t="e">
        <f t="shared" si="178"/>
        <v>#VALUE!</v>
      </c>
      <c r="V559" s="95" t="e">
        <f t="shared" si="179"/>
        <v>#VALUE!</v>
      </c>
      <c r="W559" s="95" t="e">
        <f t="shared" si="193"/>
        <v>#VALUE!</v>
      </c>
      <c r="X559" s="95" t="b">
        <f t="shared" si="197"/>
        <v>0</v>
      </c>
      <c r="Y559" s="76" t="str">
        <f t="shared" si="180"/>
        <v/>
      </c>
      <c r="Z559" s="94" t="e" cm="1">
        <f t="array" aca="1" ref="Z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AA559" s="94" t="str">
        <f t="shared" si="181"/>
        <v/>
      </c>
      <c r="AB559" s="96" t="b">
        <f t="shared" si="182"/>
        <v>0</v>
      </c>
      <c r="AC559" s="195">
        <f t="shared" si="194"/>
        <v>0</v>
      </c>
      <c r="AD559" s="195">
        <f>SUMIF($C$14:C558,C559,$AC$14:AC558)</f>
        <v>0</v>
      </c>
      <c r="AE559" s="15">
        <f t="shared" si="195"/>
        <v>10000</v>
      </c>
      <c r="AF559" s="195">
        <f t="shared" si="196"/>
        <v>0</v>
      </c>
    </row>
    <row r="560" spans="1:32" s="30" customFormat="1" x14ac:dyDescent="0.25">
      <c r="A560" s="19">
        <v>546</v>
      </c>
      <c r="B560" s="20"/>
      <c r="C560" s="123"/>
      <c r="D560" s="20"/>
      <c r="E560" s="20"/>
      <c r="F560" s="20"/>
      <c r="G560" s="140"/>
      <c r="H560" s="197">
        <f t="shared" si="183"/>
        <v>0</v>
      </c>
      <c r="I560" s="135" t="str">
        <f t="shared" si="184"/>
        <v/>
      </c>
      <c r="J560" s="92" t="b">
        <f t="shared" si="185"/>
        <v>0</v>
      </c>
      <c r="K560" s="92" t="str">
        <f t="shared" si="186"/>
        <v/>
      </c>
      <c r="L560" s="92" t="b">
        <f>IF(C560="",FALSE,IFERROR(NOT(MATCH(C560,'Anställda och korttidsarbete'!$C:$C,0)&gt;0),TRUE))</f>
        <v>0</v>
      </c>
      <c r="M560" s="92" t="str">
        <f t="shared" si="187"/>
        <v/>
      </c>
      <c r="N560" s="92" t="b">
        <f t="shared" si="188"/>
        <v>0</v>
      </c>
      <c r="O560" s="92" t="str">
        <f t="shared" si="189"/>
        <v/>
      </c>
      <c r="P560" s="13" t="b">
        <f t="shared" si="190"/>
        <v>0</v>
      </c>
      <c r="Q560" s="92" t="str">
        <f t="shared" si="191"/>
        <v/>
      </c>
      <c r="R560" s="92" t="b">
        <f t="shared" si="192"/>
        <v>0</v>
      </c>
      <c r="S560" s="94" t="e">
        <f t="shared" si="176"/>
        <v>#VALUE!</v>
      </c>
      <c r="T560" s="94" t="e">
        <f t="shared" si="177"/>
        <v>#VALUE!</v>
      </c>
      <c r="U560" s="94" t="e">
        <f t="shared" si="178"/>
        <v>#VALUE!</v>
      </c>
      <c r="V560" s="95" t="e">
        <f t="shared" si="179"/>
        <v>#VALUE!</v>
      </c>
      <c r="W560" s="95" t="e">
        <f t="shared" si="193"/>
        <v>#VALUE!</v>
      </c>
      <c r="X560" s="95" t="b">
        <f t="shared" si="197"/>
        <v>0</v>
      </c>
      <c r="Y560" s="76" t="str">
        <f t="shared" si="180"/>
        <v/>
      </c>
      <c r="Z560" s="94" t="e" cm="1">
        <f t="array" aca="1" ref="Z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AA560" s="94" t="str">
        <f t="shared" si="181"/>
        <v/>
      </c>
      <c r="AB560" s="96" t="b">
        <f t="shared" si="182"/>
        <v>0</v>
      </c>
      <c r="AC560" s="195">
        <f t="shared" si="194"/>
        <v>0</v>
      </c>
      <c r="AD560" s="195">
        <f>SUMIF($C$14:C559,C560,$AC$14:AC559)</f>
        <v>0</v>
      </c>
      <c r="AE560" s="15">
        <f t="shared" si="195"/>
        <v>10000</v>
      </c>
      <c r="AF560" s="195">
        <f t="shared" si="196"/>
        <v>0</v>
      </c>
    </row>
    <row r="561" spans="1:32" s="30" customFormat="1" x14ac:dyDescent="0.25">
      <c r="A561" s="19">
        <v>547</v>
      </c>
      <c r="B561" s="20"/>
      <c r="C561" s="123"/>
      <c r="D561" s="20"/>
      <c r="E561" s="20"/>
      <c r="F561" s="20"/>
      <c r="G561" s="140"/>
      <c r="H561" s="197">
        <f t="shared" si="183"/>
        <v>0</v>
      </c>
      <c r="I561" s="135" t="str">
        <f t="shared" si="184"/>
        <v/>
      </c>
      <c r="J561" s="92" t="b">
        <f t="shared" si="185"/>
        <v>0</v>
      </c>
      <c r="K561" s="92" t="str">
        <f t="shared" si="186"/>
        <v/>
      </c>
      <c r="L561" s="92" t="b">
        <f>IF(C561="",FALSE,IFERROR(NOT(MATCH(C561,'Anställda och korttidsarbete'!$C:$C,0)&gt;0),TRUE))</f>
        <v>0</v>
      </c>
      <c r="M561" s="92" t="str">
        <f t="shared" si="187"/>
        <v/>
      </c>
      <c r="N561" s="92" t="b">
        <f t="shared" si="188"/>
        <v>0</v>
      </c>
      <c r="O561" s="92" t="str">
        <f t="shared" si="189"/>
        <v/>
      </c>
      <c r="P561" s="13" t="b">
        <f t="shared" si="190"/>
        <v>0</v>
      </c>
      <c r="Q561" s="92" t="str">
        <f t="shared" si="191"/>
        <v/>
      </c>
      <c r="R561" s="92" t="b">
        <f t="shared" si="192"/>
        <v>0</v>
      </c>
      <c r="S561" s="94" t="e">
        <f t="shared" si="176"/>
        <v>#VALUE!</v>
      </c>
      <c r="T561" s="94" t="e">
        <f t="shared" si="177"/>
        <v>#VALUE!</v>
      </c>
      <c r="U561" s="94" t="e">
        <f t="shared" si="178"/>
        <v>#VALUE!</v>
      </c>
      <c r="V561" s="95" t="e">
        <f t="shared" si="179"/>
        <v>#VALUE!</v>
      </c>
      <c r="W561" s="95" t="e">
        <f t="shared" si="193"/>
        <v>#VALUE!</v>
      </c>
      <c r="X561" s="95" t="b">
        <f t="shared" si="197"/>
        <v>0</v>
      </c>
      <c r="Y561" s="76" t="str">
        <f t="shared" si="180"/>
        <v/>
      </c>
      <c r="Z561" s="94" t="e" cm="1">
        <f t="array" aca="1" ref="Z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AA561" s="94" t="str">
        <f t="shared" si="181"/>
        <v/>
      </c>
      <c r="AB561" s="96" t="b">
        <f t="shared" si="182"/>
        <v>0</v>
      </c>
      <c r="AC561" s="195">
        <f t="shared" si="194"/>
        <v>0</v>
      </c>
      <c r="AD561" s="195">
        <f>SUMIF($C$14:C560,C561,$AC$14:AC560)</f>
        <v>0</v>
      </c>
      <c r="AE561" s="15">
        <f t="shared" si="195"/>
        <v>10000</v>
      </c>
      <c r="AF561" s="195">
        <f t="shared" si="196"/>
        <v>0</v>
      </c>
    </row>
    <row r="562" spans="1:32" s="30" customFormat="1" x14ac:dyDescent="0.25">
      <c r="A562" s="19">
        <v>548</v>
      </c>
      <c r="B562" s="20"/>
      <c r="C562" s="123"/>
      <c r="D562" s="20"/>
      <c r="E562" s="20"/>
      <c r="F562" s="20"/>
      <c r="G562" s="140"/>
      <c r="H562" s="197">
        <f t="shared" si="183"/>
        <v>0</v>
      </c>
      <c r="I562" s="135" t="str">
        <f t="shared" si="184"/>
        <v/>
      </c>
      <c r="J562" s="92" t="b">
        <f t="shared" si="185"/>
        <v>0</v>
      </c>
      <c r="K562" s="92" t="str">
        <f t="shared" si="186"/>
        <v/>
      </c>
      <c r="L562" s="92" t="b">
        <f>IF(C562="",FALSE,IFERROR(NOT(MATCH(C562,'Anställda och korttidsarbete'!$C:$C,0)&gt;0),TRUE))</f>
        <v>0</v>
      </c>
      <c r="M562" s="92" t="str">
        <f t="shared" si="187"/>
        <v/>
      </c>
      <c r="N562" s="92" t="b">
        <f t="shared" si="188"/>
        <v>0</v>
      </c>
      <c r="O562" s="92" t="str">
        <f t="shared" si="189"/>
        <v/>
      </c>
      <c r="P562" s="13" t="b">
        <f t="shared" si="190"/>
        <v>0</v>
      </c>
      <c r="Q562" s="92" t="str">
        <f t="shared" si="191"/>
        <v/>
      </c>
      <c r="R562" s="92" t="b">
        <f t="shared" si="192"/>
        <v>0</v>
      </c>
      <c r="S562" s="94" t="e">
        <f t="shared" si="176"/>
        <v>#VALUE!</v>
      </c>
      <c r="T562" s="94" t="e">
        <f t="shared" si="177"/>
        <v>#VALUE!</v>
      </c>
      <c r="U562" s="94" t="e">
        <f t="shared" si="178"/>
        <v>#VALUE!</v>
      </c>
      <c r="V562" s="95" t="e">
        <f t="shared" si="179"/>
        <v>#VALUE!</v>
      </c>
      <c r="W562" s="95" t="e">
        <f t="shared" si="193"/>
        <v>#VALUE!</v>
      </c>
      <c r="X562" s="95" t="b">
        <f t="shared" si="197"/>
        <v>0</v>
      </c>
      <c r="Y562" s="76" t="str">
        <f t="shared" si="180"/>
        <v/>
      </c>
      <c r="Z562" s="94" t="e" cm="1">
        <f t="array" aca="1" ref="Z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AA562" s="94" t="str">
        <f t="shared" si="181"/>
        <v/>
      </c>
      <c r="AB562" s="96" t="b">
        <f t="shared" si="182"/>
        <v>0</v>
      </c>
      <c r="AC562" s="195">
        <f t="shared" si="194"/>
        <v>0</v>
      </c>
      <c r="AD562" s="195">
        <f>SUMIF($C$14:C561,C562,$AC$14:AC561)</f>
        <v>0</v>
      </c>
      <c r="AE562" s="15">
        <f t="shared" si="195"/>
        <v>10000</v>
      </c>
      <c r="AF562" s="195">
        <f t="shared" si="196"/>
        <v>0</v>
      </c>
    </row>
    <row r="563" spans="1:32" s="30" customFormat="1" x14ac:dyDescent="0.25">
      <c r="A563" s="19">
        <v>549</v>
      </c>
      <c r="B563" s="20"/>
      <c r="C563" s="123"/>
      <c r="D563" s="20"/>
      <c r="E563" s="20"/>
      <c r="F563" s="20"/>
      <c r="G563" s="140"/>
      <c r="H563" s="197">
        <f t="shared" si="183"/>
        <v>0</v>
      </c>
      <c r="I563" s="135" t="str">
        <f t="shared" si="184"/>
        <v/>
      </c>
      <c r="J563" s="92" t="b">
        <f t="shared" si="185"/>
        <v>0</v>
      </c>
      <c r="K563" s="92" t="str">
        <f t="shared" si="186"/>
        <v/>
      </c>
      <c r="L563" s="92" t="b">
        <f>IF(C563="",FALSE,IFERROR(NOT(MATCH(C563,'Anställda och korttidsarbete'!$C:$C,0)&gt;0),TRUE))</f>
        <v>0</v>
      </c>
      <c r="M563" s="92" t="str">
        <f t="shared" si="187"/>
        <v/>
      </c>
      <c r="N563" s="92" t="b">
        <f t="shared" si="188"/>
        <v>0</v>
      </c>
      <c r="O563" s="92" t="str">
        <f t="shared" si="189"/>
        <v/>
      </c>
      <c r="P563" s="13" t="b">
        <f t="shared" si="190"/>
        <v>0</v>
      </c>
      <c r="Q563" s="92" t="str">
        <f t="shared" si="191"/>
        <v/>
      </c>
      <c r="R563" s="92" t="b">
        <f t="shared" si="192"/>
        <v>0</v>
      </c>
      <c r="S563" s="94" t="e">
        <f t="shared" si="176"/>
        <v>#VALUE!</v>
      </c>
      <c r="T563" s="94" t="e">
        <f t="shared" si="177"/>
        <v>#VALUE!</v>
      </c>
      <c r="U563" s="94" t="e">
        <f t="shared" si="178"/>
        <v>#VALUE!</v>
      </c>
      <c r="V563" s="95" t="e">
        <f t="shared" si="179"/>
        <v>#VALUE!</v>
      </c>
      <c r="W563" s="95" t="e">
        <f t="shared" si="193"/>
        <v>#VALUE!</v>
      </c>
      <c r="X563" s="95" t="b">
        <f t="shared" si="197"/>
        <v>0</v>
      </c>
      <c r="Y563" s="76" t="str">
        <f t="shared" si="180"/>
        <v/>
      </c>
      <c r="Z563" s="94" t="e" cm="1">
        <f t="array" aca="1" ref="Z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AA563" s="94" t="str">
        <f t="shared" si="181"/>
        <v/>
      </c>
      <c r="AB563" s="96" t="b">
        <f t="shared" si="182"/>
        <v>0</v>
      </c>
      <c r="AC563" s="195">
        <f t="shared" si="194"/>
        <v>0</v>
      </c>
      <c r="AD563" s="195">
        <f>SUMIF($C$14:C562,C563,$AC$14:AC562)</f>
        <v>0</v>
      </c>
      <c r="AE563" s="15">
        <f t="shared" si="195"/>
        <v>10000</v>
      </c>
      <c r="AF563" s="195">
        <f t="shared" si="196"/>
        <v>0</v>
      </c>
    </row>
    <row r="564" spans="1:32" s="30" customFormat="1" x14ac:dyDescent="0.25">
      <c r="A564" s="19">
        <v>550</v>
      </c>
      <c r="B564" s="20"/>
      <c r="C564" s="123"/>
      <c r="D564" s="20"/>
      <c r="E564" s="20"/>
      <c r="F564" s="20"/>
      <c r="G564" s="140"/>
      <c r="H564" s="197">
        <f t="shared" si="183"/>
        <v>0</v>
      </c>
      <c r="I564" s="135" t="str">
        <f t="shared" si="184"/>
        <v/>
      </c>
      <c r="J564" s="92" t="b">
        <f t="shared" si="185"/>
        <v>0</v>
      </c>
      <c r="K564" s="92" t="str">
        <f t="shared" si="186"/>
        <v/>
      </c>
      <c r="L564" s="92" t="b">
        <f>IF(C564="",FALSE,IFERROR(NOT(MATCH(C564,'Anställda och korttidsarbete'!$C:$C,0)&gt;0),TRUE))</f>
        <v>0</v>
      </c>
      <c r="M564" s="92" t="str">
        <f t="shared" si="187"/>
        <v/>
      </c>
      <c r="N564" s="92" t="b">
        <f t="shared" si="188"/>
        <v>0</v>
      </c>
      <c r="O564" s="92" t="str">
        <f t="shared" si="189"/>
        <v/>
      </c>
      <c r="P564" s="13" t="b">
        <f t="shared" si="190"/>
        <v>0</v>
      </c>
      <c r="Q564" s="92" t="str">
        <f t="shared" si="191"/>
        <v/>
      </c>
      <c r="R564" s="92" t="b">
        <f t="shared" si="192"/>
        <v>0</v>
      </c>
      <c r="S564" s="94" t="e">
        <f t="shared" si="176"/>
        <v>#VALUE!</v>
      </c>
      <c r="T564" s="94" t="e">
        <f t="shared" si="177"/>
        <v>#VALUE!</v>
      </c>
      <c r="U564" s="94" t="e">
        <f t="shared" si="178"/>
        <v>#VALUE!</v>
      </c>
      <c r="V564" s="95" t="e">
        <f t="shared" si="179"/>
        <v>#VALUE!</v>
      </c>
      <c r="W564" s="95" t="e">
        <f t="shared" si="193"/>
        <v>#VALUE!</v>
      </c>
      <c r="X564" s="95" t="b">
        <f t="shared" si="197"/>
        <v>0</v>
      </c>
      <c r="Y564" s="76" t="str">
        <f t="shared" si="180"/>
        <v/>
      </c>
      <c r="Z564" s="94" t="e" cm="1">
        <f t="array" aca="1" ref="Z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AA564" s="94" t="str">
        <f t="shared" si="181"/>
        <v/>
      </c>
      <c r="AB564" s="96" t="b">
        <f t="shared" si="182"/>
        <v>0</v>
      </c>
      <c r="AC564" s="195">
        <f t="shared" si="194"/>
        <v>0</v>
      </c>
      <c r="AD564" s="195">
        <f>SUMIF($C$14:C563,C564,$AC$14:AC563)</f>
        <v>0</v>
      </c>
      <c r="AE564" s="15">
        <f t="shared" si="195"/>
        <v>10000</v>
      </c>
      <c r="AF564" s="195">
        <f t="shared" si="196"/>
        <v>0</v>
      </c>
    </row>
    <row r="565" spans="1:32" s="30" customFormat="1" x14ac:dyDescent="0.25">
      <c r="A565" s="19">
        <v>551</v>
      </c>
      <c r="B565" s="20"/>
      <c r="C565" s="123"/>
      <c r="D565" s="20"/>
      <c r="E565" s="20"/>
      <c r="F565" s="20"/>
      <c r="G565" s="140"/>
      <c r="H565" s="197">
        <f t="shared" si="183"/>
        <v>0</v>
      </c>
      <c r="I565" s="135" t="str">
        <f t="shared" si="184"/>
        <v/>
      </c>
      <c r="J565" s="92" t="b">
        <f t="shared" si="185"/>
        <v>0</v>
      </c>
      <c r="K565" s="92" t="str">
        <f t="shared" si="186"/>
        <v/>
      </c>
      <c r="L565" s="92" t="b">
        <f>IF(C565="",FALSE,IFERROR(NOT(MATCH(C565,'Anställda och korttidsarbete'!$C:$C,0)&gt;0),TRUE))</f>
        <v>0</v>
      </c>
      <c r="M565" s="92" t="str">
        <f t="shared" si="187"/>
        <v/>
      </c>
      <c r="N565" s="92" t="b">
        <f t="shared" si="188"/>
        <v>0</v>
      </c>
      <c r="O565" s="92" t="str">
        <f t="shared" si="189"/>
        <v/>
      </c>
      <c r="P565" s="13" t="b">
        <f t="shared" si="190"/>
        <v>0</v>
      </c>
      <c r="Q565" s="92" t="str">
        <f t="shared" si="191"/>
        <v/>
      </c>
      <c r="R565" s="92" t="b">
        <f t="shared" si="192"/>
        <v>0</v>
      </c>
      <c r="S565" s="94" t="e">
        <f t="shared" si="176"/>
        <v>#VALUE!</v>
      </c>
      <c r="T565" s="94" t="e">
        <f t="shared" si="177"/>
        <v>#VALUE!</v>
      </c>
      <c r="U565" s="94" t="e">
        <f t="shared" si="178"/>
        <v>#VALUE!</v>
      </c>
      <c r="V565" s="95" t="e">
        <f t="shared" si="179"/>
        <v>#VALUE!</v>
      </c>
      <c r="W565" s="95" t="e">
        <f t="shared" si="193"/>
        <v>#VALUE!</v>
      </c>
      <c r="X565" s="95" t="b">
        <f t="shared" si="197"/>
        <v>0</v>
      </c>
      <c r="Y565" s="76" t="str">
        <f t="shared" si="180"/>
        <v/>
      </c>
      <c r="Z565" s="94" t="e" cm="1">
        <f t="array" aca="1" ref="Z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AA565" s="94" t="str">
        <f t="shared" si="181"/>
        <v/>
      </c>
      <c r="AB565" s="96" t="b">
        <f t="shared" si="182"/>
        <v>0</v>
      </c>
      <c r="AC565" s="195">
        <f t="shared" si="194"/>
        <v>0</v>
      </c>
      <c r="AD565" s="195">
        <f>SUMIF($C$14:C564,C565,$AC$14:AC564)</f>
        <v>0</v>
      </c>
      <c r="AE565" s="15">
        <f t="shared" si="195"/>
        <v>10000</v>
      </c>
      <c r="AF565" s="195">
        <f t="shared" si="196"/>
        <v>0</v>
      </c>
    </row>
    <row r="566" spans="1:32" s="30" customFormat="1" x14ac:dyDescent="0.25">
      <c r="A566" s="19">
        <v>552</v>
      </c>
      <c r="B566" s="20"/>
      <c r="C566" s="123"/>
      <c r="D566" s="20"/>
      <c r="E566" s="20"/>
      <c r="F566" s="20"/>
      <c r="G566" s="140"/>
      <c r="H566" s="197">
        <f t="shared" si="183"/>
        <v>0</v>
      </c>
      <c r="I566" s="135" t="str">
        <f t="shared" si="184"/>
        <v/>
      </c>
      <c r="J566" s="92" t="b">
        <f t="shared" si="185"/>
        <v>0</v>
      </c>
      <c r="K566" s="92" t="str">
        <f t="shared" si="186"/>
        <v/>
      </c>
      <c r="L566" s="92" t="b">
        <f>IF(C566="",FALSE,IFERROR(NOT(MATCH(C566,'Anställda och korttidsarbete'!$C:$C,0)&gt;0),TRUE))</f>
        <v>0</v>
      </c>
      <c r="M566" s="92" t="str">
        <f t="shared" si="187"/>
        <v/>
      </c>
      <c r="N566" s="92" t="b">
        <f t="shared" si="188"/>
        <v>0</v>
      </c>
      <c r="O566" s="92" t="str">
        <f t="shared" si="189"/>
        <v/>
      </c>
      <c r="P566" s="13" t="b">
        <f t="shared" si="190"/>
        <v>0</v>
      </c>
      <c r="Q566" s="92" t="str">
        <f t="shared" si="191"/>
        <v/>
      </c>
      <c r="R566" s="92" t="b">
        <f t="shared" si="192"/>
        <v>0</v>
      </c>
      <c r="S566" s="94" t="e">
        <f t="shared" si="176"/>
        <v>#VALUE!</v>
      </c>
      <c r="T566" s="94" t="e">
        <f t="shared" si="177"/>
        <v>#VALUE!</v>
      </c>
      <c r="U566" s="94" t="e">
        <f t="shared" si="178"/>
        <v>#VALUE!</v>
      </c>
      <c r="V566" s="95" t="e">
        <f t="shared" si="179"/>
        <v>#VALUE!</v>
      </c>
      <c r="W566" s="95" t="e">
        <f t="shared" si="193"/>
        <v>#VALUE!</v>
      </c>
      <c r="X566" s="95" t="b">
        <f t="shared" si="197"/>
        <v>0</v>
      </c>
      <c r="Y566" s="76" t="str">
        <f t="shared" si="180"/>
        <v/>
      </c>
      <c r="Z566" s="94" t="e" cm="1">
        <f t="array" aca="1" ref="Z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AA566" s="94" t="str">
        <f t="shared" si="181"/>
        <v/>
      </c>
      <c r="AB566" s="96" t="b">
        <f t="shared" si="182"/>
        <v>0</v>
      </c>
      <c r="AC566" s="195">
        <f t="shared" si="194"/>
        <v>0</v>
      </c>
      <c r="AD566" s="195">
        <f>SUMIF($C$14:C565,C566,$AC$14:AC565)</f>
        <v>0</v>
      </c>
      <c r="AE566" s="15">
        <f t="shared" si="195"/>
        <v>10000</v>
      </c>
      <c r="AF566" s="195">
        <f t="shared" si="196"/>
        <v>0</v>
      </c>
    </row>
    <row r="567" spans="1:32" s="30" customFormat="1" x14ac:dyDescent="0.25">
      <c r="A567" s="19">
        <v>553</v>
      </c>
      <c r="B567" s="20"/>
      <c r="C567" s="123"/>
      <c r="D567" s="20"/>
      <c r="E567" s="20"/>
      <c r="F567" s="20"/>
      <c r="G567" s="140"/>
      <c r="H567" s="197">
        <f t="shared" si="183"/>
        <v>0</v>
      </c>
      <c r="I567" s="135" t="str">
        <f t="shared" si="184"/>
        <v/>
      </c>
      <c r="J567" s="92" t="b">
        <f t="shared" si="185"/>
        <v>0</v>
      </c>
      <c r="K567" s="92" t="str">
        <f t="shared" si="186"/>
        <v/>
      </c>
      <c r="L567" s="92" t="b">
        <f>IF(C567="",FALSE,IFERROR(NOT(MATCH(C567,'Anställda och korttidsarbete'!$C:$C,0)&gt;0),TRUE))</f>
        <v>0</v>
      </c>
      <c r="M567" s="92" t="str">
        <f t="shared" si="187"/>
        <v/>
      </c>
      <c r="N567" s="92" t="b">
        <f t="shared" si="188"/>
        <v>0</v>
      </c>
      <c r="O567" s="92" t="str">
        <f t="shared" si="189"/>
        <v/>
      </c>
      <c r="P567" s="13" t="b">
        <f t="shared" si="190"/>
        <v>0</v>
      </c>
      <c r="Q567" s="92" t="str">
        <f t="shared" si="191"/>
        <v/>
      </c>
      <c r="R567" s="92" t="b">
        <f t="shared" si="192"/>
        <v>0</v>
      </c>
      <c r="S567" s="94" t="e">
        <f t="shared" si="176"/>
        <v>#VALUE!</v>
      </c>
      <c r="T567" s="94" t="e">
        <f t="shared" si="177"/>
        <v>#VALUE!</v>
      </c>
      <c r="U567" s="94" t="e">
        <f t="shared" si="178"/>
        <v>#VALUE!</v>
      </c>
      <c r="V567" s="95" t="e">
        <f t="shared" si="179"/>
        <v>#VALUE!</v>
      </c>
      <c r="W567" s="95" t="e">
        <f t="shared" si="193"/>
        <v>#VALUE!</v>
      </c>
      <c r="X567" s="95" t="b">
        <f t="shared" si="197"/>
        <v>0</v>
      </c>
      <c r="Y567" s="76" t="str">
        <f t="shared" si="180"/>
        <v/>
      </c>
      <c r="Z567" s="94" t="e" cm="1">
        <f t="array" aca="1" ref="Z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AA567" s="94" t="str">
        <f t="shared" si="181"/>
        <v/>
      </c>
      <c r="AB567" s="96" t="b">
        <f t="shared" si="182"/>
        <v>0</v>
      </c>
      <c r="AC567" s="195">
        <f t="shared" si="194"/>
        <v>0</v>
      </c>
      <c r="AD567" s="195">
        <f>SUMIF($C$14:C566,C567,$AC$14:AC566)</f>
        <v>0</v>
      </c>
      <c r="AE567" s="15">
        <f t="shared" si="195"/>
        <v>10000</v>
      </c>
      <c r="AF567" s="195">
        <f t="shared" si="196"/>
        <v>0</v>
      </c>
    </row>
    <row r="568" spans="1:32" s="30" customFormat="1" x14ac:dyDescent="0.25">
      <c r="A568" s="19">
        <v>554</v>
      </c>
      <c r="B568" s="20"/>
      <c r="C568" s="123"/>
      <c r="D568" s="20"/>
      <c r="E568" s="20"/>
      <c r="F568" s="20"/>
      <c r="G568" s="140"/>
      <c r="H568" s="197">
        <f t="shared" si="183"/>
        <v>0</v>
      </c>
      <c r="I568" s="135" t="str">
        <f t="shared" si="184"/>
        <v/>
      </c>
      <c r="J568" s="92" t="b">
        <f t="shared" si="185"/>
        <v>0</v>
      </c>
      <c r="K568" s="92" t="str">
        <f t="shared" si="186"/>
        <v/>
      </c>
      <c r="L568" s="92" t="b">
        <f>IF(C568="",FALSE,IFERROR(NOT(MATCH(C568,'Anställda och korttidsarbete'!$C:$C,0)&gt;0),TRUE))</f>
        <v>0</v>
      </c>
      <c r="M568" s="92" t="str">
        <f t="shared" si="187"/>
        <v/>
      </c>
      <c r="N568" s="92" t="b">
        <f t="shared" si="188"/>
        <v>0</v>
      </c>
      <c r="O568" s="92" t="str">
        <f t="shared" si="189"/>
        <v/>
      </c>
      <c r="P568" s="13" t="b">
        <f t="shared" si="190"/>
        <v>0</v>
      </c>
      <c r="Q568" s="92" t="str">
        <f t="shared" si="191"/>
        <v/>
      </c>
      <c r="R568" s="92" t="b">
        <f t="shared" si="192"/>
        <v>0</v>
      </c>
      <c r="S568" s="94" t="e">
        <f t="shared" si="176"/>
        <v>#VALUE!</v>
      </c>
      <c r="T568" s="94" t="e">
        <f t="shared" si="177"/>
        <v>#VALUE!</v>
      </c>
      <c r="U568" s="94" t="e">
        <f t="shared" si="178"/>
        <v>#VALUE!</v>
      </c>
      <c r="V568" s="95" t="e">
        <f t="shared" si="179"/>
        <v>#VALUE!</v>
      </c>
      <c r="W568" s="95" t="e">
        <f t="shared" si="193"/>
        <v>#VALUE!</v>
      </c>
      <c r="X568" s="95" t="b">
        <f t="shared" si="197"/>
        <v>0</v>
      </c>
      <c r="Y568" s="76" t="str">
        <f t="shared" si="180"/>
        <v/>
      </c>
      <c r="Z568" s="94" t="e" cm="1">
        <f t="array" aca="1" ref="Z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AA568" s="94" t="str">
        <f t="shared" si="181"/>
        <v/>
      </c>
      <c r="AB568" s="96" t="b">
        <f t="shared" si="182"/>
        <v>0</v>
      </c>
      <c r="AC568" s="195">
        <f t="shared" si="194"/>
        <v>0</v>
      </c>
      <c r="AD568" s="195">
        <f>SUMIF($C$14:C567,C568,$AC$14:AC567)</f>
        <v>0</v>
      </c>
      <c r="AE568" s="15">
        <f t="shared" si="195"/>
        <v>10000</v>
      </c>
      <c r="AF568" s="195">
        <f t="shared" si="196"/>
        <v>0</v>
      </c>
    </row>
    <row r="569" spans="1:32" s="30" customFormat="1" x14ac:dyDescent="0.25">
      <c r="A569" s="19">
        <v>555</v>
      </c>
      <c r="B569" s="20"/>
      <c r="C569" s="123"/>
      <c r="D569" s="20"/>
      <c r="E569" s="20"/>
      <c r="F569" s="20"/>
      <c r="G569" s="140"/>
      <c r="H569" s="197">
        <f t="shared" si="183"/>
        <v>0</v>
      </c>
      <c r="I569" s="135" t="str">
        <f t="shared" si="184"/>
        <v/>
      </c>
      <c r="J569" s="92" t="b">
        <f t="shared" si="185"/>
        <v>0</v>
      </c>
      <c r="K569" s="92" t="str">
        <f t="shared" si="186"/>
        <v/>
      </c>
      <c r="L569" s="92" t="b">
        <f>IF(C569="",FALSE,IFERROR(NOT(MATCH(C569,'Anställda och korttidsarbete'!$C:$C,0)&gt;0),TRUE))</f>
        <v>0</v>
      </c>
      <c r="M569" s="92" t="str">
        <f t="shared" si="187"/>
        <v/>
      </c>
      <c r="N569" s="92" t="b">
        <f t="shared" si="188"/>
        <v>0</v>
      </c>
      <c r="O569" s="92" t="str">
        <f t="shared" si="189"/>
        <v/>
      </c>
      <c r="P569" s="13" t="b">
        <f t="shared" si="190"/>
        <v>0</v>
      </c>
      <c r="Q569" s="92" t="str">
        <f t="shared" si="191"/>
        <v/>
      </c>
      <c r="R569" s="92" t="b">
        <f t="shared" si="192"/>
        <v>0</v>
      </c>
      <c r="S569" s="94" t="e">
        <f t="shared" si="176"/>
        <v>#VALUE!</v>
      </c>
      <c r="T569" s="94" t="e">
        <f t="shared" si="177"/>
        <v>#VALUE!</v>
      </c>
      <c r="U569" s="94" t="e">
        <f t="shared" si="178"/>
        <v>#VALUE!</v>
      </c>
      <c r="V569" s="95" t="e">
        <f t="shared" si="179"/>
        <v>#VALUE!</v>
      </c>
      <c r="W569" s="95" t="e">
        <f t="shared" si="193"/>
        <v>#VALUE!</v>
      </c>
      <c r="X569" s="95" t="b">
        <f t="shared" si="197"/>
        <v>0</v>
      </c>
      <c r="Y569" s="76" t="str">
        <f t="shared" si="180"/>
        <v/>
      </c>
      <c r="Z569" s="94" t="e" cm="1">
        <f t="array" aca="1" ref="Z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AA569" s="94" t="str">
        <f t="shared" si="181"/>
        <v/>
      </c>
      <c r="AB569" s="96" t="b">
        <f t="shared" si="182"/>
        <v>0</v>
      </c>
      <c r="AC569" s="195">
        <f t="shared" si="194"/>
        <v>0</v>
      </c>
      <c r="AD569" s="195">
        <f>SUMIF($C$14:C568,C569,$AC$14:AC568)</f>
        <v>0</v>
      </c>
      <c r="AE569" s="15">
        <f t="shared" si="195"/>
        <v>10000</v>
      </c>
      <c r="AF569" s="195">
        <f t="shared" si="196"/>
        <v>0</v>
      </c>
    </row>
    <row r="570" spans="1:32" s="30" customFormat="1" x14ac:dyDescent="0.25">
      <c r="A570" s="19">
        <v>556</v>
      </c>
      <c r="B570" s="20"/>
      <c r="C570" s="123"/>
      <c r="D570" s="20"/>
      <c r="E570" s="20"/>
      <c r="F570" s="20"/>
      <c r="G570" s="140"/>
      <c r="H570" s="197">
        <f t="shared" si="183"/>
        <v>0</v>
      </c>
      <c r="I570" s="135" t="str">
        <f t="shared" si="184"/>
        <v/>
      </c>
      <c r="J570" s="92" t="b">
        <f t="shared" si="185"/>
        <v>0</v>
      </c>
      <c r="K570" s="92" t="str">
        <f t="shared" si="186"/>
        <v/>
      </c>
      <c r="L570" s="92" t="b">
        <f>IF(C570="",FALSE,IFERROR(NOT(MATCH(C570,'Anställda och korttidsarbete'!$C:$C,0)&gt;0),TRUE))</f>
        <v>0</v>
      </c>
      <c r="M570" s="92" t="str">
        <f t="shared" si="187"/>
        <v/>
      </c>
      <c r="N570" s="92" t="b">
        <f t="shared" si="188"/>
        <v>0</v>
      </c>
      <c r="O570" s="92" t="str">
        <f t="shared" si="189"/>
        <v/>
      </c>
      <c r="P570" s="13" t="b">
        <f t="shared" si="190"/>
        <v>0</v>
      </c>
      <c r="Q570" s="92" t="str">
        <f t="shared" si="191"/>
        <v/>
      </c>
      <c r="R570" s="92" t="b">
        <f t="shared" si="192"/>
        <v>0</v>
      </c>
      <c r="S570" s="94" t="e">
        <f t="shared" si="176"/>
        <v>#VALUE!</v>
      </c>
      <c r="T570" s="94" t="e">
        <f t="shared" si="177"/>
        <v>#VALUE!</v>
      </c>
      <c r="U570" s="94" t="e">
        <f t="shared" si="178"/>
        <v>#VALUE!</v>
      </c>
      <c r="V570" s="95" t="e">
        <f t="shared" si="179"/>
        <v>#VALUE!</v>
      </c>
      <c r="W570" s="95" t="e">
        <f t="shared" si="193"/>
        <v>#VALUE!</v>
      </c>
      <c r="X570" s="95" t="b">
        <f t="shared" si="197"/>
        <v>0</v>
      </c>
      <c r="Y570" s="76" t="str">
        <f t="shared" si="180"/>
        <v/>
      </c>
      <c r="Z570" s="94" t="e" cm="1">
        <f t="array" aca="1" ref="Z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AA570" s="94" t="str">
        <f t="shared" si="181"/>
        <v/>
      </c>
      <c r="AB570" s="96" t="b">
        <f t="shared" si="182"/>
        <v>0</v>
      </c>
      <c r="AC570" s="195">
        <f t="shared" si="194"/>
        <v>0</v>
      </c>
      <c r="AD570" s="195">
        <f>SUMIF($C$14:C569,C570,$AC$14:AC569)</f>
        <v>0</v>
      </c>
      <c r="AE570" s="15">
        <f t="shared" si="195"/>
        <v>10000</v>
      </c>
      <c r="AF570" s="195">
        <f t="shared" si="196"/>
        <v>0</v>
      </c>
    </row>
    <row r="571" spans="1:32" s="30" customFormat="1" x14ac:dyDescent="0.25">
      <c r="A571" s="19">
        <v>557</v>
      </c>
      <c r="B571" s="20"/>
      <c r="C571" s="123"/>
      <c r="D571" s="20"/>
      <c r="E571" s="20"/>
      <c r="F571" s="20"/>
      <c r="G571" s="140"/>
      <c r="H571" s="197">
        <f t="shared" si="183"/>
        <v>0</v>
      </c>
      <c r="I571" s="135" t="str">
        <f t="shared" si="184"/>
        <v/>
      </c>
      <c r="J571" s="92" t="b">
        <f t="shared" si="185"/>
        <v>0</v>
      </c>
      <c r="K571" s="92" t="str">
        <f t="shared" si="186"/>
        <v/>
      </c>
      <c r="L571" s="92" t="b">
        <f>IF(C571="",FALSE,IFERROR(NOT(MATCH(C571,'Anställda och korttidsarbete'!$C:$C,0)&gt;0),TRUE))</f>
        <v>0</v>
      </c>
      <c r="M571" s="92" t="str">
        <f t="shared" si="187"/>
        <v/>
      </c>
      <c r="N571" s="92" t="b">
        <f t="shared" si="188"/>
        <v>0</v>
      </c>
      <c r="O571" s="92" t="str">
        <f t="shared" si="189"/>
        <v/>
      </c>
      <c r="P571" s="13" t="b">
        <f t="shared" si="190"/>
        <v>0</v>
      </c>
      <c r="Q571" s="92" t="str">
        <f t="shared" si="191"/>
        <v/>
      </c>
      <c r="R571" s="92" t="b">
        <f t="shared" si="192"/>
        <v>0</v>
      </c>
      <c r="S571" s="94" t="e">
        <f t="shared" si="176"/>
        <v>#VALUE!</v>
      </c>
      <c r="T571" s="94" t="e">
        <f t="shared" si="177"/>
        <v>#VALUE!</v>
      </c>
      <c r="U571" s="94" t="e">
        <f t="shared" si="178"/>
        <v>#VALUE!</v>
      </c>
      <c r="V571" s="95" t="e">
        <f t="shared" si="179"/>
        <v>#VALUE!</v>
      </c>
      <c r="W571" s="95" t="e">
        <f t="shared" si="193"/>
        <v>#VALUE!</v>
      </c>
      <c r="X571" s="95" t="b">
        <f t="shared" si="197"/>
        <v>0</v>
      </c>
      <c r="Y571" s="76" t="str">
        <f t="shared" si="180"/>
        <v/>
      </c>
      <c r="Z571" s="94" t="e" cm="1">
        <f t="array" aca="1" ref="Z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AA571" s="94" t="str">
        <f t="shared" si="181"/>
        <v/>
      </c>
      <c r="AB571" s="96" t="b">
        <f t="shared" si="182"/>
        <v>0</v>
      </c>
      <c r="AC571" s="195">
        <f t="shared" si="194"/>
        <v>0</v>
      </c>
      <c r="AD571" s="195">
        <f>SUMIF($C$14:C570,C571,$AC$14:AC570)</f>
        <v>0</v>
      </c>
      <c r="AE571" s="15">
        <f t="shared" si="195"/>
        <v>10000</v>
      </c>
      <c r="AF571" s="195">
        <f t="shared" si="196"/>
        <v>0</v>
      </c>
    </row>
    <row r="572" spans="1:32" s="30" customFormat="1" x14ac:dyDescent="0.25">
      <c r="A572" s="19">
        <v>558</v>
      </c>
      <c r="B572" s="20"/>
      <c r="C572" s="123"/>
      <c r="D572" s="20"/>
      <c r="E572" s="20"/>
      <c r="F572" s="20"/>
      <c r="G572" s="140"/>
      <c r="H572" s="197">
        <f t="shared" si="183"/>
        <v>0</v>
      </c>
      <c r="I572" s="135" t="str">
        <f t="shared" si="184"/>
        <v/>
      </c>
      <c r="J572" s="92" t="b">
        <f t="shared" si="185"/>
        <v>0</v>
      </c>
      <c r="K572" s="92" t="str">
        <f t="shared" si="186"/>
        <v/>
      </c>
      <c r="L572" s="92" t="b">
        <f>IF(C572="",FALSE,IFERROR(NOT(MATCH(C572,'Anställda och korttidsarbete'!$C:$C,0)&gt;0),TRUE))</f>
        <v>0</v>
      </c>
      <c r="M572" s="92" t="str">
        <f t="shared" si="187"/>
        <v/>
      </c>
      <c r="N572" s="92" t="b">
        <f t="shared" si="188"/>
        <v>0</v>
      </c>
      <c r="O572" s="92" t="str">
        <f t="shared" si="189"/>
        <v/>
      </c>
      <c r="P572" s="13" t="b">
        <f t="shared" si="190"/>
        <v>0</v>
      </c>
      <c r="Q572" s="92" t="str">
        <f t="shared" si="191"/>
        <v/>
      </c>
      <c r="R572" s="92" t="b">
        <f t="shared" si="192"/>
        <v>0</v>
      </c>
      <c r="S572" s="94" t="e">
        <f t="shared" si="176"/>
        <v>#VALUE!</v>
      </c>
      <c r="T572" s="94" t="e">
        <f t="shared" si="177"/>
        <v>#VALUE!</v>
      </c>
      <c r="U572" s="94" t="e">
        <f t="shared" si="178"/>
        <v>#VALUE!</v>
      </c>
      <c r="V572" s="95" t="e">
        <f t="shared" si="179"/>
        <v>#VALUE!</v>
      </c>
      <c r="W572" s="95" t="e">
        <f t="shared" si="193"/>
        <v>#VALUE!</v>
      </c>
      <c r="X572" s="95" t="b">
        <f t="shared" si="197"/>
        <v>0</v>
      </c>
      <c r="Y572" s="76" t="str">
        <f t="shared" si="180"/>
        <v/>
      </c>
      <c r="Z572" s="94" t="e" cm="1">
        <f t="array" aca="1" ref="Z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AA572" s="94" t="str">
        <f t="shared" si="181"/>
        <v/>
      </c>
      <c r="AB572" s="96" t="b">
        <f t="shared" si="182"/>
        <v>0</v>
      </c>
      <c r="AC572" s="195">
        <f t="shared" si="194"/>
        <v>0</v>
      </c>
      <c r="AD572" s="195">
        <f>SUMIF($C$14:C571,C572,$AC$14:AC571)</f>
        <v>0</v>
      </c>
      <c r="AE572" s="15">
        <f t="shared" si="195"/>
        <v>10000</v>
      </c>
      <c r="AF572" s="195">
        <f t="shared" si="196"/>
        <v>0</v>
      </c>
    </row>
    <row r="573" spans="1:32" s="30" customFormat="1" x14ac:dyDescent="0.25">
      <c r="A573" s="19">
        <v>559</v>
      </c>
      <c r="B573" s="20"/>
      <c r="C573" s="123"/>
      <c r="D573" s="20"/>
      <c r="E573" s="20"/>
      <c r="F573" s="20"/>
      <c r="G573" s="140"/>
      <c r="H573" s="197">
        <f t="shared" si="183"/>
        <v>0</v>
      </c>
      <c r="I573" s="135" t="str">
        <f t="shared" si="184"/>
        <v/>
      </c>
      <c r="J573" s="92" t="b">
        <f t="shared" si="185"/>
        <v>0</v>
      </c>
      <c r="K573" s="92" t="str">
        <f t="shared" si="186"/>
        <v/>
      </c>
      <c r="L573" s="92" t="b">
        <f>IF(C573="",FALSE,IFERROR(NOT(MATCH(C573,'Anställda och korttidsarbete'!$C:$C,0)&gt;0),TRUE))</f>
        <v>0</v>
      </c>
      <c r="M573" s="92" t="str">
        <f t="shared" si="187"/>
        <v/>
      </c>
      <c r="N573" s="92" t="b">
        <f t="shared" si="188"/>
        <v>0</v>
      </c>
      <c r="O573" s="92" t="str">
        <f t="shared" si="189"/>
        <v/>
      </c>
      <c r="P573" s="13" t="b">
        <f t="shared" si="190"/>
        <v>0</v>
      </c>
      <c r="Q573" s="92" t="str">
        <f t="shared" si="191"/>
        <v/>
      </c>
      <c r="R573" s="92" t="b">
        <f t="shared" si="192"/>
        <v>0</v>
      </c>
      <c r="S573" s="94" t="e">
        <f t="shared" si="176"/>
        <v>#VALUE!</v>
      </c>
      <c r="T573" s="94" t="e">
        <f t="shared" si="177"/>
        <v>#VALUE!</v>
      </c>
      <c r="U573" s="94" t="e">
        <f t="shared" si="178"/>
        <v>#VALUE!</v>
      </c>
      <c r="V573" s="95" t="e">
        <f t="shared" si="179"/>
        <v>#VALUE!</v>
      </c>
      <c r="W573" s="95" t="e">
        <f t="shared" si="193"/>
        <v>#VALUE!</v>
      </c>
      <c r="X573" s="95" t="b">
        <f t="shared" si="197"/>
        <v>0</v>
      </c>
      <c r="Y573" s="76" t="str">
        <f t="shared" si="180"/>
        <v/>
      </c>
      <c r="Z573" s="94" t="e" cm="1">
        <f t="array" aca="1" ref="Z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AA573" s="94" t="str">
        <f t="shared" si="181"/>
        <v/>
      </c>
      <c r="AB573" s="96" t="b">
        <f t="shared" si="182"/>
        <v>0</v>
      </c>
      <c r="AC573" s="195">
        <f t="shared" si="194"/>
        <v>0</v>
      </c>
      <c r="AD573" s="195">
        <f>SUMIF($C$14:C572,C573,$AC$14:AC572)</f>
        <v>0</v>
      </c>
      <c r="AE573" s="15">
        <f t="shared" si="195"/>
        <v>10000</v>
      </c>
      <c r="AF573" s="195">
        <f t="shared" si="196"/>
        <v>0</v>
      </c>
    </row>
    <row r="574" spans="1:32" s="30" customFormat="1" x14ac:dyDescent="0.25">
      <c r="A574" s="19">
        <v>560</v>
      </c>
      <c r="B574" s="20"/>
      <c r="C574" s="123"/>
      <c r="D574" s="20"/>
      <c r="E574" s="20"/>
      <c r="F574" s="20"/>
      <c r="G574" s="140"/>
      <c r="H574" s="197">
        <f t="shared" si="183"/>
        <v>0</v>
      </c>
      <c r="I574" s="135" t="str">
        <f t="shared" si="184"/>
        <v/>
      </c>
      <c r="J574" s="92" t="b">
        <f t="shared" si="185"/>
        <v>0</v>
      </c>
      <c r="K574" s="92" t="str">
        <f t="shared" si="186"/>
        <v/>
      </c>
      <c r="L574" s="92" t="b">
        <f>IF(C574="",FALSE,IFERROR(NOT(MATCH(C574,'Anställda och korttidsarbete'!$C:$C,0)&gt;0),TRUE))</f>
        <v>0</v>
      </c>
      <c r="M574" s="92" t="str">
        <f t="shared" si="187"/>
        <v/>
      </c>
      <c r="N574" s="92" t="b">
        <f t="shared" si="188"/>
        <v>0</v>
      </c>
      <c r="O574" s="92" t="str">
        <f t="shared" si="189"/>
        <v/>
      </c>
      <c r="P574" s="13" t="b">
        <f t="shared" si="190"/>
        <v>0</v>
      </c>
      <c r="Q574" s="92" t="str">
        <f t="shared" si="191"/>
        <v/>
      </c>
      <c r="R574" s="92" t="b">
        <f t="shared" si="192"/>
        <v>0</v>
      </c>
      <c r="S574" s="94" t="e">
        <f t="shared" si="176"/>
        <v>#VALUE!</v>
      </c>
      <c r="T574" s="94" t="e">
        <f t="shared" si="177"/>
        <v>#VALUE!</v>
      </c>
      <c r="U574" s="94" t="e">
        <f t="shared" si="178"/>
        <v>#VALUE!</v>
      </c>
      <c r="V574" s="95" t="e">
        <f t="shared" si="179"/>
        <v>#VALUE!</v>
      </c>
      <c r="W574" s="95" t="e">
        <f t="shared" si="193"/>
        <v>#VALUE!</v>
      </c>
      <c r="X574" s="95" t="b">
        <f t="shared" si="197"/>
        <v>0</v>
      </c>
      <c r="Y574" s="76" t="str">
        <f t="shared" si="180"/>
        <v/>
      </c>
      <c r="Z574" s="94" t="e" cm="1">
        <f t="array" aca="1" ref="Z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AA574" s="94" t="str">
        <f t="shared" si="181"/>
        <v/>
      </c>
      <c r="AB574" s="96" t="b">
        <f t="shared" si="182"/>
        <v>0</v>
      </c>
      <c r="AC574" s="195">
        <f t="shared" si="194"/>
        <v>0</v>
      </c>
      <c r="AD574" s="195">
        <f>SUMIF($C$14:C573,C574,$AC$14:AC573)</f>
        <v>0</v>
      </c>
      <c r="AE574" s="15">
        <f t="shared" si="195"/>
        <v>10000</v>
      </c>
      <c r="AF574" s="195">
        <f t="shared" si="196"/>
        <v>0</v>
      </c>
    </row>
    <row r="575" spans="1:32" s="30" customFormat="1" x14ac:dyDescent="0.25">
      <c r="A575" s="19">
        <v>561</v>
      </c>
      <c r="B575" s="20"/>
      <c r="C575" s="123"/>
      <c r="D575" s="20"/>
      <c r="E575" s="20"/>
      <c r="F575" s="20"/>
      <c r="G575" s="140"/>
      <c r="H575" s="197">
        <f t="shared" si="183"/>
        <v>0</v>
      </c>
      <c r="I575" s="135" t="str">
        <f t="shared" si="184"/>
        <v/>
      </c>
      <c r="J575" s="92" t="b">
        <f t="shared" si="185"/>
        <v>0</v>
      </c>
      <c r="K575" s="92" t="str">
        <f t="shared" si="186"/>
        <v/>
      </c>
      <c r="L575" s="92" t="b">
        <f>IF(C575="",FALSE,IFERROR(NOT(MATCH(C575,'Anställda och korttidsarbete'!$C:$C,0)&gt;0),TRUE))</f>
        <v>0</v>
      </c>
      <c r="M575" s="92" t="str">
        <f t="shared" si="187"/>
        <v/>
      </c>
      <c r="N575" s="92" t="b">
        <f t="shared" si="188"/>
        <v>0</v>
      </c>
      <c r="O575" s="92" t="str">
        <f t="shared" si="189"/>
        <v/>
      </c>
      <c r="P575" s="13" t="b">
        <f t="shared" si="190"/>
        <v>0</v>
      </c>
      <c r="Q575" s="92" t="str">
        <f t="shared" si="191"/>
        <v/>
      </c>
      <c r="R575" s="92" t="b">
        <f t="shared" si="192"/>
        <v>0</v>
      </c>
      <c r="S575" s="94" t="e">
        <f t="shared" si="176"/>
        <v>#VALUE!</v>
      </c>
      <c r="T575" s="94" t="e">
        <f t="shared" si="177"/>
        <v>#VALUE!</v>
      </c>
      <c r="U575" s="94" t="e">
        <f t="shared" si="178"/>
        <v>#VALUE!</v>
      </c>
      <c r="V575" s="95" t="e">
        <f t="shared" si="179"/>
        <v>#VALUE!</v>
      </c>
      <c r="W575" s="95" t="e">
        <f t="shared" si="193"/>
        <v>#VALUE!</v>
      </c>
      <c r="X575" s="95" t="b">
        <f t="shared" si="197"/>
        <v>0</v>
      </c>
      <c r="Y575" s="76" t="str">
        <f t="shared" si="180"/>
        <v/>
      </c>
      <c r="Z575" s="94" t="e" cm="1">
        <f t="array" aca="1" ref="Z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AA575" s="94" t="str">
        <f t="shared" si="181"/>
        <v/>
      </c>
      <c r="AB575" s="96" t="b">
        <f t="shared" si="182"/>
        <v>0</v>
      </c>
      <c r="AC575" s="195">
        <f t="shared" si="194"/>
        <v>0</v>
      </c>
      <c r="AD575" s="195">
        <f>SUMIF($C$14:C574,C575,$AC$14:AC574)</f>
        <v>0</v>
      </c>
      <c r="AE575" s="15">
        <f t="shared" si="195"/>
        <v>10000</v>
      </c>
      <c r="AF575" s="195">
        <f t="shared" si="196"/>
        <v>0</v>
      </c>
    </row>
    <row r="576" spans="1:32" s="30" customFormat="1" x14ac:dyDescent="0.25">
      <c r="A576" s="19">
        <v>562</v>
      </c>
      <c r="B576" s="20"/>
      <c r="C576" s="123"/>
      <c r="D576" s="20"/>
      <c r="E576" s="20"/>
      <c r="F576" s="20"/>
      <c r="G576" s="140"/>
      <c r="H576" s="197">
        <f t="shared" si="183"/>
        <v>0</v>
      </c>
      <c r="I576" s="135" t="str">
        <f t="shared" si="184"/>
        <v/>
      </c>
      <c r="J576" s="92" t="b">
        <f t="shared" si="185"/>
        <v>0</v>
      </c>
      <c r="K576" s="92" t="str">
        <f t="shared" si="186"/>
        <v/>
      </c>
      <c r="L576" s="92" t="b">
        <f>IF(C576="",FALSE,IFERROR(NOT(MATCH(C576,'Anställda och korttidsarbete'!$C:$C,0)&gt;0),TRUE))</f>
        <v>0</v>
      </c>
      <c r="M576" s="92" t="str">
        <f t="shared" si="187"/>
        <v/>
      </c>
      <c r="N576" s="92" t="b">
        <f t="shared" si="188"/>
        <v>0</v>
      </c>
      <c r="O576" s="92" t="str">
        <f t="shared" si="189"/>
        <v/>
      </c>
      <c r="P576" s="13" t="b">
        <f t="shared" si="190"/>
        <v>0</v>
      </c>
      <c r="Q576" s="92" t="str">
        <f t="shared" si="191"/>
        <v/>
      </c>
      <c r="R576" s="92" t="b">
        <f t="shared" si="192"/>
        <v>0</v>
      </c>
      <c r="S576" s="94" t="e">
        <f t="shared" si="176"/>
        <v>#VALUE!</v>
      </c>
      <c r="T576" s="94" t="e">
        <f t="shared" si="177"/>
        <v>#VALUE!</v>
      </c>
      <c r="U576" s="94" t="e">
        <f t="shared" si="178"/>
        <v>#VALUE!</v>
      </c>
      <c r="V576" s="95" t="e">
        <f t="shared" si="179"/>
        <v>#VALUE!</v>
      </c>
      <c r="W576" s="95" t="e">
        <f t="shared" si="193"/>
        <v>#VALUE!</v>
      </c>
      <c r="X576" s="95" t="b">
        <f t="shared" si="197"/>
        <v>0</v>
      </c>
      <c r="Y576" s="76" t="str">
        <f t="shared" si="180"/>
        <v/>
      </c>
      <c r="Z576" s="94" t="e" cm="1">
        <f t="array" aca="1" ref="Z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AA576" s="94" t="str">
        <f t="shared" si="181"/>
        <v/>
      </c>
      <c r="AB576" s="96" t="b">
        <f t="shared" si="182"/>
        <v>0</v>
      </c>
      <c r="AC576" s="195">
        <f t="shared" si="194"/>
        <v>0</v>
      </c>
      <c r="AD576" s="195">
        <f>SUMIF($C$14:C575,C576,$AC$14:AC575)</f>
        <v>0</v>
      </c>
      <c r="AE576" s="15">
        <f t="shared" si="195"/>
        <v>10000</v>
      </c>
      <c r="AF576" s="195">
        <f t="shared" si="196"/>
        <v>0</v>
      </c>
    </row>
    <row r="577" spans="1:32" s="30" customFormat="1" x14ac:dyDescent="0.25">
      <c r="A577" s="19">
        <v>563</v>
      </c>
      <c r="B577" s="20"/>
      <c r="C577" s="123"/>
      <c r="D577" s="20"/>
      <c r="E577" s="20"/>
      <c r="F577" s="20"/>
      <c r="G577" s="140"/>
      <c r="H577" s="197">
        <f t="shared" si="183"/>
        <v>0</v>
      </c>
      <c r="I577" s="135" t="str">
        <f t="shared" si="184"/>
        <v/>
      </c>
      <c r="J577" s="92" t="b">
        <f t="shared" si="185"/>
        <v>0</v>
      </c>
      <c r="K577" s="92" t="str">
        <f t="shared" si="186"/>
        <v/>
      </c>
      <c r="L577" s="92" t="b">
        <f>IF(C577="",FALSE,IFERROR(NOT(MATCH(C577,'Anställda och korttidsarbete'!$C:$C,0)&gt;0),TRUE))</f>
        <v>0</v>
      </c>
      <c r="M577" s="92" t="str">
        <f t="shared" si="187"/>
        <v/>
      </c>
      <c r="N577" s="92" t="b">
        <f t="shared" si="188"/>
        <v>0</v>
      </c>
      <c r="O577" s="92" t="str">
        <f t="shared" si="189"/>
        <v/>
      </c>
      <c r="P577" s="13" t="b">
        <f t="shared" si="190"/>
        <v>0</v>
      </c>
      <c r="Q577" s="92" t="str">
        <f t="shared" si="191"/>
        <v/>
      </c>
      <c r="R577" s="92" t="b">
        <f t="shared" si="192"/>
        <v>0</v>
      </c>
      <c r="S577" s="94" t="e">
        <f t="shared" si="176"/>
        <v>#VALUE!</v>
      </c>
      <c r="T577" s="94" t="e">
        <f t="shared" si="177"/>
        <v>#VALUE!</v>
      </c>
      <c r="U577" s="94" t="e">
        <f t="shared" si="178"/>
        <v>#VALUE!</v>
      </c>
      <c r="V577" s="95" t="e">
        <f t="shared" si="179"/>
        <v>#VALUE!</v>
      </c>
      <c r="W577" s="95" t="e">
        <f t="shared" si="193"/>
        <v>#VALUE!</v>
      </c>
      <c r="X577" s="95" t="b">
        <f t="shared" si="197"/>
        <v>0</v>
      </c>
      <c r="Y577" s="76" t="str">
        <f t="shared" si="180"/>
        <v/>
      </c>
      <c r="Z577" s="94" t="e" cm="1">
        <f t="array" aca="1" ref="Z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AA577" s="94" t="str">
        <f t="shared" si="181"/>
        <v/>
      </c>
      <c r="AB577" s="96" t="b">
        <f t="shared" si="182"/>
        <v>0</v>
      </c>
      <c r="AC577" s="195">
        <f t="shared" si="194"/>
        <v>0</v>
      </c>
      <c r="AD577" s="195">
        <f>SUMIF($C$14:C576,C577,$AC$14:AC576)</f>
        <v>0</v>
      </c>
      <c r="AE577" s="15">
        <f t="shared" si="195"/>
        <v>10000</v>
      </c>
      <c r="AF577" s="195">
        <f t="shared" si="196"/>
        <v>0</v>
      </c>
    </row>
    <row r="578" spans="1:32" s="30" customFormat="1" x14ac:dyDescent="0.25">
      <c r="A578" s="19">
        <v>564</v>
      </c>
      <c r="B578" s="20"/>
      <c r="C578" s="123"/>
      <c r="D578" s="20"/>
      <c r="E578" s="20"/>
      <c r="F578" s="20"/>
      <c r="G578" s="140"/>
      <c r="H578" s="197">
        <f t="shared" si="183"/>
        <v>0</v>
      </c>
      <c r="I578" s="135" t="str">
        <f t="shared" si="184"/>
        <v/>
      </c>
      <c r="J578" s="92" t="b">
        <f t="shared" si="185"/>
        <v>0</v>
      </c>
      <c r="K578" s="92" t="str">
        <f t="shared" si="186"/>
        <v/>
      </c>
      <c r="L578" s="92" t="b">
        <f>IF(C578="",FALSE,IFERROR(NOT(MATCH(C578,'Anställda och korttidsarbete'!$C:$C,0)&gt;0),TRUE))</f>
        <v>0</v>
      </c>
      <c r="M578" s="92" t="str">
        <f t="shared" si="187"/>
        <v/>
      </c>
      <c r="N578" s="92" t="b">
        <f t="shared" si="188"/>
        <v>0</v>
      </c>
      <c r="O578" s="92" t="str">
        <f t="shared" si="189"/>
        <v/>
      </c>
      <c r="P578" s="13" t="b">
        <f t="shared" si="190"/>
        <v>0</v>
      </c>
      <c r="Q578" s="92" t="str">
        <f t="shared" si="191"/>
        <v/>
      </c>
      <c r="R578" s="92" t="b">
        <f t="shared" si="192"/>
        <v>0</v>
      </c>
      <c r="S578" s="94" t="e">
        <f t="shared" si="176"/>
        <v>#VALUE!</v>
      </c>
      <c r="T578" s="94" t="e">
        <f t="shared" si="177"/>
        <v>#VALUE!</v>
      </c>
      <c r="U578" s="94" t="e">
        <f t="shared" si="178"/>
        <v>#VALUE!</v>
      </c>
      <c r="V578" s="95" t="e">
        <f t="shared" si="179"/>
        <v>#VALUE!</v>
      </c>
      <c r="W578" s="95" t="e">
        <f t="shared" si="193"/>
        <v>#VALUE!</v>
      </c>
      <c r="X578" s="95" t="b">
        <f t="shared" si="197"/>
        <v>0</v>
      </c>
      <c r="Y578" s="76" t="str">
        <f t="shared" si="180"/>
        <v/>
      </c>
      <c r="Z578" s="94" t="e" cm="1">
        <f t="array" aca="1" ref="Z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AA578" s="94" t="str">
        <f t="shared" si="181"/>
        <v/>
      </c>
      <c r="AB578" s="96" t="b">
        <f t="shared" si="182"/>
        <v>0</v>
      </c>
      <c r="AC578" s="195">
        <f t="shared" si="194"/>
        <v>0</v>
      </c>
      <c r="AD578" s="195">
        <f>SUMIF($C$14:C577,C578,$AC$14:AC577)</f>
        <v>0</v>
      </c>
      <c r="AE578" s="15">
        <f t="shared" si="195"/>
        <v>10000</v>
      </c>
      <c r="AF578" s="195">
        <f t="shared" si="196"/>
        <v>0</v>
      </c>
    </row>
    <row r="579" spans="1:32" s="30" customFormat="1" x14ac:dyDescent="0.25">
      <c r="A579" s="19">
        <v>565</v>
      </c>
      <c r="B579" s="20"/>
      <c r="C579" s="123"/>
      <c r="D579" s="20"/>
      <c r="E579" s="20"/>
      <c r="F579" s="20"/>
      <c r="G579" s="140"/>
      <c r="H579" s="197">
        <f t="shared" si="183"/>
        <v>0</v>
      </c>
      <c r="I579" s="135" t="str">
        <f t="shared" si="184"/>
        <v/>
      </c>
      <c r="J579" s="92" t="b">
        <f t="shared" si="185"/>
        <v>0</v>
      </c>
      <c r="K579" s="92" t="str">
        <f t="shared" si="186"/>
        <v/>
      </c>
      <c r="L579" s="92" t="b">
        <f>IF(C579="",FALSE,IFERROR(NOT(MATCH(C579,'Anställda och korttidsarbete'!$C:$C,0)&gt;0),TRUE))</f>
        <v>0</v>
      </c>
      <c r="M579" s="92" t="str">
        <f t="shared" si="187"/>
        <v/>
      </c>
      <c r="N579" s="92" t="b">
        <f t="shared" si="188"/>
        <v>0</v>
      </c>
      <c r="O579" s="92" t="str">
        <f t="shared" si="189"/>
        <v/>
      </c>
      <c r="P579" s="13" t="b">
        <f t="shared" si="190"/>
        <v>0</v>
      </c>
      <c r="Q579" s="92" t="str">
        <f t="shared" si="191"/>
        <v/>
      </c>
      <c r="R579" s="92" t="b">
        <f t="shared" si="192"/>
        <v>0</v>
      </c>
      <c r="S579" s="94" t="e">
        <f t="shared" si="176"/>
        <v>#VALUE!</v>
      </c>
      <c r="T579" s="94" t="e">
        <f t="shared" si="177"/>
        <v>#VALUE!</v>
      </c>
      <c r="U579" s="94" t="e">
        <f t="shared" si="178"/>
        <v>#VALUE!</v>
      </c>
      <c r="V579" s="95" t="e">
        <f t="shared" si="179"/>
        <v>#VALUE!</v>
      </c>
      <c r="W579" s="95" t="e">
        <f t="shared" si="193"/>
        <v>#VALUE!</v>
      </c>
      <c r="X579" s="95" t="b">
        <f t="shared" si="197"/>
        <v>0</v>
      </c>
      <c r="Y579" s="76" t="str">
        <f t="shared" si="180"/>
        <v/>
      </c>
      <c r="Z579" s="94" t="e" cm="1">
        <f t="array" aca="1" ref="Z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AA579" s="94" t="str">
        <f t="shared" si="181"/>
        <v/>
      </c>
      <c r="AB579" s="96" t="b">
        <f t="shared" si="182"/>
        <v>0</v>
      </c>
      <c r="AC579" s="195">
        <f t="shared" si="194"/>
        <v>0</v>
      </c>
      <c r="AD579" s="195">
        <f>SUMIF($C$14:C578,C579,$AC$14:AC578)</f>
        <v>0</v>
      </c>
      <c r="AE579" s="15">
        <f t="shared" si="195"/>
        <v>10000</v>
      </c>
      <c r="AF579" s="195">
        <f t="shared" si="196"/>
        <v>0</v>
      </c>
    </row>
    <row r="580" spans="1:32" s="30" customFormat="1" x14ac:dyDescent="0.25">
      <c r="A580" s="19">
        <v>566</v>
      </c>
      <c r="B580" s="20"/>
      <c r="C580" s="123"/>
      <c r="D580" s="20"/>
      <c r="E580" s="20"/>
      <c r="F580" s="20"/>
      <c r="G580" s="140"/>
      <c r="H580" s="197">
        <f t="shared" si="183"/>
        <v>0</v>
      </c>
      <c r="I580" s="135" t="str">
        <f t="shared" si="184"/>
        <v/>
      </c>
      <c r="J580" s="92" t="b">
        <f t="shared" si="185"/>
        <v>0</v>
      </c>
      <c r="K580" s="92" t="str">
        <f t="shared" si="186"/>
        <v/>
      </c>
      <c r="L580" s="92" t="b">
        <f>IF(C580="",FALSE,IFERROR(NOT(MATCH(C580,'Anställda och korttidsarbete'!$C:$C,0)&gt;0),TRUE))</f>
        <v>0</v>
      </c>
      <c r="M580" s="92" t="str">
        <f t="shared" si="187"/>
        <v/>
      </c>
      <c r="N580" s="92" t="b">
        <f t="shared" si="188"/>
        <v>0</v>
      </c>
      <c r="O580" s="92" t="str">
        <f t="shared" si="189"/>
        <v/>
      </c>
      <c r="P580" s="13" t="b">
        <f t="shared" si="190"/>
        <v>0</v>
      </c>
      <c r="Q580" s="92" t="str">
        <f t="shared" si="191"/>
        <v/>
      </c>
      <c r="R580" s="92" t="b">
        <f t="shared" si="192"/>
        <v>0</v>
      </c>
      <c r="S580" s="94" t="e">
        <f t="shared" si="176"/>
        <v>#VALUE!</v>
      </c>
      <c r="T580" s="94" t="e">
        <f t="shared" si="177"/>
        <v>#VALUE!</v>
      </c>
      <c r="U580" s="94" t="e">
        <f t="shared" si="178"/>
        <v>#VALUE!</v>
      </c>
      <c r="V580" s="95" t="e">
        <f t="shared" si="179"/>
        <v>#VALUE!</v>
      </c>
      <c r="W580" s="95" t="e">
        <f t="shared" si="193"/>
        <v>#VALUE!</v>
      </c>
      <c r="X580" s="95" t="b">
        <f t="shared" si="197"/>
        <v>0</v>
      </c>
      <c r="Y580" s="76" t="str">
        <f t="shared" si="180"/>
        <v/>
      </c>
      <c r="Z580" s="94" t="e" cm="1">
        <f t="array" aca="1" ref="Z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AA580" s="94" t="str">
        <f t="shared" si="181"/>
        <v/>
      </c>
      <c r="AB580" s="96" t="b">
        <f t="shared" si="182"/>
        <v>0</v>
      </c>
      <c r="AC580" s="195">
        <f t="shared" si="194"/>
        <v>0</v>
      </c>
      <c r="AD580" s="195">
        <f>SUMIF($C$14:C579,C580,$AC$14:AC579)</f>
        <v>0</v>
      </c>
      <c r="AE580" s="15">
        <f t="shared" si="195"/>
        <v>10000</v>
      </c>
      <c r="AF580" s="195">
        <f t="shared" si="196"/>
        <v>0</v>
      </c>
    </row>
    <row r="581" spans="1:32" s="30" customFormat="1" x14ac:dyDescent="0.25">
      <c r="A581" s="19">
        <v>567</v>
      </c>
      <c r="B581" s="20"/>
      <c r="C581" s="123"/>
      <c r="D581" s="20"/>
      <c r="E581" s="20"/>
      <c r="F581" s="20"/>
      <c r="G581" s="140"/>
      <c r="H581" s="197">
        <f t="shared" si="183"/>
        <v>0</v>
      </c>
      <c r="I581" s="135" t="str">
        <f t="shared" si="184"/>
        <v/>
      </c>
      <c r="J581" s="92" t="b">
        <f t="shared" si="185"/>
        <v>0</v>
      </c>
      <c r="K581" s="92" t="str">
        <f t="shared" si="186"/>
        <v/>
      </c>
      <c r="L581" s="92" t="b">
        <f>IF(C581="",FALSE,IFERROR(NOT(MATCH(C581,'Anställda och korttidsarbete'!$C:$C,0)&gt;0),TRUE))</f>
        <v>0</v>
      </c>
      <c r="M581" s="92" t="str">
        <f t="shared" si="187"/>
        <v/>
      </c>
      <c r="N581" s="92" t="b">
        <f t="shared" si="188"/>
        <v>0</v>
      </c>
      <c r="O581" s="92" t="str">
        <f t="shared" si="189"/>
        <v/>
      </c>
      <c r="P581" s="13" t="b">
        <f t="shared" si="190"/>
        <v>0</v>
      </c>
      <c r="Q581" s="92" t="str">
        <f t="shared" si="191"/>
        <v/>
      </c>
      <c r="R581" s="92" t="b">
        <f t="shared" si="192"/>
        <v>0</v>
      </c>
      <c r="S581" s="94" t="e">
        <f t="shared" si="176"/>
        <v>#VALUE!</v>
      </c>
      <c r="T581" s="94" t="e">
        <f t="shared" si="177"/>
        <v>#VALUE!</v>
      </c>
      <c r="U581" s="94" t="e">
        <f t="shared" si="178"/>
        <v>#VALUE!</v>
      </c>
      <c r="V581" s="95" t="e">
        <f t="shared" si="179"/>
        <v>#VALUE!</v>
      </c>
      <c r="W581" s="95" t="e">
        <f t="shared" si="193"/>
        <v>#VALUE!</v>
      </c>
      <c r="X581" s="95" t="b">
        <f t="shared" si="197"/>
        <v>0</v>
      </c>
      <c r="Y581" s="76" t="str">
        <f t="shared" si="180"/>
        <v/>
      </c>
      <c r="Z581" s="94" t="e" cm="1">
        <f t="array" aca="1" ref="Z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AA581" s="94" t="str">
        <f t="shared" si="181"/>
        <v/>
      </c>
      <c r="AB581" s="96" t="b">
        <f t="shared" si="182"/>
        <v>0</v>
      </c>
      <c r="AC581" s="195">
        <f t="shared" si="194"/>
        <v>0</v>
      </c>
      <c r="AD581" s="195">
        <f>SUMIF($C$14:C580,C581,$AC$14:AC580)</f>
        <v>0</v>
      </c>
      <c r="AE581" s="15">
        <f t="shared" si="195"/>
        <v>10000</v>
      </c>
      <c r="AF581" s="195">
        <f t="shared" si="196"/>
        <v>0</v>
      </c>
    </row>
    <row r="582" spans="1:32" s="30" customFormat="1" x14ac:dyDescent="0.25">
      <c r="A582" s="19">
        <v>568</v>
      </c>
      <c r="B582" s="20"/>
      <c r="C582" s="123"/>
      <c r="D582" s="20"/>
      <c r="E582" s="20"/>
      <c r="F582" s="20"/>
      <c r="G582" s="140"/>
      <c r="H582" s="197">
        <f t="shared" si="183"/>
        <v>0</v>
      </c>
      <c r="I582" s="135" t="str">
        <f t="shared" si="184"/>
        <v/>
      </c>
      <c r="J582" s="92" t="b">
        <f t="shared" si="185"/>
        <v>0</v>
      </c>
      <c r="K582" s="92" t="str">
        <f t="shared" si="186"/>
        <v/>
      </c>
      <c r="L582" s="92" t="b">
        <f>IF(C582="",FALSE,IFERROR(NOT(MATCH(C582,'Anställda och korttidsarbete'!$C:$C,0)&gt;0),TRUE))</f>
        <v>0</v>
      </c>
      <c r="M582" s="92" t="str">
        <f t="shared" si="187"/>
        <v/>
      </c>
      <c r="N582" s="92" t="b">
        <f t="shared" si="188"/>
        <v>0</v>
      </c>
      <c r="O582" s="92" t="str">
        <f t="shared" si="189"/>
        <v/>
      </c>
      <c r="P582" s="13" t="b">
        <f t="shared" si="190"/>
        <v>0</v>
      </c>
      <c r="Q582" s="92" t="str">
        <f t="shared" si="191"/>
        <v/>
      </c>
      <c r="R582" s="92" t="b">
        <f t="shared" si="192"/>
        <v>0</v>
      </c>
      <c r="S582" s="94" t="e">
        <f t="shared" si="176"/>
        <v>#VALUE!</v>
      </c>
      <c r="T582" s="94" t="e">
        <f t="shared" si="177"/>
        <v>#VALUE!</v>
      </c>
      <c r="U582" s="94" t="e">
        <f t="shared" si="178"/>
        <v>#VALUE!</v>
      </c>
      <c r="V582" s="95" t="e">
        <f t="shared" si="179"/>
        <v>#VALUE!</v>
      </c>
      <c r="W582" s="95" t="e">
        <f t="shared" si="193"/>
        <v>#VALUE!</v>
      </c>
      <c r="X582" s="95" t="b">
        <f t="shared" si="197"/>
        <v>0</v>
      </c>
      <c r="Y582" s="76" t="str">
        <f t="shared" si="180"/>
        <v/>
      </c>
      <c r="Z582" s="94" t="e" cm="1">
        <f t="array" aca="1" ref="Z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AA582" s="94" t="str">
        <f t="shared" si="181"/>
        <v/>
      </c>
      <c r="AB582" s="96" t="b">
        <f t="shared" si="182"/>
        <v>0</v>
      </c>
      <c r="AC582" s="195">
        <f t="shared" si="194"/>
        <v>0</v>
      </c>
      <c r="AD582" s="195">
        <f>SUMIF($C$14:C581,C582,$AC$14:AC581)</f>
        <v>0</v>
      </c>
      <c r="AE582" s="15">
        <f t="shared" si="195"/>
        <v>10000</v>
      </c>
      <c r="AF582" s="195">
        <f t="shared" si="196"/>
        <v>0</v>
      </c>
    </row>
    <row r="583" spans="1:32" s="30" customFormat="1" x14ac:dyDescent="0.25">
      <c r="A583" s="19">
        <v>569</v>
      </c>
      <c r="B583" s="20"/>
      <c r="C583" s="123"/>
      <c r="D583" s="20"/>
      <c r="E583" s="20"/>
      <c r="F583" s="20"/>
      <c r="G583" s="140"/>
      <c r="H583" s="197">
        <f t="shared" si="183"/>
        <v>0</v>
      </c>
      <c r="I583" s="135" t="str">
        <f t="shared" si="184"/>
        <v/>
      </c>
      <c r="J583" s="92" t="b">
        <f t="shared" si="185"/>
        <v>0</v>
      </c>
      <c r="K583" s="92" t="str">
        <f t="shared" si="186"/>
        <v/>
      </c>
      <c r="L583" s="92" t="b">
        <f>IF(C583="",FALSE,IFERROR(NOT(MATCH(C583,'Anställda och korttidsarbete'!$C:$C,0)&gt;0),TRUE))</f>
        <v>0</v>
      </c>
      <c r="M583" s="92" t="str">
        <f t="shared" si="187"/>
        <v/>
      </c>
      <c r="N583" s="92" t="b">
        <f t="shared" si="188"/>
        <v>0</v>
      </c>
      <c r="O583" s="92" t="str">
        <f t="shared" si="189"/>
        <v/>
      </c>
      <c r="P583" s="13" t="b">
        <f t="shared" si="190"/>
        <v>0</v>
      </c>
      <c r="Q583" s="92" t="str">
        <f t="shared" si="191"/>
        <v/>
      </c>
      <c r="R583" s="92" t="b">
        <f t="shared" si="192"/>
        <v>0</v>
      </c>
      <c r="S583" s="94" t="e">
        <f t="shared" si="176"/>
        <v>#VALUE!</v>
      </c>
      <c r="T583" s="94" t="e">
        <f t="shared" si="177"/>
        <v>#VALUE!</v>
      </c>
      <c r="U583" s="94" t="e">
        <f t="shared" si="178"/>
        <v>#VALUE!</v>
      </c>
      <c r="V583" s="95" t="e">
        <f t="shared" si="179"/>
        <v>#VALUE!</v>
      </c>
      <c r="W583" s="95" t="e">
        <f t="shared" si="193"/>
        <v>#VALUE!</v>
      </c>
      <c r="X583" s="95" t="b">
        <f t="shared" si="197"/>
        <v>0</v>
      </c>
      <c r="Y583" s="76" t="str">
        <f t="shared" si="180"/>
        <v/>
      </c>
      <c r="Z583" s="94" t="e" cm="1">
        <f t="array" aca="1" ref="Z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AA583" s="94" t="str">
        <f t="shared" si="181"/>
        <v/>
      </c>
      <c r="AB583" s="96" t="b">
        <f t="shared" si="182"/>
        <v>0</v>
      </c>
      <c r="AC583" s="195">
        <f t="shared" si="194"/>
        <v>0</v>
      </c>
      <c r="AD583" s="195">
        <f>SUMIF($C$14:C582,C583,$AC$14:AC582)</f>
        <v>0</v>
      </c>
      <c r="AE583" s="15">
        <f t="shared" si="195"/>
        <v>10000</v>
      </c>
      <c r="AF583" s="195">
        <f t="shared" si="196"/>
        <v>0</v>
      </c>
    </row>
    <row r="584" spans="1:32" s="30" customFormat="1" x14ac:dyDescent="0.25">
      <c r="A584" s="19">
        <v>570</v>
      </c>
      <c r="B584" s="20"/>
      <c r="C584" s="123"/>
      <c r="D584" s="20"/>
      <c r="E584" s="20"/>
      <c r="F584" s="20"/>
      <c r="G584" s="140"/>
      <c r="H584" s="197">
        <f t="shared" si="183"/>
        <v>0</v>
      </c>
      <c r="I584" s="135" t="str">
        <f t="shared" si="184"/>
        <v/>
      </c>
      <c r="J584" s="92" t="b">
        <f t="shared" si="185"/>
        <v>0</v>
      </c>
      <c r="K584" s="92" t="str">
        <f t="shared" si="186"/>
        <v/>
      </c>
      <c r="L584" s="92" t="b">
        <f>IF(C584="",FALSE,IFERROR(NOT(MATCH(C584,'Anställda och korttidsarbete'!$C:$C,0)&gt;0),TRUE))</f>
        <v>0</v>
      </c>
      <c r="M584" s="92" t="str">
        <f t="shared" si="187"/>
        <v/>
      </c>
      <c r="N584" s="92" t="b">
        <f t="shared" si="188"/>
        <v>0</v>
      </c>
      <c r="O584" s="92" t="str">
        <f t="shared" si="189"/>
        <v/>
      </c>
      <c r="P584" s="13" t="b">
        <f t="shared" si="190"/>
        <v>0</v>
      </c>
      <c r="Q584" s="92" t="str">
        <f t="shared" si="191"/>
        <v/>
      </c>
      <c r="R584" s="92" t="b">
        <f t="shared" si="192"/>
        <v>0</v>
      </c>
      <c r="S584" s="94" t="e">
        <f t="shared" si="176"/>
        <v>#VALUE!</v>
      </c>
      <c r="T584" s="94" t="e">
        <f t="shared" si="177"/>
        <v>#VALUE!</v>
      </c>
      <c r="U584" s="94" t="e">
        <f t="shared" si="178"/>
        <v>#VALUE!</v>
      </c>
      <c r="V584" s="95" t="e">
        <f t="shared" si="179"/>
        <v>#VALUE!</v>
      </c>
      <c r="W584" s="95" t="e">
        <f t="shared" si="193"/>
        <v>#VALUE!</v>
      </c>
      <c r="X584" s="95" t="b">
        <f t="shared" si="197"/>
        <v>0</v>
      </c>
      <c r="Y584" s="76" t="str">
        <f t="shared" si="180"/>
        <v/>
      </c>
      <c r="Z584" s="94" t="e" cm="1">
        <f t="array" aca="1" ref="Z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AA584" s="94" t="str">
        <f t="shared" si="181"/>
        <v/>
      </c>
      <c r="AB584" s="96" t="b">
        <f t="shared" si="182"/>
        <v>0</v>
      </c>
      <c r="AC584" s="195">
        <f t="shared" si="194"/>
        <v>0</v>
      </c>
      <c r="AD584" s="195">
        <f>SUMIF($C$14:C583,C584,$AC$14:AC583)</f>
        <v>0</v>
      </c>
      <c r="AE584" s="15">
        <f t="shared" si="195"/>
        <v>10000</v>
      </c>
      <c r="AF584" s="195">
        <f t="shared" si="196"/>
        <v>0</v>
      </c>
    </row>
    <row r="585" spans="1:32" s="30" customFormat="1" x14ac:dyDescent="0.25">
      <c r="A585" s="19">
        <v>571</v>
      </c>
      <c r="B585" s="20"/>
      <c r="C585" s="123"/>
      <c r="D585" s="20"/>
      <c r="E585" s="20"/>
      <c r="F585" s="20"/>
      <c r="G585" s="140"/>
      <c r="H585" s="197">
        <f t="shared" si="183"/>
        <v>0</v>
      </c>
      <c r="I585" s="135" t="str">
        <f t="shared" si="184"/>
        <v/>
      </c>
      <c r="J585" s="92" t="b">
        <f t="shared" si="185"/>
        <v>0</v>
      </c>
      <c r="K585" s="92" t="str">
        <f t="shared" si="186"/>
        <v/>
      </c>
      <c r="L585" s="92" t="b">
        <f>IF(C585="",FALSE,IFERROR(NOT(MATCH(C585,'Anställda och korttidsarbete'!$C:$C,0)&gt;0),TRUE))</f>
        <v>0</v>
      </c>
      <c r="M585" s="92" t="str">
        <f t="shared" si="187"/>
        <v/>
      </c>
      <c r="N585" s="92" t="b">
        <f t="shared" si="188"/>
        <v>0</v>
      </c>
      <c r="O585" s="92" t="str">
        <f t="shared" si="189"/>
        <v/>
      </c>
      <c r="P585" s="13" t="b">
        <f t="shared" si="190"/>
        <v>0</v>
      </c>
      <c r="Q585" s="92" t="str">
        <f t="shared" si="191"/>
        <v/>
      </c>
      <c r="R585" s="92" t="b">
        <f t="shared" si="192"/>
        <v>0</v>
      </c>
      <c r="S585" s="94" t="e">
        <f t="shared" si="176"/>
        <v>#VALUE!</v>
      </c>
      <c r="T585" s="94" t="e">
        <f t="shared" si="177"/>
        <v>#VALUE!</v>
      </c>
      <c r="U585" s="94" t="e">
        <f t="shared" si="178"/>
        <v>#VALUE!</v>
      </c>
      <c r="V585" s="95" t="e">
        <f t="shared" si="179"/>
        <v>#VALUE!</v>
      </c>
      <c r="W585" s="95" t="e">
        <f t="shared" si="193"/>
        <v>#VALUE!</v>
      </c>
      <c r="X585" s="95" t="b">
        <f t="shared" si="197"/>
        <v>0</v>
      </c>
      <c r="Y585" s="76" t="str">
        <f t="shared" si="180"/>
        <v/>
      </c>
      <c r="Z585" s="94" t="e" cm="1">
        <f t="array" aca="1" ref="Z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AA585" s="94" t="str">
        <f t="shared" si="181"/>
        <v/>
      </c>
      <c r="AB585" s="96" t="b">
        <f t="shared" si="182"/>
        <v>0</v>
      </c>
      <c r="AC585" s="195">
        <f t="shared" si="194"/>
        <v>0</v>
      </c>
      <c r="AD585" s="195">
        <f>SUMIF($C$14:C584,C585,$AC$14:AC584)</f>
        <v>0</v>
      </c>
      <c r="AE585" s="15">
        <f t="shared" si="195"/>
        <v>10000</v>
      </c>
      <c r="AF585" s="195">
        <f t="shared" si="196"/>
        <v>0</v>
      </c>
    </row>
    <row r="586" spans="1:32" s="30" customFormat="1" x14ac:dyDescent="0.25">
      <c r="A586" s="19">
        <v>572</v>
      </c>
      <c r="B586" s="20"/>
      <c r="C586" s="123"/>
      <c r="D586" s="20"/>
      <c r="E586" s="20"/>
      <c r="F586" s="20"/>
      <c r="G586" s="140"/>
      <c r="H586" s="197">
        <f t="shared" si="183"/>
        <v>0</v>
      </c>
      <c r="I586" s="135" t="str">
        <f t="shared" si="184"/>
        <v/>
      </c>
      <c r="J586" s="92" t="b">
        <f t="shared" si="185"/>
        <v>0</v>
      </c>
      <c r="K586" s="92" t="str">
        <f t="shared" si="186"/>
        <v/>
      </c>
      <c r="L586" s="92" t="b">
        <f>IF(C586="",FALSE,IFERROR(NOT(MATCH(C586,'Anställda och korttidsarbete'!$C:$C,0)&gt;0),TRUE))</f>
        <v>0</v>
      </c>
      <c r="M586" s="92" t="str">
        <f t="shared" si="187"/>
        <v/>
      </c>
      <c r="N586" s="92" t="b">
        <f t="shared" si="188"/>
        <v>0</v>
      </c>
      <c r="O586" s="92" t="str">
        <f t="shared" si="189"/>
        <v/>
      </c>
      <c r="P586" s="13" t="b">
        <f t="shared" si="190"/>
        <v>0</v>
      </c>
      <c r="Q586" s="92" t="str">
        <f t="shared" si="191"/>
        <v/>
      </c>
      <c r="R586" s="92" t="b">
        <f t="shared" si="192"/>
        <v>0</v>
      </c>
      <c r="S586" s="94" t="e">
        <f t="shared" si="176"/>
        <v>#VALUE!</v>
      </c>
      <c r="T586" s="94" t="e">
        <f t="shared" si="177"/>
        <v>#VALUE!</v>
      </c>
      <c r="U586" s="94" t="e">
        <f t="shared" si="178"/>
        <v>#VALUE!</v>
      </c>
      <c r="V586" s="95" t="e">
        <f t="shared" si="179"/>
        <v>#VALUE!</v>
      </c>
      <c r="W586" s="95" t="e">
        <f t="shared" si="193"/>
        <v>#VALUE!</v>
      </c>
      <c r="X586" s="95" t="b">
        <f t="shared" si="197"/>
        <v>0</v>
      </c>
      <c r="Y586" s="76" t="str">
        <f t="shared" si="180"/>
        <v/>
      </c>
      <c r="Z586" s="94" t="e" cm="1">
        <f t="array" aca="1" ref="Z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AA586" s="94" t="str">
        <f t="shared" si="181"/>
        <v/>
      </c>
      <c r="AB586" s="96" t="b">
        <f t="shared" si="182"/>
        <v>0</v>
      </c>
      <c r="AC586" s="195">
        <f t="shared" si="194"/>
        <v>0</v>
      </c>
      <c r="AD586" s="195">
        <f>SUMIF($C$14:C585,C586,$AC$14:AC585)</f>
        <v>0</v>
      </c>
      <c r="AE586" s="15">
        <f t="shared" si="195"/>
        <v>10000</v>
      </c>
      <c r="AF586" s="195">
        <f t="shared" si="196"/>
        <v>0</v>
      </c>
    </row>
    <row r="587" spans="1:32" s="30" customFormat="1" x14ac:dyDescent="0.25">
      <c r="A587" s="19">
        <v>573</v>
      </c>
      <c r="B587" s="20"/>
      <c r="C587" s="123"/>
      <c r="D587" s="20"/>
      <c r="E587" s="20"/>
      <c r="F587" s="20"/>
      <c r="G587" s="140"/>
      <c r="H587" s="197">
        <f t="shared" si="183"/>
        <v>0</v>
      </c>
      <c r="I587" s="135" t="str">
        <f t="shared" si="184"/>
        <v/>
      </c>
      <c r="J587" s="92" t="b">
        <f t="shared" si="185"/>
        <v>0</v>
      </c>
      <c r="K587" s="92" t="str">
        <f t="shared" si="186"/>
        <v/>
      </c>
      <c r="L587" s="92" t="b">
        <f>IF(C587="",FALSE,IFERROR(NOT(MATCH(C587,'Anställda och korttidsarbete'!$C:$C,0)&gt;0),TRUE))</f>
        <v>0</v>
      </c>
      <c r="M587" s="92" t="str">
        <f t="shared" si="187"/>
        <v/>
      </c>
      <c r="N587" s="92" t="b">
        <f t="shared" si="188"/>
        <v>0</v>
      </c>
      <c r="O587" s="92" t="str">
        <f t="shared" si="189"/>
        <v/>
      </c>
      <c r="P587" s="13" t="b">
        <f t="shared" si="190"/>
        <v>0</v>
      </c>
      <c r="Q587" s="92" t="str">
        <f t="shared" si="191"/>
        <v/>
      </c>
      <c r="R587" s="92" t="b">
        <f t="shared" si="192"/>
        <v>0</v>
      </c>
      <c r="S587" s="94" t="e">
        <f t="shared" si="176"/>
        <v>#VALUE!</v>
      </c>
      <c r="T587" s="94" t="e">
        <f t="shared" si="177"/>
        <v>#VALUE!</v>
      </c>
      <c r="U587" s="94" t="e">
        <f t="shared" si="178"/>
        <v>#VALUE!</v>
      </c>
      <c r="V587" s="95" t="e">
        <f t="shared" si="179"/>
        <v>#VALUE!</v>
      </c>
      <c r="W587" s="95" t="e">
        <f t="shared" si="193"/>
        <v>#VALUE!</v>
      </c>
      <c r="X587" s="95" t="b">
        <f t="shared" si="197"/>
        <v>0</v>
      </c>
      <c r="Y587" s="76" t="str">
        <f t="shared" si="180"/>
        <v/>
      </c>
      <c r="Z587" s="94" t="e" cm="1">
        <f t="array" aca="1" ref="Z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AA587" s="94" t="str">
        <f t="shared" si="181"/>
        <v/>
      </c>
      <c r="AB587" s="96" t="b">
        <f t="shared" si="182"/>
        <v>0</v>
      </c>
      <c r="AC587" s="195">
        <f t="shared" si="194"/>
        <v>0</v>
      </c>
      <c r="AD587" s="195">
        <f>SUMIF($C$14:C586,C587,$AC$14:AC586)</f>
        <v>0</v>
      </c>
      <c r="AE587" s="15">
        <f t="shared" si="195"/>
        <v>10000</v>
      </c>
      <c r="AF587" s="195">
        <f t="shared" si="196"/>
        <v>0</v>
      </c>
    </row>
    <row r="588" spans="1:32" s="30" customFormat="1" x14ac:dyDescent="0.25">
      <c r="A588" s="19">
        <v>574</v>
      </c>
      <c r="B588" s="20"/>
      <c r="C588" s="123"/>
      <c r="D588" s="20"/>
      <c r="E588" s="20"/>
      <c r="F588" s="20"/>
      <c r="G588" s="140"/>
      <c r="H588" s="197">
        <f t="shared" si="183"/>
        <v>0</v>
      </c>
      <c r="I588" s="135" t="str">
        <f t="shared" si="184"/>
        <v/>
      </c>
      <c r="J588" s="92" t="b">
        <f t="shared" si="185"/>
        <v>0</v>
      </c>
      <c r="K588" s="92" t="str">
        <f t="shared" si="186"/>
        <v/>
      </c>
      <c r="L588" s="92" t="b">
        <f>IF(C588="",FALSE,IFERROR(NOT(MATCH(C588,'Anställda och korttidsarbete'!$C:$C,0)&gt;0),TRUE))</f>
        <v>0</v>
      </c>
      <c r="M588" s="92" t="str">
        <f t="shared" si="187"/>
        <v/>
      </c>
      <c r="N588" s="92" t="b">
        <f t="shared" si="188"/>
        <v>0</v>
      </c>
      <c r="O588" s="92" t="str">
        <f t="shared" si="189"/>
        <v/>
      </c>
      <c r="P588" s="13" t="b">
        <f t="shared" si="190"/>
        <v>0</v>
      </c>
      <c r="Q588" s="92" t="str">
        <f t="shared" si="191"/>
        <v/>
      </c>
      <c r="R588" s="92" t="b">
        <f t="shared" si="192"/>
        <v>0</v>
      </c>
      <c r="S588" s="94" t="e">
        <f t="shared" si="176"/>
        <v>#VALUE!</v>
      </c>
      <c r="T588" s="94" t="e">
        <f t="shared" si="177"/>
        <v>#VALUE!</v>
      </c>
      <c r="U588" s="94" t="e">
        <f t="shared" si="178"/>
        <v>#VALUE!</v>
      </c>
      <c r="V588" s="95" t="e">
        <f t="shared" si="179"/>
        <v>#VALUE!</v>
      </c>
      <c r="W588" s="95" t="e">
        <f t="shared" si="193"/>
        <v>#VALUE!</v>
      </c>
      <c r="X588" s="95" t="b">
        <f t="shared" si="197"/>
        <v>0</v>
      </c>
      <c r="Y588" s="76" t="str">
        <f t="shared" si="180"/>
        <v/>
      </c>
      <c r="Z588" s="94" t="e" cm="1">
        <f t="array" aca="1" ref="Z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AA588" s="94" t="str">
        <f t="shared" si="181"/>
        <v/>
      </c>
      <c r="AB588" s="96" t="b">
        <f t="shared" si="182"/>
        <v>0</v>
      </c>
      <c r="AC588" s="195">
        <f t="shared" si="194"/>
        <v>0</v>
      </c>
      <c r="AD588" s="195">
        <f>SUMIF($C$14:C587,C588,$AC$14:AC587)</f>
        <v>0</v>
      </c>
      <c r="AE588" s="15">
        <f t="shared" si="195"/>
        <v>10000</v>
      </c>
      <c r="AF588" s="195">
        <f t="shared" si="196"/>
        <v>0</v>
      </c>
    </row>
    <row r="589" spans="1:32" s="30" customFormat="1" x14ac:dyDescent="0.25">
      <c r="A589" s="19">
        <v>575</v>
      </c>
      <c r="B589" s="20"/>
      <c r="C589" s="123"/>
      <c r="D589" s="20"/>
      <c r="E589" s="20"/>
      <c r="F589" s="20"/>
      <c r="G589" s="140"/>
      <c r="H589" s="197">
        <f t="shared" si="183"/>
        <v>0</v>
      </c>
      <c r="I589" s="135" t="str">
        <f t="shared" si="184"/>
        <v/>
      </c>
      <c r="J589" s="92" t="b">
        <f t="shared" si="185"/>
        <v>0</v>
      </c>
      <c r="K589" s="92" t="str">
        <f t="shared" si="186"/>
        <v/>
      </c>
      <c r="L589" s="92" t="b">
        <f>IF(C589="",FALSE,IFERROR(NOT(MATCH(C589,'Anställda och korttidsarbete'!$C:$C,0)&gt;0),TRUE))</f>
        <v>0</v>
      </c>
      <c r="M589" s="92" t="str">
        <f t="shared" si="187"/>
        <v/>
      </c>
      <c r="N589" s="92" t="b">
        <f t="shared" si="188"/>
        <v>0</v>
      </c>
      <c r="O589" s="92" t="str">
        <f t="shared" si="189"/>
        <v/>
      </c>
      <c r="P589" s="13" t="b">
        <f t="shared" si="190"/>
        <v>0</v>
      </c>
      <c r="Q589" s="92" t="str">
        <f t="shared" si="191"/>
        <v/>
      </c>
      <c r="R589" s="92" t="b">
        <f t="shared" si="192"/>
        <v>0</v>
      </c>
      <c r="S589" s="94" t="e">
        <f t="shared" si="176"/>
        <v>#VALUE!</v>
      </c>
      <c r="T589" s="94" t="e">
        <f t="shared" si="177"/>
        <v>#VALUE!</v>
      </c>
      <c r="U589" s="94" t="e">
        <f t="shared" si="178"/>
        <v>#VALUE!</v>
      </c>
      <c r="V589" s="95" t="e">
        <f t="shared" si="179"/>
        <v>#VALUE!</v>
      </c>
      <c r="W589" s="95" t="e">
        <f t="shared" si="193"/>
        <v>#VALUE!</v>
      </c>
      <c r="X589" s="95" t="b">
        <f t="shared" si="197"/>
        <v>0</v>
      </c>
      <c r="Y589" s="76" t="str">
        <f t="shared" si="180"/>
        <v/>
      </c>
      <c r="Z589" s="94" t="e" cm="1">
        <f t="array" aca="1" ref="Z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AA589" s="94" t="str">
        <f t="shared" si="181"/>
        <v/>
      </c>
      <c r="AB589" s="96" t="b">
        <f t="shared" si="182"/>
        <v>0</v>
      </c>
      <c r="AC589" s="195">
        <f t="shared" si="194"/>
        <v>0</v>
      </c>
      <c r="AD589" s="195">
        <f>SUMIF($C$14:C588,C589,$AC$14:AC588)</f>
        <v>0</v>
      </c>
      <c r="AE589" s="15">
        <f t="shared" si="195"/>
        <v>10000</v>
      </c>
      <c r="AF589" s="195">
        <f t="shared" si="196"/>
        <v>0</v>
      </c>
    </row>
    <row r="590" spans="1:32" s="30" customFormat="1" x14ac:dyDescent="0.25">
      <c r="A590" s="19">
        <v>576</v>
      </c>
      <c r="B590" s="20"/>
      <c r="C590" s="123"/>
      <c r="D590" s="20"/>
      <c r="E590" s="20"/>
      <c r="F590" s="20"/>
      <c r="G590" s="140"/>
      <c r="H590" s="197">
        <f t="shared" si="183"/>
        <v>0</v>
      </c>
      <c r="I590" s="135" t="str">
        <f t="shared" si="184"/>
        <v/>
      </c>
      <c r="J590" s="92" t="b">
        <f t="shared" si="185"/>
        <v>0</v>
      </c>
      <c r="K590" s="92" t="str">
        <f t="shared" si="186"/>
        <v/>
      </c>
      <c r="L590" s="92" t="b">
        <f>IF(C590="",FALSE,IFERROR(NOT(MATCH(C590,'Anställda och korttidsarbete'!$C:$C,0)&gt;0),TRUE))</f>
        <v>0</v>
      </c>
      <c r="M590" s="92" t="str">
        <f t="shared" si="187"/>
        <v/>
      </c>
      <c r="N590" s="92" t="b">
        <f t="shared" si="188"/>
        <v>0</v>
      </c>
      <c r="O590" s="92" t="str">
        <f t="shared" si="189"/>
        <v/>
      </c>
      <c r="P590" s="13" t="b">
        <f t="shared" si="190"/>
        <v>0</v>
      </c>
      <c r="Q590" s="92" t="str">
        <f t="shared" si="191"/>
        <v/>
      </c>
      <c r="R590" s="92" t="b">
        <f t="shared" si="192"/>
        <v>0</v>
      </c>
      <c r="S590" s="94" t="e">
        <f t="shared" si="176"/>
        <v>#VALUE!</v>
      </c>
      <c r="T590" s="94" t="e">
        <f t="shared" si="177"/>
        <v>#VALUE!</v>
      </c>
      <c r="U590" s="94" t="e">
        <f t="shared" si="178"/>
        <v>#VALUE!</v>
      </c>
      <c r="V590" s="95" t="e">
        <f t="shared" si="179"/>
        <v>#VALUE!</v>
      </c>
      <c r="W590" s="95" t="e">
        <f t="shared" si="193"/>
        <v>#VALUE!</v>
      </c>
      <c r="X590" s="95" t="b">
        <f t="shared" si="197"/>
        <v>0</v>
      </c>
      <c r="Y590" s="76" t="str">
        <f t="shared" si="180"/>
        <v/>
      </c>
      <c r="Z590" s="94" t="e" cm="1">
        <f t="array" aca="1" ref="Z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AA590" s="94" t="str">
        <f t="shared" si="181"/>
        <v/>
      </c>
      <c r="AB590" s="96" t="b">
        <f t="shared" si="182"/>
        <v>0</v>
      </c>
      <c r="AC590" s="195">
        <f t="shared" si="194"/>
        <v>0</v>
      </c>
      <c r="AD590" s="195">
        <f>SUMIF($C$14:C589,C590,$AC$14:AC589)</f>
        <v>0</v>
      </c>
      <c r="AE590" s="15">
        <f t="shared" si="195"/>
        <v>10000</v>
      </c>
      <c r="AF590" s="195">
        <f t="shared" si="196"/>
        <v>0</v>
      </c>
    </row>
    <row r="591" spans="1:32" s="30" customFormat="1" x14ac:dyDescent="0.25">
      <c r="A591" s="19">
        <v>577</v>
      </c>
      <c r="B591" s="20"/>
      <c r="C591" s="123"/>
      <c r="D591" s="20"/>
      <c r="E591" s="20"/>
      <c r="F591" s="20"/>
      <c r="G591" s="140"/>
      <c r="H591" s="197">
        <f t="shared" si="183"/>
        <v>0</v>
      </c>
      <c r="I591" s="135" t="str">
        <f t="shared" si="184"/>
        <v/>
      </c>
      <c r="J591" s="92" t="b">
        <f t="shared" si="185"/>
        <v>0</v>
      </c>
      <c r="K591" s="92" t="str">
        <f t="shared" si="186"/>
        <v/>
      </c>
      <c r="L591" s="92" t="b">
        <f>IF(C591="",FALSE,IFERROR(NOT(MATCH(C591,'Anställda och korttidsarbete'!$C:$C,0)&gt;0),TRUE))</f>
        <v>0</v>
      </c>
      <c r="M591" s="92" t="str">
        <f t="shared" si="187"/>
        <v/>
      </c>
      <c r="N591" s="92" t="b">
        <f t="shared" si="188"/>
        <v>0</v>
      </c>
      <c r="O591" s="92" t="str">
        <f t="shared" si="189"/>
        <v/>
      </c>
      <c r="P591" s="13" t="b">
        <f t="shared" si="190"/>
        <v>0</v>
      </c>
      <c r="Q591" s="92" t="str">
        <f t="shared" si="191"/>
        <v/>
      </c>
      <c r="R591" s="92" t="b">
        <f t="shared" si="192"/>
        <v>0</v>
      </c>
      <c r="S591" s="94" t="e">
        <f t="shared" ref="S591:S654" si="198">VALUE(LEFT(C591,2))</f>
        <v>#VALUE!</v>
      </c>
      <c r="T591" s="94" t="e">
        <f t="shared" ref="T591:T654" si="199">VALUE(MID(C591,3,2))</f>
        <v>#VALUE!</v>
      </c>
      <c r="U591" s="94" t="e">
        <f t="shared" ref="U591:U654" si="200">TEXT(IF(VALUE(MID(C591,5,2))&gt;31,MID(C591,5,2)-60,VALUE(MID(C591,5,2))),"00")</f>
        <v>#VALUE!</v>
      </c>
      <c r="V591" s="95" t="e">
        <f t="shared" ref="V591:V654" si="201">DATEVALUE(IF(VALUE(LEFT(C591,2))&lt;20,20,19)&amp;TEXT(S591,"00")&amp;"/"&amp;T591&amp;"/"&amp;U591)</f>
        <v>#VALUE!</v>
      </c>
      <c r="W591" s="95" t="e">
        <f t="shared" si="193"/>
        <v>#VALUE!</v>
      </c>
      <c r="X591" s="95" t="b">
        <f t="shared" si="197"/>
        <v>0</v>
      </c>
      <c r="Y591" s="76" t="str">
        <f t="shared" ref="Y591:Y654" si="202">RIGHT(C591,1)</f>
        <v/>
      </c>
      <c r="Z591" s="94" t="e" cm="1">
        <f t="array" aca="1" ref="Z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AA591" s="94" t="str">
        <f t="shared" ref="AA591:AA654" si="203">IF(C591="","",Z591=Y591)</f>
        <v/>
      </c>
      <c r="AB591" s="96" t="b">
        <f t="shared" ref="AB591:AB654" si="204">IFERROR(NOT(IF(OR(C591&lt;&gt;"",B591&lt;&gt;""),AND(X591,AA591),TRUE)),TRUE)</f>
        <v>0</v>
      </c>
      <c r="AC591" s="195">
        <f t="shared" si="194"/>
        <v>0</v>
      </c>
      <c r="AD591" s="195">
        <f>SUMIF($C$14:C590,C591,$AC$14:AC590)</f>
        <v>0</v>
      </c>
      <c r="AE591" s="15">
        <f t="shared" si="195"/>
        <v>10000</v>
      </c>
      <c r="AF591" s="195">
        <f t="shared" si="196"/>
        <v>0</v>
      </c>
    </row>
    <row r="592" spans="1:32" s="30" customFormat="1" x14ac:dyDescent="0.25">
      <c r="A592" s="19">
        <v>578</v>
      </c>
      <c r="B592" s="20"/>
      <c r="C592" s="123"/>
      <c r="D592" s="20"/>
      <c r="E592" s="20"/>
      <c r="F592" s="20"/>
      <c r="G592" s="140"/>
      <c r="H592" s="197">
        <f t="shared" ref="H592:H655" si="205">IF(R592,0,IF(ROUNDUP(AF592,0)&lt;0,0,ROUNDUP(AF592,0)))</f>
        <v>0</v>
      </c>
      <c r="I592" s="135" t="str">
        <f t="shared" ref="I592:I655" si="206">IF(K592="","",K592&amp;". ")&amp;IF(M592="","",M592&amp;". ")&amp;IF(O592="","",O592&amp;". ")</f>
        <v/>
      </c>
      <c r="J592" s="92" t="b">
        <f t="shared" ref="J592:J655" si="207">AB592</f>
        <v>0</v>
      </c>
      <c r="K592" s="92" t="str">
        <f t="shared" ref="K592:K655" si="208">IF(J592,$K$13,"")</f>
        <v/>
      </c>
      <c r="L592" s="92" t="b">
        <f>IF(C592="",FALSE,IFERROR(NOT(MATCH(C592,'Anställda och korttidsarbete'!$C:$C,0)&gt;0),TRUE))</f>
        <v>0</v>
      </c>
      <c r="M592" s="92" t="str">
        <f t="shared" ref="M592:M655" si="209">IF(L592,$M$13,"")</f>
        <v/>
      </c>
      <c r="N592" s="92" t="b">
        <f t="shared" ref="N592:N655" si="210">IF(AC592&lt;&gt;AF592,TRUE,FALSE)</f>
        <v>0</v>
      </c>
      <c r="O592" s="92" t="str">
        <f t="shared" ref="O592:O655" si="211">IF(N592,$O$13,"")</f>
        <v/>
      </c>
      <c r="P592" s="13" t="b">
        <f t="shared" ref="P592:P655" si="212">AND(COUNTA(B592:G592)&gt;0,OR(B592="",C592="",D592="",E592="",F592="",G592=""))</f>
        <v>0</v>
      </c>
      <c r="Q592" s="92" t="str">
        <f t="shared" ref="Q592:Q655" si="213">IF(P592,Q$13,"")</f>
        <v/>
      </c>
      <c r="R592" s="92" t="b">
        <f t="shared" ref="R592:R655" si="214">OR(J592,L592,P592)</f>
        <v>0</v>
      </c>
      <c r="S592" s="94" t="e">
        <f t="shared" si="198"/>
        <v>#VALUE!</v>
      </c>
      <c r="T592" s="94" t="e">
        <f t="shared" si="199"/>
        <v>#VALUE!</v>
      </c>
      <c r="U592" s="94" t="e">
        <f t="shared" si="200"/>
        <v>#VALUE!</v>
      </c>
      <c r="V592" s="95" t="e">
        <f t="shared" si="201"/>
        <v>#VALUE!</v>
      </c>
      <c r="W592" s="95" t="e">
        <f t="shared" ref="W592:W655" si="215">DATE(S592,T592,U592)</f>
        <v>#VALUE!</v>
      </c>
      <c r="X592" s="95" t="b">
        <f t="shared" si="197"/>
        <v>0</v>
      </c>
      <c r="Y592" s="76" t="str">
        <f t="shared" si="202"/>
        <v/>
      </c>
      <c r="Z592" s="94" t="e" cm="1">
        <f t="array" aca="1" ref="Z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AA592" s="94" t="str">
        <f t="shared" si="203"/>
        <v/>
      </c>
      <c r="AB592" s="96" t="b">
        <f t="shared" si="204"/>
        <v>0</v>
      </c>
      <c r="AC592" s="195">
        <f t="shared" ref="AC592:AC655" si="216">MIN(G592*60%,10000)</f>
        <v>0</v>
      </c>
      <c r="AD592" s="195">
        <f>SUMIF($C$14:C591,C592,$AC$14:AC591)</f>
        <v>0</v>
      </c>
      <c r="AE592" s="15">
        <f t="shared" ref="AE592:AE655" si="217">10000-AD592</f>
        <v>10000</v>
      </c>
      <c r="AF592" s="195">
        <f t="shared" ref="AF592:AF655" si="218">IF(AE592=10000,AC592,MIN(AE592,AC592))</f>
        <v>0</v>
      </c>
    </row>
    <row r="593" spans="1:32" s="30" customFormat="1" x14ac:dyDescent="0.25">
      <c r="A593" s="19">
        <v>579</v>
      </c>
      <c r="B593" s="20"/>
      <c r="C593" s="123"/>
      <c r="D593" s="20"/>
      <c r="E593" s="20"/>
      <c r="F593" s="20"/>
      <c r="G593" s="140"/>
      <c r="H593" s="197">
        <f t="shared" si="205"/>
        <v>0</v>
      </c>
      <c r="I593" s="135" t="str">
        <f t="shared" si="206"/>
        <v/>
      </c>
      <c r="J593" s="92" t="b">
        <f t="shared" si="207"/>
        <v>0</v>
      </c>
      <c r="K593" s="92" t="str">
        <f t="shared" si="208"/>
        <v/>
      </c>
      <c r="L593" s="92" t="b">
        <f>IF(C593="",FALSE,IFERROR(NOT(MATCH(C593,'Anställda och korttidsarbete'!$C:$C,0)&gt;0),TRUE))</f>
        <v>0</v>
      </c>
      <c r="M593" s="92" t="str">
        <f t="shared" si="209"/>
        <v/>
      </c>
      <c r="N593" s="92" t="b">
        <f t="shared" si="210"/>
        <v>0</v>
      </c>
      <c r="O593" s="92" t="str">
        <f t="shared" si="211"/>
        <v/>
      </c>
      <c r="P593" s="13" t="b">
        <f t="shared" si="212"/>
        <v>0</v>
      </c>
      <c r="Q593" s="92" t="str">
        <f t="shared" si="213"/>
        <v/>
      </c>
      <c r="R593" s="92" t="b">
        <f t="shared" si="214"/>
        <v>0</v>
      </c>
      <c r="S593" s="94" t="e">
        <f t="shared" si="198"/>
        <v>#VALUE!</v>
      </c>
      <c r="T593" s="94" t="e">
        <f t="shared" si="199"/>
        <v>#VALUE!</v>
      </c>
      <c r="U593" s="94" t="e">
        <f t="shared" si="200"/>
        <v>#VALUE!</v>
      </c>
      <c r="V593" s="95" t="e">
        <f t="shared" si="201"/>
        <v>#VALUE!</v>
      </c>
      <c r="W593" s="95" t="e">
        <f t="shared" si="215"/>
        <v>#VALUE!</v>
      </c>
      <c r="X593" s="95" t="b">
        <f t="shared" ref="X593:X656" si="219">NOT(ISERR(AND(T593&lt;13,VALUE(U593)&lt;31,V593=W593)))</f>
        <v>0</v>
      </c>
      <c r="Y593" s="76" t="str">
        <f t="shared" si="202"/>
        <v/>
      </c>
      <c r="Z593" s="94" t="e" cm="1">
        <f t="array" aca="1" ref="Z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AA593" s="94" t="str">
        <f t="shared" si="203"/>
        <v/>
      </c>
      <c r="AB593" s="96" t="b">
        <f t="shared" si="204"/>
        <v>0</v>
      </c>
      <c r="AC593" s="195">
        <f t="shared" si="216"/>
        <v>0</v>
      </c>
      <c r="AD593" s="195">
        <f>SUMIF($C$14:C592,C593,$AC$14:AC592)</f>
        <v>0</v>
      </c>
      <c r="AE593" s="15">
        <f t="shared" si="217"/>
        <v>10000</v>
      </c>
      <c r="AF593" s="195">
        <f t="shared" si="218"/>
        <v>0</v>
      </c>
    </row>
    <row r="594" spans="1:32" s="30" customFormat="1" x14ac:dyDescent="0.25">
      <c r="A594" s="19">
        <v>580</v>
      </c>
      <c r="B594" s="20"/>
      <c r="C594" s="123"/>
      <c r="D594" s="20"/>
      <c r="E594" s="20"/>
      <c r="F594" s="20"/>
      <c r="G594" s="140"/>
      <c r="H594" s="197">
        <f t="shared" si="205"/>
        <v>0</v>
      </c>
      <c r="I594" s="135" t="str">
        <f t="shared" si="206"/>
        <v/>
      </c>
      <c r="J594" s="92" t="b">
        <f t="shared" si="207"/>
        <v>0</v>
      </c>
      <c r="K594" s="92" t="str">
        <f t="shared" si="208"/>
        <v/>
      </c>
      <c r="L594" s="92" t="b">
        <f>IF(C594="",FALSE,IFERROR(NOT(MATCH(C594,'Anställda och korttidsarbete'!$C:$C,0)&gt;0),TRUE))</f>
        <v>0</v>
      </c>
      <c r="M594" s="92" t="str">
        <f t="shared" si="209"/>
        <v/>
      </c>
      <c r="N594" s="92" t="b">
        <f t="shared" si="210"/>
        <v>0</v>
      </c>
      <c r="O594" s="92" t="str">
        <f t="shared" si="211"/>
        <v/>
      </c>
      <c r="P594" s="13" t="b">
        <f t="shared" si="212"/>
        <v>0</v>
      </c>
      <c r="Q594" s="92" t="str">
        <f t="shared" si="213"/>
        <v/>
      </c>
      <c r="R594" s="92" t="b">
        <f t="shared" si="214"/>
        <v>0</v>
      </c>
      <c r="S594" s="94" t="e">
        <f t="shared" si="198"/>
        <v>#VALUE!</v>
      </c>
      <c r="T594" s="94" t="e">
        <f t="shared" si="199"/>
        <v>#VALUE!</v>
      </c>
      <c r="U594" s="94" t="e">
        <f t="shared" si="200"/>
        <v>#VALUE!</v>
      </c>
      <c r="V594" s="95" t="e">
        <f t="shared" si="201"/>
        <v>#VALUE!</v>
      </c>
      <c r="W594" s="95" t="e">
        <f t="shared" si="215"/>
        <v>#VALUE!</v>
      </c>
      <c r="X594" s="95" t="b">
        <f t="shared" si="219"/>
        <v>0</v>
      </c>
      <c r="Y594" s="76" t="str">
        <f t="shared" si="202"/>
        <v/>
      </c>
      <c r="Z594" s="94" t="e" cm="1">
        <f t="array" aca="1" ref="Z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AA594" s="94" t="str">
        <f t="shared" si="203"/>
        <v/>
      </c>
      <c r="AB594" s="96" t="b">
        <f t="shared" si="204"/>
        <v>0</v>
      </c>
      <c r="AC594" s="195">
        <f t="shared" si="216"/>
        <v>0</v>
      </c>
      <c r="AD594" s="195">
        <f>SUMIF($C$14:C593,C594,$AC$14:AC593)</f>
        <v>0</v>
      </c>
      <c r="AE594" s="15">
        <f t="shared" si="217"/>
        <v>10000</v>
      </c>
      <c r="AF594" s="195">
        <f t="shared" si="218"/>
        <v>0</v>
      </c>
    </row>
    <row r="595" spans="1:32" s="30" customFormat="1" x14ac:dyDescent="0.25">
      <c r="A595" s="19">
        <v>581</v>
      </c>
      <c r="B595" s="20"/>
      <c r="C595" s="123"/>
      <c r="D595" s="20"/>
      <c r="E595" s="20"/>
      <c r="F595" s="20"/>
      <c r="G595" s="140"/>
      <c r="H595" s="197">
        <f t="shared" si="205"/>
        <v>0</v>
      </c>
      <c r="I595" s="135" t="str">
        <f t="shared" si="206"/>
        <v/>
      </c>
      <c r="J595" s="92" t="b">
        <f t="shared" si="207"/>
        <v>0</v>
      </c>
      <c r="K595" s="92" t="str">
        <f t="shared" si="208"/>
        <v/>
      </c>
      <c r="L595" s="92" t="b">
        <f>IF(C595="",FALSE,IFERROR(NOT(MATCH(C595,'Anställda och korttidsarbete'!$C:$C,0)&gt;0),TRUE))</f>
        <v>0</v>
      </c>
      <c r="M595" s="92" t="str">
        <f t="shared" si="209"/>
        <v/>
      </c>
      <c r="N595" s="92" t="b">
        <f t="shared" si="210"/>
        <v>0</v>
      </c>
      <c r="O595" s="92" t="str">
        <f t="shared" si="211"/>
        <v/>
      </c>
      <c r="P595" s="13" t="b">
        <f t="shared" si="212"/>
        <v>0</v>
      </c>
      <c r="Q595" s="92" t="str">
        <f t="shared" si="213"/>
        <v/>
      </c>
      <c r="R595" s="92" t="b">
        <f t="shared" si="214"/>
        <v>0</v>
      </c>
      <c r="S595" s="94" t="e">
        <f t="shared" si="198"/>
        <v>#VALUE!</v>
      </c>
      <c r="T595" s="94" t="e">
        <f t="shared" si="199"/>
        <v>#VALUE!</v>
      </c>
      <c r="U595" s="94" t="e">
        <f t="shared" si="200"/>
        <v>#VALUE!</v>
      </c>
      <c r="V595" s="95" t="e">
        <f t="shared" si="201"/>
        <v>#VALUE!</v>
      </c>
      <c r="W595" s="95" t="e">
        <f t="shared" si="215"/>
        <v>#VALUE!</v>
      </c>
      <c r="X595" s="95" t="b">
        <f t="shared" si="219"/>
        <v>0</v>
      </c>
      <c r="Y595" s="76" t="str">
        <f t="shared" si="202"/>
        <v/>
      </c>
      <c r="Z595" s="94" t="e" cm="1">
        <f t="array" aca="1" ref="Z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AA595" s="94" t="str">
        <f t="shared" si="203"/>
        <v/>
      </c>
      <c r="AB595" s="96" t="b">
        <f t="shared" si="204"/>
        <v>0</v>
      </c>
      <c r="AC595" s="195">
        <f t="shared" si="216"/>
        <v>0</v>
      </c>
      <c r="AD595" s="195">
        <f>SUMIF($C$14:C594,C595,$AC$14:AC594)</f>
        <v>0</v>
      </c>
      <c r="AE595" s="15">
        <f t="shared" si="217"/>
        <v>10000</v>
      </c>
      <c r="AF595" s="195">
        <f t="shared" si="218"/>
        <v>0</v>
      </c>
    </row>
    <row r="596" spans="1:32" s="30" customFormat="1" x14ac:dyDescent="0.25">
      <c r="A596" s="19">
        <v>582</v>
      </c>
      <c r="B596" s="20"/>
      <c r="C596" s="123"/>
      <c r="D596" s="20"/>
      <c r="E596" s="20"/>
      <c r="F596" s="20"/>
      <c r="G596" s="140"/>
      <c r="H596" s="197">
        <f t="shared" si="205"/>
        <v>0</v>
      </c>
      <c r="I596" s="135" t="str">
        <f t="shared" si="206"/>
        <v/>
      </c>
      <c r="J596" s="92" t="b">
        <f t="shared" si="207"/>
        <v>0</v>
      </c>
      <c r="K596" s="92" t="str">
        <f t="shared" si="208"/>
        <v/>
      </c>
      <c r="L596" s="92" t="b">
        <f>IF(C596="",FALSE,IFERROR(NOT(MATCH(C596,'Anställda och korttidsarbete'!$C:$C,0)&gt;0),TRUE))</f>
        <v>0</v>
      </c>
      <c r="M596" s="92" t="str">
        <f t="shared" si="209"/>
        <v/>
      </c>
      <c r="N596" s="92" t="b">
        <f t="shared" si="210"/>
        <v>0</v>
      </c>
      <c r="O596" s="92" t="str">
        <f t="shared" si="211"/>
        <v/>
      </c>
      <c r="P596" s="13" t="b">
        <f t="shared" si="212"/>
        <v>0</v>
      </c>
      <c r="Q596" s="92" t="str">
        <f t="shared" si="213"/>
        <v/>
      </c>
      <c r="R596" s="92" t="b">
        <f t="shared" si="214"/>
        <v>0</v>
      </c>
      <c r="S596" s="94" t="e">
        <f t="shared" si="198"/>
        <v>#VALUE!</v>
      </c>
      <c r="T596" s="94" t="e">
        <f t="shared" si="199"/>
        <v>#VALUE!</v>
      </c>
      <c r="U596" s="94" t="e">
        <f t="shared" si="200"/>
        <v>#VALUE!</v>
      </c>
      <c r="V596" s="95" t="e">
        <f t="shared" si="201"/>
        <v>#VALUE!</v>
      </c>
      <c r="W596" s="95" t="e">
        <f t="shared" si="215"/>
        <v>#VALUE!</v>
      </c>
      <c r="X596" s="95" t="b">
        <f t="shared" si="219"/>
        <v>0</v>
      </c>
      <c r="Y596" s="76" t="str">
        <f t="shared" si="202"/>
        <v/>
      </c>
      <c r="Z596" s="94" t="e" cm="1">
        <f t="array" aca="1" ref="Z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AA596" s="94" t="str">
        <f t="shared" si="203"/>
        <v/>
      </c>
      <c r="AB596" s="96" t="b">
        <f t="shared" si="204"/>
        <v>0</v>
      </c>
      <c r="AC596" s="195">
        <f t="shared" si="216"/>
        <v>0</v>
      </c>
      <c r="AD596" s="195">
        <f>SUMIF($C$14:C595,C596,$AC$14:AC595)</f>
        <v>0</v>
      </c>
      <c r="AE596" s="15">
        <f t="shared" si="217"/>
        <v>10000</v>
      </c>
      <c r="AF596" s="195">
        <f t="shared" si="218"/>
        <v>0</v>
      </c>
    </row>
    <row r="597" spans="1:32" s="30" customFormat="1" x14ac:dyDescent="0.25">
      <c r="A597" s="19">
        <v>583</v>
      </c>
      <c r="B597" s="20"/>
      <c r="C597" s="123"/>
      <c r="D597" s="20"/>
      <c r="E597" s="20"/>
      <c r="F597" s="20"/>
      <c r="G597" s="140"/>
      <c r="H597" s="197">
        <f t="shared" si="205"/>
        <v>0</v>
      </c>
      <c r="I597" s="135" t="str">
        <f t="shared" si="206"/>
        <v/>
      </c>
      <c r="J597" s="92" t="b">
        <f t="shared" si="207"/>
        <v>0</v>
      </c>
      <c r="K597" s="92" t="str">
        <f t="shared" si="208"/>
        <v/>
      </c>
      <c r="L597" s="92" t="b">
        <f>IF(C597="",FALSE,IFERROR(NOT(MATCH(C597,'Anställda och korttidsarbete'!$C:$C,0)&gt;0),TRUE))</f>
        <v>0</v>
      </c>
      <c r="M597" s="92" t="str">
        <f t="shared" si="209"/>
        <v/>
      </c>
      <c r="N597" s="92" t="b">
        <f t="shared" si="210"/>
        <v>0</v>
      </c>
      <c r="O597" s="92" t="str">
        <f t="shared" si="211"/>
        <v/>
      </c>
      <c r="P597" s="13" t="b">
        <f t="shared" si="212"/>
        <v>0</v>
      </c>
      <c r="Q597" s="92" t="str">
        <f t="shared" si="213"/>
        <v/>
      </c>
      <c r="R597" s="92" t="b">
        <f t="shared" si="214"/>
        <v>0</v>
      </c>
      <c r="S597" s="94" t="e">
        <f t="shared" si="198"/>
        <v>#VALUE!</v>
      </c>
      <c r="T597" s="94" t="e">
        <f t="shared" si="199"/>
        <v>#VALUE!</v>
      </c>
      <c r="U597" s="94" t="e">
        <f t="shared" si="200"/>
        <v>#VALUE!</v>
      </c>
      <c r="V597" s="95" t="e">
        <f t="shared" si="201"/>
        <v>#VALUE!</v>
      </c>
      <c r="W597" s="95" t="e">
        <f t="shared" si="215"/>
        <v>#VALUE!</v>
      </c>
      <c r="X597" s="95" t="b">
        <f t="shared" si="219"/>
        <v>0</v>
      </c>
      <c r="Y597" s="76" t="str">
        <f t="shared" si="202"/>
        <v/>
      </c>
      <c r="Z597" s="94" t="e" cm="1">
        <f t="array" aca="1" ref="Z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AA597" s="94" t="str">
        <f t="shared" si="203"/>
        <v/>
      </c>
      <c r="AB597" s="96" t="b">
        <f t="shared" si="204"/>
        <v>0</v>
      </c>
      <c r="AC597" s="195">
        <f t="shared" si="216"/>
        <v>0</v>
      </c>
      <c r="AD597" s="195">
        <f>SUMIF($C$14:C596,C597,$AC$14:AC596)</f>
        <v>0</v>
      </c>
      <c r="AE597" s="15">
        <f t="shared" si="217"/>
        <v>10000</v>
      </c>
      <c r="AF597" s="195">
        <f t="shared" si="218"/>
        <v>0</v>
      </c>
    </row>
    <row r="598" spans="1:32" s="30" customFormat="1" x14ac:dyDescent="0.25">
      <c r="A598" s="19">
        <v>584</v>
      </c>
      <c r="B598" s="20"/>
      <c r="C598" s="123"/>
      <c r="D598" s="20"/>
      <c r="E598" s="20"/>
      <c r="F598" s="20"/>
      <c r="G598" s="140"/>
      <c r="H598" s="197">
        <f t="shared" si="205"/>
        <v>0</v>
      </c>
      <c r="I598" s="135" t="str">
        <f t="shared" si="206"/>
        <v/>
      </c>
      <c r="J598" s="92" t="b">
        <f t="shared" si="207"/>
        <v>0</v>
      </c>
      <c r="K598" s="92" t="str">
        <f t="shared" si="208"/>
        <v/>
      </c>
      <c r="L598" s="92" t="b">
        <f>IF(C598="",FALSE,IFERROR(NOT(MATCH(C598,'Anställda och korttidsarbete'!$C:$C,0)&gt;0),TRUE))</f>
        <v>0</v>
      </c>
      <c r="M598" s="92" t="str">
        <f t="shared" si="209"/>
        <v/>
      </c>
      <c r="N598" s="92" t="b">
        <f t="shared" si="210"/>
        <v>0</v>
      </c>
      <c r="O598" s="92" t="str">
        <f t="shared" si="211"/>
        <v/>
      </c>
      <c r="P598" s="13" t="b">
        <f t="shared" si="212"/>
        <v>0</v>
      </c>
      <c r="Q598" s="92" t="str">
        <f t="shared" si="213"/>
        <v/>
      </c>
      <c r="R598" s="92" t="b">
        <f t="shared" si="214"/>
        <v>0</v>
      </c>
      <c r="S598" s="94" t="e">
        <f t="shared" si="198"/>
        <v>#VALUE!</v>
      </c>
      <c r="T598" s="94" t="e">
        <f t="shared" si="199"/>
        <v>#VALUE!</v>
      </c>
      <c r="U598" s="94" t="e">
        <f t="shared" si="200"/>
        <v>#VALUE!</v>
      </c>
      <c r="V598" s="95" t="e">
        <f t="shared" si="201"/>
        <v>#VALUE!</v>
      </c>
      <c r="W598" s="95" t="e">
        <f t="shared" si="215"/>
        <v>#VALUE!</v>
      </c>
      <c r="X598" s="95" t="b">
        <f t="shared" si="219"/>
        <v>0</v>
      </c>
      <c r="Y598" s="76" t="str">
        <f t="shared" si="202"/>
        <v/>
      </c>
      <c r="Z598" s="94" t="e" cm="1">
        <f t="array" aca="1" ref="Z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AA598" s="94" t="str">
        <f t="shared" si="203"/>
        <v/>
      </c>
      <c r="AB598" s="96" t="b">
        <f t="shared" si="204"/>
        <v>0</v>
      </c>
      <c r="AC598" s="195">
        <f t="shared" si="216"/>
        <v>0</v>
      </c>
      <c r="AD598" s="195">
        <f>SUMIF($C$14:C597,C598,$AC$14:AC597)</f>
        <v>0</v>
      </c>
      <c r="AE598" s="15">
        <f t="shared" si="217"/>
        <v>10000</v>
      </c>
      <c r="AF598" s="195">
        <f t="shared" si="218"/>
        <v>0</v>
      </c>
    </row>
    <row r="599" spans="1:32" s="30" customFormat="1" x14ac:dyDescent="0.25">
      <c r="A599" s="19">
        <v>585</v>
      </c>
      <c r="B599" s="20"/>
      <c r="C599" s="123"/>
      <c r="D599" s="20"/>
      <c r="E599" s="20"/>
      <c r="F599" s="20"/>
      <c r="G599" s="140"/>
      <c r="H599" s="197">
        <f t="shared" si="205"/>
        <v>0</v>
      </c>
      <c r="I599" s="135" t="str">
        <f t="shared" si="206"/>
        <v/>
      </c>
      <c r="J599" s="92" t="b">
        <f t="shared" si="207"/>
        <v>0</v>
      </c>
      <c r="K599" s="92" t="str">
        <f t="shared" si="208"/>
        <v/>
      </c>
      <c r="L599" s="92" t="b">
        <f>IF(C599="",FALSE,IFERROR(NOT(MATCH(C599,'Anställda och korttidsarbete'!$C:$C,0)&gt;0),TRUE))</f>
        <v>0</v>
      </c>
      <c r="M599" s="92" t="str">
        <f t="shared" si="209"/>
        <v/>
      </c>
      <c r="N599" s="92" t="b">
        <f t="shared" si="210"/>
        <v>0</v>
      </c>
      <c r="O599" s="92" t="str">
        <f t="shared" si="211"/>
        <v/>
      </c>
      <c r="P599" s="13" t="b">
        <f t="shared" si="212"/>
        <v>0</v>
      </c>
      <c r="Q599" s="92" t="str">
        <f t="shared" si="213"/>
        <v/>
      </c>
      <c r="R599" s="92" t="b">
        <f t="shared" si="214"/>
        <v>0</v>
      </c>
      <c r="S599" s="94" t="e">
        <f t="shared" si="198"/>
        <v>#VALUE!</v>
      </c>
      <c r="T599" s="94" t="e">
        <f t="shared" si="199"/>
        <v>#VALUE!</v>
      </c>
      <c r="U599" s="94" t="e">
        <f t="shared" si="200"/>
        <v>#VALUE!</v>
      </c>
      <c r="V599" s="95" t="e">
        <f t="shared" si="201"/>
        <v>#VALUE!</v>
      </c>
      <c r="W599" s="95" t="e">
        <f t="shared" si="215"/>
        <v>#VALUE!</v>
      </c>
      <c r="X599" s="95" t="b">
        <f t="shared" si="219"/>
        <v>0</v>
      </c>
      <c r="Y599" s="76" t="str">
        <f t="shared" si="202"/>
        <v/>
      </c>
      <c r="Z599" s="94" t="e" cm="1">
        <f t="array" aca="1" ref="Z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AA599" s="94" t="str">
        <f t="shared" si="203"/>
        <v/>
      </c>
      <c r="AB599" s="96" t="b">
        <f t="shared" si="204"/>
        <v>0</v>
      </c>
      <c r="AC599" s="195">
        <f t="shared" si="216"/>
        <v>0</v>
      </c>
      <c r="AD599" s="195">
        <f>SUMIF($C$14:C598,C599,$AC$14:AC598)</f>
        <v>0</v>
      </c>
      <c r="AE599" s="15">
        <f t="shared" si="217"/>
        <v>10000</v>
      </c>
      <c r="AF599" s="195">
        <f t="shared" si="218"/>
        <v>0</v>
      </c>
    </row>
    <row r="600" spans="1:32" s="30" customFormat="1" x14ac:dyDescent="0.25">
      <c r="A600" s="19">
        <v>586</v>
      </c>
      <c r="B600" s="20"/>
      <c r="C600" s="123"/>
      <c r="D600" s="20"/>
      <c r="E600" s="20"/>
      <c r="F600" s="20"/>
      <c r="G600" s="140"/>
      <c r="H600" s="197">
        <f t="shared" si="205"/>
        <v>0</v>
      </c>
      <c r="I600" s="135" t="str">
        <f t="shared" si="206"/>
        <v/>
      </c>
      <c r="J600" s="92" t="b">
        <f t="shared" si="207"/>
        <v>0</v>
      </c>
      <c r="K600" s="92" t="str">
        <f t="shared" si="208"/>
        <v/>
      </c>
      <c r="L600" s="92" t="b">
        <f>IF(C600="",FALSE,IFERROR(NOT(MATCH(C600,'Anställda och korttidsarbete'!$C:$C,0)&gt;0),TRUE))</f>
        <v>0</v>
      </c>
      <c r="M600" s="92" t="str">
        <f t="shared" si="209"/>
        <v/>
      </c>
      <c r="N600" s="92" t="b">
        <f t="shared" si="210"/>
        <v>0</v>
      </c>
      <c r="O600" s="92" t="str">
        <f t="shared" si="211"/>
        <v/>
      </c>
      <c r="P600" s="13" t="b">
        <f t="shared" si="212"/>
        <v>0</v>
      </c>
      <c r="Q600" s="92" t="str">
        <f t="shared" si="213"/>
        <v/>
      </c>
      <c r="R600" s="92" t="b">
        <f t="shared" si="214"/>
        <v>0</v>
      </c>
      <c r="S600" s="94" t="e">
        <f t="shared" si="198"/>
        <v>#VALUE!</v>
      </c>
      <c r="T600" s="94" t="e">
        <f t="shared" si="199"/>
        <v>#VALUE!</v>
      </c>
      <c r="U600" s="94" t="e">
        <f t="shared" si="200"/>
        <v>#VALUE!</v>
      </c>
      <c r="V600" s="95" t="e">
        <f t="shared" si="201"/>
        <v>#VALUE!</v>
      </c>
      <c r="W600" s="95" t="e">
        <f t="shared" si="215"/>
        <v>#VALUE!</v>
      </c>
      <c r="X600" s="95" t="b">
        <f t="shared" si="219"/>
        <v>0</v>
      </c>
      <c r="Y600" s="76" t="str">
        <f t="shared" si="202"/>
        <v/>
      </c>
      <c r="Z600" s="94" t="e" cm="1">
        <f t="array" aca="1" ref="Z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AA600" s="94" t="str">
        <f t="shared" si="203"/>
        <v/>
      </c>
      <c r="AB600" s="96" t="b">
        <f t="shared" si="204"/>
        <v>0</v>
      </c>
      <c r="AC600" s="195">
        <f t="shared" si="216"/>
        <v>0</v>
      </c>
      <c r="AD600" s="195">
        <f>SUMIF($C$14:C599,C600,$AC$14:AC599)</f>
        <v>0</v>
      </c>
      <c r="AE600" s="15">
        <f t="shared" si="217"/>
        <v>10000</v>
      </c>
      <c r="AF600" s="195">
        <f t="shared" si="218"/>
        <v>0</v>
      </c>
    </row>
    <row r="601" spans="1:32" s="30" customFormat="1" x14ac:dyDescent="0.25">
      <c r="A601" s="19">
        <v>587</v>
      </c>
      <c r="B601" s="20"/>
      <c r="C601" s="123"/>
      <c r="D601" s="20"/>
      <c r="E601" s="20"/>
      <c r="F601" s="20"/>
      <c r="G601" s="140"/>
      <c r="H601" s="197">
        <f t="shared" si="205"/>
        <v>0</v>
      </c>
      <c r="I601" s="135" t="str">
        <f t="shared" si="206"/>
        <v/>
      </c>
      <c r="J601" s="92" t="b">
        <f t="shared" si="207"/>
        <v>0</v>
      </c>
      <c r="K601" s="92" t="str">
        <f t="shared" si="208"/>
        <v/>
      </c>
      <c r="L601" s="92" t="b">
        <f>IF(C601="",FALSE,IFERROR(NOT(MATCH(C601,'Anställda och korttidsarbete'!$C:$C,0)&gt;0),TRUE))</f>
        <v>0</v>
      </c>
      <c r="M601" s="92" t="str">
        <f t="shared" si="209"/>
        <v/>
      </c>
      <c r="N601" s="92" t="b">
        <f t="shared" si="210"/>
        <v>0</v>
      </c>
      <c r="O601" s="92" t="str">
        <f t="shared" si="211"/>
        <v/>
      </c>
      <c r="P601" s="13" t="b">
        <f t="shared" si="212"/>
        <v>0</v>
      </c>
      <c r="Q601" s="92" t="str">
        <f t="shared" si="213"/>
        <v/>
      </c>
      <c r="R601" s="92" t="b">
        <f t="shared" si="214"/>
        <v>0</v>
      </c>
      <c r="S601" s="94" t="e">
        <f t="shared" si="198"/>
        <v>#VALUE!</v>
      </c>
      <c r="T601" s="94" t="e">
        <f t="shared" si="199"/>
        <v>#VALUE!</v>
      </c>
      <c r="U601" s="94" t="e">
        <f t="shared" si="200"/>
        <v>#VALUE!</v>
      </c>
      <c r="V601" s="95" t="e">
        <f t="shared" si="201"/>
        <v>#VALUE!</v>
      </c>
      <c r="W601" s="95" t="e">
        <f t="shared" si="215"/>
        <v>#VALUE!</v>
      </c>
      <c r="X601" s="95" t="b">
        <f t="shared" si="219"/>
        <v>0</v>
      </c>
      <c r="Y601" s="76" t="str">
        <f t="shared" si="202"/>
        <v/>
      </c>
      <c r="Z601" s="94" t="e" cm="1">
        <f t="array" aca="1" ref="Z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AA601" s="94" t="str">
        <f t="shared" si="203"/>
        <v/>
      </c>
      <c r="AB601" s="96" t="b">
        <f t="shared" si="204"/>
        <v>0</v>
      </c>
      <c r="AC601" s="195">
        <f t="shared" si="216"/>
        <v>0</v>
      </c>
      <c r="AD601" s="195">
        <f>SUMIF($C$14:C600,C601,$AC$14:AC600)</f>
        <v>0</v>
      </c>
      <c r="AE601" s="15">
        <f t="shared" si="217"/>
        <v>10000</v>
      </c>
      <c r="AF601" s="195">
        <f t="shared" si="218"/>
        <v>0</v>
      </c>
    </row>
    <row r="602" spans="1:32" s="30" customFormat="1" x14ac:dyDescent="0.25">
      <c r="A602" s="19">
        <v>588</v>
      </c>
      <c r="B602" s="20"/>
      <c r="C602" s="123"/>
      <c r="D602" s="20"/>
      <c r="E602" s="20"/>
      <c r="F602" s="20"/>
      <c r="G602" s="140"/>
      <c r="H602" s="197">
        <f t="shared" si="205"/>
        <v>0</v>
      </c>
      <c r="I602" s="135" t="str">
        <f t="shared" si="206"/>
        <v/>
      </c>
      <c r="J602" s="92" t="b">
        <f t="shared" si="207"/>
        <v>0</v>
      </c>
      <c r="K602" s="92" t="str">
        <f t="shared" si="208"/>
        <v/>
      </c>
      <c r="L602" s="92" t="b">
        <f>IF(C602="",FALSE,IFERROR(NOT(MATCH(C602,'Anställda och korttidsarbete'!$C:$C,0)&gt;0),TRUE))</f>
        <v>0</v>
      </c>
      <c r="M602" s="92" t="str">
        <f t="shared" si="209"/>
        <v/>
      </c>
      <c r="N602" s="92" t="b">
        <f t="shared" si="210"/>
        <v>0</v>
      </c>
      <c r="O602" s="92" t="str">
        <f t="shared" si="211"/>
        <v/>
      </c>
      <c r="P602" s="13" t="b">
        <f t="shared" si="212"/>
        <v>0</v>
      </c>
      <c r="Q602" s="92" t="str">
        <f t="shared" si="213"/>
        <v/>
      </c>
      <c r="R602" s="92" t="b">
        <f t="shared" si="214"/>
        <v>0</v>
      </c>
      <c r="S602" s="94" t="e">
        <f t="shared" si="198"/>
        <v>#VALUE!</v>
      </c>
      <c r="T602" s="94" t="e">
        <f t="shared" si="199"/>
        <v>#VALUE!</v>
      </c>
      <c r="U602" s="94" t="e">
        <f t="shared" si="200"/>
        <v>#VALUE!</v>
      </c>
      <c r="V602" s="95" t="e">
        <f t="shared" si="201"/>
        <v>#VALUE!</v>
      </c>
      <c r="W602" s="95" t="e">
        <f t="shared" si="215"/>
        <v>#VALUE!</v>
      </c>
      <c r="X602" s="95" t="b">
        <f t="shared" si="219"/>
        <v>0</v>
      </c>
      <c r="Y602" s="76" t="str">
        <f t="shared" si="202"/>
        <v/>
      </c>
      <c r="Z602" s="94" t="e" cm="1">
        <f t="array" aca="1" ref="Z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AA602" s="94" t="str">
        <f t="shared" si="203"/>
        <v/>
      </c>
      <c r="AB602" s="96" t="b">
        <f t="shared" si="204"/>
        <v>0</v>
      </c>
      <c r="AC602" s="195">
        <f t="shared" si="216"/>
        <v>0</v>
      </c>
      <c r="AD602" s="195">
        <f>SUMIF($C$14:C601,C602,$AC$14:AC601)</f>
        <v>0</v>
      </c>
      <c r="AE602" s="15">
        <f t="shared" si="217"/>
        <v>10000</v>
      </c>
      <c r="AF602" s="195">
        <f t="shared" si="218"/>
        <v>0</v>
      </c>
    </row>
    <row r="603" spans="1:32" s="30" customFormat="1" x14ac:dyDescent="0.25">
      <c r="A603" s="19">
        <v>589</v>
      </c>
      <c r="B603" s="20"/>
      <c r="C603" s="123"/>
      <c r="D603" s="20"/>
      <c r="E603" s="20"/>
      <c r="F603" s="20"/>
      <c r="G603" s="140"/>
      <c r="H603" s="197">
        <f t="shared" si="205"/>
        <v>0</v>
      </c>
      <c r="I603" s="135" t="str">
        <f t="shared" si="206"/>
        <v/>
      </c>
      <c r="J603" s="92" t="b">
        <f t="shared" si="207"/>
        <v>0</v>
      </c>
      <c r="K603" s="92" t="str">
        <f t="shared" si="208"/>
        <v/>
      </c>
      <c r="L603" s="92" t="b">
        <f>IF(C603="",FALSE,IFERROR(NOT(MATCH(C603,'Anställda och korttidsarbete'!$C:$C,0)&gt;0),TRUE))</f>
        <v>0</v>
      </c>
      <c r="M603" s="92" t="str">
        <f t="shared" si="209"/>
        <v/>
      </c>
      <c r="N603" s="92" t="b">
        <f t="shared" si="210"/>
        <v>0</v>
      </c>
      <c r="O603" s="92" t="str">
        <f t="shared" si="211"/>
        <v/>
      </c>
      <c r="P603" s="13" t="b">
        <f t="shared" si="212"/>
        <v>0</v>
      </c>
      <c r="Q603" s="92" t="str">
        <f t="shared" si="213"/>
        <v/>
      </c>
      <c r="R603" s="92" t="b">
        <f t="shared" si="214"/>
        <v>0</v>
      </c>
      <c r="S603" s="94" t="e">
        <f t="shared" si="198"/>
        <v>#VALUE!</v>
      </c>
      <c r="T603" s="94" t="e">
        <f t="shared" si="199"/>
        <v>#VALUE!</v>
      </c>
      <c r="U603" s="94" t="e">
        <f t="shared" si="200"/>
        <v>#VALUE!</v>
      </c>
      <c r="V603" s="95" t="e">
        <f t="shared" si="201"/>
        <v>#VALUE!</v>
      </c>
      <c r="W603" s="95" t="e">
        <f t="shared" si="215"/>
        <v>#VALUE!</v>
      </c>
      <c r="X603" s="95" t="b">
        <f t="shared" si="219"/>
        <v>0</v>
      </c>
      <c r="Y603" s="76" t="str">
        <f t="shared" si="202"/>
        <v/>
      </c>
      <c r="Z603" s="94" t="e" cm="1">
        <f t="array" aca="1" ref="Z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AA603" s="94" t="str">
        <f t="shared" si="203"/>
        <v/>
      </c>
      <c r="AB603" s="96" t="b">
        <f t="shared" si="204"/>
        <v>0</v>
      </c>
      <c r="AC603" s="195">
        <f t="shared" si="216"/>
        <v>0</v>
      </c>
      <c r="AD603" s="195">
        <f>SUMIF($C$14:C602,C603,$AC$14:AC602)</f>
        <v>0</v>
      </c>
      <c r="AE603" s="15">
        <f t="shared" si="217"/>
        <v>10000</v>
      </c>
      <c r="AF603" s="195">
        <f t="shared" si="218"/>
        <v>0</v>
      </c>
    </row>
    <row r="604" spans="1:32" s="30" customFormat="1" x14ac:dyDescent="0.25">
      <c r="A604" s="19">
        <v>590</v>
      </c>
      <c r="B604" s="20"/>
      <c r="C604" s="123"/>
      <c r="D604" s="20"/>
      <c r="E604" s="20"/>
      <c r="F604" s="20"/>
      <c r="G604" s="140"/>
      <c r="H604" s="197">
        <f t="shared" si="205"/>
        <v>0</v>
      </c>
      <c r="I604" s="135" t="str">
        <f t="shared" si="206"/>
        <v/>
      </c>
      <c r="J604" s="92" t="b">
        <f t="shared" si="207"/>
        <v>0</v>
      </c>
      <c r="K604" s="92" t="str">
        <f t="shared" si="208"/>
        <v/>
      </c>
      <c r="L604" s="92" t="b">
        <f>IF(C604="",FALSE,IFERROR(NOT(MATCH(C604,'Anställda och korttidsarbete'!$C:$C,0)&gt;0),TRUE))</f>
        <v>0</v>
      </c>
      <c r="M604" s="92" t="str">
        <f t="shared" si="209"/>
        <v/>
      </c>
      <c r="N604" s="92" t="b">
        <f t="shared" si="210"/>
        <v>0</v>
      </c>
      <c r="O604" s="92" t="str">
        <f t="shared" si="211"/>
        <v/>
      </c>
      <c r="P604" s="13" t="b">
        <f t="shared" si="212"/>
        <v>0</v>
      </c>
      <c r="Q604" s="92" t="str">
        <f t="shared" si="213"/>
        <v/>
      </c>
      <c r="R604" s="92" t="b">
        <f t="shared" si="214"/>
        <v>0</v>
      </c>
      <c r="S604" s="94" t="e">
        <f t="shared" si="198"/>
        <v>#VALUE!</v>
      </c>
      <c r="T604" s="94" t="e">
        <f t="shared" si="199"/>
        <v>#VALUE!</v>
      </c>
      <c r="U604" s="94" t="e">
        <f t="shared" si="200"/>
        <v>#VALUE!</v>
      </c>
      <c r="V604" s="95" t="e">
        <f t="shared" si="201"/>
        <v>#VALUE!</v>
      </c>
      <c r="W604" s="95" t="e">
        <f t="shared" si="215"/>
        <v>#VALUE!</v>
      </c>
      <c r="X604" s="95" t="b">
        <f t="shared" si="219"/>
        <v>0</v>
      </c>
      <c r="Y604" s="76" t="str">
        <f t="shared" si="202"/>
        <v/>
      </c>
      <c r="Z604" s="94" t="e" cm="1">
        <f t="array" aca="1" ref="Z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AA604" s="94" t="str">
        <f t="shared" si="203"/>
        <v/>
      </c>
      <c r="AB604" s="96" t="b">
        <f t="shared" si="204"/>
        <v>0</v>
      </c>
      <c r="AC604" s="195">
        <f t="shared" si="216"/>
        <v>0</v>
      </c>
      <c r="AD604" s="195">
        <f>SUMIF($C$14:C603,C604,$AC$14:AC603)</f>
        <v>0</v>
      </c>
      <c r="AE604" s="15">
        <f t="shared" si="217"/>
        <v>10000</v>
      </c>
      <c r="AF604" s="195">
        <f t="shared" si="218"/>
        <v>0</v>
      </c>
    </row>
    <row r="605" spans="1:32" s="30" customFormat="1" x14ac:dyDescent="0.25">
      <c r="A605" s="19">
        <v>591</v>
      </c>
      <c r="B605" s="20"/>
      <c r="C605" s="123"/>
      <c r="D605" s="20"/>
      <c r="E605" s="20"/>
      <c r="F605" s="20"/>
      <c r="G605" s="140"/>
      <c r="H605" s="197">
        <f t="shared" si="205"/>
        <v>0</v>
      </c>
      <c r="I605" s="135" t="str">
        <f t="shared" si="206"/>
        <v/>
      </c>
      <c r="J605" s="92" t="b">
        <f t="shared" si="207"/>
        <v>0</v>
      </c>
      <c r="K605" s="92" t="str">
        <f t="shared" si="208"/>
        <v/>
      </c>
      <c r="L605" s="92" t="b">
        <f>IF(C605="",FALSE,IFERROR(NOT(MATCH(C605,'Anställda och korttidsarbete'!$C:$C,0)&gt;0),TRUE))</f>
        <v>0</v>
      </c>
      <c r="M605" s="92" t="str">
        <f t="shared" si="209"/>
        <v/>
      </c>
      <c r="N605" s="92" t="b">
        <f t="shared" si="210"/>
        <v>0</v>
      </c>
      <c r="O605" s="92" t="str">
        <f t="shared" si="211"/>
        <v/>
      </c>
      <c r="P605" s="13" t="b">
        <f t="shared" si="212"/>
        <v>0</v>
      </c>
      <c r="Q605" s="92" t="str">
        <f t="shared" si="213"/>
        <v/>
      </c>
      <c r="R605" s="92" t="b">
        <f t="shared" si="214"/>
        <v>0</v>
      </c>
      <c r="S605" s="94" t="e">
        <f t="shared" si="198"/>
        <v>#VALUE!</v>
      </c>
      <c r="T605" s="94" t="e">
        <f t="shared" si="199"/>
        <v>#VALUE!</v>
      </c>
      <c r="U605" s="94" t="e">
        <f t="shared" si="200"/>
        <v>#VALUE!</v>
      </c>
      <c r="V605" s="95" t="e">
        <f t="shared" si="201"/>
        <v>#VALUE!</v>
      </c>
      <c r="W605" s="95" t="e">
        <f t="shared" si="215"/>
        <v>#VALUE!</v>
      </c>
      <c r="X605" s="95" t="b">
        <f t="shared" si="219"/>
        <v>0</v>
      </c>
      <c r="Y605" s="76" t="str">
        <f t="shared" si="202"/>
        <v/>
      </c>
      <c r="Z605" s="94" t="e" cm="1">
        <f t="array" aca="1" ref="Z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AA605" s="94" t="str">
        <f t="shared" si="203"/>
        <v/>
      </c>
      <c r="AB605" s="96" t="b">
        <f t="shared" si="204"/>
        <v>0</v>
      </c>
      <c r="AC605" s="195">
        <f t="shared" si="216"/>
        <v>0</v>
      </c>
      <c r="AD605" s="195">
        <f>SUMIF($C$14:C604,C605,$AC$14:AC604)</f>
        <v>0</v>
      </c>
      <c r="AE605" s="15">
        <f t="shared" si="217"/>
        <v>10000</v>
      </c>
      <c r="AF605" s="195">
        <f t="shared" si="218"/>
        <v>0</v>
      </c>
    </row>
    <row r="606" spans="1:32" s="30" customFormat="1" x14ac:dyDescent="0.25">
      <c r="A606" s="19">
        <v>592</v>
      </c>
      <c r="B606" s="20"/>
      <c r="C606" s="123"/>
      <c r="D606" s="20"/>
      <c r="E606" s="20"/>
      <c r="F606" s="20"/>
      <c r="G606" s="140"/>
      <c r="H606" s="197">
        <f t="shared" si="205"/>
        <v>0</v>
      </c>
      <c r="I606" s="135" t="str">
        <f t="shared" si="206"/>
        <v/>
      </c>
      <c r="J606" s="92" t="b">
        <f t="shared" si="207"/>
        <v>0</v>
      </c>
      <c r="K606" s="92" t="str">
        <f t="shared" si="208"/>
        <v/>
      </c>
      <c r="L606" s="92" t="b">
        <f>IF(C606="",FALSE,IFERROR(NOT(MATCH(C606,'Anställda och korttidsarbete'!$C:$C,0)&gt;0),TRUE))</f>
        <v>0</v>
      </c>
      <c r="M606" s="92" t="str">
        <f t="shared" si="209"/>
        <v/>
      </c>
      <c r="N606" s="92" t="b">
        <f t="shared" si="210"/>
        <v>0</v>
      </c>
      <c r="O606" s="92" t="str">
        <f t="shared" si="211"/>
        <v/>
      </c>
      <c r="P606" s="13" t="b">
        <f t="shared" si="212"/>
        <v>0</v>
      </c>
      <c r="Q606" s="92" t="str">
        <f t="shared" si="213"/>
        <v/>
      </c>
      <c r="R606" s="92" t="b">
        <f t="shared" si="214"/>
        <v>0</v>
      </c>
      <c r="S606" s="94" t="e">
        <f t="shared" si="198"/>
        <v>#VALUE!</v>
      </c>
      <c r="T606" s="94" t="e">
        <f t="shared" si="199"/>
        <v>#VALUE!</v>
      </c>
      <c r="U606" s="94" t="e">
        <f t="shared" si="200"/>
        <v>#VALUE!</v>
      </c>
      <c r="V606" s="95" t="e">
        <f t="shared" si="201"/>
        <v>#VALUE!</v>
      </c>
      <c r="W606" s="95" t="e">
        <f t="shared" si="215"/>
        <v>#VALUE!</v>
      </c>
      <c r="X606" s="95" t="b">
        <f t="shared" si="219"/>
        <v>0</v>
      </c>
      <c r="Y606" s="76" t="str">
        <f t="shared" si="202"/>
        <v/>
      </c>
      <c r="Z606" s="94" t="e" cm="1">
        <f t="array" aca="1" ref="Z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AA606" s="94" t="str">
        <f t="shared" si="203"/>
        <v/>
      </c>
      <c r="AB606" s="96" t="b">
        <f t="shared" si="204"/>
        <v>0</v>
      </c>
      <c r="AC606" s="195">
        <f t="shared" si="216"/>
        <v>0</v>
      </c>
      <c r="AD606" s="195">
        <f>SUMIF($C$14:C605,C606,$AC$14:AC605)</f>
        <v>0</v>
      </c>
      <c r="AE606" s="15">
        <f t="shared" si="217"/>
        <v>10000</v>
      </c>
      <c r="AF606" s="195">
        <f t="shared" si="218"/>
        <v>0</v>
      </c>
    </row>
    <row r="607" spans="1:32" s="30" customFormat="1" x14ac:dyDescent="0.25">
      <c r="A607" s="19">
        <v>593</v>
      </c>
      <c r="B607" s="20"/>
      <c r="C607" s="123"/>
      <c r="D607" s="20"/>
      <c r="E607" s="20"/>
      <c r="F607" s="20"/>
      <c r="G607" s="140"/>
      <c r="H607" s="197">
        <f t="shared" si="205"/>
        <v>0</v>
      </c>
      <c r="I607" s="135" t="str">
        <f t="shared" si="206"/>
        <v/>
      </c>
      <c r="J607" s="92" t="b">
        <f t="shared" si="207"/>
        <v>0</v>
      </c>
      <c r="K607" s="92" t="str">
        <f t="shared" si="208"/>
        <v/>
      </c>
      <c r="L607" s="92" t="b">
        <f>IF(C607="",FALSE,IFERROR(NOT(MATCH(C607,'Anställda och korttidsarbete'!$C:$C,0)&gt;0),TRUE))</f>
        <v>0</v>
      </c>
      <c r="M607" s="92" t="str">
        <f t="shared" si="209"/>
        <v/>
      </c>
      <c r="N607" s="92" t="b">
        <f t="shared" si="210"/>
        <v>0</v>
      </c>
      <c r="O607" s="92" t="str">
        <f t="shared" si="211"/>
        <v/>
      </c>
      <c r="P607" s="13" t="b">
        <f t="shared" si="212"/>
        <v>0</v>
      </c>
      <c r="Q607" s="92" t="str">
        <f t="shared" si="213"/>
        <v/>
      </c>
      <c r="R607" s="92" t="b">
        <f t="shared" si="214"/>
        <v>0</v>
      </c>
      <c r="S607" s="94" t="e">
        <f t="shared" si="198"/>
        <v>#VALUE!</v>
      </c>
      <c r="T607" s="94" t="e">
        <f t="shared" si="199"/>
        <v>#VALUE!</v>
      </c>
      <c r="U607" s="94" t="e">
        <f t="shared" si="200"/>
        <v>#VALUE!</v>
      </c>
      <c r="V607" s="95" t="e">
        <f t="shared" si="201"/>
        <v>#VALUE!</v>
      </c>
      <c r="W607" s="95" t="e">
        <f t="shared" si="215"/>
        <v>#VALUE!</v>
      </c>
      <c r="X607" s="95" t="b">
        <f t="shared" si="219"/>
        <v>0</v>
      </c>
      <c r="Y607" s="76" t="str">
        <f t="shared" si="202"/>
        <v/>
      </c>
      <c r="Z607" s="94" t="e" cm="1">
        <f t="array" aca="1" ref="Z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AA607" s="94" t="str">
        <f t="shared" si="203"/>
        <v/>
      </c>
      <c r="AB607" s="96" t="b">
        <f t="shared" si="204"/>
        <v>0</v>
      </c>
      <c r="AC607" s="195">
        <f t="shared" si="216"/>
        <v>0</v>
      </c>
      <c r="AD607" s="195">
        <f>SUMIF($C$14:C606,C607,$AC$14:AC606)</f>
        <v>0</v>
      </c>
      <c r="AE607" s="15">
        <f t="shared" si="217"/>
        <v>10000</v>
      </c>
      <c r="AF607" s="195">
        <f t="shared" si="218"/>
        <v>0</v>
      </c>
    </row>
    <row r="608" spans="1:32" s="30" customFormat="1" x14ac:dyDescent="0.25">
      <c r="A608" s="19">
        <v>594</v>
      </c>
      <c r="B608" s="20"/>
      <c r="C608" s="123"/>
      <c r="D608" s="20"/>
      <c r="E608" s="20"/>
      <c r="F608" s="20"/>
      <c r="G608" s="140"/>
      <c r="H608" s="197">
        <f t="shared" si="205"/>
        <v>0</v>
      </c>
      <c r="I608" s="135" t="str">
        <f t="shared" si="206"/>
        <v/>
      </c>
      <c r="J608" s="92" t="b">
        <f t="shared" si="207"/>
        <v>0</v>
      </c>
      <c r="K608" s="92" t="str">
        <f t="shared" si="208"/>
        <v/>
      </c>
      <c r="L608" s="92" t="b">
        <f>IF(C608="",FALSE,IFERROR(NOT(MATCH(C608,'Anställda och korttidsarbete'!$C:$C,0)&gt;0),TRUE))</f>
        <v>0</v>
      </c>
      <c r="M608" s="92" t="str">
        <f t="shared" si="209"/>
        <v/>
      </c>
      <c r="N608" s="92" t="b">
        <f t="shared" si="210"/>
        <v>0</v>
      </c>
      <c r="O608" s="92" t="str">
        <f t="shared" si="211"/>
        <v/>
      </c>
      <c r="P608" s="13" t="b">
        <f t="shared" si="212"/>
        <v>0</v>
      </c>
      <c r="Q608" s="92" t="str">
        <f t="shared" si="213"/>
        <v/>
      </c>
      <c r="R608" s="92" t="b">
        <f t="shared" si="214"/>
        <v>0</v>
      </c>
      <c r="S608" s="94" t="e">
        <f t="shared" si="198"/>
        <v>#VALUE!</v>
      </c>
      <c r="T608" s="94" t="e">
        <f t="shared" si="199"/>
        <v>#VALUE!</v>
      </c>
      <c r="U608" s="94" t="e">
        <f t="shared" si="200"/>
        <v>#VALUE!</v>
      </c>
      <c r="V608" s="95" t="e">
        <f t="shared" si="201"/>
        <v>#VALUE!</v>
      </c>
      <c r="W608" s="95" t="e">
        <f t="shared" si="215"/>
        <v>#VALUE!</v>
      </c>
      <c r="X608" s="95" t="b">
        <f t="shared" si="219"/>
        <v>0</v>
      </c>
      <c r="Y608" s="76" t="str">
        <f t="shared" si="202"/>
        <v/>
      </c>
      <c r="Z608" s="94" t="e" cm="1">
        <f t="array" aca="1" ref="Z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AA608" s="94" t="str">
        <f t="shared" si="203"/>
        <v/>
      </c>
      <c r="AB608" s="96" t="b">
        <f t="shared" si="204"/>
        <v>0</v>
      </c>
      <c r="AC608" s="195">
        <f t="shared" si="216"/>
        <v>0</v>
      </c>
      <c r="AD608" s="195">
        <f>SUMIF($C$14:C607,C608,$AC$14:AC607)</f>
        <v>0</v>
      </c>
      <c r="AE608" s="15">
        <f t="shared" si="217"/>
        <v>10000</v>
      </c>
      <c r="AF608" s="195">
        <f t="shared" si="218"/>
        <v>0</v>
      </c>
    </row>
    <row r="609" spans="1:32" s="30" customFormat="1" x14ac:dyDescent="0.25">
      <c r="A609" s="19">
        <v>595</v>
      </c>
      <c r="B609" s="20"/>
      <c r="C609" s="123"/>
      <c r="D609" s="20"/>
      <c r="E609" s="20"/>
      <c r="F609" s="20"/>
      <c r="G609" s="140"/>
      <c r="H609" s="197">
        <f t="shared" si="205"/>
        <v>0</v>
      </c>
      <c r="I609" s="135" t="str">
        <f t="shared" si="206"/>
        <v/>
      </c>
      <c r="J609" s="92" t="b">
        <f t="shared" si="207"/>
        <v>0</v>
      </c>
      <c r="K609" s="92" t="str">
        <f t="shared" si="208"/>
        <v/>
      </c>
      <c r="L609" s="92" t="b">
        <f>IF(C609="",FALSE,IFERROR(NOT(MATCH(C609,'Anställda och korttidsarbete'!$C:$C,0)&gt;0),TRUE))</f>
        <v>0</v>
      </c>
      <c r="M609" s="92" t="str">
        <f t="shared" si="209"/>
        <v/>
      </c>
      <c r="N609" s="92" t="b">
        <f t="shared" si="210"/>
        <v>0</v>
      </c>
      <c r="O609" s="92" t="str">
        <f t="shared" si="211"/>
        <v/>
      </c>
      <c r="P609" s="13" t="b">
        <f t="shared" si="212"/>
        <v>0</v>
      </c>
      <c r="Q609" s="92" t="str">
        <f t="shared" si="213"/>
        <v/>
      </c>
      <c r="R609" s="92" t="b">
        <f t="shared" si="214"/>
        <v>0</v>
      </c>
      <c r="S609" s="94" t="e">
        <f t="shared" si="198"/>
        <v>#VALUE!</v>
      </c>
      <c r="T609" s="94" t="e">
        <f t="shared" si="199"/>
        <v>#VALUE!</v>
      </c>
      <c r="U609" s="94" t="e">
        <f t="shared" si="200"/>
        <v>#VALUE!</v>
      </c>
      <c r="V609" s="95" t="e">
        <f t="shared" si="201"/>
        <v>#VALUE!</v>
      </c>
      <c r="W609" s="95" t="e">
        <f t="shared" si="215"/>
        <v>#VALUE!</v>
      </c>
      <c r="X609" s="95" t="b">
        <f t="shared" si="219"/>
        <v>0</v>
      </c>
      <c r="Y609" s="76" t="str">
        <f t="shared" si="202"/>
        <v/>
      </c>
      <c r="Z609" s="94" t="e" cm="1">
        <f t="array" aca="1" ref="Z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AA609" s="94" t="str">
        <f t="shared" si="203"/>
        <v/>
      </c>
      <c r="AB609" s="96" t="b">
        <f t="shared" si="204"/>
        <v>0</v>
      </c>
      <c r="AC609" s="195">
        <f t="shared" si="216"/>
        <v>0</v>
      </c>
      <c r="AD609" s="195">
        <f>SUMIF($C$14:C608,C609,$AC$14:AC608)</f>
        <v>0</v>
      </c>
      <c r="AE609" s="15">
        <f t="shared" si="217"/>
        <v>10000</v>
      </c>
      <c r="AF609" s="195">
        <f t="shared" si="218"/>
        <v>0</v>
      </c>
    </row>
    <row r="610" spans="1:32" s="30" customFormat="1" x14ac:dyDescent="0.25">
      <c r="A610" s="19">
        <v>596</v>
      </c>
      <c r="B610" s="20"/>
      <c r="C610" s="123"/>
      <c r="D610" s="20"/>
      <c r="E610" s="20"/>
      <c r="F610" s="20"/>
      <c r="G610" s="140"/>
      <c r="H610" s="197">
        <f t="shared" si="205"/>
        <v>0</v>
      </c>
      <c r="I610" s="135" t="str">
        <f t="shared" si="206"/>
        <v/>
      </c>
      <c r="J610" s="92" t="b">
        <f t="shared" si="207"/>
        <v>0</v>
      </c>
      <c r="K610" s="92" t="str">
        <f t="shared" si="208"/>
        <v/>
      </c>
      <c r="L610" s="92" t="b">
        <f>IF(C610="",FALSE,IFERROR(NOT(MATCH(C610,'Anställda och korttidsarbete'!$C:$C,0)&gt;0),TRUE))</f>
        <v>0</v>
      </c>
      <c r="M610" s="92" t="str">
        <f t="shared" si="209"/>
        <v/>
      </c>
      <c r="N610" s="92" t="b">
        <f t="shared" si="210"/>
        <v>0</v>
      </c>
      <c r="O610" s="92" t="str">
        <f t="shared" si="211"/>
        <v/>
      </c>
      <c r="P610" s="13" t="b">
        <f t="shared" si="212"/>
        <v>0</v>
      </c>
      <c r="Q610" s="92" t="str">
        <f t="shared" si="213"/>
        <v/>
      </c>
      <c r="R610" s="92" t="b">
        <f t="shared" si="214"/>
        <v>0</v>
      </c>
      <c r="S610" s="94" t="e">
        <f t="shared" si="198"/>
        <v>#VALUE!</v>
      </c>
      <c r="T610" s="94" t="e">
        <f t="shared" si="199"/>
        <v>#VALUE!</v>
      </c>
      <c r="U610" s="94" t="e">
        <f t="shared" si="200"/>
        <v>#VALUE!</v>
      </c>
      <c r="V610" s="95" t="e">
        <f t="shared" si="201"/>
        <v>#VALUE!</v>
      </c>
      <c r="W610" s="95" t="e">
        <f t="shared" si="215"/>
        <v>#VALUE!</v>
      </c>
      <c r="X610" s="95" t="b">
        <f t="shared" si="219"/>
        <v>0</v>
      </c>
      <c r="Y610" s="76" t="str">
        <f t="shared" si="202"/>
        <v/>
      </c>
      <c r="Z610" s="94" t="e" cm="1">
        <f t="array" aca="1" ref="Z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AA610" s="94" t="str">
        <f t="shared" si="203"/>
        <v/>
      </c>
      <c r="AB610" s="96" t="b">
        <f t="shared" si="204"/>
        <v>0</v>
      </c>
      <c r="AC610" s="195">
        <f t="shared" si="216"/>
        <v>0</v>
      </c>
      <c r="AD610" s="195">
        <f>SUMIF($C$14:C609,C610,$AC$14:AC609)</f>
        <v>0</v>
      </c>
      <c r="AE610" s="15">
        <f t="shared" si="217"/>
        <v>10000</v>
      </c>
      <c r="AF610" s="195">
        <f t="shared" si="218"/>
        <v>0</v>
      </c>
    </row>
    <row r="611" spans="1:32" s="30" customFormat="1" x14ac:dyDescent="0.25">
      <c r="A611" s="19">
        <v>597</v>
      </c>
      <c r="B611" s="20"/>
      <c r="C611" s="123"/>
      <c r="D611" s="20"/>
      <c r="E611" s="20"/>
      <c r="F611" s="20"/>
      <c r="G611" s="140"/>
      <c r="H611" s="197">
        <f t="shared" si="205"/>
        <v>0</v>
      </c>
      <c r="I611" s="135" t="str">
        <f t="shared" si="206"/>
        <v/>
      </c>
      <c r="J611" s="92" t="b">
        <f t="shared" si="207"/>
        <v>0</v>
      </c>
      <c r="K611" s="92" t="str">
        <f t="shared" si="208"/>
        <v/>
      </c>
      <c r="L611" s="92" t="b">
        <f>IF(C611="",FALSE,IFERROR(NOT(MATCH(C611,'Anställda och korttidsarbete'!$C:$C,0)&gt;0),TRUE))</f>
        <v>0</v>
      </c>
      <c r="M611" s="92" t="str">
        <f t="shared" si="209"/>
        <v/>
      </c>
      <c r="N611" s="92" t="b">
        <f t="shared" si="210"/>
        <v>0</v>
      </c>
      <c r="O611" s="92" t="str">
        <f t="shared" si="211"/>
        <v/>
      </c>
      <c r="P611" s="13" t="b">
        <f t="shared" si="212"/>
        <v>0</v>
      </c>
      <c r="Q611" s="92" t="str">
        <f t="shared" si="213"/>
        <v/>
      </c>
      <c r="R611" s="92" t="b">
        <f t="shared" si="214"/>
        <v>0</v>
      </c>
      <c r="S611" s="94" t="e">
        <f t="shared" si="198"/>
        <v>#VALUE!</v>
      </c>
      <c r="T611" s="94" t="e">
        <f t="shared" si="199"/>
        <v>#VALUE!</v>
      </c>
      <c r="U611" s="94" t="e">
        <f t="shared" si="200"/>
        <v>#VALUE!</v>
      </c>
      <c r="V611" s="95" t="e">
        <f t="shared" si="201"/>
        <v>#VALUE!</v>
      </c>
      <c r="W611" s="95" t="e">
        <f t="shared" si="215"/>
        <v>#VALUE!</v>
      </c>
      <c r="X611" s="95" t="b">
        <f t="shared" si="219"/>
        <v>0</v>
      </c>
      <c r="Y611" s="76" t="str">
        <f t="shared" si="202"/>
        <v/>
      </c>
      <c r="Z611" s="94" t="e" cm="1">
        <f t="array" aca="1" ref="Z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AA611" s="94" t="str">
        <f t="shared" si="203"/>
        <v/>
      </c>
      <c r="AB611" s="96" t="b">
        <f t="shared" si="204"/>
        <v>0</v>
      </c>
      <c r="AC611" s="195">
        <f t="shared" si="216"/>
        <v>0</v>
      </c>
      <c r="AD611" s="195">
        <f>SUMIF($C$14:C610,C611,$AC$14:AC610)</f>
        <v>0</v>
      </c>
      <c r="AE611" s="15">
        <f t="shared" si="217"/>
        <v>10000</v>
      </c>
      <c r="AF611" s="195">
        <f t="shared" si="218"/>
        <v>0</v>
      </c>
    </row>
    <row r="612" spans="1:32" s="30" customFormat="1" x14ac:dyDescent="0.25">
      <c r="A612" s="19">
        <v>598</v>
      </c>
      <c r="B612" s="20"/>
      <c r="C612" s="123"/>
      <c r="D612" s="20"/>
      <c r="E612" s="20"/>
      <c r="F612" s="20"/>
      <c r="G612" s="140"/>
      <c r="H612" s="197">
        <f t="shared" si="205"/>
        <v>0</v>
      </c>
      <c r="I612" s="135" t="str">
        <f t="shared" si="206"/>
        <v/>
      </c>
      <c r="J612" s="92" t="b">
        <f t="shared" si="207"/>
        <v>0</v>
      </c>
      <c r="K612" s="92" t="str">
        <f t="shared" si="208"/>
        <v/>
      </c>
      <c r="L612" s="92" t="b">
        <f>IF(C612="",FALSE,IFERROR(NOT(MATCH(C612,'Anställda och korttidsarbete'!$C:$C,0)&gt;0),TRUE))</f>
        <v>0</v>
      </c>
      <c r="M612" s="92" t="str">
        <f t="shared" si="209"/>
        <v/>
      </c>
      <c r="N612" s="92" t="b">
        <f t="shared" si="210"/>
        <v>0</v>
      </c>
      <c r="O612" s="92" t="str">
        <f t="shared" si="211"/>
        <v/>
      </c>
      <c r="P612" s="13" t="b">
        <f t="shared" si="212"/>
        <v>0</v>
      </c>
      <c r="Q612" s="92" t="str">
        <f t="shared" si="213"/>
        <v/>
      </c>
      <c r="R612" s="92" t="b">
        <f t="shared" si="214"/>
        <v>0</v>
      </c>
      <c r="S612" s="94" t="e">
        <f t="shared" si="198"/>
        <v>#VALUE!</v>
      </c>
      <c r="T612" s="94" t="e">
        <f t="shared" si="199"/>
        <v>#VALUE!</v>
      </c>
      <c r="U612" s="94" t="e">
        <f t="shared" si="200"/>
        <v>#VALUE!</v>
      </c>
      <c r="V612" s="95" t="e">
        <f t="shared" si="201"/>
        <v>#VALUE!</v>
      </c>
      <c r="W612" s="95" t="e">
        <f t="shared" si="215"/>
        <v>#VALUE!</v>
      </c>
      <c r="X612" s="95" t="b">
        <f t="shared" si="219"/>
        <v>0</v>
      </c>
      <c r="Y612" s="76" t="str">
        <f t="shared" si="202"/>
        <v/>
      </c>
      <c r="Z612" s="94" t="e" cm="1">
        <f t="array" aca="1" ref="Z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AA612" s="94" t="str">
        <f t="shared" si="203"/>
        <v/>
      </c>
      <c r="AB612" s="96" t="b">
        <f t="shared" si="204"/>
        <v>0</v>
      </c>
      <c r="AC612" s="195">
        <f t="shared" si="216"/>
        <v>0</v>
      </c>
      <c r="AD612" s="195">
        <f>SUMIF($C$14:C611,C612,$AC$14:AC611)</f>
        <v>0</v>
      </c>
      <c r="AE612" s="15">
        <f t="shared" si="217"/>
        <v>10000</v>
      </c>
      <c r="AF612" s="195">
        <f t="shared" si="218"/>
        <v>0</v>
      </c>
    </row>
    <row r="613" spans="1:32" s="30" customFormat="1" x14ac:dyDescent="0.25">
      <c r="A613" s="19">
        <v>599</v>
      </c>
      <c r="B613" s="20"/>
      <c r="C613" s="123"/>
      <c r="D613" s="20"/>
      <c r="E613" s="20"/>
      <c r="F613" s="20"/>
      <c r="G613" s="140"/>
      <c r="H613" s="197">
        <f t="shared" si="205"/>
        <v>0</v>
      </c>
      <c r="I613" s="135" t="str">
        <f t="shared" si="206"/>
        <v/>
      </c>
      <c r="J613" s="92" t="b">
        <f t="shared" si="207"/>
        <v>0</v>
      </c>
      <c r="K613" s="92" t="str">
        <f t="shared" si="208"/>
        <v/>
      </c>
      <c r="L613" s="92" t="b">
        <f>IF(C613="",FALSE,IFERROR(NOT(MATCH(C613,'Anställda och korttidsarbete'!$C:$C,0)&gt;0),TRUE))</f>
        <v>0</v>
      </c>
      <c r="M613" s="92" t="str">
        <f t="shared" si="209"/>
        <v/>
      </c>
      <c r="N613" s="92" t="b">
        <f t="shared" si="210"/>
        <v>0</v>
      </c>
      <c r="O613" s="92" t="str">
        <f t="shared" si="211"/>
        <v/>
      </c>
      <c r="P613" s="13" t="b">
        <f t="shared" si="212"/>
        <v>0</v>
      </c>
      <c r="Q613" s="92" t="str">
        <f t="shared" si="213"/>
        <v/>
      </c>
      <c r="R613" s="92" t="b">
        <f t="shared" si="214"/>
        <v>0</v>
      </c>
      <c r="S613" s="94" t="e">
        <f t="shared" si="198"/>
        <v>#VALUE!</v>
      </c>
      <c r="T613" s="94" t="e">
        <f t="shared" si="199"/>
        <v>#VALUE!</v>
      </c>
      <c r="U613" s="94" t="e">
        <f t="shared" si="200"/>
        <v>#VALUE!</v>
      </c>
      <c r="V613" s="95" t="e">
        <f t="shared" si="201"/>
        <v>#VALUE!</v>
      </c>
      <c r="W613" s="95" t="e">
        <f t="shared" si="215"/>
        <v>#VALUE!</v>
      </c>
      <c r="X613" s="95" t="b">
        <f t="shared" si="219"/>
        <v>0</v>
      </c>
      <c r="Y613" s="76" t="str">
        <f t="shared" si="202"/>
        <v/>
      </c>
      <c r="Z613" s="94" t="e" cm="1">
        <f t="array" aca="1" ref="Z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AA613" s="94" t="str">
        <f t="shared" si="203"/>
        <v/>
      </c>
      <c r="AB613" s="96" t="b">
        <f t="shared" si="204"/>
        <v>0</v>
      </c>
      <c r="AC613" s="195">
        <f t="shared" si="216"/>
        <v>0</v>
      </c>
      <c r="AD613" s="195">
        <f>SUMIF($C$14:C612,C613,$AC$14:AC612)</f>
        <v>0</v>
      </c>
      <c r="AE613" s="15">
        <f t="shared" si="217"/>
        <v>10000</v>
      </c>
      <c r="AF613" s="195">
        <f t="shared" si="218"/>
        <v>0</v>
      </c>
    </row>
    <row r="614" spans="1:32" s="30" customFormat="1" x14ac:dyDescent="0.25">
      <c r="A614" s="19">
        <v>600</v>
      </c>
      <c r="B614" s="20"/>
      <c r="C614" s="123"/>
      <c r="D614" s="20"/>
      <c r="E614" s="20"/>
      <c r="F614" s="20"/>
      <c r="G614" s="140"/>
      <c r="H614" s="197">
        <f t="shared" si="205"/>
        <v>0</v>
      </c>
      <c r="I614" s="135" t="str">
        <f t="shared" si="206"/>
        <v/>
      </c>
      <c r="J614" s="92" t="b">
        <f t="shared" si="207"/>
        <v>0</v>
      </c>
      <c r="K614" s="92" t="str">
        <f t="shared" si="208"/>
        <v/>
      </c>
      <c r="L614" s="92" t="b">
        <f>IF(C614="",FALSE,IFERROR(NOT(MATCH(C614,'Anställda och korttidsarbete'!$C:$C,0)&gt;0),TRUE))</f>
        <v>0</v>
      </c>
      <c r="M614" s="92" t="str">
        <f t="shared" si="209"/>
        <v/>
      </c>
      <c r="N614" s="92" t="b">
        <f t="shared" si="210"/>
        <v>0</v>
      </c>
      <c r="O614" s="92" t="str">
        <f t="shared" si="211"/>
        <v/>
      </c>
      <c r="P614" s="13" t="b">
        <f t="shared" si="212"/>
        <v>0</v>
      </c>
      <c r="Q614" s="92" t="str">
        <f t="shared" si="213"/>
        <v/>
      </c>
      <c r="R614" s="92" t="b">
        <f t="shared" si="214"/>
        <v>0</v>
      </c>
      <c r="S614" s="94" t="e">
        <f t="shared" si="198"/>
        <v>#VALUE!</v>
      </c>
      <c r="T614" s="94" t="e">
        <f t="shared" si="199"/>
        <v>#VALUE!</v>
      </c>
      <c r="U614" s="94" t="e">
        <f t="shared" si="200"/>
        <v>#VALUE!</v>
      </c>
      <c r="V614" s="95" t="e">
        <f t="shared" si="201"/>
        <v>#VALUE!</v>
      </c>
      <c r="W614" s="95" t="e">
        <f t="shared" si="215"/>
        <v>#VALUE!</v>
      </c>
      <c r="X614" s="95" t="b">
        <f t="shared" si="219"/>
        <v>0</v>
      </c>
      <c r="Y614" s="76" t="str">
        <f t="shared" si="202"/>
        <v/>
      </c>
      <c r="Z614" s="94" t="e" cm="1">
        <f t="array" aca="1" ref="Z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AA614" s="94" t="str">
        <f t="shared" si="203"/>
        <v/>
      </c>
      <c r="AB614" s="96" t="b">
        <f t="shared" si="204"/>
        <v>0</v>
      </c>
      <c r="AC614" s="195">
        <f t="shared" si="216"/>
        <v>0</v>
      </c>
      <c r="AD614" s="195">
        <f>SUMIF($C$14:C613,C614,$AC$14:AC613)</f>
        <v>0</v>
      </c>
      <c r="AE614" s="15">
        <f t="shared" si="217"/>
        <v>10000</v>
      </c>
      <c r="AF614" s="195">
        <f t="shared" si="218"/>
        <v>0</v>
      </c>
    </row>
    <row r="615" spans="1:32" s="30" customFormat="1" x14ac:dyDescent="0.25">
      <c r="A615" s="19">
        <v>601</v>
      </c>
      <c r="B615" s="20"/>
      <c r="C615" s="123"/>
      <c r="D615" s="20"/>
      <c r="E615" s="20"/>
      <c r="F615" s="20"/>
      <c r="G615" s="140"/>
      <c r="H615" s="197">
        <f t="shared" si="205"/>
        <v>0</v>
      </c>
      <c r="I615" s="135" t="str">
        <f t="shared" si="206"/>
        <v/>
      </c>
      <c r="J615" s="92" t="b">
        <f t="shared" si="207"/>
        <v>0</v>
      </c>
      <c r="K615" s="92" t="str">
        <f t="shared" si="208"/>
        <v/>
      </c>
      <c r="L615" s="92" t="b">
        <f>IF(C615="",FALSE,IFERROR(NOT(MATCH(C615,'Anställda och korttidsarbete'!$C:$C,0)&gt;0),TRUE))</f>
        <v>0</v>
      </c>
      <c r="M615" s="92" t="str">
        <f t="shared" si="209"/>
        <v/>
      </c>
      <c r="N615" s="92" t="b">
        <f t="shared" si="210"/>
        <v>0</v>
      </c>
      <c r="O615" s="92" t="str">
        <f t="shared" si="211"/>
        <v/>
      </c>
      <c r="P615" s="13" t="b">
        <f t="shared" si="212"/>
        <v>0</v>
      </c>
      <c r="Q615" s="92" t="str">
        <f t="shared" si="213"/>
        <v/>
      </c>
      <c r="R615" s="92" t="b">
        <f t="shared" si="214"/>
        <v>0</v>
      </c>
      <c r="S615" s="94" t="e">
        <f t="shared" si="198"/>
        <v>#VALUE!</v>
      </c>
      <c r="T615" s="94" t="e">
        <f t="shared" si="199"/>
        <v>#VALUE!</v>
      </c>
      <c r="U615" s="94" t="e">
        <f t="shared" si="200"/>
        <v>#VALUE!</v>
      </c>
      <c r="V615" s="95" t="e">
        <f t="shared" si="201"/>
        <v>#VALUE!</v>
      </c>
      <c r="W615" s="95" t="e">
        <f t="shared" si="215"/>
        <v>#VALUE!</v>
      </c>
      <c r="X615" s="95" t="b">
        <f t="shared" si="219"/>
        <v>0</v>
      </c>
      <c r="Y615" s="76" t="str">
        <f t="shared" si="202"/>
        <v/>
      </c>
      <c r="Z615" s="94" t="e" cm="1">
        <f t="array" aca="1" ref="Z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AA615" s="94" t="str">
        <f t="shared" si="203"/>
        <v/>
      </c>
      <c r="AB615" s="96" t="b">
        <f t="shared" si="204"/>
        <v>0</v>
      </c>
      <c r="AC615" s="195">
        <f t="shared" si="216"/>
        <v>0</v>
      </c>
      <c r="AD615" s="195">
        <f>SUMIF($C$14:C614,C615,$AC$14:AC614)</f>
        <v>0</v>
      </c>
      <c r="AE615" s="15">
        <f t="shared" si="217"/>
        <v>10000</v>
      </c>
      <c r="AF615" s="195">
        <f t="shared" si="218"/>
        <v>0</v>
      </c>
    </row>
    <row r="616" spans="1:32" s="30" customFormat="1" x14ac:dyDescent="0.25">
      <c r="A616" s="19">
        <v>602</v>
      </c>
      <c r="B616" s="20"/>
      <c r="C616" s="123"/>
      <c r="D616" s="20"/>
      <c r="E616" s="20"/>
      <c r="F616" s="20"/>
      <c r="G616" s="140"/>
      <c r="H616" s="197">
        <f t="shared" si="205"/>
        <v>0</v>
      </c>
      <c r="I616" s="135" t="str">
        <f t="shared" si="206"/>
        <v/>
      </c>
      <c r="J616" s="92" t="b">
        <f t="shared" si="207"/>
        <v>0</v>
      </c>
      <c r="K616" s="92" t="str">
        <f t="shared" si="208"/>
        <v/>
      </c>
      <c r="L616" s="92" t="b">
        <f>IF(C616="",FALSE,IFERROR(NOT(MATCH(C616,'Anställda och korttidsarbete'!$C:$C,0)&gt;0),TRUE))</f>
        <v>0</v>
      </c>
      <c r="M616" s="92" t="str">
        <f t="shared" si="209"/>
        <v/>
      </c>
      <c r="N616" s="92" t="b">
        <f t="shared" si="210"/>
        <v>0</v>
      </c>
      <c r="O616" s="92" t="str">
        <f t="shared" si="211"/>
        <v/>
      </c>
      <c r="P616" s="13" t="b">
        <f t="shared" si="212"/>
        <v>0</v>
      </c>
      <c r="Q616" s="92" t="str">
        <f t="shared" si="213"/>
        <v/>
      </c>
      <c r="R616" s="92" t="b">
        <f t="shared" si="214"/>
        <v>0</v>
      </c>
      <c r="S616" s="94" t="e">
        <f t="shared" si="198"/>
        <v>#VALUE!</v>
      </c>
      <c r="T616" s="94" t="e">
        <f t="shared" si="199"/>
        <v>#VALUE!</v>
      </c>
      <c r="U616" s="94" t="e">
        <f t="shared" si="200"/>
        <v>#VALUE!</v>
      </c>
      <c r="V616" s="95" t="e">
        <f t="shared" si="201"/>
        <v>#VALUE!</v>
      </c>
      <c r="W616" s="95" t="e">
        <f t="shared" si="215"/>
        <v>#VALUE!</v>
      </c>
      <c r="X616" s="95" t="b">
        <f t="shared" si="219"/>
        <v>0</v>
      </c>
      <c r="Y616" s="76" t="str">
        <f t="shared" si="202"/>
        <v/>
      </c>
      <c r="Z616" s="94" t="e" cm="1">
        <f t="array" aca="1" ref="Z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AA616" s="94" t="str">
        <f t="shared" si="203"/>
        <v/>
      </c>
      <c r="AB616" s="96" t="b">
        <f t="shared" si="204"/>
        <v>0</v>
      </c>
      <c r="AC616" s="195">
        <f t="shared" si="216"/>
        <v>0</v>
      </c>
      <c r="AD616" s="195">
        <f>SUMIF($C$14:C615,C616,$AC$14:AC615)</f>
        <v>0</v>
      </c>
      <c r="AE616" s="15">
        <f t="shared" si="217"/>
        <v>10000</v>
      </c>
      <c r="AF616" s="195">
        <f t="shared" si="218"/>
        <v>0</v>
      </c>
    </row>
    <row r="617" spans="1:32" s="30" customFormat="1" x14ac:dyDescent="0.25">
      <c r="A617" s="19">
        <v>603</v>
      </c>
      <c r="B617" s="20"/>
      <c r="C617" s="123"/>
      <c r="D617" s="20"/>
      <c r="E617" s="20"/>
      <c r="F617" s="20"/>
      <c r="G617" s="140"/>
      <c r="H617" s="197">
        <f t="shared" si="205"/>
        <v>0</v>
      </c>
      <c r="I617" s="135" t="str">
        <f t="shared" si="206"/>
        <v/>
      </c>
      <c r="J617" s="92" t="b">
        <f t="shared" si="207"/>
        <v>0</v>
      </c>
      <c r="K617" s="92" t="str">
        <f t="shared" si="208"/>
        <v/>
      </c>
      <c r="L617" s="92" t="b">
        <f>IF(C617="",FALSE,IFERROR(NOT(MATCH(C617,'Anställda och korttidsarbete'!$C:$C,0)&gt;0),TRUE))</f>
        <v>0</v>
      </c>
      <c r="M617" s="92" t="str">
        <f t="shared" si="209"/>
        <v/>
      </c>
      <c r="N617" s="92" t="b">
        <f t="shared" si="210"/>
        <v>0</v>
      </c>
      <c r="O617" s="92" t="str">
        <f t="shared" si="211"/>
        <v/>
      </c>
      <c r="P617" s="13" t="b">
        <f t="shared" si="212"/>
        <v>0</v>
      </c>
      <c r="Q617" s="92" t="str">
        <f t="shared" si="213"/>
        <v/>
      </c>
      <c r="R617" s="92" t="b">
        <f t="shared" si="214"/>
        <v>0</v>
      </c>
      <c r="S617" s="94" t="e">
        <f t="shared" si="198"/>
        <v>#VALUE!</v>
      </c>
      <c r="T617" s="94" t="e">
        <f t="shared" si="199"/>
        <v>#VALUE!</v>
      </c>
      <c r="U617" s="94" t="e">
        <f t="shared" si="200"/>
        <v>#VALUE!</v>
      </c>
      <c r="V617" s="95" t="e">
        <f t="shared" si="201"/>
        <v>#VALUE!</v>
      </c>
      <c r="W617" s="95" t="e">
        <f t="shared" si="215"/>
        <v>#VALUE!</v>
      </c>
      <c r="X617" s="95" t="b">
        <f t="shared" si="219"/>
        <v>0</v>
      </c>
      <c r="Y617" s="76" t="str">
        <f t="shared" si="202"/>
        <v/>
      </c>
      <c r="Z617" s="94" t="e" cm="1">
        <f t="array" aca="1" ref="Z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AA617" s="94" t="str">
        <f t="shared" si="203"/>
        <v/>
      </c>
      <c r="AB617" s="96" t="b">
        <f t="shared" si="204"/>
        <v>0</v>
      </c>
      <c r="AC617" s="195">
        <f t="shared" si="216"/>
        <v>0</v>
      </c>
      <c r="AD617" s="195">
        <f>SUMIF($C$14:C616,C617,$AC$14:AC616)</f>
        <v>0</v>
      </c>
      <c r="AE617" s="15">
        <f t="shared" si="217"/>
        <v>10000</v>
      </c>
      <c r="AF617" s="195">
        <f t="shared" si="218"/>
        <v>0</v>
      </c>
    </row>
    <row r="618" spans="1:32" s="30" customFormat="1" x14ac:dyDescent="0.25">
      <c r="A618" s="19">
        <v>604</v>
      </c>
      <c r="B618" s="20"/>
      <c r="C618" s="123"/>
      <c r="D618" s="20"/>
      <c r="E618" s="20"/>
      <c r="F618" s="20"/>
      <c r="G618" s="140"/>
      <c r="H618" s="197">
        <f t="shared" si="205"/>
        <v>0</v>
      </c>
      <c r="I618" s="135" t="str">
        <f t="shared" si="206"/>
        <v/>
      </c>
      <c r="J618" s="92" t="b">
        <f t="shared" si="207"/>
        <v>0</v>
      </c>
      <c r="K618" s="92" t="str">
        <f t="shared" si="208"/>
        <v/>
      </c>
      <c r="L618" s="92" t="b">
        <f>IF(C618="",FALSE,IFERROR(NOT(MATCH(C618,'Anställda och korttidsarbete'!$C:$C,0)&gt;0),TRUE))</f>
        <v>0</v>
      </c>
      <c r="M618" s="92" t="str">
        <f t="shared" si="209"/>
        <v/>
      </c>
      <c r="N618" s="92" t="b">
        <f t="shared" si="210"/>
        <v>0</v>
      </c>
      <c r="O618" s="92" t="str">
        <f t="shared" si="211"/>
        <v/>
      </c>
      <c r="P618" s="13" t="b">
        <f t="shared" si="212"/>
        <v>0</v>
      </c>
      <c r="Q618" s="92" t="str">
        <f t="shared" si="213"/>
        <v/>
      </c>
      <c r="R618" s="92" t="b">
        <f t="shared" si="214"/>
        <v>0</v>
      </c>
      <c r="S618" s="94" t="e">
        <f t="shared" si="198"/>
        <v>#VALUE!</v>
      </c>
      <c r="T618" s="94" t="e">
        <f t="shared" si="199"/>
        <v>#VALUE!</v>
      </c>
      <c r="U618" s="94" t="e">
        <f t="shared" si="200"/>
        <v>#VALUE!</v>
      </c>
      <c r="V618" s="95" t="e">
        <f t="shared" si="201"/>
        <v>#VALUE!</v>
      </c>
      <c r="W618" s="95" t="e">
        <f t="shared" si="215"/>
        <v>#VALUE!</v>
      </c>
      <c r="X618" s="95" t="b">
        <f t="shared" si="219"/>
        <v>0</v>
      </c>
      <c r="Y618" s="76" t="str">
        <f t="shared" si="202"/>
        <v/>
      </c>
      <c r="Z618" s="94" t="e" cm="1">
        <f t="array" aca="1" ref="Z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AA618" s="94" t="str">
        <f t="shared" si="203"/>
        <v/>
      </c>
      <c r="AB618" s="96" t="b">
        <f t="shared" si="204"/>
        <v>0</v>
      </c>
      <c r="AC618" s="195">
        <f t="shared" si="216"/>
        <v>0</v>
      </c>
      <c r="AD618" s="195">
        <f>SUMIF($C$14:C617,C618,$AC$14:AC617)</f>
        <v>0</v>
      </c>
      <c r="AE618" s="15">
        <f t="shared" si="217"/>
        <v>10000</v>
      </c>
      <c r="AF618" s="195">
        <f t="shared" si="218"/>
        <v>0</v>
      </c>
    </row>
    <row r="619" spans="1:32" s="30" customFormat="1" x14ac:dyDescent="0.25">
      <c r="A619" s="19">
        <v>605</v>
      </c>
      <c r="B619" s="20"/>
      <c r="C619" s="123"/>
      <c r="D619" s="20"/>
      <c r="E619" s="20"/>
      <c r="F619" s="20"/>
      <c r="G619" s="140"/>
      <c r="H619" s="197">
        <f t="shared" si="205"/>
        <v>0</v>
      </c>
      <c r="I619" s="135" t="str">
        <f t="shared" si="206"/>
        <v/>
      </c>
      <c r="J619" s="92" t="b">
        <f t="shared" si="207"/>
        <v>0</v>
      </c>
      <c r="K619" s="92" t="str">
        <f t="shared" si="208"/>
        <v/>
      </c>
      <c r="L619" s="92" t="b">
        <f>IF(C619="",FALSE,IFERROR(NOT(MATCH(C619,'Anställda och korttidsarbete'!$C:$C,0)&gt;0),TRUE))</f>
        <v>0</v>
      </c>
      <c r="M619" s="92" t="str">
        <f t="shared" si="209"/>
        <v/>
      </c>
      <c r="N619" s="92" t="b">
        <f t="shared" si="210"/>
        <v>0</v>
      </c>
      <c r="O619" s="92" t="str">
        <f t="shared" si="211"/>
        <v/>
      </c>
      <c r="P619" s="13" t="b">
        <f t="shared" si="212"/>
        <v>0</v>
      </c>
      <c r="Q619" s="92" t="str">
        <f t="shared" si="213"/>
        <v/>
      </c>
      <c r="R619" s="92" t="b">
        <f t="shared" si="214"/>
        <v>0</v>
      </c>
      <c r="S619" s="94" t="e">
        <f t="shared" si="198"/>
        <v>#VALUE!</v>
      </c>
      <c r="T619" s="94" t="e">
        <f t="shared" si="199"/>
        <v>#VALUE!</v>
      </c>
      <c r="U619" s="94" t="e">
        <f t="shared" si="200"/>
        <v>#VALUE!</v>
      </c>
      <c r="V619" s="95" t="e">
        <f t="shared" si="201"/>
        <v>#VALUE!</v>
      </c>
      <c r="W619" s="95" t="e">
        <f t="shared" si="215"/>
        <v>#VALUE!</v>
      </c>
      <c r="X619" s="95" t="b">
        <f t="shared" si="219"/>
        <v>0</v>
      </c>
      <c r="Y619" s="76" t="str">
        <f t="shared" si="202"/>
        <v/>
      </c>
      <c r="Z619" s="94" t="e" cm="1">
        <f t="array" aca="1" ref="Z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AA619" s="94" t="str">
        <f t="shared" si="203"/>
        <v/>
      </c>
      <c r="AB619" s="96" t="b">
        <f t="shared" si="204"/>
        <v>0</v>
      </c>
      <c r="AC619" s="195">
        <f t="shared" si="216"/>
        <v>0</v>
      </c>
      <c r="AD619" s="195">
        <f>SUMIF($C$14:C618,C619,$AC$14:AC618)</f>
        <v>0</v>
      </c>
      <c r="AE619" s="15">
        <f t="shared" si="217"/>
        <v>10000</v>
      </c>
      <c r="AF619" s="195">
        <f t="shared" si="218"/>
        <v>0</v>
      </c>
    </row>
    <row r="620" spans="1:32" s="30" customFormat="1" x14ac:dyDescent="0.25">
      <c r="A620" s="19">
        <v>606</v>
      </c>
      <c r="B620" s="20"/>
      <c r="C620" s="123"/>
      <c r="D620" s="20"/>
      <c r="E620" s="20"/>
      <c r="F620" s="20"/>
      <c r="G620" s="140"/>
      <c r="H620" s="197">
        <f t="shared" si="205"/>
        <v>0</v>
      </c>
      <c r="I620" s="135" t="str">
        <f t="shared" si="206"/>
        <v/>
      </c>
      <c r="J620" s="92" t="b">
        <f t="shared" si="207"/>
        <v>0</v>
      </c>
      <c r="K620" s="92" t="str">
        <f t="shared" si="208"/>
        <v/>
      </c>
      <c r="L620" s="92" t="b">
        <f>IF(C620="",FALSE,IFERROR(NOT(MATCH(C620,'Anställda och korttidsarbete'!$C:$C,0)&gt;0),TRUE))</f>
        <v>0</v>
      </c>
      <c r="M620" s="92" t="str">
        <f t="shared" si="209"/>
        <v/>
      </c>
      <c r="N620" s="92" t="b">
        <f t="shared" si="210"/>
        <v>0</v>
      </c>
      <c r="O620" s="92" t="str">
        <f t="shared" si="211"/>
        <v/>
      </c>
      <c r="P620" s="13" t="b">
        <f t="shared" si="212"/>
        <v>0</v>
      </c>
      <c r="Q620" s="92" t="str">
        <f t="shared" si="213"/>
        <v/>
      </c>
      <c r="R620" s="92" t="b">
        <f t="shared" si="214"/>
        <v>0</v>
      </c>
      <c r="S620" s="94" t="e">
        <f t="shared" si="198"/>
        <v>#VALUE!</v>
      </c>
      <c r="T620" s="94" t="e">
        <f t="shared" si="199"/>
        <v>#VALUE!</v>
      </c>
      <c r="U620" s="94" t="e">
        <f t="shared" si="200"/>
        <v>#VALUE!</v>
      </c>
      <c r="V620" s="95" t="e">
        <f t="shared" si="201"/>
        <v>#VALUE!</v>
      </c>
      <c r="W620" s="95" t="e">
        <f t="shared" si="215"/>
        <v>#VALUE!</v>
      </c>
      <c r="X620" s="95" t="b">
        <f t="shared" si="219"/>
        <v>0</v>
      </c>
      <c r="Y620" s="76" t="str">
        <f t="shared" si="202"/>
        <v/>
      </c>
      <c r="Z620" s="94" t="e" cm="1">
        <f t="array" aca="1" ref="Z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AA620" s="94" t="str">
        <f t="shared" si="203"/>
        <v/>
      </c>
      <c r="AB620" s="96" t="b">
        <f t="shared" si="204"/>
        <v>0</v>
      </c>
      <c r="AC620" s="195">
        <f t="shared" si="216"/>
        <v>0</v>
      </c>
      <c r="AD620" s="195">
        <f>SUMIF($C$14:C619,C620,$AC$14:AC619)</f>
        <v>0</v>
      </c>
      <c r="AE620" s="15">
        <f t="shared" si="217"/>
        <v>10000</v>
      </c>
      <c r="AF620" s="195">
        <f t="shared" si="218"/>
        <v>0</v>
      </c>
    </row>
    <row r="621" spans="1:32" s="30" customFormat="1" x14ac:dyDescent="0.25">
      <c r="A621" s="19">
        <v>607</v>
      </c>
      <c r="B621" s="20"/>
      <c r="C621" s="123"/>
      <c r="D621" s="20"/>
      <c r="E621" s="20"/>
      <c r="F621" s="20"/>
      <c r="G621" s="140"/>
      <c r="H621" s="197">
        <f t="shared" si="205"/>
        <v>0</v>
      </c>
      <c r="I621" s="135" t="str">
        <f t="shared" si="206"/>
        <v/>
      </c>
      <c r="J621" s="92" t="b">
        <f t="shared" si="207"/>
        <v>0</v>
      </c>
      <c r="K621" s="92" t="str">
        <f t="shared" si="208"/>
        <v/>
      </c>
      <c r="L621" s="92" t="b">
        <f>IF(C621="",FALSE,IFERROR(NOT(MATCH(C621,'Anställda och korttidsarbete'!$C:$C,0)&gt;0),TRUE))</f>
        <v>0</v>
      </c>
      <c r="M621" s="92" t="str">
        <f t="shared" si="209"/>
        <v/>
      </c>
      <c r="N621" s="92" t="b">
        <f t="shared" si="210"/>
        <v>0</v>
      </c>
      <c r="O621" s="92" t="str">
        <f t="shared" si="211"/>
        <v/>
      </c>
      <c r="P621" s="13" t="b">
        <f t="shared" si="212"/>
        <v>0</v>
      </c>
      <c r="Q621" s="92" t="str">
        <f t="shared" si="213"/>
        <v/>
      </c>
      <c r="R621" s="92" t="b">
        <f t="shared" si="214"/>
        <v>0</v>
      </c>
      <c r="S621" s="94" t="e">
        <f t="shared" si="198"/>
        <v>#VALUE!</v>
      </c>
      <c r="T621" s="94" t="e">
        <f t="shared" si="199"/>
        <v>#VALUE!</v>
      </c>
      <c r="U621" s="94" t="e">
        <f t="shared" si="200"/>
        <v>#VALUE!</v>
      </c>
      <c r="V621" s="95" t="e">
        <f t="shared" si="201"/>
        <v>#VALUE!</v>
      </c>
      <c r="W621" s="95" t="e">
        <f t="shared" si="215"/>
        <v>#VALUE!</v>
      </c>
      <c r="X621" s="95" t="b">
        <f t="shared" si="219"/>
        <v>0</v>
      </c>
      <c r="Y621" s="76" t="str">
        <f t="shared" si="202"/>
        <v/>
      </c>
      <c r="Z621" s="94" t="e" cm="1">
        <f t="array" aca="1" ref="Z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AA621" s="94" t="str">
        <f t="shared" si="203"/>
        <v/>
      </c>
      <c r="AB621" s="96" t="b">
        <f t="shared" si="204"/>
        <v>0</v>
      </c>
      <c r="AC621" s="195">
        <f t="shared" si="216"/>
        <v>0</v>
      </c>
      <c r="AD621" s="195">
        <f>SUMIF($C$14:C620,C621,$AC$14:AC620)</f>
        <v>0</v>
      </c>
      <c r="AE621" s="15">
        <f t="shared" si="217"/>
        <v>10000</v>
      </c>
      <c r="AF621" s="195">
        <f t="shared" si="218"/>
        <v>0</v>
      </c>
    </row>
    <row r="622" spans="1:32" s="30" customFormat="1" x14ac:dyDescent="0.25">
      <c r="A622" s="19">
        <v>608</v>
      </c>
      <c r="B622" s="20"/>
      <c r="C622" s="123"/>
      <c r="D622" s="20"/>
      <c r="E622" s="20"/>
      <c r="F622" s="20"/>
      <c r="G622" s="140"/>
      <c r="H622" s="197">
        <f t="shared" si="205"/>
        <v>0</v>
      </c>
      <c r="I622" s="135" t="str">
        <f t="shared" si="206"/>
        <v/>
      </c>
      <c r="J622" s="92" t="b">
        <f t="shared" si="207"/>
        <v>0</v>
      </c>
      <c r="K622" s="92" t="str">
        <f t="shared" si="208"/>
        <v/>
      </c>
      <c r="L622" s="92" t="b">
        <f>IF(C622="",FALSE,IFERROR(NOT(MATCH(C622,'Anställda och korttidsarbete'!$C:$C,0)&gt;0),TRUE))</f>
        <v>0</v>
      </c>
      <c r="M622" s="92" t="str">
        <f t="shared" si="209"/>
        <v/>
      </c>
      <c r="N622" s="92" t="b">
        <f t="shared" si="210"/>
        <v>0</v>
      </c>
      <c r="O622" s="92" t="str">
        <f t="shared" si="211"/>
        <v/>
      </c>
      <c r="P622" s="13" t="b">
        <f t="shared" si="212"/>
        <v>0</v>
      </c>
      <c r="Q622" s="92" t="str">
        <f t="shared" si="213"/>
        <v/>
      </c>
      <c r="R622" s="92" t="b">
        <f t="shared" si="214"/>
        <v>0</v>
      </c>
      <c r="S622" s="94" t="e">
        <f t="shared" si="198"/>
        <v>#VALUE!</v>
      </c>
      <c r="T622" s="94" t="e">
        <f t="shared" si="199"/>
        <v>#VALUE!</v>
      </c>
      <c r="U622" s="94" t="e">
        <f t="shared" si="200"/>
        <v>#VALUE!</v>
      </c>
      <c r="V622" s="95" t="e">
        <f t="shared" si="201"/>
        <v>#VALUE!</v>
      </c>
      <c r="W622" s="95" t="e">
        <f t="shared" si="215"/>
        <v>#VALUE!</v>
      </c>
      <c r="X622" s="95" t="b">
        <f t="shared" si="219"/>
        <v>0</v>
      </c>
      <c r="Y622" s="76" t="str">
        <f t="shared" si="202"/>
        <v/>
      </c>
      <c r="Z622" s="94" t="e" cm="1">
        <f t="array" aca="1" ref="Z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AA622" s="94" t="str">
        <f t="shared" si="203"/>
        <v/>
      </c>
      <c r="AB622" s="96" t="b">
        <f t="shared" si="204"/>
        <v>0</v>
      </c>
      <c r="AC622" s="195">
        <f t="shared" si="216"/>
        <v>0</v>
      </c>
      <c r="AD622" s="195">
        <f>SUMIF($C$14:C621,C622,$AC$14:AC621)</f>
        <v>0</v>
      </c>
      <c r="AE622" s="15">
        <f t="shared" si="217"/>
        <v>10000</v>
      </c>
      <c r="AF622" s="195">
        <f t="shared" si="218"/>
        <v>0</v>
      </c>
    </row>
    <row r="623" spans="1:32" s="30" customFormat="1" x14ac:dyDescent="0.25">
      <c r="A623" s="19">
        <v>609</v>
      </c>
      <c r="B623" s="20"/>
      <c r="C623" s="123"/>
      <c r="D623" s="20"/>
      <c r="E623" s="20"/>
      <c r="F623" s="20"/>
      <c r="G623" s="140"/>
      <c r="H623" s="197">
        <f t="shared" si="205"/>
        <v>0</v>
      </c>
      <c r="I623" s="135" t="str">
        <f t="shared" si="206"/>
        <v/>
      </c>
      <c r="J623" s="92" t="b">
        <f t="shared" si="207"/>
        <v>0</v>
      </c>
      <c r="K623" s="92" t="str">
        <f t="shared" si="208"/>
        <v/>
      </c>
      <c r="L623" s="92" t="b">
        <f>IF(C623="",FALSE,IFERROR(NOT(MATCH(C623,'Anställda och korttidsarbete'!$C:$C,0)&gt;0),TRUE))</f>
        <v>0</v>
      </c>
      <c r="M623" s="92" t="str">
        <f t="shared" si="209"/>
        <v/>
      </c>
      <c r="N623" s="92" t="b">
        <f t="shared" si="210"/>
        <v>0</v>
      </c>
      <c r="O623" s="92" t="str">
        <f t="shared" si="211"/>
        <v/>
      </c>
      <c r="P623" s="13" t="b">
        <f t="shared" si="212"/>
        <v>0</v>
      </c>
      <c r="Q623" s="92" t="str">
        <f t="shared" si="213"/>
        <v/>
      </c>
      <c r="R623" s="92" t="b">
        <f t="shared" si="214"/>
        <v>0</v>
      </c>
      <c r="S623" s="94" t="e">
        <f t="shared" si="198"/>
        <v>#VALUE!</v>
      </c>
      <c r="T623" s="94" t="e">
        <f t="shared" si="199"/>
        <v>#VALUE!</v>
      </c>
      <c r="U623" s="94" t="e">
        <f t="shared" si="200"/>
        <v>#VALUE!</v>
      </c>
      <c r="V623" s="95" t="e">
        <f t="shared" si="201"/>
        <v>#VALUE!</v>
      </c>
      <c r="W623" s="95" t="e">
        <f t="shared" si="215"/>
        <v>#VALUE!</v>
      </c>
      <c r="X623" s="95" t="b">
        <f t="shared" si="219"/>
        <v>0</v>
      </c>
      <c r="Y623" s="76" t="str">
        <f t="shared" si="202"/>
        <v/>
      </c>
      <c r="Z623" s="94" t="e" cm="1">
        <f t="array" aca="1" ref="Z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AA623" s="94" t="str">
        <f t="shared" si="203"/>
        <v/>
      </c>
      <c r="AB623" s="96" t="b">
        <f t="shared" si="204"/>
        <v>0</v>
      </c>
      <c r="AC623" s="195">
        <f t="shared" si="216"/>
        <v>0</v>
      </c>
      <c r="AD623" s="195">
        <f>SUMIF($C$14:C622,C623,$AC$14:AC622)</f>
        <v>0</v>
      </c>
      <c r="AE623" s="15">
        <f t="shared" si="217"/>
        <v>10000</v>
      </c>
      <c r="AF623" s="195">
        <f t="shared" si="218"/>
        <v>0</v>
      </c>
    </row>
    <row r="624" spans="1:32" s="30" customFormat="1" x14ac:dyDescent="0.25">
      <c r="A624" s="19">
        <v>610</v>
      </c>
      <c r="B624" s="20"/>
      <c r="C624" s="123"/>
      <c r="D624" s="20"/>
      <c r="E624" s="20"/>
      <c r="F624" s="20"/>
      <c r="G624" s="140"/>
      <c r="H624" s="197">
        <f t="shared" si="205"/>
        <v>0</v>
      </c>
      <c r="I624" s="135" t="str">
        <f t="shared" si="206"/>
        <v/>
      </c>
      <c r="J624" s="92" t="b">
        <f t="shared" si="207"/>
        <v>0</v>
      </c>
      <c r="K624" s="92" t="str">
        <f t="shared" si="208"/>
        <v/>
      </c>
      <c r="L624" s="92" t="b">
        <f>IF(C624="",FALSE,IFERROR(NOT(MATCH(C624,'Anställda och korttidsarbete'!$C:$C,0)&gt;0),TRUE))</f>
        <v>0</v>
      </c>
      <c r="M624" s="92" t="str">
        <f t="shared" si="209"/>
        <v/>
      </c>
      <c r="N624" s="92" t="b">
        <f t="shared" si="210"/>
        <v>0</v>
      </c>
      <c r="O624" s="92" t="str">
        <f t="shared" si="211"/>
        <v/>
      </c>
      <c r="P624" s="13" t="b">
        <f t="shared" si="212"/>
        <v>0</v>
      </c>
      <c r="Q624" s="92" t="str">
        <f t="shared" si="213"/>
        <v/>
      </c>
      <c r="R624" s="92" t="b">
        <f t="shared" si="214"/>
        <v>0</v>
      </c>
      <c r="S624" s="94" t="e">
        <f t="shared" si="198"/>
        <v>#VALUE!</v>
      </c>
      <c r="T624" s="94" t="e">
        <f t="shared" si="199"/>
        <v>#VALUE!</v>
      </c>
      <c r="U624" s="94" t="e">
        <f t="shared" si="200"/>
        <v>#VALUE!</v>
      </c>
      <c r="V624" s="95" t="e">
        <f t="shared" si="201"/>
        <v>#VALUE!</v>
      </c>
      <c r="W624" s="95" t="e">
        <f t="shared" si="215"/>
        <v>#VALUE!</v>
      </c>
      <c r="X624" s="95" t="b">
        <f t="shared" si="219"/>
        <v>0</v>
      </c>
      <c r="Y624" s="76" t="str">
        <f t="shared" si="202"/>
        <v/>
      </c>
      <c r="Z624" s="94" t="e" cm="1">
        <f t="array" aca="1" ref="Z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AA624" s="94" t="str">
        <f t="shared" si="203"/>
        <v/>
      </c>
      <c r="AB624" s="96" t="b">
        <f t="shared" si="204"/>
        <v>0</v>
      </c>
      <c r="AC624" s="195">
        <f t="shared" si="216"/>
        <v>0</v>
      </c>
      <c r="AD624" s="195">
        <f>SUMIF($C$14:C623,C624,$AC$14:AC623)</f>
        <v>0</v>
      </c>
      <c r="AE624" s="15">
        <f t="shared" si="217"/>
        <v>10000</v>
      </c>
      <c r="AF624" s="195">
        <f t="shared" si="218"/>
        <v>0</v>
      </c>
    </row>
    <row r="625" spans="1:32" s="30" customFormat="1" x14ac:dyDescent="0.25">
      <c r="A625" s="19">
        <v>611</v>
      </c>
      <c r="B625" s="20"/>
      <c r="C625" s="123"/>
      <c r="D625" s="20"/>
      <c r="E625" s="20"/>
      <c r="F625" s="20"/>
      <c r="G625" s="140"/>
      <c r="H625" s="197">
        <f t="shared" si="205"/>
        <v>0</v>
      </c>
      <c r="I625" s="135" t="str">
        <f t="shared" si="206"/>
        <v/>
      </c>
      <c r="J625" s="92" t="b">
        <f t="shared" si="207"/>
        <v>0</v>
      </c>
      <c r="K625" s="92" t="str">
        <f t="shared" si="208"/>
        <v/>
      </c>
      <c r="L625" s="92" t="b">
        <f>IF(C625="",FALSE,IFERROR(NOT(MATCH(C625,'Anställda och korttidsarbete'!$C:$C,0)&gt;0),TRUE))</f>
        <v>0</v>
      </c>
      <c r="M625" s="92" t="str">
        <f t="shared" si="209"/>
        <v/>
      </c>
      <c r="N625" s="92" t="b">
        <f t="shared" si="210"/>
        <v>0</v>
      </c>
      <c r="O625" s="92" t="str">
        <f t="shared" si="211"/>
        <v/>
      </c>
      <c r="P625" s="13" t="b">
        <f t="shared" si="212"/>
        <v>0</v>
      </c>
      <c r="Q625" s="92" t="str">
        <f t="shared" si="213"/>
        <v/>
      </c>
      <c r="R625" s="92" t="b">
        <f t="shared" si="214"/>
        <v>0</v>
      </c>
      <c r="S625" s="94" t="e">
        <f t="shared" si="198"/>
        <v>#VALUE!</v>
      </c>
      <c r="T625" s="94" t="e">
        <f t="shared" si="199"/>
        <v>#VALUE!</v>
      </c>
      <c r="U625" s="94" t="e">
        <f t="shared" si="200"/>
        <v>#VALUE!</v>
      </c>
      <c r="V625" s="95" t="e">
        <f t="shared" si="201"/>
        <v>#VALUE!</v>
      </c>
      <c r="W625" s="95" t="e">
        <f t="shared" si="215"/>
        <v>#VALUE!</v>
      </c>
      <c r="X625" s="95" t="b">
        <f t="shared" si="219"/>
        <v>0</v>
      </c>
      <c r="Y625" s="76" t="str">
        <f t="shared" si="202"/>
        <v/>
      </c>
      <c r="Z625" s="94" t="e" cm="1">
        <f t="array" aca="1" ref="Z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AA625" s="94" t="str">
        <f t="shared" si="203"/>
        <v/>
      </c>
      <c r="AB625" s="96" t="b">
        <f t="shared" si="204"/>
        <v>0</v>
      </c>
      <c r="AC625" s="195">
        <f t="shared" si="216"/>
        <v>0</v>
      </c>
      <c r="AD625" s="195">
        <f>SUMIF($C$14:C624,C625,$AC$14:AC624)</f>
        <v>0</v>
      </c>
      <c r="AE625" s="15">
        <f t="shared" si="217"/>
        <v>10000</v>
      </c>
      <c r="AF625" s="195">
        <f t="shared" si="218"/>
        <v>0</v>
      </c>
    </row>
    <row r="626" spans="1:32" s="30" customFormat="1" x14ac:dyDescent="0.25">
      <c r="A626" s="19">
        <v>612</v>
      </c>
      <c r="B626" s="20"/>
      <c r="C626" s="123"/>
      <c r="D626" s="20"/>
      <c r="E626" s="20"/>
      <c r="F626" s="20"/>
      <c r="G626" s="140"/>
      <c r="H626" s="197">
        <f t="shared" si="205"/>
        <v>0</v>
      </c>
      <c r="I626" s="135" t="str">
        <f t="shared" si="206"/>
        <v/>
      </c>
      <c r="J626" s="92" t="b">
        <f t="shared" si="207"/>
        <v>0</v>
      </c>
      <c r="K626" s="92" t="str">
        <f t="shared" si="208"/>
        <v/>
      </c>
      <c r="L626" s="92" t="b">
        <f>IF(C626="",FALSE,IFERROR(NOT(MATCH(C626,'Anställda och korttidsarbete'!$C:$C,0)&gt;0),TRUE))</f>
        <v>0</v>
      </c>
      <c r="M626" s="92" t="str">
        <f t="shared" si="209"/>
        <v/>
      </c>
      <c r="N626" s="92" t="b">
        <f t="shared" si="210"/>
        <v>0</v>
      </c>
      <c r="O626" s="92" t="str">
        <f t="shared" si="211"/>
        <v/>
      </c>
      <c r="P626" s="13" t="b">
        <f t="shared" si="212"/>
        <v>0</v>
      </c>
      <c r="Q626" s="92" t="str">
        <f t="shared" si="213"/>
        <v/>
      </c>
      <c r="R626" s="92" t="b">
        <f t="shared" si="214"/>
        <v>0</v>
      </c>
      <c r="S626" s="94" t="e">
        <f t="shared" si="198"/>
        <v>#VALUE!</v>
      </c>
      <c r="T626" s="94" t="e">
        <f t="shared" si="199"/>
        <v>#VALUE!</v>
      </c>
      <c r="U626" s="94" t="e">
        <f t="shared" si="200"/>
        <v>#VALUE!</v>
      </c>
      <c r="V626" s="95" t="e">
        <f t="shared" si="201"/>
        <v>#VALUE!</v>
      </c>
      <c r="W626" s="95" t="e">
        <f t="shared" si="215"/>
        <v>#VALUE!</v>
      </c>
      <c r="X626" s="95" t="b">
        <f t="shared" si="219"/>
        <v>0</v>
      </c>
      <c r="Y626" s="76" t="str">
        <f t="shared" si="202"/>
        <v/>
      </c>
      <c r="Z626" s="94" t="e" cm="1">
        <f t="array" aca="1" ref="Z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AA626" s="94" t="str">
        <f t="shared" si="203"/>
        <v/>
      </c>
      <c r="AB626" s="96" t="b">
        <f t="shared" si="204"/>
        <v>0</v>
      </c>
      <c r="AC626" s="195">
        <f t="shared" si="216"/>
        <v>0</v>
      </c>
      <c r="AD626" s="195">
        <f>SUMIF($C$14:C625,C626,$AC$14:AC625)</f>
        <v>0</v>
      </c>
      <c r="AE626" s="15">
        <f t="shared" si="217"/>
        <v>10000</v>
      </c>
      <c r="AF626" s="195">
        <f t="shared" si="218"/>
        <v>0</v>
      </c>
    </row>
    <row r="627" spans="1:32" s="30" customFormat="1" x14ac:dyDescent="0.25">
      <c r="A627" s="19">
        <v>613</v>
      </c>
      <c r="B627" s="20"/>
      <c r="C627" s="123"/>
      <c r="D627" s="20"/>
      <c r="E627" s="20"/>
      <c r="F627" s="20"/>
      <c r="G627" s="140"/>
      <c r="H627" s="197">
        <f t="shared" si="205"/>
        <v>0</v>
      </c>
      <c r="I627" s="135" t="str">
        <f t="shared" si="206"/>
        <v/>
      </c>
      <c r="J627" s="92" t="b">
        <f t="shared" si="207"/>
        <v>0</v>
      </c>
      <c r="K627" s="92" t="str">
        <f t="shared" si="208"/>
        <v/>
      </c>
      <c r="L627" s="92" t="b">
        <f>IF(C627="",FALSE,IFERROR(NOT(MATCH(C627,'Anställda och korttidsarbete'!$C:$C,0)&gt;0),TRUE))</f>
        <v>0</v>
      </c>
      <c r="M627" s="92" t="str">
        <f t="shared" si="209"/>
        <v/>
      </c>
      <c r="N627" s="92" t="b">
        <f t="shared" si="210"/>
        <v>0</v>
      </c>
      <c r="O627" s="92" t="str">
        <f t="shared" si="211"/>
        <v/>
      </c>
      <c r="P627" s="13" t="b">
        <f t="shared" si="212"/>
        <v>0</v>
      </c>
      <c r="Q627" s="92" t="str">
        <f t="shared" si="213"/>
        <v/>
      </c>
      <c r="R627" s="92" t="b">
        <f t="shared" si="214"/>
        <v>0</v>
      </c>
      <c r="S627" s="94" t="e">
        <f t="shared" si="198"/>
        <v>#VALUE!</v>
      </c>
      <c r="T627" s="94" t="e">
        <f t="shared" si="199"/>
        <v>#VALUE!</v>
      </c>
      <c r="U627" s="94" t="e">
        <f t="shared" si="200"/>
        <v>#VALUE!</v>
      </c>
      <c r="V627" s="95" t="e">
        <f t="shared" si="201"/>
        <v>#VALUE!</v>
      </c>
      <c r="W627" s="95" t="e">
        <f t="shared" si="215"/>
        <v>#VALUE!</v>
      </c>
      <c r="X627" s="95" t="b">
        <f t="shared" si="219"/>
        <v>0</v>
      </c>
      <c r="Y627" s="76" t="str">
        <f t="shared" si="202"/>
        <v/>
      </c>
      <c r="Z627" s="94" t="e" cm="1">
        <f t="array" aca="1" ref="Z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AA627" s="94" t="str">
        <f t="shared" si="203"/>
        <v/>
      </c>
      <c r="AB627" s="96" t="b">
        <f t="shared" si="204"/>
        <v>0</v>
      </c>
      <c r="AC627" s="195">
        <f t="shared" si="216"/>
        <v>0</v>
      </c>
      <c r="AD627" s="195">
        <f>SUMIF($C$14:C626,C627,$AC$14:AC626)</f>
        <v>0</v>
      </c>
      <c r="AE627" s="15">
        <f t="shared" si="217"/>
        <v>10000</v>
      </c>
      <c r="AF627" s="195">
        <f t="shared" si="218"/>
        <v>0</v>
      </c>
    </row>
    <row r="628" spans="1:32" s="30" customFormat="1" x14ac:dyDescent="0.25">
      <c r="A628" s="19">
        <v>614</v>
      </c>
      <c r="B628" s="20"/>
      <c r="C628" s="123"/>
      <c r="D628" s="20"/>
      <c r="E628" s="20"/>
      <c r="F628" s="20"/>
      <c r="G628" s="140"/>
      <c r="H628" s="197">
        <f t="shared" si="205"/>
        <v>0</v>
      </c>
      <c r="I628" s="135" t="str">
        <f t="shared" si="206"/>
        <v/>
      </c>
      <c r="J628" s="92" t="b">
        <f t="shared" si="207"/>
        <v>0</v>
      </c>
      <c r="K628" s="92" t="str">
        <f t="shared" si="208"/>
        <v/>
      </c>
      <c r="L628" s="92" t="b">
        <f>IF(C628="",FALSE,IFERROR(NOT(MATCH(C628,'Anställda och korttidsarbete'!$C:$C,0)&gt;0),TRUE))</f>
        <v>0</v>
      </c>
      <c r="M628" s="92" t="str">
        <f t="shared" si="209"/>
        <v/>
      </c>
      <c r="N628" s="92" t="b">
        <f t="shared" si="210"/>
        <v>0</v>
      </c>
      <c r="O628" s="92" t="str">
        <f t="shared" si="211"/>
        <v/>
      </c>
      <c r="P628" s="13" t="b">
        <f t="shared" si="212"/>
        <v>0</v>
      </c>
      <c r="Q628" s="92" t="str">
        <f t="shared" si="213"/>
        <v/>
      </c>
      <c r="R628" s="92" t="b">
        <f t="shared" si="214"/>
        <v>0</v>
      </c>
      <c r="S628" s="94" t="e">
        <f t="shared" si="198"/>
        <v>#VALUE!</v>
      </c>
      <c r="T628" s="94" t="e">
        <f t="shared" si="199"/>
        <v>#VALUE!</v>
      </c>
      <c r="U628" s="94" t="e">
        <f t="shared" si="200"/>
        <v>#VALUE!</v>
      </c>
      <c r="V628" s="95" t="e">
        <f t="shared" si="201"/>
        <v>#VALUE!</v>
      </c>
      <c r="W628" s="95" t="e">
        <f t="shared" si="215"/>
        <v>#VALUE!</v>
      </c>
      <c r="X628" s="95" t="b">
        <f t="shared" si="219"/>
        <v>0</v>
      </c>
      <c r="Y628" s="76" t="str">
        <f t="shared" si="202"/>
        <v/>
      </c>
      <c r="Z628" s="94" t="e" cm="1">
        <f t="array" aca="1" ref="Z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AA628" s="94" t="str">
        <f t="shared" si="203"/>
        <v/>
      </c>
      <c r="AB628" s="96" t="b">
        <f t="shared" si="204"/>
        <v>0</v>
      </c>
      <c r="AC628" s="195">
        <f t="shared" si="216"/>
        <v>0</v>
      </c>
      <c r="AD628" s="195">
        <f>SUMIF($C$14:C627,C628,$AC$14:AC627)</f>
        <v>0</v>
      </c>
      <c r="AE628" s="15">
        <f t="shared" si="217"/>
        <v>10000</v>
      </c>
      <c r="AF628" s="195">
        <f t="shared" si="218"/>
        <v>0</v>
      </c>
    </row>
    <row r="629" spans="1:32" s="30" customFormat="1" x14ac:dyDescent="0.25">
      <c r="A629" s="19">
        <v>615</v>
      </c>
      <c r="B629" s="20"/>
      <c r="C629" s="123"/>
      <c r="D629" s="20"/>
      <c r="E629" s="20"/>
      <c r="F629" s="20"/>
      <c r="G629" s="140"/>
      <c r="H629" s="197">
        <f t="shared" si="205"/>
        <v>0</v>
      </c>
      <c r="I629" s="135" t="str">
        <f t="shared" si="206"/>
        <v/>
      </c>
      <c r="J629" s="92" t="b">
        <f t="shared" si="207"/>
        <v>0</v>
      </c>
      <c r="K629" s="92" t="str">
        <f t="shared" si="208"/>
        <v/>
      </c>
      <c r="L629" s="92" t="b">
        <f>IF(C629="",FALSE,IFERROR(NOT(MATCH(C629,'Anställda och korttidsarbete'!$C:$C,0)&gt;0),TRUE))</f>
        <v>0</v>
      </c>
      <c r="M629" s="92" t="str">
        <f t="shared" si="209"/>
        <v/>
      </c>
      <c r="N629" s="92" t="b">
        <f t="shared" si="210"/>
        <v>0</v>
      </c>
      <c r="O629" s="92" t="str">
        <f t="shared" si="211"/>
        <v/>
      </c>
      <c r="P629" s="13" t="b">
        <f t="shared" si="212"/>
        <v>0</v>
      </c>
      <c r="Q629" s="92" t="str">
        <f t="shared" si="213"/>
        <v/>
      </c>
      <c r="R629" s="92" t="b">
        <f t="shared" si="214"/>
        <v>0</v>
      </c>
      <c r="S629" s="94" t="e">
        <f t="shared" si="198"/>
        <v>#VALUE!</v>
      </c>
      <c r="T629" s="94" t="e">
        <f t="shared" si="199"/>
        <v>#VALUE!</v>
      </c>
      <c r="U629" s="94" t="e">
        <f t="shared" si="200"/>
        <v>#VALUE!</v>
      </c>
      <c r="V629" s="95" t="e">
        <f t="shared" si="201"/>
        <v>#VALUE!</v>
      </c>
      <c r="W629" s="95" t="e">
        <f t="shared" si="215"/>
        <v>#VALUE!</v>
      </c>
      <c r="X629" s="95" t="b">
        <f t="shared" si="219"/>
        <v>0</v>
      </c>
      <c r="Y629" s="76" t="str">
        <f t="shared" si="202"/>
        <v/>
      </c>
      <c r="Z629" s="94" t="e" cm="1">
        <f t="array" aca="1" ref="Z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AA629" s="94" t="str">
        <f t="shared" si="203"/>
        <v/>
      </c>
      <c r="AB629" s="96" t="b">
        <f t="shared" si="204"/>
        <v>0</v>
      </c>
      <c r="AC629" s="195">
        <f t="shared" si="216"/>
        <v>0</v>
      </c>
      <c r="AD629" s="195">
        <f>SUMIF($C$14:C628,C629,$AC$14:AC628)</f>
        <v>0</v>
      </c>
      <c r="AE629" s="15">
        <f t="shared" si="217"/>
        <v>10000</v>
      </c>
      <c r="AF629" s="195">
        <f t="shared" si="218"/>
        <v>0</v>
      </c>
    </row>
    <row r="630" spans="1:32" s="30" customFormat="1" x14ac:dyDescent="0.25">
      <c r="A630" s="19">
        <v>616</v>
      </c>
      <c r="B630" s="20"/>
      <c r="C630" s="123"/>
      <c r="D630" s="20"/>
      <c r="E630" s="20"/>
      <c r="F630" s="20"/>
      <c r="G630" s="140"/>
      <c r="H630" s="197">
        <f t="shared" si="205"/>
        <v>0</v>
      </c>
      <c r="I630" s="135" t="str">
        <f t="shared" si="206"/>
        <v/>
      </c>
      <c r="J630" s="92" t="b">
        <f t="shared" si="207"/>
        <v>0</v>
      </c>
      <c r="K630" s="92" t="str">
        <f t="shared" si="208"/>
        <v/>
      </c>
      <c r="L630" s="92" t="b">
        <f>IF(C630="",FALSE,IFERROR(NOT(MATCH(C630,'Anställda och korttidsarbete'!$C:$C,0)&gt;0),TRUE))</f>
        <v>0</v>
      </c>
      <c r="M630" s="92" t="str">
        <f t="shared" si="209"/>
        <v/>
      </c>
      <c r="N630" s="92" t="b">
        <f t="shared" si="210"/>
        <v>0</v>
      </c>
      <c r="O630" s="92" t="str">
        <f t="shared" si="211"/>
        <v/>
      </c>
      <c r="P630" s="13" t="b">
        <f t="shared" si="212"/>
        <v>0</v>
      </c>
      <c r="Q630" s="92" t="str">
        <f t="shared" si="213"/>
        <v/>
      </c>
      <c r="R630" s="92" t="b">
        <f t="shared" si="214"/>
        <v>0</v>
      </c>
      <c r="S630" s="94" t="e">
        <f t="shared" si="198"/>
        <v>#VALUE!</v>
      </c>
      <c r="T630" s="94" t="e">
        <f t="shared" si="199"/>
        <v>#VALUE!</v>
      </c>
      <c r="U630" s="94" t="e">
        <f t="shared" si="200"/>
        <v>#VALUE!</v>
      </c>
      <c r="V630" s="95" t="e">
        <f t="shared" si="201"/>
        <v>#VALUE!</v>
      </c>
      <c r="W630" s="95" t="e">
        <f t="shared" si="215"/>
        <v>#VALUE!</v>
      </c>
      <c r="X630" s="95" t="b">
        <f t="shared" si="219"/>
        <v>0</v>
      </c>
      <c r="Y630" s="76" t="str">
        <f t="shared" si="202"/>
        <v/>
      </c>
      <c r="Z630" s="94" t="e" cm="1">
        <f t="array" aca="1" ref="Z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AA630" s="94" t="str">
        <f t="shared" si="203"/>
        <v/>
      </c>
      <c r="AB630" s="96" t="b">
        <f t="shared" si="204"/>
        <v>0</v>
      </c>
      <c r="AC630" s="195">
        <f t="shared" si="216"/>
        <v>0</v>
      </c>
      <c r="AD630" s="195">
        <f>SUMIF($C$14:C629,C630,$AC$14:AC629)</f>
        <v>0</v>
      </c>
      <c r="AE630" s="15">
        <f t="shared" si="217"/>
        <v>10000</v>
      </c>
      <c r="AF630" s="195">
        <f t="shared" si="218"/>
        <v>0</v>
      </c>
    </row>
    <row r="631" spans="1:32" s="30" customFormat="1" x14ac:dyDescent="0.25">
      <c r="A631" s="19">
        <v>617</v>
      </c>
      <c r="B631" s="20"/>
      <c r="C631" s="123"/>
      <c r="D631" s="20"/>
      <c r="E631" s="20"/>
      <c r="F631" s="20"/>
      <c r="G631" s="140"/>
      <c r="H631" s="197">
        <f t="shared" si="205"/>
        <v>0</v>
      </c>
      <c r="I631" s="135" t="str">
        <f t="shared" si="206"/>
        <v/>
      </c>
      <c r="J631" s="92" t="b">
        <f t="shared" si="207"/>
        <v>0</v>
      </c>
      <c r="K631" s="92" t="str">
        <f t="shared" si="208"/>
        <v/>
      </c>
      <c r="L631" s="92" t="b">
        <f>IF(C631="",FALSE,IFERROR(NOT(MATCH(C631,'Anställda och korttidsarbete'!$C:$C,0)&gt;0),TRUE))</f>
        <v>0</v>
      </c>
      <c r="M631" s="92" t="str">
        <f t="shared" si="209"/>
        <v/>
      </c>
      <c r="N631" s="92" t="b">
        <f t="shared" si="210"/>
        <v>0</v>
      </c>
      <c r="O631" s="92" t="str">
        <f t="shared" si="211"/>
        <v/>
      </c>
      <c r="P631" s="13" t="b">
        <f t="shared" si="212"/>
        <v>0</v>
      </c>
      <c r="Q631" s="92" t="str">
        <f t="shared" si="213"/>
        <v/>
      </c>
      <c r="R631" s="92" t="b">
        <f t="shared" si="214"/>
        <v>0</v>
      </c>
      <c r="S631" s="94" t="e">
        <f t="shared" si="198"/>
        <v>#VALUE!</v>
      </c>
      <c r="T631" s="94" t="e">
        <f t="shared" si="199"/>
        <v>#VALUE!</v>
      </c>
      <c r="U631" s="94" t="e">
        <f t="shared" si="200"/>
        <v>#VALUE!</v>
      </c>
      <c r="V631" s="95" t="e">
        <f t="shared" si="201"/>
        <v>#VALUE!</v>
      </c>
      <c r="W631" s="95" t="e">
        <f t="shared" si="215"/>
        <v>#VALUE!</v>
      </c>
      <c r="X631" s="95" t="b">
        <f t="shared" si="219"/>
        <v>0</v>
      </c>
      <c r="Y631" s="76" t="str">
        <f t="shared" si="202"/>
        <v/>
      </c>
      <c r="Z631" s="94" t="e" cm="1">
        <f t="array" aca="1" ref="Z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AA631" s="94" t="str">
        <f t="shared" si="203"/>
        <v/>
      </c>
      <c r="AB631" s="96" t="b">
        <f t="shared" si="204"/>
        <v>0</v>
      </c>
      <c r="AC631" s="195">
        <f t="shared" si="216"/>
        <v>0</v>
      </c>
      <c r="AD631" s="195">
        <f>SUMIF($C$14:C630,C631,$AC$14:AC630)</f>
        <v>0</v>
      </c>
      <c r="AE631" s="15">
        <f t="shared" si="217"/>
        <v>10000</v>
      </c>
      <c r="AF631" s="195">
        <f t="shared" si="218"/>
        <v>0</v>
      </c>
    </row>
    <row r="632" spans="1:32" s="30" customFormat="1" x14ac:dyDescent="0.25">
      <c r="A632" s="19">
        <v>618</v>
      </c>
      <c r="B632" s="20"/>
      <c r="C632" s="123"/>
      <c r="D632" s="20"/>
      <c r="E632" s="20"/>
      <c r="F632" s="20"/>
      <c r="G632" s="140"/>
      <c r="H632" s="197">
        <f t="shared" si="205"/>
        <v>0</v>
      </c>
      <c r="I632" s="135" t="str">
        <f t="shared" si="206"/>
        <v/>
      </c>
      <c r="J632" s="92" t="b">
        <f t="shared" si="207"/>
        <v>0</v>
      </c>
      <c r="K632" s="92" t="str">
        <f t="shared" si="208"/>
        <v/>
      </c>
      <c r="L632" s="92" t="b">
        <f>IF(C632="",FALSE,IFERROR(NOT(MATCH(C632,'Anställda och korttidsarbete'!$C:$C,0)&gt;0),TRUE))</f>
        <v>0</v>
      </c>
      <c r="M632" s="92" t="str">
        <f t="shared" si="209"/>
        <v/>
      </c>
      <c r="N632" s="92" t="b">
        <f t="shared" si="210"/>
        <v>0</v>
      </c>
      <c r="O632" s="92" t="str">
        <f t="shared" si="211"/>
        <v/>
      </c>
      <c r="P632" s="13" t="b">
        <f t="shared" si="212"/>
        <v>0</v>
      </c>
      <c r="Q632" s="92" t="str">
        <f t="shared" si="213"/>
        <v/>
      </c>
      <c r="R632" s="92" t="b">
        <f t="shared" si="214"/>
        <v>0</v>
      </c>
      <c r="S632" s="94" t="e">
        <f t="shared" si="198"/>
        <v>#VALUE!</v>
      </c>
      <c r="T632" s="94" t="e">
        <f t="shared" si="199"/>
        <v>#VALUE!</v>
      </c>
      <c r="U632" s="94" t="e">
        <f t="shared" si="200"/>
        <v>#VALUE!</v>
      </c>
      <c r="V632" s="95" t="e">
        <f t="shared" si="201"/>
        <v>#VALUE!</v>
      </c>
      <c r="W632" s="95" t="e">
        <f t="shared" si="215"/>
        <v>#VALUE!</v>
      </c>
      <c r="X632" s="95" t="b">
        <f t="shared" si="219"/>
        <v>0</v>
      </c>
      <c r="Y632" s="76" t="str">
        <f t="shared" si="202"/>
        <v/>
      </c>
      <c r="Z632" s="94" t="e" cm="1">
        <f t="array" aca="1" ref="Z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AA632" s="94" t="str">
        <f t="shared" si="203"/>
        <v/>
      </c>
      <c r="AB632" s="96" t="b">
        <f t="shared" si="204"/>
        <v>0</v>
      </c>
      <c r="AC632" s="195">
        <f t="shared" si="216"/>
        <v>0</v>
      </c>
      <c r="AD632" s="195">
        <f>SUMIF($C$14:C631,C632,$AC$14:AC631)</f>
        <v>0</v>
      </c>
      <c r="AE632" s="15">
        <f t="shared" si="217"/>
        <v>10000</v>
      </c>
      <c r="AF632" s="195">
        <f t="shared" si="218"/>
        <v>0</v>
      </c>
    </row>
    <row r="633" spans="1:32" s="30" customFormat="1" x14ac:dyDescent="0.25">
      <c r="A633" s="19">
        <v>619</v>
      </c>
      <c r="B633" s="20"/>
      <c r="C633" s="123"/>
      <c r="D633" s="20"/>
      <c r="E633" s="20"/>
      <c r="F633" s="20"/>
      <c r="G633" s="140"/>
      <c r="H633" s="197">
        <f t="shared" si="205"/>
        <v>0</v>
      </c>
      <c r="I633" s="135" t="str">
        <f t="shared" si="206"/>
        <v/>
      </c>
      <c r="J633" s="92" t="b">
        <f t="shared" si="207"/>
        <v>0</v>
      </c>
      <c r="K633" s="92" t="str">
        <f t="shared" si="208"/>
        <v/>
      </c>
      <c r="L633" s="92" t="b">
        <f>IF(C633="",FALSE,IFERROR(NOT(MATCH(C633,'Anställda och korttidsarbete'!$C:$C,0)&gt;0),TRUE))</f>
        <v>0</v>
      </c>
      <c r="M633" s="92" t="str">
        <f t="shared" si="209"/>
        <v/>
      </c>
      <c r="N633" s="92" t="b">
        <f t="shared" si="210"/>
        <v>0</v>
      </c>
      <c r="O633" s="92" t="str">
        <f t="shared" si="211"/>
        <v/>
      </c>
      <c r="P633" s="13" t="b">
        <f t="shared" si="212"/>
        <v>0</v>
      </c>
      <c r="Q633" s="92" t="str">
        <f t="shared" si="213"/>
        <v/>
      </c>
      <c r="R633" s="92" t="b">
        <f t="shared" si="214"/>
        <v>0</v>
      </c>
      <c r="S633" s="94" t="e">
        <f t="shared" si="198"/>
        <v>#VALUE!</v>
      </c>
      <c r="T633" s="94" t="e">
        <f t="shared" si="199"/>
        <v>#VALUE!</v>
      </c>
      <c r="U633" s="94" t="e">
        <f t="shared" si="200"/>
        <v>#VALUE!</v>
      </c>
      <c r="V633" s="95" t="e">
        <f t="shared" si="201"/>
        <v>#VALUE!</v>
      </c>
      <c r="W633" s="95" t="e">
        <f t="shared" si="215"/>
        <v>#VALUE!</v>
      </c>
      <c r="X633" s="95" t="b">
        <f t="shared" si="219"/>
        <v>0</v>
      </c>
      <c r="Y633" s="76" t="str">
        <f t="shared" si="202"/>
        <v/>
      </c>
      <c r="Z633" s="94" t="e" cm="1">
        <f t="array" aca="1" ref="Z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AA633" s="94" t="str">
        <f t="shared" si="203"/>
        <v/>
      </c>
      <c r="AB633" s="96" t="b">
        <f t="shared" si="204"/>
        <v>0</v>
      </c>
      <c r="AC633" s="195">
        <f t="shared" si="216"/>
        <v>0</v>
      </c>
      <c r="AD633" s="195">
        <f>SUMIF($C$14:C632,C633,$AC$14:AC632)</f>
        <v>0</v>
      </c>
      <c r="AE633" s="15">
        <f t="shared" si="217"/>
        <v>10000</v>
      </c>
      <c r="AF633" s="195">
        <f t="shared" si="218"/>
        <v>0</v>
      </c>
    </row>
    <row r="634" spans="1:32" s="30" customFormat="1" x14ac:dyDescent="0.25">
      <c r="A634" s="19">
        <v>620</v>
      </c>
      <c r="B634" s="20"/>
      <c r="C634" s="123"/>
      <c r="D634" s="20"/>
      <c r="E634" s="20"/>
      <c r="F634" s="20"/>
      <c r="G634" s="140"/>
      <c r="H634" s="197">
        <f t="shared" si="205"/>
        <v>0</v>
      </c>
      <c r="I634" s="135" t="str">
        <f t="shared" si="206"/>
        <v/>
      </c>
      <c r="J634" s="92" t="b">
        <f t="shared" si="207"/>
        <v>0</v>
      </c>
      <c r="K634" s="92" t="str">
        <f t="shared" si="208"/>
        <v/>
      </c>
      <c r="L634" s="92" t="b">
        <f>IF(C634="",FALSE,IFERROR(NOT(MATCH(C634,'Anställda och korttidsarbete'!$C:$C,0)&gt;0),TRUE))</f>
        <v>0</v>
      </c>
      <c r="M634" s="92" t="str">
        <f t="shared" si="209"/>
        <v/>
      </c>
      <c r="N634" s="92" t="b">
        <f t="shared" si="210"/>
        <v>0</v>
      </c>
      <c r="O634" s="92" t="str">
        <f t="shared" si="211"/>
        <v/>
      </c>
      <c r="P634" s="13" t="b">
        <f t="shared" si="212"/>
        <v>0</v>
      </c>
      <c r="Q634" s="92" t="str">
        <f t="shared" si="213"/>
        <v/>
      </c>
      <c r="R634" s="92" t="b">
        <f t="shared" si="214"/>
        <v>0</v>
      </c>
      <c r="S634" s="94" t="e">
        <f t="shared" si="198"/>
        <v>#VALUE!</v>
      </c>
      <c r="T634" s="94" t="e">
        <f t="shared" si="199"/>
        <v>#VALUE!</v>
      </c>
      <c r="U634" s="94" t="e">
        <f t="shared" si="200"/>
        <v>#VALUE!</v>
      </c>
      <c r="V634" s="95" t="e">
        <f t="shared" si="201"/>
        <v>#VALUE!</v>
      </c>
      <c r="W634" s="95" t="e">
        <f t="shared" si="215"/>
        <v>#VALUE!</v>
      </c>
      <c r="X634" s="95" t="b">
        <f t="shared" si="219"/>
        <v>0</v>
      </c>
      <c r="Y634" s="76" t="str">
        <f t="shared" si="202"/>
        <v/>
      </c>
      <c r="Z634" s="94" t="e" cm="1">
        <f t="array" aca="1" ref="Z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AA634" s="94" t="str">
        <f t="shared" si="203"/>
        <v/>
      </c>
      <c r="AB634" s="96" t="b">
        <f t="shared" si="204"/>
        <v>0</v>
      </c>
      <c r="AC634" s="195">
        <f t="shared" si="216"/>
        <v>0</v>
      </c>
      <c r="AD634" s="195">
        <f>SUMIF($C$14:C633,C634,$AC$14:AC633)</f>
        <v>0</v>
      </c>
      <c r="AE634" s="15">
        <f t="shared" si="217"/>
        <v>10000</v>
      </c>
      <c r="AF634" s="195">
        <f t="shared" si="218"/>
        <v>0</v>
      </c>
    </row>
    <row r="635" spans="1:32" s="30" customFormat="1" x14ac:dyDescent="0.25">
      <c r="A635" s="19">
        <v>621</v>
      </c>
      <c r="B635" s="20"/>
      <c r="C635" s="123"/>
      <c r="D635" s="20"/>
      <c r="E635" s="20"/>
      <c r="F635" s="20"/>
      <c r="G635" s="140"/>
      <c r="H635" s="197">
        <f t="shared" si="205"/>
        <v>0</v>
      </c>
      <c r="I635" s="135" t="str">
        <f t="shared" si="206"/>
        <v/>
      </c>
      <c r="J635" s="92" t="b">
        <f t="shared" si="207"/>
        <v>0</v>
      </c>
      <c r="K635" s="92" t="str">
        <f t="shared" si="208"/>
        <v/>
      </c>
      <c r="L635" s="92" t="b">
        <f>IF(C635="",FALSE,IFERROR(NOT(MATCH(C635,'Anställda och korttidsarbete'!$C:$C,0)&gt;0),TRUE))</f>
        <v>0</v>
      </c>
      <c r="M635" s="92" t="str">
        <f t="shared" si="209"/>
        <v/>
      </c>
      <c r="N635" s="92" t="b">
        <f t="shared" si="210"/>
        <v>0</v>
      </c>
      <c r="O635" s="92" t="str">
        <f t="shared" si="211"/>
        <v/>
      </c>
      <c r="P635" s="13" t="b">
        <f t="shared" si="212"/>
        <v>0</v>
      </c>
      <c r="Q635" s="92" t="str">
        <f t="shared" si="213"/>
        <v/>
      </c>
      <c r="R635" s="92" t="b">
        <f t="shared" si="214"/>
        <v>0</v>
      </c>
      <c r="S635" s="94" t="e">
        <f t="shared" si="198"/>
        <v>#VALUE!</v>
      </c>
      <c r="T635" s="94" t="e">
        <f t="shared" si="199"/>
        <v>#VALUE!</v>
      </c>
      <c r="U635" s="94" t="e">
        <f t="shared" si="200"/>
        <v>#VALUE!</v>
      </c>
      <c r="V635" s="95" t="e">
        <f t="shared" si="201"/>
        <v>#VALUE!</v>
      </c>
      <c r="W635" s="95" t="e">
        <f t="shared" si="215"/>
        <v>#VALUE!</v>
      </c>
      <c r="X635" s="95" t="b">
        <f t="shared" si="219"/>
        <v>0</v>
      </c>
      <c r="Y635" s="76" t="str">
        <f t="shared" si="202"/>
        <v/>
      </c>
      <c r="Z635" s="94" t="e" cm="1">
        <f t="array" aca="1" ref="Z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AA635" s="94" t="str">
        <f t="shared" si="203"/>
        <v/>
      </c>
      <c r="AB635" s="96" t="b">
        <f t="shared" si="204"/>
        <v>0</v>
      </c>
      <c r="AC635" s="195">
        <f t="shared" si="216"/>
        <v>0</v>
      </c>
      <c r="AD635" s="195">
        <f>SUMIF($C$14:C634,C635,$AC$14:AC634)</f>
        <v>0</v>
      </c>
      <c r="AE635" s="15">
        <f t="shared" si="217"/>
        <v>10000</v>
      </c>
      <c r="AF635" s="195">
        <f t="shared" si="218"/>
        <v>0</v>
      </c>
    </row>
    <row r="636" spans="1:32" s="30" customFormat="1" x14ac:dyDescent="0.25">
      <c r="A636" s="19">
        <v>622</v>
      </c>
      <c r="B636" s="20"/>
      <c r="C636" s="123"/>
      <c r="D636" s="20"/>
      <c r="E636" s="20"/>
      <c r="F636" s="20"/>
      <c r="G636" s="140"/>
      <c r="H636" s="197">
        <f t="shared" si="205"/>
        <v>0</v>
      </c>
      <c r="I636" s="135" t="str">
        <f t="shared" si="206"/>
        <v/>
      </c>
      <c r="J636" s="92" t="b">
        <f t="shared" si="207"/>
        <v>0</v>
      </c>
      <c r="K636" s="92" t="str">
        <f t="shared" si="208"/>
        <v/>
      </c>
      <c r="L636" s="92" t="b">
        <f>IF(C636="",FALSE,IFERROR(NOT(MATCH(C636,'Anställda och korttidsarbete'!$C:$C,0)&gt;0),TRUE))</f>
        <v>0</v>
      </c>
      <c r="M636" s="92" t="str">
        <f t="shared" si="209"/>
        <v/>
      </c>
      <c r="N636" s="92" t="b">
        <f t="shared" si="210"/>
        <v>0</v>
      </c>
      <c r="O636" s="92" t="str">
        <f t="shared" si="211"/>
        <v/>
      </c>
      <c r="P636" s="13" t="b">
        <f t="shared" si="212"/>
        <v>0</v>
      </c>
      <c r="Q636" s="92" t="str">
        <f t="shared" si="213"/>
        <v/>
      </c>
      <c r="R636" s="92" t="b">
        <f t="shared" si="214"/>
        <v>0</v>
      </c>
      <c r="S636" s="94" t="e">
        <f t="shared" si="198"/>
        <v>#VALUE!</v>
      </c>
      <c r="T636" s="94" t="e">
        <f t="shared" si="199"/>
        <v>#VALUE!</v>
      </c>
      <c r="U636" s="94" t="e">
        <f t="shared" si="200"/>
        <v>#VALUE!</v>
      </c>
      <c r="V636" s="95" t="e">
        <f t="shared" si="201"/>
        <v>#VALUE!</v>
      </c>
      <c r="W636" s="95" t="e">
        <f t="shared" si="215"/>
        <v>#VALUE!</v>
      </c>
      <c r="X636" s="95" t="b">
        <f t="shared" si="219"/>
        <v>0</v>
      </c>
      <c r="Y636" s="76" t="str">
        <f t="shared" si="202"/>
        <v/>
      </c>
      <c r="Z636" s="94" t="e" cm="1">
        <f t="array" aca="1" ref="Z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AA636" s="94" t="str">
        <f t="shared" si="203"/>
        <v/>
      </c>
      <c r="AB636" s="96" t="b">
        <f t="shared" si="204"/>
        <v>0</v>
      </c>
      <c r="AC636" s="195">
        <f t="shared" si="216"/>
        <v>0</v>
      </c>
      <c r="AD636" s="195">
        <f>SUMIF($C$14:C635,C636,$AC$14:AC635)</f>
        <v>0</v>
      </c>
      <c r="AE636" s="15">
        <f t="shared" si="217"/>
        <v>10000</v>
      </c>
      <c r="AF636" s="195">
        <f t="shared" si="218"/>
        <v>0</v>
      </c>
    </row>
    <row r="637" spans="1:32" s="30" customFormat="1" x14ac:dyDescent="0.25">
      <c r="A637" s="19">
        <v>623</v>
      </c>
      <c r="B637" s="20"/>
      <c r="C637" s="123"/>
      <c r="D637" s="20"/>
      <c r="E637" s="20"/>
      <c r="F637" s="20"/>
      <c r="G637" s="140"/>
      <c r="H637" s="197">
        <f t="shared" si="205"/>
        <v>0</v>
      </c>
      <c r="I637" s="135" t="str">
        <f t="shared" si="206"/>
        <v/>
      </c>
      <c r="J637" s="92" t="b">
        <f t="shared" si="207"/>
        <v>0</v>
      </c>
      <c r="K637" s="92" t="str">
        <f t="shared" si="208"/>
        <v/>
      </c>
      <c r="L637" s="92" t="b">
        <f>IF(C637="",FALSE,IFERROR(NOT(MATCH(C637,'Anställda och korttidsarbete'!$C:$C,0)&gt;0),TRUE))</f>
        <v>0</v>
      </c>
      <c r="M637" s="92" t="str">
        <f t="shared" si="209"/>
        <v/>
      </c>
      <c r="N637" s="92" t="b">
        <f t="shared" si="210"/>
        <v>0</v>
      </c>
      <c r="O637" s="92" t="str">
        <f t="shared" si="211"/>
        <v/>
      </c>
      <c r="P637" s="13" t="b">
        <f t="shared" si="212"/>
        <v>0</v>
      </c>
      <c r="Q637" s="92" t="str">
        <f t="shared" si="213"/>
        <v/>
      </c>
      <c r="R637" s="92" t="b">
        <f t="shared" si="214"/>
        <v>0</v>
      </c>
      <c r="S637" s="94" t="e">
        <f t="shared" si="198"/>
        <v>#VALUE!</v>
      </c>
      <c r="T637" s="94" t="e">
        <f t="shared" si="199"/>
        <v>#VALUE!</v>
      </c>
      <c r="U637" s="94" t="e">
        <f t="shared" si="200"/>
        <v>#VALUE!</v>
      </c>
      <c r="V637" s="95" t="e">
        <f t="shared" si="201"/>
        <v>#VALUE!</v>
      </c>
      <c r="W637" s="95" t="e">
        <f t="shared" si="215"/>
        <v>#VALUE!</v>
      </c>
      <c r="X637" s="95" t="b">
        <f t="shared" si="219"/>
        <v>0</v>
      </c>
      <c r="Y637" s="76" t="str">
        <f t="shared" si="202"/>
        <v/>
      </c>
      <c r="Z637" s="94" t="e" cm="1">
        <f t="array" aca="1" ref="Z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AA637" s="94" t="str">
        <f t="shared" si="203"/>
        <v/>
      </c>
      <c r="AB637" s="96" t="b">
        <f t="shared" si="204"/>
        <v>0</v>
      </c>
      <c r="AC637" s="195">
        <f t="shared" si="216"/>
        <v>0</v>
      </c>
      <c r="AD637" s="195">
        <f>SUMIF($C$14:C636,C637,$AC$14:AC636)</f>
        <v>0</v>
      </c>
      <c r="AE637" s="15">
        <f t="shared" si="217"/>
        <v>10000</v>
      </c>
      <c r="AF637" s="195">
        <f t="shared" si="218"/>
        <v>0</v>
      </c>
    </row>
    <row r="638" spans="1:32" s="30" customFormat="1" x14ac:dyDescent="0.25">
      <c r="A638" s="19">
        <v>624</v>
      </c>
      <c r="B638" s="20"/>
      <c r="C638" s="123"/>
      <c r="D638" s="20"/>
      <c r="E638" s="20"/>
      <c r="F638" s="20"/>
      <c r="G638" s="140"/>
      <c r="H638" s="197">
        <f t="shared" si="205"/>
        <v>0</v>
      </c>
      <c r="I638" s="135" t="str">
        <f t="shared" si="206"/>
        <v/>
      </c>
      <c r="J638" s="92" t="b">
        <f t="shared" si="207"/>
        <v>0</v>
      </c>
      <c r="K638" s="92" t="str">
        <f t="shared" si="208"/>
        <v/>
      </c>
      <c r="L638" s="92" t="b">
        <f>IF(C638="",FALSE,IFERROR(NOT(MATCH(C638,'Anställda och korttidsarbete'!$C:$C,0)&gt;0),TRUE))</f>
        <v>0</v>
      </c>
      <c r="M638" s="92" t="str">
        <f t="shared" si="209"/>
        <v/>
      </c>
      <c r="N638" s="92" t="b">
        <f t="shared" si="210"/>
        <v>0</v>
      </c>
      <c r="O638" s="92" t="str">
        <f t="shared" si="211"/>
        <v/>
      </c>
      <c r="P638" s="13" t="b">
        <f t="shared" si="212"/>
        <v>0</v>
      </c>
      <c r="Q638" s="92" t="str">
        <f t="shared" si="213"/>
        <v/>
      </c>
      <c r="R638" s="92" t="b">
        <f t="shared" si="214"/>
        <v>0</v>
      </c>
      <c r="S638" s="94" t="e">
        <f t="shared" si="198"/>
        <v>#VALUE!</v>
      </c>
      <c r="T638" s="94" t="e">
        <f t="shared" si="199"/>
        <v>#VALUE!</v>
      </c>
      <c r="U638" s="94" t="e">
        <f t="shared" si="200"/>
        <v>#VALUE!</v>
      </c>
      <c r="V638" s="95" t="e">
        <f t="shared" si="201"/>
        <v>#VALUE!</v>
      </c>
      <c r="W638" s="95" t="e">
        <f t="shared" si="215"/>
        <v>#VALUE!</v>
      </c>
      <c r="X638" s="95" t="b">
        <f t="shared" si="219"/>
        <v>0</v>
      </c>
      <c r="Y638" s="76" t="str">
        <f t="shared" si="202"/>
        <v/>
      </c>
      <c r="Z638" s="94" t="e" cm="1">
        <f t="array" aca="1" ref="Z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AA638" s="94" t="str">
        <f t="shared" si="203"/>
        <v/>
      </c>
      <c r="AB638" s="96" t="b">
        <f t="shared" si="204"/>
        <v>0</v>
      </c>
      <c r="AC638" s="195">
        <f t="shared" si="216"/>
        <v>0</v>
      </c>
      <c r="AD638" s="195">
        <f>SUMIF($C$14:C637,C638,$AC$14:AC637)</f>
        <v>0</v>
      </c>
      <c r="AE638" s="15">
        <f t="shared" si="217"/>
        <v>10000</v>
      </c>
      <c r="AF638" s="195">
        <f t="shared" si="218"/>
        <v>0</v>
      </c>
    </row>
    <row r="639" spans="1:32" s="30" customFormat="1" x14ac:dyDescent="0.25">
      <c r="A639" s="19">
        <v>625</v>
      </c>
      <c r="B639" s="20"/>
      <c r="C639" s="123"/>
      <c r="D639" s="20"/>
      <c r="E639" s="20"/>
      <c r="F639" s="20"/>
      <c r="G639" s="140"/>
      <c r="H639" s="197">
        <f t="shared" si="205"/>
        <v>0</v>
      </c>
      <c r="I639" s="135" t="str">
        <f t="shared" si="206"/>
        <v/>
      </c>
      <c r="J639" s="92" t="b">
        <f t="shared" si="207"/>
        <v>0</v>
      </c>
      <c r="K639" s="92" t="str">
        <f t="shared" si="208"/>
        <v/>
      </c>
      <c r="L639" s="92" t="b">
        <f>IF(C639="",FALSE,IFERROR(NOT(MATCH(C639,'Anställda och korttidsarbete'!$C:$C,0)&gt;0),TRUE))</f>
        <v>0</v>
      </c>
      <c r="M639" s="92" t="str">
        <f t="shared" si="209"/>
        <v/>
      </c>
      <c r="N639" s="92" t="b">
        <f t="shared" si="210"/>
        <v>0</v>
      </c>
      <c r="O639" s="92" t="str">
        <f t="shared" si="211"/>
        <v/>
      </c>
      <c r="P639" s="13" t="b">
        <f t="shared" si="212"/>
        <v>0</v>
      </c>
      <c r="Q639" s="92" t="str">
        <f t="shared" si="213"/>
        <v/>
      </c>
      <c r="R639" s="92" t="b">
        <f t="shared" si="214"/>
        <v>0</v>
      </c>
      <c r="S639" s="94" t="e">
        <f t="shared" si="198"/>
        <v>#VALUE!</v>
      </c>
      <c r="T639" s="94" t="e">
        <f t="shared" si="199"/>
        <v>#VALUE!</v>
      </c>
      <c r="U639" s="94" t="e">
        <f t="shared" si="200"/>
        <v>#VALUE!</v>
      </c>
      <c r="V639" s="95" t="e">
        <f t="shared" si="201"/>
        <v>#VALUE!</v>
      </c>
      <c r="W639" s="95" t="e">
        <f t="shared" si="215"/>
        <v>#VALUE!</v>
      </c>
      <c r="X639" s="95" t="b">
        <f t="shared" si="219"/>
        <v>0</v>
      </c>
      <c r="Y639" s="76" t="str">
        <f t="shared" si="202"/>
        <v/>
      </c>
      <c r="Z639" s="94" t="e" cm="1">
        <f t="array" aca="1" ref="Z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AA639" s="94" t="str">
        <f t="shared" si="203"/>
        <v/>
      </c>
      <c r="AB639" s="96" t="b">
        <f t="shared" si="204"/>
        <v>0</v>
      </c>
      <c r="AC639" s="195">
        <f t="shared" si="216"/>
        <v>0</v>
      </c>
      <c r="AD639" s="195">
        <f>SUMIF($C$14:C638,C639,$AC$14:AC638)</f>
        <v>0</v>
      </c>
      <c r="AE639" s="15">
        <f t="shared" si="217"/>
        <v>10000</v>
      </c>
      <c r="AF639" s="195">
        <f t="shared" si="218"/>
        <v>0</v>
      </c>
    </row>
    <row r="640" spans="1:32" s="30" customFormat="1" x14ac:dyDescent="0.25">
      <c r="A640" s="19">
        <v>626</v>
      </c>
      <c r="B640" s="20"/>
      <c r="C640" s="123"/>
      <c r="D640" s="20"/>
      <c r="E640" s="20"/>
      <c r="F640" s="20"/>
      <c r="G640" s="140"/>
      <c r="H640" s="197">
        <f t="shared" si="205"/>
        <v>0</v>
      </c>
      <c r="I640" s="135" t="str">
        <f t="shared" si="206"/>
        <v/>
      </c>
      <c r="J640" s="92" t="b">
        <f t="shared" si="207"/>
        <v>0</v>
      </c>
      <c r="K640" s="92" t="str">
        <f t="shared" si="208"/>
        <v/>
      </c>
      <c r="L640" s="92" t="b">
        <f>IF(C640="",FALSE,IFERROR(NOT(MATCH(C640,'Anställda och korttidsarbete'!$C:$C,0)&gt;0),TRUE))</f>
        <v>0</v>
      </c>
      <c r="M640" s="92" t="str">
        <f t="shared" si="209"/>
        <v/>
      </c>
      <c r="N640" s="92" t="b">
        <f t="shared" si="210"/>
        <v>0</v>
      </c>
      <c r="O640" s="92" t="str">
        <f t="shared" si="211"/>
        <v/>
      </c>
      <c r="P640" s="13" t="b">
        <f t="shared" si="212"/>
        <v>0</v>
      </c>
      <c r="Q640" s="92" t="str">
        <f t="shared" si="213"/>
        <v/>
      </c>
      <c r="R640" s="92" t="b">
        <f t="shared" si="214"/>
        <v>0</v>
      </c>
      <c r="S640" s="94" t="e">
        <f t="shared" si="198"/>
        <v>#VALUE!</v>
      </c>
      <c r="T640" s="94" t="e">
        <f t="shared" si="199"/>
        <v>#VALUE!</v>
      </c>
      <c r="U640" s="94" t="e">
        <f t="shared" si="200"/>
        <v>#VALUE!</v>
      </c>
      <c r="V640" s="95" t="e">
        <f t="shared" si="201"/>
        <v>#VALUE!</v>
      </c>
      <c r="W640" s="95" t="e">
        <f t="shared" si="215"/>
        <v>#VALUE!</v>
      </c>
      <c r="X640" s="95" t="b">
        <f t="shared" si="219"/>
        <v>0</v>
      </c>
      <c r="Y640" s="76" t="str">
        <f t="shared" si="202"/>
        <v/>
      </c>
      <c r="Z640" s="94" t="e" cm="1">
        <f t="array" aca="1" ref="Z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AA640" s="94" t="str">
        <f t="shared" si="203"/>
        <v/>
      </c>
      <c r="AB640" s="96" t="b">
        <f t="shared" si="204"/>
        <v>0</v>
      </c>
      <c r="AC640" s="195">
        <f t="shared" si="216"/>
        <v>0</v>
      </c>
      <c r="AD640" s="195">
        <f>SUMIF($C$14:C639,C640,$AC$14:AC639)</f>
        <v>0</v>
      </c>
      <c r="AE640" s="15">
        <f t="shared" si="217"/>
        <v>10000</v>
      </c>
      <c r="AF640" s="195">
        <f t="shared" si="218"/>
        <v>0</v>
      </c>
    </row>
    <row r="641" spans="1:32" s="30" customFormat="1" x14ac:dyDescent="0.25">
      <c r="A641" s="19">
        <v>627</v>
      </c>
      <c r="B641" s="20"/>
      <c r="C641" s="123"/>
      <c r="D641" s="20"/>
      <c r="E641" s="20"/>
      <c r="F641" s="20"/>
      <c r="G641" s="140"/>
      <c r="H641" s="197">
        <f t="shared" si="205"/>
        <v>0</v>
      </c>
      <c r="I641" s="135" t="str">
        <f t="shared" si="206"/>
        <v/>
      </c>
      <c r="J641" s="92" t="b">
        <f t="shared" si="207"/>
        <v>0</v>
      </c>
      <c r="K641" s="92" t="str">
        <f t="shared" si="208"/>
        <v/>
      </c>
      <c r="L641" s="92" t="b">
        <f>IF(C641="",FALSE,IFERROR(NOT(MATCH(C641,'Anställda och korttidsarbete'!$C:$C,0)&gt;0),TRUE))</f>
        <v>0</v>
      </c>
      <c r="M641" s="92" t="str">
        <f t="shared" si="209"/>
        <v/>
      </c>
      <c r="N641" s="92" t="b">
        <f t="shared" si="210"/>
        <v>0</v>
      </c>
      <c r="O641" s="92" t="str">
        <f t="shared" si="211"/>
        <v/>
      </c>
      <c r="P641" s="13" t="b">
        <f t="shared" si="212"/>
        <v>0</v>
      </c>
      <c r="Q641" s="92" t="str">
        <f t="shared" si="213"/>
        <v/>
      </c>
      <c r="R641" s="92" t="b">
        <f t="shared" si="214"/>
        <v>0</v>
      </c>
      <c r="S641" s="94" t="e">
        <f t="shared" si="198"/>
        <v>#VALUE!</v>
      </c>
      <c r="T641" s="94" t="e">
        <f t="shared" si="199"/>
        <v>#VALUE!</v>
      </c>
      <c r="U641" s="94" t="e">
        <f t="shared" si="200"/>
        <v>#VALUE!</v>
      </c>
      <c r="V641" s="95" t="e">
        <f t="shared" si="201"/>
        <v>#VALUE!</v>
      </c>
      <c r="W641" s="95" t="e">
        <f t="shared" si="215"/>
        <v>#VALUE!</v>
      </c>
      <c r="X641" s="95" t="b">
        <f t="shared" si="219"/>
        <v>0</v>
      </c>
      <c r="Y641" s="76" t="str">
        <f t="shared" si="202"/>
        <v/>
      </c>
      <c r="Z641" s="94" t="e" cm="1">
        <f t="array" aca="1" ref="Z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AA641" s="94" t="str">
        <f t="shared" si="203"/>
        <v/>
      </c>
      <c r="AB641" s="96" t="b">
        <f t="shared" si="204"/>
        <v>0</v>
      </c>
      <c r="AC641" s="195">
        <f t="shared" si="216"/>
        <v>0</v>
      </c>
      <c r="AD641" s="195">
        <f>SUMIF($C$14:C640,C641,$AC$14:AC640)</f>
        <v>0</v>
      </c>
      <c r="AE641" s="15">
        <f t="shared" si="217"/>
        <v>10000</v>
      </c>
      <c r="AF641" s="195">
        <f t="shared" si="218"/>
        <v>0</v>
      </c>
    </row>
    <row r="642" spans="1:32" s="30" customFormat="1" x14ac:dyDescent="0.25">
      <c r="A642" s="19">
        <v>628</v>
      </c>
      <c r="B642" s="20"/>
      <c r="C642" s="123"/>
      <c r="D642" s="20"/>
      <c r="E642" s="20"/>
      <c r="F642" s="20"/>
      <c r="G642" s="140"/>
      <c r="H642" s="197">
        <f t="shared" si="205"/>
        <v>0</v>
      </c>
      <c r="I642" s="135" t="str">
        <f t="shared" si="206"/>
        <v/>
      </c>
      <c r="J642" s="92" t="b">
        <f t="shared" si="207"/>
        <v>0</v>
      </c>
      <c r="K642" s="92" t="str">
        <f t="shared" si="208"/>
        <v/>
      </c>
      <c r="L642" s="92" t="b">
        <f>IF(C642="",FALSE,IFERROR(NOT(MATCH(C642,'Anställda och korttidsarbete'!$C:$C,0)&gt;0),TRUE))</f>
        <v>0</v>
      </c>
      <c r="M642" s="92" t="str">
        <f t="shared" si="209"/>
        <v/>
      </c>
      <c r="N642" s="92" t="b">
        <f t="shared" si="210"/>
        <v>0</v>
      </c>
      <c r="O642" s="92" t="str">
        <f t="shared" si="211"/>
        <v/>
      </c>
      <c r="P642" s="13" t="b">
        <f t="shared" si="212"/>
        <v>0</v>
      </c>
      <c r="Q642" s="92" t="str">
        <f t="shared" si="213"/>
        <v/>
      </c>
      <c r="R642" s="92" t="b">
        <f t="shared" si="214"/>
        <v>0</v>
      </c>
      <c r="S642" s="94" t="e">
        <f t="shared" si="198"/>
        <v>#VALUE!</v>
      </c>
      <c r="T642" s="94" t="e">
        <f t="shared" si="199"/>
        <v>#VALUE!</v>
      </c>
      <c r="U642" s="94" t="e">
        <f t="shared" si="200"/>
        <v>#VALUE!</v>
      </c>
      <c r="V642" s="95" t="e">
        <f t="shared" si="201"/>
        <v>#VALUE!</v>
      </c>
      <c r="W642" s="95" t="e">
        <f t="shared" si="215"/>
        <v>#VALUE!</v>
      </c>
      <c r="X642" s="95" t="b">
        <f t="shared" si="219"/>
        <v>0</v>
      </c>
      <c r="Y642" s="76" t="str">
        <f t="shared" si="202"/>
        <v/>
      </c>
      <c r="Z642" s="94" t="e" cm="1">
        <f t="array" aca="1" ref="Z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AA642" s="94" t="str">
        <f t="shared" si="203"/>
        <v/>
      </c>
      <c r="AB642" s="96" t="b">
        <f t="shared" si="204"/>
        <v>0</v>
      </c>
      <c r="AC642" s="195">
        <f t="shared" si="216"/>
        <v>0</v>
      </c>
      <c r="AD642" s="195">
        <f>SUMIF($C$14:C641,C642,$AC$14:AC641)</f>
        <v>0</v>
      </c>
      <c r="AE642" s="15">
        <f t="shared" si="217"/>
        <v>10000</v>
      </c>
      <c r="AF642" s="195">
        <f t="shared" si="218"/>
        <v>0</v>
      </c>
    </row>
    <row r="643" spans="1:32" s="30" customFormat="1" x14ac:dyDescent="0.25">
      <c r="A643" s="19">
        <v>629</v>
      </c>
      <c r="B643" s="20"/>
      <c r="C643" s="123"/>
      <c r="D643" s="20"/>
      <c r="E643" s="20"/>
      <c r="F643" s="20"/>
      <c r="G643" s="140"/>
      <c r="H643" s="197">
        <f t="shared" si="205"/>
        <v>0</v>
      </c>
      <c r="I643" s="135" t="str">
        <f t="shared" si="206"/>
        <v/>
      </c>
      <c r="J643" s="92" t="b">
        <f t="shared" si="207"/>
        <v>0</v>
      </c>
      <c r="K643" s="92" t="str">
        <f t="shared" si="208"/>
        <v/>
      </c>
      <c r="L643" s="92" t="b">
        <f>IF(C643="",FALSE,IFERROR(NOT(MATCH(C643,'Anställda och korttidsarbete'!$C:$C,0)&gt;0),TRUE))</f>
        <v>0</v>
      </c>
      <c r="M643" s="92" t="str">
        <f t="shared" si="209"/>
        <v/>
      </c>
      <c r="N643" s="92" t="b">
        <f t="shared" si="210"/>
        <v>0</v>
      </c>
      <c r="O643" s="92" t="str">
        <f t="shared" si="211"/>
        <v/>
      </c>
      <c r="P643" s="13" t="b">
        <f t="shared" si="212"/>
        <v>0</v>
      </c>
      <c r="Q643" s="92" t="str">
        <f t="shared" si="213"/>
        <v/>
      </c>
      <c r="R643" s="92" t="b">
        <f t="shared" si="214"/>
        <v>0</v>
      </c>
      <c r="S643" s="94" t="e">
        <f t="shared" si="198"/>
        <v>#VALUE!</v>
      </c>
      <c r="T643" s="94" t="e">
        <f t="shared" si="199"/>
        <v>#VALUE!</v>
      </c>
      <c r="U643" s="94" t="e">
        <f t="shared" si="200"/>
        <v>#VALUE!</v>
      </c>
      <c r="V643" s="95" t="e">
        <f t="shared" si="201"/>
        <v>#VALUE!</v>
      </c>
      <c r="W643" s="95" t="e">
        <f t="shared" si="215"/>
        <v>#VALUE!</v>
      </c>
      <c r="X643" s="95" t="b">
        <f t="shared" si="219"/>
        <v>0</v>
      </c>
      <c r="Y643" s="76" t="str">
        <f t="shared" si="202"/>
        <v/>
      </c>
      <c r="Z643" s="94" t="e" cm="1">
        <f t="array" aca="1" ref="Z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AA643" s="94" t="str">
        <f t="shared" si="203"/>
        <v/>
      </c>
      <c r="AB643" s="96" t="b">
        <f t="shared" si="204"/>
        <v>0</v>
      </c>
      <c r="AC643" s="195">
        <f t="shared" si="216"/>
        <v>0</v>
      </c>
      <c r="AD643" s="195">
        <f>SUMIF($C$14:C642,C643,$AC$14:AC642)</f>
        <v>0</v>
      </c>
      <c r="AE643" s="15">
        <f t="shared" si="217"/>
        <v>10000</v>
      </c>
      <c r="AF643" s="195">
        <f t="shared" si="218"/>
        <v>0</v>
      </c>
    </row>
    <row r="644" spans="1:32" s="30" customFormat="1" x14ac:dyDescent="0.25">
      <c r="A644" s="19">
        <v>630</v>
      </c>
      <c r="B644" s="20"/>
      <c r="C644" s="123"/>
      <c r="D644" s="20"/>
      <c r="E644" s="20"/>
      <c r="F644" s="20"/>
      <c r="G644" s="140"/>
      <c r="H644" s="197">
        <f t="shared" si="205"/>
        <v>0</v>
      </c>
      <c r="I644" s="135" t="str">
        <f t="shared" si="206"/>
        <v/>
      </c>
      <c r="J644" s="92" t="b">
        <f t="shared" si="207"/>
        <v>0</v>
      </c>
      <c r="K644" s="92" t="str">
        <f t="shared" si="208"/>
        <v/>
      </c>
      <c r="L644" s="92" t="b">
        <f>IF(C644="",FALSE,IFERROR(NOT(MATCH(C644,'Anställda och korttidsarbete'!$C:$C,0)&gt;0),TRUE))</f>
        <v>0</v>
      </c>
      <c r="M644" s="92" t="str">
        <f t="shared" si="209"/>
        <v/>
      </c>
      <c r="N644" s="92" t="b">
        <f t="shared" si="210"/>
        <v>0</v>
      </c>
      <c r="O644" s="92" t="str">
        <f t="shared" si="211"/>
        <v/>
      </c>
      <c r="P644" s="13" t="b">
        <f t="shared" si="212"/>
        <v>0</v>
      </c>
      <c r="Q644" s="92" t="str">
        <f t="shared" si="213"/>
        <v/>
      </c>
      <c r="R644" s="92" t="b">
        <f t="shared" si="214"/>
        <v>0</v>
      </c>
      <c r="S644" s="94" t="e">
        <f t="shared" si="198"/>
        <v>#VALUE!</v>
      </c>
      <c r="T644" s="94" t="e">
        <f t="shared" si="199"/>
        <v>#VALUE!</v>
      </c>
      <c r="U644" s="94" t="e">
        <f t="shared" si="200"/>
        <v>#VALUE!</v>
      </c>
      <c r="V644" s="95" t="e">
        <f t="shared" si="201"/>
        <v>#VALUE!</v>
      </c>
      <c r="W644" s="95" t="e">
        <f t="shared" si="215"/>
        <v>#VALUE!</v>
      </c>
      <c r="X644" s="95" t="b">
        <f t="shared" si="219"/>
        <v>0</v>
      </c>
      <c r="Y644" s="76" t="str">
        <f t="shared" si="202"/>
        <v/>
      </c>
      <c r="Z644" s="94" t="e" cm="1">
        <f t="array" aca="1" ref="Z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AA644" s="94" t="str">
        <f t="shared" si="203"/>
        <v/>
      </c>
      <c r="AB644" s="96" t="b">
        <f t="shared" si="204"/>
        <v>0</v>
      </c>
      <c r="AC644" s="195">
        <f t="shared" si="216"/>
        <v>0</v>
      </c>
      <c r="AD644" s="195">
        <f>SUMIF($C$14:C643,C644,$AC$14:AC643)</f>
        <v>0</v>
      </c>
      <c r="AE644" s="15">
        <f t="shared" si="217"/>
        <v>10000</v>
      </c>
      <c r="AF644" s="195">
        <f t="shared" si="218"/>
        <v>0</v>
      </c>
    </row>
    <row r="645" spans="1:32" s="30" customFormat="1" x14ac:dyDescent="0.25">
      <c r="A645" s="19">
        <v>631</v>
      </c>
      <c r="B645" s="20"/>
      <c r="C645" s="123"/>
      <c r="D645" s="20"/>
      <c r="E645" s="20"/>
      <c r="F645" s="20"/>
      <c r="G645" s="140"/>
      <c r="H645" s="197">
        <f t="shared" si="205"/>
        <v>0</v>
      </c>
      <c r="I645" s="135" t="str">
        <f t="shared" si="206"/>
        <v/>
      </c>
      <c r="J645" s="92" t="b">
        <f t="shared" si="207"/>
        <v>0</v>
      </c>
      <c r="K645" s="92" t="str">
        <f t="shared" si="208"/>
        <v/>
      </c>
      <c r="L645" s="92" t="b">
        <f>IF(C645="",FALSE,IFERROR(NOT(MATCH(C645,'Anställda och korttidsarbete'!$C:$C,0)&gt;0),TRUE))</f>
        <v>0</v>
      </c>
      <c r="M645" s="92" t="str">
        <f t="shared" si="209"/>
        <v/>
      </c>
      <c r="N645" s="92" t="b">
        <f t="shared" si="210"/>
        <v>0</v>
      </c>
      <c r="O645" s="92" t="str">
        <f t="shared" si="211"/>
        <v/>
      </c>
      <c r="P645" s="13" t="b">
        <f t="shared" si="212"/>
        <v>0</v>
      </c>
      <c r="Q645" s="92" t="str">
        <f t="shared" si="213"/>
        <v/>
      </c>
      <c r="R645" s="92" t="b">
        <f t="shared" si="214"/>
        <v>0</v>
      </c>
      <c r="S645" s="94" t="e">
        <f t="shared" si="198"/>
        <v>#VALUE!</v>
      </c>
      <c r="T645" s="94" t="e">
        <f t="shared" si="199"/>
        <v>#VALUE!</v>
      </c>
      <c r="U645" s="94" t="e">
        <f t="shared" si="200"/>
        <v>#VALUE!</v>
      </c>
      <c r="V645" s="95" t="e">
        <f t="shared" si="201"/>
        <v>#VALUE!</v>
      </c>
      <c r="W645" s="95" t="e">
        <f t="shared" si="215"/>
        <v>#VALUE!</v>
      </c>
      <c r="X645" s="95" t="b">
        <f t="shared" si="219"/>
        <v>0</v>
      </c>
      <c r="Y645" s="76" t="str">
        <f t="shared" si="202"/>
        <v/>
      </c>
      <c r="Z645" s="94" t="e" cm="1">
        <f t="array" aca="1" ref="Z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AA645" s="94" t="str">
        <f t="shared" si="203"/>
        <v/>
      </c>
      <c r="AB645" s="96" t="b">
        <f t="shared" si="204"/>
        <v>0</v>
      </c>
      <c r="AC645" s="195">
        <f t="shared" si="216"/>
        <v>0</v>
      </c>
      <c r="AD645" s="195">
        <f>SUMIF($C$14:C644,C645,$AC$14:AC644)</f>
        <v>0</v>
      </c>
      <c r="AE645" s="15">
        <f t="shared" si="217"/>
        <v>10000</v>
      </c>
      <c r="AF645" s="195">
        <f t="shared" si="218"/>
        <v>0</v>
      </c>
    </row>
    <row r="646" spans="1:32" s="30" customFormat="1" x14ac:dyDescent="0.25">
      <c r="A646" s="19">
        <v>632</v>
      </c>
      <c r="B646" s="20"/>
      <c r="C646" s="123"/>
      <c r="D646" s="20"/>
      <c r="E646" s="20"/>
      <c r="F646" s="20"/>
      <c r="G646" s="140"/>
      <c r="H646" s="197">
        <f t="shared" si="205"/>
        <v>0</v>
      </c>
      <c r="I646" s="135" t="str">
        <f t="shared" si="206"/>
        <v/>
      </c>
      <c r="J646" s="92" t="b">
        <f t="shared" si="207"/>
        <v>0</v>
      </c>
      <c r="K646" s="92" t="str">
        <f t="shared" si="208"/>
        <v/>
      </c>
      <c r="L646" s="92" t="b">
        <f>IF(C646="",FALSE,IFERROR(NOT(MATCH(C646,'Anställda och korttidsarbete'!$C:$C,0)&gt;0),TRUE))</f>
        <v>0</v>
      </c>
      <c r="M646" s="92" t="str">
        <f t="shared" si="209"/>
        <v/>
      </c>
      <c r="N646" s="92" t="b">
        <f t="shared" si="210"/>
        <v>0</v>
      </c>
      <c r="O646" s="92" t="str">
        <f t="shared" si="211"/>
        <v/>
      </c>
      <c r="P646" s="13" t="b">
        <f t="shared" si="212"/>
        <v>0</v>
      </c>
      <c r="Q646" s="92" t="str">
        <f t="shared" si="213"/>
        <v/>
      </c>
      <c r="R646" s="92" t="b">
        <f t="shared" si="214"/>
        <v>0</v>
      </c>
      <c r="S646" s="94" t="e">
        <f t="shared" si="198"/>
        <v>#VALUE!</v>
      </c>
      <c r="T646" s="94" t="e">
        <f t="shared" si="199"/>
        <v>#VALUE!</v>
      </c>
      <c r="U646" s="94" t="e">
        <f t="shared" si="200"/>
        <v>#VALUE!</v>
      </c>
      <c r="V646" s="95" t="e">
        <f t="shared" si="201"/>
        <v>#VALUE!</v>
      </c>
      <c r="W646" s="95" t="e">
        <f t="shared" si="215"/>
        <v>#VALUE!</v>
      </c>
      <c r="X646" s="95" t="b">
        <f t="shared" si="219"/>
        <v>0</v>
      </c>
      <c r="Y646" s="76" t="str">
        <f t="shared" si="202"/>
        <v/>
      </c>
      <c r="Z646" s="94" t="e" cm="1">
        <f t="array" aca="1" ref="Z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AA646" s="94" t="str">
        <f t="shared" si="203"/>
        <v/>
      </c>
      <c r="AB646" s="96" t="b">
        <f t="shared" si="204"/>
        <v>0</v>
      </c>
      <c r="AC646" s="195">
        <f t="shared" si="216"/>
        <v>0</v>
      </c>
      <c r="AD646" s="195">
        <f>SUMIF($C$14:C645,C646,$AC$14:AC645)</f>
        <v>0</v>
      </c>
      <c r="AE646" s="15">
        <f t="shared" si="217"/>
        <v>10000</v>
      </c>
      <c r="AF646" s="195">
        <f t="shared" si="218"/>
        <v>0</v>
      </c>
    </row>
    <row r="647" spans="1:32" s="30" customFormat="1" x14ac:dyDescent="0.25">
      <c r="A647" s="19">
        <v>633</v>
      </c>
      <c r="B647" s="20"/>
      <c r="C647" s="123"/>
      <c r="D647" s="20"/>
      <c r="E647" s="20"/>
      <c r="F647" s="20"/>
      <c r="G647" s="140"/>
      <c r="H647" s="197">
        <f t="shared" si="205"/>
        <v>0</v>
      </c>
      <c r="I647" s="135" t="str">
        <f t="shared" si="206"/>
        <v/>
      </c>
      <c r="J647" s="92" t="b">
        <f t="shared" si="207"/>
        <v>0</v>
      </c>
      <c r="K647" s="92" t="str">
        <f t="shared" si="208"/>
        <v/>
      </c>
      <c r="L647" s="92" t="b">
        <f>IF(C647="",FALSE,IFERROR(NOT(MATCH(C647,'Anställda och korttidsarbete'!$C:$C,0)&gt;0),TRUE))</f>
        <v>0</v>
      </c>
      <c r="M647" s="92" t="str">
        <f t="shared" si="209"/>
        <v/>
      </c>
      <c r="N647" s="92" t="b">
        <f t="shared" si="210"/>
        <v>0</v>
      </c>
      <c r="O647" s="92" t="str">
        <f t="shared" si="211"/>
        <v/>
      </c>
      <c r="P647" s="13" t="b">
        <f t="shared" si="212"/>
        <v>0</v>
      </c>
      <c r="Q647" s="92" t="str">
        <f t="shared" si="213"/>
        <v/>
      </c>
      <c r="R647" s="92" t="b">
        <f t="shared" si="214"/>
        <v>0</v>
      </c>
      <c r="S647" s="94" t="e">
        <f t="shared" si="198"/>
        <v>#VALUE!</v>
      </c>
      <c r="T647" s="94" t="e">
        <f t="shared" si="199"/>
        <v>#VALUE!</v>
      </c>
      <c r="U647" s="94" t="e">
        <f t="shared" si="200"/>
        <v>#VALUE!</v>
      </c>
      <c r="V647" s="95" t="e">
        <f t="shared" si="201"/>
        <v>#VALUE!</v>
      </c>
      <c r="W647" s="95" t="e">
        <f t="shared" si="215"/>
        <v>#VALUE!</v>
      </c>
      <c r="X647" s="95" t="b">
        <f t="shared" si="219"/>
        <v>0</v>
      </c>
      <c r="Y647" s="76" t="str">
        <f t="shared" si="202"/>
        <v/>
      </c>
      <c r="Z647" s="94" t="e" cm="1">
        <f t="array" aca="1" ref="Z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AA647" s="94" t="str">
        <f t="shared" si="203"/>
        <v/>
      </c>
      <c r="AB647" s="96" t="b">
        <f t="shared" si="204"/>
        <v>0</v>
      </c>
      <c r="AC647" s="195">
        <f t="shared" si="216"/>
        <v>0</v>
      </c>
      <c r="AD647" s="195">
        <f>SUMIF($C$14:C646,C647,$AC$14:AC646)</f>
        <v>0</v>
      </c>
      <c r="AE647" s="15">
        <f t="shared" si="217"/>
        <v>10000</v>
      </c>
      <c r="AF647" s="195">
        <f t="shared" si="218"/>
        <v>0</v>
      </c>
    </row>
    <row r="648" spans="1:32" s="30" customFormat="1" x14ac:dyDescent="0.25">
      <c r="A648" s="19">
        <v>634</v>
      </c>
      <c r="B648" s="20"/>
      <c r="C648" s="123"/>
      <c r="D648" s="20"/>
      <c r="E648" s="20"/>
      <c r="F648" s="20"/>
      <c r="G648" s="140"/>
      <c r="H648" s="197">
        <f t="shared" si="205"/>
        <v>0</v>
      </c>
      <c r="I648" s="135" t="str">
        <f t="shared" si="206"/>
        <v/>
      </c>
      <c r="J648" s="92" t="b">
        <f t="shared" si="207"/>
        <v>0</v>
      </c>
      <c r="K648" s="92" t="str">
        <f t="shared" si="208"/>
        <v/>
      </c>
      <c r="L648" s="92" t="b">
        <f>IF(C648="",FALSE,IFERROR(NOT(MATCH(C648,'Anställda och korttidsarbete'!$C:$C,0)&gt;0),TRUE))</f>
        <v>0</v>
      </c>
      <c r="M648" s="92" t="str">
        <f t="shared" si="209"/>
        <v/>
      </c>
      <c r="N648" s="92" t="b">
        <f t="shared" si="210"/>
        <v>0</v>
      </c>
      <c r="O648" s="92" t="str">
        <f t="shared" si="211"/>
        <v/>
      </c>
      <c r="P648" s="13" t="b">
        <f t="shared" si="212"/>
        <v>0</v>
      </c>
      <c r="Q648" s="92" t="str">
        <f t="shared" si="213"/>
        <v/>
      </c>
      <c r="R648" s="92" t="b">
        <f t="shared" si="214"/>
        <v>0</v>
      </c>
      <c r="S648" s="94" t="e">
        <f t="shared" si="198"/>
        <v>#VALUE!</v>
      </c>
      <c r="T648" s="94" t="e">
        <f t="shared" si="199"/>
        <v>#VALUE!</v>
      </c>
      <c r="U648" s="94" t="e">
        <f t="shared" si="200"/>
        <v>#VALUE!</v>
      </c>
      <c r="V648" s="95" t="e">
        <f t="shared" si="201"/>
        <v>#VALUE!</v>
      </c>
      <c r="W648" s="95" t="e">
        <f t="shared" si="215"/>
        <v>#VALUE!</v>
      </c>
      <c r="X648" s="95" t="b">
        <f t="shared" si="219"/>
        <v>0</v>
      </c>
      <c r="Y648" s="76" t="str">
        <f t="shared" si="202"/>
        <v/>
      </c>
      <c r="Z648" s="94" t="e" cm="1">
        <f t="array" aca="1" ref="Z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AA648" s="94" t="str">
        <f t="shared" si="203"/>
        <v/>
      </c>
      <c r="AB648" s="96" t="b">
        <f t="shared" si="204"/>
        <v>0</v>
      </c>
      <c r="AC648" s="195">
        <f t="shared" si="216"/>
        <v>0</v>
      </c>
      <c r="AD648" s="195">
        <f>SUMIF($C$14:C647,C648,$AC$14:AC647)</f>
        <v>0</v>
      </c>
      <c r="AE648" s="15">
        <f t="shared" si="217"/>
        <v>10000</v>
      </c>
      <c r="AF648" s="195">
        <f t="shared" si="218"/>
        <v>0</v>
      </c>
    </row>
    <row r="649" spans="1:32" s="30" customFormat="1" x14ac:dyDescent="0.25">
      <c r="A649" s="19">
        <v>635</v>
      </c>
      <c r="B649" s="20"/>
      <c r="C649" s="123"/>
      <c r="D649" s="20"/>
      <c r="E649" s="20"/>
      <c r="F649" s="20"/>
      <c r="G649" s="140"/>
      <c r="H649" s="197">
        <f t="shared" si="205"/>
        <v>0</v>
      </c>
      <c r="I649" s="135" t="str">
        <f t="shared" si="206"/>
        <v/>
      </c>
      <c r="J649" s="92" t="b">
        <f t="shared" si="207"/>
        <v>0</v>
      </c>
      <c r="K649" s="92" t="str">
        <f t="shared" si="208"/>
        <v/>
      </c>
      <c r="L649" s="92" t="b">
        <f>IF(C649="",FALSE,IFERROR(NOT(MATCH(C649,'Anställda och korttidsarbete'!$C:$C,0)&gt;0),TRUE))</f>
        <v>0</v>
      </c>
      <c r="M649" s="92" t="str">
        <f t="shared" si="209"/>
        <v/>
      </c>
      <c r="N649" s="92" t="b">
        <f t="shared" si="210"/>
        <v>0</v>
      </c>
      <c r="O649" s="92" t="str">
        <f t="shared" si="211"/>
        <v/>
      </c>
      <c r="P649" s="13" t="b">
        <f t="shared" si="212"/>
        <v>0</v>
      </c>
      <c r="Q649" s="92" t="str">
        <f t="shared" si="213"/>
        <v/>
      </c>
      <c r="R649" s="92" t="b">
        <f t="shared" si="214"/>
        <v>0</v>
      </c>
      <c r="S649" s="94" t="e">
        <f t="shared" si="198"/>
        <v>#VALUE!</v>
      </c>
      <c r="T649" s="94" t="e">
        <f t="shared" si="199"/>
        <v>#VALUE!</v>
      </c>
      <c r="U649" s="94" t="e">
        <f t="shared" si="200"/>
        <v>#VALUE!</v>
      </c>
      <c r="V649" s="95" t="e">
        <f t="shared" si="201"/>
        <v>#VALUE!</v>
      </c>
      <c r="W649" s="95" t="e">
        <f t="shared" si="215"/>
        <v>#VALUE!</v>
      </c>
      <c r="X649" s="95" t="b">
        <f t="shared" si="219"/>
        <v>0</v>
      </c>
      <c r="Y649" s="76" t="str">
        <f t="shared" si="202"/>
        <v/>
      </c>
      <c r="Z649" s="94" t="e" cm="1">
        <f t="array" aca="1" ref="Z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AA649" s="94" t="str">
        <f t="shared" si="203"/>
        <v/>
      </c>
      <c r="AB649" s="96" t="b">
        <f t="shared" si="204"/>
        <v>0</v>
      </c>
      <c r="AC649" s="195">
        <f t="shared" si="216"/>
        <v>0</v>
      </c>
      <c r="AD649" s="195">
        <f>SUMIF($C$14:C648,C649,$AC$14:AC648)</f>
        <v>0</v>
      </c>
      <c r="AE649" s="15">
        <f t="shared" si="217"/>
        <v>10000</v>
      </c>
      <c r="AF649" s="195">
        <f t="shared" si="218"/>
        <v>0</v>
      </c>
    </row>
    <row r="650" spans="1:32" s="30" customFormat="1" x14ac:dyDescent="0.25">
      <c r="A650" s="19">
        <v>636</v>
      </c>
      <c r="B650" s="20"/>
      <c r="C650" s="123"/>
      <c r="D650" s="20"/>
      <c r="E650" s="20"/>
      <c r="F650" s="20"/>
      <c r="G650" s="140"/>
      <c r="H650" s="197">
        <f t="shared" si="205"/>
        <v>0</v>
      </c>
      <c r="I650" s="135" t="str">
        <f t="shared" si="206"/>
        <v/>
      </c>
      <c r="J650" s="92" t="b">
        <f t="shared" si="207"/>
        <v>0</v>
      </c>
      <c r="K650" s="92" t="str">
        <f t="shared" si="208"/>
        <v/>
      </c>
      <c r="L650" s="92" t="b">
        <f>IF(C650="",FALSE,IFERROR(NOT(MATCH(C650,'Anställda och korttidsarbete'!$C:$C,0)&gt;0),TRUE))</f>
        <v>0</v>
      </c>
      <c r="M650" s="92" t="str">
        <f t="shared" si="209"/>
        <v/>
      </c>
      <c r="N650" s="92" t="b">
        <f t="shared" si="210"/>
        <v>0</v>
      </c>
      <c r="O650" s="92" t="str">
        <f t="shared" si="211"/>
        <v/>
      </c>
      <c r="P650" s="13" t="b">
        <f t="shared" si="212"/>
        <v>0</v>
      </c>
      <c r="Q650" s="92" t="str">
        <f t="shared" si="213"/>
        <v/>
      </c>
      <c r="R650" s="92" t="b">
        <f t="shared" si="214"/>
        <v>0</v>
      </c>
      <c r="S650" s="94" t="e">
        <f t="shared" si="198"/>
        <v>#VALUE!</v>
      </c>
      <c r="T650" s="94" t="e">
        <f t="shared" si="199"/>
        <v>#VALUE!</v>
      </c>
      <c r="U650" s="94" t="e">
        <f t="shared" si="200"/>
        <v>#VALUE!</v>
      </c>
      <c r="V650" s="95" t="e">
        <f t="shared" si="201"/>
        <v>#VALUE!</v>
      </c>
      <c r="W650" s="95" t="e">
        <f t="shared" si="215"/>
        <v>#VALUE!</v>
      </c>
      <c r="X650" s="95" t="b">
        <f t="shared" si="219"/>
        <v>0</v>
      </c>
      <c r="Y650" s="76" t="str">
        <f t="shared" si="202"/>
        <v/>
      </c>
      <c r="Z650" s="94" t="e" cm="1">
        <f t="array" aca="1" ref="Z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AA650" s="94" t="str">
        <f t="shared" si="203"/>
        <v/>
      </c>
      <c r="AB650" s="96" t="b">
        <f t="shared" si="204"/>
        <v>0</v>
      </c>
      <c r="AC650" s="195">
        <f t="shared" si="216"/>
        <v>0</v>
      </c>
      <c r="AD650" s="195">
        <f>SUMIF($C$14:C649,C650,$AC$14:AC649)</f>
        <v>0</v>
      </c>
      <c r="AE650" s="15">
        <f t="shared" si="217"/>
        <v>10000</v>
      </c>
      <c r="AF650" s="195">
        <f t="shared" si="218"/>
        <v>0</v>
      </c>
    </row>
    <row r="651" spans="1:32" s="30" customFormat="1" x14ac:dyDescent="0.25">
      <c r="A651" s="19">
        <v>637</v>
      </c>
      <c r="B651" s="20"/>
      <c r="C651" s="123"/>
      <c r="D651" s="20"/>
      <c r="E651" s="20"/>
      <c r="F651" s="20"/>
      <c r="G651" s="140"/>
      <c r="H651" s="197">
        <f t="shared" si="205"/>
        <v>0</v>
      </c>
      <c r="I651" s="135" t="str">
        <f t="shared" si="206"/>
        <v/>
      </c>
      <c r="J651" s="92" t="b">
        <f t="shared" si="207"/>
        <v>0</v>
      </c>
      <c r="K651" s="92" t="str">
        <f t="shared" si="208"/>
        <v/>
      </c>
      <c r="L651" s="92" t="b">
        <f>IF(C651="",FALSE,IFERROR(NOT(MATCH(C651,'Anställda och korttidsarbete'!$C:$C,0)&gt;0),TRUE))</f>
        <v>0</v>
      </c>
      <c r="M651" s="92" t="str">
        <f t="shared" si="209"/>
        <v/>
      </c>
      <c r="N651" s="92" t="b">
        <f t="shared" si="210"/>
        <v>0</v>
      </c>
      <c r="O651" s="92" t="str">
        <f t="shared" si="211"/>
        <v/>
      </c>
      <c r="P651" s="13" t="b">
        <f t="shared" si="212"/>
        <v>0</v>
      </c>
      <c r="Q651" s="92" t="str">
        <f t="shared" si="213"/>
        <v/>
      </c>
      <c r="R651" s="92" t="b">
        <f t="shared" si="214"/>
        <v>0</v>
      </c>
      <c r="S651" s="94" t="e">
        <f t="shared" si="198"/>
        <v>#VALUE!</v>
      </c>
      <c r="T651" s="94" t="e">
        <f t="shared" si="199"/>
        <v>#VALUE!</v>
      </c>
      <c r="U651" s="94" t="e">
        <f t="shared" si="200"/>
        <v>#VALUE!</v>
      </c>
      <c r="V651" s="95" t="e">
        <f t="shared" si="201"/>
        <v>#VALUE!</v>
      </c>
      <c r="W651" s="95" t="e">
        <f t="shared" si="215"/>
        <v>#VALUE!</v>
      </c>
      <c r="X651" s="95" t="b">
        <f t="shared" si="219"/>
        <v>0</v>
      </c>
      <c r="Y651" s="76" t="str">
        <f t="shared" si="202"/>
        <v/>
      </c>
      <c r="Z651" s="94" t="e" cm="1">
        <f t="array" aca="1" ref="Z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AA651" s="94" t="str">
        <f t="shared" si="203"/>
        <v/>
      </c>
      <c r="AB651" s="96" t="b">
        <f t="shared" si="204"/>
        <v>0</v>
      </c>
      <c r="AC651" s="195">
        <f t="shared" si="216"/>
        <v>0</v>
      </c>
      <c r="AD651" s="195">
        <f>SUMIF($C$14:C650,C651,$AC$14:AC650)</f>
        <v>0</v>
      </c>
      <c r="AE651" s="15">
        <f t="shared" si="217"/>
        <v>10000</v>
      </c>
      <c r="AF651" s="195">
        <f t="shared" si="218"/>
        <v>0</v>
      </c>
    </row>
    <row r="652" spans="1:32" s="30" customFormat="1" x14ac:dyDescent="0.25">
      <c r="A652" s="19">
        <v>638</v>
      </c>
      <c r="B652" s="20"/>
      <c r="C652" s="123"/>
      <c r="D652" s="20"/>
      <c r="E652" s="20"/>
      <c r="F652" s="20"/>
      <c r="G652" s="140"/>
      <c r="H652" s="197">
        <f t="shared" si="205"/>
        <v>0</v>
      </c>
      <c r="I652" s="135" t="str">
        <f t="shared" si="206"/>
        <v/>
      </c>
      <c r="J652" s="92" t="b">
        <f t="shared" si="207"/>
        <v>0</v>
      </c>
      <c r="K652" s="92" t="str">
        <f t="shared" si="208"/>
        <v/>
      </c>
      <c r="L652" s="92" t="b">
        <f>IF(C652="",FALSE,IFERROR(NOT(MATCH(C652,'Anställda och korttidsarbete'!$C:$C,0)&gt;0),TRUE))</f>
        <v>0</v>
      </c>
      <c r="M652" s="92" t="str">
        <f t="shared" si="209"/>
        <v/>
      </c>
      <c r="N652" s="92" t="b">
        <f t="shared" si="210"/>
        <v>0</v>
      </c>
      <c r="O652" s="92" t="str">
        <f t="shared" si="211"/>
        <v/>
      </c>
      <c r="P652" s="13" t="b">
        <f t="shared" si="212"/>
        <v>0</v>
      </c>
      <c r="Q652" s="92" t="str">
        <f t="shared" si="213"/>
        <v/>
      </c>
      <c r="R652" s="92" t="b">
        <f t="shared" si="214"/>
        <v>0</v>
      </c>
      <c r="S652" s="94" t="e">
        <f t="shared" si="198"/>
        <v>#VALUE!</v>
      </c>
      <c r="T652" s="94" t="e">
        <f t="shared" si="199"/>
        <v>#VALUE!</v>
      </c>
      <c r="U652" s="94" t="e">
        <f t="shared" si="200"/>
        <v>#VALUE!</v>
      </c>
      <c r="V652" s="95" t="e">
        <f t="shared" si="201"/>
        <v>#VALUE!</v>
      </c>
      <c r="W652" s="95" t="e">
        <f t="shared" si="215"/>
        <v>#VALUE!</v>
      </c>
      <c r="X652" s="95" t="b">
        <f t="shared" si="219"/>
        <v>0</v>
      </c>
      <c r="Y652" s="76" t="str">
        <f t="shared" si="202"/>
        <v/>
      </c>
      <c r="Z652" s="94" t="e" cm="1">
        <f t="array" aca="1" ref="Z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AA652" s="94" t="str">
        <f t="shared" si="203"/>
        <v/>
      </c>
      <c r="AB652" s="96" t="b">
        <f t="shared" si="204"/>
        <v>0</v>
      </c>
      <c r="AC652" s="195">
        <f t="shared" si="216"/>
        <v>0</v>
      </c>
      <c r="AD652" s="195">
        <f>SUMIF($C$14:C651,C652,$AC$14:AC651)</f>
        <v>0</v>
      </c>
      <c r="AE652" s="15">
        <f t="shared" si="217"/>
        <v>10000</v>
      </c>
      <c r="AF652" s="195">
        <f t="shared" si="218"/>
        <v>0</v>
      </c>
    </row>
    <row r="653" spans="1:32" s="30" customFormat="1" x14ac:dyDescent="0.25">
      <c r="A653" s="19">
        <v>639</v>
      </c>
      <c r="B653" s="20"/>
      <c r="C653" s="123"/>
      <c r="D653" s="20"/>
      <c r="E653" s="20"/>
      <c r="F653" s="20"/>
      <c r="G653" s="140"/>
      <c r="H653" s="197">
        <f t="shared" si="205"/>
        <v>0</v>
      </c>
      <c r="I653" s="135" t="str">
        <f t="shared" si="206"/>
        <v/>
      </c>
      <c r="J653" s="92" t="b">
        <f t="shared" si="207"/>
        <v>0</v>
      </c>
      <c r="K653" s="92" t="str">
        <f t="shared" si="208"/>
        <v/>
      </c>
      <c r="L653" s="92" t="b">
        <f>IF(C653="",FALSE,IFERROR(NOT(MATCH(C653,'Anställda och korttidsarbete'!$C:$C,0)&gt;0),TRUE))</f>
        <v>0</v>
      </c>
      <c r="M653" s="92" t="str">
        <f t="shared" si="209"/>
        <v/>
      </c>
      <c r="N653" s="92" t="b">
        <f t="shared" si="210"/>
        <v>0</v>
      </c>
      <c r="O653" s="92" t="str">
        <f t="shared" si="211"/>
        <v/>
      </c>
      <c r="P653" s="13" t="b">
        <f t="shared" si="212"/>
        <v>0</v>
      </c>
      <c r="Q653" s="92" t="str">
        <f t="shared" si="213"/>
        <v/>
      </c>
      <c r="R653" s="92" t="b">
        <f t="shared" si="214"/>
        <v>0</v>
      </c>
      <c r="S653" s="94" t="e">
        <f t="shared" si="198"/>
        <v>#VALUE!</v>
      </c>
      <c r="T653" s="94" t="e">
        <f t="shared" si="199"/>
        <v>#VALUE!</v>
      </c>
      <c r="U653" s="94" t="e">
        <f t="shared" si="200"/>
        <v>#VALUE!</v>
      </c>
      <c r="V653" s="95" t="e">
        <f t="shared" si="201"/>
        <v>#VALUE!</v>
      </c>
      <c r="W653" s="95" t="e">
        <f t="shared" si="215"/>
        <v>#VALUE!</v>
      </c>
      <c r="X653" s="95" t="b">
        <f t="shared" si="219"/>
        <v>0</v>
      </c>
      <c r="Y653" s="76" t="str">
        <f t="shared" si="202"/>
        <v/>
      </c>
      <c r="Z653" s="94" t="e" cm="1">
        <f t="array" aca="1" ref="Z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AA653" s="94" t="str">
        <f t="shared" si="203"/>
        <v/>
      </c>
      <c r="AB653" s="96" t="b">
        <f t="shared" si="204"/>
        <v>0</v>
      </c>
      <c r="AC653" s="195">
        <f t="shared" si="216"/>
        <v>0</v>
      </c>
      <c r="AD653" s="195">
        <f>SUMIF($C$14:C652,C653,$AC$14:AC652)</f>
        <v>0</v>
      </c>
      <c r="AE653" s="15">
        <f t="shared" si="217"/>
        <v>10000</v>
      </c>
      <c r="AF653" s="195">
        <f t="shared" si="218"/>
        <v>0</v>
      </c>
    </row>
    <row r="654" spans="1:32" s="30" customFormat="1" x14ac:dyDescent="0.25">
      <c r="A654" s="19">
        <v>640</v>
      </c>
      <c r="B654" s="20"/>
      <c r="C654" s="123"/>
      <c r="D654" s="20"/>
      <c r="E654" s="20"/>
      <c r="F654" s="20"/>
      <c r="G654" s="140"/>
      <c r="H654" s="197">
        <f t="shared" si="205"/>
        <v>0</v>
      </c>
      <c r="I654" s="135" t="str">
        <f t="shared" si="206"/>
        <v/>
      </c>
      <c r="J654" s="92" t="b">
        <f t="shared" si="207"/>
        <v>0</v>
      </c>
      <c r="K654" s="92" t="str">
        <f t="shared" si="208"/>
        <v/>
      </c>
      <c r="L654" s="92" t="b">
        <f>IF(C654="",FALSE,IFERROR(NOT(MATCH(C654,'Anställda och korttidsarbete'!$C:$C,0)&gt;0),TRUE))</f>
        <v>0</v>
      </c>
      <c r="M654" s="92" t="str">
        <f t="shared" si="209"/>
        <v/>
      </c>
      <c r="N654" s="92" t="b">
        <f t="shared" si="210"/>
        <v>0</v>
      </c>
      <c r="O654" s="92" t="str">
        <f t="shared" si="211"/>
        <v/>
      </c>
      <c r="P654" s="13" t="b">
        <f t="shared" si="212"/>
        <v>0</v>
      </c>
      <c r="Q654" s="92" t="str">
        <f t="shared" si="213"/>
        <v/>
      </c>
      <c r="R654" s="92" t="b">
        <f t="shared" si="214"/>
        <v>0</v>
      </c>
      <c r="S654" s="94" t="e">
        <f t="shared" si="198"/>
        <v>#VALUE!</v>
      </c>
      <c r="T654" s="94" t="e">
        <f t="shared" si="199"/>
        <v>#VALUE!</v>
      </c>
      <c r="U654" s="94" t="e">
        <f t="shared" si="200"/>
        <v>#VALUE!</v>
      </c>
      <c r="V654" s="95" t="e">
        <f t="shared" si="201"/>
        <v>#VALUE!</v>
      </c>
      <c r="W654" s="95" t="e">
        <f t="shared" si="215"/>
        <v>#VALUE!</v>
      </c>
      <c r="X654" s="95" t="b">
        <f t="shared" si="219"/>
        <v>0</v>
      </c>
      <c r="Y654" s="76" t="str">
        <f t="shared" si="202"/>
        <v/>
      </c>
      <c r="Z654" s="94" t="e" cm="1">
        <f t="array" aca="1" ref="Z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AA654" s="94" t="str">
        <f t="shared" si="203"/>
        <v/>
      </c>
      <c r="AB654" s="96" t="b">
        <f t="shared" si="204"/>
        <v>0</v>
      </c>
      <c r="AC654" s="195">
        <f t="shared" si="216"/>
        <v>0</v>
      </c>
      <c r="AD654" s="195">
        <f>SUMIF($C$14:C653,C654,$AC$14:AC653)</f>
        <v>0</v>
      </c>
      <c r="AE654" s="15">
        <f t="shared" si="217"/>
        <v>10000</v>
      </c>
      <c r="AF654" s="195">
        <f t="shared" si="218"/>
        <v>0</v>
      </c>
    </row>
    <row r="655" spans="1:32" s="30" customFormat="1" x14ac:dyDescent="0.25">
      <c r="A655" s="19">
        <v>641</v>
      </c>
      <c r="B655" s="20"/>
      <c r="C655" s="123"/>
      <c r="D655" s="20"/>
      <c r="E655" s="20"/>
      <c r="F655" s="20"/>
      <c r="G655" s="140"/>
      <c r="H655" s="197">
        <f t="shared" si="205"/>
        <v>0</v>
      </c>
      <c r="I655" s="135" t="str">
        <f t="shared" si="206"/>
        <v/>
      </c>
      <c r="J655" s="92" t="b">
        <f t="shared" si="207"/>
        <v>0</v>
      </c>
      <c r="K655" s="92" t="str">
        <f t="shared" si="208"/>
        <v/>
      </c>
      <c r="L655" s="92" t="b">
        <f>IF(C655="",FALSE,IFERROR(NOT(MATCH(C655,'Anställda och korttidsarbete'!$C:$C,0)&gt;0),TRUE))</f>
        <v>0</v>
      </c>
      <c r="M655" s="92" t="str">
        <f t="shared" si="209"/>
        <v/>
      </c>
      <c r="N655" s="92" t="b">
        <f t="shared" si="210"/>
        <v>0</v>
      </c>
      <c r="O655" s="92" t="str">
        <f t="shared" si="211"/>
        <v/>
      </c>
      <c r="P655" s="13" t="b">
        <f t="shared" si="212"/>
        <v>0</v>
      </c>
      <c r="Q655" s="92" t="str">
        <f t="shared" si="213"/>
        <v/>
      </c>
      <c r="R655" s="92" t="b">
        <f t="shared" si="214"/>
        <v>0</v>
      </c>
      <c r="S655" s="94" t="e">
        <f t="shared" ref="S655:S718" si="220">VALUE(LEFT(C655,2))</f>
        <v>#VALUE!</v>
      </c>
      <c r="T655" s="94" t="e">
        <f t="shared" ref="T655:T718" si="221">VALUE(MID(C655,3,2))</f>
        <v>#VALUE!</v>
      </c>
      <c r="U655" s="94" t="e">
        <f t="shared" ref="U655:U718" si="222">TEXT(IF(VALUE(MID(C655,5,2))&gt;31,MID(C655,5,2)-60,VALUE(MID(C655,5,2))),"00")</f>
        <v>#VALUE!</v>
      </c>
      <c r="V655" s="95" t="e">
        <f t="shared" ref="V655:V718" si="223">DATEVALUE(IF(VALUE(LEFT(C655,2))&lt;20,20,19)&amp;TEXT(S655,"00")&amp;"/"&amp;T655&amp;"/"&amp;U655)</f>
        <v>#VALUE!</v>
      </c>
      <c r="W655" s="95" t="e">
        <f t="shared" si="215"/>
        <v>#VALUE!</v>
      </c>
      <c r="X655" s="95" t="b">
        <f t="shared" si="219"/>
        <v>0</v>
      </c>
      <c r="Y655" s="76" t="str">
        <f t="shared" ref="Y655:Y718" si="224">RIGHT(C655,1)</f>
        <v/>
      </c>
      <c r="Z655" s="94" t="e" cm="1">
        <f t="array" aca="1" ref="Z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AA655" s="94" t="str">
        <f t="shared" ref="AA655:AA718" si="225">IF(C655="","",Z655=Y655)</f>
        <v/>
      </c>
      <c r="AB655" s="96" t="b">
        <f t="shared" ref="AB655:AB718" si="226">IFERROR(NOT(IF(OR(C655&lt;&gt;"",B655&lt;&gt;""),AND(X655,AA655),TRUE)),TRUE)</f>
        <v>0</v>
      </c>
      <c r="AC655" s="195">
        <f t="shared" si="216"/>
        <v>0</v>
      </c>
      <c r="AD655" s="195">
        <f>SUMIF($C$14:C654,C655,$AC$14:AC654)</f>
        <v>0</v>
      </c>
      <c r="AE655" s="15">
        <f t="shared" si="217"/>
        <v>10000</v>
      </c>
      <c r="AF655" s="195">
        <f t="shared" si="218"/>
        <v>0</v>
      </c>
    </row>
    <row r="656" spans="1:32" s="30" customFormat="1" x14ac:dyDescent="0.25">
      <c r="A656" s="19">
        <v>642</v>
      </c>
      <c r="B656" s="20"/>
      <c r="C656" s="123"/>
      <c r="D656" s="20"/>
      <c r="E656" s="20"/>
      <c r="F656" s="20"/>
      <c r="G656" s="140"/>
      <c r="H656" s="197">
        <f t="shared" ref="H656:H719" si="227">IF(R656,0,IF(ROUNDUP(AF656,0)&lt;0,0,ROUNDUP(AF656,0)))</f>
        <v>0</v>
      </c>
      <c r="I656" s="135" t="str">
        <f t="shared" ref="I656:I719" si="228">IF(K656="","",K656&amp;". ")&amp;IF(M656="","",M656&amp;". ")&amp;IF(O656="","",O656&amp;". ")</f>
        <v/>
      </c>
      <c r="J656" s="92" t="b">
        <f t="shared" ref="J656:J719" si="229">AB656</f>
        <v>0</v>
      </c>
      <c r="K656" s="92" t="str">
        <f t="shared" ref="K656:K719" si="230">IF(J656,$K$13,"")</f>
        <v/>
      </c>
      <c r="L656" s="92" t="b">
        <f>IF(C656="",FALSE,IFERROR(NOT(MATCH(C656,'Anställda och korttidsarbete'!$C:$C,0)&gt;0),TRUE))</f>
        <v>0</v>
      </c>
      <c r="M656" s="92" t="str">
        <f t="shared" ref="M656:M719" si="231">IF(L656,$M$13,"")</f>
        <v/>
      </c>
      <c r="N656" s="92" t="b">
        <f t="shared" ref="N656:N719" si="232">IF(AC656&lt;&gt;AF656,TRUE,FALSE)</f>
        <v>0</v>
      </c>
      <c r="O656" s="92" t="str">
        <f t="shared" ref="O656:O719" si="233">IF(N656,$O$13,"")</f>
        <v/>
      </c>
      <c r="P656" s="13" t="b">
        <f t="shared" ref="P656:P719" si="234">AND(COUNTA(B656:G656)&gt;0,OR(B656="",C656="",D656="",E656="",F656="",G656=""))</f>
        <v>0</v>
      </c>
      <c r="Q656" s="92" t="str">
        <f t="shared" ref="Q656:Q719" si="235">IF(P656,Q$13,"")</f>
        <v/>
      </c>
      <c r="R656" s="92" t="b">
        <f t="shared" ref="R656:R719" si="236">OR(J656,L656,P656)</f>
        <v>0</v>
      </c>
      <c r="S656" s="94" t="e">
        <f t="shared" si="220"/>
        <v>#VALUE!</v>
      </c>
      <c r="T656" s="94" t="e">
        <f t="shared" si="221"/>
        <v>#VALUE!</v>
      </c>
      <c r="U656" s="94" t="e">
        <f t="shared" si="222"/>
        <v>#VALUE!</v>
      </c>
      <c r="V656" s="95" t="e">
        <f t="shared" si="223"/>
        <v>#VALUE!</v>
      </c>
      <c r="W656" s="95" t="e">
        <f t="shared" ref="W656:W719" si="237">DATE(S656,T656,U656)</f>
        <v>#VALUE!</v>
      </c>
      <c r="X656" s="95" t="b">
        <f t="shared" si="219"/>
        <v>0</v>
      </c>
      <c r="Y656" s="76" t="str">
        <f t="shared" si="224"/>
        <v/>
      </c>
      <c r="Z656" s="94" t="e" cm="1">
        <f t="array" aca="1" ref="Z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AA656" s="94" t="str">
        <f t="shared" si="225"/>
        <v/>
      </c>
      <c r="AB656" s="96" t="b">
        <f t="shared" si="226"/>
        <v>0</v>
      </c>
      <c r="AC656" s="195">
        <f t="shared" ref="AC656:AC719" si="238">MIN(G656*60%,10000)</f>
        <v>0</v>
      </c>
      <c r="AD656" s="195">
        <f>SUMIF($C$14:C655,C656,$AC$14:AC655)</f>
        <v>0</v>
      </c>
      <c r="AE656" s="15">
        <f t="shared" ref="AE656:AE719" si="239">10000-AD656</f>
        <v>10000</v>
      </c>
      <c r="AF656" s="195">
        <f t="shared" ref="AF656:AF719" si="240">IF(AE656=10000,AC656,MIN(AE656,AC656))</f>
        <v>0</v>
      </c>
    </row>
    <row r="657" spans="1:32" s="30" customFormat="1" x14ac:dyDescent="0.25">
      <c r="A657" s="19">
        <v>643</v>
      </c>
      <c r="B657" s="20"/>
      <c r="C657" s="123"/>
      <c r="D657" s="20"/>
      <c r="E657" s="20"/>
      <c r="F657" s="20"/>
      <c r="G657" s="140"/>
      <c r="H657" s="197">
        <f t="shared" si="227"/>
        <v>0</v>
      </c>
      <c r="I657" s="135" t="str">
        <f t="shared" si="228"/>
        <v/>
      </c>
      <c r="J657" s="92" t="b">
        <f t="shared" si="229"/>
        <v>0</v>
      </c>
      <c r="K657" s="92" t="str">
        <f t="shared" si="230"/>
        <v/>
      </c>
      <c r="L657" s="92" t="b">
        <f>IF(C657="",FALSE,IFERROR(NOT(MATCH(C657,'Anställda och korttidsarbete'!$C:$C,0)&gt;0),TRUE))</f>
        <v>0</v>
      </c>
      <c r="M657" s="92" t="str">
        <f t="shared" si="231"/>
        <v/>
      </c>
      <c r="N657" s="92" t="b">
        <f t="shared" si="232"/>
        <v>0</v>
      </c>
      <c r="O657" s="92" t="str">
        <f t="shared" si="233"/>
        <v/>
      </c>
      <c r="P657" s="13" t="b">
        <f t="shared" si="234"/>
        <v>0</v>
      </c>
      <c r="Q657" s="92" t="str">
        <f t="shared" si="235"/>
        <v/>
      </c>
      <c r="R657" s="92" t="b">
        <f t="shared" si="236"/>
        <v>0</v>
      </c>
      <c r="S657" s="94" t="e">
        <f t="shared" si="220"/>
        <v>#VALUE!</v>
      </c>
      <c r="T657" s="94" t="e">
        <f t="shared" si="221"/>
        <v>#VALUE!</v>
      </c>
      <c r="U657" s="94" t="e">
        <f t="shared" si="222"/>
        <v>#VALUE!</v>
      </c>
      <c r="V657" s="95" t="e">
        <f t="shared" si="223"/>
        <v>#VALUE!</v>
      </c>
      <c r="W657" s="95" t="e">
        <f t="shared" si="237"/>
        <v>#VALUE!</v>
      </c>
      <c r="X657" s="95" t="b">
        <f t="shared" ref="X657:X720" si="241">NOT(ISERR(AND(T657&lt;13,VALUE(U657)&lt;31,V657=W657)))</f>
        <v>0</v>
      </c>
      <c r="Y657" s="76" t="str">
        <f t="shared" si="224"/>
        <v/>
      </c>
      <c r="Z657" s="94" t="e" cm="1">
        <f t="array" aca="1" ref="Z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AA657" s="94" t="str">
        <f t="shared" si="225"/>
        <v/>
      </c>
      <c r="AB657" s="96" t="b">
        <f t="shared" si="226"/>
        <v>0</v>
      </c>
      <c r="AC657" s="195">
        <f t="shared" si="238"/>
        <v>0</v>
      </c>
      <c r="AD657" s="195">
        <f>SUMIF($C$14:C656,C657,$AC$14:AC656)</f>
        <v>0</v>
      </c>
      <c r="AE657" s="15">
        <f t="shared" si="239"/>
        <v>10000</v>
      </c>
      <c r="AF657" s="195">
        <f t="shared" si="240"/>
        <v>0</v>
      </c>
    </row>
    <row r="658" spans="1:32" s="30" customFormat="1" x14ac:dyDescent="0.25">
      <c r="A658" s="19">
        <v>644</v>
      </c>
      <c r="B658" s="20"/>
      <c r="C658" s="123"/>
      <c r="D658" s="20"/>
      <c r="E658" s="20"/>
      <c r="F658" s="20"/>
      <c r="G658" s="140"/>
      <c r="H658" s="197">
        <f t="shared" si="227"/>
        <v>0</v>
      </c>
      <c r="I658" s="135" t="str">
        <f t="shared" si="228"/>
        <v/>
      </c>
      <c r="J658" s="92" t="b">
        <f t="shared" si="229"/>
        <v>0</v>
      </c>
      <c r="K658" s="92" t="str">
        <f t="shared" si="230"/>
        <v/>
      </c>
      <c r="L658" s="92" t="b">
        <f>IF(C658="",FALSE,IFERROR(NOT(MATCH(C658,'Anställda och korttidsarbete'!$C:$C,0)&gt;0),TRUE))</f>
        <v>0</v>
      </c>
      <c r="M658" s="92" t="str">
        <f t="shared" si="231"/>
        <v/>
      </c>
      <c r="N658" s="92" t="b">
        <f t="shared" si="232"/>
        <v>0</v>
      </c>
      <c r="O658" s="92" t="str">
        <f t="shared" si="233"/>
        <v/>
      </c>
      <c r="P658" s="13" t="b">
        <f t="shared" si="234"/>
        <v>0</v>
      </c>
      <c r="Q658" s="92" t="str">
        <f t="shared" si="235"/>
        <v/>
      </c>
      <c r="R658" s="92" t="b">
        <f t="shared" si="236"/>
        <v>0</v>
      </c>
      <c r="S658" s="94" t="e">
        <f t="shared" si="220"/>
        <v>#VALUE!</v>
      </c>
      <c r="T658" s="94" t="e">
        <f t="shared" si="221"/>
        <v>#VALUE!</v>
      </c>
      <c r="U658" s="94" t="e">
        <f t="shared" si="222"/>
        <v>#VALUE!</v>
      </c>
      <c r="V658" s="95" t="e">
        <f t="shared" si="223"/>
        <v>#VALUE!</v>
      </c>
      <c r="W658" s="95" t="e">
        <f t="shared" si="237"/>
        <v>#VALUE!</v>
      </c>
      <c r="X658" s="95" t="b">
        <f t="shared" si="241"/>
        <v>0</v>
      </c>
      <c r="Y658" s="76" t="str">
        <f t="shared" si="224"/>
        <v/>
      </c>
      <c r="Z658" s="94" t="e" cm="1">
        <f t="array" aca="1" ref="Z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AA658" s="94" t="str">
        <f t="shared" si="225"/>
        <v/>
      </c>
      <c r="AB658" s="96" t="b">
        <f t="shared" si="226"/>
        <v>0</v>
      </c>
      <c r="AC658" s="195">
        <f t="shared" si="238"/>
        <v>0</v>
      </c>
      <c r="AD658" s="195">
        <f>SUMIF($C$14:C657,C658,$AC$14:AC657)</f>
        <v>0</v>
      </c>
      <c r="AE658" s="15">
        <f t="shared" si="239"/>
        <v>10000</v>
      </c>
      <c r="AF658" s="195">
        <f t="shared" si="240"/>
        <v>0</v>
      </c>
    </row>
    <row r="659" spans="1:32" s="30" customFormat="1" x14ac:dyDescent="0.25">
      <c r="A659" s="19">
        <v>645</v>
      </c>
      <c r="B659" s="20"/>
      <c r="C659" s="123"/>
      <c r="D659" s="20"/>
      <c r="E659" s="20"/>
      <c r="F659" s="20"/>
      <c r="G659" s="140"/>
      <c r="H659" s="197">
        <f t="shared" si="227"/>
        <v>0</v>
      </c>
      <c r="I659" s="135" t="str">
        <f t="shared" si="228"/>
        <v/>
      </c>
      <c r="J659" s="92" t="b">
        <f t="shared" si="229"/>
        <v>0</v>
      </c>
      <c r="K659" s="92" t="str">
        <f t="shared" si="230"/>
        <v/>
      </c>
      <c r="L659" s="92" t="b">
        <f>IF(C659="",FALSE,IFERROR(NOT(MATCH(C659,'Anställda och korttidsarbete'!$C:$C,0)&gt;0),TRUE))</f>
        <v>0</v>
      </c>
      <c r="M659" s="92" t="str">
        <f t="shared" si="231"/>
        <v/>
      </c>
      <c r="N659" s="92" t="b">
        <f t="shared" si="232"/>
        <v>0</v>
      </c>
      <c r="O659" s="92" t="str">
        <f t="shared" si="233"/>
        <v/>
      </c>
      <c r="P659" s="13" t="b">
        <f t="shared" si="234"/>
        <v>0</v>
      </c>
      <c r="Q659" s="92" t="str">
        <f t="shared" si="235"/>
        <v/>
      </c>
      <c r="R659" s="92" t="b">
        <f t="shared" si="236"/>
        <v>0</v>
      </c>
      <c r="S659" s="94" t="e">
        <f t="shared" si="220"/>
        <v>#VALUE!</v>
      </c>
      <c r="T659" s="94" t="e">
        <f t="shared" si="221"/>
        <v>#VALUE!</v>
      </c>
      <c r="U659" s="94" t="e">
        <f t="shared" si="222"/>
        <v>#VALUE!</v>
      </c>
      <c r="V659" s="95" t="e">
        <f t="shared" si="223"/>
        <v>#VALUE!</v>
      </c>
      <c r="W659" s="95" t="e">
        <f t="shared" si="237"/>
        <v>#VALUE!</v>
      </c>
      <c r="X659" s="95" t="b">
        <f t="shared" si="241"/>
        <v>0</v>
      </c>
      <c r="Y659" s="76" t="str">
        <f t="shared" si="224"/>
        <v/>
      </c>
      <c r="Z659" s="94" t="e" cm="1">
        <f t="array" aca="1" ref="Z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AA659" s="94" t="str">
        <f t="shared" si="225"/>
        <v/>
      </c>
      <c r="AB659" s="96" t="b">
        <f t="shared" si="226"/>
        <v>0</v>
      </c>
      <c r="AC659" s="195">
        <f t="shared" si="238"/>
        <v>0</v>
      </c>
      <c r="AD659" s="195">
        <f>SUMIF($C$14:C658,C659,$AC$14:AC658)</f>
        <v>0</v>
      </c>
      <c r="AE659" s="15">
        <f t="shared" si="239"/>
        <v>10000</v>
      </c>
      <c r="AF659" s="195">
        <f t="shared" si="240"/>
        <v>0</v>
      </c>
    </row>
    <row r="660" spans="1:32" s="30" customFormat="1" x14ac:dyDescent="0.25">
      <c r="A660" s="19">
        <v>646</v>
      </c>
      <c r="B660" s="20"/>
      <c r="C660" s="123"/>
      <c r="D660" s="20"/>
      <c r="E660" s="20"/>
      <c r="F660" s="20"/>
      <c r="G660" s="140"/>
      <c r="H660" s="197">
        <f t="shared" si="227"/>
        <v>0</v>
      </c>
      <c r="I660" s="135" t="str">
        <f t="shared" si="228"/>
        <v/>
      </c>
      <c r="J660" s="92" t="b">
        <f t="shared" si="229"/>
        <v>0</v>
      </c>
      <c r="K660" s="92" t="str">
        <f t="shared" si="230"/>
        <v/>
      </c>
      <c r="L660" s="92" t="b">
        <f>IF(C660="",FALSE,IFERROR(NOT(MATCH(C660,'Anställda och korttidsarbete'!$C:$C,0)&gt;0),TRUE))</f>
        <v>0</v>
      </c>
      <c r="M660" s="92" t="str">
        <f t="shared" si="231"/>
        <v/>
      </c>
      <c r="N660" s="92" t="b">
        <f t="shared" si="232"/>
        <v>0</v>
      </c>
      <c r="O660" s="92" t="str">
        <f t="shared" si="233"/>
        <v/>
      </c>
      <c r="P660" s="13" t="b">
        <f t="shared" si="234"/>
        <v>0</v>
      </c>
      <c r="Q660" s="92" t="str">
        <f t="shared" si="235"/>
        <v/>
      </c>
      <c r="R660" s="92" t="b">
        <f t="shared" si="236"/>
        <v>0</v>
      </c>
      <c r="S660" s="94" t="e">
        <f t="shared" si="220"/>
        <v>#VALUE!</v>
      </c>
      <c r="T660" s="94" t="e">
        <f t="shared" si="221"/>
        <v>#VALUE!</v>
      </c>
      <c r="U660" s="94" t="e">
        <f t="shared" si="222"/>
        <v>#VALUE!</v>
      </c>
      <c r="V660" s="95" t="e">
        <f t="shared" si="223"/>
        <v>#VALUE!</v>
      </c>
      <c r="W660" s="95" t="e">
        <f t="shared" si="237"/>
        <v>#VALUE!</v>
      </c>
      <c r="X660" s="95" t="b">
        <f t="shared" si="241"/>
        <v>0</v>
      </c>
      <c r="Y660" s="76" t="str">
        <f t="shared" si="224"/>
        <v/>
      </c>
      <c r="Z660" s="94" t="e" cm="1">
        <f t="array" aca="1" ref="Z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AA660" s="94" t="str">
        <f t="shared" si="225"/>
        <v/>
      </c>
      <c r="AB660" s="96" t="b">
        <f t="shared" si="226"/>
        <v>0</v>
      </c>
      <c r="AC660" s="195">
        <f t="shared" si="238"/>
        <v>0</v>
      </c>
      <c r="AD660" s="195">
        <f>SUMIF($C$14:C659,C660,$AC$14:AC659)</f>
        <v>0</v>
      </c>
      <c r="AE660" s="15">
        <f t="shared" si="239"/>
        <v>10000</v>
      </c>
      <c r="AF660" s="195">
        <f t="shared" si="240"/>
        <v>0</v>
      </c>
    </row>
    <row r="661" spans="1:32" s="30" customFormat="1" x14ac:dyDescent="0.25">
      <c r="A661" s="19">
        <v>647</v>
      </c>
      <c r="B661" s="20"/>
      <c r="C661" s="123"/>
      <c r="D661" s="20"/>
      <c r="E661" s="20"/>
      <c r="F661" s="20"/>
      <c r="G661" s="140"/>
      <c r="H661" s="197">
        <f t="shared" si="227"/>
        <v>0</v>
      </c>
      <c r="I661" s="135" t="str">
        <f t="shared" si="228"/>
        <v/>
      </c>
      <c r="J661" s="92" t="b">
        <f t="shared" si="229"/>
        <v>0</v>
      </c>
      <c r="K661" s="92" t="str">
        <f t="shared" si="230"/>
        <v/>
      </c>
      <c r="L661" s="92" t="b">
        <f>IF(C661="",FALSE,IFERROR(NOT(MATCH(C661,'Anställda och korttidsarbete'!$C:$C,0)&gt;0),TRUE))</f>
        <v>0</v>
      </c>
      <c r="M661" s="92" t="str">
        <f t="shared" si="231"/>
        <v/>
      </c>
      <c r="N661" s="92" t="b">
        <f t="shared" si="232"/>
        <v>0</v>
      </c>
      <c r="O661" s="92" t="str">
        <f t="shared" si="233"/>
        <v/>
      </c>
      <c r="P661" s="13" t="b">
        <f t="shared" si="234"/>
        <v>0</v>
      </c>
      <c r="Q661" s="92" t="str">
        <f t="shared" si="235"/>
        <v/>
      </c>
      <c r="R661" s="92" t="b">
        <f t="shared" si="236"/>
        <v>0</v>
      </c>
      <c r="S661" s="94" t="e">
        <f t="shared" si="220"/>
        <v>#VALUE!</v>
      </c>
      <c r="T661" s="94" t="e">
        <f t="shared" si="221"/>
        <v>#VALUE!</v>
      </c>
      <c r="U661" s="94" t="e">
        <f t="shared" si="222"/>
        <v>#VALUE!</v>
      </c>
      <c r="V661" s="95" t="e">
        <f t="shared" si="223"/>
        <v>#VALUE!</v>
      </c>
      <c r="W661" s="95" t="e">
        <f t="shared" si="237"/>
        <v>#VALUE!</v>
      </c>
      <c r="X661" s="95" t="b">
        <f t="shared" si="241"/>
        <v>0</v>
      </c>
      <c r="Y661" s="76" t="str">
        <f t="shared" si="224"/>
        <v/>
      </c>
      <c r="Z661" s="94" t="e" cm="1">
        <f t="array" aca="1" ref="Z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AA661" s="94" t="str">
        <f t="shared" si="225"/>
        <v/>
      </c>
      <c r="AB661" s="96" t="b">
        <f t="shared" si="226"/>
        <v>0</v>
      </c>
      <c r="AC661" s="195">
        <f t="shared" si="238"/>
        <v>0</v>
      </c>
      <c r="AD661" s="195">
        <f>SUMIF($C$14:C660,C661,$AC$14:AC660)</f>
        <v>0</v>
      </c>
      <c r="AE661" s="15">
        <f t="shared" si="239"/>
        <v>10000</v>
      </c>
      <c r="AF661" s="195">
        <f t="shared" si="240"/>
        <v>0</v>
      </c>
    </row>
    <row r="662" spans="1:32" s="30" customFormat="1" x14ac:dyDescent="0.25">
      <c r="A662" s="19">
        <v>648</v>
      </c>
      <c r="B662" s="20"/>
      <c r="C662" s="123"/>
      <c r="D662" s="20"/>
      <c r="E662" s="20"/>
      <c r="F662" s="20"/>
      <c r="G662" s="140"/>
      <c r="H662" s="197">
        <f t="shared" si="227"/>
        <v>0</v>
      </c>
      <c r="I662" s="135" t="str">
        <f t="shared" si="228"/>
        <v/>
      </c>
      <c r="J662" s="92" t="b">
        <f t="shared" si="229"/>
        <v>0</v>
      </c>
      <c r="K662" s="92" t="str">
        <f t="shared" si="230"/>
        <v/>
      </c>
      <c r="L662" s="92" t="b">
        <f>IF(C662="",FALSE,IFERROR(NOT(MATCH(C662,'Anställda och korttidsarbete'!$C:$C,0)&gt;0),TRUE))</f>
        <v>0</v>
      </c>
      <c r="M662" s="92" t="str">
        <f t="shared" si="231"/>
        <v/>
      </c>
      <c r="N662" s="92" t="b">
        <f t="shared" si="232"/>
        <v>0</v>
      </c>
      <c r="O662" s="92" t="str">
        <f t="shared" si="233"/>
        <v/>
      </c>
      <c r="P662" s="13" t="b">
        <f t="shared" si="234"/>
        <v>0</v>
      </c>
      <c r="Q662" s="92" t="str">
        <f t="shared" si="235"/>
        <v/>
      </c>
      <c r="R662" s="92" t="b">
        <f t="shared" si="236"/>
        <v>0</v>
      </c>
      <c r="S662" s="94" t="e">
        <f t="shared" si="220"/>
        <v>#VALUE!</v>
      </c>
      <c r="T662" s="94" t="e">
        <f t="shared" si="221"/>
        <v>#VALUE!</v>
      </c>
      <c r="U662" s="94" t="e">
        <f t="shared" si="222"/>
        <v>#VALUE!</v>
      </c>
      <c r="V662" s="95" t="e">
        <f t="shared" si="223"/>
        <v>#VALUE!</v>
      </c>
      <c r="W662" s="95" t="e">
        <f t="shared" si="237"/>
        <v>#VALUE!</v>
      </c>
      <c r="X662" s="95" t="b">
        <f t="shared" si="241"/>
        <v>0</v>
      </c>
      <c r="Y662" s="76" t="str">
        <f t="shared" si="224"/>
        <v/>
      </c>
      <c r="Z662" s="94" t="e" cm="1">
        <f t="array" aca="1" ref="Z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AA662" s="94" t="str">
        <f t="shared" si="225"/>
        <v/>
      </c>
      <c r="AB662" s="96" t="b">
        <f t="shared" si="226"/>
        <v>0</v>
      </c>
      <c r="AC662" s="195">
        <f t="shared" si="238"/>
        <v>0</v>
      </c>
      <c r="AD662" s="195">
        <f>SUMIF($C$14:C661,C662,$AC$14:AC661)</f>
        <v>0</v>
      </c>
      <c r="AE662" s="15">
        <f t="shared" si="239"/>
        <v>10000</v>
      </c>
      <c r="AF662" s="195">
        <f t="shared" si="240"/>
        <v>0</v>
      </c>
    </row>
    <row r="663" spans="1:32" s="30" customFormat="1" x14ac:dyDescent="0.25">
      <c r="A663" s="19">
        <v>649</v>
      </c>
      <c r="B663" s="20"/>
      <c r="C663" s="123"/>
      <c r="D663" s="20"/>
      <c r="E663" s="20"/>
      <c r="F663" s="20"/>
      <c r="G663" s="140"/>
      <c r="H663" s="197">
        <f t="shared" si="227"/>
        <v>0</v>
      </c>
      <c r="I663" s="135" t="str">
        <f t="shared" si="228"/>
        <v/>
      </c>
      <c r="J663" s="92" t="b">
        <f t="shared" si="229"/>
        <v>0</v>
      </c>
      <c r="K663" s="92" t="str">
        <f t="shared" si="230"/>
        <v/>
      </c>
      <c r="L663" s="92" t="b">
        <f>IF(C663="",FALSE,IFERROR(NOT(MATCH(C663,'Anställda och korttidsarbete'!$C:$C,0)&gt;0),TRUE))</f>
        <v>0</v>
      </c>
      <c r="M663" s="92" t="str">
        <f t="shared" si="231"/>
        <v/>
      </c>
      <c r="N663" s="92" t="b">
        <f t="shared" si="232"/>
        <v>0</v>
      </c>
      <c r="O663" s="92" t="str">
        <f t="shared" si="233"/>
        <v/>
      </c>
      <c r="P663" s="13" t="b">
        <f t="shared" si="234"/>
        <v>0</v>
      </c>
      <c r="Q663" s="92" t="str">
        <f t="shared" si="235"/>
        <v/>
      </c>
      <c r="R663" s="92" t="b">
        <f t="shared" si="236"/>
        <v>0</v>
      </c>
      <c r="S663" s="94" t="e">
        <f t="shared" si="220"/>
        <v>#VALUE!</v>
      </c>
      <c r="T663" s="94" t="e">
        <f t="shared" si="221"/>
        <v>#VALUE!</v>
      </c>
      <c r="U663" s="94" t="e">
        <f t="shared" si="222"/>
        <v>#VALUE!</v>
      </c>
      <c r="V663" s="95" t="e">
        <f t="shared" si="223"/>
        <v>#VALUE!</v>
      </c>
      <c r="W663" s="95" t="e">
        <f t="shared" si="237"/>
        <v>#VALUE!</v>
      </c>
      <c r="X663" s="95" t="b">
        <f t="shared" si="241"/>
        <v>0</v>
      </c>
      <c r="Y663" s="76" t="str">
        <f t="shared" si="224"/>
        <v/>
      </c>
      <c r="Z663" s="94" t="e" cm="1">
        <f t="array" aca="1" ref="Z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AA663" s="94" t="str">
        <f t="shared" si="225"/>
        <v/>
      </c>
      <c r="AB663" s="96" t="b">
        <f t="shared" si="226"/>
        <v>0</v>
      </c>
      <c r="AC663" s="195">
        <f t="shared" si="238"/>
        <v>0</v>
      </c>
      <c r="AD663" s="195">
        <f>SUMIF($C$14:C662,C663,$AC$14:AC662)</f>
        <v>0</v>
      </c>
      <c r="AE663" s="15">
        <f t="shared" si="239"/>
        <v>10000</v>
      </c>
      <c r="AF663" s="195">
        <f t="shared" si="240"/>
        <v>0</v>
      </c>
    </row>
    <row r="664" spans="1:32" s="30" customFormat="1" x14ac:dyDescent="0.25">
      <c r="A664" s="19">
        <v>650</v>
      </c>
      <c r="B664" s="20"/>
      <c r="C664" s="123"/>
      <c r="D664" s="20"/>
      <c r="E664" s="20"/>
      <c r="F664" s="20"/>
      <c r="G664" s="140"/>
      <c r="H664" s="197">
        <f t="shared" si="227"/>
        <v>0</v>
      </c>
      <c r="I664" s="135" t="str">
        <f t="shared" si="228"/>
        <v/>
      </c>
      <c r="J664" s="92" t="b">
        <f t="shared" si="229"/>
        <v>0</v>
      </c>
      <c r="K664" s="92" t="str">
        <f t="shared" si="230"/>
        <v/>
      </c>
      <c r="L664" s="92" t="b">
        <f>IF(C664="",FALSE,IFERROR(NOT(MATCH(C664,'Anställda och korttidsarbete'!$C:$C,0)&gt;0),TRUE))</f>
        <v>0</v>
      </c>
      <c r="M664" s="92" t="str">
        <f t="shared" si="231"/>
        <v/>
      </c>
      <c r="N664" s="92" t="b">
        <f t="shared" si="232"/>
        <v>0</v>
      </c>
      <c r="O664" s="92" t="str">
        <f t="shared" si="233"/>
        <v/>
      </c>
      <c r="P664" s="13" t="b">
        <f t="shared" si="234"/>
        <v>0</v>
      </c>
      <c r="Q664" s="92" t="str">
        <f t="shared" si="235"/>
        <v/>
      </c>
      <c r="R664" s="92" t="b">
        <f t="shared" si="236"/>
        <v>0</v>
      </c>
      <c r="S664" s="94" t="e">
        <f t="shared" si="220"/>
        <v>#VALUE!</v>
      </c>
      <c r="T664" s="94" t="e">
        <f t="shared" si="221"/>
        <v>#VALUE!</v>
      </c>
      <c r="U664" s="94" t="e">
        <f t="shared" si="222"/>
        <v>#VALUE!</v>
      </c>
      <c r="V664" s="95" t="e">
        <f t="shared" si="223"/>
        <v>#VALUE!</v>
      </c>
      <c r="W664" s="95" t="e">
        <f t="shared" si="237"/>
        <v>#VALUE!</v>
      </c>
      <c r="X664" s="95" t="b">
        <f t="shared" si="241"/>
        <v>0</v>
      </c>
      <c r="Y664" s="76" t="str">
        <f t="shared" si="224"/>
        <v/>
      </c>
      <c r="Z664" s="94" t="e" cm="1">
        <f t="array" aca="1" ref="Z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AA664" s="94" t="str">
        <f t="shared" si="225"/>
        <v/>
      </c>
      <c r="AB664" s="96" t="b">
        <f t="shared" si="226"/>
        <v>0</v>
      </c>
      <c r="AC664" s="195">
        <f t="shared" si="238"/>
        <v>0</v>
      </c>
      <c r="AD664" s="195">
        <f>SUMIF($C$14:C663,C664,$AC$14:AC663)</f>
        <v>0</v>
      </c>
      <c r="AE664" s="15">
        <f t="shared" si="239"/>
        <v>10000</v>
      </c>
      <c r="AF664" s="195">
        <f t="shared" si="240"/>
        <v>0</v>
      </c>
    </row>
    <row r="665" spans="1:32" s="30" customFormat="1" x14ac:dyDescent="0.25">
      <c r="A665" s="19">
        <v>651</v>
      </c>
      <c r="B665" s="20"/>
      <c r="C665" s="123"/>
      <c r="D665" s="20"/>
      <c r="E665" s="20"/>
      <c r="F665" s="20"/>
      <c r="G665" s="140"/>
      <c r="H665" s="197">
        <f t="shared" si="227"/>
        <v>0</v>
      </c>
      <c r="I665" s="135" t="str">
        <f t="shared" si="228"/>
        <v/>
      </c>
      <c r="J665" s="92" t="b">
        <f t="shared" si="229"/>
        <v>0</v>
      </c>
      <c r="K665" s="92" t="str">
        <f t="shared" si="230"/>
        <v/>
      </c>
      <c r="L665" s="92" t="b">
        <f>IF(C665="",FALSE,IFERROR(NOT(MATCH(C665,'Anställda och korttidsarbete'!$C:$C,0)&gt;0),TRUE))</f>
        <v>0</v>
      </c>
      <c r="M665" s="92" t="str">
        <f t="shared" si="231"/>
        <v/>
      </c>
      <c r="N665" s="92" t="b">
        <f t="shared" si="232"/>
        <v>0</v>
      </c>
      <c r="O665" s="92" t="str">
        <f t="shared" si="233"/>
        <v/>
      </c>
      <c r="P665" s="13" t="b">
        <f t="shared" si="234"/>
        <v>0</v>
      </c>
      <c r="Q665" s="92" t="str">
        <f t="shared" si="235"/>
        <v/>
      </c>
      <c r="R665" s="92" t="b">
        <f t="shared" si="236"/>
        <v>0</v>
      </c>
      <c r="S665" s="94" t="e">
        <f t="shared" si="220"/>
        <v>#VALUE!</v>
      </c>
      <c r="T665" s="94" t="e">
        <f t="shared" si="221"/>
        <v>#VALUE!</v>
      </c>
      <c r="U665" s="94" t="e">
        <f t="shared" si="222"/>
        <v>#VALUE!</v>
      </c>
      <c r="V665" s="95" t="e">
        <f t="shared" si="223"/>
        <v>#VALUE!</v>
      </c>
      <c r="W665" s="95" t="e">
        <f t="shared" si="237"/>
        <v>#VALUE!</v>
      </c>
      <c r="X665" s="95" t="b">
        <f t="shared" si="241"/>
        <v>0</v>
      </c>
      <c r="Y665" s="76" t="str">
        <f t="shared" si="224"/>
        <v/>
      </c>
      <c r="Z665" s="94" t="e" cm="1">
        <f t="array" aca="1" ref="Z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AA665" s="94" t="str">
        <f t="shared" si="225"/>
        <v/>
      </c>
      <c r="AB665" s="96" t="b">
        <f t="shared" si="226"/>
        <v>0</v>
      </c>
      <c r="AC665" s="195">
        <f t="shared" si="238"/>
        <v>0</v>
      </c>
      <c r="AD665" s="195">
        <f>SUMIF($C$14:C664,C665,$AC$14:AC664)</f>
        <v>0</v>
      </c>
      <c r="AE665" s="15">
        <f t="shared" si="239"/>
        <v>10000</v>
      </c>
      <c r="AF665" s="195">
        <f t="shared" si="240"/>
        <v>0</v>
      </c>
    </row>
    <row r="666" spans="1:32" s="30" customFormat="1" x14ac:dyDescent="0.25">
      <c r="A666" s="19">
        <v>652</v>
      </c>
      <c r="B666" s="20"/>
      <c r="C666" s="123"/>
      <c r="D666" s="20"/>
      <c r="E666" s="20"/>
      <c r="F666" s="20"/>
      <c r="G666" s="140"/>
      <c r="H666" s="197">
        <f t="shared" si="227"/>
        <v>0</v>
      </c>
      <c r="I666" s="135" t="str">
        <f t="shared" si="228"/>
        <v/>
      </c>
      <c r="J666" s="92" t="b">
        <f t="shared" si="229"/>
        <v>0</v>
      </c>
      <c r="K666" s="92" t="str">
        <f t="shared" si="230"/>
        <v/>
      </c>
      <c r="L666" s="92" t="b">
        <f>IF(C666="",FALSE,IFERROR(NOT(MATCH(C666,'Anställda och korttidsarbete'!$C:$C,0)&gt;0),TRUE))</f>
        <v>0</v>
      </c>
      <c r="M666" s="92" t="str">
        <f t="shared" si="231"/>
        <v/>
      </c>
      <c r="N666" s="92" t="b">
        <f t="shared" si="232"/>
        <v>0</v>
      </c>
      <c r="O666" s="92" t="str">
        <f t="shared" si="233"/>
        <v/>
      </c>
      <c r="P666" s="13" t="b">
        <f t="shared" si="234"/>
        <v>0</v>
      </c>
      <c r="Q666" s="92" t="str">
        <f t="shared" si="235"/>
        <v/>
      </c>
      <c r="R666" s="92" t="b">
        <f t="shared" si="236"/>
        <v>0</v>
      </c>
      <c r="S666" s="94" t="e">
        <f t="shared" si="220"/>
        <v>#VALUE!</v>
      </c>
      <c r="T666" s="94" t="e">
        <f t="shared" si="221"/>
        <v>#VALUE!</v>
      </c>
      <c r="U666" s="94" t="e">
        <f t="shared" si="222"/>
        <v>#VALUE!</v>
      </c>
      <c r="V666" s="95" t="e">
        <f t="shared" si="223"/>
        <v>#VALUE!</v>
      </c>
      <c r="W666" s="95" t="e">
        <f t="shared" si="237"/>
        <v>#VALUE!</v>
      </c>
      <c r="X666" s="95" t="b">
        <f t="shared" si="241"/>
        <v>0</v>
      </c>
      <c r="Y666" s="76" t="str">
        <f t="shared" si="224"/>
        <v/>
      </c>
      <c r="Z666" s="94" t="e" cm="1">
        <f t="array" aca="1" ref="Z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AA666" s="94" t="str">
        <f t="shared" si="225"/>
        <v/>
      </c>
      <c r="AB666" s="96" t="b">
        <f t="shared" si="226"/>
        <v>0</v>
      </c>
      <c r="AC666" s="195">
        <f t="shared" si="238"/>
        <v>0</v>
      </c>
      <c r="AD666" s="195">
        <f>SUMIF($C$14:C665,C666,$AC$14:AC665)</f>
        <v>0</v>
      </c>
      <c r="AE666" s="15">
        <f t="shared" si="239"/>
        <v>10000</v>
      </c>
      <c r="AF666" s="195">
        <f t="shared" si="240"/>
        <v>0</v>
      </c>
    </row>
    <row r="667" spans="1:32" s="30" customFormat="1" x14ac:dyDescent="0.25">
      <c r="A667" s="19">
        <v>653</v>
      </c>
      <c r="B667" s="20"/>
      <c r="C667" s="123"/>
      <c r="D667" s="20"/>
      <c r="E667" s="20"/>
      <c r="F667" s="20"/>
      <c r="G667" s="140"/>
      <c r="H667" s="197">
        <f t="shared" si="227"/>
        <v>0</v>
      </c>
      <c r="I667" s="135" t="str">
        <f t="shared" si="228"/>
        <v/>
      </c>
      <c r="J667" s="92" t="b">
        <f t="shared" si="229"/>
        <v>0</v>
      </c>
      <c r="K667" s="92" t="str">
        <f t="shared" si="230"/>
        <v/>
      </c>
      <c r="L667" s="92" t="b">
        <f>IF(C667="",FALSE,IFERROR(NOT(MATCH(C667,'Anställda och korttidsarbete'!$C:$C,0)&gt;0),TRUE))</f>
        <v>0</v>
      </c>
      <c r="M667" s="92" t="str">
        <f t="shared" si="231"/>
        <v/>
      </c>
      <c r="N667" s="92" t="b">
        <f t="shared" si="232"/>
        <v>0</v>
      </c>
      <c r="O667" s="92" t="str">
        <f t="shared" si="233"/>
        <v/>
      </c>
      <c r="P667" s="13" t="b">
        <f t="shared" si="234"/>
        <v>0</v>
      </c>
      <c r="Q667" s="92" t="str">
        <f t="shared" si="235"/>
        <v/>
      </c>
      <c r="R667" s="92" t="b">
        <f t="shared" si="236"/>
        <v>0</v>
      </c>
      <c r="S667" s="94" t="e">
        <f t="shared" si="220"/>
        <v>#VALUE!</v>
      </c>
      <c r="T667" s="94" t="e">
        <f t="shared" si="221"/>
        <v>#VALUE!</v>
      </c>
      <c r="U667" s="94" t="e">
        <f t="shared" si="222"/>
        <v>#VALUE!</v>
      </c>
      <c r="V667" s="95" t="e">
        <f t="shared" si="223"/>
        <v>#VALUE!</v>
      </c>
      <c r="W667" s="95" t="e">
        <f t="shared" si="237"/>
        <v>#VALUE!</v>
      </c>
      <c r="X667" s="95" t="b">
        <f t="shared" si="241"/>
        <v>0</v>
      </c>
      <c r="Y667" s="76" t="str">
        <f t="shared" si="224"/>
        <v/>
      </c>
      <c r="Z667" s="94" t="e" cm="1">
        <f t="array" aca="1" ref="Z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AA667" s="94" t="str">
        <f t="shared" si="225"/>
        <v/>
      </c>
      <c r="AB667" s="96" t="b">
        <f t="shared" si="226"/>
        <v>0</v>
      </c>
      <c r="AC667" s="195">
        <f t="shared" si="238"/>
        <v>0</v>
      </c>
      <c r="AD667" s="195">
        <f>SUMIF($C$14:C666,C667,$AC$14:AC666)</f>
        <v>0</v>
      </c>
      <c r="AE667" s="15">
        <f t="shared" si="239"/>
        <v>10000</v>
      </c>
      <c r="AF667" s="195">
        <f t="shared" si="240"/>
        <v>0</v>
      </c>
    </row>
    <row r="668" spans="1:32" s="30" customFormat="1" x14ac:dyDescent="0.25">
      <c r="A668" s="19">
        <v>654</v>
      </c>
      <c r="B668" s="20"/>
      <c r="C668" s="123"/>
      <c r="D668" s="20"/>
      <c r="E668" s="20"/>
      <c r="F668" s="20"/>
      <c r="G668" s="140"/>
      <c r="H668" s="197">
        <f t="shared" si="227"/>
        <v>0</v>
      </c>
      <c r="I668" s="135" t="str">
        <f t="shared" si="228"/>
        <v/>
      </c>
      <c r="J668" s="92" t="b">
        <f t="shared" si="229"/>
        <v>0</v>
      </c>
      <c r="K668" s="92" t="str">
        <f t="shared" si="230"/>
        <v/>
      </c>
      <c r="L668" s="92" t="b">
        <f>IF(C668="",FALSE,IFERROR(NOT(MATCH(C668,'Anställda och korttidsarbete'!$C:$C,0)&gt;0),TRUE))</f>
        <v>0</v>
      </c>
      <c r="M668" s="92" t="str">
        <f t="shared" si="231"/>
        <v/>
      </c>
      <c r="N668" s="92" t="b">
        <f t="shared" si="232"/>
        <v>0</v>
      </c>
      <c r="O668" s="92" t="str">
        <f t="shared" si="233"/>
        <v/>
      </c>
      <c r="P668" s="13" t="b">
        <f t="shared" si="234"/>
        <v>0</v>
      </c>
      <c r="Q668" s="92" t="str">
        <f t="shared" si="235"/>
        <v/>
      </c>
      <c r="R668" s="92" t="b">
        <f t="shared" si="236"/>
        <v>0</v>
      </c>
      <c r="S668" s="94" t="e">
        <f t="shared" si="220"/>
        <v>#VALUE!</v>
      </c>
      <c r="T668" s="94" t="e">
        <f t="shared" si="221"/>
        <v>#VALUE!</v>
      </c>
      <c r="U668" s="94" t="e">
        <f t="shared" si="222"/>
        <v>#VALUE!</v>
      </c>
      <c r="V668" s="95" t="e">
        <f t="shared" si="223"/>
        <v>#VALUE!</v>
      </c>
      <c r="W668" s="95" t="e">
        <f t="shared" si="237"/>
        <v>#VALUE!</v>
      </c>
      <c r="X668" s="95" t="b">
        <f t="shared" si="241"/>
        <v>0</v>
      </c>
      <c r="Y668" s="76" t="str">
        <f t="shared" si="224"/>
        <v/>
      </c>
      <c r="Z668" s="94" t="e" cm="1">
        <f t="array" aca="1" ref="Z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AA668" s="94" t="str">
        <f t="shared" si="225"/>
        <v/>
      </c>
      <c r="AB668" s="96" t="b">
        <f t="shared" si="226"/>
        <v>0</v>
      </c>
      <c r="AC668" s="195">
        <f t="shared" si="238"/>
        <v>0</v>
      </c>
      <c r="AD668" s="195">
        <f>SUMIF($C$14:C667,C668,$AC$14:AC667)</f>
        <v>0</v>
      </c>
      <c r="AE668" s="15">
        <f t="shared" si="239"/>
        <v>10000</v>
      </c>
      <c r="AF668" s="195">
        <f t="shared" si="240"/>
        <v>0</v>
      </c>
    </row>
    <row r="669" spans="1:32" s="30" customFormat="1" x14ac:dyDescent="0.25">
      <c r="A669" s="19">
        <v>655</v>
      </c>
      <c r="B669" s="20"/>
      <c r="C669" s="123"/>
      <c r="D669" s="20"/>
      <c r="E669" s="20"/>
      <c r="F669" s="20"/>
      <c r="G669" s="140"/>
      <c r="H669" s="197">
        <f t="shared" si="227"/>
        <v>0</v>
      </c>
      <c r="I669" s="135" t="str">
        <f t="shared" si="228"/>
        <v/>
      </c>
      <c r="J669" s="92" t="b">
        <f t="shared" si="229"/>
        <v>0</v>
      </c>
      <c r="K669" s="92" t="str">
        <f t="shared" si="230"/>
        <v/>
      </c>
      <c r="L669" s="92" t="b">
        <f>IF(C669="",FALSE,IFERROR(NOT(MATCH(C669,'Anställda och korttidsarbete'!$C:$C,0)&gt;0),TRUE))</f>
        <v>0</v>
      </c>
      <c r="M669" s="92" t="str">
        <f t="shared" si="231"/>
        <v/>
      </c>
      <c r="N669" s="92" t="b">
        <f t="shared" si="232"/>
        <v>0</v>
      </c>
      <c r="O669" s="92" t="str">
        <f t="shared" si="233"/>
        <v/>
      </c>
      <c r="P669" s="13" t="b">
        <f t="shared" si="234"/>
        <v>0</v>
      </c>
      <c r="Q669" s="92" t="str">
        <f t="shared" si="235"/>
        <v/>
      </c>
      <c r="R669" s="92" t="b">
        <f t="shared" si="236"/>
        <v>0</v>
      </c>
      <c r="S669" s="94" t="e">
        <f t="shared" si="220"/>
        <v>#VALUE!</v>
      </c>
      <c r="T669" s="94" t="e">
        <f t="shared" si="221"/>
        <v>#VALUE!</v>
      </c>
      <c r="U669" s="94" t="e">
        <f t="shared" si="222"/>
        <v>#VALUE!</v>
      </c>
      <c r="V669" s="95" t="e">
        <f t="shared" si="223"/>
        <v>#VALUE!</v>
      </c>
      <c r="W669" s="95" t="e">
        <f t="shared" si="237"/>
        <v>#VALUE!</v>
      </c>
      <c r="X669" s="95" t="b">
        <f t="shared" si="241"/>
        <v>0</v>
      </c>
      <c r="Y669" s="76" t="str">
        <f t="shared" si="224"/>
        <v/>
      </c>
      <c r="Z669" s="94" t="e" cm="1">
        <f t="array" aca="1" ref="Z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AA669" s="94" t="str">
        <f t="shared" si="225"/>
        <v/>
      </c>
      <c r="AB669" s="96" t="b">
        <f t="shared" si="226"/>
        <v>0</v>
      </c>
      <c r="AC669" s="195">
        <f t="shared" si="238"/>
        <v>0</v>
      </c>
      <c r="AD669" s="195">
        <f>SUMIF($C$14:C668,C669,$AC$14:AC668)</f>
        <v>0</v>
      </c>
      <c r="AE669" s="15">
        <f t="shared" si="239"/>
        <v>10000</v>
      </c>
      <c r="AF669" s="195">
        <f t="shared" si="240"/>
        <v>0</v>
      </c>
    </row>
    <row r="670" spans="1:32" s="30" customFormat="1" x14ac:dyDescent="0.25">
      <c r="A670" s="19">
        <v>656</v>
      </c>
      <c r="B670" s="20"/>
      <c r="C670" s="123"/>
      <c r="D670" s="20"/>
      <c r="E670" s="20"/>
      <c r="F670" s="20"/>
      <c r="G670" s="140"/>
      <c r="H670" s="197">
        <f t="shared" si="227"/>
        <v>0</v>
      </c>
      <c r="I670" s="135" t="str">
        <f t="shared" si="228"/>
        <v/>
      </c>
      <c r="J670" s="92" t="b">
        <f t="shared" si="229"/>
        <v>0</v>
      </c>
      <c r="K670" s="92" t="str">
        <f t="shared" si="230"/>
        <v/>
      </c>
      <c r="L670" s="92" t="b">
        <f>IF(C670="",FALSE,IFERROR(NOT(MATCH(C670,'Anställda och korttidsarbete'!$C:$C,0)&gt;0),TRUE))</f>
        <v>0</v>
      </c>
      <c r="M670" s="92" t="str">
        <f t="shared" si="231"/>
        <v/>
      </c>
      <c r="N670" s="92" t="b">
        <f t="shared" si="232"/>
        <v>0</v>
      </c>
      <c r="O670" s="92" t="str">
        <f t="shared" si="233"/>
        <v/>
      </c>
      <c r="P670" s="13" t="b">
        <f t="shared" si="234"/>
        <v>0</v>
      </c>
      <c r="Q670" s="92" t="str">
        <f t="shared" si="235"/>
        <v/>
      </c>
      <c r="R670" s="92" t="b">
        <f t="shared" si="236"/>
        <v>0</v>
      </c>
      <c r="S670" s="94" t="e">
        <f t="shared" si="220"/>
        <v>#VALUE!</v>
      </c>
      <c r="T670" s="94" t="e">
        <f t="shared" si="221"/>
        <v>#VALUE!</v>
      </c>
      <c r="U670" s="94" t="e">
        <f t="shared" si="222"/>
        <v>#VALUE!</v>
      </c>
      <c r="V670" s="95" t="e">
        <f t="shared" si="223"/>
        <v>#VALUE!</v>
      </c>
      <c r="W670" s="95" t="e">
        <f t="shared" si="237"/>
        <v>#VALUE!</v>
      </c>
      <c r="X670" s="95" t="b">
        <f t="shared" si="241"/>
        <v>0</v>
      </c>
      <c r="Y670" s="76" t="str">
        <f t="shared" si="224"/>
        <v/>
      </c>
      <c r="Z670" s="94" t="e" cm="1">
        <f t="array" aca="1" ref="Z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AA670" s="94" t="str">
        <f t="shared" si="225"/>
        <v/>
      </c>
      <c r="AB670" s="96" t="b">
        <f t="shared" si="226"/>
        <v>0</v>
      </c>
      <c r="AC670" s="195">
        <f t="shared" si="238"/>
        <v>0</v>
      </c>
      <c r="AD670" s="195">
        <f>SUMIF($C$14:C669,C670,$AC$14:AC669)</f>
        <v>0</v>
      </c>
      <c r="AE670" s="15">
        <f t="shared" si="239"/>
        <v>10000</v>
      </c>
      <c r="AF670" s="195">
        <f t="shared" si="240"/>
        <v>0</v>
      </c>
    </row>
    <row r="671" spans="1:32" s="30" customFormat="1" x14ac:dyDescent="0.25">
      <c r="A671" s="19">
        <v>657</v>
      </c>
      <c r="B671" s="20"/>
      <c r="C671" s="123"/>
      <c r="D671" s="20"/>
      <c r="E671" s="20"/>
      <c r="F671" s="20"/>
      <c r="G671" s="140"/>
      <c r="H671" s="197">
        <f t="shared" si="227"/>
        <v>0</v>
      </c>
      <c r="I671" s="135" t="str">
        <f t="shared" si="228"/>
        <v/>
      </c>
      <c r="J671" s="92" t="b">
        <f t="shared" si="229"/>
        <v>0</v>
      </c>
      <c r="K671" s="92" t="str">
        <f t="shared" si="230"/>
        <v/>
      </c>
      <c r="L671" s="92" t="b">
        <f>IF(C671="",FALSE,IFERROR(NOT(MATCH(C671,'Anställda och korttidsarbete'!$C:$C,0)&gt;0),TRUE))</f>
        <v>0</v>
      </c>
      <c r="M671" s="92" t="str">
        <f t="shared" si="231"/>
        <v/>
      </c>
      <c r="N671" s="92" t="b">
        <f t="shared" si="232"/>
        <v>0</v>
      </c>
      <c r="O671" s="92" t="str">
        <f t="shared" si="233"/>
        <v/>
      </c>
      <c r="P671" s="13" t="b">
        <f t="shared" si="234"/>
        <v>0</v>
      </c>
      <c r="Q671" s="92" t="str">
        <f t="shared" si="235"/>
        <v/>
      </c>
      <c r="R671" s="92" t="b">
        <f t="shared" si="236"/>
        <v>0</v>
      </c>
      <c r="S671" s="94" t="e">
        <f t="shared" si="220"/>
        <v>#VALUE!</v>
      </c>
      <c r="T671" s="94" t="e">
        <f t="shared" si="221"/>
        <v>#VALUE!</v>
      </c>
      <c r="U671" s="94" t="e">
        <f t="shared" si="222"/>
        <v>#VALUE!</v>
      </c>
      <c r="V671" s="95" t="e">
        <f t="shared" si="223"/>
        <v>#VALUE!</v>
      </c>
      <c r="W671" s="95" t="e">
        <f t="shared" si="237"/>
        <v>#VALUE!</v>
      </c>
      <c r="X671" s="95" t="b">
        <f t="shared" si="241"/>
        <v>0</v>
      </c>
      <c r="Y671" s="76" t="str">
        <f t="shared" si="224"/>
        <v/>
      </c>
      <c r="Z671" s="94" t="e" cm="1">
        <f t="array" aca="1" ref="Z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AA671" s="94" t="str">
        <f t="shared" si="225"/>
        <v/>
      </c>
      <c r="AB671" s="96" t="b">
        <f t="shared" si="226"/>
        <v>0</v>
      </c>
      <c r="AC671" s="195">
        <f t="shared" si="238"/>
        <v>0</v>
      </c>
      <c r="AD671" s="195">
        <f>SUMIF($C$14:C670,C671,$AC$14:AC670)</f>
        <v>0</v>
      </c>
      <c r="AE671" s="15">
        <f t="shared" si="239"/>
        <v>10000</v>
      </c>
      <c r="AF671" s="195">
        <f t="shared" si="240"/>
        <v>0</v>
      </c>
    </row>
    <row r="672" spans="1:32" s="30" customFormat="1" x14ac:dyDescent="0.25">
      <c r="A672" s="19">
        <v>658</v>
      </c>
      <c r="B672" s="20"/>
      <c r="C672" s="123"/>
      <c r="D672" s="20"/>
      <c r="E672" s="20"/>
      <c r="F672" s="20"/>
      <c r="G672" s="140"/>
      <c r="H672" s="197">
        <f t="shared" si="227"/>
        <v>0</v>
      </c>
      <c r="I672" s="135" t="str">
        <f t="shared" si="228"/>
        <v/>
      </c>
      <c r="J672" s="92" t="b">
        <f t="shared" si="229"/>
        <v>0</v>
      </c>
      <c r="K672" s="92" t="str">
        <f t="shared" si="230"/>
        <v/>
      </c>
      <c r="L672" s="92" t="b">
        <f>IF(C672="",FALSE,IFERROR(NOT(MATCH(C672,'Anställda och korttidsarbete'!$C:$C,0)&gt;0),TRUE))</f>
        <v>0</v>
      </c>
      <c r="M672" s="92" t="str">
        <f t="shared" si="231"/>
        <v/>
      </c>
      <c r="N672" s="92" t="b">
        <f t="shared" si="232"/>
        <v>0</v>
      </c>
      <c r="O672" s="92" t="str">
        <f t="shared" si="233"/>
        <v/>
      </c>
      <c r="P672" s="13" t="b">
        <f t="shared" si="234"/>
        <v>0</v>
      </c>
      <c r="Q672" s="92" t="str">
        <f t="shared" si="235"/>
        <v/>
      </c>
      <c r="R672" s="92" t="b">
        <f t="shared" si="236"/>
        <v>0</v>
      </c>
      <c r="S672" s="94" t="e">
        <f t="shared" si="220"/>
        <v>#VALUE!</v>
      </c>
      <c r="T672" s="94" t="e">
        <f t="shared" si="221"/>
        <v>#VALUE!</v>
      </c>
      <c r="U672" s="94" t="e">
        <f t="shared" si="222"/>
        <v>#VALUE!</v>
      </c>
      <c r="V672" s="95" t="e">
        <f t="shared" si="223"/>
        <v>#VALUE!</v>
      </c>
      <c r="W672" s="95" t="e">
        <f t="shared" si="237"/>
        <v>#VALUE!</v>
      </c>
      <c r="X672" s="95" t="b">
        <f t="shared" si="241"/>
        <v>0</v>
      </c>
      <c r="Y672" s="76" t="str">
        <f t="shared" si="224"/>
        <v/>
      </c>
      <c r="Z672" s="94" t="e" cm="1">
        <f t="array" aca="1" ref="Z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AA672" s="94" t="str">
        <f t="shared" si="225"/>
        <v/>
      </c>
      <c r="AB672" s="96" t="b">
        <f t="shared" si="226"/>
        <v>0</v>
      </c>
      <c r="AC672" s="195">
        <f t="shared" si="238"/>
        <v>0</v>
      </c>
      <c r="AD672" s="195">
        <f>SUMIF($C$14:C671,C672,$AC$14:AC671)</f>
        <v>0</v>
      </c>
      <c r="AE672" s="15">
        <f t="shared" si="239"/>
        <v>10000</v>
      </c>
      <c r="AF672" s="195">
        <f t="shared" si="240"/>
        <v>0</v>
      </c>
    </row>
    <row r="673" spans="1:32" s="30" customFormat="1" x14ac:dyDescent="0.25">
      <c r="A673" s="19">
        <v>659</v>
      </c>
      <c r="B673" s="20"/>
      <c r="C673" s="123"/>
      <c r="D673" s="20"/>
      <c r="E673" s="20"/>
      <c r="F673" s="20"/>
      <c r="G673" s="140"/>
      <c r="H673" s="197">
        <f t="shared" si="227"/>
        <v>0</v>
      </c>
      <c r="I673" s="135" t="str">
        <f t="shared" si="228"/>
        <v/>
      </c>
      <c r="J673" s="92" t="b">
        <f t="shared" si="229"/>
        <v>0</v>
      </c>
      <c r="K673" s="92" t="str">
        <f t="shared" si="230"/>
        <v/>
      </c>
      <c r="L673" s="92" t="b">
        <f>IF(C673="",FALSE,IFERROR(NOT(MATCH(C673,'Anställda och korttidsarbete'!$C:$C,0)&gt;0),TRUE))</f>
        <v>0</v>
      </c>
      <c r="M673" s="92" t="str">
        <f t="shared" si="231"/>
        <v/>
      </c>
      <c r="N673" s="92" t="b">
        <f t="shared" si="232"/>
        <v>0</v>
      </c>
      <c r="O673" s="92" t="str">
        <f t="shared" si="233"/>
        <v/>
      </c>
      <c r="P673" s="13" t="b">
        <f t="shared" si="234"/>
        <v>0</v>
      </c>
      <c r="Q673" s="92" t="str">
        <f t="shared" si="235"/>
        <v/>
      </c>
      <c r="R673" s="92" t="b">
        <f t="shared" si="236"/>
        <v>0</v>
      </c>
      <c r="S673" s="94" t="e">
        <f t="shared" si="220"/>
        <v>#VALUE!</v>
      </c>
      <c r="T673" s="94" t="e">
        <f t="shared" si="221"/>
        <v>#VALUE!</v>
      </c>
      <c r="U673" s="94" t="e">
        <f t="shared" si="222"/>
        <v>#VALUE!</v>
      </c>
      <c r="V673" s="95" t="e">
        <f t="shared" si="223"/>
        <v>#VALUE!</v>
      </c>
      <c r="W673" s="95" t="e">
        <f t="shared" si="237"/>
        <v>#VALUE!</v>
      </c>
      <c r="X673" s="95" t="b">
        <f t="shared" si="241"/>
        <v>0</v>
      </c>
      <c r="Y673" s="76" t="str">
        <f t="shared" si="224"/>
        <v/>
      </c>
      <c r="Z673" s="94" t="e" cm="1">
        <f t="array" aca="1" ref="Z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AA673" s="94" t="str">
        <f t="shared" si="225"/>
        <v/>
      </c>
      <c r="AB673" s="96" t="b">
        <f t="shared" si="226"/>
        <v>0</v>
      </c>
      <c r="AC673" s="195">
        <f t="shared" si="238"/>
        <v>0</v>
      </c>
      <c r="AD673" s="195">
        <f>SUMIF($C$14:C672,C673,$AC$14:AC672)</f>
        <v>0</v>
      </c>
      <c r="AE673" s="15">
        <f t="shared" si="239"/>
        <v>10000</v>
      </c>
      <c r="AF673" s="195">
        <f t="shared" si="240"/>
        <v>0</v>
      </c>
    </row>
    <row r="674" spans="1:32" s="30" customFormat="1" x14ac:dyDescent="0.25">
      <c r="A674" s="19">
        <v>660</v>
      </c>
      <c r="B674" s="20"/>
      <c r="C674" s="123"/>
      <c r="D674" s="20"/>
      <c r="E674" s="20"/>
      <c r="F674" s="20"/>
      <c r="G674" s="140"/>
      <c r="H674" s="197">
        <f t="shared" si="227"/>
        <v>0</v>
      </c>
      <c r="I674" s="135" t="str">
        <f t="shared" si="228"/>
        <v/>
      </c>
      <c r="J674" s="92" t="b">
        <f t="shared" si="229"/>
        <v>0</v>
      </c>
      <c r="K674" s="92" t="str">
        <f t="shared" si="230"/>
        <v/>
      </c>
      <c r="L674" s="92" t="b">
        <f>IF(C674="",FALSE,IFERROR(NOT(MATCH(C674,'Anställda och korttidsarbete'!$C:$C,0)&gt;0),TRUE))</f>
        <v>0</v>
      </c>
      <c r="M674" s="92" t="str">
        <f t="shared" si="231"/>
        <v/>
      </c>
      <c r="N674" s="92" t="b">
        <f t="shared" si="232"/>
        <v>0</v>
      </c>
      <c r="O674" s="92" t="str">
        <f t="shared" si="233"/>
        <v/>
      </c>
      <c r="P674" s="13" t="b">
        <f t="shared" si="234"/>
        <v>0</v>
      </c>
      <c r="Q674" s="92" t="str">
        <f t="shared" si="235"/>
        <v/>
      </c>
      <c r="R674" s="92" t="b">
        <f t="shared" si="236"/>
        <v>0</v>
      </c>
      <c r="S674" s="94" t="e">
        <f t="shared" si="220"/>
        <v>#VALUE!</v>
      </c>
      <c r="T674" s="94" t="e">
        <f t="shared" si="221"/>
        <v>#VALUE!</v>
      </c>
      <c r="U674" s="94" t="e">
        <f t="shared" si="222"/>
        <v>#VALUE!</v>
      </c>
      <c r="V674" s="95" t="e">
        <f t="shared" si="223"/>
        <v>#VALUE!</v>
      </c>
      <c r="W674" s="95" t="e">
        <f t="shared" si="237"/>
        <v>#VALUE!</v>
      </c>
      <c r="X674" s="95" t="b">
        <f t="shared" si="241"/>
        <v>0</v>
      </c>
      <c r="Y674" s="76" t="str">
        <f t="shared" si="224"/>
        <v/>
      </c>
      <c r="Z674" s="94" t="e" cm="1">
        <f t="array" aca="1" ref="Z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AA674" s="94" t="str">
        <f t="shared" si="225"/>
        <v/>
      </c>
      <c r="AB674" s="96" t="b">
        <f t="shared" si="226"/>
        <v>0</v>
      </c>
      <c r="AC674" s="195">
        <f t="shared" si="238"/>
        <v>0</v>
      </c>
      <c r="AD674" s="195">
        <f>SUMIF($C$14:C673,C674,$AC$14:AC673)</f>
        <v>0</v>
      </c>
      <c r="AE674" s="15">
        <f t="shared" si="239"/>
        <v>10000</v>
      </c>
      <c r="AF674" s="195">
        <f t="shared" si="240"/>
        <v>0</v>
      </c>
    </row>
    <row r="675" spans="1:32" s="30" customFormat="1" x14ac:dyDescent="0.25">
      <c r="A675" s="19">
        <v>661</v>
      </c>
      <c r="B675" s="20"/>
      <c r="C675" s="123"/>
      <c r="D675" s="20"/>
      <c r="E675" s="20"/>
      <c r="F675" s="20"/>
      <c r="G675" s="140"/>
      <c r="H675" s="197">
        <f t="shared" si="227"/>
        <v>0</v>
      </c>
      <c r="I675" s="135" t="str">
        <f t="shared" si="228"/>
        <v/>
      </c>
      <c r="J675" s="92" t="b">
        <f t="shared" si="229"/>
        <v>0</v>
      </c>
      <c r="K675" s="92" t="str">
        <f t="shared" si="230"/>
        <v/>
      </c>
      <c r="L675" s="92" t="b">
        <f>IF(C675="",FALSE,IFERROR(NOT(MATCH(C675,'Anställda och korttidsarbete'!$C:$C,0)&gt;0),TRUE))</f>
        <v>0</v>
      </c>
      <c r="M675" s="92" t="str">
        <f t="shared" si="231"/>
        <v/>
      </c>
      <c r="N675" s="92" t="b">
        <f t="shared" si="232"/>
        <v>0</v>
      </c>
      <c r="O675" s="92" t="str">
        <f t="shared" si="233"/>
        <v/>
      </c>
      <c r="P675" s="13" t="b">
        <f t="shared" si="234"/>
        <v>0</v>
      </c>
      <c r="Q675" s="92" t="str">
        <f t="shared" si="235"/>
        <v/>
      </c>
      <c r="R675" s="92" t="b">
        <f t="shared" si="236"/>
        <v>0</v>
      </c>
      <c r="S675" s="94" t="e">
        <f t="shared" si="220"/>
        <v>#VALUE!</v>
      </c>
      <c r="T675" s="94" t="e">
        <f t="shared" si="221"/>
        <v>#VALUE!</v>
      </c>
      <c r="U675" s="94" t="e">
        <f t="shared" si="222"/>
        <v>#VALUE!</v>
      </c>
      <c r="V675" s="95" t="e">
        <f t="shared" si="223"/>
        <v>#VALUE!</v>
      </c>
      <c r="W675" s="95" t="e">
        <f t="shared" si="237"/>
        <v>#VALUE!</v>
      </c>
      <c r="X675" s="95" t="b">
        <f t="shared" si="241"/>
        <v>0</v>
      </c>
      <c r="Y675" s="76" t="str">
        <f t="shared" si="224"/>
        <v/>
      </c>
      <c r="Z675" s="94" t="e" cm="1">
        <f t="array" aca="1" ref="Z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AA675" s="94" t="str">
        <f t="shared" si="225"/>
        <v/>
      </c>
      <c r="AB675" s="96" t="b">
        <f t="shared" si="226"/>
        <v>0</v>
      </c>
      <c r="AC675" s="195">
        <f t="shared" si="238"/>
        <v>0</v>
      </c>
      <c r="AD675" s="195">
        <f>SUMIF($C$14:C674,C675,$AC$14:AC674)</f>
        <v>0</v>
      </c>
      <c r="AE675" s="15">
        <f t="shared" si="239"/>
        <v>10000</v>
      </c>
      <c r="AF675" s="195">
        <f t="shared" si="240"/>
        <v>0</v>
      </c>
    </row>
    <row r="676" spans="1:32" s="30" customFormat="1" x14ac:dyDescent="0.25">
      <c r="A676" s="19">
        <v>662</v>
      </c>
      <c r="B676" s="20"/>
      <c r="C676" s="123"/>
      <c r="D676" s="20"/>
      <c r="E676" s="20"/>
      <c r="F676" s="20"/>
      <c r="G676" s="140"/>
      <c r="H676" s="197">
        <f t="shared" si="227"/>
        <v>0</v>
      </c>
      <c r="I676" s="135" t="str">
        <f t="shared" si="228"/>
        <v/>
      </c>
      <c r="J676" s="92" t="b">
        <f t="shared" si="229"/>
        <v>0</v>
      </c>
      <c r="K676" s="92" t="str">
        <f t="shared" si="230"/>
        <v/>
      </c>
      <c r="L676" s="92" t="b">
        <f>IF(C676="",FALSE,IFERROR(NOT(MATCH(C676,'Anställda och korttidsarbete'!$C:$C,0)&gt;0),TRUE))</f>
        <v>0</v>
      </c>
      <c r="M676" s="92" t="str">
        <f t="shared" si="231"/>
        <v/>
      </c>
      <c r="N676" s="92" t="b">
        <f t="shared" si="232"/>
        <v>0</v>
      </c>
      <c r="O676" s="92" t="str">
        <f t="shared" si="233"/>
        <v/>
      </c>
      <c r="P676" s="13" t="b">
        <f t="shared" si="234"/>
        <v>0</v>
      </c>
      <c r="Q676" s="92" t="str">
        <f t="shared" si="235"/>
        <v/>
      </c>
      <c r="R676" s="92" t="b">
        <f t="shared" si="236"/>
        <v>0</v>
      </c>
      <c r="S676" s="94" t="e">
        <f t="shared" si="220"/>
        <v>#VALUE!</v>
      </c>
      <c r="T676" s="94" t="e">
        <f t="shared" si="221"/>
        <v>#VALUE!</v>
      </c>
      <c r="U676" s="94" t="e">
        <f t="shared" si="222"/>
        <v>#VALUE!</v>
      </c>
      <c r="V676" s="95" t="e">
        <f t="shared" si="223"/>
        <v>#VALUE!</v>
      </c>
      <c r="W676" s="95" t="e">
        <f t="shared" si="237"/>
        <v>#VALUE!</v>
      </c>
      <c r="X676" s="95" t="b">
        <f t="shared" si="241"/>
        <v>0</v>
      </c>
      <c r="Y676" s="76" t="str">
        <f t="shared" si="224"/>
        <v/>
      </c>
      <c r="Z676" s="94" t="e" cm="1">
        <f t="array" aca="1" ref="Z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AA676" s="94" t="str">
        <f t="shared" si="225"/>
        <v/>
      </c>
      <c r="AB676" s="96" t="b">
        <f t="shared" si="226"/>
        <v>0</v>
      </c>
      <c r="AC676" s="195">
        <f t="shared" si="238"/>
        <v>0</v>
      </c>
      <c r="AD676" s="195">
        <f>SUMIF($C$14:C675,C676,$AC$14:AC675)</f>
        <v>0</v>
      </c>
      <c r="AE676" s="15">
        <f t="shared" si="239"/>
        <v>10000</v>
      </c>
      <c r="AF676" s="195">
        <f t="shared" si="240"/>
        <v>0</v>
      </c>
    </row>
    <row r="677" spans="1:32" s="30" customFormat="1" x14ac:dyDescent="0.25">
      <c r="A677" s="19">
        <v>663</v>
      </c>
      <c r="B677" s="20"/>
      <c r="C677" s="123"/>
      <c r="D677" s="20"/>
      <c r="E677" s="20"/>
      <c r="F677" s="20"/>
      <c r="G677" s="140"/>
      <c r="H677" s="197">
        <f t="shared" si="227"/>
        <v>0</v>
      </c>
      <c r="I677" s="135" t="str">
        <f t="shared" si="228"/>
        <v/>
      </c>
      <c r="J677" s="92" t="b">
        <f t="shared" si="229"/>
        <v>0</v>
      </c>
      <c r="K677" s="92" t="str">
        <f t="shared" si="230"/>
        <v/>
      </c>
      <c r="L677" s="92" t="b">
        <f>IF(C677="",FALSE,IFERROR(NOT(MATCH(C677,'Anställda och korttidsarbete'!$C:$C,0)&gt;0),TRUE))</f>
        <v>0</v>
      </c>
      <c r="M677" s="92" t="str">
        <f t="shared" si="231"/>
        <v/>
      </c>
      <c r="N677" s="92" t="b">
        <f t="shared" si="232"/>
        <v>0</v>
      </c>
      <c r="O677" s="92" t="str">
        <f t="shared" si="233"/>
        <v/>
      </c>
      <c r="P677" s="13" t="b">
        <f t="shared" si="234"/>
        <v>0</v>
      </c>
      <c r="Q677" s="92" t="str">
        <f t="shared" si="235"/>
        <v/>
      </c>
      <c r="R677" s="92" t="b">
        <f t="shared" si="236"/>
        <v>0</v>
      </c>
      <c r="S677" s="94" t="e">
        <f t="shared" si="220"/>
        <v>#VALUE!</v>
      </c>
      <c r="T677" s="94" t="e">
        <f t="shared" si="221"/>
        <v>#VALUE!</v>
      </c>
      <c r="U677" s="94" t="e">
        <f t="shared" si="222"/>
        <v>#VALUE!</v>
      </c>
      <c r="V677" s="95" t="e">
        <f t="shared" si="223"/>
        <v>#VALUE!</v>
      </c>
      <c r="W677" s="95" t="e">
        <f t="shared" si="237"/>
        <v>#VALUE!</v>
      </c>
      <c r="X677" s="95" t="b">
        <f t="shared" si="241"/>
        <v>0</v>
      </c>
      <c r="Y677" s="76" t="str">
        <f t="shared" si="224"/>
        <v/>
      </c>
      <c r="Z677" s="94" t="e" cm="1">
        <f t="array" aca="1" ref="Z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AA677" s="94" t="str">
        <f t="shared" si="225"/>
        <v/>
      </c>
      <c r="AB677" s="96" t="b">
        <f t="shared" si="226"/>
        <v>0</v>
      </c>
      <c r="AC677" s="195">
        <f t="shared" si="238"/>
        <v>0</v>
      </c>
      <c r="AD677" s="195">
        <f>SUMIF($C$14:C676,C677,$AC$14:AC676)</f>
        <v>0</v>
      </c>
      <c r="AE677" s="15">
        <f t="shared" si="239"/>
        <v>10000</v>
      </c>
      <c r="AF677" s="195">
        <f t="shared" si="240"/>
        <v>0</v>
      </c>
    </row>
    <row r="678" spans="1:32" s="30" customFormat="1" x14ac:dyDescent="0.25">
      <c r="A678" s="19">
        <v>664</v>
      </c>
      <c r="B678" s="20"/>
      <c r="C678" s="123"/>
      <c r="D678" s="20"/>
      <c r="E678" s="20"/>
      <c r="F678" s="20"/>
      <c r="G678" s="140"/>
      <c r="H678" s="197">
        <f t="shared" si="227"/>
        <v>0</v>
      </c>
      <c r="I678" s="135" t="str">
        <f t="shared" si="228"/>
        <v/>
      </c>
      <c r="J678" s="92" t="b">
        <f t="shared" si="229"/>
        <v>0</v>
      </c>
      <c r="K678" s="92" t="str">
        <f t="shared" si="230"/>
        <v/>
      </c>
      <c r="L678" s="92" t="b">
        <f>IF(C678="",FALSE,IFERROR(NOT(MATCH(C678,'Anställda och korttidsarbete'!$C:$C,0)&gt;0),TRUE))</f>
        <v>0</v>
      </c>
      <c r="M678" s="92" t="str">
        <f t="shared" si="231"/>
        <v/>
      </c>
      <c r="N678" s="92" t="b">
        <f t="shared" si="232"/>
        <v>0</v>
      </c>
      <c r="O678" s="92" t="str">
        <f t="shared" si="233"/>
        <v/>
      </c>
      <c r="P678" s="13" t="b">
        <f t="shared" si="234"/>
        <v>0</v>
      </c>
      <c r="Q678" s="92" t="str">
        <f t="shared" si="235"/>
        <v/>
      </c>
      <c r="R678" s="92" t="b">
        <f t="shared" si="236"/>
        <v>0</v>
      </c>
      <c r="S678" s="94" t="e">
        <f t="shared" si="220"/>
        <v>#VALUE!</v>
      </c>
      <c r="T678" s="94" t="e">
        <f t="shared" si="221"/>
        <v>#VALUE!</v>
      </c>
      <c r="U678" s="94" t="e">
        <f t="shared" si="222"/>
        <v>#VALUE!</v>
      </c>
      <c r="V678" s="95" t="e">
        <f t="shared" si="223"/>
        <v>#VALUE!</v>
      </c>
      <c r="W678" s="95" t="e">
        <f t="shared" si="237"/>
        <v>#VALUE!</v>
      </c>
      <c r="X678" s="95" t="b">
        <f t="shared" si="241"/>
        <v>0</v>
      </c>
      <c r="Y678" s="76" t="str">
        <f t="shared" si="224"/>
        <v/>
      </c>
      <c r="Z678" s="94" t="e" cm="1">
        <f t="array" aca="1" ref="Z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AA678" s="94" t="str">
        <f t="shared" si="225"/>
        <v/>
      </c>
      <c r="AB678" s="96" t="b">
        <f t="shared" si="226"/>
        <v>0</v>
      </c>
      <c r="AC678" s="195">
        <f t="shared" si="238"/>
        <v>0</v>
      </c>
      <c r="AD678" s="195">
        <f>SUMIF($C$14:C677,C678,$AC$14:AC677)</f>
        <v>0</v>
      </c>
      <c r="AE678" s="15">
        <f t="shared" si="239"/>
        <v>10000</v>
      </c>
      <c r="AF678" s="195">
        <f t="shared" si="240"/>
        <v>0</v>
      </c>
    </row>
    <row r="679" spans="1:32" s="30" customFormat="1" x14ac:dyDescent="0.25">
      <c r="A679" s="19">
        <v>665</v>
      </c>
      <c r="B679" s="20"/>
      <c r="C679" s="123"/>
      <c r="D679" s="20"/>
      <c r="E679" s="20"/>
      <c r="F679" s="20"/>
      <c r="G679" s="140"/>
      <c r="H679" s="197">
        <f t="shared" si="227"/>
        <v>0</v>
      </c>
      <c r="I679" s="135" t="str">
        <f t="shared" si="228"/>
        <v/>
      </c>
      <c r="J679" s="92" t="b">
        <f t="shared" si="229"/>
        <v>0</v>
      </c>
      <c r="K679" s="92" t="str">
        <f t="shared" si="230"/>
        <v/>
      </c>
      <c r="L679" s="92" t="b">
        <f>IF(C679="",FALSE,IFERROR(NOT(MATCH(C679,'Anställda och korttidsarbete'!$C:$C,0)&gt;0),TRUE))</f>
        <v>0</v>
      </c>
      <c r="M679" s="92" t="str">
        <f t="shared" si="231"/>
        <v/>
      </c>
      <c r="N679" s="92" t="b">
        <f t="shared" si="232"/>
        <v>0</v>
      </c>
      <c r="O679" s="92" t="str">
        <f t="shared" si="233"/>
        <v/>
      </c>
      <c r="P679" s="13" t="b">
        <f t="shared" si="234"/>
        <v>0</v>
      </c>
      <c r="Q679" s="92" t="str">
        <f t="shared" si="235"/>
        <v/>
      </c>
      <c r="R679" s="92" t="b">
        <f t="shared" si="236"/>
        <v>0</v>
      </c>
      <c r="S679" s="94" t="e">
        <f t="shared" si="220"/>
        <v>#VALUE!</v>
      </c>
      <c r="T679" s="94" t="e">
        <f t="shared" si="221"/>
        <v>#VALUE!</v>
      </c>
      <c r="U679" s="94" t="e">
        <f t="shared" si="222"/>
        <v>#VALUE!</v>
      </c>
      <c r="V679" s="95" t="e">
        <f t="shared" si="223"/>
        <v>#VALUE!</v>
      </c>
      <c r="W679" s="95" t="e">
        <f t="shared" si="237"/>
        <v>#VALUE!</v>
      </c>
      <c r="X679" s="95" t="b">
        <f t="shared" si="241"/>
        <v>0</v>
      </c>
      <c r="Y679" s="76" t="str">
        <f t="shared" si="224"/>
        <v/>
      </c>
      <c r="Z679" s="94" t="e" cm="1">
        <f t="array" aca="1" ref="Z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AA679" s="94" t="str">
        <f t="shared" si="225"/>
        <v/>
      </c>
      <c r="AB679" s="96" t="b">
        <f t="shared" si="226"/>
        <v>0</v>
      </c>
      <c r="AC679" s="195">
        <f t="shared" si="238"/>
        <v>0</v>
      </c>
      <c r="AD679" s="195">
        <f>SUMIF($C$14:C678,C679,$AC$14:AC678)</f>
        <v>0</v>
      </c>
      <c r="AE679" s="15">
        <f t="shared" si="239"/>
        <v>10000</v>
      </c>
      <c r="AF679" s="195">
        <f t="shared" si="240"/>
        <v>0</v>
      </c>
    </row>
    <row r="680" spans="1:32" s="30" customFormat="1" x14ac:dyDescent="0.25">
      <c r="A680" s="19">
        <v>666</v>
      </c>
      <c r="B680" s="20"/>
      <c r="C680" s="123"/>
      <c r="D680" s="20"/>
      <c r="E680" s="20"/>
      <c r="F680" s="20"/>
      <c r="G680" s="140"/>
      <c r="H680" s="197">
        <f t="shared" si="227"/>
        <v>0</v>
      </c>
      <c r="I680" s="135" t="str">
        <f t="shared" si="228"/>
        <v/>
      </c>
      <c r="J680" s="92" t="b">
        <f t="shared" si="229"/>
        <v>0</v>
      </c>
      <c r="K680" s="92" t="str">
        <f t="shared" si="230"/>
        <v/>
      </c>
      <c r="L680" s="92" t="b">
        <f>IF(C680="",FALSE,IFERROR(NOT(MATCH(C680,'Anställda och korttidsarbete'!$C:$C,0)&gt;0),TRUE))</f>
        <v>0</v>
      </c>
      <c r="M680" s="92" t="str">
        <f t="shared" si="231"/>
        <v/>
      </c>
      <c r="N680" s="92" t="b">
        <f t="shared" si="232"/>
        <v>0</v>
      </c>
      <c r="O680" s="92" t="str">
        <f t="shared" si="233"/>
        <v/>
      </c>
      <c r="P680" s="13" t="b">
        <f t="shared" si="234"/>
        <v>0</v>
      </c>
      <c r="Q680" s="92" t="str">
        <f t="shared" si="235"/>
        <v/>
      </c>
      <c r="R680" s="92" t="b">
        <f t="shared" si="236"/>
        <v>0</v>
      </c>
      <c r="S680" s="94" t="e">
        <f t="shared" si="220"/>
        <v>#VALUE!</v>
      </c>
      <c r="T680" s="94" t="e">
        <f t="shared" si="221"/>
        <v>#VALUE!</v>
      </c>
      <c r="U680" s="94" t="e">
        <f t="shared" si="222"/>
        <v>#VALUE!</v>
      </c>
      <c r="V680" s="95" t="e">
        <f t="shared" si="223"/>
        <v>#VALUE!</v>
      </c>
      <c r="W680" s="95" t="e">
        <f t="shared" si="237"/>
        <v>#VALUE!</v>
      </c>
      <c r="X680" s="95" t="b">
        <f t="shared" si="241"/>
        <v>0</v>
      </c>
      <c r="Y680" s="76" t="str">
        <f t="shared" si="224"/>
        <v/>
      </c>
      <c r="Z680" s="94" t="e" cm="1">
        <f t="array" aca="1" ref="Z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AA680" s="94" t="str">
        <f t="shared" si="225"/>
        <v/>
      </c>
      <c r="AB680" s="96" t="b">
        <f t="shared" si="226"/>
        <v>0</v>
      </c>
      <c r="AC680" s="195">
        <f t="shared" si="238"/>
        <v>0</v>
      </c>
      <c r="AD680" s="195">
        <f>SUMIF($C$14:C679,C680,$AC$14:AC679)</f>
        <v>0</v>
      </c>
      <c r="AE680" s="15">
        <f t="shared" si="239"/>
        <v>10000</v>
      </c>
      <c r="AF680" s="195">
        <f t="shared" si="240"/>
        <v>0</v>
      </c>
    </row>
    <row r="681" spans="1:32" s="30" customFormat="1" x14ac:dyDescent="0.25">
      <c r="A681" s="19">
        <v>667</v>
      </c>
      <c r="B681" s="20"/>
      <c r="C681" s="123"/>
      <c r="D681" s="20"/>
      <c r="E681" s="20"/>
      <c r="F681" s="20"/>
      <c r="G681" s="140"/>
      <c r="H681" s="197">
        <f t="shared" si="227"/>
        <v>0</v>
      </c>
      <c r="I681" s="135" t="str">
        <f t="shared" si="228"/>
        <v/>
      </c>
      <c r="J681" s="92" t="b">
        <f t="shared" si="229"/>
        <v>0</v>
      </c>
      <c r="K681" s="92" t="str">
        <f t="shared" si="230"/>
        <v/>
      </c>
      <c r="L681" s="92" t="b">
        <f>IF(C681="",FALSE,IFERROR(NOT(MATCH(C681,'Anställda och korttidsarbete'!$C:$C,0)&gt;0),TRUE))</f>
        <v>0</v>
      </c>
      <c r="M681" s="92" t="str">
        <f t="shared" si="231"/>
        <v/>
      </c>
      <c r="N681" s="92" t="b">
        <f t="shared" si="232"/>
        <v>0</v>
      </c>
      <c r="O681" s="92" t="str">
        <f t="shared" si="233"/>
        <v/>
      </c>
      <c r="P681" s="13" t="b">
        <f t="shared" si="234"/>
        <v>0</v>
      </c>
      <c r="Q681" s="92" t="str">
        <f t="shared" si="235"/>
        <v/>
      </c>
      <c r="R681" s="92" t="b">
        <f t="shared" si="236"/>
        <v>0</v>
      </c>
      <c r="S681" s="94" t="e">
        <f t="shared" si="220"/>
        <v>#VALUE!</v>
      </c>
      <c r="T681" s="94" t="e">
        <f t="shared" si="221"/>
        <v>#VALUE!</v>
      </c>
      <c r="U681" s="94" t="e">
        <f t="shared" si="222"/>
        <v>#VALUE!</v>
      </c>
      <c r="V681" s="95" t="e">
        <f t="shared" si="223"/>
        <v>#VALUE!</v>
      </c>
      <c r="W681" s="95" t="e">
        <f t="shared" si="237"/>
        <v>#VALUE!</v>
      </c>
      <c r="X681" s="95" t="b">
        <f t="shared" si="241"/>
        <v>0</v>
      </c>
      <c r="Y681" s="76" t="str">
        <f t="shared" si="224"/>
        <v/>
      </c>
      <c r="Z681" s="94" t="e" cm="1">
        <f t="array" aca="1" ref="Z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AA681" s="94" t="str">
        <f t="shared" si="225"/>
        <v/>
      </c>
      <c r="AB681" s="96" t="b">
        <f t="shared" si="226"/>
        <v>0</v>
      </c>
      <c r="AC681" s="195">
        <f t="shared" si="238"/>
        <v>0</v>
      </c>
      <c r="AD681" s="195">
        <f>SUMIF($C$14:C680,C681,$AC$14:AC680)</f>
        <v>0</v>
      </c>
      <c r="AE681" s="15">
        <f t="shared" si="239"/>
        <v>10000</v>
      </c>
      <c r="AF681" s="195">
        <f t="shared" si="240"/>
        <v>0</v>
      </c>
    </row>
    <row r="682" spans="1:32" s="30" customFormat="1" x14ac:dyDescent="0.25">
      <c r="A682" s="19">
        <v>668</v>
      </c>
      <c r="B682" s="20"/>
      <c r="C682" s="123"/>
      <c r="D682" s="20"/>
      <c r="E682" s="20"/>
      <c r="F682" s="20"/>
      <c r="G682" s="140"/>
      <c r="H682" s="197">
        <f t="shared" si="227"/>
        <v>0</v>
      </c>
      <c r="I682" s="135" t="str">
        <f t="shared" si="228"/>
        <v/>
      </c>
      <c r="J682" s="92" t="b">
        <f t="shared" si="229"/>
        <v>0</v>
      </c>
      <c r="K682" s="92" t="str">
        <f t="shared" si="230"/>
        <v/>
      </c>
      <c r="L682" s="92" t="b">
        <f>IF(C682="",FALSE,IFERROR(NOT(MATCH(C682,'Anställda och korttidsarbete'!$C:$C,0)&gt;0),TRUE))</f>
        <v>0</v>
      </c>
      <c r="M682" s="92" t="str">
        <f t="shared" si="231"/>
        <v/>
      </c>
      <c r="N682" s="92" t="b">
        <f t="shared" si="232"/>
        <v>0</v>
      </c>
      <c r="O682" s="92" t="str">
        <f t="shared" si="233"/>
        <v/>
      </c>
      <c r="P682" s="13" t="b">
        <f t="shared" si="234"/>
        <v>0</v>
      </c>
      <c r="Q682" s="92" t="str">
        <f t="shared" si="235"/>
        <v/>
      </c>
      <c r="R682" s="92" t="b">
        <f t="shared" si="236"/>
        <v>0</v>
      </c>
      <c r="S682" s="94" t="e">
        <f t="shared" si="220"/>
        <v>#VALUE!</v>
      </c>
      <c r="T682" s="94" t="e">
        <f t="shared" si="221"/>
        <v>#VALUE!</v>
      </c>
      <c r="U682" s="94" t="e">
        <f t="shared" si="222"/>
        <v>#VALUE!</v>
      </c>
      <c r="V682" s="95" t="e">
        <f t="shared" si="223"/>
        <v>#VALUE!</v>
      </c>
      <c r="W682" s="95" t="e">
        <f t="shared" si="237"/>
        <v>#VALUE!</v>
      </c>
      <c r="X682" s="95" t="b">
        <f t="shared" si="241"/>
        <v>0</v>
      </c>
      <c r="Y682" s="76" t="str">
        <f t="shared" si="224"/>
        <v/>
      </c>
      <c r="Z682" s="94" t="e" cm="1">
        <f t="array" aca="1" ref="Z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AA682" s="94" t="str">
        <f t="shared" si="225"/>
        <v/>
      </c>
      <c r="AB682" s="96" t="b">
        <f t="shared" si="226"/>
        <v>0</v>
      </c>
      <c r="AC682" s="195">
        <f t="shared" si="238"/>
        <v>0</v>
      </c>
      <c r="AD682" s="195">
        <f>SUMIF($C$14:C681,C682,$AC$14:AC681)</f>
        <v>0</v>
      </c>
      <c r="AE682" s="15">
        <f t="shared" si="239"/>
        <v>10000</v>
      </c>
      <c r="AF682" s="195">
        <f t="shared" si="240"/>
        <v>0</v>
      </c>
    </row>
    <row r="683" spans="1:32" s="30" customFormat="1" x14ac:dyDescent="0.25">
      <c r="A683" s="19">
        <v>669</v>
      </c>
      <c r="B683" s="20"/>
      <c r="C683" s="123"/>
      <c r="D683" s="20"/>
      <c r="E683" s="20"/>
      <c r="F683" s="20"/>
      <c r="G683" s="140"/>
      <c r="H683" s="197">
        <f t="shared" si="227"/>
        <v>0</v>
      </c>
      <c r="I683" s="135" t="str">
        <f t="shared" si="228"/>
        <v/>
      </c>
      <c r="J683" s="92" t="b">
        <f t="shared" si="229"/>
        <v>0</v>
      </c>
      <c r="K683" s="92" t="str">
        <f t="shared" si="230"/>
        <v/>
      </c>
      <c r="L683" s="92" t="b">
        <f>IF(C683="",FALSE,IFERROR(NOT(MATCH(C683,'Anställda och korttidsarbete'!$C:$C,0)&gt;0),TRUE))</f>
        <v>0</v>
      </c>
      <c r="M683" s="92" t="str">
        <f t="shared" si="231"/>
        <v/>
      </c>
      <c r="N683" s="92" t="b">
        <f t="shared" si="232"/>
        <v>0</v>
      </c>
      <c r="O683" s="92" t="str">
        <f t="shared" si="233"/>
        <v/>
      </c>
      <c r="P683" s="13" t="b">
        <f t="shared" si="234"/>
        <v>0</v>
      </c>
      <c r="Q683" s="92" t="str">
        <f t="shared" si="235"/>
        <v/>
      </c>
      <c r="R683" s="92" t="b">
        <f t="shared" si="236"/>
        <v>0</v>
      </c>
      <c r="S683" s="94" t="e">
        <f t="shared" si="220"/>
        <v>#VALUE!</v>
      </c>
      <c r="T683" s="94" t="e">
        <f t="shared" si="221"/>
        <v>#VALUE!</v>
      </c>
      <c r="U683" s="94" t="e">
        <f t="shared" si="222"/>
        <v>#VALUE!</v>
      </c>
      <c r="V683" s="95" t="e">
        <f t="shared" si="223"/>
        <v>#VALUE!</v>
      </c>
      <c r="W683" s="95" t="e">
        <f t="shared" si="237"/>
        <v>#VALUE!</v>
      </c>
      <c r="X683" s="95" t="b">
        <f t="shared" si="241"/>
        <v>0</v>
      </c>
      <c r="Y683" s="76" t="str">
        <f t="shared" si="224"/>
        <v/>
      </c>
      <c r="Z683" s="94" t="e" cm="1">
        <f t="array" aca="1" ref="Z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AA683" s="94" t="str">
        <f t="shared" si="225"/>
        <v/>
      </c>
      <c r="AB683" s="96" t="b">
        <f t="shared" si="226"/>
        <v>0</v>
      </c>
      <c r="AC683" s="195">
        <f t="shared" si="238"/>
        <v>0</v>
      </c>
      <c r="AD683" s="195">
        <f>SUMIF($C$14:C682,C683,$AC$14:AC682)</f>
        <v>0</v>
      </c>
      <c r="AE683" s="15">
        <f t="shared" si="239"/>
        <v>10000</v>
      </c>
      <c r="AF683" s="195">
        <f t="shared" si="240"/>
        <v>0</v>
      </c>
    </row>
    <row r="684" spans="1:32" s="30" customFormat="1" x14ac:dyDescent="0.25">
      <c r="A684" s="19">
        <v>670</v>
      </c>
      <c r="B684" s="20"/>
      <c r="C684" s="123"/>
      <c r="D684" s="20"/>
      <c r="E684" s="20"/>
      <c r="F684" s="20"/>
      <c r="G684" s="140"/>
      <c r="H684" s="197">
        <f t="shared" si="227"/>
        <v>0</v>
      </c>
      <c r="I684" s="135" t="str">
        <f t="shared" si="228"/>
        <v/>
      </c>
      <c r="J684" s="92" t="b">
        <f t="shared" si="229"/>
        <v>0</v>
      </c>
      <c r="K684" s="92" t="str">
        <f t="shared" si="230"/>
        <v/>
      </c>
      <c r="L684" s="92" t="b">
        <f>IF(C684="",FALSE,IFERROR(NOT(MATCH(C684,'Anställda och korttidsarbete'!$C:$C,0)&gt;0),TRUE))</f>
        <v>0</v>
      </c>
      <c r="M684" s="92" t="str">
        <f t="shared" si="231"/>
        <v/>
      </c>
      <c r="N684" s="92" t="b">
        <f t="shared" si="232"/>
        <v>0</v>
      </c>
      <c r="O684" s="92" t="str">
        <f t="shared" si="233"/>
        <v/>
      </c>
      <c r="P684" s="13" t="b">
        <f t="shared" si="234"/>
        <v>0</v>
      </c>
      <c r="Q684" s="92" t="str">
        <f t="shared" si="235"/>
        <v/>
      </c>
      <c r="R684" s="92" t="b">
        <f t="shared" si="236"/>
        <v>0</v>
      </c>
      <c r="S684" s="94" t="e">
        <f t="shared" si="220"/>
        <v>#VALUE!</v>
      </c>
      <c r="T684" s="94" t="e">
        <f t="shared" si="221"/>
        <v>#VALUE!</v>
      </c>
      <c r="U684" s="94" t="e">
        <f t="shared" si="222"/>
        <v>#VALUE!</v>
      </c>
      <c r="V684" s="95" t="e">
        <f t="shared" si="223"/>
        <v>#VALUE!</v>
      </c>
      <c r="W684" s="95" t="e">
        <f t="shared" si="237"/>
        <v>#VALUE!</v>
      </c>
      <c r="X684" s="95" t="b">
        <f t="shared" si="241"/>
        <v>0</v>
      </c>
      <c r="Y684" s="76" t="str">
        <f t="shared" si="224"/>
        <v/>
      </c>
      <c r="Z684" s="94" t="e" cm="1">
        <f t="array" aca="1" ref="Z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AA684" s="94" t="str">
        <f t="shared" si="225"/>
        <v/>
      </c>
      <c r="AB684" s="96" t="b">
        <f t="shared" si="226"/>
        <v>0</v>
      </c>
      <c r="AC684" s="195">
        <f t="shared" si="238"/>
        <v>0</v>
      </c>
      <c r="AD684" s="195">
        <f>SUMIF($C$14:C683,C684,$AC$14:AC683)</f>
        <v>0</v>
      </c>
      <c r="AE684" s="15">
        <f t="shared" si="239"/>
        <v>10000</v>
      </c>
      <c r="AF684" s="195">
        <f t="shared" si="240"/>
        <v>0</v>
      </c>
    </row>
    <row r="685" spans="1:32" s="30" customFormat="1" x14ac:dyDescent="0.25">
      <c r="A685" s="19">
        <v>671</v>
      </c>
      <c r="B685" s="20"/>
      <c r="C685" s="123"/>
      <c r="D685" s="20"/>
      <c r="E685" s="20"/>
      <c r="F685" s="20"/>
      <c r="G685" s="140"/>
      <c r="H685" s="197">
        <f t="shared" si="227"/>
        <v>0</v>
      </c>
      <c r="I685" s="135" t="str">
        <f t="shared" si="228"/>
        <v/>
      </c>
      <c r="J685" s="92" t="b">
        <f t="shared" si="229"/>
        <v>0</v>
      </c>
      <c r="K685" s="92" t="str">
        <f t="shared" si="230"/>
        <v/>
      </c>
      <c r="L685" s="92" t="b">
        <f>IF(C685="",FALSE,IFERROR(NOT(MATCH(C685,'Anställda och korttidsarbete'!$C:$C,0)&gt;0),TRUE))</f>
        <v>0</v>
      </c>
      <c r="M685" s="92" t="str">
        <f t="shared" si="231"/>
        <v/>
      </c>
      <c r="N685" s="92" t="b">
        <f t="shared" si="232"/>
        <v>0</v>
      </c>
      <c r="O685" s="92" t="str">
        <f t="shared" si="233"/>
        <v/>
      </c>
      <c r="P685" s="13" t="b">
        <f t="shared" si="234"/>
        <v>0</v>
      </c>
      <c r="Q685" s="92" t="str">
        <f t="shared" si="235"/>
        <v/>
      </c>
      <c r="R685" s="92" t="b">
        <f t="shared" si="236"/>
        <v>0</v>
      </c>
      <c r="S685" s="94" t="e">
        <f t="shared" si="220"/>
        <v>#VALUE!</v>
      </c>
      <c r="T685" s="94" t="e">
        <f t="shared" si="221"/>
        <v>#VALUE!</v>
      </c>
      <c r="U685" s="94" t="e">
        <f t="shared" si="222"/>
        <v>#VALUE!</v>
      </c>
      <c r="V685" s="95" t="e">
        <f t="shared" si="223"/>
        <v>#VALUE!</v>
      </c>
      <c r="W685" s="95" t="e">
        <f t="shared" si="237"/>
        <v>#VALUE!</v>
      </c>
      <c r="X685" s="95" t="b">
        <f t="shared" si="241"/>
        <v>0</v>
      </c>
      <c r="Y685" s="76" t="str">
        <f t="shared" si="224"/>
        <v/>
      </c>
      <c r="Z685" s="94" t="e" cm="1">
        <f t="array" aca="1" ref="Z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AA685" s="94" t="str">
        <f t="shared" si="225"/>
        <v/>
      </c>
      <c r="AB685" s="96" t="b">
        <f t="shared" si="226"/>
        <v>0</v>
      </c>
      <c r="AC685" s="195">
        <f t="shared" si="238"/>
        <v>0</v>
      </c>
      <c r="AD685" s="195">
        <f>SUMIF($C$14:C684,C685,$AC$14:AC684)</f>
        <v>0</v>
      </c>
      <c r="AE685" s="15">
        <f t="shared" si="239"/>
        <v>10000</v>
      </c>
      <c r="AF685" s="195">
        <f t="shared" si="240"/>
        <v>0</v>
      </c>
    </row>
    <row r="686" spans="1:32" s="30" customFormat="1" x14ac:dyDescent="0.25">
      <c r="A686" s="19">
        <v>672</v>
      </c>
      <c r="B686" s="20"/>
      <c r="C686" s="123"/>
      <c r="D686" s="20"/>
      <c r="E686" s="20"/>
      <c r="F686" s="20"/>
      <c r="G686" s="140"/>
      <c r="H686" s="197">
        <f t="shared" si="227"/>
        <v>0</v>
      </c>
      <c r="I686" s="135" t="str">
        <f t="shared" si="228"/>
        <v/>
      </c>
      <c r="J686" s="92" t="b">
        <f t="shared" si="229"/>
        <v>0</v>
      </c>
      <c r="K686" s="92" t="str">
        <f t="shared" si="230"/>
        <v/>
      </c>
      <c r="L686" s="92" t="b">
        <f>IF(C686="",FALSE,IFERROR(NOT(MATCH(C686,'Anställda och korttidsarbete'!$C:$C,0)&gt;0),TRUE))</f>
        <v>0</v>
      </c>
      <c r="M686" s="92" t="str">
        <f t="shared" si="231"/>
        <v/>
      </c>
      <c r="N686" s="92" t="b">
        <f t="shared" si="232"/>
        <v>0</v>
      </c>
      <c r="O686" s="92" t="str">
        <f t="shared" si="233"/>
        <v/>
      </c>
      <c r="P686" s="13" t="b">
        <f t="shared" si="234"/>
        <v>0</v>
      </c>
      <c r="Q686" s="92" t="str">
        <f t="shared" si="235"/>
        <v/>
      </c>
      <c r="R686" s="92" t="b">
        <f t="shared" si="236"/>
        <v>0</v>
      </c>
      <c r="S686" s="94" t="e">
        <f t="shared" si="220"/>
        <v>#VALUE!</v>
      </c>
      <c r="T686" s="94" t="e">
        <f t="shared" si="221"/>
        <v>#VALUE!</v>
      </c>
      <c r="U686" s="94" t="e">
        <f t="shared" si="222"/>
        <v>#VALUE!</v>
      </c>
      <c r="V686" s="95" t="e">
        <f t="shared" si="223"/>
        <v>#VALUE!</v>
      </c>
      <c r="W686" s="95" t="e">
        <f t="shared" si="237"/>
        <v>#VALUE!</v>
      </c>
      <c r="X686" s="95" t="b">
        <f t="shared" si="241"/>
        <v>0</v>
      </c>
      <c r="Y686" s="76" t="str">
        <f t="shared" si="224"/>
        <v/>
      </c>
      <c r="Z686" s="94" t="e" cm="1">
        <f t="array" aca="1" ref="Z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AA686" s="94" t="str">
        <f t="shared" si="225"/>
        <v/>
      </c>
      <c r="AB686" s="96" t="b">
        <f t="shared" si="226"/>
        <v>0</v>
      </c>
      <c r="AC686" s="195">
        <f t="shared" si="238"/>
        <v>0</v>
      </c>
      <c r="AD686" s="195">
        <f>SUMIF($C$14:C685,C686,$AC$14:AC685)</f>
        <v>0</v>
      </c>
      <c r="AE686" s="15">
        <f t="shared" si="239"/>
        <v>10000</v>
      </c>
      <c r="AF686" s="195">
        <f t="shared" si="240"/>
        <v>0</v>
      </c>
    </row>
    <row r="687" spans="1:32" s="30" customFormat="1" x14ac:dyDescent="0.25">
      <c r="A687" s="19">
        <v>673</v>
      </c>
      <c r="B687" s="20"/>
      <c r="C687" s="123"/>
      <c r="D687" s="20"/>
      <c r="E687" s="20"/>
      <c r="F687" s="20"/>
      <c r="G687" s="140"/>
      <c r="H687" s="197">
        <f t="shared" si="227"/>
        <v>0</v>
      </c>
      <c r="I687" s="135" t="str">
        <f t="shared" si="228"/>
        <v/>
      </c>
      <c r="J687" s="92" t="b">
        <f t="shared" si="229"/>
        <v>0</v>
      </c>
      <c r="K687" s="92" t="str">
        <f t="shared" si="230"/>
        <v/>
      </c>
      <c r="L687" s="92" t="b">
        <f>IF(C687="",FALSE,IFERROR(NOT(MATCH(C687,'Anställda och korttidsarbete'!$C:$C,0)&gt;0),TRUE))</f>
        <v>0</v>
      </c>
      <c r="M687" s="92" t="str">
        <f t="shared" si="231"/>
        <v/>
      </c>
      <c r="N687" s="92" t="b">
        <f t="shared" si="232"/>
        <v>0</v>
      </c>
      <c r="O687" s="92" t="str">
        <f t="shared" si="233"/>
        <v/>
      </c>
      <c r="P687" s="13" t="b">
        <f t="shared" si="234"/>
        <v>0</v>
      </c>
      <c r="Q687" s="92" t="str">
        <f t="shared" si="235"/>
        <v/>
      </c>
      <c r="R687" s="92" t="b">
        <f t="shared" si="236"/>
        <v>0</v>
      </c>
      <c r="S687" s="94" t="e">
        <f t="shared" si="220"/>
        <v>#VALUE!</v>
      </c>
      <c r="T687" s="94" t="e">
        <f t="shared" si="221"/>
        <v>#VALUE!</v>
      </c>
      <c r="U687" s="94" t="e">
        <f t="shared" si="222"/>
        <v>#VALUE!</v>
      </c>
      <c r="V687" s="95" t="e">
        <f t="shared" si="223"/>
        <v>#VALUE!</v>
      </c>
      <c r="W687" s="95" t="e">
        <f t="shared" si="237"/>
        <v>#VALUE!</v>
      </c>
      <c r="X687" s="95" t="b">
        <f t="shared" si="241"/>
        <v>0</v>
      </c>
      <c r="Y687" s="76" t="str">
        <f t="shared" si="224"/>
        <v/>
      </c>
      <c r="Z687" s="94" t="e" cm="1">
        <f t="array" aca="1" ref="Z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AA687" s="94" t="str">
        <f t="shared" si="225"/>
        <v/>
      </c>
      <c r="AB687" s="96" t="b">
        <f t="shared" si="226"/>
        <v>0</v>
      </c>
      <c r="AC687" s="195">
        <f t="shared" si="238"/>
        <v>0</v>
      </c>
      <c r="AD687" s="195">
        <f>SUMIF($C$14:C686,C687,$AC$14:AC686)</f>
        <v>0</v>
      </c>
      <c r="AE687" s="15">
        <f t="shared" si="239"/>
        <v>10000</v>
      </c>
      <c r="AF687" s="195">
        <f t="shared" si="240"/>
        <v>0</v>
      </c>
    </row>
    <row r="688" spans="1:32" s="30" customFormat="1" x14ac:dyDescent="0.25">
      <c r="A688" s="19">
        <v>674</v>
      </c>
      <c r="B688" s="20"/>
      <c r="C688" s="123"/>
      <c r="D688" s="20"/>
      <c r="E688" s="20"/>
      <c r="F688" s="20"/>
      <c r="G688" s="140"/>
      <c r="H688" s="197">
        <f t="shared" si="227"/>
        <v>0</v>
      </c>
      <c r="I688" s="135" t="str">
        <f t="shared" si="228"/>
        <v/>
      </c>
      <c r="J688" s="92" t="b">
        <f t="shared" si="229"/>
        <v>0</v>
      </c>
      <c r="K688" s="92" t="str">
        <f t="shared" si="230"/>
        <v/>
      </c>
      <c r="L688" s="92" t="b">
        <f>IF(C688="",FALSE,IFERROR(NOT(MATCH(C688,'Anställda och korttidsarbete'!$C:$C,0)&gt;0),TRUE))</f>
        <v>0</v>
      </c>
      <c r="M688" s="92" t="str">
        <f t="shared" si="231"/>
        <v/>
      </c>
      <c r="N688" s="92" t="b">
        <f t="shared" si="232"/>
        <v>0</v>
      </c>
      <c r="O688" s="92" t="str">
        <f t="shared" si="233"/>
        <v/>
      </c>
      <c r="P688" s="13" t="b">
        <f t="shared" si="234"/>
        <v>0</v>
      </c>
      <c r="Q688" s="92" t="str">
        <f t="shared" si="235"/>
        <v/>
      </c>
      <c r="R688" s="92" t="b">
        <f t="shared" si="236"/>
        <v>0</v>
      </c>
      <c r="S688" s="94" t="e">
        <f t="shared" si="220"/>
        <v>#VALUE!</v>
      </c>
      <c r="T688" s="94" t="e">
        <f t="shared" si="221"/>
        <v>#VALUE!</v>
      </c>
      <c r="U688" s="94" t="e">
        <f t="shared" si="222"/>
        <v>#VALUE!</v>
      </c>
      <c r="V688" s="95" t="e">
        <f t="shared" si="223"/>
        <v>#VALUE!</v>
      </c>
      <c r="W688" s="95" t="e">
        <f t="shared" si="237"/>
        <v>#VALUE!</v>
      </c>
      <c r="X688" s="95" t="b">
        <f t="shared" si="241"/>
        <v>0</v>
      </c>
      <c r="Y688" s="76" t="str">
        <f t="shared" si="224"/>
        <v/>
      </c>
      <c r="Z688" s="94" t="e" cm="1">
        <f t="array" aca="1" ref="Z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AA688" s="94" t="str">
        <f t="shared" si="225"/>
        <v/>
      </c>
      <c r="AB688" s="96" t="b">
        <f t="shared" si="226"/>
        <v>0</v>
      </c>
      <c r="AC688" s="195">
        <f t="shared" si="238"/>
        <v>0</v>
      </c>
      <c r="AD688" s="195">
        <f>SUMIF($C$14:C687,C688,$AC$14:AC687)</f>
        <v>0</v>
      </c>
      <c r="AE688" s="15">
        <f t="shared" si="239"/>
        <v>10000</v>
      </c>
      <c r="AF688" s="195">
        <f t="shared" si="240"/>
        <v>0</v>
      </c>
    </row>
    <row r="689" spans="1:32" s="30" customFormat="1" x14ac:dyDescent="0.25">
      <c r="A689" s="19">
        <v>675</v>
      </c>
      <c r="B689" s="20"/>
      <c r="C689" s="123"/>
      <c r="D689" s="20"/>
      <c r="E689" s="20"/>
      <c r="F689" s="20"/>
      <c r="G689" s="140"/>
      <c r="H689" s="197">
        <f t="shared" si="227"/>
        <v>0</v>
      </c>
      <c r="I689" s="135" t="str">
        <f t="shared" si="228"/>
        <v/>
      </c>
      <c r="J689" s="92" t="b">
        <f t="shared" si="229"/>
        <v>0</v>
      </c>
      <c r="K689" s="92" t="str">
        <f t="shared" si="230"/>
        <v/>
      </c>
      <c r="L689" s="92" t="b">
        <f>IF(C689="",FALSE,IFERROR(NOT(MATCH(C689,'Anställda och korttidsarbete'!$C:$C,0)&gt;0),TRUE))</f>
        <v>0</v>
      </c>
      <c r="M689" s="92" t="str">
        <f t="shared" si="231"/>
        <v/>
      </c>
      <c r="N689" s="92" t="b">
        <f t="shared" si="232"/>
        <v>0</v>
      </c>
      <c r="O689" s="92" t="str">
        <f t="shared" si="233"/>
        <v/>
      </c>
      <c r="P689" s="13" t="b">
        <f t="shared" si="234"/>
        <v>0</v>
      </c>
      <c r="Q689" s="92" t="str">
        <f t="shared" si="235"/>
        <v/>
      </c>
      <c r="R689" s="92" t="b">
        <f t="shared" si="236"/>
        <v>0</v>
      </c>
      <c r="S689" s="94" t="e">
        <f t="shared" si="220"/>
        <v>#VALUE!</v>
      </c>
      <c r="T689" s="94" t="e">
        <f t="shared" si="221"/>
        <v>#VALUE!</v>
      </c>
      <c r="U689" s="94" t="e">
        <f t="shared" si="222"/>
        <v>#VALUE!</v>
      </c>
      <c r="V689" s="95" t="e">
        <f t="shared" si="223"/>
        <v>#VALUE!</v>
      </c>
      <c r="W689" s="95" t="e">
        <f t="shared" si="237"/>
        <v>#VALUE!</v>
      </c>
      <c r="X689" s="95" t="b">
        <f t="shared" si="241"/>
        <v>0</v>
      </c>
      <c r="Y689" s="76" t="str">
        <f t="shared" si="224"/>
        <v/>
      </c>
      <c r="Z689" s="94" t="e" cm="1">
        <f t="array" aca="1" ref="Z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AA689" s="94" t="str">
        <f t="shared" si="225"/>
        <v/>
      </c>
      <c r="AB689" s="96" t="b">
        <f t="shared" si="226"/>
        <v>0</v>
      </c>
      <c r="AC689" s="195">
        <f t="shared" si="238"/>
        <v>0</v>
      </c>
      <c r="AD689" s="195">
        <f>SUMIF($C$14:C688,C689,$AC$14:AC688)</f>
        <v>0</v>
      </c>
      <c r="AE689" s="15">
        <f t="shared" si="239"/>
        <v>10000</v>
      </c>
      <c r="AF689" s="195">
        <f t="shared" si="240"/>
        <v>0</v>
      </c>
    </row>
    <row r="690" spans="1:32" s="30" customFormat="1" x14ac:dyDescent="0.25">
      <c r="A690" s="19">
        <v>676</v>
      </c>
      <c r="B690" s="20"/>
      <c r="C690" s="123"/>
      <c r="D690" s="20"/>
      <c r="E690" s="20"/>
      <c r="F690" s="20"/>
      <c r="G690" s="140"/>
      <c r="H690" s="197">
        <f t="shared" si="227"/>
        <v>0</v>
      </c>
      <c r="I690" s="135" t="str">
        <f t="shared" si="228"/>
        <v/>
      </c>
      <c r="J690" s="92" t="b">
        <f t="shared" si="229"/>
        <v>0</v>
      </c>
      <c r="K690" s="92" t="str">
        <f t="shared" si="230"/>
        <v/>
      </c>
      <c r="L690" s="92" t="b">
        <f>IF(C690="",FALSE,IFERROR(NOT(MATCH(C690,'Anställda och korttidsarbete'!$C:$C,0)&gt;0),TRUE))</f>
        <v>0</v>
      </c>
      <c r="M690" s="92" t="str">
        <f t="shared" si="231"/>
        <v/>
      </c>
      <c r="N690" s="92" t="b">
        <f t="shared" si="232"/>
        <v>0</v>
      </c>
      <c r="O690" s="92" t="str">
        <f t="shared" si="233"/>
        <v/>
      </c>
      <c r="P690" s="13" t="b">
        <f t="shared" si="234"/>
        <v>0</v>
      </c>
      <c r="Q690" s="92" t="str">
        <f t="shared" si="235"/>
        <v/>
      </c>
      <c r="R690" s="92" t="b">
        <f t="shared" si="236"/>
        <v>0</v>
      </c>
      <c r="S690" s="94" t="e">
        <f t="shared" si="220"/>
        <v>#VALUE!</v>
      </c>
      <c r="T690" s="94" t="e">
        <f t="shared" si="221"/>
        <v>#VALUE!</v>
      </c>
      <c r="U690" s="94" t="e">
        <f t="shared" si="222"/>
        <v>#VALUE!</v>
      </c>
      <c r="V690" s="95" t="e">
        <f t="shared" si="223"/>
        <v>#VALUE!</v>
      </c>
      <c r="W690" s="95" t="e">
        <f t="shared" si="237"/>
        <v>#VALUE!</v>
      </c>
      <c r="X690" s="95" t="b">
        <f t="shared" si="241"/>
        <v>0</v>
      </c>
      <c r="Y690" s="76" t="str">
        <f t="shared" si="224"/>
        <v/>
      </c>
      <c r="Z690" s="94" t="e" cm="1">
        <f t="array" aca="1" ref="Z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AA690" s="94" t="str">
        <f t="shared" si="225"/>
        <v/>
      </c>
      <c r="AB690" s="96" t="b">
        <f t="shared" si="226"/>
        <v>0</v>
      </c>
      <c r="AC690" s="195">
        <f t="shared" si="238"/>
        <v>0</v>
      </c>
      <c r="AD690" s="195">
        <f>SUMIF($C$14:C689,C690,$AC$14:AC689)</f>
        <v>0</v>
      </c>
      <c r="AE690" s="15">
        <f t="shared" si="239"/>
        <v>10000</v>
      </c>
      <c r="AF690" s="195">
        <f t="shared" si="240"/>
        <v>0</v>
      </c>
    </row>
    <row r="691" spans="1:32" s="30" customFormat="1" x14ac:dyDescent="0.25">
      <c r="A691" s="19">
        <v>677</v>
      </c>
      <c r="B691" s="20"/>
      <c r="C691" s="123"/>
      <c r="D691" s="20"/>
      <c r="E691" s="20"/>
      <c r="F691" s="20"/>
      <c r="G691" s="140"/>
      <c r="H691" s="197">
        <f t="shared" si="227"/>
        <v>0</v>
      </c>
      <c r="I691" s="135" t="str">
        <f t="shared" si="228"/>
        <v/>
      </c>
      <c r="J691" s="92" t="b">
        <f t="shared" si="229"/>
        <v>0</v>
      </c>
      <c r="K691" s="92" t="str">
        <f t="shared" si="230"/>
        <v/>
      </c>
      <c r="L691" s="92" t="b">
        <f>IF(C691="",FALSE,IFERROR(NOT(MATCH(C691,'Anställda och korttidsarbete'!$C:$C,0)&gt;0),TRUE))</f>
        <v>0</v>
      </c>
      <c r="M691" s="92" t="str">
        <f t="shared" si="231"/>
        <v/>
      </c>
      <c r="N691" s="92" t="b">
        <f t="shared" si="232"/>
        <v>0</v>
      </c>
      <c r="O691" s="92" t="str">
        <f t="shared" si="233"/>
        <v/>
      </c>
      <c r="P691" s="13" t="b">
        <f t="shared" si="234"/>
        <v>0</v>
      </c>
      <c r="Q691" s="92" t="str">
        <f t="shared" si="235"/>
        <v/>
      </c>
      <c r="R691" s="92" t="b">
        <f t="shared" si="236"/>
        <v>0</v>
      </c>
      <c r="S691" s="94" t="e">
        <f t="shared" si="220"/>
        <v>#VALUE!</v>
      </c>
      <c r="T691" s="94" t="e">
        <f t="shared" si="221"/>
        <v>#VALUE!</v>
      </c>
      <c r="U691" s="94" t="e">
        <f t="shared" si="222"/>
        <v>#VALUE!</v>
      </c>
      <c r="V691" s="95" t="e">
        <f t="shared" si="223"/>
        <v>#VALUE!</v>
      </c>
      <c r="W691" s="95" t="e">
        <f t="shared" si="237"/>
        <v>#VALUE!</v>
      </c>
      <c r="X691" s="95" t="b">
        <f t="shared" si="241"/>
        <v>0</v>
      </c>
      <c r="Y691" s="76" t="str">
        <f t="shared" si="224"/>
        <v/>
      </c>
      <c r="Z691" s="94" t="e" cm="1">
        <f t="array" aca="1" ref="Z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AA691" s="94" t="str">
        <f t="shared" si="225"/>
        <v/>
      </c>
      <c r="AB691" s="96" t="b">
        <f t="shared" si="226"/>
        <v>0</v>
      </c>
      <c r="AC691" s="195">
        <f t="shared" si="238"/>
        <v>0</v>
      </c>
      <c r="AD691" s="195">
        <f>SUMIF($C$14:C690,C691,$AC$14:AC690)</f>
        <v>0</v>
      </c>
      <c r="AE691" s="15">
        <f t="shared" si="239"/>
        <v>10000</v>
      </c>
      <c r="AF691" s="195">
        <f t="shared" si="240"/>
        <v>0</v>
      </c>
    </row>
    <row r="692" spans="1:32" s="30" customFormat="1" x14ac:dyDescent="0.25">
      <c r="A692" s="19">
        <v>678</v>
      </c>
      <c r="B692" s="20"/>
      <c r="C692" s="123"/>
      <c r="D692" s="20"/>
      <c r="E692" s="20"/>
      <c r="F692" s="20"/>
      <c r="G692" s="140"/>
      <c r="H692" s="197">
        <f t="shared" si="227"/>
        <v>0</v>
      </c>
      <c r="I692" s="135" t="str">
        <f t="shared" si="228"/>
        <v/>
      </c>
      <c r="J692" s="92" t="b">
        <f t="shared" si="229"/>
        <v>0</v>
      </c>
      <c r="K692" s="92" t="str">
        <f t="shared" si="230"/>
        <v/>
      </c>
      <c r="L692" s="92" t="b">
        <f>IF(C692="",FALSE,IFERROR(NOT(MATCH(C692,'Anställda och korttidsarbete'!$C:$C,0)&gt;0),TRUE))</f>
        <v>0</v>
      </c>
      <c r="M692" s="92" t="str">
        <f t="shared" si="231"/>
        <v/>
      </c>
      <c r="N692" s="92" t="b">
        <f t="shared" si="232"/>
        <v>0</v>
      </c>
      <c r="O692" s="92" t="str">
        <f t="shared" si="233"/>
        <v/>
      </c>
      <c r="P692" s="13" t="b">
        <f t="shared" si="234"/>
        <v>0</v>
      </c>
      <c r="Q692" s="92" t="str">
        <f t="shared" si="235"/>
        <v/>
      </c>
      <c r="R692" s="92" t="b">
        <f t="shared" si="236"/>
        <v>0</v>
      </c>
      <c r="S692" s="94" t="e">
        <f t="shared" si="220"/>
        <v>#VALUE!</v>
      </c>
      <c r="T692" s="94" t="e">
        <f t="shared" si="221"/>
        <v>#VALUE!</v>
      </c>
      <c r="U692" s="94" t="e">
        <f t="shared" si="222"/>
        <v>#VALUE!</v>
      </c>
      <c r="V692" s="95" t="e">
        <f t="shared" si="223"/>
        <v>#VALUE!</v>
      </c>
      <c r="W692" s="95" t="e">
        <f t="shared" si="237"/>
        <v>#VALUE!</v>
      </c>
      <c r="X692" s="95" t="b">
        <f t="shared" si="241"/>
        <v>0</v>
      </c>
      <c r="Y692" s="76" t="str">
        <f t="shared" si="224"/>
        <v/>
      </c>
      <c r="Z692" s="94" t="e" cm="1">
        <f t="array" aca="1" ref="Z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AA692" s="94" t="str">
        <f t="shared" si="225"/>
        <v/>
      </c>
      <c r="AB692" s="96" t="b">
        <f t="shared" si="226"/>
        <v>0</v>
      </c>
      <c r="AC692" s="195">
        <f t="shared" si="238"/>
        <v>0</v>
      </c>
      <c r="AD692" s="195">
        <f>SUMIF($C$14:C691,C692,$AC$14:AC691)</f>
        <v>0</v>
      </c>
      <c r="AE692" s="15">
        <f t="shared" si="239"/>
        <v>10000</v>
      </c>
      <c r="AF692" s="195">
        <f t="shared" si="240"/>
        <v>0</v>
      </c>
    </row>
    <row r="693" spans="1:32" s="30" customFormat="1" x14ac:dyDescent="0.25">
      <c r="A693" s="19">
        <v>679</v>
      </c>
      <c r="B693" s="20"/>
      <c r="C693" s="123"/>
      <c r="D693" s="20"/>
      <c r="E693" s="20"/>
      <c r="F693" s="20"/>
      <c r="G693" s="140"/>
      <c r="H693" s="197">
        <f t="shared" si="227"/>
        <v>0</v>
      </c>
      <c r="I693" s="135" t="str">
        <f t="shared" si="228"/>
        <v/>
      </c>
      <c r="J693" s="92" t="b">
        <f t="shared" si="229"/>
        <v>0</v>
      </c>
      <c r="K693" s="92" t="str">
        <f t="shared" si="230"/>
        <v/>
      </c>
      <c r="L693" s="92" t="b">
        <f>IF(C693="",FALSE,IFERROR(NOT(MATCH(C693,'Anställda och korttidsarbete'!$C:$C,0)&gt;0),TRUE))</f>
        <v>0</v>
      </c>
      <c r="M693" s="92" t="str">
        <f t="shared" si="231"/>
        <v/>
      </c>
      <c r="N693" s="92" t="b">
        <f t="shared" si="232"/>
        <v>0</v>
      </c>
      <c r="O693" s="92" t="str">
        <f t="shared" si="233"/>
        <v/>
      </c>
      <c r="P693" s="13" t="b">
        <f t="shared" si="234"/>
        <v>0</v>
      </c>
      <c r="Q693" s="92" t="str">
        <f t="shared" si="235"/>
        <v/>
      </c>
      <c r="R693" s="92" t="b">
        <f t="shared" si="236"/>
        <v>0</v>
      </c>
      <c r="S693" s="94" t="e">
        <f t="shared" si="220"/>
        <v>#VALUE!</v>
      </c>
      <c r="T693" s="94" t="e">
        <f t="shared" si="221"/>
        <v>#VALUE!</v>
      </c>
      <c r="U693" s="94" t="e">
        <f t="shared" si="222"/>
        <v>#VALUE!</v>
      </c>
      <c r="V693" s="95" t="e">
        <f t="shared" si="223"/>
        <v>#VALUE!</v>
      </c>
      <c r="W693" s="95" t="e">
        <f t="shared" si="237"/>
        <v>#VALUE!</v>
      </c>
      <c r="X693" s="95" t="b">
        <f t="shared" si="241"/>
        <v>0</v>
      </c>
      <c r="Y693" s="76" t="str">
        <f t="shared" si="224"/>
        <v/>
      </c>
      <c r="Z693" s="94" t="e" cm="1">
        <f t="array" aca="1" ref="Z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AA693" s="94" t="str">
        <f t="shared" si="225"/>
        <v/>
      </c>
      <c r="AB693" s="96" t="b">
        <f t="shared" si="226"/>
        <v>0</v>
      </c>
      <c r="AC693" s="195">
        <f t="shared" si="238"/>
        <v>0</v>
      </c>
      <c r="AD693" s="195">
        <f>SUMIF($C$14:C692,C693,$AC$14:AC692)</f>
        <v>0</v>
      </c>
      <c r="AE693" s="15">
        <f t="shared" si="239"/>
        <v>10000</v>
      </c>
      <c r="AF693" s="195">
        <f t="shared" si="240"/>
        <v>0</v>
      </c>
    </row>
    <row r="694" spans="1:32" s="30" customFormat="1" x14ac:dyDescent="0.25">
      <c r="A694" s="19">
        <v>680</v>
      </c>
      <c r="B694" s="20"/>
      <c r="C694" s="123"/>
      <c r="D694" s="20"/>
      <c r="E694" s="20"/>
      <c r="F694" s="20"/>
      <c r="G694" s="140"/>
      <c r="H694" s="197">
        <f t="shared" si="227"/>
        <v>0</v>
      </c>
      <c r="I694" s="135" t="str">
        <f t="shared" si="228"/>
        <v/>
      </c>
      <c r="J694" s="92" t="b">
        <f t="shared" si="229"/>
        <v>0</v>
      </c>
      <c r="K694" s="92" t="str">
        <f t="shared" si="230"/>
        <v/>
      </c>
      <c r="L694" s="92" t="b">
        <f>IF(C694="",FALSE,IFERROR(NOT(MATCH(C694,'Anställda och korttidsarbete'!$C:$C,0)&gt;0),TRUE))</f>
        <v>0</v>
      </c>
      <c r="M694" s="92" t="str">
        <f t="shared" si="231"/>
        <v/>
      </c>
      <c r="N694" s="92" t="b">
        <f t="shared" si="232"/>
        <v>0</v>
      </c>
      <c r="O694" s="92" t="str">
        <f t="shared" si="233"/>
        <v/>
      </c>
      <c r="P694" s="13" t="b">
        <f t="shared" si="234"/>
        <v>0</v>
      </c>
      <c r="Q694" s="92" t="str">
        <f t="shared" si="235"/>
        <v/>
      </c>
      <c r="R694" s="92" t="b">
        <f t="shared" si="236"/>
        <v>0</v>
      </c>
      <c r="S694" s="94" t="e">
        <f t="shared" si="220"/>
        <v>#VALUE!</v>
      </c>
      <c r="T694" s="94" t="e">
        <f t="shared" si="221"/>
        <v>#VALUE!</v>
      </c>
      <c r="U694" s="94" t="e">
        <f t="shared" si="222"/>
        <v>#VALUE!</v>
      </c>
      <c r="V694" s="95" t="e">
        <f t="shared" si="223"/>
        <v>#VALUE!</v>
      </c>
      <c r="W694" s="95" t="e">
        <f t="shared" si="237"/>
        <v>#VALUE!</v>
      </c>
      <c r="X694" s="95" t="b">
        <f t="shared" si="241"/>
        <v>0</v>
      </c>
      <c r="Y694" s="76" t="str">
        <f t="shared" si="224"/>
        <v/>
      </c>
      <c r="Z694" s="94" t="e" cm="1">
        <f t="array" aca="1" ref="Z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AA694" s="94" t="str">
        <f t="shared" si="225"/>
        <v/>
      </c>
      <c r="AB694" s="96" t="b">
        <f t="shared" si="226"/>
        <v>0</v>
      </c>
      <c r="AC694" s="195">
        <f t="shared" si="238"/>
        <v>0</v>
      </c>
      <c r="AD694" s="195">
        <f>SUMIF($C$14:C693,C694,$AC$14:AC693)</f>
        <v>0</v>
      </c>
      <c r="AE694" s="15">
        <f t="shared" si="239"/>
        <v>10000</v>
      </c>
      <c r="AF694" s="195">
        <f t="shared" si="240"/>
        <v>0</v>
      </c>
    </row>
    <row r="695" spans="1:32" s="30" customFormat="1" x14ac:dyDescent="0.25">
      <c r="A695" s="19">
        <v>681</v>
      </c>
      <c r="B695" s="20"/>
      <c r="C695" s="123"/>
      <c r="D695" s="20"/>
      <c r="E695" s="20"/>
      <c r="F695" s="20"/>
      <c r="G695" s="140"/>
      <c r="H695" s="197">
        <f t="shared" si="227"/>
        <v>0</v>
      </c>
      <c r="I695" s="135" t="str">
        <f t="shared" si="228"/>
        <v/>
      </c>
      <c r="J695" s="92" t="b">
        <f t="shared" si="229"/>
        <v>0</v>
      </c>
      <c r="K695" s="92" t="str">
        <f t="shared" si="230"/>
        <v/>
      </c>
      <c r="L695" s="92" t="b">
        <f>IF(C695="",FALSE,IFERROR(NOT(MATCH(C695,'Anställda och korttidsarbete'!$C:$C,0)&gt;0),TRUE))</f>
        <v>0</v>
      </c>
      <c r="M695" s="92" t="str">
        <f t="shared" si="231"/>
        <v/>
      </c>
      <c r="N695" s="92" t="b">
        <f t="shared" si="232"/>
        <v>0</v>
      </c>
      <c r="O695" s="92" t="str">
        <f t="shared" si="233"/>
        <v/>
      </c>
      <c r="P695" s="13" t="b">
        <f t="shared" si="234"/>
        <v>0</v>
      </c>
      <c r="Q695" s="92" t="str">
        <f t="shared" si="235"/>
        <v/>
      </c>
      <c r="R695" s="92" t="b">
        <f t="shared" si="236"/>
        <v>0</v>
      </c>
      <c r="S695" s="94" t="e">
        <f t="shared" si="220"/>
        <v>#VALUE!</v>
      </c>
      <c r="T695" s="94" t="e">
        <f t="shared" si="221"/>
        <v>#VALUE!</v>
      </c>
      <c r="U695" s="94" t="e">
        <f t="shared" si="222"/>
        <v>#VALUE!</v>
      </c>
      <c r="V695" s="95" t="e">
        <f t="shared" si="223"/>
        <v>#VALUE!</v>
      </c>
      <c r="W695" s="95" t="e">
        <f t="shared" si="237"/>
        <v>#VALUE!</v>
      </c>
      <c r="X695" s="95" t="b">
        <f t="shared" si="241"/>
        <v>0</v>
      </c>
      <c r="Y695" s="76" t="str">
        <f t="shared" si="224"/>
        <v/>
      </c>
      <c r="Z695" s="94" t="e" cm="1">
        <f t="array" aca="1" ref="Z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AA695" s="94" t="str">
        <f t="shared" si="225"/>
        <v/>
      </c>
      <c r="AB695" s="96" t="b">
        <f t="shared" si="226"/>
        <v>0</v>
      </c>
      <c r="AC695" s="195">
        <f t="shared" si="238"/>
        <v>0</v>
      </c>
      <c r="AD695" s="195">
        <f>SUMIF($C$14:C694,C695,$AC$14:AC694)</f>
        <v>0</v>
      </c>
      <c r="AE695" s="15">
        <f t="shared" si="239"/>
        <v>10000</v>
      </c>
      <c r="AF695" s="195">
        <f t="shared" si="240"/>
        <v>0</v>
      </c>
    </row>
    <row r="696" spans="1:32" s="30" customFormat="1" x14ac:dyDescent="0.25">
      <c r="A696" s="19">
        <v>682</v>
      </c>
      <c r="B696" s="20"/>
      <c r="C696" s="123"/>
      <c r="D696" s="20"/>
      <c r="E696" s="20"/>
      <c r="F696" s="20"/>
      <c r="G696" s="140"/>
      <c r="H696" s="197">
        <f t="shared" si="227"/>
        <v>0</v>
      </c>
      <c r="I696" s="135" t="str">
        <f t="shared" si="228"/>
        <v/>
      </c>
      <c r="J696" s="92" t="b">
        <f t="shared" si="229"/>
        <v>0</v>
      </c>
      <c r="K696" s="92" t="str">
        <f t="shared" si="230"/>
        <v/>
      </c>
      <c r="L696" s="92" t="b">
        <f>IF(C696="",FALSE,IFERROR(NOT(MATCH(C696,'Anställda och korttidsarbete'!$C:$C,0)&gt;0),TRUE))</f>
        <v>0</v>
      </c>
      <c r="M696" s="92" t="str">
        <f t="shared" si="231"/>
        <v/>
      </c>
      <c r="N696" s="92" t="b">
        <f t="shared" si="232"/>
        <v>0</v>
      </c>
      <c r="O696" s="92" t="str">
        <f t="shared" si="233"/>
        <v/>
      </c>
      <c r="P696" s="13" t="b">
        <f t="shared" si="234"/>
        <v>0</v>
      </c>
      <c r="Q696" s="92" t="str">
        <f t="shared" si="235"/>
        <v/>
      </c>
      <c r="R696" s="92" t="b">
        <f t="shared" si="236"/>
        <v>0</v>
      </c>
      <c r="S696" s="94" t="e">
        <f t="shared" si="220"/>
        <v>#VALUE!</v>
      </c>
      <c r="T696" s="94" t="e">
        <f t="shared" si="221"/>
        <v>#VALUE!</v>
      </c>
      <c r="U696" s="94" t="e">
        <f t="shared" si="222"/>
        <v>#VALUE!</v>
      </c>
      <c r="V696" s="95" t="e">
        <f t="shared" si="223"/>
        <v>#VALUE!</v>
      </c>
      <c r="W696" s="95" t="e">
        <f t="shared" si="237"/>
        <v>#VALUE!</v>
      </c>
      <c r="X696" s="95" t="b">
        <f t="shared" si="241"/>
        <v>0</v>
      </c>
      <c r="Y696" s="76" t="str">
        <f t="shared" si="224"/>
        <v/>
      </c>
      <c r="Z696" s="94" t="e" cm="1">
        <f t="array" aca="1" ref="Z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AA696" s="94" t="str">
        <f t="shared" si="225"/>
        <v/>
      </c>
      <c r="AB696" s="96" t="b">
        <f t="shared" si="226"/>
        <v>0</v>
      </c>
      <c r="AC696" s="195">
        <f t="shared" si="238"/>
        <v>0</v>
      </c>
      <c r="AD696" s="195">
        <f>SUMIF($C$14:C695,C696,$AC$14:AC695)</f>
        <v>0</v>
      </c>
      <c r="AE696" s="15">
        <f t="shared" si="239"/>
        <v>10000</v>
      </c>
      <c r="AF696" s="195">
        <f t="shared" si="240"/>
        <v>0</v>
      </c>
    </row>
    <row r="697" spans="1:32" s="30" customFormat="1" x14ac:dyDescent="0.25">
      <c r="A697" s="19">
        <v>683</v>
      </c>
      <c r="B697" s="20"/>
      <c r="C697" s="123"/>
      <c r="D697" s="20"/>
      <c r="E697" s="20"/>
      <c r="F697" s="20"/>
      <c r="G697" s="140"/>
      <c r="H697" s="197">
        <f t="shared" si="227"/>
        <v>0</v>
      </c>
      <c r="I697" s="135" t="str">
        <f t="shared" si="228"/>
        <v/>
      </c>
      <c r="J697" s="92" t="b">
        <f t="shared" si="229"/>
        <v>0</v>
      </c>
      <c r="K697" s="92" t="str">
        <f t="shared" si="230"/>
        <v/>
      </c>
      <c r="L697" s="92" t="b">
        <f>IF(C697="",FALSE,IFERROR(NOT(MATCH(C697,'Anställda och korttidsarbete'!$C:$C,0)&gt;0),TRUE))</f>
        <v>0</v>
      </c>
      <c r="M697" s="92" t="str">
        <f t="shared" si="231"/>
        <v/>
      </c>
      <c r="N697" s="92" t="b">
        <f t="shared" si="232"/>
        <v>0</v>
      </c>
      <c r="O697" s="92" t="str">
        <f t="shared" si="233"/>
        <v/>
      </c>
      <c r="P697" s="13" t="b">
        <f t="shared" si="234"/>
        <v>0</v>
      </c>
      <c r="Q697" s="92" t="str">
        <f t="shared" si="235"/>
        <v/>
      </c>
      <c r="R697" s="92" t="b">
        <f t="shared" si="236"/>
        <v>0</v>
      </c>
      <c r="S697" s="94" t="e">
        <f t="shared" si="220"/>
        <v>#VALUE!</v>
      </c>
      <c r="T697" s="94" t="e">
        <f t="shared" si="221"/>
        <v>#VALUE!</v>
      </c>
      <c r="U697" s="94" t="e">
        <f t="shared" si="222"/>
        <v>#VALUE!</v>
      </c>
      <c r="V697" s="95" t="e">
        <f t="shared" si="223"/>
        <v>#VALUE!</v>
      </c>
      <c r="W697" s="95" t="e">
        <f t="shared" si="237"/>
        <v>#VALUE!</v>
      </c>
      <c r="X697" s="95" t="b">
        <f t="shared" si="241"/>
        <v>0</v>
      </c>
      <c r="Y697" s="76" t="str">
        <f t="shared" si="224"/>
        <v/>
      </c>
      <c r="Z697" s="94" t="e" cm="1">
        <f t="array" aca="1" ref="Z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AA697" s="94" t="str">
        <f t="shared" si="225"/>
        <v/>
      </c>
      <c r="AB697" s="96" t="b">
        <f t="shared" si="226"/>
        <v>0</v>
      </c>
      <c r="AC697" s="195">
        <f t="shared" si="238"/>
        <v>0</v>
      </c>
      <c r="AD697" s="195">
        <f>SUMIF($C$14:C696,C697,$AC$14:AC696)</f>
        <v>0</v>
      </c>
      <c r="AE697" s="15">
        <f t="shared" si="239"/>
        <v>10000</v>
      </c>
      <c r="AF697" s="195">
        <f t="shared" si="240"/>
        <v>0</v>
      </c>
    </row>
    <row r="698" spans="1:32" s="30" customFormat="1" x14ac:dyDescent="0.25">
      <c r="A698" s="19">
        <v>684</v>
      </c>
      <c r="B698" s="20"/>
      <c r="C698" s="123"/>
      <c r="D698" s="20"/>
      <c r="E698" s="20"/>
      <c r="F698" s="20"/>
      <c r="G698" s="140"/>
      <c r="H698" s="197">
        <f t="shared" si="227"/>
        <v>0</v>
      </c>
      <c r="I698" s="135" t="str">
        <f t="shared" si="228"/>
        <v/>
      </c>
      <c r="J698" s="92" t="b">
        <f t="shared" si="229"/>
        <v>0</v>
      </c>
      <c r="K698" s="92" t="str">
        <f t="shared" si="230"/>
        <v/>
      </c>
      <c r="L698" s="92" t="b">
        <f>IF(C698="",FALSE,IFERROR(NOT(MATCH(C698,'Anställda och korttidsarbete'!$C:$C,0)&gt;0),TRUE))</f>
        <v>0</v>
      </c>
      <c r="M698" s="92" t="str">
        <f t="shared" si="231"/>
        <v/>
      </c>
      <c r="N698" s="92" t="b">
        <f t="shared" si="232"/>
        <v>0</v>
      </c>
      <c r="O698" s="92" t="str">
        <f t="shared" si="233"/>
        <v/>
      </c>
      <c r="P698" s="13" t="b">
        <f t="shared" si="234"/>
        <v>0</v>
      </c>
      <c r="Q698" s="92" t="str">
        <f t="shared" si="235"/>
        <v/>
      </c>
      <c r="R698" s="92" t="b">
        <f t="shared" si="236"/>
        <v>0</v>
      </c>
      <c r="S698" s="94" t="e">
        <f t="shared" si="220"/>
        <v>#VALUE!</v>
      </c>
      <c r="T698" s="94" t="e">
        <f t="shared" si="221"/>
        <v>#VALUE!</v>
      </c>
      <c r="U698" s="94" t="e">
        <f t="shared" si="222"/>
        <v>#VALUE!</v>
      </c>
      <c r="V698" s="95" t="e">
        <f t="shared" si="223"/>
        <v>#VALUE!</v>
      </c>
      <c r="W698" s="95" t="e">
        <f t="shared" si="237"/>
        <v>#VALUE!</v>
      </c>
      <c r="X698" s="95" t="b">
        <f t="shared" si="241"/>
        <v>0</v>
      </c>
      <c r="Y698" s="76" t="str">
        <f t="shared" si="224"/>
        <v/>
      </c>
      <c r="Z698" s="94" t="e" cm="1">
        <f t="array" aca="1" ref="Z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AA698" s="94" t="str">
        <f t="shared" si="225"/>
        <v/>
      </c>
      <c r="AB698" s="96" t="b">
        <f t="shared" si="226"/>
        <v>0</v>
      </c>
      <c r="AC698" s="195">
        <f t="shared" si="238"/>
        <v>0</v>
      </c>
      <c r="AD698" s="195">
        <f>SUMIF($C$14:C697,C698,$AC$14:AC697)</f>
        <v>0</v>
      </c>
      <c r="AE698" s="15">
        <f t="shared" si="239"/>
        <v>10000</v>
      </c>
      <c r="AF698" s="195">
        <f t="shared" si="240"/>
        <v>0</v>
      </c>
    </row>
    <row r="699" spans="1:32" s="30" customFormat="1" x14ac:dyDescent="0.25">
      <c r="A699" s="19">
        <v>685</v>
      </c>
      <c r="B699" s="20"/>
      <c r="C699" s="123"/>
      <c r="D699" s="20"/>
      <c r="E699" s="20"/>
      <c r="F699" s="20"/>
      <c r="G699" s="140"/>
      <c r="H699" s="197">
        <f t="shared" si="227"/>
        <v>0</v>
      </c>
      <c r="I699" s="135" t="str">
        <f t="shared" si="228"/>
        <v/>
      </c>
      <c r="J699" s="92" t="b">
        <f t="shared" si="229"/>
        <v>0</v>
      </c>
      <c r="K699" s="92" t="str">
        <f t="shared" si="230"/>
        <v/>
      </c>
      <c r="L699" s="92" t="b">
        <f>IF(C699="",FALSE,IFERROR(NOT(MATCH(C699,'Anställda och korttidsarbete'!$C:$C,0)&gt;0),TRUE))</f>
        <v>0</v>
      </c>
      <c r="M699" s="92" t="str">
        <f t="shared" si="231"/>
        <v/>
      </c>
      <c r="N699" s="92" t="b">
        <f t="shared" si="232"/>
        <v>0</v>
      </c>
      <c r="O699" s="92" t="str">
        <f t="shared" si="233"/>
        <v/>
      </c>
      <c r="P699" s="13" t="b">
        <f t="shared" si="234"/>
        <v>0</v>
      </c>
      <c r="Q699" s="92" t="str">
        <f t="shared" si="235"/>
        <v/>
      </c>
      <c r="R699" s="92" t="b">
        <f t="shared" si="236"/>
        <v>0</v>
      </c>
      <c r="S699" s="94" t="e">
        <f t="shared" si="220"/>
        <v>#VALUE!</v>
      </c>
      <c r="T699" s="94" t="e">
        <f t="shared" si="221"/>
        <v>#VALUE!</v>
      </c>
      <c r="U699" s="94" t="e">
        <f t="shared" si="222"/>
        <v>#VALUE!</v>
      </c>
      <c r="V699" s="95" t="e">
        <f t="shared" si="223"/>
        <v>#VALUE!</v>
      </c>
      <c r="W699" s="95" t="e">
        <f t="shared" si="237"/>
        <v>#VALUE!</v>
      </c>
      <c r="X699" s="95" t="b">
        <f t="shared" si="241"/>
        <v>0</v>
      </c>
      <c r="Y699" s="76" t="str">
        <f t="shared" si="224"/>
        <v/>
      </c>
      <c r="Z699" s="94" t="e" cm="1">
        <f t="array" aca="1" ref="Z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AA699" s="94" t="str">
        <f t="shared" si="225"/>
        <v/>
      </c>
      <c r="AB699" s="96" t="b">
        <f t="shared" si="226"/>
        <v>0</v>
      </c>
      <c r="AC699" s="195">
        <f t="shared" si="238"/>
        <v>0</v>
      </c>
      <c r="AD699" s="195">
        <f>SUMIF($C$14:C698,C699,$AC$14:AC698)</f>
        <v>0</v>
      </c>
      <c r="AE699" s="15">
        <f t="shared" si="239"/>
        <v>10000</v>
      </c>
      <c r="AF699" s="195">
        <f t="shared" si="240"/>
        <v>0</v>
      </c>
    </row>
    <row r="700" spans="1:32" s="30" customFormat="1" x14ac:dyDescent="0.25">
      <c r="A700" s="19">
        <v>686</v>
      </c>
      <c r="B700" s="20"/>
      <c r="C700" s="123"/>
      <c r="D700" s="20"/>
      <c r="E700" s="20"/>
      <c r="F700" s="20"/>
      <c r="G700" s="140"/>
      <c r="H700" s="197">
        <f t="shared" si="227"/>
        <v>0</v>
      </c>
      <c r="I700" s="135" t="str">
        <f t="shared" si="228"/>
        <v/>
      </c>
      <c r="J700" s="92" t="b">
        <f t="shared" si="229"/>
        <v>0</v>
      </c>
      <c r="K700" s="92" t="str">
        <f t="shared" si="230"/>
        <v/>
      </c>
      <c r="L700" s="92" t="b">
        <f>IF(C700="",FALSE,IFERROR(NOT(MATCH(C700,'Anställda och korttidsarbete'!$C:$C,0)&gt;0),TRUE))</f>
        <v>0</v>
      </c>
      <c r="M700" s="92" t="str">
        <f t="shared" si="231"/>
        <v/>
      </c>
      <c r="N700" s="92" t="b">
        <f t="shared" si="232"/>
        <v>0</v>
      </c>
      <c r="O700" s="92" t="str">
        <f t="shared" si="233"/>
        <v/>
      </c>
      <c r="P700" s="13" t="b">
        <f t="shared" si="234"/>
        <v>0</v>
      </c>
      <c r="Q700" s="92" t="str">
        <f t="shared" si="235"/>
        <v/>
      </c>
      <c r="R700" s="92" t="b">
        <f t="shared" si="236"/>
        <v>0</v>
      </c>
      <c r="S700" s="94" t="e">
        <f t="shared" si="220"/>
        <v>#VALUE!</v>
      </c>
      <c r="T700" s="94" t="e">
        <f t="shared" si="221"/>
        <v>#VALUE!</v>
      </c>
      <c r="U700" s="94" t="e">
        <f t="shared" si="222"/>
        <v>#VALUE!</v>
      </c>
      <c r="V700" s="95" t="e">
        <f t="shared" si="223"/>
        <v>#VALUE!</v>
      </c>
      <c r="W700" s="95" t="e">
        <f t="shared" si="237"/>
        <v>#VALUE!</v>
      </c>
      <c r="X700" s="95" t="b">
        <f t="shared" si="241"/>
        <v>0</v>
      </c>
      <c r="Y700" s="76" t="str">
        <f t="shared" si="224"/>
        <v/>
      </c>
      <c r="Z700" s="94" t="e" cm="1">
        <f t="array" aca="1" ref="Z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AA700" s="94" t="str">
        <f t="shared" si="225"/>
        <v/>
      </c>
      <c r="AB700" s="96" t="b">
        <f t="shared" si="226"/>
        <v>0</v>
      </c>
      <c r="AC700" s="195">
        <f t="shared" si="238"/>
        <v>0</v>
      </c>
      <c r="AD700" s="195">
        <f>SUMIF($C$14:C699,C700,$AC$14:AC699)</f>
        <v>0</v>
      </c>
      <c r="AE700" s="15">
        <f t="shared" si="239"/>
        <v>10000</v>
      </c>
      <c r="AF700" s="195">
        <f t="shared" si="240"/>
        <v>0</v>
      </c>
    </row>
    <row r="701" spans="1:32" s="30" customFormat="1" x14ac:dyDescent="0.25">
      <c r="A701" s="19">
        <v>687</v>
      </c>
      <c r="B701" s="20"/>
      <c r="C701" s="123"/>
      <c r="D701" s="20"/>
      <c r="E701" s="20"/>
      <c r="F701" s="20"/>
      <c r="G701" s="140"/>
      <c r="H701" s="197">
        <f t="shared" si="227"/>
        <v>0</v>
      </c>
      <c r="I701" s="135" t="str">
        <f t="shared" si="228"/>
        <v/>
      </c>
      <c r="J701" s="92" t="b">
        <f t="shared" si="229"/>
        <v>0</v>
      </c>
      <c r="K701" s="92" t="str">
        <f t="shared" si="230"/>
        <v/>
      </c>
      <c r="L701" s="92" t="b">
        <f>IF(C701="",FALSE,IFERROR(NOT(MATCH(C701,'Anställda och korttidsarbete'!$C:$C,0)&gt;0),TRUE))</f>
        <v>0</v>
      </c>
      <c r="M701" s="92" t="str">
        <f t="shared" si="231"/>
        <v/>
      </c>
      <c r="N701" s="92" t="b">
        <f t="shared" si="232"/>
        <v>0</v>
      </c>
      <c r="O701" s="92" t="str">
        <f t="shared" si="233"/>
        <v/>
      </c>
      <c r="P701" s="13" t="b">
        <f t="shared" si="234"/>
        <v>0</v>
      </c>
      <c r="Q701" s="92" t="str">
        <f t="shared" si="235"/>
        <v/>
      </c>
      <c r="R701" s="92" t="b">
        <f t="shared" si="236"/>
        <v>0</v>
      </c>
      <c r="S701" s="94" t="e">
        <f t="shared" si="220"/>
        <v>#VALUE!</v>
      </c>
      <c r="T701" s="94" t="e">
        <f t="shared" si="221"/>
        <v>#VALUE!</v>
      </c>
      <c r="U701" s="94" t="e">
        <f t="shared" si="222"/>
        <v>#VALUE!</v>
      </c>
      <c r="V701" s="95" t="e">
        <f t="shared" si="223"/>
        <v>#VALUE!</v>
      </c>
      <c r="W701" s="95" t="e">
        <f t="shared" si="237"/>
        <v>#VALUE!</v>
      </c>
      <c r="X701" s="95" t="b">
        <f t="shared" si="241"/>
        <v>0</v>
      </c>
      <c r="Y701" s="76" t="str">
        <f t="shared" si="224"/>
        <v/>
      </c>
      <c r="Z701" s="94" t="e" cm="1">
        <f t="array" aca="1" ref="Z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AA701" s="94" t="str">
        <f t="shared" si="225"/>
        <v/>
      </c>
      <c r="AB701" s="96" t="b">
        <f t="shared" si="226"/>
        <v>0</v>
      </c>
      <c r="AC701" s="195">
        <f t="shared" si="238"/>
        <v>0</v>
      </c>
      <c r="AD701" s="195">
        <f>SUMIF($C$14:C700,C701,$AC$14:AC700)</f>
        <v>0</v>
      </c>
      <c r="AE701" s="15">
        <f t="shared" si="239"/>
        <v>10000</v>
      </c>
      <c r="AF701" s="195">
        <f t="shared" si="240"/>
        <v>0</v>
      </c>
    </row>
    <row r="702" spans="1:32" s="30" customFormat="1" x14ac:dyDescent="0.25">
      <c r="A702" s="19">
        <v>688</v>
      </c>
      <c r="B702" s="20"/>
      <c r="C702" s="123"/>
      <c r="D702" s="20"/>
      <c r="E702" s="20"/>
      <c r="F702" s="20"/>
      <c r="G702" s="140"/>
      <c r="H702" s="197">
        <f t="shared" si="227"/>
        <v>0</v>
      </c>
      <c r="I702" s="135" t="str">
        <f t="shared" si="228"/>
        <v/>
      </c>
      <c r="J702" s="92" t="b">
        <f t="shared" si="229"/>
        <v>0</v>
      </c>
      <c r="K702" s="92" t="str">
        <f t="shared" si="230"/>
        <v/>
      </c>
      <c r="L702" s="92" t="b">
        <f>IF(C702="",FALSE,IFERROR(NOT(MATCH(C702,'Anställda och korttidsarbete'!$C:$C,0)&gt;0),TRUE))</f>
        <v>0</v>
      </c>
      <c r="M702" s="92" t="str">
        <f t="shared" si="231"/>
        <v/>
      </c>
      <c r="N702" s="92" t="b">
        <f t="shared" si="232"/>
        <v>0</v>
      </c>
      <c r="O702" s="92" t="str">
        <f t="shared" si="233"/>
        <v/>
      </c>
      <c r="P702" s="13" t="b">
        <f t="shared" si="234"/>
        <v>0</v>
      </c>
      <c r="Q702" s="92" t="str">
        <f t="shared" si="235"/>
        <v/>
      </c>
      <c r="R702" s="92" t="b">
        <f t="shared" si="236"/>
        <v>0</v>
      </c>
      <c r="S702" s="94" t="e">
        <f t="shared" si="220"/>
        <v>#VALUE!</v>
      </c>
      <c r="T702" s="94" t="e">
        <f t="shared" si="221"/>
        <v>#VALUE!</v>
      </c>
      <c r="U702" s="94" t="e">
        <f t="shared" si="222"/>
        <v>#VALUE!</v>
      </c>
      <c r="V702" s="95" t="e">
        <f t="shared" si="223"/>
        <v>#VALUE!</v>
      </c>
      <c r="W702" s="95" t="e">
        <f t="shared" si="237"/>
        <v>#VALUE!</v>
      </c>
      <c r="X702" s="95" t="b">
        <f t="shared" si="241"/>
        <v>0</v>
      </c>
      <c r="Y702" s="76" t="str">
        <f t="shared" si="224"/>
        <v/>
      </c>
      <c r="Z702" s="94" t="e" cm="1">
        <f t="array" aca="1" ref="Z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AA702" s="94" t="str">
        <f t="shared" si="225"/>
        <v/>
      </c>
      <c r="AB702" s="96" t="b">
        <f t="shared" si="226"/>
        <v>0</v>
      </c>
      <c r="AC702" s="195">
        <f t="shared" si="238"/>
        <v>0</v>
      </c>
      <c r="AD702" s="195">
        <f>SUMIF($C$14:C701,C702,$AC$14:AC701)</f>
        <v>0</v>
      </c>
      <c r="AE702" s="15">
        <f t="shared" si="239"/>
        <v>10000</v>
      </c>
      <c r="AF702" s="195">
        <f t="shared" si="240"/>
        <v>0</v>
      </c>
    </row>
    <row r="703" spans="1:32" s="30" customFormat="1" x14ac:dyDescent="0.25">
      <c r="A703" s="19">
        <v>689</v>
      </c>
      <c r="B703" s="20"/>
      <c r="C703" s="123"/>
      <c r="D703" s="20"/>
      <c r="E703" s="20"/>
      <c r="F703" s="20"/>
      <c r="G703" s="140"/>
      <c r="H703" s="197">
        <f t="shared" si="227"/>
        <v>0</v>
      </c>
      <c r="I703" s="135" t="str">
        <f t="shared" si="228"/>
        <v/>
      </c>
      <c r="J703" s="92" t="b">
        <f t="shared" si="229"/>
        <v>0</v>
      </c>
      <c r="K703" s="92" t="str">
        <f t="shared" si="230"/>
        <v/>
      </c>
      <c r="L703" s="92" t="b">
        <f>IF(C703="",FALSE,IFERROR(NOT(MATCH(C703,'Anställda och korttidsarbete'!$C:$C,0)&gt;0),TRUE))</f>
        <v>0</v>
      </c>
      <c r="M703" s="92" t="str">
        <f t="shared" si="231"/>
        <v/>
      </c>
      <c r="N703" s="92" t="b">
        <f t="shared" si="232"/>
        <v>0</v>
      </c>
      <c r="O703" s="92" t="str">
        <f t="shared" si="233"/>
        <v/>
      </c>
      <c r="P703" s="13" t="b">
        <f t="shared" si="234"/>
        <v>0</v>
      </c>
      <c r="Q703" s="92" t="str">
        <f t="shared" si="235"/>
        <v/>
      </c>
      <c r="R703" s="92" t="b">
        <f t="shared" si="236"/>
        <v>0</v>
      </c>
      <c r="S703" s="94" t="e">
        <f t="shared" si="220"/>
        <v>#VALUE!</v>
      </c>
      <c r="T703" s="94" t="e">
        <f t="shared" si="221"/>
        <v>#VALUE!</v>
      </c>
      <c r="U703" s="94" t="e">
        <f t="shared" si="222"/>
        <v>#VALUE!</v>
      </c>
      <c r="V703" s="95" t="e">
        <f t="shared" si="223"/>
        <v>#VALUE!</v>
      </c>
      <c r="W703" s="95" t="e">
        <f t="shared" si="237"/>
        <v>#VALUE!</v>
      </c>
      <c r="X703" s="95" t="b">
        <f t="shared" si="241"/>
        <v>0</v>
      </c>
      <c r="Y703" s="76" t="str">
        <f t="shared" si="224"/>
        <v/>
      </c>
      <c r="Z703" s="94" t="e" cm="1">
        <f t="array" aca="1" ref="Z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AA703" s="94" t="str">
        <f t="shared" si="225"/>
        <v/>
      </c>
      <c r="AB703" s="96" t="b">
        <f t="shared" si="226"/>
        <v>0</v>
      </c>
      <c r="AC703" s="195">
        <f t="shared" si="238"/>
        <v>0</v>
      </c>
      <c r="AD703" s="195">
        <f>SUMIF($C$14:C702,C703,$AC$14:AC702)</f>
        <v>0</v>
      </c>
      <c r="AE703" s="15">
        <f t="shared" si="239"/>
        <v>10000</v>
      </c>
      <c r="AF703" s="195">
        <f t="shared" si="240"/>
        <v>0</v>
      </c>
    </row>
    <row r="704" spans="1:32" s="30" customFormat="1" x14ac:dyDescent="0.25">
      <c r="A704" s="19">
        <v>690</v>
      </c>
      <c r="B704" s="20"/>
      <c r="C704" s="123"/>
      <c r="D704" s="20"/>
      <c r="E704" s="20"/>
      <c r="F704" s="20"/>
      <c r="G704" s="140"/>
      <c r="H704" s="197">
        <f t="shared" si="227"/>
        <v>0</v>
      </c>
      <c r="I704" s="135" t="str">
        <f t="shared" si="228"/>
        <v/>
      </c>
      <c r="J704" s="92" t="b">
        <f t="shared" si="229"/>
        <v>0</v>
      </c>
      <c r="K704" s="92" t="str">
        <f t="shared" si="230"/>
        <v/>
      </c>
      <c r="L704" s="92" t="b">
        <f>IF(C704="",FALSE,IFERROR(NOT(MATCH(C704,'Anställda och korttidsarbete'!$C:$C,0)&gt;0),TRUE))</f>
        <v>0</v>
      </c>
      <c r="M704" s="92" t="str">
        <f t="shared" si="231"/>
        <v/>
      </c>
      <c r="N704" s="92" t="b">
        <f t="shared" si="232"/>
        <v>0</v>
      </c>
      <c r="O704" s="92" t="str">
        <f t="shared" si="233"/>
        <v/>
      </c>
      <c r="P704" s="13" t="b">
        <f t="shared" si="234"/>
        <v>0</v>
      </c>
      <c r="Q704" s="92" t="str">
        <f t="shared" si="235"/>
        <v/>
      </c>
      <c r="R704" s="92" t="b">
        <f t="shared" si="236"/>
        <v>0</v>
      </c>
      <c r="S704" s="94" t="e">
        <f t="shared" si="220"/>
        <v>#VALUE!</v>
      </c>
      <c r="T704" s="94" t="e">
        <f t="shared" si="221"/>
        <v>#VALUE!</v>
      </c>
      <c r="U704" s="94" t="e">
        <f t="shared" si="222"/>
        <v>#VALUE!</v>
      </c>
      <c r="V704" s="95" t="e">
        <f t="shared" si="223"/>
        <v>#VALUE!</v>
      </c>
      <c r="W704" s="95" t="e">
        <f t="shared" si="237"/>
        <v>#VALUE!</v>
      </c>
      <c r="X704" s="95" t="b">
        <f t="shared" si="241"/>
        <v>0</v>
      </c>
      <c r="Y704" s="76" t="str">
        <f t="shared" si="224"/>
        <v/>
      </c>
      <c r="Z704" s="94" t="e" cm="1">
        <f t="array" aca="1" ref="Z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AA704" s="94" t="str">
        <f t="shared" si="225"/>
        <v/>
      </c>
      <c r="AB704" s="96" t="b">
        <f t="shared" si="226"/>
        <v>0</v>
      </c>
      <c r="AC704" s="195">
        <f t="shared" si="238"/>
        <v>0</v>
      </c>
      <c r="AD704" s="195">
        <f>SUMIF($C$14:C703,C704,$AC$14:AC703)</f>
        <v>0</v>
      </c>
      <c r="AE704" s="15">
        <f t="shared" si="239"/>
        <v>10000</v>
      </c>
      <c r="AF704" s="195">
        <f t="shared" si="240"/>
        <v>0</v>
      </c>
    </row>
    <row r="705" spans="1:32" s="30" customFormat="1" x14ac:dyDescent="0.25">
      <c r="A705" s="19">
        <v>691</v>
      </c>
      <c r="B705" s="20"/>
      <c r="C705" s="123"/>
      <c r="D705" s="20"/>
      <c r="E705" s="20"/>
      <c r="F705" s="20"/>
      <c r="G705" s="140"/>
      <c r="H705" s="197">
        <f t="shared" si="227"/>
        <v>0</v>
      </c>
      <c r="I705" s="135" t="str">
        <f t="shared" si="228"/>
        <v/>
      </c>
      <c r="J705" s="92" t="b">
        <f t="shared" si="229"/>
        <v>0</v>
      </c>
      <c r="K705" s="92" t="str">
        <f t="shared" si="230"/>
        <v/>
      </c>
      <c r="L705" s="92" t="b">
        <f>IF(C705="",FALSE,IFERROR(NOT(MATCH(C705,'Anställda och korttidsarbete'!$C:$C,0)&gt;0),TRUE))</f>
        <v>0</v>
      </c>
      <c r="M705" s="92" t="str">
        <f t="shared" si="231"/>
        <v/>
      </c>
      <c r="N705" s="92" t="b">
        <f t="shared" si="232"/>
        <v>0</v>
      </c>
      <c r="O705" s="92" t="str">
        <f t="shared" si="233"/>
        <v/>
      </c>
      <c r="P705" s="13" t="b">
        <f t="shared" si="234"/>
        <v>0</v>
      </c>
      <c r="Q705" s="92" t="str">
        <f t="shared" si="235"/>
        <v/>
      </c>
      <c r="R705" s="92" t="b">
        <f t="shared" si="236"/>
        <v>0</v>
      </c>
      <c r="S705" s="94" t="e">
        <f t="shared" si="220"/>
        <v>#VALUE!</v>
      </c>
      <c r="T705" s="94" t="e">
        <f t="shared" si="221"/>
        <v>#VALUE!</v>
      </c>
      <c r="U705" s="94" t="e">
        <f t="shared" si="222"/>
        <v>#VALUE!</v>
      </c>
      <c r="V705" s="95" t="e">
        <f t="shared" si="223"/>
        <v>#VALUE!</v>
      </c>
      <c r="W705" s="95" t="e">
        <f t="shared" si="237"/>
        <v>#VALUE!</v>
      </c>
      <c r="X705" s="95" t="b">
        <f t="shared" si="241"/>
        <v>0</v>
      </c>
      <c r="Y705" s="76" t="str">
        <f t="shared" si="224"/>
        <v/>
      </c>
      <c r="Z705" s="94" t="e" cm="1">
        <f t="array" aca="1" ref="Z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AA705" s="94" t="str">
        <f t="shared" si="225"/>
        <v/>
      </c>
      <c r="AB705" s="96" t="b">
        <f t="shared" si="226"/>
        <v>0</v>
      </c>
      <c r="AC705" s="195">
        <f t="shared" si="238"/>
        <v>0</v>
      </c>
      <c r="AD705" s="195">
        <f>SUMIF($C$14:C704,C705,$AC$14:AC704)</f>
        <v>0</v>
      </c>
      <c r="AE705" s="15">
        <f t="shared" si="239"/>
        <v>10000</v>
      </c>
      <c r="AF705" s="195">
        <f t="shared" si="240"/>
        <v>0</v>
      </c>
    </row>
    <row r="706" spans="1:32" s="30" customFormat="1" x14ac:dyDescent="0.25">
      <c r="A706" s="19">
        <v>692</v>
      </c>
      <c r="B706" s="20"/>
      <c r="C706" s="123"/>
      <c r="D706" s="20"/>
      <c r="E706" s="20"/>
      <c r="F706" s="20"/>
      <c r="G706" s="140"/>
      <c r="H706" s="197">
        <f t="shared" si="227"/>
        <v>0</v>
      </c>
      <c r="I706" s="135" t="str">
        <f t="shared" si="228"/>
        <v/>
      </c>
      <c r="J706" s="92" t="b">
        <f t="shared" si="229"/>
        <v>0</v>
      </c>
      <c r="K706" s="92" t="str">
        <f t="shared" si="230"/>
        <v/>
      </c>
      <c r="L706" s="92" t="b">
        <f>IF(C706="",FALSE,IFERROR(NOT(MATCH(C706,'Anställda och korttidsarbete'!$C:$C,0)&gt;0),TRUE))</f>
        <v>0</v>
      </c>
      <c r="M706" s="92" t="str">
        <f t="shared" si="231"/>
        <v/>
      </c>
      <c r="N706" s="92" t="b">
        <f t="shared" si="232"/>
        <v>0</v>
      </c>
      <c r="O706" s="92" t="str">
        <f t="shared" si="233"/>
        <v/>
      </c>
      <c r="P706" s="13" t="b">
        <f t="shared" si="234"/>
        <v>0</v>
      </c>
      <c r="Q706" s="92" t="str">
        <f t="shared" si="235"/>
        <v/>
      </c>
      <c r="R706" s="92" t="b">
        <f t="shared" si="236"/>
        <v>0</v>
      </c>
      <c r="S706" s="94" t="e">
        <f t="shared" si="220"/>
        <v>#VALUE!</v>
      </c>
      <c r="T706" s="94" t="e">
        <f t="shared" si="221"/>
        <v>#VALUE!</v>
      </c>
      <c r="U706" s="94" t="e">
        <f t="shared" si="222"/>
        <v>#VALUE!</v>
      </c>
      <c r="V706" s="95" t="e">
        <f t="shared" si="223"/>
        <v>#VALUE!</v>
      </c>
      <c r="W706" s="95" t="e">
        <f t="shared" si="237"/>
        <v>#VALUE!</v>
      </c>
      <c r="X706" s="95" t="b">
        <f t="shared" si="241"/>
        <v>0</v>
      </c>
      <c r="Y706" s="76" t="str">
        <f t="shared" si="224"/>
        <v/>
      </c>
      <c r="Z706" s="94" t="e" cm="1">
        <f t="array" aca="1" ref="Z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AA706" s="94" t="str">
        <f t="shared" si="225"/>
        <v/>
      </c>
      <c r="AB706" s="96" t="b">
        <f t="shared" si="226"/>
        <v>0</v>
      </c>
      <c r="AC706" s="195">
        <f t="shared" si="238"/>
        <v>0</v>
      </c>
      <c r="AD706" s="195">
        <f>SUMIF($C$14:C705,C706,$AC$14:AC705)</f>
        <v>0</v>
      </c>
      <c r="AE706" s="15">
        <f t="shared" si="239"/>
        <v>10000</v>
      </c>
      <c r="AF706" s="195">
        <f t="shared" si="240"/>
        <v>0</v>
      </c>
    </row>
    <row r="707" spans="1:32" s="30" customFormat="1" x14ac:dyDescent="0.25">
      <c r="A707" s="19">
        <v>693</v>
      </c>
      <c r="B707" s="20"/>
      <c r="C707" s="123"/>
      <c r="D707" s="20"/>
      <c r="E707" s="20"/>
      <c r="F707" s="20"/>
      <c r="G707" s="140"/>
      <c r="H707" s="197">
        <f t="shared" si="227"/>
        <v>0</v>
      </c>
      <c r="I707" s="135" t="str">
        <f t="shared" si="228"/>
        <v/>
      </c>
      <c r="J707" s="92" t="b">
        <f t="shared" si="229"/>
        <v>0</v>
      </c>
      <c r="K707" s="92" t="str">
        <f t="shared" si="230"/>
        <v/>
      </c>
      <c r="L707" s="92" t="b">
        <f>IF(C707="",FALSE,IFERROR(NOT(MATCH(C707,'Anställda och korttidsarbete'!$C:$C,0)&gt;0),TRUE))</f>
        <v>0</v>
      </c>
      <c r="M707" s="92" t="str">
        <f t="shared" si="231"/>
        <v/>
      </c>
      <c r="N707" s="92" t="b">
        <f t="shared" si="232"/>
        <v>0</v>
      </c>
      <c r="O707" s="92" t="str">
        <f t="shared" si="233"/>
        <v/>
      </c>
      <c r="P707" s="13" t="b">
        <f t="shared" si="234"/>
        <v>0</v>
      </c>
      <c r="Q707" s="92" t="str">
        <f t="shared" si="235"/>
        <v/>
      </c>
      <c r="R707" s="92" t="b">
        <f t="shared" si="236"/>
        <v>0</v>
      </c>
      <c r="S707" s="94" t="e">
        <f t="shared" si="220"/>
        <v>#VALUE!</v>
      </c>
      <c r="T707" s="94" t="e">
        <f t="shared" si="221"/>
        <v>#VALUE!</v>
      </c>
      <c r="U707" s="94" t="e">
        <f t="shared" si="222"/>
        <v>#VALUE!</v>
      </c>
      <c r="V707" s="95" t="e">
        <f t="shared" si="223"/>
        <v>#VALUE!</v>
      </c>
      <c r="W707" s="95" t="e">
        <f t="shared" si="237"/>
        <v>#VALUE!</v>
      </c>
      <c r="X707" s="95" t="b">
        <f t="shared" si="241"/>
        <v>0</v>
      </c>
      <c r="Y707" s="76" t="str">
        <f t="shared" si="224"/>
        <v/>
      </c>
      <c r="Z707" s="94" t="e" cm="1">
        <f t="array" aca="1" ref="Z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AA707" s="94" t="str">
        <f t="shared" si="225"/>
        <v/>
      </c>
      <c r="AB707" s="96" t="b">
        <f t="shared" si="226"/>
        <v>0</v>
      </c>
      <c r="AC707" s="195">
        <f t="shared" si="238"/>
        <v>0</v>
      </c>
      <c r="AD707" s="195">
        <f>SUMIF($C$14:C706,C707,$AC$14:AC706)</f>
        <v>0</v>
      </c>
      <c r="AE707" s="15">
        <f t="shared" si="239"/>
        <v>10000</v>
      </c>
      <c r="AF707" s="195">
        <f t="shared" si="240"/>
        <v>0</v>
      </c>
    </row>
    <row r="708" spans="1:32" s="30" customFormat="1" x14ac:dyDescent="0.25">
      <c r="A708" s="19">
        <v>694</v>
      </c>
      <c r="B708" s="20"/>
      <c r="C708" s="123"/>
      <c r="D708" s="20"/>
      <c r="E708" s="20"/>
      <c r="F708" s="20"/>
      <c r="G708" s="140"/>
      <c r="H708" s="197">
        <f t="shared" si="227"/>
        <v>0</v>
      </c>
      <c r="I708" s="135" t="str">
        <f t="shared" si="228"/>
        <v/>
      </c>
      <c r="J708" s="92" t="b">
        <f t="shared" si="229"/>
        <v>0</v>
      </c>
      <c r="K708" s="92" t="str">
        <f t="shared" si="230"/>
        <v/>
      </c>
      <c r="L708" s="92" t="b">
        <f>IF(C708="",FALSE,IFERROR(NOT(MATCH(C708,'Anställda och korttidsarbete'!$C:$C,0)&gt;0),TRUE))</f>
        <v>0</v>
      </c>
      <c r="M708" s="92" t="str">
        <f t="shared" si="231"/>
        <v/>
      </c>
      <c r="N708" s="92" t="b">
        <f t="shared" si="232"/>
        <v>0</v>
      </c>
      <c r="O708" s="92" t="str">
        <f t="shared" si="233"/>
        <v/>
      </c>
      <c r="P708" s="13" t="b">
        <f t="shared" si="234"/>
        <v>0</v>
      </c>
      <c r="Q708" s="92" t="str">
        <f t="shared" si="235"/>
        <v/>
      </c>
      <c r="R708" s="92" t="b">
        <f t="shared" si="236"/>
        <v>0</v>
      </c>
      <c r="S708" s="94" t="e">
        <f t="shared" si="220"/>
        <v>#VALUE!</v>
      </c>
      <c r="T708" s="94" t="e">
        <f t="shared" si="221"/>
        <v>#VALUE!</v>
      </c>
      <c r="U708" s="94" t="e">
        <f t="shared" si="222"/>
        <v>#VALUE!</v>
      </c>
      <c r="V708" s="95" t="e">
        <f t="shared" si="223"/>
        <v>#VALUE!</v>
      </c>
      <c r="W708" s="95" t="e">
        <f t="shared" si="237"/>
        <v>#VALUE!</v>
      </c>
      <c r="X708" s="95" t="b">
        <f t="shared" si="241"/>
        <v>0</v>
      </c>
      <c r="Y708" s="76" t="str">
        <f t="shared" si="224"/>
        <v/>
      </c>
      <c r="Z708" s="94" t="e" cm="1">
        <f t="array" aca="1" ref="Z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AA708" s="94" t="str">
        <f t="shared" si="225"/>
        <v/>
      </c>
      <c r="AB708" s="96" t="b">
        <f t="shared" si="226"/>
        <v>0</v>
      </c>
      <c r="AC708" s="195">
        <f t="shared" si="238"/>
        <v>0</v>
      </c>
      <c r="AD708" s="195">
        <f>SUMIF($C$14:C707,C708,$AC$14:AC707)</f>
        <v>0</v>
      </c>
      <c r="AE708" s="15">
        <f t="shared" si="239"/>
        <v>10000</v>
      </c>
      <c r="AF708" s="195">
        <f t="shared" si="240"/>
        <v>0</v>
      </c>
    </row>
    <row r="709" spans="1:32" s="30" customFormat="1" x14ac:dyDescent="0.25">
      <c r="A709" s="19">
        <v>695</v>
      </c>
      <c r="B709" s="20"/>
      <c r="C709" s="123"/>
      <c r="D709" s="20"/>
      <c r="E709" s="20"/>
      <c r="F709" s="20"/>
      <c r="G709" s="140"/>
      <c r="H709" s="197">
        <f t="shared" si="227"/>
        <v>0</v>
      </c>
      <c r="I709" s="135" t="str">
        <f t="shared" si="228"/>
        <v/>
      </c>
      <c r="J709" s="92" t="b">
        <f t="shared" si="229"/>
        <v>0</v>
      </c>
      <c r="K709" s="92" t="str">
        <f t="shared" si="230"/>
        <v/>
      </c>
      <c r="L709" s="92" t="b">
        <f>IF(C709="",FALSE,IFERROR(NOT(MATCH(C709,'Anställda och korttidsarbete'!$C:$C,0)&gt;0),TRUE))</f>
        <v>0</v>
      </c>
      <c r="M709" s="92" t="str">
        <f t="shared" si="231"/>
        <v/>
      </c>
      <c r="N709" s="92" t="b">
        <f t="shared" si="232"/>
        <v>0</v>
      </c>
      <c r="O709" s="92" t="str">
        <f t="shared" si="233"/>
        <v/>
      </c>
      <c r="P709" s="13" t="b">
        <f t="shared" si="234"/>
        <v>0</v>
      </c>
      <c r="Q709" s="92" t="str">
        <f t="shared" si="235"/>
        <v/>
      </c>
      <c r="R709" s="92" t="b">
        <f t="shared" si="236"/>
        <v>0</v>
      </c>
      <c r="S709" s="94" t="e">
        <f t="shared" si="220"/>
        <v>#VALUE!</v>
      </c>
      <c r="T709" s="94" t="e">
        <f t="shared" si="221"/>
        <v>#VALUE!</v>
      </c>
      <c r="U709" s="94" t="e">
        <f t="shared" si="222"/>
        <v>#VALUE!</v>
      </c>
      <c r="V709" s="95" t="e">
        <f t="shared" si="223"/>
        <v>#VALUE!</v>
      </c>
      <c r="W709" s="95" t="e">
        <f t="shared" si="237"/>
        <v>#VALUE!</v>
      </c>
      <c r="X709" s="95" t="b">
        <f t="shared" si="241"/>
        <v>0</v>
      </c>
      <c r="Y709" s="76" t="str">
        <f t="shared" si="224"/>
        <v/>
      </c>
      <c r="Z709" s="94" t="e" cm="1">
        <f t="array" aca="1" ref="Z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AA709" s="94" t="str">
        <f t="shared" si="225"/>
        <v/>
      </c>
      <c r="AB709" s="96" t="b">
        <f t="shared" si="226"/>
        <v>0</v>
      </c>
      <c r="AC709" s="195">
        <f t="shared" si="238"/>
        <v>0</v>
      </c>
      <c r="AD709" s="195">
        <f>SUMIF($C$14:C708,C709,$AC$14:AC708)</f>
        <v>0</v>
      </c>
      <c r="AE709" s="15">
        <f t="shared" si="239"/>
        <v>10000</v>
      </c>
      <c r="AF709" s="195">
        <f t="shared" si="240"/>
        <v>0</v>
      </c>
    </row>
    <row r="710" spans="1:32" s="30" customFormat="1" x14ac:dyDescent="0.25">
      <c r="A710" s="19">
        <v>696</v>
      </c>
      <c r="B710" s="20"/>
      <c r="C710" s="123"/>
      <c r="D710" s="20"/>
      <c r="E710" s="20"/>
      <c r="F710" s="20"/>
      <c r="G710" s="140"/>
      <c r="H710" s="197">
        <f t="shared" si="227"/>
        <v>0</v>
      </c>
      <c r="I710" s="135" t="str">
        <f t="shared" si="228"/>
        <v/>
      </c>
      <c r="J710" s="92" t="b">
        <f t="shared" si="229"/>
        <v>0</v>
      </c>
      <c r="K710" s="92" t="str">
        <f t="shared" si="230"/>
        <v/>
      </c>
      <c r="L710" s="92" t="b">
        <f>IF(C710="",FALSE,IFERROR(NOT(MATCH(C710,'Anställda och korttidsarbete'!$C:$C,0)&gt;0),TRUE))</f>
        <v>0</v>
      </c>
      <c r="M710" s="92" t="str">
        <f t="shared" si="231"/>
        <v/>
      </c>
      <c r="N710" s="92" t="b">
        <f t="shared" si="232"/>
        <v>0</v>
      </c>
      <c r="O710" s="92" t="str">
        <f t="shared" si="233"/>
        <v/>
      </c>
      <c r="P710" s="13" t="b">
        <f t="shared" si="234"/>
        <v>0</v>
      </c>
      <c r="Q710" s="92" t="str">
        <f t="shared" si="235"/>
        <v/>
      </c>
      <c r="R710" s="92" t="b">
        <f t="shared" si="236"/>
        <v>0</v>
      </c>
      <c r="S710" s="94" t="e">
        <f t="shared" si="220"/>
        <v>#VALUE!</v>
      </c>
      <c r="T710" s="94" t="e">
        <f t="shared" si="221"/>
        <v>#VALUE!</v>
      </c>
      <c r="U710" s="94" t="e">
        <f t="shared" si="222"/>
        <v>#VALUE!</v>
      </c>
      <c r="V710" s="95" t="e">
        <f t="shared" si="223"/>
        <v>#VALUE!</v>
      </c>
      <c r="W710" s="95" t="e">
        <f t="shared" si="237"/>
        <v>#VALUE!</v>
      </c>
      <c r="X710" s="95" t="b">
        <f t="shared" si="241"/>
        <v>0</v>
      </c>
      <c r="Y710" s="76" t="str">
        <f t="shared" si="224"/>
        <v/>
      </c>
      <c r="Z710" s="94" t="e" cm="1">
        <f t="array" aca="1" ref="Z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AA710" s="94" t="str">
        <f t="shared" si="225"/>
        <v/>
      </c>
      <c r="AB710" s="96" t="b">
        <f t="shared" si="226"/>
        <v>0</v>
      </c>
      <c r="AC710" s="195">
        <f t="shared" si="238"/>
        <v>0</v>
      </c>
      <c r="AD710" s="195">
        <f>SUMIF($C$14:C709,C710,$AC$14:AC709)</f>
        <v>0</v>
      </c>
      <c r="AE710" s="15">
        <f t="shared" si="239"/>
        <v>10000</v>
      </c>
      <c r="AF710" s="195">
        <f t="shared" si="240"/>
        <v>0</v>
      </c>
    </row>
    <row r="711" spans="1:32" s="30" customFormat="1" x14ac:dyDescent="0.25">
      <c r="A711" s="19">
        <v>697</v>
      </c>
      <c r="B711" s="20"/>
      <c r="C711" s="123"/>
      <c r="D711" s="20"/>
      <c r="E711" s="20"/>
      <c r="F711" s="20"/>
      <c r="G711" s="140"/>
      <c r="H711" s="197">
        <f t="shared" si="227"/>
        <v>0</v>
      </c>
      <c r="I711" s="135" t="str">
        <f t="shared" si="228"/>
        <v/>
      </c>
      <c r="J711" s="92" t="b">
        <f t="shared" si="229"/>
        <v>0</v>
      </c>
      <c r="K711" s="92" t="str">
        <f t="shared" si="230"/>
        <v/>
      </c>
      <c r="L711" s="92" t="b">
        <f>IF(C711="",FALSE,IFERROR(NOT(MATCH(C711,'Anställda och korttidsarbete'!$C:$C,0)&gt;0),TRUE))</f>
        <v>0</v>
      </c>
      <c r="M711" s="92" t="str">
        <f t="shared" si="231"/>
        <v/>
      </c>
      <c r="N711" s="92" t="b">
        <f t="shared" si="232"/>
        <v>0</v>
      </c>
      <c r="O711" s="92" t="str">
        <f t="shared" si="233"/>
        <v/>
      </c>
      <c r="P711" s="13" t="b">
        <f t="shared" si="234"/>
        <v>0</v>
      </c>
      <c r="Q711" s="92" t="str">
        <f t="shared" si="235"/>
        <v/>
      </c>
      <c r="R711" s="92" t="b">
        <f t="shared" si="236"/>
        <v>0</v>
      </c>
      <c r="S711" s="94" t="e">
        <f t="shared" si="220"/>
        <v>#VALUE!</v>
      </c>
      <c r="T711" s="94" t="e">
        <f t="shared" si="221"/>
        <v>#VALUE!</v>
      </c>
      <c r="U711" s="94" t="e">
        <f t="shared" si="222"/>
        <v>#VALUE!</v>
      </c>
      <c r="V711" s="95" t="e">
        <f t="shared" si="223"/>
        <v>#VALUE!</v>
      </c>
      <c r="W711" s="95" t="e">
        <f t="shared" si="237"/>
        <v>#VALUE!</v>
      </c>
      <c r="X711" s="95" t="b">
        <f t="shared" si="241"/>
        <v>0</v>
      </c>
      <c r="Y711" s="76" t="str">
        <f t="shared" si="224"/>
        <v/>
      </c>
      <c r="Z711" s="94" t="e" cm="1">
        <f t="array" aca="1" ref="Z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AA711" s="94" t="str">
        <f t="shared" si="225"/>
        <v/>
      </c>
      <c r="AB711" s="96" t="b">
        <f t="shared" si="226"/>
        <v>0</v>
      </c>
      <c r="AC711" s="195">
        <f t="shared" si="238"/>
        <v>0</v>
      </c>
      <c r="AD711" s="195">
        <f>SUMIF($C$14:C710,C711,$AC$14:AC710)</f>
        <v>0</v>
      </c>
      <c r="AE711" s="15">
        <f t="shared" si="239"/>
        <v>10000</v>
      </c>
      <c r="AF711" s="195">
        <f t="shared" si="240"/>
        <v>0</v>
      </c>
    </row>
    <row r="712" spans="1:32" s="30" customFormat="1" x14ac:dyDescent="0.25">
      <c r="A712" s="19">
        <v>698</v>
      </c>
      <c r="B712" s="20"/>
      <c r="C712" s="123"/>
      <c r="D712" s="20"/>
      <c r="E712" s="20"/>
      <c r="F712" s="20"/>
      <c r="G712" s="140"/>
      <c r="H712" s="197">
        <f t="shared" si="227"/>
        <v>0</v>
      </c>
      <c r="I712" s="135" t="str">
        <f t="shared" si="228"/>
        <v/>
      </c>
      <c r="J712" s="92" t="b">
        <f t="shared" si="229"/>
        <v>0</v>
      </c>
      <c r="K712" s="92" t="str">
        <f t="shared" si="230"/>
        <v/>
      </c>
      <c r="L712" s="92" t="b">
        <f>IF(C712="",FALSE,IFERROR(NOT(MATCH(C712,'Anställda och korttidsarbete'!$C:$C,0)&gt;0),TRUE))</f>
        <v>0</v>
      </c>
      <c r="M712" s="92" t="str">
        <f t="shared" si="231"/>
        <v/>
      </c>
      <c r="N712" s="92" t="b">
        <f t="shared" si="232"/>
        <v>0</v>
      </c>
      <c r="O712" s="92" t="str">
        <f t="shared" si="233"/>
        <v/>
      </c>
      <c r="P712" s="13" t="b">
        <f t="shared" si="234"/>
        <v>0</v>
      </c>
      <c r="Q712" s="92" t="str">
        <f t="shared" si="235"/>
        <v/>
      </c>
      <c r="R712" s="92" t="b">
        <f t="shared" si="236"/>
        <v>0</v>
      </c>
      <c r="S712" s="94" t="e">
        <f t="shared" si="220"/>
        <v>#VALUE!</v>
      </c>
      <c r="T712" s="94" t="e">
        <f t="shared" si="221"/>
        <v>#VALUE!</v>
      </c>
      <c r="U712" s="94" t="e">
        <f t="shared" si="222"/>
        <v>#VALUE!</v>
      </c>
      <c r="V712" s="95" t="e">
        <f t="shared" si="223"/>
        <v>#VALUE!</v>
      </c>
      <c r="W712" s="95" t="e">
        <f t="shared" si="237"/>
        <v>#VALUE!</v>
      </c>
      <c r="X712" s="95" t="b">
        <f t="shared" si="241"/>
        <v>0</v>
      </c>
      <c r="Y712" s="76" t="str">
        <f t="shared" si="224"/>
        <v/>
      </c>
      <c r="Z712" s="94" t="e" cm="1">
        <f t="array" aca="1" ref="Z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AA712" s="94" t="str">
        <f t="shared" si="225"/>
        <v/>
      </c>
      <c r="AB712" s="96" t="b">
        <f t="shared" si="226"/>
        <v>0</v>
      </c>
      <c r="AC712" s="195">
        <f t="shared" si="238"/>
        <v>0</v>
      </c>
      <c r="AD712" s="195">
        <f>SUMIF($C$14:C711,C712,$AC$14:AC711)</f>
        <v>0</v>
      </c>
      <c r="AE712" s="15">
        <f t="shared" si="239"/>
        <v>10000</v>
      </c>
      <c r="AF712" s="195">
        <f t="shared" si="240"/>
        <v>0</v>
      </c>
    </row>
    <row r="713" spans="1:32" s="30" customFormat="1" x14ac:dyDescent="0.25">
      <c r="A713" s="19">
        <v>699</v>
      </c>
      <c r="B713" s="20"/>
      <c r="C713" s="123"/>
      <c r="D713" s="20"/>
      <c r="E713" s="20"/>
      <c r="F713" s="20"/>
      <c r="G713" s="140"/>
      <c r="H713" s="197">
        <f t="shared" si="227"/>
        <v>0</v>
      </c>
      <c r="I713" s="135" t="str">
        <f t="shared" si="228"/>
        <v/>
      </c>
      <c r="J713" s="92" t="b">
        <f t="shared" si="229"/>
        <v>0</v>
      </c>
      <c r="K713" s="92" t="str">
        <f t="shared" si="230"/>
        <v/>
      </c>
      <c r="L713" s="92" t="b">
        <f>IF(C713="",FALSE,IFERROR(NOT(MATCH(C713,'Anställda och korttidsarbete'!$C:$C,0)&gt;0),TRUE))</f>
        <v>0</v>
      </c>
      <c r="M713" s="92" t="str">
        <f t="shared" si="231"/>
        <v/>
      </c>
      <c r="N713" s="92" t="b">
        <f t="shared" si="232"/>
        <v>0</v>
      </c>
      <c r="O713" s="92" t="str">
        <f t="shared" si="233"/>
        <v/>
      </c>
      <c r="P713" s="13" t="b">
        <f t="shared" si="234"/>
        <v>0</v>
      </c>
      <c r="Q713" s="92" t="str">
        <f t="shared" si="235"/>
        <v/>
      </c>
      <c r="R713" s="92" t="b">
        <f t="shared" si="236"/>
        <v>0</v>
      </c>
      <c r="S713" s="94" t="e">
        <f t="shared" si="220"/>
        <v>#VALUE!</v>
      </c>
      <c r="T713" s="94" t="e">
        <f t="shared" si="221"/>
        <v>#VALUE!</v>
      </c>
      <c r="U713" s="94" t="e">
        <f t="shared" si="222"/>
        <v>#VALUE!</v>
      </c>
      <c r="V713" s="95" t="e">
        <f t="shared" si="223"/>
        <v>#VALUE!</v>
      </c>
      <c r="W713" s="95" t="e">
        <f t="shared" si="237"/>
        <v>#VALUE!</v>
      </c>
      <c r="X713" s="95" t="b">
        <f t="shared" si="241"/>
        <v>0</v>
      </c>
      <c r="Y713" s="76" t="str">
        <f t="shared" si="224"/>
        <v/>
      </c>
      <c r="Z713" s="94" t="e" cm="1">
        <f t="array" aca="1" ref="Z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AA713" s="94" t="str">
        <f t="shared" si="225"/>
        <v/>
      </c>
      <c r="AB713" s="96" t="b">
        <f t="shared" si="226"/>
        <v>0</v>
      </c>
      <c r="AC713" s="195">
        <f t="shared" si="238"/>
        <v>0</v>
      </c>
      <c r="AD713" s="195">
        <f>SUMIF($C$14:C712,C713,$AC$14:AC712)</f>
        <v>0</v>
      </c>
      <c r="AE713" s="15">
        <f t="shared" si="239"/>
        <v>10000</v>
      </c>
      <c r="AF713" s="195">
        <f t="shared" si="240"/>
        <v>0</v>
      </c>
    </row>
    <row r="714" spans="1:32" s="30" customFormat="1" x14ac:dyDescent="0.25">
      <c r="A714" s="19">
        <v>700</v>
      </c>
      <c r="B714" s="20"/>
      <c r="C714" s="123"/>
      <c r="D714" s="20"/>
      <c r="E714" s="20"/>
      <c r="F714" s="20"/>
      <c r="G714" s="140"/>
      <c r="H714" s="197">
        <f t="shared" si="227"/>
        <v>0</v>
      </c>
      <c r="I714" s="135" t="str">
        <f t="shared" si="228"/>
        <v/>
      </c>
      <c r="J714" s="92" t="b">
        <f t="shared" si="229"/>
        <v>0</v>
      </c>
      <c r="K714" s="92" t="str">
        <f t="shared" si="230"/>
        <v/>
      </c>
      <c r="L714" s="92" t="b">
        <f>IF(C714="",FALSE,IFERROR(NOT(MATCH(C714,'Anställda och korttidsarbete'!$C:$C,0)&gt;0),TRUE))</f>
        <v>0</v>
      </c>
      <c r="M714" s="92" t="str">
        <f t="shared" si="231"/>
        <v/>
      </c>
      <c r="N714" s="92" t="b">
        <f t="shared" si="232"/>
        <v>0</v>
      </c>
      <c r="O714" s="92" t="str">
        <f t="shared" si="233"/>
        <v/>
      </c>
      <c r="P714" s="13" t="b">
        <f t="shared" si="234"/>
        <v>0</v>
      </c>
      <c r="Q714" s="92" t="str">
        <f t="shared" si="235"/>
        <v/>
      </c>
      <c r="R714" s="92" t="b">
        <f t="shared" si="236"/>
        <v>0</v>
      </c>
      <c r="S714" s="94" t="e">
        <f t="shared" si="220"/>
        <v>#VALUE!</v>
      </c>
      <c r="T714" s="94" t="e">
        <f t="shared" si="221"/>
        <v>#VALUE!</v>
      </c>
      <c r="U714" s="94" t="e">
        <f t="shared" si="222"/>
        <v>#VALUE!</v>
      </c>
      <c r="V714" s="95" t="e">
        <f t="shared" si="223"/>
        <v>#VALUE!</v>
      </c>
      <c r="W714" s="95" t="e">
        <f t="shared" si="237"/>
        <v>#VALUE!</v>
      </c>
      <c r="X714" s="95" t="b">
        <f t="shared" si="241"/>
        <v>0</v>
      </c>
      <c r="Y714" s="76" t="str">
        <f t="shared" si="224"/>
        <v/>
      </c>
      <c r="Z714" s="94" t="e" cm="1">
        <f t="array" aca="1" ref="Z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AA714" s="94" t="str">
        <f t="shared" si="225"/>
        <v/>
      </c>
      <c r="AB714" s="96" t="b">
        <f t="shared" si="226"/>
        <v>0</v>
      </c>
      <c r="AC714" s="195">
        <f t="shared" si="238"/>
        <v>0</v>
      </c>
      <c r="AD714" s="195">
        <f>SUMIF($C$14:C713,C714,$AC$14:AC713)</f>
        <v>0</v>
      </c>
      <c r="AE714" s="15">
        <f t="shared" si="239"/>
        <v>10000</v>
      </c>
      <c r="AF714" s="195">
        <f t="shared" si="240"/>
        <v>0</v>
      </c>
    </row>
    <row r="715" spans="1:32" s="30" customFormat="1" x14ac:dyDescent="0.25">
      <c r="A715" s="19">
        <v>701</v>
      </c>
      <c r="B715" s="20"/>
      <c r="C715" s="123"/>
      <c r="D715" s="20"/>
      <c r="E715" s="20"/>
      <c r="F715" s="20"/>
      <c r="G715" s="140"/>
      <c r="H715" s="197">
        <f t="shared" si="227"/>
        <v>0</v>
      </c>
      <c r="I715" s="135" t="str">
        <f t="shared" si="228"/>
        <v/>
      </c>
      <c r="J715" s="92" t="b">
        <f t="shared" si="229"/>
        <v>0</v>
      </c>
      <c r="K715" s="92" t="str">
        <f t="shared" si="230"/>
        <v/>
      </c>
      <c r="L715" s="92" t="b">
        <f>IF(C715="",FALSE,IFERROR(NOT(MATCH(C715,'Anställda och korttidsarbete'!$C:$C,0)&gt;0),TRUE))</f>
        <v>0</v>
      </c>
      <c r="M715" s="92" t="str">
        <f t="shared" si="231"/>
        <v/>
      </c>
      <c r="N715" s="92" t="b">
        <f t="shared" si="232"/>
        <v>0</v>
      </c>
      <c r="O715" s="92" t="str">
        <f t="shared" si="233"/>
        <v/>
      </c>
      <c r="P715" s="13" t="b">
        <f t="shared" si="234"/>
        <v>0</v>
      </c>
      <c r="Q715" s="92" t="str">
        <f t="shared" si="235"/>
        <v/>
      </c>
      <c r="R715" s="92" t="b">
        <f t="shared" si="236"/>
        <v>0</v>
      </c>
      <c r="S715" s="94" t="e">
        <f t="shared" si="220"/>
        <v>#VALUE!</v>
      </c>
      <c r="T715" s="94" t="e">
        <f t="shared" si="221"/>
        <v>#VALUE!</v>
      </c>
      <c r="U715" s="94" t="e">
        <f t="shared" si="222"/>
        <v>#VALUE!</v>
      </c>
      <c r="V715" s="95" t="e">
        <f t="shared" si="223"/>
        <v>#VALUE!</v>
      </c>
      <c r="W715" s="95" t="e">
        <f t="shared" si="237"/>
        <v>#VALUE!</v>
      </c>
      <c r="X715" s="95" t="b">
        <f t="shared" si="241"/>
        <v>0</v>
      </c>
      <c r="Y715" s="76" t="str">
        <f t="shared" si="224"/>
        <v/>
      </c>
      <c r="Z715" s="94" t="e" cm="1">
        <f t="array" aca="1" ref="Z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AA715" s="94" t="str">
        <f t="shared" si="225"/>
        <v/>
      </c>
      <c r="AB715" s="96" t="b">
        <f t="shared" si="226"/>
        <v>0</v>
      </c>
      <c r="AC715" s="195">
        <f t="shared" si="238"/>
        <v>0</v>
      </c>
      <c r="AD715" s="195">
        <f>SUMIF($C$14:C714,C715,$AC$14:AC714)</f>
        <v>0</v>
      </c>
      <c r="AE715" s="15">
        <f t="shared" si="239"/>
        <v>10000</v>
      </c>
      <c r="AF715" s="195">
        <f t="shared" si="240"/>
        <v>0</v>
      </c>
    </row>
    <row r="716" spans="1:32" s="30" customFormat="1" x14ac:dyDescent="0.25">
      <c r="A716" s="19">
        <v>702</v>
      </c>
      <c r="B716" s="20"/>
      <c r="C716" s="123"/>
      <c r="D716" s="20"/>
      <c r="E716" s="20"/>
      <c r="F716" s="20"/>
      <c r="G716" s="140"/>
      <c r="H716" s="197">
        <f t="shared" si="227"/>
        <v>0</v>
      </c>
      <c r="I716" s="135" t="str">
        <f t="shared" si="228"/>
        <v/>
      </c>
      <c r="J716" s="92" t="b">
        <f t="shared" si="229"/>
        <v>0</v>
      </c>
      <c r="K716" s="92" t="str">
        <f t="shared" si="230"/>
        <v/>
      </c>
      <c r="L716" s="92" t="b">
        <f>IF(C716="",FALSE,IFERROR(NOT(MATCH(C716,'Anställda och korttidsarbete'!$C:$C,0)&gt;0),TRUE))</f>
        <v>0</v>
      </c>
      <c r="M716" s="92" t="str">
        <f t="shared" si="231"/>
        <v/>
      </c>
      <c r="N716" s="92" t="b">
        <f t="shared" si="232"/>
        <v>0</v>
      </c>
      <c r="O716" s="92" t="str">
        <f t="shared" si="233"/>
        <v/>
      </c>
      <c r="P716" s="13" t="b">
        <f t="shared" si="234"/>
        <v>0</v>
      </c>
      <c r="Q716" s="92" t="str">
        <f t="shared" si="235"/>
        <v/>
      </c>
      <c r="R716" s="92" t="b">
        <f t="shared" si="236"/>
        <v>0</v>
      </c>
      <c r="S716" s="94" t="e">
        <f t="shared" si="220"/>
        <v>#VALUE!</v>
      </c>
      <c r="T716" s="94" t="e">
        <f t="shared" si="221"/>
        <v>#VALUE!</v>
      </c>
      <c r="U716" s="94" t="e">
        <f t="shared" si="222"/>
        <v>#VALUE!</v>
      </c>
      <c r="V716" s="95" t="e">
        <f t="shared" si="223"/>
        <v>#VALUE!</v>
      </c>
      <c r="W716" s="95" t="e">
        <f t="shared" si="237"/>
        <v>#VALUE!</v>
      </c>
      <c r="X716" s="95" t="b">
        <f t="shared" si="241"/>
        <v>0</v>
      </c>
      <c r="Y716" s="76" t="str">
        <f t="shared" si="224"/>
        <v/>
      </c>
      <c r="Z716" s="94" t="e" cm="1">
        <f t="array" aca="1" ref="Z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AA716" s="94" t="str">
        <f t="shared" si="225"/>
        <v/>
      </c>
      <c r="AB716" s="96" t="b">
        <f t="shared" si="226"/>
        <v>0</v>
      </c>
      <c r="AC716" s="195">
        <f t="shared" si="238"/>
        <v>0</v>
      </c>
      <c r="AD716" s="195">
        <f>SUMIF($C$14:C715,C716,$AC$14:AC715)</f>
        <v>0</v>
      </c>
      <c r="AE716" s="15">
        <f t="shared" si="239"/>
        <v>10000</v>
      </c>
      <c r="AF716" s="195">
        <f t="shared" si="240"/>
        <v>0</v>
      </c>
    </row>
    <row r="717" spans="1:32" s="30" customFormat="1" x14ac:dyDescent="0.25">
      <c r="A717" s="19">
        <v>703</v>
      </c>
      <c r="B717" s="20"/>
      <c r="C717" s="123"/>
      <c r="D717" s="20"/>
      <c r="E717" s="20"/>
      <c r="F717" s="20"/>
      <c r="G717" s="140"/>
      <c r="H717" s="197">
        <f t="shared" si="227"/>
        <v>0</v>
      </c>
      <c r="I717" s="135" t="str">
        <f t="shared" si="228"/>
        <v/>
      </c>
      <c r="J717" s="92" t="b">
        <f t="shared" si="229"/>
        <v>0</v>
      </c>
      <c r="K717" s="92" t="str">
        <f t="shared" si="230"/>
        <v/>
      </c>
      <c r="L717" s="92" t="b">
        <f>IF(C717="",FALSE,IFERROR(NOT(MATCH(C717,'Anställda och korttidsarbete'!$C:$C,0)&gt;0),TRUE))</f>
        <v>0</v>
      </c>
      <c r="M717" s="92" t="str">
        <f t="shared" si="231"/>
        <v/>
      </c>
      <c r="N717" s="92" t="b">
        <f t="shared" si="232"/>
        <v>0</v>
      </c>
      <c r="O717" s="92" t="str">
        <f t="shared" si="233"/>
        <v/>
      </c>
      <c r="P717" s="13" t="b">
        <f t="shared" si="234"/>
        <v>0</v>
      </c>
      <c r="Q717" s="92" t="str">
        <f t="shared" si="235"/>
        <v/>
      </c>
      <c r="R717" s="92" t="b">
        <f t="shared" si="236"/>
        <v>0</v>
      </c>
      <c r="S717" s="94" t="e">
        <f t="shared" si="220"/>
        <v>#VALUE!</v>
      </c>
      <c r="T717" s="94" t="e">
        <f t="shared" si="221"/>
        <v>#VALUE!</v>
      </c>
      <c r="U717" s="94" t="e">
        <f t="shared" si="222"/>
        <v>#VALUE!</v>
      </c>
      <c r="V717" s="95" t="e">
        <f t="shared" si="223"/>
        <v>#VALUE!</v>
      </c>
      <c r="W717" s="95" t="e">
        <f t="shared" si="237"/>
        <v>#VALUE!</v>
      </c>
      <c r="X717" s="95" t="b">
        <f t="shared" si="241"/>
        <v>0</v>
      </c>
      <c r="Y717" s="76" t="str">
        <f t="shared" si="224"/>
        <v/>
      </c>
      <c r="Z717" s="94" t="e" cm="1">
        <f t="array" aca="1" ref="Z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AA717" s="94" t="str">
        <f t="shared" si="225"/>
        <v/>
      </c>
      <c r="AB717" s="96" t="b">
        <f t="shared" si="226"/>
        <v>0</v>
      </c>
      <c r="AC717" s="195">
        <f t="shared" si="238"/>
        <v>0</v>
      </c>
      <c r="AD717" s="195">
        <f>SUMIF($C$14:C716,C717,$AC$14:AC716)</f>
        <v>0</v>
      </c>
      <c r="AE717" s="15">
        <f t="shared" si="239"/>
        <v>10000</v>
      </c>
      <c r="AF717" s="195">
        <f t="shared" si="240"/>
        <v>0</v>
      </c>
    </row>
    <row r="718" spans="1:32" s="30" customFormat="1" x14ac:dyDescent="0.25">
      <c r="A718" s="19">
        <v>704</v>
      </c>
      <c r="B718" s="20"/>
      <c r="C718" s="123"/>
      <c r="D718" s="20"/>
      <c r="E718" s="20"/>
      <c r="F718" s="20"/>
      <c r="G718" s="140"/>
      <c r="H718" s="197">
        <f t="shared" si="227"/>
        <v>0</v>
      </c>
      <c r="I718" s="135" t="str">
        <f t="shared" si="228"/>
        <v/>
      </c>
      <c r="J718" s="92" t="b">
        <f t="shared" si="229"/>
        <v>0</v>
      </c>
      <c r="K718" s="92" t="str">
        <f t="shared" si="230"/>
        <v/>
      </c>
      <c r="L718" s="92" t="b">
        <f>IF(C718="",FALSE,IFERROR(NOT(MATCH(C718,'Anställda och korttidsarbete'!$C:$C,0)&gt;0),TRUE))</f>
        <v>0</v>
      </c>
      <c r="M718" s="92" t="str">
        <f t="shared" si="231"/>
        <v/>
      </c>
      <c r="N718" s="92" t="b">
        <f t="shared" si="232"/>
        <v>0</v>
      </c>
      <c r="O718" s="92" t="str">
        <f t="shared" si="233"/>
        <v/>
      </c>
      <c r="P718" s="13" t="b">
        <f t="shared" si="234"/>
        <v>0</v>
      </c>
      <c r="Q718" s="92" t="str">
        <f t="shared" si="235"/>
        <v/>
      </c>
      <c r="R718" s="92" t="b">
        <f t="shared" si="236"/>
        <v>0</v>
      </c>
      <c r="S718" s="94" t="e">
        <f t="shared" si="220"/>
        <v>#VALUE!</v>
      </c>
      <c r="T718" s="94" t="e">
        <f t="shared" si="221"/>
        <v>#VALUE!</v>
      </c>
      <c r="U718" s="94" t="e">
        <f t="shared" si="222"/>
        <v>#VALUE!</v>
      </c>
      <c r="V718" s="95" t="e">
        <f t="shared" si="223"/>
        <v>#VALUE!</v>
      </c>
      <c r="W718" s="95" t="e">
        <f t="shared" si="237"/>
        <v>#VALUE!</v>
      </c>
      <c r="X718" s="95" t="b">
        <f t="shared" si="241"/>
        <v>0</v>
      </c>
      <c r="Y718" s="76" t="str">
        <f t="shared" si="224"/>
        <v/>
      </c>
      <c r="Z718" s="94" t="e" cm="1">
        <f t="array" aca="1" ref="Z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AA718" s="94" t="str">
        <f t="shared" si="225"/>
        <v/>
      </c>
      <c r="AB718" s="96" t="b">
        <f t="shared" si="226"/>
        <v>0</v>
      </c>
      <c r="AC718" s="195">
        <f t="shared" si="238"/>
        <v>0</v>
      </c>
      <c r="AD718" s="195">
        <f>SUMIF($C$14:C717,C718,$AC$14:AC717)</f>
        <v>0</v>
      </c>
      <c r="AE718" s="15">
        <f t="shared" si="239"/>
        <v>10000</v>
      </c>
      <c r="AF718" s="195">
        <f t="shared" si="240"/>
        <v>0</v>
      </c>
    </row>
    <row r="719" spans="1:32" s="30" customFormat="1" x14ac:dyDescent="0.25">
      <c r="A719" s="19">
        <v>705</v>
      </c>
      <c r="B719" s="20"/>
      <c r="C719" s="123"/>
      <c r="D719" s="20"/>
      <c r="E719" s="20"/>
      <c r="F719" s="20"/>
      <c r="G719" s="140"/>
      <c r="H719" s="197">
        <f t="shared" si="227"/>
        <v>0</v>
      </c>
      <c r="I719" s="135" t="str">
        <f t="shared" si="228"/>
        <v/>
      </c>
      <c r="J719" s="92" t="b">
        <f t="shared" si="229"/>
        <v>0</v>
      </c>
      <c r="K719" s="92" t="str">
        <f t="shared" si="230"/>
        <v/>
      </c>
      <c r="L719" s="92" t="b">
        <f>IF(C719="",FALSE,IFERROR(NOT(MATCH(C719,'Anställda och korttidsarbete'!$C:$C,0)&gt;0),TRUE))</f>
        <v>0</v>
      </c>
      <c r="M719" s="92" t="str">
        <f t="shared" si="231"/>
        <v/>
      </c>
      <c r="N719" s="92" t="b">
        <f t="shared" si="232"/>
        <v>0</v>
      </c>
      <c r="O719" s="92" t="str">
        <f t="shared" si="233"/>
        <v/>
      </c>
      <c r="P719" s="13" t="b">
        <f t="shared" si="234"/>
        <v>0</v>
      </c>
      <c r="Q719" s="92" t="str">
        <f t="shared" si="235"/>
        <v/>
      </c>
      <c r="R719" s="92" t="b">
        <f t="shared" si="236"/>
        <v>0</v>
      </c>
      <c r="S719" s="94" t="e">
        <f t="shared" ref="S719:S782" si="242">VALUE(LEFT(C719,2))</f>
        <v>#VALUE!</v>
      </c>
      <c r="T719" s="94" t="e">
        <f t="shared" ref="T719:T782" si="243">VALUE(MID(C719,3,2))</f>
        <v>#VALUE!</v>
      </c>
      <c r="U719" s="94" t="e">
        <f t="shared" ref="U719:U782" si="244">TEXT(IF(VALUE(MID(C719,5,2))&gt;31,MID(C719,5,2)-60,VALUE(MID(C719,5,2))),"00")</f>
        <v>#VALUE!</v>
      </c>
      <c r="V719" s="95" t="e">
        <f t="shared" ref="V719:V782" si="245">DATEVALUE(IF(VALUE(LEFT(C719,2))&lt;20,20,19)&amp;TEXT(S719,"00")&amp;"/"&amp;T719&amp;"/"&amp;U719)</f>
        <v>#VALUE!</v>
      </c>
      <c r="W719" s="95" t="e">
        <f t="shared" si="237"/>
        <v>#VALUE!</v>
      </c>
      <c r="X719" s="95" t="b">
        <f t="shared" si="241"/>
        <v>0</v>
      </c>
      <c r="Y719" s="76" t="str">
        <f t="shared" ref="Y719:Y782" si="246">RIGHT(C719,1)</f>
        <v/>
      </c>
      <c r="Z719" s="94" t="e" cm="1">
        <f t="array" aca="1" ref="Z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AA719" s="94" t="str">
        <f t="shared" ref="AA719:AA782" si="247">IF(C719="","",Z719=Y719)</f>
        <v/>
      </c>
      <c r="AB719" s="96" t="b">
        <f t="shared" ref="AB719:AB782" si="248">IFERROR(NOT(IF(OR(C719&lt;&gt;"",B719&lt;&gt;""),AND(X719,AA719),TRUE)),TRUE)</f>
        <v>0</v>
      </c>
      <c r="AC719" s="195">
        <f t="shared" si="238"/>
        <v>0</v>
      </c>
      <c r="AD719" s="195">
        <f>SUMIF($C$14:C718,C719,$AC$14:AC718)</f>
        <v>0</v>
      </c>
      <c r="AE719" s="15">
        <f t="shared" si="239"/>
        <v>10000</v>
      </c>
      <c r="AF719" s="195">
        <f t="shared" si="240"/>
        <v>0</v>
      </c>
    </row>
    <row r="720" spans="1:32" s="30" customFormat="1" x14ac:dyDescent="0.25">
      <c r="A720" s="19">
        <v>706</v>
      </c>
      <c r="B720" s="20"/>
      <c r="C720" s="123"/>
      <c r="D720" s="20"/>
      <c r="E720" s="20"/>
      <c r="F720" s="20"/>
      <c r="G720" s="140"/>
      <c r="H720" s="197">
        <f t="shared" ref="H720:H783" si="249">IF(R720,0,IF(ROUNDUP(AF720,0)&lt;0,0,ROUNDUP(AF720,0)))</f>
        <v>0</v>
      </c>
      <c r="I720" s="135" t="str">
        <f t="shared" ref="I720:I783" si="250">IF(K720="","",K720&amp;". ")&amp;IF(M720="","",M720&amp;". ")&amp;IF(O720="","",O720&amp;". ")</f>
        <v/>
      </c>
      <c r="J720" s="92" t="b">
        <f t="shared" ref="J720:J783" si="251">AB720</f>
        <v>0</v>
      </c>
      <c r="K720" s="92" t="str">
        <f t="shared" ref="K720:K783" si="252">IF(J720,$K$13,"")</f>
        <v/>
      </c>
      <c r="L720" s="92" t="b">
        <f>IF(C720="",FALSE,IFERROR(NOT(MATCH(C720,'Anställda och korttidsarbete'!$C:$C,0)&gt;0),TRUE))</f>
        <v>0</v>
      </c>
      <c r="M720" s="92" t="str">
        <f t="shared" ref="M720:M783" si="253">IF(L720,$M$13,"")</f>
        <v/>
      </c>
      <c r="N720" s="92" t="b">
        <f t="shared" ref="N720:N783" si="254">IF(AC720&lt;&gt;AF720,TRUE,FALSE)</f>
        <v>0</v>
      </c>
      <c r="O720" s="92" t="str">
        <f t="shared" ref="O720:O783" si="255">IF(N720,$O$13,"")</f>
        <v/>
      </c>
      <c r="P720" s="13" t="b">
        <f t="shared" ref="P720:P783" si="256">AND(COUNTA(B720:G720)&gt;0,OR(B720="",C720="",D720="",E720="",F720="",G720=""))</f>
        <v>0</v>
      </c>
      <c r="Q720" s="92" t="str">
        <f t="shared" ref="Q720:Q783" si="257">IF(P720,Q$13,"")</f>
        <v/>
      </c>
      <c r="R720" s="92" t="b">
        <f t="shared" ref="R720:R783" si="258">OR(J720,L720,P720)</f>
        <v>0</v>
      </c>
      <c r="S720" s="94" t="e">
        <f t="shared" si="242"/>
        <v>#VALUE!</v>
      </c>
      <c r="T720" s="94" t="e">
        <f t="shared" si="243"/>
        <v>#VALUE!</v>
      </c>
      <c r="U720" s="94" t="e">
        <f t="shared" si="244"/>
        <v>#VALUE!</v>
      </c>
      <c r="V720" s="95" t="e">
        <f t="shared" si="245"/>
        <v>#VALUE!</v>
      </c>
      <c r="W720" s="95" t="e">
        <f t="shared" ref="W720:W783" si="259">DATE(S720,T720,U720)</f>
        <v>#VALUE!</v>
      </c>
      <c r="X720" s="95" t="b">
        <f t="shared" si="241"/>
        <v>0</v>
      </c>
      <c r="Y720" s="76" t="str">
        <f t="shared" si="246"/>
        <v/>
      </c>
      <c r="Z720" s="94" t="e" cm="1">
        <f t="array" aca="1" ref="Z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AA720" s="94" t="str">
        <f t="shared" si="247"/>
        <v/>
      </c>
      <c r="AB720" s="96" t="b">
        <f t="shared" si="248"/>
        <v>0</v>
      </c>
      <c r="AC720" s="195">
        <f t="shared" ref="AC720:AC783" si="260">MIN(G720*60%,10000)</f>
        <v>0</v>
      </c>
      <c r="AD720" s="195">
        <f>SUMIF($C$14:C719,C720,$AC$14:AC719)</f>
        <v>0</v>
      </c>
      <c r="AE720" s="15">
        <f t="shared" ref="AE720:AE783" si="261">10000-AD720</f>
        <v>10000</v>
      </c>
      <c r="AF720" s="195">
        <f t="shared" ref="AF720:AF783" si="262">IF(AE720=10000,AC720,MIN(AE720,AC720))</f>
        <v>0</v>
      </c>
    </row>
    <row r="721" spans="1:32" s="30" customFormat="1" x14ac:dyDescent="0.25">
      <c r="A721" s="19">
        <v>707</v>
      </c>
      <c r="B721" s="20"/>
      <c r="C721" s="123"/>
      <c r="D721" s="20"/>
      <c r="E721" s="20"/>
      <c r="F721" s="20"/>
      <c r="G721" s="140"/>
      <c r="H721" s="197">
        <f t="shared" si="249"/>
        <v>0</v>
      </c>
      <c r="I721" s="135" t="str">
        <f t="shared" si="250"/>
        <v/>
      </c>
      <c r="J721" s="92" t="b">
        <f t="shared" si="251"/>
        <v>0</v>
      </c>
      <c r="K721" s="92" t="str">
        <f t="shared" si="252"/>
        <v/>
      </c>
      <c r="L721" s="92" t="b">
        <f>IF(C721="",FALSE,IFERROR(NOT(MATCH(C721,'Anställda och korttidsarbete'!$C:$C,0)&gt;0),TRUE))</f>
        <v>0</v>
      </c>
      <c r="M721" s="92" t="str">
        <f t="shared" si="253"/>
        <v/>
      </c>
      <c r="N721" s="92" t="b">
        <f t="shared" si="254"/>
        <v>0</v>
      </c>
      <c r="O721" s="92" t="str">
        <f t="shared" si="255"/>
        <v/>
      </c>
      <c r="P721" s="13" t="b">
        <f t="shared" si="256"/>
        <v>0</v>
      </c>
      <c r="Q721" s="92" t="str">
        <f t="shared" si="257"/>
        <v/>
      </c>
      <c r="R721" s="92" t="b">
        <f t="shared" si="258"/>
        <v>0</v>
      </c>
      <c r="S721" s="94" t="e">
        <f t="shared" si="242"/>
        <v>#VALUE!</v>
      </c>
      <c r="T721" s="94" t="e">
        <f t="shared" si="243"/>
        <v>#VALUE!</v>
      </c>
      <c r="U721" s="94" t="e">
        <f t="shared" si="244"/>
        <v>#VALUE!</v>
      </c>
      <c r="V721" s="95" t="e">
        <f t="shared" si="245"/>
        <v>#VALUE!</v>
      </c>
      <c r="W721" s="95" t="e">
        <f t="shared" si="259"/>
        <v>#VALUE!</v>
      </c>
      <c r="X721" s="95" t="b">
        <f t="shared" ref="X721:X784" si="263">NOT(ISERR(AND(T721&lt;13,VALUE(U721)&lt;31,V721=W721)))</f>
        <v>0</v>
      </c>
      <c r="Y721" s="76" t="str">
        <f t="shared" si="246"/>
        <v/>
      </c>
      <c r="Z721" s="94" t="e" cm="1">
        <f t="array" aca="1" ref="Z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AA721" s="94" t="str">
        <f t="shared" si="247"/>
        <v/>
      </c>
      <c r="AB721" s="96" t="b">
        <f t="shared" si="248"/>
        <v>0</v>
      </c>
      <c r="AC721" s="195">
        <f t="shared" si="260"/>
        <v>0</v>
      </c>
      <c r="AD721" s="195">
        <f>SUMIF($C$14:C720,C721,$AC$14:AC720)</f>
        <v>0</v>
      </c>
      <c r="AE721" s="15">
        <f t="shared" si="261"/>
        <v>10000</v>
      </c>
      <c r="AF721" s="195">
        <f t="shared" si="262"/>
        <v>0</v>
      </c>
    </row>
    <row r="722" spans="1:32" s="30" customFormat="1" x14ac:dyDescent="0.25">
      <c r="A722" s="19">
        <v>708</v>
      </c>
      <c r="B722" s="20"/>
      <c r="C722" s="123"/>
      <c r="D722" s="20"/>
      <c r="E722" s="20"/>
      <c r="F722" s="20"/>
      <c r="G722" s="140"/>
      <c r="H722" s="197">
        <f t="shared" si="249"/>
        <v>0</v>
      </c>
      <c r="I722" s="135" t="str">
        <f t="shared" si="250"/>
        <v/>
      </c>
      <c r="J722" s="92" t="b">
        <f t="shared" si="251"/>
        <v>0</v>
      </c>
      <c r="K722" s="92" t="str">
        <f t="shared" si="252"/>
        <v/>
      </c>
      <c r="L722" s="92" t="b">
        <f>IF(C722="",FALSE,IFERROR(NOT(MATCH(C722,'Anställda och korttidsarbete'!$C:$C,0)&gt;0),TRUE))</f>
        <v>0</v>
      </c>
      <c r="M722" s="92" t="str">
        <f t="shared" si="253"/>
        <v/>
      </c>
      <c r="N722" s="92" t="b">
        <f t="shared" si="254"/>
        <v>0</v>
      </c>
      <c r="O722" s="92" t="str">
        <f t="shared" si="255"/>
        <v/>
      </c>
      <c r="P722" s="13" t="b">
        <f t="shared" si="256"/>
        <v>0</v>
      </c>
      <c r="Q722" s="92" t="str">
        <f t="shared" si="257"/>
        <v/>
      </c>
      <c r="R722" s="92" t="b">
        <f t="shared" si="258"/>
        <v>0</v>
      </c>
      <c r="S722" s="94" t="e">
        <f t="shared" si="242"/>
        <v>#VALUE!</v>
      </c>
      <c r="T722" s="94" t="e">
        <f t="shared" si="243"/>
        <v>#VALUE!</v>
      </c>
      <c r="U722" s="94" t="e">
        <f t="shared" si="244"/>
        <v>#VALUE!</v>
      </c>
      <c r="V722" s="95" t="e">
        <f t="shared" si="245"/>
        <v>#VALUE!</v>
      </c>
      <c r="W722" s="95" t="e">
        <f t="shared" si="259"/>
        <v>#VALUE!</v>
      </c>
      <c r="X722" s="95" t="b">
        <f t="shared" si="263"/>
        <v>0</v>
      </c>
      <c r="Y722" s="76" t="str">
        <f t="shared" si="246"/>
        <v/>
      </c>
      <c r="Z722" s="94" t="e" cm="1">
        <f t="array" aca="1" ref="Z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AA722" s="94" t="str">
        <f t="shared" si="247"/>
        <v/>
      </c>
      <c r="AB722" s="96" t="b">
        <f t="shared" si="248"/>
        <v>0</v>
      </c>
      <c r="AC722" s="195">
        <f t="shared" si="260"/>
        <v>0</v>
      </c>
      <c r="AD722" s="195">
        <f>SUMIF($C$14:C721,C722,$AC$14:AC721)</f>
        <v>0</v>
      </c>
      <c r="AE722" s="15">
        <f t="shared" si="261"/>
        <v>10000</v>
      </c>
      <c r="AF722" s="195">
        <f t="shared" si="262"/>
        <v>0</v>
      </c>
    </row>
    <row r="723" spans="1:32" s="30" customFormat="1" x14ac:dyDescent="0.25">
      <c r="A723" s="19">
        <v>709</v>
      </c>
      <c r="B723" s="20"/>
      <c r="C723" s="123"/>
      <c r="D723" s="20"/>
      <c r="E723" s="20"/>
      <c r="F723" s="20"/>
      <c r="G723" s="140"/>
      <c r="H723" s="197">
        <f t="shared" si="249"/>
        <v>0</v>
      </c>
      <c r="I723" s="135" t="str">
        <f t="shared" si="250"/>
        <v/>
      </c>
      <c r="J723" s="92" t="b">
        <f t="shared" si="251"/>
        <v>0</v>
      </c>
      <c r="K723" s="92" t="str">
        <f t="shared" si="252"/>
        <v/>
      </c>
      <c r="L723" s="92" t="b">
        <f>IF(C723="",FALSE,IFERROR(NOT(MATCH(C723,'Anställda och korttidsarbete'!$C:$C,0)&gt;0),TRUE))</f>
        <v>0</v>
      </c>
      <c r="M723" s="92" t="str">
        <f t="shared" si="253"/>
        <v/>
      </c>
      <c r="N723" s="92" t="b">
        <f t="shared" si="254"/>
        <v>0</v>
      </c>
      <c r="O723" s="92" t="str">
        <f t="shared" si="255"/>
        <v/>
      </c>
      <c r="P723" s="13" t="b">
        <f t="shared" si="256"/>
        <v>0</v>
      </c>
      <c r="Q723" s="92" t="str">
        <f t="shared" si="257"/>
        <v/>
      </c>
      <c r="R723" s="92" t="b">
        <f t="shared" si="258"/>
        <v>0</v>
      </c>
      <c r="S723" s="94" t="e">
        <f t="shared" si="242"/>
        <v>#VALUE!</v>
      </c>
      <c r="T723" s="94" t="e">
        <f t="shared" si="243"/>
        <v>#VALUE!</v>
      </c>
      <c r="U723" s="94" t="e">
        <f t="shared" si="244"/>
        <v>#VALUE!</v>
      </c>
      <c r="V723" s="95" t="e">
        <f t="shared" si="245"/>
        <v>#VALUE!</v>
      </c>
      <c r="W723" s="95" t="e">
        <f t="shared" si="259"/>
        <v>#VALUE!</v>
      </c>
      <c r="X723" s="95" t="b">
        <f t="shared" si="263"/>
        <v>0</v>
      </c>
      <c r="Y723" s="76" t="str">
        <f t="shared" si="246"/>
        <v/>
      </c>
      <c r="Z723" s="94" t="e" cm="1">
        <f t="array" aca="1" ref="Z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AA723" s="94" t="str">
        <f t="shared" si="247"/>
        <v/>
      </c>
      <c r="AB723" s="96" t="b">
        <f t="shared" si="248"/>
        <v>0</v>
      </c>
      <c r="AC723" s="195">
        <f t="shared" si="260"/>
        <v>0</v>
      </c>
      <c r="AD723" s="195">
        <f>SUMIF($C$14:C722,C723,$AC$14:AC722)</f>
        <v>0</v>
      </c>
      <c r="AE723" s="15">
        <f t="shared" si="261"/>
        <v>10000</v>
      </c>
      <c r="AF723" s="195">
        <f t="shared" si="262"/>
        <v>0</v>
      </c>
    </row>
    <row r="724" spans="1:32" s="30" customFormat="1" x14ac:dyDescent="0.25">
      <c r="A724" s="19">
        <v>710</v>
      </c>
      <c r="B724" s="20"/>
      <c r="C724" s="123"/>
      <c r="D724" s="20"/>
      <c r="E724" s="20"/>
      <c r="F724" s="20"/>
      <c r="G724" s="140"/>
      <c r="H724" s="197">
        <f t="shared" si="249"/>
        <v>0</v>
      </c>
      <c r="I724" s="135" t="str">
        <f t="shared" si="250"/>
        <v/>
      </c>
      <c r="J724" s="92" t="b">
        <f t="shared" si="251"/>
        <v>0</v>
      </c>
      <c r="K724" s="92" t="str">
        <f t="shared" si="252"/>
        <v/>
      </c>
      <c r="L724" s="92" t="b">
        <f>IF(C724="",FALSE,IFERROR(NOT(MATCH(C724,'Anställda och korttidsarbete'!$C:$C,0)&gt;0),TRUE))</f>
        <v>0</v>
      </c>
      <c r="M724" s="92" t="str">
        <f t="shared" si="253"/>
        <v/>
      </c>
      <c r="N724" s="92" t="b">
        <f t="shared" si="254"/>
        <v>0</v>
      </c>
      <c r="O724" s="92" t="str">
        <f t="shared" si="255"/>
        <v/>
      </c>
      <c r="P724" s="13" t="b">
        <f t="shared" si="256"/>
        <v>0</v>
      </c>
      <c r="Q724" s="92" t="str">
        <f t="shared" si="257"/>
        <v/>
      </c>
      <c r="R724" s="92" t="b">
        <f t="shared" si="258"/>
        <v>0</v>
      </c>
      <c r="S724" s="94" t="e">
        <f t="shared" si="242"/>
        <v>#VALUE!</v>
      </c>
      <c r="T724" s="94" t="e">
        <f t="shared" si="243"/>
        <v>#VALUE!</v>
      </c>
      <c r="U724" s="94" t="e">
        <f t="shared" si="244"/>
        <v>#VALUE!</v>
      </c>
      <c r="V724" s="95" t="e">
        <f t="shared" si="245"/>
        <v>#VALUE!</v>
      </c>
      <c r="W724" s="95" t="e">
        <f t="shared" si="259"/>
        <v>#VALUE!</v>
      </c>
      <c r="X724" s="95" t="b">
        <f t="shared" si="263"/>
        <v>0</v>
      </c>
      <c r="Y724" s="76" t="str">
        <f t="shared" si="246"/>
        <v/>
      </c>
      <c r="Z724" s="94" t="e" cm="1">
        <f t="array" aca="1" ref="Z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AA724" s="94" t="str">
        <f t="shared" si="247"/>
        <v/>
      </c>
      <c r="AB724" s="96" t="b">
        <f t="shared" si="248"/>
        <v>0</v>
      </c>
      <c r="AC724" s="195">
        <f t="shared" si="260"/>
        <v>0</v>
      </c>
      <c r="AD724" s="195">
        <f>SUMIF($C$14:C723,C724,$AC$14:AC723)</f>
        <v>0</v>
      </c>
      <c r="AE724" s="15">
        <f t="shared" si="261"/>
        <v>10000</v>
      </c>
      <c r="AF724" s="195">
        <f t="shared" si="262"/>
        <v>0</v>
      </c>
    </row>
    <row r="725" spans="1:32" s="30" customFormat="1" x14ac:dyDescent="0.25">
      <c r="A725" s="19">
        <v>711</v>
      </c>
      <c r="B725" s="20"/>
      <c r="C725" s="123"/>
      <c r="D725" s="20"/>
      <c r="E725" s="20"/>
      <c r="F725" s="20"/>
      <c r="G725" s="140"/>
      <c r="H725" s="197">
        <f t="shared" si="249"/>
        <v>0</v>
      </c>
      <c r="I725" s="135" t="str">
        <f t="shared" si="250"/>
        <v/>
      </c>
      <c r="J725" s="92" t="b">
        <f t="shared" si="251"/>
        <v>0</v>
      </c>
      <c r="K725" s="92" t="str">
        <f t="shared" si="252"/>
        <v/>
      </c>
      <c r="L725" s="92" t="b">
        <f>IF(C725="",FALSE,IFERROR(NOT(MATCH(C725,'Anställda och korttidsarbete'!$C:$C,0)&gt;0),TRUE))</f>
        <v>0</v>
      </c>
      <c r="M725" s="92" t="str">
        <f t="shared" si="253"/>
        <v/>
      </c>
      <c r="N725" s="92" t="b">
        <f t="shared" si="254"/>
        <v>0</v>
      </c>
      <c r="O725" s="92" t="str">
        <f t="shared" si="255"/>
        <v/>
      </c>
      <c r="P725" s="13" t="b">
        <f t="shared" si="256"/>
        <v>0</v>
      </c>
      <c r="Q725" s="92" t="str">
        <f t="shared" si="257"/>
        <v/>
      </c>
      <c r="R725" s="92" t="b">
        <f t="shared" si="258"/>
        <v>0</v>
      </c>
      <c r="S725" s="94" t="e">
        <f t="shared" si="242"/>
        <v>#VALUE!</v>
      </c>
      <c r="T725" s="94" t="e">
        <f t="shared" si="243"/>
        <v>#VALUE!</v>
      </c>
      <c r="U725" s="94" t="e">
        <f t="shared" si="244"/>
        <v>#VALUE!</v>
      </c>
      <c r="V725" s="95" t="e">
        <f t="shared" si="245"/>
        <v>#VALUE!</v>
      </c>
      <c r="W725" s="95" t="e">
        <f t="shared" si="259"/>
        <v>#VALUE!</v>
      </c>
      <c r="X725" s="95" t="b">
        <f t="shared" si="263"/>
        <v>0</v>
      </c>
      <c r="Y725" s="76" t="str">
        <f t="shared" si="246"/>
        <v/>
      </c>
      <c r="Z725" s="94" t="e" cm="1">
        <f t="array" aca="1" ref="Z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AA725" s="94" t="str">
        <f t="shared" si="247"/>
        <v/>
      </c>
      <c r="AB725" s="96" t="b">
        <f t="shared" si="248"/>
        <v>0</v>
      </c>
      <c r="AC725" s="195">
        <f t="shared" si="260"/>
        <v>0</v>
      </c>
      <c r="AD725" s="195">
        <f>SUMIF($C$14:C724,C725,$AC$14:AC724)</f>
        <v>0</v>
      </c>
      <c r="AE725" s="15">
        <f t="shared" si="261"/>
        <v>10000</v>
      </c>
      <c r="AF725" s="195">
        <f t="shared" si="262"/>
        <v>0</v>
      </c>
    </row>
    <row r="726" spans="1:32" s="30" customFormat="1" x14ac:dyDescent="0.25">
      <c r="A726" s="19">
        <v>712</v>
      </c>
      <c r="B726" s="20"/>
      <c r="C726" s="123"/>
      <c r="D726" s="20"/>
      <c r="E726" s="20"/>
      <c r="F726" s="20"/>
      <c r="G726" s="140"/>
      <c r="H726" s="197">
        <f t="shared" si="249"/>
        <v>0</v>
      </c>
      <c r="I726" s="135" t="str">
        <f t="shared" si="250"/>
        <v/>
      </c>
      <c r="J726" s="92" t="b">
        <f t="shared" si="251"/>
        <v>0</v>
      </c>
      <c r="K726" s="92" t="str">
        <f t="shared" si="252"/>
        <v/>
      </c>
      <c r="L726" s="92" t="b">
        <f>IF(C726="",FALSE,IFERROR(NOT(MATCH(C726,'Anställda och korttidsarbete'!$C:$C,0)&gt;0),TRUE))</f>
        <v>0</v>
      </c>
      <c r="M726" s="92" t="str">
        <f t="shared" si="253"/>
        <v/>
      </c>
      <c r="N726" s="92" t="b">
        <f t="shared" si="254"/>
        <v>0</v>
      </c>
      <c r="O726" s="92" t="str">
        <f t="shared" si="255"/>
        <v/>
      </c>
      <c r="P726" s="13" t="b">
        <f t="shared" si="256"/>
        <v>0</v>
      </c>
      <c r="Q726" s="92" t="str">
        <f t="shared" si="257"/>
        <v/>
      </c>
      <c r="R726" s="92" t="b">
        <f t="shared" si="258"/>
        <v>0</v>
      </c>
      <c r="S726" s="94" t="e">
        <f t="shared" si="242"/>
        <v>#VALUE!</v>
      </c>
      <c r="T726" s="94" t="e">
        <f t="shared" si="243"/>
        <v>#VALUE!</v>
      </c>
      <c r="U726" s="94" t="e">
        <f t="shared" si="244"/>
        <v>#VALUE!</v>
      </c>
      <c r="V726" s="95" t="e">
        <f t="shared" si="245"/>
        <v>#VALUE!</v>
      </c>
      <c r="W726" s="95" t="e">
        <f t="shared" si="259"/>
        <v>#VALUE!</v>
      </c>
      <c r="X726" s="95" t="b">
        <f t="shared" si="263"/>
        <v>0</v>
      </c>
      <c r="Y726" s="76" t="str">
        <f t="shared" si="246"/>
        <v/>
      </c>
      <c r="Z726" s="94" t="e" cm="1">
        <f t="array" aca="1" ref="Z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AA726" s="94" t="str">
        <f t="shared" si="247"/>
        <v/>
      </c>
      <c r="AB726" s="96" t="b">
        <f t="shared" si="248"/>
        <v>0</v>
      </c>
      <c r="AC726" s="195">
        <f t="shared" si="260"/>
        <v>0</v>
      </c>
      <c r="AD726" s="195">
        <f>SUMIF($C$14:C725,C726,$AC$14:AC725)</f>
        <v>0</v>
      </c>
      <c r="AE726" s="15">
        <f t="shared" si="261"/>
        <v>10000</v>
      </c>
      <c r="AF726" s="195">
        <f t="shared" si="262"/>
        <v>0</v>
      </c>
    </row>
    <row r="727" spans="1:32" s="30" customFormat="1" x14ac:dyDescent="0.25">
      <c r="A727" s="19">
        <v>713</v>
      </c>
      <c r="B727" s="20"/>
      <c r="C727" s="123"/>
      <c r="D727" s="20"/>
      <c r="E727" s="20"/>
      <c r="F727" s="20"/>
      <c r="G727" s="140"/>
      <c r="H727" s="197">
        <f t="shared" si="249"/>
        <v>0</v>
      </c>
      <c r="I727" s="135" t="str">
        <f t="shared" si="250"/>
        <v/>
      </c>
      <c r="J727" s="92" t="b">
        <f t="shared" si="251"/>
        <v>0</v>
      </c>
      <c r="K727" s="92" t="str">
        <f t="shared" si="252"/>
        <v/>
      </c>
      <c r="L727" s="92" t="b">
        <f>IF(C727="",FALSE,IFERROR(NOT(MATCH(C727,'Anställda och korttidsarbete'!$C:$C,0)&gt;0),TRUE))</f>
        <v>0</v>
      </c>
      <c r="M727" s="92" t="str">
        <f t="shared" si="253"/>
        <v/>
      </c>
      <c r="N727" s="92" t="b">
        <f t="shared" si="254"/>
        <v>0</v>
      </c>
      <c r="O727" s="92" t="str">
        <f t="shared" si="255"/>
        <v/>
      </c>
      <c r="P727" s="13" t="b">
        <f t="shared" si="256"/>
        <v>0</v>
      </c>
      <c r="Q727" s="92" t="str">
        <f t="shared" si="257"/>
        <v/>
      </c>
      <c r="R727" s="92" t="b">
        <f t="shared" si="258"/>
        <v>0</v>
      </c>
      <c r="S727" s="94" t="e">
        <f t="shared" si="242"/>
        <v>#VALUE!</v>
      </c>
      <c r="T727" s="94" t="e">
        <f t="shared" si="243"/>
        <v>#VALUE!</v>
      </c>
      <c r="U727" s="94" t="e">
        <f t="shared" si="244"/>
        <v>#VALUE!</v>
      </c>
      <c r="V727" s="95" t="e">
        <f t="shared" si="245"/>
        <v>#VALUE!</v>
      </c>
      <c r="W727" s="95" t="e">
        <f t="shared" si="259"/>
        <v>#VALUE!</v>
      </c>
      <c r="X727" s="95" t="b">
        <f t="shared" si="263"/>
        <v>0</v>
      </c>
      <c r="Y727" s="76" t="str">
        <f t="shared" si="246"/>
        <v/>
      </c>
      <c r="Z727" s="94" t="e" cm="1">
        <f t="array" aca="1" ref="Z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AA727" s="94" t="str">
        <f t="shared" si="247"/>
        <v/>
      </c>
      <c r="AB727" s="96" t="b">
        <f t="shared" si="248"/>
        <v>0</v>
      </c>
      <c r="AC727" s="195">
        <f t="shared" si="260"/>
        <v>0</v>
      </c>
      <c r="AD727" s="195">
        <f>SUMIF($C$14:C726,C727,$AC$14:AC726)</f>
        <v>0</v>
      </c>
      <c r="AE727" s="15">
        <f t="shared" si="261"/>
        <v>10000</v>
      </c>
      <c r="AF727" s="195">
        <f t="shared" si="262"/>
        <v>0</v>
      </c>
    </row>
    <row r="728" spans="1:32" s="30" customFormat="1" x14ac:dyDescent="0.25">
      <c r="A728" s="19">
        <v>714</v>
      </c>
      <c r="B728" s="20"/>
      <c r="C728" s="123"/>
      <c r="D728" s="20"/>
      <c r="E728" s="20"/>
      <c r="F728" s="20"/>
      <c r="G728" s="140"/>
      <c r="H728" s="197">
        <f t="shared" si="249"/>
        <v>0</v>
      </c>
      <c r="I728" s="135" t="str">
        <f t="shared" si="250"/>
        <v/>
      </c>
      <c r="J728" s="92" t="b">
        <f t="shared" si="251"/>
        <v>0</v>
      </c>
      <c r="K728" s="92" t="str">
        <f t="shared" si="252"/>
        <v/>
      </c>
      <c r="L728" s="92" t="b">
        <f>IF(C728="",FALSE,IFERROR(NOT(MATCH(C728,'Anställda och korttidsarbete'!$C:$C,0)&gt;0),TRUE))</f>
        <v>0</v>
      </c>
      <c r="M728" s="92" t="str">
        <f t="shared" si="253"/>
        <v/>
      </c>
      <c r="N728" s="92" t="b">
        <f t="shared" si="254"/>
        <v>0</v>
      </c>
      <c r="O728" s="92" t="str">
        <f t="shared" si="255"/>
        <v/>
      </c>
      <c r="P728" s="13" t="b">
        <f t="shared" si="256"/>
        <v>0</v>
      </c>
      <c r="Q728" s="92" t="str">
        <f t="shared" si="257"/>
        <v/>
      </c>
      <c r="R728" s="92" t="b">
        <f t="shared" si="258"/>
        <v>0</v>
      </c>
      <c r="S728" s="94" t="e">
        <f t="shared" si="242"/>
        <v>#VALUE!</v>
      </c>
      <c r="T728" s="94" t="e">
        <f t="shared" si="243"/>
        <v>#VALUE!</v>
      </c>
      <c r="U728" s="94" t="e">
        <f t="shared" si="244"/>
        <v>#VALUE!</v>
      </c>
      <c r="V728" s="95" t="e">
        <f t="shared" si="245"/>
        <v>#VALUE!</v>
      </c>
      <c r="W728" s="95" t="e">
        <f t="shared" si="259"/>
        <v>#VALUE!</v>
      </c>
      <c r="X728" s="95" t="b">
        <f t="shared" si="263"/>
        <v>0</v>
      </c>
      <c r="Y728" s="76" t="str">
        <f t="shared" si="246"/>
        <v/>
      </c>
      <c r="Z728" s="94" t="e" cm="1">
        <f t="array" aca="1" ref="Z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AA728" s="94" t="str">
        <f t="shared" si="247"/>
        <v/>
      </c>
      <c r="AB728" s="96" t="b">
        <f t="shared" si="248"/>
        <v>0</v>
      </c>
      <c r="AC728" s="195">
        <f t="shared" si="260"/>
        <v>0</v>
      </c>
      <c r="AD728" s="195">
        <f>SUMIF($C$14:C727,C728,$AC$14:AC727)</f>
        <v>0</v>
      </c>
      <c r="AE728" s="15">
        <f t="shared" si="261"/>
        <v>10000</v>
      </c>
      <c r="AF728" s="195">
        <f t="shared" si="262"/>
        <v>0</v>
      </c>
    </row>
    <row r="729" spans="1:32" s="30" customFormat="1" x14ac:dyDescent="0.25">
      <c r="A729" s="19">
        <v>715</v>
      </c>
      <c r="B729" s="20"/>
      <c r="C729" s="123"/>
      <c r="D729" s="20"/>
      <c r="E729" s="20"/>
      <c r="F729" s="20"/>
      <c r="G729" s="140"/>
      <c r="H729" s="197">
        <f t="shared" si="249"/>
        <v>0</v>
      </c>
      <c r="I729" s="135" t="str">
        <f t="shared" si="250"/>
        <v/>
      </c>
      <c r="J729" s="92" t="b">
        <f t="shared" si="251"/>
        <v>0</v>
      </c>
      <c r="K729" s="92" t="str">
        <f t="shared" si="252"/>
        <v/>
      </c>
      <c r="L729" s="92" t="b">
        <f>IF(C729="",FALSE,IFERROR(NOT(MATCH(C729,'Anställda och korttidsarbete'!$C:$C,0)&gt;0),TRUE))</f>
        <v>0</v>
      </c>
      <c r="M729" s="92" t="str">
        <f t="shared" si="253"/>
        <v/>
      </c>
      <c r="N729" s="92" t="b">
        <f t="shared" si="254"/>
        <v>0</v>
      </c>
      <c r="O729" s="92" t="str">
        <f t="shared" si="255"/>
        <v/>
      </c>
      <c r="P729" s="13" t="b">
        <f t="shared" si="256"/>
        <v>0</v>
      </c>
      <c r="Q729" s="92" t="str">
        <f t="shared" si="257"/>
        <v/>
      </c>
      <c r="R729" s="92" t="b">
        <f t="shared" si="258"/>
        <v>0</v>
      </c>
      <c r="S729" s="94" t="e">
        <f t="shared" si="242"/>
        <v>#VALUE!</v>
      </c>
      <c r="T729" s="94" t="e">
        <f t="shared" si="243"/>
        <v>#VALUE!</v>
      </c>
      <c r="U729" s="94" t="e">
        <f t="shared" si="244"/>
        <v>#VALUE!</v>
      </c>
      <c r="V729" s="95" t="e">
        <f t="shared" si="245"/>
        <v>#VALUE!</v>
      </c>
      <c r="W729" s="95" t="e">
        <f t="shared" si="259"/>
        <v>#VALUE!</v>
      </c>
      <c r="X729" s="95" t="b">
        <f t="shared" si="263"/>
        <v>0</v>
      </c>
      <c r="Y729" s="76" t="str">
        <f t="shared" si="246"/>
        <v/>
      </c>
      <c r="Z729" s="94" t="e" cm="1">
        <f t="array" aca="1" ref="Z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AA729" s="94" t="str">
        <f t="shared" si="247"/>
        <v/>
      </c>
      <c r="AB729" s="96" t="b">
        <f t="shared" si="248"/>
        <v>0</v>
      </c>
      <c r="AC729" s="195">
        <f t="shared" si="260"/>
        <v>0</v>
      </c>
      <c r="AD729" s="195">
        <f>SUMIF($C$14:C728,C729,$AC$14:AC728)</f>
        <v>0</v>
      </c>
      <c r="AE729" s="15">
        <f t="shared" si="261"/>
        <v>10000</v>
      </c>
      <c r="AF729" s="195">
        <f t="shared" si="262"/>
        <v>0</v>
      </c>
    </row>
    <row r="730" spans="1:32" s="30" customFormat="1" x14ac:dyDescent="0.25">
      <c r="A730" s="19">
        <v>716</v>
      </c>
      <c r="B730" s="20"/>
      <c r="C730" s="123"/>
      <c r="D730" s="20"/>
      <c r="E730" s="20"/>
      <c r="F730" s="20"/>
      <c r="G730" s="140"/>
      <c r="H730" s="197">
        <f t="shared" si="249"/>
        <v>0</v>
      </c>
      <c r="I730" s="135" t="str">
        <f t="shared" si="250"/>
        <v/>
      </c>
      <c r="J730" s="92" t="b">
        <f t="shared" si="251"/>
        <v>0</v>
      </c>
      <c r="K730" s="92" t="str">
        <f t="shared" si="252"/>
        <v/>
      </c>
      <c r="L730" s="92" t="b">
        <f>IF(C730="",FALSE,IFERROR(NOT(MATCH(C730,'Anställda och korttidsarbete'!$C:$C,0)&gt;0),TRUE))</f>
        <v>0</v>
      </c>
      <c r="M730" s="92" t="str">
        <f t="shared" si="253"/>
        <v/>
      </c>
      <c r="N730" s="92" t="b">
        <f t="shared" si="254"/>
        <v>0</v>
      </c>
      <c r="O730" s="92" t="str">
        <f t="shared" si="255"/>
        <v/>
      </c>
      <c r="P730" s="13" t="b">
        <f t="shared" si="256"/>
        <v>0</v>
      </c>
      <c r="Q730" s="92" t="str">
        <f t="shared" si="257"/>
        <v/>
      </c>
      <c r="R730" s="92" t="b">
        <f t="shared" si="258"/>
        <v>0</v>
      </c>
      <c r="S730" s="94" t="e">
        <f t="shared" si="242"/>
        <v>#VALUE!</v>
      </c>
      <c r="T730" s="94" t="e">
        <f t="shared" si="243"/>
        <v>#VALUE!</v>
      </c>
      <c r="U730" s="94" t="e">
        <f t="shared" si="244"/>
        <v>#VALUE!</v>
      </c>
      <c r="V730" s="95" t="e">
        <f t="shared" si="245"/>
        <v>#VALUE!</v>
      </c>
      <c r="W730" s="95" t="e">
        <f t="shared" si="259"/>
        <v>#VALUE!</v>
      </c>
      <c r="X730" s="95" t="b">
        <f t="shared" si="263"/>
        <v>0</v>
      </c>
      <c r="Y730" s="76" t="str">
        <f t="shared" si="246"/>
        <v/>
      </c>
      <c r="Z730" s="94" t="e" cm="1">
        <f t="array" aca="1" ref="Z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AA730" s="94" t="str">
        <f t="shared" si="247"/>
        <v/>
      </c>
      <c r="AB730" s="96" t="b">
        <f t="shared" si="248"/>
        <v>0</v>
      </c>
      <c r="AC730" s="195">
        <f t="shared" si="260"/>
        <v>0</v>
      </c>
      <c r="AD730" s="195">
        <f>SUMIF($C$14:C729,C730,$AC$14:AC729)</f>
        <v>0</v>
      </c>
      <c r="AE730" s="15">
        <f t="shared" si="261"/>
        <v>10000</v>
      </c>
      <c r="AF730" s="195">
        <f t="shared" si="262"/>
        <v>0</v>
      </c>
    </row>
    <row r="731" spans="1:32" s="30" customFormat="1" x14ac:dyDescent="0.25">
      <c r="A731" s="19">
        <v>717</v>
      </c>
      <c r="B731" s="20"/>
      <c r="C731" s="123"/>
      <c r="D731" s="20"/>
      <c r="E731" s="20"/>
      <c r="F731" s="20"/>
      <c r="G731" s="140"/>
      <c r="H731" s="197">
        <f t="shared" si="249"/>
        <v>0</v>
      </c>
      <c r="I731" s="135" t="str">
        <f t="shared" si="250"/>
        <v/>
      </c>
      <c r="J731" s="92" t="b">
        <f t="shared" si="251"/>
        <v>0</v>
      </c>
      <c r="K731" s="92" t="str">
        <f t="shared" si="252"/>
        <v/>
      </c>
      <c r="L731" s="92" t="b">
        <f>IF(C731="",FALSE,IFERROR(NOT(MATCH(C731,'Anställda och korttidsarbete'!$C:$C,0)&gt;0),TRUE))</f>
        <v>0</v>
      </c>
      <c r="M731" s="92" t="str">
        <f t="shared" si="253"/>
        <v/>
      </c>
      <c r="N731" s="92" t="b">
        <f t="shared" si="254"/>
        <v>0</v>
      </c>
      <c r="O731" s="92" t="str">
        <f t="shared" si="255"/>
        <v/>
      </c>
      <c r="P731" s="13" t="b">
        <f t="shared" si="256"/>
        <v>0</v>
      </c>
      <c r="Q731" s="92" t="str">
        <f t="shared" si="257"/>
        <v/>
      </c>
      <c r="R731" s="92" t="b">
        <f t="shared" si="258"/>
        <v>0</v>
      </c>
      <c r="S731" s="94" t="e">
        <f t="shared" si="242"/>
        <v>#VALUE!</v>
      </c>
      <c r="T731" s="94" t="e">
        <f t="shared" si="243"/>
        <v>#VALUE!</v>
      </c>
      <c r="U731" s="94" t="e">
        <f t="shared" si="244"/>
        <v>#VALUE!</v>
      </c>
      <c r="V731" s="95" t="e">
        <f t="shared" si="245"/>
        <v>#VALUE!</v>
      </c>
      <c r="W731" s="95" t="e">
        <f t="shared" si="259"/>
        <v>#VALUE!</v>
      </c>
      <c r="X731" s="95" t="b">
        <f t="shared" si="263"/>
        <v>0</v>
      </c>
      <c r="Y731" s="76" t="str">
        <f t="shared" si="246"/>
        <v/>
      </c>
      <c r="Z731" s="94" t="e" cm="1">
        <f t="array" aca="1" ref="Z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AA731" s="94" t="str">
        <f t="shared" si="247"/>
        <v/>
      </c>
      <c r="AB731" s="96" t="b">
        <f t="shared" si="248"/>
        <v>0</v>
      </c>
      <c r="AC731" s="195">
        <f t="shared" si="260"/>
        <v>0</v>
      </c>
      <c r="AD731" s="195">
        <f>SUMIF($C$14:C730,C731,$AC$14:AC730)</f>
        <v>0</v>
      </c>
      <c r="AE731" s="15">
        <f t="shared" si="261"/>
        <v>10000</v>
      </c>
      <c r="AF731" s="195">
        <f t="shared" si="262"/>
        <v>0</v>
      </c>
    </row>
    <row r="732" spans="1:32" s="30" customFormat="1" x14ac:dyDescent="0.25">
      <c r="A732" s="19">
        <v>718</v>
      </c>
      <c r="B732" s="20"/>
      <c r="C732" s="123"/>
      <c r="D732" s="20"/>
      <c r="E732" s="20"/>
      <c r="F732" s="20"/>
      <c r="G732" s="140"/>
      <c r="H732" s="197">
        <f t="shared" si="249"/>
        <v>0</v>
      </c>
      <c r="I732" s="135" t="str">
        <f t="shared" si="250"/>
        <v/>
      </c>
      <c r="J732" s="92" t="b">
        <f t="shared" si="251"/>
        <v>0</v>
      </c>
      <c r="K732" s="92" t="str">
        <f t="shared" si="252"/>
        <v/>
      </c>
      <c r="L732" s="92" t="b">
        <f>IF(C732="",FALSE,IFERROR(NOT(MATCH(C732,'Anställda och korttidsarbete'!$C:$C,0)&gt;0),TRUE))</f>
        <v>0</v>
      </c>
      <c r="M732" s="92" t="str">
        <f t="shared" si="253"/>
        <v/>
      </c>
      <c r="N732" s="92" t="b">
        <f t="shared" si="254"/>
        <v>0</v>
      </c>
      <c r="O732" s="92" t="str">
        <f t="shared" si="255"/>
        <v/>
      </c>
      <c r="P732" s="13" t="b">
        <f t="shared" si="256"/>
        <v>0</v>
      </c>
      <c r="Q732" s="92" t="str">
        <f t="shared" si="257"/>
        <v/>
      </c>
      <c r="R732" s="92" t="b">
        <f t="shared" si="258"/>
        <v>0</v>
      </c>
      <c r="S732" s="94" t="e">
        <f t="shared" si="242"/>
        <v>#VALUE!</v>
      </c>
      <c r="T732" s="94" t="e">
        <f t="shared" si="243"/>
        <v>#VALUE!</v>
      </c>
      <c r="U732" s="94" t="e">
        <f t="shared" si="244"/>
        <v>#VALUE!</v>
      </c>
      <c r="V732" s="95" t="e">
        <f t="shared" si="245"/>
        <v>#VALUE!</v>
      </c>
      <c r="W732" s="95" t="e">
        <f t="shared" si="259"/>
        <v>#VALUE!</v>
      </c>
      <c r="X732" s="95" t="b">
        <f t="shared" si="263"/>
        <v>0</v>
      </c>
      <c r="Y732" s="76" t="str">
        <f t="shared" si="246"/>
        <v/>
      </c>
      <c r="Z732" s="94" t="e" cm="1">
        <f t="array" aca="1" ref="Z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AA732" s="94" t="str">
        <f t="shared" si="247"/>
        <v/>
      </c>
      <c r="AB732" s="96" t="b">
        <f t="shared" si="248"/>
        <v>0</v>
      </c>
      <c r="AC732" s="195">
        <f t="shared" si="260"/>
        <v>0</v>
      </c>
      <c r="AD732" s="195">
        <f>SUMIF($C$14:C731,C732,$AC$14:AC731)</f>
        <v>0</v>
      </c>
      <c r="AE732" s="15">
        <f t="shared" si="261"/>
        <v>10000</v>
      </c>
      <c r="AF732" s="195">
        <f t="shared" si="262"/>
        <v>0</v>
      </c>
    </row>
    <row r="733" spans="1:32" s="30" customFormat="1" x14ac:dyDescent="0.25">
      <c r="A733" s="19">
        <v>719</v>
      </c>
      <c r="B733" s="20"/>
      <c r="C733" s="123"/>
      <c r="D733" s="20"/>
      <c r="E733" s="20"/>
      <c r="F733" s="20"/>
      <c r="G733" s="140"/>
      <c r="H733" s="197">
        <f t="shared" si="249"/>
        <v>0</v>
      </c>
      <c r="I733" s="135" t="str">
        <f t="shared" si="250"/>
        <v/>
      </c>
      <c r="J733" s="92" t="b">
        <f t="shared" si="251"/>
        <v>0</v>
      </c>
      <c r="K733" s="92" t="str">
        <f t="shared" si="252"/>
        <v/>
      </c>
      <c r="L733" s="92" t="b">
        <f>IF(C733="",FALSE,IFERROR(NOT(MATCH(C733,'Anställda och korttidsarbete'!$C:$C,0)&gt;0),TRUE))</f>
        <v>0</v>
      </c>
      <c r="M733" s="92" t="str">
        <f t="shared" si="253"/>
        <v/>
      </c>
      <c r="N733" s="92" t="b">
        <f t="shared" si="254"/>
        <v>0</v>
      </c>
      <c r="O733" s="92" t="str">
        <f t="shared" si="255"/>
        <v/>
      </c>
      <c r="P733" s="13" t="b">
        <f t="shared" si="256"/>
        <v>0</v>
      </c>
      <c r="Q733" s="92" t="str">
        <f t="shared" si="257"/>
        <v/>
      </c>
      <c r="R733" s="92" t="b">
        <f t="shared" si="258"/>
        <v>0</v>
      </c>
      <c r="S733" s="94" t="e">
        <f t="shared" si="242"/>
        <v>#VALUE!</v>
      </c>
      <c r="T733" s="94" t="e">
        <f t="shared" si="243"/>
        <v>#VALUE!</v>
      </c>
      <c r="U733" s="94" t="e">
        <f t="shared" si="244"/>
        <v>#VALUE!</v>
      </c>
      <c r="V733" s="95" t="e">
        <f t="shared" si="245"/>
        <v>#VALUE!</v>
      </c>
      <c r="W733" s="95" t="e">
        <f t="shared" si="259"/>
        <v>#VALUE!</v>
      </c>
      <c r="X733" s="95" t="b">
        <f t="shared" si="263"/>
        <v>0</v>
      </c>
      <c r="Y733" s="76" t="str">
        <f t="shared" si="246"/>
        <v/>
      </c>
      <c r="Z733" s="94" t="e" cm="1">
        <f t="array" aca="1" ref="Z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AA733" s="94" t="str">
        <f t="shared" si="247"/>
        <v/>
      </c>
      <c r="AB733" s="96" t="b">
        <f t="shared" si="248"/>
        <v>0</v>
      </c>
      <c r="AC733" s="195">
        <f t="shared" si="260"/>
        <v>0</v>
      </c>
      <c r="AD733" s="195">
        <f>SUMIF($C$14:C732,C733,$AC$14:AC732)</f>
        <v>0</v>
      </c>
      <c r="AE733" s="15">
        <f t="shared" si="261"/>
        <v>10000</v>
      </c>
      <c r="AF733" s="195">
        <f t="shared" si="262"/>
        <v>0</v>
      </c>
    </row>
    <row r="734" spans="1:32" s="30" customFormat="1" x14ac:dyDescent="0.25">
      <c r="A734" s="19">
        <v>720</v>
      </c>
      <c r="B734" s="20"/>
      <c r="C734" s="123"/>
      <c r="D734" s="20"/>
      <c r="E734" s="20"/>
      <c r="F734" s="20"/>
      <c r="G734" s="140"/>
      <c r="H734" s="197">
        <f t="shared" si="249"/>
        <v>0</v>
      </c>
      <c r="I734" s="135" t="str">
        <f t="shared" si="250"/>
        <v/>
      </c>
      <c r="J734" s="92" t="b">
        <f t="shared" si="251"/>
        <v>0</v>
      </c>
      <c r="K734" s="92" t="str">
        <f t="shared" si="252"/>
        <v/>
      </c>
      <c r="L734" s="92" t="b">
        <f>IF(C734="",FALSE,IFERROR(NOT(MATCH(C734,'Anställda och korttidsarbete'!$C:$C,0)&gt;0),TRUE))</f>
        <v>0</v>
      </c>
      <c r="M734" s="92" t="str">
        <f t="shared" si="253"/>
        <v/>
      </c>
      <c r="N734" s="92" t="b">
        <f t="shared" si="254"/>
        <v>0</v>
      </c>
      <c r="O734" s="92" t="str">
        <f t="shared" si="255"/>
        <v/>
      </c>
      <c r="P734" s="13" t="b">
        <f t="shared" si="256"/>
        <v>0</v>
      </c>
      <c r="Q734" s="92" t="str">
        <f t="shared" si="257"/>
        <v/>
      </c>
      <c r="R734" s="92" t="b">
        <f t="shared" si="258"/>
        <v>0</v>
      </c>
      <c r="S734" s="94" t="e">
        <f t="shared" si="242"/>
        <v>#VALUE!</v>
      </c>
      <c r="T734" s="94" t="e">
        <f t="shared" si="243"/>
        <v>#VALUE!</v>
      </c>
      <c r="U734" s="94" t="e">
        <f t="shared" si="244"/>
        <v>#VALUE!</v>
      </c>
      <c r="V734" s="95" t="e">
        <f t="shared" si="245"/>
        <v>#VALUE!</v>
      </c>
      <c r="W734" s="95" t="e">
        <f t="shared" si="259"/>
        <v>#VALUE!</v>
      </c>
      <c r="X734" s="95" t="b">
        <f t="shared" si="263"/>
        <v>0</v>
      </c>
      <c r="Y734" s="76" t="str">
        <f t="shared" si="246"/>
        <v/>
      </c>
      <c r="Z734" s="94" t="e" cm="1">
        <f t="array" aca="1" ref="Z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AA734" s="94" t="str">
        <f t="shared" si="247"/>
        <v/>
      </c>
      <c r="AB734" s="96" t="b">
        <f t="shared" si="248"/>
        <v>0</v>
      </c>
      <c r="AC734" s="195">
        <f t="shared" si="260"/>
        <v>0</v>
      </c>
      <c r="AD734" s="195">
        <f>SUMIF($C$14:C733,C734,$AC$14:AC733)</f>
        <v>0</v>
      </c>
      <c r="AE734" s="15">
        <f t="shared" si="261"/>
        <v>10000</v>
      </c>
      <c r="AF734" s="195">
        <f t="shared" si="262"/>
        <v>0</v>
      </c>
    </row>
    <row r="735" spans="1:32" s="30" customFormat="1" x14ac:dyDescent="0.25">
      <c r="A735" s="19">
        <v>721</v>
      </c>
      <c r="B735" s="20"/>
      <c r="C735" s="123"/>
      <c r="D735" s="20"/>
      <c r="E735" s="20"/>
      <c r="F735" s="20"/>
      <c r="G735" s="140"/>
      <c r="H735" s="197">
        <f t="shared" si="249"/>
        <v>0</v>
      </c>
      <c r="I735" s="135" t="str">
        <f t="shared" si="250"/>
        <v/>
      </c>
      <c r="J735" s="92" t="b">
        <f t="shared" si="251"/>
        <v>0</v>
      </c>
      <c r="K735" s="92" t="str">
        <f t="shared" si="252"/>
        <v/>
      </c>
      <c r="L735" s="92" t="b">
        <f>IF(C735="",FALSE,IFERROR(NOT(MATCH(C735,'Anställda och korttidsarbete'!$C:$C,0)&gt;0),TRUE))</f>
        <v>0</v>
      </c>
      <c r="M735" s="92" t="str">
        <f t="shared" si="253"/>
        <v/>
      </c>
      <c r="N735" s="92" t="b">
        <f t="shared" si="254"/>
        <v>0</v>
      </c>
      <c r="O735" s="92" t="str">
        <f t="shared" si="255"/>
        <v/>
      </c>
      <c r="P735" s="13" t="b">
        <f t="shared" si="256"/>
        <v>0</v>
      </c>
      <c r="Q735" s="92" t="str">
        <f t="shared" si="257"/>
        <v/>
      </c>
      <c r="R735" s="92" t="b">
        <f t="shared" si="258"/>
        <v>0</v>
      </c>
      <c r="S735" s="94" t="e">
        <f t="shared" si="242"/>
        <v>#VALUE!</v>
      </c>
      <c r="T735" s="94" t="e">
        <f t="shared" si="243"/>
        <v>#VALUE!</v>
      </c>
      <c r="U735" s="94" t="e">
        <f t="shared" si="244"/>
        <v>#VALUE!</v>
      </c>
      <c r="V735" s="95" t="e">
        <f t="shared" si="245"/>
        <v>#VALUE!</v>
      </c>
      <c r="W735" s="95" t="e">
        <f t="shared" si="259"/>
        <v>#VALUE!</v>
      </c>
      <c r="X735" s="95" t="b">
        <f t="shared" si="263"/>
        <v>0</v>
      </c>
      <c r="Y735" s="76" t="str">
        <f t="shared" si="246"/>
        <v/>
      </c>
      <c r="Z735" s="94" t="e" cm="1">
        <f t="array" aca="1" ref="Z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AA735" s="94" t="str">
        <f t="shared" si="247"/>
        <v/>
      </c>
      <c r="AB735" s="96" t="b">
        <f t="shared" si="248"/>
        <v>0</v>
      </c>
      <c r="AC735" s="195">
        <f t="shared" si="260"/>
        <v>0</v>
      </c>
      <c r="AD735" s="195">
        <f>SUMIF($C$14:C734,C735,$AC$14:AC734)</f>
        <v>0</v>
      </c>
      <c r="AE735" s="15">
        <f t="shared" si="261"/>
        <v>10000</v>
      </c>
      <c r="AF735" s="195">
        <f t="shared" si="262"/>
        <v>0</v>
      </c>
    </row>
    <row r="736" spans="1:32" s="30" customFormat="1" x14ac:dyDescent="0.25">
      <c r="A736" s="19">
        <v>722</v>
      </c>
      <c r="B736" s="20"/>
      <c r="C736" s="123"/>
      <c r="D736" s="20"/>
      <c r="E736" s="20"/>
      <c r="F736" s="20"/>
      <c r="G736" s="140"/>
      <c r="H736" s="197">
        <f t="shared" si="249"/>
        <v>0</v>
      </c>
      <c r="I736" s="135" t="str">
        <f t="shared" si="250"/>
        <v/>
      </c>
      <c r="J736" s="92" t="b">
        <f t="shared" si="251"/>
        <v>0</v>
      </c>
      <c r="K736" s="92" t="str">
        <f t="shared" si="252"/>
        <v/>
      </c>
      <c r="L736" s="92" t="b">
        <f>IF(C736="",FALSE,IFERROR(NOT(MATCH(C736,'Anställda och korttidsarbete'!$C:$C,0)&gt;0),TRUE))</f>
        <v>0</v>
      </c>
      <c r="M736" s="92" t="str">
        <f t="shared" si="253"/>
        <v/>
      </c>
      <c r="N736" s="92" t="b">
        <f t="shared" si="254"/>
        <v>0</v>
      </c>
      <c r="O736" s="92" t="str">
        <f t="shared" si="255"/>
        <v/>
      </c>
      <c r="P736" s="13" t="b">
        <f t="shared" si="256"/>
        <v>0</v>
      </c>
      <c r="Q736" s="92" t="str">
        <f t="shared" si="257"/>
        <v/>
      </c>
      <c r="R736" s="92" t="b">
        <f t="shared" si="258"/>
        <v>0</v>
      </c>
      <c r="S736" s="94" t="e">
        <f t="shared" si="242"/>
        <v>#VALUE!</v>
      </c>
      <c r="T736" s="94" t="e">
        <f t="shared" si="243"/>
        <v>#VALUE!</v>
      </c>
      <c r="U736" s="94" t="e">
        <f t="shared" si="244"/>
        <v>#VALUE!</v>
      </c>
      <c r="V736" s="95" t="e">
        <f t="shared" si="245"/>
        <v>#VALUE!</v>
      </c>
      <c r="W736" s="95" t="e">
        <f t="shared" si="259"/>
        <v>#VALUE!</v>
      </c>
      <c r="X736" s="95" t="b">
        <f t="shared" si="263"/>
        <v>0</v>
      </c>
      <c r="Y736" s="76" t="str">
        <f t="shared" si="246"/>
        <v/>
      </c>
      <c r="Z736" s="94" t="e" cm="1">
        <f t="array" aca="1" ref="Z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AA736" s="94" t="str">
        <f t="shared" si="247"/>
        <v/>
      </c>
      <c r="AB736" s="96" t="b">
        <f t="shared" si="248"/>
        <v>0</v>
      </c>
      <c r="AC736" s="195">
        <f t="shared" si="260"/>
        <v>0</v>
      </c>
      <c r="AD736" s="195">
        <f>SUMIF($C$14:C735,C736,$AC$14:AC735)</f>
        <v>0</v>
      </c>
      <c r="AE736" s="15">
        <f t="shared" si="261"/>
        <v>10000</v>
      </c>
      <c r="AF736" s="195">
        <f t="shared" si="262"/>
        <v>0</v>
      </c>
    </row>
    <row r="737" spans="1:32" s="30" customFormat="1" x14ac:dyDescent="0.25">
      <c r="A737" s="19">
        <v>723</v>
      </c>
      <c r="B737" s="20"/>
      <c r="C737" s="123"/>
      <c r="D737" s="20"/>
      <c r="E737" s="20"/>
      <c r="F737" s="20"/>
      <c r="G737" s="140"/>
      <c r="H737" s="197">
        <f t="shared" si="249"/>
        <v>0</v>
      </c>
      <c r="I737" s="135" t="str">
        <f t="shared" si="250"/>
        <v/>
      </c>
      <c r="J737" s="92" t="b">
        <f t="shared" si="251"/>
        <v>0</v>
      </c>
      <c r="K737" s="92" t="str">
        <f t="shared" si="252"/>
        <v/>
      </c>
      <c r="L737" s="92" t="b">
        <f>IF(C737="",FALSE,IFERROR(NOT(MATCH(C737,'Anställda och korttidsarbete'!$C:$C,0)&gt;0),TRUE))</f>
        <v>0</v>
      </c>
      <c r="M737" s="92" t="str">
        <f t="shared" si="253"/>
        <v/>
      </c>
      <c r="N737" s="92" t="b">
        <f t="shared" si="254"/>
        <v>0</v>
      </c>
      <c r="O737" s="92" t="str">
        <f t="shared" si="255"/>
        <v/>
      </c>
      <c r="P737" s="13" t="b">
        <f t="shared" si="256"/>
        <v>0</v>
      </c>
      <c r="Q737" s="92" t="str">
        <f t="shared" si="257"/>
        <v/>
      </c>
      <c r="R737" s="92" t="b">
        <f t="shared" si="258"/>
        <v>0</v>
      </c>
      <c r="S737" s="94" t="e">
        <f t="shared" si="242"/>
        <v>#VALUE!</v>
      </c>
      <c r="T737" s="94" t="e">
        <f t="shared" si="243"/>
        <v>#VALUE!</v>
      </c>
      <c r="U737" s="94" t="e">
        <f t="shared" si="244"/>
        <v>#VALUE!</v>
      </c>
      <c r="V737" s="95" t="e">
        <f t="shared" si="245"/>
        <v>#VALUE!</v>
      </c>
      <c r="W737" s="95" t="e">
        <f t="shared" si="259"/>
        <v>#VALUE!</v>
      </c>
      <c r="X737" s="95" t="b">
        <f t="shared" si="263"/>
        <v>0</v>
      </c>
      <c r="Y737" s="76" t="str">
        <f t="shared" si="246"/>
        <v/>
      </c>
      <c r="Z737" s="94" t="e" cm="1">
        <f t="array" aca="1" ref="Z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AA737" s="94" t="str">
        <f t="shared" si="247"/>
        <v/>
      </c>
      <c r="AB737" s="96" t="b">
        <f t="shared" si="248"/>
        <v>0</v>
      </c>
      <c r="AC737" s="195">
        <f t="shared" si="260"/>
        <v>0</v>
      </c>
      <c r="AD737" s="195">
        <f>SUMIF($C$14:C736,C737,$AC$14:AC736)</f>
        <v>0</v>
      </c>
      <c r="AE737" s="15">
        <f t="shared" si="261"/>
        <v>10000</v>
      </c>
      <c r="AF737" s="195">
        <f t="shared" si="262"/>
        <v>0</v>
      </c>
    </row>
    <row r="738" spans="1:32" s="30" customFormat="1" x14ac:dyDescent="0.25">
      <c r="A738" s="19">
        <v>724</v>
      </c>
      <c r="B738" s="20"/>
      <c r="C738" s="123"/>
      <c r="D738" s="20"/>
      <c r="E738" s="20"/>
      <c r="F738" s="20"/>
      <c r="G738" s="140"/>
      <c r="H738" s="197">
        <f t="shared" si="249"/>
        <v>0</v>
      </c>
      <c r="I738" s="135" t="str">
        <f t="shared" si="250"/>
        <v/>
      </c>
      <c r="J738" s="92" t="b">
        <f t="shared" si="251"/>
        <v>0</v>
      </c>
      <c r="K738" s="92" t="str">
        <f t="shared" si="252"/>
        <v/>
      </c>
      <c r="L738" s="92" t="b">
        <f>IF(C738="",FALSE,IFERROR(NOT(MATCH(C738,'Anställda och korttidsarbete'!$C:$C,0)&gt;0),TRUE))</f>
        <v>0</v>
      </c>
      <c r="M738" s="92" t="str">
        <f t="shared" si="253"/>
        <v/>
      </c>
      <c r="N738" s="92" t="b">
        <f t="shared" si="254"/>
        <v>0</v>
      </c>
      <c r="O738" s="92" t="str">
        <f t="shared" si="255"/>
        <v/>
      </c>
      <c r="P738" s="13" t="b">
        <f t="shared" si="256"/>
        <v>0</v>
      </c>
      <c r="Q738" s="92" t="str">
        <f t="shared" si="257"/>
        <v/>
      </c>
      <c r="R738" s="92" t="b">
        <f t="shared" si="258"/>
        <v>0</v>
      </c>
      <c r="S738" s="94" t="e">
        <f t="shared" si="242"/>
        <v>#VALUE!</v>
      </c>
      <c r="T738" s="94" t="e">
        <f t="shared" si="243"/>
        <v>#VALUE!</v>
      </c>
      <c r="U738" s="94" t="e">
        <f t="shared" si="244"/>
        <v>#VALUE!</v>
      </c>
      <c r="V738" s="95" t="e">
        <f t="shared" si="245"/>
        <v>#VALUE!</v>
      </c>
      <c r="W738" s="95" t="e">
        <f t="shared" si="259"/>
        <v>#VALUE!</v>
      </c>
      <c r="X738" s="95" t="b">
        <f t="shared" si="263"/>
        <v>0</v>
      </c>
      <c r="Y738" s="76" t="str">
        <f t="shared" si="246"/>
        <v/>
      </c>
      <c r="Z738" s="94" t="e" cm="1">
        <f t="array" aca="1" ref="Z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AA738" s="94" t="str">
        <f t="shared" si="247"/>
        <v/>
      </c>
      <c r="AB738" s="96" t="b">
        <f t="shared" si="248"/>
        <v>0</v>
      </c>
      <c r="AC738" s="195">
        <f t="shared" si="260"/>
        <v>0</v>
      </c>
      <c r="AD738" s="195">
        <f>SUMIF($C$14:C737,C738,$AC$14:AC737)</f>
        <v>0</v>
      </c>
      <c r="AE738" s="15">
        <f t="shared" si="261"/>
        <v>10000</v>
      </c>
      <c r="AF738" s="195">
        <f t="shared" si="262"/>
        <v>0</v>
      </c>
    </row>
    <row r="739" spans="1:32" s="30" customFormat="1" x14ac:dyDescent="0.25">
      <c r="A739" s="19">
        <v>725</v>
      </c>
      <c r="B739" s="20"/>
      <c r="C739" s="123"/>
      <c r="D739" s="20"/>
      <c r="E739" s="20"/>
      <c r="F739" s="20"/>
      <c r="G739" s="140"/>
      <c r="H739" s="197">
        <f t="shared" si="249"/>
        <v>0</v>
      </c>
      <c r="I739" s="135" t="str">
        <f t="shared" si="250"/>
        <v/>
      </c>
      <c r="J739" s="92" t="b">
        <f t="shared" si="251"/>
        <v>0</v>
      </c>
      <c r="K739" s="92" t="str">
        <f t="shared" si="252"/>
        <v/>
      </c>
      <c r="L739" s="92" t="b">
        <f>IF(C739="",FALSE,IFERROR(NOT(MATCH(C739,'Anställda och korttidsarbete'!$C:$C,0)&gt;0),TRUE))</f>
        <v>0</v>
      </c>
      <c r="M739" s="92" t="str">
        <f t="shared" si="253"/>
        <v/>
      </c>
      <c r="N739" s="92" t="b">
        <f t="shared" si="254"/>
        <v>0</v>
      </c>
      <c r="O739" s="92" t="str">
        <f t="shared" si="255"/>
        <v/>
      </c>
      <c r="P739" s="13" t="b">
        <f t="shared" si="256"/>
        <v>0</v>
      </c>
      <c r="Q739" s="92" t="str">
        <f t="shared" si="257"/>
        <v/>
      </c>
      <c r="R739" s="92" t="b">
        <f t="shared" si="258"/>
        <v>0</v>
      </c>
      <c r="S739" s="94" t="e">
        <f t="shared" si="242"/>
        <v>#VALUE!</v>
      </c>
      <c r="T739" s="94" t="e">
        <f t="shared" si="243"/>
        <v>#VALUE!</v>
      </c>
      <c r="U739" s="94" t="e">
        <f t="shared" si="244"/>
        <v>#VALUE!</v>
      </c>
      <c r="V739" s="95" t="e">
        <f t="shared" si="245"/>
        <v>#VALUE!</v>
      </c>
      <c r="W739" s="95" t="e">
        <f t="shared" si="259"/>
        <v>#VALUE!</v>
      </c>
      <c r="X739" s="95" t="b">
        <f t="shared" si="263"/>
        <v>0</v>
      </c>
      <c r="Y739" s="76" t="str">
        <f t="shared" si="246"/>
        <v/>
      </c>
      <c r="Z739" s="94" t="e" cm="1">
        <f t="array" aca="1" ref="Z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AA739" s="94" t="str">
        <f t="shared" si="247"/>
        <v/>
      </c>
      <c r="AB739" s="96" t="b">
        <f t="shared" si="248"/>
        <v>0</v>
      </c>
      <c r="AC739" s="195">
        <f t="shared" si="260"/>
        <v>0</v>
      </c>
      <c r="AD739" s="195">
        <f>SUMIF($C$14:C738,C739,$AC$14:AC738)</f>
        <v>0</v>
      </c>
      <c r="AE739" s="15">
        <f t="shared" si="261"/>
        <v>10000</v>
      </c>
      <c r="AF739" s="195">
        <f t="shared" si="262"/>
        <v>0</v>
      </c>
    </row>
    <row r="740" spans="1:32" s="30" customFormat="1" x14ac:dyDescent="0.25">
      <c r="A740" s="19">
        <v>726</v>
      </c>
      <c r="B740" s="20"/>
      <c r="C740" s="123"/>
      <c r="D740" s="20"/>
      <c r="E740" s="20"/>
      <c r="F740" s="20"/>
      <c r="G740" s="140"/>
      <c r="H740" s="197">
        <f t="shared" si="249"/>
        <v>0</v>
      </c>
      <c r="I740" s="135" t="str">
        <f t="shared" si="250"/>
        <v/>
      </c>
      <c r="J740" s="92" t="b">
        <f t="shared" si="251"/>
        <v>0</v>
      </c>
      <c r="K740" s="92" t="str">
        <f t="shared" si="252"/>
        <v/>
      </c>
      <c r="L740" s="92" t="b">
        <f>IF(C740="",FALSE,IFERROR(NOT(MATCH(C740,'Anställda och korttidsarbete'!$C:$C,0)&gt;0),TRUE))</f>
        <v>0</v>
      </c>
      <c r="M740" s="92" t="str">
        <f t="shared" si="253"/>
        <v/>
      </c>
      <c r="N740" s="92" t="b">
        <f t="shared" si="254"/>
        <v>0</v>
      </c>
      <c r="O740" s="92" t="str">
        <f t="shared" si="255"/>
        <v/>
      </c>
      <c r="P740" s="13" t="b">
        <f t="shared" si="256"/>
        <v>0</v>
      </c>
      <c r="Q740" s="92" t="str">
        <f t="shared" si="257"/>
        <v/>
      </c>
      <c r="R740" s="92" t="b">
        <f t="shared" si="258"/>
        <v>0</v>
      </c>
      <c r="S740" s="94" t="e">
        <f t="shared" si="242"/>
        <v>#VALUE!</v>
      </c>
      <c r="T740" s="94" t="e">
        <f t="shared" si="243"/>
        <v>#VALUE!</v>
      </c>
      <c r="U740" s="94" t="e">
        <f t="shared" si="244"/>
        <v>#VALUE!</v>
      </c>
      <c r="V740" s="95" t="e">
        <f t="shared" si="245"/>
        <v>#VALUE!</v>
      </c>
      <c r="W740" s="95" t="e">
        <f t="shared" si="259"/>
        <v>#VALUE!</v>
      </c>
      <c r="X740" s="95" t="b">
        <f t="shared" si="263"/>
        <v>0</v>
      </c>
      <c r="Y740" s="76" t="str">
        <f t="shared" si="246"/>
        <v/>
      </c>
      <c r="Z740" s="94" t="e" cm="1">
        <f t="array" aca="1" ref="Z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AA740" s="94" t="str">
        <f t="shared" si="247"/>
        <v/>
      </c>
      <c r="AB740" s="96" t="b">
        <f t="shared" si="248"/>
        <v>0</v>
      </c>
      <c r="AC740" s="195">
        <f t="shared" si="260"/>
        <v>0</v>
      </c>
      <c r="AD740" s="195">
        <f>SUMIF($C$14:C739,C740,$AC$14:AC739)</f>
        <v>0</v>
      </c>
      <c r="AE740" s="15">
        <f t="shared" si="261"/>
        <v>10000</v>
      </c>
      <c r="AF740" s="195">
        <f t="shared" si="262"/>
        <v>0</v>
      </c>
    </row>
    <row r="741" spans="1:32" s="30" customFormat="1" x14ac:dyDescent="0.25">
      <c r="A741" s="19">
        <v>727</v>
      </c>
      <c r="B741" s="20"/>
      <c r="C741" s="123"/>
      <c r="D741" s="20"/>
      <c r="E741" s="20"/>
      <c r="F741" s="20"/>
      <c r="G741" s="140"/>
      <c r="H741" s="197">
        <f t="shared" si="249"/>
        <v>0</v>
      </c>
      <c r="I741" s="135" t="str">
        <f t="shared" si="250"/>
        <v/>
      </c>
      <c r="J741" s="92" t="b">
        <f t="shared" si="251"/>
        <v>0</v>
      </c>
      <c r="K741" s="92" t="str">
        <f t="shared" si="252"/>
        <v/>
      </c>
      <c r="L741" s="92" t="b">
        <f>IF(C741="",FALSE,IFERROR(NOT(MATCH(C741,'Anställda och korttidsarbete'!$C:$C,0)&gt;0),TRUE))</f>
        <v>0</v>
      </c>
      <c r="M741" s="92" t="str">
        <f t="shared" si="253"/>
        <v/>
      </c>
      <c r="N741" s="92" t="b">
        <f t="shared" si="254"/>
        <v>0</v>
      </c>
      <c r="O741" s="92" t="str">
        <f t="shared" si="255"/>
        <v/>
      </c>
      <c r="P741" s="13" t="b">
        <f t="shared" si="256"/>
        <v>0</v>
      </c>
      <c r="Q741" s="92" t="str">
        <f t="shared" si="257"/>
        <v/>
      </c>
      <c r="R741" s="92" t="b">
        <f t="shared" si="258"/>
        <v>0</v>
      </c>
      <c r="S741" s="94" t="e">
        <f t="shared" si="242"/>
        <v>#VALUE!</v>
      </c>
      <c r="T741" s="94" t="e">
        <f t="shared" si="243"/>
        <v>#VALUE!</v>
      </c>
      <c r="U741" s="94" t="e">
        <f t="shared" si="244"/>
        <v>#VALUE!</v>
      </c>
      <c r="V741" s="95" t="e">
        <f t="shared" si="245"/>
        <v>#VALUE!</v>
      </c>
      <c r="W741" s="95" t="e">
        <f t="shared" si="259"/>
        <v>#VALUE!</v>
      </c>
      <c r="X741" s="95" t="b">
        <f t="shared" si="263"/>
        <v>0</v>
      </c>
      <c r="Y741" s="76" t="str">
        <f t="shared" si="246"/>
        <v/>
      </c>
      <c r="Z741" s="94" t="e" cm="1">
        <f t="array" aca="1" ref="Z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AA741" s="94" t="str">
        <f t="shared" si="247"/>
        <v/>
      </c>
      <c r="AB741" s="96" t="b">
        <f t="shared" si="248"/>
        <v>0</v>
      </c>
      <c r="AC741" s="195">
        <f t="shared" si="260"/>
        <v>0</v>
      </c>
      <c r="AD741" s="195">
        <f>SUMIF($C$14:C740,C741,$AC$14:AC740)</f>
        <v>0</v>
      </c>
      <c r="AE741" s="15">
        <f t="shared" si="261"/>
        <v>10000</v>
      </c>
      <c r="AF741" s="195">
        <f t="shared" si="262"/>
        <v>0</v>
      </c>
    </row>
    <row r="742" spans="1:32" s="30" customFormat="1" x14ac:dyDescent="0.25">
      <c r="A742" s="19">
        <v>728</v>
      </c>
      <c r="B742" s="20"/>
      <c r="C742" s="123"/>
      <c r="D742" s="20"/>
      <c r="E742" s="20"/>
      <c r="F742" s="20"/>
      <c r="G742" s="140"/>
      <c r="H742" s="197">
        <f t="shared" si="249"/>
        <v>0</v>
      </c>
      <c r="I742" s="135" t="str">
        <f t="shared" si="250"/>
        <v/>
      </c>
      <c r="J742" s="92" t="b">
        <f t="shared" si="251"/>
        <v>0</v>
      </c>
      <c r="K742" s="92" t="str">
        <f t="shared" si="252"/>
        <v/>
      </c>
      <c r="L742" s="92" t="b">
        <f>IF(C742="",FALSE,IFERROR(NOT(MATCH(C742,'Anställda och korttidsarbete'!$C:$C,0)&gt;0),TRUE))</f>
        <v>0</v>
      </c>
      <c r="M742" s="92" t="str">
        <f t="shared" si="253"/>
        <v/>
      </c>
      <c r="N742" s="92" t="b">
        <f t="shared" si="254"/>
        <v>0</v>
      </c>
      <c r="O742" s="92" t="str">
        <f t="shared" si="255"/>
        <v/>
      </c>
      <c r="P742" s="13" t="b">
        <f t="shared" si="256"/>
        <v>0</v>
      </c>
      <c r="Q742" s="92" t="str">
        <f t="shared" si="257"/>
        <v/>
      </c>
      <c r="R742" s="92" t="b">
        <f t="shared" si="258"/>
        <v>0</v>
      </c>
      <c r="S742" s="94" t="e">
        <f t="shared" si="242"/>
        <v>#VALUE!</v>
      </c>
      <c r="T742" s="94" t="e">
        <f t="shared" si="243"/>
        <v>#VALUE!</v>
      </c>
      <c r="U742" s="94" t="e">
        <f t="shared" si="244"/>
        <v>#VALUE!</v>
      </c>
      <c r="V742" s="95" t="e">
        <f t="shared" si="245"/>
        <v>#VALUE!</v>
      </c>
      <c r="W742" s="95" t="e">
        <f t="shared" si="259"/>
        <v>#VALUE!</v>
      </c>
      <c r="X742" s="95" t="b">
        <f t="shared" si="263"/>
        <v>0</v>
      </c>
      <c r="Y742" s="76" t="str">
        <f t="shared" si="246"/>
        <v/>
      </c>
      <c r="Z742" s="94" t="e" cm="1">
        <f t="array" aca="1" ref="Z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AA742" s="94" t="str">
        <f t="shared" si="247"/>
        <v/>
      </c>
      <c r="AB742" s="96" t="b">
        <f t="shared" si="248"/>
        <v>0</v>
      </c>
      <c r="AC742" s="195">
        <f t="shared" si="260"/>
        <v>0</v>
      </c>
      <c r="AD742" s="195">
        <f>SUMIF($C$14:C741,C742,$AC$14:AC741)</f>
        <v>0</v>
      </c>
      <c r="AE742" s="15">
        <f t="shared" si="261"/>
        <v>10000</v>
      </c>
      <c r="AF742" s="195">
        <f t="shared" si="262"/>
        <v>0</v>
      </c>
    </row>
    <row r="743" spans="1:32" s="30" customFormat="1" x14ac:dyDescent="0.25">
      <c r="A743" s="19">
        <v>729</v>
      </c>
      <c r="B743" s="20"/>
      <c r="C743" s="123"/>
      <c r="D743" s="20"/>
      <c r="E743" s="20"/>
      <c r="F743" s="20"/>
      <c r="G743" s="140"/>
      <c r="H743" s="197">
        <f t="shared" si="249"/>
        <v>0</v>
      </c>
      <c r="I743" s="135" t="str">
        <f t="shared" si="250"/>
        <v/>
      </c>
      <c r="J743" s="92" t="b">
        <f t="shared" si="251"/>
        <v>0</v>
      </c>
      <c r="K743" s="92" t="str">
        <f t="shared" si="252"/>
        <v/>
      </c>
      <c r="L743" s="92" t="b">
        <f>IF(C743="",FALSE,IFERROR(NOT(MATCH(C743,'Anställda och korttidsarbete'!$C:$C,0)&gt;0),TRUE))</f>
        <v>0</v>
      </c>
      <c r="M743" s="92" t="str">
        <f t="shared" si="253"/>
        <v/>
      </c>
      <c r="N743" s="92" t="b">
        <f t="shared" si="254"/>
        <v>0</v>
      </c>
      <c r="O743" s="92" t="str">
        <f t="shared" si="255"/>
        <v/>
      </c>
      <c r="P743" s="13" t="b">
        <f t="shared" si="256"/>
        <v>0</v>
      </c>
      <c r="Q743" s="92" t="str">
        <f t="shared" si="257"/>
        <v/>
      </c>
      <c r="R743" s="92" t="b">
        <f t="shared" si="258"/>
        <v>0</v>
      </c>
      <c r="S743" s="94" t="e">
        <f t="shared" si="242"/>
        <v>#VALUE!</v>
      </c>
      <c r="T743" s="94" t="e">
        <f t="shared" si="243"/>
        <v>#VALUE!</v>
      </c>
      <c r="U743" s="94" t="e">
        <f t="shared" si="244"/>
        <v>#VALUE!</v>
      </c>
      <c r="V743" s="95" t="e">
        <f t="shared" si="245"/>
        <v>#VALUE!</v>
      </c>
      <c r="W743" s="95" t="e">
        <f t="shared" si="259"/>
        <v>#VALUE!</v>
      </c>
      <c r="X743" s="95" t="b">
        <f t="shared" si="263"/>
        <v>0</v>
      </c>
      <c r="Y743" s="76" t="str">
        <f t="shared" si="246"/>
        <v/>
      </c>
      <c r="Z743" s="94" t="e" cm="1">
        <f t="array" aca="1" ref="Z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AA743" s="94" t="str">
        <f t="shared" si="247"/>
        <v/>
      </c>
      <c r="AB743" s="96" t="b">
        <f t="shared" si="248"/>
        <v>0</v>
      </c>
      <c r="AC743" s="195">
        <f t="shared" si="260"/>
        <v>0</v>
      </c>
      <c r="AD743" s="195">
        <f>SUMIF($C$14:C742,C743,$AC$14:AC742)</f>
        <v>0</v>
      </c>
      <c r="AE743" s="15">
        <f t="shared" si="261"/>
        <v>10000</v>
      </c>
      <c r="AF743" s="195">
        <f t="shared" si="262"/>
        <v>0</v>
      </c>
    </row>
    <row r="744" spans="1:32" s="30" customFormat="1" x14ac:dyDescent="0.25">
      <c r="A744" s="19">
        <v>730</v>
      </c>
      <c r="B744" s="20"/>
      <c r="C744" s="123"/>
      <c r="D744" s="20"/>
      <c r="E744" s="20"/>
      <c r="F744" s="20"/>
      <c r="G744" s="140"/>
      <c r="H744" s="197">
        <f t="shared" si="249"/>
        <v>0</v>
      </c>
      <c r="I744" s="135" t="str">
        <f t="shared" si="250"/>
        <v/>
      </c>
      <c r="J744" s="92" t="b">
        <f t="shared" si="251"/>
        <v>0</v>
      </c>
      <c r="K744" s="92" t="str">
        <f t="shared" si="252"/>
        <v/>
      </c>
      <c r="L744" s="92" t="b">
        <f>IF(C744="",FALSE,IFERROR(NOT(MATCH(C744,'Anställda och korttidsarbete'!$C:$C,0)&gt;0),TRUE))</f>
        <v>0</v>
      </c>
      <c r="M744" s="92" t="str">
        <f t="shared" si="253"/>
        <v/>
      </c>
      <c r="N744" s="92" t="b">
        <f t="shared" si="254"/>
        <v>0</v>
      </c>
      <c r="O744" s="92" t="str">
        <f t="shared" si="255"/>
        <v/>
      </c>
      <c r="P744" s="13" t="b">
        <f t="shared" si="256"/>
        <v>0</v>
      </c>
      <c r="Q744" s="92" t="str">
        <f t="shared" si="257"/>
        <v/>
      </c>
      <c r="R744" s="92" t="b">
        <f t="shared" si="258"/>
        <v>0</v>
      </c>
      <c r="S744" s="94" t="e">
        <f t="shared" si="242"/>
        <v>#VALUE!</v>
      </c>
      <c r="T744" s="94" t="e">
        <f t="shared" si="243"/>
        <v>#VALUE!</v>
      </c>
      <c r="U744" s="94" t="e">
        <f t="shared" si="244"/>
        <v>#VALUE!</v>
      </c>
      <c r="V744" s="95" t="e">
        <f t="shared" si="245"/>
        <v>#VALUE!</v>
      </c>
      <c r="W744" s="95" t="e">
        <f t="shared" si="259"/>
        <v>#VALUE!</v>
      </c>
      <c r="X744" s="95" t="b">
        <f t="shared" si="263"/>
        <v>0</v>
      </c>
      <c r="Y744" s="76" t="str">
        <f t="shared" si="246"/>
        <v/>
      </c>
      <c r="Z744" s="94" t="e" cm="1">
        <f t="array" aca="1" ref="Z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AA744" s="94" t="str">
        <f t="shared" si="247"/>
        <v/>
      </c>
      <c r="AB744" s="96" t="b">
        <f t="shared" si="248"/>
        <v>0</v>
      </c>
      <c r="AC744" s="195">
        <f t="shared" si="260"/>
        <v>0</v>
      </c>
      <c r="AD744" s="195">
        <f>SUMIF($C$14:C743,C744,$AC$14:AC743)</f>
        <v>0</v>
      </c>
      <c r="AE744" s="15">
        <f t="shared" si="261"/>
        <v>10000</v>
      </c>
      <c r="AF744" s="195">
        <f t="shared" si="262"/>
        <v>0</v>
      </c>
    </row>
    <row r="745" spans="1:32" s="30" customFormat="1" x14ac:dyDescent="0.25">
      <c r="A745" s="19">
        <v>731</v>
      </c>
      <c r="B745" s="20"/>
      <c r="C745" s="123"/>
      <c r="D745" s="20"/>
      <c r="E745" s="20"/>
      <c r="F745" s="20"/>
      <c r="G745" s="140"/>
      <c r="H745" s="197">
        <f t="shared" si="249"/>
        <v>0</v>
      </c>
      <c r="I745" s="135" t="str">
        <f t="shared" si="250"/>
        <v/>
      </c>
      <c r="J745" s="92" t="b">
        <f t="shared" si="251"/>
        <v>0</v>
      </c>
      <c r="K745" s="92" t="str">
        <f t="shared" si="252"/>
        <v/>
      </c>
      <c r="L745" s="92" t="b">
        <f>IF(C745="",FALSE,IFERROR(NOT(MATCH(C745,'Anställda och korttidsarbete'!$C:$C,0)&gt;0),TRUE))</f>
        <v>0</v>
      </c>
      <c r="M745" s="92" t="str">
        <f t="shared" si="253"/>
        <v/>
      </c>
      <c r="N745" s="92" t="b">
        <f t="shared" si="254"/>
        <v>0</v>
      </c>
      <c r="O745" s="92" t="str">
        <f t="shared" si="255"/>
        <v/>
      </c>
      <c r="P745" s="13" t="b">
        <f t="shared" si="256"/>
        <v>0</v>
      </c>
      <c r="Q745" s="92" t="str">
        <f t="shared" si="257"/>
        <v/>
      </c>
      <c r="R745" s="92" t="b">
        <f t="shared" si="258"/>
        <v>0</v>
      </c>
      <c r="S745" s="94" t="e">
        <f t="shared" si="242"/>
        <v>#VALUE!</v>
      </c>
      <c r="T745" s="94" t="e">
        <f t="shared" si="243"/>
        <v>#VALUE!</v>
      </c>
      <c r="U745" s="94" t="e">
        <f t="shared" si="244"/>
        <v>#VALUE!</v>
      </c>
      <c r="V745" s="95" t="e">
        <f t="shared" si="245"/>
        <v>#VALUE!</v>
      </c>
      <c r="W745" s="95" t="e">
        <f t="shared" si="259"/>
        <v>#VALUE!</v>
      </c>
      <c r="X745" s="95" t="b">
        <f t="shared" si="263"/>
        <v>0</v>
      </c>
      <c r="Y745" s="76" t="str">
        <f t="shared" si="246"/>
        <v/>
      </c>
      <c r="Z745" s="94" t="e" cm="1">
        <f t="array" aca="1" ref="Z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AA745" s="94" t="str">
        <f t="shared" si="247"/>
        <v/>
      </c>
      <c r="AB745" s="96" t="b">
        <f t="shared" si="248"/>
        <v>0</v>
      </c>
      <c r="AC745" s="195">
        <f t="shared" si="260"/>
        <v>0</v>
      </c>
      <c r="AD745" s="195">
        <f>SUMIF($C$14:C744,C745,$AC$14:AC744)</f>
        <v>0</v>
      </c>
      <c r="AE745" s="15">
        <f t="shared" si="261"/>
        <v>10000</v>
      </c>
      <c r="AF745" s="195">
        <f t="shared" si="262"/>
        <v>0</v>
      </c>
    </row>
    <row r="746" spans="1:32" s="30" customFormat="1" x14ac:dyDescent="0.25">
      <c r="A746" s="19">
        <v>732</v>
      </c>
      <c r="B746" s="20"/>
      <c r="C746" s="123"/>
      <c r="D746" s="20"/>
      <c r="E746" s="20"/>
      <c r="F746" s="20"/>
      <c r="G746" s="140"/>
      <c r="H746" s="197">
        <f t="shared" si="249"/>
        <v>0</v>
      </c>
      <c r="I746" s="135" t="str">
        <f t="shared" si="250"/>
        <v/>
      </c>
      <c r="J746" s="92" t="b">
        <f t="shared" si="251"/>
        <v>0</v>
      </c>
      <c r="K746" s="92" t="str">
        <f t="shared" si="252"/>
        <v/>
      </c>
      <c r="L746" s="92" t="b">
        <f>IF(C746="",FALSE,IFERROR(NOT(MATCH(C746,'Anställda och korttidsarbete'!$C:$C,0)&gt;0),TRUE))</f>
        <v>0</v>
      </c>
      <c r="M746" s="92" t="str">
        <f t="shared" si="253"/>
        <v/>
      </c>
      <c r="N746" s="92" t="b">
        <f t="shared" si="254"/>
        <v>0</v>
      </c>
      <c r="O746" s="92" t="str">
        <f t="shared" si="255"/>
        <v/>
      </c>
      <c r="P746" s="13" t="b">
        <f t="shared" si="256"/>
        <v>0</v>
      </c>
      <c r="Q746" s="92" t="str">
        <f t="shared" si="257"/>
        <v/>
      </c>
      <c r="R746" s="92" t="b">
        <f t="shared" si="258"/>
        <v>0</v>
      </c>
      <c r="S746" s="94" t="e">
        <f t="shared" si="242"/>
        <v>#VALUE!</v>
      </c>
      <c r="T746" s="94" t="e">
        <f t="shared" si="243"/>
        <v>#VALUE!</v>
      </c>
      <c r="U746" s="94" t="e">
        <f t="shared" si="244"/>
        <v>#VALUE!</v>
      </c>
      <c r="V746" s="95" t="e">
        <f t="shared" si="245"/>
        <v>#VALUE!</v>
      </c>
      <c r="W746" s="95" t="e">
        <f t="shared" si="259"/>
        <v>#VALUE!</v>
      </c>
      <c r="X746" s="95" t="b">
        <f t="shared" si="263"/>
        <v>0</v>
      </c>
      <c r="Y746" s="76" t="str">
        <f t="shared" si="246"/>
        <v/>
      </c>
      <c r="Z746" s="94" t="e" cm="1">
        <f t="array" aca="1" ref="Z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AA746" s="94" t="str">
        <f t="shared" si="247"/>
        <v/>
      </c>
      <c r="AB746" s="96" t="b">
        <f t="shared" si="248"/>
        <v>0</v>
      </c>
      <c r="AC746" s="195">
        <f t="shared" si="260"/>
        <v>0</v>
      </c>
      <c r="AD746" s="195">
        <f>SUMIF($C$14:C745,C746,$AC$14:AC745)</f>
        <v>0</v>
      </c>
      <c r="AE746" s="15">
        <f t="shared" si="261"/>
        <v>10000</v>
      </c>
      <c r="AF746" s="195">
        <f t="shared" si="262"/>
        <v>0</v>
      </c>
    </row>
    <row r="747" spans="1:32" s="30" customFormat="1" x14ac:dyDescent="0.25">
      <c r="A747" s="19">
        <v>733</v>
      </c>
      <c r="B747" s="20"/>
      <c r="C747" s="123"/>
      <c r="D747" s="20"/>
      <c r="E747" s="20"/>
      <c r="F747" s="20"/>
      <c r="G747" s="140"/>
      <c r="H747" s="197">
        <f t="shared" si="249"/>
        <v>0</v>
      </c>
      <c r="I747" s="135" t="str">
        <f t="shared" si="250"/>
        <v/>
      </c>
      <c r="J747" s="92" t="b">
        <f t="shared" si="251"/>
        <v>0</v>
      </c>
      <c r="K747" s="92" t="str">
        <f t="shared" si="252"/>
        <v/>
      </c>
      <c r="L747" s="92" t="b">
        <f>IF(C747="",FALSE,IFERROR(NOT(MATCH(C747,'Anställda och korttidsarbete'!$C:$C,0)&gt;0),TRUE))</f>
        <v>0</v>
      </c>
      <c r="M747" s="92" t="str">
        <f t="shared" si="253"/>
        <v/>
      </c>
      <c r="N747" s="92" t="b">
        <f t="shared" si="254"/>
        <v>0</v>
      </c>
      <c r="O747" s="92" t="str">
        <f t="shared" si="255"/>
        <v/>
      </c>
      <c r="P747" s="13" t="b">
        <f t="shared" si="256"/>
        <v>0</v>
      </c>
      <c r="Q747" s="92" t="str">
        <f t="shared" si="257"/>
        <v/>
      </c>
      <c r="R747" s="92" t="b">
        <f t="shared" si="258"/>
        <v>0</v>
      </c>
      <c r="S747" s="94" t="e">
        <f t="shared" si="242"/>
        <v>#VALUE!</v>
      </c>
      <c r="T747" s="94" t="e">
        <f t="shared" si="243"/>
        <v>#VALUE!</v>
      </c>
      <c r="U747" s="94" t="e">
        <f t="shared" si="244"/>
        <v>#VALUE!</v>
      </c>
      <c r="V747" s="95" t="e">
        <f t="shared" si="245"/>
        <v>#VALUE!</v>
      </c>
      <c r="W747" s="95" t="e">
        <f t="shared" si="259"/>
        <v>#VALUE!</v>
      </c>
      <c r="X747" s="95" t="b">
        <f t="shared" si="263"/>
        <v>0</v>
      </c>
      <c r="Y747" s="76" t="str">
        <f t="shared" si="246"/>
        <v/>
      </c>
      <c r="Z747" s="94" t="e" cm="1">
        <f t="array" aca="1" ref="Z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AA747" s="94" t="str">
        <f t="shared" si="247"/>
        <v/>
      </c>
      <c r="AB747" s="96" t="b">
        <f t="shared" si="248"/>
        <v>0</v>
      </c>
      <c r="AC747" s="195">
        <f t="shared" si="260"/>
        <v>0</v>
      </c>
      <c r="AD747" s="195">
        <f>SUMIF($C$14:C746,C747,$AC$14:AC746)</f>
        <v>0</v>
      </c>
      <c r="AE747" s="15">
        <f t="shared" si="261"/>
        <v>10000</v>
      </c>
      <c r="AF747" s="195">
        <f t="shared" si="262"/>
        <v>0</v>
      </c>
    </row>
    <row r="748" spans="1:32" s="30" customFormat="1" x14ac:dyDescent="0.25">
      <c r="A748" s="19">
        <v>734</v>
      </c>
      <c r="B748" s="20"/>
      <c r="C748" s="123"/>
      <c r="D748" s="20"/>
      <c r="E748" s="20"/>
      <c r="F748" s="20"/>
      <c r="G748" s="140"/>
      <c r="H748" s="197">
        <f t="shared" si="249"/>
        <v>0</v>
      </c>
      <c r="I748" s="135" t="str">
        <f t="shared" si="250"/>
        <v/>
      </c>
      <c r="J748" s="92" t="b">
        <f t="shared" si="251"/>
        <v>0</v>
      </c>
      <c r="K748" s="92" t="str">
        <f t="shared" si="252"/>
        <v/>
      </c>
      <c r="L748" s="92" t="b">
        <f>IF(C748="",FALSE,IFERROR(NOT(MATCH(C748,'Anställda och korttidsarbete'!$C:$C,0)&gt;0),TRUE))</f>
        <v>0</v>
      </c>
      <c r="M748" s="92" t="str">
        <f t="shared" si="253"/>
        <v/>
      </c>
      <c r="N748" s="92" t="b">
        <f t="shared" si="254"/>
        <v>0</v>
      </c>
      <c r="O748" s="92" t="str">
        <f t="shared" si="255"/>
        <v/>
      </c>
      <c r="P748" s="13" t="b">
        <f t="shared" si="256"/>
        <v>0</v>
      </c>
      <c r="Q748" s="92" t="str">
        <f t="shared" si="257"/>
        <v/>
      </c>
      <c r="R748" s="92" t="b">
        <f t="shared" si="258"/>
        <v>0</v>
      </c>
      <c r="S748" s="94" t="e">
        <f t="shared" si="242"/>
        <v>#VALUE!</v>
      </c>
      <c r="T748" s="94" t="e">
        <f t="shared" si="243"/>
        <v>#VALUE!</v>
      </c>
      <c r="U748" s="94" t="e">
        <f t="shared" si="244"/>
        <v>#VALUE!</v>
      </c>
      <c r="V748" s="95" t="e">
        <f t="shared" si="245"/>
        <v>#VALUE!</v>
      </c>
      <c r="W748" s="95" t="e">
        <f t="shared" si="259"/>
        <v>#VALUE!</v>
      </c>
      <c r="X748" s="95" t="b">
        <f t="shared" si="263"/>
        <v>0</v>
      </c>
      <c r="Y748" s="76" t="str">
        <f t="shared" si="246"/>
        <v/>
      </c>
      <c r="Z748" s="94" t="e" cm="1">
        <f t="array" aca="1" ref="Z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AA748" s="94" t="str">
        <f t="shared" si="247"/>
        <v/>
      </c>
      <c r="AB748" s="96" t="b">
        <f t="shared" si="248"/>
        <v>0</v>
      </c>
      <c r="AC748" s="195">
        <f t="shared" si="260"/>
        <v>0</v>
      </c>
      <c r="AD748" s="195">
        <f>SUMIF($C$14:C747,C748,$AC$14:AC747)</f>
        <v>0</v>
      </c>
      <c r="AE748" s="15">
        <f t="shared" si="261"/>
        <v>10000</v>
      </c>
      <c r="AF748" s="195">
        <f t="shared" si="262"/>
        <v>0</v>
      </c>
    </row>
    <row r="749" spans="1:32" s="30" customFormat="1" x14ac:dyDescent="0.25">
      <c r="A749" s="19">
        <v>735</v>
      </c>
      <c r="B749" s="20"/>
      <c r="C749" s="123"/>
      <c r="D749" s="20"/>
      <c r="E749" s="20"/>
      <c r="F749" s="20"/>
      <c r="G749" s="140"/>
      <c r="H749" s="197">
        <f t="shared" si="249"/>
        <v>0</v>
      </c>
      <c r="I749" s="135" t="str">
        <f t="shared" si="250"/>
        <v/>
      </c>
      <c r="J749" s="92" t="b">
        <f t="shared" si="251"/>
        <v>0</v>
      </c>
      <c r="K749" s="92" t="str">
        <f t="shared" si="252"/>
        <v/>
      </c>
      <c r="L749" s="92" t="b">
        <f>IF(C749="",FALSE,IFERROR(NOT(MATCH(C749,'Anställda och korttidsarbete'!$C:$C,0)&gt;0),TRUE))</f>
        <v>0</v>
      </c>
      <c r="M749" s="92" t="str">
        <f t="shared" si="253"/>
        <v/>
      </c>
      <c r="N749" s="92" t="b">
        <f t="shared" si="254"/>
        <v>0</v>
      </c>
      <c r="O749" s="92" t="str">
        <f t="shared" si="255"/>
        <v/>
      </c>
      <c r="P749" s="13" t="b">
        <f t="shared" si="256"/>
        <v>0</v>
      </c>
      <c r="Q749" s="92" t="str">
        <f t="shared" si="257"/>
        <v/>
      </c>
      <c r="R749" s="92" t="b">
        <f t="shared" si="258"/>
        <v>0</v>
      </c>
      <c r="S749" s="94" t="e">
        <f t="shared" si="242"/>
        <v>#VALUE!</v>
      </c>
      <c r="T749" s="94" t="e">
        <f t="shared" si="243"/>
        <v>#VALUE!</v>
      </c>
      <c r="U749" s="94" t="e">
        <f t="shared" si="244"/>
        <v>#VALUE!</v>
      </c>
      <c r="V749" s="95" t="e">
        <f t="shared" si="245"/>
        <v>#VALUE!</v>
      </c>
      <c r="W749" s="95" t="e">
        <f t="shared" si="259"/>
        <v>#VALUE!</v>
      </c>
      <c r="X749" s="95" t="b">
        <f t="shared" si="263"/>
        <v>0</v>
      </c>
      <c r="Y749" s="76" t="str">
        <f t="shared" si="246"/>
        <v/>
      </c>
      <c r="Z749" s="94" t="e" cm="1">
        <f t="array" aca="1" ref="Z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AA749" s="94" t="str">
        <f t="shared" si="247"/>
        <v/>
      </c>
      <c r="AB749" s="96" t="b">
        <f t="shared" si="248"/>
        <v>0</v>
      </c>
      <c r="AC749" s="195">
        <f t="shared" si="260"/>
        <v>0</v>
      </c>
      <c r="AD749" s="195">
        <f>SUMIF($C$14:C748,C749,$AC$14:AC748)</f>
        <v>0</v>
      </c>
      <c r="AE749" s="15">
        <f t="shared" si="261"/>
        <v>10000</v>
      </c>
      <c r="AF749" s="195">
        <f t="shared" si="262"/>
        <v>0</v>
      </c>
    </row>
    <row r="750" spans="1:32" s="30" customFormat="1" x14ac:dyDescent="0.25">
      <c r="A750" s="19">
        <v>736</v>
      </c>
      <c r="B750" s="20"/>
      <c r="C750" s="123"/>
      <c r="D750" s="20"/>
      <c r="E750" s="20"/>
      <c r="F750" s="20"/>
      <c r="G750" s="140"/>
      <c r="H750" s="197">
        <f t="shared" si="249"/>
        <v>0</v>
      </c>
      <c r="I750" s="135" t="str">
        <f t="shared" si="250"/>
        <v/>
      </c>
      <c r="J750" s="92" t="b">
        <f t="shared" si="251"/>
        <v>0</v>
      </c>
      <c r="K750" s="92" t="str">
        <f t="shared" si="252"/>
        <v/>
      </c>
      <c r="L750" s="92" t="b">
        <f>IF(C750="",FALSE,IFERROR(NOT(MATCH(C750,'Anställda och korttidsarbete'!$C:$C,0)&gt;0),TRUE))</f>
        <v>0</v>
      </c>
      <c r="M750" s="92" t="str">
        <f t="shared" si="253"/>
        <v/>
      </c>
      <c r="N750" s="92" t="b">
        <f t="shared" si="254"/>
        <v>0</v>
      </c>
      <c r="O750" s="92" t="str">
        <f t="shared" si="255"/>
        <v/>
      </c>
      <c r="P750" s="13" t="b">
        <f t="shared" si="256"/>
        <v>0</v>
      </c>
      <c r="Q750" s="92" t="str">
        <f t="shared" si="257"/>
        <v/>
      </c>
      <c r="R750" s="92" t="b">
        <f t="shared" si="258"/>
        <v>0</v>
      </c>
      <c r="S750" s="94" t="e">
        <f t="shared" si="242"/>
        <v>#VALUE!</v>
      </c>
      <c r="T750" s="94" t="e">
        <f t="shared" si="243"/>
        <v>#VALUE!</v>
      </c>
      <c r="U750" s="94" t="e">
        <f t="shared" si="244"/>
        <v>#VALUE!</v>
      </c>
      <c r="V750" s="95" t="e">
        <f t="shared" si="245"/>
        <v>#VALUE!</v>
      </c>
      <c r="W750" s="95" t="e">
        <f t="shared" si="259"/>
        <v>#VALUE!</v>
      </c>
      <c r="X750" s="95" t="b">
        <f t="shared" si="263"/>
        <v>0</v>
      </c>
      <c r="Y750" s="76" t="str">
        <f t="shared" si="246"/>
        <v/>
      </c>
      <c r="Z750" s="94" t="e" cm="1">
        <f t="array" aca="1" ref="Z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AA750" s="94" t="str">
        <f t="shared" si="247"/>
        <v/>
      </c>
      <c r="AB750" s="96" t="b">
        <f t="shared" si="248"/>
        <v>0</v>
      </c>
      <c r="AC750" s="195">
        <f t="shared" si="260"/>
        <v>0</v>
      </c>
      <c r="AD750" s="195">
        <f>SUMIF($C$14:C749,C750,$AC$14:AC749)</f>
        <v>0</v>
      </c>
      <c r="AE750" s="15">
        <f t="shared" si="261"/>
        <v>10000</v>
      </c>
      <c r="AF750" s="195">
        <f t="shared" si="262"/>
        <v>0</v>
      </c>
    </row>
    <row r="751" spans="1:32" s="30" customFormat="1" x14ac:dyDescent="0.25">
      <c r="A751" s="19">
        <v>737</v>
      </c>
      <c r="B751" s="20"/>
      <c r="C751" s="123"/>
      <c r="D751" s="20"/>
      <c r="E751" s="20"/>
      <c r="F751" s="20"/>
      <c r="G751" s="140"/>
      <c r="H751" s="197">
        <f t="shared" si="249"/>
        <v>0</v>
      </c>
      <c r="I751" s="135" t="str">
        <f t="shared" si="250"/>
        <v/>
      </c>
      <c r="J751" s="92" t="b">
        <f t="shared" si="251"/>
        <v>0</v>
      </c>
      <c r="K751" s="92" t="str">
        <f t="shared" si="252"/>
        <v/>
      </c>
      <c r="L751" s="92" t="b">
        <f>IF(C751="",FALSE,IFERROR(NOT(MATCH(C751,'Anställda och korttidsarbete'!$C:$C,0)&gt;0),TRUE))</f>
        <v>0</v>
      </c>
      <c r="M751" s="92" t="str">
        <f t="shared" si="253"/>
        <v/>
      </c>
      <c r="N751" s="92" t="b">
        <f t="shared" si="254"/>
        <v>0</v>
      </c>
      <c r="O751" s="92" t="str">
        <f t="shared" si="255"/>
        <v/>
      </c>
      <c r="P751" s="13" t="b">
        <f t="shared" si="256"/>
        <v>0</v>
      </c>
      <c r="Q751" s="92" t="str">
        <f t="shared" si="257"/>
        <v/>
      </c>
      <c r="R751" s="92" t="b">
        <f t="shared" si="258"/>
        <v>0</v>
      </c>
      <c r="S751" s="94" t="e">
        <f t="shared" si="242"/>
        <v>#VALUE!</v>
      </c>
      <c r="T751" s="94" t="e">
        <f t="shared" si="243"/>
        <v>#VALUE!</v>
      </c>
      <c r="U751" s="94" t="e">
        <f t="shared" si="244"/>
        <v>#VALUE!</v>
      </c>
      <c r="V751" s="95" t="e">
        <f t="shared" si="245"/>
        <v>#VALUE!</v>
      </c>
      <c r="W751" s="95" t="e">
        <f t="shared" si="259"/>
        <v>#VALUE!</v>
      </c>
      <c r="X751" s="95" t="b">
        <f t="shared" si="263"/>
        <v>0</v>
      </c>
      <c r="Y751" s="76" t="str">
        <f t="shared" si="246"/>
        <v/>
      </c>
      <c r="Z751" s="94" t="e" cm="1">
        <f t="array" aca="1" ref="Z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AA751" s="94" t="str">
        <f t="shared" si="247"/>
        <v/>
      </c>
      <c r="AB751" s="96" t="b">
        <f t="shared" si="248"/>
        <v>0</v>
      </c>
      <c r="AC751" s="195">
        <f t="shared" si="260"/>
        <v>0</v>
      </c>
      <c r="AD751" s="195">
        <f>SUMIF($C$14:C750,C751,$AC$14:AC750)</f>
        <v>0</v>
      </c>
      <c r="AE751" s="15">
        <f t="shared" si="261"/>
        <v>10000</v>
      </c>
      <c r="AF751" s="195">
        <f t="shared" si="262"/>
        <v>0</v>
      </c>
    </row>
    <row r="752" spans="1:32" s="30" customFormat="1" x14ac:dyDescent="0.25">
      <c r="A752" s="19">
        <v>738</v>
      </c>
      <c r="B752" s="20"/>
      <c r="C752" s="123"/>
      <c r="D752" s="20"/>
      <c r="E752" s="20"/>
      <c r="F752" s="20"/>
      <c r="G752" s="140"/>
      <c r="H752" s="197">
        <f t="shared" si="249"/>
        <v>0</v>
      </c>
      <c r="I752" s="135" t="str">
        <f t="shared" si="250"/>
        <v/>
      </c>
      <c r="J752" s="92" t="b">
        <f t="shared" si="251"/>
        <v>0</v>
      </c>
      <c r="K752" s="92" t="str">
        <f t="shared" si="252"/>
        <v/>
      </c>
      <c r="L752" s="92" t="b">
        <f>IF(C752="",FALSE,IFERROR(NOT(MATCH(C752,'Anställda och korttidsarbete'!$C:$C,0)&gt;0),TRUE))</f>
        <v>0</v>
      </c>
      <c r="M752" s="92" t="str">
        <f t="shared" si="253"/>
        <v/>
      </c>
      <c r="N752" s="92" t="b">
        <f t="shared" si="254"/>
        <v>0</v>
      </c>
      <c r="O752" s="92" t="str">
        <f t="shared" si="255"/>
        <v/>
      </c>
      <c r="P752" s="13" t="b">
        <f t="shared" si="256"/>
        <v>0</v>
      </c>
      <c r="Q752" s="92" t="str">
        <f t="shared" si="257"/>
        <v/>
      </c>
      <c r="R752" s="92" t="b">
        <f t="shared" si="258"/>
        <v>0</v>
      </c>
      <c r="S752" s="94" t="e">
        <f t="shared" si="242"/>
        <v>#VALUE!</v>
      </c>
      <c r="T752" s="94" t="e">
        <f t="shared" si="243"/>
        <v>#VALUE!</v>
      </c>
      <c r="U752" s="94" t="e">
        <f t="shared" si="244"/>
        <v>#VALUE!</v>
      </c>
      <c r="V752" s="95" t="e">
        <f t="shared" si="245"/>
        <v>#VALUE!</v>
      </c>
      <c r="W752" s="95" t="e">
        <f t="shared" si="259"/>
        <v>#VALUE!</v>
      </c>
      <c r="X752" s="95" t="b">
        <f t="shared" si="263"/>
        <v>0</v>
      </c>
      <c r="Y752" s="76" t="str">
        <f t="shared" si="246"/>
        <v/>
      </c>
      <c r="Z752" s="94" t="e" cm="1">
        <f t="array" aca="1" ref="Z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AA752" s="94" t="str">
        <f t="shared" si="247"/>
        <v/>
      </c>
      <c r="AB752" s="96" t="b">
        <f t="shared" si="248"/>
        <v>0</v>
      </c>
      <c r="AC752" s="195">
        <f t="shared" si="260"/>
        <v>0</v>
      </c>
      <c r="AD752" s="195">
        <f>SUMIF($C$14:C751,C752,$AC$14:AC751)</f>
        <v>0</v>
      </c>
      <c r="AE752" s="15">
        <f t="shared" si="261"/>
        <v>10000</v>
      </c>
      <c r="AF752" s="195">
        <f t="shared" si="262"/>
        <v>0</v>
      </c>
    </row>
    <row r="753" spans="1:32" s="30" customFormat="1" x14ac:dyDescent="0.25">
      <c r="A753" s="19">
        <v>739</v>
      </c>
      <c r="B753" s="20"/>
      <c r="C753" s="123"/>
      <c r="D753" s="20"/>
      <c r="E753" s="20"/>
      <c r="F753" s="20"/>
      <c r="G753" s="140"/>
      <c r="H753" s="197">
        <f t="shared" si="249"/>
        <v>0</v>
      </c>
      <c r="I753" s="135" t="str">
        <f t="shared" si="250"/>
        <v/>
      </c>
      <c r="J753" s="92" t="b">
        <f t="shared" si="251"/>
        <v>0</v>
      </c>
      <c r="K753" s="92" t="str">
        <f t="shared" si="252"/>
        <v/>
      </c>
      <c r="L753" s="92" t="b">
        <f>IF(C753="",FALSE,IFERROR(NOT(MATCH(C753,'Anställda och korttidsarbete'!$C:$C,0)&gt;0),TRUE))</f>
        <v>0</v>
      </c>
      <c r="M753" s="92" t="str">
        <f t="shared" si="253"/>
        <v/>
      </c>
      <c r="N753" s="92" t="b">
        <f t="shared" si="254"/>
        <v>0</v>
      </c>
      <c r="O753" s="92" t="str">
        <f t="shared" si="255"/>
        <v/>
      </c>
      <c r="P753" s="13" t="b">
        <f t="shared" si="256"/>
        <v>0</v>
      </c>
      <c r="Q753" s="92" t="str">
        <f t="shared" si="257"/>
        <v/>
      </c>
      <c r="R753" s="92" t="b">
        <f t="shared" si="258"/>
        <v>0</v>
      </c>
      <c r="S753" s="94" t="e">
        <f t="shared" si="242"/>
        <v>#VALUE!</v>
      </c>
      <c r="T753" s="94" t="e">
        <f t="shared" si="243"/>
        <v>#VALUE!</v>
      </c>
      <c r="U753" s="94" t="e">
        <f t="shared" si="244"/>
        <v>#VALUE!</v>
      </c>
      <c r="V753" s="95" t="e">
        <f t="shared" si="245"/>
        <v>#VALUE!</v>
      </c>
      <c r="W753" s="95" t="e">
        <f t="shared" si="259"/>
        <v>#VALUE!</v>
      </c>
      <c r="X753" s="95" t="b">
        <f t="shared" si="263"/>
        <v>0</v>
      </c>
      <c r="Y753" s="76" t="str">
        <f t="shared" si="246"/>
        <v/>
      </c>
      <c r="Z753" s="94" t="e" cm="1">
        <f t="array" aca="1" ref="Z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AA753" s="94" t="str">
        <f t="shared" si="247"/>
        <v/>
      </c>
      <c r="AB753" s="96" t="b">
        <f t="shared" si="248"/>
        <v>0</v>
      </c>
      <c r="AC753" s="195">
        <f t="shared" si="260"/>
        <v>0</v>
      </c>
      <c r="AD753" s="195">
        <f>SUMIF($C$14:C752,C753,$AC$14:AC752)</f>
        <v>0</v>
      </c>
      <c r="AE753" s="15">
        <f t="shared" si="261"/>
        <v>10000</v>
      </c>
      <c r="AF753" s="195">
        <f t="shared" si="262"/>
        <v>0</v>
      </c>
    </row>
    <row r="754" spans="1:32" s="30" customFormat="1" x14ac:dyDescent="0.25">
      <c r="A754" s="19">
        <v>740</v>
      </c>
      <c r="B754" s="20"/>
      <c r="C754" s="123"/>
      <c r="D754" s="20"/>
      <c r="E754" s="20"/>
      <c r="F754" s="20"/>
      <c r="G754" s="140"/>
      <c r="H754" s="197">
        <f t="shared" si="249"/>
        <v>0</v>
      </c>
      <c r="I754" s="135" t="str">
        <f t="shared" si="250"/>
        <v/>
      </c>
      <c r="J754" s="92" t="b">
        <f t="shared" si="251"/>
        <v>0</v>
      </c>
      <c r="K754" s="92" t="str">
        <f t="shared" si="252"/>
        <v/>
      </c>
      <c r="L754" s="92" t="b">
        <f>IF(C754="",FALSE,IFERROR(NOT(MATCH(C754,'Anställda och korttidsarbete'!$C:$C,0)&gt;0),TRUE))</f>
        <v>0</v>
      </c>
      <c r="M754" s="92" t="str">
        <f t="shared" si="253"/>
        <v/>
      </c>
      <c r="N754" s="92" t="b">
        <f t="shared" si="254"/>
        <v>0</v>
      </c>
      <c r="O754" s="92" t="str">
        <f t="shared" si="255"/>
        <v/>
      </c>
      <c r="P754" s="13" t="b">
        <f t="shared" si="256"/>
        <v>0</v>
      </c>
      <c r="Q754" s="92" t="str">
        <f t="shared" si="257"/>
        <v/>
      </c>
      <c r="R754" s="92" t="b">
        <f t="shared" si="258"/>
        <v>0</v>
      </c>
      <c r="S754" s="94" t="e">
        <f t="shared" si="242"/>
        <v>#VALUE!</v>
      </c>
      <c r="T754" s="94" t="e">
        <f t="shared" si="243"/>
        <v>#VALUE!</v>
      </c>
      <c r="U754" s="94" t="e">
        <f t="shared" si="244"/>
        <v>#VALUE!</v>
      </c>
      <c r="V754" s="95" t="e">
        <f t="shared" si="245"/>
        <v>#VALUE!</v>
      </c>
      <c r="W754" s="95" t="e">
        <f t="shared" si="259"/>
        <v>#VALUE!</v>
      </c>
      <c r="X754" s="95" t="b">
        <f t="shared" si="263"/>
        <v>0</v>
      </c>
      <c r="Y754" s="76" t="str">
        <f t="shared" si="246"/>
        <v/>
      </c>
      <c r="Z754" s="94" t="e" cm="1">
        <f t="array" aca="1" ref="Z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AA754" s="94" t="str">
        <f t="shared" si="247"/>
        <v/>
      </c>
      <c r="AB754" s="96" t="b">
        <f t="shared" si="248"/>
        <v>0</v>
      </c>
      <c r="AC754" s="195">
        <f t="shared" si="260"/>
        <v>0</v>
      </c>
      <c r="AD754" s="195">
        <f>SUMIF($C$14:C753,C754,$AC$14:AC753)</f>
        <v>0</v>
      </c>
      <c r="AE754" s="15">
        <f t="shared" si="261"/>
        <v>10000</v>
      </c>
      <c r="AF754" s="195">
        <f t="shared" si="262"/>
        <v>0</v>
      </c>
    </row>
    <row r="755" spans="1:32" s="30" customFormat="1" x14ac:dyDescent="0.25">
      <c r="A755" s="19">
        <v>741</v>
      </c>
      <c r="B755" s="20"/>
      <c r="C755" s="123"/>
      <c r="D755" s="20"/>
      <c r="E755" s="20"/>
      <c r="F755" s="20"/>
      <c r="G755" s="140"/>
      <c r="H755" s="197">
        <f t="shared" si="249"/>
        <v>0</v>
      </c>
      <c r="I755" s="135" t="str">
        <f t="shared" si="250"/>
        <v/>
      </c>
      <c r="J755" s="92" t="b">
        <f t="shared" si="251"/>
        <v>0</v>
      </c>
      <c r="K755" s="92" t="str">
        <f t="shared" si="252"/>
        <v/>
      </c>
      <c r="L755" s="92" t="b">
        <f>IF(C755="",FALSE,IFERROR(NOT(MATCH(C755,'Anställda och korttidsarbete'!$C:$C,0)&gt;0),TRUE))</f>
        <v>0</v>
      </c>
      <c r="M755" s="92" t="str">
        <f t="shared" si="253"/>
        <v/>
      </c>
      <c r="N755" s="92" t="b">
        <f t="shared" si="254"/>
        <v>0</v>
      </c>
      <c r="O755" s="92" t="str">
        <f t="shared" si="255"/>
        <v/>
      </c>
      <c r="P755" s="13" t="b">
        <f t="shared" si="256"/>
        <v>0</v>
      </c>
      <c r="Q755" s="92" t="str">
        <f t="shared" si="257"/>
        <v/>
      </c>
      <c r="R755" s="92" t="b">
        <f t="shared" si="258"/>
        <v>0</v>
      </c>
      <c r="S755" s="94" t="e">
        <f t="shared" si="242"/>
        <v>#VALUE!</v>
      </c>
      <c r="T755" s="94" t="e">
        <f t="shared" si="243"/>
        <v>#VALUE!</v>
      </c>
      <c r="U755" s="94" t="e">
        <f t="shared" si="244"/>
        <v>#VALUE!</v>
      </c>
      <c r="V755" s="95" t="e">
        <f t="shared" si="245"/>
        <v>#VALUE!</v>
      </c>
      <c r="W755" s="95" t="e">
        <f t="shared" si="259"/>
        <v>#VALUE!</v>
      </c>
      <c r="X755" s="95" t="b">
        <f t="shared" si="263"/>
        <v>0</v>
      </c>
      <c r="Y755" s="76" t="str">
        <f t="shared" si="246"/>
        <v/>
      </c>
      <c r="Z755" s="94" t="e" cm="1">
        <f t="array" aca="1" ref="Z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AA755" s="94" t="str">
        <f t="shared" si="247"/>
        <v/>
      </c>
      <c r="AB755" s="96" t="b">
        <f t="shared" si="248"/>
        <v>0</v>
      </c>
      <c r="AC755" s="195">
        <f t="shared" si="260"/>
        <v>0</v>
      </c>
      <c r="AD755" s="195">
        <f>SUMIF($C$14:C754,C755,$AC$14:AC754)</f>
        <v>0</v>
      </c>
      <c r="AE755" s="15">
        <f t="shared" si="261"/>
        <v>10000</v>
      </c>
      <c r="AF755" s="195">
        <f t="shared" si="262"/>
        <v>0</v>
      </c>
    </row>
    <row r="756" spans="1:32" s="30" customFormat="1" x14ac:dyDescent="0.25">
      <c r="A756" s="19">
        <v>742</v>
      </c>
      <c r="B756" s="20"/>
      <c r="C756" s="123"/>
      <c r="D756" s="20"/>
      <c r="E756" s="20"/>
      <c r="F756" s="20"/>
      <c r="G756" s="140"/>
      <c r="H756" s="197">
        <f t="shared" si="249"/>
        <v>0</v>
      </c>
      <c r="I756" s="135" t="str">
        <f t="shared" si="250"/>
        <v/>
      </c>
      <c r="J756" s="92" t="b">
        <f t="shared" si="251"/>
        <v>0</v>
      </c>
      <c r="K756" s="92" t="str">
        <f t="shared" si="252"/>
        <v/>
      </c>
      <c r="L756" s="92" t="b">
        <f>IF(C756="",FALSE,IFERROR(NOT(MATCH(C756,'Anställda och korttidsarbete'!$C:$C,0)&gt;0),TRUE))</f>
        <v>0</v>
      </c>
      <c r="M756" s="92" t="str">
        <f t="shared" si="253"/>
        <v/>
      </c>
      <c r="N756" s="92" t="b">
        <f t="shared" si="254"/>
        <v>0</v>
      </c>
      <c r="O756" s="92" t="str">
        <f t="shared" si="255"/>
        <v/>
      </c>
      <c r="P756" s="13" t="b">
        <f t="shared" si="256"/>
        <v>0</v>
      </c>
      <c r="Q756" s="92" t="str">
        <f t="shared" si="257"/>
        <v/>
      </c>
      <c r="R756" s="92" t="b">
        <f t="shared" si="258"/>
        <v>0</v>
      </c>
      <c r="S756" s="94" t="e">
        <f t="shared" si="242"/>
        <v>#VALUE!</v>
      </c>
      <c r="T756" s="94" t="e">
        <f t="shared" si="243"/>
        <v>#VALUE!</v>
      </c>
      <c r="U756" s="94" t="e">
        <f t="shared" si="244"/>
        <v>#VALUE!</v>
      </c>
      <c r="V756" s="95" t="e">
        <f t="shared" si="245"/>
        <v>#VALUE!</v>
      </c>
      <c r="W756" s="95" t="e">
        <f t="shared" si="259"/>
        <v>#VALUE!</v>
      </c>
      <c r="X756" s="95" t="b">
        <f t="shared" si="263"/>
        <v>0</v>
      </c>
      <c r="Y756" s="76" t="str">
        <f t="shared" si="246"/>
        <v/>
      </c>
      <c r="Z756" s="94" t="e" cm="1">
        <f t="array" aca="1" ref="Z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AA756" s="94" t="str">
        <f t="shared" si="247"/>
        <v/>
      </c>
      <c r="AB756" s="96" t="b">
        <f t="shared" si="248"/>
        <v>0</v>
      </c>
      <c r="AC756" s="195">
        <f t="shared" si="260"/>
        <v>0</v>
      </c>
      <c r="AD756" s="195">
        <f>SUMIF($C$14:C755,C756,$AC$14:AC755)</f>
        <v>0</v>
      </c>
      <c r="AE756" s="15">
        <f t="shared" si="261"/>
        <v>10000</v>
      </c>
      <c r="AF756" s="195">
        <f t="shared" si="262"/>
        <v>0</v>
      </c>
    </row>
    <row r="757" spans="1:32" s="30" customFormat="1" x14ac:dyDescent="0.25">
      <c r="A757" s="19">
        <v>743</v>
      </c>
      <c r="B757" s="20"/>
      <c r="C757" s="123"/>
      <c r="D757" s="20"/>
      <c r="E757" s="20"/>
      <c r="F757" s="20"/>
      <c r="G757" s="140"/>
      <c r="H757" s="197">
        <f t="shared" si="249"/>
        <v>0</v>
      </c>
      <c r="I757" s="135" t="str">
        <f t="shared" si="250"/>
        <v/>
      </c>
      <c r="J757" s="92" t="b">
        <f t="shared" si="251"/>
        <v>0</v>
      </c>
      <c r="K757" s="92" t="str">
        <f t="shared" si="252"/>
        <v/>
      </c>
      <c r="L757" s="92" t="b">
        <f>IF(C757="",FALSE,IFERROR(NOT(MATCH(C757,'Anställda och korttidsarbete'!$C:$C,0)&gt;0),TRUE))</f>
        <v>0</v>
      </c>
      <c r="M757" s="92" t="str">
        <f t="shared" si="253"/>
        <v/>
      </c>
      <c r="N757" s="92" t="b">
        <f t="shared" si="254"/>
        <v>0</v>
      </c>
      <c r="O757" s="92" t="str">
        <f t="shared" si="255"/>
        <v/>
      </c>
      <c r="P757" s="13" t="b">
        <f t="shared" si="256"/>
        <v>0</v>
      </c>
      <c r="Q757" s="92" t="str">
        <f t="shared" si="257"/>
        <v/>
      </c>
      <c r="R757" s="92" t="b">
        <f t="shared" si="258"/>
        <v>0</v>
      </c>
      <c r="S757" s="94" t="e">
        <f t="shared" si="242"/>
        <v>#VALUE!</v>
      </c>
      <c r="T757" s="94" t="e">
        <f t="shared" si="243"/>
        <v>#VALUE!</v>
      </c>
      <c r="U757" s="94" t="e">
        <f t="shared" si="244"/>
        <v>#VALUE!</v>
      </c>
      <c r="V757" s="95" t="e">
        <f t="shared" si="245"/>
        <v>#VALUE!</v>
      </c>
      <c r="W757" s="95" t="e">
        <f t="shared" si="259"/>
        <v>#VALUE!</v>
      </c>
      <c r="X757" s="95" t="b">
        <f t="shared" si="263"/>
        <v>0</v>
      </c>
      <c r="Y757" s="76" t="str">
        <f t="shared" si="246"/>
        <v/>
      </c>
      <c r="Z757" s="94" t="e" cm="1">
        <f t="array" aca="1" ref="Z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AA757" s="94" t="str">
        <f t="shared" si="247"/>
        <v/>
      </c>
      <c r="AB757" s="96" t="b">
        <f t="shared" si="248"/>
        <v>0</v>
      </c>
      <c r="AC757" s="195">
        <f t="shared" si="260"/>
        <v>0</v>
      </c>
      <c r="AD757" s="195">
        <f>SUMIF($C$14:C756,C757,$AC$14:AC756)</f>
        <v>0</v>
      </c>
      <c r="AE757" s="15">
        <f t="shared" si="261"/>
        <v>10000</v>
      </c>
      <c r="AF757" s="195">
        <f t="shared" si="262"/>
        <v>0</v>
      </c>
    </row>
    <row r="758" spans="1:32" s="30" customFormat="1" x14ac:dyDescent="0.25">
      <c r="A758" s="19">
        <v>744</v>
      </c>
      <c r="B758" s="20"/>
      <c r="C758" s="123"/>
      <c r="D758" s="20"/>
      <c r="E758" s="20"/>
      <c r="F758" s="20"/>
      <c r="G758" s="140"/>
      <c r="H758" s="197">
        <f t="shared" si="249"/>
        <v>0</v>
      </c>
      <c r="I758" s="135" t="str">
        <f t="shared" si="250"/>
        <v/>
      </c>
      <c r="J758" s="92" t="b">
        <f t="shared" si="251"/>
        <v>0</v>
      </c>
      <c r="K758" s="92" t="str">
        <f t="shared" si="252"/>
        <v/>
      </c>
      <c r="L758" s="92" t="b">
        <f>IF(C758="",FALSE,IFERROR(NOT(MATCH(C758,'Anställda och korttidsarbete'!$C:$C,0)&gt;0),TRUE))</f>
        <v>0</v>
      </c>
      <c r="M758" s="92" t="str">
        <f t="shared" si="253"/>
        <v/>
      </c>
      <c r="N758" s="92" t="b">
        <f t="shared" si="254"/>
        <v>0</v>
      </c>
      <c r="O758" s="92" t="str">
        <f t="shared" si="255"/>
        <v/>
      </c>
      <c r="P758" s="13" t="b">
        <f t="shared" si="256"/>
        <v>0</v>
      </c>
      <c r="Q758" s="92" t="str">
        <f t="shared" si="257"/>
        <v/>
      </c>
      <c r="R758" s="92" t="b">
        <f t="shared" si="258"/>
        <v>0</v>
      </c>
      <c r="S758" s="94" t="e">
        <f t="shared" si="242"/>
        <v>#VALUE!</v>
      </c>
      <c r="T758" s="94" t="e">
        <f t="shared" si="243"/>
        <v>#VALUE!</v>
      </c>
      <c r="U758" s="94" t="e">
        <f t="shared" si="244"/>
        <v>#VALUE!</v>
      </c>
      <c r="V758" s="95" t="e">
        <f t="shared" si="245"/>
        <v>#VALUE!</v>
      </c>
      <c r="W758" s="95" t="e">
        <f t="shared" si="259"/>
        <v>#VALUE!</v>
      </c>
      <c r="X758" s="95" t="b">
        <f t="shared" si="263"/>
        <v>0</v>
      </c>
      <c r="Y758" s="76" t="str">
        <f t="shared" si="246"/>
        <v/>
      </c>
      <c r="Z758" s="94" t="e" cm="1">
        <f t="array" aca="1" ref="Z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AA758" s="94" t="str">
        <f t="shared" si="247"/>
        <v/>
      </c>
      <c r="AB758" s="96" t="b">
        <f t="shared" si="248"/>
        <v>0</v>
      </c>
      <c r="AC758" s="195">
        <f t="shared" si="260"/>
        <v>0</v>
      </c>
      <c r="AD758" s="195">
        <f>SUMIF($C$14:C757,C758,$AC$14:AC757)</f>
        <v>0</v>
      </c>
      <c r="AE758" s="15">
        <f t="shared" si="261"/>
        <v>10000</v>
      </c>
      <c r="AF758" s="195">
        <f t="shared" si="262"/>
        <v>0</v>
      </c>
    </row>
    <row r="759" spans="1:32" s="30" customFormat="1" x14ac:dyDescent="0.25">
      <c r="A759" s="19">
        <v>745</v>
      </c>
      <c r="B759" s="20"/>
      <c r="C759" s="123"/>
      <c r="D759" s="20"/>
      <c r="E759" s="20"/>
      <c r="F759" s="20"/>
      <c r="G759" s="140"/>
      <c r="H759" s="197">
        <f t="shared" si="249"/>
        <v>0</v>
      </c>
      <c r="I759" s="135" t="str">
        <f t="shared" si="250"/>
        <v/>
      </c>
      <c r="J759" s="92" t="b">
        <f t="shared" si="251"/>
        <v>0</v>
      </c>
      <c r="K759" s="92" t="str">
        <f t="shared" si="252"/>
        <v/>
      </c>
      <c r="L759" s="92" t="b">
        <f>IF(C759="",FALSE,IFERROR(NOT(MATCH(C759,'Anställda och korttidsarbete'!$C:$C,0)&gt;0),TRUE))</f>
        <v>0</v>
      </c>
      <c r="M759" s="92" t="str">
        <f t="shared" si="253"/>
        <v/>
      </c>
      <c r="N759" s="92" t="b">
        <f t="shared" si="254"/>
        <v>0</v>
      </c>
      <c r="O759" s="92" t="str">
        <f t="shared" si="255"/>
        <v/>
      </c>
      <c r="P759" s="13" t="b">
        <f t="shared" si="256"/>
        <v>0</v>
      </c>
      <c r="Q759" s="92" t="str">
        <f t="shared" si="257"/>
        <v/>
      </c>
      <c r="R759" s="92" t="b">
        <f t="shared" si="258"/>
        <v>0</v>
      </c>
      <c r="S759" s="94" t="e">
        <f t="shared" si="242"/>
        <v>#VALUE!</v>
      </c>
      <c r="T759" s="94" t="e">
        <f t="shared" si="243"/>
        <v>#VALUE!</v>
      </c>
      <c r="U759" s="94" t="e">
        <f t="shared" si="244"/>
        <v>#VALUE!</v>
      </c>
      <c r="V759" s="95" t="e">
        <f t="shared" si="245"/>
        <v>#VALUE!</v>
      </c>
      <c r="W759" s="95" t="e">
        <f t="shared" si="259"/>
        <v>#VALUE!</v>
      </c>
      <c r="X759" s="95" t="b">
        <f t="shared" si="263"/>
        <v>0</v>
      </c>
      <c r="Y759" s="76" t="str">
        <f t="shared" si="246"/>
        <v/>
      </c>
      <c r="Z759" s="94" t="e" cm="1">
        <f t="array" aca="1" ref="Z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AA759" s="94" t="str">
        <f t="shared" si="247"/>
        <v/>
      </c>
      <c r="AB759" s="96" t="b">
        <f t="shared" si="248"/>
        <v>0</v>
      </c>
      <c r="AC759" s="195">
        <f t="shared" si="260"/>
        <v>0</v>
      </c>
      <c r="AD759" s="195">
        <f>SUMIF($C$14:C758,C759,$AC$14:AC758)</f>
        <v>0</v>
      </c>
      <c r="AE759" s="15">
        <f t="shared" si="261"/>
        <v>10000</v>
      </c>
      <c r="AF759" s="195">
        <f t="shared" si="262"/>
        <v>0</v>
      </c>
    </row>
    <row r="760" spans="1:32" s="30" customFormat="1" x14ac:dyDescent="0.25">
      <c r="A760" s="19">
        <v>746</v>
      </c>
      <c r="B760" s="20"/>
      <c r="C760" s="123"/>
      <c r="D760" s="20"/>
      <c r="E760" s="20"/>
      <c r="F760" s="20"/>
      <c r="G760" s="140"/>
      <c r="H760" s="197">
        <f t="shared" si="249"/>
        <v>0</v>
      </c>
      <c r="I760" s="135" t="str">
        <f t="shared" si="250"/>
        <v/>
      </c>
      <c r="J760" s="92" t="b">
        <f t="shared" si="251"/>
        <v>0</v>
      </c>
      <c r="K760" s="92" t="str">
        <f t="shared" si="252"/>
        <v/>
      </c>
      <c r="L760" s="92" t="b">
        <f>IF(C760="",FALSE,IFERROR(NOT(MATCH(C760,'Anställda och korttidsarbete'!$C:$C,0)&gt;0),TRUE))</f>
        <v>0</v>
      </c>
      <c r="M760" s="92" t="str">
        <f t="shared" si="253"/>
        <v/>
      </c>
      <c r="N760" s="92" t="b">
        <f t="shared" si="254"/>
        <v>0</v>
      </c>
      <c r="O760" s="92" t="str">
        <f t="shared" si="255"/>
        <v/>
      </c>
      <c r="P760" s="13" t="b">
        <f t="shared" si="256"/>
        <v>0</v>
      </c>
      <c r="Q760" s="92" t="str">
        <f t="shared" si="257"/>
        <v/>
      </c>
      <c r="R760" s="92" t="b">
        <f t="shared" si="258"/>
        <v>0</v>
      </c>
      <c r="S760" s="94" t="e">
        <f t="shared" si="242"/>
        <v>#VALUE!</v>
      </c>
      <c r="T760" s="94" t="e">
        <f t="shared" si="243"/>
        <v>#VALUE!</v>
      </c>
      <c r="U760" s="94" t="e">
        <f t="shared" si="244"/>
        <v>#VALUE!</v>
      </c>
      <c r="V760" s="95" t="e">
        <f t="shared" si="245"/>
        <v>#VALUE!</v>
      </c>
      <c r="W760" s="95" t="e">
        <f t="shared" si="259"/>
        <v>#VALUE!</v>
      </c>
      <c r="X760" s="95" t="b">
        <f t="shared" si="263"/>
        <v>0</v>
      </c>
      <c r="Y760" s="76" t="str">
        <f t="shared" si="246"/>
        <v/>
      </c>
      <c r="Z760" s="94" t="e" cm="1">
        <f t="array" aca="1" ref="Z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AA760" s="94" t="str">
        <f t="shared" si="247"/>
        <v/>
      </c>
      <c r="AB760" s="96" t="b">
        <f t="shared" si="248"/>
        <v>0</v>
      </c>
      <c r="AC760" s="195">
        <f t="shared" si="260"/>
        <v>0</v>
      </c>
      <c r="AD760" s="195">
        <f>SUMIF($C$14:C759,C760,$AC$14:AC759)</f>
        <v>0</v>
      </c>
      <c r="AE760" s="15">
        <f t="shared" si="261"/>
        <v>10000</v>
      </c>
      <c r="AF760" s="195">
        <f t="shared" si="262"/>
        <v>0</v>
      </c>
    </row>
    <row r="761" spans="1:32" s="30" customFormat="1" x14ac:dyDescent="0.25">
      <c r="A761" s="19">
        <v>747</v>
      </c>
      <c r="B761" s="20"/>
      <c r="C761" s="123"/>
      <c r="D761" s="20"/>
      <c r="E761" s="20"/>
      <c r="F761" s="20"/>
      <c r="G761" s="140"/>
      <c r="H761" s="197">
        <f t="shared" si="249"/>
        <v>0</v>
      </c>
      <c r="I761" s="135" t="str">
        <f t="shared" si="250"/>
        <v/>
      </c>
      <c r="J761" s="92" t="b">
        <f t="shared" si="251"/>
        <v>0</v>
      </c>
      <c r="K761" s="92" t="str">
        <f t="shared" si="252"/>
        <v/>
      </c>
      <c r="L761" s="92" t="b">
        <f>IF(C761="",FALSE,IFERROR(NOT(MATCH(C761,'Anställda och korttidsarbete'!$C:$C,0)&gt;0),TRUE))</f>
        <v>0</v>
      </c>
      <c r="M761" s="92" t="str">
        <f t="shared" si="253"/>
        <v/>
      </c>
      <c r="N761" s="92" t="b">
        <f t="shared" si="254"/>
        <v>0</v>
      </c>
      <c r="O761" s="92" t="str">
        <f t="shared" si="255"/>
        <v/>
      </c>
      <c r="P761" s="13" t="b">
        <f t="shared" si="256"/>
        <v>0</v>
      </c>
      <c r="Q761" s="92" t="str">
        <f t="shared" si="257"/>
        <v/>
      </c>
      <c r="R761" s="92" t="b">
        <f t="shared" si="258"/>
        <v>0</v>
      </c>
      <c r="S761" s="94" t="e">
        <f t="shared" si="242"/>
        <v>#VALUE!</v>
      </c>
      <c r="T761" s="94" t="e">
        <f t="shared" si="243"/>
        <v>#VALUE!</v>
      </c>
      <c r="U761" s="94" t="e">
        <f t="shared" si="244"/>
        <v>#VALUE!</v>
      </c>
      <c r="V761" s="95" t="e">
        <f t="shared" si="245"/>
        <v>#VALUE!</v>
      </c>
      <c r="W761" s="95" t="e">
        <f t="shared" si="259"/>
        <v>#VALUE!</v>
      </c>
      <c r="X761" s="95" t="b">
        <f t="shared" si="263"/>
        <v>0</v>
      </c>
      <c r="Y761" s="76" t="str">
        <f t="shared" si="246"/>
        <v/>
      </c>
      <c r="Z761" s="94" t="e" cm="1">
        <f t="array" aca="1" ref="Z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AA761" s="94" t="str">
        <f t="shared" si="247"/>
        <v/>
      </c>
      <c r="AB761" s="96" t="b">
        <f t="shared" si="248"/>
        <v>0</v>
      </c>
      <c r="AC761" s="195">
        <f t="shared" si="260"/>
        <v>0</v>
      </c>
      <c r="AD761" s="195">
        <f>SUMIF($C$14:C760,C761,$AC$14:AC760)</f>
        <v>0</v>
      </c>
      <c r="AE761" s="15">
        <f t="shared" si="261"/>
        <v>10000</v>
      </c>
      <c r="AF761" s="195">
        <f t="shared" si="262"/>
        <v>0</v>
      </c>
    </row>
    <row r="762" spans="1:32" s="30" customFormat="1" x14ac:dyDescent="0.25">
      <c r="A762" s="19">
        <v>748</v>
      </c>
      <c r="B762" s="20"/>
      <c r="C762" s="123"/>
      <c r="D762" s="20"/>
      <c r="E762" s="20"/>
      <c r="F762" s="20"/>
      <c r="G762" s="140"/>
      <c r="H762" s="197">
        <f t="shared" si="249"/>
        <v>0</v>
      </c>
      <c r="I762" s="135" t="str">
        <f t="shared" si="250"/>
        <v/>
      </c>
      <c r="J762" s="92" t="b">
        <f t="shared" si="251"/>
        <v>0</v>
      </c>
      <c r="K762" s="92" t="str">
        <f t="shared" si="252"/>
        <v/>
      </c>
      <c r="L762" s="92" t="b">
        <f>IF(C762="",FALSE,IFERROR(NOT(MATCH(C762,'Anställda och korttidsarbete'!$C:$C,0)&gt;0),TRUE))</f>
        <v>0</v>
      </c>
      <c r="M762" s="92" t="str">
        <f t="shared" si="253"/>
        <v/>
      </c>
      <c r="N762" s="92" t="b">
        <f t="shared" si="254"/>
        <v>0</v>
      </c>
      <c r="O762" s="92" t="str">
        <f t="shared" si="255"/>
        <v/>
      </c>
      <c r="P762" s="13" t="b">
        <f t="shared" si="256"/>
        <v>0</v>
      </c>
      <c r="Q762" s="92" t="str">
        <f t="shared" si="257"/>
        <v/>
      </c>
      <c r="R762" s="92" t="b">
        <f t="shared" si="258"/>
        <v>0</v>
      </c>
      <c r="S762" s="94" t="e">
        <f t="shared" si="242"/>
        <v>#VALUE!</v>
      </c>
      <c r="T762" s="94" t="e">
        <f t="shared" si="243"/>
        <v>#VALUE!</v>
      </c>
      <c r="U762" s="94" t="e">
        <f t="shared" si="244"/>
        <v>#VALUE!</v>
      </c>
      <c r="V762" s="95" t="e">
        <f t="shared" si="245"/>
        <v>#VALUE!</v>
      </c>
      <c r="W762" s="95" t="e">
        <f t="shared" si="259"/>
        <v>#VALUE!</v>
      </c>
      <c r="X762" s="95" t="b">
        <f t="shared" si="263"/>
        <v>0</v>
      </c>
      <c r="Y762" s="76" t="str">
        <f t="shared" si="246"/>
        <v/>
      </c>
      <c r="Z762" s="94" t="e" cm="1">
        <f t="array" aca="1" ref="Z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AA762" s="94" t="str">
        <f t="shared" si="247"/>
        <v/>
      </c>
      <c r="AB762" s="96" t="b">
        <f t="shared" si="248"/>
        <v>0</v>
      </c>
      <c r="AC762" s="195">
        <f t="shared" si="260"/>
        <v>0</v>
      </c>
      <c r="AD762" s="195">
        <f>SUMIF($C$14:C761,C762,$AC$14:AC761)</f>
        <v>0</v>
      </c>
      <c r="AE762" s="15">
        <f t="shared" si="261"/>
        <v>10000</v>
      </c>
      <c r="AF762" s="195">
        <f t="shared" si="262"/>
        <v>0</v>
      </c>
    </row>
    <row r="763" spans="1:32" s="30" customFormat="1" x14ac:dyDescent="0.25">
      <c r="A763" s="19">
        <v>749</v>
      </c>
      <c r="B763" s="20"/>
      <c r="C763" s="123"/>
      <c r="D763" s="20"/>
      <c r="E763" s="20"/>
      <c r="F763" s="20"/>
      <c r="G763" s="140"/>
      <c r="H763" s="197">
        <f t="shared" si="249"/>
        <v>0</v>
      </c>
      <c r="I763" s="135" t="str">
        <f t="shared" si="250"/>
        <v/>
      </c>
      <c r="J763" s="92" t="b">
        <f t="shared" si="251"/>
        <v>0</v>
      </c>
      <c r="K763" s="92" t="str">
        <f t="shared" si="252"/>
        <v/>
      </c>
      <c r="L763" s="92" t="b">
        <f>IF(C763="",FALSE,IFERROR(NOT(MATCH(C763,'Anställda och korttidsarbete'!$C:$C,0)&gt;0),TRUE))</f>
        <v>0</v>
      </c>
      <c r="M763" s="92" t="str">
        <f t="shared" si="253"/>
        <v/>
      </c>
      <c r="N763" s="92" t="b">
        <f t="shared" si="254"/>
        <v>0</v>
      </c>
      <c r="O763" s="92" t="str">
        <f t="shared" si="255"/>
        <v/>
      </c>
      <c r="P763" s="13" t="b">
        <f t="shared" si="256"/>
        <v>0</v>
      </c>
      <c r="Q763" s="92" t="str">
        <f t="shared" si="257"/>
        <v/>
      </c>
      <c r="R763" s="92" t="b">
        <f t="shared" si="258"/>
        <v>0</v>
      </c>
      <c r="S763" s="94" t="e">
        <f t="shared" si="242"/>
        <v>#VALUE!</v>
      </c>
      <c r="T763" s="94" t="e">
        <f t="shared" si="243"/>
        <v>#VALUE!</v>
      </c>
      <c r="U763" s="94" t="e">
        <f t="shared" si="244"/>
        <v>#VALUE!</v>
      </c>
      <c r="V763" s="95" t="e">
        <f t="shared" si="245"/>
        <v>#VALUE!</v>
      </c>
      <c r="W763" s="95" t="e">
        <f t="shared" si="259"/>
        <v>#VALUE!</v>
      </c>
      <c r="X763" s="95" t="b">
        <f t="shared" si="263"/>
        <v>0</v>
      </c>
      <c r="Y763" s="76" t="str">
        <f t="shared" si="246"/>
        <v/>
      </c>
      <c r="Z763" s="94" t="e" cm="1">
        <f t="array" aca="1" ref="Z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AA763" s="94" t="str">
        <f t="shared" si="247"/>
        <v/>
      </c>
      <c r="AB763" s="96" t="b">
        <f t="shared" si="248"/>
        <v>0</v>
      </c>
      <c r="AC763" s="195">
        <f t="shared" si="260"/>
        <v>0</v>
      </c>
      <c r="AD763" s="195">
        <f>SUMIF($C$14:C762,C763,$AC$14:AC762)</f>
        <v>0</v>
      </c>
      <c r="AE763" s="15">
        <f t="shared" si="261"/>
        <v>10000</v>
      </c>
      <c r="AF763" s="195">
        <f t="shared" si="262"/>
        <v>0</v>
      </c>
    </row>
    <row r="764" spans="1:32" s="30" customFormat="1" x14ac:dyDescent="0.25">
      <c r="A764" s="19">
        <v>750</v>
      </c>
      <c r="B764" s="20"/>
      <c r="C764" s="123"/>
      <c r="D764" s="20"/>
      <c r="E764" s="20"/>
      <c r="F764" s="20"/>
      <c r="G764" s="140"/>
      <c r="H764" s="197">
        <f t="shared" si="249"/>
        <v>0</v>
      </c>
      <c r="I764" s="135" t="str">
        <f t="shared" si="250"/>
        <v/>
      </c>
      <c r="J764" s="92" t="b">
        <f t="shared" si="251"/>
        <v>0</v>
      </c>
      <c r="K764" s="92" t="str">
        <f t="shared" si="252"/>
        <v/>
      </c>
      <c r="L764" s="92" t="b">
        <f>IF(C764="",FALSE,IFERROR(NOT(MATCH(C764,'Anställda och korttidsarbete'!$C:$C,0)&gt;0),TRUE))</f>
        <v>0</v>
      </c>
      <c r="M764" s="92" t="str">
        <f t="shared" si="253"/>
        <v/>
      </c>
      <c r="N764" s="92" t="b">
        <f t="shared" si="254"/>
        <v>0</v>
      </c>
      <c r="O764" s="92" t="str">
        <f t="shared" si="255"/>
        <v/>
      </c>
      <c r="P764" s="13" t="b">
        <f t="shared" si="256"/>
        <v>0</v>
      </c>
      <c r="Q764" s="92" t="str">
        <f t="shared" si="257"/>
        <v/>
      </c>
      <c r="R764" s="92" t="b">
        <f t="shared" si="258"/>
        <v>0</v>
      </c>
      <c r="S764" s="94" t="e">
        <f t="shared" si="242"/>
        <v>#VALUE!</v>
      </c>
      <c r="T764" s="94" t="e">
        <f t="shared" si="243"/>
        <v>#VALUE!</v>
      </c>
      <c r="U764" s="94" t="e">
        <f t="shared" si="244"/>
        <v>#VALUE!</v>
      </c>
      <c r="V764" s="95" t="e">
        <f t="shared" si="245"/>
        <v>#VALUE!</v>
      </c>
      <c r="W764" s="95" t="e">
        <f t="shared" si="259"/>
        <v>#VALUE!</v>
      </c>
      <c r="X764" s="95" t="b">
        <f t="shared" si="263"/>
        <v>0</v>
      </c>
      <c r="Y764" s="76" t="str">
        <f t="shared" si="246"/>
        <v/>
      </c>
      <c r="Z764" s="94" t="e" cm="1">
        <f t="array" aca="1" ref="Z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AA764" s="94" t="str">
        <f t="shared" si="247"/>
        <v/>
      </c>
      <c r="AB764" s="96" t="b">
        <f t="shared" si="248"/>
        <v>0</v>
      </c>
      <c r="AC764" s="195">
        <f t="shared" si="260"/>
        <v>0</v>
      </c>
      <c r="AD764" s="195">
        <f>SUMIF($C$14:C763,C764,$AC$14:AC763)</f>
        <v>0</v>
      </c>
      <c r="AE764" s="15">
        <f t="shared" si="261"/>
        <v>10000</v>
      </c>
      <c r="AF764" s="195">
        <f t="shared" si="262"/>
        <v>0</v>
      </c>
    </row>
    <row r="765" spans="1:32" s="30" customFormat="1" x14ac:dyDescent="0.25">
      <c r="A765" s="19">
        <v>751</v>
      </c>
      <c r="B765" s="20"/>
      <c r="C765" s="123"/>
      <c r="D765" s="20"/>
      <c r="E765" s="20"/>
      <c r="F765" s="20"/>
      <c r="G765" s="140"/>
      <c r="H765" s="197">
        <f t="shared" si="249"/>
        <v>0</v>
      </c>
      <c r="I765" s="135" t="str">
        <f t="shared" si="250"/>
        <v/>
      </c>
      <c r="J765" s="92" t="b">
        <f t="shared" si="251"/>
        <v>0</v>
      </c>
      <c r="K765" s="92" t="str">
        <f t="shared" si="252"/>
        <v/>
      </c>
      <c r="L765" s="92" t="b">
        <f>IF(C765="",FALSE,IFERROR(NOT(MATCH(C765,'Anställda och korttidsarbete'!$C:$C,0)&gt;0),TRUE))</f>
        <v>0</v>
      </c>
      <c r="M765" s="92" t="str">
        <f t="shared" si="253"/>
        <v/>
      </c>
      <c r="N765" s="92" t="b">
        <f t="shared" si="254"/>
        <v>0</v>
      </c>
      <c r="O765" s="92" t="str">
        <f t="shared" si="255"/>
        <v/>
      </c>
      <c r="P765" s="13" t="b">
        <f t="shared" si="256"/>
        <v>0</v>
      </c>
      <c r="Q765" s="92" t="str">
        <f t="shared" si="257"/>
        <v/>
      </c>
      <c r="R765" s="92" t="b">
        <f t="shared" si="258"/>
        <v>0</v>
      </c>
      <c r="S765" s="94" t="e">
        <f t="shared" si="242"/>
        <v>#VALUE!</v>
      </c>
      <c r="T765" s="94" t="e">
        <f t="shared" si="243"/>
        <v>#VALUE!</v>
      </c>
      <c r="U765" s="94" t="e">
        <f t="shared" si="244"/>
        <v>#VALUE!</v>
      </c>
      <c r="V765" s="95" t="e">
        <f t="shared" si="245"/>
        <v>#VALUE!</v>
      </c>
      <c r="W765" s="95" t="e">
        <f t="shared" si="259"/>
        <v>#VALUE!</v>
      </c>
      <c r="X765" s="95" t="b">
        <f t="shared" si="263"/>
        <v>0</v>
      </c>
      <c r="Y765" s="76" t="str">
        <f t="shared" si="246"/>
        <v/>
      </c>
      <c r="Z765" s="94" t="e" cm="1">
        <f t="array" aca="1" ref="Z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AA765" s="94" t="str">
        <f t="shared" si="247"/>
        <v/>
      </c>
      <c r="AB765" s="96" t="b">
        <f t="shared" si="248"/>
        <v>0</v>
      </c>
      <c r="AC765" s="195">
        <f t="shared" si="260"/>
        <v>0</v>
      </c>
      <c r="AD765" s="195">
        <f>SUMIF($C$14:C764,C765,$AC$14:AC764)</f>
        <v>0</v>
      </c>
      <c r="AE765" s="15">
        <f t="shared" si="261"/>
        <v>10000</v>
      </c>
      <c r="AF765" s="195">
        <f t="shared" si="262"/>
        <v>0</v>
      </c>
    </row>
    <row r="766" spans="1:32" s="30" customFormat="1" x14ac:dyDescent="0.25">
      <c r="A766" s="19">
        <v>752</v>
      </c>
      <c r="B766" s="20"/>
      <c r="C766" s="123"/>
      <c r="D766" s="20"/>
      <c r="E766" s="20"/>
      <c r="F766" s="20"/>
      <c r="G766" s="140"/>
      <c r="H766" s="197">
        <f t="shared" si="249"/>
        <v>0</v>
      </c>
      <c r="I766" s="135" t="str">
        <f t="shared" si="250"/>
        <v/>
      </c>
      <c r="J766" s="92" t="b">
        <f t="shared" si="251"/>
        <v>0</v>
      </c>
      <c r="K766" s="92" t="str">
        <f t="shared" si="252"/>
        <v/>
      </c>
      <c r="L766" s="92" t="b">
        <f>IF(C766="",FALSE,IFERROR(NOT(MATCH(C766,'Anställda och korttidsarbete'!$C:$C,0)&gt;0),TRUE))</f>
        <v>0</v>
      </c>
      <c r="M766" s="92" t="str">
        <f t="shared" si="253"/>
        <v/>
      </c>
      <c r="N766" s="92" t="b">
        <f t="shared" si="254"/>
        <v>0</v>
      </c>
      <c r="O766" s="92" t="str">
        <f t="shared" si="255"/>
        <v/>
      </c>
      <c r="P766" s="13" t="b">
        <f t="shared" si="256"/>
        <v>0</v>
      </c>
      <c r="Q766" s="92" t="str">
        <f t="shared" si="257"/>
        <v/>
      </c>
      <c r="R766" s="92" t="b">
        <f t="shared" si="258"/>
        <v>0</v>
      </c>
      <c r="S766" s="94" t="e">
        <f t="shared" si="242"/>
        <v>#VALUE!</v>
      </c>
      <c r="T766" s="94" t="e">
        <f t="shared" si="243"/>
        <v>#VALUE!</v>
      </c>
      <c r="U766" s="94" t="e">
        <f t="shared" si="244"/>
        <v>#VALUE!</v>
      </c>
      <c r="V766" s="95" t="e">
        <f t="shared" si="245"/>
        <v>#VALUE!</v>
      </c>
      <c r="W766" s="95" t="e">
        <f t="shared" si="259"/>
        <v>#VALUE!</v>
      </c>
      <c r="X766" s="95" t="b">
        <f t="shared" si="263"/>
        <v>0</v>
      </c>
      <c r="Y766" s="76" t="str">
        <f t="shared" si="246"/>
        <v/>
      </c>
      <c r="Z766" s="94" t="e" cm="1">
        <f t="array" aca="1" ref="Z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AA766" s="94" t="str">
        <f t="shared" si="247"/>
        <v/>
      </c>
      <c r="AB766" s="96" t="b">
        <f t="shared" si="248"/>
        <v>0</v>
      </c>
      <c r="AC766" s="195">
        <f t="shared" si="260"/>
        <v>0</v>
      </c>
      <c r="AD766" s="195">
        <f>SUMIF($C$14:C765,C766,$AC$14:AC765)</f>
        <v>0</v>
      </c>
      <c r="AE766" s="15">
        <f t="shared" si="261"/>
        <v>10000</v>
      </c>
      <c r="AF766" s="195">
        <f t="shared" si="262"/>
        <v>0</v>
      </c>
    </row>
    <row r="767" spans="1:32" s="30" customFormat="1" x14ac:dyDescent="0.25">
      <c r="A767" s="19">
        <v>753</v>
      </c>
      <c r="B767" s="20"/>
      <c r="C767" s="123"/>
      <c r="D767" s="20"/>
      <c r="E767" s="20"/>
      <c r="F767" s="20"/>
      <c r="G767" s="140"/>
      <c r="H767" s="197">
        <f t="shared" si="249"/>
        <v>0</v>
      </c>
      <c r="I767" s="135" t="str">
        <f t="shared" si="250"/>
        <v/>
      </c>
      <c r="J767" s="92" t="b">
        <f t="shared" si="251"/>
        <v>0</v>
      </c>
      <c r="K767" s="92" t="str">
        <f t="shared" si="252"/>
        <v/>
      </c>
      <c r="L767" s="92" t="b">
        <f>IF(C767="",FALSE,IFERROR(NOT(MATCH(C767,'Anställda och korttidsarbete'!$C:$C,0)&gt;0),TRUE))</f>
        <v>0</v>
      </c>
      <c r="M767" s="92" t="str">
        <f t="shared" si="253"/>
        <v/>
      </c>
      <c r="N767" s="92" t="b">
        <f t="shared" si="254"/>
        <v>0</v>
      </c>
      <c r="O767" s="92" t="str">
        <f t="shared" si="255"/>
        <v/>
      </c>
      <c r="P767" s="13" t="b">
        <f t="shared" si="256"/>
        <v>0</v>
      </c>
      <c r="Q767" s="92" t="str">
        <f t="shared" si="257"/>
        <v/>
      </c>
      <c r="R767" s="92" t="b">
        <f t="shared" si="258"/>
        <v>0</v>
      </c>
      <c r="S767" s="94" t="e">
        <f t="shared" si="242"/>
        <v>#VALUE!</v>
      </c>
      <c r="T767" s="94" t="e">
        <f t="shared" si="243"/>
        <v>#VALUE!</v>
      </c>
      <c r="U767" s="94" t="e">
        <f t="shared" si="244"/>
        <v>#VALUE!</v>
      </c>
      <c r="V767" s="95" t="e">
        <f t="shared" si="245"/>
        <v>#VALUE!</v>
      </c>
      <c r="W767" s="95" t="e">
        <f t="shared" si="259"/>
        <v>#VALUE!</v>
      </c>
      <c r="X767" s="95" t="b">
        <f t="shared" si="263"/>
        <v>0</v>
      </c>
      <c r="Y767" s="76" t="str">
        <f t="shared" si="246"/>
        <v/>
      </c>
      <c r="Z767" s="94" t="e" cm="1">
        <f t="array" aca="1" ref="Z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AA767" s="94" t="str">
        <f t="shared" si="247"/>
        <v/>
      </c>
      <c r="AB767" s="96" t="b">
        <f t="shared" si="248"/>
        <v>0</v>
      </c>
      <c r="AC767" s="195">
        <f t="shared" si="260"/>
        <v>0</v>
      </c>
      <c r="AD767" s="195">
        <f>SUMIF($C$14:C766,C767,$AC$14:AC766)</f>
        <v>0</v>
      </c>
      <c r="AE767" s="15">
        <f t="shared" si="261"/>
        <v>10000</v>
      </c>
      <c r="AF767" s="195">
        <f t="shared" si="262"/>
        <v>0</v>
      </c>
    </row>
    <row r="768" spans="1:32" s="30" customFormat="1" x14ac:dyDescent="0.25">
      <c r="A768" s="19">
        <v>754</v>
      </c>
      <c r="B768" s="20"/>
      <c r="C768" s="123"/>
      <c r="D768" s="20"/>
      <c r="E768" s="20"/>
      <c r="F768" s="20"/>
      <c r="G768" s="140"/>
      <c r="H768" s="197">
        <f t="shared" si="249"/>
        <v>0</v>
      </c>
      <c r="I768" s="135" t="str">
        <f t="shared" si="250"/>
        <v/>
      </c>
      <c r="J768" s="92" t="b">
        <f t="shared" si="251"/>
        <v>0</v>
      </c>
      <c r="K768" s="92" t="str">
        <f t="shared" si="252"/>
        <v/>
      </c>
      <c r="L768" s="92" t="b">
        <f>IF(C768="",FALSE,IFERROR(NOT(MATCH(C768,'Anställda och korttidsarbete'!$C:$C,0)&gt;0),TRUE))</f>
        <v>0</v>
      </c>
      <c r="M768" s="92" t="str">
        <f t="shared" si="253"/>
        <v/>
      </c>
      <c r="N768" s="92" t="b">
        <f t="shared" si="254"/>
        <v>0</v>
      </c>
      <c r="O768" s="92" t="str">
        <f t="shared" si="255"/>
        <v/>
      </c>
      <c r="P768" s="13" t="b">
        <f t="shared" si="256"/>
        <v>0</v>
      </c>
      <c r="Q768" s="92" t="str">
        <f t="shared" si="257"/>
        <v/>
      </c>
      <c r="R768" s="92" t="b">
        <f t="shared" si="258"/>
        <v>0</v>
      </c>
      <c r="S768" s="94" t="e">
        <f t="shared" si="242"/>
        <v>#VALUE!</v>
      </c>
      <c r="T768" s="94" t="e">
        <f t="shared" si="243"/>
        <v>#VALUE!</v>
      </c>
      <c r="U768" s="94" t="e">
        <f t="shared" si="244"/>
        <v>#VALUE!</v>
      </c>
      <c r="V768" s="95" t="e">
        <f t="shared" si="245"/>
        <v>#VALUE!</v>
      </c>
      <c r="W768" s="95" t="e">
        <f t="shared" si="259"/>
        <v>#VALUE!</v>
      </c>
      <c r="X768" s="95" t="b">
        <f t="shared" si="263"/>
        <v>0</v>
      </c>
      <c r="Y768" s="76" t="str">
        <f t="shared" si="246"/>
        <v/>
      </c>
      <c r="Z768" s="94" t="e" cm="1">
        <f t="array" aca="1" ref="Z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AA768" s="94" t="str">
        <f t="shared" si="247"/>
        <v/>
      </c>
      <c r="AB768" s="96" t="b">
        <f t="shared" si="248"/>
        <v>0</v>
      </c>
      <c r="AC768" s="195">
        <f t="shared" si="260"/>
        <v>0</v>
      </c>
      <c r="AD768" s="195">
        <f>SUMIF($C$14:C767,C768,$AC$14:AC767)</f>
        <v>0</v>
      </c>
      <c r="AE768" s="15">
        <f t="shared" si="261"/>
        <v>10000</v>
      </c>
      <c r="AF768" s="195">
        <f t="shared" si="262"/>
        <v>0</v>
      </c>
    </row>
    <row r="769" spans="1:32" s="30" customFormat="1" x14ac:dyDescent="0.25">
      <c r="A769" s="19">
        <v>755</v>
      </c>
      <c r="B769" s="20"/>
      <c r="C769" s="123"/>
      <c r="D769" s="20"/>
      <c r="E769" s="20"/>
      <c r="F769" s="20"/>
      <c r="G769" s="140"/>
      <c r="H769" s="197">
        <f t="shared" si="249"/>
        <v>0</v>
      </c>
      <c r="I769" s="135" t="str">
        <f t="shared" si="250"/>
        <v/>
      </c>
      <c r="J769" s="92" t="b">
        <f t="shared" si="251"/>
        <v>0</v>
      </c>
      <c r="K769" s="92" t="str">
        <f t="shared" si="252"/>
        <v/>
      </c>
      <c r="L769" s="92" t="b">
        <f>IF(C769="",FALSE,IFERROR(NOT(MATCH(C769,'Anställda och korttidsarbete'!$C:$C,0)&gt;0),TRUE))</f>
        <v>0</v>
      </c>
      <c r="M769" s="92" t="str">
        <f t="shared" si="253"/>
        <v/>
      </c>
      <c r="N769" s="92" t="b">
        <f t="shared" si="254"/>
        <v>0</v>
      </c>
      <c r="O769" s="92" t="str">
        <f t="shared" si="255"/>
        <v/>
      </c>
      <c r="P769" s="13" t="b">
        <f t="shared" si="256"/>
        <v>0</v>
      </c>
      <c r="Q769" s="92" t="str">
        <f t="shared" si="257"/>
        <v/>
      </c>
      <c r="R769" s="92" t="b">
        <f t="shared" si="258"/>
        <v>0</v>
      </c>
      <c r="S769" s="94" t="e">
        <f t="shared" si="242"/>
        <v>#VALUE!</v>
      </c>
      <c r="T769" s="94" t="e">
        <f t="shared" si="243"/>
        <v>#VALUE!</v>
      </c>
      <c r="U769" s="94" t="e">
        <f t="shared" si="244"/>
        <v>#VALUE!</v>
      </c>
      <c r="V769" s="95" t="e">
        <f t="shared" si="245"/>
        <v>#VALUE!</v>
      </c>
      <c r="W769" s="95" t="e">
        <f t="shared" si="259"/>
        <v>#VALUE!</v>
      </c>
      <c r="X769" s="95" t="b">
        <f t="shared" si="263"/>
        <v>0</v>
      </c>
      <c r="Y769" s="76" t="str">
        <f t="shared" si="246"/>
        <v/>
      </c>
      <c r="Z769" s="94" t="e" cm="1">
        <f t="array" aca="1" ref="Z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AA769" s="94" t="str">
        <f t="shared" si="247"/>
        <v/>
      </c>
      <c r="AB769" s="96" t="b">
        <f t="shared" si="248"/>
        <v>0</v>
      </c>
      <c r="AC769" s="195">
        <f t="shared" si="260"/>
        <v>0</v>
      </c>
      <c r="AD769" s="195">
        <f>SUMIF($C$14:C768,C769,$AC$14:AC768)</f>
        <v>0</v>
      </c>
      <c r="AE769" s="15">
        <f t="shared" si="261"/>
        <v>10000</v>
      </c>
      <c r="AF769" s="195">
        <f t="shared" si="262"/>
        <v>0</v>
      </c>
    </row>
    <row r="770" spans="1:32" s="30" customFormat="1" x14ac:dyDescent="0.25">
      <c r="A770" s="19">
        <v>756</v>
      </c>
      <c r="B770" s="20"/>
      <c r="C770" s="123"/>
      <c r="D770" s="20"/>
      <c r="E770" s="20"/>
      <c r="F770" s="20"/>
      <c r="G770" s="140"/>
      <c r="H770" s="197">
        <f t="shared" si="249"/>
        <v>0</v>
      </c>
      <c r="I770" s="135" t="str">
        <f t="shared" si="250"/>
        <v/>
      </c>
      <c r="J770" s="92" t="b">
        <f t="shared" si="251"/>
        <v>0</v>
      </c>
      <c r="K770" s="92" t="str">
        <f t="shared" si="252"/>
        <v/>
      </c>
      <c r="L770" s="92" t="b">
        <f>IF(C770="",FALSE,IFERROR(NOT(MATCH(C770,'Anställda och korttidsarbete'!$C:$C,0)&gt;0),TRUE))</f>
        <v>0</v>
      </c>
      <c r="M770" s="92" t="str">
        <f t="shared" si="253"/>
        <v/>
      </c>
      <c r="N770" s="92" t="b">
        <f t="shared" si="254"/>
        <v>0</v>
      </c>
      <c r="O770" s="92" t="str">
        <f t="shared" si="255"/>
        <v/>
      </c>
      <c r="P770" s="13" t="b">
        <f t="shared" si="256"/>
        <v>0</v>
      </c>
      <c r="Q770" s="92" t="str">
        <f t="shared" si="257"/>
        <v/>
      </c>
      <c r="R770" s="92" t="b">
        <f t="shared" si="258"/>
        <v>0</v>
      </c>
      <c r="S770" s="94" t="e">
        <f t="shared" si="242"/>
        <v>#VALUE!</v>
      </c>
      <c r="T770" s="94" t="e">
        <f t="shared" si="243"/>
        <v>#VALUE!</v>
      </c>
      <c r="U770" s="94" t="e">
        <f t="shared" si="244"/>
        <v>#VALUE!</v>
      </c>
      <c r="V770" s="95" t="e">
        <f t="shared" si="245"/>
        <v>#VALUE!</v>
      </c>
      <c r="W770" s="95" t="e">
        <f t="shared" si="259"/>
        <v>#VALUE!</v>
      </c>
      <c r="X770" s="95" t="b">
        <f t="shared" si="263"/>
        <v>0</v>
      </c>
      <c r="Y770" s="76" t="str">
        <f t="shared" si="246"/>
        <v/>
      </c>
      <c r="Z770" s="94" t="e" cm="1">
        <f t="array" aca="1" ref="Z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AA770" s="94" t="str">
        <f t="shared" si="247"/>
        <v/>
      </c>
      <c r="AB770" s="96" t="b">
        <f t="shared" si="248"/>
        <v>0</v>
      </c>
      <c r="AC770" s="195">
        <f t="shared" si="260"/>
        <v>0</v>
      </c>
      <c r="AD770" s="195">
        <f>SUMIF($C$14:C769,C770,$AC$14:AC769)</f>
        <v>0</v>
      </c>
      <c r="AE770" s="15">
        <f t="shared" si="261"/>
        <v>10000</v>
      </c>
      <c r="AF770" s="195">
        <f t="shared" si="262"/>
        <v>0</v>
      </c>
    </row>
    <row r="771" spans="1:32" s="30" customFormat="1" x14ac:dyDescent="0.25">
      <c r="A771" s="19">
        <v>757</v>
      </c>
      <c r="B771" s="20"/>
      <c r="C771" s="123"/>
      <c r="D771" s="20"/>
      <c r="E771" s="20"/>
      <c r="F771" s="20"/>
      <c r="G771" s="140"/>
      <c r="H771" s="197">
        <f t="shared" si="249"/>
        <v>0</v>
      </c>
      <c r="I771" s="135" t="str">
        <f t="shared" si="250"/>
        <v/>
      </c>
      <c r="J771" s="92" t="b">
        <f t="shared" si="251"/>
        <v>0</v>
      </c>
      <c r="K771" s="92" t="str">
        <f t="shared" si="252"/>
        <v/>
      </c>
      <c r="L771" s="92" t="b">
        <f>IF(C771="",FALSE,IFERROR(NOT(MATCH(C771,'Anställda och korttidsarbete'!$C:$C,0)&gt;0),TRUE))</f>
        <v>0</v>
      </c>
      <c r="M771" s="92" t="str">
        <f t="shared" si="253"/>
        <v/>
      </c>
      <c r="N771" s="92" t="b">
        <f t="shared" si="254"/>
        <v>0</v>
      </c>
      <c r="O771" s="92" t="str">
        <f t="shared" si="255"/>
        <v/>
      </c>
      <c r="P771" s="13" t="b">
        <f t="shared" si="256"/>
        <v>0</v>
      </c>
      <c r="Q771" s="92" t="str">
        <f t="shared" si="257"/>
        <v/>
      </c>
      <c r="R771" s="92" t="b">
        <f t="shared" si="258"/>
        <v>0</v>
      </c>
      <c r="S771" s="94" t="e">
        <f t="shared" si="242"/>
        <v>#VALUE!</v>
      </c>
      <c r="T771" s="94" t="e">
        <f t="shared" si="243"/>
        <v>#VALUE!</v>
      </c>
      <c r="U771" s="94" t="e">
        <f t="shared" si="244"/>
        <v>#VALUE!</v>
      </c>
      <c r="V771" s="95" t="e">
        <f t="shared" si="245"/>
        <v>#VALUE!</v>
      </c>
      <c r="W771" s="95" t="e">
        <f t="shared" si="259"/>
        <v>#VALUE!</v>
      </c>
      <c r="X771" s="95" t="b">
        <f t="shared" si="263"/>
        <v>0</v>
      </c>
      <c r="Y771" s="76" t="str">
        <f t="shared" si="246"/>
        <v/>
      </c>
      <c r="Z771" s="94" t="e" cm="1">
        <f t="array" aca="1" ref="Z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AA771" s="94" t="str">
        <f t="shared" si="247"/>
        <v/>
      </c>
      <c r="AB771" s="96" t="b">
        <f t="shared" si="248"/>
        <v>0</v>
      </c>
      <c r="AC771" s="195">
        <f t="shared" si="260"/>
        <v>0</v>
      </c>
      <c r="AD771" s="195">
        <f>SUMIF($C$14:C770,C771,$AC$14:AC770)</f>
        <v>0</v>
      </c>
      <c r="AE771" s="15">
        <f t="shared" si="261"/>
        <v>10000</v>
      </c>
      <c r="AF771" s="195">
        <f t="shared" si="262"/>
        <v>0</v>
      </c>
    </row>
    <row r="772" spans="1:32" s="30" customFormat="1" x14ac:dyDescent="0.25">
      <c r="A772" s="19">
        <v>758</v>
      </c>
      <c r="B772" s="20"/>
      <c r="C772" s="123"/>
      <c r="D772" s="20"/>
      <c r="E772" s="20"/>
      <c r="F772" s="20"/>
      <c r="G772" s="140"/>
      <c r="H772" s="197">
        <f t="shared" si="249"/>
        <v>0</v>
      </c>
      <c r="I772" s="135" t="str">
        <f t="shared" si="250"/>
        <v/>
      </c>
      <c r="J772" s="92" t="b">
        <f t="shared" si="251"/>
        <v>0</v>
      </c>
      <c r="K772" s="92" t="str">
        <f t="shared" si="252"/>
        <v/>
      </c>
      <c r="L772" s="92" t="b">
        <f>IF(C772="",FALSE,IFERROR(NOT(MATCH(C772,'Anställda och korttidsarbete'!$C:$C,0)&gt;0),TRUE))</f>
        <v>0</v>
      </c>
      <c r="M772" s="92" t="str">
        <f t="shared" si="253"/>
        <v/>
      </c>
      <c r="N772" s="92" t="b">
        <f t="shared" si="254"/>
        <v>0</v>
      </c>
      <c r="O772" s="92" t="str">
        <f t="shared" si="255"/>
        <v/>
      </c>
      <c r="P772" s="13" t="b">
        <f t="shared" si="256"/>
        <v>0</v>
      </c>
      <c r="Q772" s="92" t="str">
        <f t="shared" si="257"/>
        <v/>
      </c>
      <c r="R772" s="92" t="b">
        <f t="shared" si="258"/>
        <v>0</v>
      </c>
      <c r="S772" s="94" t="e">
        <f t="shared" si="242"/>
        <v>#VALUE!</v>
      </c>
      <c r="T772" s="94" t="e">
        <f t="shared" si="243"/>
        <v>#VALUE!</v>
      </c>
      <c r="U772" s="94" t="e">
        <f t="shared" si="244"/>
        <v>#VALUE!</v>
      </c>
      <c r="V772" s="95" t="e">
        <f t="shared" si="245"/>
        <v>#VALUE!</v>
      </c>
      <c r="W772" s="95" t="e">
        <f t="shared" si="259"/>
        <v>#VALUE!</v>
      </c>
      <c r="X772" s="95" t="b">
        <f t="shared" si="263"/>
        <v>0</v>
      </c>
      <c r="Y772" s="76" t="str">
        <f t="shared" si="246"/>
        <v/>
      </c>
      <c r="Z772" s="94" t="e" cm="1">
        <f t="array" aca="1" ref="Z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AA772" s="94" t="str">
        <f t="shared" si="247"/>
        <v/>
      </c>
      <c r="AB772" s="96" t="b">
        <f t="shared" si="248"/>
        <v>0</v>
      </c>
      <c r="AC772" s="195">
        <f t="shared" si="260"/>
        <v>0</v>
      </c>
      <c r="AD772" s="195">
        <f>SUMIF($C$14:C771,C772,$AC$14:AC771)</f>
        <v>0</v>
      </c>
      <c r="AE772" s="15">
        <f t="shared" si="261"/>
        <v>10000</v>
      </c>
      <c r="AF772" s="195">
        <f t="shared" si="262"/>
        <v>0</v>
      </c>
    </row>
    <row r="773" spans="1:32" s="30" customFormat="1" x14ac:dyDescent="0.25">
      <c r="A773" s="19">
        <v>759</v>
      </c>
      <c r="B773" s="20"/>
      <c r="C773" s="123"/>
      <c r="D773" s="20"/>
      <c r="E773" s="20"/>
      <c r="F773" s="20"/>
      <c r="G773" s="140"/>
      <c r="H773" s="197">
        <f t="shared" si="249"/>
        <v>0</v>
      </c>
      <c r="I773" s="135" t="str">
        <f t="shared" si="250"/>
        <v/>
      </c>
      <c r="J773" s="92" t="b">
        <f t="shared" si="251"/>
        <v>0</v>
      </c>
      <c r="K773" s="92" t="str">
        <f t="shared" si="252"/>
        <v/>
      </c>
      <c r="L773" s="92" t="b">
        <f>IF(C773="",FALSE,IFERROR(NOT(MATCH(C773,'Anställda och korttidsarbete'!$C:$C,0)&gt;0),TRUE))</f>
        <v>0</v>
      </c>
      <c r="M773" s="92" t="str">
        <f t="shared" si="253"/>
        <v/>
      </c>
      <c r="N773" s="92" t="b">
        <f t="shared" si="254"/>
        <v>0</v>
      </c>
      <c r="O773" s="92" t="str">
        <f t="shared" si="255"/>
        <v/>
      </c>
      <c r="P773" s="13" t="b">
        <f t="shared" si="256"/>
        <v>0</v>
      </c>
      <c r="Q773" s="92" t="str">
        <f t="shared" si="257"/>
        <v/>
      </c>
      <c r="R773" s="92" t="b">
        <f t="shared" si="258"/>
        <v>0</v>
      </c>
      <c r="S773" s="94" t="e">
        <f t="shared" si="242"/>
        <v>#VALUE!</v>
      </c>
      <c r="T773" s="94" t="e">
        <f t="shared" si="243"/>
        <v>#VALUE!</v>
      </c>
      <c r="U773" s="94" t="e">
        <f t="shared" si="244"/>
        <v>#VALUE!</v>
      </c>
      <c r="V773" s="95" t="e">
        <f t="shared" si="245"/>
        <v>#VALUE!</v>
      </c>
      <c r="W773" s="95" t="e">
        <f t="shared" si="259"/>
        <v>#VALUE!</v>
      </c>
      <c r="X773" s="95" t="b">
        <f t="shared" si="263"/>
        <v>0</v>
      </c>
      <c r="Y773" s="76" t="str">
        <f t="shared" si="246"/>
        <v/>
      </c>
      <c r="Z773" s="94" t="e" cm="1">
        <f t="array" aca="1" ref="Z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AA773" s="94" t="str">
        <f t="shared" si="247"/>
        <v/>
      </c>
      <c r="AB773" s="96" t="b">
        <f t="shared" si="248"/>
        <v>0</v>
      </c>
      <c r="AC773" s="195">
        <f t="shared" si="260"/>
        <v>0</v>
      </c>
      <c r="AD773" s="195">
        <f>SUMIF($C$14:C772,C773,$AC$14:AC772)</f>
        <v>0</v>
      </c>
      <c r="AE773" s="15">
        <f t="shared" si="261"/>
        <v>10000</v>
      </c>
      <c r="AF773" s="195">
        <f t="shared" si="262"/>
        <v>0</v>
      </c>
    </row>
    <row r="774" spans="1:32" s="30" customFormat="1" x14ac:dyDescent="0.25">
      <c r="A774" s="19">
        <v>760</v>
      </c>
      <c r="B774" s="20"/>
      <c r="C774" s="123"/>
      <c r="D774" s="20"/>
      <c r="E774" s="20"/>
      <c r="F774" s="20"/>
      <c r="G774" s="140"/>
      <c r="H774" s="197">
        <f t="shared" si="249"/>
        <v>0</v>
      </c>
      <c r="I774" s="135" t="str">
        <f t="shared" si="250"/>
        <v/>
      </c>
      <c r="J774" s="92" t="b">
        <f t="shared" si="251"/>
        <v>0</v>
      </c>
      <c r="K774" s="92" t="str">
        <f t="shared" si="252"/>
        <v/>
      </c>
      <c r="L774" s="92" t="b">
        <f>IF(C774="",FALSE,IFERROR(NOT(MATCH(C774,'Anställda och korttidsarbete'!$C:$C,0)&gt;0),TRUE))</f>
        <v>0</v>
      </c>
      <c r="M774" s="92" t="str">
        <f t="shared" si="253"/>
        <v/>
      </c>
      <c r="N774" s="92" t="b">
        <f t="shared" si="254"/>
        <v>0</v>
      </c>
      <c r="O774" s="92" t="str">
        <f t="shared" si="255"/>
        <v/>
      </c>
      <c r="P774" s="13" t="b">
        <f t="shared" si="256"/>
        <v>0</v>
      </c>
      <c r="Q774" s="92" t="str">
        <f t="shared" si="257"/>
        <v/>
      </c>
      <c r="R774" s="92" t="b">
        <f t="shared" si="258"/>
        <v>0</v>
      </c>
      <c r="S774" s="94" t="e">
        <f t="shared" si="242"/>
        <v>#VALUE!</v>
      </c>
      <c r="T774" s="94" t="e">
        <f t="shared" si="243"/>
        <v>#VALUE!</v>
      </c>
      <c r="U774" s="94" t="e">
        <f t="shared" si="244"/>
        <v>#VALUE!</v>
      </c>
      <c r="V774" s="95" t="e">
        <f t="shared" si="245"/>
        <v>#VALUE!</v>
      </c>
      <c r="W774" s="95" t="e">
        <f t="shared" si="259"/>
        <v>#VALUE!</v>
      </c>
      <c r="X774" s="95" t="b">
        <f t="shared" si="263"/>
        <v>0</v>
      </c>
      <c r="Y774" s="76" t="str">
        <f t="shared" si="246"/>
        <v/>
      </c>
      <c r="Z774" s="94" t="e" cm="1">
        <f t="array" aca="1" ref="Z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AA774" s="94" t="str">
        <f t="shared" si="247"/>
        <v/>
      </c>
      <c r="AB774" s="96" t="b">
        <f t="shared" si="248"/>
        <v>0</v>
      </c>
      <c r="AC774" s="195">
        <f t="shared" si="260"/>
        <v>0</v>
      </c>
      <c r="AD774" s="195">
        <f>SUMIF($C$14:C773,C774,$AC$14:AC773)</f>
        <v>0</v>
      </c>
      <c r="AE774" s="15">
        <f t="shared" si="261"/>
        <v>10000</v>
      </c>
      <c r="AF774" s="195">
        <f t="shared" si="262"/>
        <v>0</v>
      </c>
    </row>
    <row r="775" spans="1:32" s="30" customFormat="1" x14ac:dyDescent="0.25">
      <c r="A775" s="19">
        <v>761</v>
      </c>
      <c r="B775" s="20"/>
      <c r="C775" s="123"/>
      <c r="D775" s="20"/>
      <c r="E775" s="20"/>
      <c r="F775" s="20"/>
      <c r="G775" s="140"/>
      <c r="H775" s="197">
        <f t="shared" si="249"/>
        <v>0</v>
      </c>
      <c r="I775" s="135" t="str">
        <f t="shared" si="250"/>
        <v/>
      </c>
      <c r="J775" s="92" t="b">
        <f t="shared" si="251"/>
        <v>0</v>
      </c>
      <c r="K775" s="92" t="str">
        <f t="shared" si="252"/>
        <v/>
      </c>
      <c r="L775" s="92" t="b">
        <f>IF(C775="",FALSE,IFERROR(NOT(MATCH(C775,'Anställda och korttidsarbete'!$C:$C,0)&gt;0),TRUE))</f>
        <v>0</v>
      </c>
      <c r="M775" s="92" t="str">
        <f t="shared" si="253"/>
        <v/>
      </c>
      <c r="N775" s="92" t="b">
        <f t="shared" si="254"/>
        <v>0</v>
      </c>
      <c r="O775" s="92" t="str">
        <f t="shared" si="255"/>
        <v/>
      </c>
      <c r="P775" s="13" t="b">
        <f t="shared" si="256"/>
        <v>0</v>
      </c>
      <c r="Q775" s="92" t="str">
        <f t="shared" si="257"/>
        <v/>
      </c>
      <c r="R775" s="92" t="b">
        <f t="shared" si="258"/>
        <v>0</v>
      </c>
      <c r="S775" s="94" t="e">
        <f t="shared" si="242"/>
        <v>#VALUE!</v>
      </c>
      <c r="T775" s="94" t="e">
        <f t="shared" si="243"/>
        <v>#VALUE!</v>
      </c>
      <c r="U775" s="94" t="e">
        <f t="shared" si="244"/>
        <v>#VALUE!</v>
      </c>
      <c r="V775" s="95" t="e">
        <f t="shared" si="245"/>
        <v>#VALUE!</v>
      </c>
      <c r="W775" s="95" t="e">
        <f t="shared" si="259"/>
        <v>#VALUE!</v>
      </c>
      <c r="X775" s="95" t="b">
        <f t="shared" si="263"/>
        <v>0</v>
      </c>
      <c r="Y775" s="76" t="str">
        <f t="shared" si="246"/>
        <v/>
      </c>
      <c r="Z775" s="94" t="e" cm="1">
        <f t="array" aca="1" ref="Z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AA775" s="94" t="str">
        <f t="shared" si="247"/>
        <v/>
      </c>
      <c r="AB775" s="96" t="b">
        <f t="shared" si="248"/>
        <v>0</v>
      </c>
      <c r="AC775" s="195">
        <f t="shared" si="260"/>
        <v>0</v>
      </c>
      <c r="AD775" s="195">
        <f>SUMIF($C$14:C774,C775,$AC$14:AC774)</f>
        <v>0</v>
      </c>
      <c r="AE775" s="15">
        <f t="shared" si="261"/>
        <v>10000</v>
      </c>
      <c r="AF775" s="195">
        <f t="shared" si="262"/>
        <v>0</v>
      </c>
    </row>
    <row r="776" spans="1:32" s="30" customFormat="1" x14ac:dyDescent="0.25">
      <c r="A776" s="19">
        <v>762</v>
      </c>
      <c r="B776" s="20"/>
      <c r="C776" s="123"/>
      <c r="D776" s="20"/>
      <c r="E776" s="20"/>
      <c r="F776" s="20"/>
      <c r="G776" s="140"/>
      <c r="H776" s="197">
        <f t="shared" si="249"/>
        <v>0</v>
      </c>
      <c r="I776" s="135" t="str">
        <f t="shared" si="250"/>
        <v/>
      </c>
      <c r="J776" s="92" t="b">
        <f t="shared" si="251"/>
        <v>0</v>
      </c>
      <c r="K776" s="92" t="str">
        <f t="shared" si="252"/>
        <v/>
      </c>
      <c r="L776" s="92" t="b">
        <f>IF(C776="",FALSE,IFERROR(NOT(MATCH(C776,'Anställda och korttidsarbete'!$C:$C,0)&gt;0),TRUE))</f>
        <v>0</v>
      </c>
      <c r="M776" s="92" t="str">
        <f t="shared" si="253"/>
        <v/>
      </c>
      <c r="N776" s="92" t="b">
        <f t="shared" si="254"/>
        <v>0</v>
      </c>
      <c r="O776" s="92" t="str">
        <f t="shared" si="255"/>
        <v/>
      </c>
      <c r="P776" s="13" t="b">
        <f t="shared" si="256"/>
        <v>0</v>
      </c>
      <c r="Q776" s="92" t="str">
        <f t="shared" si="257"/>
        <v/>
      </c>
      <c r="R776" s="92" t="b">
        <f t="shared" si="258"/>
        <v>0</v>
      </c>
      <c r="S776" s="94" t="e">
        <f t="shared" si="242"/>
        <v>#VALUE!</v>
      </c>
      <c r="T776" s="94" t="e">
        <f t="shared" si="243"/>
        <v>#VALUE!</v>
      </c>
      <c r="U776" s="94" t="e">
        <f t="shared" si="244"/>
        <v>#VALUE!</v>
      </c>
      <c r="V776" s="95" t="e">
        <f t="shared" si="245"/>
        <v>#VALUE!</v>
      </c>
      <c r="W776" s="95" t="e">
        <f t="shared" si="259"/>
        <v>#VALUE!</v>
      </c>
      <c r="X776" s="95" t="b">
        <f t="shared" si="263"/>
        <v>0</v>
      </c>
      <c r="Y776" s="76" t="str">
        <f t="shared" si="246"/>
        <v/>
      </c>
      <c r="Z776" s="94" t="e" cm="1">
        <f t="array" aca="1" ref="Z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AA776" s="94" t="str">
        <f t="shared" si="247"/>
        <v/>
      </c>
      <c r="AB776" s="96" t="b">
        <f t="shared" si="248"/>
        <v>0</v>
      </c>
      <c r="AC776" s="195">
        <f t="shared" si="260"/>
        <v>0</v>
      </c>
      <c r="AD776" s="195">
        <f>SUMIF($C$14:C775,C776,$AC$14:AC775)</f>
        <v>0</v>
      </c>
      <c r="AE776" s="15">
        <f t="shared" si="261"/>
        <v>10000</v>
      </c>
      <c r="AF776" s="195">
        <f t="shared" si="262"/>
        <v>0</v>
      </c>
    </row>
    <row r="777" spans="1:32" s="30" customFormat="1" x14ac:dyDescent="0.25">
      <c r="A777" s="19">
        <v>763</v>
      </c>
      <c r="B777" s="20"/>
      <c r="C777" s="123"/>
      <c r="D777" s="20"/>
      <c r="E777" s="20"/>
      <c r="F777" s="20"/>
      <c r="G777" s="140"/>
      <c r="H777" s="197">
        <f t="shared" si="249"/>
        <v>0</v>
      </c>
      <c r="I777" s="135" t="str">
        <f t="shared" si="250"/>
        <v/>
      </c>
      <c r="J777" s="92" t="b">
        <f t="shared" si="251"/>
        <v>0</v>
      </c>
      <c r="K777" s="92" t="str">
        <f t="shared" si="252"/>
        <v/>
      </c>
      <c r="L777" s="92" t="b">
        <f>IF(C777="",FALSE,IFERROR(NOT(MATCH(C777,'Anställda och korttidsarbete'!$C:$C,0)&gt;0),TRUE))</f>
        <v>0</v>
      </c>
      <c r="M777" s="92" t="str">
        <f t="shared" si="253"/>
        <v/>
      </c>
      <c r="N777" s="92" t="b">
        <f t="shared" si="254"/>
        <v>0</v>
      </c>
      <c r="O777" s="92" t="str">
        <f t="shared" si="255"/>
        <v/>
      </c>
      <c r="P777" s="13" t="b">
        <f t="shared" si="256"/>
        <v>0</v>
      </c>
      <c r="Q777" s="92" t="str">
        <f t="shared" si="257"/>
        <v/>
      </c>
      <c r="R777" s="92" t="b">
        <f t="shared" si="258"/>
        <v>0</v>
      </c>
      <c r="S777" s="94" t="e">
        <f t="shared" si="242"/>
        <v>#VALUE!</v>
      </c>
      <c r="T777" s="94" t="e">
        <f t="shared" si="243"/>
        <v>#VALUE!</v>
      </c>
      <c r="U777" s="94" t="e">
        <f t="shared" si="244"/>
        <v>#VALUE!</v>
      </c>
      <c r="V777" s="95" t="e">
        <f t="shared" si="245"/>
        <v>#VALUE!</v>
      </c>
      <c r="W777" s="95" t="e">
        <f t="shared" si="259"/>
        <v>#VALUE!</v>
      </c>
      <c r="X777" s="95" t="b">
        <f t="shared" si="263"/>
        <v>0</v>
      </c>
      <c r="Y777" s="76" t="str">
        <f t="shared" si="246"/>
        <v/>
      </c>
      <c r="Z777" s="94" t="e" cm="1">
        <f t="array" aca="1" ref="Z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AA777" s="94" t="str">
        <f t="shared" si="247"/>
        <v/>
      </c>
      <c r="AB777" s="96" t="b">
        <f t="shared" si="248"/>
        <v>0</v>
      </c>
      <c r="AC777" s="195">
        <f t="shared" si="260"/>
        <v>0</v>
      </c>
      <c r="AD777" s="195">
        <f>SUMIF($C$14:C776,C777,$AC$14:AC776)</f>
        <v>0</v>
      </c>
      <c r="AE777" s="15">
        <f t="shared" si="261"/>
        <v>10000</v>
      </c>
      <c r="AF777" s="195">
        <f t="shared" si="262"/>
        <v>0</v>
      </c>
    </row>
    <row r="778" spans="1:32" s="30" customFormat="1" x14ac:dyDescent="0.25">
      <c r="A778" s="19">
        <v>764</v>
      </c>
      <c r="B778" s="20"/>
      <c r="C778" s="123"/>
      <c r="D778" s="20"/>
      <c r="E778" s="20"/>
      <c r="F778" s="20"/>
      <c r="G778" s="140"/>
      <c r="H778" s="197">
        <f t="shared" si="249"/>
        <v>0</v>
      </c>
      <c r="I778" s="135" t="str">
        <f t="shared" si="250"/>
        <v/>
      </c>
      <c r="J778" s="92" t="b">
        <f t="shared" si="251"/>
        <v>0</v>
      </c>
      <c r="K778" s="92" t="str">
        <f t="shared" si="252"/>
        <v/>
      </c>
      <c r="L778" s="92" t="b">
        <f>IF(C778="",FALSE,IFERROR(NOT(MATCH(C778,'Anställda och korttidsarbete'!$C:$C,0)&gt;0),TRUE))</f>
        <v>0</v>
      </c>
      <c r="M778" s="92" t="str">
        <f t="shared" si="253"/>
        <v/>
      </c>
      <c r="N778" s="92" t="b">
        <f t="shared" si="254"/>
        <v>0</v>
      </c>
      <c r="O778" s="92" t="str">
        <f t="shared" si="255"/>
        <v/>
      </c>
      <c r="P778" s="13" t="b">
        <f t="shared" si="256"/>
        <v>0</v>
      </c>
      <c r="Q778" s="92" t="str">
        <f t="shared" si="257"/>
        <v/>
      </c>
      <c r="R778" s="92" t="b">
        <f t="shared" si="258"/>
        <v>0</v>
      </c>
      <c r="S778" s="94" t="e">
        <f t="shared" si="242"/>
        <v>#VALUE!</v>
      </c>
      <c r="T778" s="94" t="e">
        <f t="shared" si="243"/>
        <v>#VALUE!</v>
      </c>
      <c r="U778" s="94" t="e">
        <f t="shared" si="244"/>
        <v>#VALUE!</v>
      </c>
      <c r="V778" s="95" t="e">
        <f t="shared" si="245"/>
        <v>#VALUE!</v>
      </c>
      <c r="W778" s="95" t="e">
        <f t="shared" si="259"/>
        <v>#VALUE!</v>
      </c>
      <c r="X778" s="95" t="b">
        <f t="shared" si="263"/>
        <v>0</v>
      </c>
      <c r="Y778" s="76" t="str">
        <f t="shared" si="246"/>
        <v/>
      </c>
      <c r="Z778" s="94" t="e" cm="1">
        <f t="array" aca="1" ref="Z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AA778" s="94" t="str">
        <f t="shared" si="247"/>
        <v/>
      </c>
      <c r="AB778" s="96" t="b">
        <f t="shared" si="248"/>
        <v>0</v>
      </c>
      <c r="AC778" s="195">
        <f t="shared" si="260"/>
        <v>0</v>
      </c>
      <c r="AD778" s="195">
        <f>SUMIF($C$14:C777,C778,$AC$14:AC777)</f>
        <v>0</v>
      </c>
      <c r="AE778" s="15">
        <f t="shared" si="261"/>
        <v>10000</v>
      </c>
      <c r="AF778" s="195">
        <f t="shared" si="262"/>
        <v>0</v>
      </c>
    </row>
    <row r="779" spans="1:32" s="30" customFormat="1" x14ac:dyDescent="0.25">
      <c r="A779" s="19">
        <v>765</v>
      </c>
      <c r="B779" s="20"/>
      <c r="C779" s="123"/>
      <c r="D779" s="20"/>
      <c r="E779" s="20"/>
      <c r="F779" s="20"/>
      <c r="G779" s="140"/>
      <c r="H779" s="197">
        <f t="shared" si="249"/>
        <v>0</v>
      </c>
      <c r="I779" s="135" t="str">
        <f t="shared" si="250"/>
        <v/>
      </c>
      <c r="J779" s="92" t="b">
        <f t="shared" si="251"/>
        <v>0</v>
      </c>
      <c r="K779" s="92" t="str">
        <f t="shared" si="252"/>
        <v/>
      </c>
      <c r="L779" s="92" t="b">
        <f>IF(C779="",FALSE,IFERROR(NOT(MATCH(C779,'Anställda och korttidsarbete'!$C:$C,0)&gt;0),TRUE))</f>
        <v>0</v>
      </c>
      <c r="M779" s="92" t="str">
        <f t="shared" si="253"/>
        <v/>
      </c>
      <c r="N779" s="92" t="b">
        <f t="shared" si="254"/>
        <v>0</v>
      </c>
      <c r="O779" s="92" t="str">
        <f t="shared" si="255"/>
        <v/>
      </c>
      <c r="P779" s="13" t="b">
        <f t="shared" si="256"/>
        <v>0</v>
      </c>
      <c r="Q779" s="92" t="str">
        <f t="shared" si="257"/>
        <v/>
      </c>
      <c r="R779" s="92" t="b">
        <f t="shared" si="258"/>
        <v>0</v>
      </c>
      <c r="S779" s="94" t="e">
        <f t="shared" si="242"/>
        <v>#VALUE!</v>
      </c>
      <c r="T779" s="94" t="e">
        <f t="shared" si="243"/>
        <v>#VALUE!</v>
      </c>
      <c r="U779" s="94" t="e">
        <f t="shared" si="244"/>
        <v>#VALUE!</v>
      </c>
      <c r="V779" s="95" t="e">
        <f t="shared" si="245"/>
        <v>#VALUE!</v>
      </c>
      <c r="W779" s="95" t="e">
        <f t="shared" si="259"/>
        <v>#VALUE!</v>
      </c>
      <c r="X779" s="95" t="b">
        <f t="shared" si="263"/>
        <v>0</v>
      </c>
      <c r="Y779" s="76" t="str">
        <f t="shared" si="246"/>
        <v/>
      </c>
      <c r="Z779" s="94" t="e" cm="1">
        <f t="array" aca="1" ref="Z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AA779" s="94" t="str">
        <f t="shared" si="247"/>
        <v/>
      </c>
      <c r="AB779" s="96" t="b">
        <f t="shared" si="248"/>
        <v>0</v>
      </c>
      <c r="AC779" s="195">
        <f t="shared" si="260"/>
        <v>0</v>
      </c>
      <c r="AD779" s="195">
        <f>SUMIF($C$14:C778,C779,$AC$14:AC778)</f>
        <v>0</v>
      </c>
      <c r="AE779" s="15">
        <f t="shared" si="261"/>
        <v>10000</v>
      </c>
      <c r="AF779" s="195">
        <f t="shared" si="262"/>
        <v>0</v>
      </c>
    </row>
    <row r="780" spans="1:32" s="30" customFormat="1" x14ac:dyDescent="0.25">
      <c r="A780" s="19">
        <v>766</v>
      </c>
      <c r="B780" s="20"/>
      <c r="C780" s="123"/>
      <c r="D780" s="20"/>
      <c r="E780" s="20"/>
      <c r="F780" s="20"/>
      <c r="G780" s="140"/>
      <c r="H780" s="197">
        <f t="shared" si="249"/>
        <v>0</v>
      </c>
      <c r="I780" s="135" t="str">
        <f t="shared" si="250"/>
        <v/>
      </c>
      <c r="J780" s="92" t="b">
        <f t="shared" si="251"/>
        <v>0</v>
      </c>
      <c r="K780" s="92" t="str">
        <f t="shared" si="252"/>
        <v/>
      </c>
      <c r="L780" s="92" t="b">
        <f>IF(C780="",FALSE,IFERROR(NOT(MATCH(C780,'Anställda och korttidsarbete'!$C:$C,0)&gt;0),TRUE))</f>
        <v>0</v>
      </c>
      <c r="M780" s="92" t="str">
        <f t="shared" si="253"/>
        <v/>
      </c>
      <c r="N780" s="92" t="b">
        <f t="shared" si="254"/>
        <v>0</v>
      </c>
      <c r="O780" s="92" t="str">
        <f t="shared" si="255"/>
        <v/>
      </c>
      <c r="P780" s="13" t="b">
        <f t="shared" si="256"/>
        <v>0</v>
      </c>
      <c r="Q780" s="92" t="str">
        <f t="shared" si="257"/>
        <v/>
      </c>
      <c r="R780" s="92" t="b">
        <f t="shared" si="258"/>
        <v>0</v>
      </c>
      <c r="S780" s="94" t="e">
        <f t="shared" si="242"/>
        <v>#VALUE!</v>
      </c>
      <c r="T780" s="94" t="e">
        <f t="shared" si="243"/>
        <v>#VALUE!</v>
      </c>
      <c r="U780" s="94" t="e">
        <f t="shared" si="244"/>
        <v>#VALUE!</v>
      </c>
      <c r="V780" s="95" t="e">
        <f t="shared" si="245"/>
        <v>#VALUE!</v>
      </c>
      <c r="W780" s="95" t="e">
        <f t="shared" si="259"/>
        <v>#VALUE!</v>
      </c>
      <c r="X780" s="95" t="b">
        <f t="shared" si="263"/>
        <v>0</v>
      </c>
      <c r="Y780" s="76" t="str">
        <f t="shared" si="246"/>
        <v/>
      </c>
      <c r="Z780" s="94" t="e" cm="1">
        <f t="array" aca="1" ref="Z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AA780" s="94" t="str">
        <f t="shared" si="247"/>
        <v/>
      </c>
      <c r="AB780" s="96" t="b">
        <f t="shared" si="248"/>
        <v>0</v>
      </c>
      <c r="AC780" s="195">
        <f t="shared" si="260"/>
        <v>0</v>
      </c>
      <c r="AD780" s="195">
        <f>SUMIF($C$14:C779,C780,$AC$14:AC779)</f>
        <v>0</v>
      </c>
      <c r="AE780" s="15">
        <f t="shared" si="261"/>
        <v>10000</v>
      </c>
      <c r="AF780" s="195">
        <f t="shared" si="262"/>
        <v>0</v>
      </c>
    </row>
    <row r="781" spans="1:32" s="30" customFormat="1" x14ac:dyDescent="0.25">
      <c r="A781" s="19">
        <v>767</v>
      </c>
      <c r="B781" s="20"/>
      <c r="C781" s="123"/>
      <c r="D781" s="20"/>
      <c r="E781" s="20"/>
      <c r="F781" s="20"/>
      <c r="G781" s="140"/>
      <c r="H781" s="197">
        <f t="shared" si="249"/>
        <v>0</v>
      </c>
      <c r="I781" s="135" t="str">
        <f t="shared" si="250"/>
        <v/>
      </c>
      <c r="J781" s="92" t="b">
        <f t="shared" si="251"/>
        <v>0</v>
      </c>
      <c r="K781" s="92" t="str">
        <f t="shared" si="252"/>
        <v/>
      </c>
      <c r="L781" s="92" t="b">
        <f>IF(C781="",FALSE,IFERROR(NOT(MATCH(C781,'Anställda och korttidsarbete'!$C:$C,0)&gt;0),TRUE))</f>
        <v>0</v>
      </c>
      <c r="M781" s="92" t="str">
        <f t="shared" si="253"/>
        <v/>
      </c>
      <c r="N781" s="92" t="b">
        <f t="shared" si="254"/>
        <v>0</v>
      </c>
      <c r="O781" s="92" t="str">
        <f t="shared" si="255"/>
        <v/>
      </c>
      <c r="P781" s="13" t="b">
        <f t="shared" si="256"/>
        <v>0</v>
      </c>
      <c r="Q781" s="92" t="str">
        <f t="shared" si="257"/>
        <v/>
      </c>
      <c r="R781" s="92" t="b">
        <f t="shared" si="258"/>
        <v>0</v>
      </c>
      <c r="S781" s="94" t="e">
        <f t="shared" si="242"/>
        <v>#VALUE!</v>
      </c>
      <c r="T781" s="94" t="e">
        <f t="shared" si="243"/>
        <v>#VALUE!</v>
      </c>
      <c r="U781" s="94" t="e">
        <f t="shared" si="244"/>
        <v>#VALUE!</v>
      </c>
      <c r="V781" s="95" t="e">
        <f t="shared" si="245"/>
        <v>#VALUE!</v>
      </c>
      <c r="W781" s="95" t="e">
        <f t="shared" si="259"/>
        <v>#VALUE!</v>
      </c>
      <c r="X781" s="95" t="b">
        <f t="shared" si="263"/>
        <v>0</v>
      </c>
      <c r="Y781" s="76" t="str">
        <f t="shared" si="246"/>
        <v/>
      </c>
      <c r="Z781" s="94" t="e" cm="1">
        <f t="array" aca="1" ref="Z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AA781" s="94" t="str">
        <f t="shared" si="247"/>
        <v/>
      </c>
      <c r="AB781" s="96" t="b">
        <f t="shared" si="248"/>
        <v>0</v>
      </c>
      <c r="AC781" s="195">
        <f t="shared" si="260"/>
        <v>0</v>
      </c>
      <c r="AD781" s="195">
        <f>SUMIF($C$14:C780,C781,$AC$14:AC780)</f>
        <v>0</v>
      </c>
      <c r="AE781" s="15">
        <f t="shared" si="261"/>
        <v>10000</v>
      </c>
      <c r="AF781" s="195">
        <f t="shared" si="262"/>
        <v>0</v>
      </c>
    </row>
    <row r="782" spans="1:32" s="30" customFormat="1" x14ac:dyDescent="0.25">
      <c r="A782" s="19">
        <v>768</v>
      </c>
      <c r="B782" s="20"/>
      <c r="C782" s="123"/>
      <c r="D782" s="20"/>
      <c r="E782" s="20"/>
      <c r="F782" s="20"/>
      <c r="G782" s="140"/>
      <c r="H782" s="197">
        <f t="shared" si="249"/>
        <v>0</v>
      </c>
      <c r="I782" s="135" t="str">
        <f t="shared" si="250"/>
        <v/>
      </c>
      <c r="J782" s="92" t="b">
        <f t="shared" si="251"/>
        <v>0</v>
      </c>
      <c r="K782" s="92" t="str">
        <f t="shared" si="252"/>
        <v/>
      </c>
      <c r="L782" s="92" t="b">
        <f>IF(C782="",FALSE,IFERROR(NOT(MATCH(C782,'Anställda och korttidsarbete'!$C:$C,0)&gt;0),TRUE))</f>
        <v>0</v>
      </c>
      <c r="M782" s="92" t="str">
        <f t="shared" si="253"/>
        <v/>
      </c>
      <c r="N782" s="92" t="b">
        <f t="shared" si="254"/>
        <v>0</v>
      </c>
      <c r="O782" s="92" t="str">
        <f t="shared" si="255"/>
        <v/>
      </c>
      <c r="P782" s="13" t="b">
        <f t="shared" si="256"/>
        <v>0</v>
      </c>
      <c r="Q782" s="92" t="str">
        <f t="shared" si="257"/>
        <v/>
      </c>
      <c r="R782" s="92" t="b">
        <f t="shared" si="258"/>
        <v>0</v>
      </c>
      <c r="S782" s="94" t="e">
        <f t="shared" si="242"/>
        <v>#VALUE!</v>
      </c>
      <c r="T782" s="94" t="e">
        <f t="shared" si="243"/>
        <v>#VALUE!</v>
      </c>
      <c r="U782" s="94" t="e">
        <f t="shared" si="244"/>
        <v>#VALUE!</v>
      </c>
      <c r="V782" s="95" t="e">
        <f t="shared" si="245"/>
        <v>#VALUE!</v>
      </c>
      <c r="W782" s="95" t="e">
        <f t="shared" si="259"/>
        <v>#VALUE!</v>
      </c>
      <c r="X782" s="95" t="b">
        <f t="shared" si="263"/>
        <v>0</v>
      </c>
      <c r="Y782" s="76" t="str">
        <f t="shared" si="246"/>
        <v/>
      </c>
      <c r="Z782" s="94" t="e" cm="1">
        <f t="array" aca="1" ref="Z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AA782" s="94" t="str">
        <f t="shared" si="247"/>
        <v/>
      </c>
      <c r="AB782" s="96" t="b">
        <f t="shared" si="248"/>
        <v>0</v>
      </c>
      <c r="AC782" s="195">
        <f t="shared" si="260"/>
        <v>0</v>
      </c>
      <c r="AD782" s="195">
        <f>SUMIF($C$14:C781,C782,$AC$14:AC781)</f>
        <v>0</v>
      </c>
      <c r="AE782" s="15">
        <f t="shared" si="261"/>
        <v>10000</v>
      </c>
      <c r="AF782" s="195">
        <f t="shared" si="262"/>
        <v>0</v>
      </c>
    </row>
    <row r="783" spans="1:32" s="30" customFormat="1" x14ac:dyDescent="0.25">
      <c r="A783" s="19">
        <v>769</v>
      </c>
      <c r="B783" s="20"/>
      <c r="C783" s="123"/>
      <c r="D783" s="20"/>
      <c r="E783" s="20"/>
      <c r="F783" s="20"/>
      <c r="G783" s="140"/>
      <c r="H783" s="197">
        <f t="shared" si="249"/>
        <v>0</v>
      </c>
      <c r="I783" s="135" t="str">
        <f t="shared" si="250"/>
        <v/>
      </c>
      <c r="J783" s="92" t="b">
        <f t="shared" si="251"/>
        <v>0</v>
      </c>
      <c r="K783" s="92" t="str">
        <f t="shared" si="252"/>
        <v/>
      </c>
      <c r="L783" s="92" t="b">
        <f>IF(C783="",FALSE,IFERROR(NOT(MATCH(C783,'Anställda och korttidsarbete'!$C:$C,0)&gt;0),TRUE))</f>
        <v>0</v>
      </c>
      <c r="M783" s="92" t="str">
        <f t="shared" si="253"/>
        <v/>
      </c>
      <c r="N783" s="92" t="b">
        <f t="shared" si="254"/>
        <v>0</v>
      </c>
      <c r="O783" s="92" t="str">
        <f t="shared" si="255"/>
        <v/>
      </c>
      <c r="P783" s="13" t="b">
        <f t="shared" si="256"/>
        <v>0</v>
      </c>
      <c r="Q783" s="92" t="str">
        <f t="shared" si="257"/>
        <v/>
      </c>
      <c r="R783" s="92" t="b">
        <f t="shared" si="258"/>
        <v>0</v>
      </c>
      <c r="S783" s="94" t="e">
        <f t="shared" ref="S783:S846" si="264">VALUE(LEFT(C783,2))</f>
        <v>#VALUE!</v>
      </c>
      <c r="T783" s="94" t="e">
        <f t="shared" ref="T783:T846" si="265">VALUE(MID(C783,3,2))</f>
        <v>#VALUE!</v>
      </c>
      <c r="U783" s="94" t="e">
        <f t="shared" ref="U783:U846" si="266">TEXT(IF(VALUE(MID(C783,5,2))&gt;31,MID(C783,5,2)-60,VALUE(MID(C783,5,2))),"00")</f>
        <v>#VALUE!</v>
      </c>
      <c r="V783" s="95" t="e">
        <f t="shared" ref="V783:V846" si="267">DATEVALUE(IF(VALUE(LEFT(C783,2))&lt;20,20,19)&amp;TEXT(S783,"00")&amp;"/"&amp;T783&amp;"/"&amp;U783)</f>
        <v>#VALUE!</v>
      </c>
      <c r="W783" s="95" t="e">
        <f t="shared" si="259"/>
        <v>#VALUE!</v>
      </c>
      <c r="X783" s="95" t="b">
        <f t="shared" si="263"/>
        <v>0</v>
      </c>
      <c r="Y783" s="76" t="str">
        <f t="shared" ref="Y783:Y846" si="268">RIGHT(C783,1)</f>
        <v/>
      </c>
      <c r="Z783" s="94" t="e" cm="1">
        <f t="array" aca="1" ref="Z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AA783" s="94" t="str">
        <f t="shared" ref="AA783:AA846" si="269">IF(C783="","",Z783=Y783)</f>
        <v/>
      </c>
      <c r="AB783" s="96" t="b">
        <f t="shared" ref="AB783:AB846" si="270">IFERROR(NOT(IF(OR(C783&lt;&gt;"",B783&lt;&gt;""),AND(X783,AA783),TRUE)),TRUE)</f>
        <v>0</v>
      </c>
      <c r="AC783" s="195">
        <f t="shared" si="260"/>
        <v>0</v>
      </c>
      <c r="AD783" s="195">
        <f>SUMIF($C$14:C782,C783,$AC$14:AC782)</f>
        <v>0</v>
      </c>
      <c r="AE783" s="15">
        <f t="shared" si="261"/>
        <v>10000</v>
      </c>
      <c r="AF783" s="195">
        <f t="shared" si="262"/>
        <v>0</v>
      </c>
    </row>
    <row r="784" spans="1:32" s="30" customFormat="1" x14ac:dyDescent="0.25">
      <c r="A784" s="19">
        <v>770</v>
      </c>
      <c r="B784" s="20"/>
      <c r="C784" s="123"/>
      <c r="D784" s="20"/>
      <c r="E784" s="20"/>
      <c r="F784" s="20"/>
      <c r="G784" s="140"/>
      <c r="H784" s="197">
        <f t="shared" ref="H784:H847" si="271">IF(R784,0,IF(ROUNDUP(AF784,0)&lt;0,0,ROUNDUP(AF784,0)))</f>
        <v>0</v>
      </c>
      <c r="I784" s="135" t="str">
        <f t="shared" ref="I784:I847" si="272">IF(K784="","",K784&amp;". ")&amp;IF(M784="","",M784&amp;". ")&amp;IF(O784="","",O784&amp;". ")</f>
        <v/>
      </c>
      <c r="J784" s="92" t="b">
        <f t="shared" ref="J784:J847" si="273">AB784</f>
        <v>0</v>
      </c>
      <c r="K784" s="92" t="str">
        <f t="shared" ref="K784:K847" si="274">IF(J784,$K$13,"")</f>
        <v/>
      </c>
      <c r="L784" s="92" t="b">
        <f>IF(C784="",FALSE,IFERROR(NOT(MATCH(C784,'Anställda och korttidsarbete'!$C:$C,0)&gt;0),TRUE))</f>
        <v>0</v>
      </c>
      <c r="M784" s="92" t="str">
        <f t="shared" ref="M784:M847" si="275">IF(L784,$M$13,"")</f>
        <v/>
      </c>
      <c r="N784" s="92" t="b">
        <f t="shared" ref="N784:N847" si="276">IF(AC784&lt;&gt;AF784,TRUE,FALSE)</f>
        <v>0</v>
      </c>
      <c r="O784" s="92" t="str">
        <f t="shared" ref="O784:O847" si="277">IF(N784,$O$13,"")</f>
        <v/>
      </c>
      <c r="P784" s="13" t="b">
        <f t="shared" ref="P784:P847" si="278">AND(COUNTA(B784:G784)&gt;0,OR(B784="",C784="",D784="",E784="",F784="",G784=""))</f>
        <v>0</v>
      </c>
      <c r="Q784" s="92" t="str">
        <f t="shared" ref="Q784:Q847" si="279">IF(P784,Q$13,"")</f>
        <v/>
      </c>
      <c r="R784" s="92" t="b">
        <f t="shared" ref="R784:R847" si="280">OR(J784,L784,P784)</f>
        <v>0</v>
      </c>
      <c r="S784" s="94" t="e">
        <f t="shared" si="264"/>
        <v>#VALUE!</v>
      </c>
      <c r="T784" s="94" t="e">
        <f t="shared" si="265"/>
        <v>#VALUE!</v>
      </c>
      <c r="U784" s="94" t="e">
        <f t="shared" si="266"/>
        <v>#VALUE!</v>
      </c>
      <c r="V784" s="95" t="e">
        <f t="shared" si="267"/>
        <v>#VALUE!</v>
      </c>
      <c r="W784" s="95" t="e">
        <f t="shared" ref="W784:W847" si="281">DATE(S784,T784,U784)</f>
        <v>#VALUE!</v>
      </c>
      <c r="X784" s="95" t="b">
        <f t="shared" si="263"/>
        <v>0</v>
      </c>
      <c r="Y784" s="76" t="str">
        <f t="shared" si="268"/>
        <v/>
      </c>
      <c r="Z784" s="94" t="e" cm="1">
        <f t="array" aca="1" ref="Z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AA784" s="94" t="str">
        <f t="shared" si="269"/>
        <v/>
      </c>
      <c r="AB784" s="96" t="b">
        <f t="shared" si="270"/>
        <v>0</v>
      </c>
      <c r="AC784" s="195">
        <f t="shared" ref="AC784:AC847" si="282">MIN(G784*60%,10000)</f>
        <v>0</v>
      </c>
      <c r="AD784" s="195">
        <f>SUMIF($C$14:C783,C784,$AC$14:AC783)</f>
        <v>0</v>
      </c>
      <c r="AE784" s="15">
        <f t="shared" ref="AE784:AE847" si="283">10000-AD784</f>
        <v>10000</v>
      </c>
      <c r="AF784" s="195">
        <f t="shared" ref="AF784:AF847" si="284">IF(AE784=10000,AC784,MIN(AE784,AC784))</f>
        <v>0</v>
      </c>
    </row>
    <row r="785" spans="1:32" s="30" customFormat="1" x14ac:dyDescent="0.25">
      <c r="A785" s="19">
        <v>771</v>
      </c>
      <c r="B785" s="20"/>
      <c r="C785" s="123"/>
      <c r="D785" s="20"/>
      <c r="E785" s="20"/>
      <c r="F785" s="20"/>
      <c r="G785" s="140"/>
      <c r="H785" s="197">
        <f t="shared" si="271"/>
        <v>0</v>
      </c>
      <c r="I785" s="135" t="str">
        <f t="shared" si="272"/>
        <v/>
      </c>
      <c r="J785" s="92" t="b">
        <f t="shared" si="273"/>
        <v>0</v>
      </c>
      <c r="K785" s="92" t="str">
        <f t="shared" si="274"/>
        <v/>
      </c>
      <c r="L785" s="92" t="b">
        <f>IF(C785="",FALSE,IFERROR(NOT(MATCH(C785,'Anställda och korttidsarbete'!$C:$C,0)&gt;0),TRUE))</f>
        <v>0</v>
      </c>
      <c r="M785" s="92" t="str">
        <f t="shared" si="275"/>
        <v/>
      </c>
      <c r="N785" s="92" t="b">
        <f t="shared" si="276"/>
        <v>0</v>
      </c>
      <c r="O785" s="92" t="str">
        <f t="shared" si="277"/>
        <v/>
      </c>
      <c r="P785" s="13" t="b">
        <f t="shared" si="278"/>
        <v>0</v>
      </c>
      <c r="Q785" s="92" t="str">
        <f t="shared" si="279"/>
        <v/>
      </c>
      <c r="R785" s="92" t="b">
        <f t="shared" si="280"/>
        <v>0</v>
      </c>
      <c r="S785" s="94" t="e">
        <f t="shared" si="264"/>
        <v>#VALUE!</v>
      </c>
      <c r="T785" s="94" t="e">
        <f t="shared" si="265"/>
        <v>#VALUE!</v>
      </c>
      <c r="U785" s="94" t="e">
        <f t="shared" si="266"/>
        <v>#VALUE!</v>
      </c>
      <c r="V785" s="95" t="e">
        <f t="shared" si="267"/>
        <v>#VALUE!</v>
      </c>
      <c r="W785" s="95" t="e">
        <f t="shared" si="281"/>
        <v>#VALUE!</v>
      </c>
      <c r="X785" s="95" t="b">
        <f t="shared" ref="X785:X848" si="285">NOT(ISERR(AND(T785&lt;13,VALUE(U785)&lt;31,V785=W785)))</f>
        <v>0</v>
      </c>
      <c r="Y785" s="76" t="str">
        <f t="shared" si="268"/>
        <v/>
      </c>
      <c r="Z785" s="94" t="e" cm="1">
        <f t="array" aca="1" ref="Z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AA785" s="94" t="str">
        <f t="shared" si="269"/>
        <v/>
      </c>
      <c r="AB785" s="96" t="b">
        <f t="shared" si="270"/>
        <v>0</v>
      </c>
      <c r="AC785" s="195">
        <f t="shared" si="282"/>
        <v>0</v>
      </c>
      <c r="AD785" s="195">
        <f>SUMIF($C$14:C784,C785,$AC$14:AC784)</f>
        <v>0</v>
      </c>
      <c r="AE785" s="15">
        <f t="shared" si="283"/>
        <v>10000</v>
      </c>
      <c r="AF785" s="195">
        <f t="shared" si="284"/>
        <v>0</v>
      </c>
    </row>
    <row r="786" spans="1:32" s="30" customFormat="1" x14ac:dyDescent="0.25">
      <c r="A786" s="19">
        <v>772</v>
      </c>
      <c r="B786" s="20"/>
      <c r="C786" s="123"/>
      <c r="D786" s="20"/>
      <c r="E786" s="20"/>
      <c r="F786" s="20"/>
      <c r="G786" s="140"/>
      <c r="H786" s="197">
        <f t="shared" si="271"/>
        <v>0</v>
      </c>
      <c r="I786" s="135" t="str">
        <f t="shared" si="272"/>
        <v/>
      </c>
      <c r="J786" s="92" t="b">
        <f t="shared" si="273"/>
        <v>0</v>
      </c>
      <c r="K786" s="92" t="str">
        <f t="shared" si="274"/>
        <v/>
      </c>
      <c r="L786" s="92" t="b">
        <f>IF(C786="",FALSE,IFERROR(NOT(MATCH(C786,'Anställda och korttidsarbete'!$C:$C,0)&gt;0),TRUE))</f>
        <v>0</v>
      </c>
      <c r="M786" s="92" t="str">
        <f t="shared" si="275"/>
        <v/>
      </c>
      <c r="N786" s="92" t="b">
        <f t="shared" si="276"/>
        <v>0</v>
      </c>
      <c r="O786" s="92" t="str">
        <f t="shared" si="277"/>
        <v/>
      </c>
      <c r="P786" s="13" t="b">
        <f t="shared" si="278"/>
        <v>0</v>
      </c>
      <c r="Q786" s="92" t="str">
        <f t="shared" si="279"/>
        <v/>
      </c>
      <c r="R786" s="92" t="b">
        <f t="shared" si="280"/>
        <v>0</v>
      </c>
      <c r="S786" s="94" t="e">
        <f t="shared" si="264"/>
        <v>#VALUE!</v>
      </c>
      <c r="T786" s="94" t="e">
        <f t="shared" si="265"/>
        <v>#VALUE!</v>
      </c>
      <c r="U786" s="94" t="e">
        <f t="shared" si="266"/>
        <v>#VALUE!</v>
      </c>
      <c r="V786" s="95" t="e">
        <f t="shared" si="267"/>
        <v>#VALUE!</v>
      </c>
      <c r="W786" s="95" t="e">
        <f t="shared" si="281"/>
        <v>#VALUE!</v>
      </c>
      <c r="X786" s="95" t="b">
        <f t="shared" si="285"/>
        <v>0</v>
      </c>
      <c r="Y786" s="76" t="str">
        <f t="shared" si="268"/>
        <v/>
      </c>
      <c r="Z786" s="94" t="e" cm="1">
        <f t="array" aca="1" ref="Z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AA786" s="94" t="str">
        <f t="shared" si="269"/>
        <v/>
      </c>
      <c r="AB786" s="96" t="b">
        <f t="shared" si="270"/>
        <v>0</v>
      </c>
      <c r="AC786" s="195">
        <f t="shared" si="282"/>
        <v>0</v>
      </c>
      <c r="AD786" s="195">
        <f>SUMIF($C$14:C785,C786,$AC$14:AC785)</f>
        <v>0</v>
      </c>
      <c r="AE786" s="15">
        <f t="shared" si="283"/>
        <v>10000</v>
      </c>
      <c r="AF786" s="195">
        <f t="shared" si="284"/>
        <v>0</v>
      </c>
    </row>
    <row r="787" spans="1:32" s="30" customFormat="1" x14ac:dyDescent="0.25">
      <c r="A787" s="19">
        <v>773</v>
      </c>
      <c r="B787" s="20"/>
      <c r="C787" s="123"/>
      <c r="D787" s="20"/>
      <c r="E787" s="20"/>
      <c r="F787" s="20"/>
      <c r="G787" s="140"/>
      <c r="H787" s="197">
        <f t="shared" si="271"/>
        <v>0</v>
      </c>
      <c r="I787" s="135" t="str">
        <f t="shared" si="272"/>
        <v/>
      </c>
      <c r="J787" s="92" t="b">
        <f t="shared" si="273"/>
        <v>0</v>
      </c>
      <c r="K787" s="92" t="str">
        <f t="shared" si="274"/>
        <v/>
      </c>
      <c r="L787" s="92" t="b">
        <f>IF(C787="",FALSE,IFERROR(NOT(MATCH(C787,'Anställda och korttidsarbete'!$C:$C,0)&gt;0),TRUE))</f>
        <v>0</v>
      </c>
      <c r="M787" s="92" t="str">
        <f t="shared" si="275"/>
        <v/>
      </c>
      <c r="N787" s="92" t="b">
        <f t="shared" si="276"/>
        <v>0</v>
      </c>
      <c r="O787" s="92" t="str">
        <f t="shared" si="277"/>
        <v/>
      </c>
      <c r="P787" s="13" t="b">
        <f t="shared" si="278"/>
        <v>0</v>
      </c>
      <c r="Q787" s="92" t="str">
        <f t="shared" si="279"/>
        <v/>
      </c>
      <c r="R787" s="92" t="b">
        <f t="shared" si="280"/>
        <v>0</v>
      </c>
      <c r="S787" s="94" t="e">
        <f t="shared" si="264"/>
        <v>#VALUE!</v>
      </c>
      <c r="T787" s="94" t="e">
        <f t="shared" si="265"/>
        <v>#VALUE!</v>
      </c>
      <c r="U787" s="94" t="e">
        <f t="shared" si="266"/>
        <v>#VALUE!</v>
      </c>
      <c r="V787" s="95" t="e">
        <f t="shared" si="267"/>
        <v>#VALUE!</v>
      </c>
      <c r="W787" s="95" t="e">
        <f t="shared" si="281"/>
        <v>#VALUE!</v>
      </c>
      <c r="X787" s="95" t="b">
        <f t="shared" si="285"/>
        <v>0</v>
      </c>
      <c r="Y787" s="76" t="str">
        <f t="shared" si="268"/>
        <v/>
      </c>
      <c r="Z787" s="94" t="e" cm="1">
        <f t="array" aca="1" ref="Z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AA787" s="94" t="str">
        <f t="shared" si="269"/>
        <v/>
      </c>
      <c r="AB787" s="96" t="b">
        <f t="shared" si="270"/>
        <v>0</v>
      </c>
      <c r="AC787" s="195">
        <f t="shared" si="282"/>
        <v>0</v>
      </c>
      <c r="AD787" s="195">
        <f>SUMIF($C$14:C786,C787,$AC$14:AC786)</f>
        <v>0</v>
      </c>
      <c r="AE787" s="15">
        <f t="shared" si="283"/>
        <v>10000</v>
      </c>
      <c r="AF787" s="195">
        <f t="shared" si="284"/>
        <v>0</v>
      </c>
    </row>
    <row r="788" spans="1:32" s="30" customFormat="1" x14ac:dyDescent="0.25">
      <c r="A788" s="19">
        <v>774</v>
      </c>
      <c r="B788" s="20"/>
      <c r="C788" s="123"/>
      <c r="D788" s="20"/>
      <c r="E788" s="20"/>
      <c r="F788" s="20"/>
      <c r="G788" s="140"/>
      <c r="H788" s="197">
        <f t="shared" si="271"/>
        <v>0</v>
      </c>
      <c r="I788" s="135" t="str">
        <f t="shared" si="272"/>
        <v/>
      </c>
      <c r="J788" s="92" t="b">
        <f t="shared" si="273"/>
        <v>0</v>
      </c>
      <c r="K788" s="92" t="str">
        <f t="shared" si="274"/>
        <v/>
      </c>
      <c r="L788" s="92" t="b">
        <f>IF(C788="",FALSE,IFERROR(NOT(MATCH(C788,'Anställda och korttidsarbete'!$C:$C,0)&gt;0),TRUE))</f>
        <v>0</v>
      </c>
      <c r="M788" s="92" t="str">
        <f t="shared" si="275"/>
        <v/>
      </c>
      <c r="N788" s="92" t="b">
        <f t="shared" si="276"/>
        <v>0</v>
      </c>
      <c r="O788" s="92" t="str">
        <f t="shared" si="277"/>
        <v/>
      </c>
      <c r="P788" s="13" t="b">
        <f t="shared" si="278"/>
        <v>0</v>
      </c>
      <c r="Q788" s="92" t="str">
        <f t="shared" si="279"/>
        <v/>
      </c>
      <c r="R788" s="92" t="b">
        <f t="shared" si="280"/>
        <v>0</v>
      </c>
      <c r="S788" s="94" t="e">
        <f t="shared" si="264"/>
        <v>#VALUE!</v>
      </c>
      <c r="T788" s="94" t="e">
        <f t="shared" si="265"/>
        <v>#VALUE!</v>
      </c>
      <c r="U788" s="94" t="e">
        <f t="shared" si="266"/>
        <v>#VALUE!</v>
      </c>
      <c r="V788" s="95" t="e">
        <f t="shared" si="267"/>
        <v>#VALUE!</v>
      </c>
      <c r="W788" s="95" t="e">
        <f t="shared" si="281"/>
        <v>#VALUE!</v>
      </c>
      <c r="X788" s="95" t="b">
        <f t="shared" si="285"/>
        <v>0</v>
      </c>
      <c r="Y788" s="76" t="str">
        <f t="shared" si="268"/>
        <v/>
      </c>
      <c r="Z788" s="94" t="e" cm="1">
        <f t="array" aca="1" ref="Z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AA788" s="94" t="str">
        <f t="shared" si="269"/>
        <v/>
      </c>
      <c r="AB788" s="96" t="b">
        <f t="shared" si="270"/>
        <v>0</v>
      </c>
      <c r="AC788" s="195">
        <f t="shared" si="282"/>
        <v>0</v>
      </c>
      <c r="AD788" s="195">
        <f>SUMIF($C$14:C787,C788,$AC$14:AC787)</f>
        <v>0</v>
      </c>
      <c r="AE788" s="15">
        <f t="shared" si="283"/>
        <v>10000</v>
      </c>
      <c r="AF788" s="195">
        <f t="shared" si="284"/>
        <v>0</v>
      </c>
    </row>
    <row r="789" spans="1:32" s="30" customFormat="1" x14ac:dyDescent="0.25">
      <c r="A789" s="19">
        <v>775</v>
      </c>
      <c r="B789" s="20"/>
      <c r="C789" s="123"/>
      <c r="D789" s="20"/>
      <c r="E789" s="20"/>
      <c r="F789" s="20"/>
      <c r="G789" s="140"/>
      <c r="H789" s="197">
        <f t="shared" si="271"/>
        <v>0</v>
      </c>
      <c r="I789" s="135" t="str">
        <f t="shared" si="272"/>
        <v/>
      </c>
      <c r="J789" s="92" t="b">
        <f t="shared" si="273"/>
        <v>0</v>
      </c>
      <c r="K789" s="92" t="str">
        <f t="shared" si="274"/>
        <v/>
      </c>
      <c r="L789" s="92" t="b">
        <f>IF(C789="",FALSE,IFERROR(NOT(MATCH(C789,'Anställda och korttidsarbete'!$C:$C,0)&gt;0),TRUE))</f>
        <v>0</v>
      </c>
      <c r="M789" s="92" t="str">
        <f t="shared" si="275"/>
        <v/>
      </c>
      <c r="N789" s="92" t="b">
        <f t="shared" si="276"/>
        <v>0</v>
      </c>
      <c r="O789" s="92" t="str">
        <f t="shared" si="277"/>
        <v/>
      </c>
      <c r="P789" s="13" t="b">
        <f t="shared" si="278"/>
        <v>0</v>
      </c>
      <c r="Q789" s="92" t="str">
        <f t="shared" si="279"/>
        <v/>
      </c>
      <c r="R789" s="92" t="b">
        <f t="shared" si="280"/>
        <v>0</v>
      </c>
      <c r="S789" s="94" t="e">
        <f t="shared" si="264"/>
        <v>#VALUE!</v>
      </c>
      <c r="T789" s="94" t="e">
        <f t="shared" si="265"/>
        <v>#VALUE!</v>
      </c>
      <c r="U789" s="94" t="e">
        <f t="shared" si="266"/>
        <v>#VALUE!</v>
      </c>
      <c r="V789" s="95" t="e">
        <f t="shared" si="267"/>
        <v>#VALUE!</v>
      </c>
      <c r="W789" s="95" t="e">
        <f t="shared" si="281"/>
        <v>#VALUE!</v>
      </c>
      <c r="X789" s="95" t="b">
        <f t="shared" si="285"/>
        <v>0</v>
      </c>
      <c r="Y789" s="76" t="str">
        <f t="shared" si="268"/>
        <v/>
      </c>
      <c r="Z789" s="94" t="e" cm="1">
        <f t="array" aca="1" ref="Z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AA789" s="94" t="str">
        <f t="shared" si="269"/>
        <v/>
      </c>
      <c r="AB789" s="96" t="b">
        <f t="shared" si="270"/>
        <v>0</v>
      </c>
      <c r="AC789" s="195">
        <f t="shared" si="282"/>
        <v>0</v>
      </c>
      <c r="AD789" s="195">
        <f>SUMIF($C$14:C788,C789,$AC$14:AC788)</f>
        <v>0</v>
      </c>
      <c r="AE789" s="15">
        <f t="shared" si="283"/>
        <v>10000</v>
      </c>
      <c r="AF789" s="195">
        <f t="shared" si="284"/>
        <v>0</v>
      </c>
    </row>
    <row r="790" spans="1:32" s="30" customFormat="1" x14ac:dyDescent="0.25">
      <c r="A790" s="19">
        <v>776</v>
      </c>
      <c r="B790" s="20"/>
      <c r="C790" s="123"/>
      <c r="D790" s="20"/>
      <c r="E790" s="20"/>
      <c r="F790" s="20"/>
      <c r="G790" s="140"/>
      <c r="H790" s="197">
        <f t="shared" si="271"/>
        <v>0</v>
      </c>
      <c r="I790" s="135" t="str">
        <f t="shared" si="272"/>
        <v/>
      </c>
      <c r="J790" s="92" t="b">
        <f t="shared" si="273"/>
        <v>0</v>
      </c>
      <c r="K790" s="92" t="str">
        <f t="shared" si="274"/>
        <v/>
      </c>
      <c r="L790" s="92" t="b">
        <f>IF(C790="",FALSE,IFERROR(NOT(MATCH(C790,'Anställda och korttidsarbete'!$C:$C,0)&gt;0),TRUE))</f>
        <v>0</v>
      </c>
      <c r="M790" s="92" t="str">
        <f t="shared" si="275"/>
        <v/>
      </c>
      <c r="N790" s="92" t="b">
        <f t="shared" si="276"/>
        <v>0</v>
      </c>
      <c r="O790" s="92" t="str">
        <f t="shared" si="277"/>
        <v/>
      </c>
      <c r="P790" s="13" t="b">
        <f t="shared" si="278"/>
        <v>0</v>
      </c>
      <c r="Q790" s="92" t="str">
        <f t="shared" si="279"/>
        <v/>
      </c>
      <c r="R790" s="92" t="b">
        <f t="shared" si="280"/>
        <v>0</v>
      </c>
      <c r="S790" s="94" t="e">
        <f t="shared" si="264"/>
        <v>#VALUE!</v>
      </c>
      <c r="T790" s="94" t="e">
        <f t="shared" si="265"/>
        <v>#VALUE!</v>
      </c>
      <c r="U790" s="94" t="e">
        <f t="shared" si="266"/>
        <v>#VALUE!</v>
      </c>
      <c r="V790" s="95" t="e">
        <f t="shared" si="267"/>
        <v>#VALUE!</v>
      </c>
      <c r="W790" s="95" t="e">
        <f t="shared" si="281"/>
        <v>#VALUE!</v>
      </c>
      <c r="X790" s="95" t="b">
        <f t="shared" si="285"/>
        <v>0</v>
      </c>
      <c r="Y790" s="76" t="str">
        <f t="shared" si="268"/>
        <v/>
      </c>
      <c r="Z790" s="94" t="e" cm="1">
        <f t="array" aca="1" ref="Z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AA790" s="94" t="str">
        <f t="shared" si="269"/>
        <v/>
      </c>
      <c r="AB790" s="96" t="b">
        <f t="shared" si="270"/>
        <v>0</v>
      </c>
      <c r="AC790" s="195">
        <f t="shared" si="282"/>
        <v>0</v>
      </c>
      <c r="AD790" s="195">
        <f>SUMIF($C$14:C789,C790,$AC$14:AC789)</f>
        <v>0</v>
      </c>
      <c r="AE790" s="15">
        <f t="shared" si="283"/>
        <v>10000</v>
      </c>
      <c r="AF790" s="195">
        <f t="shared" si="284"/>
        <v>0</v>
      </c>
    </row>
    <row r="791" spans="1:32" s="30" customFormat="1" x14ac:dyDescent="0.25">
      <c r="A791" s="19">
        <v>777</v>
      </c>
      <c r="B791" s="20"/>
      <c r="C791" s="123"/>
      <c r="D791" s="20"/>
      <c r="E791" s="20"/>
      <c r="F791" s="20"/>
      <c r="G791" s="140"/>
      <c r="H791" s="197">
        <f t="shared" si="271"/>
        <v>0</v>
      </c>
      <c r="I791" s="135" t="str">
        <f t="shared" si="272"/>
        <v/>
      </c>
      <c r="J791" s="92" t="b">
        <f t="shared" si="273"/>
        <v>0</v>
      </c>
      <c r="K791" s="92" t="str">
        <f t="shared" si="274"/>
        <v/>
      </c>
      <c r="L791" s="92" t="b">
        <f>IF(C791="",FALSE,IFERROR(NOT(MATCH(C791,'Anställda och korttidsarbete'!$C:$C,0)&gt;0),TRUE))</f>
        <v>0</v>
      </c>
      <c r="M791" s="92" t="str">
        <f t="shared" si="275"/>
        <v/>
      </c>
      <c r="N791" s="92" t="b">
        <f t="shared" si="276"/>
        <v>0</v>
      </c>
      <c r="O791" s="92" t="str">
        <f t="shared" si="277"/>
        <v/>
      </c>
      <c r="P791" s="13" t="b">
        <f t="shared" si="278"/>
        <v>0</v>
      </c>
      <c r="Q791" s="92" t="str">
        <f t="shared" si="279"/>
        <v/>
      </c>
      <c r="R791" s="92" t="b">
        <f t="shared" si="280"/>
        <v>0</v>
      </c>
      <c r="S791" s="94" t="e">
        <f t="shared" si="264"/>
        <v>#VALUE!</v>
      </c>
      <c r="T791" s="94" t="e">
        <f t="shared" si="265"/>
        <v>#VALUE!</v>
      </c>
      <c r="U791" s="94" t="e">
        <f t="shared" si="266"/>
        <v>#VALUE!</v>
      </c>
      <c r="V791" s="95" t="e">
        <f t="shared" si="267"/>
        <v>#VALUE!</v>
      </c>
      <c r="W791" s="95" t="e">
        <f t="shared" si="281"/>
        <v>#VALUE!</v>
      </c>
      <c r="X791" s="95" t="b">
        <f t="shared" si="285"/>
        <v>0</v>
      </c>
      <c r="Y791" s="76" t="str">
        <f t="shared" si="268"/>
        <v/>
      </c>
      <c r="Z791" s="94" t="e" cm="1">
        <f t="array" aca="1" ref="Z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AA791" s="94" t="str">
        <f t="shared" si="269"/>
        <v/>
      </c>
      <c r="AB791" s="96" t="b">
        <f t="shared" si="270"/>
        <v>0</v>
      </c>
      <c r="AC791" s="195">
        <f t="shared" si="282"/>
        <v>0</v>
      </c>
      <c r="AD791" s="195">
        <f>SUMIF($C$14:C790,C791,$AC$14:AC790)</f>
        <v>0</v>
      </c>
      <c r="AE791" s="15">
        <f t="shared" si="283"/>
        <v>10000</v>
      </c>
      <c r="AF791" s="195">
        <f t="shared" si="284"/>
        <v>0</v>
      </c>
    </row>
    <row r="792" spans="1:32" s="30" customFormat="1" x14ac:dyDescent="0.25">
      <c r="A792" s="19">
        <v>778</v>
      </c>
      <c r="B792" s="20"/>
      <c r="C792" s="123"/>
      <c r="D792" s="20"/>
      <c r="E792" s="20"/>
      <c r="F792" s="20"/>
      <c r="G792" s="140"/>
      <c r="H792" s="197">
        <f t="shared" si="271"/>
        <v>0</v>
      </c>
      <c r="I792" s="135" t="str">
        <f t="shared" si="272"/>
        <v/>
      </c>
      <c r="J792" s="92" t="b">
        <f t="shared" si="273"/>
        <v>0</v>
      </c>
      <c r="K792" s="92" t="str">
        <f t="shared" si="274"/>
        <v/>
      </c>
      <c r="L792" s="92" t="b">
        <f>IF(C792="",FALSE,IFERROR(NOT(MATCH(C792,'Anställda och korttidsarbete'!$C:$C,0)&gt;0),TRUE))</f>
        <v>0</v>
      </c>
      <c r="M792" s="92" t="str">
        <f t="shared" si="275"/>
        <v/>
      </c>
      <c r="N792" s="92" t="b">
        <f t="shared" si="276"/>
        <v>0</v>
      </c>
      <c r="O792" s="92" t="str">
        <f t="shared" si="277"/>
        <v/>
      </c>
      <c r="P792" s="13" t="b">
        <f t="shared" si="278"/>
        <v>0</v>
      </c>
      <c r="Q792" s="92" t="str">
        <f t="shared" si="279"/>
        <v/>
      </c>
      <c r="R792" s="92" t="b">
        <f t="shared" si="280"/>
        <v>0</v>
      </c>
      <c r="S792" s="94" t="e">
        <f t="shared" si="264"/>
        <v>#VALUE!</v>
      </c>
      <c r="T792" s="94" t="e">
        <f t="shared" si="265"/>
        <v>#VALUE!</v>
      </c>
      <c r="U792" s="94" t="e">
        <f t="shared" si="266"/>
        <v>#VALUE!</v>
      </c>
      <c r="V792" s="95" t="e">
        <f t="shared" si="267"/>
        <v>#VALUE!</v>
      </c>
      <c r="W792" s="95" t="e">
        <f t="shared" si="281"/>
        <v>#VALUE!</v>
      </c>
      <c r="X792" s="95" t="b">
        <f t="shared" si="285"/>
        <v>0</v>
      </c>
      <c r="Y792" s="76" t="str">
        <f t="shared" si="268"/>
        <v/>
      </c>
      <c r="Z792" s="94" t="e" cm="1">
        <f t="array" aca="1" ref="Z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AA792" s="94" t="str">
        <f t="shared" si="269"/>
        <v/>
      </c>
      <c r="AB792" s="96" t="b">
        <f t="shared" si="270"/>
        <v>0</v>
      </c>
      <c r="AC792" s="195">
        <f t="shared" si="282"/>
        <v>0</v>
      </c>
      <c r="AD792" s="195">
        <f>SUMIF($C$14:C791,C792,$AC$14:AC791)</f>
        <v>0</v>
      </c>
      <c r="AE792" s="15">
        <f t="shared" si="283"/>
        <v>10000</v>
      </c>
      <c r="AF792" s="195">
        <f t="shared" si="284"/>
        <v>0</v>
      </c>
    </row>
    <row r="793" spans="1:32" s="30" customFormat="1" x14ac:dyDescent="0.25">
      <c r="A793" s="19">
        <v>779</v>
      </c>
      <c r="B793" s="20"/>
      <c r="C793" s="123"/>
      <c r="D793" s="20"/>
      <c r="E793" s="20"/>
      <c r="F793" s="20"/>
      <c r="G793" s="140"/>
      <c r="H793" s="197">
        <f t="shared" si="271"/>
        <v>0</v>
      </c>
      <c r="I793" s="135" t="str">
        <f t="shared" si="272"/>
        <v/>
      </c>
      <c r="J793" s="92" t="b">
        <f t="shared" si="273"/>
        <v>0</v>
      </c>
      <c r="K793" s="92" t="str">
        <f t="shared" si="274"/>
        <v/>
      </c>
      <c r="L793" s="92" t="b">
        <f>IF(C793="",FALSE,IFERROR(NOT(MATCH(C793,'Anställda och korttidsarbete'!$C:$C,0)&gt;0),TRUE))</f>
        <v>0</v>
      </c>
      <c r="M793" s="92" t="str">
        <f t="shared" si="275"/>
        <v/>
      </c>
      <c r="N793" s="92" t="b">
        <f t="shared" si="276"/>
        <v>0</v>
      </c>
      <c r="O793" s="92" t="str">
        <f t="shared" si="277"/>
        <v/>
      </c>
      <c r="P793" s="13" t="b">
        <f t="shared" si="278"/>
        <v>0</v>
      </c>
      <c r="Q793" s="92" t="str">
        <f t="shared" si="279"/>
        <v/>
      </c>
      <c r="R793" s="92" t="b">
        <f t="shared" si="280"/>
        <v>0</v>
      </c>
      <c r="S793" s="94" t="e">
        <f t="shared" si="264"/>
        <v>#VALUE!</v>
      </c>
      <c r="T793" s="94" t="e">
        <f t="shared" si="265"/>
        <v>#VALUE!</v>
      </c>
      <c r="U793" s="94" t="e">
        <f t="shared" si="266"/>
        <v>#VALUE!</v>
      </c>
      <c r="V793" s="95" t="e">
        <f t="shared" si="267"/>
        <v>#VALUE!</v>
      </c>
      <c r="W793" s="95" t="e">
        <f t="shared" si="281"/>
        <v>#VALUE!</v>
      </c>
      <c r="X793" s="95" t="b">
        <f t="shared" si="285"/>
        <v>0</v>
      </c>
      <c r="Y793" s="76" t="str">
        <f t="shared" si="268"/>
        <v/>
      </c>
      <c r="Z793" s="94" t="e" cm="1">
        <f t="array" aca="1" ref="Z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AA793" s="94" t="str">
        <f t="shared" si="269"/>
        <v/>
      </c>
      <c r="AB793" s="96" t="b">
        <f t="shared" si="270"/>
        <v>0</v>
      </c>
      <c r="AC793" s="195">
        <f t="shared" si="282"/>
        <v>0</v>
      </c>
      <c r="AD793" s="195">
        <f>SUMIF($C$14:C792,C793,$AC$14:AC792)</f>
        <v>0</v>
      </c>
      <c r="AE793" s="15">
        <f t="shared" si="283"/>
        <v>10000</v>
      </c>
      <c r="AF793" s="195">
        <f t="shared" si="284"/>
        <v>0</v>
      </c>
    </row>
    <row r="794" spans="1:32" s="30" customFormat="1" x14ac:dyDescent="0.25">
      <c r="A794" s="19">
        <v>780</v>
      </c>
      <c r="B794" s="20"/>
      <c r="C794" s="123"/>
      <c r="D794" s="20"/>
      <c r="E794" s="20"/>
      <c r="F794" s="20"/>
      <c r="G794" s="140"/>
      <c r="H794" s="197">
        <f t="shared" si="271"/>
        <v>0</v>
      </c>
      <c r="I794" s="135" t="str">
        <f t="shared" si="272"/>
        <v/>
      </c>
      <c r="J794" s="92" t="b">
        <f t="shared" si="273"/>
        <v>0</v>
      </c>
      <c r="K794" s="92" t="str">
        <f t="shared" si="274"/>
        <v/>
      </c>
      <c r="L794" s="92" t="b">
        <f>IF(C794="",FALSE,IFERROR(NOT(MATCH(C794,'Anställda och korttidsarbete'!$C:$C,0)&gt;0),TRUE))</f>
        <v>0</v>
      </c>
      <c r="M794" s="92" t="str">
        <f t="shared" si="275"/>
        <v/>
      </c>
      <c r="N794" s="92" t="b">
        <f t="shared" si="276"/>
        <v>0</v>
      </c>
      <c r="O794" s="92" t="str">
        <f t="shared" si="277"/>
        <v/>
      </c>
      <c r="P794" s="13" t="b">
        <f t="shared" si="278"/>
        <v>0</v>
      </c>
      <c r="Q794" s="92" t="str">
        <f t="shared" si="279"/>
        <v/>
      </c>
      <c r="R794" s="92" t="b">
        <f t="shared" si="280"/>
        <v>0</v>
      </c>
      <c r="S794" s="94" t="e">
        <f t="shared" si="264"/>
        <v>#VALUE!</v>
      </c>
      <c r="T794" s="94" t="e">
        <f t="shared" si="265"/>
        <v>#VALUE!</v>
      </c>
      <c r="U794" s="94" t="e">
        <f t="shared" si="266"/>
        <v>#VALUE!</v>
      </c>
      <c r="V794" s="95" t="e">
        <f t="shared" si="267"/>
        <v>#VALUE!</v>
      </c>
      <c r="W794" s="95" t="e">
        <f t="shared" si="281"/>
        <v>#VALUE!</v>
      </c>
      <c r="X794" s="95" t="b">
        <f t="shared" si="285"/>
        <v>0</v>
      </c>
      <c r="Y794" s="76" t="str">
        <f t="shared" si="268"/>
        <v/>
      </c>
      <c r="Z794" s="94" t="e" cm="1">
        <f t="array" aca="1" ref="Z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AA794" s="94" t="str">
        <f t="shared" si="269"/>
        <v/>
      </c>
      <c r="AB794" s="96" t="b">
        <f t="shared" si="270"/>
        <v>0</v>
      </c>
      <c r="AC794" s="195">
        <f t="shared" si="282"/>
        <v>0</v>
      </c>
      <c r="AD794" s="195">
        <f>SUMIF($C$14:C793,C794,$AC$14:AC793)</f>
        <v>0</v>
      </c>
      <c r="AE794" s="15">
        <f t="shared" si="283"/>
        <v>10000</v>
      </c>
      <c r="AF794" s="195">
        <f t="shared" si="284"/>
        <v>0</v>
      </c>
    </row>
    <row r="795" spans="1:32" s="30" customFormat="1" x14ac:dyDescent="0.25">
      <c r="A795" s="19">
        <v>781</v>
      </c>
      <c r="B795" s="20"/>
      <c r="C795" s="123"/>
      <c r="D795" s="20"/>
      <c r="E795" s="20"/>
      <c r="F795" s="20"/>
      <c r="G795" s="140"/>
      <c r="H795" s="197">
        <f t="shared" si="271"/>
        <v>0</v>
      </c>
      <c r="I795" s="135" t="str">
        <f t="shared" si="272"/>
        <v/>
      </c>
      <c r="J795" s="92" t="b">
        <f t="shared" si="273"/>
        <v>0</v>
      </c>
      <c r="K795" s="92" t="str">
        <f t="shared" si="274"/>
        <v/>
      </c>
      <c r="L795" s="92" t="b">
        <f>IF(C795="",FALSE,IFERROR(NOT(MATCH(C795,'Anställda och korttidsarbete'!$C:$C,0)&gt;0),TRUE))</f>
        <v>0</v>
      </c>
      <c r="M795" s="92" t="str">
        <f t="shared" si="275"/>
        <v/>
      </c>
      <c r="N795" s="92" t="b">
        <f t="shared" si="276"/>
        <v>0</v>
      </c>
      <c r="O795" s="92" t="str">
        <f t="shared" si="277"/>
        <v/>
      </c>
      <c r="P795" s="13" t="b">
        <f t="shared" si="278"/>
        <v>0</v>
      </c>
      <c r="Q795" s="92" t="str">
        <f t="shared" si="279"/>
        <v/>
      </c>
      <c r="R795" s="92" t="b">
        <f t="shared" si="280"/>
        <v>0</v>
      </c>
      <c r="S795" s="94" t="e">
        <f t="shared" si="264"/>
        <v>#VALUE!</v>
      </c>
      <c r="T795" s="94" t="e">
        <f t="shared" si="265"/>
        <v>#VALUE!</v>
      </c>
      <c r="U795" s="94" t="e">
        <f t="shared" si="266"/>
        <v>#VALUE!</v>
      </c>
      <c r="V795" s="95" t="e">
        <f t="shared" si="267"/>
        <v>#VALUE!</v>
      </c>
      <c r="W795" s="95" t="e">
        <f t="shared" si="281"/>
        <v>#VALUE!</v>
      </c>
      <c r="X795" s="95" t="b">
        <f t="shared" si="285"/>
        <v>0</v>
      </c>
      <c r="Y795" s="76" t="str">
        <f t="shared" si="268"/>
        <v/>
      </c>
      <c r="Z795" s="94" t="e" cm="1">
        <f t="array" aca="1" ref="Z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AA795" s="94" t="str">
        <f t="shared" si="269"/>
        <v/>
      </c>
      <c r="AB795" s="96" t="b">
        <f t="shared" si="270"/>
        <v>0</v>
      </c>
      <c r="AC795" s="195">
        <f t="shared" si="282"/>
        <v>0</v>
      </c>
      <c r="AD795" s="195">
        <f>SUMIF($C$14:C794,C795,$AC$14:AC794)</f>
        <v>0</v>
      </c>
      <c r="AE795" s="15">
        <f t="shared" si="283"/>
        <v>10000</v>
      </c>
      <c r="AF795" s="195">
        <f t="shared" si="284"/>
        <v>0</v>
      </c>
    </row>
    <row r="796" spans="1:32" s="30" customFormat="1" x14ac:dyDescent="0.25">
      <c r="A796" s="19">
        <v>782</v>
      </c>
      <c r="B796" s="20"/>
      <c r="C796" s="123"/>
      <c r="D796" s="20"/>
      <c r="E796" s="20"/>
      <c r="F796" s="20"/>
      <c r="G796" s="140"/>
      <c r="H796" s="197">
        <f t="shared" si="271"/>
        <v>0</v>
      </c>
      <c r="I796" s="135" t="str">
        <f t="shared" si="272"/>
        <v/>
      </c>
      <c r="J796" s="92" t="b">
        <f t="shared" si="273"/>
        <v>0</v>
      </c>
      <c r="K796" s="92" t="str">
        <f t="shared" si="274"/>
        <v/>
      </c>
      <c r="L796" s="92" t="b">
        <f>IF(C796="",FALSE,IFERROR(NOT(MATCH(C796,'Anställda och korttidsarbete'!$C:$C,0)&gt;0),TRUE))</f>
        <v>0</v>
      </c>
      <c r="M796" s="92" t="str">
        <f t="shared" si="275"/>
        <v/>
      </c>
      <c r="N796" s="92" t="b">
        <f t="shared" si="276"/>
        <v>0</v>
      </c>
      <c r="O796" s="92" t="str">
        <f t="shared" si="277"/>
        <v/>
      </c>
      <c r="P796" s="13" t="b">
        <f t="shared" si="278"/>
        <v>0</v>
      </c>
      <c r="Q796" s="92" t="str">
        <f t="shared" si="279"/>
        <v/>
      </c>
      <c r="R796" s="92" t="b">
        <f t="shared" si="280"/>
        <v>0</v>
      </c>
      <c r="S796" s="94" t="e">
        <f t="shared" si="264"/>
        <v>#VALUE!</v>
      </c>
      <c r="T796" s="94" t="e">
        <f t="shared" si="265"/>
        <v>#VALUE!</v>
      </c>
      <c r="U796" s="94" t="e">
        <f t="shared" si="266"/>
        <v>#VALUE!</v>
      </c>
      <c r="V796" s="95" t="e">
        <f t="shared" si="267"/>
        <v>#VALUE!</v>
      </c>
      <c r="W796" s="95" t="e">
        <f t="shared" si="281"/>
        <v>#VALUE!</v>
      </c>
      <c r="X796" s="95" t="b">
        <f t="shared" si="285"/>
        <v>0</v>
      </c>
      <c r="Y796" s="76" t="str">
        <f t="shared" si="268"/>
        <v/>
      </c>
      <c r="Z796" s="94" t="e" cm="1">
        <f t="array" aca="1" ref="Z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AA796" s="94" t="str">
        <f t="shared" si="269"/>
        <v/>
      </c>
      <c r="AB796" s="96" t="b">
        <f t="shared" si="270"/>
        <v>0</v>
      </c>
      <c r="AC796" s="195">
        <f t="shared" si="282"/>
        <v>0</v>
      </c>
      <c r="AD796" s="195">
        <f>SUMIF($C$14:C795,C796,$AC$14:AC795)</f>
        <v>0</v>
      </c>
      <c r="AE796" s="15">
        <f t="shared" si="283"/>
        <v>10000</v>
      </c>
      <c r="AF796" s="195">
        <f t="shared" si="284"/>
        <v>0</v>
      </c>
    </row>
    <row r="797" spans="1:32" s="30" customFormat="1" x14ac:dyDescent="0.25">
      <c r="A797" s="19">
        <v>783</v>
      </c>
      <c r="B797" s="20"/>
      <c r="C797" s="123"/>
      <c r="D797" s="20"/>
      <c r="E797" s="20"/>
      <c r="F797" s="20"/>
      <c r="G797" s="140"/>
      <c r="H797" s="197">
        <f t="shared" si="271"/>
        <v>0</v>
      </c>
      <c r="I797" s="135" t="str">
        <f t="shared" si="272"/>
        <v/>
      </c>
      <c r="J797" s="92" t="b">
        <f t="shared" si="273"/>
        <v>0</v>
      </c>
      <c r="K797" s="92" t="str">
        <f t="shared" si="274"/>
        <v/>
      </c>
      <c r="L797" s="92" t="b">
        <f>IF(C797="",FALSE,IFERROR(NOT(MATCH(C797,'Anställda och korttidsarbete'!$C:$C,0)&gt;0),TRUE))</f>
        <v>0</v>
      </c>
      <c r="M797" s="92" t="str">
        <f t="shared" si="275"/>
        <v/>
      </c>
      <c r="N797" s="92" t="b">
        <f t="shared" si="276"/>
        <v>0</v>
      </c>
      <c r="O797" s="92" t="str">
        <f t="shared" si="277"/>
        <v/>
      </c>
      <c r="P797" s="13" t="b">
        <f t="shared" si="278"/>
        <v>0</v>
      </c>
      <c r="Q797" s="92" t="str">
        <f t="shared" si="279"/>
        <v/>
      </c>
      <c r="R797" s="92" t="b">
        <f t="shared" si="280"/>
        <v>0</v>
      </c>
      <c r="S797" s="94" t="e">
        <f t="shared" si="264"/>
        <v>#VALUE!</v>
      </c>
      <c r="T797" s="94" t="e">
        <f t="shared" si="265"/>
        <v>#VALUE!</v>
      </c>
      <c r="U797" s="94" t="e">
        <f t="shared" si="266"/>
        <v>#VALUE!</v>
      </c>
      <c r="V797" s="95" t="e">
        <f t="shared" si="267"/>
        <v>#VALUE!</v>
      </c>
      <c r="W797" s="95" t="e">
        <f t="shared" si="281"/>
        <v>#VALUE!</v>
      </c>
      <c r="X797" s="95" t="b">
        <f t="shared" si="285"/>
        <v>0</v>
      </c>
      <c r="Y797" s="76" t="str">
        <f t="shared" si="268"/>
        <v/>
      </c>
      <c r="Z797" s="94" t="e" cm="1">
        <f t="array" aca="1" ref="Z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AA797" s="94" t="str">
        <f t="shared" si="269"/>
        <v/>
      </c>
      <c r="AB797" s="96" t="b">
        <f t="shared" si="270"/>
        <v>0</v>
      </c>
      <c r="AC797" s="195">
        <f t="shared" si="282"/>
        <v>0</v>
      </c>
      <c r="AD797" s="195">
        <f>SUMIF($C$14:C796,C797,$AC$14:AC796)</f>
        <v>0</v>
      </c>
      <c r="AE797" s="15">
        <f t="shared" si="283"/>
        <v>10000</v>
      </c>
      <c r="AF797" s="195">
        <f t="shared" si="284"/>
        <v>0</v>
      </c>
    </row>
    <row r="798" spans="1:32" s="30" customFormat="1" x14ac:dyDescent="0.25">
      <c r="A798" s="19">
        <v>784</v>
      </c>
      <c r="B798" s="20"/>
      <c r="C798" s="123"/>
      <c r="D798" s="20"/>
      <c r="E798" s="20"/>
      <c r="F798" s="20"/>
      <c r="G798" s="140"/>
      <c r="H798" s="197">
        <f t="shared" si="271"/>
        <v>0</v>
      </c>
      <c r="I798" s="135" t="str">
        <f t="shared" si="272"/>
        <v/>
      </c>
      <c r="J798" s="92" t="b">
        <f t="shared" si="273"/>
        <v>0</v>
      </c>
      <c r="K798" s="92" t="str">
        <f t="shared" si="274"/>
        <v/>
      </c>
      <c r="L798" s="92" t="b">
        <f>IF(C798="",FALSE,IFERROR(NOT(MATCH(C798,'Anställda och korttidsarbete'!$C:$C,0)&gt;0),TRUE))</f>
        <v>0</v>
      </c>
      <c r="M798" s="92" t="str">
        <f t="shared" si="275"/>
        <v/>
      </c>
      <c r="N798" s="92" t="b">
        <f t="shared" si="276"/>
        <v>0</v>
      </c>
      <c r="O798" s="92" t="str">
        <f t="shared" si="277"/>
        <v/>
      </c>
      <c r="P798" s="13" t="b">
        <f t="shared" si="278"/>
        <v>0</v>
      </c>
      <c r="Q798" s="92" t="str">
        <f t="shared" si="279"/>
        <v/>
      </c>
      <c r="R798" s="92" t="b">
        <f t="shared" si="280"/>
        <v>0</v>
      </c>
      <c r="S798" s="94" t="e">
        <f t="shared" si="264"/>
        <v>#VALUE!</v>
      </c>
      <c r="T798" s="94" t="e">
        <f t="shared" si="265"/>
        <v>#VALUE!</v>
      </c>
      <c r="U798" s="94" t="e">
        <f t="shared" si="266"/>
        <v>#VALUE!</v>
      </c>
      <c r="V798" s="95" t="e">
        <f t="shared" si="267"/>
        <v>#VALUE!</v>
      </c>
      <c r="W798" s="95" t="e">
        <f t="shared" si="281"/>
        <v>#VALUE!</v>
      </c>
      <c r="X798" s="95" t="b">
        <f t="shared" si="285"/>
        <v>0</v>
      </c>
      <c r="Y798" s="76" t="str">
        <f t="shared" si="268"/>
        <v/>
      </c>
      <c r="Z798" s="94" t="e" cm="1">
        <f t="array" aca="1" ref="Z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AA798" s="94" t="str">
        <f t="shared" si="269"/>
        <v/>
      </c>
      <c r="AB798" s="96" t="b">
        <f t="shared" si="270"/>
        <v>0</v>
      </c>
      <c r="AC798" s="195">
        <f t="shared" si="282"/>
        <v>0</v>
      </c>
      <c r="AD798" s="195">
        <f>SUMIF($C$14:C797,C798,$AC$14:AC797)</f>
        <v>0</v>
      </c>
      <c r="AE798" s="15">
        <f t="shared" si="283"/>
        <v>10000</v>
      </c>
      <c r="AF798" s="195">
        <f t="shared" si="284"/>
        <v>0</v>
      </c>
    </row>
    <row r="799" spans="1:32" s="30" customFormat="1" x14ac:dyDescent="0.25">
      <c r="A799" s="19">
        <v>785</v>
      </c>
      <c r="B799" s="20"/>
      <c r="C799" s="123"/>
      <c r="D799" s="20"/>
      <c r="E799" s="20"/>
      <c r="F799" s="20"/>
      <c r="G799" s="140"/>
      <c r="H799" s="197">
        <f t="shared" si="271"/>
        <v>0</v>
      </c>
      <c r="I799" s="135" t="str">
        <f t="shared" si="272"/>
        <v/>
      </c>
      <c r="J799" s="92" t="b">
        <f t="shared" si="273"/>
        <v>0</v>
      </c>
      <c r="K799" s="92" t="str">
        <f t="shared" si="274"/>
        <v/>
      </c>
      <c r="L799" s="92" t="b">
        <f>IF(C799="",FALSE,IFERROR(NOT(MATCH(C799,'Anställda och korttidsarbete'!$C:$C,0)&gt;0),TRUE))</f>
        <v>0</v>
      </c>
      <c r="M799" s="92" t="str">
        <f t="shared" si="275"/>
        <v/>
      </c>
      <c r="N799" s="92" t="b">
        <f t="shared" si="276"/>
        <v>0</v>
      </c>
      <c r="O799" s="92" t="str">
        <f t="shared" si="277"/>
        <v/>
      </c>
      <c r="P799" s="13" t="b">
        <f t="shared" si="278"/>
        <v>0</v>
      </c>
      <c r="Q799" s="92" t="str">
        <f t="shared" si="279"/>
        <v/>
      </c>
      <c r="R799" s="92" t="b">
        <f t="shared" si="280"/>
        <v>0</v>
      </c>
      <c r="S799" s="94" t="e">
        <f t="shared" si="264"/>
        <v>#VALUE!</v>
      </c>
      <c r="T799" s="94" t="e">
        <f t="shared" si="265"/>
        <v>#VALUE!</v>
      </c>
      <c r="U799" s="94" t="e">
        <f t="shared" si="266"/>
        <v>#VALUE!</v>
      </c>
      <c r="V799" s="95" t="e">
        <f t="shared" si="267"/>
        <v>#VALUE!</v>
      </c>
      <c r="W799" s="95" t="e">
        <f t="shared" si="281"/>
        <v>#VALUE!</v>
      </c>
      <c r="X799" s="95" t="b">
        <f t="shared" si="285"/>
        <v>0</v>
      </c>
      <c r="Y799" s="76" t="str">
        <f t="shared" si="268"/>
        <v/>
      </c>
      <c r="Z799" s="94" t="e" cm="1">
        <f t="array" aca="1" ref="Z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AA799" s="94" t="str">
        <f t="shared" si="269"/>
        <v/>
      </c>
      <c r="AB799" s="96" t="b">
        <f t="shared" si="270"/>
        <v>0</v>
      </c>
      <c r="AC799" s="195">
        <f t="shared" si="282"/>
        <v>0</v>
      </c>
      <c r="AD799" s="195">
        <f>SUMIF($C$14:C798,C799,$AC$14:AC798)</f>
        <v>0</v>
      </c>
      <c r="AE799" s="15">
        <f t="shared" si="283"/>
        <v>10000</v>
      </c>
      <c r="AF799" s="195">
        <f t="shared" si="284"/>
        <v>0</v>
      </c>
    </row>
    <row r="800" spans="1:32" s="30" customFormat="1" x14ac:dyDescent="0.25">
      <c r="A800" s="19">
        <v>786</v>
      </c>
      <c r="B800" s="20"/>
      <c r="C800" s="123"/>
      <c r="D800" s="20"/>
      <c r="E800" s="20"/>
      <c r="F800" s="20"/>
      <c r="G800" s="140"/>
      <c r="H800" s="197">
        <f t="shared" si="271"/>
        <v>0</v>
      </c>
      <c r="I800" s="135" t="str">
        <f t="shared" si="272"/>
        <v/>
      </c>
      <c r="J800" s="92" t="b">
        <f t="shared" si="273"/>
        <v>0</v>
      </c>
      <c r="K800" s="92" t="str">
        <f t="shared" si="274"/>
        <v/>
      </c>
      <c r="L800" s="92" t="b">
        <f>IF(C800="",FALSE,IFERROR(NOT(MATCH(C800,'Anställda och korttidsarbete'!$C:$C,0)&gt;0),TRUE))</f>
        <v>0</v>
      </c>
      <c r="M800" s="92" t="str">
        <f t="shared" si="275"/>
        <v/>
      </c>
      <c r="N800" s="92" t="b">
        <f t="shared" si="276"/>
        <v>0</v>
      </c>
      <c r="O800" s="92" t="str">
        <f t="shared" si="277"/>
        <v/>
      </c>
      <c r="P800" s="13" t="b">
        <f t="shared" si="278"/>
        <v>0</v>
      </c>
      <c r="Q800" s="92" t="str">
        <f t="shared" si="279"/>
        <v/>
      </c>
      <c r="R800" s="92" t="b">
        <f t="shared" si="280"/>
        <v>0</v>
      </c>
      <c r="S800" s="94" t="e">
        <f t="shared" si="264"/>
        <v>#VALUE!</v>
      </c>
      <c r="T800" s="94" t="e">
        <f t="shared" si="265"/>
        <v>#VALUE!</v>
      </c>
      <c r="U800" s="94" t="e">
        <f t="shared" si="266"/>
        <v>#VALUE!</v>
      </c>
      <c r="V800" s="95" t="e">
        <f t="shared" si="267"/>
        <v>#VALUE!</v>
      </c>
      <c r="W800" s="95" t="e">
        <f t="shared" si="281"/>
        <v>#VALUE!</v>
      </c>
      <c r="X800" s="95" t="b">
        <f t="shared" si="285"/>
        <v>0</v>
      </c>
      <c r="Y800" s="76" t="str">
        <f t="shared" si="268"/>
        <v/>
      </c>
      <c r="Z800" s="94" t="e" cm="1">
        <f t="array" aca="1" ref="Z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AA800" s="94" t="str">
        <f t="shared" si="269"/>
        <v/>
      </c>
      <c r="AB800" s="96" t="b">
        <f t="shared" si="270"/>
        <v>0</v>
      </c>
      <c r="AC800" s="195">
        <f t="shared" si="282"/>
        <v>0</v>
      </c>
      <c r="AD800" s="195">
        <f>SUMIF($C$14:C799,C800,$AC$14:AC799)</f>
        <v>0</v>
      </c>
      <c r="AE800" s="15">
        <f t="shared" si="283"/>
        <v>10000</v>
      </c>
      <c r="AF800" s="195">
        <f t="shared" si="284"/>
        <v>0</v>
      </c>
    </row>
    <row r="801" spans="1:32" s="30" customFormat="1" x14ac:dyDescent="0.25">
      <c r="A801" s="19">
        <v>787</v>
      </c>
      <c r="B801" s="20"/>
      <c r="C801" s="123"/>
      <c r="D801" s="20"/>
      <c r="E801" s="20"/>
      <c r="F801" s="20"/>
      <c r="G801" s="140"/>
      <c r="H801" s="197">
        <f t="shared" si="271"/>
        <v>0</v>
      </c>
      <c r="I801" s="135" t="str">
        <f t="shared" si="272"/>
        <v/>
      </c>
      <c r="J801" s="92" t="b">
        <f t="shared" si="273"/>
        <v>0</v>
      </c>
      <c r="K801" s="92" t="str">
        <f t="shared" si="274"/>
        <v/>
      </c>
      <c r="L801" s="92" t="b">
        <f>IF(C801="",FALSE,IFERROR(NOT(MATCH(C801,'Anställda och korttidsarbete'!$C:$C,0)&gt;0),TRUE))</f>
        <v>0</v>
      </c>
      <c r="M801" s="92" t="str">
        <f t="shared" si="275"/>
        <v/>
      </c>
      <c r="N801" s="92" t="b">
        <f t="shared" si="276"/>
        <v>0</v>
      </c>
      <c r="O801" s="92" t="str">
        <f t="shared" si="277"/>
        <v/>
      </c>
      <c r="P801" s="13" t="b">
        <f t="shared" si="278"/>
        <v>0</v>
      </c>
      <c r="Q801" s="92" t="str">
        <f t="shared" si="279"/>
        <v/>
      </c>
      <c r="R801" s="92" t="b">
        <f t="shared" si="280"/>
        <v>0</v>
      </c>
      <c r="S801" s="94" t="e">
        <f t="shared" si="264"/>
        <v>#VALUE!</v>
      </c>
      <c r="T801" s="94" t="e">
        <f t="shared" si="265"/>
        <v>#VALUE!</v>
      </c>
      <c r="U801" s="94" t="e">
        <f t="shared" si="266"/>
        <v>#VALUE!</v>
      </c>
      <c r="V801" s="95" t="e">
        <f t="shared" si="267"/>
        <v>#VALUE!</v>
      </c>
      <c r="W801" s="95" t="e">
        <f t="shared" si="281"/>
        <v>#VALUE!</v>
      </c>
      <c r="X801" s="95" t="b">
        <f t="shared" si="285"/>
        <v>0</v>
      </c>
      <c r="Y801" s="76" t="str">
        <f t="shared" si="268"/>
        <v/>
      </c>
      <c r="Z801" s="94" t="e" cm="1">
        <f t="array" aca="1" ref="Z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AA801" s="94" t="str">
        <f t="shared" si="269"/>
        <v/>
      </c>
      <c r="AB801" s="96" t="b">
        <f t="shared" si="270"/>
        <v>0</v>
      </c>
      <c r="AC801" s="195">
        <f t="shared" si="282"/>
        <v>0</v>
      </c>
      <c r="AD801" s="195">
        <f>SUMIF($C$14:C800,C801,$AC$14:AC800)</f>
        <v>0</v>
      </c>
      <c r="AE801" s="15">
        <f t="shared" si="283"/>
        <v>10000</v>
      </c>
      <c r="AF801" s="195">
        <f t="shared" si="284"/>
        <v>0</v>
      </c>
    </row>
    <row r="802" spans="1:32" s="30" customFormat="1" x14ac:dyDescent="0.25">
      <c r="A802" s="19">
        <v>788</v>
      </c>
      <c r="B802" s="20"/>
      <c r="C802" s="123"/>
      <c r="D802" s="20"/>
      <c r="E802" s="20"/>
      <c r="F802" s="20"/>
      <c r="G802" s="140"/>
      <c r="H802" s="197">
        <f t="shared" si="271"/>
        <v>0</v>
      </c>
      <c r="I802" s="135" t="str">
        <f t="shared" si="272"/>
        <v/>
      </c>
      <c r="J802" s="92" t="b">
        <f t="shared" si="273"/>
        <v>0</v>
      </c>
      <c r="K802" s="92" t="str">
        <f t="shared" si="274"/>
        <v/>
      </c>
      <c r="L802" s="92" t="b">
        <f>IF(C802="",FALSE,IFERROR(NOT(MATCH(C802,'Anställda och korttidsarbete'!$C:$C,0)&gt;0),TRUE))</f>
        <v>0</v>
      </c>
      <c r="M802" s="92" t="str">
        <f t="shared" si="275"/>
        <v/>
      </c>
      <c r="N802" s="92" t="b">
        <f t="shared" si="276"/>
        <v>0</v>
      </c>
      <c r="O802" s="92" t="str">
        <f t="shared" si="277"/>
        <v/>
      </c>
      <c r="P802" s="13" t="b">
        <f t="shared" si="278"/>
        <v>0</v>
      </c>
      <c r="Q802" s="92" t="str">
        <f t="shared" si="279"/>
        <v/>
      </c>
      <c r="R802" s="92" t="b">
        <f t="shared" si="280"/>
        <v>0</v>
      </c>
      <c r="S802" s="94" t="e">
        <f t="shared" si="264"/>
        <v>#VALUE!</v>
      </c>
      <c r="T802" s="94" t="e">
        <f t="shared" si="265"/>
        <v>#VALUE!</v>
      </c>
      <c r="U802" s="94" t="e">
        <f t="shared" si="266"/>
        <v>#VALUE!</v>
      </c>
      <c r="V802" s="95" t="e">
        <f t="shared" si="267"/>
        <v>#VALUE!</v>
      </c>
      <c r="W802" s="95" t="e">
        <f t="shared" si="281"/>
        <v>#VALUE!</v>
      </c>
      <c r="X802" s="95" t="b">
        <f t="shared" si="285"/>
        <v>0</v>
      </c>
      <c r="Y802" s="76" t="str">
        <f t="shared" si="268"/>
        <v/>
      </c>
      <c r="Z802" s="94" t="e" cm="1">
        <f t="array" aca="1" ref="Z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AA802" s="94" t="str">
        <f t="shared" si="269"/>
        <v/>
      </c>
      <c r="AB802" s="96" t="b">
        <f t="shared" si="270"/>
        <v>0</v>
      </c>
      <c r="AC802" s="195">
        <f t="shared" si="282"/>
        <v>0</v>
      </c>
      <c r="AD802" s="195">
        <f>SUMIF($C$14:C801,C802,$AC$14:AC801)</f>
        <v>0</v>
      </c>
      <c r="AE802" s="15">
        <f t="shared" si="283"/>
        <v>10000</v>
      </c>
      <c r="AF802" s="195">
        <f t="shared" si="284"/>
        <v>0</v>
      </c>
    </row>
    <row r="803" spans="1:32" s="30" customFormat="1" x14ac:dyDescent="0.25">
      <c r="A803" s="19">
        <v>789</v>
      </c>
      <c r="B803" s="20"/>
      <c r="C803" s="123"/>
      <c r="D803" s="20"/>
      <c r="E803" s="20"/>
      <c r="F803" s="20"/>
      <c r="G803" s="140"/>
      <c r="H803" s="197">
        <f t="shared" si="271"/>
        <v>0</v>
      </c>
      <c r="I803" s="135" t="str">
        <f t="shared" si="272"/>
        <v/>
      </c>
      <c r="J803" s="92" t="b">
        <f t="shared" si="273"/>
        <v>0</v>
      </c>
      <c r="K803" s="92" t="str">
        <f t="shared" si="274"/>
        <v/>
      </c>
      <c r="L803" s="92" t="b">
        <f>IF(C803="",FALSE,IFERROR(NOT(MATCH(C803,'Anställda och korttidsarbete'!$C:$C,0)&gt;0),TRUE))</f>
        <v>0</v>
      </c>
      <c r="M803" s="92" t="str">
        <f t="shared" si="275"/>
        <v/>
      </c>
      <c r="N803" s="92" t="b">
        <f t="shared" si="276"/>
        <v>0</v>
      </c>
      <c r="O803" s="92" t="str">
        <f t="shared" si="277"/>
        <v/>
      </c>
      <c r="P803" s="13" t="b">
        <f t="shared" si="278"/>
        <v>0</v>
      </c>
      <c r="Q803" s="92" t="str">
        <f t="shared" si="279"/>
        <v/>
      </c>
      <c r="R803" s="92" t="b">
        <f t="shared" si="280"/>
        <v>0</v>
      </c>
      <c r="S803" s="94" t="e">
        <f t="shared" si="264"/>
        <v>#VALUE!</v>
      </c>
      <c r="T803" s="94" t="e">
        <f t="shared" si="265"/>
        <v>#VALUE!</v>
      </c>
      <c r="U803" s="94" t="e">
        <f t="shared" si="266"/>
        <v>#VALUE!</v>
      </c>
      <c r="V803" s="95" t="e">
        <f t="shared" si="267"/>
        <v>#VALUE!</v>
      </c>
      <c r="W803" s="95" t="e">
        <f t="shared" si="281"/>
        <v>#VALUE!</v>
      </c>
      <c r="X803" s="95" t="b">
        <f t="shared" si="285"/>
        <v>0</v>
      </c>
      <c r="Y803" s="76" t="str">
        <f t="shared" si="268"/>
        <v/>
      </c>
      <c r="Z803" s="94" t="e" cm="1">
        <f t="array" aca="1" ref="Z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AA803" s="94" t="str">
        <f t="shared" si="269"/>
        <v/>
      </c>
      <c r="AB803" s="96" t="b">
        <f t="shared" si="270"/>
        <v>0</v>
      </c>
      <c r="AC803" s="195">
        <f t="shared" si="282"/>
        <v>0</v>
      </c>
      <c r="AD803" s="195">
        <f>SUMIF($C$14:C802,C803,$AC$14:AC802)</f>
        <v>0</v>
      </c>
      <c r="AE803" s="15">
        <f t="shared" si="283"/>
        <v>10000</v>
      </c>
      <c r="AF803" s="195">
        <f t="shared" si="284"/>
        <v>0</v>
      </c>
    </row>
    <row r="804" spans="1:32" s="30" customFormat="1" x14ac:dyDescent="0.25">
      <c r="A804" s="19">
        <v>790</v>
      </c>
      <c r="B804" s="20"/>
      <c r="C804" s="123"/>
      <c r="D804" s="20"/>
      <c r="E804" s="20"/>
      <c r="F804" s="20"/>
      <c r="G804" s="140"/>
      <c r="H804" s="197">
        <f t="shared" si="271"/>
        <v>0</v>
      </c>
      <c r="I804" s="135" t="str">
        <f t="shared" si="272"/>
        <v/>
      </c>
      <c r="J804" s="92" t="b">
        <f t="shared" si="273"/>
        <v>0</v>
      </c>
      <c r="K804" s="92" t="str">
        <f t="shared" si="274"/>
        <v/>
      </c>
      <c r="L804" s="92" t="b">
        <f>IF(C804="",FALSE,IFERROR(NOT(MATCH(C804,'Anställda och korttidsarbete'!$C:$C,0)&gt;0),TRUE))</f>
        <v>0</v>
      </c>
      <c r="M804" s="92" t="str">
        <f t="shared" si="275"/>
        <v/>
      </c>
      <c r="N804" s="92" t="b">
        <f t="shared" si="276"/>
        <v>0</v>
      </c>
      <c r="O804" s="92" t="str">
        <f t="shared" si="277"/>
        <v/>
      </c>
      <c r="P804" s="13" t="b">
        <f t="shared" si="278"/>
        <v>0</v>
      </c>
      <c r="Q804" s="92" t="str">
        <f t="shared" si="279"/>
        <v/>
      </c>
      <c r="R804" s="92" t="b">
        <f t="shared" si="280"/>
        <v>0</v>
      </c>
      <c r="S804" s="94" t="e">
        <f t="shared" si="264"/>
        <v>#VALUE!</v>
      </c>
      <c r="T804" s="94" t="e">
        <f t="shared" si="265"/>
        <v>#VALUE!</v>
      </c>
      <c r="U804" s="94" t="e">
        <f t="shared" si="266"/>
        <v>#VALUE!</v>
      </c>
      <c r="V804" s="95" t="e">
        <f t="shared" si="267"/>
        <v>#VALUE!</v>
      </c>
      <c r="W804" s="95" t="e">
        <f t="shared" si="281"/>
        <v>#VALUE!</v>
      </c>
      <c r="X804" s="95" t="b">
        <f t="shared" si="285"/>
        <v>0</v>
      </c>
      <c r="Y804" s="76" t="str">
        <f t="shared" si="268"/>
        <v/>
      </c>
      <c r="Z804" s="94" t="e" cm="1">
        <f t="array" aca="1" ref="Z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AA804" s="94" t="str">
        <f t="shared" si="269"/>
        <v/>
      </c>
      <c r="AB804" s="96" t="b">
        <f t="shared" si="270"/>
        <v>0</v>
      </c>
      <c r="AC804" s="195">
        <f t="shared" si="282"/>
        <v>0</v>
      </c>
      <c r="AD804" s="195">
        <f>SUMIF($C$14:C803,C804,$AC$14:AC803)</f>
        <v>0</v>
      </c>
      <c r="AE804" s="15">
        <f t="shared" si="283"/>
        <v>10000</v>
      </c>
      <c r="AF804" s="195">
        <f t="shared" si="284"/>
        <v>0</v>
      </c>
    </row>
    <row r="805" spans="1:32" s="30" customFormat="1" x14ac:dyDescent="0.25">
      <c r="A805" s="19">
        <v>791</v>
      </c>
      <c r="B805" s="20"/>
      <c r="C805" s="123"/>
      <c r="D805" s="20"/>
      <c r="E805" s="20"/>
      <c r="F805" s="20"/>
      <c r="G805" s="140"/>
      <c r="H805" s="197">
        <f t="shared" si="271"/>
        <v>0</v>
      </c>
      <c r="I805" s="135" t="str">
        <f t="shared" si="272"/>
        <v/>
      </c>
      <c r="J805" s="92" t="b">
        <f t="shared" si="273"/>
        <v>0</v>
      </c>
      <c r="K805" s="92" t="str">
        <f t="shared" si="274"/>
        <v/>
      </c>
      <c r="L805" s="92" t="b">
        <f>IF(C805="",FALSE,IFERROR(NOT(MATCH(C805,'Anställda och korttidsarbete'!$C:$C,0)&gt;0),TRUE))</f>
        <v>0</v>
      </c>
      <c r="M805" s="92" t="str">
        <f t="shared" si="275"/>
        <v/>
      </c>
      <c r="N805" s="92" t="b">
        <f t="shared" si="276"/>
        <v>0</v>
      </c>
      <c r="O805" s="92" t="str">
        <f t="shared" si="277"/>
        <v/>
      </c>
      <c r="P805" s="13" t="b">
        <f t="shared" si="278"/>
        <v>0</v>
      </c>
      <c r="Q805" s="92" t="str">
        <f t="shared" si="279"/>
        <v/>
      </c>
      <c r="R805" s="92" t="b">
        <f t="shared" si="280"/>
        <v>0</v>
      </c>
      <c r="S805" s="94" t="e">
        <f t="shared" si="264"/>
        <v>#VALUE!</v>
      </c>
      <c r="T805" s="94" t="e">
        <f t="shared" si="265"/>
        <v>#VALUE!</v>
      </c>
      <c r="U805" s="94" t="e">
        <f t="shared" si="266"/>
        <v>#VALUE!</v>
      </c>
      <c r="V805" s="95" t="e">
        <f t="shared" si="267"/>
        <v>#VALUE!</v>
      </c>
      <c r="W805" s="95" t="e">
        <f t="shared" si="281"/>
        <v>#VALUE!</v>
      </c>
      <c r="X805" s="95" t="b">
        <f t="shared" si="285"/>
        <v>0</v>
      </c>
      <c r="Y805" s="76" t="str">
        <f t="shared" si="268"/>
        <v/>
      </c>
      <c r="Z805" s="94" t="e" cm="1">
        <f t="array" aca="1" ref="Z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AA805" s="94" t="str">
        <f t="shared" si="269"/>
        <v/>
      </c>
      <c r="AB805" s="96" t="b">
        <f t="shared" si="270"/>
        <v>0</v>
      </c>
      <c r="AC805" s="195">
        <f t="shared" si="282"/>
        <v>0</v>
      </c>
      <c r="AD805" s="195">
        <f>SUMIF($C$14:C804,C805,$AC$14:AC804)</f>
        <v>0</v>
      </c>
      <c r="AE805" s="15">
        <f t="shared" si="283"/>
        <v>10000</v>
      </c>
      <c r="AF805" s="195">
        <f t="shared" si="284"/>
        <v>0</v>
      </c>
    </row>
    <row r="806" spans="1:32" s="30" customFormat="1" x14ac:dyDescent="0.25">
      <c r="A806" s="19">
        <v>792</v>
      </c>
      <c r="B806" s="20"/>
      <c r="C806" s="123"/>
      <c r="D806" s="20"/>
      <c r="E806" s="20"/>
      <c r="F806" s="20"/>
      <c r="G806" s="140"/>
      <c r="H806" s="197">
        <f t="shared" si="271"/>
        <v>0</v>
      </c>
      <c r="I806" s="135" t="str">
        <f t="shared" si="272"/>
        <v/>
      </c>
      <c r="J806" s="92" t="b">
        <f t="shared" si="273"/>
        <v>0</v>
      </c>
      <c r="K806" s="92" t="str">
        <f t="shared" si="274"/>
        <v/>
      </c>
      <c r="L806" s="92" t="b">
        <f>IF(C806="",FALSE,IFERROR(NOT(MATCH(C806,'Anställda och korttidsarbete'!$C:$C,0)&gt;0),TRUE))</f>
        <v>0</v>
      </c>
      <c r="M806" s="92" t="str">
        <f t="shared" si="275"/>
        <v/>
      </c>
      <c r="N806" s="92" t="b">
        <f t="shared" si="276"/>
        <v>0</v>
      </c>
      <c r="O806" s="92" t="str">
        <f t="shared" si="277"/>
        <v/>
      </c>
      <c r="P806" s="13" t="b">
        <f t="shared" si="278"/>
        <v>0</v>
      </c>
      <c r="Q806" s="92" t="str">
        <f t="shared" si="279"/>
        <v/>
      </c>
      <c r="R806" s="92" t="b">
        <f t="shared" si="280"/>
        <v>0</v>
      </c>
      <c r="S806" s="94" t="e">
        <f t="shared" si="264"/>
        <v>#VALUE!</v>
      </c>
      <c r="T806" s="94" t="e">
        <f t="shared" si="265"/>
        <v>#VALUE!</v>
      </c>
      <c r="U806" s="94" t="e">
        <f t="shared" si="266"/>
        <v>#VALUE!</v>
      </c>
      <c r="V806" s="95" t="e">
        <f t="shared" si="267"/>
        <v>#VALUE!</v>
      </c>
      <c r="W806" s="95" t="e">
        <f t="shared" si="281"/>
        <v>#VALUE!</v>
      </c>
      <c r="X806" s="95" t="b">
        <f t="shared" si="285"/>
        <v>0</v>
      </c>
      <c r="Y806" s="76" t="str">
        <f t="shared" si="268"/>
        <v/>
      </c>
      <c r="Z806" s="94" t="e" cm="1">
        <f t="array" aca="1" ref="Z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AA806" s="94" t="str">
        <f t="shared" si="269"/>
        <v/>
      </c>
      <c r="AB806" s="96" t="b">
        <f t="shared" si="270"/>
        <v>0</v>
      </c>
      <c r="AC806" s="195">
        <f t="shared" si="282"/>
        <v>0</v>
      </c>
      <c r="AD806" s="195">
        <f>SUMIF($C$14:C805,C806,$AC$14:AC805)</f>
        <v>0</v>
      </c>
      <c r="AE806" s="15">
        <f t="shared" si="283"/>
        <v>10000</v>
      </c>
      <c r="AF806" s="195">
        <f t="shared" si="284"/>
        <v>0</v>
      </c>
    </row>
    <row r="807" spans="1:32" s="30" customFormat="1" x14ac:dyDescent="0.25">
      <c r="A807" s="19">
        <v>793</v>
      </c>
      <c r="B807" s="20"/>
      <c r="C807" s="123"/>
      <c r="D807" s="20"/>
      <c r="E807" s="20"/>
      <c r="F807" s="20"/>
      <c r="G807" s="140"/>
      <c r="H807" s="197">
        <f t="shared" si="271"/>
        <v>0</v>
      </c>
      <c r="I807" s="135" t="str">
        <f t="shared" si="272"/>
        <v/>
      </c>
      <c r="J807" s="92" t="b">
        <f t="shared" si="273"/>
        <v>0</v>
      </c>
      <c r="K807" s="92" t="str">
        <f t="shared" si="274"/>
        <v/>
      </c>
      <c r="L807" s="92" t="b">
        <f>IF(C807="",FALSE,IFERROR(NOT(MATCH(C807,'Anställda och korttidsarbete'!$C:$C,0)&gt;0),TRUE))</f>
        <v>0</v>
      </c>
      <c r="M807" s="92" t="str">
        <f t="shared" si="275"/>
        <v/>
      </c>
      <c r="N807" s="92" t="b">
        <f t="shared" si="276"/>
        <v>0</v>
      </c>
      <c r="O807" s="92" t="str">
        <f t="shared" si="277"/>
        <v/>
      </c>
      <c r="P807" s="13" t="b">
        <f t="shared" si="278"/>
        <v>0</v>
      </c>
      <c r="Q807" s="92" t="str">
        <f t="shared" si="279"/>
        <v/>
      </c>
      <c r="R807" s="92" t="b">
        <f t="shared" si="280"/>
        <v>0</v>
      </c>
      <c r="S807" s="94" t="e">
        <f t="shared" si="264"/>
        <v>#VALUE!</v>
      </c>
      <c r="T807" s="94" t="e">
        <f t="shared" si="265"/>
        <v>#VALUE!</v>
      </c>
      <c r="U807" s="94" t="e">
        <f t="shared" si="266"/>
        <v>#VALUE!</v>
      </c>
      <c r="V807" s="95" t="e">
        <f t="shared" si="267"/>
        <v>#VALUE!</v>
      </c>
      <c r="W807" s="95" t="e">
        <f t="shared" si="281"/>
        <v>#VALUE!</v>
      </c>
      <c r="X807" s="95" t="b">
        <f t="shared" si="285"/>
        <v>0</v>
      </c>
      <c r="Y807" s="76" t="str">
        <f t="shared" si="268"/>
        <v/>
      </c>
      <c r="Z807" s="94" t="e" cm="1">
        <f t="array" aca="1" ref="Z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AA807" s="94" t="str">
        <f t="shared" si="269"/>
        <v/>
      </c>
      <c r="AB807" s="96" t="b">
        <f t="shared" si="270"/>
        <v>0</v>
      </c>
      <c r="AC807" s="195">
        <f t="shared" si="282"/>
        <v>0</v>
      </c>
      <c r="AD807" s="195">
        <f>SUMIF($C$14:C806,C807,$AC$14:AC806)</f>
        <v>0</v>
      </c>
      <c r="AE807" s="15">
        <f t="shared" si="283"/>
        <v>10000</v>
      </c>
      <c r="AF807" s="195">
        <f t="shared" si="284"/>
        <v>0</v>
      </c>
    </row>
    <row r="808" spans="1:32" s="30" customFormat="1" x14ac:dyDescent="0.25">
      <c r="A808" s="19">
        <v>794</v>
      </c>
      <c r="B808" s="20"/>
      <c r="C808" s="123"/>
      <c r="D808" s="20"/>
      <c r="E808" s="20"/>
      <c r="F808" s="20"/>
      <c r="G808" s="140"/>
      <c r="H808" s="197">
        <f t="shared" si="271"/>
        <v>0</v>
      </c>
      <c r="I808" s="135" t="str">
        <f t="shared" si="272"/>
        <v/>
      </c>
      <c r="J808" s="92" t="b">
        <f t="shared" si="273"/>
        <v>0</v>
      </c>
      <c r="K808" s="92" t="str">
        <f t="shared" si="274"/>
        <v/>
      </c>
      <c r="L808" s="92" t="b">
        <f>IF(C808="",FALSE,IFERROR(NOT(MATCH(C808,'Anställda och korttidsarbete'!$C:$C,0)&gt;0),TRUE))</f>
        <v>0</v>
      </c>
      <c r="M808" s="92" t="str">
        <f t="shared" si="275"/>
        <v/>
      </c>
      <c r="N808" s="92" t="b">
        <f t="shared" si="276"/>
        <v>0</v>
      </c>
      <c r="O808" s="92" t="str">
        <f t="shared" si="277"/>
        <v/>
      </c>
      <c r="P808" s="13" t="b">
        <f t="shared" si="278"/>
        <v>0</v>
      </c>
      <c r="Q808" s="92" t="str">
        <f t="shared" si="279"/>
        <v/>
      </c>
      <c r="R808" s="92" t="b">
        <f t="shared" si="280"/>
        <v>0</v>
      </c>
      <c r="S808" s="94" t="e">
        <f t="shared" si="264"/>
        <v>#VALUE!</v>
      </c>
      <c r="T808" s="94" t="e">
        <f t="shared" si="265"/>
        <v>#VALUE!</v>
      </c>
      <c r="U808" s="94" t="e">
        <f t="shared" si="266"/>
        <v>#VALUE!</v>
      </c>
      <c r="V808" s="95" t="e">
        <f t="shared" si="267"/>
        <v>#VALUE!</v>
      </c>
      <c r="W808" s="95" t="e">
        <f t="shared" si="281"/>
        <v>#VALUE!</v>
      </c>
      <c r="X808" s="95" t="b">
        <f t="shared" si="285"/>
        <v>0</v>
      </c>
      <c r="Y808" s="76" t="str">
        <f t="shared" si="268"/>
        <v/>
      </c>
      <c r="Z808" s="94" t="e" cm="1">
        <f t="array" aca="1" ref="Z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AA808" s="94" t="str">
        <f t="shared" si="269"/>
        <v/>
      </c>
      <c r="AB808" s="96" t="b">
        <f t="shared" si="270"/>
        <v>0</v>
      </c>
      <c r="AC808" s="195">
        <f t="shared" si="282"/>
        <v>0</v>
      </c>
      <c r="AD808" s="195">
        <f>SUMIF($C$14:C807,C808,$AC$14:AC807)</f>
        <v>0</v>
      </c>
      <c r="AE808" s="15">
        <f t="shared" si="283"/>
        <v>10000</v>
      </c>
      <c r="AF808" s="195">
        <f t="shared" si="284"/>
        <v>0</v>
      </c>
    </row>
    <row r="809" spans="1:32" s="30" customFormat="1" x14ac:dyDescent="0.25">
      <c r="A809" s="19">
        <v>795</v>
      </c>
      <c r="B809" s="20"/>
      <c r="C809" s="123"/>
      <c r="D809" s="20"/>
      <c r="E809" s="20"/>
      <c r="F809" s="20"/>
      <c r="G809" s="140"/>
      <c r="H809" s="197">
        <f t="shared" si="271"/>
        <v>0</v>
      </c>
      <c r="I809" s="135" t="str">
        <f t="shared" si="272"/>
        <v/>
      </c>
      <c r="J809" s="92" t="b">
        <f t="shared" si="273"/>
        <v>0</v>
      </c>
      <c r="K809" s="92" t="str">
        <f t="shared" si="274"/>
        <v/>
      </c>
      <c r="L809" s="92" t="b">
        <f>IF(C809="",FALSE,IFERROR(NOT(MATCH(C809,'Anställda och korttidsarbete'!$C:$C,0)&gt;0),TRUE))</f>
        <v>0</v>
      </c>
      <c r="M809" s="92" t="str">
        <f t="shared" si="275"/>
        <v/>
      </c>
      <c r="N809" s="92" t="b">
        <f t="shared" si="276"/>
        <v>0</v>
      </c>
      <c r="O809" s="92" t="str">
        <f t="shared" si="277"/>
        <v/>
      </c>
      <c r="P809" s="13" t="b">
        <f t="shared" si="278"/>
        <v>0</v>
      </c>
      <c r="Q809" s="92" t="str">
        <f t="shared" si="279"/>
        <v/>
      </c>
      <c r="R809" s="92" t="b">
        <f t="shared" si="280"/>
        <v>0</v>
      </c>
      <c r="S809" s="94" t="e">
        <f t="shared" si="264"/>
        <v>#VALUE!</v>
      </c>
      <c r="T809" s="94" t="e">
        <f t="shared" si="265"/>
        <v>#VALUE!</v>
      </c>
      <c r="U809" s="94" t="e">
        <f t="shared" si="266"/>
        <v>#VALUE!</v>
      </c>
      <c r="V809" s="95" t="e">
        <f t="shared" si="267"/>
        <v>#VALUE!</v>
      </c>
      <c r="W809" s="95" t="e">
        <f t="shared" si="281"/>
        <v>#VALUE!</v>
      </c>
      <c r="X809" s="95" t="b">
        <f t="shared" si="285"/>
        <v>0</v>
      </c>
      <c r="Y809" s="76" t="str">
        <f t="shared" si="268"/>
        <v/>
      </c>
      <c r="Z809" s="94" t="e" cm="1">
        <f t="array" aca="1" ref="Z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AA809" s="94" t="str">
        <f t="shared" si="269"/>
        <v/>
      </c>
      <c r="AB809" s="96" t="b">
        <f t="shared" si="270"/>
        <v>0</v>
      </c>
      <c r="AC809" s="195">
        <f t="shared" si="282"/>
        <v>0</v>
      </c>
      <c r="AD809" s="195">
        <f>SUMIF($C$14:C808,C809,$AC$14:AC808)</f>
        <v>0</v>
      </c>
      <c r="AE809" s="15">
        <f t="shared" si="283"/>
        <v>10000</v>
      </c>
      <c r="AF809" s="195">
        <f t="shared" si="284"/>
        <v>0</v>
      </c>
    </row>
    <row r="810" spans="1:32" s="30" customFormat="1" x14ac:dyDescent="0.25">
      <c r="A810" s="19">
        <v>796</v>
      </c>
      <c r="B810" s="20"/>
      <c r="C810" s="123"/>
      <c r="D810" s="20"/>
      <c r="E810" s="20"/>
      <c r="F810" s="20"/>
      <c r="G810" s="140"/>
      <c r="H810" s="197">
        <f t="shared" si="271"/>
        <v>0</v>
      </c>
      <c r="I810" s="135" t="str">
        <f t="shared" si="272"/>
        <v/>
      </c>
      <c r="J810" s="92" t="b">
        <f t="shared" si="273"/>
        <v>0</v>
      </c>
      <c r="K810" s="92" t="str">
        <f t="shared" si="274"/>
        <v/>
      </c>
      <c r="L810" s="92" t="b">
        <f>IF(C810="",FALSE,IFERROR(NOT(MATCH(C810,'Anställda och korttidsarbete'!$C:$C,0)&gt;0),TRUE))</f>
        <v>0</v>
      </c>
      <c r="M810" s="92" t="str">
        <f t="shared" si="275"/>
        <v/>
      </c>
      <c r="N810" s="92" t="b">
        <f t="shared" si="276"/>
        <v>0</v>
      </c>
      <c r="O810" s="92" t="str">
        <f t="shared" si="277"/>
        <v/>
      </c>
      <c r="P810" s="13" t="b">
        <f t="shared" si="278"/>
        <v>0</v>
      </c>
      <c r="Q810" s="92" t="str">
        <f t="shared" si="279"/>
        <v/>
      </c>
      <c r="R810" s="92" t="b">
        <f t="shared" si="280"/>
        <v>0</v>
      </c>
      <c r="S810" s="94" t="e">
        <f t="shared" si="264"/>
        <v>#VALUE!</v>
      </c>
      <c r="T810" s="94" t="e">
        <f t="shared" si="265"/>
        <v>#VALUE!</v>
      </c>
      <c r="U810" s="94" t="e">
        <f t="shared" si="266"/>
        <v>#VALUE!</v>
      </c>
      <c r="V810" s="95" t="e">
        <f t="shared" si="267"/>
        <v>#VALUE!</v>
      </c>
      <c r="W810" s="95" t="e">
        <f t="shared" si="281"/>
        <v>#VALUE!</v>
      </c>
      <c r="X810" s="95" t="b">
        <f t="shared" si="285"/>
        <v>0</v>
      </c>
      <c r="Y810" s="76" t="str">
        <f t="shared" si="268"/>
        <v/>
      </c>
      <c r="Z810" s="94" t="e" cm="1">
        <f t="array" aca="1" ref="Z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AA810" s="94" t="str">
        <f t="shared" si="269"/>
        <v/>
      </c>
      <c r="AB810" s="96" t="b">
        <f t="shared" si="270"/>
        <v>0</v>
      </c>
      <c r="AC810" s="195">
        <f t="shared" si="282"/>
        <v>0</v>
      </c>
      <c r="AD810" s="195">
        <f>SUMIF($C$14:C809,C810,$AC$14:AC809)</f>
        <v>0</v>
      </c>
      <c r="AE810" s="15">
        <f t="shared" si="283"/>
        <v>10000</v>
      </c>
      <c r="AF810" s="195">
        <f t="shared" si="284"/>
        <v>0</v>
      </c>
    </row>
    <row r="811" spans="1:32" s="30" customFormat="1" x14ac:dyDescent="0.25">
      <c r="A811" s="19">
        <v>797</v>
      </c>
      <c r="B811" s="20"/>
      <c r="C811" s="123"/>
      <c r="D811" s="20"/>
      <c r="E811" s="20"/>
      <c r="F811" s="20"/>
      <c r="G811" s="140"/>
      <c r="H811" s="197">
        <f t="shared" si="271"/>
        <v>0</v>
      </c>
      <c r="I811" s="135" t="str">
        <f t="shared" si="272"/>
        <v/>
      </c>
      <c r="J811" s="92" t="b">
        <f t="shared" si="273"/>
        <v>0</v>
      </c>
      <c r="K811" s="92" t="str">
        <f t="shared" si="274"/>
        <v/>
      </c>
      <c r="L811" s="92" t="b">
        <f>IF(C811="",FALSE,IFERROR(NOT(MATCH(C811,'Anställda och korttidsarbete'!$C:$C,0)&gt;0),TRUE))</f>
        <v>0</v>
      </c>
      <c r="M811" s="92" t="str">
        <f t="shared" si="275"/>
        <v/>
      </c>
      <c r="N811" s="92" t="b">
        <f t="shared" si="276"/>
        <v>0</v>
      </c>
      <c r="O811" s="92" t="str">
        <f t="shared" si="277"/>
        <v/>
      </c>
      <c r="P811" s="13" t="b">
        <f t="shared" si="278"/>
        <v>0</v>
      </c>
      <c r="Q811" s="92" t="str">
        <f t="shared" si="279"/>
        <v/>
      </c>
      <c r="R811" s="92" t="b">
        <f t="shared" si="280"/>
        <v>0</v>
      </c>
      <c r="S811" s="94" t="e">
        <f t="shared" si="264"/>
        <v>#VALUE!</v>
      </c>
      <c r="T811" s="94" t="e">
        <f t="shared" si="265"/>
        <v>#VALUE!</v>
      </c>
      <c r="U811" s="94" t="e">
        <f t="shared" si="266"/>
        <v>#VALUE!</v>
      </c>
      <c r="V811" s="95" t="e">
        <f t="shared" si="267"/>
        <v>#VALUE!</v>
      </c>
      <c r="W811" s="95" t="e">
        <f t="shared" si="281"/>
        <v>#VALUE!</v>
      </c>
      <c r="X811" s="95" t="b">
        <f t="shared" si="285"/>
        <v>0</v>
      </c>
      <c r="Y811" s="76" t="str">
        <f t="shared" si="268"/>
        <v/>
      </c>
      <c r="Z811" s="94" t="e" cm="1">
        <f t="array" aca="1" ref="Z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AA811" s="94" t="str">
        <f t="shared" si="269"/>
        <v/>
      </c>
      <c r="AB811" s="96" t="b">
        <f t="shared" si="270"/>
        <v>0</v>
      </c>
      <c r="AC811" s="195">
        <f t="shared" si="282"/>
        <v>0</v>
      </c>
      <c r="AD811" s="195">
        <f>SUMIF($C$14:C810,C811,$AC$14:AC810)</f>
        <v>0</v>
      </c>
      <c r="AE811" s="15">
        <f t="shared" si="283"/>
        <v>10000</v>
      </c>
      <c r="AF811" s="195">
        <f t="shared" si="284"/>
        <v>0</v>
      </c>
    </row>
    <row r="812" spans="1:32" s="30" customFormat="1" x14ac:dyDescent="0.25">
      <c r="A812" s="19">
        <v>798</v>
      </c>
      <c r="B812" s="20"/>
      <c r="C812" s="123"/>
      <c r="D812" s="20"/>
      <c r="E812" s="20"/>
      <c r="F812" s="20"/>
      <c r="G812" s="140"/>
      <c r="H812" s="197">
        <f t="shared" si="271"/>
        <v>0</v>
      </c>
      <c r="I812" s="135" t="str">
        <f t="shared" si="272"/>
        <v/>
      </c>
      <c r="J812" s="92" t="b">
        <f t="shared" si="273"/>
        <v>0</v>
      </c>
      <c r="K812" s="92" t="str">
        <f t="shared" si="274"/>
        <v/>
      </c>
      <c r="L812" s="92" t="b">
        <f>IF(C812="",FALSE,IFERROR(NOT(MATCH(C812,'Anställda och korttidsarbete'!$C:$C,0)&gt;0),TRUE))</f>
        <v>0</v>
      </c>
      <c r="M812" s="92" t="str">
        <f t="shared" si="275"/>
        <v/>
      </c>
      <c r="N812" s="92" t="b">
        <f t="shared" si="276"/>
        <v>0</v>
      </c>
      <c r="O812" s="92" t="str">
        <f t="shared" si="277"/>
        <v/>
      </c>
      <c r="P812" s="13" t="b">
        <f t="shared" si="278"/>
        <v>0</v>
      </c>
      <c r="Q812" s="92" t="str">
        <f t="shared" si="279"/>
        <v/>
      </c>
      <c r="R812" s="92" t="b">
        <f t="shared" si="280"/>
        <v>0</v>
      </c>
      <c r="S812" s="94" t="e">
        <f t="shared" si="264"/>
        <v>#VALUE!</v>
      </c>
      <c r="T812" s="94" t="e">
        <f t="shared" si="265"/>
        <v>#VALUE!</v>
      </c>
      <c r="U812" s="94" t="e">
        <f t="shared" si="266"/>
        <v>#VALUE!</v>
      </c>
      <c r="V812" s="95" t="e">
        <f t="shared" si="267"/>
        <v>#VALUE!</v>
      </c>
      <c r="W812" s="95" t="e">
        <f t="shared" si="281"/>
        <v>#VALUE!</v>
      </c>
      <c r="X812" s="95" t="b">
        <f t="shared" si="285"/>
        <v>0</v>
      </c>
      <c r="Y812" s="76" t="str">
        <f t="shared" si="268"/>
        <v/>
      </c>
      <c r="Z812" s="94" t="e" cm="1">
        <f t="array" aca="1" ref="Z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AA812" s="94" t="str">
        <f t="shared" si="269"/>
        <v/>
      </c>
      <c r="AB812" s="96" t="b">
        <f t="shared" si="270"/>
        <v>0</v>
      </c>
      <c r="AC812" s="195">
        <f t="shared" si="282"/>
        <v>0</v>
      </c>
      <c r="AD812" s="195">
        <f>SUMIF($C$14:C811,C812,$AC$14:AC811)</f>
        <v>0</v>
      </c>
      <c r="AE812" s="15">
        <f t="shared" si="283"/>
        <v>10000</v>
      </c>
      <c r="AF812" s="195">
        <f t="shared" si="284"/>
        <v>0</v>
      </c>
    </row>
    <row r="813" spans="1:32" s="30" customFormat="1" x14ac:dyDescent="0.25">
      <c r="A813" s="19">
        <v>799</v>
      </c>
      <c r="B813" s="20"/>
      <c r="C813" s="123"/>
      <c r="D813" s="20"/>
      <c r="E813" s="20"/>
      <c r="F813" s="20"/>
      <c r="G813" s="140"/>
      <c r="H813" s="197">
        <f t="shared" si="271"/>
        <v>0</v>
      </c>
      <c r="I813" s="135" t="str">
        <f t="shared" si="272"/>
        <v/>
      </c>
      <c r="J813" s="92" t="b">
        <f t="shared" si="273"/>
        <v>0</v>
      </c>
      <c r="K813" s="92" t="str">
        <f t="shared" si="274"/>
        <v/>
      </c>
      <c r="L813" s="92" t="b">
        <f>IF(C813="",FALSE,IFERROR(NOT(MATCH(C813,'Anställda och korttidsarbete'!$C:$C,0)&gt;0),TRUE))</f>
        <v>0</v>
      </c>
      <c r="M813" s="92" t="str">
        <f t="shared" si="275"/>
        <v/>
      </c>
      <c r="N813" s="92" t="b">
        <f t="shared" si="276"/>
        <v>0</v>
      </c>
      <c r="O813" s="92" t="str">
        <f t="shared" si="277"/>
        <v/>
      </c>
      <c r="P813" s="13" t="b">
        <f t="shared" si="278"/>
        <v>0</v>
      </c>
      <c r="Q813" s="92" t="str">
        <f t="shared" si="279"/>
        <v/>
      </c>
      <c r="R813" s="92" t="b">
        <f t="shared" si="280"/>
        <v>0</v>
      </c>
      <c r="S813" s="94" t="e">
        <f t="shared" si="264"/>
        <v>#VALUE!</v>
      </c>
      <c r="T813" s="94" t="e">
        <f t="shared" si="265"/>
        <v>#VALUE!</v>
      </c>
      <c r="U813" s="94" t="e">
        <f t="shared" si="266"/>
        <v>#VALUE!</v>
      </c>
      <c r="V813" s="95" t="e">
        <f t="shared" si="267"/>
        <v>#VALUE!</v>
      </c>
      <c r="W813" s="95" t="e">
        <f t="shared" si="281"/>
        <v>#VALUE!</v>
      </c>
      <c r="X813" s="95" t="b">
        <f t="shared" si="285"/>
        <v>0</v>
      </c>
      <c r="Y813" s="76" t="str">
        <f t="shared" si="268"/>
        <v/>
      </c>
      <c r="Z813" s="94" t="e" cm="1">
        <f t="array" aca="1" ref="Z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AA813" s="94" t="str">
        <f t="shared" si="269"/>
        <v/>
      </c>
      <c r="AB813" s="96" t="b">
        <f t="shared" si="270"/>
        <v>0</v>
      </c>
      <c r="AC813" s="195">
        <f t="shared" si="282"/>
        <v>0</v>
      </c>
      <c r="AD813" s="195">
        <f>SUMIF($C$14:C812,C813,$AC$14:AC812)</f>
        <v>0</v>
      </c>
      <c r="AE813" s="15">
        <f t="shared" si="283"/>
        <v>10000</v>
      </c>
      <c r="AF813" s="195">
        <f t="shared" si="284"/>
        <v>0</v>
      </c>
    </row>
    <row r="814" spans="1:32" s="30" customFormat="1" x14ac:dyDescent="0.25">
      <c r="A814" s="19">
        <v>800</v>
      </c>
      <c r="B814" s="20"/>
      <c r="C814" s="123"/>
      <c r="D814" s="20"/>
      <c r="E814" s="20"/>
      <c r="F814" s="20"/>
      <c r="G814" s="140"/>
      <c r="H814" s="197">
        <f t="shared" si="271"/>
        <v>0</v>
      </c>
      <c r="I814" s="135" t="str">
        <f t="shared" si="272"/>
        <v/>
      </c>
      <c r="J814" s="92" t="b">
        <f t="shared" si="273"/>
        <v>0</v>
      </c>
      <c r="K814" s="92" t="str">
        <f t="shared" si="274"/>
        <v/>
      </c>
      <c r="L814" s="92" t="b">
        <f>IF(C814="",FALSE,IFERROR(NOT(MATCH(C814,'Anställda och korttidsarbete'!$C:$C,0)&gt;0),TRUE))</f>
        <v>0</v>
      </c>
      <c r="M814" s="92" t="str">
        <f t="shared" si="275"/>
        <v/>
      </c>
      <c r="N814" s="92" t="b">
        <f t="shared" si="276"/>
        <v>0</v>
      </c>
      <c r="O814" s="92" t="str">
        <f t="shared" si="277"/>
        <v/>
      </c>
      <c r="P814" s="13" t="b">
        <f t="shared" si="278"/>
        <v>0</v>
      </c>
      <c r="Q814" s="92" t="str">
        <f t="shared" si="279"/>
        <v/>
      </c>
      <c r="R814" s="92" t="b">
        <f t="shared" si="280"/>
        <v>0</v>
      </c>
      <c r="S814" s="94" t="e">
        <f t="shared" si="264"/>
        <v>#VALUE!</v>
      </c>
      <c r="T814" s="94" t="e">
        <f t="shared" si="265"/>
        <v>#VALUE!</v>
      </c>
      <c r="U814" s="94" t="e">
        <f t="shared" si="266"/>
        <v>#VALUE!</v>
      </c>
      <c r="V814" s="95" t="e">
        <f t="shared" si="267"/>
        <v>#VALUE!</v>
      </c>
      <c r="W814" s="95" t="e">
        <f t="shared" si="281"/>
        <v>#VALUE!</v>
      </c>
      <c r="X814" s="95" t="b">
        <f t="shared" si="285"/>
        <v>0</v>
      </c>
      <c r="Y814" s="76" t="str">
        <f t="shared" si="268"/>
        <v/>
      </c>
      <c r="Z814" s="94" t="e" cm="1">
        <f t="array" aca="1" ref="Z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AA814" s="94" t="str">
        <f t="shared" si="269"/>
        <v/>
      </c>
      <c r="AB814" s="96" t="b">
        <f t="shared" si="270"/>
        <v>0</v>
      </c>
      <c r="AC814" s="195">
        <f t="shared" si="282"/>
        <v>0</v>
      </c>
      <c r="AD814" s="195">
        <f>SUMIF($C$14:C813,C814,$AC$14:AC813)</f>
        <v>0</v>
      </c>
      <c r="AE814" s="15">
        <f t="shared" si="283"/>
        <v>10000</v>
      </c>
      <c r="AF814" s="195">
        <f t="shared" si="284"/>
        <v>0</v>
      </c>
    </row>
    <row r="815" spans="1:32" s="30" customFormat="1" x14ac:dyDescent="0.25">
      <c r="A815" s="19">
        <v>801</v>
      </c>
      <c r="B815" s="20"/>
      <c r="C815" s="123"/>
      <c r="D815" s="20"/>
      <c r="E815" s="20"/>
      <c r="F815" s="20"/>
      <c r="G815" s="140"/>
      <c r="H815" s="197">
        <f t="shared" si="271"/>
        <v>0</v>
      </c>
      <c r="I815" s="135" t="str">
        <f t="shared" si="272"/>
        <v/>
      </c>
      <c r="J815" s="92" t="b">
        <f t="shared" si="273"/>
        <v>0</v>
      </c>
      <c r="K815" s="92" t="str">
        <f t="shared" si="274"/>
        <v/>
      </c>
      <c r="L815" s="92" t="b">
        <f>IF(C815="",FALSE,IFERROR(NOT(MATCH(C815,'Anställda och korttidsarbete'!$C:$C,0)&gt;0),TRUE))</f>
        <v>0</v>
      </c>
      <c r="M815" s="92" t="str">
        <f t="shared" si="275"/>
        <v/>
      </c>
      <c r="N815" s="92" t="b">
        <f t="shared" si="276"/>
        <v>0</v>
      </c>
      <c r="O815" s="92" t="str">
        <f t="shared" si="277"/>
        <v/>
      </c>
      <c r="P815" s="13" t="b">
        <f t="shared" si="278"/>
        <v>0</v>
      </c>
      <c r="Q815" s="92" t="str">
        <f t="shared" si="279"/>
        <v/>
      </c>
      <c r="R815" s="92" t="b">
        <f t="shared" si="280"/>
        <v>0</v>
      </c>
      <c r="S815" s="94" t="e">
        <f t="shared" si="264"/>
        <v>#VALUE!</v>
      </c>
      <c r="T815" s="94" t="e">
        <f t="shared" si="265"/>
        <v>#VALUE!</v>
      </c>
      <c r="U815" s="94" t="e">
        <f t="shared" si="266"/>
        <v>#VALUE!</v>
      </c>
      <c r="V815" s="95" t="e">
        <f t="shared" si="267"/>
        <v>#VALUE!</v>
      </c>
      <c r="W815" s="95" t="e">
        <f t="shared" si="281"/>
        <v>#VALUE!</v>
      </c>
      <c r="X815" s="95" t="b">
        <f t="shared" si="285"/>
        <v>0</v>
      </c>
      <c r="Y815" s="76" t="str">
        <f t="shared" si="268"/>
        <v/>
      </c>
      <c r="Z815" s="94" t="e" cm="1">
        <f t="array" aca="1" ref="Z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AA815" s="94" t="str">
        <f t="shared" si="269"/>
        <v/>
      </c>
      <c r="AB815" s="96" t="b">
        <f t="shared" si="270"/>
        <v>0</v>
      </c>
      <c r="AC815" s="195">
        <f t="shared" si="282"/>
        <v>0</v>
      </c>
      <c r="AD815" s="195">
        <f>SUMIF($C$14:C814,C815,$AC$14:AC814)</f>
        <v>0</v>
      </c>
      <c r="AE815" s="15">
        <f t="shared" si="283"/>
        <v>10000</v>
      </c>
      <c r="AF815" s="195">
        <f t="shared" si="284"/>
        <v>0</v>
      </c>
    </row>
    <row r="816" spans="1:32" s="30" customFormat="1" x14ac:dyDescent="0.25">
      <c r="A816" s="19">
        <v>802</v>
      </c>
      <c r="B816" s="20"/>
      <c r="C816" s="123"/>
      <c r="D816" s="20"/>
      <c r="E816" s="20"/>
      <c r="F816" s="20"/>
      <c r="G816" s="140"/>
      <c r="H816" s="197">
        <f t="shared" si="271"/>
        <v>0</v>
      </c>
      <c r="I816" s="135" t="str">
        <f t="shared" si="272"/>
        <v/>
      </c>
      <c r="J816" s="92" t="b">
        <f t="shared" si="273"/>
        <v>0</v>
      </c>
      <c r="K816" s="92" t="str">
        <f t="shared" si="274"/>
        <v/>
      </c>
      <c r="L816" s="92" t="b">
        <f>IF(C816="",FALSE,IFERROR(NOT(MATCH(C816,'Anställda och korttidsarbete'!$C:$C,0)&gt;0),TRUE))</f>
        <v>0</v>
      </c>
      <c r="M816" s="92" t="str">
        <f t="shared" si="275"/>
        <v/>
      </c>
      <c r="N816" s="92" t="b">
        <f t="shared" si="276"/>
        <v>0</v>
      </c>
      <c r="O816" s="92" t="str">
        <f t="shared" si="277"/>
        <v/>
      </c>
      <c r="P816" s="13" t="b">
        <f t="shared" si="278"/>
        <v>0</v>
      </c>
      <c r="Q816" s="92" t="str">
        <f t="shared" si="279"/>
        <v/>
      </c>
      <c r="R816" s="92" t="b">
        <f t="shared" si="280"/>
        <v>0</v>
      </c>
      <c r="S816" s="94" t="e">
        <f t="shared" si="264"/>
        <v>#VALUE!</v>
      </c>
      <c r="T816" s="94" t="e">
        <f t="shared" si="265"/>
        <v>#VALUE!</v>
      </c>
      <c r="U816" s="94" t="e">
        <f t="shared" si="266"/>
        <v>#VALUE!</v>
      </c>
      <c r="V816" s="95" t="e">
        <f t="shared" si="267"/>
        <v>#VALUE!</v>
      </c>
      <c r="W816" s="95" t="e">
        <f t="shared" si="281"/>
        <v>#VALUE!</v>
      </c>
      <c r="X816" s="95" t="b">
        <f t="shared" si="285"/>
        <v>0</v>
      </c>
      <c r="Y816" s="76" t="str">
        <f t="shared" si="268"/>
        <v/>
      </c>
      <c r="Z816" s="94" t="e" cm="1">
        <f t="array" aca="1" ref="Z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AA816" s="94" t="str">
        <f t="shared" si="269"/>
        <v/>
      </c>
      <c r="AB816" s="96" t="b">
        <f t="shared" si="270"/>
        <v>0</v>
      </c>
      <c r="AC816" s="195">
        <f t="shared" si="282"/>
        <v>0</v>
      </c>
      <c r="AD816" s="195">
        <f>SUMIF($C$14:C815,C816,$AC$14:AC815)</f>
        <v>0</v>
      </c>
      <c r="AE816" s="15">
        <f t="shared" si="283"/>
        <v>10000</v>
      </c>
      <c r="AF816" s="195">
        <f t="shared" si="284"/>
        <v>0</v>
      </c>
    </row>
    <row r="817" spans="1:32" s="30" customFormat="1" x14ac:dyDescent="0.25">
      <c r="A817" s="19">
        <v>803</v>
      </c>
      <c r="B817" s="20"/>
      <c r="C817" s="123"/>
      <c r="D817" s="20"/>
      <c r="E817" s="20"/>
      <c r="F817" s="20"/>
      <c r="G817" s="140"/>
      <c r="H817" s="197">
        <f t="shared" si="271"/>
        <v>0</v>
      </c>
      <c r="I817" s="135" t="str">
        <f t="shared" si="272"/>
        <v/>
      </c>
      <c r="J817" s="92" t="b">
        <f t="shared" si="273"/>
        <v>0</v>
      </c>
      <c r="K817" s="92" t="str">
        <f t="shared" si="274"/>
        <v/>
      </c>
      <c r="L817" s="92" t="b">
        <f>IF(C817="",FALSE,IFERROR(NOT(MATCH(C817,'Anställda och korttidsarbete'!$C:$C,0)&gt;0),TRUE))</f>
        <v>0</v>
      </c>
      <c r="M817" s="92" t="str">
        <f t="shared" si="275"/>
        <v/>
      </c>
      <c r="N817" s="92" t="b">
        <f t="shared" si="276"/>
        <v>0</v>
      </c>
      <c r="O817" s="92" t="str">
        <f t="shared" si="277"/>
        <v/>
      </c>
      <c r="P817" s="13" t="b">
        <f t="shared" si="278"/>
        <v>0</v>
      </c>
      <c r="Q817" s="92" t="str">
        <f t="shared" si="279"/>
        <v/>
      </c>
      <c r="R817" s="92" t="b">
        <f t="shared" si="280"/>
        <v>0</v>
      </c>
      <c r="S817" s="94" t="e">
        <f t="shared" si="264"/>
        <v>#VALUE!</v>
      </c>
      <c r="T817" s="94" t="e">
        <f t="shared" si="265"/>
        <v>#VALUE!</v>
      </c>
      <c r="U817" s="94" t="e">
        <f t="shared" si="266"/>
        <v>#VALUE!</v>
      </c>
      <c r="V817" s="95" t="e">
        <f t="shared" si="267"/>
        <v>#VALUE!</v>
      </c>
      <c r="W817" s="95" t="e">
        <f t="shared" si="281"/>
        <v>#VALUE!</v>
      </c>
      <c r="X817" s="95" t="b">
        <f t="shared" si="285"/>
        <v>0</v>
      </c>
      <c r="Y817" s="76" t="str">
        <f t="shared" si="268"/>
        <v/>
      </c>
      <c r="Z817" s="94" t="e" cm="1">
        <f t="array" aca="1" ref="Z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AA817" s="94" t="str">
        <f t="shared" si="269"/>
        <v/>
      </c>
      <c r="AB817" s="96" t="b">
        <f t="shared" si="270"/>
        <v>0</v>
      </c>
      <c r="AC817" s="195">
        <f t="shared" si="282"/>
        <v>0</v>
      </c>
      <c r="AD817" s="195">
        <f>SUMIF($C$14:C816,C817,$AC$14:AC816)</f>
        <v>0</v>
      </c>
      <c r="AE817" s="15">
        <f t="shared" si="283"/>
        <v>10000</v>
      </c>
      <c r="AF817" s="195">
        <f t="shared" si="284"/>
        <v>0</v>
      </c>
    </row>
    <row r="818" spans="1:32" s="30" customFormat="1" x14ac:dyDescent="0.25">
      <c r="A818" s="19">
        <v>804</v>
      </c>
      <c r="B818" s="20"/>
      <c r="C818" s="123"/>
      <c r="D818" s="20"/>
      <c r="E818" s="20"/>
      <c r="F818" s="20"/>
      <c r="G818" s="140"/>
      <c r="H818" s="197">
        <f t="shared" si="271"/>
        <v>0</v>
      </c>
      <c r="I818" s="135" t="str">
        <f t="shared" si="272"/>
        <v/>
      </c>
      <c r="J818" s="92" t="b">
        <f t="shared" si="273"/>
        <v>0</v>
      </c>
      <c r="K818" s="92" t="str">
        <f t="shared" si="274"/>
        <v/>
      </c>
      <c r="L818" s="92" t="b">
        <f>IF(C818="",FALSE,IFERROR(NOT(MATCH(C818,'Anställda och korttidsarbete'!$C:$C,0)&gt;0),TRUE))</f>
        <v>0</v>
      </c>
      <c r="M818" s="92" t="str">
        <f t="shared" si="275"/>
        <v/>
      </c>
      <c r="N818" s="92" t="b">
        <f t="shared" si="276"/>
        <v>0</v>
      </c>
      <c r="O818" s="92" t="str">
        <f t="shared" si="277"/>
        <v/>
      </c>
      <c r="P818" s="13" t="b">
        <f t="shared" si="278"/>
        <v>0</v>
      </c>
      <c r="Q818" s="92" t="str">
        <f t="shared" si="279"/>
        <v/>
      </c>
      <c r="R818" s="92" t="b">
        <f t="shared" si="280"/>
        <v>0</v>
      </c>
      <c r="S818" s="94" t="e">
        <f t="shared" si="264"/>
        <v>#VALUE!</v>
      </c>
      <c r="T818" s="94" t="e">
        <f t="shared" si="265"/>
        <v>#VALUE!</v>
      </c>
      <c r="U818" s="94" t="e">
        <f t="shared" si="266"/>
        <v>#VALUE!</v>
      </c>
      <c r="V818" s="95" t="e">
        <f t="shared" si="267"/>
        <v>#VALUE!</v>
      </c>
      <c r="W818" s="95" t="e">
        <f t="shared" si="281"/>
        <v>#VALUE!</v>
      </c>
      <c r="X818" s="95" t="b">
        <f t="shared" si="285"/>
        <v>0</v>
      </c>
      <c r="Y818" s="76" t="str">
        <f t="shared" si="268"/>
        <v/>
      </c>
      <c r="Z818" s="94" t="e" cm="1">
        <f t="array" aca="1" ref="Z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AA818" s="94" t="str">
        <f t="shared" si="269"/>
        <v/>
      </c>
      <c r="AB818" s="96" t="b">
        <f t="shared" si="270"/>
        <v>0</v>
      </c>
      <c r="AC818" s="195">
        <f t="shared" si="282"/>
        <v>0</v>
      </c>
      <c r="AD818" s="195">
        <f>SUMIF($C$14:C817,C818,$AC$14:AC817)</f>
        <v>0</v>
      </c>
      <c r="AE818" s="15">
        <f t="shared" si="283"/>
        <v>10000</v>
      </c>
      <c r="AF818" s="195">
        <f t="shared" si="284"/>
        <v>0</v>
      </c>
    </row>
    <row r="819" spans="1:32" s="30" customFormat="1" x14ac:dyDescent="0.25">
      <c r="A819" s="19">
        <v>805</v>
      </c>
      <c r="B819" s="20"/>
      <c r="C819" s="123"/>
      <c r="D819" s="20"/>
      <c r="E819" s="20"/>
      <c r="F819" s="20"/>
      <c r="G819" s="140"/>
      <c r="H819" s="197">
        <f t="shared" si="271"/>
        <v>0</v>
      </c>
      <c r="I819" s="135" t="str">
        <f t="shared" si="272"/>
        <v/>
      </c>
      <c r="J819" s="92" t="b">
        <f t="shared" si="273"/>
        <v>0</v>
      </c>
      <c r="K819" s="92" t="str">
        <f t="shared" si="274"/>
        <v/>
      </c>
      <c r="L819" s="92" t="b">
        <f>IF(C819="",FALSE,IFERROR(NOT(MATCH(C819,'Anställda och korttidsarbete'!$C:$C,0)&gt;0),TRUE))</f>
        <v>0</v>
      </c>
      <c r="M819" s="92" t="str">
        <f t="shared" si="275"/>
        <v/>
      </c>
      <c r="N819" s="92" t="b">
        <f t="shared" si="276"/>
        <v>0</v>
      </c>
      <c r="O819" s="92" t="str">
        <f t="shared" si="277"/>
        <v/>
      </c>
      <c r="P819" s="13" t="b">
        <f t="shared" si="278"/>
        <v>0</v>
      </c>
      <c r="Q819" s="92" t="str">
        <f t="shared" si="279"/>
        <v/>
      </c>
      <c r="R819" s="92" t="b">
        <f t="shared" si="280"/>
        <v>0</v>
      </c>
      <c r="S819" s="94" t="e">
        <f t="shared" si="264"/>
        <v>#VALUE!</v>
      </c>
      <c r="T819" s="94" t="e">
        <f t="shared" si="265"/>
        <v>#VALUE!</v>
      </c>
      <c r="U819" s="94" t="e">
        <f t="shared" si="266"/>
        <v>#VALUE!</v>
      </c>
      <c r="V819" s="95" t="e">
        <f t="shared" si="267"/>
        <v>#VALUE!</v>
      </c>
      <c r="W819" s="95" t="e">
        <f t="shared" si="281"/>
        <v>#VALUE!</v>
      </c>
      <c r="X819" s="95" t="b">
        <f t="shared" si="285"/>
        <v>0</v>
      </c>
      <c r="Y819" s="76" t="str">
        <f t="shared" si="268"/>
        <v/>
      </c>
      <c r="Z819" s="94" t="e" cm="1">
        <f t="array" aca="1" ref="Z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AA819" s="94" t="str">
        <f t="shared" si="269"/>
        <v/>
      </c>
      <c r="AB819" s="96" t="b">
        <f t="shared" si="270"/>
        <v>0</v>
      </c>
      <c r="AC819" s="195">
        <f t="shared" si="282"/>
        <v>0</v>
      </c>
      <c r="AD819" s="195">
        <f>SUMIF($C$14:C818,C819,$AC$14:AC818)</f>
        <v>0</v>
      </c>
      <c r="AE819" s="15">
        <f t="shared" si="283"/>
        <v>10000</v>
      </c>
      <c r="AF819" s="195">
        <f t="shared" si="284"/>
        <v>0</v>
      </c>
    </row>
    <row r="820" spans="1:32" s="30" customFormat="1" x14ac:dyDescent="0.25">
      <c r="A820" s="19">
        <v>806</v>
      </c>
      <c r="B820" s="20"/>
      <c r="C820" s="123"/>
      <c r="D820" s="20"/>
      <c r="E820" s="20"/>
      <c r="F820" s="20"/>
      <c r="G820" s="140"/>
      <c r="H820" s="197">
        <f t="shared" si="271"/>
        <v>0</v>
      </c>
      <c r="I820" s="135" t="str">
        <f t="shared" si="272"/>
        <v/>
      </c>
      <c r="J820" s="92" t="b">
        <f t="shared" si="273"/>
        <v>0</v>
      </c>
      <c r="K820" s="92" t="str">
        <f t="shared" si="274"/>
        <v/>
      </c>
      <c r="L820" s="92" t="b">
        <f>IF(C820="",FALSE,IFERROR(NOT(MATCH(C820,'Anställda och korttidsarbete'!$C:$C,0)&gt;0),TRUE))</f>
        <v>0</v>
      </c>
      <c r="M820" s="92" t="str">
        <f t="shared" si="275"/>
        <v/>
      </c>
      <c r="N820" s="92" t="b">
        <f t="shared" si="276"/>
        <v>0</v>
      </c>
      <c r="O820" s="92" t="str">
        <f t="shared" si="277"/>
        <v/>
      </c>
      <c r="P820" s="13" t="b">
        <f t="shared" si="278"/>
        <v>0</v>
      </c>
      <c r="Q820" s="92" t="str">
        <f t="shared" si="279"/>
        <v/>
      </c>
      <c r="R820" s="92" t="b">
        <f t="shared" si="280"/>
        <v>0</v>
      </c>
      <c r="S820" s="94" t="e">
        <f t="shared" si="264"/>
        <v>#VALUE!</v>
      </c>
      <c r="T820" s="94" t="e">
        <f t="shared" si="265"/>
        <v>#VALUE!</v>
      </c>
      <c r="U820" s="94" t="e">
        <f t="shared" si="266"/>
        <v>#VALUE!</v>
      </c>
      <c r="V820" s="95" t="e">
        <f t="shared" si="267"/>
        <v>#VALUE!</v>
      </c>
      <c r="W820" s="95" t="e">
        <f t="shared" si="281"/>
        <v>#VALUE!</v>
      </c>
      <c r="X820" s="95" t="b">
        <f t="shared" si="285"/>
        <v>0</v>
      </c>
      <c r="Y820" s="76" t="str">
        <f t="shared" si="268"/>
        <v/>
      </c>
      <c r="Z820" s="94" t="e" cm="1">
        <f t="array" aca="1" ref="Z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AA820" s="94" t="str">
        <f t="shared" si="269"/>
        <v/>
      </c>
      <c r="AB820" s="96" t="b">
        <f t="shared" si="270"/>
        <v>0</v>
      </c>
      <c r="AC820" s="195">
        <f t="shared" si="282"/>
        <v>0</v>
      </c>
      <c r="AD820" s="195">
        <f>SUMIF($C$14:C819,C820,$AC$14:AC819)</f>
        <v>0</v>
      </c>
      <c r="AE820" s="15">
        <f t="shared" si="283"/>
        <v>10000</v>
      </c>
      <c r="AF820" s="195">
        <f t="shared" si="284"/>
        <v>0</v>
      </c>
    </row>
    <row r="821" spans="1:32" s="30" customFormat="1" x14ac:dyDescent="0.25">
      <c r="A821" s="19">
        <v>807</v>
      </c>
      <c r="B821" s="20"/>
      <c r="C821" s="123"/>
      <c r="D821" s="20"/>
      <c r="E821" s="20"/>
      <c r="F821" s="20"/>
      <c r="G821" s="140"/>
      <c r="H821" s="197">
        <f t="shared" si="271"/>
        <v>0</v>
      </c>
      <c r="I821" s="135" t="str">
        <f t="shared" si="272"/>
        <v/>
      </c>
      <c r="J821" s="92" t="b">
        <f t="shared" si="273"/>
        <v>0</v>
      </c>
      <c r="K821" s="92" t="str">
        <f t="shared" si="274"/>
        <v/>
      </c>
      <c r="L821" s="92" t="b">
        <f>IF(C821="",FALSE,IFERROR(NOT(MATCH(C821,'Anställda och korttidsarbete'!$C:$C,0)&gt;0),TRUE))</f>
        <v>0</v>
      </c>
      <c r="M821" s="92" t="str">
        <f t="shared" si="275"/>
        <v/>
      </c>
      <c r="N821" s="92" t="b">
        <f t="shared" si="276"/>
        <v>0</v>
      </c>
      <c r="O821" s="92" t="str">
        <f t="shared" si="277"/>
        <v/>
      </c>
      <c r="P821" s="13" t="b">
        <f t="shared" si="278"/>
        <v>0</v>
      </c>
      <c r="Q821" s="92" t="str">
        <f t="shared" si="279"/>
        <v/>
      </c>
      <c r="R821" s="92" t="b">
        <f t="shared" si="280"/>
        <v>0</v>
      </c>
      <c r="S821" s="94" t="e">
        <f t="shared" si="264"/>
        <v>#VALUE!</v>
      </c>
      <c r="T821" s="94" t="e">
        <f t="shared" si="265"/>
        <v>#VALUE!</v>
      </c>
      <c r="U821" s="94" t="e">
        <f t="shared" si="266"/>
        <v>#VALUE!</v>
      </c>
      <c r="V821" s="95" t="e">
        <f t="shared" si="267"/>
        <v>#VALUE!</v>
      </c>
      <c r="W821" s="95" t="e">
        <f t="shared" si="281"/>
        <v>#VALUE!</v>
      </c>
      <c r="X821" s="95" t="b">
        <f t="shared" si="285"/>
        <v>0</v>
      </c>
      <c r="Y821" s="76" t="str">
        <f t="shared" si="268"/>
        <v/>
      </c>
      <c r="Z821" s="94" t="e" cm="1">
        <f t="array" aca="1" ref="Z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AA821" s="94" t="str">
        <f t="shared" si="269"/>
        <v/>
      </c>
      <c r="AB821" s="96" t="b">
        <f t="shared" si="270"/>
        <v>0</v>
      </c>
      <c r="AC821" s="195">
        <f t="shared" si="282"/>
        <v>0</v>
      </c>
      <c r="AD821" s="195">
        <f>SUMIF($C$14:C820,C821,$AC$14:AC820)</f>
        <v>0</v>
      </c>
      <c r="AE821" s="15">
        <f t="shared" si="283"/>
        <v>10000</v>
      </c>
      <c r="AF821" s="195">
        <f t="shared" si="284"/>
        <v>0</v>
      </c>
    </row>
    <row r="822" spans="1:32" s="30" customFormat="1" x14ac:dyDescent="0.25">
      <c r="A822" s="19">
        <v>808</v>
      </c>
      <c r="B822" s="20"/>
      <c r="C822" s="123"/>
      <c r="D822" s="20"/>
      <c r="E822" s="20"/>
      <c r="F822" s="20"/>
      <c r="G822" s="140"/>
      <c r="H822" s="197">
        <f t="shared" si="271"/>
        <v>0</v>
      </c>
      <c r="I822" s="135" t="str">
        <f t="shared" si="272"/>
        <v/>
      </c>
      <c r="J822" s="92" t="b">
        <f t="shared" si="273"/>
        <v>0</v>
      </c>
      <c r="K822" s="92" t="str">
        <f t="shared" si="274"/>
        <v/>
      </c>
      <c r="L822" s="92" t="b">
        <f>IF(C822="",FALSE,IFERROR(NOT(MATCH(C822,'Anställda och korttidsarbete'!$C:$C,0)&gt;0),TRUE))</f>
        <v>0</v>
      </c>
      <c r="M822" s="92" t="str">
        <f t="shared" si="275"/>
        <v/>
      </c>
      <c r="N822" s="92" t="b">
        <f t="shared" si="276"/>
        <v>0</v>
      </c>
      <c r="O822" s="92" t="str">
        <f t="shared" si="277"/>
        <v/>
      </c>
      <c r="P822" s="13" t="b">
        <f t="shared" si="278"/>
        <v>0</v>
      </c>
      <c r="Q822" s="92" t="str">
        <f t="shared" si="279"/>
        <v/>
      </c>
      <c r="R822" s="92" t="b">
        <f t="shared" si="280"/>
        <v>0</v>
      </c>
      <c r="S822" s="94" t="e">
        <f t="shared" si="264"/>
        <v>#VALUE!</v>
      </c>
      <c r="T822" s="94" t="e">
        <f t="shared" si="265"/>
        <v>#VALUE!</v>
      </c>
      <c r="U822" s="94" t="e">
        <f t="shared" si="266"/>
        <v>#VALUE!</v>
      </c>
      <c r="V822" s="95" t="e">
        <f t="shared" si="267"/>
        <v>#VALUE!</v>
      </c>
      <c r="W822" s="95" t="e">
        <f t="shared" si="281"/>
        <v>#VALUE!</v>
      </c>
      <c r="X822" s="95" t="b">
        <f t="shared" si="285"/>
        <v>0</v>
      </c>
      <c r="Y822" s="76" t="str">
        <f t="shared" si="268"/>
        <v/>
      </c>
      <c r="Z822" s="94" t="e" cm="1">
        <f t="array" aca="1" ref="Z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AA822" s="94" t="str">
        <f t="shared" si="269"/>
        <v/>
      </c>
      <c r="AB822" s="96" t="b">
        <f t="shared" si="270"/>
        <v>0</v>
      </c>
      <c r="AC822" s="195">
        <f t="shared" si="282"/>
        <v>0</v>
      </c>
      <c r="AD822" s="195">
        <f>SUMIF($C$14:C821,C822,$AC$14:AC821)</f>
        <v>0</v>
      </c>
      <c r="AE822" s="15">
        <f t="shared" si="283"/>
        <v>10000</v>
      </c>
      <c r="AF822" s="195">
        <f t="shared" si="284"/>
        <v>0</v>
      </c>
    </row>
    <row r="823" spans="1:32" s="30" customFormat="1" x14ac:dyDescent="0.25">
      <c r="A823" s="19">
        <v>809</v>
      </c>
      <c r="B823" s="20"/>
      <c r="C823" s="123"/>
      <c r="D823" s="20"/>
      <c r="E823" s="20"/>
      <c r="F823" s="20"/>
      <c r="G823" s="140"/>
      <c r="H823" s="197">
        <f t="shared" si="271"/>
        <v>0</v>
      </c>
      <c r="I823" s="135" t="str">
        <f t="shared" si="272"/>
        <v/>
      </c>
      <c r="J823" s="92" t="b">
        <f t="shared" si="273"/>
        <v>0</v>
      </c>
      <c r="K823" s="92" t="str">
        <f t="shared" si="274"/>
        <v/>
      </c>
      <c r="L823" s="92" t="b">
        <f>IF(C823="",FALSE,IFERROR(NOT(MATCH(C823,'Anställda och korttidsarbete'!$C:$C,0)&gt;0),TRUE))</f>
        <v>0</v>
      </c>
      <c r="M823" s="92" t="str">
        <f t="shared" si="275"/>
        <v/>
      </c>
      <c r="N823" s="92" t="b">
        <f t="shared" si="276"/>
        <v>0</v>
      </c>
      <c r="O823" s="92" t="str">
        <f t="shared" si="277"/>
        <v/>
      </c>
      <c r="P823" s="13" t="b">
        <f t="shared" si="278"/>
        <v>0</v>
      </c>
      <c r="Q823" s="92" t="str">
        <f t="shared" si="279"/>
        <v/>
      </c>
      <c r="R823" s="92" t="b">
        <f t="shared" si="280"/>
        <v>0</v>
      </c>
      <c r="S823" s="94" t="e">
        <f t="shared" si="264"/>
        <v>#VALUE!</v>
      </c>
      <c r="T823" s="94" t="e">
        <f t="shared" si="265"/>
        <v>#VALUE!</v>
      </c>
      <c r="U823" s="94" t="e">
        <f t="shared" si="266"/>
        <v>#VALUE!</v>
      </c>
      <c r="V823" s="95" t="e">
        <f t="shared" si="267"/>
        <v>#VALUE!</v>
      </c>
      <c r="W823" s="95" t="e">
        <f t="shared" si="281"/>
        <v>#VALUE!</v>
      </c>
      <c r="X823" s="95" t="b">
        <f t="shared" si="285"/>
        <v>0</v>
      </c>
      <c r="Y823" s="76" t="str">
        <f t="shared" si="268"/>
        <v/>
      </c>
      <c r="Z823" s="94" t="e" cm="1">
        <f t="array" aca="1" ref="Z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AA823" s="94" t="str">
        <f t="shared" si="269"/>
        <v/>
      </c>
      <c r="AB823" s="96" t="b">
        <f t="shared" si="270"/>
        <v>0</v>
      </c>
      <c r="AC823" s="195">
        <f t="shared" si="282"/>
        <v>0</v>
      </c>
      <c r="AD823" s="195">
        <f>SUMIF($C$14:C822,C823,$AC$14:AC822)</f>
        <v>0</v>
      </c>
      <c r="AE823" s="15">
        <f t="shared" si="283"/>
        <v>10000</v>
      </c>
      <c r="AF823" s="195">
        <f t="shared" si="284"/>
        <v>0</v>
      </c>
    </row>
    <row r="824" spans="1:32" s="30" customFormat="1" x14ac:dyDescent="0.25">
      <c r="A824" s="19">
        <v>810</v>
      </c>
      <c r="B824" s="20"/>
      <c r="C824" s="123"/>
      <c r="D824" s="20"/>
      <c r="E824" s="20"/>
      <c r="F824" s="20"/>
      <c r="G824" s="140"/>
      <c r="H824" s="197">
        <f t="shared" si="271"/>
        <v>0</v>
      </c>
      <c r="I824" s="135" t="str">
        <f t="shared" si="272"/>
        <v/>
      </c>
      <c r="J824" s="92" t="b">
        <f t="shared" si="273"/>
        <v>0</v>
      </c>
      <c r="K824" s="92" t="str">
        <f t="shared" si="274"/>
        <v/>
      </c>
      <c r="L824" s="92" t="b">
        <f>IF(C824="",FALSE,IFERROR(NOT(MATCH(C824,'Anställda och korttidsarbete'!$C:$C,0)&gt;0),TRUE))</f>
        <v>0</v>
      </c>
      <c r="M824" s="92" t="str">
        <f t="shared" si="275"/>
        <v/>
      </c>
      <c r="N824" s="92" t="b">
        <f t="shared" si="276"/>
        <v>0</v>
      </c>
      <c r="O824" s="92" t="str">
        <f t="shared" si="277"/>
        <v/>
      </c>
      <c r="P824" s="13" t="b">
        <f t="shared" si="278"/>
        <v>0</v>
      </c>
      <c r="Q824" s="92" t="str">
        <f t="shared" si="279"/>
        <v/>
      </c>
      <c r="R824" s="92" t="b">
        <f t="shared" si="280"/>
        <v>0</v>
      </c>
      <c r="S824" s="94" t="e">
        <f t="shared" si="264"/>
        <v>#VALUE!</v>
      </c>
      <c r="T824" s="94" t="e">
        <f t="shared" si="265"/>
        <v>#VALUE!</v>
      </c>
      <c r="U824" s="94" t="e">
        <f t="shared" si="266"/>
        <v>#VALUE!</v>
      </c>
      <c r="V824" s="95" t="e">
        <f t="shared" si="267"/>
        <v>#VALUE!</v>
      </c>
      <c r="W824" s="95" t="e">
        <f t="shared" si="281"/>
        <v>#VALUE!</v>
      </c>
      <c r="X824" s="95" t="b">
        <f t="shared" si="285"/>
        <v>0</v>
      </c>
      <c r="Y824" s="76" t="str">
        <f t="shared" si="268"/>
        <v/>
      </c>
      <c r="Z824" s="94" t="e" cm="1">
        <f t="array" aca="1" ref="Z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AA824" s="94" t="str">
        <f t="shared" si="269"/>
        <v/>
      </c>
      <c r="AB824" s="96" t="b">
        <f t="shared" si="270"/>
        <v>0</v>
      </c>
      <c r="AC824" s="195">
        <f t="shared" si="282"/>
        <v>0</v>
      </c>
      <c r="AD824" s="195">
        <f>SUMIF($C$14:C823,C824,$AC$14:AC823)</f>
        <v>0</v>
      </c>
      <c r="AE824" s="15">
        <f t="shared" si="283"/>
        <v>10000</v>
      </c>
      <c r="AF824" s="195">
        <f t="shared" si="284"/>
        <v>0</v>
      </c>
    </row>
    <row r="825" spans="1:32" s="30" customFormat="1" x14ac:dyDescent="0.25">
      <c r="A825" s="19">
        <v>811</v>
      </c>
      <c r="B825" s="20"/>
      <c r="C825" s="123"/>
      <c r="D825" s="20"/>
      <c r="E825" s="20"/>
      <c r="F825" s="20"/>
      <c r="G825" s="140"/>
      <c r="H825" s="197">
        <f t="shared" si="271"/>
        <v>0</v>
      </c>
      <c r="I825" s="135" t="str">
        <f t="shared" si="272"/>
        <v/>
      </c>
      <c r="J825" s="92" t="b">
        <f t="shared" si="273"/>
        <v>0</v>
      </c>
      <c r="K825" s="92" t="str">
        <f t="shared" si="274"/>
        <v/>
      </c>
      <c r="L825" s="92" t="b">
        <f>IF(C825="",FALSE,IFERROR(NOT(MATCH(C825,'Anställda och korttidsarbete'!$C:$C,0)&gt;0),TRUE))</f>
        <v>0</v>
      </c>
      <c r="M825" s="92" t="str">
        <f t="shared" si="275"/>
        <v/>
      </c>
      <c r="N825" s="92" t="b">
        <f t="shared" si="276"/>
        <v>0</v>
      </c>
      <c r="O825" s="92" t="str">
        <f t="shared" si="277"/>
        <v/>
      </c>
      <c r="P825" s="13" t="b">
        <f t="shared" si="278"/>
        <v>0</v>
      </c>
      <c r="Q825" s="92" t="str">
        <f t="shared" si="279"/>
        <v/>
      </c>
      <c r="R825" s="92" t="b">
        <f t="shared" si="280"/>
        <v>0</v>
      </c>
      <c r="S825" s="94" t="e">
        <f t="shared" si="264"/>
        <v>#VALUE!</v>
      </c>
      <c r="T825" s="94" t="e">
        <f t="shared" si="265"/>
        <v>#VALUE!</v>
      </c>
      <c r="U825" s="94" t="e">
        <f t="shared" si="266"/>
        <v>#VALUE!</v>
      </c>
      <c r="V825" s="95" t="e">
        <f t="shared" si="267"/>
        <v>#VALUE!</v>
      </c>
      <c r="W825" s="95" t="e">
        <f t="shared" si="281"/>
        <v>#VALUE!</v>
      </c>
      <c r="X825" s="95" t="b">
        <f t="shared" si="285"/>
        <v>0</v>
      </c>
      <c r="Y825" s="76" t="str">
        <f t="shared" si="268"/>
        <v/>
      </c>
      <c r="Z825" s="94" t="e" cm="1">
        <f t="array" aca="1" ref="Z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AA825" s="94" t="str">
        <f t="shared" si="269"/>
        <v/>
      </c>
      <c r="AB825" s="96" t="b">
        <f t="shared" si="270"/>
        <v>0</v>
      </c>
      <c r="AC825" s="195">
        <f t="shared" si="282"/>
        <v>0</v>
      </c>
      <c r="AD825" s="195">
        <f>SUMIF($C$14:C824,C825,$AC$14:AC824)</f>
        <v>0</v>
      </c>
      <c r="AE825" s="15">
        <f t="shared" si="283"/>
        <v>10000</v>
      </c>
      <c r="AF825" s="195">
        <f t="shared" si="284"/>
        <v>0</v>
      </c>
    </row>
    <row r="826" spans="1:32" s="30" customFormat="1" x14ac:dyDescent="0.25">
      <c r="A826" s="19">
        <v>812</v>
      </c>
      <c r="B826" s="20"/>
      <c r="C826" s="123"/>
      <c r="D826" s="20"/>
      <c r="E826" s="20"/>
      <c r="F826" s="20"/>
      <c r="G826" s="140"/>
      <c r="H826" s="197">
        <f t="shared" si="271"/>
        <v>0</v>
      </c>
      <c r="I826" s="135" t="str">
        <f t="shared" si="272"/>
        <v/>
      </c>
      <c r="J826" s="92" t="b">
        <f t="shared" si="273"/>
        <v>0</v>
      </c>
      <c r="K826" s="92" t="str">
        <f t="shared" si="274"/>
        <v/>
      </c>
      <c r="L826" s="92" t="b">
        <f>IF(C826="",FALSE,IFERROR(NOT(MATCH(C826,'Anställda och korttidsarbete'!$C:$C,0)&gt;0),TRUE))</f>
        <v>0</v>
      </c>
      <c r="M826" s="92" t="str">
        <f t="shared" si="275"/>
        <v/>
      </c>
      <c r="N826" s="92" t="b">
        <f t="shared" si="276"/>
        <v>0</v>
      </c>
      <c r="O826" s="92" t="str">
        <f t="shared" si="277"/>
        <v/>
      </c>
      <c r="P826" s="13" t="b">
        <f t="shared" si="278"/>
        <v>0</v>
      </c>
      <c r="Q826" s="92" t="str">
        <f t="shared" si="279"/>
        <v/>
      </c>
      <c r="R826" s="92" t="b">
        <f t="shared" si="280"/>
        <v>0</v>
      </c>
      <c r="S826" s="94" t="e">
        <f t="shared" si="264"/>
        <v>#VALUE!</v>
      </c>
      <c r="T826" s="94" t="e">
        <f t="shared" si="265"/>
        <v>#VALUE!</v>
      </c>
      <c r="U826" s="94" t="e">
        <f t="shared" si="266"/>
        <v>#VALUE!</v>
      </c>
      <c r="V826" s="95" t="e">
        <f t="shared" si="267"/>
        <v>#VALUE!</v>
      </c>
      <c r="W826" s="95" t="e">
        <f t="shared" si="281"/>
        <v>#VALUE!</v>
      </c>
      <c r="X826" s="95" t="b">
        <f t="shared" si="285"/>
        <v>0</v>
      </c>
      <c r="Y826" s="76" t="str">
        <f t="shared" si="268"/>
        <v/>
      </c>
      <c r="Z826" s="94" t="e" cm="1">
        <f t="array" aca="1" ref="Z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AA826" s="94" t="str">
        <f t="shared" si="269"/>
        <v/>
      </c>
      <c r="AB826" s="96" t="b">
        <f t="shared" si="270"/>
        <v>0</v>
      </c>
      <c r="AC826" s="195">
        <f t="shared" si="282"/>
        <v>0</v>
      </c>
      <c r="AD826" s="195">
        <f>SUMIF($C$14:C825,C826,$AC$14:AC825)</f>
        <v>0</v>
      </c>
      <c r="AE826" s="15">
        <f t="shared" si="283"/>
        <v>10000</v>
      </c>
      <c r="AF826" s="195">
        <f t="shared" si="284"/>
        <v>0</v>
      </c>
    </row>
    <row r="827" spans="1:32" s="30" customFormat="1" x14ac:dyDescent="0.25">
      <c r="A827" s="19">
        <v>813</v>
      </c>
      <c r="B827" s="20"/>
      <c r="C827" s="123"/>
      <c r="D827" s="20"/>
      <c r="E827" s="20"/>
      <c r="F827" s="20"/>
      <c r="G827" s="140"/>
      <c r="H827" s="197">
        <f t="shared" si="271"/>
        <v>0</v>
      </c>
      <c r="I827" s="135" t="str">
        <f t="shared" si="272"/>
        <v/>
      </c>
      <c r="J827" s="92" t="b">
        <f t="shared" si="273"/>
        <v>0</v>
      </c>
      <c r="K827" s="92" t="str">
        <f t="shared" si="274"/>
        <v/>
      </c>
      <c r="L827" s="92" t="b">
        <f>IF(C827="",FALSE,IFERROR(NOT(MATCH(C827,'Anställda och korttidsarbete'!$C:$C,0)&gt;0),TRUE))</f>
        <v>0</v>
      </c>
      <c r="M827" s="92" t="str">
        <f t="shared" si="275"/>
        <v/>
      </c>
      <c r="N827" s="92" t="b">
        <f t="shared" si="276"/>
        <v>0</v>
      </c>
      <c r="O827" s="92" t="str">
        <f t="shared" si="277"/>
        <v/>
      </c>
      <c r="P827" s="13" t="b">
        <f t="shared" si="278"/>
        <v>0</v>
      </c>
      <c r="Q827" s="92" t="str">
        <f t="shared" si="279"/>
        <v/>
      </c>
      <c r="R827" s="92" t="b">
        <f t="shared" si="280"/>
        <v>0</v>
      </c>
      <c r="S827" s="94" t="e">
        <f t="shared" si="264"/>
        <v>#VALUE!</v>
      </c>
      <c r="T827" s="94" t="e">
        <f t="shared" si="265"/>
        <v>#VALUE!</v>
      </c>
      <c r="U827" s="94" t="e">
        <f t="shared" si="266"/>
        <v>#VALUE!</v>
      </c>
      <c r="V827" s="95" t="e">
        <f t="shared" si="267"/>
        <v>#VALUE!</v>
      </c>
      <c r="W827" s="95" t="e">
        <f t="shared" si="281"/>
        <v>#VALUE!</v>
      </c>
      <c r="X827" s="95" t="b">
        <f t="shared" si="285"/>
        <v>0</v>
      </c>
      <c r="Y827" s="76" t="str">
        <f t="shared" si="268"/>
        <v/>
      </c>
      <c r="Z827" s="94" t="e" cm="1">
        <f t="array" aca="1" ref="Z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AA827" s="94" t="str">
        <f t="shared" si="269"/>
        <v/>
      </c>
      <c r="AB827" s="96" t="b">
        <f t="shared" si="270"/>
        <v>0</v>
      </c>
      <c r="AC827" s="195">
        <f t="shared" si="282"/>
        <v>0</v>
      </c>
      <c r="AD827" s="195">
        <f>SUMIF($C$14:C826,C827,$AC$14:AC826)</f>
        <v>0</v>
      </c>
      <c r="AE827" s="15">
        <f t="shared" si="283"/>
        <v>10000</v>
      </c>
      <c r="AF827" s="195">
        <f t="shared" si="284"/>
        <v>0</v>
      </c>
    </row>
    <row r="828" spans="1:32" s="30" customFormat="1" x14ac:dyDescent="0.25">
      <c r="A828" s="19">
        <v>814</v>
      </c>
      <c r="B828" s="20"/>
      <c r="C828" s="123"/>
      <c r="D828" s="20"/>
      <c r="E828" s="20"/>
      <c r="F828" s="20"/>
      <c r="G828" s="140"/>
      <c r="H828" s="197">
        <f t="shared" si="271"/>
        <v>0</v>
      </c>
      <c r="I828" s="135" t="str">
        <f t="shared" si="272"/>
        <v/>
      </c>
      <c r="J828" s="92" t="b">
        <f t="shared" si="273"/>
        <v>0</v>
      </c>
      <c r="K828" s="92" t="str">
        <f t="shared" si="274"/>
        <v/>
      </c>
      <c r="L828" s="92" t="b">
        <f>IF(C828="",FALSE,IFERROR(NOT(MATCH(C828,'Anställda och korttidsarbete'!$C:$C,0)&gt;0),TRUE))</f>
        <v>0</v>
      </c>
      <c r="M828" s="92" t="str">
        <f t="shared" si="275"/>
        <v/>
      </c>
      <c r="N828" s="92" t="b">
        <f t="shared" si="276"/>
        <v>0</v>
      </c>
      <c r="O828" s="92" t="str">
        <f t="shared" si="277"/>
        <v/>
      </c>
      <c r="P828" s="13" t="b">
        <f t="shared" si="278"/>
        <v>0</v>
      </c>
      <c r="Q828" s="92" t="str">
        <f t="shared" si="279"/>
        <v/>
      </c>
      <c r="R828" s="92" t="b">
        <f t="shared" si="280"/>
        <v>0</v>
      </c>
      <c r="S828" s="94" t="e">
        <f t="shared" si="264"/>
        <v>#VALUE!</v>
      </c>
      <c r="T828" s="94" t="e">
        <f t="shared" si="265"/>
        <v>#VALUE!</v>
      </c>
      <c r="U828" s="94" t="e">
        <f t="shared" si="266"/>
        <v>#VALUE!</v>
      </c>
      <c r="V828" s="95" t="e">
        <f t="shared" si="267"/>
        <v>#VALUE!</v>
      </c>
      <c r="W828" s="95" t="e">
        <f t="shared" si="281"/>
        <v>#VALUE!</v>
      </c>
      <c r="X828" s="95" t="b">
        <f t="shared" si="285"/>
        <v>0</v>
      </c>
      <c r="Y828" s="76" t="str">
        <f t="shared" si="268"/>
        <v/>
      </c>
      <c r="Z828" s="94" t="e" cm="1">
        <f t="array" aca="1" ref="Z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AA828" s="94" t="str">
        <f t="shared" si="269"/>
        <v/>
      </c>
      <c r="AB828" s="96" t="b">
        <f t="shared" si="270"/>
        <v>0</v>
      </c>
      <c r="AC828" s="195">
        <f t="shared" si="282"/>
        <v>0</v>
      </c>
      <c r="AD828" s="195">
        <f>SUMIF($C$14:C827,C828,$AC$14:AC827)</f>
        <v>0</v>
      </c>
      <c r="AE828" s="15">
        <f t="shared" si="283"/>
        <v>10000</v>
      </c>
      <c r="AF828" s="195">
        <f t="shared" si="284"/>
        <v>0</v>
      </c>
    </row>
    <row r="829" spans="1:32" s="30" customFormat="1" x14ac:dyDescent="0.25">
      <c r="A829" s="19">
        <v>815</v>
      </c>
      <c r="B829" s="20"/>
      <c r="C829" s="123"/>
      <c r="D829" s="20"/>
      <c r="E829" s="20"/>
      <c r="F829" s="20"/>
      <c r="G829" s="140"/>
      <c r="H829" s="197">
        <f t="shared" si="271"/>
        <v>0</v>
      </c>
      <c r="I829" s="135" t="str">
        <f t="shared" si="272"/>
        <v/>
      </c>
      <c r="J829" s="92" t="b">
        <f t="shared" si="273"/>
        <v>0</v>
      </c>
      <c r="K829" s="92" t="str">
        <f t="shared" si="274"/>
        <v/>
      </c>
      <c r="L829" s="92" t="b">
        <f>IF(C829="",FALSE,IFERROR(NOT(MATCH(C829,'Anställda och korttidsarbete'!$C:$C,0)&gt;0),TRUE))</f>
        <v>0</v>
      </c>
      <c r="M829" s="92" t="str">
        <f t="shared" si="275"/>
        <v/>
      </c>
      <c r="N829" s="92" t="b">
        <f t="shared" si="276"/>
        <v>0</v>
      </c>
      <c r="O829" s="92" t="str">
        <f t="shared" si="277"/>
        <v/>
      </c>
      <c r="P829" s="13" t="b">
        <f t="shared" si="278"/>
        <v>0</v>
      </c>
      <c r="Q829" s="92" t="str">
        <f t="shared" si="279"/>
        <v/>
      </c>
      <c r="R829" s="92" t="b">
        <f t="shared" si="280"/>
        <v>0</v>
      </c>
      <c r="S829" s="94" t="e">
        <f t="shared" si="264"/>
        <v>#VALUE!</v>
      </c>
      <c r="T829" s="94" t="e">
        <f t="shared" si="265"/>
        <v>#VALUE!</v>
      </c>
      <c r="U829" s="94" t="e">
        <f t="shared" si="266"/>
        <v>#VALUE!</v>
      </c>
      <c r="V829" s="95" t="e">
        <f t="shared" si="267"/>
        <v>#VALUE!</v>
      </c>
      <c r="W829" s="95" t="e">
        <f t="shared" si="281"/>
        <v>#VALUE!</v>
      </c>
      <c r="X829" s="95" t="b">
        <f t="shared" si="285"/>
        <v>0</v>
      </c>
      <c r="Y829" s="76" t="str">
        <f t="shared" si="268"/>
        <v/>
      </c>
      <c r="Z829" s="94" t="e" cm="1">
        <f t="array" aca="1" ref="Z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AA829" s="94" t="str">
        <f t="shared" si="269"/>
        <v/>
      </c>
      <c r="AB829" s="96" t="b">
        <f t="shared" si="270"/>
        <v>0</v>
      </c>
      <c r="AC829" s="195">
        <f t="shared" si="282"/>
        <v>0</v>
      </c>
      <c r="AD829" s="195">
        <f>SUMIF($C$14:C828,C829,$AC$14:AC828)</f>
        <v>0</v>
      </c>
      <c r="AE829" s="15">
        <f t="shared" si="283"/>
        <v>10000</v>
      </c>
      <c r="AF829" s="195">
        <f t="shared" si="284"/>
        <v>0</v>
      </c>
    </row>
    <row r="830" spans="1:32" s="30" customFormat="1" x14ac:dyDescent="0.25">
      <c r="A830" s="19">
        <v>816</v>
      </c>
      <c r="B830" s="20"/>
      <c r="C830" s="123"/>
      <c r="D830" s="20"/>
      <c r="E830" s="20"/>
      <c r="F830" s="20"/>
      <c r="G830" s="140"/>
      <c r="H830" s="197">
        <f t="shared" si="271"/>
        <v>0</v>
      </c>
      <c r="I830" s="135" t="str">
        <f t="shared" si="272"/>
        <v/>
      </c>
      <c r="J830" s="92" t="b">
        <f t="shared" si="273"/>
        <v>0</v>
      </c>
      <c r="K830" s="92" t="str">
        <f t="shared" si="274"/>
        <v/>
      </c>
      <c r="L830" s="92" t="b">
        <f>IF(C830="",FALSE,IFERROR(NOT(MATCH(C830,'Anställda och korttidsarbete'!$C:$C,0)&gt;0),TRUE))</f>
        <v>0</v>
      </c>
      <c r="M830" s="92" t="str">
        <f t="shared" si="275"/>
        <v/>
      </c>
      <c r="N830" s="92" t="b">
        <f t="shared" si="276"/>
        <v>0</v>
      </c>
      <c r="O830" s="92" t="str">
        <f t="shared" si="277"/>
        <v/>
      </c>
      <c r="P830" s="13" t="b">
        <f t="shared" si="278"/>
        <v>0</v>
      </c>
      <c r="Q830" s="92" t="str">
        <f t="shared" si="279"/>
        <v/>
      </c>
      <c r="R830" s="92" t="b">
        <f t="shared" si="280"/>
        <v>0</v>
      </c>
      <c r="S830" s="94" t="e">
        <f t="shared" si="264"/>
        <v>#VALUE!</v>
      </c>
      <c r="T830" s="94" t="e">
        <f t="shared" si="265"/>
        <v>#VALUE!</v>
      </c>
      <c r="U830" s="94" t="e">
        <f t="shared" si="266"/>
        <v>#VALUE!</v>
      </c>
      <c r="V830" s="95" t="e">
        <f t="shared" si="267"/>
        <v>#VALUE!</v>
      </c>
      <c r="W830" s="95" t="e">
        <f t="shared" si="281"/>
        <v>#VALUE!</v>
      </c>
      <c r="X830" s="95" t="b">
        <f t="shared" si="285"/>
        <v>0</v>
      </c>
      <c r="Y830" s="76" t="str">
        <f t="shared" si="268"/>
        <v/>
      </c>
      <c r="Z830" s="94" t="e" cm="1">
        <f t="array" aca="1" ref="Z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AA830" s="94" t="str">
        <f t="shared" si="269"/>
        <v/>
      </c>
      <c r="AB830" s="96" t="b">
        <f t="shared" si="270"/>
        <v>0</v>
      </c>
      <c r="AC830" s="195">
        <f t="shared" si="282"/>
        <v>0</v>
      </c>
      <c r="AD830" s="195">
        <f>SUMIF($C$14:C829,C830,$AC$14:AC829)</f>
        <v>0</v>
      </c>
      <c r="AE830" s="15">
        <f t="shared" si="283"/>
        <v>10000</v>
      </c>
      <c r="AF830" s="195">
        <f t="shared" si="284"/>
        <v>0</v>
      </c>
    </row>
    <row r="831" spans="1:32" s="30" customFormat="1" x14ac:dyDescent="0.25">
      <c r="A831" s="19">
        <v>817</v>
      </c>
      <c r="B831" s="20"/>
      <c r="C831" s="123"/>
      <c r="D831" s="20"/>
      <c r="E831" s="20"/>
      <c r="F831" s="20"/>
      <c r="G831" s="140"/>
      <c r="H831" s="197">
        <f t="shared" si="271"/>
        <v>0</v>
      </c>
      <c r="I831" s="135" t="str">
        <f t="shared" si="272"/>
        <v/>
      </c>
      <c r="J831" s="92" t="b">
        <f t="shared" si="273"/>
        <v>0</v>
      </c>
      <c r="K831" s="92" t="str">
        <f t="shared" si="274"/>
        <v/>
      </c>
      <c r="L831" s="92" t="b">
        <f>IF(C831="",FALSE,IFERROR(NOT(MATCH(C831,'Anställda och korttidsarbete'!$C:$C,0)&gt;0),TRUE))</f>
        <v>0</v>
      </c>
      <c r="M831" s="92" t="str">
        <f t="shared" si="275"/>
        <v/>
      </c>
      <c r="N831" s="92" t="b">
        <f t="shared" si="276"/>
        <v>0</v>
      </c>
      <c r="O831" s="92" t="str">
        <f t="shared" si="277"/>
        <v/>
      </c>
      <c r="P831" s="13" t="b">
        <f t="shared" si="278"/>
        <v>0</v>
      </c>
      <c r="Q831" s="92" t="str">
        <f t="shared" si="279"/>
        <v/>
      </c>
      <c r="R831" s="92" t="b">
        <f t="shared" si="280"/>
        <v>0</v>
      </c>
      <c r="S831" s="94" t="e">
        <f t="shared" si="264"/>
        <v>#VALUE!</v>
      </c>
      <c r="T831" s="94" t="e">
        <f t="shared" si="265"/>
        <v>#VALUE!</v>
      </c>
      <c r="U831" s="94" t="e">
        <f t="shared" si="266"/>
        <v>#VALUE!</v>
      </c>
      <c r="V831" s="95" t="e">
        <f t="shared" si="267"/>
        <v>#VALUE!</v>
      </c>
      <c r="W831" s="95" t="e">
        <f t="shared" si="281"/>
        <v>#VALUE!</v>
      </c>
      <c r="X831" s="95" t="b">
        <f t="shared" si="285"/>
        <v>0</v>
      </c>
      <c r="Y831" s="76" t="str">
        <f t="shared" si="268"/>
        <v/>
      </c>
      <c r="Z831" s="94" t="e" cm="1">
        <f t="array" aca="1" ref="Z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AA831" s="94" t="str">
        <f t="shared" si="269"/>
        <v/>
      </c>
      <c r="AB831" s="96" t="b">
        <f t="shared" si="270"/>
        <v>0</v>
      </c>
      <c r="AC831" s="195">
        <f t="shared" si="282"/>
        <v>0</v>
      </c>
      <c r="AD831" s="195">
        <f>SUMIF($C$14:C830,C831,$AC$14:AC830)</f>
        <v>0</v>
      </c>
      <c r="AE831" s="15">
        <f t="shared" si="283"/>
        <v>10000</v>
      </c>
      <c r="AF831" s="195">
        <f t="shared" si="284"/>
        <v>0</v>
      </c>
    </row>
    <row r="832" spans="1:32" s="30" customFormat="1" x14ac:dyDescent="0.25">
      <c r="A832" s="19">
        <v>818</v>
      </c>
      <c r="B832" s="20"/>
      <c r="C832" s="123"/>
      <c r="D832" s="20"/>
      <c r="E832" s="20"/>
      <c r="F832" s="20"/>
      <c r="G832" s="140"/>
      <c r="H832" s="197">
        <f t="shared" si="271"/>
        <v>0</v>
      </c>
      <c r="I832" s="135" t="str">
        <f t="shared" si="272"/>
        <v/>
      </c>
      <c r="J832" s="92" t="b">
        <f t="shared" si="273"/>
        <v>0</v>
      </c>
      <c r="K832" s="92" t="str">
        <f t="shared" si="274"/>
        <v/>
      </c>
      <c r="L832" s="92" t="b">
        <f>IF(C832="",FALSE,IFERROR(NOT(MATCH(C832,'Anställda och korttidsarbete'!$C:$C,0)&gt;0),TRUE))</f>
        <v>0</v>
      </c>
      <c r="M832" s="92" t="str">
        <f t="shared" si="275"/>
        <v/>
      </c>
      <c r="N832" s="92" t="b">
        <f t="shared" si="276"/>
        <v>0</v>
      </c>
      <c r="O832" s="92" t="str">
        <f t="shared" si="277"/>
        <v/>
      </c>
      <c r="P832" s="13" t="b">
        <f t="shared" si="278"/>
        <v>0</v>
      </c>
      <c r="Q832" s="92" t="str">
        <f t="shared" si="279"/>
        <v/>
      </c>
      <c r="R832" s="92" t="b">
        <f t="shared" si="280"/>
        <v>0</v>
      </c>
      <c r="S832" s="94" t="e">
        <f t="shared" si="264"/>
        <v>#VALUE!</v>
      </c>
      <c r="T832" s="94" t="e">
        <f t="shared" si="265"/>
        <v>#VALUE!</v>
      </c>
      <c r="U832" s="94" t="e">
        <f t="shared" si="266"/>
        <v>#VALUE!</v>
      </c>
      <c r="V832" s="95" t="e">
        <f t="shared" si="267"/>
        <v>#VALUE!</v>
      </c>
      <c r="W832" s="95" t="e">
        <f t="shared" si="281"/>
        <v>#VALUE!</v>
      </c>
      <c r="X832" s="95" t="b">
        <f t="shared" si="285"/>
        <v>0</v>
      </c>
      <c r="Y832" s="76" t="str">
        <f t="shared" si="268"/>
        <v/>
      </c>
      <c r="Z832" s="94" t="e" cm="1">
        <f t="array" aca="1" ref="Z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AA832" s="94" t="str">
        <f t="shared" si="269"/>
        <v/>
      </c>
      <c r="AB832" s="96" t="b">
        <f t="shared" si="270"/>
        <v>0</v>
      </c>
      <c r="AC832" s="195">
        <f t="shared" si="282"/>
        <v>0</v>
      </c>
      <c r="AD832" s="195">
        <f>SUMIF($C$14:C831,C832,$AC$14:AC831)</f>
        <v>0</v>
      </c>
      <c r="AE832" s="15">
        <f t="shared" si="283"/>
        <v>10000</v>
      </c>
      <c r="AF832" s="195">
        <f t="shared" si="284"/>
        <v>0</v>
      </c>
    </row>
    <row r="833" spans="1:32" s="30" customFormat="1" x14ac:dyDescent="0.25">
      <c r="A833" s="19">
        <v>819</v>
      </c>
      <c r="B833" s="20"/>
      <c r="C833" s="123"/>
      <c r="D833" s="20"/>
      <c r="E833" s="20"/>
      <c r="F833" s="20"/>
      <c r="G833" s="140"/>
      <c r="H833" s="197">
        <f t="shared" si="271"/>
        <v>0</v>
      </c>
      <c r="I833" s="135" t="str">
        <f t="shared" si="272"/>
        <v/>
      </c>
      <c r="J833" s="92" t="b">
        <f t="shared" si="273"/>
        <v>0</v>
      </c>
      <c r="K833" s="92" t="str">
        <f t="shared" si="274"/>
        <v/>
      </c>
      <c r="L833" s="92" t="b">
        <f>IF(C833="",FALSE,IFERROR(NOT(MATCH(C833,'Anställda och korttidsarbete'!$C:$C,0)&gt;0),TRUE))</f>
        <v>0</v>
      </c>
      <c r="M833" s="92" t="str">
        <f t="shared" si="275"/>
        <v/>
      </c>
      <c r="N833" s="92" t="b">
        <f t="shared" si="276"/>
        <v>0</v>
      </c>
      <c r="O833" s="92" t="str">
        <f t="shared" si="277"/>
        <v/>
      </c>
      <c r="P833" s="13" t="b">
        <f t="shared" si="278"/>
        <v>0</v>
      </c>
      <c r="Q833" s="92" t="str">
        <f t="shared" si="279"/>
        <v/>
      </c>
      <c r="R833" s="92" t="b">
        <f t="shared" si="280"/>
        <v>0</v>
      </c>
      <c r="S833" s="94" t="e">
        <f t="shared" si="264"/>
        <v>#VALUE!</v>
      </c>
      <c r="T833" s="94" t="e">
        <f t="shared" si="265"/>
        <v>#VALUE!</v>
      </c>
      <c r="U833" s="94" t="e">
        <f t="shared" si="266"/>
        <v>#VALUE!</v>
      </c>
      <c r="V833" s="95" t="e">
        <f t="shared" si="267"/>
        <v>#VALUE!</v>
      </c>
      <c r="W833" s="95" t="e">
        <f t="shared" si="281"/>
        <v>#VALUE!</v>
      </c>
      <c r="X833" s="95" t="b">
        <f t="shared" si="285"/>
        <v>0</v>
      </c>
      <c r="Y833" s="76" t="str">
        <f t="shared" si="268"/>
        <v/>
      </c>
      <c r="Z833" s="94" t="e" cm="1">
        <f t="array" aca="1" ref="Z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AA833" s="94" t="str">
        <f t="shared" si="269"/>
        <v/>
      </c>
      <c r="AB833" s="96" t="b">
        <f t="shared" si="270"/>
        <v>0</v>
      </c>
      <c r="AC833" s="195">
        <f t="shared" si="282"/>
        <v>0</v>
      </c>
      <c r="AD833" s="195">
        <f>SUMIF($C$14:C832,C833,$AC$14:AC832)</f>
        <v>0</v>
      </c>
      <c r="AE833" s="15">
        <f t="shared" si="283"/>
        <v>10000</v>
      </c>
      <c r="AF833" s="195">
        <f t="shared" si="284"/>
        <v>0</v>
      </c>
    </row>
    <row r="834" spans="1:32" s="30" customFormat="1" x14ac:dyDescent="0.25">
      <c r="A834" s="19">
        <v>820</v>
      </c>
      <c r="B834" s="20"/>
      <c r="C834" s="123"/>
      <c r="D834" s="20"/>
      <c r="E834" s="20"/>
      <c r="F834" s="20"/>
      <c r="G834" s="140"/>
      <c r="H834" s="197">
        <f t="shared" si="271"/>
        <v>0</v>
      </c>
      <c r="I834" s="135" t="str">
        <f t="shared" si="272"/>
        <v/>
      </c>
      <c r="J834" s="92" t="b">
        <f t="shared" si="273"/>
        <v>0</v>
      </c>
      <c r="K834" s="92" t="str">
        <f t="shared" si="274"/>
        <v/>
      </c>
      <c r="L834" s="92" t="b">
        <f>IF(C834="",FALSE,IFERROR(NOT(MATCH(C834,'Anställda och korttidsarbete'!$C:$C,0)&gt;0),TRUE))</f>
        <v>0</v>
      </c>
      <c r="M834" s="92" t="str">
        <f t="shared" si="275"/>
        <v/>
      </c>
      <c r="N834" s="92" t="b">
        <f t="shared" si="276"/>
        <v>0</v>
      </c>
      <c r="O834" s="92" t="str">
        <f t="shared" si="277"/>
        <v/>
      </c>
      <c r="P834" s="13" t="b">
        <f t="shared" si="278"/>
        <v>0</v>
      </c>
      <c r="Q834" s="92" t="str">
        <f t="shared" si="279"/>
        <v/>
      </c>
      <c r="R834" s="92" t="b">
        <f t="shared" si="280"/>
        <v>0</v>
      </c>
      <c r="S834" s="94" t="e">
        <f t="shared" si="264"/>
        <v>#VALUE!</v>
      </c>
      <c r="T834" s="94" t="e">
        <f t="shared" si="265"/>
        <v>#VALUE!</v>
      </c>
      <c r="U834" s="94" t="e">
        <f t="shared" si="266"/>
        <v>#VALUE!</v>
      </c>
      <c r="V834" s="95" t="e">
        <f t="shared" si="267"/>
        <v>#VALUE!</v>
      </c>
      <c r="W834" s="95" t="e">
        <f t="shared" si="281"/>
        <v>#VALUE!</v>
      </c>
      <c r="X834" s="95" t="b">
        <f t="shared" si="285"/>
        <v>0</v>
      </c>
      <c r="Y834" s="76" t="str">
        <f t="shared" si="268"/>
        <v/>
      </c>
      <c r="Z834" s="94" t="e" cm="1">
        <f t="array" aca="1" ref="Z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AA834" s="94" t="str">
        <f t="shared" si="269"/>
        <v/>
      </c>
      <c r="AB834" s="96" t="b">
        <f t="shared" si="270"/>
        <v>0</v>
      </c>
      <c r="AC834" s="195">
        <f t="shared" si="282"/>
        <v>0</v>
      </c>
      <c r="AD834" s="195">
        <f>SUMIF($C$14:C833,C834,$AC$14:AC833)</f>
        <v>0</v>
      </c>
      <c r="AE834" s="15">
        <f t="shared" si="283"/>
        <v>10000</v>
      </c>
      <c r="AF834" s="195">
        <f t="shared" si="284"/>
        <v>0</v>
      </c>
    </row>
    <row r="835" spans="1:32" s="30" customFormat="1" x14ac:dyDescent="0.25">
      <c r="A835" s="19">
        <v>821</v>
      </c>
      <c r="B835" s="20"/>
      <c r="C835" s="123"/>
      <c r="D835" s="20"/>
      <c r="E835" s="20"/>
      <c r="F835" s="20"/>
      <c r="G835" s="140"/>
      <c r="H835" s="197">
        <f t="shared" si="271"/>
        <v>0</v>
      </c>
      <c r="I835" s="135" t="str">
        <f t="shared" si="272"/>
        <v/>
      </c>
      <c r="J835" s="92" t="b">
        <f t="shared" si="273"/>
        <v>0</v>
      </c>
      <c r="K835" s="92" t="str">
        <f t="shared" si="274"/>
        <v/>
      </c>
      <c r="L835" s="92" t="b">
        <f>IF(C835="",FALSE,IFERROR(NOT(MATCH(C835,'Anställda och korttidsarbete'!$C:$C,0)&gt;0),TRUE))</f>
        <v>0</v>
      </c>
      <c r="M835" s="92" t="str">
        <f t="shared" si="275"/>
        <v/>
      </c>
      <c r="N835" s="92" t="b">
        <f t="shared" si="276"/>
        <v>0</v>
      </c>
      <c r="O835" s="92" t="str">
        <f t="shared" si="277"/>
        <v/>
      </c>
      <c r="P835" s="13" t="b">
        <f t="shared" si="278"/>
        <v>0</v>
      </c>
      <c r="Q835" s="92" t="str">
        <f t="shared" si="279"/>
        <v/>
      </c>
      <c r="R835" s="92" t="b">
        <f t="shared" si="280"/>
        <v>0</v>
      </c>
      <c r="S835" s="94" t="e">
        <f t="shared" si="264"/>
        <v>#VALUE!</v>
      </c>
      <c r="T835" s="94" t="e">
        <f t="shared" si="265"/>
        <v>#VALUE!</v>
      </c>
      <c r="U835" s="94" t="e">
        <f t="shared" si="266"/>
        <v>#VALUE!</v>
      </c>
      <c r="V835" s="95" t="e">
        <f t="shared" si="267"/>
        <v>#VALUE!</v>
      </c>
      <c r="W835" s="95" t="e">
        <f t="shared" si="281"/>
        <v>#VALUE!</v>
      </c>
      <c r="X835" s="95" t="b">
        <f t="shared" si="285"/>
        <v>0</v>
      </c>
      <c r="Y835" s="76" t="str">
        <f t="shared" si="268"/>
        <v/>
      </c>
      <c r="Z835" s="94" t="e" cm="1">
        <f t="array" aca="1" ref="Z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AA835" s="94" t="str">
        <f t="shared" si="269"/>
        <v/>
      </c>
      <c r="AB835" s="96" t="b">
        <f t="shared" si="270"/>
        <v>0</v>
      </c>
      <c r="AC835" s="195">
        <f t="shared" si="282"/>
        <v>0</v>
      </c>
      <c r="AD835" s="195">
        <f>SUMIF($C$14:C834,C835,$AC$14:AC834)</f>
        <v>0</v>
      </c>
      <c r="AE835" s="15">
        <f t="shared" si="283"/>
        <v>10000</v>
      </c>
      <c r="AF835" s="195">
        <f t="shared" si="284"/>
        <v>0</v>
      </c>
    </row>
    <row r="836" spans="1:32" s="30" customFormat="1" x14ac:dyDescent="0.25">
      <c r="A836" s="19">
        <v>822</v>
      </c>
      <c r="B836" s="20"/>
      <c r="C836" s="123"/>
      <c r="D836" s="20"/>
      <c r="E836" s="20"/>
      <c r="F836" s="20"/>
      <c r="G836" s="140"/>
      <c r="H836" s="197">
        <f t="shared" si="271"/>
        <v>0</v>
      </c>
      <c r="I836" s="135" t="str">
        <f t="shared" si="272"/>
        <v/>
      </c>
      <c r="J836" s="92" t="b">
        <f t="shared" si="273"/>
        <v>0</v>
      </c>
      <c r="K836" s="92" t="str">
        <f t="shared" si="274"/>
        <v/>
      </c>
      <c r="L836" s="92" t="b">
        <f>IF(C836="",FALSE,IFERROR(NOT(MATCH(C836,'Anställda och korttidsarbete'!$C:$C,0)&gt;0),TRUE))</f>
        <v>0</v>
      </c>
      <c r="M836" s="92" t="str">
        <f t="shared" si="275"/>
        <v/>
      </c>
      <c r="N836" s="92" t="b">
        <f t="shared" si="276"/>
        <v>0</v>
      </c>
      <c r="O836" s="92" t="str">
        <f t="shared" si="277"/>
        <v/>
      </c>
      <c r="P836" s="13" t="b">
        <f t="shared" si="278"/>
        <v>0</v>
      </c>
      <c r="Q836" s="92" t="str">
        <f t="shared" si="279"/>
        <v/>
      </c>
      <c r="R836" s="92" t="b">
        <f t="shared" si="280"/>
        <v>0</v>
      </c>
      <c r="S836" s="94" t="e">
        <f t="shared" si="264"/>
        <v>#VALUE!</v>
      </c>
      <c r="T836" s="94" t="e">
        <f t="shared" si="265"/>
        <v>#VALUE!</v>
      </c>
      <c r="U836" s="94" t="e">
        <f t="shared" si="266"/>
        <v>#VALUE!</v>
      </c>
      <c r="V836" s="95" t="e">
        <f t="shared" si="267"/>
        <v>#VALUE!</v>
      </c>
      <c r="W836" s="95" t="e">
        <f t="shared" si="281"/>
        <v>#VALUE!</v>
      </c>
      <c r="X836" s="95" t="b">
        <f t="shared" si="285"/>
        <v>0</v>
      </c>
      <c r="Y836" s="76" t="str">
        <f t="shared" si="268"/>
        <v/>
      </c>
      <c r="Z836" s="94" t="e" cm="1">
        <f t="array" aca="1" ref="Z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AA836" s="94" t="str">
        <f t="shared" si="269"/>
        <v/>
      </c>
      <c r="AB836" s="96" t="b">
        <f t="shared" si="270"/>
        <v>0</v>
      </c>
      <c r="AC836" s="195">
        <f t="shared" si="282"/>
        <v>0</v>
      </c>
      <c r="AD836" s="195">
        <f>SUMIF($C$14:C835,C836,$AC$14:AC835)</f>
        <v>0</v>
      </c>
      <c r="AE836" s="15">
        <f t="shared" si="283"/>
        <v>10000</v>
      </c>
      <c r="AF836" s="195">
        <f t="shared" si="284"/>
        <v>0</v>
      </c>
    </row>
    <row r="837" spans="1:32" s="30" customFormat="1" x14ac:dyDescent="0.25">
      <c r="A837" s="19">
        <v>823</v>
      </c>
      <c r="B837" s="20"/>
      <c r="C837" s="123"/>
      <c r="D837" s="20"/>
      <c r="E837" s="20"/>
      <c r="F837" s="20"/>
      <c r="G837" s="140"/>
      <c r="H837" s="197">
        <f t="shared" si="271"/>
        <v>0</v>
      </c>
      <c r="I837" s="135" t="str">
        <f t="shared" si="272"/>
        <v/>
      </c>
      <c r="J837" s="92" t="b">
        <f t="shared" si="273"/>
        <v>0</v>
      </c>
      <c r="K837" s="92" t="str">
        <f t="shared" si="274"/>
        <v/>
      </c>
      <c r="L837" s="92" t="b">
        <f>IF(C837="",FALSE,IFERROR(NOT(MATCH(C837,'Anställda och korttidsarbete'!$C:$C,0)&gt;0),TRUE))</f>
        <v>0</v>
      </c>
      <c r="M837" s="92" t="str">
        <f t="shared" si="275"/>
        <v/>
      </c>
      <c r="N837" s="92" t="b">
        <f t="shared" si="276"/>
        <v>0</v>
      </c>
      <c r="O837" s="92" t="str">
        <f t="shared" si="277"/>
        <v/>
      </c>
      <c r="P837" s="13" t="b">
        <f t="shared" si="278"/>
        <v>0</v>
      </c>
      <c r="Q837" s="92" t="str">
        <f t="shared" si="279"/>
        <v/>
      </c>
      <c r="R837" s="92" t="b">
        <f t="shared" si="280"/>
        <v>0</v>
      </c>
      <c r="S837" s="94" t="e">
        <f t="shared" si="264"/>
        <v>#VALUE!</v>
      </c>
      <c r="T837" s="94" t="e">
        <f t="shared" si="265"/>
        <v>#VALUE!</v>
      </c>
      <c r="U837" s="94" t="e">
        <f t="shared" si="266"/>
        <v>#VALUE!</v>
      </c>
      <c r="V837" s="95" t="e">
        <f t="shared" si="267"/>
        <v>#VALUE!</v>
      </c>
      <c r="W837" s="95" t="e">
        <f t="shared" si="281"/>
        <v>#VALUE!</v>
      </c>
      <c r="X837" s="95" t="b">
        <f t="shared" si="285"/>
        <v>0</v>
      </c>
      <c r="Y837" s="76" t="str">
        <f t="shared" si="268"/>
        <v/>
      </c>
      <c r="Z837" s="94" t="e" cm="1">
        <f t="array" aca="1" ref="Z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AA837" s="94" t="str">
        <f t="shared" si="269"/>
        <v/>
      </c>
      <c r="AB837" s="96" t="b">
        <f t="shared" si="270"/>
        <v>0</v>
      </c>
      <c r="AC837" s="195">
        <f t="shared" si="282"/>
        <v>0</v>
      </c>
      <c r="AD837" s="195">
        <f>SUMIF($C$14:C836,C837,$AC$14:AC836)</f>
        <v>0</v>
      </c>
      <c r="AE837" s="15">
        <f t="shared" si="283"/>
        <v>10000</v>
      </c>
      <c r="AF837" s="195">
        <f t="shared" si="284"/>
        <v>0</v>
      </c>
    </row>
    <row r="838" spans="1:32" s="30" customFormat="1" x14ac:dyDescent="0.25">
      <c r="A838" s="19">
        <v>824</v>
      </c>
      <c r="B838" s="20"/>
      <c r="C838" s="123"/>
      <c r="D838" s="20"/>
      <c r="E838" s="20"/>
      <c r="F838" s="20"/>
      <c r="G838" s="140"/>
      <c r="H838" s="197">
        <f t="shared" si="271"/>
        <v>0</v>
      </c>
      <c r="I838" s="135" t="str">
        <f t="shared" si="272"/>
        <v/>
      </c>
      <c r="J838" s="92" t="b">
        <f t="shared" si="273"/>
        <v>0</v>
      </c>
      <c r="K838" s="92" t="str">
        <f t="shared" si="274"/>
        <v/>
      </c>
      <c r="L838" s="92" t="b">
        <f>IF(C838="",FALSE,IFERROR(NOT(MATCH(C838,'Anställda och korttidsarbete'!$C:$C,0)&gt;0),TRUE))</f>
        <v>0</v>
      </c>
      <c r="M838" s="92" t="str">
        <f t="shared" si="275"/>
        <v/>
      </c>
      <c r="N838" s="92" t="b">
        <f t="shared" si="276"/>
        <v>0</v>
      </c>
      <c r="O838" s="92" t="str">
        <f t="shared" si="277"/>
        <v/>
      </c>
      <c r="P838" s="13" t="b">
        <f t="shared" si="278"/>
        <v>0</v>
      </c>
      <c r="Q838" s="92" t="str">
        <f t="shared" si="279"/>
        <v/>
      </c>
      <c r="R838" s="92" t="b">
        <f t="shared" si="280"/>
        <v>0</v>
      </c>
      <c r="S838" s="94" t="e">
        <f t="shared" si="264"/>
        <v>#VALUE!</v>
      </c>
      <c r="T838" s="94" t="e">
        <f t="shared" si="265"/>
        <v>#VALUE!</v>
      </c>
      <c r="U838" s="94" t="e">
        <f t="shared" si="266"/>
        <v>#VALUE!</v>
      </c>
      <c r="V838" s="95" t="e">
        <f t="shared" si="267"/>
        <v>#VALUE!</v>
      </c>
      <c r="W838" s="95" t="e">
        <f t="shared" si="281"/>
        <v>#VALUE!</v>
      </c>
      <c r="X838" s="95" t="b">
        <f t="shared" si="285"/>
        <v>0</v>
      </c>
      <c r="Y838" s="76" t="str">
        <f t="shared" si="268"/>
        <v/>
      </c>
      <c r="Z838" s="94" t="e" cm="1">
        <f t="array" aca="1" ref="Z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AA838" s="94" t="str">
        <f t="shared" si="269"/>
        <v/>
      </c>
      <c r="AB838" s="96" t="b">
        <f t="shared" si="270"/>
        <v>0</v>
      </c>
      <c r="AC838" s="195">
        <f t="shared" si="282"/>
        <v>0</v>
      </c>
      <c r="AD838" s="195">
        <f>SUMIF($C$14:C837,C838,$AC$14:AC837)</f>
        <v>0</v>
      </c>
      <c r="AE838" s="15">
        <f t="shared" si="283"/>
        <v>10000</v>
      </c>
      <c r="AF838" s="195">
        <f t="shared" si="284"/>
        <v>0</v>
      </c>
    </row>
    <row r="839" spans="1:32" s="30" customFormat="1" x14ac:dyDescent="0.25">
      <c r="A839" s="19">
        <v>825</v>
      </c>
      <c r="B839" s="20"/>
      <c r="C839" s="123"/>
      <c r="D839" s="20"/>
      <c r="E839" s="20"/>
      <c r="F839" s="20"/>
      <c r="G839" s="140"/>
      <c r="H839" s="197">
        <f t="shared" si="271"/>
        <v>0</v>
      </c>
      <c r="I839" s="135" t="str">
        <f t="shared" si="272"/>
        <v/>
      </c>
      <c r="J839" s="92" t="b">
        <f t="shared" si="273"/>
        <v>0</v>
      </c>
      <c r="K839" s="92" t="str">
        <f t="shared" si="274"/>
        <v/>
      </c>
      <c r="L839" s="92" t="b">
        <f>IF(C839="",FALSE,IFERROR(NOT(MATCH(C839,'Anställda och korttidsarbete'!$C:$C,0)&gt;0),TRUE))</f>
        <v>0</v>
      </c>
      <c r="M839" s="92" t="str">
        <f t="shared" si="275"/>
        <v/>
      </c>
      <c r="N839" s="92" t="b">
        <f t="shared" si="276"/>
        <v>0</v>
      </c>
      <c r="O839" s="92" t="str">
        <f t="shared" si="277"/>
        <v/>
      </c>
      <c r="P839" s="13" t="b">
        <f t="shared" si="278"/>
        <v>0</v>
      </c>
      <c r="Q839" s="92" t="str">
        <f t="shared" si="279"/>
        <v/>
      </c>
      <c r="R839" s="92" t="b">
        <f t="shared" si="280"/>
        <v>0</v>
      </c>
      <c r="S839" s="94" t="e">
        <f t="shared" si="264"/>
        <v>#VALUE!</v>
      </c>
      <c r="T839" s="94" t="e">
        <f t="shared" si="265"/>
        <v>#VALUE!</v>
      </c>
      <c r="U839" s="94" t="e">
        <f t="shared" si="266"/>
        <v>#VALUE!</v>
      </c>
      <c r="V839" s="95" t="e">
        <f t="shared" si="267"/>
        <v>#VALUE!</v>
      </c>
      <c r="W839" s="95" t="e">
        <f t="shared" si="281"/>
        <v>#VALUE!</v>
      </c>
      <c r="X839" s="95" t="b">
        <f t="shared" si="285"/>
        <v>0</v>
      </c>
      <c r="Y839" s="76" t="str">
        <f t="shared" si="268"/>
        <v/>
      </c>
      <c r="Z839" s="94" t="e" cm="1">
        <f t="array" aca="1" ref="Z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AA839" s="94" t="str">
        <f t="shared" si="269"/>
        <v/>
      </c>
      <c r="AB839" s="96" t="b">
        <f t="shared" si="270"/>
        <v>0</v>
      </c>
      <c r="AC839" s="195">
        <f t="shared" si="282"/>
        <v>0</v>
      </c>
      <c r="AD839" s="195">
        <f>SUMIF($C$14:C838,C839,$AC$14:AC838)</f>
        <v>0</v>
      </c>
      <c r="AE839" s="15">
        <f t="shared" si="283"/>
        <v>10000</v>
      </c>
      <c r="AF839" s="195">
        <f t="shared" si="284"/>
        <v>0</v>
      </c>
    </row>
    <row r="840" spans="1:32" s="30" customFormat="1" x14ac:dyDescent="0.25">
      <c r="A840" s="19">
        <v>826</v>
      </c>
      <c r="B840" s="20"/>
      <c r="C840" s="123"/>
      <c r="D840" s="20"/>
      <c r="E840" s="20"/>
      <c r="F840" s="20"/>
      <c r="G840" s="140"/>
      <c r="H840" s="197">
        <f t="shared" si="271"/>
        <v>0</v>
      </c>
      <c r="I840" s="135" t="str">
        <f t="shared" si="272"/>
        <v/>
      </c>
      <c r="J840" s="92" t="b">
        <f t="shared" si="273"/>
        <v>0</v>
      </c>
      <c r="K840" s="92" t="str">
        <f t="shared" si="274"/>
        <v/>
      </c>
      <c r="L840" s="92" t="b">
        <f>IF(C840="",FALSE,IFERROR(NOT(MATCH(C840,'Anställda och korttidsarbete'!$C:$C,0)&gt;0),TRUE))</f>
        <v>0</v>
      </c>
      <c r="M840" s="92" t="str">
        <f t="shared" si="275"/>
        <v/>
      </c>
      <c r="N840" s="92" t="b">
        <f t="shared" si="276"/>
        <v>0</v>
      </c>
      <c r="O840" s="92" t="str">
        <f t="shared" si="277"/>
        <v/>
      </c>
      <c r="P840" s="13" t="b">
        <f t="shared" si="278"/>
        <v>0</v>
      </c>
      <c r="Q840" s="92" t="str">
        <f t="shared" si="279"/>
        <v/>
      </c>
      <c r="R840" s="92" t="b">
        <f t="shared" si="280"/>
        <v>0</v>
      </c>
      <c r="S840" s="94" t="e">
        <f t="shared" si="264"/>
        <v>#VALUE!</v>
      </c>
      <c r="T840" s="94" t="e">
        <f t="shared" si="265"/>
        <v>#VALUE!</v>
      </c>
      <c r="U840" s="94" t="e">
        <f t="shared" si="266"/>
        <v>#VALUE!</v>
      </c>
      <c r="V840" s="95" t="e">
        <f t="shared" si="267"/>
        <v>#VALUE!</v>
      </c>
      <c r="W840" s="95" t="e">
        <f t="shared" si="281"/>
        <v>#VALUE!</v>
      </c>
      <c r="X840" s="95" t="b">
        <f t="shared" si="285"/>
        <v>0</v>
      </c>
      <c r="Y840" s="76" t="str">
        <f t="shared" si="268"/>
        <v/>
      </c>
      <c r="Z840" s="94" t="e" cm="1">
        <f t="array" aca="1" ref="Z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AA840" s="94" t="str">
        <f t="shared" si="269"/>
        <v/>
      </c>
      <c r="AB840" s="96" t="b">
        <f t="shared" si="270"/>
        <v>0</v>
      </c>
      <c r="AC840" s="195">
        <f t="shared" si="282"/>
        <v>0</v>
      </c>
      <c r="AD840" s="195">
        <f>SUMIF($C$14:C839,C840,$AC$14:AC839)</f>
        <v>0</v>
      </c>
      <c r="AE840" s="15">
        <f t="shared" si="283"/>
        <v>10000</v>
      </c>
      <c r="AF840" s="195">
        <f t="shared" si="284"/>
        <v>0</v>
      </c>
    </row>
    <row r="841" spans="1:32" s="30" customFormat="1" x14ac:dyDescent="0.25">
      <c r="A841" s="19">
        <v>827</v>
      </c>
      <c r="B841" s="20"/>
      <c r="C841" s="123"/>
      <c r="D841" s="20"/>
      <c r="E841" s="20"/>
      <c r="F841" s="20"/>
      <c r="G841" s="140"/>
      <c r="H841" s="197">
        <f t="shared" si="271"/>
        <v>0</v>
      </c>
      <c r="I841" s="135" t="str">
        <f t="shared" si="272"/>
        <v/>
      </c>
      <c r="J841" s="92" t="b">
        <f t="shared" si="273"/>
        <v>0</v>
      </c>
      <c r="K841" s="92" t="str">
        <f t="shared" si="274"/>
        <v/>
      </c>
      <c r="L841" s="92" t="b">
        <f>IF(C841="",FALSE,IFERROR(NOT(MATCH(C841,'Anställda och korttidsarbete'!$C:$C,0)&gt;0),TRUE))</f>
        <v>0</v>
      </c>
      <c r="M841" s="92" t="str">
        <f t="shared" si="275"/>
        <v/>
      </c>
      <c r="N841" s="92" t="b">
        <f t="shared" si="276"/>
        <v>0</v>
      </c>
      <c r="O841" s="92" t="str">
        <f t="shared" si="277"/>
        <v/>
      </c>
      <c r="P841" s="13" t="b">
        <f t="shared" si="278"/>
        <v>0</v>
      </c>
      <c r="Q841" s="92" t="str">
        <f t="shared" si="279"/>
        <v/>
      </c>
      <c r="R841" s="92" t="b">
        <f t="shared" si="280"/>
        <v>0</v>
      </c>
      <c r="S841" s="94" t="e">
        <f t="shared" si="264"/>
        <v>#VALUE!</v>
      </c>
      <c r="T841" s="94" t="e">
        <f t="shared" si="265"/>
        <v>#VALUE!</v>
      </c>
      <c r="U841" s="94" t="e">
        <f t="shared" si="266"/>
        <v>#VALUE!</v>
      </c>
      <c r="V841" s="95" t="e">
        <f t="shared" si="267"/>
        <v>#VALUE!</v>
      </c>
      <c r="W841" s="95" t="e">
        <f t="shared" si="281"/>
        <v>#VALUE!</v>
      </c>
      <c r="X841" s="95" t="b">
        <f t="shared" si="285"/>
        <v>0</v>
      </c>
      <c r="Y841" s="76" t="str">
        <f t="shared" si="268"/>
        <v/>
      </c>
      <c r="Z841" s="94" t="e" cm="1">
        <f t="array" aca="1" ref="Z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AA841" s="94" t="str">
        <f t="shared" si="269"/>
        <v/>
      </c>
      <c r="AB841" s="96" t="b">
        <f t="shared" si="270"/>
        <v>0</v>
      </c>
      <c r="AC841" s="195">
        <f t="shared" si="282"/>
        <v>0</v>
      </c>
      <c r="AD841" s="195">
        <f>SUMIF($C$14:C840,C841,$AC$14:AC840)</f>
        <v>0</v>
      </c>
      <c r="AE841" s="15">
        <f t="shared" si="283"/>
        <v>10000</v>
      </c>
      <c r="AF841" s="195">
        <f t="shared" si="284"/>
        <v>0</v>
      </c>
    </row>
    <row r="842" spans="1:32" s="30" customFormat="1" x14ac:dyDescent="0.25">
      <c r="A842" s="19">
        <v>828</v>
      </c>
      <c r="B842" s="20"/>
      <c r="C842" s="123"/>
      <c r="D842" s="20"/>
      <c r="E842" s="20"/>
      <c r="F842" s="20"/>
      <c r="G842" s="140"/>
      <c r="H842" s="197">
        <f t="shared" si="271"/>
        <v>0</v>
      </c>
      <c r="I842" s="135" t="str">
        <f t="shared" si="272"/>
        <v/>
      </c>
      <c r="J842" s="92" t="b">
        <f t="shared" si="273"/>
        <v>0</v>
      </c>
      <c r="K842" s="92" t="str">
        <f t="shared" si="274"/>
        <v/>
      </c>
      <c r="L842" s="92" t="b">
        <f>IF(C842="",FALSE,IFERROR(NOT(MATCH(C842,'Anställda och korttidsarbete'!$C:$C,0)&gt;0),TRUE))</f>
        <v>0</v>
      </c>
      <c r="M842" s="92" t="str">
        <f t="shared" si="275"/>
        <v/>
      </c>
      <c r="N842" s="92" t="b">
        <f t="shared" si="276"/>
        <v>0</v>
      </c>
      <c r="O842" s="92" t="str">
        <f t="shared" si="277"/>
        <v/>
      </c>
      <c r="P842" s="13" t="b">
        <f t="shared" si="278"/>
        <v>0</v>
      </c>
      <c r="Q842" s="92" t="str">
        <f t="shared" si="279"/>
        <v/>
      </c>
      <c r="R842" s="92" t="b">
        <f t="shared" si="280"/>
        <v>0</v>
      </c>
      <c r="S842" s="94" t="e">
        <f t="shared" si="264"/>
        <v>#VALUE!</v>
      </c>
      <c r="T842" s="94" t="e">
        <f t="shared" si="265"/>
        <v>#VALUE!</v>
      </c>
      <c r="U842" s="94" t="e">
        <f t="shared" si="266"/>
        <v>#VALUE!</v>
      </c>
      <c r="V842" s="95" t="e">
        <f t="shared" si="267"/>
        <v>#VALUE!</v>
      </c>
      <c r="W842" s="95" t="e">
        <f t="shared" si="281"/>
        <v>#VALUE!</v>
      </c>
      <c r="X842" s="95" t="b">
        <f t="shared" si="285"/>
        <v>0</v>
      </c>
      <c r="Y842" s="76" t="str">
        <f t="shared" si="268"/>
        <v/>
      </c>
      <c r="Z842" s="94" t="e" cm="1">
        <f t="array" aca="1" ref="Z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AA842" s="94" t="str">
        <f t="shared" si="269"/>
        <v/>
      </c>
      <c r="AB842" s="96" t="b">
        <f t="shared" si="270"/>
        <v>0</v>
      </c>
      <c r="AC842" s="195">
        <f t="shared" si="282"/>
        <v>0</v>
      </c>
      <c r="AD842" s="195">
        <f>SUMIF($C$14:C841,C842,$AC$14:AC841)</f>
        <v>0</v>
      </c>
      <c r="AE842" s="15">
        <f t="shared" si="283"/>
        <v>10000</v>
      </c>
      <c r="AF842" s="195">
        <f t="shared" si="284"/>
        <v>0</v>
      </c>
    </row>
    <row r="843" spans="1:32" s="30" customFormat="1" x14ac:dyDescent="0.25">
      <c r="A843" s="19">
        <v>829</v>
      </c>
      <c r="B843" s="20"/>
      <c r="C843" s="123"/>
      <c r="D843" s="20"/>
      <c r="E843" s="20"/>
      <c r="F843" s="20"/>
      <c r="G843" s="140"/>
      <c r="H843" s="197">
        <f t="shared" si="271"/>
        <v>0</v>
      </c>
      <c r="I843" s="135" t="str">
        <f t="shared" si="272"/>
        <v/>
      </c>
      <c r="J843" s="92" t="b">
        <f t="shared" si="273"/>
        <v>0</v>
      </c>
      <c r="K843" s="92" t="str">
        <f t="shared" si="274"/>
        <v/>
      </c>
      <c r="L843" s="92" t="b">
        <f>IF(C843="",FALSE,IFERROR(NOT(MATCH(C843,'Anställda och korttidsarbete'!$C:$C,0)&gt;0),TRUE))</f>
        <v>0</v>
      </c>
      <c r="M843" s="92" t="str">
        <f t="shared" si="275"/>
        <v/>
      </c>
      <c r="N843" s="92" t="b">
        <f t="shared" si="276"/>
        <v>0</v>
      </c>
      <c r="O843" s="92" t="str">
        <f t="shared" si="277"/>
        <v/>
      </c>
      <c r="P843" s="13" t="b">
        <f t="shared" si="278"/>
        <v>0</v>
      </c>
      <c r="Q843" s="92" t="str">
        <f t="shared" si="279"/>
        <v/>
      </c>
      <c r="R843" s="92" t="b">
        <f t="shared" si="280"/>
        <v>0</v>
      </c>
      <c r="S843" s="94" t="e">
        <f t="shared" si="264"/>
        <v>#VALUE!</v>
      </c>
      <c r="T843" s="94" t="e">
        <f t="shared" si="265"/>
        <v>#VALUE!</v>
      </c>
      <c r="U843" s="94" t="e">
        <f t="shared" si="266"/>
        <v>#VALUE!</v>
      </c>
      <c r="V843" s="95" t="e">
        <f t="shared" si="267"/>
        <v>#VALUE!</v>
      </c>
      <c r="W843" s="95" t="e">
        <f t="shared" si="281"/>
        <v>#VALUE!</v>
      </c>
      <c r="X843" s="95" t="b">
        <f t="shared" si="285"/>
        <v>0</v>
      </c>
      <c r="Y843" s="76" t="str">
        <f t="shared" si="268"/>
        <v/>
      </c>
      <c r="Z843" s="94" t="e" cm="1">
        <f t="array" aca="1" ref="Z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AA843" s="94" t="str">
        <f t="shared" si="269"/>
        <v/>
      </c>
      <c r="AB843" s="96" t="b">
        <f t="shared" si="270"/>
        <v>0</v>
      </c>
      <c r="AC843" s="195">
        <f t="shared" si="282"/>
        <v>0</v>
      </c>
      <c r="AD843" s="195">
        <f>SUMIF($C$14:C842,C843,$AC$14:AC842)</f>
        <v>0</v>
      </c>
      <c r="AE843" s="15">
        <f t="shared" si="283"/>
        <v>10000</v>
      </c>
      <c r="AF843" s="195">
        <f t="shared" si="284"/>
        <v>0</v>
      </c>
    </row>
    <row r="844" spans="1:32" s="30" customFormat="1" x14ac:dyDescent="0.25">
      <c r="A844" s="19">
        <v>830</v>
      </c>
      <c r="B844" s="20"/>
      <c r="C844" s="123"/>
      <c r="D844" s="20"/>
      <c r="E844" s="20"/>
      <c r="F844" s="20"/>
      <c r="G844" s="140"/>
      <c r="H844" s="197">
        <f t="shared" si="271"/>
        <v>0</v>
      </c>
      <c r="I844" s="135" t="str">
        <f t="shared" si="272"/>
        <v/>
      </c>
      <c r="J844" s="92" t="b">
        <f t="shared" si="273"/>
        <v>0</v>
      </c>
      <c r="K844" s="92" t="str">
        <f t="shared" si="274"/>
        <v/>
      </c>
      <c r="L844" s="92" t="b">
        <f>IF(C844="",FALSE,IFERROR(NOT(MATCH(C844,'Anställda och korttidsarbete'!$C:$C,0)&gt;0),TRUE))</f>
        <v>0</v>
      </c>
      <c r="M844" s="92" t="str">
        <f t="shared" si="275"/>
        <v/>
      </c>
      <c r="N844" s="92" t="b">
        <f t="shared" si="276"/>
        <v>0</v>
      </c>
      <c r="O844" s="92" t="str">
        <f t="shared" si="277"/>
        <v/>
      </c>
      <c r="P844" s="13" t="b">
        <f t="shared" si="278"/>
        <v>0</v>
      </c>
      <c r="Q844" s="92" t="str">
        <f t="shared" si="279"/>
        <v/>
      </c>
      <c r="R844" s="92" t="b">
        <f t="shared" si="280"/>
        <v>0</v>
      </c>
      <c r="S844" s="94" t="e">
        <f t="shared" si="264"/>
        <v>#VALUE!</v>
      </c>
      <c r="T844" s="94" t="e">
        <f t="shared" si="265"/>
        <v>#VALUE!</v>
      </c>
      <c r="U844" s="94" t="e">
        <f t="shared" si="266"/>
        <v>#VALUE!</v>
      </c>
      <c r="V844" s="95" t="e">
        <f t="shared" si="267"/>
        <v>#VALUE!</v>
      </c>
      <c r="W844" s="95" t="e">
        <f t="shared" si="281"/>
        <v>#VALUE!</v>
      </c>
      <c r="X844" s="95" t="b">
        <f t="shared" si="285"/>
        <v>0</v>
      </c>
      <c r="Y844" s="76" t="str">
        <f t="shared" si="268"/>
        <v/>
      </c>
      <c r="Z844" s="94" t="e" cm="1">
        <f t="array" aca="1" ref="Z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AA844" s="94" t="str">
        <f t="shared" si="269"/>
        <v/>
      </c>
      <c r="AB844" s="96" t="b">
        <f t="shared" si="270"/>
        <v>0</v>
      </c>
      <c r="AC844" s="195">
        <f t="shared" si="282"/>
        <v>0</v>
      </c>
      <c r="AD844" s="195">
        <f>SUMIF($C$14:C843,C844,$AC$14:AC843)</f>
        <v>0</v>
      </c>
      <c r="AE844" s="15">
        <f t="shared" si="283"/>
        <v>10000</v>
      </c>
      <c r="AF844" s="195">
        <f t="shared" si="284"/>
        <v>0</v>
      </c>
    </row>
    <row r="845" spans="1:32" s="30" customFormat="1" x14ac:dyDescent="0.25">
      <c r="A845" s="19">
        <v>831</v>
      </c>
      <c r="B845" s="20"/>
      <c r="C845" s="123"/>
      <c r="D845" s="20"/>
      <c r="E845" s="20"/>
      <c r="F845" s="20"/>
      <c r="G845" s="140"/>
      <c r="H845" s="197">
        <f t="shared" si="271"/>
        <v>0</v>
      </c>
      <c r="I845" s="135" t="str">
        <f t="shared" si="272"/>
        <v/>
      </c>
      <c r="J845" s="92" t="b">
        <f t="shared" si="273"/>
        <v>0</v>
      </c>
      <c r="K845" s="92" t="str">
        <f t="shared" si="274"/>
        <v/>
      </c>
      <c r="L845" s="92" t="b">
        <f>IF(C845="",FALSE,IFERROR(NOT(MATCH(C845,'Anställda och korttidsarbete'!$C:$C,0)&gt;0),TRUE))</f>
        <v>0</v>
      </c>
      <c r="M845" s="92" t="str">
        <f t="shared" si="275"/>
        <v/>
      </c>
      <c r="N845" s="92" t="b">
        <f t="shared" si="276"/>
        <v>0</v>
      </c>
      <c r="O845" s="92" t="str">
        <f t="shared" si="277"/>
        <v/>
      </c>
      <c r="P845" s="13" t="b">
        <f t="shared" si="278"/>
        <v>0</v>
      </c>
      <c r="Q845" s="92" t="str">
        <f t="shared" si="279"/>
        <v/>
      </c>
      <c r="R845" s="92" t="b">
        <f t="shared" si="280"/>
        <v>0</v>
      </c>
      <c r="S845" s="94" t="e">
        <f t="shared" si="264"/>
        <v>#VALUE!</v>
      </c>
      <c r="T845" s="94" t="e">
        <f t="shared" si="265"/>
        <v>#VALUE!</v>
      </c>
      <c r="U845" s="94" t="e">
        <f t="shared" si="266"/>
        <v>#VALUE!</v>
      </c>
      <c r="V845" s="95" t="e">
        <f t="shared" si="267"/>
        <v>#VALUE!</v>
      </c>
      <c r="W845" s="95" t="e">
        <f t="shared" si="281"/>
        <v>#VALUE!</v>
      </c>
      <c r="X845" s="95" t="b">
        <f t="shared" si="285"/>
        <v>0</v>
      </c>
      <c r="Y845" s="76" t="str">
        <f t="shared" si="268"/>
        <v/>
      </c>
      <c r="Z845" s="94" t="e" cm="1">
        <f t="array" aca="1" ref="Z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AA845" s="94" t="str">
        <f t="shared" si="269"/>
        <v/>
      </c>
      <c r="AB845" s="96" t="b">
        <f t="shared" si="270"/>
        <v>0</v>
      </c>
      <c r="AC845" s="195">
        <f t="shared" si="282"/>
        <v>0</v>
      </c>
      <c r="AD845" s="195">
        <f>SUMIF($C$14:C844,C845,$AC$14:AC844)</f>
        <v>0</v>
      </c>
      <c r="AE845" s="15">
        <f t="shared" si="283"/>
        <v>10000</v>
      </c>
      <c r="AF845" s="195">
        <f t="shared" si="284"/>
        <v>0</v>
      </c>
    </row>
    <row r="846" spans="1:32" s="30" customFormat="1" x14ac:dyDescent="0.25">
      <c r="A846" s="19">
        <v>832</v>
      </c>
      <c r="B846" s="20"/>
      <c r="C846" s="123"/>
      <c r="D846" s="20"/>
      <c r="E846" s="20"/>
      <c r="F846" s="20"/>
      <c r="G846" s="140"/>
      <c r="H846" s="197">
        <f t="shared" si="271"/>
        <v>0</v>
      </c>
      <c r="I846" s="135" t="str">
        <f t="shared" si="272"/>
        <v/>
      </c>
      <c r="J846" s="92" t="b">
        <f t="shared" si="273"/>
        <v>0</v>
      </c>
      <c r="K846" s="92" t="str">
        <f t="shared" si="274"/>
        <v/>
      </c>
      <c r="L846" s="92" t="b">
        <f>IF(C846="",FALSE,IFERROR(NOT(MATCH(C846,'Anställda och korttidsarbete'!$C:$C,0)&gt;0),TRUE))</f>
        <v>0</v>
      </c>
      <c r="M846" s="92" t="str">
        <f t="shared" si="275"/>
        <v/>
      </c>
      <c r="N846" s="92" t="b">
        <f t="shared" si="276"/>
        <v>0</v>
      </c>
      <c r="O846" s="92" t="str">
        <f t="shared" si="277"/>
        <v/>
      </c>
      <c r="P846" s="13" t="b">
        <f t="shared" si="278"/>
        <v>0</v>
      </c>
      <c r="Q846" s="92" t="str">
        <f t="shared" si="279"/>
        <v/>
      </c>
      <c r="R846" s="92" t="b">
        <f t="shared" si="280"/>
        <v>0</v>
      </c>
      <c r="S846" s="94" t="e">
        <f t="shared" si="264"/>
        <v>#VALUE!</v>
      </c>
      <c r="T846" s="94" t="e">
        <f t="shared" si="265"/>
        <v>#VALUE!</v>
      </c>
      <c r="U846" s="94" t="e">
        <f t="shared" si="266"/>
        <v>#VALUE!</v>
      </c>
      <c r="V846" s="95" t="e">
        <f t="shared" si="267"/>
        <v>#VALUE!</v>
      </c>
      <c r="W846" s="95" t="e">
        <f t="shared" si="281"/>
        <v>#VALUE!</v>
      </c>
      <c r="X846" s="95" t="b">
        <f t="shared" si="285"/>
        <v>0</v>
      </c>
      <c r="Y846" s="76" t="str">
        <f t="shared" si="268"/>
        <v/>
      </c>
      <c r="Z846" s="94" t="e" cm="1">
        <f t="array" aca="1" ref="Z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AA846" s="94" t="str">
        <f t="shared" si="269"/>
        <v/>
      </c>
      <c r="AB846" s="96" t="b">
        <f t="shared" si="270"/>
        <v>0</v>
      </c>
      <c r="AC846" s="195">
        <f t="shared" si="282"/>
        <v>0</v>
      </c>
      <c r="AD846" s="195">
        <f>SUMIF($C$14:C845,C846,$AC$14:AC845)</f>
        <v>0</v>
      </c>
      <c r="AE846" s="15">
        <f t="shared" si="283"/>
        <v>10000</v>
      </c>
      <c r="AF846" s="195">
        <f t="shared" si="284"/>
        <v>0</v>
      </c>
    </row>
    <row r="847" spans="1:32" s="30" customFormat="1" x14ac:dyDescent="0.25">
      <c r="A847" s="19">
        <v>833</v>
      </c>
      <c r="B847" s="20"/>
      <c r="C847" s="123"/>
      <c r="D847" s="20"/>
      <c r="E847" s="20"/>
      <c r="F847" s="20"/>
      <c r="G847" s="140"/>
      <c r="H847" s="197">
        <f t="shared" si="271"/>
        <v>0</v>
      </c>
      <c r="I847" s="135" t="str">
        <f t="shared" si="272"/>
        <v/>
      </c>
      <c r="J847" s="92" t="b">
        <f t="shared" si="273"/>
        <v>0</v>
      </c>
      <c r="K847" s="92" t="str">
        <f t="shared" si="274"/>
        <v/>
      </c>
      <c r="L847" s="92" t="b">
        <f>IF(C847="",FALSE,IFERROR(NOT(MATCH(C847,'Anställda och korttidsarbete'!$C:$C,0)&gt;0),TRUE))</f>
        <v>0</v>
      </c>
      <c r="M847" s="92" t="str">
        <f t="shared" si="275"/>
        <v/>
      </c>
      <c r="N847" s="92" t="b">
        <f t="shared" si="276"/>
        <v>0</v>
      </c>
      <c r="O847" s="92" t="str">
        <f t="shared" si="277"/>
        <v/>
      </c>
      <c r="P847" s="13" t="b">
        <f t="shared" si="278"/>
        <v>0</v>
      </c>
      <c r="Q847" s="92" t="str">
        <f t="shared" si="279"/>
        <v/>
      </c>
      <c r="R847" s="92" t="b">
        <f t="shared" si="280"/>
        <v>0</v>
      </c>
      <c r="S847" s="94" t="e">
        <f t="shared" ref="S847:S910" si="286">VALUE(LEFT(C847,2))</f>
        <v>#VALUE!</v>
      </c>
      <c r="T847" s="94" t="e">
        <f t="shared" ref="T847:T910" si="287">VALUE(MID(C847,3,2))</f>
        <v>#VALUE!</v>
      </c>
      <c r="U847" s="94" t="e">
        <f t="shared" ref="U847:U910" si="288">TEXT(IF(VALUE(MID(C847,5,2))&gt;31,MID(C847,5,2)-60,VALUE(MID(C847,5,2))),"00")</f>
        <v>#VALUE!</v>
      </c>
      <c r="V847" s="95" t="e">
        <f t="shared" ref="V847:V910" si="289">DATEVALUE(IF(VALUE(LEFT(C847,2))&lt;20,20,19)&amp;TEXT(S847,"00")&amp;"/"&amp;T847&amp;"/"&amp;U847)</f>
        <v>#VALUE!</v>
      </c>
      <c r="W847" s="95" t="e">
        <f t="shared" si="281"/>
        <v>#VALUE!</v>
      </c>
      <c r="X847" s="95" t="b">
        <f t="shared" si="285"/>
        <v>0</v>
      </c>
      <c r="Y847" s="76" t="str">
        <f t="shared" ref="Y847:Y910" si="290">RIGHT(C847,1)</f>
        <v/>
      </c>
      <c r="Z847" s="94" t="e" cm="1">
        <f t="array" aca="1" ref="Z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AA847" s="94" t="str">
        <f t="shared" ref="AA847:AA910" si="291">IF(C847="","",Z847=Y847)</f>
        <v/>
      </c>
      <c r="AB847" s="96" t="b">
        <f t="shared" ref="AB847:AB910" si="292">IFERROR(NOT(IF(OR(C847&lt;&gt;"",B847&lt;&gt;""),AND(X847,AA847),TRUE)),TRUE)</f>
        <v>0</v>
      </c>
      <c r="AC847" s="195">
        <f t="shared" si="282"/>
        <v>0</v>
      </c>
      <c r="AD847" s="195">
        <f>SUMIF($C$14:C846,C847,$AC$14:AC846)</f>
        <v>0</v>
      </c>
      <c r="AE847" s="15">
        <f t="shared" si="283"/>
        <v>10000</v>
      </c>
      <c r="AF847" s="195">
        <f t="shared" si="284"/>
        <v>0</v>
      </c>
    </row>
    <row r="848" spans="1:32" s="30" customFormat="1" x14ac:dyDescent="0.25">
      <c r="A848" s="19">
        <v>834</v>
      </c>
      <c r="B848" s="20"/>
      <c r="C848" s="123"/>
      <c r="D848" s="20"/>
      <c r="E848" s="20"/>
      <c r="F848" s="20"/>
      <c r="G848" s="140"/>
      <c r="H848" s="197">
        <f t="shared" ref="H848:H911" si="293">IF(R848,0,IF(ROUNDUP(AF848,0)&lt;0,0,ROUNDUP(AF848,0)))</f>
        <v>0</v>
      </c>
      <c r="I848" s="135" t="str">
        <f t="shared" ref="I848:I911" si="294">IF(K848="","",K848&amp;". ")&amp;IF(M848="","",M848&amp;". ")&amp;IF(O848="","",O848&amp;". ")</f>
        <v/>
      </c>
      <c r="J848" s="92" t="b">
        <f t="shared" ref="J848:J911" si="295">AB848</f>
        <v>0</v>
      </c>
      <c r="K848" s="92" t="str">
        <f t="shared" ref="K848:K911" si="296">IF(J848,$K$13,"")</f>
        <v/>
      </c>
      <c r="L848" s="92" t="b">
        <f>IF(C848="",FALSE,IFERROR(NOT(MATCH(C848,'Anställda och korttidsarbete'!$C:$C,0)&gt;0),TRUE))</f>
        <v>0</v>
      </c>
      <c r="M848" s="92" t="str">
        <f t="shared" ref="M848:M911" si="297">IF(L848,$M$13,"")</f>
        <v/>
      </c>
      <c r="N848" s="92" t="b">
        <f t="shared" ref="N848:N911" si="298">IF(AC848&lt;&gt;AF848,TRUE,FALSE)</f>
        <v>0</v>
      </c>
      <c r="O848" s="92" t="str">
        <f t="shared" ref="O848:O911" si="299">IF(N848,$O$13,"")</f>
        <v/>
      </c>
      <c r="P848" s="13" t="b">
        <f t="shared" ref="P848:P911" si="300">AND(COUNTA(B848:G848)&gt;0,OR(B848="",C848="",D848="",E848="",F848="",G848=""))</f>
        <v>0</v>
      </c>
      <c r="Q848" s="92" t="str">
        <f t="shared" ref="Q848:Q911" si="301">IF(P848,Q$13,"")</f>
        <v/>
      </c>
      <c r="R848" s="92" t="b">
        <f t="shared" ref="R848:R911" si="302">OR(J848,L848,P848)</f>
        <v>0</v>
      </c>
      <c r="S848" s="94" t="e">
        <f t="shared" si="286"/>
        <v>#VALUE!</v>
      </c>
      <c r="T848" s="94" t="e">
        <f t="shared" si="287"/>
        <v>#VALUE!</v>
      </c>
      <c r="U848" s="94" t="e">
        <f t="shared" si="288"/>
        <v>#VALUE!</v>
      </c>
      <c r="V848" s="95" t="e">
        <f t="shared" si="289"/>
        <v>#VALUE!</v>
      </c>
      <c r="W848" s="95" t="e">
        <f t="shared" ref="W848:W911" si="303">DATE(S848,T848,U848)</f>
        <v>#VALUE!</v>
      </c>
      <c r="X848" s="95" t="b">
        <f t="shared" si="285"/>
        <v>0</v>
      </c>
      <c r="Y848" s="76" t="str">
        <f t="shared" si="290"/>
        <v/>
      </c>
      <c r="Z848" s="94" t="e" cm="1">
        <f t="array" aca="1" ref="Z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AA848" s="94" t="str">
        <f t="shared" si="291"/>
        <v/>
      </c>
      <c r="AB848" s="96" t="b">
        <f t="shared" si="292"/>
        <v>0</v>
      </c>
      <c r="AC848" s="195">
        <f t="shared" ref="AC848:AC911" si="304">MIN(G848*60%,10000)</f>
        <v>0</v>
      </c>
      <c r="AD848" s="195">
        <f>SUMIF($C$14:C847,C848,$AC$14:AC847)</f>
        <v>0</v>
      </c>
      <c r="AE848" s="15">
        <f t="shared" ref="AE848:AE911" si="305">10000-AD848</f>
        <v>10000</v>
      </c>
      <c r="AF848" s="195">
        <f t="shared" ref="AF848:AF911" si="306">IF(AE848=10000,AC848,MIN(AE848,AC848))</f>
        <v>0</v>
      </c>
    </row>
    <row r="849" spans="1:32" s="30" customFormat="1" x14ac:dyDescent="0.25">
      <c r="A849" s="19">
        <v>835</v>
      </c>
      <c r="B849" s="20"/>
      <c r="C849" s="123"/>
      <c r="D849" s="20"/>
      <c r="E849" s="20"/>
      <c r="F849" s="20"/>
      <c r="G849" s="140"/>
      <c r="H849" s="197">
        <f t="shared" si="293"/>
        <v>0</v>
      </c>
      <c r="I849" s="135" t="str">
        <f t="shared" si="294"/>
        <v/>
      </c>
      <c r="J849" s="92" t="b">
        <f t="shared" si="295"/>
        <v>0</v>
      </c>
      <c r="K849" s="92" t="str">
        <f t="shared" si="296"/>
        <v/>
      </c>
      <c r="L849" s="92" t="b">
        <f>IF(C849="",FALSE,IFERROR(NOT(MATCH(C849,'Anställda och korttidsarbete'!$C:$C,0)&gt;0),TRUE))</f>
        <v>0</v>
      </c>
      <c r="M849" s="92" t="str">
        <f t="shared" si="297"/>
        <v/>
      </c>
      <c r="N849" s="92" t="b">
        <f t="shared" si="298"/>
        <v>0</v>
      </c>
      <c r="O849" s="92" t="str">
        <f t="shared" si="299"/>
        <v/>
      </c>
      <c r="P849" s="13" t="b">
        <f t="shared" si="300"/>
        <v>0</v>
      </c>
      <c r="Q849" s="92" t="str">
        <f t="shared" si="301"/>
        <v/>
      </c>
      <c r="R849" s="92" t="b">
        <f t="shared" si="302"/>
        <v>0</v>
      </c>
      <c r="S849" s="94" t="e">
        <f t="shared" si="286"/>
        <v>#VALUE!</v>
      </c>
      <c r="T849" s="94" t="e">
        <f t="shared" si="287"/>
        <v>#VALUE!</v>
      </c>
      <c r="U849" s="94" t="e">
        <f t="shared" si="288"/>
        <v>#VALUE!</v>
      </c>
      <c r="V849" s="95" t="e">
        <f t="shared" si="289"/>
        <v>#VALUE!</v>
      </c>
      <c r="W849" s="95" t="e">
        <f t="shared" si="303"/>
        <v>#VALUE!</v>
      </c>
      <c r="X849" s="95" t="b">
        <f t="shared" ref="X849:X912" si="307">NOT(ISERR(AND(T849&lt;13,VALUE(U849)&lt;31,V849=W849)))</f>
        <v>0</v>
      </c>
      <c r="Y849" s="76" t="str">
        <f t="shared" si="290"/>
        <v/>
      </c>
      <c r="Z849" s="94" t="e" cm="1">
        <f t="array" aca="1" ref="Z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AA849" s="94" t="str">
        <f t="shared" si="291"/>
        <v/>
      </c>
      <c r="AB849" s="96" t="b">
        <f t="shared" si="292"/>
        <v>0</v>
      </c>
      <c r="AC849" s="195">
        <f t="shared" si="304"/>
        <v>0</v>
      </c>
      <c r="AD849" s="195">
        <f>SUMIF($C$14:C848,C849,$AC$14:AC848)</f>
        <v>0</v>
      </c>
      <c r="AE849" s="15">
        <f t="shared" si="305"/>
        <v>10000</v>
      </c>
      <c r="AF849" s="195">
        <f t="shared" si="306"/>
        <v>0</v>
      </c>
    </row>
    <row r="850" spans="1:32" s="30" customFormat="1" x14ac:dyDescent="0.25">
      <c r="A850" s="19">
        <v>836</v>
      </c>
      <c r="B850" s="20"/>
      <c r="C850" s="123"/>
      <c r="D850" s="20"/>
      <c r="E850" s="20"/>
      <c r="F850" s="20"/>
      <c r="G850" s="140"/>
      <c r="H850" s="197">
        <f t="shared" si="293"/>
        <v>0</v>
      </c>
      <c r="I850" s="135" t="str">
        <f t="shared" si="294"/>
        <v/>
      </c>
      <c r="J850" s="92" t="b">
        <f t="shared" si="295"/>
        <v>0</v>
      </c>
      <c r="K850" s="92" t="str">
        <f t="shared" si="296"/>
        <v/>
      </c>
      <c r="L850" s="92" t="b">
        <f>IF(C850="",FALSE,IFERROR(NOT(MATCH(C850,'Anställda och korttidsarbete'!$C:$C,0)&gt;0),TRUE))</f>
        <v>0</v>
      </c>
      <c r="M850" s="92" t="str">
        <f t="shared" si="297"/>
        <v/>
      </c>
      <c r="N850" s="92" t="b">
        <f t="shared" si="298"/>
        <v>0</v>
      </c>
      <c r="O850" s="92" t="str">
        <f t="shared" si="299"/>
        <v/>
      </c>
      <c r="P850" s="13" t="b">
        <f t="shared" si="300"/>
        <v>0</v>
      </c>
      <c r="Q850" s="92" t="str">
        <f t="shared" si="301"/>
        <v/>
      </c>
      <c r="R850" s="92" t="b">
        <f t="shared" si="302"/>
        <v>0</v>
      </c>
      <c r="S850" s="94" t="e">
        <f t="shared" si="286"/>
        <v>#VALUE!</v>
      </c>
      <c r="T850" s="94" t="e">
        <f t="shared" si="287"/>
        <v>#VALUE!</v>
      </c>
      <c r="U850" s="94" t="e">
        <f t="shared" si="288"/>
        <v>#VALUE!</v>
      </c>
      <c r="V850" s="95" t="e">
        <f t="shared" si="289"/>
        <v>#VALUE!</v>
      </c>
      <c r="W850" s="95" t="e">
        <f t="shared" si="303"/>
        <v>#VALUE!</v>
      </c>
      <c r="X850" s="95" t="b">
        <f t="shared" si="307"/>
        <v>0</v>
      </c>
      <c r="Y850" s="76" t="str">
        <f t="shared" si="290"/>
        <v/>
      </c>
      <c r="Z850" s="94" t="e" cm="1">
        <f t="array" aca="1" ref="Z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AA850" s="94" t="str">
        <f t="shared" si="291"/>
        <v/>
      </c>
      <c r="AB850" s="96" t="b">
        <f t="shared" si="292"/>
        <v>0</v>
      </c>
      <c r="AC850" s="195">
        <f t="shared" si="304"/>
        <v>0</v>
      </c>
      <c r="AD850" s="195">
        <f>SUMIF($C$14:C849,C850,$AC$14:AC849)</f>
        <v>0</v>
      </c>
      <c r="AE850" s="15">
        <f t="shared" si="305"/>
        <v>10000</v>
      </c>
      <c r="AF850" s="195">
        <f t="shared" si="306"/>
        <v>0</v>
      </c>
    </row>
    <row r="851" spans="1:32" s="30" customFormat="1" x14ac:dyDescent="0.25">
      <c r="A851" s="19">
        <v>837</v>
      </c>
      <c r="B851" s="20"/>
      <c r="C851" s="123"/>
      <c r="D851" s="20"/>
      <c r="E851" s="20"/>
      <c r="F851" s="20"/>
      <c r="G851" s="140"/>
      <c r="H851" s="197">
        <f t="shared" si="293"/>
        <v>0</v>
      </c>
      <c r="I851" s="135" t="str">
        <f t="shared" si="294"/>
        <v/>
      </c>
      <c r="J851" s="92" t="b">
        <f t="shared" si="295"/>
        <v>0</v>
      </c>
      <c r="K851" s="92" t="str">
        <f t="shared" si="296"/>
        <v/>
      </c>
      <c r="L851" s="92" t="b">
        <f>IF(C851="",FALSE,IFERROR(NOT(MATCH(C851,'Anställda och korttidsarbete'!$C:$C,0)&gt;0),TRUE))</f>
        <v>0</v>
      </c>
      <c r="M851" s="92" t="str">
        <f t="shared" si="297"/>
        <v/>
      </c>
      <c r="N851" s="92" t="b">
        <f t="shared" si="298"/>
        <v>0</v>
      </c>
      <c r="O851" s="92" t="str">
        <f t="shared" si="299"/>
        <v/>
      </c>
      <c r="P851" s="13" t="b">
        <f t="shared" si="300"/>
        <v>0</v>
      </c>
      <c r="Q851" s="92" t="str">
        <f t="shared" si="301"/>
        <v/>
      </c>
      <c r="R851" s="92" t="b">
        <f t="shared" si="302"/>
        <v>0</v>
      </c>
      <c r="S851" s="94" t="e">
        <f t="shared" si="286"/>
        <v>#VALUE!</v>
      </c>
      <c r="T851" s="94" t="e">
        <f t="shared" si="287"/>
        <v>#VALUE!</v>
      </c>
      <c r="U851" s="94" t="e">
        <f t="shared" si="288"/>
        <v>#VALUE!</v>
      </c>
      <c r="V851" s="95" t="e">
        <f t="shared" si="289"/>
        <v>#VALUE!</v>
      </c>
      <c r="W851" s="95" t="e">
        <f t="shared" si="303"/>
        <v>#VALUE!</v>
      </c>
      <c r="X851" s="95" t="b">
        <f t="shared" si="307"/>
        <v>0</v>
      </c>
      <c r="Y851" s="76" t="str">
        <f t="shared" si="290"/>
        <v/>
      </c>
      <c r="Z851" s="94" t="e" cm="1">
        <f t="array" aca="1" ref="Z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AA851" s="94" t="str">
        <f t="shared" si="291"/>
        <v/>
      </c>
      <c r="AB851" s="96" t="b">
        <f t="shared" si="292"/>
        <v>0</v>
      </c>
      <c r="AC851" s="195">
        <f t="shared" si="304"/>
        <v>0</v>
      </c>
      <c r="AD851" s="195">
        <f>SUMIF($C$14:C850,C851,$AC$14:AC850)</f>
        <v>0</v>
      </c>
      <c r="AE851" s="15">
        <f t="shared" si="305"/>
        <v>10000</v>
      </c>
      <c r="AF851" s="195">
        <f t="shared" si="306"/>
        <v>0</v>
      </c>
    </row>
    <row r="852" spans="1:32" s="30" customFormat="1" x14ac:dyDescent="0.25">
      <c r="A852" s="19">
        <v>838</v>
      </c>
      <c r="B852" s="20"/>
      <c r="C852" s="123"/>
      <c r="D852" s="20"/>
      <c r="E852" s="20"/>
      <c r="F852" s="20"/>
      <c r="G852" s="140"/>
      <c r="H852" s="197">
        <f t="shared" si="293"/>
        <v>0</v>
      </c>
      <c r="I852" s="135" t="str">
        <f t="shared" si="294"/>
        <v/>
      </c>
      <c r="J852" s="92" t="b">
        <f t="shared" si="295"/>
        <v>0</v>
      </c>
      <c r="K852" s="92" t="str">
        <f t="shared" si="296"/>
        <v/>
      </c>
      <c r="L852" s="92" t="b">
        <f>IF(C852="",FALSE,IFERROR(NOT(MATCH(C852,'Anställda och korttidsarbete'!$C:$C,0)&gt;0),TRUE))</f>
        <v>0</v>
      </c>
      <c r="M852" s="92" t="str">
        <f t="shared" si="297"/>
        <v/>
      </c>
      <c r="N852" s="92" t="b">
        <f t="shared" si="298"/>
        <v>0</v>
      </c>
      <c r="O852" s="92" t="str">
        <f t="shared" si="299"/>
        <v/>
      </c>
      <c r="P852" s="13" t="b">
        <f t="shared" si="300"/>
        <v>0</v>
      </c>
      <c r="Q852" s="92" t="str">
        <f t="shared" si="301"/>
        <v/>
      </c>
      <c r="R852" s="92" t="b">
        <f t="shared" si="302"/>
        <v>0</v>
      </c>
      <c r="S852" s="94" t="e">
        <f t="shared" si="286"/>
        <v>#VALUE!</v>
      </c>
      <c r="T852" s="94" t="e">
        <f t="shared" si="287"/>
        <v>#VALUE!</v>
      </c>
      <c r="U852" s="94" t="e">
        <f t="shared" si="288"/>
        <v>#VALUE!</v>
      </c>
      <c r="V852" s="95" t="e">
        <f t="shared" si="289"/>
        <v>#VALUE!</v>
      </c>
      <c r="W852" s="95" t="e">
        <f t="shared" si="303"/>
        <v>#VALUE!</v>
      </c>
      <c r="X852" s="95" t="b">
        <f t="shared" si="307"/>
        <v>0</v>
      </c>
      <c r="Y852" s="76" t="str">
        <f t="shared" si="290"/>
        <v/>
      </c>
      <c r="Z852" s="94" t="e" cm="1">
        <f t="array" aca="1" ref="Z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AA852" s="94" t="str">
        <f t="shared" si="291"/>
        <v/>
      </c>
      <c r="AB852" s="96" t="b">
        <f t="shared" si="292"/>
        <v>0</v>
      </c>
      <c r="AC852" s="195">
        <f t="shared" si="304"/>
        <v>0</v>
      </c>
      <c r="AD852" s="195">
        <f>SUMIF($C$14:C851,C852,$AC$14:AC851)</f>
        <v>0</v>
      </c>
      <c r="AE852" s="15">
        <f t="shared" si="305"/>
        <v>10000</v>
      </c>
      <c r="AF852" s="195">
        <f t="shared" si="306"/>
        <v>0</v>
      </c>
    </row>
    <row r="853" spans="1:32" s="30" customFormat="1" x14ac:dyDescent="0.25">
      <c r="A853" s="19">
        <v>839</v>
      </c>
      <c r="B853" s="20"/>
      <c r="C853" s="123"/>
      <c r="D853" s="20"/>
      <c r="E853" s="20"/>
      <c r="F853" s="20"/>
      <c r="G853" s="140"/>
      <c r="H853" s="197">
        <f t="shared" si="293"/>
        <v>0</v>
      </c>
      <c r="I853" s="135" t="str">
        <f t="shared" si="294"/>
        <v/>
      </c>
      <c r="J853" s="92" t="b">
        <f t="shared" si="295"/>
        <v>0</v>
      </c>
      <c r="K853" s="92" t="str">
        <f t="shared" si="296"/>
        <v/>
      </c>
      <c r="L853" s="92" t="b">
        <f>IF(C853="",FALSE,IFERROR(NOT(MATCH(C853,'Anställda och korttidsarbete'!$C:$C,0)&gt;0),TRUE))</f>
        <v>0</v>
      </c>
      <c r="M853" s="92" t="str">
        <f t="shared" si="297"/>
        <v/>
      </c>
      <c r="N853" s="92" t="b">
        <f t="shared" si="298"/>
        <v>0</v>
      </c>
      <c r="O853" s="92" t="str">
        <f t="shared" si="299"/>
        <v/>
      </c>
      <c r="P853" s="13" t="b">
        <f t="shared" si="300"/>
        <v>0</v>
      </c>
      <c r="Q853" s="92" t="str">
        <f t="shared" si="301"/>
        <v/>
      </c>
      <c r="R853" s="92" t="b">
        <f t="shared" si="302"/>
        <v>0</v>
      </c>
      <c r="S853" s="94" t="e">
        <f t="shared" si="286"/>
        <v>#VALUE!</v>
      </c>
      <c r="T853" s="94" t="e">
        <f t="shared" si="287"/>
        <v>#VALUE!</v>
      </c>
      <c r="U853" s="94" t="e">
        <f t="shared" si="288"/>
        <v>#VALUE!</v>
      </c>
      <c r="V853" s="95" t="e">
        <f t="shared" si="289"/>
        <v>#VALUE!</v>
      </c>
      <c r="W853" s="95" t="e">
        <f t="shared" si="303"/>
        <v>#VALUE!</v>
      </c>
      <c r="X853" s="95" t="b">
        <f t="shared" si="307"/>
        <v>0</v>
      </c>
      <c r="Y853" s="76" t="str">
        <f t="shared" si="290"/>
        <v/>
      </c>
      <c r="Z853" s="94" t="e" cm="1">
        <f t="array" aca="1" ref="Z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AA853" s="94" t="str">
        <f t="shared" si="291"/>
        <v/>
      </c>
      <c r="AB853" s="96" t="b">
        <f t="shared" si="292"/>
        <v>0</v>
      </c>
      <c r="AC853" s="195">
        <f t="shared" si="304"/>
        <v>0</v>
      </c>
      <c r="AD853" s="195">
        <f>SUMIF($C$14:C852,C853,$AC$14:AC852)</f>
        <v>0</v>
      </c>
      <c r="AE853" s="15">
        <f t="shared" si="305"/>
        <v>10000</v>
      </c>
      <c r="AF853" s="195">
        <f t="shared" si="306"/>
        <v>0</v>
      </c>
    </row>
    <row r="854" spans="1:32" s="30" customFormat="1" x14ac:dyDescent="0.25">
      <c r="A854" s="19">
        <v>840</v>
      </c>
      <c r="B854" s="20"/>
      <c r="C854" s="123"/>
      <c r="D854" s="20"/>
      <c r="E854" s="20"/>
      <c r="F854" s="20"/>
      <c r="G854" s="140"/>
      <c r="H854" s="197">
        <f t="shared" si="293"/>
        <v>0</v>
      </c>
      <c r="I854" s="135" t="str">
        <f t="shared" si="294"/>
        <v/>
      </c>
      <c r="J854" s="92" t="b">
        <f t="shared" si="295"/>
        <v>0</v>
      </c>
      <c r="K854" s="92" t="str">
        <f t="shared" si="296"/>
        <v/>
      </c>
      <c r="L854" s="92" t="b">
        <f>IF(C854="",FALSE,IFERROR(NOT(MATCH(C854,'Anställda och korttidsarbete'!$C:$C,0)&gt;0),TRUE))</f>
        <v>0</v>
      </c>
      <c r="M854" s="92" t="str">
        <f t="shared" si="297"/>
        <v/>
      </c>
      <c r="N854" s="92" t="b">
        <f t="shared" si="298"/>
        <v>0</v>
      </c>
      <c r="O854" s="92" t="str">
        <f t="shared" si="299"/>
        <v/>
      </c>
      <c r="P854" s="13" t="b">
        <f t="shared" si="300"/>
        <v>0</v>
      </c>
      <c r="Q854" s="92" t="str">
        <f t="shared" si="301"/>
        <v/>
      </c>
      <c r="R854" s="92" t="b">
        <f t="shared" si="302"/>
        <v>0</v>
      </c>
      <c r="S854" s="94" t="e">
        <f t="shared" si="286"/>
        <v>#VALUE!</v>
      </c>
      <c r="T854" s="94" t="e">
        <f t="shared" si="287"/>
        <v>#VALUE!</v>
      </c>
      <c r="U854" s="94" t="e">
        <f t="shared" si="288"/>
        <v>#VALUE!</v>
      </c>
      <c r="V854" s="95" t="e">
        <f t="shared" si="289"/>
        <v>#VALUE!</v>
      </c>
      <c r="W854" s="95" t="e">
        <f t="shared" si="303"/>
        <v>#VALUE!</v>
      </c>
      <c r="X854" s="95" t="b">
        <f t="shared" si="307"/>
        <v>0</v>
      </c>
      <c r="Y854" s="76" t="str">
        <f t="shared" si="290"/>
        <v/>
      </c>
      <c r="Z854" s="94" t="e" cm="1">
        <f t="array" aca="1" ref="Z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AA854" s="94" t="str">
        <f t="shared" si="291"/>
        <v/>
      </c>
      <c r="AB854" s="96" t="b">
        <f t="shared" si="292"/>
        <v>0</v>
      </c>
      <c r="AC854" s="195">
        <f t="shared" si="304"/>
        <v>0</v>
      </c>
      <c r="AD854" s="195">
        <f>SUMIF($C$14:C853,C854,$AC$14:AC853)</f>
        <v>0</v>
      </c>
      <c r="AE854" s="15">
        <f t="shared" si="305"/>
        <v>10000</v>
      </c>
      <c r="AF854" s="195">
        <f t="shared" si="306"/>
        <v>0</v>
      </c>
    </row>
    <row r="855" spans="1:32" s="30" customFormat="1" x14ac:dyDescent="0.25">
      <c r="A855" s="19">
        <v>841</v>
      </c>
      <c r="B855" s="20"/>
      <c r="C855" s="123"/>
      <c r="D855" s="20"/>
      <c r="E855" s="20"/>
      <c r="F855" s="20"/>
      <c r="G855" s="140"/>
      <c r="H855" s="197">
        <f t="shared" si="293"/>
        <v>0</v>
      </c>
      <c r="I855" s="135" t="str">
        <f t="shared" si="294"/>
        <v/>
      </c>
      <c r="J855" s="92" t="b">
        <f t="shared" si="295"/>
        <v>0</v>
      </c>
      <c r="K855" s="92" t="str">
        <f t="shared" si="296"/>
        <v/>
      </c>
      <c r="L855" s="92" t="b">
        <f>IF(C855="",FALSE,IFERROR(NOT(MATCH(C855,'Anställda och korttidsarbete'!$C:$C,0)&gt;0),TRUE))</f>
        <v>0</v>
      </c>
      <c r="M855" s="92" t="str">
        <f t="shared" si="297"/>
        <v/>
      </c>
      <c r="N855" s="92" t="b">
        <f t="shared" si="298"/>
        <v>0</v>
      </c>
      <c r="O855" s="92" t="str">
        <f t="shared" si="299"/>
        <v/>
      </c>
      <c r="P855" s="13" t="b">
        <f t="shared" si="300"/>
        <v>0</v>
      </c>
      <c r="Q855" s="92" t="str">
        <f t="shared" si="301"/>
        <v/>
      </c>
      <c r="R855" s="92" t="b">
        <f t="shared" si="302"/>
        <v>0</v>
      </c>
      <c r="S855" s="94" t="e">
        <f t="shared" si="286"/>
        <v>#VALUE!</v>
      </c>
      <c r="T855" s="94" t="e">
        <f t="shared" si="287"/>
        <v>#VALUE!</v>
      </c>
      <c r="U855" s="94" t="e">
        <f t="shared" si="288"/>
        <v>#VALUE!</v>
      </c>
      <c r="V855" s="95" t="e">
        <f t="shared" si="289"/>
        <v>#VALUE!</v>
      </c>
      <c r="W855" s="95" t="e">
        <f t="shared" si="303"/>
        <v>#VALUE!</v>
      </c>
      <c r="X855" s="95" t="b">
        <f t="shared" si="307"/>
        <v>0</v>
      </c>
      <c r="Y855" s="76" t="str">
        <f t="shared" si="290"/>
        <v/>
      </c>
      <c r="Z855" s="94" t="e" cm="1">
        <f t="array" aca="1" ref="Z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AA855" s="94" t="str">
        <f t="shared" si="291"/>
        <v/>
      </c>
      <c r="AB855" s="96" t="b">
        <f t="shared" si="292"/>
        <v>0</v>
      </c>
      <c r="AC855" s="195">
        <f t="shared" si="304"/>
        <v>0</v>
      </c>
      <c r="AD855" s="195">
        <f>SUMIF($C$14:C854,C855,$AC$14:AC854)</f>
        <v>0</v>
      </c>
      <c r="AE855" s="15">
        <f t="shared" si="305"/>
        <v>10000</v>
      </c>
      <c r="AF855" s="195">
        <f t="shared" si="306"/>
        <v>0</v>
      </c>
    </row>
    <row r="856" spans="1:32" s="30" customFormat="1" x14ac:dyDescent="0.25">
      <c r="A856" s="19">
        <v>842</v>
      </c>
      <c r="B856" s="20"/>
      <c r="C856" s="123"/>
      <c r="D856" s="20"/>
      <c r="E856" s="20"/>
      <c r="F856" s="20"/>
      <c r="G856" s="140"/>
      <c r="H856" s="197">
        <f t="shared" si="293"/>
        <v>0</v>
      </c>
      <c r="I856" s="135" t="str">
        <f t="shared" si="294"/>
        <v/>
      </c>
      <c r="J856" s="92" t="b">
        <f t="shared" si="295"/>
        <v>0</v>
      </c>
      <c r="K856" s="92" t="str">
        <f t="shared" si="296"/>
        <v/>
      </c>
      <c r="L856" s="92" t="b">
        <f>IF(C856="",FALSE,IFERROR(NOT(MATCH(C856,'Anställda och korttidsarbete'!$C:$C,0)&gt;0),TRUE))</f>
        <v>0</v>
      </c>
      <c r="M856" s="92" t="str">
        <f t="shared" si="297"/>
        <v/>
      </c>
      <c r="N856" s="92" t="b">
        <f t="shared" si="298"/>
        <v>0</v>
      </c>
      <c r="O856" s="92" t="str">
        <f t="shared" si="299"/>
        <v/>
      </c>
      <c r="P856" s="13" t="b">
        <f t="shared" si="300"/>
        <v>0</v>
      </c>
      <c r="Q856" s="92" t="str">
        <f t="shared" si="301"/>
        <v/>
      </c>
      <c r="R856" s="92" t="b">
        <f t="shared" si="302"/>
        <v>0</v>
      </c>
      <c r="S856" s="94" t="e">
        <f t="shared" si="286"/>
        <v>#VALUE!</v>
      </c>
      <c r="T856" s="94" t="e">
        <f t="shared" si="287"/>
        <v>#VALUE!</v>
      </c>
      <c r="U856" s="94" t="e">
        <f t="shared" si="288"/>
        <v>#VALUE!</v>
      </c>
      <c r="V856" s="95" t="e">
        <f t="shared" si="289"/>
        <v>#VALUE!</v>
      </c>
      <c r="W856" s="95" t="e">
        <f t="shared" si="303"/>
        <v>#VALUE!</v>
      </c>
      <c r="X856" s="95" t="b">
        <f t="shared" si="307"/>
        <v>0</v>
      </c>
      <c r="Y856" s="76" t="str">
        <f t="shared" si="290"/>
        <v/>
      </c>
      <c r="Z856" s="94" t="e" cm="1">
        <f t="array" aca="1" ref="Z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AA856" s="94" t="str">
        <f t="shared" si="291"/>
        <v/>
      </c>
      <c r="AB856" s="96" t="b">
        <f t="shared" si="292"/>
        <v>0</v>
      </c>
      <c r="AC856" s="195">
        <f t="shared" si="304"/>
        <v>0</v>
      </c>
      <c r="AD856" s="195">
        <f>SUMIF($C$14:C855,C856,$AC$14:AC855)</f>
        <v>0</v>
      </c>
      <c r="AE856" s="15">
        <f t="shared" si="305"/>
        <v>10000</v>
      </c>
      <c r="AF856" s="195">
        <f t="shared" si="306"/>
        <v>0</v>
      </c>
    </row>
    <row r="857" spans="1:32" s="30" customFormat="1" x14ac:dyDescent="0.25">
      <c r="A857" s="19">
        <v>843</v>
      </c>
      <c r="B857" s="20"/>
      <c r="C857" s="123"/>
      <c r="D857" s="20"/>
      <c r="E857" s="20"/>
      <c r="F857" s="20"/>
      <c r="G857" s="140"/>
      <c r="H857" s="197">
        <f t="shared" si="293"/>
        <v>0</v>
      </c>
      <c r="I857" s="135" t="str">
        <f t="shared" si="294"/>
        <v/>
      </c>
      <c r="J857" s="92" t="b">
        <f t="shared" si="295"/>
        <v>0</v>
      </c>
      <c r="K857" s="92" t="str">
        <f t="shared" si="296"/>
        <v/>
      </c>
      <c r="L857" s="92" t="b">
        <f>IF(C857="",FALSE,IFERROR(NOT(MATCH(C857,'Anställda och korttidsarbete'!$C:$C,0)&gt;0),TRUE))</f>
        <v>0</v>
      </c>
      <c r="M857" s="92" t="str">
        <f t="shared" si="297"/>
        <v/>
      </c>
      <c r="N857" s="92" t="b">
        <f t="shared" si="298"/>
        <v>0</v>
      </c>
      <c r="O857" s="92" t="str">
        <f t="shared" si="299"/>
        <v/>
      </c>
      <c r="P857" s="13" t="b">
        <f t="shared" si="300"/>
        <v>0</v>
      </c>
      <c r="Q857" s="92" t="str">
        <f t="shared" si="301"/>
        <v/>
      </c>
      <c r="R857" s="92" t="b">
        <f t="shared" si="302"/>
        <v>0</v>
      </c>
      <c r="S857" s="94" t="e">
        <f t="shared" si="286"/>
        <v>#VALUE!</v>
      </c>
      <c r="T857" s="94" t="e">
        <f t="shared" si="287"/>
        <v>#VALUE!</v>
      </c>
      <c r="U857" s="94" t="e">
        <f t="shared" si="288"/>
        <v>#VALUE!</v>
      </c>
      <c r="V857" s="95" t="e">
        <f t="shared" si="289"/>
        <v>#VALUE!</v>
      </c>
      <c r="W857" s="95" t="e">
        <f t="shared" si="303"/>
        <v>#VALUE!</v>
      </c>
      <c r="X857" s="95" t="b">
        <f t="shared" si="307"/>
        <v>0</v>
      </c>
      <c r="Y857" s="76" t="str">
        <f t="shared" si="290"/>
        <v/>
      </c>
      <c r="Z857" s="94" t="e" cm="1">
        <f t="array" aca="1" ref="Z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AA857" s="94" t="str">
        <f t="shared" si="291"/>
        <v/>
      </c>
      <c r="AB857" s="96" t="b">
        <f t="shared" si="292"/>
        <v>0</v>
      </c>
      <c r="AC857" s="195">
        <f t="shared" si="304"/>
        <v>0</v>
      </c>
      <c r="AD857" s="195">
        <f>SUMIF($C$14:C856,C857,$AC$14:AC856)</f>
        <v>0</v>
      </c>
      <c r="AE857" s="15">
        <f t="shared" si="305"/>
        <v>10000</v>
      </c>
      <c r="AF857" s="195">
        <f t="shared" si="306"/>
        <v>0</v>
      </c>
    </row>
    <row r="858" spans="1:32" s="30" customFormat="1" x14ac:dyDescent="0.25">
      <c r="A858" s="19">
        <v>844</v>
      </c>
      <c r="B858" s="20"/>
      <c r="C858" s="123"/>
      <c r="D858" s="20"/>
      <c r="E858" s="20"/>
      <c r="F858" s="20"/>
      <c r="G858" s="140"/>
      <c r="H858" s="197">
        <f t="shared" si="293"/>
        <v>0</v>
      </c>
      <c r="I858" s="135" t="str">
        <f t="shared" si="294"/>
        <v/>
      </c>
      <c r="J858" s="92" t="b">
        <f t="shared" si="295"/>
        <v>0</v>
      </c>
      <c r="K858" s="92" t="str">
        <f t="shared" si="296"/>
        <v/>
      </c>
      <c r="L858" s="92" t="b">
        <f>IF(C858="",FALSE,IFERROR(NOT(MATCH(C858,'Anställda och korttidsarbete'!$C:$C,0)&gt;0),TRUE))</f>
        <v>0</v>
      </c>
      <c r="M858" s="92" t="str">
        <f t="shared" si="297"/>
        <v/>
      </c>
      <c r="N858" s="92" t="b">
        <f t="shared" si="298"/>
        <v>0</v>
      </c>
      <c r="O858" s="92" t="str">
        <f t="shared" si="299"/>
        <v/>
      </c>
      <c r="P858" s="13" t="b">
        <f t="shared" si="300"/>
        <v>0</v>
      </c>
      <c r="Q858" s="92" t="str">
        <f t="shared" si="301"/>
        <v/>
      </c>
      <c r="R858" s="92" t="b">
        <f t="shared" si="302"/>
        <v>0</v>
      </c>
      <c r="S858" s="94" t="e">
        <f t="shared" si="286"/>
        <v>#VALUE!</v>
      </c>
      <c r="T858" s="94" t="e">
        <f t="shared" si="287"/>
        <v>#VALUE!</v>
      </c>
      <c r="U858" s="94" t="e">
        <f t="shared" si="288"/>
        <v>#VALUE!</v>
      </c>
      <c r="V858" s="95" t="e">
        <f t="shared" si="289"/>
        <v>#VALUE!</v>
      </c>
      <c r="W858" s="95" t="e">
        <f t="shared" si="303"/>
        <v>#VALUE!</v>
      </c>
      <c r="X858" s="95" t="b">
        <f t="shared" si="307"/>
        <v>0</v>
      </c>
      <c r="Y858" s="76" t="str">
        <f t="shared" si="290"/>
        <v/>
      </c>
      <c r="Z858" s="94" t="e" cm="1">
        <f t="array" aca="1" ref="Z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AA858" s="94" t="str">
        <f t="shared" si="291"/>
        <v/>
      </c>
      <c r="AB858" s="96" t="b">
        <f t="shared" si="292"/>
        <v>0</v>
      </c>
      <c r="AC858" s="195">
        <f t="shared" si="304"/>
        <v>0</v>
      </c>
      <c r="AD858" s="195">
        <f>SUMIF($C$14:C857,C858,$AC$14:AC857)</f>
        <v>0</v>
      </c>
      <c r="AE858" s="15">
        <f t="shared" si="305"/>
        <v>10000</v>
      </c>
      <c r="AF858" s="195">
        <f t="shared" si="306"/>
        <v>0</v>
      </c>
    </row>
    <row r="859" spans="1:32" s="30" customFormat="1" x14ac:dyDescent="0.25">
      <c r="A859" s="19">
        <v>845</v>
      </c>
      <c r="B859" s="20"/>
      <c r="C859" s="123"/>
      <c r="D859" s="20"/>
      <c r="E859" s="20"/>
      <c r="F859" s="20"/>
      <c r="G859" s="140"/>
      <c r="H859" s="197">
        <f t="shared" si="293"/>
        <v>0</v>
      </c>
      <c r="I859" s="135" t="str">
        <f t="shared" si="294"/>
        <v/>
      </c>
      <c r="J859" s="92" t="b">
        <f t="shared" si="295"/>
        <v>0</v>
      </c>
      <c r="K859" s="92" t="str">
        <f t="shared" si="296"/>
        <v/>
      </c>
      <c r="L859" s="92" t="b">
        <f>IF(C859="",FALSE,IFERROR(NOT(MATCH(C859,'Anställda och korttidsarbete'!$C:$C,0)&gt;0),TRUE))</f>
        <v>0</v>
      </c>
      <c r="M859" s="92" t="str">
        <f t="shared" si="297"/>
        <v/>
      </c>
      <c r="N859" s="92" t="b">
        <f t="shared" si="298"/>
        <v>0</v>
      </c>
      <c r="O859" s="92" t="str">
        <f t="shared" si="299"/>
        <v/>
      </c>
      <c r="P859" s="13" t="b">
        <f t="shared" si="300"/>
        <v>0</v>
      </c>
      <c r="Q859" s="92" t="str">
        <f t="shared" si="301"/>
        <v/>
      </c>
      <c r="R859" s="92" t="b">
        <f t="shared" si="302"/>
        <v>0</v>
      </c>
      <c r="S859" s="94" t="e">
        <f t="shared" si="286"/>
        <v>#VALUE!</v>
      </c>
      <c r="T859" s="94" t="e">
        <f t="shared" si="287"/>
        <v>#VALUE!</v>
      </c>
      <c r="U859" s="94" t="e">
        <f t="shared" si="288"/>
        <v>#VALUE!</v>
      </c>
      <c r="V859" s="95" t="e">
        <f t="shared" si="289"/>
        <v>#VALUE!</v>
      </c>
      <c r="W859" s="95" t="e">
        <f t="shared" si="303"/>
        <v>#VALUE!</v>
      </c>
      <c r="X859" s="95" t="b">
        <f t="shared" si="307"/>
        <v>0</v>
      </c>
      <c r="Y859" s="76" t="str">
        <f t="shared" si="290"/>
        <v/>
      </c>
      <c r="Z859" s="94" t="e" cm="1">
        <f t="array" aca="1" ref="Z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AA859" s="94" t="str">
        <f t="shared" si="291"/>
        <v/>
      </c>
      <c r="AB859" s="96" t="b">
        <f t="shared" si="292"/>
        <v>0</v>
      </c>
      <c r="AC859" s="195">
        <f t="shared" si="304"/>
        <v>0</v>
      </c>
      <c r="AD859" s="195">
        <f>SUMIF($C$14:C858,C859,$AC$14:AC858)</f>
        <v>0</v>
      </c>
      <c r="AE859" s="15">
        <f t="shared" si="305"/>
        <v>10000</v>
      </c>
      <c r="AF859" s="195">
        <f t="shared" si="306"/>
        <v>0</v>
      </c>
    </row>
    <row r="860" spans="1:32" s="30" customFormat="1" x14ac:dyDescent="0.25">
      <c r="A860" s="19">
        <v>846</v>
      </c>
      <c r="B860" s="20"/>
      <c r="C860" s="123"/>
      <c r="D860" s="20"/>
      <c r="E860" s="20"/>
      <c r="F860" s="20"/>
      <c r="G860" s="140"/>
      <c r="H860" s="197">
        <f t="shared" si="293"/>
        <v>0</v>
      </c>
      <c r="I860" s="135" t="str">
        <f t="shared" si="294"/>
        <v/>
      </c>
      <c r="J860" s="92" t="b">
        <f t="shared" si="295"/>
        <v>0</v>
      </c>
      <c r="K860" s="92" t="str">
        <f t="shared" si="296"/>
        <v/>
      </c>
      <c r="L860" s="92" t="b">
        <f>IF(C860="",FALSE,IFERROR(NOT(MATCH(C860,'Anställda och korttidsarbete'!$C:$C,0)&gt;0),TRUE))</f>
        <v>0</v>
      </c>
      <c r="M860" s="92" t="str">
        <f t="shared" si="297"/>
        <v/>
      </c>
      <c r="N860" s="92" t="b">
        <f t="shared" si="298"/>
        <v>0</v>
      </c>
      <c r="O860" s="92" t="str">
        <f t="shared" si="299"/>
        <v/>
      </c>
      <c r="P860" s="13" t="b">
        <f t="shared" si="300"/>
        <v>0</v>
      </c>
      <c r="Q860" s="92" t="str">
        <f t="shared" si="301"/>
        <v/>
      </c>
      <c r="R860" s="92" t="b">
        <f t="shared" si="302"/>
        <v>0</v>
      </c>
      <c r="S860" s="94" t="e">
        <f t="shared" si="286"/>
        <v>#VALUE!</v>
      </c>
      <c r="T860" s="94" t="e">
        <f t="shared" si="287"/>
        <v>#VALUE!</v>
      </c>
      <c r="U860" s="94" t="e">
        <f t="shared" si="288"/>
        <v>#VALUE!</v>
      </c>
      <c r="V860" s="95" t="e">
        <f t="shared" si="289"/>
        <v>#VALUE!</v>
      </c>
      <c r="W860" s="95" t="e">
        <f t="shared" si="303"/>
        <v>#VALUE!</v>
      </c>
      <c r="X860" s="95" t="b">
        <f t="shared" si="307"/>
        <v>0</v>
      </c>
      <c r="Y860" s="76" t="str">
        <f t="shared" si="290"/>
        <v/>
      </c>
      <c r="Z860" s="94" t="e" cm="1">
        <f t="array" aca="1" ref="Z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AA860" s="94" t="str">
        <f t="shared" si="291"/>
        <v/>
      </c>
      <c r="AB860" s="96" t="b">
        <f t="shared" si="292"/>
        <v>0</v>
      </c>
      <c r="AC860" s="195">
        <f t="shared" si="304"/>
        <v>0</v>
      </c>
      <c r="AD860" s="195">
        <f>SUMIF($C$14:C859,C860,$AC$14:AC859)</f>
        <v>0</v>
      </c>
      <c r="AE860" s="15">
        <f t="shared" si="305"/>
        <v>10000</v>
      </c>
      <c r="AF860" s="195">
        <f t="shared" si="306"/>
        <v>0</v>
      </c>
    </row>
    <row r="861" spans="1:32" s="30" customFormat="1" x14ac:dyDescent="0.25">
      <c r="A861" s="19">
        <v>847</v>
      </c>
      <c r="B861" s="20"/>
      <c r="C861" s="123"/>
      <c r="D861" s="20"/>
      <c r="E861" s="20"/>
      <c r="F861" s="20"/>
      <c r="G861" s="140"/>
      <c r="H861" s="197">
        <f t="shared" si="293"/>
        <v>0</v>
      </c>
      <c r="I861" s="135" t="str">
        <f t="shared" si="294"/>
        <v/>
      </c>
      <c r="J861" s="92" t="b">
        <f t="shared" si="295"/>
        <v>0</v>
      </c>
      <c r="K861" s="92" t="str">
        <f t="shared" si="296"/>
        <v/>
      </c>
      <c r="L861" s="92" t="b">
        <f>IF(C861="",FALSE,IFERROR(NOT(MATCH(C861,'Anställda och korttidsarbete'!$C:$C,0)&gt;0),TRUE))</f>
        <v>0</v>
      </c>
      <c r="M861" s="92" t="str">
        <f t="shared" si="297"/>
        <v/>
      </c>
      <c r="N861" s="92" t="b">
        <f t="shared" si="298"/>
        <v>0</v>
      </c>
      <c r="O861" s="92" t="str">
        <f t="shared" si="299"/>
        <v/>
      </c>
      <c r="P861" s="13" t="b">
        <f t="shared" si="300"/>
        <v>0</v>
      </c>
      <c r="Q861" s="92" t="str">
        <f t="shared" si="301"/>
        <v/>
      </c>
      <c r="R861" s="92" t="b">
        <f t="shared" si="302"/>
        <v>0</v>
      </c>
      <c r="S861" s="94" t="e">
        <f t="shared" si="286"/>
        <v>#VALUE!</v>
      </c>
      <c r="T861" s="94" t="e">
        <f t="shared" si="287"/>
        <v>#VALUE!</v>
      </c>
      <c r="U861" s="94" t="e">
        <f t="shared" si="288"/>
        <v>#VALUE!</v>
      </c>
      <c r="V861" s="95" t="e">
        <f t="shared" si="289"/>
        <v>#VALUE!</v>
      </c>
      <c r="W861" s="95" t="e">
        <f t="shared" si="303"/>
        <v>#VALUE!</v>
      </c>
      <c r="X861" s="95" t="b">
        <f t="shared" si="307"/>
        <v>0</v>
      </c>
      <c r="Y861" s="76" t="str">
        <f t="shared" si="290"/>
        <v/>
      </c>
      <c r="Z861" s="94" t="e" cm="1">
        <f t="array" aca="1" ref="Z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AA861" s="94" t="str">
        <f t="shared" si="291"/>
        <v/>
      </c>
      <c r="AB861" s="96" t="b">
        <f t="shared" si="292"/>
        <v>0</v>
      </c>
      <c r="AC861" s="195">
        <f t="shared" si="304"/>
        <v>0</v>
      </c>
      <c r="AD861" s="195">
        <f>SUMIF($C$14:C860,C861,$AC$14:AC860)</f>
        <v>0</v>
      </c>
      <c r="AE861" s="15">
        <f t="shared" si="305"/>
        <v>10000</v>
      </c>
      <c r="AF861" s="195">
        <f t="shared" si="306"/>
        <v>0</v>
      </c>
    </row>
    <row r="862" spans="1:32" s="30" customFormat="1" x14ac:dyDescent="0.25">
      <c r="A862" s="19">
        <v>848</v>
      </c>
      <c r="B862" s="20"/>
      <c r="C862" s="123"/>
      <c r="D862" s="20"/>
      <c r="E862" s="20"/>
      <c r="F862" s="20"/>
      <c r="G862" s="140"/>
      <c r="H862" s="197">
        <f t="shared" si="293"/>
        <v>0</v>
      </c>
      <c r="I862" s="135" t="str">
        <f t="shared" si="294"/>
        <v/>
      </c>
      <c r="J862" s="92" t="b">
        <f t="shared" si="295"/>
        <v>0</v>
      </c>
      <c r="K862" s="92" t="str">
        <f t="shared" si="296"/>
        <v/>
      </c>
      <c r="L862" s="92" t="b">
        <f>IF(C862="",FALSE,IFERROR(NOT(MATCH(C862,'Anställda och korttidsarbete'!$C:$C,0)&gt;0),TRUE))</f>
        <v>0</v>
      </c>
      <c r="M862" s="92" t="str">
        <f t="shared" si="297"/>
        <v/>
      </c>
      <c r="N862" s="92" t="b">
        <f t="shared" si="298"/>
        <v>0</v>
      </c>
      <c r="O862" s="92" t="str">
        <f t="shared" si="299"/>
        <v/>
      </c>
      <c r="P862" s="13" t="b">
        <f t="shared" si="300"/>
        <v>0</v>
      </c>
      <c r="Q862" s="92" t="str">
        <f t="shared" si="301"/>
        <v/>
      </c>
      <c r="R862" s="92" t="b">
        <f t="shared" si="302"/>
        <v>0</v>
      </c>
      <c r="S862" s="94" t="e">
        <f t="shared" si="286"/>
        <v>#VALUE!</v>
      </c>
      <c r="T862" s="94" t="e">
        <f t="shared" si="287"/>
        <v>#VALUE!</v>
      </c>
      <c r="U862" s="94" t="e">
        <f t="shared" si="288"/>
        <v>#VALUE!</v>
      </c>
      <c r="V862" s="95" t="e">
        <f t="shared" si="289"/>
        <v>#VALUE!</v>
      </c>
      <c r="W862" s="95" t="e">
        <f t="shared" si="303"/>
        <v>#VALUE!</v>
      </c>
      <c r="X862" s="95" t="b">
        <f t="shared" si="307"/>
        <v>0</v>
      </c>
      <c r="Y862" s="76" t="str">
        <f t="shared" si="290"/>
        <v/>
      </c>
      <c r="Z862" s="94" t="e" cm="1">
        <f t="array" aca="1" ref="Z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AA862" s="94" t="str">
        <f t="shared" si="291"/>
        <v/>
      </c>
      <c r="AB862" s="96" t="b">
        <f t="shared" si="292"/>
        <v>0</v>
      </c>
      <c r="AC862" s="195">
        <f t="shared" si="304"/>
        <v>0</v>
      </c>
      <c r="AD862" s="195">
        <f>SUMIF($C$14:C861,C862,$AC$14:AC861)</f>
        <v>0</v>
      </c>
      <c r="AE862" s="15">
        <f t="shared" si="305"/>
        <v>10000</v>
      </c>
      <c r="AF862" s="195">
        <f t="shared" si="306"/>
        <v>0</v>
      </c>
    </row>
    <row r="863" spans="1:32" s="30" customFormat="1" x14ac:dyDescent="0.25">
      <c r="A863" s="19">
        <v>849</v>
      </c>
      <c r="B863" s="20"/>
      <c r="C863" s="123"/>
      <c r="D863" s="20"/>
      <c r="E863" s="20"/>
      <c r="F863" s="20"/>
      <c r="G863" s="140"/>
      <c r="H863" s="197">
        <f t="shared" si="293"/>
        <v>0</v>
      </c>
      <c r="I863" s="135" t="str">
        <f t="shared" si="294"/>
        <v/>
      </c>
      <c r="J863" s="92" t="b">
        <f t="shared" si="295"/>
        <v>0</v>
      </c>
      <c r="K863" s="92" t="str">
        <f t="shared" si="296"/>
        <v/>
      </c>
      <c r="L863" s="92" t="b">
        <f>IF(C863="",FALSE,IFERROR(NOT(MATCH(C863,'Anställda och korttidsarbete'!$C:$C,0)&gt;0),TRUE))</f>
        <v>0</v>
      </c>
      <c r="M863" s="92" t="str">
        <f t="shared" si="297"/>
        <v/>
      </c>
      <c r="N863" s="92" t="b">
        <f t="shared" si="298"/>
        <v>0</v>
      </c>
      <c r="O863" s="92" t="str">
        <f t="shared" si="299"/>
        <v/>
      </c>
      <c r="P863" s="13" t="b">
        <f t="shared" si="300"/>
        <v>0</v>
      </c>
      <c r="Q863" s="92" t="str">
        <f t="shared" si="301"/>
        <v/>
      </c>
      <c r="R863" s="92" t="b">
        <f t="shared" si="302"/>
        <v>0</v>
      </c>
      <c r="S863" s="94" t="e">
        <f t="shared" si="286"/>
        <v>#VALUE!</v>
      </c>
      <c r="T863" s="94" t="e">
        <f t="shared" si="287"/>
        <v>#VALUE!</v>
      </c>
      <c r="U863" s="94" t="e">
        <f t="shared" si="288"/>
        <v>#VALUE!</v>
      </c>
      <c r="V863" s="95" t="e">
        <f t="shared" si="289"/>
        <v>#VALUE!</v>
      </c>
      <c r="W863" s="95" t="e">
        <f t="shared" si="303"/>
        <v>#VALUE!</v>
      </c>
      <c r="X863" s="95" t="b">
        <f t="shared" si="307"/>
        <v>0</v>
      </c>
      <c r="Y863" s="76" t="str">
        <f t="shared" si="290"/>
        <v/>
      </c>
      <c r="Z863" s="94" t="e" cm="1">
        <f t="array" aca="1" ref="Z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AA863" s="94" t="str">
        <f t="shared" si="291"/>
        <v/>
      </c>
      <c r="AB863" s="96" t="b">
        <f t="shared" si="292"/>
        <v>0</v>
      </c>
      <c r="AC863" s="195">
        <f t="shared" si="304"/>
        <v>0</v>
      </c>
      <c r="AD863" s="195">
        <f>SUMIF($C$14:C862,C863,$AC$14:AC862)</f>
        <v>0</v>
      </c>
      <c r="AE863" s="15">
        <f t="shared" si="305"/>
        <v>10000</v>
      </c>
      <c r="AF863" s="195">
        <f t="shared" si="306"/>
        <v>0</v>
      </c>
    </row>
    <row r="864" spans="1:32" s="30" customFormat="1" x14ac:dyDescent="0.25">
      <c r="A864" s="19">
        <v>850</v>
      </c>
      <c r="B864" s="20"/>
      <c r="C864" s="123"/>
      <c r="D864" s="20"/>
      <c r="E864" s="20"/>
      <c r="F864" s="20"/>
      <c r="G864" s="140"/>
      <c r="H864" s="197">
        <f t="shared" si="293"/>
        <v>0</v>
      </c>
      <c r="I864" s="135" t="str">
        <f t="shared" si="294"/>
        <v/>
      </c>
      <c r="J864" s="92" t="b">
        <f t="shared" si="295"/>
        <v>0</v>
      </c>
      <c r="K864" s="92" t="str">
        <f t="shared" si="296"/>
        <v/>
      </c>
      <c r="L864" s="92" t="b">
        <f>IF(C864="",FALSE,IFERROR(NOT(MATCH(C864,'Anställda och korttidsarbete'!$C:$C,0)&gt;0),TRUE))</f>
        <v>0</v>
      </c>
      <c r="M864" s="92" t="str">
        <f t="shared" si="297"/>
        <v/>
      </c>
      <c r="N864" s="92" t="b">
        <f t="shared" si="298"/>
        <v>0</v>
      </c>
      <c r="O864" s="92" t="str">
        <f t="shared" si="299"/>
        <v/>
      </c>
      <c r="P864" s="13" t="b">
        <f t="shared" si="300"/>
        <v>0</v>
      </c>
      <c r="Q864" s="92" t="str">
        <f t="shared" si="301"/>
        <v/>
      </c>
      <c r="R864" s="92" t="b">
        <f t="shared" si="302"/>
        <v>0</v>
      </c>
      <c r="S864" s="94" t="e">
        <f t="shared" si="286"/>
        <v>#VALUE!</v>
      </c>
      <c r="T864" s="94" t="e">
        <f t="shared" si="287"/>
        <v>#VALUE!</v>
      </c>
      <c r="U864" s="94" t="e">
        <f t="shared" si="288"/>
        <v>#VALUE!</v>
      </c>
      <c r="V864" s="95" t="e">
        <f t="shared" si="289"/>
        <v>#VALUE!</v>
      </c>
      <c r="W864" s="95" t="e">
        <f t="shared" si="303"/>
        <v>#VALUE!</v>
      </c>
      <c r="X864" s="95" t="b">
        <f t="shared" si="307"/>
        <v>0</v>
      </c>
      <c r="Y864" s="76" t="str">
        <f t="shared" si="290"/>
        <v/>
      </c>
      <c r="Z864" s="94" t="e" cm="1">
        <f t="array" aca="1" ref="Z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AA864" s="94" t="str">
        <f t="shared" si="291"/>
        <v/>
      </c>
      <c r="AB864" s="96" t="b">
        <f t="shared" si="292"/>
        <v>0</v>
      </c>
      <c r="AC864" s="195">
        <f t="shared" si="304"/>
        <v>0</v>
      </c>
      <c r="AD864" s="195">
        <f>SUMIF($C$14:C863,C864,$AC$14:AC863)</f>
        <v>0</v>
      </c>
      <c r="AE864" s="15">
        <f t="shared" si="305"/>
        <v>10000</v>
      </c>
      <c r="AF864" s="195">
        <f t="shared" si="306"/>
        <v>0</v>
      </c>
    </row>
    <row r="865" spans="1:32" s="30" customFormat="1" x14ac:dyDescent="0.25">
      <c r="A865" s="19">
        <v>851</v>
      </c>
      <c r="B865" s="20"/>
      <c r="C865" s="123"/>
      <c r="D865" s="20"/>
      <c r="E865" s="20"/>
      <c r="F865" s="20"/>
      <c r="G865" s="140"/>
      <c r="H865" s="197">
        <f t="shared" si="293"/>
        <v>0</v>
      </c>
      <c r="I865" s="135" t="str">
        <f t="shared" si="294"/>
        <v/>
      </c>
      <c r="J865" s="92" t="b">
        <f t="shared" si="295"/>
        <v>0</v>
      </c>
      <c r="K865" s="92" t="str">
        <f t="shared" si="296"/>
        <v/>
      </c>
      <c r="L865" s="92" t="b">
        <f>IF(C865="",FALSE,IFERROR(NOT(MATCH(C865,'Anställda och korttidsarbete'!$C:$C,0)&gt;0),TRUE))</f>
        <v>0</v>
      </c>
      <c r="M865" s="92" t="str">
        <f t="shared" si="297"/>
        <v/>
      </c>
      <c r="N865" s="92" t="b">
        <f t="shared" si="298"/>
        <v>0</v>
      </c>
      <c r="O865" s="92" t="str">
        <f t="shared" si="299"/>
        <v/>
      </c>
      <c r="P865" s="13" t="b">
        <f t="shared" si="300"/>
        <v>0</v>
      </c>
      <c r="Q865" s="92" t="str">
        <f t="shared" si="301"/>
        <v/>
      </c>
      <c r="R865" s="92" t="b">
        <f t="shared" si="302"/>
        <v>0</v>
      </c>
      <c r="S865" s="94" t="e">
        <f t="shared" si="286"/>
        <v>#VALUE!</v>
      </c>
      <c r="T865" s="94" t="e">
        <f t="shared" si="287"/>
        <v>#VALUE!</v>
      </c>
      <c r="U865" s="94" t="e">
        <f t="shared" si="288"/>
        <v>#VALUE!</v>
      </c>
      <c r="V865" s="95" t="e">
        <f t="shared" si="289"/>
        <v>#VALUE!</v>
      </c>
      <c r="W865" s="95" t="e">
        <f t="shared" si="303"/>
        <v>#VALUE!</v>
      </c>
      <c r="X865" s="95" t="b">
        <f t="shared" si="307"/>
        <v>0</v>
      </c>
      <c r="Y865" s="76" t="str">
        <f t="shared" si="290"/>
        <v/>
      </c>
      <c r="Z865" s="94" t="e" cm="1">
        <f t="array" aca="1" ref="Z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AA865" s="94" t="str">
        <f t="shared" si="291"/>
        <v/>
      </c>
      <c r="AB865" s="96" t="b">
        <f t="shared" si="292"/>
        <v>0</v>
      </c>
      <c r="AC865" s="195">
        <f t="shared" si="304"/>
        <v>0</v>
      </c>
      <c r="AD865" s="195">
        <f>SUMIF($C$14:C864,C865,$AC$14:AC864)</f>
        <v>0</v>
      </c>
      <c r="AE865" s="15">
        <f t="shared" si="305"/>
        <v>10000</v>
      </c>
      <c r="AF865" s="195">
        <f t="shared" si="306"/>
        <v>0</v>
      </c>
    </row>
    <row r="866" spans="1:32" s="30" customFormat="1" x14ac:dyDescent="0.25">
      <c r="A866" s="19">
        <v>852</v>
      </c>
      <c r="B866" s="20"/>
      <c r="C866" s="123"/>
      <c r="D866" s="20"/>
      <c r="E866" s="20"/>
      <c r="F866" s="20"/>
      <c r="G866" s="140"/>
      <c r="H866" s="197">
        <f t="shared" si="293"/>
        <v>0</v>
      </c>
      <c r="I866" s="135" t="str">
        <f t="shared" si="294"/>
        <v/>
      </c>
      <c r="J866" s="92" t="b">
        <f t="shared" si="295"/>
        <v>0</v>
      </c>
      <c r="K866" s="92" t="str">
        <f t="shared" si="296"/>
        <v/>
      </c>
      <c r="L866" s="92" t="b">
        <f>IF(C866="",FALSE,IFERROR(NOT(MATCH(C866,'Anställda och korttidsarbete'!$C:$C,0)&gt;0),TRUE))</f>
        <v>0</v>
      </c>
      <c r="M866" s="92" t="str">
        <f t="shared" si="297"/>
        <v/>
      </c>
      <c r="N866" s="92" t="b">
        <f t="shared" si="298"/>
        <v>0</v>
      </c>
      <c r="O866" s="92" t="str">
        <f t="shared" si="299"/>
        <v/>
      </c>
      <c r="P866" s="13" t="b">
        <f t="shared" si="300"/>
        <v>0</v>
      </c>
      <c r="Q866" s="92" t="str">
        <f t="shared" si="301"/>
        <v/>
      </c>
      <c r="R866" s="92" t="b">
        <f t="shared" si="302"/>
        <v>0</v>
      </c>
      <c r="S866" s="94" t="e">
        <f t="shared" si="286"/>
        <v>#VALUE!</v>
      </c>
      <c r="T866" s="94" t="e">
        <f t="shared" si="287"/>
        <v>#VALUE!</v>
      </c>
      <c r="U866" s="94" t="e">
        <f t="shared" si="288"/>
        <v>#VALUE!</v>
      </c>
      <c r="V866" s="95" t="e">
        <f t="shared" si="289"/>
        <v>#VALUE!</v>
      </c>
      <c r="W866" s="95" t="e">
        <f t="shared" si="303"/>
        <v>#VALUE!</v>
      </c>
      <c r="X866" s="95" t="b">
        <f t="shared" si="307"/>
        <v>0</v>
      </c>
      <c r="Y866" s="76" t="str">
        <f t="shared" si="290"/>
        <v/>
      </c>
      <c r="Z866" s="94" t="e" cm="1">
        <f t="array" aca="1" ref="Z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AA866" s="94" t="str">
        <f t="shared" si="291"/>
        <v/>
      </c>
      <c r="AB866" s="96" t="b">
        <f t="shared" si="292"/>
        <v>0</v>
      </c>
      <c r="AC866" s="195">
        <f t="shared" si="304"/>
        <v>0</v>
      </c>
      <c r="AD866" s="195">
        <f>SUMIF($C$14:C865,C866,$AC$14:AC865)</f>
        <v>0</v>
      </c>
      <c r="AE866" s="15">
        <f t="shared" si="305"/>
        <v>10000</v>
      </c>
      <c r="AF866" s="195">
        <f t="shared" si="306"/>
        <v>0</v>
      </c>
    </row>
    <row r="867" spans="1:32" s="30" customFormat="1" x14ac:dyDescent="0.25">
      <c r="A867" s="19">
        <v>853</v>
      </c>
      <c r="B867" s="20"/>
      <c r="C867" s="123"/>
      <c r="D867" s="20"/>
      <c r="E867" s="20"/>
      <c r="F867" s="20"/>
      <c r="G867" s="140"/>
      <c r="H867" s="197">
        <f t="shared" si="293"/>
        <v>0</v>
      </c>
      <c r="I867" s="135" t="str">
        <f t="shared" si="294"/>
        <v/>
      </c>
      <c r="J867" s="92" t="b">
        <f t="shared" si="295"/>
        <v>0</v>
      </c>
      <c r="K867" s="92" t="str">
        <f t="shared" si="296"/>
        <v/>
      </c>
      <c r="L867" s="92" t="b">
        <f>IF(C867="",FALSE,IFERROR(NOT(MATCH(C867,'Anställda och korttidsarbete'!$C:$C,0)&gt;0),TRUE))</f>
        <v>0</v>
      </c>
      <c r="M867" s="92" t="str">
        <f t="shared" si="297"/>
        <v/>
      </c>
      <c r="N867" s="92" t="b">
        <f t="shared" si="298"/>
        <v>0</v>
      </c>
      <c r="O867" s="92" t="str">
        <f t="shared" si="299"/>
        <v/>
      </c>
      <c r="P867" s="13" t="b">
        <f t="shared" si="300"/>
        <v>0</v>
      </c>
      <c r="Q867" s="92" t="str">
        <f t="shared" si="301"/>
        <v/>
      </c>
      <c r="R867" s="92" t="b">
        <f t="shared" si="302"/>
        <v>0</v>
      </c>
      <c r="S867" s="94" t="e">
        <f t="shared" si="286"/>
        <v>#VALUE!</v>
      </c>
      <c r="T867" s="94" t="e">
        <f t="shared" si="287"/>
        <v>#VALUE!</v>
      </c>
      <c r="U867" s="94" t="e">
        <f t="shared" si="288"/>
        <v>#VALUE!</v>
      </c>
      <c r="V867" s="95" t="e">
        <f t="shared" si="289"/>
        <v>#VALUE!</v>
      </c>
      <c r="W867" s="95" t="e">
        <f t="shared" si="303"/>
        <v>#VALUE!</v>
      </c>
      <c r="X867" s="95" t="b">
        <f t="shared" si="307"/>
        <v>0</v>
      </c>
      <c r="Y867" s="76" t="str">
        <f t="shared" si="290"/>
        <v/>
      </c>
      <c r="Z867" s="94" t="e" cm="1">
        <f t="array" aca="1" ref="Z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AA867" s="94" t="str">
        <f t="shared" si="291"/>
        <v/>
      </c>
      <c r="AB867" s="96" t="b">
        <f t="shared" si="292"/>
        <v>0</v>
      </c>
      <c r="AC867" s="195">
        <f t="shared" si="304"/>
        <v>0</v>
      </c>
      <c r="AD867" s="195">
        <f>SUMIF($C$14:C866,C867,$AC$14:AC866)</f>
        <v>0</v>
      </c>
      <c r="AE867" s="15">
        <f t="shared" si="305"/>
        <v>10000</v>
      </c>
      <c r="AF867" s="195">
        <f t="shared" si="306"/>
        <v>0</v>
      </c>
    </row>
    <row r="868" spans="1:32" s="30" customFormat="1" x14ac:dyDescent="0.25">
      <c r="A868" s="19">
        <v>854</v>
      </c>
      <c r="B868" s="20"/>
      <c r="C868" s="123"/>
      <c r="D868" s="20"/>
      <c r="E868" s="20"/>
      <c r="F868" s="20"/>
      <c r="G868" s="140"/>
      <c r="H868" s="197">
        <f t="shared" si="293"/>
        <v>0</v>
      </c>
      <c r="I868" s="135" t="str">
        <f t="shared" si="294"/>
        <v/>
      </c>
      <c r="J868" s="92" t="b">
        <f t="shared" si="295"/>
        <v>0</v>
      </c>
      <c r="K868" s="92" t="str">
        <f t="shared" si="296"/>
        <v/>
      </c>
      <c r="L868" s="92" t="b">
        <f>IF(C868="",FALSE,IFERROR(NOT(MATCH(C868,'Anställda och korttidsarbete'!$C:$C,0)&gt;0),TRUE))</f>
        <v>0</v>
      </c>
      <c r="M868" s="92" t="str">
        <f t="shared" si="297"/>
        <v/>
      </c>
      <c r="N868" s="92" t="b">
        <f t="shared" si="298"/>
        <v>0</v>
      </c>
      <c r="O868" s="92" t="str">
        <f t="shared" si="299"/>
        <v/>
      </c>
      <c r="P868" s="13" t="b">
        <f t="shared" si="300"/>
        <v>0</v>
      </c>
      <c r="Q868" s="92" t="str">
        <f t="shared" si="301"/>
        <v/>
      </c>
      <c r="R868" s="92" t="b">
        <f t="shared" si="302"/>
        <v>0</v>
      </c>
      <c r="S868" s="94" t="e">
        <f t="shared" si="286"/>
        <v>#VALUE!</v>
      </c>
      <c r="T868" s="94" t="e">
        <f t="shared" si="287"/>
        <v>#VALUE!</v>
      </c>
      <c r="U868" s="94" t="e">
        <f t="shared" si="288"/>
        <v>#VALUE!</v>
      </c>
      <c r="V868" s="95" t="e">
        <f t="shared" si="289"/>
        <v>#VALUE!</v>
      </c>
      <c r="W868" s="95" t="e">
        <f t="shared" si="303"/>
        <v>#VALUE!</v>
      </c>
      <c r="X868" s="95" t="b">
        <f t="shared" si="307"/>
        <v>0</v>
      </c>
      <c r="Y868" s="76" t="str">
        <f t="shared" si="290"/>
        <v/>
      </c>
      <c r="Z868" s="94" t="e" cm="1">
        <f t="array" aca="1" ref="Z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AA868" s="94" t="str">
        <f t="shared" si="291"/>
        <v/>
      </c>
      <c r="AB868" s="96" t="b">
        <f t="shared" si="292"/>
        <v>0</v>
      </c>
      <c r="AC868" s="195">
        <f t="shared" si="304"/>
        <v>0</v>
      </c>
      <c r="AD868" s="195">
        <f>SUMIF($C$14:C867,C868,$AC$14:AC867)</f>
        <v>0</v>
      </c>
      <c r="AE868" s="15">
        <f t="shared" si="305"/>
        <v>10000</v>
      </c>
      <c r="AF868" s="195">
        <f t="shared" si="306"/>
        <v>0</v>
      </c>
    </row>
    <row r="869" spans="1:32" s="30" customFormat="1" x14ac:dyDescent="0.25">
      <c r="A869" s="19">
        <v>855</v>
      </c>
      <c r="B869" s="20"/>
      <c r="C869" s="123"/>
      <c r="D869" s="20"/>
      <c r="E869" s="20"/>
      <c r="F869" s="20"/>
      <c r="G869" s="140"/>
      <c r="H869" s="197">
        <f t="shared" si="293"/>
        <v>0</v>
      </c>
      <c r="I869" s="135" t="str">
        <f t="shared" si="294"/>
        <v/>
      </c>
      <c r="J869" s="92" t="b">
        <f t="shared" si="295"/>
        <v>0</v>
      </c>
      <c r="K869" s="92" t="str">
        <f t="shared" si="296"/>
        <v/>
      </c>
      <c r="L869" s="92" t="b">
        <f>IF(C869="",FALSE,IFERROR(NOT(MATCH(C869,'Anställda och korttidsarbete'!$C:$C,0)&gt;0),TRUE))</f>
        <v>0</v>
      </c>
      <c r="M869" s="92" t="str">
        <f t="shared" si="297"/>
        <v/>
      </c>
      <c r="N869" s="92" t="b">
        <f t="shared" si="298"/>
        <v>0</v>
      </c>
      <c r="O869" s="92" t="str">
        <f t="shared" si="299"/>
        <v/>
      </c>
      <c r="P869" s="13" t="b">
        <f t="shared" si="300"/>
        <v>0</v>
      </c>
      <c r="Q869" s="92" t="str">
        <f t="shared" si="301"/>
        <v/>
      </c>
      <c r="R869" s="92" t="b">
        <f t="shared" si="302"/>
        <v>0</v>
      </c>
      <c r="S869" s="94" t="e">
        <f t="shared" si="286"/>
        <v>#VALUE!</v>
      </c>
      <c r="T869" s="94" t="e">
        <f t="shared" si="287"/>
        <v>#VALUE!</v>
      </c>
      <c r="U869" s="94" t="e">
        <f t="shared" si="288"/>
        <v>#VALUE!</v>
      </c>
      <c r="V869" s="95" t="e">
        <f t="shared" si="289"/>
        <v>#VALUE!</v>
      </c>
      <c r="W869" s="95" t="e">
        <f t="shared" si="303"/>
        <v>#VALUE!</v>
      </c>
      <c r="X869" s="95" t="b">
        <f t="shared" si="307"/>
        <v>0</v>
      </c>
      <c r="Y869" s="76" t="str">
        <f t="shared" si="290"/>
        <v/>
      </c>
      <c r="Z869" s="94" t="e" cm="1">
        <f t="array" aca="1" ref="Z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AA869" s="94" t="str">
        <f t="shared" si="291"/>
        <v/>
      </c>
      <c r="AB869" s="96" t="b">
        <f t="shared" si="292"/>
        <v>0</v>
      </c>
      <c r="AC869" s="195">
        <f t="shared" si="304"/>
        <v>0</v>
      </c>
      <c r="AD869" s="195">
        <f>SUMIF($C$14:C868,C869,$AC$14:AC868)</f>
        <v>0</v>
      </c>
      <c r="AE869" s="15">
        <f t="shared" si="305"/>
        <v>10000</v>
      </c>
      <c r="AF869" s="195">
        <f t="shared" si="306"/>
        <v>0</v>
      </c>
    </row>
    <row r="870" spans="1:32" s="30" customFormat="1" x14ac:dyDescent="0.25">
      <c r="A870" s="19">
        <v>856</v>
      </c>
      <c r="B870" s="20"/>
      <c r="C870" s="123"/>
      <c r="D870" s="20"/>
      <c r="E870" s="20"/>
      <c r="F870" s="20"/>
      <c r="G870" s="140"/>
      <c r="H870" s="197">
        <f t="shared" si="293"/>
        <v>0</v>
      </c>
      <c r="I870" s="135" t="str">
        <f t="shared" si="294"/>
        <v/>
      </c>
      <c r="J870" s="92" t="b">
        <f t="shared" si="295"/>
        <v>0</v>
      </c>
      <c r="K870" s="92" t="str">
        <f t="shared" si="296"/>
        <v/>
      </c>
      <c r="L870" s="92" t="b">
        <f>IF(C870="",FALSE,IFERROR(NOT(MATCH(C870,'Anställda och korttidsarbete'!$C:$C,0)&gt;0),TRUE))</f>
        <v>0</v>
      </c>
      <c r="M870" s="92" t="str">
        <f t="shared" si="297"/>
        <v/>
      </c>
      <c r="N870" s="92" t="b">
        <f t="shared" si="298"/>
        <v>0</v>
      </c>
      <c r="O870" s="92" t="str">
        <f t="shared" si="299"/>
        <v/>
      </c>
      <c r="P870" s="13" t="b">
        <f t="shared" si="300"/>
        <v>0</v>
      </c>
      <c r="Q870" s="92" t="str">
        <f t="shared" si="301"/>
        <v/>
      </c>
      <c r="R870" s="92" t="b">
        <f t="shared" si="302"/>
        <v>0</v>
      </c>
      <c r="S870" s="94" t="e">
        <f t="shared" si="286"/>
        <v>#VALUE!</v>
      </c>
      <c r="T870" s="94" t="e">
        <f t="shared" si="287"/>
        <v>#VALUE!</v>
      </c>
      <c r="U870" s="94" t="e">
        <f t="shared" si="288"/>
        <v>#VALUE!</v>
      </c>
      <c r="V870" s="95" t="e">
        <f t="shared" si="289"/>
        <v>#VALUE!</v>
      </c>
      <c r="W870" s="95" t="e">
        <f t="shared" si="303"/>
        <v>#VALUE!</v>
      </c>
      <c r="X870" s="95" t="b">
        <f t="shared" si="307"/>
        <v>0</v>
      </c>
      <c r="Y870" s="76" t="str">
        <f t="shared" si="290"/>
        <v/>
      </c>
      <c r="Z870" s="94" t="e" cm="1">
        <f t="array" aca="1" ref="Z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AA870" s="94" t="str">
        <f t="shared" si="291"/>
        <v/>
      </c>
      <c r="AB870" s="96" t="b">
        <f t="shared" si="292"/>
        <v>0</v>
      </c>
      <c r="AC870" s="195">
        <f t="shared" si="304"/>
        <v>0</v>
      </c>
      <c r="AD870" s="195">
        <f>SUMIF($C$14:C869,C870,$AC$14:AC869)</f>
        <v>0</v>
      </c>
      <c r="AE870" s="15">
        <f t="shared" si="305"/>
        <v>10000</v>
      </c>
      <c r="AF870" s="195">
        <f t="shared" si="306"/>
        <v>0</v>
      </c>
    </row>
    <row r="871" spans="1:32" s="30" customFormat="1" x14ac:dyDescent="0.25">
      <c r="A871" s="19">
        <v>857</v>
      </c>
      <c r="B871" s="20"/>
      <c r="C871" s="123"/>
      <c r="D871" s="20"/>
      <c r="E871" s="20"/>
      <c r="F871" s="20"/>
      <c r="G871" s="140"/>
      <c r="H871" s="197">
        <f t="shared" si="293"/>
        <v>0</v>
      </c>
      <c r="I871" s="135" t="str">
        <f t="shared" si="294"/>
        <v/>
      </c>
      <c r="J871" s="92" t="b">
        <f t="shared" si="295"/>
        <v>0</v>
      </c>
      <c r="K871" s="92" t="str">
        <f t="shared" si="296"/>
        <v/>
      </c>
      <c r="L871" s="92" t="b">
        <f>IF(C871="",FALSE,IFERROR(NOT(MATCH(C871,'Anställda och korttidsarbete'!$C:$C,0)&gt;0),TRUE))</f>
        <v>0</v>
      </c>
      <c r="M871" s="92" t="str">
        <f t="shared" si="297"/>
        <v/>
      </c>
      <c r="N871" s="92" t="b">
        <f t="shared" si="298"/>
        <v>0</v>
      </c>
      <c r="O871" s="92" t="str">
        <f t="shared" si="299"/>
        <v/>
      </c>
      <c r="P871" s="13" t="b">
        <f t="shared" si="300"/>
        <v>0</v>
      </c>
      <c r="Q871" s="92" t="str">
        <f t="shared" si="301"/>
        <v/>
      </c>
      <c r="R871" s="92" t="b">
        <f t="shared" si="302"/>
        <v>0</v>
      </c>
      <c r="S871" s="94" t="e">
        <f t="shared" si="286"/>
        <v>#VALUE!</v>
      </c>
      <c r="T871" s="94" t="e">
        <f t="shared" si="287"/>
        <v>#VALUE!</v>
      </c>
      <c r="U871" s="94" t="e">
        <f t="shared" si="288"/>
        <v>#VALUE!</v>
      </c>
      <c r="V871" s="95" t="e">
        <f t="shared" si="289"/>
        <v>#VALUE!</v>
      </c>
      <c r="W871" s="95" t="e">
        <f t="shared" si="303"/>
        <v>#VALUE!</v>
      </c>
      <c r="X871" s="95" t="b">
        <f t="shared" si="307"/>
        <v>0</v>
      </c>
      <c r="Y871" s="76" t="str">
        <f t="shared" si="290"/>
        <v/>
      </c>
      <c r="Z871" s="94" t="e" cm="1">
        <f t="array" aca="1" ref="Z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AA871" s="94" t="str">
        <f t="shared" si="291"/>
        <v/>
      </c>
      <c r="AB871" s="96" t="b">
        <f t="shared" si="292"/>
        <v>0</v>
      </c>
      <c r="AC871" s="195">
        <f t="shared" si="304"/>
        <v>0</v>
      </c>
      <c r="AD871" s="195">
        <f>SUMIF($C$14:C870,C871,$AC$14:AC870)</f>
        <v>0</v>
      </c>
      <c r="AE871" s="15">
        <f t="shared" si="305"/>
        <v>10000</v>
      </c>
      <c r="AF871" s="195">
        <f t="shared" si="306"/>
        <v>0</v>
      </c>
    </row>
    <row r="872" spans="1:32" s="30" customFormat="1" x14ac:dyDescent="0.25">
      <c r="A872" s="19">
        <v>858</v>
      </c>
      <c r="B872" s="20"/>
      <c r="C872" s="123"/>
      <c r="D872" s="20"/>
      <c r="E872" s="20"/>
      <c r="F872" s="20"/>
      <c r="G872" s="140"/>
      <c r="H872" s="197">
        <f t="shared" si="293"/>
        <v>0</v>
      </c>
      <c r="I872" s="135" t="str">
        <f t="shared" si="294"/>
        <v/>
      </c>
      <c r="J872" s="92" t="b">
        <f t="shared" si="295"/>
        <v>0</v>
      </c>
      <c r="K872" s="92" t="str">
        <f t="shared" si="296"/>
        <v/>
      </c>
      <c r="L872" s="92" t="b">
        <f>IF(C872="",FALSE,IFERROR(NOT(MATCH(C872,'Anställda och korttidsarbete'!$C:$C,0)&gt;0),TRUE))</f>
        <v>0</v>
      </c>
      <c r="M872" s="92" t="str">
        <f t="shared" si="297"/>
        <v/>
      </c>
      <c r="N872" s="92" t="b">
        <f t="shared" si="298"/>
        <v>0</v>
      </c>
      <c r="O872" s="92" t="str">
        <f t="shared" si="299"/>
        <v/>
      </c>
      <c r="P872" s="13" t="b">
        <f t="shared" si="300"/>
        <v>0</v>
      </c>
      <c r="Q872" s="92" t="str">
        <f t="shared" si="301"/>
        <v/>
      </c>
      <c r="R872" s="92" t="b">
        <f t="shared" si="302"/>
        <v>0</v>
      </c>
      <c r="S872" s="94" t="e">
        <f t="shared" si="286"/>
        <v>#VALUE!</v>
      </c>
      <c r="T872" s="94" t="e">
        <f t="shared" si="287"/>
        <v>#VALUE!</v>
      </c>
      <c r="U872" s="94" t="e">
        <f t="shared" si="288"/>
        <v>#VALUE!</v>
      </c>
      <c r="V872" s="95" t="e">
        <f t="shared" si="289"/>
        <v>#VALUE!</v>
      </c>
      <c r="W872" s="95" t="e">
        <f t="shared" si="303"/>
        <v>#VALUE!</v>
      </c>
      <c r="X872" s="95" t="b">
        <f t="shared" si="307"/>
        <v>0</v>
      </c>
      <c r="Y872" s="76" t="str">
        <f t="shared" si="290"/>
        <v/>
      </c>
      <c r="Z872" s="94" t="e" cm="1">
        <f t="array" aca="1" ref="Z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AA872" s="94" t="str">
        <f t="shared" si="291"/>
        <v/>
      </c>
      <c r="AB872" s="96" t="b">
        <f t="shared" si="292"/>
        <v>0</v>
      </c>
      <c r="AC872" s="195">
        <f t="shared" si="304"/>
        <v>0</v>
      </c>
      <c r="AD872" s="195">
        <f>SUMIF($C$14:C871,C872,$AC$14:AC871)</f>
        <v>0</v>
      </c>
      <c r="AE872" s="15">
        <f t="shared" si="305"/>
        <v>10000</v>
      </c>
      <c r="AF872" s="195">
        <f t="shared" si="306"/>
        <v>0</v>
      </c>
    </row>
    <row r="873" spans="1:32" s="30" customFormat="1" x14ac:dyDescent="0.25">
      <c r="A873" s="19">
        <v>859</v>
      </c>
      <c r="B873" s="20"/>
      <c r="C873" s="123"/>
      <c r="D873" s="20"/>
      <c r="E873" s="20"/>
      <c r="F873" s="20"/>
      <c r="G873" s="140"/>
      <c r="H873" s="197">
        <f t="shared" si="293"/>
        <v>0</v>
      </c>
      <c r="I873" s="135" t="str">
        <f t="shared" si="294"/>
        <v/>
      </c>
      <c r="J873" s="92" t="b">
        <f t="shared" si="295"/>
        <v>0</v>
      </c>
      <c r="K873" s="92" t="str">
        <f t="shared" si="296"/>
        <v/>
      </c>
      <c r="L873" s="92" t="b">
        <f>IF(C873="",FALSE,IFERROR(NOT(MATCH(C873,'Anställda och korttidsarbete'!$C:$C,0)&gt;0),TRUE))</f>
        <v>0</v>
      </c>
      <c r="M873" s="92" t="str">
        <f t="shared" si="297"/>
        <v/>
      </c>
      <c r="N873" s="92" t="b">
        <f t="shared" si="298"/>
        <v>0</v>
      </c>
      <c r="O873" s="92" t="str">
        <f t="shared" si="299"/>
        <v/>
      </c>
      <c r="P873" s="13" t="b">
        <f t="shared" si="300"/>
        <v>0</v>
      </c>
      <c r="Q873" s="92" t="str">
        <f t="shared" si="301"/>
        <v/>
      </c>
      <c r="R873" s="92" t="b">
        <f t="shared" si="302"/>
        <v>0</v>
      </c>
      <c r="S873" s="94" t="e">
        <f t="shared" si="286"/>
        <v>#VALUE!</v>
      </c>
      <c r="T873" s="94" t="e">
        <f t="shared" si="287"/>
        <v>#VALUE!</v>
      </c>
      <c r="U873" s="94" t="e">
        <f t="shared" si="288"/>
        <v>#VALUE!</v>
      </c>
      <c r="V873" s="95" t="e">
        <f t="shared" si="289"/>
        <v>#VALUE!</v>
      </c>
      <c r="W873" s="95" t="e">
        <f t="shared" si="303"/>
        <v>#VALUE!</v>
      </c>
      <c r="X873" s="95" t="b">
        <f t="shared" si="307"/>
        <v>0</v>
      </c>
      <c r="Y873" s="76" t="str">
        <f t="shared" si="290"/>
        <v/>
      </c>
      <c r="Z873" s="94" t="e" cm="1">
        <f t="array" aca="1" ref="Z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AA873" s="94" t="str">
        <f t="shared" si="291"/>
        <v/>
      </c>
      <c r="AB873" s="96" t="b">
        <f t="shared" si="292"/>
        <v>0</v>
      </c>
      <c r="AC873" s="195">
        <f t="shared" si="304"/>
        <v>0</v>
      </c>
      <c r="AD873" s="195">
        <f>SUMIF($C$14:C872,C873,$AC$14:AC872)</f>
        <v>0</v>
      </c>
      <c r="AE873" s="15">
        <f t="shared" si="305"/>
        <v>10000</v>
      </c>
      <c r="AF873" s="195">
        <f t="shared" si="306"/>
        <v>0</v>
      </c>
    </row>
    <row r="874" spans="1:32" s="30" customFormat="1" x14ac:dyDescent="0.25">
      <c r="A874" s="19">
        <v>860</v>
      </c>
      <c r="B874" s="20"/>
      <c r="C874" s="123"/>
      <c r="D874" s="20"/>
      <c r="E874" s="20"/>
      <c r="F874" s="20"/>
      <c r="G874" s="140"/>
      <c r="H874" s="197">
        <f t="shared" si="293"/>
        <v>0</v>
      </c>
      <c r="I874" s="135" t="str">
        <f t="shared" si="294"/>
        <v/>
      </c>
      <c r="J874" s="92" t="b">
        <f t="shared" si="295"/>
        <v>0</v>
      </c>
      <c r="K874" s="92" t="str">
        <f t="shared" si="296"/>
        <v/>
      </c>
      <c r="L874" s="92" t="b">
        <f>IF(C874="",FALSE,IFERROR(NOT(MATCH(C874,'Anställda och korttidsarbete'!$C:$C,0)&gt;0),TRUE))</f>
        <v>0</v>
      </c>
      <c r="M874" s="92" t="str">
        <f t="shared" si="297"/>
        <v/>
      </c>
      <c r="N874" s="92" t="b">
        <f t="shared" si="298"/>
        <v>0</v>
      </c>
      <c r="O874" s="92" t="str">
        <f t="shared" si="299"/>
        <v/>
      </c>
      <c r="P874" s="13" t="b">
        <f t="shared" si="300"/>
        <v>0</v>
      </c>
      <c r="Q874" s="92" t="str">
        <f t="shared" si="301"/>
        <v/>
      </c>
      <c r="R874" s="92" t="b">
        <f t="shared" si="302"/>
        <v>0</v>
      </c>
      <c r="S874" s="94" t="e">
        <f t="shared" si="286"/>
        <v>#VALUE!</v>
      </c>
      <c r="T874" s="94" t="e">
        <f t="shared" si="287"/>
        <v>#VALUE!</v>
      </c>
      <c r="U874" s="94" t="e">
        <f t="shared" si="288"/>
        <v>#VALUE!</v>
      </c>
      <c r="V874" s="95" t="e">
        <f t="shared" si="289"/>
        <v>#VALUE!</v>
      </c>
      <c r="W874" s="95" t="e">
        <f t="shared" si="303"/>
        <v>#VALUE!</v>
      </c>
      <c r="X874" s="95" t="b">
        <f t="shared" si="307"/>
        <v>0</v>
      </c>
      <c r="Y874" s="76" t="str">
        <f t="shared" si="290"/>
        <v/>
      </c>
      <c r="Z874" s="94" t="e" cm="1">
        <f t="array" aca="1" ref="Z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AA874" s="94" t="str">
        <f t="shared" si="291"/>
        <v/>
      </c>
      <c r="AB874" s="96" t="b">
        <f t="shared" si="292"/>
        <v>0</v>
      </c>
      <c r="AC874" s="195">
        <f t="shared" si="304"/>
        <v>0</v>
      </c>
      <c r="AD874" s="195">
        <f>SUMIF($C$14:C873,C874,$AC$14:AC873)</f>
        <v>0</v>
      </c>
      <c r="AE874" s="15">
        <f t="shared" si="305"/>
        <v>10000</v>
      </c>
      <c r="AF874" s="195">
        <f t="shared" si="306"/>
        <v>0</v>
      </c>
    </row>
    <row r="875" spans="1:32" s="30" customFormat="1" x14ac:dyDescent="0.25">
      <c r="A875" s="19">
        <v>861</v>
      </c>
      <c r="B875" s="20"/>
      <c r="C875" s="123"/>
      <c r="D875" s="20"/>
      <c r="E875" s="20"/>
      <c r="F875" s="20"/>
      <c r="G875" s="140"/>
      <c r="H875" s="197">
        <f t="shared" si="293"/>
        <v>0</v>
      </c>
      <c r="I875" s="135" t="str">
        <f t="shared" si="294"/>
        <v/>
      </c>
      <c r="J875" s="92" t="b">
        <f t="shared" si="295"/>
        <v>0</v>
      </c>
      <c r="K875" s="92" t="str">
        <f t="shared" si="296"/>
        <v/>
      </c>
      <c r="L875" s="92" t="b">
        <f>IF(C875="",FALSE,IFERROR(NOT(MATCH(C875,'Anställda och korttidsarbete'!$C:$C,0)&gt;0),TRUE))</f>
        <v>0</v>
      </c>
      <c r="M875" s="92" t="str">
        <f t="shared" si="297"/>
        <v/>
      </c>
      <c r="N875" s="92" t="b">
        <f t="shared" si="298"/>
        <v>0</v>
      </c>
      <c r="O875" s="92" t="str">
        <f t="shared" si="299"/>
        <v/>
      </c>
      <c r="P875" s="13" t="b">
        <f t="shared" si="300"/>
        <v>0</v>
      </c>
      <c r="Q875" s="92" t="str">
        <f t="shared" si="301"/>
        <v/>
      </c>
      <c r="R875" s="92" t="b">
        <f t="shared" si="302"/>
        <v>0</v>
      </c>
      <c r="S875" s="94" t="e">
        <f t="shared" si="286"/>
        <v>#VALUE!</v>
      </c>
      <c r="T875" s="94" t="e">
        <f t="shared" si="287"/>
        <v>#VALUE!</v>
      </c>
      <c r="U875" s="94" t="e">
        <f t="shared" si="288"/>
        <v>#VALUE!</v>
      </c>
      <c r="V875" s="95" t="e">
        <f t="shared" si="289"/>
        <v>#VALUE!</v>
      </c>
      <c r="W875" s="95" t="e">
        <f t="shared" si="303"/>
        <v>#VALUE!</v>
      </c>
      <c r="X875" s="95" t="b">
        <f t="shared" si="307"/>
        <v>0</v>
      </c>
      <c r="Y875" s="76" t="str">
        <f t="shared" si="290"/>
        <v/>
      </c>
      <c r="Z875" s="94" t="e" cm="1">
        <f t="array" aca="1" ref="Z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AA875" s="94" t="str">
        <f t="shared" si="291"/>
        <v/>
      </c>
      <c r="AB875" s="96" t="b">
        <f t="shared" si="292"/>
        <v>0</v>
      </c>
      <c r="AC875" s="195">
        <f t="shared" si="304"/>
        <v>0</v>
      </c>
      <c r="AD875" s="195">
        <f>SUMIF($C$14:C874,C875,$AC$14:AC874)</f>
        <v>0</v>
      </c>
      <c r="AE875" s="15">
        <f t="shared" si="305"/>
        <v>10000</v>
      </c>
      <c r="AF875" s="195">
        <f t="shared" si="306"/>
        <v>0</v>
      </c>
    </row>
    <row r="876" spans="1:32" s="30" customFormat="1" x14ac:dyDescent="0.25">
      <c r="A876" s="19">
        <v>862</v>
      </c>
      <c r="B876" s="20"/>
      <c r="C876" s="123"/>
      <c r="D876" s="20"/>
      <c r="E876" s="20"/>
      <c r="F876" s="20"/>
      <c r="G876" s="140"/>
      <c r="H876" s="197">
        <f t="shared" si="293"/>
        <v>0</v>
      </c>
      <c r="I876" s="135" t="str">
        <f t="shared" si="294"/>
        <v/>
      </c>
      <c r="J876" s="92" t="b">
        <f t="shared" si="295"/>
        <v>0</v>
      </c>
      <c r="K876" s="92" t="str">
        <f t="shared" si="296"/>
        <v/>
      </c>
      <c r="L876" s="92" t="b">
        <f>IF(C876="",FALSE,IFERROR(NOT(MATCH(C876,'Anställda och korttidsarbete'!$C:$C,0)&gt;0),TRUE))</f>
        <v>0</v>
      </c>
      <c r="M876" s="92" t="str">
        <f t="shared" si="297"/>
        <v/>
      </c>
      <c r="N876" s="92" t="b">
        <f t="shared" si="298"/>
        <v>0</v>
      </c>
      <c r="O876" s="92" t="str">
        <f t="shared" si="299"/>
        <v/>
      </c>
      <c r="P876" s="13" t="b">
        <f t="shared" si="300"/>
        <v>0</v>
      </c>
      <c r="Q876" s="92" t="str">
        <f t="shared" si="301"/>
        <v/>
      </c>
      <c r="R876" s="92" t="b">
        <f t="shared" si="302"/>
        <v>0</v>
      </c>
      <c r="S876" s="94" t="e">
        <f t="shared" si="286"/>
        <v>#VALUE!</v>
      </c>
      <c r="T876" s="94" t="e">
        <f t="shared" si="287"/>
        <v>#VALUE!</v>
      </c>
      <c r="U876" s="94" t="e">
        <f t="shared" si="288"/>
        <v>#VALUE!</v>
      </c>
      <c r="V876" s="95" t="e">
        <f t="shared" si="289"/>
        <v>#VALUE!</v>
      </c>
      <c r="W876" s="95" t="e">
        <f t="shared" si="303"/>
        <v>#VALUE!</v>
      </c>
      <c r="X876" s="95" t="b">
        <f t="shared" si="307"/>
        <v>0</v>
      </c>
      <c r="Y876" s="76" t="str">
        <f t="shared" si="290"/>
        <v/>
      </c>
      <c r="Z876" s="94" t="e" cm="1">
        <f t="array" aca="1" ref="Z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AA876" s="94" t="str">
        <f t="shared" si="291"/>
        <v/>
      </c>
      <c r="AB876" s="96" t="b">
        <f t="shared" si="292"/>
        <v>0</v>
      </c>
      <c r="AC876" s="195">
        <f t="shared" si="304"/>
        <v>0</v>
      </c>
      <c r="AD876" s="195">
        <f>SUMIF($C$14:C875,C876,$AC$14:AC875)</f>
        <v>0</v>
      </c>
      <c r="AE876" s="15">
        <f t="shared" si="305"/>
        <v>10000</v>
      </c>
      <c r="AF876" s="195">
        <f t="shared" si="306"/>
        <v>0</v>
      </c>
    </row>
    <row r="877" spans="1:32" s="30" customFormat="1" x14ac:dyDescent="0.25">
      <c r="A877" s="19">
        <v>863</v>
      </c>
      <c r="B877" s="20"/>
      <c r="C877" s="123"/>
      <c r="D877" s="20"/>
      <c r="E877" s="20"/>
      <c r="F877" s="20"/>
      <c r="G877" s="140"/>
      <c r="H877" s="197">
        <f t="shared" si="293"/>
        <v>0</v>
      </c>
      <c r="I877" s="135" t="str">
        <f t="shared" si="294"/>
        <v/>
      </c>
      <c r="J877" s="92" t="b">
        <f t="shared" si="295"/>
        <v>0</v>
      </c>
      <c r="K877" s="92" t="str">
        <f t="shared" si="296"/>
        <v/>
      </c>
      <c r="L877" s="92" t="b">
        <f>IF(C877="",FALSE,IFERROR(NOT(MATCH(C877,'Anställda och korttidsarbete'!$C:$C,0)&gt;0),TRUE))</f>
        <v>0</v>
      </c>
      <c r="M877" s="92" t="str">
        <f t="shared" si="297"/>
        <v/>
      </c>
      <c r="N877" s="92" t="b">
        <f t="shared" si="298"/>
        <v>0</v>
      </c>
      <c r="O877" s="92" t="str">
        <f t="shared" si="299"/>
        <v/>
      </c>
      <c r="P877" s="13" t="b">
        <f t="shared" si="300"/>
        <v>0</v>
      </c>
      <c r="Q877" s="92" t="str">
        <f t="shared" si="301"/>
        <v/>
      </c>
      <c r="R877" s="92" t="b">
        <f t="shared" si="302"/>
        <v>0</v>
      </c>
      <c r="S877" s="94" t="e">
        <f t="shared" si="286"/>
        <v>#VALUE!</v>
      </c>
      <c r="T877" s="94" t="e">
        <f t="shared" si="287"/>
        <v>#VALUE!</v>
      </c>
      <c r="U877" s="94" t="e">
        <f t="shared" si="288"/>
        <v>#VALUE!</v>
      </c>
      <c r="V877" s="95" t="e">
        <f t="shared" si="289"/>
        <v>#VALUE!</v>
      </c>
      <c r="W877" s="95" t="e">
        <f t="shared" si="303"/>
        <v>#VALUE!</v>
      </c>
      <c r="X877" s="95" t="b">
        <f t="shared" si="307"/>
        <v>0</v>
      </c>
      <c r="Y877" s="76" t="str">
        <f t="shared" si="290"/>
        <v/>
      </c>
      <c r="Z877" s="94" t="e" cm="1">
        <f t="array" aca="1" ref="Z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AA877" s="94" t="str">
        <f t="shared" si="291"/>
        <v/>
      </c>
      <c r="AB877" s="96" t="b">
        <f t="shared" si="292"/>
        <v>0</v>
      </c>
      <c r="AC877" s="195">
        <f t="shared" si="304"/>
        <v>0</v>
      </c>
      <c r="AD877" s="195">
        <f>SUMIF($C$14:C876,C877,$AC$14:AC876)</f>
        <v>0</v>
      </c>
      <c r="AE877" s="15">
        <f t="shared" si="305"/>
        <v>10000</v>
      </c>
      <c r="AF877" s="195">
        <f t="shared" si="306"/>
        <v>0</v>
      </c>
    </row>
    <row r="878" spans="1:32" s="30" customFormat="1" x14ac:dyDescent="0.25">
      <c r="A878" s="19">
        <v>864</v>
      </c>
      <c r="B878" s="20"/>
      <c r="C878" s="123"/>
      <c r="D878" s="20"/>
      <c r="E878" s="20"/>
      <c r="F878" s="20"/>
      <c r="G878" s="140"/>
      <c r="H878" s="197">
        <f t="shared" si="293"/>
        <v>0</v>
      </c>
      <c r="I878" s="135" t="str">
        <f t="shared" si="294"/>
        <v/>
      </c>
      <c r="J878" s="92" t="b">
        <f t="shared" si="295"/>
        <v>0</v>
      </c>
      <c r="K878" s="92" t="str">
        <f t="shared" si="296"/>
        <v/>
      </c>
      <c r="L878" s="92" t="b">
        <f>IF(C878="",FALSE,IFERROR(NOT(MATCH(C878,'Anställda och korttidsarbete'!$C:$C,0)&gt;0),TRUE))</f>
        <v>0</v>
      </c>
      <c r="M878" s="92" t="str">
        <f t="shared" si="297"/>
        <v/>
      </c>
      <c r="N878" s="92" t="b">
        <f t="shared" si="298"/>
        <v>0</v>
      </c>
      <c r="O878" s="92" t="str">
        <f t="shared" si="299"/>
        <v/>
      </c>
      <c r="P878" s="13" t="b">
        <f t="shared" si="300"/>
        <v>0</v>
      </c>
      <c r="Q878" s="92" t="str">
        <f t="shared" si="301"/>
        <v/>
      </c>
      <c r="R878" s="92" t="b">
        <f t="shared" si="302"/>
        <v>0</v>
      </c>
      <c r="S878" s="94" t="e">
        <f t="shared" si="286"/>
        <v>#VALUE!</v>
      </c>
      <c r="T878" s="94" t="e">
        <f t="shared" si="287"/>
        <v>#VALUE!</v>
      </c>
      <c r="U878" s="94" t="e">
        <f t="shared" si="288"/>
        <v>#VALUE!</v>
      </c>
      <c r="V878" s="95" t="e">
        <f t="shared" si="289"/>
        <v>#VALUE!</v>
      </c>
      <c r="W878" s="95" t="e">
        <f t="shared" si="303"/>
        <v>#VALUE!</v>
      </c>
      <c r="X878" s="95" t="b">
        <f t="shared" si="307"/>
        <v>0</v>
      </c>
      <c r="Y878" s="76" t="str">
        <f t="shared" si="290"/>
        <v/>
      </c>
      <c r="Z878" s="94" t="e" cm="1">
        <f t="array" aca="1" ref="Z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AA878" s="94" t="str">
        <f t="shared" si="291"/>
        <v/>
      </c>
      <c r="AB878" s="96" t="b">
        <f t="shared" si="292"/>
        <v>0</v>
      </c>
      <c r="AC878" s="195">
        <f t="shared" si="304"/>
        <v>0</v>
      </c>
      <c r="AD878" s="195">
        <f>SUMIF($C$14:C877,C878,$AC$14:AC877)</f>
        <v>0</v>
      </c>
      <c r="AE878" s="15">
        <f t="shared" si="305"/>
        <v>10000</v>
      </c>
      <c r="AF878" s="195">
        <f t="shared" si="306"/>
        <v>0</v>
      </c>
    </row>
    <row r="879" spans="1:32" s="30" customFormat="1" x14ac:dyDescent="0.25">
      <c r="A879" s="19">
        <v>865</v>
      </c>
      <c r="B879" s="20"/>
      <c r="C879" s="123"/>
      <c r="D879" s="20"/>
      <c r="E879" s="20"/>
      <c r="F879" s="20"/>
      <c r="G879" s="140"/>
      <c r="H879" s="197">
        <f t="shared" si="293"/>
        <v>0</v>
      </c>
      <c r="I879" s="135" t="str">
        <f t="shared" si="294"/>
        <v/>
      </c>
      <c r="J879" s="92" t="b">
        <f t="shared" si="295"/>
        <v>0</v>
      </c>
      <c r="K879" s="92" t="str">
        <f t="shared" si="296"/>
        <v/>
      </c>
      <c r="L879" s="92" t="b">
        <f>IF(C879="",FALSE,IFERROR(NOT(MATCH(C879,'Anställda och korttidsarbete'!$C:$C,0)&gt;0),TRUE))</f>
        <v>0</v>
      </c>
      <c r="M879" s="92" t="str">
        <f t="shared" si="297"/>
        <v/>
      </c>
      <c r="N879" s="92" t="b">
        <f t="shared" si="298"/>
        <v>0</v>
      </c>
      <c r="O879" s="92" t="str">
        <f t="shared" si="299"/>
        <v/>
      </c>
      <c r="P879" s="13" t="b">
        <f t="shared" si="300"/>
        <v>0</v>
      </c>
      <c r="Q879" s="92" t="str">
        <f t="shared" si="301"/>
        <v/>
      </c>
      <c r="R879" s="92" t="b">
        <f t="shared" si="302"/>
        <v>0</v>
      </c>
      <c r="S879" s="94" t="e">
        <f t="shared" si="286"/>
        <v>#VALUE!</v>
      </c>
      <c r="T879" s="94" t="e">
        <f t="shared" si="287"/>
        <v>#VALUE!</v>
      </c>
      <c r="U879" s="94" t="e">
        <f t="shared" si="288"/>
        <v>#VALUE!</v>
      </c>
      <c r="V879" s="95" t="e">
        <f t="shared" si="289"/>
        <v>#VALUE!</v>
      </c>
      <c r="W879" s="95" t="e">
        <f t="shared" si="303"/>
        <v>#VALUE!</v>
      </c>
      <c r="X879" s="95" t="b">
        <f t="shared" si="307"/>
        <v>0</v>
      </c>
      <c r="Y879" s="76" t="str">
        <f t="shared" si="290"/>
        <v/>
      </c>
      <c r="Z879" s="94" t="e" cm="1">
        <f t="array" aca="1" ref="Z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AA879" s="94" t="str">
        <f t="shared" si="291"/>
        <v/>
      </c>
      <c r="AB879" s="96" t="b">
        <f t="shared" si="292"/>
        <v>0</v>
      </c>
      <c r="AC879" s="195">
        <f t="shared" si="304"/>
        <v>0</v>
      </c>
      <c r="AD879" s="195">
        <f>SUMIF($C$14:C878,C879,$AC$14:AC878)</f>
        <v>0</v>
      </c>
      <c r="AE879" s="15">
        <f t="shared" si="305"/>
        <v>10000</v>
      </c>
      <c r="AF879" s="195">
        <f t="shared" si="306"/>
        <v>0</v>
      </c>
    </row>
    <row r="880" spans="1:32" s="30" customFormat="1" x14ac:dyDescent="0.25">
      <c r="A880" s="19">
        <v>866</v>
      </c>
      <c r="B880" s="20"/>
      <c r="C880" s="123"/>
      <c r="D880" s="20"/>
      <c r="E880" s="20"/>
      <c r="F880" s="20"/>
      <c r="G880" s="140"/>
      <c r="H880" s="197">
        <f t="shared" si="293"/>
        <v>0</v>
      </c>
      <c r="I880" s="135" t="str">
        <f t="shared" si="294"/>
        <v/>
      </c>
      <c r="J880" s="92" t="b">
        <f t="shared" si="295"/>
        <v>0</v>
      </c>
      <c r="K880" s="92" t="str">
        <f t="shared" si="296"/>
        <v/>
      </c>
      <c r="L880" s="92" t="b">
        <f>IF(C880="",FALSE,IFERROR(NOT(MATCH(C880,'Anställda och korttidsarbete'!$C:$C,0)&gt;0),TRUE))</f>
        <v>0</v>
      </c>
      <c r="M880" s="92" t="str">
        <f t="shared" si="297"/>
        <v/>
      </c>
      <c r="N880" s="92" t="b">
        <f t="shared" si="298"/>
        <v>0</v>
      </c>
      <c r="O880" s="92" t="str">
        <f t="shared" si="299"/>
        <v/>
      </c>
      <c r="P880" s="13" t="b">
        <f t="shared" si="300"/>
        <v>0</v>
      </c>
      <c r="Q880" s="92" t="str">
        <f t="shared" si="301"/>
        <v/>
      </c>
      <c r="R880" s="92" t="b">
        <f t="shared" si="302"/>
        <v>0</v>
      </c>
      <c r="S880" s="94" t="e">
        <f t="shared" si="286"/>
        <v>#VALUE!</v>
      </c>
      <c r="T880" s="94" t="e">
        <f t="shared" si="287"/>
        <v>#VALUE!</v>
      </c>
      <c r="U880" s="94" t="e">
        <f t="shared" si="288"/>
        <v>#VALUE!</v>
      </c>
      <c r="V880" s="95" t="e">
        <f t="shared" si="289"/>
        <v>#VALUE!</v>
      </c>
      <c r="W880" s="95" t="e">
        <f t="shared" si="303"/>
        <v>#VALUE!</v>
      </c>
      <c r="X880" s="95" t="b">
        <f t="shared" si="307"/>
        <v>0</v>
      </c>
      <c r="Y880" s="76" t="str">
        <f t="shared" si="290"/>
        <v/>
      </c>
      <c r="Z880" s="94" t="e" cm="1">
        <f t="array" aca="1" ref="Z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AA880" s="94" t="str">
        <f t="shared" si="291"/>
        <v/>
      </c>
      <c r="AB880" s="96" t="b">
        <f t="shared" si="292"/>
        <v>0</v>
      </c>
      <c r="AC880" s="195">
        <f t="shared" si="304"/>
        <v>0</v>
      </c>
      <c r="AD880" s="195">
        <f>SUMIF($C$14:C879,C880,$AC$14:AC879)</f>
        <v>0</v>
      </c>
      <c r="AE880" s="15">
        <f t="shared" si="305"/>
        <v>10000</v>
      </c>
      <c r="AF880" s="195">
        <f t="shared" si="306"/>
        <v>0</v>
      </c>
    </row>
    <row r="881" spans="1:32" s="30" customFormat="1" x14ac:dyDescent="0.25">
      <c r="A881" s="19">
        <v>867</v>
      </c>
      <c r="B881" s="20"/>
      <c r="C881" s="123"/>
      <c r="D881" s="20"/>
      <c r="E881" s="20"/>
      <c r="F881" s="20"/>
      <c r="G881" s="140"/>
      <c r="H881" s="197">
        <f t="shared" si="293"/>
        <v>0</v>
      </c>
      <c r="I881" s="135" t="str">
        <f t="shared" si="294"/>
        <v/>
      </c>
      <c r="J881" s="92" t="b">
        <f t="shared" si="295"/>
        <v>0</v>
      </c>
      <c r="K881" s="92" t="str">
        <f t="shared" si="296"/>
        <v/>
      </c>
      <c r="L881" s="92" t="b">
        <f>IF(C881="",FALSE,IFERROR(NOT(MATCH(C881,'Anställda och korttidsarbete'!$C:$C,0)&gt;0),TRUE))</f>
        <v>0</v>
      </c>
      <c r="M881" s="92" t="str">
        <f t="shared" si="297"/>
        <v/>
      </c>
      <c r="N881" s="92" t="b">
        <f t="shared" si="298"/>
        <v>0</v>
      </c>
      <c r="O881" s="92" t="str">
        <f t="shared" si="299"/>
        <v/>
      </c>
      <c r="P881" s="13" t="b">
        <f t="shared" si="300"/>
        <v>0</v>
      </c>
      <c r="Q881" s="92" t="str">
        <f t="shared" si="301"/>
        <v/>
      </c>
      <c r="R881" s="92" t="b">
        <f t="shared" si="302"/>
        <v>0</v>
      </c>
      <c r="S881" s="94" t="e">
        <f t="shared" si="286"/>
        <v>#VALUE!</v>
      </c>
      <c r="T881" s="94" t="e">
        <f t="shared" si="287"/>
        <v>#VALUE!</v>
      </c>
      <c r="U881" s="94" t="e">
        <f t="shared" si="288"/>
        <v>#VALUE!</v>
      </c>
      <c r="V881" s="95" t="e">
        <f t="shared" si="289"/>
        <v>#VALUE!</v>
      </c>
      <c r="W881" s="95" t="e">
        <f t="shared" si="303"/>
        <v>#VALUE!</v>
      </c>
      <c r="X881" s="95" t="b">
        <f t="shared" si="307"/>
        <v>0</v>
      </c>
      <c r="Y881" s="76" t="str">
        <f t="shared" si="290"/>
        <v/>
      </c>
      <c r="Z881" s="94" t="e" cm="1">
        <f t="array" aca="1" ref="Z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AA881" s="94" t="str">
        <f t="shared" si="291"/>
        <v/>
      </c>
      <c r="AB881" s="96" t="b">
        <f t="shared" si="292"/>
        <v>0</v>
      </c>
      <c r="AC881" s="195">
        <f t="shared" si="304"/>
        <v>0</v>
      </c>
      <c r="AD881" s="195">
        <f>SUMIF($C$14:C880,C881,$AC$14:AC880)</f>
        <v>0</v>
      </c>
      <c r="AE881" s="15">
        <f t="shared" si="305"/>
        <v>10000</v>
      </c>
      <c r="AF881" s="195">
        <f t="shared" si="306"/>
        <v>0</v>
      </c>
    </row>
    <row r="882" spans="1:32" s="30" customFormat="1" x14ac:dyDescent="0.25">
      <c r="A882" s="19">
        <v>868</v>
      </c>
      <c r="B882" s="20"/>
      <c r="C882" s="123"/>
      <c r="D882" s="20"/>
      <c r="E882" s="20"/>
      <c r="F882" s="20"/>
      <c r="G882" s="140"/>
      <c r="H882" s="197">
        <f t="shared" si="293"/>
        <v>0</v>
      </c>
      <c r="I882" s="135" t="str">
        <f t="shared" si="294"/>
        <v/>
      </c>
      <c r="J882" s="92" t="b">
        <f t="shared" si="295"/>
        <v>0</v>
      </c>
      <c r="K882" s="92" t="str">
        <f t="shared" si="296"/>
        <v/>
      </c>
      <c r="L882" s="92" t="b">
        <f>IF(C882="",FALSE,IFERROR(NOT(MATCH(C882,'Anställda och korttidsarbete'!$C:$C,0)&gt;0),TRUE))</f>
        <v>0</v>
      </c>
      <c r="M882" s="92" t="str">
        <f t="shared" si="297"/>
        <v/>
      </c>
      <c r="N882" s="92" t="b">
        <f t="shared" si="298"/>
        <v>0</v>
      </c>
      <c r="O882" s="92" t="str">
        <f t="shared" si="299"/>
        <v/>
      </c>
      <c r="P882" s="13" t="b">
        <f t="shared" si="300"/>
        <v>0</v>
      </c>
      <c r="Q882" s="92" t="str">
        <f t="shared" si="301"/>
        <v/>
      </c>
      <c r="R882" s="92" t="b">
        <f t="shared" si="302"/>
        <v>0</v>
      </c>
      <c r="S882" s="94" t="e">
        <f t="shared" si="286"/>
        <v>#VALUE!</v>
      </c>
      <c r="T882" s="94" t="e">
        <f t="shared" si="287"/>
        <v>#VALUE!</v>
      </c>
      <c r="U882" s="94" t="e">
        <f t="shared" si="288"/>
        <v>#VALUE!</v>
      </c>
      <c r="V882" s="95" t="e">
        <f t="shared" si="289"/>
        <v>#VALUE!</v>
      </c>
      <c r="W882" s="95" t="e">
        <f t="shared" si="303"/>
        <v>#VALUE!</v>
      </c>
      <c r="X882" s="95" t="b">
        <f t="shared" si="307"/>
        <v>0</v>
      </c>
      <c r="Y882" s="76" t="str">
        <f t="shared" si="290"/>
        <v/>
      </c>
      <c r="Z882" s="94" t="e" cm="1">
        <f t="array" aca="1" ref="Z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AA882" s="94" t="str">
        <f t="shared" si="291"/>
        <v/>
      </c>
      <c r="AB882" s="96" t="b">
        <f t="shared" si="292"/>
        <v>0</v>
      </c>
      <c r="AC882" s="195">
        <f t="shared" si="304"/>
        <v>0</v>
      </c>
      <c r="AD882" s="195">
        <f>SUMIF($C$14:C881,C882,$AC$14:AC881)</f>
        <v>0</v>
      </c>
      <c r="AE882" s="15">
        <f t="shared" si="305"/>
        <v>10000</v>
      </c>
      <c r="AF882" s="195">
        <f t="shared" si="306"/>
        <v>0</v>
      </c>
    </row>
    <row r="883" spans="1:32" s="30" customFormat="1" x14ac:dyDescent="0.25">
      <c r="A883" s="19">
        <v>869</v>
      </c>
      <c r="B883" s="20"/>
      <c r="C883" s="123"/>
      <c r="D883" s="20"/>
      <c r="E883" s="20"/>
      <c r="F883" s="20"/>
      <c r="G883" s="140"/>
      <c r="H883" s="197">
        <f t="shared" si="293"/>
        <v>0</v>
      </c>
      <c r="I883" s="135" t="str">
        <f t="shared" si="294"/>
        <v/>
      </c>
      <c r="J883" s="92" t="b">
        <f t="shared" si="295"/>
        <v>0</v>
      </c>
      <c r="K883" s="92" t="str">
        <f t="shared" si="296"/>
        <v/>
      </c>
      <c r="L883" s="92" t="b">
        <f>IF(C883="",FALSE,IFERROR(NOT(MATCH(C883,'Anställda och korttidsarbete'!$C:$C,0)&gt;0),TRUE))</f>
        <v>0</v>
      </c>
      <c r="M883" s="92" t="str">
        <f t="shared" si="297"/>
        <v/>
      </c>
      <c r="N883" s="92" t="b">
        <f t="shared" si="298"/>
        <v>0</v>
      </c>
      <c r="O883" s="92" t="str">
        <f t="shared" si="299"/>
        <v/>
      </c>
      <c r="P883" s="13" t="b">
        <f t="shared" si="300"/>
        <v>0</v>
      </c>
      <c r="Q883" s="92" t="str">
        <f t="shared" si="301"/>
        <v/>
      </c>
      <c r="R883" s="92" t="b">
        <f t="shared" si="302"/>
        <v>0</v>
      </c>
      <c r="S883" s="94" t="e">
        <f t="shared" si="286"/>
        <v>#VALUE!</v>
      </c>
      <c r="T883" s="94" t="e">
        <f t="shared" si="287"/>
        <v>#VALUE!</v>
      </c>
      <c r="U883" s="94" t="e">
        <f t="shared" si="288"/>
        <v>#VALUE!</v>
      </c>
      <c r="V883" s="95" t="e">
        <f t="shared" si="289"/>
        <v>#VALUE!</v>
      </c>
      <c r="W883" s="95" t="e">
        <f t="shared" si="303"/>
        <v>#VALUE!</v>
      </c>
      <c r="X883" s="95" t="b">
        <f t="shared" si="307"/>
        <v>0</v>
      </c>
      <c r="Y883" s="76" t="str">
        <f t="shared" si="290"/>
        <v/>
      </c>
      <c r="Z883" s="94" t="e" cm="1">
        <f t="array" aca="1" ref="Z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AA883" s="94" t="str">
        <f t="shared" si="291"/>
        <v/>
      </c>
      <c r="AB883" s="96" t="b">
        <f t="shared" si="292"/>
        <v>0</v>
      </c>
      <c r="AC883" s="195">
        <f t="shared" si="304"/>
        <v>0</v>
      </c>
      <c r="AD883" s="195">
        <f>SUMIF($C$14:C882,C883,$AC$14:AC882)</f>
        <v>0</v>
      </c>
      <c r="AE883" s="15">
        <f t="shared" si="305"/>
        <v>10000</v>
      </c>
      <c r="AF883" s="195">
        <f t="shared" si="306"/>
        <v>0</v>
      </c>
    </row>
    <row r="884" spans="1:32" s="30" customFormat="1" x14ac:dyDescent="0.25">
      <c r="A884" s="19">
        <v>870</v>
      </c>
      <c r="B884" s="20"/>
      <c r="C884" s="123"/>
      <c r="D884" s="20"/>
      <c r="E884" s="20"/>
      <c r="F884" s="20"/>
      <c r="G884" s="140"/>
      <c r="H884" s="197">
        <f t="shared" si="293"/>
        <v>0</v>
      </c>
      <c r="I884" s="135" t="str">
        <f t="shared" si="294"/>
        <v/>
      </c>
      <c r="J884" s="92" t="b">
        <f t="shared" si="295"/>
        <v>0</v>
      </c>
      <c r="K884" s="92" t="str">
        <f t="shared" si="296"/>
        <v/>
      </c>
      <c r="L884" s="92" t="b">
        <f>IF(C884="",FALSE,IFERROR(NOT(MATCH(C884,'Anställda och korttidsarbete'!$C:$C,0)&gt;0),TRUE))</f>
        <v>0</v>
      </c>
      <c r="M884" s="92" t="str">
        <f t="shared" si="297"/>
        <v/>
      </c>
      <c r="N884" s="92" t="b">
        <f t="shared" si="298"/>
        <v>0</v>
      </c>
      <c r="O884" s="92" t="str">
        <f t="shared" si="299"/>
        <v/>
      </c>
      <c r="P884" s="13" t="b">
        <f t="shared" si="300"/>
        <v>0</v>
      </c>
      <c r="Q884" s="92" t="str">
        <f t="shared" si="301"/>
        <v/>
      </c>
      <c r="R884" s="92" t="b">
        <f t="shared" si="302"/>
        <v>0</v>
      </c>
      <c r="S884" s="94" t="e">
        <f t="shared" si="286"/>
        <v>#VALUE!</v>
      </c>
      <c r="T884" s="94" t="e">
        <f t="shared" si="287"/>
        <v>#VALUE!</v>
      </c>
      <c r="U884" s="94" t="e">
        <f t="shared" si="288"/>
        <v>#VALUE!</v>
      </c>
      <c r="V884" s="95" t="e">
        <f t="shared" si="289"/>
        <v>#VALUE!</v>
      </c>
      <c r="W884" s="95" t="e">
        <f t="shared" si="303"/>
        <v>#VALUE!</v>
      </c>
      <c r="X884" s="95" t="b">
        <f t="shared" si="307"/>
        <v>0</v>
      </c>
      <c r="Y884" s="76" t="str">
        <f t="shared" si="290"/>
        <v/>
      </c>
      <c r="Z884" s="94" t="e" cm="1">
        <f t="array" aca="1" ref="Z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AA884" s="94" t="str">
        <f t="shared" si="291"/>
        <v/>
      </c>
      <c r="AB884" s="96" t="b">
        <f t="shared" si="292"/>
        <v>0</v>
      </c>
      <c r="AC884" s="195">
        <f t="shared" si="304"/>
        <v>0</v>
      </c>
      <c r="AD884" s="195">
        <f>SUMIF($C$14:C883,C884,$AC$14:AC883)</f>
        <v>0</v>
      </c>
      <c r="AE884" s="15">
        <f t="shared" si="305"/>
        <v>10000</v>
      </c>
      <c r="AF884" s="195">
        <f t="shared" si="306"/>
        <v>0</v>
      </c>
    </row>
    <row r="885" spans="1:32" s="30" customFormat="1" x14ac:dyDescent="0.25">
      <c r="A885" s="19">
        <v>871</v>
      </c>
      <c r="B885" s="20"/>
      <c r="C885" s="123"/>
      <c r="D885" s="20"/>
      <c r="E885" s="20"/>
      <c r="F885" s="20"/>
      <c r="G885" s="140"/>
      <c r="H885" s="197">
        <f t="shared" si="293"/>
        <v>0</v>
      </c>
      <c r="I885" s="135" t="str">
        <f t="shared" si="294"/>
        <v/>
      </c>
      <c r="J885" s="92" t="b">
        <f t="shared" si="295"/>
        <v>0</v>
      </c>
      <c r="K885" s="92" t="str">
        <f t="shared" si="296"/>
        <v/>
      </c>
      <c r="L885" s="92" t="b">
        <f>IF(C885="",FALSE,IFERROR(NOT(MATCH(C885,'Anställda och korttidsarbete'!$C:$C,0)&gt;0),TRUE))</f>
        <v>0</v>
      </c>
      <c r="M885" s="92" t="str">
        <f t="shared" si="297"/>
        <v/>
      </c>
      <c r="N885" s="92" t="b">
        <f t="shared" si="298"/>
        <v>0</v>
      </c>
      <c r="O885" s="92" t="str">
        <f t="shared" si="299"/>
        <v/>
      </c>
      <c r="P885" s="13" t="b">
        <f t="shared" si="300"/>
        <v>0</v>
      </c>
      <c r="Q885" s="92" t="str">
        <f t="shared" si="301"/>
        <v/>
      </c>
      <c r="R885" s="92" t="b">
        <f t="shared" si="302"/>
        <v>0</v>
      </c>
      <c r="S885" s="94" t="e">
        <f t="shared" si="286"/>
        <v>#VALUE!</v>
      </c>
      <c r="T885" s="94" t="e">
        <f t="shared" si="287"/>
        <v>#VALUE!</v>
      </c>
      <c r="U885" s="94" t="e">
        <f t="shared" si="288"/>
        <v>#VALUE!</v>
      </c>
      <c r="V885" s="95" t="e">
        <f t="shared" si="289"/>
        <v>#VALUE!</v>
      </c>
      <c r="W885" s="95" t="e">
        <f t="shared" si="303"/>
        <v>#VALUE!</v>
      </c>
      <c r="X885" s="95" t="b">
        <f t="shared" si="307"/>
        <v>0</v>
      </c>
      <c r="Y885" s="76" t="str">
        <f t="shared" si="290"/>
        <v/>
      </c>
      <c r="Z885" s="94" t="e" cm="1">
        <f t="array" aca="1" ref="Z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AA885" s="94" t="str">
        <f t="shared" si="291"/>
        <v/>
      </c>
      <c r="AB885" s="96" t="b">
        <f t="shared" si="292"/>
        <v>0</v>
      </c>
      <c r="AC885" s="195">
        <f t="shared" si="304"/>
        <v>0</v>
      </c>
      <c r="AD885" s="195">
        <f>SUMIF($C$14:C884,C885,$AC$14:AC884)</f>
        <v>0</v>
      </c>
      <c r="AE885" s="15">
        <f t="shared" si="305"/>
        <v>10000</v>
      </c>
      <c r="AF885" s="195">
        <f t="shared" si="306"/>
        <v>0</v>
      </c>
    </row>
    <row r="886" spans="1:32" s="30" customFormat="1" x14ac:dyDescent="0.25">
      <c r="A886" s="19">
        <v>872</v>
      </c>
      <c r="B886" s="20"/>
      <c r="C886" s="123"/>
      <c r="D886" s="20"/>
      <c r="E886" s="20"/>
      <c r="F886" s="20"/>
      <c r="G886" s="140"/>
      <c r="H886" s="197">
        <f t="shared" si="293"/>
        <v>0</v>
      </c>
      <c r="I886" s="135" t="str">
        <f t="shared" si="294"/>
        <v/>
      </c>
      <c r="J886" s="92" t="b">
        <f t="shared" si="295"/>
        <v>0</v>
      </c>
      <c r="K886" s="92" t="str">
        <f t="shared" si="296"/>
        <v/>
      </c>
      <c r="L886" s="92" t="b">
        <f>IF(C886="",FALSE,IFERROR(NOT(MATCH(C886,'Anställda och korttidsarbete'!$C:$C,0)&gt;0),TRUE))</f>
        <v>0</v>
      </c>
      <c r="M886" s="92" t="str">
        <f t="shared" si="297"/>
        <v/>
      </c>
      <c r="N886" s="92" t="b">
        <f t="shared" si="298"/>
        <v>0</v>
      </c>
      <c r="O886" s="92" t="str">
        <f t="shared" si="299"/>
        <v/>
      </c>
      <c r="P886" s="13" t="b">
        <f t="shared" si="300"/>
        <v>0</v>
      </c>
      <c r="Q886" s="92" t="str">
        <f t="shared" si="301"/>
        <v/>
      </c>
      <c r="R886" s="92" t="b">
        <f t="shared" si="302"/>
        <v>0</v>
      </c>
      <c r="S886" s="94" t="e">
        <f t="shared" si="286"/>
        <v>#VALUE!</v>
      </c>
      <c r="T886" s="94" t="e">
        <f t="shared" si="287"/>
        <v>#VALUE!</v>
      </c>
      <c r="U886" s="94" t="e">
        <f t="shared" si="288"/>
        <v>#VALUE!</v>
      </c>
      <c r="V886" s="95" t="e">
        <f t="shared" si="289"/>
        <v>#VALUE!</v>
      </c>
      <c r="W886" s="95" t="e">
        <f t="shared" si="303"/>
        <v>#VALUE!</v>
      </c>
      <c r="X886" s="95" t="b">
        <f t="shared" si="307"/>
        <v>0</v>
      </c>
      <c r="Y886" s="76" t="str">
        <f t="shared" si="290"/>
        <v/>
      </c>
      <c r="Z886" s="94" t="e" cm="1">
        <f t="array" aca="1" ref="Z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AA886" s="94" t="str">
        <f t="shared" si="291"/>
        <v/>
      </c>
      <c r="AB886" s="96" t="b">
        <f t="shared" si="292"/>
        <v>0</v>
      </c>
      <c r="AC886" s="195">
        <f t="shared" si="304"/>
        <v>0</v>
      </c>
      <c r="AD886" s="195">
        <f>SUMIF($C$14:C885,C886,$AC$14:AC885)</f>
        <v>0</v>
      </c>
      <c r="AE886" s="15">
        <f t="shared" si="305"/>
        <v>10000</v>
      </c>
      <c r="AF886" s="195">
        <f t="shared" si="306"/>
        <v>0</v>
      </c>
    </row>
    <row r="887" spans="1:32" s="30" customFormat="1" x14ac:dyDescent="0.25">
      <c r="A887" s="19">
        <v>873</v>
      </c>
      <c r="B887" s="20"/>
      <c r="C887" s="123"/>
      <c r="D887" s="20"/>
      <c r="E887" s="20"/>
      <c r="F887" s="20"/>
      <c r="G887" s="140"/>
      <c r="H887" s="197">
        <f t="shared" si="293"/>
        <v>0</v>
      </c>
      <c r="I887" s="135" t="str">
        <f t="shared" si="294"/>
        <v/>
      </c>
      <c r="J887" s="92" t="b">
        <f t="shared" si="295"/>
        <v>0</v>
      </c>
      <c r="K887" s="92" t="str">
        <f t="shared" si="296"/>
        <v/>
      </c>
      <c r="L887" s="92" t="b">
        <f>IF(C887="",FALSE,IFERROR(NOT(MATCH(C887,'Anställda och korttidsarbete'!$C:$C,0)&gt;0),TRUE))</f>
        <v>0</v>
      </c>
      <c r="M887" s="92" t="str">
        <f t="shared" si="297"/>
        <v/>
      </c>
      <c r="N887" s="92" t="b">
        <f t="shared" si="298"/>
        <v>0</v>
      </c>
      <c r="O887" s="92" t="str">
        <f t="shared" si="299"/>
        <v/>
      </c>
      <c r="P887" s="13" t="b">
        <f t="shared" si="300"/>
        <v>0</v>
      </c>
      <c r="Q887" s="92" t="str">
        <f t="shared" si="301"/>
        <v/>
      </c>
      <c r="R887" s="92" t="b">
        <f t="shared" si="302"/>
        <v>0</v>
      </c>
      <c r="S887" s="94" t="e">
        <f t="shared" si="286"/>
        <v>#VALUE!</v>
      </c>
      <c r="T887" s="94" t="e">
        <f t="shared" si="287"/>
        <v>#VALUE!</v>
      </c>
      <c r="U887" s="94" t="e">
        <f t="shared" si="288"/>
        <v>#VALUE!</v>
      </c>
      <c r="V887" s="95" t="e">
        <f t="shared" si="289"/>
        <v>#VALUE!</v>
      </c>
      <c r="W887" s="95" t="e">
        <f t="shared" si="303"/>
        <v>#VALUE!</v>
      </c>
      <c r="X887" s="95" t="b">
        <f t="shared" si="307"/>
        <v>0</v>
      </c>
      <c r="Y887" s="76" t="str">
        <f t="shared" si="290"/>
        <v/>
      </c>
      <c r="Z887" s="94" t="e" cm="1">
        <f t="array" aca="1" ref="Z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AA887" s="94" t="str">
        <f t="shared" si="291"/>
        <v/>
      </c>
      <c r="AB887" s="96" t="b">
        <f t="shared" si="292"/>
        <v>0</v>
      </c>
      <c r="AC887" s="195">
        <f t="shared" si="304"/>
        <v>0</v>
      </c>
      <c r="AD887" s="195">
        <f>SUMIF($C$14:C886,C887,$AC$14:AC886)</f>
        <v>0</v>
      </c>
      <c r="AE887" s="15">
        <f t="shared" si="305"/>
        <v>10000</v>
      </c>
      <c r="AF887" s="195">
        <f t="shared" si="306"/>
        <v>0</v>
      </c>
    </row>
    <row r="888" spans="1:32" s="30" customFormat="1" x14ac:dyDescent="0.25">
      <c r="A888" s="19">
        <v>874</v>
      </c>
      <c r="B888" s="20"/>
      <c r="C888" s="123"/>
      <c r="D888" s="20"/>
      <c r="E888" s="20"/>
      <c r="F888" s="20"/>
      <c r="G888" s="140"/>
      <c r="H888" s="197">
        <f t="shared" si="293"/>
        <v>0</v>
      </c>
      <c r="I888" s="135" t="str">
        <f t="shared" si="294"/>
        <v/>
      </c>
      <c r="J888" s="92" t="b">
        <f t="shared" si="295"/>
        <v>0</v>
      </c>
      <c r="K888" s="92" t="str">
        <f t="shared" si="296"/>
        <v/>
      </c>
      <c r="L888" s="92" t="b">
        <f>IF(C888="",FALSE,IFERROR(NOT(MATCH(C888,'Anställda och korttidsarbete'!$C:$C,0)&gt;0),TRUE))</f>
        <v>0</v>
      </c>
      <c r="M888" s="92" t="str">
        <f t="shared" si="297"/>
        <v/>
      </c>
      <c r="N888" s="92" t="b">
        <f t="shared" si="298"/>
        <v>0</v>
      </c>
      <c r="O888" s="92" t="str">
        <f t="shared" si="299"/>
        <v/>
      </c>
      <c r="P888" s="13" t="b">
        <f t="shared" si="300"/>
        <v>0</v>
      </c>
      <c r="Q888" s="92" t="str">
        <f t="shared" si="301"/>
        <v/>
      </c>
      <c r="R888" s="92" t="b">
        <f t="shared" si="302"/>
        <v>0</v>
      </c>
      <c r="S888" s="94" t="e">
        <f t="shared" si="286"/>
        <v>#VALUE!</v>
      </c>
      <c r="T888" s="94" t="e">
        <f t="shared" si="287"/>
        <v>#VALUE!</v>
      </c>
      <c r="U888" s="94" t="e">
        <f t="shared" si="288"/>
        <v>#VALUE!</v>
      </c>
      <c r="V888" s="95" t="e">
        <f t="shared" si="289"/>
        <v>#VALUE!</v>
      </c>
      <c r="W888" s="95" t="e">
        <f t="shared" si="303"/>
        <v>#VALUE!</v>
      </c>
      <c r="X888" s="95" t="b">
        <f t="shared" si="307"/>
        <v>0</v>
      </c>
      <c r="Y888" s="76" t="str">
        <f t="shared" si="290"/>
        <v/>
      </c>
      <c r="Z888" s="94" t="e" cm="1">
        <f t="array" aca="1" ref="Z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AA888" s="94" t="str">
        <f t="shared" si="291"/>
        <v/>
      </c>
      <c r="AB888" s="96" t="b">
        <f t="shared" si="292"/>
        <v>0</v>
      </c>
      <c r="AC888" s="195">
        <f t="shared" si="304"/>
        <v>0</v>
      </c>
      <c r="AD888" s="195">
        <f>SUMIF($C$14:C887,C888,$AC$14:AC887)</f>
        <v>0</v>
      </c>
      <c r="AE888" s="15">
        <f t="shared" si="305"/>
        <v>10000</v>
      </c>
      <c r="AF888" s="195">
        <f t="shared" si="306"/>
        <v>0</v>
      </c>
    </row>
    <row r="889" spans="1:32" s="30" customFormat="1" x14ac:dyDescent="0.25">
      <c r="A889" s="19">
        <v>875</v>
      </c>
      <c r="B889" s="20"/>
      <c r="C889" s="123"/>
      <c r="D889" s="20"/>
      <c r="E889" s="20"/>
      <c r="F889" s="20"/>
      <c r="G889" s="140"/>
      <c r="H889" s="197">
        <f t="shared" si="293"/>
        <v>0</v>
      </c>
      <c r="I889" s="135" t="str">
        <f t="shared" si="294"/>
        <v/>
      </c>
      <c r="J889" s="92" t="b">
        <f t="shared" si="295"/>
        <v>0</v>
      </c>
      <c r="K889" s="92" t="str">
        <f t="shared" si="296"/>
        <v/>
      </c>
      <c r="L889" s="92" t="b">
        <f>IF(C889="",FALSE,IFERROR(NOT(MATCH(C889,'Anställda och korttidsarbete'!$C:$C,0)&gt;0),TRUE))</f>
        <v>0</v>
      </c>
      <c r="M889" s="92" t="str">
        <f t="shared" si="297"/>
        <v/>
      </c>
      <c r="N889" s="92" t="b">
        <f t="shared" si="298"/>
        <v>0</v>
      </c>
      <c r="O889" s="92" t="str">
        <f t="shared" si="299"/>
        <v/>
      </c>
      <c r="P889" s="13" t="b">
        <f t="shared" si="300"/>
        <v>0</v>
      </c>
      <c r="Q889" s="92" t="str">
        <f t="shared" si="301"/>
        <v/>
      </c>
      <c r="R889" s="92" t="b">
        <f t="shared" si="302"/>
        <v>0</v>
      </c>
      <c r="S889" s="94" t="e">
        <f t="shared" si="286"/>
        <v>#VALUE!</v>
      </c>
      <c r="T889" s="94" t="e">
        <f t="shared" si="287"/>
        <v>#VALUE!</v>
      </c>
      <c r="U889" s="94" t="e">
        <f t="shared" si="288"/>
        <v>#VALUE!</v>
      </c>
      <c r="V889" s="95" t="e">
        <f t="shared" si="289"/>
        <v>#VALUE!</v>
      </c>
      <c r="W889" s="95" t="e">
        <f t="shared" si="303"/>
        <v>#VALUE!</v>
      </c>
      <c r="X889" s="95" t="b">
        <f t="shared" si="307"/>
        <v>0</v>
      </c>
      <c r="Y889" s="76" t="str">
        <f t="shared" si="290"/>
        <v/>
      </c>
      <c r="Z889" s="94" t="e" cm="1">
        <f t="array" aca="1" ref="Z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AA889" s="94" t="str">
        <f t="shared" si="291"/>
        <v/>
      </c>
      <c r="AB889" s="96" t="b">
        <f t="shared" si="292"/>
        <v>0</v>
      </c>
      <c r="AC889" s="195">
        <f t="shared" si="304"/>
        <v>0</v>
      </c>
      <c r="AD889" s="195">
        <f>SUMIF($C$14:C888,C889,$AC$14:AC888)</f>
        <v>0</v>
      </c>
      <c r="AE889" s="15">
        <f t="shared" si="305"/>
        <v>10000</v>
      </c>
      <c r="AF889" s="195">
        <f t="shared" si="306"/>
        <v>0</v>
      </c>
    </row>
    <row r="890" spans="1:32" s="30" customFormat="1" x14ac:dyDescent="0.25">
      <c r="A890" s="19">
        <v>876</v>
      </c>
      <c r="B890" s="20"/>
      <c r="C890" s="123"/>
      <c r="D890" s="20"/>
      <c r="E890" s="20"/>
      <c r="F890" s="20"/>
      <c r="G890" s="140"/>
      <c r="H890" s="197">
        <f t="shared" si="293"/>
        <v>0</v>
      </c>
      <c r="I890" s="135" t="str">
        <f t="shared" si="294"/>
        <v/>
      </c>
      <c r="J890" s="92" t="b">
        <f t="shared" si="295"/>
        <v>0</v>
      </c>
      <c r="K890" s="92" t="str">
        <f t="shared" si="296"/>
        <v/>
      </c>
      <c r="L890" s="92" t="b">
        <f>IF(C890="",FALSE,IFERROR(NOT(MATCH(C890,'Anställda och korttidsarbete'!$C:$C,0)&gt;0),TRUE))</f>
        <v>0</v>
      </c>
      <c r="M890" s="92" t="str">
        <f t="shared" si="297"/>
        <v/>
      </c>
      <c r="N890" s="92" t="b">
        <f t="shared" si="298"/>
        <v>0</v>
      </c>
      <c r="O890" s="92" t="str">
        <f t="shared" si="299"/>
        <v/>
      </c>
      <c r="P890" s="13" t="b">
        <f t="shared" si="300"/>
        <v>0</v>
      </c>
      <c r="Q890" s="92" t="str">
        <f t="shared" si="301"/>
        <v/>
      </c>
      <c r="R890" s="92" t="b">
        <f t="shared" si="302"/>
        <v>0</v>
      </c>
      <c r="S890" s="94" t="e">
        <f t="shared" si="286"/>
        <v>#VALUE!</v>
      </c>
      <c r="T890" s="94" t="e">
        <f t="shared" si="287"/>
        <v>#VALUE!</v>
      </c>
      <c r="U890" s="94" t="e">
        <f t="shared" si="288"/>
        <v>#VALUE!</v>
      </c>
      <c r="V890" s="95" t="e">
        <f t="shared" si="289"/>
        <v>#VALUE!</v>
      </c>
      <c r="W890" s="95" t="e">
        <f t="shared" si="303"/>
        <v>#VALUE!</v>
      </c>
      <c r="X890" s="95" t="b">
        <f t="shared" si="307"/>
        <v>0</v>
      </c>
      <c r="Y890" s="76" t="str">
        <f t="shared" si="290"/>
        <v/>
      </c>
      <c r="Z890" s="94" t="e" cm="1">
        <f t="array" aca="1" ref="Z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AA890" s="94" t="str">
        <f t="shared" si="291"/>
        <v/>
      </c>
      <c r="AB890" s="96" t="b">
        <f t="shared" si="292"/>
        <v>0</v>
      </c>
      <c r="AC890" s="195">
        <f t="shared" si="304"/>
        <v>0</v>
      </c>
      <c r="AD890" s="195">
        <f>SUMIF($C$14:C889,C890,$AC$14:AC889)</f>
        <v>0</v>
      </c>
      <c r="AE890" s="15">
        <f t="shared" si="305"/>
        <v>10000</v>
      </c>
      <c r="AF890" s="195">
        <f t="shared" si="306"/>
        <v>0</v>
      </c>
    </row>
    <row r="891" spans="1:32" s="30" customFormat="1" x14ac:dyDescent="0.25">
      <c r="A891" s="19">
        <v>877</v>
      </c>
      <c r="B891" s="20"/>
      <c r="C891" s="123"/>
      <c r="D891" s="20"/>
      <c r="E891" s="20"/>
      <c r="F891" s="20"/>
      <c r="G891" s="140"/>
      <c r="H891" s="197">
        <f t="shared" si="293"/>
        <v>0</v>
      </c>
      <c r="I891" s="135" t="str">
        <f t="shared" si="294"/>
        <v/>
      </c>
      <c r="J891" s="92" t="b">
        <f t="shared" si="295"/>
        <v>0</v>
      </c>
      <c r="K891" s="92" t="str">
        <f t="shared" si="296"/>
        <v/>
      </c>
      <c r="L891" s="92" t="b">
        <f>IF(C891="",FALSE,IFERROR(NOT(MATCH(C891,'Anställda och korttidsarbete'!$C:$C,0)&gt;0),TRUE))</f>
        <v>0</v>
      </c>
      <c r="M891" s="92" t="str">
        <f t="shared" si="297"/>
        <v/>
      </c>
      <c r="N891" s="92" t="b">
        <f t="shared" si="298"/>
        <v>0</v>
      </c>
      <c r="O891" s="92" t="str">
        <f t="shared" si="299"/>
        <v/>
      </c>
      <c r="P891" s="13" t="b">
        <f t="shared" si="300"/>
        <v>0</v>
      </c>
      <c r="Q891" s="92" t="str">
        <f t="shared" si="301"/>
        <v/>
      </c>
      <c r="R891" s="92" t="b">
        <f t="shared" si="302"/>
        <v>0</v>
      </c>
      <c r="S891" s="94" t="e">
        <f t="shared" si="286"/>
        <v>#VALUE!</v>
      </c>
      <c r="T891" s="94" t="e">
        <f t="shared" si="287"/>
        <v>#VALUE!</v>
      </c>
      <c r="U891" s="94" t="e">
        <f t="shared" si="288"/>
        <v>#VALUE!</v>
      </c>
      <c r="V891" s="95" t="e">
        <f t="shared" si="289"/>
        <v>#VALUE!</v>
      </c>
      <c r="W891" s="95" t="e">
        <f t="shared" si="303"/>
        <v>#VALUE!</v>
      </c>
      <c r="X891" s="95" t="b">
        <f t="shared" si="307"/>
        <v>0</v>
      </c>
      <c r="Y891" s="76" t="str">
        <f t="shared" si="290"/>
        <v/>
      </c>
      <c r="Z891" s="94" t="e" cm="1">
        <f t="array" aca="1" ref="Z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AA891" s="94" t="str">
        <f t="shared" si="291"/>
        <v/>
      </c>
      <c r="AB891" s="96" t="b">
        <f t="shared" si="292"/>
        <v>0</v>
      </c>
      <c r="AC891" s="195">
        <f t="shared" si="304"/>
        <v>0</v>
      </c>
      <c r="AD891" s="195">
        <f>SUMIF($C$14:C890,C891,$AC$14:AC890)</f>
        <v>0</v>
      </c>
      <c r="AE891" s="15">
        <f t="shared" si="305"/>
        <v>10000</v>
      </c>
      <c r="AF891" s="195">
        <f t="shared" si="306"/>
        <v>0</v>
      </c>
    </row>
    <row r="892" spans="1:32" s="30" customFormat="1" x14ac:dyDescent="0.25">
      <c r="A892" s="19">
        <v>878</v>
      </c>
      <c r="B892" s="20"/>
      <c r="C892" s="123"/>
      <c r="D892" s="20"/>
      <c r="E892" s="20"/>
      <c r="F892" s="20"/>
      <c r="G892" s="140"/>
      <c r="H892" s="197">
        <f t="shared" si="293"/>
        <v>0</v>
      </c>
      <c r="I892" s="135" t="str">
        <f t="shared" si="294"/>
        <v/>
      </c>
      <c r="J892" s="92" t="b">
        <f t="shared" si="295"/>
        <v>0</v>
      </c>
      <c r="K892" s="92" t="str">
        <f t="shared" si="296"/>
        <v/>
      </c>
      <c r="L892" s="92" t="b">
        <f>IF(C892="",FALSE,IFERROR(NOT(MATCH(C892,'Anställda och korttidsarbete'!$C:$C,0)&gt;0),TRUE))</f>
        <v>0</v>
      </c>
      <c r="M892" s="92" t="str">
        <f t="shared" si="297"/>
        <v/>
      </c>
      <c r="N892" s="92" t="b">
        <f t="shared" si="298"/>
        <v>0</v>
      </c>
      <c r="O892" s="92" t="str">
        <f t="shared" si="299"/>
        <v/>
      </c>
      <c r="P892" s="13" t="b">
        <f t="shared" si="300"/>
        <v>0</v>
      </c>
      <c r="Q892" s="92" t="str">
        <f t="shared" si="301"/>
        <v/>
      </c>
      <c r="R892" s="92" t="b">
        <f t="shared" si="302"/>
        <v>0</v>
      </c>
      <c r="S892" s="94" t="e">
        <f t="shared" si="286"/>
        <v>#VALUE!</v>
      </c>
      <c r="T892" s="94" t="e">
        <f t="shared" si="287"/>
        <v>#VALUE!</v>
      </c>
      <c r="U892" s="94" t="e">
        <f t="shared" si="288"/>
        <v>#VALUE!</v>
      </c>
      <c r="V892" s="95" t="e">
        <f t="shared" si="289"/>
        <v>#VALUE!</v>
      </c>
      <c r="W892" s="95" t="e">
        <f t="shared" si="303"/>
        <v>#VALUE!</v>
      </c>
      <c r="X892" s="95" t="b">
        <f t="shared" si="307"/>
        <v>0</v>
      </c>
      <c r="Y892" s="76" t="str">
        <f t="shared" si="290"/>
        <v/>
      </c>
      <c r="Z892" s="94" t="e" cm="1">
        <f t="array" aca="1" ref="Z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AA892" s="94" t="str">
        <f t="shared" si="291"/>
        <v/>
      </c>
      <c r="AB892" s="96" t="b">
        <f t="shared" si="292"/>
        <v>0</v>
      </c>
      <c r="AC892" s="195">
        <f t="shared" si="304"/>
        <v>0</v>
      </c>
      <c r="AD892" s="195">
        <f>SUMIF($C$14:C891,C892,$AC$14:AC891)</f>
        <v>0</v>
      </c>
      <c r="AE892" s="15">
        <f t="shared" si="305"/>
        <v>10000</v>
      </c>
      <c r="AF892" s="195">
        <f t="shared" si="306"/>
        <v>0</v>
      </c>
    </row>
    <row r="893" spans="1:32" s="30" customFormat="1" x14ac:dyDescent="0.25">
      <c r="A893" s="19">
        <v>879</v>
      </c>
      <c r="B893" s="20"/>
      <c r="C893" s="123"/>
      <c r="D893" s="20"/>
      <c r="E893" s="20"/>
      <c r="F893" s="20"/>
      <c r="G893" s="140"/>
      <c r="H893" s="197">
        <f t="shared" si="293"/>
        <v>0</v>
      </c>
      <c r="I893" s="135" t="str">
        <f t="shared" si="294"/>
        <v/>
      </c>
      <c r="J893" s="92" t="b">
        <f t="shared" si="295"/>
        <v>0</v>
      </c>
      <c r="K893" s="92" t="str">
        <f t="shared" si="296"/>
        <v/>
      </c>
      <c r="L893" s="92" t="b">
        <f>IF(C893="",FALSE,IFERROR(NOT(MATCH(C893,'Anställda och korttidsarbete'!$C:$C,0)&gt;0),TRUE))</f>
        <v>0</v>
      </c>
      <c r="M893" s="92" t="str">
        <f t="shared" si="297"/>
        <v/>
      </c>
      <c r="N893" s="92" t="b">
        <f t="shared" si="298"/>
        <v>0</v>
      </c>
      <c r="O893" s="92" t="str">
        <f t="shared" si="299"/>
        <v/>
      </c>
      <c r="P893" s="13" t="b">
        <f t="shared" si="300"/>
        <v>0</v>
      </c>
      <c r="Q893" s="92" t="str">
        <f t="shared" si="301"/>
        <v/>
      </c>
      <c r="R893" s="92" t="b">
        <f t="shared" si="302"/>
        <v>0</v>
      </c>
      <c r="S893" s="94" t="e">
        <f t="shared" si="286"/>
        <v>#VALUE!</v>
      </c>
      <c r="T893" s="94" t="e">
        <f t="shared" si="287"/>
        <v>#VALUE!</v>
      </c>
      <c r="U893" s="94" t="e">
        <f t="shared" si="288"/>
        <v>#VALUE!</v>
      </c>
      <c r="V893" s="95" t="e">
        <f t="shared" si="289"/>
        <v>#VALUE!</v>
      </c>
      <c r="W893" s="95" t="e">
        <f t="shared" si="303"/>
        <v>#VALUE!</v>
      </c>
      <c r="X893" s="95" t="b">
        <f t="shared" si="307"/>
        <v>0</v>
      </c>
      <c r="Y893" s="76" t="str">
        <f t="shared" si="290"/>
        <v/>
      </c>
      <c r="Z893" s="94" t="e" cm="1">
        <f t="array" aca="1" ref="Z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AA893" s="94" t="str">
        <f t="shared" si="291"/>
        <v/>
      </c>
      <c r="AB893" s="96" t="b">
        <f t="shared" si="292"/>
        <v>0</v>
      </c>
      <c r="AC893" s="195">
        <f t="shared" si="304"/>
        <v>0</v>
      </c>
      <c r="AD893" s="195">
        <f>SUMIF($C$14:C892,C893,$AC$14:AC892)</f>
        <v>0</v>
      </c>
      <c r="AE893" s="15">
        <f t="shared" si="305"/>
        <v>10000</v>
      </c>
      <c r="AF893" s="195">
        <f t="shared" si="306"/>
        <v>0</v>
      </c>
    </row>
    <row r="894" spans="1:32" s="30" customFormat="1" x14ac:dyDescent="0.25">
      <c r="A894" s="19">
        <v>880</v>
      </c>
      <c r="B894" s="20"/>
      <c r="C894" s="123"/>
      <c r="D894" s="20"/>
      <c r="E894" s="20"/>
      <c r="F894" s="20"/>
      <c r="G894" s="140"/>
      <c r="H894" s="197">
        <f t="shared" si="293"/>
        <v>0</v>
      </c>
      <c r="I894" s="135" t="str">
        <f t="shared" si="294"/>
        <v/>
      </c>
      <c r="J894" s="92" t="b">
        <f t="shared" si="295"/>
        <v>0</v>
      </c>
      <c r="K894" s="92" t="str">
        <f t="shared" si="296"/>
        <v/>
      </c>
      <c r="L894" s="92" t="b">
        <f>IF(C894="",FALSE,IFERROR(NOT(MATCH(C894,'Anställda och korttidsarbete'!$C:$C,0)&gt;0),TRUE))</f>
        <v>0</v>
      </c>
      <c r="M894" s="92" t="str">
        <f t="shared" si="297"/>
        <v/>
      </c>
      <c r="N894" s="92" t="b">
        <f t="shared" si="298"/>
        <v>0</v>
      </c>
      <c r="O894" s="92" t="str">
        <f t="shared" si="299"/>
        <v/>
      </c>
      <c r="P894" s="13" t="b">
        <f t="shared" si="300"/>
        <v>0</v>
      </c>
      <c r="Q894" s="92" t="str">
        <f t="shared" si="301"/>
        <v/>
      </c>
      <c r="R894" s="92" t="b">
        <f t="shared" si="302"/>
        <v>0</v>
      </c>
      <c r="S894" s="94" t="e">
        <f t="shared" si="286"/>
        <v>#VALUE!</v>
      </c>
      <c r="T894" s="94" t="e">
        <f t="shared" si="287"/>
        <v>#VALUE!</v>
      </c>
      <c r="U894" s="94" t="e">
        <f t="shared" si="288"/>
        <v>#VALUE!</v>
      </c>
      <c r="V894" s="95" t="e">
        <f t="shared" si="289"/>
        <v>#VALUE!</v>
      </c>
      <c r="W894" s="95" t="e">
        <f t="shared" si="303"/>
        <v>#VALUE!</v>
      </c>
      <c r="X894" s="95" t="b">
        <f t="shared" si="307"/>
        <v>0</v>
      </c>
      <c r="Y894" s="76" t="str">
        <f t="shared" si="290"/>
        <v/>
      </c>
      <c r="Z894" s="94" t="e" cm="1">
        <f t="array" aca="1" ref="Z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AA894" s="94" t="str">
        <f t="shared" si="291"/>
        <v/>
      </c>
      <c r="AB894" s="96" t="b">
        <f t="shared" si="292"/>
        <v>0</v>
      </c>
      <c r="AC894" s="195">
        <f t="shared" si="304"/>
        <v>0</v>
      </c>
      <c r="AD894" s="195">
        <f>SUMIF($C$14:C893,C894,$AC$14:AC893)</f>
        <v>0</v>
      </c>
      <c r="AE894" s="15">
        <f t="shared" si="305"/>
        <v>10000</v>
      </c>
      <c r="AF894" s="195">
        <f t="shared" si="306"/>
        <v>0</v>
      </c>
    </row>
    <row r="895" spans="1:32" s="30" customFormat="1" x14ac:dyDescent="0.25">
      <c r="A895" s="19">
        <v>881</v>
      </c>
      <c r="B895" s="20"/>
      <c r="C895" s="123"/>
      <c r="D895" s="20"/>
      <c r="E895" s="20"/>
      <c r="F895" s="20"/>
      <c r="G895" s="140"/>
      <c r="H895" s="197">
        <f t="shared" si="293"/>
        <v>0</v>
      </c>
      <c r="I895" s="135" t="str">
        <f t="shared" si="294"/>
        <v/>
      </c>
      <c r="J895" s="92" t="b">
        <f t="shared" si="295"/>
        <v>0</v>
      </c>
      <c r="K895" s="92" t="str">
        <f t="shared" si="296"/>
        <v/>
      </c>
      <c r="L895" s="92" t="b">
        <f>IF(C895="",FALSE,IFERROR(NOT(MATCH(C895,'Anställda och korttidsarbete'!$C:$C,0)&gt;0),TRUE))</f>
        <v>0</v>
      </c>
      <c r="M895" s="92" t="str">
        <f t="shared" si="297"/>
        <v/>
      </c>
      <c r="N895" s="92" t="b">
        <f t="shared" si="298"/>
        <v>0</v>
      </c>
      <c r="O895" s="92" t="str">
        <f t="shared" si="299"/>
        <v/>
      </c>
      <c r="P895" s="13" t="b">
        <f t="shared" si="300"/>
        <v>0</v>
      </c>
      <c r="Q895" s="92" t="str">
        <f t="shared" si="301"/>
        <v/>
      </c>
      <c r="R895" s="92" t="b">
        <f t="shared" si="302"/>
        <v>0</v>
      </c>
      <c r="S895" s="94" t="e">
        <f t="shared" si="286"/>
        <v>#VALUE!</v>
      </c>
      <c r="T895" s="94" t="e">
        <f t="shared" si="287"/>
        <v>#VALUE!</v>
      </c>
      <c r="U895" s="94" t="e">
        <f t="shared" si="288"/>
        <v>#VALUE!</v>
      </c>
      <c r="V895" s="95" t="e">
        <f t="shared" si="289"/>
        <v>#VALUE!</v>
      </c>
      <c r="W895" s="95" t="e">
        <f t="shared" si="303"/>
        <v>#VALUE!</v>
      </c>
      <c r="X895" s="95" t="b">
        <f t="shared" si="307"/>
        <v>0</v>
      </c>
      <c r="Y895" s="76" t="str">
        <f t="shared" si="290"/>
        <v/>
      </c>
      <c r="Z895" s="94" t="e" cm="1">
        <f t="array" aca="1" ref="Z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AA895" s="94" t="str">
        <f t="shared" si="291"/>
        <v/>
      </c>
      <c r="AB895" s="96" t="b">
        <f t="shared" si="292"/>
        <v>0</v>
      </c>
      <c r="AC895" s="195">
        <f t="shared" si="304"/>
        <v>0</v>
      </c>
      <c r="AD895" s="195">
        <f>SUMIF($C$14:C894,C895,$AC$14:AC894)</f>
        <v>0</v>
      </c>
      <c r="AE895" s="15">
        <f t="shared" si="305"/>
        <v>10000</v>
      </c>
      <c r="AF895" s="195">
        <f t="shared" si="306"/>
        <v>0</v>
      </c>
    </row>
    <row r="896" spans="1:32" s="30" customFormat="1" x14ac:dyDescent="0.25">
      <c r="A896" s="19">
        <v>882</v>
      </c>
      <c r="B896" s="20"/>
      <c r="C896" s="123"/>
      <c r="D896" s="20"/>
      <c r="E896" s="20"/>
      <c r="F896" s="20"/>
      <c r="G896" s="140"/>
      <c r="H896" s="197">
        <f t="shared" si="293"/>
        <v>0</v>
      </c>
      <c r="I896" s="135" t="str">
        <f t="shared" si="294"/>
        <v/>
      </c>
      <c r="J896" s="92" t="b">
        <f t="shared" si="295"/>
        <v>0</v>
      </c>
      <c r="K896" s="92" t="str">
        <f t="shared" si="296"/>
        <v/>
      </c>
      <c r="L896" s="92" t="b">
        <f>IF(C896="",FALSE,IFERROR(NOT(MATCH(C896,'Anställda och korttidsarbete'!$C:$C,0)&gt;0),TRUE))</f>
        <v>0</v>
      </c>
      <c r="M896" s="92" t="str">
        <f t="shared" si="297"/>
        <v/>
      </c>
      <c r="N896" s="92" t="b">
        <f t="shared" si="298"/>
        <v>0</v>
      </c>
      <c r="O896" s="92" t="str">
        <f t="shared" si="299"/>
        <v/>
      </c>
      <c r="P896" s="13" t="b">
        <f t="shared" si="300"/>
        <v>0</v>
      </c>
      <c r="Q896" s="92" t="str">
        <f t="shared" si="301"/>
        <v/>
      </c>
      <c r="R896" s="92" t="b">
        <f t="shared" si="302"/>
        <v>0</v>
      </c>
      <c r="S896" s="94" t="e">
        <f t="shared" si="286"/>
        <v>#VALUE!</v>
      </c>
      <c r="T896" s="94" t="e">
        <f t="shared" si="287"/>
        <v>#VALUE!</v>
      </c>
      <c r="U896" s="94" t="e">
        <f t="shared" si="288"/>
        <v>#VALUE!</v>
      </c>
      <c r="V896" s="95" t="e">
        <f t="shared" si="289"/>
        <v>#VALUE!</v>
      </c>
      <c r="W896" s="95" t="e">
        <f t="shared" si="303"/>
        <v>#VALUE!</v>
      </c>
      <c r="X896" s="95" t="b">
        <f t="shared" si="307"/>
        <v>0</v>
      </c>
      <c r="Y896" s="76" t="str">
        <f t="shared" si="290"/>
        <v/>
      </c>
      <c r="Z896" s="94" t="e" cm="1">
        <f t="array" aca="1" ref="Z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AA896" s="94" t="str">
        <f t="shared" si="291"/>
        <v/>
      </c>
      <c r="AB896" s="96" t="b">
        <f t="shared" si="292"/>
        <v>0</v>
      </c>
      <c r="AC896" s="195">
        <f t="shared" si="304"/>
        <v>0</v>
      </c>
      <c r="AD896" s="195">
        <f>SUMIF($C$14:C895,C896,$AC$14:AC895)</f>
        <v>0</v>
      </c>
      <c r="AE896" s="15">
        <f t="shared" si="305"/>
        <v>10000</v>
      </c>
      <c r="AF896" s="195">
        <f t="shared" si="306"/>
        <v>0</v>
      </c>
    </row>
    <row r="897" spans="1:32" s="30" customFormat="1" x14ac:dyDescent="0.25">
      <c r="A897" s="19">
        <v>883</v>
      </c>
      <c r="B897" s="20"/>
      <c r="C897" s="123"/>
      <c r="D897" s="20"/>
      <c r="E897" s="20"/>
      <c r="F897" s="20"/>
      <c r="G897" s="140"/>
      <c r="H897" s="197">
        <f t="shared" si="293"/>
        <v>0</v>
      </c>
      <c r="I897" s="135" t="str">
        <f t="shared" si="294"/>
        <v/>
      </c>
      <c r="J897" s="92" t="b">
        <f t="shared" si="295"/>
        <v>0</v>
      </c>
      <c r="K897" s="92" t="str">
        <f t="shared" si="296"/>
        <v/>
      </c>
      <c r="L897" s="92" t="b">
        <f>IF(C897="",FALSE,IFERROR(NOT(MATCH(C897,'Anställda och korttidsarbete'!$C:$C,0)&gt;0),TRUE))</f>
        <v>0</v>
      </c>
      <c r="M897" s="92" t="str">
        <f t="shared" si="297"/>
        <v/>
      </c>
      <c r="N897" s="92" t="b">
        <f t="shared" si="298"/>
        <v>0</v>
      </c>
      <c r="O897" s="92" t="str">
        <f t="shared" si="299"/>
        <v/>
      </c>
      <c r="P897" s="13" t="b">
        <f t="shared" si="300"/>
        <v>0</v>
      </c>
      <c r="Q897" s="92" t="str">
        <f t="shared" si="301"/>
        <v/>
      </c>
      <c r="R897" s="92" t="b">
        <f t="shared" si="302"/>
        <v>0</v>
      </c>
      <c r="S897" s="94" t="e">
        <f t="shared" si="286"/>
        <v>#VALUE!</v>
      </c>
      <c r="T897" s="94" t="e">
        <f t="shared" si="287"/>
        <v>#VALUE!</v>
      </c>
      <c r="U897" s="94" t="e">
        <f t="shared" si="288"/>
        <v>#VALUE!</v>
      </c>
      <c r="V897" s="95" t="e">
        <f t="shared" si="289"/>
        <v>#VALUE!</v>
      </c>
      <c r="W897" s="95" t="e">
        <f t="shared" si="303"/>
        <v>#VALUE!</v>
      </c>
      <c r="X897" s="95" t="b">
        <f t="shared" si="307"/>
        <v>0</v>
      </c>
      <c r="Y897" s="76" t="str">
        <f t="shared" si="290"/>
        <v/>
      </c>
      <c r="Z897" s="94" t="e" cm="1">
        <f t="array" aca="1" ref="Z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AA897" s="94" t="str">
        <f t="shared" si="291"/>
        <v/>
      </c>
      <c r="AB897" s="96" t="b">
        <f t="shared" si="292"/>
        <v>0</v>
      </c>
      <c r="AC897" s="195">
        <f t="shared" si="304"/>
        <v>0</v>
      </c>
      <c r="AD897" s="195">
        <f>SUMIF($C$14:C896,C897,$AC$14:AC896)</f>
        <v>0</v>
      </c>
      <c r="AE897" s="15">
        <f t="shared" si="305"/>
        <v>10000</v>
      </c>
      <c r="AF897" s="195">
        <f t="shared" si="306"/>
        <v>0</v>
      </c>
    </row>
    <row r="898" spans="1:32" s="30" customFormat="1" x14ac:dyDescent="0.25">
      <c r="A898" s="19">
        <v>884</v>
      </c>
      <c r="B898" s="20"/>
      <c r="C898" s="123"/>
      <c r="D898" s="20"/>
      <c r="E898" s="20"/>
      <c r="F898" s="20"/>
      <c r="G898" s="140"/>
      <c r="H898" s="197">
        <f t="shared" si="293"/>
        <v>0</v>
      </c>
      <c r="I898" s="135" t="str">
        <f t="shared" si="294"/>
        <v/>
      </c>
      <c r="J898" s="92" t="b">
        <f t="shared" si="295"/>
        <v>0</v>
      </c>
      <c r="K898" s="92" t="str">
        <f t="shared" si="296"/>
        <v/>
      </c>
      <c r="L898" s="92" t="b">
        <f>IF(C898="",FALSE,IFERROR(NOT(MATCH(C898,'Anställda och korttidsarbete'!$C:$C,0)&gt;0),TRUE))</f>
        <v>0</v>
      </c>
      <c r="M898" s="92" t="str">
        <f t="shared" si="297"/>
        <v/>
      </c>
      <c r="N898" s="92" t="b">
        <f t="shared" si="298"/>
        <v>0</v>
      </c>
      <c r="O898" s="92" t="str">
        <f t="shared" si="299"/>
        <v/>
      </c>
      <c r="P898" s="13" t="b">
        <f t="shared" si="300"/>
        <v>0</v>
      </c>
      <c r="Q898" s="92" t="str">
        <f t="shared" si="301"/>
        <v/>
      </c>
      <c r="R898" s="92" t="b">
        <f t="shared" si="302"/>
        <v>0</v>
      </c>
      <c r="S898" s="94" t="e">
        <f t="shared" si="286"/>
        <v>#VALUE!</v>
      </c>
      <c r="T898" s="94" t="e">
        <f t="shared" si="287"/>
        <v>#VALUE!</v>
      </c>
      <c r="U898" s="94" t="e">
        <f t="shared" si="288"/>
        <v>#VALUE!</v>
      </c>
      <c r="V898" s="95" t="e">
        <f t="shared" si="289"/>
        <v>#VALUE!</v>
      </c>
      <c r="W898" s="95" t="e">
        <f t="shared" si="303"/>
        <v>#VALUE!</v>
      </c>
      <c r="X898" s="95" t="b">
        <f t="shared" si="307"/>
        <v>0</v>
      </c>
      <c r="Y898" s="76" t="str">
        <f t="shared" si="290"/>
        <v/>
      </c>
      <c r="Z898" s="94" t="e" cm="1">
        <f t="array" aca="1" ref="Z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AA898" s="94" t="str">
        <f t="shared" si="291"/>
        <v/>
      </c>
      <c r="AB898" s="96" t="b">
        <f t="shared" si="292"/>
        <v>0</v>
      </c>
      <c r="AC898" s="195">
        <f t="shared" si="304"/>
        <v>0</v>
      </c>
      <c r="AD898" s="195">
        <f>SUMIF($C$14:C897,C898,$AC$14:AC897)</f>
        <v>0</v>
      </c>
      <c r="AE898" s="15">
        <f t="shared" si="305"/>
        <v>10000</v>
      </c>
      <c r="AF898" s="195">
        <f t="shared" si="306"/>
        <v>0</v>
      </c>
    </row>
    <row r="899" spans="1:32" s="30" customFormat="1" x14ac:dyDescent="0.25">
      <c r="A899" s="19">
        <v>885</v>
      </c>
      <c r="B899" s="20"/>
      <c r="C899" s="123"/>
      <c r="D899" s="20"/>
      <c r="E899" s="20"/>
      <c r="F899" s="20"/>
      <c r="G899" s="140"/>
      <c r="H899" s="197">
        <f t="shared" si="293"/>
        <v>0</v>
      </c>
      <c r="I899" s="135" t="str">
        <f t="shared" si="294"/>
        <v/>
      </c>
      <c r="J899" s="92" t="b">
        <f t="shared" si="295"/>
        <v>0</v>
      </c>
      <c r="K899" s="92" t="str">
        <f t="shared" si="296"/>
        <v/>
      </c>
      <c r="L899" s="92" t="b">
        <f>IF(C899="",FALSE,IFERROR(NOT(MATCH(C899,'Anställda och korttidsarbete'!$C:$C,0)&gt;0),TRUE))</f>
        <v>0</v>
      </c>
      <c r="M899" s="92" t="str">
        <f t="shared" si="297"/>
        <v/>
      </c>
      <c r="N899" s="92" t="b">
        <f t="shared" si="298"/>
        <v>0</v>
      </c>
      <c r="O899" s="92" t="str">
        <f t="shared" si="299"/>
        <v/>
      </c>
      <c r="P899" s="13" t="b">
        <f t="shared" si="300"/>
        <v>0</v>
      </c>
      <c r="Q899" s="92" t="str">
        <f t="shared" si="301"/>
        <v/>
      </c>
      <c r="R899" s="92" t="b">
        <f t="shared" si="302"/>
        <v>0</v>
      </c>
      <c r="S899" s="94" t="e">
        <f t="shared" si="286"/>
        <v>#VALUE!</v>
      </c>
      <c r="T899" s="94" t="e">
        <f t="shared" si="287"/>
        <v>#VALUE!</v>
      </c>
      <c r="U899" s="94" t="e">
        <f t="shared" si="288"/>
        <v>#VALUE!</v>
      </c>
      <c r="V899" s="95" t="e">
        <f t="shared" si="289"/>
        <v>#VALUE!</v>
      </c>
      <c r="W899" s="95" t="e">
        <f t="shared" si="303"/>
        <v>#VALUE!</v>
      </c>
      <c r="X899" s="95" t="b">
        <f t="shared" si="307"/>
        <v>0</v>
      </c>
      <c r="Y899" s="76" t="str">
        <f t="shared" si="290"/>
        <v/>
      </c>
      <c r="Z899" s="94" t="e" cm="1">
        <f t="array" aca="1" ref="Z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AA899" s="94" t="str">
        <f t="shared" si="291"/>
        <v/>
      </c>
      <c r="AB899" s="96" t="b">
        <f t="shared" si="292"/>
        <v>0</v>
      </c>
      <c r="AC899" s="195">
        <f t="shared" si="304"/>
        <v>0</v>
      </c>
      <c r="AD899" s="195">
        <f>SUMIF($C$14:C898,C899,$AC$14:AC898)</f>
        <v>0</v>
      </c>
      <c r="AE899" s="15">
        <f t="shared" si="305"/>
        <v>10000</v>
      </c>
      <c r="AF899" s="195">
        <f t="shared" si="306"/>
        <v>0</v>
      </c>
    </row>
    <row r="900" spans="1:32" s="30" customFormat="1" x14ac:dyDescent="0.25">
      <c r="A900" s="19">
        <v>886</v>
      </c>
      <c r="B900" s="20"/>
      <c r="C900" s="123"/>
      <c r="D900" s="20"/>
      <c r="E900" s="20"/>
      <c r="F900" s="20"/>
      <c r="G900" s="140"/>
      <c r="H900" s="197">
        <f t="shared" si="293"/>
        <v>0</v>
      </c>
      <c r="I900" s="135" t="str">
        <f t="shared" si="294"/>
        <v/>
      </c>
      <c r="J900" s="92" t="b">
        <f t="shared" si="295"/>
        <v>0</v>
      </c>
      <c r="K900" s="92" t="str">
        <f t="shared" si="296"/>
        <v/>
      </c>
      <c r="L900" s="92" t="b">
        <f>IF(C900="",FALSE,IFERROR(NOT(MATCH(C900,'Anställda och korttidsarbete'!$C:$C,0)&gt;0),TRUE))</f>
        <v>0</v>
      </c>
      <c r="M900" s="92" t="str">
        <f t="shared" si="297"/>
        <v/>
      </c>
      <c r="N900" s="92" t="b">
        <f t="shared" si="298"/>
        <v>0</v>
      </c>
      <c r="O900" s="92" t="str">
        <f t="shared" si="299"/>
        <v/>
      </c>
      <c r="P900" s="13" t="b">
        <f t="shared" si="300"/>
        <v>0</v>
      </c>
      <c r="Q900" s="92" t="str">
        <f t="shared" si="301"/>
        <v/>
      </c>
      <c r="R900" s="92" t="b">
        <f t="shared" si="302"/>
        <v>0</v>
      </c>
      <c r="S900" s="94" t="e">
        <f t="shared" si="286"/>
        <v>#VALUE!</v>
      </c>
      <c r="T900" s="94" t="e">
        <f t="shared" si="287"/>
        <v>#VALUE!</v>
      </c>
      <c r="U900" s="94" t="e">
        <f t="shared" si="288"/>
        <v>#VALUE!</v>
      </c>
      <c r="V900" s="95" t="e">
        <f t="shared" si="289"/>
        <v>#VALUE!</v>
      </c>
      <c r="W900" s="95" t="e">
        <f t="shared" si="303"/>
        <v>#VALUE!</v>
      </c>
      <c r="X900" s="95" t="b">
        <f t="shared" si="307"/>
        <v>0</v>
      </c>
      <c r="Y900" s="76" t="str">
        <f t="shared" si="290"/>
        <v/>
      </c>
      <c r="Z900" s="94" t="e" cm="1">
        <f t="array" aca="1" ref="Z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AA900" s="94" t="str">
        <f t="shared" si="291"/>
        <v/>
      </c>
      <c r="AB900" s="96" t="b">
        <f t="shared" si="292"/>
        <v>0</v>
      </c>
      <c r="AC900" s="195">
        <f t="shared" si="304"/>
        <v>0</v>
      </c>
      <c r="AD900" s="195">
        <f>SUMIF($C$14:C899,C900,$AC$14:AC899)</f>
        <v>0</v>
      </c>
      <c r="AE900" s="15">
        <f t="shared" si="305"/>
        <v>10000</v>
      </c>
      <c r="AF900" s="195">
        <f t="shared" si="306"/>
        <v>0</v>
      </c>
    </row>
    <row r="901" spans="1:32" s="30" customFormat="1" x14ac:dyDescent="0.25">
      <c r="A901" s="19">
        <v>887</v>
      </c>
      <c r="B901" s="20"/>
      <c r="C901" s="123"/>
      <c r="D901" s="20"/>
      <c r="E901" s="20"/>
      <c r="F901" s="20"/>
      <c r="G901" s="140"/>
      <c r="H901" s="197">
        <f t="shared" si="293"/>
        <v>0</v>
      </c>
      <c r="I901" s="135" t="str">
        <f t="shared" si="294"/>
        <v/>
      </c>
      <c r="J901" s="92" t="b">
        <f t="shared" si="295"/>
        <v>0</v>
      </c>
      <c r="K901" s="92" t="str">
        <f t="shared" si="296"/>
        <v/>
      </c>
      <c r="L901" s="92" t="b">
        <f>IF(C901="",FALSE,IFERROR(NOT(MATCH(C901,'Anställda och korttidsarbete'!$C:$C,0)&gt;0),TRUE))</f>
        <v>0</v>
      </c>
      <c r="M901" s="92" t="str">
        <f t="shared" si="297"/>
        <v/>
      </c>
      <c r="N901" s="92" t="b">
        <f t="shared" si="298"/>
        <v>0</v>
      </c>
      <c r="O901" s="92" t="str">
        <f t="shared" si="299"/>
        <v/>
      </c>
      <c r="P901" s="13" t="b">
        <f t="shared" si="300"/>
        <v>0</v>
      </c>
      <c r="Q901" s="92" t="str">
        <f t="shared" si="301"/>
        <v/>
      </c>
      <c r="R901" s="92" t="b">
        <f t="shared" si="302"/>
        <v>0</v>
      </c>
      <c r="S901" s="94" t="e">
        <f t="shared" si="286"/>
        <v>#VALUE!</v>
      </c>
      <c r="T901" s="94" t="e">
        <f t="shared" si="287"/>
        <v>#VALUE!</v>
      </c>
      <c r="U901" s="94" t="e">
        <f t="shared" si="288"/>
        <v>#VALUE!</v>
      </c>
      <c r="V901" s="95" t="e">
        <f t="shared" si="289"/>
        <v>#VALUE!</v>
      </c>
      <c r="W901" s="95" t="e">
        <f t="shared" si="303"/>
        <v>#VALUE!</v>
      </c>
      <c r="X901" s="95" t="b">
        <f t="shared" si="307"/>
        <v>0</v>
      </c>
      <c r="Y901" s="76" t="str">
        <f t="shared" si="290"/>
        <v/>
      </c>
      <c r="Z901" s="94" t="e" cm="1">
        <f t="array" aca="1" ref="Z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AA901" s="94" t="str">
        <f t="shared" si="291"/>
        <v/>
      </c>
      <c r="AB901" s="96" t="b">
        <f t="shared" si="292"/>
        <v>0</v>
      </c>
      <c r="AC901" s="195">
        <f t="shared" si="304"/>
        <v>0</v>
      </c>
      <c r="AD901" s="195">
        <f>SUMIF($C$14:C900,C901,$AC$14:AC900)</f>
        <v>0</v>
      </c>
      <c r="AE901" s="15">
        <f t="shared" si="305"/>
        <v>10000</v>
      </c>
      <c r="AF901" s="195">
        <f t="shared" si="306"/>
        <v>0</v>
      </c>
    </row>
    <row r="902" spans="1:32" s="30" customFormat="1" x14ac:dyDescent="0.25">
      <c r="A902" s="19">
        <v>888</v>
      </c>
      <c r="B902" s="20"/>
      <c r="C902" s="123"/>
      <c r="D902" s="20"/>
      <c r="E902" s="20"/>
      <c r="F902" s="20"/>
      <c r="G902" s="140"/>
      <c r="H902" s="197">
        <f t="shared" si="293"/>
        <v>0</v>
      </c>
      <c r="I902" s="135" t="str">
        <f t="shared" si="294"/>
        <v/>
      </c>
      <c r="J902" s="92" t="b">
        <f t="shared" si="295"/>
        <v>0</v>
      </c>
      <c r="K902" s="92" t="str">
        <f t="shared" si="296"/>
        <v/>
      </c>
      <c r="L902" s="92" t="b">
        <f>IF(C902="",FALSE,IFERROR(NOT(MATCH(C902,'Anställda och korttidsarbete'!$C:$C,0)&gt;0),TRUE))</f>
        <v>0</v>
      </c>
      <c r="M902" s="92" t="str">
        <f t="shared" si="297"/>
        <v/>
      </c>
      <c r="N902" s="92" t="b">
        <f t="shared" si="298"/>
        <v>0</v>
      </c>
      <c r="O902" s="92" t="str">
        <f t="shared" si="299"/>
        <v/>
      </c>
      <c r="P902" s="13" t="b">
        <f t="shared" si="300"/>
        <v>0</v>
      </c>
      <c r="Q902" s="92" t="str">
        <f t="shared" si="301"/>
        <v/>
      </c>
      <c r="R902" s="92" t="b">
        <f t="shared" si="302"/>
        <v>0</v>
      </c>
      <c r="S902" s="94" t="e">
        <f t="shared" si="286"/>
        <v>#VALUE!</v>
      </c>
      <c r="T902" s="94" t="e">
        <f t="shared" si="287"/>
        <v>#VALUE!</v>
      </c>
      <c r="U902" s="94" t="e">
        <f t="shared" si="288"/>
        <v>#VALUE!</v>
      </c>
      <c r="V902" s="95" t="e">
        <f t="shared" si="289"/>
        <v>#VALUE!</v>
      </c>
      <c r="W902" s="95" t="e">
        <f t="shared" si="303"/>
        <v>#VALUE!</v>
      </c>
      <c r="X902" s="95" t="b">
        <f t="shared" si="307"/>
        <v>0</v>
      </c>
      <c r="Y902" s="76" t="str">
        <f t="shared" si="290"/>
        <v/>
      </c>
      <c r="Z902" s="94" t="e" cm="1">
        <f t="array" aca="1" ref="Z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AA902" s="94" t="str">
        <f t="shared" si="291"/>
        <v/>
      </c>
      <c r="AB902" s="96" t="b">
        <f t="shared" si="292"/>
        <v>0</v>
      </c>
      <c r="AC902" s="195">
        <f t="shared" si="304"/>
        <v>0</v>
      </c>
      <c r="AD902" s="195">
        <f>SUMIF($C$14:C901,C902,$AC$14:AC901)</f>
        <v>0</v>
      </c>
      <c r="AE902" s="15">
        <f t="shared" si="305"/>
        <v>10000</v>
      </c>
      <c r="AF902" s="195">
        <f t="shared" si="306"/>
        <v>0</v>
      </c>
    </row>
    <row r="903" spans="1:32" s="30" customFormat="1" x14ac:dyDescent="0.25">
      <c r="A903" s="19">
        <v>889</v>
      </c>
      <c r="B903" s="20"/>
      <c r="C903" s="123"/>
      <c r="D903" s="20"/>
      <c r="E903" s="20"/>
      <c r="F903" s="20"/>
      <c r="G903" s="140"/>
      <c r="H903" s="197">
        <f t="shared" si="293"/>
        <v>0</v>
      </c>
      <c r="I903" s="135" t="str">
        <f t="shared" si="294"/>
        <v/>
      </c>
      <c r="J903" s="92" t="b">
        <f t="shared" si="295"/>
        <v>0</v>
      </c>
      <c r="K903" s="92" t="str">
        <f t="shared" si="296"/>
        <v/>
      </c>
      <c r="L903" s="92" t="b">
        <f>IF(C903="",FALSE,IFERROR(NOT(MATCH(C903,'Anställda och korttidsarbete'!$C:$C,0)&gt;0),TRUE))</f>
        <v>0</v>
      </c>
      <c r="M903" s="92" t="str">
        <f t="shared" si="297"/>
        <v/>
      </c>
      <c r="N903" s="92" t="b">
        <f t="shared" si="298"/>
        <v>0</v>
      </c>
      <c r="O903" s="92" t="str">
        <f t="shared" si="299"/>
        <v/>
      </c>
      <c r="P903" s="13" t="b">
        <f t="shared" si="300"/>
        <v>0</v>
      </c>
      <c r="Q903" s="92" t="str">
        <f t="shared" si="301"/>
        <v/>
      </c>
      <c r="R903" s="92" t="b">
        <f t="shared" si="302"/>
        <v>0</v>
      </c>
      <c r="S903" s="94" t="e">
        <f t="shared" si="286"/>
        <v>#VALUE!</v>
      </c>
      <c r="T903" s="94" t="e">
        <f t="shared" si="287"/>
        <v>#VALUE!</v>
      </c>
      <c r="U903" s="94" t="e">
        <f t="shared" si="288"/>
        <v>#VALUE!</v>
      </c>
      <c r="V903" s="95" t="e">
        <f t="shared" si="289"/>
        <v>#VALUE!</v>
      </c>
      <c r="W903" s="95" t="e">
        <f t="shared" si="303"/>
        <v>#VALUE!</v>
      </c>
      <c r="X903" s="95" t="b">
        <f t="shared" si="307"/>
        <v>0</v>
      </c>
      <c r="Y903" s="76" t="str">
        <f t="shared" si="290"/>
        <v/>
      </c>
      <c r="Z903" s="94" t="e" cm="1">
        <f t="array" aca="1" ref="Z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AA903" s="94" t="str">
        <f t="shared" si="291"/>
        <v/>
      </c>
      <c r="AB903" s="96" t="b">
        <f t="shared" si="292"/>
        <v>0</v>
      </c>
      <c r="AC903" s="195">
        <f t="shared" si="304"/>
        <v>0</v>
      </c>
      <c r="AD903" s="195">
        <f>SUMIF($C$14:C902,C903,$AC$14:AC902)</f>
        <v>0</v>
      </c>
      <c r="AE903" s="15">
        <f t="shared" si="305"/>
        <v>10000</v>
      </c>
      <c r="AF903" s="195">
        <f t="shared" si="306"/>
        <v>0</v>
      </c>
    </row>
    <row r="904" spans="1:32" s="30" customFormat="1" x14ac:dyDescent="0.25">
      <c r="A904" s="19">
        <v>890</v>
      </c>
      <c r="B904" s="20"/>
      <c r="C904" s="123"/>
      <c r="D904" s="20"/>
      <c r="E904" s="20"/>
      <c r="F904" s="20"/>
      <c r="G904" s="140"/>
      <c r="H904" s="197">
        <f t="shared" si="293"/>
        <v>0</v>
      </c>
      <c r="I904" s="135" t="str">
        <f t="shared" si="294"/>
        <v/>
      </c>
      <c r="J904" s="92" t="b">
        <f t="shared" si="295"/>
        <v>0</v>
      </c>
      <c r="K904" s="92" t="str">
        <f t="shared" si="296"/>
        <v/>
      </c>
      <c r="L904" s="92" t="b">
        <f>IF(C904="",FALSE,IFERROR(NOT(MATCH(C904,'Anställda och korttidsarbete'!$C:$C,0)&gt;0),TRUE))</f>
        <v>0</v>
      </c>
      <c r="M904" s="92" t="str">
        <f t="shared" si="297"/>
        <v/>
      </c>
      <c r="N904" s="92" t="b">
        <f t="shared" si="298"/>
        <v>0</v>
      </c>
      <c r="O904" s="92" t="str">
        <f t="shared" si="299"/>
        <v/>
      </c>
      <c r="P904" s="13" t="b">
        <f t="shared" si="300"/>
        <v>0</v>
      </c>
      <c r="Q904" s="92" t="str">
        <f t="shared" si="301"/>
        <v/>
      </c>
      <c r="R904" s="92" t="b">
        <f t="shared" si="302"/>
        <v>0</v>
      </c>
      <c r="S904" s="94" t="e">
        <f t="shared" si="286"/>
        <v>#VALUE!</v>
      </c>
      <c r="T904" s="94" t="e">
        <f t="shared" si="287"/>
        <v>#VALUE!</v>
      </c>
      <c r="U904" s="94" t="e">
        <f t="shared" si="288"/>
        <v>#VALUE!</v>
      </c>
      <c r="V904" s="95" t="e">
        <f t="shared" si="289"/>
        <v>#VALUE!</v>
      </c>
      <c r="W904" s="95" t="e">
        <f t="shared" si="303"/>
        <v>#VALUE!</v>
      </c>
      <c r="X904" s="95" t="b">
        <f t="shared" si="307"/>
        <v>0</v>
      </c>
      <c r="Y904" s="76" t="str">
        <f t="shared" si="290"/>
        <v/>
      </c>
      <c r="Z904" s="94" t="e" cm="1">
        <f t="array" aca="1" ref="Z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AA904" s="94" t="str">
        <f t="shared" si="291"/>
        <v/>
      </c>
      <c r="AB904" s="96" t="b">
        <f t="shared" si="292"/>
        <v>0</v>
      </c>
      <c r="AC904" s="195">
        <f t="shared" si="304"/>
        <v>0</v>
      </c>
      <c r="AD904" s="195">
        <f>SUMIF($C$14:C903,C904,$AC$14:AC903)</f>
        <v>0</v>
      </c>
      <c r="AE904" s="15">
        <f t="shared" si="305"/>
        <v>10000</v>
      </c>
      <c r="AF904" s="195">
        <f t="shared" si="306"/>
        <v>0</v>
      </c>
    </row>
    <row r="905" spans="1:32" s="30" customFormat="1" x14ac:dyDescent="0.25">
      <c r="A905" s="19">
        <v>891</v>
      </c>
      <c r="B905" s="20"/>
      <c r="C905" s="123"/>
      <c r="D905" s="20"/>
      <c r="E905" s="20"/>
      <c r="F905" s="20"/>
      <c r="G905" s="140"/>
      <c r="H905" s="197">
        <f t="shared" si="293"/>
        <v>0</v>
      </c>
      <c r="I905" s="135" t="str">
        <f t="shared" si="294"/>
        <v/>
      </c>
      <c r="J905" s="92" t="b">
        <f t="shared" si="295"/>
        <v>0</v>
      </c>
      <c r="K905" s="92" t="str">
        <f t="shared" si="296"/>
        <v/>
      </c>
      <c r="L905" s="92" t="b">
        <f>IF(C905="",FALSE,IFERROR(NOT(MATCH(C905,'Anställda och korttidsarbete'!$C:$C,0)&gt;0),TRUE))</f>
        <v>0</v>
      </c>
      <c r="M905" s="92" t="str">
        <f t="shared" si="297"/>
        <v/>
      </c>
      <c r="N905" s="92" t="b">
        <f t="shared" si="298"/>
        <v>0</v>
      </c>
      <c r="O905" s="92" t="str">
        <f t="shared" si="299"/>
        <v/>
      </c>
      <c r="P905" s="13" t="b">
        <f t="shared" si="300"/>
        <v>0</v>
      </c>
      <c r="Q905" s="92" t="str">
        <f t="shared" si="301"/>
        <v/>
      </c>
      <c r="R905" s="92" t="b">
        <f t="shared" si="302"/>
        <v>0</v>
      </c>
      <c r="S905" s="94" t="e">
        <f t="shared" si="286"/>
        <v>#VALUE!</v>
      </c>
      <c r="T905" s="94" t="e">
        <f t="shared" si="287"/>
        <v>#VALUE!</v>
      </c>
      <c r="U905" s="94" t="e">
        <f t="shared" si="288"/>
        <v>#VALUE!</v>
      </c>
      <c r="V905" s="95" t="e">
        <f t="shared" si="289"/>
        <v>#VALUE!</v>
      </c>
      <c r="W905" s="95" t="e">
        <f t="shared" si="303"/>
        <v>#VALUE!</v>
      </c>
      <c r="X905" s="95" t="b">
        <f t="shared" si="307"/>
        <v>0</v>
      </c>
      <c r="Y905" s="76" t="str">
        <f t="shared" si="290"/>
        <v/>
      </c>
      <c r="Z905" s="94" t="e" cm="1">
        <f t="array" aca="1" ref="Z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AA905" s="94" t="str">
        <f t="shared" si="291"/>
        <v/>
      </c>
      <c r="AB905" s="96" t="b">
        <f t="shared" si="292"/>
        <v>0</v>
      </c>
      <c r="AC905" s="195">
        <f t="shared" si="304"/>
        <v>0</v>
      </c>
      <c r="AD905" s="195">
        <f>SUMIF($C$14:C904,C905,$AC$14:AC904)</f>
        <v>0</v>
      </c>
      <c r="AE905" s="15">
        <f t="shared" si="305"/>
        <v>10000</v>
      </c>
      <c r="AF905" s="195">
        <f t="shared" si="306"/>
        <v>0</v>
      </c>
    </row>
    <row r="906" spans="1:32" s="30" customFormat="1" x14ac:dyDescent="0.25">
      <c r="A906" s="19">
        <v>892</v>
      </c>
      <c r="B906" s="20"/>
      <c r="C906" s="123"/>
      <c r="D906" s="20"/>
      <c r="E906" s="20"/>
      <c r="F906" s="20"/>
      <c r="G906" s="140"/>
      <c r="H906" s="197">
        <f t="shared" si="293"/>
        <v>0</v>
      </c>
      <c r="I906" s="135" t="str">
        <f t="shared" si="294"/>
        <v/>
      </c>
      <c r="J906" s="92" t="b">
        <f t="shared" si="295"/>
        <v>0</v>
      </c>
      <c r="K906" s="92" t="str">
        <f t="shared" si="296"/>
        <v/>
      </c>
      <c r="L906" s="92" t="b">
        <f>IF(C906="",FALSE,IFERROR(NOT(MATCH(C906,'Anställda och korttidsarbete'!$C:$C,0)&gt;0),TRUE))</f>
        <v>0</v>
      </c>
      <c r="M906" s="92" t="str">
        <f t="shared" si="297"/>
        <v/>
      </c>
      <c r="N906" s="92" t="b">
        <f t="shared" si="298"/>
        <v>0</v>
      </c>
      <c r="O906" s="92" t="str">
        <f t="shared" si="299"/>
        <v/>
      </c>
      <c r="P906" s="13" t="b">
        <f t="shared" si="300"/>
        <v>0</v>
      </c>
      <c r="Q906" s="92" t="str">
        <f t="shared" si="301"/>
        <v/>
      </c>
      <c r="R906" s="92" t="b">
        <f t="shared" si="302"/>
        <v>0</v>
      </c>
      <c r="S906" s="94" t="e">
        <f t="shared" si="286"/>
        <v>#VALUE!</v>
      </c>
      <c r="T906" s="94" t="e">
        <f t="shared" si="287"/>
        <v>#VALUE!</v>
      </c>
      <c r="U906" s="94" t="e">
        <f t="shared" si="288"/>
        <v>#VALUE!</v>
      </c>
      <c r="V906" s="95" t="e">
        <f t="shared" si="289"/>
        <v>#VALUE!</v>
      </c>
      <c r="W906" s="95" t="e">
        <f t="shared" si="303"/>
        <v>#VALUE!</v>
      </c>
      <c r="X906" s="95" t="b">
        <f t="shared" si="307"/>
        <v>0</v>
      </c>
      <c r="Y906" s="76" t="str">
        <f t="shared" si="290"/>
        <v/>
      </c>
      <c r="Z906" s="94" t="e" cm="1">
        <f t="array" aca="1" ref="Z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AA906" s="94" t="str">
        <f t="shared" si="291"/>
        <v/>
      </c>
      <c r="AB906" s="96" t="b">
        <f t="shared" si="292"/>
        <v>0</v>
      </c>
      <c r="AC906" s="195">
        <f t="shared" si="304"/>
        <v>0</v>
      </c>
      <c r="AD906" s="195">
        <f>SUMIF($C$14:C905,C906,$AC$14:AC905)</f>
        <v>0</v>
      </c>
      <c r="AE906" s="15">
        <f t="shared" si="305"/>
        <v>10000</v>
      </c>
      <c r="AF906" s="195">
        <f t="shared" si="306"/>
        <v>0</v>
      </c>
    </row>
    <row r="907" spans="1:32" s="30" customFormat="1" x14ac:dyDescent="0.25">
      <c r="A907" s="19">
        <v>893</v>
      </c>
      <c r="B907" s="20"/>
      <c r="C907" s="123"/>
      <c r="D907" s="20"/>
      <c r="E907" s="20"/>
      <c r="F907" s="20"/>
      <c r="G907" s="140"/>
      <c r="H907" s="197">
        <f t="shared" si="293"/>
        <v>0</v>
      </c>
      <c r="I907" s="135" t="str">
        <f t="shared" si="294"/>
        <v/>
      </c>
      <c r="J907" s="92" t="b">
        <f t="shared" si="295"/>
        <v>0</v>
      </c>
      <c r="K907" s="92" t="str">
        <f t="shared" si="296"/>
        <v/>
      </c>
      <c r="L907" s="92" t="b">
        <f>IF(C907="",FALSE,IFERROR(NOT(MATCH(C907,'Anställda och korttidsarbete'!$C:$C,0)&gt;0),TRUE))</f>
        <v>0</v>
      </c>
      <c r="M907" s="92" t="str">
        <f t="shared" si="297"/>
        <v/>
      </c>
      <c r="N907" s="92" t="b">
        <f t="shared" si="298"/>
        <v>0</v>
      </c>
      <c r="O907" s="92" t="str">
        <f t="shared" si="299"/>
        <v/>
      </c>
      <c r="P907" s="13" t="b">
        <f t="shared" si="300"/>
        <v>0</v>
      </c>
      <c r="Q907" s="92" t="str">
        <f t="shared" si="301"/>
        <v/>
      </c>
      <c r="R907" s="92" t="b">
        <f t="shared" si="302"/>
        <v>0</v>
      </c>
      <c r="S907" s="94" t="e">
        <f t="shared" si="286"/>
        <v>#VALUE!</v>
      </c>
      <c r="T907" s="94" t="e">
        <f t="shared" si="287"/>
        <v>#VALUE!</v>
      </c>
      <c r="U907" s="94" t="e">
        <f t="shared" si="288"/>
        <v>#VALUE!</v>
      </c>
      <c r="V907" s="95" t="e">
        <f t="shared" si="289"/>
        <v>#VALUE!</v>
      </c>
      <c r="W907" s="95" t="e">
        <f t="shared" si="303"/>
        <v>#VALUE!</v>
      </c>
      <c r="X907" s="95" t="b">
        <f t="shared" si="307"/>
        <v>0</v>
      </c>
      <c r="Y907" s="76" t="str">
        <f t="shared" si="290"/>
        <v/>
      </c>
      <c r="Z907" s="94" t="e" cm="1">
        <f t="array" aca="1" ref="Z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AA907" s="94" t="str">
        <f t="shared" si="291"/>
        <v/>
      </c>
      <c r="AB907" s="96" t="b">
        <f t="shared" si="292"/>
        <v>0</v>
      </c>
      <c r="AC907" s="195">
        <f t="shared" si="304"/>
        <v>0</v>
      </c>
      <c r="AD907" s="195">
        <f>SUMIF($C$14:C906,C907,$AC$14:AC906)</f>
        <v>0</v>
      </c>
      <c r="AE907" s="15">
        <f t="shared" si="305"/>
        <v>10000</v>
      </c>
      <c r="AF907" s="195">
        <f t="shared" si="306"/>
        <v>0</v>
      </c>
    </row>
    <row r="908" spans="1:32" s="30" customFormat="1" x14ac:dyDescent="0.25">
      <c r="A908" s="19">
        <v>894</v>
      </c>
      <c r="B908" s="20"/>
      <c r="C908" s="123"/>
      <c r="D908" s="20"/>
      <c r="E908" s="20"/>
      <c r="F908" s="20"/>
      <c r="G908" s="140"/>
      <c r="H908" s="197">
        <f t="shared" si="293"/>
        <v>0</v>
      </c>
      <c r="I908" s="135" t="str">
        <f t="shared" si="294"/>
        <v/>
      </c>
      <c r="J908" s="92" t="b">
        <f t="shared" si="295"/>
        <v>0</v>
      </c>
      <c r="K908" s="92" t="str">
        <f t="shared" si="296"/>
        <v/>
      </c>
      <c r="L908" s="92" t="b">
        <f>IF(C908="",FALSE,IFERROR(NOT(MATCH(C908,'Anställda och korttidsarbete'!$C:$C,0)&gt;0),TRUE))</f>
        <v>0</v>
      </c>
      <c r="M908" s="92" t="str">
        <f t="shared" si="297"/>
        <v/>
      </c>
      <c r="N908" s="92" t="b">
        <f t="shared" si="298"/>
        <v>0</v>
      </c>
      <c r="O908" s="92" t="str">
        <f t="shared" si="299"/>
        <v/>
      </c>
      <c r="P908" s="13" t="b">
        <f t="shared" si="300"/>
        <v>0</v>
      </c>
      <c r="Q908" s="92" t="str">
        <f t="shared" si="301"/>
        <v/>
      </c>
      <c r="R908" s="92" t="b">
        <f t="shared" si="302"/>
        <v>0</v>
      </c>
      <c r="S908" s="94" t="e">
        <f t="shared" si="286"/>
        <v>#VALUE!</v>
      </c>
      <c r="T908" s="94" t="e">
        <f t="shared" si="287"/>
        <v>#VALUE!</v>
      </c>
      <c r="U908" s="94" t="e">
        <f t="shared" si="288"/>
        <v>#VALUE!</v>
      </c>
      <c r="V908" s="95" t="e">
        <f t="shared" si="289"/>
        <v>#VALUE!</v>
      </c>
      <c r="W908" s="95" t="e">
        <f t="shared" si="303"/>
        <v>#VALUE!</v>
      </c>
      <c r="X908" s="95" t="b">
        <f t="shared" si="307"/>
        <v>0</v>
      </c>
      <c r="Y908" s="76" t="str">
        <f t="shared" si="290"/>
        <v/>
      </c>
      <c r="Z908" s="94" t="e" cm="1">
        <f t="array" aca="1" ref="Z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AA908" s="94" t="str">
        <f t="shared" si="291"/>
        <v/>
      </c>
      <c r="AB908" s="96" t="b">
        <f t="shared" si="292"/>
        <v>0</v>
      </c>
      <c r="AC908" s="195">
        <f t="shared" si="304"/>
        <v>0</v>
      </c>
      <c r="AD908" s="195">
        <f>SUMIF($C$14:C907,C908,$AC$14:AC907)</f>
        <v>0</v>
      </c>
      <c r="AE908" s="15">
        <f t="shared" si="305"/>
        <v>10000</v>
      </c>
      <c r="AF908" s="195">
        <f t="shared" si="306"/>
        <v>0</v>
      </c>
    </row>
    <row r="909" spans="1:32" s="30" customFormat="1" x14ac:dyDescent="0.25">
      <c r="A909" s="19">
        <v>895</v>
      </c>
      <c r="B909" s="20"/>
      <c r="C909" s="123"/>
      <c r="D909" s="20"/>
      <c r="E909" s="20"/>
      <c r="F909" s="20"/>
      <c r="G909" s="140"/>
      <c r="H909" s="197">
        <f t="shared" si="293"/>
        <v>0</v>
      </c>
      <c r="I909" s="135" t="str">
        <f t="shared" si="294"/>
        <v/>
      </c>
      <c r="J909" s="92" t="b">
        <f t="shared" si="295"/>
        <v>0</v>
      </c>
      <c r="K909" s="92" t="str">
        <f t="shared" si="296"/>
        <v/>
      </c>
      <c r="L909" s="92" t="b">
        <f>IF(C909="",FALSE,IFERROR(NOT(MATCH(C909,'Anställda och korttidsarbete'!$C:$C,0)&gt;0),TRUE))</f>
        <v>0</v>
      </c>
      <c r="M909" s="92" t="str">
        <f t="shared" si="297"/>
        <v/>
      </c>
      <c r="N909" s="92" t="b">
        <f t="shared" si="298"/>
        <v>0</v>
      </c>
      <c r="O909" s="92" t="str">
        <f t="shared" si="299"/>
        <v/>
      </c>
      <c r="P909" s="13" t="b">
        <f t="shared" si="300"/>
        <v>0</v>
      </c>
      <c r="Q909" s="92" t="str">
        <f t="shared" si="301"/>
        <v/>
      </c>
      <c r="R909" s="92" t="b">
        <f t="shared" si="302"/>
        <v>0</v>
      </c>
      <c r="S909" s="94" t="e">
        <f t="shared" si="286"/>
        <v>#VALUE!</v>
      </c>
      <c r="T909" s="94" t="e">
        <f t="shared" si="287"/>
        <v>#VALUE!</v>
      </c>
      <c r="U909" s="94" t="e">
        <f t="shared" si="288"/>
        <v>#VALUE!</v>
      </c>
      <c r="V909" s="95" t="e">
        <f t="shared" si="289"/>
        <v>#VALUE!</v>
      </c>
      <c r="W909" s="95" t="e">
        <f t="shared" si="303"/>
        <v>#VALUE!</v>
      </c>
      <c r="X909" s="95" t="b">
        <f t="shared" si="307"/>
        <v>0</v>
      </c>
      <c r="Y909" s="76" t="str">
        <f t="shared" si="290"/>
        <v/>
      </c>
      <c r="Z909" s="94" t="e" cm="1">
        <f t="array" aca="1" ref="Z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AA909" s="94" t="str">
        <f t="shared" si="291"/>
        <v/>
      </c>
      <c r="AB909" s="96" t="b">
        <f t="shared" si="292"/>
        <v>0</v>
      </c>
      <c r="AC909" s="195">
        <f t="shared" si="304"/>
        <v>0</v>
      </c>
      <c r="AD909" s="195">
        <f>SUMIF($C$14:C908,C909,$AC$14:AC908)</f>
        <v>0</v>
      </c>
      <c r="AE909" s="15">
        <f t="shared" si="305"/>
        <v>10000</v>
      </c>
      <c r="AF909" s="195">
        <f t="shared" si="306"/>
        <v>0</v>
      </c>
    </row>
    <row r="910" spans="1:32" s="30" customFormat="1" x14ac:dyDescent="0.25">
      <c r="A910" s="19">
        <v>896</v>
      </c>
      <c r="B910" s="20"/>
      <c r="C910" s="123"/>
      <c r="D910" s="20"/>
      <c r="E910" s="20"/>
      <c r="F910" s="20"/>
      <c r="G910" s="140"/>
      <c r="H910" s="197">
        <f t="shared" si="293"/>
        <v>0</v>
      </c>
      <c r="I910" s="135" t="str">
        <f t="shared" si="294"/>
        <v/>
      </c>
      <c r="J910" s="92" t="b">
        <f t="shared" si="295"/>
        <v>0</v>
      </c>
      <c r="K910" s="92" t="str">
        <f t="shared" si="296"/>
        <v/>
      </c>
      <c r="L910" s="92" t="b">
        <f>IF(C910="",FALSE,IFERROR(NOT(MATCH(C910,'Anställda och korttidsarbete'!$C:$C,0)&gt;0),TRUE))</f>
        <v>0</v>
      </c>
      <c r="M910" s="92" t="str">
        <f t="shared" si="297"/>
        <v/>
      </c>
      <c r="N910" s="92" t="b">
        <f t="shared" si="298"/>
        <v>0</v>
      </c>
      <c r="O910" s="92" t="str">
        <f t="shared" si="299"/>
        <v/>
      </c>
      <c r="P910" s="13" t="b">
        <f t="shared" si="300"/>
        <v>0</v>
      </c>
      <c r="Q910" s="92" t="str">
        <f t="shared" si="301"/>
        <v/>
      </c>
      <c r="R910" s="92" t="b">
        <f t="shared" si="302"/>
        <v>0</v>
      </c>
      <c r="S910" s="94" t="e">
        <f t="shared" si="286"/>
        <v>#VALUE!</v>
      </c>
      <c r="T910" s="94" t="e">
        <f t="shared" si="287"/>
        <v>#VALUE!</v>
      </c>
      <c r="U910" s="94" t="e">
        <f t="shared" si="288"/>
        <v>#VALUE!</v>
      </c>
      <c r="V910" s="95" t="e">
        <f t="shared" si="289"/>
        <v>#VALUE!</v>
      </c>
      <c r="W910" s="95" t="e">
        <f t="shared" si="303"/>
        <v>#VALUE!</v>
      </c>
      <c r="X910" s="95" t="b">
        <f t="shared" si="307"/>
        <v>0</v>
      </c>
      <c r="Y910" s="76" t="str">
        <f t="shared" si="290"/>
        <v/>
      </c>
      <c r="Z910" s="94" t="e" cm="1">
        <f t="array" aca="1" ref="Z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AA910" s="94" t="str">
        <f t="shared" si="291"/>
        <v/>
      </c>
      <c r="AB910" s="96" t="b">
        <f t="shared" si="292"/>
        <v>0</v>
      </c>
      <c r="AC910" s="195">
        <f t="shared" si="304"/>
        <v>0</v>
      </c>
      <c r="AD910" s="195">
        <f>SUMIF($C$14:C909,C910,$AC$14:AC909)</f>
        <v>0</v>
      </c>
      <c r="AE910" s="15">
        <f t="shared" si="305"/>
        <v>10000</v>
      </c>
      <c r="AF910" s="195">
        <f t="shared" si="306"/>
        <v>0</v>
      </c>
    </row>
    <row r="911" spans="1:32" s="30" customFormat="1" x14ac:dyDescent="0.25">
      <c r="A911" s="19">
        <v>897</v>
      </c>
      <c r="B911" s="20"/>
      <c r="C911" s="123"/>
      <c r="D911" s="20"/>
      <c r="E911" s="20"/>
      <c r="F911" s="20"/>
      <c r="G911" s="140"/>
      <c r="H911" s="197">
        <f t="shared" si="293"/>
        <v>0</v>
      </c>
      <c r="I911" s="135" t="str">
        <f t="shared" si="294"/>
        <v/>
      </c>
      <c r="J911" s="92" t="b">
        <f t="shared" si="295"/>
        <v>0</v>
      </c>
      <c r="K911" s="92" t="str">
        <f t="shared" si="296"/>
        <v/>
      </c>
      <c r="L911" s="92" t="b">
        <f>IF(C911="",FALSE,IFERROR(NOT(MATCH(C911,'Anställda och korttidsarbete'!$C:$C,0)&gt;0),TRUE))</f>
        <v>0</v>
      </c>
      <c r="M911" s="92" t="str">
        <f t="shared" si="297"/>
        <v/>
      </c>
      <c r="N911" s="92" t="b">
        <f t="shared" si="298"/>
        <v>0</v>
      </c>
      <c r="O911" s="92" t="str">
        <f t="shared" si="299"/>
        <v/>
      </c>
      <c r="P911" s="13" t="b">
        <f t="shared" si="300"/>
        <v>0</v>
      </c>
      <c r="Q911" s="92" t="str">
        <f t="shared" si="301"/>
        <v/>
      </c>
      <c r="R911" s="92" t="b">
        <f t="shared" si="302"/>
        <v>0</v>
      </c>
      <c r="S911" s="94" t="e">
        <f t="shared" ref="S911:S974" si="308">VALUE(LEFT(C911,2))</f>
        <v>#VALUE!</v>
      </c>
      <c r="T911" s="94" t="e">
        <f t="shared" ref="T911:T974" si="309">VALUE(MID(C911,3,2))</f>
        <v>#VALUE!</v>
      </c>
      <c r="U911" s="94" t="e">
        <f t="shared" ref="U911:U974" si="310">TEXT(IF(VALUE(MID(C911,5,2))&gt;31,MID(C911,5,2)-60,VALUE(MID(C911,5,2))),"00")</f>
        <v>#VALUE!</v>
      </c>
      <c r="V911" s="95" t="e">
        <f t="shared" ref="V911:V974" si="311">DATEVALUE(IF(VALUE(LEFT(C911,2))&lt;20,20,19)&amp;TEXT(S911,"00")&amp;"/"&amp;T911&amp;"/"&amp;U911)</f>
        <v>#VALUE!</v>
      </c>
      <c r="W911" s="95" t="e">
        <f t="shared" si="303"/>
        <v>#VALUE!</v>
      </c>
      <c r="X911" s="95" t="b">
        <f t="shared" si="307"/>
        <v>0</v>
      </c>
      <c r="Y911" s="76" t="str">
        <f t="shared" ref="Y911:Y974" si="312">RIGHT(C911,1)</f>
        <v/>
      </c>
      <c r="Z911" s="94" t="e" cm="1">
        <f t="array" aca="1" ref="Z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AA911" s="94" t="str">
        <f t="shared" ref="AA911:AA974" si="313">IF(C911="","",Z911=Y911)</f>
        <v/>
      </c>
      <c r="AB911" s="96" t="b">
        <f t="shared" ref="AB911:AB974" si="314">IFERROR(NOT(IF(OR(C911&lt;&gt;"",B911&lt;&gt;""),AND(X911,AA911),TRUE)),TRUE)</f>
        <v>0</v>
      </c>
      <c r="AC911" s="195">
        <f t="shared" si="304"/>
        <v>0</v>
      </c>
      <c r="AD911" s="195">
        <f>SUMIF($C$14:C910,C911,$AC$14:AC910)</f>
        <v>0</v>
      </c>
      <c r="AE911" s="15">
        <f t="shared" si="305"/>
        <v>10000</v>
      </c>
      <c r="AF911" s="195">
        <f t="shared" si="306"/>
        <v>0</v>
      </c>
    </row>
    <row r="912" spans="1:32" s="30" customFormat="1" x14ac:dyDescent="0.25">
      <c r="A912" s="19">
        <v>898</v>
      </c>
      <c r="B912" s="20"/>
      <c r="C912" s="123"/>
      <c r="D912" s="20"/>
      <c r="E912" s="20"/>
      <c r="F912" s="20"/>
      <c r="G912" s="140"/>
      <c r="H912" s="197">
        <f t="shared" ref="H912:H975" si="315">IF(R912,0,IF(ROUNDUP(AF912,0)&lt;0,0,ROUNDUP(AF912,0)))</f>
        <v>0</v>
      </c>
      <c r="I912" s="135" t="str">
        <f t="shared" ref="I912:I975" si="316">IF(K912="","",K912&amp;". ")&amp;IF(M912="","",M912&amp;". ")&amp;IF(O912="","",O912&amp;". ")</f>
        <v/>
      </c>
      <c r="J912" s="92" t="b">
        <f t="shared" ref="J912:J975" si="317">AB912</f>
        <v>0</v>
      </c>
      <c r="K912" s="92" t="str">
        <f t="shared" ref="K912:K975" si="318">IF(J912,$K$13,"")</f>
        <v/>
      </c>
      <c r="L912" s="92" t="b">
        <f>IF(C912="",FALSE,IFERROR(NOT(MATCH(C912,'Anställda och korttidsarbete'!$C:$C,0)&gt;0),TRUE))</f>
        <v>0</v>
      </c>
      <c r="M912" s="92" t="str">
        <f t="shared" ref="M912:M975" si="319">IF(L912,$M$13,"")</f>
        <v/>
      </c>
      <c r="N912" s="92" t="b">
        <f t="shared" ref="N912:N975" si="320">IF(AC912&lt;&gt;AF912,TRUE,FALSE)</f>
        <v>0</v>
      </c>
      <c r="O912" s="92" t="str">
        <f t="shared" ref="O912:O975" si="321">IF(N912,$O$13,"")</f>
        <v/>
      </c>
      <c r="P912" s="13" t="b">
        <f t="shared" ref="P912:P975" si="322">AND(COUNTA(B912:G912)&gt;0,OR(B912="",C912="",D912="",E912="",F912="",G912=""))</f>
        <v>0</v>
      </c>
      <c r="Q912" s="92" t="str">
        <f t="shared" ref="Q912:Q975" si="323">IF(P912,Q$13,"")</f>
        <v/>
      </c>
      <c r="R912" s="92" t="b">
        <f t="shared" ref="R912:R975" si="324">OR(J912,L912,P912)</f>
        <v>0</v>
      </c>
      <c r="S912" s="94" t="e">
        <f t="shared" si="308"/>
        <v>#VALUE!</v>
      </c>
      <c r="T912" s="94" t="e">
        <f t="shared" si="309"/>
        <v>#VALUE!</v>
      </c>
      <c r="U912" s="94" t="e">
        <f t="shared" si="310"/>
        <v>#VALUE!</v>
      </c>
      <c r="V912" s="95" t="e">
        <f t="shared" si="311"/>
        <v>#VALUE!</v>
      </c>
      <c r="W912" s="95" t="e">
        <f t="shared" ref="W912:W975" si="325">DATE(S912,T912,U912)</f>
        <v>#VALUE!</v>
      </c>
      <c r="X912" s="95" t="b">
        <f t="shared" si="307"/>
        <v>0</v>
      </c>
      <c r="Y912" s="76" t="str">
        <f t="shared" si="312"/>
        <v/>
      </c>
      <c r="Z912" s="94" t="e" cm="1">
        <f t="array" aca="1" ref="Z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AA912" s="94" t="str">
        <f t="shared" si="313"/>
        <v/>
      </c>
      <c r="AB912" s="96" t="b">
        <f t="shared" si="314"/>
        <v>0</v>
      </c>
      <c r="AC912" s="195">
        <f t="shared" ref="AC912:AC975" si="326">MIN(G912*60%,10000)</f>
        <v>0</v>
      </c>
      <c r="AD912" s="195">
        <f>SUMIF($C$14:C911,C912,$AC$14:AC911)</f>
        <v>0</v>
      </c>
      <c r="AE912" s="15">
        <f t="shared" ref="AE912:AE975" si="327">10000-AD912</f>
        <v>10000</v>
      </c>
      <c r="AF912" s="195">
        <f t="shared" ref="AF912:AF975" si="328">IF(AE912=10000,AC912,MIN(AE912,AC912))</f>
        <v>0</v>
      </c>
    </row>
    <row r="913" spans="1:32" s="30" customFormat="1" x14ac:dyDescent="0.25">
      <c r="A913" s="19">
        <v>899</v>
      </c>
      <c r="B913" s="20"/>
      <c r="C913" s="123"/>
      <c r="D913" s="20"/>
      <c r="E913" s="20"/>
      <c r="F913" s="20"/>
      <c r="G913" s="140"/>
      <c r="H913" s="197">
        <f t="shared" si="315"/>
        <v>0</v>
      </c>
      <c r="I913" s="135" t="str">
        <f t="shared" si="316"/>
        <v/>
      </c>
      <c r="J913" s="92" t="b">
        <f t="shared" si="317"/>
        <v>0</v>
      </c>
      <c r="K913" s="92" t="str">
        <f t="shared" si="318"/>
        <v/>
      </c>
      <c r="L913" s="92" t="b">
        <f>IF(C913="",FALSE,IFERROR(NOT(MATCH(C913,'Anställda och korttidsarbete'!$C:$C,0)&gt;0),TRUE))</f>
        <v>0</v>
      </c>
      <c r="M913" s="92" t="str">
        <f t="shared" si="319"/>
        <v/>
      </c>
      <c r="N913" s="92" t="b">
        <f t="shared" si="320"/>
        <v>0</v>
      </c>
      <c r="O913" s="92" t="str">
        <f t="shared" si="321"/>
        <v/>
      </c>
      <c r="P913" s="13" t="b">
        <f t="shared" si="322"/>
        <v>0</v>
      </c>
      <c r="Q913" s="92" t="str">
        <f t="shared" si="323"/>
        <v/>
      </c>
      <c r="R913" s="92" t="b">
        <f t="shared" si="324"/>
        <v>0</v>
      </c>
      <c r="S913" s="94" t="e">
        <f t="shared" si="308"/>
        <v>#VALUE!</v>
      </c>
      <c r="T913" s="94" t="e">
        <f t="shared" si="309"/>
        <v>#VALUE!</v>
      </c>
      <c r="U913" s="94" t="e">
        <f t="shared" si="310"/>
        <v>#VALUE!</v>
      </c>
      <c r="V913" s="95" t="e">
        <f t="shared" si="311"/>
        <v>#VALUE!</v>
      </c>
      <c r="W913" s="95" t="e">
        <f t="shared" si="325"/>
        <v>#VALUE!</v>
      </c>
      <c r="X913" s="95" t="b">
        <f t="shared" ref="X913:X976" si="329">NOT(ISERR(AND(T913&lt;13,VALUE(U913)&lt;31,V913=W913)))</f>
        <v>0</v>
      </c>
      <c r="Y913" s="76" t="str">
        <f t="shared" si="312"/>
        <v/>
      </c>
      <c r="Z913" s="94" t="e" cm="1">
        <f t="array" aca="1" ref="Z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AA913" s="94" t="str">
        <f t="shared" si="313"/>
        <v/>
      </c>
      <c r="AB913" s="96" t="b">
        <f t="shared" si="314"/>
        <v>0</v>
      </c>
      <c r="AC913" s="195">
        <f t="shared" si="326"/>
        <v>0</v>
      </c>
      <c r="AD913" s="195">
        <f>SUMIF($C$14:C912,C913,$AC$14:AC912)</f>
        <v>0</v>
      </c>
      <c r="AE913" s="15">
        <f t="shared" si="327"/>
        <v>10000</v>
      </c>
      <c r="AF913" s="195">
        <f t="shared" si="328"/>
        <v>0</v>
      </c>
    </row>
    <row r="914" spans="1:32" s="30" customFormat="1" x14ac:dyDescent="0.25">
      <c r="A914" s="19">
        <v>900</v>
      </c>
      <c r="B914" s="20"/>
      <c r="C914" s="123"/>
      <c r="D914" s="20"/>
      <c r="E914" s="20"/>
      <c r="F914" s="20"/>
      <c r="G914" s="140"/>
      <c r="H914" s="197">
        <f t="shared" si="315"/>
        <v>0</v>
      </c>
      <c r="I914" s="135" t="str">
        <f t="shared" si="316"/>
        <v/>
      </c>
      <c r="J914" s="92" t="b">
        <f t="shared" si="317"/>
        <v>0</v>
      </c>
      <c r="K914" s="92" t="str">
        <f t="shared" si="318"/>
        <v/>
      </c>
      <c r="L914" s="92" t="b">
        <f>IF(C914="",FALSE,IFERROR(NOT(MATCH(C914,'Anställda och korttidsarbete'!$C:$C,0)&gt;0),TRUE))</f>
        <v>0</v>
      </c>
      <c r="M914" s="92" t="str">
        <f t="shared" si="319"/>
        <v/>
      </c>
      <c r="N914" s="92" t="b">
        <f t="shared" si="320"/>
        <v>0</v>
      </c>
      <c r="O914" s="92" t="str">
        <f t="shared" si="321"/>
        <v/>
      </c>
      <c r="P914" s="13" t="b">
        <f t="shared" si="322"/>
        <v>0</v>
      </c>
      <c r="Q914" s="92" t="str">
        <f t="shared" si="323"/>
        <v/>
      </c>
      <c r="R914" s="92" t="b">
        <f t="shared" si="324"/>
        <v>0</v>
      </c>
      <c r="S914" s="94" t="e">
        <f t="shared" si="308"/>
        <v>#VALUE!</v>
      </c>
      <c r="T914" s="94" t="e">
        <f t="shared" si="309"/>
        <v>#VALUE!</v>
      </c>
      <c r="U914" s="94" t="e">
        <f t="shared" si="310"/>
        <v>#VALUE!</v>
      </c>
      <c r="V914" s="95" t="e">
        <f t="shared" si="311"/>
        <v>#VALUE!</v>
      </c>
      <c r="W914" s="95" t="e">
        <f t="shared" si="325"/>
        <v>#VALUE!</v>
      </c>
      <c r="X914" s="95" t="b">
        <f t="shared" si="329"/>
        <v>0</v>
      </c>
      <c r="Y914" s="76" t="str">
        <f t="shared" si="312"/>
        <v/>
      </c>
      <c r="Z914" s="94" t="e" cm="1">
        <f t="array" aca="1" ref="Z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AA914" s="94" t="str">
        <f t="shared" si="313"/>
        <v/>
      </c>
      <c r="AB914" s="96" t="b">
        <f t="shared" si="314"/>
        <v>0</v>
      </c>
      <c r="AC914" s="195">
        <f t="shared" si="326"/>
        <v>0</v>
      </c>
      <c r="AD914" s="195">
        <f>SUMIF($C$14:C913,C914,$AC$14:AC913)</f>
        <v>0</v>
      </c>
      <c r="AE914" s="15">
        <f t="shared" si="327"/>
        <v>10000</v>
      </c>
      <c r="AF914" s="195">
        <f t="shared" si="328"/>
        <v>0</v>
      </c>
    </row>
    <row r="915" spans="1:32" s="30" customFormat="1" x14ac:dyDescent="0.25">
      <c r="A915" s="19">
        <v>901</v>
      </c>
      <c r="B915" s="20"/>
      <c r="C915" s="123"/>
      <c r="D915" s="20"/>
      <c r="E915" s="20"/>
      <c r="F915" s="20"/>
      <c r="G915" s="140"/>
      <c r="H915" s="197">
        <f t="shared" si="315"/>
        <v>0</v>
      </c>
      <c r="I915" s="135" t="str">
        <f t="shared" si="316"/>
        <v/>
      </c>
      <c r="J915" s="92" t="b">
        <f t="shared" si="317"/>
        <v>0</v>
      </c>
      <c r="K915" s="92" t="str">
        <f t="shared" si="318"/>
        <v/>
      </c>
      <c r="L915" s="92" t="b">
        <f>IF(C915="",FALSE,IFERROR(NOT(MATCH(C915,'Anställda och korttidsarbete'!$C:$C,0)&gt;0),TRUE))</f>
        <v>0</v>
      </c>
      <c r="M915" s="92" t="str">
        <f t="shared" si="319"/>
        <v/>
      </c>
      <c r="N915" s="92" t="b">
        <f t="shared" si="320"/>
        <v>0</v>
      </c>
      <c r="O915" s="92" t="str">
        <f t="shared" si="321"/>
        <v/>
      </c>
      <c r="P915" s="13" t="b">
        <f t="shared" si="322"/>
        <v>0</v>
      </c>
      <c r="Q915" s="92" t="str">
        <f t="shared" si="323"/>
        <v/>
      </c>
      <c r="R915" s="92" t="b">
        <f t="shared" si="324"/>
        <v>0</v>
      </c>
      <c r="S915" s="94" t="e">
        <f t="shared" si="308"/>
        <v>#VALUE!</v>
      </c>
      <c r="T915" s="94" t="e">
        <f t="shared" si="309"/>
        <v>#VALUE!</v>
      </c>
      <c r="U915" s="94" t="e">
        <f t="shared" si="310"/>
        <v>#VALUE!</v>
      </c>
      <c r="V915" s="95" t="e">
        <f t="shared" si="311"/>
        <v>#VALUE!</v>
      </c>
      <c r="W915" s="95" t="e">
        <f t="shared" si="325"/>
        <v>#VALUE!</v>
      </c>
      <c r="X915" s="95" t="b">
        <f t="shared" si="329"/>
        <v>0</v>
      </c>
      <c r="Y915" s="76" t="str">
        <f t="shared" si="312"/>
        <v/>
      </c>
      <c r="Z915" s="94" t="e" cm="1">
        <f t="array" aca="1" ref="Z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AA915" s="94" t="str">
        <f t="shared" si="313"/>
        <v/>
      </c>
      <c r="AB915" s="96" t="b">
        <f t="shared" si="314"/>
        <v>0</v>
      </c>
      <c r="AC915" s="195">
        <f t="shared" si="326"/>
        <v>0</v>
      </c>
      <c r="AD915" s="195">
        <f>SUMIF($C$14:C914,C915,$AC$14:AC914)</f>
        <v>0</v>
      </c>
      <c r="AE915" s="15">
        <f t="shared" si="327"/>
        <v>10000</v>
      </c>
      <c r="AF915" s="195">
        <f t="shared" si="328"/>
        <v>0</v>
      </c>
    </row>
    <row r="916" spans="1:32" s="30" customFormat="1" x14ac:dyDescent="0.25">
      <c r="A916" s="19">
        <v>902</v>
      </c>
      <c r="B916" s="20"/>
      <c r="C916" s="123"/>
      <c r="D916" s="20"/>
      <c r="E916" s="20"/>
      <c r="F916" s="20"/>
      <c r="G916" s="140"/>
      <c r="H916" s="197">
        <f t="shared" si="315"/>
        <v>0</v>
      </c>
      <c r="I916" s="135" t="str">
        <f t="shared" si="316"/>
        <v/>
      </c>
      <c r="J916" s="92" t="b">
        <f t="shared" si="317"/>
        <v>0</v>
      </c>
      <c r="K916" s="92" t="str">
        <f t="shared" si="318"/>
        <v/>
      </c>
      <c r="L916" s="92" t="b">
        <f>IF(C916="",FALSE,IFERROR(NOT(MATCH(C916,'Anställda och korttidsarbete'!$C:$C,0)&gt;0),TRUE))</f>
        <v>0</v>
      </c>
      <c r="M916" s="92" t="str">
        <f t="shared" si="319"/>
        <v/>
      </c>
      <c r="N916" s="92" t="b">
        <f t="shared" si="320"/>
        <v>0</v>
      </c>
      <c r="O916" s="92" t="str">
        <f t="shared" si="321"/>
        <v/>
      </c>
      <c r="P916" s="13" t="b">
        <f t="shared" si="322"/>
        <v>0</v>
      </c>
      <c r="Q916" s="92" t="str">
        <f t="shared" si="323"/>
        <v/>
      </c>
      <c r="R916" s="92" t="b">
        <f t="shared" si="324"/>
        <v>0</v>
      </c>
      <c r="S916" s="94" t="e">
        <f t="shared" si="308"/>
        <v>#VALUE!</v>
      </c>
      <c r="T916" s="94" t="e">
        <f t="shared" si="309"/>
        <v>#VALUE!</v>
      </c>
      <c r="U916" s="94" t="e">
        <f t="shared" si="310"/>
        <v>#VALUE!</v>
      </c>
      <c r="V916" s="95" t="e">
        <f t="shared" si="311"/>
        <v>#VALUE!</v>
      </c>
      <c r="W916" s="95" t="e">
        <f t="shared" si="325"/>
        <v>#VALUE!</v>
      </c>
      <c r="X916" s="95" t="b">
        <f t="shared" si="329"/>
        <v>0</v>
      </c>
      <c r="Y916" s="76" t="str">
        <f t="shared" si="312"/>
        <v/>
      </c>
      <c r="Z916" s="94" t="e" cm="1">
        <f t="array" aca="1" ref="Z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AA916" s="94" t="str">
        <f t="shared" si="313"/>
        <v/>
      </c>
      <c r="AB916" s="96" t="b">
        <f t="shared" si="314"/>
        <v>0</v>
      </c>
      <c r="AC916" s="195">
        <f t="shared" si="326"/>
        <v>0</v>
      </c>
      <c r="AD916" s="195">
        <f>SUMIF($C$14:C915,C916,$AC$14:AC915)</f>
        <v>0</v>
      </c>
      <c r="AE916" s="15">
        <f t="shared" si="327"/>
        <v>10000</v>
      </c>
      <c r="AF916" s="195">
        <f t="shared" si="328"/>
        <v>0</v>
      </c>
    </row>
    <row r="917" spans="1:32" s="30" customFormat="1" x14ac:dyDescent="0.25">
      <c r="A917" s="19">
        <v>903</v>
      </c>
      <c r="B917" s="20"/>
      <c r="C917" s="123"/>
      <c r="D917" s="20"/>
      <c r="E917" s="20"/>
      <c r="F917" s="20"/>
      <c r="G917" s="140"/>
      <c r="H917" s="197">
        <f t="shared" si="315"/>
        <v>0</v>
      </c>
      <c r="I917" s="135" t="str">
        <f t="shared" si="316"/>
        <v/>
      </c>
      <c r="J917" s="92" t="b">
        <f t="shared" si="317"/>
        <v>0</v>
      </c>
      <c r="K917" s="92" t="str">
        <f t="shared" si="318"/>
        <v/>
      </c>
      <c r="L917" s="92" t="b">
        <f>IF(C917="",FALSE,IFERROR(NOT(MATCH(C917,'Anställda och korttidsarbete'!$C:$C,0)&gt;0),TRUE))</f>
        <v>0</v>
      </c>
      <c r="M917" s="92" t="str">
        <f t="shared" si="319"/>
        <v/>
      </c>
      <c r="N917" s="92" t="b">
        <f t="shared" si="320"/>
        <v>0</v>
      </c>
      <c r="O917" s="92" t="str">
        <f t="shared" si="321"/>
        <v/>
      </c>
      <c r="P917" s="13" t="b">
        <f t="shared" si="322"/>
        <v>0</v>
      </c>
      <c r="Q917" s="92" t="str">
        <f t="shared" si="323"/>
        <v/>
      </c>
      <c r="R917" s="92" t="b">
        <f t="shared" si="324"/>
        <v>0</v>
      </c>
      <c r="S917" s="94" t="e">
        <f t="shared" si="308"/>
        <v>#VALUE!</v>
      </c>
      <c r="T917" s="94" t="e">
        <f t="shared" si="309"/>
        <v>#VALUE!</v>
      </c>
      <c r="U917" s="94" t="e">
        <f t="shared" si="310"/>
        <v>#VALUE!</v>
      </c>
      <c r="V917" s="95" t="e">
        <f t="shared" si="311"/>
        <v>#VALUE!</v>
      </c>
      <c r="W917" s="95" t="e">
        <f t="shared" si="325"/>
        <v>#VALUE!</v>
      </c>
      <c r="X917" s="95" t="b">
        <f t="shared" si="329"/>
        <v>0</v>
      </c>
      <c r="Y917" s="76" t="str">
        <f t="shared" si="312"/>
        <v/>
      </c>
      <c r="Z917" s="94" t="e" cm="1">
        <f t="array" aca="1" ref="Z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AA917" s="94" t="str">
        <f t="shared" si="313"/>
        <v/>
      </c>
      <c r="AB917" s="96" t="b">
        <f t="shared" si="314"/>
        <v>0</v>
      </c>
      <c r="AC917" s="195">
        <f t="shared" si="326"/>
        <v>0</v>
      </c>
      <c r="AD917" s="195">
        <f>SUMIF($C$14:C916,C917,$AC$14:AC916)</f>
        <v>0</v>
      </c>
      <c r="AE917" s="15">
        <f t="shared" si="327"/>
        <v>10000</v>
      </c>
      <c r="AF917" s="195">
        <f t="shared" si="328"/>
        <v>0</v>
      </c>
    </row>
    <row r="918" spans="1:32" s="30" customFormat="1" x14ac:dyDescent="0.25">
      <c r="A918" s="19">
        <v>904</v>
      </c>
      <c r="B918" s="20"/>
      <c r="C918" s="123"/>
      <c r="D918" s="20"/>
      <c r="E918" s="20"/>
      <c r="F918" s="20"/>
      <c r="G918" s="140"/>
      <c r="H918" s="197">
        <f t="shared" si="315"/>
        <v>0</v>
      </c>
      <c r="I918" s="135" t="str">
        <f t="shared" si="316"/>
        <v/>
      </c>
      <c r="J918" s="92" t="b">
        <f t="shared" si="317"/>
        <v>0</v>
      </c>
      <c r="K918" s="92" t="str">
        <f t="shared" si="318"/>
        <v/>
      </c>
      <c r="L918" s="92" t="b">
        <f>IF(C918="",FALSE,IFERROR(NOT(MATCH(C918,'Anställda och korttidsarbete'!$C:$C,0)&gt;0),TRUE))</f>
        <v>0</v>
      </c>
      <c r="M918" s="92" t="str">
        <f t="shared" si="319"/>
        <v/>
      </c>
      <c r="N918" s="92" t="b">
        <f t="shared" si="320"/>
        <v>0</v>
      </c>
      <c r="O918" s="92" t="str">
        <f t="shared" si="321"/>
        <v/>
      </c>
      <c r="P918" s="13" t="b">
        <f t="shared" si="322"/>
        <v>0</v>
      </c>
      <c r="Q918" s="92" t="str">
        <f t="shared" si="323"/>
        <v/>
      </c>
      <c r="R918" s="92" t="b">
        <f t="shared" si="324"/>
        <v>0</v>
      </c>
      <c r="S918" s="94" t="e">
        <f t="shared" si="308"/>
        <v>#VALUE!</v>
      </c>
      <c r="T918" s="94" t="e">
        <f t="shared" si="309"/>
        <v>#VALUE!</v>
      </c>
      <c r="U918" s="94" t="e">
        <f t="shared" si="310"/>
        <v>#VALUE!</v>
      </c>
      <c r="V918" s="95" t="e">
        <f t="shared" si="311"/>
        <v>#VALUE!</v>
      </c>
      <c r="W918" s="95" t="e">
        <f t="shared" si="325"/>
        <v>#VALUE!</v>
      </c>
      <c r="X918" s="95" t="b">
        <f t="shared" si="329"/>
        <v>0</v>
      </c>
      <c r="Y918" s="76" t="str">
        <f t="shared" si="312"/>
        <v/>
      </c>
      <c r="Z918" s="94" t="e" cm="1">
        <f t="array" aca="1" ref="Z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AA918" s="94" t="str">
        <f t="shared" si="313"/>
        <v/>
      </c>
      <c r="AB918" s="96" t="b">
        <f t="shared" si="314"/>
        <v>0</v>
      </c>
      <c r="AC918" s="195">
        <f t="shared" si="326"/>
        <v>0</v>
      </c>
      <c r="AD918" s="195">
        <f>SUMIF($C$14:C917,C918,$AC$14:AC917)</f>
        <v>0</v>
      </c>
      <c r="AE918" s="15">
        <f t="shared" si="327"/>
        <v>10000</v>
      </c>
      <c r="AF918" s="195">
        <f t="shared" si="328"/>
        <v>0</v>
      </c>
    </row>
    <row r="919" spans="1:32" s="30" customFormat="1" x14ac:dyDescent="0.25">
      <c r="A919" s="19">
        <v>905</v>
      </c>
      <c r="B919" s="20"/>
      <c r="C919" s="123"/>
      <c r="D919" s="20"/>
      <c r="E919" s="20"/>
      <c r="F919" s="20"/>
      <c r="G919" s="140"/>
      <c r="H919" s="197">
        <f t="shared" si="315"/>
        <v>0</v>
      </c>
      <c r="I919" s="135" t="str">
        <f t="shared" si="316"/>
        <v/>
      </c>
      <c r="J919" s="92" t="b">
        <f t="shared" si="317"/>
        <v>0</v>
      </c>
      <c r="K919" s="92" t="str">
        <f t="shared" si="318"/>
        <v/>
      </c>
      <c r="L919" s="92" t="b">
        <f>IF(C919="",FALSE,IFERROR(NOT(MATCH(C919,'Anställda och korttidsarbete'!$C:$C,0)&gt;0),TRUE))</f>
        <v>0</v>
      </c>
      <c r="M919" s="92" t="str">
        <f t="shared" si="319"/>
        <v/>
      </c>
      <c r="N919" s="92" t="b">
        <f t="shared" si="320"/>
        <v>0</v>
      </c>
      <c r="O919" s="92" t="str">
        <f t="shared" si="321"/>
        <v/>
      </c>
      <c r="P919" s="13" t="b">
        <f t="shared" si="322"/>
        <v>0</v>
      </c>
      <c r="Q919" s="92" t="str">
        <f t="shared" si="323"/>
        <v/>
      </c>
      <c r="R919" s="92" t="b">
        <f t="shared" si="324"/>
        <v>0</v>
      </c>
      <c r="S919" s="94" t="e">
        <f t="shared" si="308"/>
        <v>#VALUE!</v>
      </c>
      <c r="T919" s="94" t="e">
        <f t="shared" si="309"/>
        <v>#VALUE!</v>
      </c>
      <c r="U919" s="94" t="e">
        <f t="shared" si="310"/>
        <v>#VALUE!</v>
      </c>
      <c r="V919" s="95" t="e">
        <f t="shared" si="311"/>
        <v>#VALUE!</v>
      </c>
      <c r="W919" s="95" t="e">
        <f t="shared" si="325"/>
        <v>#VALUE!</v>
      </c>
      <c r="X919" s="95" t="b">
        <f t="shared" si="329"/>
        <v>0</v>
      </c>
      <c r="Y919" s="76" t="str">
        <f t="shared" si="312"/>
        <v/>
      </c>
      <c r="Z919" s="94" t="e" cm="1">
        <f t="array" aca="1" ref="Z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AA919" s="94" t="str">
        <f t="shared" si="313"/>
        <v/>
      </c>
      <c r="AB919" s="96" t="b">
        <f t="shared" si="314"/>
        <v>0</v>
      </c>
      <c r="AC919" s="195">
        <f t="shared" si="326"/>
        <v>0</v>
      </c>
      <c r="AD919" s="195">
        <f>SUMIF($C$14:C918,C919,$AC$14:AC918)</f>
        <v>0</v>
      </c>
      <c r="AE919" s="15">
        <f t="shared" si="327"/>
        <v>10000</v>
      </c>
      <c r="AF919" s="195">
        <f t="shared" si="328"/>
        <v>0</v>
      </c>
    </row>
    <row r="920" spans="1:32" s="30" customFormat="1" x14ac:dyDescent="0.25">
      <c r="A920" s="19">
        <v>906</v>
      </c>
      <c r="B920" s="20"/>
      <c r="C920" s="123"/>
      <c r="D920" s="20"/>
      <c r="E920" s="20"/>
      <c r="F920" s="20"/>
      <c r="G920" s="140"/>
      <c r="H920" s="197">
        <f t="shared" si="315"/>
        <v>0</v>
      </c>
      <c r="I920" s="135" t="str">
        <f t="shared" si="316"/>
        <v/>
      </c>
      <c r="J920" s="92" t="b">
        <f t="shared" si="317"/>
        <v>0</v>
      </c>
      <c r="K920" s="92" t="str">
        <f t="shared" si="318"/>
        <v/>
      </c>
      <c r="L920" s="92" t="b">
        <f>IF(C920="",FALSE,IFERROR(NOT(MATCH(C920,'Anställda och korttidsarbete'!$C:$C,0)&gt;0),TRUE))</f>
        <v>0</v>
      </c>
      <c r="M920" s="92" t="str">
        <f t="shared" si="319"/>
        <v/>
      </c>
      <c r="N920" s="92" t="b">
        <f t="shared" si="320"/>
        <v>0</v>
      </c>
      <c r="O920" s="92" t="str">
        <f t="shared" si="321"/>
        <v/>
      </c>
      <c r="P920" s="13" t="b">
        <f t="shared" si="322"/>
        <v>0</v>
      </c>
      <c r="Q920" s="92" t="str">
        <f t="shared" si="323"/>
        <v/>
      </c>
      <c r="R920" s="92" t="b">
        <f t="shared" si="324"/>
        <v>0</v>
      </c>
      <c r="S920" s="94" t="e">
        <f t="shared" si="308"/>
        <v>#VALUE!</v>
      </c>
      <c r="T920" s="94" t="e">
        <f t="shared" si="309"/>
        <v>#VALUE!</v>
      </c>
      <c r="U920" s="94" t="e">
        <f t="shared" si="310"/>
        <v>#VALUE!</v>
      </c>
      <c r="V920" s="95" t="e">
        <f t="shared" si="311"/>
        <v>#VALUE!</v>
      </c>
      <c r="W920" s="95" t="e">
        <f t="shared" si="325"/>
        <v>#VALUE!</v>
      </c>
      <c r="X920" s="95" t="b">
        <f t="shared" si="329"/>
        <v>0</v>
      </c>
      <c r="Y920" s="76" t="str">
        <f t="shared" si="312"/>
        <v/>
      </c>
      <c r="Z920" s="94" t="e" cm="1">
        <f t="array" aca="1" ref="Z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AA920" s="94" t="str">
        <f t="shared" si="313"/>
        <v/>
      </c>
      <c r="AB920" s="96" t="b">
        <f t="shared" si="314"/>
        <v>0</v>
      </c>
      <c r="AC920" s="195">
        <f t="shared" si="326"/>
        <v>0</v>
      </c>
      <c r="AD920" s="195">
        <f>SUMIF($C$14:C919,C920,$AC$14:AC919)</f>
        <v>0</v>
      </c>
      <c r="AE920" s="15">
        <f t="shared" si="327"/>
        <v>10000</v>
      </c>
      <c r="AF920" s="195">
        <f t="shared" si="328"/>
        <v>0</v>
      </c>
    </row>
    <row r="921" spans="1:32" s="30" customFormat="1" x14ac:dyDescent="0.25">
      <c r="A921" s="19">
        <v>907</v>
      </c>
      <c r="B921" s="20"/>
      <c r="C921" s="123"/>
      <c r="D921" s="20"/>
      <c r="E921" s="20"/>
      <c r="F921" s="20"/>
      <c r="G921" s="140"/>
      <c r="H921" s="197">
        <f t="shared" si="315"/>
        <v>0</v>
      </c>
      <c r="I921" s="135" t="str">
        <f t="shared" si="316"/>
        <v/>
      </c>
      <c r="J921" s="92" t="b">
        <f t="shared" si="317"/>
        <v>0</v>
      </c>
      <c r="K921" s="92" t="str">
        <f t="shared" si="318"/>
        <v/>
      </c>
      <c r="L921" s="92" t="b">
        <f>IF(C921="",FALSE,IFERROR(NOT(MATCH(C921,'Anställda och korttidsarbete'!$C:$C,0)&gt;0),TRUE))</f>
        <v>0</v>
      </c>
      <c r="M921" s="92" t="str">
        <f t="shared" si="319"/>
        <v/>
      </c>
      <c r="N921" s="92" t="b">
        <f t="shared" si="320"/>
        <v>0</v>
      </c>
      <c r="O921" s="92" t="str">
        <f t="shared" si="321"/>
        <v/>
      </c>
      <c r="P921" s="13" t="b">
        <f t="shared" si="322"/>
        <v>0</v>
      </c>
      <c r="Q921" s="92" t="str">
        <f t="shared" si="323"/>
        <v/>
      </c>
      <c r="R921" s="92" t="b">
        <f t="shared" si="324"/>
        <v>0</v>
      </c>
      <c r="S921" s="94" t="e">
        <f t="shared" si="308"/>
        <v>#VALUE!</v>
      </c>
      <c r="T921" s="94" t="e">
        <f t="shared" si="309"/>
        <v>#VALUE!</v>
      </c>
      <c r="U921" s="94" t="e">
        <f t="shared" si="310"/>
        <v>#VALUE!</v>
      </c>
      <c r="V921" s="95" t="e">
        <f t="shared" si="311"/>
        <v>#VALUE!</v>
      </c>
      <c r="W921" s="95" t="e">
        <f t="shared" si="325"/>
        <v>#VALUE!</v>
      </c>
      <c r="X921" s="95" t="b">
        <f t="shared" si="329"/>
        <v>0</v>
      </c>
      <c r="Y921" s="76" t="str">
        <f t="shared" si="312"/>
        <v/>
      </c>
      <c r="Z921" s="94" t="e" cm="1">
        <f t="array" aca="1" ref="Z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AA921" s="94" t="str">
        <f t="shared" si="313"/>
        <v/>
      </c>
      <c r="AB921" s="96" t="b">
        <f t="shared" si="314"/>
        <v>0</v>
      </c>
      <c r="AC921" s="195">
        <f t="shared" si="326"/>
        <v>0</v>
      </c>
      <c r="AD921" s="195">
        <f>SUMIF($C$14:C920,C921,$AC$14:AC920)</f>
        <v>0</v>
      </c>
      <c r="AE921" s="15">
        <f t="shared" si="327"/>
        <v>10000</v>
      </c>
      <c r="AF921" s="195">
        <f t="shared" si="328"/>
        <v>0</v>
      </c>
    </row>
    <row r="922" spans="1:32" s="30" customFormat="1" x14ac:dyDescent="0.25">
      <c r="A922" s="19">
        <v>908</v>
      </c>
      <c r="B922" s="20"/>
      <c r="C922" s="123"/>
      <c r="D922" s="20"/>
      <c r="E922" s="20"/>
      <c r="F922" s="20"/>
      <c r="G922" s="140"/>
      <c r="H922" s="197">
        <f t="shared" si="315"/>
        <v>0</v>
      </c>
      <c r="I922" s="135" t="str">
        <f t="shared" si="316"/>
        <v/>
      </c>
      <c r="J922" s="92" t="b">
        <f t="shared" si="317"/>
        <v>0</v>
      </c>
      <c r="K922" s="92" t="str">
        <f t="shared" si="318"/>
        <v/>
      </c>
      <c r="L922" s="92" t="b">
        <f>IF(C922="",FALSE,IFERROR(NOT(MATCH(C922,'Anställda och korttidsarbete'!$C:$C,0)&gt;0),TRUE))</f>
        <v>0</v>
      </c>
      <c r="M922" s="92" t="str">
        <f t="shared" si="319"/>
        <v/>
      </c>
      <c r="N922" s="92" t="b">
        <f t="shared" si="320"/>
        <v>0</v>
      </c>
      <c r="O922" s="92" t="str">
        <f t="shared" si="321"/>
        <v/>
      </c>
      <c r="P922" s="13" t="b">
        <f t="shared" si="322"/>
        <v>0</v>
      </c>
      <c r="Q922" s="92" t="str">
        <f t="shared" si="323"/>
        <v/>
      </c>
      <c r="R922" s="92" t="b">
        <f t="shared" si="324"/>
        <v>0</v>
      </c>
      <c r="S922" s="94" t="e">
        <f t="shared" si="308"/>
        <v>#VALUE!</v>
      </c>
      <c r="T922" s="94" t="e">
        <f t="shared" si="309"/>
        <v>#VALUE!</v>
      </c>
      <c r="U922" s="94" t="e">
        <f t="shared" si="310"/>
        <v>#VALUE!</v>
      </c>
      <c r="V922" s="95" t="e">
        <f t="shared" si="311"/>
        <v>#VALUE!</v>
      </c>
      <c r="W922" s="95" t="e">
        <f t="shared" si="325"/>
        <v>#VALUE!</v>
      </c>
      <c r="X922" s="95" t="b">
        <f t="shared" si="329"/>
        <v>0</v>
      </c>
      <c r="Y922" s="76" t="str">
        <f t="shared" si="312"/>
        <v/>
      </c>
      <c r="Z922" s="94" t="e" cm="1">
        <f t="array" aca="1" ref="Z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AA922" s="94" t="str">
        <f t="shared" si="313"/>
        <v/>
      </c>
      <c r="AB922" s="96" t="b">
        <f t="shared" si="314"/>
        <v>0</v>
      </c>
      <c r="AC922" s="195">
        <f t="shared" si="326"/>
        <v>0</v>
      </c>
      <c r="AD922" s="195">
        <f>SUMIF($C$14:C921,C922,$AC$14:AC921)</f>
        <v>0</v>
      </c>
      <c r="AE922" s="15">
        <f t="shared" si="327"/>
        <v>10000</v>
      </c>
      <c r="AF922" s="195">
        <f t="shared" si="328"/>
        <v>0</v>
      </c>
    </row>
    <row r="923" spans="1:32" s="30" customFormat="1" x14ac:dyDescent="0.25">
      <c r="A923" s="19">
        <v>909</v>
      </c>
      <c r="B923" s="20"/>
      <c r="C923" s="123"/>
      <c r="D923" s="20"/>
      <c r="E923" s="20"/>
      <c r="F923" s="20"/>
      <c r="G923" s="140"/>
      <c r="H923" s="197">
        <f t="shared" si="315"/>
        <v>0</v>
      </c>
      <c r="I923" s="135" t="str">
        <f t="shared" si="316"/>
        <v/>
      </c>
      <c r="J923" s="92" t="b">
        <f t="shared" si="317"/>
        <v>0</v>
      </c>
      <c r="K923" s="92" t="str">
        <f t="shared" si="318"/>
        <v/>
      </c>
      <c r="L923" s="92" t="b">
        <f>IF(C923="",FALSE,IFERROR(NOT(MATCH(C923,'Anställda och korttidsarbete'!$C:$C,0)&gt;0),TRUE))</f>
        <v>0</v>
      </c>
      <c r="M923" s="92" t="str">
        <f t="shared" si="319"/>
        <v/>
      </c>
      <c r="N923" s="92" t="b">
        <f t="shared" si="320"/>
        <v>0</v>
      </c>
      <c r="O923" s="92" t="str">
        <f t="shared" si="321"/>
        <v/>
      </c>
      <c r="P923" s="13" t="b">
        <f t="shared" si="322"/>
        <v>0</v>
      </c>
      <c r="Q923" s="92" t="str">
        <f t="shared" si="323"/>
        <v/>
      </c>
      <c r="R923" s="92" t="b">
        <f t="shared" si="324"/>
        <v>0</v>
      </c>
      <c r="S923" s="94" t="e">
        <f t="shared" si="308"/>
        <v>#VALUE!</v>
      </c>
      <c r="T923" s="94" t="e">
        <f t="shared" si="309"/>
        <v>#VALUE!</v>
      </c>
      <c r="U923" s="94" t="e">
        <f t="shared" si="310"/>
        <v>#VALUE!</v>
      </c>
      <c r="V923" s="95" t="e">
        <f t="shared" si="311"/>
        <v>#VALUE!</v>
      </c>
      <c r="W923" s="95" t="e">
        <f t="shared" si="325"/>
        <v>#VALUE!</v>
      </c>
      <c r="X923" s="95" t="b">
        <f t="shared" si="329"/>
        <v>0</v>
      </c>
      <c r="Y923" s="76" t="str">
        <f t="shared" si="312"/>
        <v/>
      </c>
      <c r="Z923" s="94" t="e" cm="1">
        <f t="array" aca="1" ref="Z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AA923" s="94" t="str">
        <f t="shared" si="313"/>
        <v/>
      </c>
      <c r="AB923" s="96" t="b">
        <f t="shared" si="314"/>
        <v>0</v>
      </c>
      <c r="AC923" s="195">
        <f t="shared" si="326"/>
        <v>0</v>
      </c>
      <c r="AD923" s="195">
        <f>SUMIF($C$14:C922,C923,$AC$14:AC922)</f>
        <v>0</v>
      </c>
      <c r="AE923" s="15">
        <f t="shared" si="327"/>
        <v>10000</v>
      </c>
      <c r="AF923" s="195">
        <f t="shared" si="328"/>
        <v>0</v>
      </c>
    </row>
    <row r="924" spans="1:32" s="30" customFormat="1" x14ac:dyDescent="0.25">
      <c r="A924" s="19">
        <v>910</v>
      </c>
      <c r="B924" s="20"/>
      <c r="C924" s="123"/>
      <c r="D924" s="20"/>
      <c r="E924" s="20"/>
      <c r="F924" s="20"/>
      <c r="G924" s="140"/>
      <c r="H924" s="197">
        <f t="shared" si="315"/>
        <v>0</v>
      </c>
      <c r="I924" s="135" t="str">
        <f t="shared" si="316"/>
        <v/>
      </c>
      <c r="J924" s="92" t="b">
        <f t="shared" si="317"/>
        <v>0</v>
      </c>
      <c r="K924" s="92" t="str">
        <f t="shared" si="318"/>
        <v/>
      </c>
      <c r="L924" s="92" t="b">
        <f>IF(C924="",FALSE,IFERROR(NOT(MATCH(C924,'Anställda och korttidsarbete'!$C:$C,0)&gt;0),TRUE))</f>
        <v>0</v>
      </c>
      <c r="M924" s="92" t="str">
        <f t="shared" si="319"/>
        <v/>
      </c>
      <c r="N924" s="92" t="b">
        <f t="shared" si="320"/>
        <v>0</v>
      </c>
      <c r="O924" s="92" t="str">
        <f t="shared" si="321"/>
        <v/>
      </c>
      <c r="P924" s="13" t="b">
        <f t="shared" si="322"/>
        <v>0</v>
      </c>
      <c r="Q924" s="92" t="str">
        <f t="shared" si="323"/>
        <v/>
      </c>
      <c r="R924" s="92" t="b">
        <f t="shared" si="324"/>
        <v>0</v>
      </c>
      <c r="S924" s="94" t="e">
        <f t="shared" si="308"/>
        <v>#VALUE!</v>
      </c>
      <c r="T924" s="94" t="e">
        <f t="shared" si="309"/>
        <v>#VALUE!</v>
      </c>
      <c r="U924" s="94" t="e">
        <f t="shared" si="310"/>
        <v>#VALUE!</v>
      </c>
      <c r="V924" s="95" t="e">
        <f t="shared" si="311"/>
        <v>#VALUE!</v>
      </c>
      <c r="W924" s="95" t="e">
        <f t="shared" si="325"/>
        <v>#VALUE!</v>
      </c>
      <c r="X924" s="95" t="b">
        <f t="shared" si="329"/>
        <v>0</v>
      </c>
      <c r="Y924" s="76" t="str">
        <f t="shared" si="312"/>
        <v/>
      </c>
      <c r="Z924" s="94" t="e" cm="1">
        <f t="array" aca="1" ref="Z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AA924" s="94" t="str">
        <f t="shared" si="313"/>
        <v/>
      </c>
      <c r="AB924" s="96" t="b">
        <f t="shared" si="314"/>
        <v>0</v>
      </c>
      <c r="AC924" s="195">
        <f t="shared" si="326"/>
        <v>0</v>
      </c>
      <c r="AD924" s="195">
        <f>SUMIF($C$14:C923,C924,$AC$14:AC923)</f>
        <v>0</v>
      </c>
      <c r="AE924" s="15">
        <f t="shared" si="327"/>
        <v>10000</v>
      </c>
      <c r="AF924" s="195">
        <f t="shared" si="328"/>
        <v>0</v>
      </c>
    </row>
    <row r="925" spans="1:32" s="30" customFormat="1" x14ac:dyDescent="0.25">
      <c r="A925" s="19">
        <v>911</v>
      </c>
      <c r="B925" s="20"/>
      <c r="C925" s="123"/>
      <c r="D925" s="20"/>
      <c r="E925" s="20"/>
      <c r="F925" s="20"/>
      <c r="G925" s="140"/>
      <c r="H925" s="197">
        <f t="shared" si="315"/>
        <v>0</v>
      </c>
      <c r="I925" s="135" t="str">
        <f t="shared" si="316"/>
        <v/>
      </c>
      <c r="J925" s="92" t="b">
        <f t="shared" si="317"/>
        <v>0</v>
      </c>
      <c r="K925" s="92" t="str">
        <f t="shared" si="318"/>
        <v/>
      </c>
      <c r="L925" s="92" t="b">
        <f>IF(C925="",FALSE,IFERROR(NOT(MATCH(C925,'Anställda och korttidsarbete'!$C:$C,0)&gt;0),TRUE))</f>
        <v>0</v>
      </c>
      <c r="M925" s="92" t="str">
        <f t="shared" si="319"/>
        <v/>
      </c>
      <c r="N925" s="92" t="b">
        <f t="shared" si="320"/>
        <v>0</v>
      </c>
      <c r="O925" s="92" t="str">
        <f t="shared" si="321"/>
        <v/>
      </c>
      <c r="P925" s="13" t="b">
        <f t="shared" si="322"/>
        <v>0</v>
      </c>
      <c r="Q925" s="92" t="str">
        <f t="shared" si="323"/>
        <v/>
      </c>
      <c r="R925" s="92" t="b">
        <f t="shared" si="324"/>
        <v>0</v>
      </c>
      <c r="S925" s="94" t="e">
        <f t="shared" si="308"/>
        <v>#VALUE!</v>
      </c>
      <c r="T925" s="94" t="e">
        <f t="shared" si="309"/>
        <v>#VALUE!</v>
      </c>
      <c r="U925" s="94" t="e">
        <f t="shared" si="310"/>
        <v>#VALUE!</v>
      </c>
      <c r="V925" s="95" t="e">
        <f t="shared" si="311"/>
        <v>#VALUE!</v>
      </c>
      <c r="W925" s="95" t="e">
        <f t="shared" si="325"/>
        <v>#VALUE!</v>
      </c>
      <c r="X925" s="95" t="b">
        <f t="shared" si="329"/>
        <v>0</v>
      </c>
      <c r="Y925" s="76" t="str">
        <f t="shared" si="312"/>
        <v/>
      </c>
      <c r="Z925" s="94" t="e" cm="1">
        <f t="array" aca="1" ref="Z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AA925" s="94" t="str">
        <f t="shared" si="313"/>
        <v/>
      </c>
      <c r="AB925" s="96" t="b">
        <f t="shared" si="314"/>
        <v>0</v>
      </c>
      <c r="AC925" s="195">
        <f t="shared" si="326"/>
        <v>0</v>
      </c>
      <c r="AD925" s="195">
        <f>SUMIF($C$14:C924,C925,$AC$14:AC924)</f>
        <v>0</v>
      </c>
      <c r="AE925" s="15">
        <f t="shared" si="327"/>
        <v>10000</v>
      </c>
      <c r="AF925" s="195">
        <f t="shared" si="328"/>
        <v>0</v>
      </c>
    </row>
    <row r="926" spans="1:32" s="30" customFormat="1" x14ac:dyDescent="0.25">
      <c r="A926" s="19">
        <v>912</v>
      </c>
      <c r="B926" s="20"/>
      <c r="C926" s="123"/>
      <c r="D926" s="20"/>
      <c r="E926" s="20"/>
      <c r="F926" s="20"/>
      <c r="G926" s="140"/>
      <c r="H926" s="197">
        <f t="shared" si="315"/>
        <v>0</v>
      </c>
      <c r="I926" s="135" t="str">
        <f t="shared" si="316"/>
        <v/>
      </c>
      <c r="J926" s="92" t="b">
        <f t="shared" si="317"/>
        <v>0</v>
      </c>
      <c r="K926" s="92" t="str">
        <f t="shared" si="318"/>
        <v/>
      </c>
      <c r="L926" s="92" t="b">
        <f>IF(C926="",FALSE,IFERROR(NOT(MATCH(C926,'Anställda och korttidsarbete'!$C:$C,0)&gt;0),TRUE))</f>
        <v>0</v>
      </c>
      <c r="M926" s="92" t="str">
        <f t="shared" si="319"/>
        <v/>
      </c>
      <c r="N926" s="92" t="b">
        <f t="shared" si="320"/>
        <v>0</v>
      </c>
      <c r="O926" s="92" t="str">
        <f t="shared" si="321"/>
        <v/>
      </c>
      <c r="P926" s="13" t="b">
        <f t="shared" si="322"/>
        <v>0</v>
      </c>
      <c r="Q926" s="92" t="str">
        <f t="shared" si="323"/>
        <v/>
      </c>
      <c r="R926" s="92" t="b">
        <f t="shared" si="324"/>
        <v>0</v>
      </c>
      <c r="S926" s="94" t="e">
        <f t="shared" si="308"/>
        <v>#VALUE!</v>
      </c>
      <c r="T926" s="94" t="e">
        <f t="shared" si="309"/>
        <v>#VALUE!</v>
      </c>
      <c r="U926" s="94" t="e">
        <f t="shared" si="310"/>
        <v>#VALUE!</v>
      </c>
      <c r="V926" s="95" t="e">
        <f t="shared" si="311"/>
        <v>#VALUE!</v>
      </c>
      <c r="W926" s="95" t="e">
        <f t="shared" si="325"/>
        <v>#VALUE!</v>
      </c>
      <c r="X926" s="95" t="b">
        <f t="shared" si="329"/>
        <v>0</v>
      </c>
      <c r="Y926" s="76" t="str">
        <f t="shared" si="312"/>
        <v/>
      </c>
      <c r="Z926" s="94" t="e" cm="1">
        <f t="array" aca="1" ref="Z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AA926" s="94" t="str">
        <f t="shared" si="313"/>
        <v/>
      </c>
      <c r="AB926" s="96" t="b">
        <f t="shared" si="314"/>
        <v>0</v>
      </c>
      <c r="AC926" s="195">
        <f t="shared" si="326"/>
        <v>0</v>
      </c>
      <c r="AD926" s="195">
        <f>SUMIF($C$14:C925,C926,$AC$14:AC925)</f>
        <v>0</v>
      </c>
      <c r="AE926" s="15">
        <f t="shared" si="327"/>
        <v>10000</v>
      </c>
      <c r="AF926" s="195">
        <f t="shared" si="328"/>
        <v>0</v>
      </c>
    </row>
    <row r="927" spans="1:32" s="30" customFormat="1" x14ac:dyDescent="0.25">
      <c r="A927" s="19">
        <v>913</v>
      </c>
      <c r="B927" s="20"/>
      <c r="C927" s="123"/>
      <c r="D927" s="20"/>
      <c r="E927" s="20"/>
      <c r="F927" s="20"/>
      <c r="G927" s="140"/>
      <c r="H927" s="197">
        <f t="shared" si="315"/>
        <v>0</v>
      </c>
      <c r="I927" s="135" t="str">
        <f t="shared" si="316"/>
        <v/>
      </c>
      <c r="J927" s="92" t="b">
        <f t="shared" si="317"/>
        <v>0</v>
      </c>
      <c r="K927" s="92" t="str">
        <f t="shared" si="318"/>
        <v/>
      </c>
      <c r="L927" s="92" t="b">
        <f>IF(C927="",FALSE,IFERROR(NOT(MATCH(C927,'Anställda och korttidsarbete'!$C:$C,0)&gt;0),TRUE))</f>
        <v>0</v>
      </c>
      <c r="M927" s="92" t="str">
        <f t="shared" si="319"/>
        <v/>
      </c>
      <c r="N927" s="92" t="b">
        <f t="shared" si="320"/>
        <v>0</v>
      </c>
      <c r="O927" s="92" t="str">
        <f t="shared" si="321"/>
        <v/>
      </c>
      <c r="P927" s="13" t="b">
        <f t="shared" si="322"/>
        <v>0</v>
      </c>
      <c r="Q927" s="92" t="str">
        <f t="shared" si="323"/>
        <v/>
      </c>
      <c r="R927" s="92" t="b">
        <f t="shared" si="324"/>
        <v>0</v>
      </c>
      <c r="S927" s="94" t="e">
        <f t="shared" si="308"/>
        <v>#VALUE!</v>
      </c>
      <c r="T927" s="94" t="e">
        <f t="shared" si="309"/>
        <v>#VALUE!</v>
      </c>
      <c r="U927" s="94" t="e">
        <f t="shared" si="310"/>
        <v>#VALUE!</v>
      </c>
      <c r="V927" s="95" t="e">
        <f t="shared" si="311"/>
        <v>#VALUE!</v>
      </c>
      <c r="W927" s="95" t="e">
        <f t="shared" si="325"/>
        <v>#VALUE!</v>
      </c>
      <c r="X927" s="95" t="b">
        <f t="shared" si="329"/>
        <v>0</v>
      </c>
      <c r="Y927" s="76" t="str">
        <f t="shared" si="312"/>
        <v/>
      </c>
      <c r="Z927" s="94" t="e" cm="1">
        <f t="array" aca="1" ref="Z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AA927" s="94" t="str">
        <f t="shared" si="313"/>
        <v/>
      </c>
      <c r="AB927" s="96" t="b">
        <f t="shared" si="314"/>
        <v>0</v>
      </c>
      <c r="AC927" s="195">
        <f t="shared" si="326"/>
        <v>0</v>
      </c>
      <c r="AD927" s="195">
        <f>SUMIF($C$14:C926,C927,$AC$14:AC926)</f>
        <v>0</v>
      </c>
      <c r="AE927" s="15">
        <f t="shared" si="327"/>
        <v>10000</v>
      </c>
      <c r="AF927" s="195">
        <f t="shared" si="328"/>
        <v>0</v>
      </c>
    </row>
    <row r="928" spans="1:32" s="30" customFormat="1" x14ac:dyDescent="0.25">
      <c r="A928" s="19">
        <v>914</v>
      </c>
      <c r="B928" s="20"/>
      <c r="C928" s="123"/>
      <c r="D928" s="20"/>
      <c r="E928" s="20"/>
      <c r="F928" s="20"/>
      <c r="G928" s="140"/>
      <c r="H928" s="197">
        <f t="shared" si="315"/>
        <v>0</v>
      </c>
      <c r="I928" s="135" t="str">
        <f t="shared" si="316"/>
        <v/>
      </c>
      <c r="J928" s="92" t="b">
        <f t="shared" si="317"/>
        <v>0</v>
      </c>
      <c r="K928" s="92" t="str">
        <f t="shared" si="318"/>
        <v/>
      </c>
      <c r="L928" s="92" t="b">
        <f>IF(C928="",FALSE,IFERROR(NOT(MATCH(C928,'Anställda och korttidsarbete'!$C:$C,0)&gt;0),TRUE))</f>
        <v>0</v>
      </c>
      <c r="M928" s="92" t="str">
        <f t="shared" si="319"/>
        <v/>
      </c>
      <c r="N928" s="92" t="b">
        <f t="shared" si="320"/>
        <v>0</v>
      </c>
      <c r="O928" s="92" t="str">
        <f t="shared" si="321"/>
        <v/>
      </c>
      <c r="P928" s="13" t="b">
        <f t="shared" si="322"/>
        <v>0</v>
      </c>
      <c r="Q928" s="92" t="str">
        <f t="shared" si="323"/>
        <v/>
      </c>
      <c r="R928" s="92" t="b">
        <f t="shared" si="324"/>
        <v>0</v>
      </c>
      <c r="S928" s="94" t="e">
        <f t="shared" si="308"/>
        <v>#VALUE!</v>
      </c>
      <c r="T928" s="94" t="e">
        <f t="shared" si="309"/>
        <v>#VALUE!</v>
      </c>
      <c r="U928" s="94" t="e">
        <f t="shared" si="310"/>
        <v>#VALUE!</v>
      </c>
      <c r="V928" s="95" t="e">
        <f t="shared" si="311"/>
        <v>#VALUE!</v>
      </c>
      <c r="W928" s="95" t="e">
        <f t="shared" si="325"/>
        <v>#VALUE!</v>
      </c>
      <c r="X928" s="95" t="b">
        <f t="shared" si="329"/>
        <v>0</v>
      </c>
      <c r="Y928" s="76" t="str">
        <f t="shared" si="312"/>
        <v/>
      </c>
      <c r="Z928" s="94" t="e" cm="1">
        <f t="array" aca="1" ref="Z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AA928" s="94" t="str">
        <f t="shared" si="313"/>
        <v/>
      </c>
      <c r="AB928" s="96" t="b">
        <f t="shared" si="314"/>
        <v>0</v>
      </c>
      <c r="AC928" s="195">
        <f t="shared" si="326"/>
        <v>0</v>
      </c>
      <c r="AD928" s="195">
        <f>SUMIF($C$14:C927,C928,$AC$14:AC927)</f>
        <v>0</v>
      </c>
      <c r="AE928" s="15">
        <f t="shared" si="327"/>
        <v>10000</v>
      </c>
      <c r="AF928" s="195">
        <f t="shared" si="328"/>
        <v>0</v>
      </c>
    </row>
    <row r="929" spans="1:32" s="30" customFormat="1" x14ac:dyDescent="0.25">
      <c r="A929" s="19">
        <v>915</v>
      </c>
      <c r="B929" s="20"/>
      <c r="C929" s="123"/>
      <c r="D929" s="20"/>
      <c r="E929" s="20"/>
      <c r="F929" s="20"/>
      <c r="G929" s="140"/>
      <c r="H929" s="197">
        <f t="shared" si="315"/>
        <v>0</v>
      </c>
      <c r="I929" s="135" t="str">
        <f t="shared" si="316"/>
        <v/>
      </c>
      <c r="J929" s="92" t="b">
        <f t="shared" si="317"/>
        <v>0</v>
      </c>
      <c r="K929" s="92" t="str">
        <f t="shared" si="318"/>
        <v/>
      </c>
      <c r="L929" s="92" t="b">
        <f>IF(C929="",FALSE,IFERROR(NOT(MATCH(C929,'Anställda och korttidsarbete'!$C:$C,0)&gt;0),TRUE))</f>
        <v>0</v>
      </c>
      <c r="M929" s="92" t="str">
        <f t="shared" si="319"/>
        <v/>
      </c>
      <c r="N929" s="92" t="b">
        <f t="shared" si="320"/>
        <v>0</v>
      </c>
      <c r="O929" s="92" t="str">
        <f t="shared" si="321"/>
        <v/>
      </c>
      <c r="P929" s="13" t="b">
        <f t="shared" si="322"/>
        <v>0</v>
      </c>
      <c r="Q929" s="92" t="str">
        <f t="shared" si="323"/>
        <v/>
      </c>
      <c r="R929" s="92" t="b">
        <f t="shared" si="324"/>
        <v>0</v>
      </c>
      <c r="S929" s="94" t="e">
        <f t="shared" si="308"/>
        <v>#VALUE!</v>
      </c>
      <c r="T929" s="94" t="e">
        <f t="shared" si="309"/>
        <v>#VALUE!</v>
      </c>
      <c r="U929" s="94" t="e">
        <f t="shared" si="310"/>
        <v>#VALUE!</v>
      </c>
      <c r="V929" s="95" t="e">
        <f t="shared" si="311"/>
        <v>#VALUE!</v>
      </c>
      <c r="W929" s="95" t="e">
        <f t="shared" si="325"/>
        <v>#VALUE!</v>
      </c>
      <c r="X929" s="95" t="b">
        <f t="shared" si="329"/>
        <v>0</v>
      </c>
      <c r="Y929" s="76" t="str">
        <f t="shared" si="312"/>
        <v/>
      </c>
      <c r="Z929" s="94" t="e" cm="1">
        <f t="array" aca="1" ref="Z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AA929" s="94" t="str">
        <f t="shared" si="313"/>
        <v/>
      </c>
      <c r="AB929" s="96" t="b">
        <f t="shared" si="314"/>
        <v>0</v>
      </c>
      <c r="AC929" s="195">
        <f t="shared" si="326"/>
        <v>0</v>
      </c>
      <c r="AD929" s="195">
        <f>SUMIF($C$14:C928,C929,$AC$14:AC928)</f>
        <v>0</v>
      </c>
      <c r="AE929" s="15">
        <f t="shared" si="327"/>
        <v>10000</v>
      </c>
      <c r="AF929" s="195">
        <f t="shared" si="328"/>
        <v>0</v>
      </c>
    </row>
    <row r="930" spans="1:32" s="30" customFormat="1" x14ac:dyDescent="0.25">
      <c r="A930" s="19">
        <v>916</v>
      </c>
      <c r="B930" s="20"/>
      <c r="C930" s="123"/>
      <c r="D930" s="20"/>
      <c r="E930" s="20"/>
      <c r="F930" s="20"/>
      <c r="G930" s="140"/>
      <c r="H930" s="197">
        <f t="shared" si="315"/>
        <v>0</v>
      </c>
      <c r="I930" s="135" t="str">
        <f t="shared" si="316"/>
        <v/>
      </c>
      <c r="J930" s="92" t="b">
        <f t="shared" si="317"/>
        <v>0</v>
      </c>
      <c r="K930" s="92" t="str">
        <f t="shared" si="318"/>
        <v/>
      </c>
      <c r="L930" s="92" t="b">
        <f>IF(C930="",FALSE,IFERROR(NOT(MATCH(C930,'Anställda och korttidsarbete'!$C:$C,0)&gt;0),TRUE))</f>
        <v>0</v>
      </c>
      <c r="M930" s="92" t="str">
        <f t="shared" si="319"/>
        <v/>
      </c>
      <c r="N930" s="92" t="b">
        <f t="shared" si="320"/>
        <v>0</v>
      </c>
      <c r="O930" s="92" t="str">
        <f t="shared" si="321"/>
        <v/>
      </c>
      <c r="P930" s="13" t="b">
        <f t="shared" si="322"/>
        <v>0</v>
      </c>
      <c r="Q930" s="92" t="str">
        <f t="shared" si="323"/>
        <v/>
      </c>
      <c r="R930" s="92" t="b">
        <f t="shared" si="324"/>
        <v>0</v>
      </c>
      <c r="S930" s="94" t="e">
        <f t="shared" si="308"/>
        <v>#VALUE!</v>
      </c>
      <c r="T930" s="94" t="e">
        <f t="shared" si="309"/>
        <v>#VALUE!</v>
      </c>
      <c r="U930" s="94" t="e">
        <f t="shared" si="310"/>
        <v>#VALUE!</v>
      </c>
      <c r="V930" s="95" t="e">
        <f t="shared" si="311"/>
        <v>#VALUE!</v>
      </c>
      <c r="W930" s="95" t="e">
        <f t="shared" si="325"/>
        <v>#VALUE!</v>
      </c>
      <c r="X930" s="95" t="b">
        <f t="shared" si="329"/>
        <v>0</v>
      </c>
      <c r="Y930" s="76" t="str">
        <f t="shared" si="312"/>
        <v/>
      </c>
      <c r="Z930" s="94" t="e" cm="1">
        <f t="array" aca="1" ref="Z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AA930" s="94" t="str">
        <f t="shared" si="313"/>
        <v/>
      </c>
      <c r="AB930" s="96" t="b">
        <f t="shared" si="314"/>
        <v>0</v>
      </c>
      <c r="AC930" s="195">
        <f t="shared" si="326"/>
        <v>0</v>
      </c>
      <c r="AD930" s="195">
        <f>SUMIF($C$14:C929,C930,$AC$14:AC929)</f>
        <v>0</v>
      </c>
      <c r="AE930" s="15">
        <f t="shared" si="327"/>
        <v>10000</v>
      </c>
      <c r="AF930" s="195">
        <f t="shared" si="328"/>
        <v>0</v>
      </c>
    </row>
    <row r="931" spans="1:32" s="30" customFormat="1" x14ac:dyDescent="0.25">
      <c r="A931" s="19">
        <v>917</v>
      </c>
      <c r="B931" s="20"/>
      <c r="C931" s="123"/>
      <c r="D931" s="20"/>
      <c r="E931" s="20"/>
      <c r="F931" s="20"/>
      <c r="G931" s="140"/>
      <c r="H931" s="197">
        <f t="shared" si="315"/>
        <v>0</v>
      </c>
      <c r="I931" s="135" t="str">
        <f t="shared" si="316"/>
        <v/>
      </c>
      <c r="J931" s="92" t="b">
        <f t="shared" si="317"/>
        <v>0</v>
      </c>
      <c r="K931" s="92" t="str">
        <f t="shared" si="318"/>
        <v/>
      </c>
      <c r="L931" s="92" t="b">
        <f>IF(C931="",FALSE,IFERROR(NOT(MATCH(C931,'Anställda och korttidsarbete'!$C:$C,0)&gt;0),TRUE))</f>
        <v>0</v>
      </c>
      <c r="M931" s="92" t="str">
        <f t="shared" si="319"/>
        <v/>
      </c>
      <c r="N931" s="92" t="b">
        <f t="shared" si="320"/>
        <v>0</v>
      </c>
      <c r="O931" s="92" t="str">
        <f t="shared" si="321"/>
        <v/>
      </c>
      <c r="P931" s="13" t="b">
        <f t="shared" si="322"/>
        <v>0</v>
      </c>
      <c r="Q931" s="92" t="str">
        <f t="shared" si="323"/>
        <v/>
      </c>
      <c r="R931" s="92" t="b">
        <f t="shared" si="324"/>
        <v>0</v>
      </c>
      <c r="S931" s="94" t="e">
        <f t="shared" si="308"/>
        <v>#VALUE!</v>
      </c>
      <c r="T931" s="94" t="e">
        <f t="shared" si="309"/>
        <v>#VALUE!</v>
      </c>
      <c r="U931" s="94" t="e">
        <f t="shared" si="310"/>
        <v>#VALUE!</v>
      </c>
      <c r="V931" s="95" t="e">
        <f t="shared" si="311"/>
        <v>#VALUE!</v>
      </c>
      <c r="W931" s="95" t="e">
        <f t="shared" si="325"/>
        <v>#VALUE!</v>
      </c>
      <c r="X931" s="95" t="b">
        <f t="shared" si="329"/>
        <v>0</v>
      </c>
      <c r="Y931" s="76" t="str">
        <f t="shared" si="312"/>
        <v/>
      </c>
      <c r="Z931" s="94" t="e" cm="1">
        <f t="array" aca="1" ref="Z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AA931" s="94" t="str">
        <f t="shared" si="313"/>
        <v/>
      </c>
      <c r="AB931" s="96" t="b">
        <f t="shared" si="314"/>
        <v>0</v>
      </c>
      <c r="AC931" s="195">
        <f t="shared" si="326"/>
        <v>0</v>
      </c>
      <c r="AD931" s="195">
        <f>SUMIF($C$14:C930,C931,$AC$14:AC930)</f>
        <v>0</v>
      </c>
      <c r="AE931" s="15">
        <f t="shared" si="327"/>
        <v>10000</v>
      </c>
      <c r="AF931" s="195">
        <f t="shared" si="328"/>
        <v>0</v>
      </c>
    </row>
    <row r="932" spans="1:32" s="30" customFormat="1" x14ac:dyDescent="0.25">
      <c r="A932" s="19">
        <v>918</v>
      </c>
      <c r="B932" s="20"/>
      <c r="C932" s="123"/>
      <c r="D932" s="20"/>
      <c r="E932" s="20"/>
      <c r="F932" s="20"/>
      <c r="G932" s="140"/>
      <c r="H932" s="197">
        <f t="shared" si="315"/>
        <v>0</v>
      </c>
      <c r="I932" s="135" t="str">
        <f t="shared" si="316"/>
        <v/>
      </c>
      <c r="J932" s="92" t="b">
        <f t="shared" si="317"/>
        <v>0</v>
      </c>
      <c r="K932" s="92" t="str">
        <f t="shared" si="318"/>
        <v/>
      </c>
      <c r="L932" s="92" t="b">
        <f>IF(C932="",FALSE,IFERROR(NOT(MATCH(C932,'Anställda och korttidsarbete'!$C:$C,0)&gt;0),TRUE))</f>
        <v>0</v>
      </c>
      <c r="M932" s="92" t="str">
        <f t="shared" si="319"/>
        <v/>
      </c>
      <c r="N932" s="92" t="b">
        <f t="shared" si="320"/>
        <v>0</v>
      </c>
      <c r="O932" s="92" t="str">
        <f t="shared" si="321"/>
        <v/>
      </c>
      <c r="P932" s="13" t="b">
        <f t="shared" si="322"/>
        <v>0</v>
      </c>
      <c r="Q932" s="92" t="str">
        <f t="shared" si="323"/>
        <v/>
      </c>
      <c r="R932" s="92" t="b">
        <f t="shared" si="324"/>
        <v>0</v>
      </c>
      <c r="S932" s="94" t="e">
        <f t="shared" si="308"/>
        <v>#VALUE!</v>
      </c>
      <c r="T932" s="94" t="e">
        <f t="shared" si="309"/>
        <v>#VALUE!</v>
      </c>
      <c r="U932" s="94" t="e">
        <f t="shared" si="310"/>
        <v>#VALUE!</v>
      </c>
      <c r="V932" s="95" t="e">
        <f t="shared" si="311"/>
        <v>#VALUE!</v>
      </c>
      <c r="W932" s="95" t="e">
        <f t="shared" si="325"/>
        <v>#VALUE!</v>
      </c>
      <c r="X932" s="95" t="b">
        <f t="shared" si="329"/>
        <v>0</v>
      </c>
      <c r="Y932" s="76" t="str">
        <f t="shared" si="312"/>
        <v/>
      </c>
      <c r="Z932" s="94" t="e" cm="1">
        <f t="array" aca="1" ref="Z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AA932" s="94" t="str">
        <f t="shared" si="313"/>
        <v/>
      </c>
      <c r="AB932" s="96" t="b">
        <f t="shared" si="314"/>
        <v>0</v>
      </c>
      <c r="AC932" s="195">
        <f t="shared" si="326"/>
        <v>0</v>
      </c>
      <c r="AD932" s="195">
        <f>SUMIF($C$14:C931,C932,$AC$14:AC931)</f>
        <v>0</v>
      </c>
      <c r="AE932" s="15">
        <f t="shared" si="327"/>
        <v>10000</v>
      </c>
      <c r="AF932" s="195">
        <f t="shared" si="328"/>
        <v>0</v>
      </c>
    </row>
    <row r="933" spans="1:32" s="30" customFormat="1" x14ac:dyDescent="0.25">
      <c r="A933" s="19">
        <v>919</v>
      </c>
      <c r="B933" s="20"/>
      <c r="C933" s="123"/>
      <c r="D933" s="20"/>
      <c r="E933" s="20"/>
      <c r="F933" s="20"/>
      <c r="G933" s="140"/>
      <c r="H933" s="197">
        <f t="shared" si="315"/>
        <v>0</v>
      </c>
      <c r="I933" s="135" t="str">
        <f t="shared" si="316"/>
        <v/>
      </c>
      <c r="J933" s="92" t="b">
        <f t="shared" si="317"/>
        <v>0</v>
      </c>
      <c r="K933" s="92" t="str">
        <f t="shared" si="318"/>
        <v/>
      </c>
      <c r="L933" s="92" t="b">
        <f>IF(C933="",FALSE,IFERROR(NOT(MATCH(C933,'Anställda och korttidsarbete'!$C:$C,0)&gt;0),TRUE))</f>
        <v>0</v>
      </c>
      <c r="M933" s="92" t="str">
        <f t="shared" si="319"/>
        <v/>
      </c>
      <c r="N933" s="92" t="b">
        <f t="shared" si="320"/>
        <v>0</v>
      </c>
      <c r="O933" s="92" t="str">
        <f t="shared" si="321"/>
        <v/>
      </c>
      <c r="P933" s="13" t="b">
        <f t="shared" si="322"/>
        <v>0</v>
      </c>
      <c r="Q933" s="92" t="str">
        <f t="shared" si="323"/>
        <v/>
      </c>
      <c r="R933" s="92" t="b">
        <f t="shared" si="324"/>
        <v>0</v>
      </c>
      <c r="S933" s="94" t="e">
        <f t="shared" si="308"/>
        <v>#VALUE!</v>
      </c>
      <c r="T933" s="94" t="e">
        <f t="shared" si="309"/>
        <v>#VALUE!</v>
      </c>
      <c r="U933" s="94" t="e">
        <f t="shared" si="310"/>
        <v>#VALUE!</v>
      </c>
      <c r="V933" s="95" t="e">
        <f t="shared" si="311"/>
        <v>#VALUE!</v>
      </c>
      <c r="W933" s="95" t="e">
        <f t="shared" si="325"/>
        <v>#VALUE!</v>
      </c>
      <c r="X933" s="95" t="b">
        <f t="shared" si="329"/>
        <v>0</v>
      </c>
      <c r="Y933" s="76" t="str">
        <f t="shared" si="312"/>
        <v/>
      </c>
      <c r="Z933" s="94" t="e" cm="1">
        <f t="array" aca="1" ref="Z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AA933" s="94" t="str">
        <f t="shared" si="313"/>
        <v/>
      </c>
      <c r="AB933" s="96" t="b">
        <f t="shared" si="314"/>
        <v>0</v>
      </c>
      <c r="AC933" s="195">
        <f t="shared" si="326"/>
        <v>0</v>
      </c>
      <c r="AD933" s="195">
        <f>SUMIF($C$14:C932,C933,$AC$14:AC932)</f>
        <v>0</v>
      </c>
      <c r="AE933" s="15">
        <f t="shared" si="327"/>
        <v>10000</v>
      </c>
      <c r="AF933" s="195">
        <f t="shared" si="328"/>
        <v>0</v>
      </c>
    </row>
    <row r="934" spans="1:32" s="30" customFormat="1" x14ac:dyDescent="0.25">
      <c r="A934" s="19">
        <v>920</v>
      </c>
      <c r="B934" s="20"/>
      <c r="C934" s="123"/>
      <c r="D934" s="20"/>
      <c r="E934" s="20"/>
      <c r="F934" s="20"/>
      <c r="G934" s="140"/>
      <c r="H934" s="197">
        <f t="shared" si="315"/>
        <v>0</v>
      </c>
      <c r="I934" s="135" t="str">
        <f t="shared" si="316"/>
        <v/>
      </c>
      <c r="J934" s="92" t="b">
        <f t="shared" si="317"/>
        <v>0</v>
      </c>
      <c r="K934" s="92" t="str">
        <f t="shared" si="318"/>
        <v/>
      </c>
      <c r="L934" s="92" t="b">
        <f>IF(C934="",FALSE,IFERROR(NOT(MATCH(C934,'Anställda och korttidsarbete'!$C:$C,0)&gt;0),TRUE))</f>
        <v>0</v>
      </c>
      <c r="M934" s="92" t="str">
        <f t="shared" si="319"/>
        <v/>
      </c>
      <c r="N934" s="92" t="b">
        <f t="shared" si="320"/>
        <v>0</v>
      </c>
      <c r="O934" s="92" t="str">
        <f t="shared" si="321"/>
        <v/>
      </c>
      <c r="P934" s="13" t="b">
        <f t="shared" si="322"/>
        <v>0</v>
      </c>
      <c r="Q934" s="92" t="str">
        <f t="shared" si="323"/>
        <v/>
      </c>
      <c r="R934" s="92" t="b">
        <f t="shared" si="324"/>
        <v>0</v>
      </c>
      <c r="S934" s="94" t="e">
        <f t="shared" si="308"/>
        <v>#VALUE!</v>
      </c>
      <c r="T934" s="94" t="e">
        <f t="shared" si="309"/>
        <v>#VALUE!</v>
      </c>
      <c r="U934" s="94" t="e">
        <f t="shared" si="310"/>
        <v>#VALUE!</v>
      </c>
      <c r="V934" s="95" t="e">
        <f t="shared" si="311"/>
        <v>#VALUE!</v>
      </c>
      <c r="W934" s="95" t="e">
        <f t="shared" si="325"/>
        <v>#VALUE!</v>
      </c>
      <c r="X934" s="95" t="b">
        <f t="shared" si="329"/>
        <v>0</v>
      </c>
      <c r="Y934" s="76" t="str">
        <f t="shared" si="312"/>
        <v/>
      </c>
      <c r="Z934" s="94" t="e" cm="1">
        <f t="array" aca="1" ref="Z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AA934" s="94" t="str">
        <f t="shared" si="313"/>
        <v/>
      </c>
      <c r="AB934" s="96" t="b">
        <f t="shared" si="314"/>
        <v>0</v>
      </c>
      <c r="AC934" s="195">
        <f t="shared" si="326"/>
        <v>0</v>
      </c>
      <c r="AD934" s="195">
        <f>SUMIF($C$14:C933,C934,$AC$14:AC933)</f>
        <v>0</v>
      </c>
      <c r="AE934" s="15">
        <f t="shared" si="327"/>
        <v>10000</v>
      </c>
      <c r="AF934" s="195">
        <f t="shared" si="328"/>
        <v>0</v>
      </c>
    </row>
    <row r="935" spans="1:32" s="30" customFormat="1" x14ac:dyDescent="0.25">
      <c r="A935" s="19">
        <v>921</v>
      </c>
      <c r="B935" s="20"/>
      <c r="C935" s="123"/>
      <c r="D935" s="20"/>
      <c r="E935" s="20"/>
      <c r="F935" s="20"/>
      <c r="G935" s="140"/>
      <c r="H935" s="197">
        <f t="shared" si="315"/>
        <v>0</v>
      </c>
      <c r="I935" s="135" t="str">
        <f t="shared" si="316"/>
        <v/>
      </c>
      <c r="J935" s="92" t="b">
        <f t="shared" si="317"/>
        <v>0</v>
      </c>
      <c r="K935" s="92" t="str">
        <f t="shared" si="318"/>
        <v/>
      </c>
      <c r="L935" s="92" t="b">
        <f>IF(C935="",FALSE,IFERROR(NOT(MATCH(C935,'Anställda och korttidsarbete'!$C:$C,0)&gt;0),TRUE))</f>
        <v>0</v>
      </c>
      <c r="M935" s="92" t="str">
        <f t="shared" si="319"/>
        <v/>
      </c>
      <c r="N935" s="92" t="b">
        <f t="shared" si="320"/>
        <v>0</v>
      </c>
      <c r="O935" s="92" t="str">
        <f t="shared" si="321"/>
        <v/>
      </c>
      <c r="P935" s="13" t="b">
        <f t="shared" si="322"/>
        <v>0</v>
      </c>
      <c r="Q935" s="92" t="str">
        <f t="shared" si="323"/>
        <v/>
      </c>
      <c r="R935" s="92" t="b">
        <f t="shared" si="324"/>
        <v>0</v>
      </c>
      <c r="S935" s="94" t="e">
        <f t="shared" si="308"/>
        <v>#VALUE!</v>
      </c>
      <c r="T935" s="94" t="e">
        <f t="shared" si="309"/>
        <v>#VALUE!</v>
      </c>
      <c r="U935" s="94" t="e">
        <f t="shared" si="310"/>
        <v>#VALUE!</v>
      </c>
      <c r="V935" s="95" t="e">
        <f t="shared" si="311"/>
        <v>#VALUE!</v>
      </c>
      <c r="W935" s="95" t="e">
        <f t="shared" si="325"/>
        <v>#VALUE!</v>
      </c>
      <c r="X935" s="95" t="b">
        <f t="shared" si="329"/>
        <v>0</v>
      </c>
      <c r="Y935" s="76" t="str">
        <f t="shared" si="312"/>
        <v/>
      </c>
      <c r="Z935" s="94" t="e" cm="1">
        <f t="array" aca="1" ref="Z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AA935" s="94" t="str">
        <f t="shared" si="313"/>
        <v/>
      </c>
      <c r="AB935" s="96" t="b">
        <f t="shared" si="314"/>
        <v>0</v>
      </c>
      <c r="AC935" s="195">
        <f t="shared" si="326"/>
        <v>0</v>
      </c>
      <c r="AD935" s="195">
        <f>SUMIF($C$14:C934,C935,$AC$14:AC934)</f>
        <v>0</v>
      </c>
      <c r="AE935" s="15">
        <f t="shared" si="327"/>
        <v>10000</v>
      </c>
      <c r="AF935" s="195">
        <f t="shared" si="328"/>
        <v>0</v>
      </c>
    </row>
    <row r="936" spans="1:32" s="30" customFormat="1" x14ac:dyDescent="0.25">
      <c r="A936" s="19">
        <v>922</v>
      </c>
      <c r="B936" s="20"/>
      <c r="C936" s="123"/>
      <c r="D936" s="20"/>
      <c r="E936" s="20"/>
      <c r="F936" s="20"/>
      <c r="G936" s="140"/>
      <c r="H936" s="197">
        <f t="shared" si="315"/>
        <v>0</v>
      </c>
      <c r="I936" s="135" t="str">
        <f t="shared" si="316"/>
        <v/>
      </c>
      <c r="J936" s="92" t="b">
        <f t="shared" si="317"/>
        <v>0</v>
      </c>
      <c r="K936" s="92" t="str">
        <f t="shared" si="318"/>
        <v/>
      </c>
      <c r="L936" s="92" t="b">
        <f>IF(C936="",FALSE,IFERROR(NOT(MATCH(C936,'Anställda och korttidsarbete'!$C:$C,0)&gt;0),TRUE))</f>
        <v>0</v>
      </c>
      <c r="M936" s="92" t="str">
        <f t="shared" si="319"/>
        <v/>
      </c>
      <c r="N936" s="92" t="b">
        <f t="shared" si="320"/>
        <v>0</v>
      </c>
      <c r="O936" s="92" t="str">
        <f t="shared" si="321"/>
        <v/>
      </c>
      <c r="P936" s="13" t="b">
        <f t="shared" si="322"/>
        <v>0</v>
      </c>
      <c r="Q936" s="92" t="str">
        <f t="shared" si="323"/>
        <v/>
      </c>
      <c r="R936" s="92" t="b">
        <f t="shared" si="324"/>
        <v>0</v>
      </c>
      <c r="S936" s="94" t="e">
        <f t="shared" si="308"/>
        <v>#VALUE!</v>
      </c>
      <c r="T936" s="94" t="e">
        <f t="shared" si="309"/>
        <v>#VALUE!</v>
      </c>
      <c r="U936" s="94" t="e">
        <f t="shared" si="310"/>
        <v>#VALUE!</v>
      </c>
      <c r="V936" s="95" t="e">
        <f t="shared" si="311"/>
        <v>#VALUE!</v>
      </c>
      <c r="W936" s="95" t="e">
        <f t="shared" si="325"/>
        <v>#VALUE!</v>
      </c>
      <c r="X936" s="95" t="b">
        <f t="shared" si="329"/>
        <v>0</v>
      </c>
      <c r="Y936" s="76" t="str">
        <f t="shared" si="312"/>
        <v/>
      </c>
      <c r="Z936" s="94" t="e" cm="1">
        <f t="array" aca="1" ref="Z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AA936" s="94" t="str">
        <f t="shared" si="313"/>
        <v/>
      </c>
      <c r="AB936" s="96" t="b">
        <f t="shared" si="314"/>
        <v>0</v>
      </c>
      <c r="AC936" s="195">
        <f t="shared" si="326"/>
        <v>0</v>
      </c>
      <c r="AD936" s="195">
        <f>SUMIF($C$14:C935,C936,$AC$14:AC935)</f>
        <v>0</v>
      </c>
      <c r="AE936" s="15">
        <f t="shared" si="327"/>
        <v>10000</v>
      </c>
      <c r="AF936" s="195">
        <f t="shared" si="328"/>
        <v>0</v>
      </c>
    </row>
    <row r="937" spans="1:32" s="30" customFormat="1" x14ac:dyDescent="0.25">
      <c r="A937" s="19">
        <v>923</v>
      </c>
      <c r="B937" s="20"/>
      <c r="C937" s="123"/>
      <c r="D937" s="20"/>
      <c r="E937" s="20"/>
      <c r="F937" s="20"/>
      <c r="G937" s="140"/>
      <c r="H937" s="197">
        <f t="shared" si="315"/>
        <v>0</v>
      </c>
      <c r="I937" s="135" t="str">
        <f t="shared" si="316"/>
        <v/>
      </c>
      <c r="J937" s="92" t="b">
        <f t="shared" si="317"/>
        <v>0</v>
      </c>
      <c r="K937" s="92" t="str">
        <f t="shared" si="318"/>
        <v/>
      </c>
      <c r="L937" s="92" t="b">
        <f>IF(C937="",FALSE,IFERROR(NOT(MATCH(C937,'Anställda och korttidsarbete'!$C:$C,0)&gt;0),TRUE))</f>
        <v>0</v>
      </c>
      <c r="M937" s="92" t="str">
        <f t="shared" si="319"/>
        <v/>
      </c>
      <c r="N937" s="92" t="b">
        <f t="shared" si="320"/>
        <v>0</v>
      </c>
      <c r="O937" s="92" t="str">
        <f t="shared" si="321"/>
        <v/>
      </c>
      <c r="P937" s="13" t="b">
        <f t="shared" si="322"/>
        <v>0</v>
      </c>
      <c r="Q937" s="92" t="str">
        <f t="shared" si="323"/>
        <v/>
      </c>
      <c r="R937" s="92" t="b">
        <f t="shared" si="324"/>
        <v>0</v>
      </c>
      <c r="S937" s="94" t="e">
        <f t="shared" si="308"/>
        <v>#VALUE!</v>
      </c>
      <c r="T937" s="94" t="e">
        <f t="shared" si="309"/>
        <v>#VALUE!</v>
      </c>
      <c r="U937" s="94" t="e">
        <f t="shared" si="310"/>
        <v>#VALUE!</v>
      </c>
      <c r="V937" s="95" t="e">
        <f t="shared" si="311"/>
        <v>#VALUE!</v>
      </c>
      <c r="W937" s="95" t="e">
        <f t="shared" si="325"/>
        <v>#VALUE!</v>
      </c>
      <c r="X937" s="95" t="b">
        <f t="shared" si="329"/>
        <v>0</v>
      </c>
      <c r="Y937" s="76" t="str">
        <f t="shared" si="312"/>
        <v/>
      </c>
      <c r="Z937" s="94" t="e" cm="1">
        <f t="array" aca="1" ref="Z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AA937" s="94" t="str">
        <f t="shared" si="313"/>
        <v/>
      </c>
      <c r="AB937" s="96" t="b">
        <f t="shared" si="314"/>
        <v>0</v>
      </c>
      <c r="AC937" s="195">
        <f t="shared" si="326"/>
        <v>0</v>
      </c>
      <c r="AD937" s="195">
        <f>SUMIF($C$14:C936,C937,$AC$14:AC936)</f>
        <v>0</v>
      </c>
      <c r="AE937" s="15">
        <f t="shared" si="327"/>
        <v>10000</v>
      </c>
      <c r="AF937" s="195">
        <f t="shared" si="328"/>
        <v>0</v>
      </c>
    </row>
    <row r="938" spans="1:32" s="30" customFormat="1" x14ac:dyDescent="0.25">
      <c r="A938" s="19">
        <v>924</v>
      </c>
      <c r="B938" s="20"/>
      <c r="C938" s="123"/>
      <c r="D938" s="20"/>
      <c r="E938" s="20"/>
      <c r="F938" s="20"/>
      <c r="G938" s="140"/>
      <c r="H938" s="197">
        <f t="shared" si="315"/>
        <v>0</v>
      </c>
      <c r="I938" s="135" t="str">
        <f t="shared" si="316"/>
        <v/>
      </c>
      <c r="J938" s="92" t="b">
        <f t="shared" si="317"/>
        <v>0</v>
      </c>
      <c r="K938" s="92" t="str">
        <f t="shared" si="318"/>
        <v/>
      </c>
      <c r="L938" s="92" t="b">
        <f>IF(C938="",FALSE,IFERROR(NOT(MATCH(C938,'Anställda och korttidsarbete'!$C:$C,0)&gt;0),TRUE))</f>
        <v>0</v>
      </c>
      <c r="M938" s="92" t="str">
        <f t="shared" si="319"/>
        <v/>
      </c>
      <c r="N938" s="92" t="b">
        <f t="shared" si="320"/>
        <v>0</v>
      </c>
      <c r="O938" s="92" t="str">
        <f t="shared" si="321"/>
        <v/>
      </c>
      <c r="P938" s="13" t="b">
        <f t="shared" si="322"/>
        <v>0</v>
      </c>
      <c r="Q938" s="92" t="str">
        <f t="shared" si="323"/>
        <v/>
      </c>
      <c r="R938" s="92" t="b">
        <f t="shared" si="324"/>
        <v>0</v>
      </c>
      <c r="S938" s="94" t="e">
        <f t="shared" si="308"/>
        <v>#VALUE!</v>
      </c>
      <c r="T938" s="94" t="e">
        <f t="shared" si="309"/>
        <v>#VALUE!</v>
      </c>
      <c r="U938" s="94" t="e">
        <f t="shared" si="310"/>
        <v>#VALUE!</v>
      </c>
      <c r="V938" s="95" t="e">
        <f t="shared" si="311"/>
        <v>#VALUE!</v>
      </c>
      <c r="W938" s="95" t="e">
        <f t="shared" si="325"/>
        <v>#VALUE!</v>
      </c>
      <c r="X938" s="95" t="b">
        <f t="shared" si="329"/>
        <v>0</v>
      </c>
      <c r="Y938" s="76" t="str">
        <f t="shared" si="312"/>
        <v/>
      </c>
      <c r="Z938" s="94" t="e" cm="1">
        <f t="array" aca="1" ref="Z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AA938" s="94" t="str">
        <f t="shared" si="313"/>
        <v/>
      </c>
      <c r="AB938" s="96" t="b">
        <f t="shared" si="314"/>
        <v>0</v>
      </c>
      <c r="AC938" s="195">
        <f t="shared" si="326"/>
        <v>0</v>
      </c>
      <c r="AD938" s="195">
        <f>SUMIF($C$14:C937,C938,$AC$14:AC937)</f>
        <v>0</v>
      </c>
      <c r="AE938" s="15">
        <f t="shared" si="327"/>
        <v>10000</v>
      </c>
      <c r="AF938" s="195">
        <f t="shared" si="328"/>
        <v>0</v>
      </c>
    </row>
    <row r="939" spans="1:32" s="30" customFormat="1" x14ac:dyDescent="0.25">
      <c r="A939" s="19">
        <v>925</v>
      </c>
      <c r="B939" s="20"/>
      <c r="C939" s="123"/>
      <c r="D939" s="20"/>
      <c r="E939" s="20"/>
      <c r="F939" s="20"/>
      <c r="G939" s="140"/>
      <c r="H939" s="197">
        <f t="shared" si="315"/>
        <v>0</v>
      </c>
      <c r="I939" s="135" t="str">
        <f t="shared" si="316"/>
        <v/>
      </c>
      <c r="J939" s="92" t="b">
        <f t="shared" si="317"/>
        <v>0</v>
      </c>
      <c r="K939" s="92" t="str">
        <f t="shared" si="318"/>
        <v/>
      </c>
      <c r="L939" s="92" t="b">
        <f>IF(C939="",FALSE,IFERROR(NOT(MATCH(C939,'Anställda och korttidsarbete'!$C:$C,0)&gt;0),TRUE))</f>
        <v>0</v>
      </c>
      <c r="M939" s="92" t="str">
        <f t="shared" si="319"/>
        <v/>
      </c>
      <c r="N939" s="92" t="b">
        <f t="shared" si="320"/>
        <v>0</v>
      </c>
      <c r="O939" s="92" t="str">
        <f t="shared" si="321"/>
        <v/>
      </c>
      <c r="P939" s="13" t="b">
        <f t="shared" si="322"/>
        <v>0</v>
      </c>
      <c r="Q939" s="92" t="str">
        <f t="shared" si="323"/>
        <v/>
      </c>
      <c r="R939" s="92" t="b">
        <f t="shared" si="324"/>
        <v>0</v>
      </c>
      <c r="S939" s="94" t="e">
        <f t="shared" si="308"/>
        <v>#VALUE!</v>
      </c>
      <c r="T939" s="94" t="e">
        <f t="shared" si="309"/>
        <v>#VALUE!</v>
      </c>
      <c r="U939" s="94" t="e">
        <f t="shared" si="310"/>
        <v>#VALUE!</v>
      </c>
      <c r="V939" s="95" t="e">
        <f t="shared" si="311"/>
        <v>#VALUE!</v>
      </c>
      <c r="W939" s="95" t="e">
        <f t="shared" si="325"/>
        <v>#VALUE!</v>
      </c>
      <c r="X939" s="95" t="b">
        <f t="shared" si="329"/>
        <v>0</v>
      </c>
      <c r="Y939" s="76" t="str">
        <f t="shared" si="312"/>
        <v/>
      </c>
      <c r="Z939" s="94" t="e" cm="1">
        <f t="array" aca="1" ref="Z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AA939" s="94" t="str">
        <f t="shared" si="313"/>
        <v/>
      </c>
      <c r="AB939" s="96" t="b">
        <f t="shared" si="314"/>
        <v>0</v>
      </c>
      <c r="AC939" s="195">
        <f t="shared" si="326"/>
        <v>0</v>
      </c>
      <c r="AD939" s="195">
        <f>SUMIF($C$14:C938,C939,$AC$14:AC938)</f>
        <v>0</v>
      </c>
      <c r="AE939" s="15">
        <f t="shared" si="327"/>
        <v>10000</v>
      </c>
      <c r="AF939" s="195">
        <f t="shared" si="328"/>
        <v>0</v>
      </c>
    </row>
    <row r="940" spans="1:32" s="30" customFormat="1" x14ac:dyDescent="0.25">
      <c r="A940" s="19">
        <v>926</v>
      </c>
      <c r="B940" s="20"/>
      <c r="C940" s="123"/>
      <c r="D940" s="20"/>
      <c r="E940" s="20"/>
      <c r="F940" s="20"/>
      <c r="G940" s="140"/>
      <c r="H940" s="197">
        <f t="shared" si="315"/>
        <v>0</v>
      </c>
      <c r="I940" s="135" t="str">
        <f t="shared" si="316"/>
        <v/>
      </c>
      <c r="J940" s="92" t="b">
        <f t="shared" si="317"/>
        <v>0</v>
      </c>
      <c r="K940" s="92" t="str">
        <f t="shared" si="318"/>
        <v/>
      </c>
      <c r="L940" s="92" t="b">
        <f>IF(C940="",FALSE,IFERROR(NOT(MATCH(C940,'Anställda och korttidsarbete'!$C:$C,0)&gt;0),TRUE))</f>
        <v>0</v>
      </c>
      <c r="M940" s="92" t="str">
        <f t="shared" si="319"/>
        <v/>
      </c>
      <c r="N940" s="92" t="b">
        <f t="shared" si="320"/>
        <v>0</v>
      </c>
      <c r="O940" s="92" t="str">
        <f t="shared" si="321"/>
        <v/>
      </c>
      <c r="P940" s="13" t="b">
        <f t="shared" si="322"/>
        <v>0</v>
      </c>
      <c r="Q940" s="92" t="str">
        <f t="shared" si="323"/>
        <v/>
      </c>
      <c r="R940" s="92" t="b">
        <f t="shared" si="324"/>
        <v>0</v>
      </c>
      <c r="S940" s="94" t="e">
        <f t="shared" si="308"/>
        <v>#VALUE!</v>
      </c>
      <c r="T940" s="94" t="e">
        <f t="shared" si="309"/>
        <v>#VALUE!</v>
      </c>
      <c r="U940" s="94" t="e">
        <f t="shared" si="310"/>
        <v>#VALUE!</v>
      </c>
      <c r="V940" s="95" t="e">
        <f t="shared" si="311"/>
        <v>#VALUE!</v>
      </c>
      <c r="W940" s="95" t="e">
        <f t="shared" si="325"/>
        <v>#VALUE!</v>
      </c>
      <c r="X940" s="95" t="b">
        <f t="shared" si="329"/>
        <v>0</v>
      </c>
      <c r="Y940" s="76" t="str">
        <f t="shared" si="312"/>
        <v/>
      </c>
      <c r="Z940" s="94" t="e" cm="1">
        <f t="array" aca="1" ref="Z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AA940" s="94" t="str">
        <f t="shared" si="313"/>
        <v/>
      </c>
      <c r="AB940" s="96" t="b">
        <f t="shared" si="314"/>
        <v>0</v>
      </c>
      <c r="AC940" s="195">
        <f t="shared" si="326"/>
        <v>0</v>
      </c>
      <c r="AD940" s="195">
        <f>SUMIF($C$14:C939,C940,$AC$14:AC939)</f>
        <v>0</v>
      </c>
      <c r="AE940" s="15">
        <f t="shared" si="327"/>
        <v>10000</v>
      </c>
      <c r="AF940" s="195">
        <f t="shared" si="328"/>
        <v>0</v>
      </c>
    </row>
    <row r="941" spans="1:32" s="30" customFormat="1" x14ac:dyDescent="0.25">
      <c r="A941" s="19">
        <v>927</v>
      </c>
      <c r="B941" s="20"/>
      <c r="C941" s="123"/>
      <c r="D941" s="20"/>
      <c r="E941" s="20"/>
      <c r="F941" s="20"/>
      <c r="G941" s="140"/>
      <c r="H941" s="197">
        <f t="shared" si="315"/>
        <v>0</v>
      </c>
      <c r="I941" s="135" t="str">
        <f t="shared" si="316"/>
        <v/>
      </c>
      <c r="J941" s="92" t="b">
        <f t="shared" si="317"/>
        <v>0</v>
      </c>
      <c r="K941" s="92" t="str">
        <f t="shared" si="318"/>
        <v/>
      </c>
      <c r="L941" s="92" t="b">
        <f>IF(C941="",FALSE,IFERROR(NOT(MATCH(C941,'Anställda och korttidsarbete'!$C:$C,0)&gt;0),TRUE))</f>
        <v>0</v>
      </c>
      <c r="M941" s="92" t="str">
        <f t="shared" si="319"/>
        <v/>
      </c>
      <c r="N941" s="92" t="b">
        <f t="shared" si="320"/>
        <v>0</v>
      </c>
      <c r="O941" s="92" t="str">
        <f t="shared" si="321"/>
        <v/>
      </c>
      <c r="P941" s="13" t="b">
        <f t="shared" si="322"/>
        <v>0</v>
      </c>
      <c r="Q941" s="92" t="str">
        <f t="shared" si="323"/>
        <v/>
      </c>
      <c r="R941" s="92" t="b">
        <f t="shared" si="324"/>
        <v>0</v>
      </c>
      <c r="S941" s="94" t="e">
        <f t="shared" si="308"/>
        <v>#VALUE!</v>
      </c>
      <c r="T941" s="94" t="e">
        <f t="shared" si="309"/>
        <v>#VALUE!</v>
      </c>
      <c r="U941" s="94" t="e">
        <f t="shared" si="310"/>
        <v>#VALUE!</v>
      </c>
      <c r="V941" s="95" t="e">
        <f t="shared" si="311"/>
        <v>#VALUE!</v>
      </c>
      <c r="W941" s="95" t="e">
        <f t="shared" si="325"/>
        <v>#VALUE!</v>
      </c>
      <c r="X941" s="95" t="b">
        <f t="shared" si="329"/>
        <v>0</v>
      </c>
      <c r="Y941" s="76" t="str">
        <f t="shared" si="312"/>
        <v/>
      </c>
      <c r="Z941" s="94" t="e" cm="1">
        <f t="array" aca="1" ref="Z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AA941" s="94" t="str">
        <f t="shared" si="313"/>
        <v/>
      </c>
      <c r="AB941" s="96" t="b">
        <f t="shared" si="314"/>
        <v>0</v>
      </c>
      <c r="AC941" s="195">
        <f t="shared" si="326"/>
        <v>0</v>
      </c>
      <c r="AD941" s="195">
        <f>SUMIF($C$14:C940,C941,$AC$14:AC940)</f>
        <v>0</v>
      </c>
      <c r="AE941" s="15">
        <f t="shared" si="327"/>
        <v>10000</v>
      </c>
      <c r="AF941" s="195">
        <f t="shared" si="328"/>
        <v>0</v>
      </c>
    </row>
    <row r="942" spans="1:32" s="30" customFormat="1" x14ac:dyDescent="0.25">
      <c r="A942" s="19">
        <v>928</v>
      </c>
      <c r="B942" s="20"/>
      <c r="C942" s="123"/>
      <c r="D942" s="20"/>
      <c r="E942" s="20"/>
      <c r="F942" s="20"/>
      <c r="G942" s="140"/>
      <c r="H942" s="197">
        <f t="shared" si="315"/>
        <v>0</v>
      </c>
      <c r="I942" s="135" t="str">
        <f t="shared" si="316"/>
        <v/>
      </c>
      <c r="J942" s="92" t="b">
        <f t="shared" si="317"/>
        <v>0</v>
      </c>
      <c r="K942" s="92" t="str">
        <f t="shared" si="318"/>
        <v/>
      </c>
      <c r="L942" s="92" t="b">
        <f>IF(C942="",FALSE,IFERROR(NOT(MATCH(C942,'Anställda och korttidsarbete'!$C:$C,0)&gt;0),TRUE))</f>
        <v>0</v>
      </c>
      <c r="M942" s="92" t="str">
        <f t="shared" si="319"/>
        <v/>
      </c>
      <c r="N942" s="92" t="b">
        <f t="shared" si="320"/>
        <v>0</v>
      </c>
      <c r="O942" s="92" t="str">
        <f t="shared" si="321"/>
        <v/>
      </c>
      <c r="P942" s="13" t="b">
        <f t="shared" si="322"/>
        <v>0</v>
      </c>
      <c r="Q942" s="92" t="str">
        <f t="shared" si="323"/>
        <v/>
      </c>
      <c r="R942" s="92" t="b">
        <f t="shared" si="324"/>
        <v>0</v>
      </c>
      <c r="S942" s="94" t="e">
        <f t="shared" si="308"/>
        <v>#VALUE!</v>
      </c>
      <c r="T942" s="94" t="e">
        <f t="shared" si="309"/>
        <v>#VALUE!</v>
      </c>
      <c r="U942" s="94" t="e">
        <f t="shared" si="310"/>
        <v>#VALUE!</v>
      </c>
      <c r="V942" s="95" t="e">
        <f t="shared" si="311"/>
        <v>#VALUE!</v>
      </c>
      <c r="W942" s="95" t="e">
        <f t="shared" si="325"/>
        <v>#VALUE!</v>
      </c>
      <c r="X942" s="95" t="b">
        <f t="shared" si="329"/>
        <v>0</v>
      </c>
      <c r="Y942" s="76" t="str">
        <f t="shared" si="312"/>
        <v/>
      </c>
      <c r="Z942" s="94" t="e" cm="1">
        <f t="array" aca="1" ref="Z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AA942" s="94" t="str">
        <f t="shared" si="313"/>
        <v/>
      </c>
      <c r="AB942" s="96" t="b">
        <f t="shared" si="314"/>
        <v>0</v>
      </c>
      <c r="AC942" s="195">
        <f t="shared" si="326"/>
        <v>0</v>
      </c>
      <c r="AD942" s="195">
        <f>SUMIF($C$14:C941,C942,$AC$14:AC941)</f>
        <v>0</v>
      </c>
      <c r="AE942" s="15">
        <f t="shared" si="327"/>
        <v>10000</v>
      </c>
      <c r="AF942" s="195">
        <f t="shared" si="328"/>
        <v>0</v>
      </c>
    </row>
    <row r="943" spans="1:32" s="30" customFormat="1" x14ac:dyDescent="0.25">
      <c r="A943" s="19">
        <v>929</v>
      </c>
      <c r="B943" s="20"/>
      <c r="C943" s="123"/>
      <c r="D943" s="20"/>
      <c r="E943" s="20"/>
      <c r="F943" s="20"/>
      <c r="G943" s="140"/>
      <c r="H943" s="197">
        <f t="shared" si="315"/>
        <v>0</v>
      </c>
      <c r="I943" s="135" t="str">
        <f t="shared" si="316"/>
        <v/>
      </c>
      <c r="J943" s="92" t="b">
        <f t="shared" si="317"/>
        <v>0</v>
      </c>
      <c r="K943" s="92" t="str">
        <f t="shared" si="318"/>
        <v/>
      </c>
      <c r="L943" s="92" t="b">
        <f>IF(C943="",FALSE,IFERROR(NOT(MATCH(C943,'Anställda och korttidsarbete'!$C:$C,0)&gt;0),TRUE))</f>
        <v>0</v>
      </c>
      <c r="M943" s="92" t="str">
        <f t="shared" si="319"/>
        <v/>
      </c>
      <c r="N943" s="92" t="b">
        <f t="shared" si="320"/>
        <v>0</v>
      </c>
      <c r="O943" s="92" t="str">
        <f t="shared" si="321"/>
        <v/>
      </c>
      <c r="P943" s="13" t="b">
        <f t="shared" si="322"/>
        <v>0</v>
      </c>
      <c r="Q943" s="92" t="str">
        <f t="shared" si="323"/>
        <v/>
      </c>
      <c r="R943" s="92" t="b">
        <f t="shared" si="324"/>
        <v>0</v>
      </c>
      <c r="S943" s="94" t="e">
        <f t="shared" si="308"/>
        <v>#VALUE!</v>
      </c>
      <c r="T943" s="94" t="e">
        <f t="shared" si="309"/>
        <v>#VALUE!</v>
      </c>
      <c r="U943" s="94" t="e">
        <f t="shared" si="310"/>
        <v>#VALUE!</v>
      </c>
      <c r="V943" s="95" t="e">
        <f t="shared" si="311"/>
        <v>#VALUE!</v>
      </c>
      <c r="W943" s="95" t="e">
        <f t="shared" si="325"/>
        <v>#VALUE!</v>
      </c>
      <c r="X943" s="95" t="b">
        <f t="shared" si="329"/>
        <v>0</v>
      </c>
      <c r="Y943" s="76" t="str">
        <f t="shared" si="312"/>
        <v/>
      </c>
      <c r="Z943" s="94" t="e" cm="1">
        <f t="array" aca="1" ref="Z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AA943" s="94" t="str">
        <f t="shared" si="313"/>
        <v/>
      </c>
      <c r="AB943" s="96" t="b">
        <f t="shared" si="314"/>
        <v>0</v>
      </c>
      <c r="AC943" s="195">
        <f t="shared" si="326"/>
        <v>0</v>
      </c>
      <c r="AD943" s="195">
        <f>SUMIF($C$14:C942,C943,$AC$14:AC942)</f>
        <v>0</v>
      </c>
      <c r="AE943" s="15">
        <f t="shared" si="327"/>
        <v>10000</v>
      </c>
      <c r="AF943" s="195">
        <f t="shared" si="328"/>
        <v>0</v>
      </c>
    </row>
    <row r="944" spans="1:32" s="30" customFormat="1" x14ac:dyDescent="0.25">
      <c r="A944" s="19">
        <v>930</v>
      </c>
      <c r="B944" s="20"/>
      <c r="C944" s="123"/>
      <c r="D944" s="20"/>
      <c r="E944" s="20"/>
      <c r="F944" s="20"/>
      <c r="G944" s="140"/>
      <c r="H944" s="197">
        <f t="shared" si="315"/>
        <v>0</v>
      </c>
      <c r="I944" s="135" t="str">
        <f t="shared" si="316"/>
        <v/>
      </c>
      <c r="J944" s="92" t="b">
        <f t="shared" si="317"/>
        <v>0</v>
      </c>
      <c r="K944" s="92" t="str">
        <f t="shared" si="318"/>
        <v/>
      </c>
      <c r="L944" s="92" t="b">
        <f>IF(C944="",FALSE,IFERROR(NOT(MATCH(C944,'Anställda och korttidsarbete'!$C:$C,0)&gt;0),TRUE))</f>
        <v>0</v>
      </c>
      <c r="M944" s="92" t="str">
        <f t="shared" si="319"/>
        <v/>
      </c>
      <c r="N944" s="92" t="b">
        <f t="shared" si="320"/>
        <v>0</v>
      </c>
      <c r="O944" s="92" t="str">
        <f t="shared" si="321"/>
        <v/>
      </c>
      <c r="P944" s="13" t="b">
        <f t="shared" si="322"/>
        <v>0</v>
      </c>
      <c r="Q944" s="92" t="str">
        <f t="shared" si="323"/>
        <v/>
      </c>
      <c r="R944" s="92" t="b">
        <f t="shared" si="324"/>
        <v>0</v>
      </c>
      <c r="S944" s="94" t="e">
        <f t="shared" si="308"/>
        <v>#VALUE!</v>
      </c>
      <c r="T944" s="94" t="e">
        <f t="shared" si="309"/>
        <v>#VALUE!</v>
      </c>
      <c r="U944" s="94" t="e">
        <f t="shared" si="310"/>
        <v>#VALUE!</v>
      </c>
      <c r="V944" s="95" t="e">
        <f t="shared" si="311"/>
        <v>#VALUE!</v>
      </c>
      <c r="W944" s="95" t="e">
        <f t="shared" si="325"/>
        <v>#VALUE!</v>
      </c>
      <c r="X944" s="95" t="b">
        <f t="shared" si="329"/>
        <v>0</v>
      </c>
      <c r="Y944" s="76" t="str">
        <f t="shared" si="312"/>
        <v/>
      </c>
      <c r="Z944" s="94" t="e" cm="1">
        <f t="array" aca="1" ref="Z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AA944" s="94" t="str">
        <f t="shared" si="313"/>
        <v/>
      </c>
      <c r="AB944" s="96" t="b">
        <f t="shared" si="314"/>
        <v>0</v>
      </c>
      <c r="AC944" s="195">
        <f t="shared" si="326"/>
        <v>0</v>
      </c>
      <c r="AD944" s="195">
        <f>SUMIF($C$14:C943,C944,$AC$14:AC943)</f>
        <v>0</v>
      </c>
      <c r="AE944" s="15">
        <f t="shared" si="327"/>
        <v>10000</v>
      </c>
      <c r="AF944" s="195">
        <f t="shared" si="328"/>
        <v>0</v>
      </c>
    </row>
    <row r="945" spans="1:32" s="30" customFormat="1" x14ac:dyDescent="0.25">
      <c r="A945" s="19">
        <v>931</v>
      </c>
      <c r="B945" s="20"/>
      <c r="C945" s="123"/>
      <c r="D945" s="20"/>
      <c r="E945" s="20"/>
      <c r="F945" s="20"/>
      <c r="G945" s="140"/>
      <c r="H945" s="197">
        <f t="shared" si="315"/>
        <v>0</v>
      </c>
      <c r="I945" s="135" t="str">
        <f t="shared" si="316"/>
        <v/>
      </c>
      <c r="J945" s="92" t="b">
        <f t="shared" si="317"/>
        <v>0</v>
      </c>
      <c r="K945" s="92" t="str">
        <f t="shared" si="318"/>
        <v/>
      </c>
      <c r="L945" s="92" t="b">
        <f>IF(C945="",FALSE,IFERROR(NOT(MATCH(C945,'Anställda och korttidsarbete'!$C:$C,0)&gt;0),TRUE))</f>
        <v>0</v>
      </c>
      <c r="M945" s="92" t="str">
        <f t="shared" si="319"/>
        <v/>
      </c>
      <c r="N945" s="92" t="b">
        <f t="shared" si="320"/>
        <v>0</v>
      </c>
      <c r="O945" s="92" t="str">
        <f t="shared" si="321"/>
        <v/>
      </c>
      <c r="P945" s="13" t="b">
        <f t="shared" si="322"/>
        <v>0</v>
      </c>
      <c r="Q945" s="92" t="str">
        <f t="shared" si="323"/>
        <v/>
      </c>
      <c r="R945" s="92" t="b">
        <f t="shared" si="324"/>
        <v>0</v>
      </c>
      <c r="S945" s="94" t="e">
        <f t="shared" si="308"/>
        <v>#VALUE!</v>
      </c>
      <c r="T945" s="94" t="e">
        <f t="shared" si="309"/>
        <v>#VALUE!</v>
      </c>
      <c r="U945" s="94" t="e">
        <f t="shared" si="310"/>
        <v>#VALUE!</v>
      </c>
      <c r="V945" s="95" t="e">
        <f t="shared" si="311"/>
        <v>#VALUE!</v>
      </c>
      <c r="W945" s="95" t="e">
        <f t="shared" si="325"/>
        <v>#VALUE!</v>
      </c>
      <c r="X945" s="95" t="b">
        <f t="shared" si="329"/>
        <v>0</v>
      </c>
      <c r="Y945" s="76" t="str">
        <f t="shared" si="312"/>
        <v/>
      </c>
      <c r="Z945" s="94" t="e" cm="1">
        <f t="array" aca="1" ref="Z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AA945" s="94" t="str">
        <f t="shared" si="313"/>
        <v/>
      </c>
      <c r="AB945" s="96" t="b">
        <f t="shared" si="314"/>
        <v>0</v>
      </c>
      <c r="AC945" s="195">
        <f t="shared" si="326"/>
        <v>0</v>
      </c>
      <c r="AD945" s="195">
        <f>SUMIF($C$14:C944,C945,$AC$14:AC944)</f>
        <v>0</v>
      </c>
      <c r="AE945" s="15">
        <f t="shared" si="327"/>
        <v>10000</v>
      </c>
      <c r="AF945" s="195">
        <f t="shared" si="328"/>
        <v>0</v>
      </c>
    </row>
    <row r="946" spans="1:32" s="30" customFormat="1" x14ac:dyDescent="0.25">
      <c r="A946" s="19">
        <v>932</v>
      </c>
      <c r="B946" s="20"/>
      <c r="C946" s="123"/>
      <c r="D946" s="20"/>
      <c r="E946" s="20"/>
      <c r="F946" s="20"/>
      <c r="G946" s="140"/>
      <c r="H946" s="197">
        <f t="shared" si="315"/>
        <v>0</v>
      </c>
      <c r="I946" s="135" t="str">
        <f t="shared" si="316"/>
        <v/>
      </c>
      <c r="J946" s="92" t="b">
        <f t="shared" si="317"/>
        <v>0</v>
      </c>
      <c r="K946" s="92" t="str">
        <f t="shared" si="318"/>
        <v/>
      </c>
      <c r="L946" s="92" t="b">
        <f>IF(C946="",FALSE,IFERROR(NOT(MATCH(C946,'Anställda och korttidsarbete'!$C:$C,0)&gt;0),TRUE))</f>
        <v>0</v>
      </c>
      <c r="M946" s="92" t="str">
        <f t="shared" si="319"/>
        <v/>
      </c>
      <c r="N946" s="92" t="b">
        <f t="shared" si="320"/>
        <v>0</v>
      </c>
      <c r="O946" s="92" t="str">
        <f t="shared" si="321"/>
        <v/>
      </c>
      <c r="P946" s="13" t="b">
        <f t="shared" si="322"/>
        <v>0</v>
      </c>
      <c r="Q946" s="92" t="str">
        <f t="shared" si="323"/>
        <v/>
      </c>
      <c r="R946" s="92" t="b">
        <f t="shared" si="324"/>
        <v>0</v>
      </c>
      <c r="S946" s="94" t="e">
        <f t="shared" si="308"/>
        <v>#VALUE!</v>
      </c>
      <c r="T946" s="94" t="e">
        <f t="shared" si="309"/>
        <v>#VALUE!</v>
      </c>
      <c r="U946" s="94" t="e">
        <f t="shared" si="310"/>
        <v>#VALUE!</v>
      </c>
      <c r="V946" s="95" t="e">
        <f t="shared" si="311"/>
        <v>#VALUE!</v>
      </c>
      <c r="W946" s="95" t="e">
        <f t="shared" si="325"/>
        <v>#VALUE!</v>
      </c>
      <c r="X946" s="95" t="b">
        <f t="shared" si="329"/>
        <v>0</v>
      </c>
      <c r="Y946" s="76" t="str">
        <f t="shared" si="312"/>
        <v/>
      </c>
      <c r="Z946" s="94" t="e" cm="1">
        <f t="array" aca="1" ref="Z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AA946" s="94" t="str">
        <f t="shared" si="313"/>
        <v/>
      </c>
      <c r="AB946" s="96" t="b">
        <f t="shared" si="314"/>
        <v>0</v>
      </c>
      <c r="AC946" s="195">
        <f t="shared" si="326"/>
        <v>0</v>
      </c>
      <c r="AD946" s="195">
        <f>SUMIF($C$14:C945,C946,$AC$14:AC945)</f>
        <v>0</v>
      </c>
      <c r="AE946" s="15">
        <f t="shared" si="327"/>
        <v>10000</v>
      </c>
      <c r="AF946" s="195">
        <f t="shared" si="328"/>
        <v>0</v>
      </c>
    </row>
    <row r="947" spans="1:32" s="30" customFormat="1" x14ac:dyDescent="0.25">
      <c r="A947" s="19">
        <v>933</v>
      </c>
      <c r="B947" s="20"/>
      <c r="C947" s="123"/>
      <c r="D947" s="20"/>
      <c r="E947" s="20"/>
      <c r="F947" s="20"/>
      <c r="G947" s="140"/>
      <c r="H947" s="197">
        <f t="shared" si="315"/>
        <v>0</v>
      </c>
      <c r="I947" s="135" t="str">
        <f t="shared" si="316"/>
        <v/>
      </c>
      <c r="J947" s="92" t="b">
        <f t="shared" si="317"/>
        <v>0</v>
      </c>
      <c r="K947" s="92" t="str">
        <f t="shared" si="318"/>
        <v/>
      </c>
      <c r="L947" s="92" t="b">
        <f>IF(C947="",FALSE,IFERROR(NOT(MATCH(C947,'Anställda och korttidsarbete'!$C:$C,0)&gt;0),TRUE))</f>
        <v>0</v>
      </c>
      <c r="M947" s="92" t="str">
        <f t="shared" si="319"/>
        <v/>
      </c>
      <c r="N947" s="92" t="b">
        <f t="shared" si="320"/>
        <v>0</v>
      </c>
      <c r="O947" s="92" t="str">
        <f t="shared" si="321"/>
        <v/>
      </c>
      <c r="P947" s="13" t="b">
        <f t="shared" si="322"/>
        <v>0</v>
      </c>
      <c r="Q947" s="92" t="str">
        <f t="shared" si="323"/>
        <v/>
      </c>
      <c r="R947" s="92" t="b">
        <f t="shared" si="324"/>
        <v>0</v>
      </c>
      <c r="S947" s="94" t="e">
        <f t="shared" si="308"/>
        <v>#VALUE!</v>
      </c>
      <c r="T947" s="94" t="e">
        <f t="shared" si="309"/>
        <v>#VALUE!</v>
      </c>
      <c r="U947" s="94" t="e">
        <f t="shared" si="310"/>
        <v>#VALUE!</v>
      </c>
      <c r="V947" s="95" t="e">
        <f t="shared" si="311"/>
        <v>#VALUE!</v>
      </c>
      <c r="W947" s="95" t="e">
        <f t="shared" si="325"/>
        <v>#VALUE!</v>
      </c>
      <c r="X947" s="95" t="b">
        <f t="shared" si="329"/>
        <v>0</v>
      </c>
      <c r="Y947" s="76" t="str">
        <f t="shared" si="312"/>
        <v/>
      </c>
      <c r="Z947" s="94" t="e" cm="1">
        <f t="array" aca="1" ref="Z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AA947" s="94" t="str">
        <f t="shared" si="313"/>
        <v/>
      </c>
      <c r="AB947" s="96" t="b">
        <f t="shared" si="314"/>
        <v>0</v>
      </c>
      <c r="AC947" s="195">
        <f t="shared" si="326"/>
        <v>0</v>
      </c>
      <c r="AD947" s="195">
        <f>SUMIF($C$14:C946,C947,$AC$14:AC946)</f>
        <v>0</v>
      </c>
      <c r="AE947" s="15">
        <f t="shared" si="327"/>
        <v>10000</v>
      </c>
      <c r="AF947" s="195">
        <f t="shared" si="328"/>
        <v>0</v>
      </c>
    </row>
    <row r="948" spans="1:32" s="30" customFormat="1" x14ac:dyDescent="0.25">
      <c r="A948" s="19">
        <v>934</v>
      </c>
      <c r="B948" s="20"/>
      <c r="C948" s="123"/>
      <c r="D948" s="20"/>
      <c r="E948" s="20"/>
      <c r="F948" s="20"/>
      <c r="G948" s="140"/>
      <c r="H948" s="197">
        <f t="shared" si="315"/>
        <v>0</v>
      </c>
      <c r="I948" s="135" t="str">
        <f t="shared" si="316"/>
        <v/>
      </c>
      <c r="J948" s="92" t="b">
        <f t="shared" si="317"/>
        <v>0</v>
      </c>
      <c r="K948" s="92" t="str">
        <f t="shared" si="318"/>
        <v/>
      </c>
      <c r="L948" s="92" t="b">
        <f>IF(C948="",FALSE,IFERROR(NOT(MATCH(C948,'Anställda och korttidsarbete'!$C:$C,0)&gt;0),TRUE))</f>
        <v>0</v>
      </c>
      <c r="M948" s="92" t="str">
        <f t="shared" si="319"/>
        <v/>
      </c>
      <c r="N948" s="92" t="b">
        <f t="shared" si="320"/>
        <v>0</v>
      </c>
      <c r="O948" s="92" t="str">
        <f t="shared" si="321"/>
        <v/>
      </c>
      <c r="P948" s="13" t="b">
        <f t="shared" si="322"/>
        <v>0</v>
      </c>
      <c r="Q948" s="92" t="str">
        <f t="shared" si="323"/>
        <v/>
      </c>
      <c r="R948" s="92" t="b">
        <f t="shared" si="324"/>
        <v>0</v>
      </c>
      <c r="S948" s="94" t="e">
        <f t="shared" si="308"/>
        <v>#VALUE!</v>
      </c>
      <c r="T948" s="94" t="e">
        <f t="shared" si="309"/>
        <v>#VALUE!</v>
      </c>
      <c r="U948" s="94" t="e">
        <f t="shared" si="310"/>
        <v>#VALUE!</v>
      </c>
      <c r="V948" s="95" t="e">
        <f t="shared" si="311"/>
        <v>#VALUE!</v>
      </c>
      <c r="W948" s="95" t="e">
        <f t="shared" si="325"/>
        <v>#VALUE!</v>
      </c>
      <c r="X948" s="95" t="b">
        <f t="shared" si="329"/>
        <v>0</v>
      </c>
      <c r="Y948" s="76" t="str">
        <f t="shared" si="312"/>
        <v/>
      </c>
      <c r="Z948" s="94" t="e" cm="1">
        <f t="array" aca="1" ref="Z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AA948" s="94" t="str">
        <f t="shared" si="313"/>
        <v/>
      </c>
      <c r="AB948" s="96" t="b">
        <f t="shared" si="314"/>
        <v>0</v>
      </c>
      <c r="AC948" s="195">
        <f t="shared" si="326"/>
        <v>0</v>
      </c>
      <c r="AD948" s="195">
        <f>SUMIF($C$14:C947,C948,$AC$14:AC947)</f>
        <v>0</v>
      </c>
      <c r="AE948" s="15">
        <f t="shared" si="327"/>
        <v>10000</v>
      </c>
      <c r="AF948" s="195">
        <f t="shared" si="328"/>
        <v>0</v>
      </c>
    </row>
    <row r="949" spans="1:32" s="30" customFormat="1" x14ac:dyDescent="0.25">
      <c r="A949" s="19">
        <v>935</v>
      </c>
      <c r="B949" s="20"/>
      <c r="C949" s="123"/>
      <c r="D949" s="20"/>
      <c r="E949" s="20"/>
      <c r="F949" s="20"/>
      <c r="G949" s="140"/>
      <c r="H949" s="197">
        <f t="shared" si="315"/>
        <v>0</v>
      </c>
      <c r="I949" s="135" t="str">
        <f t="shared" si="316"/>
        <v/>
      </c>
      <c r="J949" s="92" t="b">
        <f t="shared" si="317"/>
        <v>0</v>
      </c>
      <c r="K949" s="92" t="str">
        <f t="shared" si="318"/>
        <v/>
      </c>
      <c r="L949" s="92" t="b">
        <f>IF(C949="",FALSE,IFERROR(NOT(MATCH(C949,'Anställda och korttidsarbete'!$C:$C,0)&gt;0),TRUE))</f>
        <v>0</v>
      </c>
      <c r="M949" s="92" t="str">
        <f t="shared" si="319"/>
        <v/>
      </c>
      <c r="N949" s="92" t="b">
        <f t="shared" si="320"/>
        <v>0</v>
      </c>
      <c r="O949" s="92" t="str">
        <f t="shared" si="321"/>
        <v/>
      </c>
      <c r="P949" s="13" t="b">
        <f t="shared" si="322"/>
        <v>0</v>
      </c>
      <c r="Q949" s="92" t="str">
        <f t="shared" si="323"/>
        <v/>
      </c>
      <c r="R949" s="92" t="b">
        <f t="shared" si="324"/>
        <v>0</v>
      </c>
      <c r="S949" s="94" t="e">
        <f t="shared" si="308"/>
        <v>#VALUE!</v>
      </c>
      <c r="T949" s="94" t="e">
        <f t="shared" si="309"/>
        <v>#VALUE!</v>
      </c>
      <c r="U949" s="94" t="e">
        <f t="shared" si="310"/>
        <v>#VALUE!</v>
      </c>
      <c r="V949" s="95" t="e">
        <f t="shared" si="311"/>
        <v>#VALUE!</v>
      </c>
      <c r="W949" s="95" t="e">
        <f t="shared" si="325"/>
        <v>#VALUE!</v>
      </c>
      <c r="X949" s="95" t="b">
        <f t="shared" si="329"/>
        <v>0</v>
      </c>
      <c r="Y949" s="76" t="str">
        <f t="shared" si="312"/>
        <v/>
      </c>
      <c r="Z949" s="94" t="e" cm="1">
        <f t="array" aca="1" ref="Z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AA949" s="94" t="str">
        <f t="shared" si="313"/>
        <v/>
      </c>
      <c r="AB949" s="96" t="b">
        <f t="shared" si="314"/>
        <v>0</v>
      </c>
      <c r="AC949" s="195">
        <f t="shared" si="326"/>
        <v>0</v>
      </c>
      <c r="AD949" s="195">
        <f>SUMIF($C$14:C948,C949,$AC$14:AC948)</f>
        <v>0</v>
      </c>
      <c r="AE949" s="15">
        <f t="shared" si="327"/>
        <v>10000</v>
      </c>
      <c r="AF949" s="195">
        <f t="shared" si="328"/>
        <v>0</v>
      </c>
    </row>
    <row r="950" spans="1:32" s="30" customFormat="1" x14ac:dyDescent="0.25">
      <c r="A950" s="19">
        <v>936</v>
      </c>
      <c r="B950" s="20"/>
      <c r="C950" s="123"/>
      <c r="D950" s="20"/>
      <c r="E950" s="20"/>
      <c r="F950" s="20"/>
      <c r="G950" s="140"/>
      <c r="H950" s="197">
        <f t="shared" si="315"/>
        <v>0</v>
      </c>
      <c r="I950" s="135" t="str">
        <f t="shared" si="316"/>
        <v/>
      </c>
      <c r="J950" s="92" t="b">
        <f t="shared" si="317"/>
        <v>0</v>
      </c>
      <c r="K950" s="92" t="str">
        <f t="shared" si="318"/>
        <v/>
      </c>
      <c r="L950" s="92" t="b">
        <f>IF(C950="",FALSE,IFERROR(NOT(MATCH(C950,'Anställda och korttidsarbete'!$C:$C,0)&gt;0),TRUE))</f>
        <v>0</v>
      </c>
      <c r="M950" s="92" t="str">
        <f t="shared" si="319"/>
        <v/>
      </c>
      <c r="N950" s="92" t="b">
        <f t="shared" si="320"/>
        <v>0</v>
      </c>
      <c r="O950" s="92" t="str">
        <f t="shared" si="321"/>
        <v/>
      </c>
      <c r="P950" s="13" t="b">
        <f t="shared" si="322"/>
        <v>0</v>
      </c>
      <c r="Q950" s="92" t="str">
        <f t="shared" si="323"/>
        <v/>
      </c>
      <c r="R950" s="92" t="b">
        <f t="shared" si="324"/>
        <v>0</v>
      </c>
      <c r="S950" s="94" t="e">
        <f t="shared" si="308"/>
        <v>#VALUE!</v>
      </c>
      <c r="T950" s="94" t="e">
        <f t="shared" si="309"/>
        <v>#VALUE!</v>
      </c>
      <c r="U950" s="94" t="e">
        <f t="shared" si="310"/>
        <v>#VALUE!</v>
      </c>
      <c r="V950" s="95" t="e">
        <f t="shared" si="311"/>
        <v>#VALUE!</v>
      </c>
      <c r="W950" s="95" t="e">
        <f t="shared" si="325"/>
        <v>#VALUE!</v>
      </c>
      <c r="X950" s="95" t="b">
        <f t="shared" si="329"/>
        <v>0</v>
      </c>
      <c r="Y950" s="76" t="str">
        <f t="shared" si="312"/>
        <v/>
      </c>
      <c r="Z950" s="94" t="e" cm="1">
        <f t="array" aca="1" ref="Z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AA950" s="94" t="str">
        <f t="shared" si="313"/>
        <v/>
      </c>
      <c r="AB950" s="96" t="b">
        <f t="shared" si="314"/>
        <v>0</v>
      </c>
      <c r="AC950" s="195">
        <f t="shared" si="326"/>
        <v>0</v>
      </c>
      <c r="AD950" s="195">
        <f>SUMIF($C$14:C949,C950,$AC$14:AC949)</f>
        <v>0</v>
      </c>
      <c r="AE950" s="15">
        <f t="shared" si="327"/>
        <v>10000</v>
      </c>
      <c r="AF950" s="195">
        <f t="shared" si="328"/>
        <v>0</v>
      </c>
    </row>
    <row r="951" spans="1:32" s="30" customFormat="1" x14ac:dyDescent="0.25">
      <c r="A951" s="19">
        <v>937</v>
      </c>
      <c r="B951" s="20"/>
      <c r="C951" s="123"/>
      <c r="D951" s="20"/>
      <c r="E951" s="20"/>
      <c r="F951" s="20"/>
      <c r="G951" s="140"/>
      <c r="H951" s="197">
        <f t="shared" si="315"/>
        <v>0</v>
      </c>
      <c r="I951" s="135" t="str">
        <f t="shared" si="316"/>
        <v/>
      </c>
      <c r="J951" s="92" t="b">
        <f t="shared" si="317"/>
        <v>0</v>
      </c>
      <c r="K951" s="92" t="str">
        <f t="shared" si="318"/>
        <v/>
      </c>
      <c r="L951" s="92" t="b">
        <f>IF(C951="",FALSE,IFERROR(NOT(MATCH(C951,'Anställda och korttidsarbete'!$C:$C,0)&gt;0),TRUE))</f>
        <v>0</v>
      </c>
      <c r="M951" s="92" t="str">
        <f t="shared" si="319"/>
        <v/>
      </c>
      <c r="N951" s="92" t="b">
        <f t="shared" si="320"/>
        <v>0</v>
      </c>
      <c r="O951" s="92" t="str">
        <f t="shared" si="321"/>
        <v/>
      </c>
      <c r="P951" s="13" t="b">
        <f t="shared" si="322"/>
        <v>0</v>
      </c>
      <c r="Q951" s="92" t="str">
        <f t="shared" si="323"/>
        <v/>
      </c>
      <c r="R951" s="92" t="b">
        <f t="shared" si="324"/>
        <v>0</v>
      </c>
      <c r="S951" s="94" t="e">
        <f t="shared" si="308"/>
        <v>#VALUE!</v>
      </c>
      <c r="T951" s="94" t="e">
        <f t="shared" si="309"/>
        <v>#VALUE!</v>
      </c>
      <c r="U951" s="94" t="e">
        <f t="shared" si="310"/>
        <v>#VALUE!</v>
      </c>
      <c r="V951" s="95" t="e">
        <f t="shared" si="311"/>
        <v>#VALUE!</v>
      </c>
      <c r="W951" s="95" t="e">
        <f t="shared" si="325"/>
        <v>#VALUE!</v>
      </c>
      <c r="X951" s="95" t="b">
        <f t="shared" si="329"/>
        <v>0</v>
      </c>
      <c r="Y951" s="76" t="str">
        <f t="shared" si="312"/>
        <v/>
      </c>
      <c r="Z951" s="94" t="e" cm="1">
        <f t="array" aca="1" ref="Z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AA951" s="94" t="str">
        <f t="shared" si="313"/>
        <v/>
      </c>
      <c r="AB951" s="96" t="b">
        <f t="shared" si="314"/>
        <v>0</v>
      </c>
      <c r="AC951" s="195">
        <f t="shared" si="326"/>
        <v>0</v>
      </c>
      <c r="AD951" s="195">
        <f>SUMIF($C$14:C950,C951,$AC$14:AC950)</f>
        <v>0</v>
      </c>
      <c r="AE951" s="15">
        <f t="shared" si="327"/>
        <v>10000</v>
      </c>
      <c r="AF951" s="195">
        <f t="shared" si="328"/>
        <v>0</v>
      </c>
    </row>
    <row r="952" spans="1:32" s="30" customFormat="1" x14ac:dyDescent="0.25">
      <c r="A952" s="19">
        <v>938</v>
      </c>
      <c r="B952" s="20"/>
      <c r="C952" s="123"/>
      <c r="D952" s="20"/>
      <c r="E952" s="20"/>
      <c r="F952" s="20"/>
      <c r="G952" s="140"/>
      <c r="H952" s="197">
        <f t="shared" si="315"/>
        <v>0</v>
      </c>
      <c r="I952" s="135" t="str">
        <f t="shared" si="316"/>
        <v/>
      </c>
      <c r="J952" s="92" t="b">
        <f t="shared" si="317"/>
        <v>0</v>
      </c>
      <c r="K952" s="92" t="str">
        <f t="shared" si="318"/>
        <v/>
      </c>
      <c r="L952" s="92" t="b">
        <f>IF(C952="",FALSE,IFERROR(NOT(MATCH(C952,'Anställda och korttidsarbete'!$C:$C,0)&gt;0),TRUE))</f>
        <v>0</v>
      </c>
      <c r="M952" s="92" t="str">
        <f t="shared" si="319"/>
        <v/>
      </c>
      <c r="N952" s="92" t="b">
        <f t="shared" si="320"/>
        <v>0</v>
      </c>
      <c r="O952" s="92" t="str">
        <f t="shared" si="321"/>
        <v/>
      </c>
      <c r="P952" s="13" t="b">
        <f t="shared" si="322"/>
        <v>0</v>
      </c>
      <c r="Q952" s="92" t="str">
        <f t="shared" si="323"/>
        <v/>
      </c>
      <c r="R952" s="92" t="b">
        <f t="shared" si="324"/>
        <v>0</v>
      </c>
      <c r="S952" s="94" t="e">
        <f t="shared" si="308"/>
        <v>#VALUE!</v>
      </c>
      <c r="T952" s="94" t="e">
        <f t="shared" si="309"/>
        <v>#VALUE!</v>
      </c>
      <c r="U952" s="94" t="e">
        <f t="shared" si="310"/>
        <v>#VALUE!</v>
      </c>
      <c r="V952" s="95" t="e">
        <f t="shared" si="311"/>
        <v>#VALUE!</v>
      </c>
      <c r="W952" s="95" t="e">
        <f t="shared" si="325"/>
        <v>#VALUE!</v>
      </c>
      <c r="X952" s="95" t="b">
        <f t="shared" si="329"/>
        <v>0</v>
      </c>
      <c r="Y952" s="76" t="str">
        <f t="shared" si="312"/>
        <v/>
      </c>
      <c r="Z952" s="94" t="e" cm="1">
        <f t="array" aca="1" ref="Z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AA952" s="94" t="str">
        <f t="shared" si="313"/>
        <v/>
      </c>
      <c r="AB952" s="96" t="b">
        <f t="shared" si="314"/>
        <v>0</v>
      </c>
      <c r="AC952" s="195">
        <f t="shared" si="326"/>
        <v>0</v>
      </c>
      <c r="AD952" s="195">
        <f>SUMIF($C$14:C951,C952,$AC$14:AC951)</f>
        <v>0</v>
      </c>
      <c r="AE952" s="15">
        <f t="shared" si="327"/>
        <v>10000</v>
      </c>
      <c r="AF952" s="195">
        <f t="shared" si="328"/>
        <v>0</v>
      </c>
    </row>
    <row r="953" spans="1:32" s="30" customFormat="1" x14ac:dyDescent="0.25">
      <c r="A953" s="19">
        <v>939</v>
      </c>
      <c r="B953" s="20"/>
      <c r="C953" s="123"/>
      <c r="D953" s="20"/>
      <c r="E953" s="20"/>
      <c r="F953" s="20"/>
      <c r="G953" s="140"/>
      <c r="H953" s="197">
        <f t="shared" si="315"/>
        <v>0</v>
      </c>
      <c r="I953" s="135" t="str">
        <f t="shared" si="316"/>
        <v/>
      </c>
      <c r="J953" s="92" t="b">
        <f t="shared" si="317"/>
        <v>0</v>
      </c>
      <c r="K953" s="92" t="str">
        <f t="shared" si="318"/>
        <v/>
      </c>
      <c r="L953" s="92" t="b">
        <f>IF(C953="",FALSE,IFERROR(NOT(MATCH(C953,'Anställda och korttidsarbete'!$C:$C,0)&gt;0),TRUE))</f>
        <v>0</v>
      </c>
      <c r="M953" s="92" t="str">
        <f t="shared" si="319"/>
        <v/>
      </c>
      <c r="N953" s="92" t="b">
        <f t="shared" si="320"/>
        <v>0</v>
      </c>
      <c r="O953" s="92" t="str">
        <f t="shared" si="321"/>
        <v/>
      </c>
      <c r="P953" s="13" t="b">
        <f t="shared" si="322"/>
        <v>0</v>
      </c>
      <c r="Q953" s="92" t="str">
        <f t="shared" si="323"/>
        <v/>
      </c>
      <c r="R953" s="92" t="b">
        <f t="shared" si="324"/>
        <v>0</v>
      </c>
      <c r="S953" s="94" t="e">
        <f t="shared" si="308"/>
        <v>#VALUE!</v>
      </c>
      <c r="T953" s="94" t="e">
        <f t="shared" si="309"/>
        <v>#VALUE!</v>
      </c>
      <c r="U953" s="94" t="e">
        <f t="shared" si="310"/>
        <v>#VALUE!</v>
      </c>
      <c r="V953" s="95" t="e">
        <f t="shared" si="311"/>
        <v>#VALUE!</v>
      </c>
      <c r="W953" s="95" t="e">
        <f t="shared" si="325"/>
        <v>#VALUE!</v>
      </c>
      <c r="X953" s="95" t="b">
        <f t="shared" si="329"/>
        <v>0</v>
      </c>
      <c r="Y953" s="76" t="str">
        <f t="shared" si="312"/>
        <v/>
      </c>
      <c r="Z953" s="94" t="e" cm="1">
        <f t="array" aca="1" ref="Z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AA953" s="94" t="str">
        <f t="shared" si="313"/>
        <v/>
      </c>
      <c r="AB953" s="96" t="b">
        <f t="shared" si="314"/>
        <v>0</v>
      </c>
      <c r="AC953" s="195">
        <f t="shared" si="326"/>
        <v>0</v>
      </c>
      <c r="AD953" s="195">
        <f>SUMIF($C$14:C952,C953,$AC$14:AC952)</f>
        <v>0</v>
      </c>
      <c r="AE953" s="15">
        <f t="shared" si="327"/>
        <v>10000</v>
      </c>
      <c r="AF953" s="195">
        <f t="shared" si="328"/>
        <v>0</v>
      </c>
    </row>
    <row r="954" spans="1:32" s="30" customFormat="1" x14ac:dyDescent="0.25">
      <c r="A954" s="19">
        <v>940</v>
      </c>
      <c r="B954" s="20"/>
      <c r="C954" s="123"/>
      <c r="D954" s="20"/>
      <c r="E954" s="20"/>
      <c r="F954" s="20"/>
      <c r="G954" s="140"/>
      <c r="H954" s="197">
        <f t="shared" si="315"/>
        <v>0</v>
      </c>
      <c r="I954" s="135" t="str">
        <f t="shared" si="316"/>
        <v/>
      </c>
      <c r="J954" s="92" t="b">
        <f t="shared" si="317"/>
        <v>0</v>
      </c>
      <c r="K954" s="92" t="str">
        <f t="shared" si="318"/>
        <v/>
      </c>
      <c r="L954" s="92" t="b">
        <f>IF(C954="",FALSE,IFERROR(NOT(MATCH(C954,'Anställda och korttidsarbete'!$C:$C,0)&gt;0),TRUE))</f>
        <v>0</v>
      </c>
      <c r="M954" s="92" t="str">
        <f t="shared" si="319"/>
        <v/>
      </c>
      <c r="N954" s="92" t="b">
        <f t="shared" si="320"/>
        <v>0</v>
      </c>
      <c r="O954" s="92" t="str">
        <f t="shared" si="321"/>
        <v/>
      </c>
      <c r="P954" s="13" t="b">
        <f t="shared" si="322"/>
        <v>0</v>
      </c>
      <c r="Q954" s="92" t="str">
        <f t="shared" si="323"/>
        <v/>
      </c>
      <c r="R954" s="92" t="b">
        <f t="shared" si="324"/>
        <v>0</v>
      </c>
      <c r="S954" s="94" t="e">
        <f t="shared" si="308"/>
        <v>#VALUE!</v>
      </c>
      <c r="T954" s="94" t="e">
        <f t="shared" si="309"/>
        <v>#VALUE!</v>
      </c>
      <c r="U954" s="94" t="e">
        <f t="shared" si="310"/>
        <v>#VALUE!</v>
      </c>
      <c r="V954" s="95" t="e">
        <f t="shared" si="311"/>
        <v>#VALUE!</v>
      </c>
      <c r="W954" s="95" t="e">
        <f t="shared" si="325"/>
        <v>#VALUE!</v>
      </c>
      <c r="X954" s="95" t="b">
        <f t="shared" si="329"/>
        <v>0</v>
      </c>
      <c r="Y954" s="76" t="str">
        <f t="shared" si="312"/>
        <v/>
      </c>
      <c r="Z954" s="94" t="e" cm="1">
        <f t="array" aca="1" ref="Z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AA954" s="94" t="str">
        <f t="shared" si="313"/>
        <v/>
      </c>
      <c r="AB954" s="96" t="b">
        <f t="shared" si="314"/>
        <v>0</v>
      </c>
      <c r="AC954" s="195">
        <f t="shared" si="326"/>
        <v>0</v>
      </c>
      <c r="AD954" s="195">
        <f>SUMIF($C$14:C953,C954,$AC$14:AC953)</f>
        <v>0</v>
      </c>
      <c r="AE954" s="15">
        <f t="shared" si="327"/>
        <v>10000</v>
      </c>
      <c r="AF954" s="195">
        <f t="shared" si="328"/>
        <v>0</v>
      </c>
    </row>
    <row r="955" spans="1:32" s="30" customFormat="1" x14ac:dyDescent="0.25">
      <c r="A955" s="19">
        <v>941</v>
      </c>
      <c r="B955" s="20"/>
      <c r="C955" s="123"/>
      <c r="D955" s="20"/>
      <c r="E955" s="20"/>
      <c r="F955" s="20"/>
      <c r="G955" s="140"/>
      <c r="H955" s="197">
        <f t="shared" si="315"/>
        <v>0</v>
      </c>
      <c r="I955" s="135" t="str">
        <f t="shared" si="316"/>
        <v/>
      </c>
      <c r="J955" s="92" t="b">
        <f t="shared" si="317"/>
        <v>0</v>
      </c>
      <c r="K955" s="92" t="str">
        <f t="shared" si="318"/>
        <v/>
      </c>
      <c r="L955" s="92" t="b">
        <f>IF(C955="",FALSE,IFERROR(NOT(MATCH(C955,'Anställda och korttidsarbete'!$C:$C,0)&gt;0),TRUE))</f>
        <v>0</v>
      </c>
      <c r="M955" s="92" t="str">
        <f t="shared" si="319"/>
        <v/>
      </c>
      <c r="N955" s="92" t="b">
        <f t="shared" si="320"/>
        <v>0</v>
      </c>
      <c r="O955" s="92" t="str">
        <f t="shared" si="321"/>
        <v/>
      </c>
      <c r="P955" s="13" t="b">
        <f t="shared" si="322"/>
        <v>0</v>
      </c>
      <c r="Q955" s="92" t="str">
        <f t="shared" si="323"/>
        <v/>
      </c>
      <c r="R955" s="92" t="b">
        <f t="shared" si="324"/>
        <v>0</v>
      </c>
      <c r="S955" s="94" t="e">
        <f t="shared" si="308"/>
        <v>#VALUE!</v>
      </c>
      <c r="T955" s="94" t="e">
        <f t="shared" si="309"/>
        <v>#VALUE!</v>
      </c>
      <c r="U955" s="94" t="e">
        <f t="shared" si="310"/>
        <v>#VALUE!</v>
      </c>
      <c r="V955" s="95" t="e">
        <f t="shared" si="311"/>
        <v>#VALUE!</v>
      </c>
      <c r="W955" s="95" t="e">
        <f t="shared" si="325"/>
        <v>#VALUE!</v>
      </c>
      <c r="X955" s="95" t="b">
        <f t="shared" si="329"/>
        <v>0</v>
      </c>
      <c r="Y955" s="76" t="str">
        <f t="shared" si="312"/>
        <v/>
      </c>
      <c r="Z955" s="94" t="e" cm="1">
        <f t="array" aca="1" ref="Z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AA955" s="94" t="str">
        <f t="shared" si="313"/>
        <v/>
      </c>
      <c r="AB955" s="96" t="b">
        <f t="shared" si="314"/>
        <v>0</v>
      </c>
      <c r="AC955" s="195">
        <f t="shared" si="326"/>
        <v>0</v>
      </c>
      <c r="AD955" s="195">
        <f>SUMIF($C$14:C954,C955,$AC$14:AC954)</f>
        <v>0</v>
      </c>
      <c r="AE955" s="15">
        <f t="shared" si="327"/>
        <v>10000</v>
      </c>
      <c r="AF955" s="195">
        <f t="shared" si="328"/>
        <v>0</v>
      </c>
    </row>
    <row r="956" spans="1:32" s="30" customFormat="1" x14ac:dyDescent="0.25">
      <c r="A956" s="19">
        <v>942</v>
      </c>
      <c r="B956" s="20"/>
      <c r="C956" s="123"/>
      <c r="D956" s="20"/>
      <c r="E956" s="20"/>
      <c r="F956" s="20"/>
      <c r="G956" s="140"/>
      <c r="H956" s="197">
        <f t="shared" si="315"/>
        <v>0</v>
      </c>
      <c r="I956" s="135" t="str">
        <f t="shared" si="316"/>
        <v/>
      </c>
      <c r="J956" s="92" t="b">
        <f t="shared" si="317"/>
        <v>0</v>
      </c>
      <c r="K956" s="92" t="str">
        <f t="shared" si="318"/>
        <v/>
      </c>
      <c r="L956" s="92" t="b">
        <f>IF(C956="",FALSE,IFERROR(NOT(MATCH(C956,'Anställda och korttidsarbete'!$C:$C,0)&gt;0),TRUE))</f>
        <v>0</v>
      </c>
      <c r="M956" s="92" t="str">
        <f t="shared" si="319"/>
        <v/>
      </c>
      <c r="N956" s="92" t="b">
        <f t="shared" si="320"/>
        <v>0</v>
      </c>
      <c r="O956" s="92" t="str">
        <f t="shared" si="321"/>
        <v/>
      </c>
      <c r="P956" s="13" t="b">
        <f t="shared" si="322"/>
        <v>0</v>
      </c>
      <c r="Q956" s="92" t="str">
        <f t="shared" si="323"/>
        <v/>
      </c>
      <c r="R956" s="92" t="b">
        <f t="shared" si="324"/>
        <v>0</v>
      </c>
      <c r="S956" s="94" t="e">
        <f t="shared" si="308"/>
        <v>#VALUE!</v>
      </c>
      <c r="T956" s="94" t="e">
        <f t="shared" si="309"/>
        <v>#VALUE!</v>
      </c>
      <c r="U956" s="94" t="e">
        <f t="shared" si="310"/>
        <v>#VALUE!</v>
      </c>
      <c r="V956" s="95" t="e">
        <f t="shared" si="311"/>
        <v>#VALUE!</v>
      </c>
      <c r="W956" s="95" t="e">
        <f t="shared" si="325"/>
        <v>#VALUE!</v>
      </c>
      <c r="X956" s="95" t="b">
        <f t="shared" si="329"/>
        <v>0</v>
      </c>
      <c r="Y956" s="76" t="str">
        <f t="shared" si="312"/>
        <v/>
      </c>
      <c r="Z956" s="94" t="e" cm="1">
        <f t="array" aca="1" ref="Z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AA956" s="94" t="str">
        <f t="shared" si="313"/>
        <v/>
      </c>
      <c r="AB956" s="96" t="b">
        <f t="shared" si="314"/>
        <v>0</v>
      </c>
      <c r="AC956" s="195">
        <f t="shared" si="326"/>
        <v>0</v>
      </c>
      <c r="AD956" s="195">
        <f>SUMIF($C$14:C955,C956,$AC$14:AC955)</f>
        <v>0</v>
      </c>
      <c r="AE956" s="15">
        <f t="shared" si="327"/>
        <v>10000</v>
      </c>
      <c r="AF956" s="195">
        <f t="shared" si="328"/>
        <v>0</v>
      </c>
    </row>
    <row r="957" spans="1:32" s="30" customFormat="1" x14ac:dyDescent="0.25">
      <c r="A957" s="19">
        <v>943</v>
      </c>
      <c r="B957" s="20"/>
      <c r="C957" s="123"/>
      <c r="D957" s="20"/>
      <c r="E957" s="20"/>
      <c r="F957" s="20"/>
      <c r="G957" s="140"/>
      <c r="H957" s="197">
        <f t="shared" si="315"/>
        <v>0</v>
      </c>
      <c r="I957" s="135" t="str">
        <f t="shared" si="316"/>
        <v/>
      </c>
      <c r="J957" s="92" t="b">
        <f t="shared" si="317"/>
        <v>0</v>
      </c>
      <c r="K957" s="92" t="str">
        <f t="shared" si="318"/>
        <v/>
      </c>
      <c r="L957" s="92" t="b">
        <f>IF(C957="",FALSE,IFERROR(NOT(MATCH(C957,'Anställda och korttidsarbete'!$C:$C,0)&gt;0),TRUE))</f>
        <v>0</v>
      </c>
      <c r="M957" s="92" t="str">
        <f t="shared" si="319"/>
        <v/>
      </c>
      <c r="N957" s="92" t="b">
        <f t="shared" si="320"/>
        <v>0</v>
      </c>
      <c r="O957" s="92" t="str">
        <f t="shared" si="321"/>
        <v/>
      </c>
      <c r="P957" s="13" t="b">
        <f t="shared" si="322"/>
        <v>0</v>
      </c>
      <c r="Q957" s="92" t="str">
        <f t="shared" si="323"/>
        <v/>
      </c>
      <c r="R957" s="92" t="b">
        <f t="shared" si="324"/>
        <v>0</v>
      </c>
      <c r="S957" s="94" t="e">
        <f t="shared" si="308"/>
        <v>#VALUE!</v>
      </c>
      <c r="T957" s="94" t="e">
        <f t="shared" si="309"/>
        <v>#VALUE!</v>
      </c>
      <c r="U957" s="94" t="e">
        <f t="shared" si="310"/>
        <v>#VALUE!</v>
      </c>
      <c r="V957" s="95" t="e">
        <f t="shared" si="311"/>
        <v>#VALUE!</v>
      </c>
      <c r="W957" s="95" t="e">
        <f t="shared" si="325"/>
        <v>#VALUE!</v>
      </c>
      <c r="X957" s="95" t="b">
        <f t="shared" si="329"/>
        <v>0</v>
      </c>
      <c r="Y957" s="76" t="str">
        <f t="shared" si="312"/>
        <v/>
      </c>
      <c r="Z957" s="94" t="e" cm="1">
        <f t="array" aca="1" ref="Z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AA957" s="94" t="str">
        <f t="shared" si="313"/>
        <v/>
      </c>
      <c r="AB957" s="96" t="b">
        <f t="shared" si="314"/>
        <v>0</v>
      </c>
      <c r="AC957" s="195">
        <f t="shared" si="326"/>
        <v>0</v>
      </c>
      <c r="AD957" s="195">
        <f>SUMIF($C$14:C956,C957,$AC$14:AC956)</f>
        <v>0</v>
      </c>
      <c r="AE957" s="15">
        <f t="shared" si="327"/>
        <v>10000</v>
      </c>
      <c r="AF957" s="195">
        <f t="shared" si="328"/>
        <v>0</v>
      </c>
    </row>
    <row r="958" spans="1:32" s="30" customFormat="1" x14ac:dyDescent="0.25">
      <c r="A958" s="19">
        <v>944</v>
      </c>
      <c r="B958" s="20"/>
      <c r="C958" s="123"/>
      <c r="D958" s="20"/>
      <c r="E958" s="20"/>
      <c r="F958" s="20"/>
      <c r="G958" s="140"/>
      <c r="H958" s="197">
        <f t="shared" si="315"/>
        <v>0</v>
      </c>
      <c r="I958" s="135" t="str">
        <f t="shared" si="316"/>
        <v/>
      </c>
      <c r="J958" s="92" t="b">
        <f t="shared" si="317"/>
        <v>0</v>
      </c>
      <c r="K958" s="92" t="str">
        <f t="shared" si="318"/>
        <v/>
      </c>
      <c r="L958" s="92" t="b">
        <f>IF(C958="",FALSE,IFERROR(NOT(MATCH(C958,'Anställda och korttidsarbete'!$C:$C,0)&gt;0),TRUE))</f>
        <v>0</v>
      </c>
      <c r="M958" s="92" t="str">
        <f t="shared" si="319"/>
        <v/>
      </c>
      <c r="N958" s="92" t="b">
        <f t="shared" si="320"/>
        <v>0</v>
      </c>
      <c r="O958" s="92" t="str">
        <f t="shared" si="321"/>
        <v/>
      </c>
      <c r="P958" s="13" t="b">
        <f t="shared" si="322"/>
        <v>0</v>
      </c>
      <c r="Q958" s="92" t="str">
        <f t="shared" si="323"/>
        <v/>
      </c>
      <c r="R958" s="92" t="b">
        <f t="shared" si="324"/>
        <v>0</v>
      </c>
      <c r="S958" s="94" t="e">
        <f t="shared" si="308"/>
        <v>#VALUE!</v>
      </c>
      <c r="T958" s="94" t="e">
        <f t="shared" si="309"/>
        <v>#VALUE!</v>
      </c>
      <c r="U958" s="94" t="e">
        <f t="shared" si="310"/>
        <v>#VALUE!</v>
      </c>
      <c r="V958" s="95" t="e">
        <f t="shared" si="311"/>
        <v>#VALUE!</v>
      </c>
      <c r="W958" s="95" t="e">
        <f t="shared" si="325"/>
        <v>#VALUE!</v>
      </c>
      <c r="X958" s="95" t="b">
        <f t="shared" si="329"/>
        <v>0</v>
      </c>
      <c r="Y958" s="76" t="str">
        <f t="shared" si="312"/>
        <v/>
      </c>
      <c r="Z958" s="94" t="e" cm="1">
        <f t="array" aca="1" ref="Z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AA958" s="94" t="str">
        <f t="shared" si="313"/>
        <v/>
      </c>
      <c r="AB958" s="96" t="b">
        <f t="shared" si="314"/>
        <v>0</v>
      </c>
      <c r="AC958" s="195">
        <f t="shared" si="326"/>
        <v>0</v>
      </c>
      <c r="AD958" s="195">
        <f>SUMIF($C$14:C957,C958,$AC$14:AC957)</f>
        <v>0</v>
      </c>
      <c r="AE958" s="15">
        <f t="shared" si="327"/>
        <v>10000</v>
      </c>
      <c r="AF958" s="195">
        <f t="shared" si="328"/>
        <v>0</v>
      </c>
    </row>
    <row r="959" spans="1:32" s="30" customFormat="1" x14ac:dyDescent="0.25">
      <c r="A959" s="19">
        <v>945</v>
      </c>
      <c r="B959" s="20"/>
      <c r="C959" s="123"/>
      <c r="D959" s="20"/>
      <c r="E959" s="20"/>
      <c r="F959" s="20"/>
      <c r="G959" s="140"/>
      <c r="H959" s="197">
        <f t="shared" si="315"/>
        <v>0</v>
      </c>
      <c r="I959" s="135" t="str">
        <f t="shared" si="316"/>
        <v/>
      </c>
      <c r="J959" s="92" t="b">
        <f t="shared" si="317"/>
        <v>0</v>
      </c>
      <c r="K959" s="92" t="str">
        <f t="shared" si="318"/>
        <v/>
      </c>
      <c r="L959" s="92" t="b">
        <f>IF(C959="",FALSE,IFERROR(NOT(MATCH(C959,'Anställda och korttidsarbete'!$C:$C,0)&gt;0),TRUE))</f>
        <v>0</v>
      </c>
      <c r="M959" s="92" t="str">
        <f t="shared" si="319"/>
        <v/>
      </c>
      <c r="N959" s="92" t="b">
        <f t="shared" si="320"/>
        <v>0</v>
      </c>
      <c r="O959" s="92" t="str">
        <f t="shared" si="321"/>
        <v/>
      </c>
      <c r="P959" s="13" t="b">
        <f t="shared" si="322"/>
        <v>0</v>
      </c>
      <c r="Q959" s="92" t="str">
        <f t="shared" si="323"/>
        <v/>
      </c>
      <c r="R959" s="92" t="b">
        <f t="shared" si="324"/>
        <v>0</v>
      </c>
      <c r="S959" s="94" t="e">
        <f t="shared" si="308"/>
        <v>#VALUE!</v>
      </c>
      <c r="T959" s="94" t="e">
        <f t="shared" si="309"/>
        <v>#VALUE!</v>
      </c>
      <c r="U959" s="94" t="e">
        <f t="shared" si="310"/>
        <v>#VALUE!</v>
      </c>
      <c r="V959" s="95" t="e">
        <f t="shared" si="311"/>
        <v>#VALUE!</v>
      </c>
      <c r="W959" s="95" t="e">
        <f t="shared" si="325"/>
        <v>#VALUE!</v>
      </c>
      <c r="X959" s="95" t="b">
        <f t="shared" si="329"/>
        <v>0</v>
      </c>
      <c r="Y959" s="76" t="str">
        <f t="shared" si="312"/>
        <v/>
      </c>
      <c r="Z959" s="94" t="e" cm="1">
        <f t="array" aca="1" ref="Z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AA959" s="94" t="str">
        <f t="shared" si="313"/>
        <v/>
      </c>
      <c r="AB959" s="96" t="b">
        <f t="shared" si="314"/>
        <v>0</v>
      </c>
      <c r="AC959" s="195">
        <f t="shared" si="326"/>
        <v>0</v>
      </c>
      <c r="AD959" s="195">
        <f>SUMIF($C$14:C958,C959,$AC$14:AC958)</f>
        <v>0</v>
      </c>
      <c r="AE959" s="15">
        <f t="shared" si="327"/>
        <v>10000</v>
      </c>
      <c r="AF959" s="195">
        <f t="shared" si="328"/>
        <v>0</v>
      </c>
    </row>
    <row r="960" spans="1:32" s="30" customFormat="1" x14ac:dyDescent="0.25">
      <c r="A960" s="19">
        <v>946</v>
      </c>
      <c r="B960" s="20"/>
      <c r="C960" s="123"/>
      <c r="D960" s="20"/>
      <c r="E960" s="20"/>
      <c r="F960" s="20"/>
      <c r="G960" s="140"/>
      <c r="H960" s="197">
        <f t="shared" si="315"/>
        <v>0</v>
      </c>
      <c r="I960" s="135" t="str">
        <f t="shared" si="316"/>
        <v/>
      </c>
      <c r="J960" s="92" t="b">
        <f t="shared" si="317"/>
        <v>0</v>
      </c>
      <c r="K960" s="92" t="str">
        <f t="shared" si="318"/>
        <v/>
      </c>
      <c r="L960" s="92" t="b">
        <f>IF(C960="",FALSE,IFERROR(NOT(MATCH(C960,'Anställda och korttidsarbete'!$C:$C,0)&gt;0),TRUE))</f>
        <v>0</v>
      </c>
      <c r="M960" s="92" t="str">
        <f t="shared" si="319"/>
        <v/>
      </c>
      <c r="N960" s="92" t="b">
        <f t="shared" si="320"/>
        <v>0</v>
      </c>
      <c r="O960" s="92" t="str">
        <f t="shared" si="321"/>
        <v/>
      </c>
      <c r="P960" s="13" t="b">
        <f t="shared" si="322"/>
        <v>0</v>
      </c>
      <c r="Q960" s="92" t="str">
        <f t="shared" si="323"/>
        <v/>
      </c>
      <c r="R960" s="92" t="b">
        <f t="shared" si="324"/>
        <v>0</v>
      </c>
      <c r="S960" s="94" t="e">
        <f t="shared" si="308"/>
        <v>#VALUE!</v>
      </c>
      <c r="T960" s="94" t="e">
        <f t="shared" si="309"/>
        <v>#VALUE!</v>
      </c>
      <c r="U960" s="94" t="e">
        <f t="shared" si="310"/>
        <v>#VALUE!</v>
      </c>
      <c r="V960" s="95" t="e">
        <f t="shared" si="311"/>
        <v>#VALUE!</v>
      </c>
      <c r="W960" s="95" t="e">
        <f t="shared" si="325"/>
        <v>#VALUE!</v>
      </c>
      <c r="X960" s="95" t="b">
        <f t="shared" si="329"/>
        <v>0</v>
      </c>
      <c r="Y960" s="76" t="str">
        <f t="shared" si="312"/>
        <v/>
      </c>
      <c r="Z960" s="94" t="e" cm="1">
        <f t="array" aca="1" ref="Z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AA960" s="94" t="str">
        <f t="shared" si="313"/>
        <v/>
      </c>
      <c r="AB960" s="96" t="b">
        <f t="shared" si="314"/>
        <v>0</v>
      </c>
      <c r="AC960" s="195">
        <f t="shared" si="326"/>
        <v>0</v>
      </c>
      <c r="AD960" s="195">
        <f>SUMIF($C$14:C959,C960,$AC$14:AC959)</f>
        <v>0</v>
      </c>
      <c r="AE960" s="15">
        <f t="shared" si="327"/>
        <v>10000</v>
      </c>
      <c r="AF960" s="195">
        <f t="shared" si="328"/>
        <v>0</v>
      </c>
    </row>
    <row r="961" spans="1:32" s="30" customFormat="1" x14ac:dyDescent="0.25">
      <c r="A961" s="19">
        <v>947</v>
      </c>
      <c r="B961" s="20"/>
      <c r="C961" s="123"/>
      <c r="D961" s="20"/>
      <c r="E961" s="20"/>
      <c r="F961" s="20"/>
      <c r="G961" s="140"/>
      <c r="H961" s="197">
        <f t="shared" si="315"/>
        <v>0</v>
      </c>
      <c r="I961" s="135" t="str">
        <f t="shared" si="316"/>
        <v/>
      </c>
      <c r="J961" s="92" t="b">
        <f t="shared" si="317"/>
        <v>0</v>
      </c>
      <c r="K961" s="92" t="str">
        <f t="shared" si="318"/>
        <v/>
      </c>
      <c r="L961" s="92" t="b">
        <f>IF(C961="",FALSE,IFERROR(NOT(MATCH(C961,'Anställda och korttidsarbete'!$C:$C,0)&gt;0),TRUE))</f>
        <v>0</v>
      </c>
      <c r="M961" s="92" t="str">
        <f t="shared" si="319"/>
        <v/>
      </c>
      <c r="N961" s="92" t="b">
        <f t="shared" si="320"/>
        <v>0</v>
      </c>
      <c r="O961" s="92" t="str">
        <f t="shared" si="321"/>
        <v/>
      </c>
      <c r="P961" s="13" t="b">
        <f t="shared" si="322"/>
        <v>0</v>
      </c>
      <c r="Q961" s="92" t="str">
        <f t="shared" si="323"/>
        <v/>
      </c>
      <c r="R961" s="92" t="b">
        <f t="shared" si="324"/>
        <v>0</v>
      </c>
      <c r="S961" s="94" t="e">
        <f t="shared" si="308"/>
        <v>#VALUE!</v>
      </c>
      <c r="T961" s="94" t="e">
        <f t="shared" si="309"/>
        <v>#VALUE!</v>
      </c>
      <c r="U961" s="94" t="e">
        <f t="shared" si="310"/>
        <v>#VALUE!</v>
      </c>
      <c r="V961" s="95" t="e">
        <f t="shared" si="311"/>
        <v>#VALUE!</v>
      </c>
      <c r="W961" s="95" t="e">
        <f t="shared" si="325"/>
        <v>#VALUE!</v>
      </c>
      <c r="X961" s="95" t="b">
        <f t="shared" si="329"/>
        <v>0</v>
      </c>
      <c r="Y961" s="76" t="str">
        <f t="shared" si="312"/>
        <v/>
      </c>
      <c r="Z961" s="94" t="e" cm="1">
        <f t="array" aca="1" ref="Z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AA961" s="94" t="str">
        <f t="shared" si="313"/>
        <v/>
      </c>
      <c r="AB961" s="96" t="b">
        <f t="shared" si="314"/>
        <v>0</v>
      </c>
      <c r="AC961" s="195">
        <f t="shared" si="326"/>
        <v>0</v>
      </c>
      <c r="AD961" s="195">
        <f>SUMIF($C$14:C960,C961,$AC$14:AC960)</f>
        <v>0</v>
      </c>
      <c r="AE961" s="15">
        <f t="shared" si="327"/>
        <v>10000</v>
      </c>
      <c r="AF961" s="195">
        <f t="shared" si="328"/>
        <v>0</v>
      </c>
    </row>
    <row r="962" spans="1:32" s="30" customFormat="1" x14ac:dyDescent="0.25">
      <c r="A962" s="19">
        <v>948</v>
      </c>
      <c r="B962" s="20"/>
      <c r="C962" s="123"/>
      <c r="D962" s="20"/>
      <c r="E962" s="20"/>
      <c r="F962" s="20"/>
      <c r="G962" s="140"/>
      <c r="H962" s="197">
        <f t="shared" si="315"/>
        <v>0</v>
      </c>
      <c r="I962" s="135" t="str">
        <f t="shared" si="316"/>
        <v/>
      </c>
      <c r="J962" s="92" t="b">
        <f t="shared" si="317"/>
        <v>0</v>
      </c>
      <c r="K962" s="92" t="str">
        <f t="shared" si="318"/>
        <v/>
      </c>
      <c r="L962" s="92" t="b">
        <f>IF(C962="",FALSE,IFERROR(NOT(MATCH(C962,'Anställda och korttidsarbete'!$C:$C,0)&gt;0),TRUE))</f>
        <v>0</v>
      </c>
      <c r="M962" s="92" t="str">
        <f t="shared" si="319"/>
        <v/>
      </c>
      <c r="N962" s="92" t="b">
        <f t="shared" si="320"/>
        <v>0</v>
      </c>
      <c r="O962" s="92" t="str">
        <f t="shared" si="321"/>
        <v/>
      </c>
      <c r="P962" s="13" t="b">
        <f t="shared" si="322"/>
        <v>0</v>
      </c>
      <c r="Q962" s="92" t="str">
        <f t="shared" si="323"/>
        <v/>
      </c>
      <c r="R962" s="92" t="b">
        <f t="shared" si="324"/>
        <v>0</v>
      </c>
      <c r="S962" s="94" t="e">
        <f t="shared" si="308"/>
        <v>#VALUE!</v>
      </c>
      <c r="T962" s="94" t="e">
        <f t="shared" si="309"/>
        <v>#VALUE!</v>
      </c>
      <c r="U962" s="94" t="e">
        <f t="shared" si="310"/>
        <v>#VALUE!</v>
      </c>
      <c r="V962" s="95" t="e">
        <f t="shared" si="311"/>
        <v>#VALUE!</v>
      </c>
      <c r="W962" s="95" t="e">
        <f t="shared" si="325"/>
        <v>#VALUE!</v>
      </c>
      <c r="X962" s="95" t="b">
        <f t="shared" si="329"/>
        <v>0</v>
      </c>
      <c r="Y962" s="76" t="str">
        <f t="shared" si="312"/>
        <v/>
      </c>
      <c r="Z962" s="94" t="e" cm="1">
        <f t="array" aca="1" ref="Z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AA962" s="94" t="str">
        <f t="shared" si="313"/>
        <v/>
      </c>
      <c r="AB962" s="96" t="b">
        <f t="shared" si="314"/>
        <v>0</v>
      </c>
      <c r="AC962" s="195">
        <f t="shared" si="326"/>
        <v>0</v>
      </c>
      <c r="AD962" s="195">
        <f>SUMIF($C$14:C961,C962,$AC$14:AC961)</f>
        <v>0</v>
      </c>
      <c r="AE962" s="15">
        <f t="shared" si="327"/>
        <v>10000</v>
      </c>
      <c r="AF962" s="195">
        <f t="shared" si="328"/>
        <v>0</v>
      </c>
    </row>
    <row r="963" spans="1:32" s="30" customFormat="1" x14ac:dyDescent="0.25">
      <c r="A963" s="19">
        <v>949</v>
      </c>
      <c r="B963" s="20"/>
      <c r="C963" s="123"/>
      <c r="D963" s="20"/>
      <c r="E963" s="20"/>
      <c r="F963" s="20"/>
      <c r="G963" s="140"/>
      <c r="H963" s="197">
        <f t="shared" si="315"/>
        <v>0</v>
      </c>
      <c r="I963" s="135" t="str">
        <f t="shared" si="316"/>
        <v/>
      </c>
      <c r="J963" s="92" t="b">
        <f t="shared" si="317"/>
        <v>0</v>
      </c>
      <c r="K963" s="92" t="str">
        <f t="shared" si="318"/>
        <v/>
      </c>
      <c r="L963" s="92" t="b">
        <f>IF(C963="",FALSE,IFERROR(NOT(MATCH(C963,'Anställda och korttidsarbete'!$C:$C,0)&gt;0),TRUE))</f>
        <v>0</v>
      </c>
      <c r="M963" s="92" t="str">
        <f t="shared" si="319"/>
        <v/>
      </c>
      <c r="N963" s="92" t="b">
        <f t="shared" si="320"/>
        <v>0</v>
      </c>
      <c r="O963" s="92" t="str">
        <f t="shared" si="321"/>
        <v/>
      </c>
      <c r="P963" s="13" t="b">
        <f t="shared" si="322"/>
        <v>0</v>
      </c>
      <c r="Q963" s="92" t="str">
        <f t="shared" si="323"/>
        <v/>
      </c>
      <c r="R963" s="92" t="b">
        <f t="shared" si="324"/>
        <v>0</v>
      </c>
      <c r="S963" s="94" t="e">
        <f t="shared" si="308"/>
        <v>#VALUE!</v>
      </c>
      <c r="T963" s="94" t="e">
        <f t="shared" si="309"/>
        <v>#VALUE!</v>
      </c>
      <c r="U963" s="94" t="e">
        <f t="shared" si="310"/>
        <v>#VALUE!</v>
      </c>
      <c r="V963" s="95" t="e">
        <f t="shared" si="311"/>
        <v>#VALUE!</v>
      </c>
      <c r="W963" s="95" t="e">
        <f t="shared" si="325"/>
        <v>#VALUE!</v>
      </c>
      <c r="X963" s="95" t="b">
        <f t="shared" si="329"/>
        <v>0</v>
      </c>
      <c r="Y963" s="76" t="str">
        <f t="shared" si="312"/>
        <v/>
      </c>
      <c r="Z963" s="94" t="e" cm="1">
        <f t="array" aca="1" ref="Z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AA963" s="94" t="str">
        <f t="shared" si="313"/>
        <v/>
      </c>
      <c r="AB963" s="96" t="b">
        <f t="shared" si="314"/>
        <v>0</v>
      </c>
      <c r="AC963" s="195">
        <f t="shared" si="326"/>
        <v>0</v>
      </c>
      <c r="AD963" s="195">
        <f>SUMIF($C$14:C962,C963,$AC$14:AC962)</f>
        <v>0</v>
      </c>
      <c r="AE963" s="15">
        <f t="shared" si="327"/>
        <v>10000</v>
      </c>
      <c r="AF963" s="195">
        <f t="shared" si="328"/>
        <v>0</v>
      </c>
    </row>
    <row r="964" spans="1:32" s="30" customFormat="1" x14ac:dyDescent="0.25">
      <c r="A964" s="19">
        <v>950</v>
      </c>
      <c r="B964" s="20"/>
      <c r="C964" s="123"/>
      <c r="D964" s="20"/>
      <c r="E964" s="20"/>
      <c r="F964" s="20"/>
      <c r="G964" s="140"/>
      <c r="H964" s="197">
        <f t="shared" si="315"/>
        <v>0</v>
      </c>
      <c r="I964" s="135" t="str">
        <f t="shared" si="316"/>
        <v/>
      </c>
      <c r="J964" s="92" t="b">
        <f t="shared" si="317"/>
        <v>0</v>
      </c>
      <c r="K964" s="92" t="str">
        <f t="shared" si="318"/>
        <v/>
      </c>
      <c r="L964" s="92" t="b">
        <f>IF(C964="",FALSE,IFERROR(NOT(MATCH(C964,'Anställda och korttidsarbete'!$C:$C,0)&gt;0),TRUE))</f>
        <v>0</v>
      </c>
      <c r="M964" s="92" t="str">
        <f t="shared" si="319"/>
        <v/>
      </c>
      <c r="N964" s="92" t="b">
        <f t="shared" si="320"/>
        <v>0</v>
      </c>
      <c r="O964" s="92" t="str">
        <f t="shared" si="321"/>
        <v/>
      </c>
      <c r="P964" s="13" t="b">
        <f t="shared" si="322"/>
        <v>0</v>
      </c>
      <c r="Q964" s="92" t="str">
        <f t="shared" si="323"/>
        <v/>
      </c>
      <c r="R964" s="92" t="b">
        <f t="shared" si="324"/>
        <v>0</v>
      </c>
      <c r="S964" s="94" t="e">
        <f t="shared" si="308"/>
        <v>#VALUE!</v>
      </c>
      <c r="T964" s="94" t="e">
        <f t="shared" si="309"/>
        <v>#VALUE!</v>
      </c>
      <c r="U964" s="94" t="e">
        <f t="shared" si="310"/>
        <v>#VALUE!</v>
      </c>
      <c r="V964" s="95" t="e">
        <f t="shared" si="311"/>
        <v>#VALUE!</v>
      </c>
      <c r="W964" s="95" t="e">
        <f t="shared" si="325"/>
        <v>#VALUE!</v>
      </c>
      <c r="X964" s="95" t="b">
        <f t="shared" si="329"/>
        <v>0</v>
      </c>
      <c r="Y964" s="76" t="str">
        <f t="shared" si="312"/>
        <v/>
      </c>
      <c r="Z964" s="94" t="e" cm="1">
        <f t="array" aca="1" ref="Z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AA964" s="94" t="str">
        <f t="shared" si="313"/>
        <v/>
      </c>
      <c r="AB964" s="96" t="b">
        <f t="shared" si="314"/>
        <v>0</v>
      </c>
      <c r="AC964" s="195">
        <f t="shared" si="326"/>
        <v>0</v>
      </c>
      <c r="AD964" s="195">
        <f>SUMIF($C$14:C963,C964,$AC$14:AC963)</f>
        <v>0</v>
      </c>
      <c r="AE964" s="15">
        <f t="shared" si="327"/>
        <v>10000</v>
      </c>
      <c r="AF964" s="195">
        <f t="shared" si="328"/>
        <v>0</v>
      </c>
    </row>
    <row r="965" spans="1:32" s="30" customFormat="1" x14ac:dyDescent="0.25">
      <c r="A965" s="19">
        <v>951</v>
      </c>
      <c r="B965" s="20"/>
      <c r="C965" s="123"/>
      <c r="D965" s="20"/>
      <c r="E965" s="20"/>
      <c r="F965" s="20"/>
      <c r="G965" s="140"/>
      <c r="H965" s="197">
        <f t="shared" si="315"/>
        <v>0</v>
      </c>
      <c r="I965" s="135" t="str">
        <f t="shared" si="316"/>
        <v/>
      </c>
      <c r="J965" s="92" t="b">
        <f t="shared" si="317"/>
        <v>0</v>
      </c>
      <c r="K965" s="92" t="str">
        <f t="shared" si="318"/>
        <v/>
      </c>
      <c r="L965" s="92" t="b">
        <f>IF(C965="",FALSE,IFERROR(NOT(MATCH(C965,'Anställda och korttidsarbete'!$C:$C,0)&gt;0),TRUE))</f>
        <v>0</v>
      </c>
      <c r="M965" s="92" t="str">
        <f t="shared" si="319"/>
        <v/>
      </c>
      <c r="N965" s="92" t="b">
        <f t="shared" si="320"/>
        <v>0</v>
      </c>
      <c r="O965" s="92" t="str">
        <f t="shared" si="321"/>
        <v/>
      </c>
      <c r="P965" s="13" t="b">
        <f t="shared" si="322"/>
        <v>0</v>
      </c>
      <c r="Q965" s="92" t="str">
        <f t="shared" si="323"/>
        <v/>
      </c>
      <c r="R965" s="92" t="b">
        <f t="shared" si="324"/>
        <v>0</v>
      </c>
      <c r="S965" s="94" t="e">
        <f t="shared" si="308"/>
        <v>#VALUE!</v>
      </c>
      <c r="T965" s="94" t="e">
        <f t="shared" si="309"/>
        <v>#VALUE!</v>
      </c>
      <c r="U965" s="94" t="e">
        <f t="shared" si="310"/>
        <v>#VALUE!</v>
      </c>
      <c r="V965" s="95" t="e">
        <f t="shared" si="311"/>
        <v>#VALUE!</v>
      </c>
      <c r="W965" s="95" t="e">
        <f t="shared" si="325"/>
        <v>#VALUE!</v>
      </c>
      <c r="X965" s="95" t="b">
        <f t="shared" si="329"/>
        <v>0</v>
      </c>
      <c r="Y965" s="76" t="str">
        <f t="shared" si="312"/>
        <v/>
      </c>
      <c r="Z965" s="94" t="e" cm="1">
        <f t="array" aca="1" ref="Z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AA965" s="94" t="str">
        <f t="shared" si="313"/>
        <v/>
      </c>
      <c r="AB965" s="96" t="b">
        <f t="shared" si="314"/>
        <v>0</v>
      </c>
      <c r="AC965" s="195">
        <f t="shared" si="326"/>
        <v>0</v>
      </c>
      <c r="AD965" s="195">
        <f>SUMIF($C$14:C964,C965,$AC$14:AC964)</f>
        <v>0</v>
      </c>
      <c r="AE965" s="15">
        <f t="shared" si="327"/>
        <v>10000</v>
      </c>
      <c r="AF965" s="195">
        <f t="shared" si="328"/>
        <v>0</v>
      </c>
    </row>
    <row r="966" spans="1:32" s="30" customFormat="1" x14ac:dyDescent="0.25">
      <c r="A966" s="19">
        <v>952</v>
      </c>
      <c r="B966" s="20"/>
      <c r="C966" s="123"/>
      <c r="D966" s="20"/>
      <c r="E966" s="20"/>
      <c r="F966" s="20"/>
      <c r="G966" s="140"/>
      <c r="H966" s="197">
        <f t="shared" si="315"/>
        <v>0</v>
      </c>
      <c r="I966" s="135" t="str">
        <f t="shared" si="316"/>
        <v/>
      </c>
      <c r="J966" s="92" t="b">
        <f t="shared" si="317"/>
        <v>0</v>
      </c>
      <c r="K966" s="92" t="str">
        <f t="shared" si="318"/>
        <v/>
      </c>
      <c r="L966" s="92" t="b">
        <f>IF(C966="",FALSE,IFERROR(NOT(MATCH(C966,'Anställda och korttidsarbete'!$C:$C,0)&gt;0),TRUE))</f>
        <v>0</v>
      </c>
      <c r="M966" s="92" t="str">
        <f t="shared" si="319"/>
        <v/>
      </c>
      <c r="N966" s="92" t="b">
        <f t="shared" si="320"/>
        <v>0</v>
      </c>
      <c r="O966" s="92" t="str">
        <f t="shared" si="321"/>
        <v/>
      </c>
      <c r="P966" s="13" t="b">
        <f t="shared" si="322"/>
        <v>0</v>
      </c>
      <c r="Q966" s="92" t="str">
        <f t="shared" si="323"/>
        <v/>
      </c>
      <c r="R966" s="92" t="b">
        <f t="shared" si="324"/>
        <v>0</v>
      </c>
      <c r="S966" s="94" t="e">
        <f t="shared" si="308"/>
        <v>#VALUE!</v>
      </c>
      <c r="T966" s="94" t="e">
        <f t="shared" si="309"/>
        <v>#VALUE!</v>
      </c>
      <c r="U966" s="94" t="e">
        <f t="shared" si="310"/>
        <v>#VALUE!</v>
      </c>
      <c r="V966" s="95" t="e">
        <f t="shared" si="311"/>
        <v>#VALUE!</v>
      </c>
      <c r="W966" s="95" t="e">
        <f t="shared" si="325"/>
        <v>#VALUE!</v>
      </c>
      <c r="X966" s="95" t="b">
        <f t="shared" si="329"/>
        <v>0</v>
      </c>
      <c r="Y966" s="76" t="str">
        <f t="shared" si="312"/>
        <v/>
      </c>
      <c r="Z966" s="94" t="e" cm="1">
        <f t="array" aca="1" ref="Z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AA966" s="94" t="str">
        <f t="shared" si="313"/>
        <v/>
      </c>
      <c r="AB966" s="96" t="b">
        <f t="shared" si="314"/>
        <v>0</v>
      </c>
      <c r="AC966" s="195">
        <f t="shared" si="326"/>
        <v>0</v>
      </c>
      <c r="AD966" s="195">
        <f>SUMIF($C$14:C965,C966,$AC$14:AC965)</f>
        <v>0</v>
      </c>
      <c r="AE966" s="15">
        <f t="shared" si="327"/>
        <v>10000</v>
      </c>
      <c r="AF966" s="195">
        <f t="shared" si="328"/>
        <v>0</v>
      </c>
    </row>
    <row r="967" spans="1:32" s="30" customFormat="1" x14ac:dyDescent="0.25">
      <c r="A967" s="19">
        <v>953</v>
      </c>
      <c r="B967" s="20"/>
      <c r="C967" s="123"/>
      <c r="D967" s="20"/>
      <c r="E967" s="20"/>
      <c r="F967" s="20"/>
      <c r="G967" s="140"/>
      <c r="H967" s="197">
        <f t="shared" si="315"/>
        <v>0</v>
      </c>
      <c r="I967" s="135" t="str">
        <f t="shared" si="316"/>
        <v/>
      </c>
      <c r="J967" s="92" t="b">
        <f t="shared" si="317"/>
        <v>0</v>
      </c>
      <c r="K967" s="92" t="str">
        <f t="shared" si="318"/>
        <v/>
      </c>
      <c r="L967" s="92" t="b">
        <f>IF(C967="",FALSE,IFERROR(NOT(MATCH(C967,'Anställda och korttidsarbete'!$C:$C,0)&gt;0),TRUE))</f>
        <v>0</v>
      </c>
      <c r="M967" s="92" t="str">
        <f t="shared" si="319"/>
        <v/>
      </c>
      <c r="N967" s="92" t="b">
        <f t="shared" si="320"/>
        <v>0</v>
      </c>
      <c r="O967" s="92" t="str">
        <f t="shared" si="321"/>
        <v/>
      </c>
      <c r="P967" s="13" t="b">
        <f t="shared" si="322"/>
        <v>0</v>
      </c>
      <c r="Q967" s="92" t="str">
        <f t="shared" si="323"/>
        <v/>
      </c>
      <c r="R967" s="92" t="b">
        <f t="shared" si="324"/>
        <v>0</v>
      </c>
      <c r="S967" s="94" t="e">
        <f t="shared" si="308"/>
        <v>#VALUE!</v>
      </c>
      <c r="T967" s="94" t="e">
        <f t="shared" si="309"/>
        <v>#VALUE!</v>
      </c>
      <c r="U967" s="94" t="e">
        <f t="shared" si="310"/>
        <v>#VALUE!</v>
      </c>
      <c r="V967" s="95" t="e">
        <f t="shared" si="311"/>
        <v>#VALUE!</v>
      </c>
      <c r="W967" s="95" t="e">
        <f t="shared" si="325"/>
        <v>#VALUE!</v>
      </c>
      <c r="X967" s="95" t="b">
        <f t="shared" si="329"/>
        <v>0</v>
      </c>
      <c r="Y967" s="76" t="str">
        <f t="shared" si="312"/>
        <v/>
      </c>
      <c r="Z967" s="94" t="e" cm="1">
        <f t="array" aca="1" ref="Z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AA967" s="94" t="str">
        <f t="shared" si="313"/>
        <v/>
      </c>
      <c r="AB967" s="96" t="b">
        <f t="shared" si="314"/>
        <v>0</v>
      </c>
      <c r="AC967" s="195">
        <f t="shared" si="326"/>
        <v>0</v>
      </c>
      <c r="AD967" s="195">
        <f>SUMIF($C$14:C966,C967,$AC$14:AC966)</f>
        <v>0</v>
      </c>
      <c r="AE967" s="15">
        <f t="shared" si="327"/>
        <v>10000</v>
      </c>
      <c r="AF967" s="195">
        <f t="shared" si="328"/>
        <v>0</v>
      </c>
    </row>
    <row r="968" spans="1:32" s="30" customFormat="1" x14ac:dyDescent="0.25">
      <c r="A968" s="19">
        <v>954</v>
      </c>
      <c r="B968" s="20"/>
      <c r="C968" s="123"/>
      <c r="D968" s="20"/>
      <c r="E968" s="20"/>
      <c r="F968" s="20"/>
      <c r="G968" s="140"/>
      <c r="H968" s="197">
        <f t="shared" si="315"/>
        <v>0</v>
      </c>
      <c r="I968" s="135" t="str">
        <f t="shared" si="316"/>
        <v/>
      </c>
      <c r="J968" s="92" t="b">
        <f t="shared" si="317"/>
        <v>0</v>
      </c>
      <c r="K968" s="92" t="str">
        <f t="shared" si="318"/>
        <v/>
      </c>
      <c r="L968" s="92" t="b">
        <f>IF(C968="",FALSE,IFERROR(NOT(MATCH(C968,'Anställda och korttidsarbete'!$C:$C,0)&gt;0),TRUE))</f>
        <v>0</v>
      </c>
      <c r="M968" s="92" t="str">
        <f t="shared" si="319"/>
        <v/>
      </c>
      <c r="N968" s="92" t="b">
        <f t="shared" si="320"/>
        <v>0</v>
      </c>
      <c r="O968" s="92" t="str">
        <f t="shared" si="321"/>
        <v/>
      </c>
      <c r="P968" s="13" t="b">
        <f t="shared" si="322"/>
        <v>0</v>
      </c>
      <c r="Q968" s="92" t="str">
        <f t="shared" si="323"/>
        <v/>
      </c>
      <c r="R968" s="92" t="b">
        <f t="shared" si="324"/>
        <v>0</v>
      </c>
      <c r="S968" s="94" t="e">
        <f t="shared" si="308"/>
        <v>#VALUE!</v>
      </c>
      <c r="T968" s="94" t="e">
        <f t="shared" si="309"/>
        <v>#VALUE!</v>
      </c>
      <c r="U968" s="94" t="e">
        <f t="shared" si="310"/>
        <v>#VALUE!</v>
      </c>
      <c r="V968" s="95" t="e">
        <f t="shared" si="311"/>
        <v>#VALUE!</v>
      </c>
      <c r="W968" s="95" t="e">
        <f t="shared" si="325"/>
        <v>#VALUE!</v>
      </c>
      <c r="X968" s="95" t="b">
        <f t="shared" si="329"/>
        <v>0</v>
      </c>
      <c r="Y968" s="76" t="str">
        <f t="shared" si="312"/>
        <v/>
      </c>
      <c r="Z968" s="94" t="e" cm="1">
        <f t="array" aca="1" ref="Z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AA968" s="94" t="str">
        <f t="shared" si="313"/>
        <v/>
      </c>
      <c r="AB968" s="96" t="b">
        <f t="shared" si="314"/>
        <v>0</v>
      </c>
      <c r="AC968" s="195">
        <f t="shared" si="326"/>
        <v>0</v>
      </c>
      <c r="AD968" s="195">
        <f>SUMIF($C$14:C967,C968,$AC$14:AC967)</f>
        <v>0</v>
      </c>
      <c r="AE968" s="15">
        <f t="shared" si="327"/>
        <v>10000</v>
      </c>
      <c r="AF968" s="195">
        <f t="shared" si="328"/>
        <v>0</v>
      </c>
    </row>
    <row r="969" spans="1:32" s="30" customFormat="1" x14ac:dyDescent="0.25">
      <c r="A969" s="19">
        <v>955</v>
      </c>
      <c r="B969" s="20"/>
      <c r="C969" s="123"/>
      <c r="D969" s="20"/>
      <c r="E969" s="20"/>
      <c r="F969" s="20"/>
      <c r="G969" s="140"/>
      <c r="H969" s="197">
        <f t="shared" si="315"/>
        <v>0</v>
      </c>
      <c r="I969" s="135" t="str">
        <f t="shared" si="316"/>
        <v/>
      </c>
      <c r="J969" s="92" t="b">
        <f t="shared" si="317"/>
        <v>0</v>
      </c>
      <c r="K969" s="92" t="str">
        <f t="shared" si="318"/>
        <v/>
      </c>
      <c r="L969" s="92" t="b">
        <f>IF(C969="",FALSE,IFERROR(NOT(MATCH(C969,'Anställda och korttidsarbete'!$C:$C,0)&gt;0),TRUE))</f>
        <v>0</v>
      </c>
      <c r="M969" s="92" t="str">
        <f t="shared" si="319"/>
        <v/>
      </c>
      <c r="N969" s="92" t="b">
        <f t="shared" si="320"/>
        <v>0</v>
      </c>
      <c r="O969" s="92" t="str">
        <f t="shared" si="321"/>
        <v/>
      </c>
      <c r="P969" s="13" t="b">
        <f t="shared" si="322"/>
        <v>0</v>
      </c>
      <c r="Q969" s="92" t="str">
        <f t="shared" si="323"/>
        <v/>
      </c>
      <c r="R969" s="92" t="b">
        <f t="shared" si="324"/>
        <v>0</v>
      </c>
      <c r="S969" s="94" t="e">
        <f t="shared" si="308"/>
        <v>#VALUE!</v>
      </c>
      <c r="T969" s="94" t="e">
        <f t="shared" si="309"/>
        <v>#VALUE!</v>
      </c>
      <c r="U969" s="94" t="e">
        <f t="shared" si="310"/>
        <v>#VALUE!</v>
      </c>
      <c r="V969" s="95" t="e">
        <f t="shared" si="311"/>
        <v>#VALUE!</v>
      </c>
      <c r="W969" s="95" t="e">
        <f t="shared" si="325"/>
        <v>#VALUE!</v>
      </c>
      <c r="X969" s="95" t="b">
        <f t="shared" si="329"/>
        <v>0</v>
      </c>
      <c r="Y969" s="76" t="str">
        <f t="shared" si="312"/>
        <v/>
      </c>
      <c r="Z969" s="94" t="e" cm="1">
        <f t="array" aca="1" ref="Z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AA969" s="94" t="str">
        <f t="shared" si="313"/>
        <v/>
      </c>
      <c r="AB969" s="96" t="b">
        <f t="shared" si="314"/>
        <v>0</v>
      </c>
      <c r="AC969" s="195">
        <f t="shared" si="326"/>
        <v>0</v>
      </c>
      <c r="AD969" s="195">
        <f>SUMIF($C$14:C968,C969,$AC$14:AC968)</f>
        <v>0</v>
      </c>
      <c r="AE969" s="15">
        <f t="shared" si="327"/>
        <v>10000</v>
      </c>
      <c r="AF969" s="195">
        <f t="shared" si="328"/>
        <v>0</v>
      </c>
    </row>
    <row r="970" spans="1:32" s="30" customFormat="1" x14ac:dyDescent="0.25">
      <c r="A970" s="19">
        <v>956</v>
      </c>
      <c r="B970" s="20"/>
      <c r="C970" s="123"/>
      <c r="D970" s="20"/>
      <c r="E970" s="20"/>
      <c r="F970" s="20"/>
      <c r="G970" s="140"/>
      <c r="H970" s="197">
        <f t="shared" si="315"/>
        <v>0</v>
      </c>
      <c r="I970" s="135" t="str">
        <f t="shared" si="316"/>
        <v/>
      </c>
      <c r="J970" s="92" t="b">
        <f t="shared" si="317"/>
        <v>0</v>
      </c>
      <c r="K970" s="92" t="str">
        <f t="shared" si="318"/>
        <v/>
      </c>
      <c r="L970" s="92" t="b">
        <f>IF(C970="",FALSE,IFERROR(NOT(MATCH(C970,'Anställda och korttidsarbete'!$C:$C,0)&gt;0),TRUE))</f>
        <v>0</v>
      </c>
      <c r="M970" s="92" t="str">
        <f t="shared" si="319"/>
        <v/>
      </c>
      <c r="N970" s="92" t="b">
        <f t="shared" si="320"/>
        <v>0</v>
      </c>
      <c r="O970" s="92" t="str">
        <f t="shared" si="321"/>
        <v/>
      </c>
      <c r="P970" s="13" t="b">
        <f t="shared" si="322"/>
        <v>0</v>
      </c>
      <c r="Q970" s="92" t="str">
        <f t="shared" si="323"/>
        <v/>
      </c>
      <c r="R970" s="92" t="b">
        <f t="shared" si="324"/>
        <v>0</v>
      </c>
      <c r="S970" s="94" t="e">
        <f t="shared" si="308"/>
        <v>#VALUE!</v>
      </c>
      <c r="T970" s="94" t="e">
        <f t="shared" si="309"/>
        <v>#VALUE!</v>
      </c>
      <c r="U970" s="94" t="e">
        <f t="shared" si="310"/>
        <v>#VALUE!</v>
      </c>
      <c r="V970" s="95" t="e">
        <f t="shared" si="311"/>
        <v>#VALUE!</v>
      </c>
      <c r="W970" s="95" t="e">
        <f t="shared" si="325"/>
        <v>#VALUE!</v>
      </c>
      <c r="X970" s="95" t="b">
        <f t="shared" si="329"/>
        <v>0</v>
      </c>
      <c r="Y970" s="76" t="str">
        <f t="shared" si="312"/>
        <v/>
      </c>
      <c r="Z970" s="94" t="e" cm="1">
        <f t="array" aca="1" ref="Z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AA970" s="94" t="str">
        <f t="shared" si="313"/>
        <v/>
      </c>
      <c r="AB970" s="96" t="b">
        <f t="shared" si="314"/>
        <v>0</v>
      </c>
      <c r="AC970" s="195">
        <f t="shared" si="326"/>
        <v>0</v>
      </c>
      <c r="AD970" s="195">
        <f>SUMIF($C$14:C969,C970,$AC$14:AC969)</f>
        <v>0</v>
      </c>
      <c r="AE970" s="15">
        <f t="shared" si="327"/>
        <v>10000</v>
      </c>
      <c r="AF970" s="195">
        <f t="shared" si="328"/>
        <v>0</v>
      </c>
    </row>
    <row r="971" spans="1:32" s="30" customFormat="1" x14ac:dyDescent="0.25">
      <c r="A971" s="19">
        <v>957</v>
      </c>
      <c r="B971" s="20"/>
      <c r="C971" s="123"/>
      <c r="D971" s="20"/>
      <c r="E971" s="20"/>
      <c r="F971" s="20"/>
      <c r="G971" s="140"/>
      <c r="H971" s="197">
        <f t="shared" si="315"/>
        <v>0</v>
      </c>
      <c r="I971" s="135" t="str">
        <f t="shared" si="316"/>
        <v/>
      </c>
      <c r="J971" s="92" t="b">
        <f t="shared" si="317"/>
        <v>0</v>
      </c>
      <c r="K971" s="92" t="str">
        <f t="shared" si="318"/>
        <v/>
      </c>
      <c r="L971" s="92" t="b">
        <f>IF(C971="",FALSE,IFERROR(NOT(MATCH(C971,'Anställda och korttidsarbete'!$C:$C,0)&gt;0),TRUE))</f>
        <v>0</v>
      </c>
      <c r="M971" s="92" t="str">
        <f t="shared" si="319"/>
        <v/>
      </c>
      <c r="N971" s="92" t="b">
        <f t="shared" si="320"/>
        <v>0</v>
      </c>
      <c r="O971" s="92" t="str">
        <f t="shared" si="321"/>
        <v/>
      </c>
      <c r="P971" s="13" t="b">
        <f t="shared" si="322"/>
        <v>0</v>
      </c>
      <c r="Q971" s="92" t="str">
        <f t="shared" si="323"/>
        <v/>
      </c>
      <c r="R971" s="92" t="b">
        <f t="shared" si="324"/>
        <v>0</v>
      </c>
      <c r="S971" s="94" t="e">
        <f t="shared" si="308"/>
        <v>#VALUE!</v>
      </c>
      <c r="T971" s="94" t="e">
        <f t="shared" si="309"/>
        <v>#VALUE!</v>
      </c>
      <c r="U971" s="94" t="e">
        <f t="shared" si="310"/>
        <v>#VALUE!</v>
      </c>
      <c r="V971" s="95" t="e">
        <f t="shared" si="311"/>
        <v>#VALUE!</v>
      </c>
      <c r="W971" s="95" t="e">
        <f t="shared" si="325"/>
        <v>#VALUE!</v>
      </c>
      <c r="X971" s="95" t="b">
        <f t="shared" si="329"/>
        <v>0</v>
      </c>
      <c r="Y971" s="76" t="str">
        <f t="shared" si="312"/>
        <v/>
      </c>
      <c r="Z971" s="94" t="e" cm="1">
        <f t="array" aca="1" ref="Z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AA971" s="94" t="str">
        <f t="shared" si="313"/>
        <v/>
      </c>
      <c r="AB971" s="96" t="b">
        <f t="shared" si="314"/>
        <v>0</v>
      </c>
      <c r="AC971" s="195">
        <f t="shared" si="326"/>
        <v>0</v>
      </c>
      <c r="AD971" s="195">
        <f>SUMIF($C$14:C970,C971,$AC$14:AC970)</f>
        <v>0</v>
      </c>
      <c r="AE971" s="15">
        <f t="shared" si="327"/>
        <v>10000</v>
      </c>
      <c r="AF971" s="195">
        <f t="shared" si="328"/>
        <v>0</v>
      </c>
    </row>
    <row r="972" spans="1:32" s="30" customFormat="1" x14ac:dyDescent="0.25">
      <c r="A972" s="19">
        <v>958</v>
      </c>
      <c r="B972" s="20"/>
      <c r="C972" s="123"/>
      <c r="D972" s="20"/>
      <c r="E972" s="20"/>
      <c r="F972" s="20"/>
      <c r="G972" s="140"/>
      <c r="H972" s="197">
        <f t="shared" si="315"/>
        <v>0</v>
      </c>
      <c r="I972" s="135" t="str">
        <f t="shared" si="316"/>
        <v/>
      </c>
      <c r="J972" s="92" t="b">
        <f t="shared" si="317"/>
        <v>0</v>
      </c>
      <c r="K972" s="92" t="str">
        <f t="shared" si="318"/>
        <v/>
      </c>
      <c r="L972" s="92" t="b">
        <f>IF(C972="",FALSE,IFERROR(NOT(MATCH(C972,'Anställda och korttidsarbete'!$C:$C,0)&gt;0),TRUE))</f>
        <v>0</v>
      </c>
      <c r="M972" s="92" t="str">
        <f t="shared" si="319"/>
        <v/>
      </c>
      <c r="N972" s="92" t="b">
        <f t="shared" si="320"/>
        <v>0</v>
      </c>
      <c r="O972" s="92" t="str">
        <f t="shared" si="321"/>
        <v/>
      </c>
      <c r="P972" s="13" t="b">
        <f t="shared" si="322"/>
        <v>0</v>
      </c>
      <c r="Q972" s="92" t="str">
        <f t="shared" si="323"/>
        <v/>
      </c>
      <c r="R972" s="92" t="b">
        <f t="shared" si="324"/>
        <v>0</v>
      </c>
      <c r="S972" s="94" t="e">
        <f t="shared" si="308"/>
        <v>#VALUE!</v>
      </c>
      <c r="T972" s="94" t="e">
        <f t="shared" si="309"/>
        <v>#VALUE!</v>
      </c>
      <c r="U972" s="94" t="e">
        <f t="shared" si="310"/>
        <v>#VALUE!</v>
      </c>
      <c r="V972" s="95" t="e">
        <f t="shared" si="311"/>
        <v>#VALUE!</v>
      </c>
      <c r="W972" s="95" t="e">
        <f t="shared" si="325"/>
        <v>#VALUE!</v>
      </c>
      <c r="X972" s="95" t="b">
        <f t="shared" si="329"/>
        <v>0</v>
      </c>
      <c r="Y972" s="76" t="str">
        <f t="shared" si="312"/>
        <v/>
      </c>
      <c r="Z972" s="94" t="e" cm="1">
        <f t="array" aca="1" ref="Z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AA972" s="94" t="str">
        <f t="shared" si="313"/>
        <v/>
      </c>
      <c r="AB972" s="96" t="b">
        <f t="shared" si="314"/>
        <v>0</v>
      </c>
      <c r="AC972" s="195">
        <f t="shared" si="326"/>
        <v>0</v>
      </c>
      <c r="AD972" s="195">
        <f>SUMIF($C$14:C971,C972,$AC$14:AC971)</f>
        <v>0</v>
      </c>
      <c r="AE972" s="15">
        <f t="shared" si="327"/>
        <v>10000</v>
      </c>
      <c r="AF972" s="195">
        <f t="shared" si="328"/>
        <v>0</v>
      </c>
    </row>
    <row r="973" spans="1:32" s="30" customFormat="1" x14ac:dyDescent="0.25">
      <c r="A973" s="19">
        <v>959</v>
      </c>
      <c r="B973" s="20"/>
      <c r="C973" s="123"/>
      <c r="D973" s="20"/>
      <c r="E973" s="20"/>
      <c r="F973" s="20"/>
      <c r="G973" s="140"/>
      <c r="H973" s="197">
        <f t="shared" si="315"/>
        <v>0</v>
      </c>
      <c r="I973" s="135" t="str">
        <f t="shared" si="316"/>
        <v/>
      </c>
      <c r="J973" s="92" t="b">
        <f t="shared" si="317"/>
        <v>0</v>
      </c>
      <c r="K973" s="92" t="str">
        <f t="shared" si="318"/>
        <v/>
      </c>
      <c r="L973" s="92" t="b">
        <f>IF(C973="",FALSE,IFERROR(NOT(MATCH(C973,'Anställda och korttidsarbete'!$C:$C,0)&gt;0),TRUE))</f>
        <v>0</v>
      </c>
      <c r="M973" s="92" t="str">
        <f t="shared" si="319"/>
        <v/>
      </c>
      <c r="N973" s="92" t="b">
        <f t="shared" si="320"/>
        <v>0</v>
      </c>
      <c r="O973" s="92" t="str">
        <f t="shared" si="321"/>
        <v/>
      </c>
      <c r="P973" s="13" t="b">
        <f t="shared" si="322"/>
        <v>0</v>
      </c>
      <c r="Q973" s="92" t="str">
        <f t="shared" si="323"/>
        <v/>
      </c>
      <c r="R973" s="92" t="b">
        <f t="shared" si="324"/>
        <v>0</v>
      </c>
      <c r="S973" s="94" t="e">
        <f t="shared" si="308"/>
        <v>#VALUE!</v>
      </c>
      <c r="T973" s="94" t="e">
        <f t="shared" si="309"/>
        <v>#VALUE!</v>
      </c>
      <c r="U973" s="94" t="e">
        <f t="shared" si="310"/>
        <v>#VALUE!</v>
      </c>
      <c r="V973" s="95" t="e">
        <f t="shared" si="311"/>
        <v>#VALUE!</v>
      </c>
      <c r="W973" s="95" t="e">
        <f t="shared" si="325"/>
        <v>#VALUE!</v>
      </c>
      <c r="X973" s="95" t="b">
        <f t="shared" si="329"/>
        <v>0</v>
      </c>
      <c r="Y973" s="76" t="str">
        <f t="shared" si="312"/>
        <v/>
      </c>
      <c r="Z973" s="94" t="e" cm="1">
        <f t="array" aca="1" ref="Z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AA973" s="94" t="str">
        <f t="shared" si="313"/>
        <v/>
      </c>
      <c r="AB973" s="96" t="b">
        <f t="shared" si="314"/>
        <v>0</v>
      </c>
      <c r="AC973" s="195">
        <f t="shared" si="326"/>
        <v>0</v>
      </c>
      <c r="AD973" s="195">
        <f>SUMIF($C$14:C972,C973,$AC$14:AC972)</f>
        <v>0</v>
      </c>
      <c r="AE973" s="15">
        <f t="shared" si="327"/>
        <v>10000</v>
      </c>
      <c r="AF973" s="195">
        <f t="shared" si="328"/>
        <v>0</v>
      </c>
    </row>
    <row r="974" spans="1:32" s="30" customFormat="1" x14ac:dyDescent="0.25">
      <c r="A974" s="19">
        <v>960</v>
      </c>
      <c r="B974" s="20"/>
      <c r="C974" s="123"/>
      <c r="D974" s="20"/>
      <c r="E974" s="20"/>
      <c r="F974" s="20"/>
      <c r="G974" s="140"/>
      <c r="H974" s="197">
        <f t="shared" si="315"/>
        <v>0</v>
      </c>
      <c r="I974" s="135" t="str">
        <f t="shared" si="316"/>
        <v/>
      </c>
      <c r="J974" s="92" t="b">
        <f t="shared" si="317"/>
        <v>0</v>
      </c>
      <c r="K974" s="92" t="str">
        <f t="shared" si="318"/>
        <v/>
      </c>
      <c r="L974" s="92" t="b">
        <f>IF(C974="",FALSE,IFERROR(NOT(MATCH(C974,'Anställda och korttidsarbete'!$C:$C,0)&gt;0),TRUE))</f>
        <v>0</v>
      </c>
      <c r="M974" s="92" t="str">
        <f t="shared" si="319"/>
        <v/>
      </c>
      <c r="N974" s="92" t="b">
        <f t="shared" si="320"/>
        <v>0</v>
      </c>
      <c r="O974" s="92" t="str">
        <f t="shared" si="321"/>
        <v/>
      </c>
      <c r="P974" s="13" t="b">
        <f t="shared" si="322"/>
        <v>0</v>
      </c>
      <c r="Q974" s="92" t="str">
        <f t="shared" si="323"/>
        <v/>
      </c>
      <c r="R974" s="92" t="b">
        <f t="shared" si="324"/>
        <v>0</v>
      </c>
      <c r="S974" s="94" t="e">
        <f t="shared" si="308"/>
        <v>#VALUE!</v>
      </c>
      <c r="T974" s="94" t="e">
        <f t="shared" si="309"/>
        <v>#VALUE!</v>
      </c>
      <c r="U974" s="94" t="e">
        <f t="shared" si="310"/>
        <v>#VALUE!</v>
      </c>
      <c r="V974" s="95" t="e">
        <f t="shared" si="311"/>
        <v>#VALUE!</v>
      </c>
      <c r="W974" s="95" t="e">
        <f t="shared" si="325"/>
        <v>#VALUE!</v>
      </c>
      <c r="X974" s="95" t="b">
        <f t="shared" si="329"/>
        <v>0</v>
      </c>
      <c r="Y974" s="76" t="str">
        <f t="shared" si="312"/>
        <v/>
      </c>
      <c r="Z974" s="94" t="e" cm="1">
        <f t="array" aca="1" ref="Z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AA974" s="94" t="str">
        <f t="shared" si="313"/>
        <v/>
      </c>
      <c r="AB974" s="96" t="b">
        <f t="shared" si="314"/>
        <v>0</v>
      </c>
      <c r="AC974" s="195">
        <f t="shared" si="326"/>
        <v>0</v>
      </c>
      <c r="AD974" s="195">
        <f>SUMIF($C$14:C973,C974,$AC$14:AC973)</f>
        <v>0</v>
      </c>
      <c r="AE974" s="15">
        <f t="shared" si="327"/>
        <v>10000</v>
      </c>
      <c r="AF974" s="195">
        <f t="shared" si="328"/>
        <v>0</v>
      </c>
    </row>
    <row r="975" spans="1:32" s="30" customFormat="1" x14ac:dyDescent="0.25">
      <c r="A975" s="19">
        <v>961</v>
      </c>
      <c r="B975" s="20"/>
      <c r="C975" s="123"/>
      <c r="D975" s="20"/>
      <c r="E975" s="20"/>
      <c r="F975" s="20"/>
      <c r="G975" s="140"/>
      <c r="H975" s="197">
        <f t="shared" si="315"/>
        <v>0</v>
      </c>
      <c r="I975" s="135" t="str">
        <f t="shared" si="316"/>
        <v/>
      </c>
      <c r="J975" s="92" t="b">
        <f t="shared" si="317"/>
        <v>0</v>
      </c>
      <c r="K975" s="92" t="str">
        <f t="shared" si="318"/>
        <v/>
      </c>
      <c r="L975" s="92" t="b">
        <f>IF(C975="",FALSE,IFERROR(NOT(MATCH(C975,'Anställda och korttidsarbete'!$C:$C,0)&gt;0),TRUE))</f>
        <v>0</v>
      </c>
      <c r="M975" s="92" t="str">
        <f t="shared" si="319"/>
        <v/>
      </c>
      <c r="N975" s="92" t="b">
        <f t="shared" si="320"/>
        <v>0</v>
      </c>
      <c r="O975" s="92" t="str">
        <f t="shared" si="321"/>
        <v/>
      </c>
      <c r="P975" s="13" t="b">
        <f t="shared" si="322"/>
        <v>0</v>
      </c>
      <c r="Q975" s="92" t="str">
        <f t="shared" si="323"/>
        <v/>
      </c>
      <c r="R975" s="92" t="b">
        <f t="shared" si="324"/>
        <v>0</v>
      </c>
      <c r="S975" s="94" t="e">
        <f t="shared" ref="S975:S1014" si="330">VALUE(LEFT(C975,2))</f>
        <v>#VALUE!</v>
      </c>
      <c r="T975" s="94" t="e">
        <f t="shared" ref="T975:T1014" si="331">VALUE(MID(C975,3,2))</f>
        <v>#VALUE!</v>
      </c>
      <c r="U975" s="94" t="e">
        <f t="shared" ref="U975:U1014" si="332">TEXT(IF(VALUE(MID(C975,5,2))&gt;31,MID(C975,5,2)-60,VALUE(MID(C975,5,2))),"00")</f>
        <v>#VALUE!</v>
      </c>
      <c r="V975" s="95" t="e">
        <f t="shared" ref="V975:V1014" si="333">DATEVALUE(IF(VALUE(LEFT(C975,2))&lt;20,20,19)&amp;TEXT(S975,"00")&amp;"/"&amp;T975&amp;"/"&amp;U975)</f>
        <v>#VALUE!</v>
      </c>
      <c r="W975" s="95" t="e">
        <f t="shared" si="325"/>
        <v>#VALUE!</v>
      </c>
      <c r="X975" s="95" t="b">
        <f t="shared" si="329"/>
        <v>0</v>
      </c>
      <c r="Y975" s="76" t="str">
        <f t="shared" ref="Y975:Y1014" si="334">RIGHT(C975,1)</f>
        <v/>
      </c>
      <c r="Z975" s="94" t="e" cm="1">
        <f t="array" aca="1" ref="Z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AA975" s="94" t="str">
        <f t="shared" ref="AA975:AA1014" si="335">IF(C975="","",Z975=Y975)</f>
        <v/>
      </c>
      <c r="AB975" s="96" t="b">
        <f t="shared" ref="AB975:AB1014" si="336">IFERROR(NOT(IF(OR(C975&lt;&gt;"",B975&lt;&gt;""),AND(X975,AA975),TRUE)),TRUE)</f>
        <v>0</v>
      </c>
      <c r="AC975" s="195">
        <f t="shared" si="326"/>
        <v>0</v>
      </c>
      <c r="AD975" s="195">
        <f>SUMIF($C$14:C974,C975,$AC$14:AC974)</f>
        <v>0</v>
      </c>
      <c r="AE975" s="15">
        <f t="shared" si="327"/>
        <v>10000</v>
      </c>
      <c r="AF975" s="195">
        <f t="shared" si="328"/>
        <v>0</v>
      </c>
    </row>
    <row r="976" spans="1:32" s="30" customFormat="1" x14ac:dyDescent="0.25">
      <c r="A976" s="19">
        <v>962</v>
      </c>
      <c r="B976" s="20"/>
      <c r="C976" s="123"/>
      <c r="D976" s="20"/>
      <c r="E976" s="20"/>
      <c r="F976" s="20"/>
      <c r="G976" s="140"/>
      <c r="H976" s="197">
        <f t="shared" ref="H976:H1014" si="337">IF(R976,0,IF(ROUNDUP(AF976,0)&lt;0,0,ROUNDUP(AF976,0)))</f>
        <v>0</v>
      </c>
      <c r="I976" s="135" t="str">
        <f t="shared" ref="I976:I1014" si="338">IF(K976="","",K976&amp;". ")&amp;IF(M976="","",M976&amp;". ")&amp;IF(O976="","",O976&amp;". ")</f>
        <v/>
      </c>
      <c r="J976" s="92" t="b">
        <f t="shared" ref="J976:J1014" si="339">AB976</f>
        <v>0</v>
      </c>
      <c r="K976" s="92" t="str">
        <f t="shared" ref="K976:K1014" si="340">IF(J976,$K$13,"")</f>
        <v/>
      </c>
      <c r="L976" s="92" t="b">
        <f>IF(C976="",FALSE,IFERROR(NOT(MATCH(C976,'Anställda och korttidsarbete'!$C:$C,0)&gt;0),TRUE))</f>
        <v>0</v>
      </c>
      <c r="M976" s="92" t="str">
        <f t="shared" ref="M976:M1014" si="341">IF(L976,$M$13,"")</f>
        <v/>
      </c>
      <c r="N976" s="92" t="b">
        <f t="shared" ref="N976:N1014" si="342">IF(AC976&lt;&gt;AF976,TRUE,FALSE)</f>
        <v>0</v>
      </c>
      <c r="O976" s="92" t="str">
        <f t="shared" ref="O976:O1014" si="343">IF(N976,$O$13,"")</f>
        <v/>
      </c>
      <c r="P976" s="13" t="b">
        <f t="shared" ref="P976:P1014" si="344">AND(COUNTA(B976:G976)&gt;0,OR(B976="",C976="",D976="",E976="",F976="",G976=""))</f>
        <v>0</v>
      </c>
      <c r="Q976" s="92" t="str">
        <f t="shared" ref="Q976:Q1014" si="345">IF(P976,Q$13,"")</f>
        <v/>
      </c>
      <c r="R976" s="92" t="b">
        <f t="shared" ref="R976:R1014" si="346">OR(J976,L976,P976)</f>
        <v>0</v>
      </c>
      <c r="S976" s="94" t="e">
        <f t="shared" si="330"/>
        <v>#VALUE!</v>
      </c>
      <c r="T976" s="94" t="e">
        <f t="shared" si="331"/>
        <v>#VALUE!</v>
      </c>
      <c r="U976" s="94" t="e">
        <f t="shared" si="332"/>
        <v>#VALUE!</v>
      </c>
      <c r="V976" s="95" t="e">
        <f t="shared" si="333"/>
        <v>#VALUE!</v>
      </c>
      <c r="W976" s="95" t="e">
        <f t="shared" ref="W976:W1014" si="347">DATE(S976,T976,U976)</f>
        <v>#VALUE!</v>
      </c>
      <c r="X976" s="95" t="b">
        <f t="shared" si="329"/>
        <v>0</v>
      </c>
      <c r="Y976" s="76" t="str">
        <f t="shared" si="334"/>
        <v/>
      </c>
      <c r="Z976" s="94" t="e" cm="1">
        <f t="array" aca="1" ref="Z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AA976" s="94" t="str">
        <f t="shared" si="335"/>
        <v/>
      </c>
      <c r="AB976" s="96" t="b">
        <f t="shared" si="336"/>
        <v>0</v>
      </c>
      <c r="AC976" s="195">
        <f t="shared" ref="AC976:AC1014" si="348">MIN(G976*60%,10000)</f>
        <v>0</v>
      </c>
      <c r="AD976" s="195">
        <f>SUMIF($C$14:C975,C976,$AC$14:AC975)</f>
        <v>0</v>
      </c>
      <c r="AE976" s="15">
        <f t="shared" ref="AE976:AE1014" si="349">10000-AD976</f>
        <v>10000</v>
      </c>
      <c r="AF976" s="195">
        <f t="shared" ref="AF976:AF1014" si="350">IF(AE976=10000,AC976,MIN(AE976,AC976))</f>
        <v>0</v>
      </c>
    </row>
    <row r="977" spans="1:32" s="30" customFormat="1" x14ac:dyDescent="0.25">
      <c r="A977" s="19">
        <v>963</v>
      </c>
      <c r="B977" s="20"/>
      <c r="C977" s="123"/>
      <c r="D977" s="20"/>
      <c r="E977" s="20"/>
      <c r="F977" s="20"/>
      <c r="G977" s="140"/>
      <c r="H977" s="197">
        <f t="shared" si="337"/>
        <v>0</v>
      </c>
      <c r="I977" s="135" t="str">
        <f t="shared" si="338"/>
        <v/>
      </c>
      <c r="J977" s="92" t="b">
        <f t="shared" si="339"/>
        <v>0</v>
      </c>
      <c r="K977" s="92" t="str">
        <f t="shared" si="340"/>
        <v/>
      </c>
      <c r="L977" s="92" t="b">
        <f>IF(C977="",FALSE,IFERROR(NOT(MATCH(C977,'Anställda och korttidsarbete'!$C:$C,0)&gt;0),TRUE))</f>
        <v>0</v>
      </c>
      <c r="M977" s="92" t="str">
        <f t="shared" si="341"/>
        <v/>
      </c>
      <c r="N977" s="92" t="b">
        <f t="shared" si="342"/>
        <v>0</v>
      </c>
      <c r="O977" s="92" t="str">
        <f t="shared" si="343"/>
        <v/>
      </c>
      <c r="P977" s="13" t="b">
        <f t="shared" si="344"/>
        <v>0</v>
      </c>
      <c r="Q977" s="92" t="str">
        <f t="shared" si="345"/>
        <v/>
      </c>
      <c r="R977" s="92" t="b">
        <f t="shared" si="346"/>
        <v>0</v>
      </c>
      <c r="S977" s="94" t="e">
        <f t="shared" si="330"/>
        <v>#VALUE!</v>
      </c>
      <c r="T977" s="94" t="e">
        <f t="shared" si="331"/>
        <v>#VALUE!</v>
      </c>
      <c r="U977" s="94" t="e">
        <f t="shared" si="332"/>
        <v>#VALUE!</v>
      </c>
      <c r="V977" s="95" t="e">
        <f t="shared" si="333"/>
        <v>#VALUE!</v>
      </c>
      <c r="W977" s="95" t="e">
        <f t="shared" si="347"/>
        <v>#VALUE!</v>
      </c>
      <c r="X977" s="95" t="b">
        <f t="shared" ref="X977:X1014" si="351">NOT(ISERR(AND(T977&lt;13,VALUE(U977)&lt;31,V977=W977)))</f>
        <v>0</v>
      </c>
      <c r="Y977" s="76" t="str">
        <f t="shared" si="334"/>
        <v/>
      </c>
      <c r="Z977" s="94" t="e" cm="1">
        <f t="array" aca="1" ref="Z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AA977" s="94" t="str">
        <f t="shared" si="335"/>
        <v/>
      </c>
      <c r="AB977" s="96" t="b">
        <f t="shared" si="336"/>
        <v>0</v>
      </c>
      <c r="AC977" s="195">
        <f t="shared" si="348"/>
        <v>0</v>
      </c>
      <c r="AD977" s="195">
        <f>SUMIF($C$14:C976,C977,$AC$14:AC976)</f>
        <v>0</v>
      </c>
      <c r="AE977" s="15">
        <f t="shared" si="349"/>
        <v>10000</v>
      </c>
      <c r="AF977" s="195">
        <f t="shared" si="350"/>
        <v>0</v>
      </c>
    </row>
    <row r="978" spans="1:32" s="30" customFormat="1" x14ac:dyDescent="0.25">
      <c r="A978" s="19">
        <v>964</v>
      </c>
      <c r="B978" s="20"/>
      <c r="C978" s="123"/>
      <c r="D978" s="20"/>
      <c r="E978" s="20"/>
      <c r="F978" s="20"/>
      <c r="G978" s="140"/>
      <c r="H978" s="197">
        <f t="shared" si="337"/>
        <v>0</v>
      </c>
      <c r="I978" s="135" t="str">
        <f t="shared" si="338"/>
        <v/>
      </c>
      <c r="J978" s="92" t="b">
        <f t="shared" si="339"/>
        <v>0</v>
      </c>
      <c r="K978" s="92" t="str">
        <f t="shared" si="340"/>
        <v/>
      </c>
      <c r="L978" s="92" t="b">
        <f>IF(C978="",FALSE,IFERROR(NOT(MATCH(C978,'Anställda och korttidsarbete'!$C:$C,0)&gt;0),TRUE))</f>
        <v>0</v>
      </c>
      <c r="M978" s="92" t="str">
        <f t="shared" si="341"/>
        <v/>
      </c>
      <c r="N978" s="92" t="b">
        <f t="shared" si="342"/>
        <v>0</v>
      </c>
      <c r="O978" s="92" t="str">
        <f t="shared" si="343"/>
        <v/>
      </c>
      <c r="P978" s="13" t="b">
        <f t="shared" si="344"/>
        <v>0</v>
      </c>
      <c r="Q978" s="92" t="str">
        <f t="shared" si="345"/>
        <v/>
      </c>
      <c r="R978" s="92" t="b">
        <f t="shared" si="346"/>
        <v>0</v>
      </c>
      <c r="S978" s="94" t="e">
        <f t="shared" si="330"/>
        <v>#VALUE!</v>
      </c>
      <c r="T978" s="94" t="e">
        <f t="shared" si="331"/>
        <v>#VALUE!</v>
      </c>
      <c r="U978" s="94" t="e">
        <f t="shared" si="332"/>
        <v>#VALUE!</v>
      </c>
      <c r="V978" s="95" t="e">
        <f t="shared" si="333"/>
        <v>#VALUE!</v>
      </c>
      <c r="W978" s="95" t="e">
        <f t="shared" si="347"/>
        <v>#VALUE!</v>
      </c>
      <c r="X978" s="95" t="b">
        <f t="shared" si="351"/>
        <v>0</v>
      </c>
      <c r="Y978" s="76" t="str">
        <f t="shared" si="334"/>
        <v/>
      </c>
      <c r="Z978" s="94" t="e" cm="1">
        <f t="array" aca="1" ref="Z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AA978" s="94" t="str">
        <f t="shared" si="335"/>
        <v/>
      </c>
      <c r="AB978" s="96" t="b">
        <f t="shared" si="336"/>
        <v>0</v>
      </c>
      <c r="AC978" s="195">
        <f t="shared" si="348"/>
        <v>0</v>
      </c>
      <c r="AD978" s="195">
        <f>SUMIF($C$14:C977,C978,$AC$14:AC977)</f>
        <v>0</v>
      </c>
      <c r="AE978" s="15">
        <f t="shared" si="349"/>
        <v>10000</v>
      </c>
      <c r="AF978" s="195">
        <f t="shared" si="350"/>
        <v>0</v>
      </c>
    </row>
    <row r="979" spans="1:32" s="30" customFormat="1" x14ac:dyDescent="0.25">
      <c r="A979" s="19">
        <v>965</v>
      </c>
      <c r="B979" s="20"/>
      <c r="C979" s="123"/>
      <c r="D979" s="20"/>
      <c r="E979" s="20"/>
      <c r="F979" s="20"/>
      <c r="G979" s="140"/>
      <c r="H979" s="197">
        <f t="shared" si="337"/>
        <v>0</v>
      </c>
      <c r="I979" s="135" t="str">
        <f t="shared" si="338"/>
        <v/>
      </c>
      <c r="J979" s="92" t="b">
        <f t="shared" si="339"/>
        <v>0</v>
      </c>
      <c r="K979" s="92" t="str">
        <f t="shared" si="340"/>
        <v/>
      </c>
      <c r="L979" s="92" t="b">
        <f>IF(C979="",FALSE,IFERROR(NOT(MATCH(C979,'Anställda och korttidsarbete'!$C:$C,0)&gt;0),TRUE))</f>
        <v>0</v>
      </c>
      <c r="M979" s="92" t="str">
        <f t="shared" si="341"/>
        <v/>
      </c>
      <c r="N979" s="92" t="b">
        <f t="shared" si="342"/>
        <v>0</v>
      </c>
      <c r="O979" s="92" t="str">
        <f t="shared" si="343"/>
        <v/>
      </c>
      <c r="P979" s="13" t="b">
        <f t="shared" si="344"/>
        <v>0</v>
      </c>
      <c r="Q979" s="92" t="str">
        <f t="shared" si="345"/>
        <v/>
      </c>
      <c r="R979" s="92" t="b">
        <f t="shared" si="346"/>
        <v>0</v>
      </c>
      <c r="S979" s="94" t="e">
        <f t="shared" si="330"/>
        <v>#VALUE!</v>
      </c>
      <c r="T979" s="94" t="e">
        <f t="shared" si="331"/>
        <v>#VALUE!</v>
      </c>
      <c r="U979" s="94" t="e">
        <f t="shared" si="332"/>
        <v>#VALUE!</v>
      </c>
      <c r="V979" s="95" t="e">
        <f t="shared" si="333"/>
        <v>#VALUE!</v>
      </c>
      <c r="W979" s="95" t="e">
        <f t="shared" si="347"/>
        <v>#VALUE!</v>
      </c>
      <c r="X979" s="95" t="b">
        <f t="shared" si="351"/>
        <v>0</v>
      </c>
      <c r="Y979" s="76" t="str">
        <f t="shared" si="334"/>
        <v/>
      </c>
      <c r="Z979" s="94" t="e" cm="1">
        <f t="array" aca="1" ref="Z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AA979" s="94" t="str">
        <f t="shared" si="335"/>
        <v/>
      </c>
      <c r="AB979" s="96" t="b">
        <f t="shared" si="336"/>
        <v>0</v>
      </c>
      <c r="AC979" s="195">
        <f t="shared" si="348"/>
        <v>0</v>
      </c>
      <c r="AD979" s="195">
        <f>SUMIF($C$14:C978,C979,$AC$14:AC978)</f>
        <v>0</v>
      </c>
      <c r="AE979" s="15">
        <f t="shared" si="349"/>
        <v>10000</v>
      </c>
      <c r="AF979" s="195">
        <f t="shared" si="350"/>
        <v>0</v>
      </c>
    </row>
    <row r="980" spans="1:32" s="30" customFormat="1" x14ac:dyDescent="0.25">
      <c r="A980" s="19">
        <v>966</v>
      </c>
      <c r="B980" s="20"/>
      <c r="C980" s="123"/>
      <c r="D980" s="20"/>
      <c r="E980" s="20"/>
      <c r="F980" s="20"/>
      <c r="G980" s="140"/>
      <c r="H980" s="197">
        <f t="shared" si="337"/>
        <v>0</v>
      </c>
      <c r="I980" s="135" t="str">
        <f t="shared" si="338"/>
        <v/>
      </c>
      <c r="J980" s="92" t="b">
        <f t="shared" si="339"/>
        <v>0</v>
      </c>
      <c r="K980" s="92" t="str">
        <f t="shared" si="340"/>
        <v/>
      </c>
      <c r="L980" s="92" t="b">
        <f>IF(C980="",FALSE,IFERROR(NOT(MATCH(C980,'Anställda och korttidsarbete'!$C:$C,0)&gt;0),TRUE))</f>
        <v>0</v>
      </c>
      <c r="M980" s="92" t="str">
        <f t="shared" si="341"/>
        <v/>
      </c>
      <c r="N980" s="92" t="b">
        <f t="shared" si="342"/>
        <v>0</v>
      </c>
      <c r="O980" s="92" t="str">
        <f t="shared" si="343"/>
        <v/>
      </c>
      <c r="P980" s="13" t="b">
        <f t="shared" si="344"/>
        <v>0</v>
      </c>
      <c r="Q980" s="92" t="str">
        <f t="shared" si="345"/>
        <v/>
      </c>
      <c r="R980" s="92" t="b">
        <f t="shared" si="346"/>
        <v>0</v>
      </c>
      <c r="S980" s="94" t="e">
        <f t="shared" si="330"/>
        <v>#VALUE!</v>
      </c>
      <c r="T980" s="94" t="e">
        <f t="shared" si="331"/>
        <v>#VALUE!</v>
      </c>
      <c r="U980" s="94" t="e">
        <f t="shared" si="332"/>
        <v>#VALUE!</v>
      </c>
      <c r="V980" s="95" t="e">
        <f t="shared" si="333"/>
        <v>#VALUE!</v>
      </c>
      <c r="W980" s="95" t="e">
        <f t="shared" si="347"/>
        <v>#VALUE!</v>
      </c>
      <c r="X980" s="95" t="b">
        <f t="shared" si="351"/>
        <v>0</v>
      </c>
      <c r="Y980" s="76" t="str">
        <f t="shared" si="334"/>
        <v/>
      </c>
      <c r="Z980" s="94" t="e" cm="1">
        <f t="array" aca="1" ref="Z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AA980" s="94" t="str">
        <f t="shared" si="335"/>
        <v/>
      </c>
      <c r="AB980" s="96" t="b">
        <f t="shared" si="336"/>
        <v>0</v>
      </c>
      <c r="AC980" s="195">
        <f t="shared" si="348"/>
        <v>0</v>
      </c>
      <c r="AD980" s="195">
        <f>SUMIF($C$14:C979,C980,$AC$14:AC979)</f>
        <v>0</v>
      </c>
      <c r="AE980" s="15">
        <f t="shared" si="349"/>
        <v>10000</v>
      </c>
      <c r="AF980" s="195">
        <f t="shared" si="350"/>
        <v>0</v>
      </c>
    </row>
    <row r="981" spans="1:32" s="30" customFormat="1" x14ac:dyDescent="0.25">
      <c r="A981" s="19">
        <v>967</v>
      </c>
      <c r="B981" s="20"/>
      <c r="C981" s="123"/>
      <c r="D981" s="20"/>
      <c r="E981" s="20"/>
      <c r="F981" s="20"/>
      <c r="G981" s="140"/>
      <c r="H981" s="197">
        <f t="shared" si="337"/>
        <v>0</v>
      </c>
      <c r="I981" s="135" t="str">
        <f t="shared" si="338"/>
        <v/>
      </c>
      <c r="J981" s="92" t="b">
        <f t="shared" si="339"/>
        <v>0</v>
      </c>
      <c r="K981" s="92" t="str">
        <f t="shared" si="340"/>
        <v/>
      </c>
      <c r="L981" s="92" t="b">
        <f>IF(C981="",FALSE,IFERROR(NOT(MATCH(C981,'Anställda och korttidsarbete'!$C:$C,0)&gt;0),TRUE))</f>
        <v>0</v>
      </c>
      <c r="M981" s="92" t="str">
        <f t="shared" si="341"/>
        <v/>
      </c>
      <c r="N981" s="92" t="b">
        <f t="shared" si="342"/>
        <v>0</v>
      </c>
      <c r="O981" s="92" t="str">
        <f t="shared" si="343"/>
        <v/>
      </c>
      <c r="P981" s="13" t="b">
        <f t="shared" si="344"/>
        <v>0</v>
      </c>
      <c r="Q981" s="92" t="str">
        <f t="shared" si="345"/>
        <v/>
      </c>
      <c r="R981" s="92" t="b">
        <f t="shared" si="346"/>
        <v>0</v>
      </c>
      <c r="S981" s="94" t="e">
        <f t="shared" si="330"/>
        <v>#VALUE!</v>
      </c>
      <c r="T981" s="94" t="e">
        <f t="shared" si="331"/>
        <v>#VALUE!</v>
      </c>
      <c r="U981" s="94" t="e">
        <f t="shared" si="332"/>
        <v>#VALUE!</v>
      </c>
      <c r="V981" s="95" t="e">
        <f t="shared" si="333"/>
        <v>#VALUE!</v>
      </c>
      <c r="W981" s="95" t="e">
        <f t="shared" si="347"/>
        <v>#VALUE!</v>
      </c>
      <c r="X981" s="95" t="b">
        <f t="shared" si="351"/>
        <v>0</v>
      </c>
      <c r="Y981" s="76" t="str">
        <f t="shared" si="334"/>
        <v/>
      </c>
      <c r="Z981" s="94" t="e" cm="1">
        <f t="array" aca="1" ref="Z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AA981" s="94" t="str">
        <f t="shared" si="335"/>
        <v/>
      </c>
      <c r="AB981" s="96" t="b">
        <f t="shared" si="336"/>
        <v>0</v>
      </c>
      <c r="AC981" s="195">
        <f t="shared" si="348"/>
        <v>0</v>
      </c>
      <c r="AD981" s="195">
        <f>SUMIF($C$14:C980,C981,$AC$14:AC980)</f>
        <v>0</v>
      </c>
      <c r="AE981" s="15">
        <f t="shared" si="349"/>
        <v>10000</v>
      </c>
      <c r="AF981" s="195">
        <f t="shared" si="350"/>
        <v>0</v>
      </c>
    </row>
    <row r="982" spans="1:32" s="30" customFormat="1" x14ac:dyDescent="0.25">
      <c r="A982" s="19">
        <v>968</v>
      </c>
      <c r="B982" s="20"/>
      <c r="C982" s="123"/>
      <c r="D982" s="20"/>
      <c r="E982" s="20"/>
      <c r="F982" s="20"/>
      <c r="G982" s="140"/>
      <c r="H982" s="197">
        <f t="shared" si="337"/>
        <v>0</v>
      </c>
      <c r="I982" s="135" t="str">
        <f t="shared" si="338"/>
        <v/>
      </c>
      <c r="J982" s="92" t="b">
        <f t="shared" si="339"/>
        <v>0</v>
      </c>
      <c r="K982" s="92" t="str">
        <f t="shared" si="340"/>
        <v/>
      </c>
      <c r="L982" s="92" t="b">
        <f>IF(C982="",FALSE,IFERROR(NOT(MATCH(C982,'Anställda och korttidsarbete'!$C:$C,0)&gt;0),TRUE))</f>
        <v>0</v>
      </c>
      <c r="M982" s="92" t="str">
        <f t="shared" si="341"/>
        <v/>
      </c>
      <c r="N982" s="92" t="b">
        <f t="shared" si="342"/>
        <v>0</v>
      </c>
      <c r="O982" s="92" t="str">
        <f t="shared" si="343"/>
        <v/>
      </c>
      <c r="P982" s="13" t="b">
        <f t="shared" si="344"/>
        <v>0</v>
      </c>
      <c r="Q982" s="92" t="str">
        <f t="shared" si="345"/>
        <v/>
      </c>
      <c r="R982" s="92" t="b">
        <f t="shared" si="346"/>
        <v>0</v>
      </c>
      <c r="S982" s="94" t="e">
        <f t="shared" si="330"/>
        <v>#VALUE!</v>
      </c>
      <c r="T982" s="94" t="e">
        <f t="shared" si="331"/>
        <v>#VALUE!</v>
      </c>
      <c r="U982" s="94" t="e">
        <f t="shared" si="332"/>
        <v>#VALUE!</v>
      </c>
      <c r="V982" s="95" t="e">
        <f t="shared" si="333"/>
        <v>#VALUE!</v>
      </c>
      <c r="W982" s="95" t="e">
        <f t="shared" si="347"/>
        <v>#VALUE!</v>
      </c>
      <c r="X982" s="95" t="b">
        <f t="shared" si="351"/>
        <v>0</v>
      </c>
      <c r="Y982" s="76" t="str">
        <f t="shared" si="334"/>
        <v/>
      </c>
      <c r="Z982" s="94" t="e" cm="1">
        <f t="array" aca="1" ref="Z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AA982" s="94" t="str">
        <f t="shared" si="335"/>
        <v/>
      </c>
      <c r="AB982" s="96" t="b">
        <f t="shared" si="336"/>
        <v>0</v>
      </c>
      <c r="AC982" s="195">
        <f t="shared" si="348"/>
        <v>0</v>
      </c>
      <c r="AD982" s="195">
        <f>SUMIF($C$14:C981,C982,$AC$14:AC981)</f>
        <v>0</v>
      </c>
      <c r="AE982" s="15">
        <f t="shared" si="349"/>
        <v>10000</v>
      </c>
      <c r="AF982" s="195">
        <f t="shared" si="350"/>
        <v>0</v>
      </c>
    </row>
    <row r="983" spans="1:32" s="30" customFormat="1" x14ac:dyDescent="0.25">
      <c r="A983" s="19">
        <v>969</v>
      </c>
      <c r="B983" s="20"/>
      <c r="C983" s="123"/>
      <c r="D983" s="20"/>
      <c r="E983" s="20"/>
      <c r="F983" s="20"/>
      <c r="G983" s="140"/>
      <c r="H983" s="197">
        <f t="shared" si="337"/>
        <v>0</v>
      </c>
      <c r="I983" s="135" t="str">
        <f t="shared" si="338"/>
        <v/>
      </c>
      <c r="J983" s="92" t="b">
        <f t="shared" si="339"/>
        <v>0</v>
      </c>
      <c r="K983" s="92" t="str">
        <f t="shared" si="340"/>
        <v/>
      </c>
      <c r="L983" s="92" t="b">
        <f>IF(C983="",FALSE,IFERROR(NOT(MATCH(C983,'Anställda och korttidsarbete'!$C:$C,0)&gt;0),TRUE))</f>
        <v>0</v>
      </c>
      <c r="M983" s="92" t="str">
        <f t="shared" si="341"/>
        <v/>
      </c>
      <c r="N983" s="92" t="b">
        <f t="shared" si="342"/>
        <v>0</v>
      </c>
      <c r="O983" s="92" t="str">
        <f t="shared" si="343"/>
        <v/>
      </c>
      <c r="P983" s="13" t="b">
        <f t="shared" si="344"/>
        <v>0</v>
      </c>
      <c r="Q983" s="92" t="str">
        <f t="shared" si="345"/>
        <v/>
      </c>
      <c r="R983" s="92" t="b">
        <f t="shared" si="346"/>
        <v>0</v>
      </c>
      <c r="S983" s="94" t="e">
        <f t="shared" si="330"/>
        <v>#VALUE!</v>
      </c>
      <c r="T983" s="94" t="e">
        <f t="shared" si="331"/>
        <v>#VALUE!</v>
      </c>
      <c r="U983" s="94" t="e">
        <f t="shared" si="332"/>
        <v>#VALUE!</v>
      </c>
      <c r="V983" s="95" t="e">
        <f t="shared" si="333"/>
        <v>#VALUE!</v>
      </c>
      <c r="W983" s="95" t="e">
        <f t="shared" si="347"/>
        <v>#VALUE!</v>
      </c>
      <c r="X983" s="95" t="b">
        <f t="shared" si="351"/>
        <v>0</v>
      </c>
      <c r="Y983" s="76" t="str">
        <f t="shared" si="334"/>
        <v/>
      </c>
      <c r="Z983" s="94" t="e" cm="1">
        <f t="array" aca="1" ref="Z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AA983" s="94" t="str">
        <f t="shared" si="335"/>
        <v/>
      </c>
      <c r="AB983" s="96" t="b">
        <f t="shared" si="336"/>
        <v>0</v>
      </c>
      <c r="AC983" s="195">
        <f t="shared" si="348"/>
        <v>0</v>
      </c>
      <c r="AD983" s="195">
        <f>SUMIF($C$14:C982,C983,$AC$14:AC982)</f>
        <v>0</v>
      </c>
      <c r="AE983" s="15">
        <f t="shared" si="349"/>
        <v>10000</v>
      </c>
      <c r="AF983" s="195">
        <f t="shared" si="350"/>
        <v>0</v>
      </c>
    </row>
    <row r="984" spans="1:32" s="30" customFormat="1" x14ac:dyDescent="0.25">
      <c r="A984" s="19">
        <v>970</v>
      </c>
      <c r="B984" s="20"/>
      <c r="C984" s="123"/>
      <c r="D984" s="20"/>
      <c r="E984" s="20"/>
      <c r="F984" s="20"/>
      <c r="G984" s="140"/>
      <c r="H984" s="197">
        <f t="shared" si="337"/>
        <v>0</v>
      </c>
      <c r="I984" s="135" t="str">
        <f t="shared" si="338"/>
        <v/>
      </c>
      <c r="J984" s="92" t="b">
        <f t="shared" si="339"/>
        <v>0</v>
      </c>
      <c r="K984" s="92" t="str">
        <f t="shared" si="340"/>
        <v/>
      </c>
      <c r="L984" s="92" t="b">
        <f>IF(C984="",FALSE,IFERROR(NOT(MATCH(C984,'Anställda och korttidsarbete'!$C:$C,0)&gt;0),TRUE))</f>
        <v>0</v>
      </c>
      <c r="M984" s="92" t="str">
        <f t="shared" si="341"/>
        <v/>
      </c>
      <c r="N984" s="92" t="b">
        <f t="shared" si="342"/>
        <v>0</v>
      </c>
      <c r="O984" s="92" t="str">
        <f t="shared" si="343"/>
        <v/>
      </c>
      <c r="P984" s="13" t="b">
        <f t="shared" si="344"/>
        <v>0</v>
      </c>
      <c r="Q984" s="92" t="str">
        <f t="shared" si="345"/>
        <v/>
      </c>
      <c r="R984" s="92" t="b">
        <f t="shared" si="346"/>
        <v>0</v>
      </c>
      <c r="S984" s="94" t="e">
        <f t="shared" si="330"/>
        <v>#VALUE!</v>
      </c>
      <c r="T984" s="94" t="e">
        <f t="shared" si="331"/>
        <v>#VALUE!</v>
      </c>
      <c r="U984" s="94" t="e">
        <f t="shared" si="332"/>
        <v>#VALUE!</v>
      </c>
      <c r="V984" s="95" t="e">
        <f t="shared" si="333"/>
        <v>#VALUE!</v>
      </c>
      <c r="W984" s="95" t="e">
        <f t="shared" si="347"/>
        <v>#VALUE!</v>
      </c>
      <c r="X984" s="95" t="b">
        <f t="shared" si="351"/>
        <v>0</v>
      </c>
      <c r="Y984" s="76" t="str">
        <f t="shared" si="334"/>
        <v/>
      </c>
      <c r="Z984" s="94" t="e" cm="1">
        <f t="array" aca="1" ref="Z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AA984" s="94" t="str">
        <f t="shared" si="335"/>
        <v/>
      </c>
      <c r="AB984" s="96" t="b">
        <f t="shared" si="336"/>
        <v>0</v>
      </c>
      <c r="AC984" s="195">
        <f t="shared" si="348"/>
        <v>0</v>
      </c>
      <c r="AD984" s="195">
        <f>SUMIF($C$14:C983,C984,$AC$14:AC983)</f>
        <v>0</v>
      </c>
      <c r="AE984" s="15">
        <f t="shared" si="349"/>
        <v>10000</v>
      </c>
      <c r="AF984" s="195">
        <f t="shared" si="350"/>
        <v>0</v>
      </c>
    </row>
    <row r="985" spans="1:32" s="30" customFormat="1" x14ac:dyDescent="0.25">
      <c r="A985" s="19">
        <v>971</v>
      </c>
      <c r="B985" s="20"/>
      <c r="C985" s="123"/>
      <c r="D985" s="20"/>
      <c r="E985" s="20"/>
      <c r="F985" s="20"/>
      <c r="G985" s="140"/>
      <c r="H985" s="197">
        <f t="shared" si="337"/>
        <v>0</v>
      </c>
      <c r="I985" s="135" t="str">
        <f t="shared" si="338"/>
        <v/>
      </c>
      <c r="J985" s="92" t="b">
        <f t="shared" si="339"/>
        <v>0</v>
      </c>
      <c r="K985" s="92" t="str">
        <f t="shared" si="340"/>
        <v/>
      </c>
      <c r="L985" s="92" t="b">
        <f>IF(C985="",FALSE,IFERROR(NOT(MATCH(C985,'Anställda och korttidsarbete'!$C:$C,0)&gt;0),TRUE))</f>
        <v>0</v>
      </c>
      <c r="M985" s="92" t="str">
        <f t="shared" si="341"/>
        <v/>
      </c>
      <c r="N985" s="92" t="b">
        <f t="shared" si="342"/>
        <v>0</v>
      </c>
      <c r="O985" s="92" t="str">
        <f t="shared" si="343"/>
        <v/>
      </c>
      <c r="P985" s="13" t="b">
        <f t="shared" si="344"/>
        <v>0</v>
      </c>
      <c r="Q985" s="92" t="str">
        <f t="shared" si="345"/>
        <v/>
      </c>
      <c r="R985" s="92" t="b">
        <f t="shared" si="346"/>
        <v>0</v>
      </c>
      <c r="S985" s="94" t="e">
        <f t="shared" si="330"/>
        <v>#VALUE!</v>
      </c>
      <c r="T985" s="94" t="e">
        <f t="shared" si="331"/>
        <v>#VALUE!</v>
      </c>
      <c r="U985" s="94" t="e">
        <f t="shared" si="332"/>
        <v>#VALUE!</v>
      </c>
      <c r="V985" s="95" t="e">
        <f t="shared" si="333"/>
        <v>#VALUE!</v>
      </c>
      <c r="W985" s="95" t="e">
        <f t="shared" si="347"/>
        <v>#VALUE!</v>
      </c>
      <c r="X985" s="95" t="b">
        <f t="shared" si="351"/>
        <v>0</v>
      </c>
      <c r="Y985" s="76" t="str">
        <f t="shared" si="334"/>
        <v/>
      </c>
      <c r="Z985" s="94" t="e" cm="1">
        <f t="array" aca="1" ref="Z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AA985" s="94" t="str">
        <f t="shared" si="335"/>
        <v/>
      </c>
      <c r="AB985" s="96" t="b">
        <f t="shared" si="336"/>
        <v>0</v>
      </c>
      <c r="AC985" s="195">
        <f t="shared" si="348"/>
        <v>0</v>
      </c>
      <c r="AD985" s="195">
        <f>SUMIF($C$14:C984,C985,$AC$14:AC984)</f>
        <v>0</v>
      </c>
      <c r="AE985" s="15">
        <f t="shared" si="349"/>
        <v>10000</v>
      </c>
      <c r="AF985" s="195">
        <f t="shared" si="350"/>
        <v>0</v>
      </c>
    </row>
    <row r="986" spans="1:32" s="30" customFormat="1" x14ac:dyDescent="0.25">
      <c r="A986" s="19">
        <v>972</v>
      </c>
      <c r="B986" s="20"/>
      <c r="C986" s="123"/>
      <c r="D986" s="20"/>
      <c r="E986" s="20"/>
      <c r="F986" s="20"/>
      <c r="G986" s="140"/>
      <c r="H986" s="197">
        <f t="shared" si="337"/>
        <v>0</v>
      </c>
      <c r="I986" s="135" t="str">
        <f t="shared" si="338"/>
        <v/>
      </c>
      <c r="J986" s="92" t="b">
        <f t="shared" si="339"/>
        <v>0</v>
      </c>
      <c r="K986" s="92" t="str">
        <f t="shared" si="340"/>
        <v/>
      </c>
      <c r="L986" s="92" t="b">
        <f>IF(C986="",FALSE,IFERROR(NOT(MATCH(C986,'Anställda och korttidsarbete'!$C:$C,0)&gt;0),TRUE))</f>
        <v>0</v>
      </c>
      <c r="M986" s="92" t="str">
        <f t="shared" si="341"/>
        <v/>
      </c>
      <c r="N986" s="92" t="b">
        <f t="shared" si="342"/>
        <v>0</v>
      </c>
      <c r="O986" s="92" t="str">
        <f t="shared" si="343"/>
        <v/>
      </c>
      <c r="P986" s="13" t="b">
        <f t="shared" si="344"/>
        <v>0</v>
      </c>
      <c r="Q986" s="92" t="str">
        <f t="shared" si="345"/>
        <v/>
      </c>
      <c r="R986" s="92" t="b">
        <f t="shared" si="346"/>
        <v>0</v>
      </c>
      <c r="S986" s="94" t="e">
        <f t="shared" si="330"/>
        <v>#VALUE!</v>
      </c>
      <c r="T986" s="94" t="e">
        <f t="shared" si="331"/>
        <v>#VALUE!</v>
      </c>
      <c r="U986" s="94" t="e">
        <f t="shared" si="332"/>
        <v>#VALUE!</v>
      </c>
      <c r="V986" s="95" t="e">
        <f t="shared" si="333"/>
        <v>#VALUE!</v>
      </c>
      <c r="W986" s="95" t="e">
        <f t="shared" si="347"/>
        <v>#VALUE!</v>
      </c>
      <c r="X986" s="95" t="b">
        <f t="shared" si="351"/>
        <v>0</v>
      </c>
      <c r="Y986" s="76" t="str">
        <f t="shared" si="334"/>
        <v/>
      </c>
      <c r="Z986" s="94" t="e" cm="1">
        <f t="array" aca="1" ref="Z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AA986" s="94" t="str">
        <f t="shared" si="335"/>
        <v/>
      </c>
      <c r="AB986" s="96" t="b">
        <f t="shared" si="336"/>
        <v>0</v>
      </c>
      <c r="AC986" s="195">
        <f t="shared" si="348"/>
        <v>0</v>
      </c>
      <c r="AD986" s="195">
        <f>SUMIF($C$14:C985,C986,$AC$14:AC985)</f>
        <v>0</v>
      </c>
      <c r="AE986" s="15">
        <f t="shared" si="349"/>
        <v>10000</v>
      </c>
      <c r="AF986" s="195">
        <f t="shared" si="350"/>
        <v>0</v>
      </c>
    </row>
    <row r="987" spans="1:32" s="30" customFormat="1" x14ac:dyDescent="0.25">
      <c r="A987" s="19">
        <v>973</v>
      </c>
      <c r="B987" s="20"/>
      <c r="C987" s="123"/>
      <c r="D987" s="20"/>
      <c r="E987" s="20"/>
      <c r="F987" s="20"/>
      <c r="G987" s="140"/>
      <c r="H987" s="197">
        <f t="shared" si="337"/>
        <v>0</v>
      </c>
      <c r="I987" s="135" t="str">
        <f t="shared" si="338"/>
        <v/>
      </c>
      <c r="J987" s="92" t="b">
        <f t="shared" si="339"/>
        <v>0</v>
      </c>
      <c r="K987" s="92" t="str">
        <f t="shared" si="340"/>
        <v/>
      </c>
      <c r="L987" s="92" t="b">
        <f>IF(C987="",FALSE,IFERROR(NOT(MATCH(C987,'Anställda och korttidsarbete'!$C:$C,0)&gt;0),TRUE))</f>
        <v>0</v>
      </c>
      <c r="M987" s="92" t="str">
        <f t="shared" si="341"/>
        <v/>
      </c>
      <c r="N987" s="92" t="b">
        <f t="shared" si="342"/>
        <v>0</v>
      </c>
      <c r="O987" s="92" t="str">
        <f t="shared" si="343"/>
        <v/>
      </c>
      <c r="P987" s="13" t="b">
        <f t="shared" si="344"/>
        <v>0</v>
      </c>
      <c r="Q987" s="92" t="str">
        <f t="shared" si="345"/>
        <v/>
      </c>
      <c r="R987" s="92" t="b">
        <f t="shared" si="346"/>
        <v>0</v>
      </c>
      <c r="S987" s="94" t="e">
        <f t="shared" si="330"/>
        <v>#VALUE!</v>
      </c>
      <c r="T987" s="94" t="e">
        <f t="shared" si="331"/>
        <v>#VALUE!</v>
      </c>
      <c r="U987" s="94" t="e">
        <f t="shared" si="332"/>
        <v>#VALUE!</v>
      </c>
      <c r="V987" s="95" t="e">
        <f t="shared" si="333"/>
        <v>#VALUE!</v>
      </c>
      <c r="W987" s="95" t="e">
        <f t="shared" si="347"/>
        <v>#VALUE!</v>
      </c>
      <c r="X987" s="95" t="b">
        <f t="shared" si="351"/>
        <v>0</v>
      </c>
      <c r="Y987" s="76" t="str">
        <f t="shared" si="334"/>
        <v/>
      </c>
      <c r="Z987" s="94" t="e" cm="1">
        <f t="array" aca="1" ref="Z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AA987" s="94" t="str">
        <f t="shared" si="335"/>
        <v/>
      </c>
      <c r="AB987" s="96" t="b">
        <f t="shared" si="336"/>
        <v>0</v>
      </c>
      <c r="AC987" s="195">
        <f t="shared" si="348"/>
        <v>0</v>
      </c>
      <c r="AD987" s="195">
        <f>SUMIF($C$14:C986,C987,$AC$14:AC986)</f>
        <v>0</v>
      </c>
      <c r="AE987" s="15">
        <f t="shared" si="349"/>
        <v>10000</v>
      </c>
      <c r="AF987" s="195">
        <f t="shared" si="350"/>
        <v>0</v>
      </c>
    </row>
    <row r="988" spans="1:32" s="30" customFormat="1" x14ac:dyDescent="0.25">
      <c r="A988" s="19">
        <v>974</v>
      </c>
      <c r="B988" s="20"/>
      <c r="C988" s="123"/>
      <c r="D988" s="20"/>
      <c r="E988" s="20"/>
      <c r="F988" s="20"/>
      <c r="G988" s="140"/>
      <c r="H988" s="197">
        <f t="shared" si="337"/>
        <v>0</v>
      </c>
      <c r="I988" s="135" t="str">
        <f t="shared" si="338"/>
        <v/>
      </c>
      <c r="J988" s="92" t="b">
        <f t="shared" si="339"/>
        <v>0</v>
      </c>
      <c r="K988" s="92" t="str">
        <f t="shared" si="340"/>
        <v/>
      </c>
      <c r="L988" s="92" t="b">
        <f>IF(C988="",FALSE,IFERROR(NOT(MATCH(C988,'Anställda och korttidsarbete'!$C:$C,0)&gt;0),TRUE))</f>
        <v>0</v>
      </c>
      <c r="M988" s="92" t="str">
        <f t="shared" si="341"/>
        <v/>
      </c>
      <c r="N988" s="92" t="b">
        <f t="shared" si="342"/>
        <v>0</v>
      </c>
      <c r="O988" s="92" t="str">
        <f t="shared" si="343"/>
        <v/>
      </c>
      <c r="P988" s="13" t="b">
        <f t="shared" si="344"/>
        <v>0</v>
      </c>
      <c r="Q988" s="92" t="str">
        <f t="shared" si="345"/>
        <v/>
      </c>
      <c r="R988" s="92" t="b">
        <f t="shared" si="346"/>
        <v>0</v>
      </c>
      <c r="S988" s="94" t="e">
        <f t="shared" si="330"/>
        <v>#VALUE!</v>
      </c>
      <c r="T988" s="94" t="e">
        <f t="shared" si="331"/>
        <v>#VALUE!</v>
      </c>
      <c r="U988" s="94" t="e">
        <f t="shared" si="332"/>
        <v>#VALUE!</v>
      </c>
      <c r="V988" s="95" t="e">
        <f t="shared" si="333"/>
        <v>#VALUE!</v>
      </c>
      <c r="W988" s="95" t="e">
        <f t="shared" si="347"/>
        <v>#VALUE!</v>
      </c>
      <c r="X988" s="95" t="b">
        <f t="shared" si="351"/>
        <v>0</v>
      </c>
      <c r="Y988" s="76" t="str">
        <f t="shared" si="334"/>
        <v/>
      </c>
      <c r="Z988" s="94" t="e" cm="1">
        <f t="array" aca="1" ref="Z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AA988" s="94" t="str">
        <f t="shared" si="335"/>
        <v/>
      </c>
      <c r="AB988" s="96" t="b">
        <f t="shared" si="336"/>
        <v>0</v>
      </c>
      <c r="AC988" s="195">
        <f t="shared" si="348"/>
        <v>0</v>
      </c>
      <c r="AD988" s="195">
        <f>SUMIF($C$14:C987,C988,$AC$14:AC987)</f>
        <v>0</v>
      </c>
      <c r="AE988" s="15">
        <f t="shared" si="349"/>
        <v>10000</v>
      </c>
      <c r="AF988" s="195">
        <f t="shared" si="350"/>
        <v>0</v>
      </c>
    </row>
    <row r="989" spans="1:32" s="30" customFormat="1" x14ac:dyDescent="0.25">
      <c r="A989" s="19">
        <v>975</v>
      </c>
      <c r="B989" s="20"/>
      <c r="C989" s="123"/>
      <c r="D989" s="20"/>
      <c r="E989" s="20"/>
      <c r="F989" s="20"/>
      <c r="G989" s="140"/>
      <c r="H989" s="197">
        <f t="shared" si="337"/>
        <v>0</v>
      </c>
      <c r="I989" s="135" t="str">
        <f t="shared" si="338"/>
        <v/>
      </c>
      <c r="J989" s="92" t="b">
        <f t="shared" si="339"/>
        <v>0</v>
      </c>
      <c r="K989" s="92" t="str">
        <f t="shared" si="340"/>
        <v/>
      </c>
      <c r="L989" s="92" t="b">
        <f>IF(C989="",FALSE,IFERROR(NOT(MATCH(C989,'Anställda och korttidsarbete'!$C:$C,0)&gt;0),TRUE))</f>
        <v>0</v>
      </c>
      <c r="M989" s="92" t="str">
        <f t="shared" si="341"/>
        <v/>
      </c>
      <c r="N989" s="92" t="b">
        <f t="shared" si="342"/>
        <v>0</v>
      </c>
      <c r="O989" s="92" t="str">
        <f t="shared" si="343"/>
        <v/>
      </c>
      <c r="P989" s="13" t="b">
        <f t="shared" si="344"/>
        <v>0</v>
      </c>
      <c r="Q989" s="92" t="str">
        <f t="shared" si="345"/>
        <v/>
      </c>
      <c r="R989" s="92" t="b">
        <f t="shared" si="346"/>
        <v>0</v>
      </c>
      <c r="S989" s="94" t="e">
        <f t="shared" si="330"/>
        <v>#VALUE!</v>
      </c>
      <c r="T989" s="94" t="e">
        <f t="shared" si="331"/>
        <v>#VALUE!</v>
      </c>
      <c r="U989" s="94" t="e">
        <f t="shared" si="332"/>
        <v>#VALUE!</v>
      </c>
      <c r="V989" s="95" t="e">
        <f t="shared" si="333"/>
        <v>#VALUE!</v>
      </c>
      <c r="W989" s="95" t="e">
        <f t="shared" si="347"/>
        <v>#VALUE!</v>
      </c>
      <c r="X989" s="95" t="b">
        <f t="shared" si="351"/>
        <v>0</v>
      </c>
      <c r="Y989" s="76" t="str">
        <f t="shared" si="334"/>
        <v/>
      </c>
      <c r="Z989" s="94" t="e" cm="1">
        <f t="array" aca="1" ref="Z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AA989" s="94" t="str">
        <f t="shared" si="335"/>
        <v/>
      </c>
      <c r="AB989" s="96" t="b">
        <f t="shared" si="336"/>
        <v>0</v>
      </c>
      <c r="AC989" s="195">
        <f t="shared" si="348"/>
        <v>0</v>
      </c>
      <c r="AD989" s="195">
        <f>SUMIF($C$14:C988,C989,$AC$14:AC988)</f>
        <v>0</v>
      </c>
      <c r="AE989" s="15">
        <f t="shared" si="349"/>
        <v>10000</v>
      </c>
      <c r="AF989" s="195">
        <f t="shared" si="350"/>
        <v>0</v>
      </c>
    </row>
    <row r="990" spans="1:32" s="30" customFormat="1" x14ac:dyDescent="0.25">
      <c r="A990" s="19">
        <v>976</v>
      </c>
      <c r="B990" s="20"/>
      <c r="C990" s="123"/>
      <c r="D990" s="20"/>
      <c r="E990" s="20"/>
      <c r="F990" s="20"/>
      <c r="G990" s="140"/>
      <c r="H990" s="197">
        <f t="shared" si="337"/>
        <v>0</v>
      </c>
      <c r="I990" s="135" t="str">
        <f t="shared" si="338"/>
        <v/>
      </c>
      <c r="J990" s="92" t="b">
        <f t="shared" si="339"/>
        <v>0</v>
      </c>
      <c r="K990" s="92" t="str">
        <f t="shared" si="340"/>
        <v/>
      </c>
      <c r="L990" s="92" t="b">
        <f>IF(C990="",FALSE,IFERROR(NOT(MATCH(C990,'Anställda och korttidsarbete'!$C:$C,0)&gt;0),TRUE))</f>
        <v>0</v>
      </c>
      <c r="M990" s="92" t="str">
        <f t="shared" si="341"/>
        <v/>
      </c>
      <c r="N990" s="92" t="b">
        <f t="shared" si="342"/>
        <v>0</v>
      </c>
      <c r="O990" s="92" t="str">
        <f t="shared" si="343"/>
        <v/>
      </c>
      <c r="P990" s="13" t="b">
        <f t="shared" si="344"/>
        <v>0</v>
      </c>
      <c r="Q990" s="92" t="str">
        <f t="shared" si="345"/>
        <v/>
      </c>
      <c r="R990" s="92" t="b">
        <f t="shared" si="346"/>
        <v>0</v>
      </c>
      <c r="S990" s="94" t="e">
        <f t="shared" si="330"/>
        <v>#VALUE!</v>
      </c>
      <c r="T990" s="94" t="e">
        <f t="shared" si="331"/>
        <v>#VALUE!</v>
      </c>
      <c r="U990" s="94" t="e">
        <f t="shared" si="332"/>
        <v>#VALUE!</v>
      </c>
      <c r="V990" s="95" t="e">
        <f t="shared" si="333"/>
        <v>#VALUE!</v>
      </c>
      <c r="W990" s="95" t="e">
        <f t="shared" si="347"/>
        <v>#VALUE!</v>
      </c>
      <c r="X990" s="95" t="b">
        <f t="shared" si="351"/>
        <v>0</v>
      </c>
      <c r="Y990" s="76" t="str">
        <f t="shared" si="334"/>
        <v/>
      </c>
      <c r="Z990" s="94" t="e" cm="1">
        <f t="array" aca="1" ref="Z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AA990" s="94" t="str">
        <f t="shared" si="335"/>
        <v/>
      </c>
      <c r="AB990" s="96" t="b">
        <f t="shared" si="336"/>
        <v>0</v>
      </c>
      <c r="AC990" s="195">
        <f t="shared" si="348"/>
        <v>0</v>
      </c>
      <c r="AD990" s="195">
        <f>SUMIF($C$14:C989,C990,$AC$14:AC989)</f>
        <v>0</v>
      </c>
      <c r="AE990" s="15">
        <f t="shared" si="349"/>
        <v>10000</v>
      </c>
      <c r="AF990" s="195">
        <f t="shared" si="350"/>
        <v>0</v>
      </c>
    </row>
    <row r="991" spans="1:32" s="30" customFormat="1" x14ac:dyDescent="0.25">
      <c r="A991" s="19">
        <v>977</v>
      </c>
      <c r="B991" s="20"/>
      <c r="C991" s="123"/>
      <c r="D991" s="20"/>
      <c r="E991" s="20"/>
      <c r="F991" s="20"/>
      <c r="G991" s="140"/>
      <c r="H991" s="197">
        <f t="shared" si="337"/>
        <v>0</v>
      </c>
      <c r="I991" s="135" t="str">
        <f t="shared" si="338"/>
        <v/>
      </c>
      <c r="J991" s="92" t="b">
        <f t="shared" si="339"/>
        <v>0</v>
      </c>
      <c r="K991" s="92" t="str">
        <f t="shared" si="340"/>
        <v/>
      </c>
      <c r="L991" s="92" t="b">
        <f>IF(C991="",FALSE,IFERROR(NOT(MATCH(C991,'Anställda och korttidsarbete'!$C:$C,0)&gt;0),TRUE))</f>
        <v>0</v>
      </c>
      <c r="M991" s="92" t="str">
        <f t="shared" si="341"/>
        <v/>
      </c>
      <c r="N991" s="92" t="b">
        <f t="shared" si="342"/>
        <v>0</v>
      </c>
      <c r="O991" s="92" t="str">
        <f t="shared" si="343"/>
        <v/>
      </c>
      <c r="P991" s="13" t="b">
        <f t="shared" si="344"/>
        <v>0</v>
      </c>
      <c r="Q991" s="92" t="str">
        <f t="shared" si="345"/>
        <v/>
      </c>
      <c r="R991" s="92" t="b">
        <f t="shared" si="346"/>
        <v>0</v>
      </c>
      <c r="S991" s="94" t="e">
        <f t="shared" si="330"/>
        <v>#VALUE!</v>
      </c>
      <c r="T991" s="94" t="e">
        <f t="shared" si="331"/>
        <v>#VALUE!</v>
      </c>
      <c r="U991" s="94" t="e">
        <f t="shared" si="332"/>
        <v>#VALUE!</v>
      </c>
      <c r="V991" s="95" t="e">
        <f t="shared" si="333"/>
        <v>#VALUE!</v>
      </c>
      <c r="W991" s="95" t="e">
        <f t="shared" si="347"/>
        <v>#VALUE!</v>
      </c>
      <c r="X991" s="95" t="b">
        <f t="shared" si="351"/>
        <v>0</v>
      </c>
      <c r="Y991" s="76" t="str">
        <f t="shared" si="334"/>
        <v/>
      </c>
      <c r="Z991" s="94" t="e" cm="1">
        <f t="array" aca="1" ref="Z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AA991" s="94" t="str">
        <f t="shared" si="335"/>
        <v/>
      </c>
      <c r="AB991" s="96" t="b">
        <f t="shared" si="336"/>
        <v>0</v>
      </c>
      <c r="AC991" s="195">
        <f t="shared" si="348"/>
        <v>0</v>
      </c>
      <c r="AD991" s="195">
        <f>SUMIF($C$14:C990,C991,$AC$14:AC990)</f>
        <v>0</v>
      </c>
      <c r="AE991" s="15">
        <f t="shared" si="349"/>
        <v>10000</v>
      </c>
      <c r="AF991" s="195">
        <f t="shared" si="350"/>
        <v>0</v>
      </c>
    </row>
    <row r="992" spans="1:32" s="30" customFormat="1" x14ac:dyDescent="0.25">
      <c r="A992" s="19">
        <v>978</v>
      </c>
      <c r="B992" s="20"/>
      <c r="C992" s="123"/>
      <c r="D992" s="20"/>
      <c r="E992" s="20"/>
      <c r="F992" s="20"/>
      <c r="G992" s="140"/>
      <c r="H992" s="197">
        <f t="shared" si="337"/>
        <v>0</v>
      </c>
      <c r="I992" s="135" t="str">
        <f t="shared" si="338"/>
        <v/>
      </c>
      <c r="J992" s="92" t="b">
        <f t="shared" si="339"/>
        <v>0</v>
      </c>
      <c r="K992" s="92" t="str">
        <f t="shared" si="340"/>
        <v/>
      </c>
      <c r="L992" s="92" t="b">
        <f>IF(C992="",FALSE,IFERROR(NOT(MATCH(C992,'Anställda och korttidsarbete'!$C:$C,0)&gt;0),TRUE))</f>
        <v>0</v>
      </c>
      <c r="M992" s="92" t="str">
        <f t="shared" si="341"/>
        <v/>
      </c>
      <c r="N992" s="92" t="b">
        <f t="shared" si="342"/>
        <v>0</v>
      </c>
      <c r="O992" s="92" t="str">
        <f t="shared" si="343"/>
        <v/>
      </c>
      <c r="P992" s="13" t="b">
        <f t="shared" si="344"/>
        <v>0</v>
      </c>
      <c r="Q992" s="92" t="str">
        <f t="shared" si="345"/>
        <v/>
      </c>
      <c r="R992" s="92" t="b">
        <f t="shared" si="346"/>
        <v>0</v>
      </c>
      <c r="S992" s="94" t="e">
        <f t="shared" si="330"/>
        <v>#VALUE!</v>
      </c>
      <c r="T992" s="94" t="e">
        <f t="shared" si="331"/>
        <v>#VALUE!</v>
      </c>
      <c r="U992" s="94" t="e">
        <f t="shared" si="332"/>
        <v>#VALUE!</v>
      </c>
      <c r="V992" s="95" t="e">
        <f t="shared" si="333"/>
        <v>#VALUE!</v>
      </c>
      <c r="W992" s="95" t="e">
        <f t="shared" si="347"/>
        <v>#VALUE!</v>
      </c>
      <c r="X992" s="95" t="b">
        <f t="shared" si="351"/>
        <v>0</v>
      </c>
      <c r="Y992" s="76" t="str">
        <f t="shared" si="334"/>
        <v/>
      </c>
      <c r="Z992" s="94" t="e" cm="1">
        <f t="array" aca="1" ref="Z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AA992" s="94" t="str">
        <f t="shared" si="335"/>
        <v/>
      </c>
      <c r="AB992" s="96" t="b">
        <f t="shared" si="336"/>
        <v>0</v>
      </c>
      <c r="AC992" s="195">
        <f t="shared" si="348"/>
        <v>0</v>
      </c>
      <c r="AD992" s="195">
        <f>SUMIF($C$14:C991,C992,$AC$14:AC991)</f>
        <v>0</v>
      </c>
      <c r="AE992" s="15">
        <f t="shared" si="349"/>
        <v>10000</v>
      </c>
      <c r="AF992" s="195">
        <f t="shared" si="350"/>
        <v>0</v>
      </c>
    </row>
    <row r="993" spans="1:32" s="30" customFormat="1" x14ac:dyDescent="0.25">
      <c r="A993" s="19">
        <v>979</v>
      </c>
      <c r="B993" s="20"/>
      <c r="C993" s="123"/>
      <c r="D993" s="20"/>
      <c r="E993" s="20"/>
      <c r="F993" s="20"/>
      <c r="G993" s="140"/>
      <c r="H993" s="197">
        <f t="shared" si="337"/>
        <v>0</v>
      </c>
      <c r="I993" s="135" t="str">
        <f t="shared" si="338"/>
        <v/>
      </c>
      <c r="J993" s="92" t="b">
        <f t="shared" si="339"/>
        <v>0</v>
      </c>
      <c r="K993" s="92" t="str">
        <f t="shared" si="340"/>
        <v/>
      </c>
      <c r="L993" s="92" t="b">
        <f>IF(C993="",FALSE,IFERROR(NOT(MATCH(C993,'Anställda och korttidsarbete'!$C:$C,0)&gt;0),TRUE))</f>
        <v>0</v>
      </c>
      <c r="M993" s="92" t="str">
        <f t="shared" si="341"/>
        <v/>
      </c>
      <c r="N993" s="92" t="b">
        <f t="shared" si="342"/>
        <v>0</v>
      </c>
      <c r="O993" s="92" t="str">
        <f t="shared" si="343"/>
        <v/>
      </c>
      <c r="P993" s="13" t="b">
        <f t="shared" si="344"/>
        <v>0</v>
      </c>
      <c r="Q993" s="92" t="str">
        <f t="shared" si="345"/>
        <v/>
      </c>
      <c r="R993" s="92" t="b">
        <f t="shared" si="346"/>
        <v>0</v>
      </c>
      <c r="S993" s="94" t="e">
        <f t="shared" si="330"/>
        <v>#VALUE!</v>
      </c>
      <c r="T993" s="94" t="e">
        <f t="shared" si="331"/>
        <v>#VALUE!</v>
      </c>
      <c r="U993" s="94" t="e">
        <f t="shared" si="332"/>
        <v>#VALUE!</v>
      </c>
      <c r="V993" s="95" t="e">
        <f t="shared" si="333"/>
        <v>#VALUE!</v>
      </c>
      <c r="W993" s="95" t="e">
        <f t="shared" si="347"/>
        <v>#VALUE!</v>
      </c>
      <c r="X993" s="95" t="b">
        <f t="shared" si="351"/>
        <v>0</v>
      </c>
      <c r="Y993" s="76" t="str">
        <f t="shared" si="334"/>
        <v/>
      </c>
      <c r="Z993" s="94" t="e" cm="1">
        <f t="array" aca="1" ref="Z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AA993" s="94" t="str">
        <f t="shared" si="335"/>
        <v/>
      </c>
      <c r="AB993" s="96" t="b">
        <f t="shared" si="336"/>
        <v>0</v>
      </c>
      <c r="AC993" s="195">
        <f t="shared" si="348"/>
        <v>0</v>
      </c>
      <c r="AD993" s="195">
        <f>SUMIF($C$14:C992,C993,$AC$14:AC992)</f>
        <v>0</v>
      </c>
      <c r="AE993" s="15">
        <f t="shared" si="349"/>
        <v>10000</v>
      </c>
      <c r="AF993" s="195">
        <f t="shared" si="350"/>
        <v>0</v>
      </c>
    </row>
    <row r="994" spans="1:32" s="30" customFormat="1" x14ac:dyDescent="0.25">
      <c r="A994" s="19">
        <v>980</v>
      </c>
      <c r="B994" s="20"/>
      <c r="C994" s="123"/>
      <c r="D994" s="20"/>
      <c r="E994" s="20"/>
      <c r="F994" s="20"/>
      <c r="G994" s="140"/>
      <c r="H994" s="197">
        <f t="shared" si="337"/>
        <v>0</v>
      </c>
      <c r="I994" s="135" t="str">
        <f t="shared" si="338"/>
        <v/>
      </c>
      <c r="J994" s="92" t="b">
        <f t="shared" si="339"/>
        <v>0</v>
      </c>
      <c r="K994" s="92" t="str">
        <f t="shared" si="340"/>
        <v/>
      </c>
      <c r="L994" s="92" t="b">
        <f>IF(C994="",FALSE,IFERROR(NOT(MATCH(C994,'Anställda och korttidsarbete'!$C:$C,0)&gt;0),TRUE))</f>
        <v>0</v>
      </c>
      <c r="M994" s="92" t="str">
        <f t="shared" si="341"/>
        <v/>
      </c>
      <c r="N994" s="92" t="b">
        <f t="shared" si="342"/>
        <v>0</v>
      </c>
      <c r="O994" s="92" t="str">
        <f t="shared" si="343"/>
        <v/>
      </c>
      <c r="P994" s="13" t="b">
        <f t="shared" si="344"/>
        <v>0</v>
      </c>
      <c r="Q994" s="92" t="str">
        <f t="shared" si="345"/>
        <v/>
      </c>
      <c r="R994" s="92" t="b">
        <f t="shared" si="346"/>
        <v>0</v>
      </c>
      <c r="S994" s="94" t="e">
        <f t="shared" si="330"/>
        <v>#VALUE!</v>
      </c>
      <c r="T994" s="94" t="e">
        <f t="shared" si="331"/>
        <v>#VALUE!</v>
      </c>
      <c r="U994" s="94" t="e">
        <f t="shared" si="332"/>
        <v>#VALUE!</v>
      </c>
      <c r="V994" s="95" t="e">
        <f t="shared" si="333"/>
        <v>#VALUE!</v>
      </c>
      <c r="W994" s="95" t="e">
        <f t="shared" si="347"/>
        <v>#VALUE!</v>
      </c>
      <c r="X994" s="95" t="b">
        <f t="shared" si="351"/>
        <v>0</v>
      </c>
      <c r="Y994" s="76" t="str">
        <f t="shared" si="334"/>
        <v/>
      </c>
      <c r="Z994" s="94" t="e" cm="1">
        <f t="array" aca="1" ref="Z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AA994" s="94" t="str">
        <f t="shared" si="335"/>
        <v/>
      </c>
      <c r="AB994" s="96" t="b">
        <f t="shared" si="336"/>
        <v>0</v>
      </c>
      <c r="AC994" s="195">
        <f t="shared" si="348"/>
        <v>0</v>
      </c>
      <c r="AD994" s="195">
        <f>SUMIF($C$14:C993,C994,$AC$14:AC993)</f>
        <v>0</v>
      </c>
      <c r="AE994" s="15">
        <f t="shared" si="349"/>
        <v>10000</v>
      </c>
      <c r="AF994" s="195">
        <f t="shared" si="350"/>
        <v>0</v>
      </c>
    </row>
    <row r="995" spans="1:32" s="30" customFormat="1" x14ac:dyDescent="0.25">
      <c r="A995" s="19">
        <v>981</v>
      </c>
      <c r="B995" s="20"/>
      <c r="C995" s="123"/>
      <c r="D995" s="20"/>
      <c r="E995" s="20"/>
      <c r="F995" s="20"/>
      <c r="G995" s="140"/>
      <c r="H995" s="197">
        <f t="shared" si="337"/>
        <v>0</v>
      </c>
      <c r="I995" s="135" t="str">
        <f t="shared" si="338"/>
        <v/>
      </c>
      <c r="J995" s="92" t="b">
        <f t="shared" si="339"/>
        <v>0</v>
      </c>
      <c r="K995" s="92" t="str">
        <f t="shared" si="340"/>
        <v/>
      </c>
      <c r="L995" s="92" t="b">
        <f>IF(C995="",FALSE,IFERROR(NOT(MATCH(C995,'Anställda och korttidsarbete'!$C:$C,0)&gt;0),TRUE))</f>
        <v>0</v>
      </c>
      <c r="M995" s="92" t="str">
        <f t="shared" si="341"/>
        <v/>
      </c>
      <c r="N995" s="92" t="b">
        <f t="shared" si="342"/>
        <v>0</v>
      </c>
      <c r="O995" s="92" t="str">
        <f t="shared" si="343"/>
        <v/>
      </c>
      <c r="P995" s="13" t="b">
        <f t="shared" si="344"/>
        <v>0</v>
      </c>
      <c r="Q995" s="92" t="str">
        <f t="shared" si="345"/>
        <v/>
      </c>
      <c r="R995" s="92" t="b">
        <f t="shared" si="346"/>
        <v>0</v>
      </c>
      <c r="S995" s="94" t="e">
        <f t="shared" si="330"/>
        <v>#VALUE!</v>
      </c>
      <c r="T995" s="94" t="e">
        <f t="shared" si="331"/>
        <v>#VALUE!</v>
      </c>
      <c r="U995" s="94" t="e">
        <f t="shared" si="332"/>
        <v>#VALUE!</v>
      </c>
      <c r="V995" s="95" t="e">
        <f t="shared" si="333"/>
        <v>#VALUE!</v>
      </c>
      <c r="W995" s="95" t="e">
        <f t="shared" si="347"/>
        <v>#VALUE!</v>
      </c>
      <c r="X995" s="95" t="b">
        <f t="shared" si="351"/>
        <v>0</v>
      </c>
      <c r="Y995" s="76" t="str">
        <f t="shared" si="334"/>
        <v/>
      </c>
      <c r="Z995" s="94" t="e" cm="1">
        <f t="array" aca="1" ref="Z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AA995" s="94" t="str">
        <f t="shared" si="335"/>
        <v/>
      </c>
      <c r="AB995" s="96" t="b">
        <f t="shared" si="336"/>
        <v>0</v>
      </c>
      <c r="AC995" s="195">
        <f t="shared" si="348"/>
        <v>0</v>
      </c>
      <c r="AD995" s="195">
        <f>SUMIF($C$14:C994,C995,$AC$14:AC994)</f>
        <v>0</v>
      </c>
      <c r="AE995" s="15">
        <f t="shared" si="349"/>
        <v>10000</v>
      </c>
      <c r="AF995" s="195">
        <f t="shared" si="350"/>
        <v>0</v>
      </c>
    </row>
    <row r="996" spans="1:32" s="30" customFormat="1" x14ac:dyDescent="0.25">
      <c r="A996" s="19">
        <v>982</v>
      </c>
      <c r="B996" s="20"/>
      <c r="C996" s="123"/>
      <c r="D996" s="20"/>
      <c r="E996" s="20"/>
      <c r="F996" s="20"/>
      <c r="G996" s="140"/>
      <c r="H996" s="197">
        <f t="shared" si="337"/>
        <v>0</v>
      </c>
      <c r="I996" s="135" t="str">
        <f t="shared" si="338"/>
        <v/>
      </c>
      <c r="J996" s="92" t="b">
        <f t="shared" si="339"/>
        <v>0</v>
      </c>
      <c r="K996" s="92" t="str">
        <f t="shared" si="340"/>
        <v/>
      </c>
      <c r="L996" s="92" t="b">
        <f>IF(C996="",FALSE,IFERROR(NOT(MATCH(C996,'Anställda och korttidsarbete'!$C:$C,0)&gt;0),TRUE))</f>
        <v>0</v>
      </c>
      <c r="M996" s="92" t="str">
        <f t="shared" si="341"/>
        <v/>
      </c>
      <c r="N996" s="92" t="b">
        <f t="shared" si="342"/>
        <v>0</v>
      </c>
      <c r="O996" s="92" t="str">
        <f t="shared" si="343"/>
        <v/>
      </c>
      <c r="P996" s="13" t="b">
        <f t="shared" si="344"/>
        <v>0</v>
      </c>
      <c r="Q996" s="92" t="str">
        <f t="shared" si="345"/>
        <v/>
      </c>
      <c r="R996" s="92" t="b">
        <f t="shared" si="346"/>
        <v>0</v>
      </c>
      <c r="S996" s="94" t="e">
        <f t="shared" si="330"/>
        <v>#VALUE!</v>
      </c>
      <c r="T996" s="94" t="e">
        <f t="shared" si="331"/>
        <v>#VALUE!</v>
      </c>
      <c r="U996" s="94" t="e">
        <f t="shared" si="332"/>
        <v>#VALUE!</v>
      </c>
      <c r="V996" s="95" t="e">
        <f t="shared" si="333"/>
        <v>#VALUE!</v>
      </c>
      <c r="W996" s="95" t="e">
        <f t="shared" si="347"/>
        <v>#VALUE!</v>
      </c>
      <c r="X996" s="95" t="b">
        <f t="shared" si="351"/>
        <v>0</v>
      </c>
      <c r="Y996" s="76" t="str">
        <f t="shared" si="334"/>
        <v/>
      </c>
      <c r="Z996" s="94" t="e" cm="1">
        <f t="array" aca="1" ref="Z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AA996" s="94" t="str">
        <f t="shared" si="335"/>
        <v/>
      </c>
      <c r="AB996" s="96" t="b">
        <f t="shared" si="336"/>
        <v>0</v>
      </c>
      <c r="AC996" s="195">
        <f t="shared" si="348"/>
        <v>0</v>
      </c>
      <c r="AD996" s="195">
        <f>SUMIF($C$14:C995,C996,$AC$14:AC995)</f>
        <v>0</v>
      </c>
      <c r="AE996" s="15">
        <f t="shared" si="349"/>
        <v>10000</v>
      </c>
      <c r="AF996" s="195">
        <f t="shared" si="350"/>
        <v>0</v>
      </c>
    </row>
    <row r="997" spans="1:32" s="30" customFormat="1" x14ac:dyDescent="0.25">
      <c r="A997" s="19">
        <v>983</v>
      </c>
      <c r="B997" s="20"/>
      <c r="C997" s="123"/>
      <c r="D997" s="20"/>
      <c r="E997" s="20"/>
      <c r="F997" s="20"/>
      <c r="G997" s="140"/>
      <c r="H997" s="197">
        <f t="shared" si="337"/>
        <v>0</v>
      </c>
      <c r="I997" s="135" t="str">
        <f t="shared" si="338"/>
        <v/>
      </c>
      <c r="J997" s="92" t="b">
        <f t="shared" si="339"/>
        <v>0</v>
      </c>
      <c r="K997" s="92" t="str">
        <f t="shared" si="340"/>
        <v/>
      </c>
      <c r="L997" s="92" t="b">
        <f>IF(C997="",FALSE,IFERROR(NOT(MATCH(C997,'Anställda och korttidsarbete'!$C:$C,0)&gt;0),TRUE))</f>
        <v>0</v>
      </c>
      <c r="M997" s="92" t="str">
        <f t="shared" si="341"/>
        <v/>
      </c>
      <c r="N997" s="92" t="b">
        <f t="shared" si="342"/>
        <v>0</v>
      </c>
      <c r="O997" s="92" t="str">
        <f t="shared" si="343"/>
        <v/>
      </c>
      <c r="P997" s="13" t="b">
        <f t="shared" si="344"/>
        <v>0</v>
      </c>
      <c r="Q997" s="92" t="str">
        <f t="shared" si="345"/>
        <v/>
      </c>
      <c r="R997" s="92" t="b">
        <f t="shared" si="346"/>
        <v>0</v>
      </c>
      <c r="S997" s="94" t="e">
        <f t="shared" si="330"/>
        <v>#VALUE!</v>
      </c>
      <c r="T997" s="94" t="e">
        <f t="shared" si="331"/>
        <v>#VALUE!</v>
      </c>
      <c r="U997" s="94" t="e">
        <f t="shared" si="332"/>
        <v>#VALUE!</v>
      </c>
      <c r="V997" s="95" t="e">
        <f t="shared" si="333"/>
        <v>#VALUE!</v>
      </c>
      <c r="W997" s="95" t="e">
        <f t="shared" si="347"/>
        <v>#VALUE!</v>
      </c>
      <c r="X997" s="95" t="b">
        <f t="shared" si="351"/>
        <v>0</v>
      </c>
      <c r="Y997" s="76" t="str">
        <f t="shared" si="334"/>
        <v/>
      </c>
      <c r="Z997" s="94" t="e" cm="1">
        <f t="array" aca="1" ref="Z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AA997" s="94" t="str">
        <f t="shared" si="335"/>
        <v/>
      </c>
      <c r="AB997" s="96" t="b">
        <f t="shared" si="336"/>
        <v>0</v>
      </c>
      <c r="AC997" s="195">
        <f t="shared" si="348"/>
        <v>0</v>
      </c>
      <c r="AD997" s="195">
        <f>SUMIF($C$14:C996,C997,$AC$14:AC996)</f>
        <v>0</v>
      </c>
      <c r="AE997" s="15">
        <f t="shared" si="349"/>
        <v>10000</v>
      </c>
      <c r="AF997" s="195">
        <f t="shared" si="350"/>
        <v>0</v>
      </c>
    </row>
    <row r="998" spans="1:32" s="30" customFormat="1" x14ac:dyDescent="0.25">
      <c r="A998" s="19">
        <v>984</v>
      </c>
      <c r="B998" s="20"/>
      <c r="C998" s="123"/>
      <c r="D998" s="20"/>
      <c r="E998" s="20"/>
      <c r="F998" s="20"/>
      <c r="G998" s="140"/>
      <c r="H998" s="197">
        <f t="shared" si="337"/>
        <v>0</v>
      </c>
      <c r="I998" s="135" t="str">
        <f t="shared" si="338"/>
        <v/>
      </c>
      <c r="J998" s="92" t="b">
        <f t="shared" si="339"/>
        <v>0</v>
      </c>
      <c r="K998" s="92" t="str">
        <f t="shared" si="340"/>
        <v/>
      </c>
      <c r="L998" s="92" t="b">
        <f>IF(C998="",FALSE,IFERROR(NOT(MATCH(C998,'Anställda och korttidsarbete'!$C:$C,0)&gt;0),TRUE))</f>
        <v>0</v>
      </c>
      <c r="M998" s="92" t="str">
        <f t="shared" si="341"/>
        <v/>
      </c>
      <c r="N998" s="92" t="b">
        <f t="shared" si="342"/>
        <v>0</v>
      </c>
      <c r="O998" s="92" t="str">
        <f t="shared" si="343"/>
        <v/>
      </c>
      <c r="P998" s="13" t="b">
        <f t="shared" si="344"/>
        <v>0</v>
      </c>
      <c r="Q998" s="92" t="str">
        <f t="shared" si="345"/>
        <v/>
      </c>
      <c r="R998" s="92" t="b">
        <f t="shared" si="346"/>
        <v>0</v>
      </c>
      <c r="S998" s="94" t="e">
        <f t="shared" si="330"/>
        <v>#VALUE!</v>
      </c>
      <c r="T998" s="94" t="e">
        <f t="shared" si="331"/>
        <v>#VALUE!</v>
      </c>
      <c r="U998" s="94" t="e">
        <f t="shared" si="332"/>
        <v>#VALUE!</v>
      </c>
      <c r="V998" s="95" t="e">
        <f t="shared" si="333"/>
        <v>#VALUE!</v>
      </c>
      <c r="W998" s="95" t="e">
        <f t="shared" si="347"/>
        <v>#VALUE!</v>
      </c>
      <c r="X998" s="95" t="b">
        <f t="shared" si="351"/>
        <v>0</v>
      </c>
      <c r="Y998" s="76" t="str">
        <f t="shared" si="334"/>
        <v/>
      </c>
      <c r="Z998" s="94" t="e" cm="1">
        <f t="array" aca="1" ref="Z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AA998" s="94" t="str">
        <f t="shared" si="335"/>
        <v/>
      </c>
      <c r="AB998" s="96" t="b">
        <f t="shared" si="336"/>
        <v>0</v>
      </c>
      <c r="AC998" s="195">
        <f t="shared" si="348"/>
        <v>0</v>
      </c>
      <c r="AD998" s="195">
        <f>SUMIF($C$14:C997,C998,$AC$14:AC997)</f>
        <v>0</v>
      </c>
      <c r="AE998" s="15">
        <f t="shared" si="349"/>
        <v>10000</v>
      </c>
      <c r="AF998" s="195">
        <f t="shared" si="350"/>
        <v>0</v>
      </c>
    </row>
    <row r="999" spans="1:32" s="30" customFormat="1" x14ac:dyDescent="0.25">
      <c r="A999" s="19">
        <v>985</v>
      </c>
      <c r="B999" s="20"/>
      <c r="C999" s="123"/>
      <c r="D999" s="20"/>
      <c r="E999" s="20"/>
      <c r="F999" s="20"/>
      <c r="G999" s="140"/>
      <c r="H999" s="197">
        <f t="shared" si="337"/>
        <v>0</v>
      </c>
      <c r="I999" s="135" t="str">
        <f t="shared" si="338"/>
        <v/>
      </c>
      <c r="J999" s="92" t="b">
        <f t="shared" si="339"/>
        <v>0</v>
      </c>
      <c r="K999" s="92" t="str">
        <f t="shared" si="340"/>
        <v/>
      </c>
      <c r="L999" s="92" t="b">
        <f>IF(C999="",FALSE,IFERROR(NOT(MATCH(C999,'Anställda och korttidsarbete'!$C:$C,0)&gt;0),TRUE))</f>
        <v>0</v>
      </c>
      <c r="M999" s="92" t="str">
        <f t="shared" si="341"/>
        <v/>
      </c>
      <c r="N999" s="92" t="b">
        <f t="shared" si="342"/>
        <v>0</v>
      </c>
      <c r="O999" s="92" t="str">
        <f t="shared" si="343"/>
        <v/>
      </c>
      <c r="P999" s="13" t="b">
        <f t="shared" si="344"/>
        <v>0</v>
      </c>
      <c r="Q999" s="92" t="str">
        <f t="shared" si="345"/>
        <v/>
      </c>
      <c r="R999" s="92" t="b">
        <f t="shared" si="346"/>
        <v>0</v>
      </c>
      <c r="S999" s="94" t="e">
        <f t="shared" si="330"/>
        <v>#VALUE!</v>
      </c>
      <c r="T999" s="94" t="e">
        <f t="shared" si="331"/>
        <v>#VALUE!</v>
      </c>
      <c r="U999" s="94" t="e">
        <f t="shared" si="332"/>
        <v>#VALUE!</v>
      </c>
      <c r="V999" s="95" t="e">
        <f t="shared" si="333"/>
        <v>#VALUE!</v>
      </c>
      <c r="W999" s="95" t="e">
        <f t="shared" si="347"/>
        <v>#VALUE!</v>
      </c>
      <c r="X999" s="95" t="b">
        <f t="shared" si="351"/>
        <v>0</v>
      </c>
      <c r="Y999" s="76" t="str">
        <f t="shared" si="334"/>
        <v/>
      </c>
      <c r="Z999" s="94" t="e" cm="1">
        <f t="array" aca="1" ref="Z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AA999" s="94" t="str">
        <f t="shared" si="335"/>
        <v/>
      </c>
      <c r="AB999" s="96" t="b">
        <f t="shared" si="336"/>
        <v>0</v>
      </c>
      <c r="AC999" s="195">
        <f t="shared" si="348"/>
        <v>0</v>
      </c>
      <c r="AD999" s="195">
        <f>SUMIF($C$14:C998,C999,$AC$14:AC998)</f>
        <v>0</v>
      </c>
      <c r="AE999" s="15">
        <f t="shared" si="349"/>
        <v>10000</v>
      </c>
      <c r="AF999" s="195">
        <f t="shared" si="350"/>
        <v>0</v>
      </c>
    </row>
    <row r="1000" spans="1:32" s="30" customFormat="1" x14ac:dyDescent="0.25">
      <c r="A1000" s="19">
        <v>986</v>
      </c>
      <c r="B1000" s="20"/>
      <c r="C1000" s="123"/>
      <c r="D1000" s="20"/>
      <c r="E1000" s="20"/>
      <c r="F1000" s="20"/>
      <c r="G1000" s="140"/>
      <c r="H1000" s="197">
        <f t="shared" si="337"/>
        <v>0</v>
      </c>
      <c r="I1000" s="135" t="str">
        <f t="shared" si="338"/>
        <v/>
      </c>
      <c r="J1000" s="92" t="b">
        <f t="shared" si="339"/>
        <v>0</v>
      </c>
      <c r="K1000" s="92" t="str">
        <f t="shared" si="340"/>
        <v/>
      </c>
      <c r="L1000" s="92" t="b">
        <f>IF(C1000="",FALSE,IFERROR(NOT(MATCH(C1000,'Anställda och korttidsarbete'!$C:$C,0)&gt;0),TRUE))</f>
        <v>0</v>
      </c>
      <c r="M1000" s="92" t="str">
        <f t="shared" si="341"/>
        <v/>
      </c>
      <c r="N1000" s="92" t="b">
        <f t="shared" si="342"/>
        <v>0</v>
      </c>
      <c r="O1000" s="92" t="str">
        <f t="shared" si="343"/>
        <v/>
      </c>
      <c r="P1000" s="13" t="b">
        <f t="shared" si="344"/>
        <v>0</v>
      </c>
      <c r="Q1000" s="92" t="str">
        <f t="shared" si="345"/>
        <v/>
      </c>
      <c r="R1000" s="92" t="b">
        <f t="shared" si="346"/>
        <v>0</v>
      </c>
      <c r="S1000" s="94" t="e">
        <f t="shared" si="330"/>
        <v>#VALUE!</v>
      </c>
      <c r="T1000" s="94" t="e">
        <f t="shared" si="331"/>
        <v>#VALUE!</v>
      </c>
      <c r="U1000" s="94" t="e">
        <f t="shared" si="332"/>
        <v>#VALUE!</v>
      </c>
      <c r="V1000" s="95" t="e">
        <f t="shared" si="333"/>
        <v>#VALUE!</v>
      </c>
      <c r="W1000" s="95" t="e">
        <f t="shared" si="347"/>
        <v>#VALUE!</v>
      </c>
      <c r="X1000" s="95" t="b">
        <f t="shared" si="351"/>
        <v>0</v>
      </c>
      <c r="Y1000" s="76" t="str">
        <f t="shared" si="334"/>
        <v/>
      </c>
      <c r="Z1000" s="94" t="e" cm="1">
        <f t="array" aca="1" ref="Z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AA1000" s="94" t="str">
        <f t="shared" si="335"/>
        <v/>
      </c>
      <c r="AB1000" s="96" t="b">
        <f t="shared" si="336"/>
        <v>0</v>
      </c>
      <c r="AC1000" s="195">
        <f t="shared" si="348"/>
        <v>0</v>
      </c>
      <c r="AD1000" s="195">
        <f>SUMIF($C$14:C999,C1000,$AC$14:AC999)</f>
        <v>0</v>
      </c>
      <c r="AE1000" s="15">
        <f t="shared" si="349"/>
        <v>10000</v>
      </c>
      <c r="AF1000" s="195">
        <f t="shared" si="350"/>
        <v>0</v>
      </c>
    </row>
    <row r="1001" spans="1:32" s="30" customFormat="1" x14ac:dyDescent="0.25">
      <c r="A1001" s="19">
        <v>987</v>
      </c>
      <c r="B1001" s="20"/>
      <c r="C1001" s="123"/>
      <c r="D1001" s="20"/>
      <c r="E1001" s="20"/>
      <c r="F1001" s="20"/>
      <c r="G1001" s="140"/>
      <c r="H1001" s="197">
        <f t="shared" si="337"/>
        <v>0</v>
      </c>
      <c r="I1001" s="135" t="str">
        <f t="shared" si="338"/>
        <v/>
      </c>
      <c r="J1001" s="92" t="b">
        <f t="shared" si="339"/>
        <v>0</v>
      </c>
      <c r="K1001" s="92" t="str">
        <f t="shared" si="340"/>
        <v/>
      </c>
      <c r="L1001" s="92" t="b">
        <f>IF(C1001="",FALSE,IFERROR(NOT(MATCH(C1001,'Anställda och korttidsarbete'!$C:$C,0)&gt;0),TRUE))</f>
        <v>0</v>
      </c>
      <c r="M1001" s="92" t="str">
        <f t="shared" si="341"/>
        <v/>
      </c>
      <c r="N1001" s="92" t="b">
        <f t="shared" si="342"/>
        <v>0</v>
      </c>
      <c r="O1001" s="92" t="str">
        <f t="shared" si="343"/>
        <v/>
      </c>
      <c r="P1001" s="13" t="b">
        <f t="shared" si="344"/>
        <v>0</v>
      </c>
      <c r="Q1001" s="92" t="str">
        <f t="shared" si="345"/>
        <v/>
      </c>
      <c r="R1001" s="92" t="b">
        <f t="shared" si="346"/>
        <v>0</v>
      </c>
      <c r="S1001" s="94" t="e">
        <f t="shared" si="330"/>
        <v>#VALUE!</v>
      </c>
      <c r="T1001" s="94" t="e">
        <f t="shared" si="331"/>
        <v>#VALUE!</v>
      </c>
      <c r="U1001" s="94" t="e">
        <f t="shared" si="332"/>
        <v>#VALUE!</v>
      </c>
      <c r="V1001" s="95" t="e">
        <f t="shared" si="333"/>
        <v>#VALUE!</v>
      </c>
      <c r="W1001" s="95" t="e">
        <f t="shared" si="347"/>
        <v>#VALUE!</v>
      </c>
      <c r="X1001" s="95" t="b">
        <f t="shared" si="351"/>
        <v>0</v>
      </c>
      <c r="Y1001" s="76" t="str">
        <f t="shared" si="334"/>
        <v/>
      </c>
      <c r="Z1001" s="94" t="e" cm="1">
        <f t="array" aca="1" ref="Z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AA1001" s="94" t="str">
        <f t="shared" si="335"/>
        <v/>
      </c>
      <c r="AB1001" s="96" t="b">
        <f t="shared" si="336"/>
        <v>0</v>
      </c>
      <c r="AC1001" s="195">
        <f t="shared" si="348"/>
        <v>0</v>
      </c>
      <c r="AD1001" s="195">
        <f>SUMIF($C$14:C1000,C1001,$AC$14:AC1000)</f>
        <v>0</v>
      </c>
      <c r="AE1001" s="15">
        <f t="shared" si="349"/>
        <v>10000</v>
      </c>
      <c r="AF1001" s="195">
        <f t="shared" si="350"/>
        <v>0</v>
      </c>
    </row>
    <row r="1002" spans="1:32" s="30" customFormat="1" x14ac:dyDescent="0.25">
      <c r="A1002" s="19">
        <v>988</v>
      </c>
      <c r="B1002" s="20"/>
      <c r="C1002" s="123"/>
      <c r="D1002" s="20"/>
      <c r="E1002" s="20"/>
      <c r="F1002" s="20"/>
      <c r="G1002" s="140"/>
      <c r="H1002" s="197">
        <f t="shared" si="337"/>
        <v>0</v>
      </c>
      <c r="I1002" s="135" t="str">
        <f t="shared" si="338"/>
        <v/>
      </c>
      <c r="J1002" s="92" t="b">
        <f t="shared" si="339"/>
        <v>0</v>
      </c>
      <c r="K1002" s="92" t="str">
        <f t="shared" si="340"/>
        <v/>
      </c>
      <c r="L1002" s="92" t="b">
        <f>IF(C1002="",FALSE,IFERROR(NOT(MATCH(C1002,'Anställda och korttidsarbete'!$C:$C,0)&gt;0),TRUE))</f>
        <v>0</v>
      </c>
      <c r="M1002" s="92" t="str">
        <f t="shared" si="341"/>
        <v/>
      </c>
      <c r="N1002" s="92" t="b">
        <f t="shared" si="342"/>
        <v>0</v>
      </c>
      <c r="O1002" s="92" t="str">
        <f t="shared" si="343"/>
        <v/>
      </c>
      <c r="P1002" s="13" t="b">
        <f t="shared" si="344"/>
        <v>0</v>
      </c>
      <c r="Q1002" s="92" t="str">
        <f t="shared" si="345"/>
        <v/>
      </c>
      <c r="R1002" s="92" t="b">
        <f t="shared" si="346"/>
        <v>0</v>
      </c>
      <c r="S1002" s="94" t="e">
        <f t="shared" si="330"/>
        <v>#VALUE!</v>
      </c>
      <c r="T1002" s="94" t="e">
        <f t="shared" si="331"/>
        <v>#VALUE!</v>
      </c>
      <c r="U1002" s="94" t="e">
        <f t="shared" si="332"/>
        <v>#VALUE!</v>
      </c>
      <c r="V1002" s="95" t="e">
        <f t="shared" si="333"/>
        <v>#VALUE!</v>
      </c>
      <c r="W1002" s="95" t="e">
        <f t="shared" si="347"/>
        <v>#VALUE!</v>
      </c>
      <c r="X1002" s="95" t="b">
        <f t="shared" si="351"/>
        <v>0</v>
      </c>
      <c r="Y1002" s="76" t="str">
        <f t="shared" si="334"/>
        <v/>
      </c>
      <c r="Z1002" s="94" t="e" cm="1">
        <f t="array" aca="1" ref="Z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AA1002" s="94" t="str">
        <f t="shared" si="335"/>
        <v/>
      </c>
      <c r="AB1002" s="96" t="b">
        <f t="shared" si="336"/>
        <v>0</v>
      </c>
      <c r="AC1002" s="195">
        <f t="shared" si="348"/>
        <v>0</v>
      </c>
      <c r="AD1002" s="195">
        <f>SUMIF($C$14:C1001,C1002,$AC$14:AC1001)</f>
        <v>0</v>
      </c>
      <c r="AE1002" s="15">
        <f t="shared" si="349"/>
        <v>10000</v>
      </c>
      <c r="AF1002" s="195">
        <f t="shared" si="350"/>
        <v>0</v>
      </c>
    </row>
    <row r="1003" spans="1:32" s="30" customFormat="1" x14ac:dyDescent="0.25">
      <c r="A1003" s="19">
        <v>989</v>
      </c>
      <c r="B1003" s="20"/>
      <c r="C1003" s="123"/>
      <c r="D1003" s="20"/>
      <c r="E1003" s="20"/>
      <c r="F1003" s="20"/>
      <c r="G1003" s="140"/>
      <c r="H1003" s="197">
        <f t="shared" si="337"/>
        <v>0</v>
      </c>
      <c r="I1003" s="135" t="str">
        <f t="shared" si="338"/>
        <v/>
      </c>
      <c r="J1003" s="92" t="b">
        <f t="shared" si="339"/>
        <v>0</v>
      </c>
      <c r="K1003" s="92" t="str">
        <f t="shared" si="340"/>
        <v/>
      </c>
      <c r="L1003" s="92" t="b">
        <f>IF(C1003="",FALSE,IFERROR(NOT(MATCH(C1003,'Anställda och korttidsarbete'!$C:$C,0)&gt;0),TRUE))</f>
        <v>0</v>
      </c>
      <c r="M1003" s="92" t="str">
        <f t="shared" si="341"/>
        <v/>
      </c>
      <c r="N1003" s="92" t="b">
        <f t="shared" si="342"/>
        <v>0</v>
      </c>
      <c r="O1003" s="92" t="str">
        <f t="shared" si="343"/>
        <v/>
      </c>
      <c r="P1003" s="13" t="b">
        <f t="shared" si="344"/>
        <v>0</v>
      </c>
      <c r="Q1003" s="92" t="str">
        <f t="shared" si="345"/>
        <v/>
      </c>
      <c r="R1003" s="92" t="b">
        <f t="shared" si="346"/>
        <v>0</v>
      </c>
      <c r="S1003" s="94" t="e">
        <f t="shared" si="330"/>
        <v>#VALUE!</v>
      </c>
      <c r="T1003" s="94" t="e">
        <f t="shared" si="331"/>
        <v>#VALUE!</v>
      </c>
      <c r="U1003" s="94" t="e">
        <f t="shared" si="332"/>
        <v>#VALUE!</v>
      </c>
      <c r="V1003" s="95" t="e">
        <f t="shared" si="333"/>
        <v>#VALUE!</v>
      </c>
      <c r="W1003" s="95" t="e">
        <f t="shared" si="347"/>
        <v>#VALUE!</v>
      </c>
      <c r="X1003" s="95" t="b">
        <f t="shared" si="351"/>
        <v>0</v>
      </c>
      <c r="Y1003" s="76" t="str">
        <f t="shared" si="334"/>
        <v/>
      </c>
      <c r="Z1003" s="94" t="e" cm="1">
        <f t="array" aca="1" ref="Z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AA1003" s="94" t="str">
        <f t="shared" si="335"/>
        <v/>
      </c>
      <c r="AB1003" s="96" t="b">
        <f t="shared" si="336"/>
        <v>0</v>
      </c>
      <c r="AC1003" s="195">
        <f t="shared" si="348"/>
        <v>0</v>
      </c>
      <c r="AD1003" s="195">
        <f>SUMIF($C$14:C1002,C1003,$AC$14:AC1002)</f>
        <v>0</v>
      </c>
      <c r="AE1003" s="15">
        <f t="shared" si="349"/>
        <v>10000</v>
      </c>
      <c r="AF1003" s="195">
        <f t="shared" si="350"/>
        <v>0</v>
      </c>
    </row>
    <row r="1004" spans="1:32" s="30" customFormat="1" x14ac:dyDescent="0.25">
      <c r="A1004" s="19">
        <v>990</v>
      </c>
      <c r="B1004" s="20"/>
      <c r="C1004" s="123"/>
      <c r="D1004" s="20"/>
      <c r="E1004" s="20"/>
      <c r="F1004" s="20"/>
      <c r="G1004" s="140"/>
      <c r="H1004" s="197">
        <f t="shared" si="337"/>
        <v>0</v>
      </c>
      <c r="I1004" s="135" t="str">
        <f t="shared" si="338"/>
        <v/>
      </c>
      <c r="J1004" s="92" t="b">
        <f t="shared" si="339"/>
        <v>0</v>
      </c>
      <c r="K1004" s="92" t="str">
        <f t="shared" si="340"/>
        <v/>
      </c>
      <c r="L1004" s="92" t="b">
        <f>IF(C1004="",FALSE,IFERROR(NOT(MATCH(C1004,'Anställda och korttidsarbete'!$C:$C,0)&gt;0),TRUE))</f>
        <v>0</v>
      </c>
      <c r="M1004" s="92" t="str">
        <f t="shared" si="341"/>
        <v/>
      </c>
      <c r="N1004" s="92" t="b">
        <f t="shared" si="342"/>
        <v>0</v>
      </c>
      <c r="O1004" s="92" t="str">
        <f t="shared" si="343"/>
        <v/>
      </c>
      <c r="P1004" s="13" t="b">
        <f t="shared" si="344"/>
        <v>0</v>
      </c>
      <c r="Q1004" s="92" t="str">
        <f t="shared" si="345"/>
        <v/>
      </c>
      <c r="R1004" s="92" t="b">
        <f t="shared" si="346"/>
        <v>0</v>
      </c>
      <c r="S1004" s="94" t="e">
        <f t="shared" si="330"/>
        <v>#VALUE!</v>
      </c>
      <c r="T1004" s="94" t="e">
        <f t="shared" si="331"/>
        <v>#VALUE!</v>
      </c>
      <c r="U1004" s="94" t="e">
        <f t="shared" si="332"/>
        <v>#VALUE!</v>
      </c>
      <c r="V1004" s="95" t="e">
        <f t="shared" si="333"/>
        <v>#VALUE!</v>
      </c>
      <c r="W1004" s="95" t="e">
        <f t="shared" si="347"/>
        <v>#VALUE!</v>
      </c>
      <c r="X1004" s="95" t="b">
        <f t="shared" si="351"/>
        <v>0</v>
      </c>
      <c r="Y1004" s="76" t="str">
        <f t="shared" si="334"/>
        <v/>
      </c>
      <c r="Z1004" s="94" t="e" cm="1">
        <f t="array" aca="1" ref="Z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AA1004" s="94" t="str">
        <f t="shared" si="335"/>
        <v/>
      </c>
      <c r="AB1004" s="96" t="b">
        <f t="shared" si="336"/>
        <v>0</v>
      </c>
      <c r="AC1004" s="195">
        <f t="shared" si="348"/>
        <v>0</v>
      </c>
      <c r="AD1004" s="195">
        <f>SUMIF($C$14:C1003,C1004,$AC$14:AC1003)</f>
        <v>0</v>
      </c>
      <c r="AE1004" s="15">
        <f t="shared" si="349"/>
        <v>10000</v>
      </c>
      <c r="AF1004" s="195">
        <f t="shared" si="350"/>
        <v>0</v>
      </c>
    </row>
    <row r="1005" spans="1:32" s="30" customFormat="1" x14ac:dyDescent="0.25">
      <c r="A1005" s="19">
        <v>991</v>
      </c>
      <c r="B1005" s="20"/>
      <c r="C1005" s="123"/>
      <c r="D1005" s="20"/>
      <c r="E1005" s="20"/>
      <c r="F1005" s="20"/>
      <c r="G1005" s="140"/>
      <c r="H1005" s="197">
        <f t="shared" si="337"/>
        <v>0</v>
      </c>
      <c r="I1005" s="135" t="str">
        <f t="shared" si="338"/>
        <v/>
      </c>
      <c r="J1005" s="92" t="b">
        <f t="shared" si="339"/>
        <v>0</v>
      </c>
      <c r="K1005" s="92" t="str">
        <f t="shared" si="340"/>
        <v/>
      </c>
      <c r="L1005" s="92" t="b">
        <f>IF(C1005="",FALSE,IFERROR(NOT(MATCH(C1005,'Anställda och korttidsarbete'!$C:$C,0)&gt;0),TRUE))</f>
        <v>0</v>
      </c>
      <c r="M1005" s="92" t="str">
        <f t="shared" si="341"/>
        <v/>
      </c>
      <c r="N1005" s="92" t="b">
        <f t="shared" si="342"/>
        <v>0</v>
      </c>
      <c r="O1005" s="92" t="str">
        <f t="shared" si="343"/>
        <v/>
      </c>
      <c r="P1005" s="13" t="b">
        <f t="shared" si="344"/>
        <v>0</v>
      </c>
      <c r="Q1005" s="92" t="str">
        <f t="shared" si="345"/>
        <v/>
      </c>
      <c r="R1005" s="92" t="b">
        <f t="shared" si="346"/>
        <v>0</v>
      </c>
      <c r="S1005" s="94" t="e">
        <f t="shared" si="330"/>
        <v>#VALUE!</v>
      </c>
      <c r="T1005" s="94" t="e">
        <f t="shared" si="331"/>
        <v>#VALUE!</v>
      </c>
      <c r="U1005" s="94" t="e">
        <f t="shared" si="332"/>
        <v>#VALUE!</v>
      </c>
      <c r="V1005" s="95" t="e">
        <f t="shared" si="333"/>
        <v>#VALUE!</v>
      </c>
      <c r="W1005" s="95" t="e">
        <f t="shared" si="347"/>
        <v>#VALUE!</v>
      </c>
      <c r="X1005" s="95" t="b">
        <f t="shared" si="351"/>
        <v>0</v>
      </c>
      <c r="Y1005" s="76" t="str">
        <f t="shared" si="334"/>
        <v/>
      </c>
      <c r="Z1005" s="94" t="e" cm="1">
        <f t="array" aca="1" ref="Z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AA1005" s="94" t="str">
        <f t="shared" si="335"/>
        <v/>
      </c>
      <c r="AB1005" s="96" t="b">
        <f t="shared" si="336"/>
        <v>0</v>
      </c>
      <c r="AC1005" s="195">
        <f t="shared" si="348"/>
        <v>0</v>
      </c>
      <c r="AD1005" s="195">
        <f>SUMIF($C$14:C1004,C1005,$AC$14:AC1004)</f>
        <v>0</v>
      </c>
      <c r="AE1005" s="15">
        <f t="shared" si="349"/>
        <v>10000</v>
      </c>
      <c r="AF1005" s="195">
        <f t="shared" si="350"/>
        <v>0</v>
      </c>
    </row>
    <row r="1006" spans="1:32" s="30" customFormat="1" x14ac:dyDescent="0.25">
      <c r="A1006" s="19">
        <v>992</v>
      </c>
      <c r="B1006" s="20"/>
      <c r="C1006" s="123"/>
      <c r="D1006" s="20"/>
      <c r="E1006" s="20"/>
      <c r="F1006" s="20"/>
      <c r="G1006" s="140"/>
      <c r="H1006" s="197">
        <f t="shared" si="337"/>
        <v>0</v>
      </c>
      <c r="I1006" s="135" t="str">
        <f t="shared" si="338"/>
        <v/>
      </c>
      <c r="J1006" s="92" t="b">
        <f t="shared" si="339"/>
        <v>0</v>
      </c>
      <c r="K1006" s="92" t="str">
        <f t="shared" si="340"/>
        <v/>
      </c>
      <c r="L1006" s="92" t="b">
        <f>IF(C1006="",FALSE,IFERROR(NOT(MATCH(C1006,'Anställda och korttidsarbete'!$C:$C,0)&gt;0),TRUE))</f>
        <v>0</v>
      </c>
      <c r="M1006" s="92" t="str">
        <f t="shared" si="341"/>
        <v/>
      </c>
      <c r="N1006" s="92" t="b">
        <f t="shared" si="342"/>
        <v>0</v>
      </c>
      <c r="O1006" s="92" t="str">
        <f t="shared" si="343"/>
        <v/>
      </c>
      <c r="P1006" s="13" t="b">
        <f t="shared" si="344"/>
        <v>0</v>
      </c>
      <c r="Q1006" s="92" t="str">
        <f t="shared" si="345"/>
        <v/>
      </c>
      <c r="R1006" s="92" t="b">
        <f t="shared" si="346"/>
        <v>0</v>
      </c>
      <c r="S1006" s="94" t="e">
        <f t="shared" si="330"/>
        <v>#VALUE!</v>
      </c>
      <c r="T1006" s="94" t="e">
        <f t="shared" si="331"/>
        <v>#VALUE!</v>
      </c>
      <c r="U1006" s="94" t="e">
        <f t="shared" si="332"/>
        <v>#VALUE!</v>
      </c>
      <c r="V1006" s="95" t="e">
        <f t="shared" si="333"/>
        <v>#VALUE!</v>
      </c>
      <c r="W1006" s="95" t="e">
        <f t="shared" si="347"/>
        <v>#VALUE!</v>
      </c>
      <c r="X1006" s="95" t="b">
        <f t="shared" si="351"/>
        <v>0</v>
      </c>
      <c r="Y1006" s="76" t="str">
        <f t="shared" si="334"/>
        <v/>
      </c>
      <c r="Z1006" s="94" t="e" cm="1">
        <f t="array" aca="1" ref="Z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AA1006" s="94" t="str">
        <f t="shared" si="335"/>
        <v/>
      </c>
      <c r="AB1006" s="96" t="b">
        <f t="shared" si="336"/>
        <v>0</v>
      </c>
      <c r="AC1006" s="195">
        <f t="shared" si="348"/>
        <v>0</v>
      </c>
      <c r="AD1006" s="195">
        <f>SUMIF($C$14:C1005,C1006,$AC$14:AC1005)</f>
        <v>0</v>
      </c>
      <c r="AE1006" s="15">
        <f t="shared" si="349"/>
        <v>10000</v>
      </c>
      <c r="AF1006" s="195">
        <f t="shared" si="350"/>
        <v>0</v>
      </c>
    </row>
    <row r="1007" spans="1:32" s="30" customFormat="1" x14ac:dyDescent="0.25">
      <c r="A1007" s="19">
        <v>993</v>
      </c>
      <c r="B1007" s="20"/>
      <c r="C1007" s="123"/>
      <c r="D1007" s="20"/>
      <c r="E1007" s="20"/>
      <c r="F1007" s="20"/>
      <c r="G1007" s="140"/>
      <c r="H1007" s="197">
        <f t="shared" si="337"/>
        <v>0</v>
      </c>
      <c r="I1007" s="135" t="str">
        <f t="shared" si="338"/>
        <v/>
      </c>
      <c r="J1007" s="92" t="b">
        <f t="shared" si="339"/>
        <v>0</v>
      </c>
      <c r="K1007" s="92" t="str">
        <f t="shared" si="340"/>
        <v/>
      </c>
      <c r="L1007" s="92" t="b">
        <f>IF(C1007="",FALSE,IFERROR(NOT(MATCH(C1007,'Anställda och korttidsarbete'!$C:$C,0)&gt;0),TRUE))</f>
        <v>0</v>
      </c>
      <c r="M1007" s="92" t="str">
        <f t="shared" si="341"/>
        <v/>
      </c>
      <c r="N1007" s="92" t="b">
        <f t="shared" si="342"/>
        <v>0</v>
      </c>
      <c r="O1007" s="92" t="str">
        <f t="shared" si="343"/>
        <v/>
      </c>
      <c r="P1007" s="13" t="b">
        <f t="shared" si="344"/>
        <v>0</v>
      </c>
      <c r="Q1007" s="92" t="str">
        <f t="shared" si="345"/>
        <v/>
      </c>
      <c r="R1007" s="92" t="b">
        <f t="shared" si="346"/>
        <v>0</v>
      </c>
      <c r="S1007" s="94" t="e">
        <f t="shared" si="330"/>
        <v>#VALUE!</v>
      </c>
      <c r="T1007" s="94" t="e">
        <f t="shared" si="331"/>
        <v>#VALUE!</v>
      </c>
      <c r="U1007" s="94" t="e">
        <f t="shared" si="332"/>
        <v>#VALUE!</v>
      </c>
      <c r="V1007" s="95" t="e">
        <f t="shared" si="333"/>
        <v>#VALUE!</v>
      </c>
      <c r="W1007" s="95" t="e">
        <f t="shared" si="347"/>
        <v>#VALUE!</v>
      </c>
      <c r="X1007" s="95" t="b">
        <f t="shared" si="351"/>
        <v>0</v>
      </c>
      <c r="Y1007" s="76" t="str">
        <f t="shared" si="334"/>
        <v/>
      </c>
      <c r="Z1007" s="94" t="e" cm="1">
        <f t="array" aca="1" ref="Z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AA1007" s="94" t="str">
        <f t="shared" si="335"/>
        <v/>
      </c>
      <c r="AB1007" s="96" t="b">
        <f t="shared" si="336"/>
        <v>0</v>
      </c>
      <c r="AC1007" s="195">
        <f t="shared" si="348"/>
        <v>0</v>
      </c>
      <c r="AD1007" s="195">
        <f>SUMIF($C$14:C1006,C1007,$AC$14:AC1006)</f>
        <v>0</v>
      </c>
      <c r="AE1007" s="15">
        <f t="shared" si="349"/>
        <v>10000</v>
      </c>
      <c r="AF1007" s="195">
        <f t="shared" si="350"/>
        <v>0</v>
      </c>
    </row>
    <row r="1008" spans="1:32" s="30" customFormat="1" x14ac:dyDescent="0.25">
      <c r="A1008" s="19">
        <v>994</v>
      </c>
      <c r="B1008" s="20"/>
      <c r="C1008" s="123"/>
      <c r="D1008" s="20"/>
      <c r="E1008" s="20"/>
      <c r="F1008" s="20"/>
      <c r="G1008" s="140"/>
      <c r="H1008" s="197">
        <f t="shared" si="337"/>
        <v>0</v>
      </c>
      <c r="I1008" s="135" t="str">
        <f t="shared" si="338"/>
        <v/>
      </c>
      <c r="J1008" s="92" t="b">
        <f t="shared" si="339"/>
        <v>0</v>
      </c>
      <c r="K1008" s="92" t="str">
        <f t="shared" si="340"/>
        <v/>
      </c>
      <c r="L1008" s="92" t="b">
        <f>IF(C1008="",FALSE,IFERROR(NOT(MATCH(C1008,'Anställda och korttidsarbete'!$C:$C,0)&gt;0),TRUE))</f>
        <v>0</v>
      </c>
      <c r="M1008" s="92" t="str">
        <f t="shared" si="341"/>
        <v/>
      </c>
      <c r="N1008" s="92" t="b">
        <f t="shared" si="342"/>
        <v>0</v>
      </c>
      <c r="O1008" s="92" t="str">
        <f t="shared" si="343"/>
        <v/>
      </c>
      <c r="P1008" s="13" t="b">
        <f t="shared" si="344"/>
        <v>0</v>
      </c>
      <c r="Q1008" s="92" t="str">
        <f t="shared" si="345"/>
        <v/>
      </c>
      <c r="R1008" s="92" t="b">
        <f t="shared" si="346"/>
        <v>0</v>
      </c>
      <c r="S1008" s="94" t="e">
        <f t="shared" si="330"/>
        <v>#VALUE!</v>
      </c>
      <c r="T1008" s="94" t="e">
        <f t="shared" si="331"/>
        <v>#VALUE!</v>
      </c>
      <c r="U1008" s="94" t="e">
        <f t="shared" si="332"/>
        <v>#VALUE!</v>
      </c>
      <c r="V1008" s="95" t="e">
        <f t="shared" si="333"/>
        <v>#VALUE!</v>
      </c>
      <c r="W1008" s="95" t="e">
        <f t="shared" si="347"/>
        <v>#VALUE!</v>
      </c>
      <c r="X1008" s="95" t="b">
        <f t="shared" si="351"/>
        <v>0</v>
      </c>
      <c r="Y1008" s="76" t="str">
        <f t="shared" si="334"/>
        <v/>
      </c>
      <c r="Z1008" s="94" t="e" cm="1">
        <f t="array" aca="1" ref="Z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AA1008" s="94" t="str">
        <f t="shared" si="335"/>
        <v/>
      </c>
      <c r="AB1008" s="96" t="b">
        <f t="shared" si="336"/>
        <v>0</v>
      </c>
      <c r="AC1008" s="195">
        <f t="shared" si="348"/>
        <v>0</v>
      </c>
      <c r="AD1008" s="195">
        <f>SUMIF($C$14:C1007,C1008,$AC$14:AC1007)</f>
        <v>0</v>
      </c>
      <c r="AE1008" s="15">
        <f t="shared" si="349"/>
        <v>10000</v>
      </c>
      <c r="AF1008" s="195">
        <f t="shared" si="350"/>
        <v>0</v>
      </c>
    </row>
    <row r="1009" spans="1:32" s="30" customFormat="1" x14ac:dyDescent="0.25">
      <c r="A1009" s="19">
        <v>995</v>
      </c>
      <c r="B1009" s="20"/>
      <c r="C1009" s="123"/>
      <c r="D1009" s="20"/>
      <c r="E1009" s="20"/>
      <c r="F1009" s="20"/>
      <c r="G1009" s="140"/>
      <c r="H1009" s="197">
        <f t="shared" si="337"/>
        <v>0</v>
      </c>
      <c r="I1009" s="135" t="str">
        <f t="shared" si="338"/>
        <v/>
      </c>
      <c r="J1009" s="92" t="b">
        <f t="shared" si="339"/>
        <v>0</v>
      </c>
      <c r="K1009" s="92" t="str">
        <f t="shared" si="340"/>
        <v/>
      </c>
      <c r="L1009" s="92" t="b">
        <f>IF(C1009="",FALSE,IFERROR(NOT(MATCH(C1009,'Anställda och korttidsarbete'!$C:$C,0)&gt;0),TRUE))</f>
        <v>0</v>
      </c>
      <c r="M1009" s="92" t="str">
        <f t="shared" si="341"/>
        <v/>
      </c>
      <c r="N1009" s="92" t="b">
        <f t="shared" si="342"/>
        <v>0</v>
      </c>
      <c r="O1009" s="92" t="str">
        <f t="shared" si="343"/>
        <v/>
      </c>
      <c r="P1009" s="13" t="b">
        <f t="shared" si="344"/>
        <v>0</v>
      </c>
      <c r="Q1009" s="92" t="str">
        <f t="shared" si="345"/>
        <v/>
      </c>
      <c r="R1009" s="92" t="b">
        <f t="shared" si="346"/>
        <v>0</v>
      </c>
      <c r="S1009" s="94" t="e">
        <f t="shared" si="330"/>
        <v>#VALUE!</v>
      </c>
      <c r="T1009" s="94" t="e">
        <f t="shared" si="331"/>
        <v>#VALUE!</v>
      </c>
      <c r="U1009" s="94" t="e">
        <f t="shared" si="332"/>
        <v>#VALUE!</v>
      </c>
      <c r="V1009" s="95" t="e">
        <f t="shared" si="333"/>
        <v>#VALUE!</v>
      </c>
      <c r="W1009" s="95" t="e">
        <f t="shared" si="347"/>
        <v>#VALUE!</v>
      </c>
      <c r="X1009" s="95" t="b">
        <f t="shared" si="351"/>
        <v>0</v>
      </c>
      <c r="Y1009" s="76" t="str">
        <f t="shared" si="334"/>
        <v/>
      </c>
      <c r="Z1009" s="94" t="e" cm="1">
        <f t="array" aca="1" ref="Z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AA1009" s="94" t="str">
        <f t="shared" si="335"/>
        <v/>
      </c>
      <c r="AB1009" s="96" t="b">
        <f t="shared" si="336"/>
        <v>0</v>
      </c>
      <c r="AC1009" s="195">
        <f t="shared" si="348"/>
        <v>0</v>
      </c>
      <c r="AD1009" s="195">
        <f>SUMIF($C$14:C1008,C1009,$AC$14:AC1008)</f>
        <v>0</v>
      </c>
      <c r="AE1009" s="15">
        <f t="shared" si="349"/>
        <v>10000</v>
      </c>
      <c r="AF1009" s="195">
        <f t="shared" si="350"/>
        <v>0</v>
      </c>
    </row>
    <row r="1010" spans="1:32" s="30" customFormat="1" x14ac:dyDescent="0.25">
      <c r="A1010" s="19">
        <v>996</v>
      </c>
      <c r="B1010" s="20"/>
      <c r="C1010" s="123"/>
      <c r="D1010" s="20"/>
      <c r="E1010" s="20"/>
      <c r="F1010" s="20"/>
      <c r="G1010" s="140"/>
      <c r="H1010" s="197">
        <f t="shared" si="337"/>
        <v>0</v>
      </c>
      <c r="I1010" s="135" t="str">
        <f t="shared" si="338"/>
        <v/>
      </c>
      <c r="J1010" s="92" t="b">
        <f t="shared" si="339"/>
        <v>0</v>
      </c>
      <c r="K1010" s="92" t="str">
        <f t="shared" si="340"/>
        <v/>
      </c>
      <c r="L1010" s="92" t="b">
        <f>IF(C1010="",FALSE,IFERROR(NOT(MATCH(C1010,'Anställda och korttidsarbete'!$C:$C,0)&gt;0),TRUE))</f>
        <v>0</v>
      </c>
      <c r="M1010" s="92" t="str">
        <f t="shared" si="341"/>
        <v/>
      </c>
      <c r="N1010" s="92" t="b">
        <f t="shared" si="342"/>
        <v>0</v>
      </c>
      <c r="O1010" s="92" t="str">
        <f t="shared" si="343"/>
        <v/>
      </c>
      <c r="P1010" s="13" t="b">
        <f t="shared" si="344"/>
        <v>0</v>
      </c>
      <c r="Q1010" s="92" t="str">
        <f t="shared" si="345"/>
        <v/>
      </c>
      <c r="R1010" s="92" t="b">
        <f t="shared" si="346"/>
        <v>0</v>
      </c>
      <c r="S1010" s="94" t="e">
        <f t="shared" si="330"/>
        <v>#VALUE!</v>
      </c>
      <c r="T1010" s="94" t="e">
        <f t="shared" si="331"/>
        <v>#VALUE!</v>
      </c>
      <c r="U1010" s="94" t="e">
        <f t="shared" si="332"/>
        <v>#VALUE!</v>
      </c>
      <c r="V1010" s="95" t="e">
        <f t="shared" si="333"/>
        <v>#VALUE!</v>
      </c>
      <c r="W1010" s="95" t="e">
        <f t="shared" si="347"/>
        <v>#VALUE!</v>
      </c>
      <c r="X1010" s="95" t="b">
        <f t="shared" si="351"/>
        <v>0</v>
      </c>
      <c r="Y1010" s="76" t="str">
        <f t="shared" si="334"/>
        <v/>
      </c>
      <c r="Z1010" s="94" t="e" cm="1">
        <f t="array" aca="1" ref="Z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AA1010" s="94" t="str">
        <f t="shared" si="335"/>
        <v/>
      </c>
      <c r="AB1010" s="96" t="b">
        <f t="shared" si="336"/>
        <v>0</v>
      </c>
      <c r="AC1010" s="195">
        <f t="shared" si="348"/>
        <v>0</v>
      </c>
      <c r="AD1010" s="195">
        <f>SUMIF($C$14:C1009,C1010,$AC$14:AC1009)</f>
        <v>0</v>
      </c>
      <c r="AE1010" s="15">
        <f t="shared" si="349"/>
        <v>10000</v>
      </c>
      <c r="AF1010" s="195">
        <f t="shared" si="350"/>
        <v>0</v>
      </c>
    </row>
    <row r="1011" spans="1:32" s="30" customFormat="1" x14ac:dyDescent="0.25">
      <c r="A1011" s="19">
        <v>997</v>
      </c>
      <c r="B1011" s="20"/>
      <c r="C1011" s="123"/>
      <c r="D1011" s="20"/>
      <c r="E1011" s="20"/>
      <c r="F1011" s="20"/>
      <c r="G1011" s="140"/>
      <c r="H1011" s="197">
        <f t="shared" si="337"/>
        <v>0</v>
      </c>
      <c r="I1011" s="135" t="str">
        <f t="shared" si="338"/>
        <v/>
      </c>
      <c r="J1011" s="92" t="b">
        <f t="shared" si="339"/>
        <v>0</v>
      </c>
      <c r="K1011" s="92" t="str">
        <f t="shared" si="340"/>
        <v/>
      </c>
      <c r="L1011" s="92" t="b">
        <f>IF(C1011="",FALSE,IFERROR(NOT(MATCH(C1011,'Anställda och korttidsarbete'!$C:$C,0)&gt;0),TRUE))</f>
        <v>0</v>
      </c>
      <c r="M1011" s="92" t="str">
        <f t="shared" si="341"/>
        <v/>
      </c>
      <c r="N1011" s="92" t="b">
        <f t="shared" si="342"/>
        <v>0</v>
      </c>
      <c r="O1011" s="92" t="str">
        <f t="shared" si="343"/>
        <v/>
      </c>
      <c r="P1011" s="13" t="b">
        <f t="shared" si="344"/>
        <v>0</v>
      </c>
      <c r="Q1011" s="92" t="str">
        <f t="shared" si="345"/>
        <v/>
      </c>
      <c r="R1011" s="92" t="b">
        <f t="shared" si="346"/>
        <v>0</v>
      </c>
      <c r="S1011" s="94" t="e">
        <f t="shared" si="330"/>
        <v>#VALUE!</v>
      </c>
      <c r="T1011" s="94" t="e">
        <f t="shared" si="331"/>
        <v>#VALUE!</v>
      </c>
      <c r="U1011" s="94" t="e">
        <f t="shared" si="332"/>
        <v>#VALUE!</v>
      </c>
      <c r="V1011" s="95" t="e">
        <f t="shared" si="333"/>
        <v>#VALUE!</v>
      </c>
      <c r="W1011" s="95" t="e">
        <f t="shared" si="347"/>
        <v>#VALUE!</v>
      </c>
      <c r="X1011" s="95" t="b">
        <f t="shared" si="351"/>
        <v>0</v>
      </c>
      <c r="Y1011" s="76" t="str">
        <f t="shared" si="334"/>
        <v/>
      </c>
      <c r="Z1011" s="94" t="e" cm="1">
        <f t="array" aca="1" ref="Z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AA1011" s="94" t="str">
        <f t="shared" si="335"/>
        <v/>
      </c>
      <c r="AB1011" s="96" t="b">
        <f t="shared" si="336"/>
        <v>0</v>
      </c>
      <c r="AC1011" s="195">
        <f t="shared" si="348"/>
        <v>0</v>
      </c>
      <c r="AD1011" s="195">
        <f>SUMIF($C$14:C1010,C1011,$AC$14:AC1010)</f>
        <v>0</v>
      </c>
      <c r="AE1011" s="15">
        <f t="shared" si="349"/>
        <v>10000</v>
      </c>
      <c r="AF1011" s="195">
        <f t="shared" si="350"/>
        <v>0</v>
      </c>
    </row>
    <row r="1012" spans="1:32" s="30" customFormat="1" x14ac:dyDescent="0.25">
      <c r="A1012" s="19">
        <v>998</v>
      </c>
      <c r="B1012" s="20"/>
      <c r="C1012" s="123"/>
      <c r="D1012" s="20"/>
      <c r="E1012" s="20"/>
      <c r="F1012" s="20"/>
      <c r="G1012" s="140"/>
      <c r="H1012" s="197">
        <f t="shared" si="337"/>
        <v>0</v>
      </c>
      <c r="I1012" s="135" t="str">
        <f t="shared" si="338"/>
        <v/>
      </c>
      <c r="J1012" s="92" t="b">
        <f t="shared" si="339"/>
        <v>0</v>
      </c>
      <c r="K1012" s="92" t="str">
        <f t="shared" si="340"/>
        <v/>
      </c>
      <c r="L1012" s="92" t="b">
        <f>IF(C1012="",FALSE,IFERROR(NOT(MATCH(C1012,'Anställda och korttidsarbete'!$C:$C,0)&gt;0),TRUE))</f>
        <v>0</v>
      </c>
      <c r="M1012" s="92" t="str">
        <f t="shared" si="341"/>
        <v/>
      </c>
      <c r="N1012" s="92" t="b">
        <f t="shared" si="342"/>
        <v>0</v>
      </c>
      <c r="O1012" s="92" t="str">
        <f t="shared" si="343"/>
        <v/>
      </c>
      <c r="P1012" s="13" t="b">
        <f t="shared" si="344"/>
        <v>0</v>
      </c>
      <c r="Q1012" s="92" t="str">
        <f t="shared" si="345"/>
        <v/>
      </c>
      <c r="R1012" s="92" t="b">
        <f t="shared" si="346"/>
        <v>0</v>
      </c>
      <c r="S1012" s="94" t="e">
        <f t="shared" si="330"/>
        <v>#VALUE!</v>
      </c>
      <c r="T1012" s="94" t="e">
        <f t="shared" si="331"/>
        <v>#VALUE!</v>
      </c>
      <c r="U1012" s="94" t="e">
        <f t="shared" si="332"/>
        <v>#VALUE!</v>
      </c>
      <c r="V1012" s="95" t="e">
        <f t="shared" si="333"/>
        <v>#VALUE!</v>
      </c>
      <c r="W1012" s="95" t="e">
        <f t="shared" si="347"/>
        <v>#VALUE!</v>
      </c>
      <c r="X1012" s="95" t="b">
        <f t="shared" si="351"/>
        <v>0</v>
      </c>
      <c r="Y1012" s="76" t="str">
        <f t="shared" si="334"/>
        <v/>
      </c>
      <c r="Z1012" s="94" t="e" cm="1">
        <f t="array" aca="1" ref="Z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AA1012" s="94" t="str">
        <f t="shared" si="335"/>
        <v/>
      </c>
      <c r="AB1012" s="96" t="b">
        <f t="shared" si="336"/>
        <v>0</v>
      </c>
      <c r="AC1012" s="195">
        <f t="shared" si="348"/>
        <v>0</v>
      </c>
      <c r="AD1012" s="195">
        <f>SUMIF($C$14:C1011,C1012,$AC$14:AC1011)</f>
        <v>0</v>
      </c>
      <c r="AE1012" s="15">
        <f t="shared" si="349"/>
        <v>10000</v>
      </c>
      <c r="AF1012" s="195">
        <f t="shared" si="350"/>
        <v>0</v>
      </c>
    </row>
    <row r="1013" spans="1:32" s="30" customFormat="1" x14ac:dyDescent="0.25">
      <c r="A1013" s="19">
        <v>999</v>
      </c>
      <c r="B1013" s="20"/>
      <c r="C1013" s="123"/>
      <c r="D1013" s="20"/>
      <c r="E1013" s="20"/>
      <c r="F1013" s="20"/>
      <c r="G1013" s="140"/>
      <c r="H1013" s="197">
        <f t="shared" si="337"/>
        <v>0</v>
      </c>
      <c r="I1013" s="135" t="str">
        <f t="shared" si="338"/>
        <v/>
      </c>
      <c r="J1013" s="92" t="b">
        <f t="shared" si="339"/>
        <v>0</v>
      </c>
      <c r="K1013" s="92" t="str">
        <f t="shared" si="340"/>
        <v/>
      </c>
      <c r="L1013" s="92" t="b">
        <f>IF(C1013="",FALSE,IFERROR(NOT(MATCH(C1013,'Anställda och korttidsarbete'!$C:$C,0)&gt;0),TRUE))</f>
        <v>0</v>
      </c>
      <c r="M1013" s="92" t="str">
        <f t="shared" si="341"/>
        <v/>
      </c>
      <c r="N1013" s="92" t="b">
        <f t="shared" si="342"/>
        <v>0</v>
      </c>
      <c r="O1013" s="92" t="str">
        <f t="shared" si="343"/>
        <v/>
      </c>
      <c r="P1013" s="13" t="b">
        <f t="shared" si="344"/>
        <v>0</v>
      </c>
      <c r="Q1013" s="92" t="str">
        <f t="shared" si="345"/>
        <v/>
      </c>
      <c r="R1013" s="92" t="b">
        <f t="shared" si="346"/>
        <v>0</v>
      </c>
      <c r="S1013" s="94" t="e">
        <f t="shared" si="330"/>
        <v>#VALUE!</v>
      </c>
      <c r="T1013" s="94" t="e">
        <f t="shared" si="331"/>
        <v>#VALUE!</v>
      </c>
      <c r="U1013" s="94" t="e">
        <f t="shared" si="332"/>
        <v>#VALUE!</v>
      </c>
      <c r="V1013" s="95" t="e">
        <f t="shared" si="333"/>
        <v>#VALUE!</v>
      </c>
      <c r="W1013" s="95" t="e">
        <f t="shared" si="347"/>
        <v>#VALUE!</v>
      </c>
      <c r="X1013" s="95" t="b">
        <f t="shared" si="351"/>
        <v>0</v>
      </c>
      <c r="Y1013" s="76" t="str">
        <f t="shared" si="334"/>
        <v/>
      </c>
      <c r="Z1013" s="94" t="e" cm="1">
        <f t="array" aca="1" ref="Z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AA1013" s="94" t="str">
        <f t="shared" si="335"/>
        <v/>
      </c>
      <c r="AB1013" s="96" t="b">
        <f t="shared" si="336"/>
        <v>0</v>
      </c>
      <c r="AC1013" s="195">
        <f t="shared" si="348"/>
        <v>0</v>
      </c>
      <c r="AD1013" s="195">
        <f>SUMIF($C$14:C1012,C1013,$AC$14:AC1012)</f>
        <v>0</v>
      </c>
      <c r="AE1013" s="15">
        <f t="shared" si="349"/>
        <v>10000</v>
      </c>
      <c r="AF1013" s="195">
        <f t="shared" si="350"/>
        <v>0</v>
      </c>
    </row>
    <row r="1014" spans="1:32" s="30" customFormat="1" x14ac:dyDescent="0.25">
      <c r="A1014" s="19">
        <v>1000</v>
      </c>
      <c r="B1014" s="20"/>
      <c r="C1014" s="123"/>
      <c r="D1014" s="20"/>
      <c r="E1014" s="20"/>
      <c r="F1014" s="20"/>
      <c r="G1014" s="140"/>
      <c r="H1014" s="197">
        <f t="shared" si="337"/>
        <v>0</v>
      </c>
      <c r="I1014" s="135" t="str">
        <f t="shared" si="338"/>
        <v/>
      </c>
      <c r="J1014" s="92" t="b">
        <f t="shared" si="339"/>
        <v>0</v>
      </c>
      <c r="K1014" s="92" t="str">
        <f t="shared" si="340"/>
        <v/>
      </c>
      <c r="L1014" s="92" t="b">
        <f>IF(C1014="",FALSE,IFERROR(NOT(MATCH(C1014,'Anställda och korttidsarbete'!$C:$C,0)&gt;0),TRUE))</f>
        <v>0</v>
      </c>
      <c r="M1014" s="92" t="str">
        <f t="shared" si="341"/>
        <v/>
      </c>
      <c r="N1014" s="92" t="b">
        <f t="shared" si="342"/>
        <v>0</v>
      </c>
      <c r="O1014" s="92" t="str">
        <f t="shared" si="343"/>
        <v/>
      </c>
      <c r="P1014" s="13" t="b">
        <f t="shared" si="344"/>
        <v>0</v>
      </c>
      <c r="Q1014" s="92" t="str">
        <f t="shared" si="345"/>
        <v/>
      </c>
      <c r="R1014" s="92" t="b">
        <f t="shared" si="346"/>
        <v>0</v>
      </c>
      <c r="S1014" s="94" t="e">
        <f t="shared" si="330"/>
        <v>#VALUE!</v>
      </c>
      <c r="T1014" s="94" t="e">
        <f t="shared" si="331"/>
        <v>#VALUE!</v>
      </c>
      <c r="U1014" s="94" t="e">
        <f t="shared" si="332"/>
        <v>#VALUE!</v>
      </c>
      <c r="V1014" s="95" t="e">
        <f t="shared" si="333"/>
        <v>#VALUE!</v>
      </c>
      <c r="W1014" s="95" t="e">
        <f t="shared" si="347"/>
        <v>#VALUE!</v>
      </c>
      <c r="X1014" s="95" t="b">
        <f t="shared" si="351"/>
        <v>0</v>
      </c>
      <c r="Y1014" s="76" t="str">
        <f t="shared" si="334"/>
        <v/>
      </c>
      <c r="Z1014" s="94" t="e" cm="1">
        <f t="array" aca="1" ref="Z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AA1014" s="94" t="str">
        <f t="shared" si="335"/>
        <v/>
      </c>
      <c r="AB1014" s="96" t="b">
        <f t="shared" si="336"/>
        <v>0</v>
      </c>
      <c r="AC1014" s="195">
        <f t="shared" si="348"/>
        <v>0</v>
      </c>
      <c r="AD1014" s="195">
        <f>SUMIF($C$14:C1013,C1014,$AC$14:AC1013)</f>
        <v>0</v>
      </c>
      <c r="AE1014" s="15">
        <f t="shared" si="349"/>
        <v>10000</v>
      </c>
      <c r="AF1014" s="195">
        <f t="shared" si="350"/>
        <v>0</v>
      </c>
    </row>
  </sheetData>
  <sheetProtection algorithmName="SHA-512" hashValue="IrVQe6vsH1PS3DopMV6xr4PL2TkXWJIA/uxbIAPZxTxC0M6yfxbvwlsOAbxaeWTQcHneMrksxsKdGuRz3hdPXA==" saltValue="rU/y2DMLjZBNQBGtRZ12FA==" spinCount="100000" sheet="1" objects="1" scenarios="1" formatCells="0"/>
  <mergeCells count="7">
    <mergeCell ref="H10:H11"/>
    <mergeCell ref="E10:G11"/>
    <mergeCell ref="P14:Q14"/>
    <mergeCell ref="J14:K14"/>
    <mergeCell ref="A13:H13"/>
    <mergeCell ref="L14:M14"/>
    <mergeCell ref="N14:O14"/>
  </mergeCells>
  <conditionalFormatting sqref="AB15:AB1014">
    <cfRule type="cellIs" dxfId="1" priority="1" operator="equal">
      <formula>TRUE</formula>
    </cfRule>
  </conditionalFormatting>
  <dataValidations count="7">
    <dataValidation type="whole" allowBlank="1" showInputMessage="1" showErrorMessage="1" errorTitle="Fel värde" error="Endast positiva heltal kan fyllas i" sqref="G15:H1014" xr:uid="{47A568E6-C642-4DA7-85F2-33FF2ADD029E}">
      <formula1>0</formula1>
      <formula2>1000000</formula2>
    </dataValidation>
    <dataValidation type="list" allowBlank="1" showInputMessage="1" showErrorMessage="1" sqref="D15:D17" xr:uid="{98B47BE6-F05D-4C07-80C7-8A481F45384D}">
      <formula1>TblKompetensinsatser</formula1>
    </dataValidation>
    <dataValidation type="textLength" operator="equal" allowBlank="1" showInputMessage="1" showErrorMessage="1" errorTitle="Fel i personnumret" error="Måste skrivas in i formatet_x000a_ÅÅMMDD-NNNN_x000a__x000a_(ex. 850101-1234)" promptTitle="ÅÅMMDD-NNNN" sqref="C15:C1014" xr:uid="{EDF5D89A-4A33-4791-813A-ACC3E0A78CE4}">
      <formula1>11</formula1>
    </dataValidation>
    <dataValidation type="list" allowBlank="1" showInputMessage="1" showErrorMessage="1" sqref="E15:E1014" xr:uid="{D3380ACC-E3BB-41C9-AD1F-3F3F52C78DA1}">
      <formula1>TblTypKompetens</formula1>
    </dataValidation>
    <dataValidation type="list" allowBlank="1" showInputMessage="1" showErrorMessage="1" sqref="F15:F17" xr:uid="{D22433A7-F38A-41D8-9CCC-66948D8DD24D}">
      <formula1>TblGeomfKompetens</formula1>
    </dataValidation>
    <dataValidation type="list" allowBlank="1" showInputMessage="1" showErrorMessage="1" error="Välj genom att klicka på listrutan i cellens högra kant." sqref="D18:D1014" xr:uid="{ECE83A9F-ACB6-46F9-920D-4B67F23661F6}">
      <formula1>TblKompetensinsatser</formula1>
    </dataValidation>
    <dataValidation type="list" allowBlank="1" showInputMessage="1" showErrorMessage="1" error="Välj genom att klicka på listrutan i cellens högra kant." sqref="F18:F1014" xr:uid="{52E0B3D7-FE46-4719-B03C-22E91AA9FDF8}">
      <formula1>TblGeomfKompetens</formula1>
    </dataValidation>
  </dataValidations>
  <hyperlinks>
    <hyperlink ref="G1" r:id="rId1" location="/personal-detail" display="Här finner du information om GDPR" xr:uid="{66259EE0-2BB8-4660-BCBE-21A799EA3653}"/>
  </hyperlinks>
  <pageMargins left="0.23622047244094491" right="0.23622047244094491" top="0.74803149606299213" bottom="0.74803149606299213" header="0.31496062992125984" footer="0.31496062992125984"/>
  <pageSetup paperSize="9" scale="75" fitToHeight="0" orientation="landscape" blackAndWhite="1" r:id="rId2"/>
  <headerFooter>
    <oddFooter>&amp;R&amp;P/&amp;N</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93DA-68D4-476D-9E7E-DC36D752D4C3}">
  <sheetPr codeName="Blad2"/>
  <dimension ref="B1:Z83"/>
  <sheetViews>
    <sheetView showGridLines="0" workbookViewId="0">
      <selection activeCell="E4" sqref="E4"/>
    </sheetView>
  </sheetViews>
  <sheetFormatPr defaultRowHeight="15" x14ac:dyDescent="0.25"/>
  <cols>
    <col min="1" max="1" width="4.85546875" customWidth="1"/>
    <col min="2" max="2" width="11.5703125" customWidth="1"/>
    <col min="3" max="3" width="10" bestFit="1" customWidth="1"/>
    <col min="4" max="4" width="10.42578125" bestFit="1" customWidth="1"/>
    <col min="5" max="5" width="13.5703125" customWidth="1"/>
    <col min="6" max="6" width="10.42578125" bestFit="1" customWidth="1"/>
    <col min="7" max="7" width="16.140625" bestFit="1" customWidth="1"/>
    <col min="8" max="8" width="58.140625" bestFit="1" customWidth="1"/>
    <col min="9" max="9" width="11.42578125" customWidth="1"/>
    <col min="10" max="10" width="32" bestFit="1" customWidth="1"/>
    <col min="12" max="12" width="12.140625" customWidth="1"/>
    <col min="13" max="13" width="27.28515625" bestFit="1" customWidth="1"/>
    <col min="14" max="14" width="13.85546875" bestFit="1" customWidth="1"/>
    <col min="15" max="17" width="12.42578125" customWidth="1"/>
    <col min="18" max="19" width="9.85546875" bestFit="1" customWidth="1"/>
  </cols>
  <sheetData>
    <row r="1" spans="2:26" x14ac:dyDescent="0.25">
      <c r="B1" t="s">
        <v>303</v>
      </c>
    </row>
    <row r="2" spans="2:26" x14ac:dyDescent="0.25">
      <c r="G2" s="41" t="s">
        <v>37</v>
      </c>
      <c r="H2" s="56" t="e" cm="1">
        <f t="array" ref="H2">INDEX(MonthList,MONTH(#REF!)-2)</f>
        <v>#REF!</v>
      </c>
      <c r="I2" s="42">
        <f>IFERROR(MATCH(SelMonth,MonthList,0),1)</f>
        <v>1</v>
      </c>
      <c r="J2" s="41" t="s">
        <v>38</v>
      </c>
      <c r="K2" s="42">
        <f>SelEndMonthNo-SelMonthNo+1</f>
        <v>1</v>
      </c>
    </row>
    <row r="3" spans="2:26" x14ac:dyDescent="0.25">
      <c r="G3" s="41" t="s">
        <v>39</v>
      </c>
      <c r="H3" s="56" t="e" cm="1">
        <f t="array" ref="H3">INDEX(MonthList,MONTH(#REF!)-2)</f>
        <v>#REF!</v>
      </c>
      <c r="I3" s="42">
        <f>IFERROR(MATCH(SelEndMonth,MonthList,0),1)</f>
        <v>1</v>
      </c>
    </row>
    <row r="5" spans="2:26" x14ac:dyDescent="0.25">
      <c r="B5" s="43" t="s">
        <v>40</v>
      </c>
      <c r="C5" s="43" t="s">
        <v>41</v>
      </c>
      <c r="D5" t="s">
        <v>142</v>
      </c>
      <c r="H5" s="44" t="s">
        <v>28</v>
      </c>
      <c r="I5" s="44" t="s">
        <v>42</v>
      </c>
      <c r="J5" s="44" t="s">
        <v>43</v>
      </c>
      <c r="K5" s="44" t="s">
        <v>26</v>
      </c>
      <c r="L5" s="44" t="s">
        <v>26</v>
      </c>
      <c r="M5" s="44" t="s">
        <v>44</v>
      </c>
      <c r="N5" s="44" t="s">
        <v>45</v>
      </c>
      <c r="O5" s="44" t="s">
        <v>46</v>
      </c>
      <c r="P5" s="44" t="s">
        <v>47</v>
      </c>
      <c r="Q5" s="44" t="s">
        <v>48</v>
      </c>
      <c r="R5" s="44" t="s">
        <v>49</v>
      </c>
      <c r="S5" s="44" t="s">
        <v>50</v>
      </c>
      <c r="T5" s="44" t="s">
        <v>51</v>
      </c>
      <c r="Z5" s="50" t="s">
        <v>52</v>
      </c>
    </row>
    <row r="6" spans="2:26" x14ac:dyDescent="0.25">
      <c r="B6" s="43">
        <v>0</v>
      </c>
      <c r="C6" s="43">
        <v>0</v>
      </c>
      <c r="G6">
        <v>1</v>
      </c>
      <c r="H6" s="43" t="s">
        <v>5</v>
      </c>
      <c r="I6" s="43" t="b">
        <f t="shared" ref="I6:I15" si="0">AND(SelMonthNo&lt;=G6,SelEndMonthNo&gt;=G6)</f>
        <v>1</v>
      </c>
      <c r="J6" s="43" t="e">
        <f>#REF!&lt;&gt;""</f>
        <v>#REF!</v>
      </c>
      <c r="K6" s="43"/>
      <c r="L6" s="43"/>
      <c r="M6" s="43" t="s">
        <v>41</v>
      </c>
      <c r="N6" s="45"/>
      <c r="O6" s="45"/>
      <c r="P6" s="45">
        <v>43906</v>
      </c>
      <c r="Q6" s="45">
        <v>43982</v>
      </c>
      <c r="R6" s="45">
        <v>43891</v>
      </c>
      <c r="S6" s="45">
        <v>43921</v>
      </c>
      <c r="T6" s="43" t="s">
        <v>53</v>
      </c>
      <c r="Z6" s="59" t="s">
        <v>54</v>
      </c>
    </row>
    <row r="7" spans="2:26" x14ac:dyDescent="0.25">
      <c r="B7" s="43">
        <v>20</v>
      </c>
      <c r="C7" s="43">
        <v>20</v>
      </c>
      <c r="D7" t="s">
        <v>143</v>
      </c>
      <c r="G7">
        <v>2</v>
      </c>
      <c r="H7" s="43" t="s">
        <v>6</v>
      </c>
      <c r="I7" s="43" t="b">
        <f t="shared" si="0"/>
        <v>0</v>
      </c>
      <c r="J7" s="43" t="e">
        <f>#REF!&lt;&gt;""</f>
        <v>#REF!</v>
      </c>
      <c r="K7" s="46"/>
      <c r="L7" s="46"/>
      <c r="M7" s="43" t="s">
        <v>41</v>
      </c>
      <c r="N7" s="46"/>
      <c r="O7" s="46"/>
      <c r="P7" s="45">
        <v>43922</v>
      </c>
      <c r="Q7" s="45">
        <v>44012</v>
      </c>
      <c r="R7" s="45">
        <v>43922</v>
      </c>
      <c r="S7" s="45">
        <v>43951</v>
      </c>
      <c r="T7" s="43" t="s">
        <v>55</v>
      </c>
      <c r="Z7" s="59" t="s">
        <v>56</v>
      </c>
    </row>
    <row r="8" spans="2:26" x14ac:dyDescent="0.25">
      <c r="B8" s="43">
        <v>40</v>
      </c>
      <c r="C8" s="43">
        <v>40</v>
      </c>
      <c r="D8" t="s">
        <v>144</v>
      </c>
      <c r="G8">
        <v>3</v>
      </c>
      <c r="H8" s="43" t="s">
        <v>7</v>
      </c>
      <c r="I8" s="43" t="b">
        <f t="shared" si="0"/>
        <v>0</v>
      </c>
      <c r="J8" s="43" t="e">
        <f>#REF!&lt;&gt;""</f>
        <v>#REF!</v>
      </c>
      <c r="K8" s="46"/>
      <c r="L8" s="46"/>
      <c r="M8" s="43" t="s">
        <v>41</v>
      </c>
      <c r="N8" s="46"/>
      <c r="O8" s="46"/>
      <c r="P8" s="45">
        <v>43952</v>
      </c>
      <c r="Q8" s="45">
        <v>44043</v>
      </c>
      <c r="R8" s="45">
        <v>43952</v>
      </c>
      <c r="S8" s="45">
        <v>43982</v>
      </c>
      <c r="T8" s="43" t="s">
        <v>57</v>
      </c>
      <c r="Z8" s="59" t="s">
        <v>58</v>
      </c>
    </row>
    <row r="9" spans="2:26" x14ac:dyDescent="0.25">
      <c r="B9" s="47">
        <v>60</v>
      </c>
      <c r="C9" s="43">
        <v>60</v>
      </c>
      <c r="D9" t="s">
        <v>145</v>
      </c>
      <c r="G9">
        <v>4</v>
      </c>
      <c r="H9" s="43" t="s">
        <v>8</v>
      </c>
      <c r="I9" s="43" t="b">
        <f t="shared" si="0"/>
        <v>0</v>
      </c>
      <c r="J9" s="43" t="e">
        <f>#REF!&lt;&gt;""</f>
        <v>#REF!</v>
      </c>
      <c r="K9" s="43"/>
      <c r="L9" s="43"/>
      <c r="M9" s="43" t="s">
        <v>41</v>
      </c>
      <c r="N9" s="45">
        <v>43922</v>
      </c>
      <c r="O9" s="45">
        <v>44074</v>
      </c>
      <c r="P9" s="45">
        <v>43983</v>
      </c>
      <c r="Q9" s="45">
        <v>44074</v>
      </c>
      <c r="R9" s="45">
        <v>43983</v>
      </c>
      <c r="S9" s="45">
        <v>44012</v>
      </c>
      <c r="T9" s="43" t="s">
        <v>59</v>
      </c>
      <c r="Z9" s="59" t="s">
        <v>60</v>
      </c>
    </row>
    <row r="10" spans="2:26" x14ac:dyDescent="0.25">
      <c r="C10" s="43">
        <v>80</v>
      </c>
      <c r="D10" t="s">
        <v>146</v>
      </c>
      <c r="G10">
        <v>5</v>
      </c>
      <c r="H10" s="43" t="s">
        <v>9</v>
      </c>
      <c r="I10" s="43" t="b">
        <f t="shared" si="0"/>
        <v>0</v>
      </c>
      <c r="J10" s="43" t="e">
        <f>#REF!&lt;&gt;""</f>
        <v>#REF!</v>
      </c>
      <c r="K10" s="43"/>
      <c r="L10" s="43"/>
      <c r="M10" s="43" t="s">
        <v>41</v>
      </c>
      <c r="N10" s="45">
        <v>43952</v>
      </c>
      <c r="O10" s="45">
        <v>44104</v>
      </c>
      <c r="P10" s="45">
        <v>44013</v>
      </c>
      <c r="Q10" s="45">
        <v>44104</v>
      </c>
      <c r="R10" s="45">
        <v>44013</v>
      </c>
      <c r="S10" s="45">
        <v>44043</v>
      </c>
      <c r="T10" s="43" t="s">
        <v>61</v>
      </c>
      <c r="Z10" s="59" t="s">
        <v>62</v>
      </c>
    </row>
    <row r="11" spans="2:26" x14ac:dyDescent="0.25">
      <c r="G11">
        <v>6</v>
      </c>
      <c r="H11" s="43" t="s">
        <v>10</v>
      </c>
      <c r="I11" s="43" t="b">
        <f t="shared" si="0"/>
        <v>0</v>
      </c>
      <c r="J11" s="43" t="e">
        <f>#REF!&lt;&gt;""</f>
        <v>#REF!</v>
      </c>
      <c r="K11" s="43"/>
      <c r="L11" s="43"/>
      <c r="M11" s="43" t="s">
        <v>40</v>
      </c>
      <c r="N11" s="45">
        <v>43983</v>
      </c>
      <c r="O11" s="45">
        <v>44135</v>
      </c>
      <c r="P11" s="45">
        <v>44044</v>
      </c>
      <c r="Q11" s="45">
        <v>44135</v>
      </c>
      <c r="R11" s="45">
        <v>44044</v>
      </c>
      <c r="S11" s="45">
        <v>44074</v>
      </c>
      <c r="T11" s="43" t="s">
        <v>63</v>
      </c>
    </row>
    <row r="12" spans="2:26" x14ac:dyDescent="0.25">
      <c r="G12">
        <v>7</v>
      </c>
      <c r="H12" s="43" t="s">
        <v>11</v>
      </c>
      <c r="I12" s="43" t="b">
        <f t="shared" si="0"/>
        <v>0</v>
      </c>
      <c r="J12" s="43" t="e">
        <f>#REF!&lt;&gt;""</f>
        <v>#REF!</v>
      </c>
      <c r="K12" s="43"/>
      <c r="L12" s="43"/>
      <c r="M12" s="43" t="s">
        <v>40</v>
      </c>
      <c r="N12" s="45">
        <v>44013</v>
      </c>
      <c r="O12" s="45">
        <v>44165</v>
      </c>
      <c r="P12" s="45">
        <v>44075</v>
      </c>
      <c r="Q12" s="45">
        <v>44165</v>
      </c>
      <c r="R12" s="45">
        <v>44075</v>
      </c>
      <c r="S12" s="45">
        <v>44104</v>
      </c>
      <c r="T12" s="43" t="s">
        <v>64</v>
      </c>
    </row>
    <row r="13" spans="2:26" x14ac:dyDescent="0.25">
      <c r="B13" s="49"/>
      <c r="G13">
        <v>8</v>
      </c>
      <c r="H13" s="43" t="s">
        <v>12</v>
      </c>
      <c r="I13" s="43" t="b">
        <f t="shared" si="0"/>
        <v>0</v>
      </c>
      <c r="J13" s="43" t="e">
        <f>#REF!&lt;&gt;""</f>
        <v>#REF!</v>
      </c>
      <c r="K13" s="43"/>
      <c r="L13" s="43"/>
      <c r="M13" s="43" t="s">
        <v>40</v>
      </c>
      <c r="N13" s="45">
        <v>44044</v>
      </c>
      <c r="O13" s="45">
        <v>44196</v>
      </c>
      <c r="P13" s="45">
        <v>44105</v>
      </c>
      <c r="Q13" s="45">
        <v>44196</v>
      </c>
      <c r="R13" s="45">
        <v>44105</v>
      </c>
      <c r="S13" s="45">
        <v>44135</v>
      </c>
      <c r="T13" s="43" t="s">
        <v>65</v>
      </c>
    </row>
    <row r="14" spans="2:26" x14ac:dyDescent="0.25">
      <c r="G14">
        <v>9</v>
      </c>
      <c r="H14" s="43" t="s">
        <v>13</v>
      </c>
      <c r="I14" s="43" t="b">
        <f t="shared" si="0"/>
        <v>0</v>
      </c>
      <c r="J14" s="43" t="e">
        <f>#REF!&lt;&gt;""</f>
        <v>#REF!</v>
      </c>
      <c r="K14" s="43"/>
      <c r="L14" s="48"/>
      <c r="M14" s="43" t="s">
        <v>40</v>
      </c>
      <c r="N14" s="45">
        <v>44075</v>
      </c>
      <c r="O14" s="45">
        <v>44196</v>
      </c>
      <c r="P14" s="45">
        <v>44136</v>
      </c>
      <c r="Q14" s="45">
        <v>44196</v>
      </c>
      <c r="R14" s="45">
        <v>44136</v>
      </c>
      <c r="S14" s="45">
        <v>44165</v>
      </c>
      <c r="T14" s="43" t="s">
        <v>66</v>
      </c>
    </row>
    <row r="15" spans="2:26" x14ac:dyDescent="0.25">
      <c r="B15" s="50" t="s">
        <v>67</v>
      </c>
      <c r="D15" s="57" t="s">
        <v>68</v>
      </c>
      <c r="E15" s="57"/>
      <c r="G15">
        <v>10</v>
      </c>
      <c r="H15" s="43" t="s">
        <v>14</v>
      </c>
      <c r="I15" s="43" t="b">
        <f t="shared" si="0"/>
        <v>0</v>
      </c>
      <c r="J15" s="43" t="e">
        <f>#REF!&lt;&gt;""</f>
        <v>#REF!</v>
      </c>
      <c r="K15" s="43"/>
      <c r="L15" s="48"/>
      <c r="M15" s="43" t="s">
        <v>40</v>
      </c>
      <c r="N15" s="45">
        <v>44105</v>
      </c>
      <c r="O15" s="45">
        <v>44196</v>
      </c>
      <c r="P15" s="45">
        <v>44166</v>
      </c>
      <c r="Q15" s="45">
        <v>44196</v>
      </c>
      <c r="R15" s="45">
        <v>44166</v>
      </c>
      <c r="S15" s="45">
        <v>44196</v>
      </c>
      <c r="T15" s="43" t="s">
        <v>69</v>
      </c>
    </row>
    <row r="16" spans="2:26" x14ac:dyDescent="0.25">
      <c r="B16" t="str" cm="1">
        <f t="array" ref="B16">INDEX(M6:M16,SelMonthNo)</f>
        <v>KortTidPrc2</v>
      </c>
      <c r="D16" s="41" t="s">
        <v>70</v>
      </c>
      <c r="E16" s="41" t="s">
        <v>71</v>
      </c>
      <c r="H16" s="43"/>
      <c r="I16" s="43"/>
      <c r="J16" s="44" t="e">
        <f>OR(J6:J15)</f>
        <v>#REF!</v>
      </c>
      <c r="K16" s="48"/>
      <c r="L16" s="48"/>
      <c r="M16" s="43" t="s">
        <v>40</v>
      </c>
      <c r="N16" s="48" t="s">
        <v>72</v>
      </c>
      <c r="O16" s="48" t="s">
        <v>72</v>
      </c>
      <c r="P16" s="46"/>
      <c r="Q16" s="45">
        <v>44196</v>
      </c>
      <c r="R16" s="54"/>
      <c r="S16" s="54"/>
      <c r="T16" s="43" t="s">
        <v>73</v>
      </c>
    </row>
    <row r="17" spans="2:18" x14ac:dyDescent="0.25">
      <c r="D17" s="45">
        <v>43906</v>
      </c>
      <c r="E17" s="45">
        <v>43921</v>
      </c>
    </row>
    <row r="18" spans="2:18" x14ac:dyDescent="0.25">
      <c r="B18" s="51"/>
      <c r="D18" s="45">
        <v>43922</v>
      </c>
      <c r="E18" s="45">
        <v>43951</v>
      </c>
    </row>
    <row r="19" spans="2:18" x14ac:dyDescent="0.25">
      <c r="B19" s="51"/>
      <c r="D19" s="45">
        <v>43952</v>
      </c>
      <c r="E19" s="45">
        <v>43982</v>
      </c>
      <c r="I19" s="44" t="s">
        <v>74</v>
      </c>
      <c r="J19" s="44" t="s">
        <v>75</v>
      </c>
      <c r="K19" s="44" t="s">
        <v>76</v>
      </c>
      <c r="L19" s="44" t="s">
        <v>77</v>
      </c>
      <c r="M19" s="44" t="s">
        <v>78</v>
      </c>
    </row>
    <row r="20" spans="2:18" x14ac:dyDescent="0.25">
      <c r="B20" s="51"/>
      <c r="D20" s="45">
        <v>43983</v>
      </c>
      <c r="E20" s="45">
        <v>44012</v>
      </c>
      <c r="H20" s="50" t="s">
        <v>79</v>
      </c>
      <c r="I20" s="42" t="b" cm="1">
        <f t="array" ref="I20">INDEX(I$6:I$16,SelMonthNo)</f>
        <v>1</v>
      </c>
      <c r="J20" s="42" t="e" cm="1">
        <f t="array" ref="J20">INDEX(J$6:J$16,SelMonthNo)</f>
        <v>#REF!</v>
      </c>
      <c r="K20" s="42" cm="1">
        <f t="array" ref="K20">INDEX(K$6:K$16,SelMonthNo)</f>
        <v>0</v>
      </c>
      <c r="L20" s="45" cm="1">
        <f t="array" ref="L20">INDEX(N$6:N$16,SelMonthNo)</f>
        <v>0</v>
      </c>
      <c r="M20" s="45">
        <v>44196</v>
      </c>
    </row>
    <row r="21" spans="2:18" x14ac:dyDescent="0.25">
      <c r="B21" s="51"/>
      <c r="D21" s="45">
        <v>44013</v>
      </c>
      <c r="E21" s="45">
        <v>44043</v>
      </c>
      <c r="H21" s="50" t="s">
        <v>80</v>
      </c>
      <c r="I21" s="42" t="b" cm="1">
        <f t="array" ref="I21">INDEX(I$6:I$16,SelMonthNo)</f>
        <v>1</v>
      </c>
      <c r="J21" s="42" t="e" cm="1">
        <f t="array" ref="J21">INDEX(J$6:J$16,SelMonthNo)</f>
        <v>#REF!</v>
      </c>
      <c r="K21" s="42" cm="1">
        <f t="array" ref="K21">INDEX(L$6:L$16,SelMonthNo)</f>
        <v>0</v>
      </c>
      <c r="L21" s="45" cm="1">
        <f t="array" ref="L21">INDEX(N$6:N$16,SelMonthNo)</f>
        <v>0</v>
      </c>
      <c r="M21" s="45" cm="1">
        <f t="array" ref="M21">INDEX(O$6:O$16,SelMonthNo)</f>
        <v>0</v>
      </c>
    </row>
    <row r="22" spans="2:18" x14ac:dyDescent="0.25">
      <c r="B22" s="51"/>
      <c r="D22" s="45">
        <v>44044</v>
      </c>
      <c r="E22" s="45">
        <v>44074</v>
      </c>
      <c r="H22" s="50" t="s">
        <v>81</v>
      </c>
      <c r="I22" s="42" t="str" cm="1">
        <f t="array" ref="I22">INDEX(MonthList,SelMonthNo)</f>
        <v>Mars</v>
      </c>
      <c r="J22" s="42" t="str" cm="1">
        <f t="array" ref="J22">INDEX(MonthList,SelMonthNo+J23)</f>
        <v>April</v>
      </c>
      <c r="K22" s="42" t="str" cm="1">
        <f t="array" ref="K22">INDEX(MonthList,SelMonthNo+K23)</f>
        <v>Maj</v>
      </c>
      <c r="L22" s="45" cm="1">
        <f t="array" ref="L22">INDEX(P$6:P$16,SelMonthNo)</f>
        <v>43906</v>
      </c>
      <c r="M22" s="45" cm="1">
        <f t="array" ref="M22">INDEX(Q$6:Q$16,SelMonthNo)</f>
        <v>43982</v>
      </c>
    </row>
    <row r="23" spans="2:18" x14ac:dyDescent="0.25">
      <c r="B23" s="51"/>
      <c r="D23" s="45">
        <v>44075</v>
      </c>
      <c r="E23" s="45">
        <v>44104</v>
      </c>
      <c r="I23" s="49"/>
      <c r="J23" s="49">
        <v>1</v>
      </c>
      <c r="K23" s="49">
        <v>2</v>
      </c>
    </row>
    <row r="24" spans="2:18" x14ac:dyDescent="0.25">
      <c r="B24" s="51"/>
      <c r="D24" s="45">
        <v>44105</v>
      </c>
      <c r="E24" s="45">
        <v>44135</v>
      </c>
    </row>
    <row r="25" spans="2:18" x14ac:dyDescent="0.25">
      <c r="B25" s="51"/>
      <c r="D25" s="45">
        <v>44136</v>
      </c>
      <c r="E25" s="45">
        <v>44165</v>
      </c>
      <c r="I25" s="49">
        <v>1</v>
      </c>
      <c r="J25" s="49">
        <v>2</v>
      </c>
      <c r="K25" s="49">
        <v>3</v>
      </c>
      <c r="L25" s="49">
        <v>4</v>
      </c>
      <c r="M25" s="49">
        <v>5</v>
      </c>
      <c r="N25" s="49">
        <v>6</v>
      </c>
      <c r="O25" s="49">
        <v>7</v>
      </c>
      <c r="P25" s="49">
        <v>8</v>
      </c>
      <c r="Q25" s="49">
        <v>9</v>
      </c>
      <c r="R25" s="49">
        <v>10</v>
      </c>
    </row>
    <row r="26" spans="2:18" x14ac:dyDescent="0.25">
      <c r="B26" s="51"/>
      <c r="D26" s="45">
        <v>44166</v>
      </c>
      <c r="E26" s="45">
        <v>44196</v>
      </c>
      <c r="H26" s="52" t="s">
        <v>82</v>
      </c>
      <c r="I26" s="43" t="s">
        <v>5</v>
      </c>
      <c r="J26" s="43" t="s">
        <v>6</v>
      </c>
      <c r="K26" s="43" t="s">
        <v>7</v>
      </c>
      <c r="L26" s="43" t="s">
        <v>8</v>
      </c>
      <c r="M26" s="43" t="s">
        <v>9</v>
      </c>
      <c r="N26" s="43" t="s">
        <v>10</v>
      </c>
      <c r="O26" s="43" t="s">
        <v>11</v>
      </c>
      <c r="P26" s="43" t="s">
        <v>12</v>
      </c>
      <c r="Q26" s="43" t="s">
        <v>13</v>
      </c>
      <c r="R26" s="43" t="s">
        <v>14</v>
      </c>
    </row>
    <row r="27" spans="2:18" x14ac:dyDescent="0.25">
      <c r="B27" s="51"/>
      <c r="H27" s="50" t="s">
        <v>79</v>
      </c>
      <c r="I27" s="53" t="b">
        <v>1</v>
      </c>
      <c r="J27" s="48" t="b">
        <f t="shared" ref="J27:R27" si="1">(J25+3)&lt;=SelMonthNo</f>
        <v>0</v>
      </c>
      <c r="K27" s="48" t="b">
        <f t="shared" si="1"/>
        <v>0</v>
      </c>
      <c r="L27" s="48" t="b">
        <f t="shared" si="1"/>
        <v>0</v>
      </c>
      <c r="M27" s="48" t="b">
        <f t="shared" si="1"/>
        <v>0</v>
      </c>
      <c r="N27" s="48" t="b">
        <f t="shared" si="1"/>
        <v>0</v>
      </c>
      <c r="O27" s="48" t="b">
        <f t="shared" si="1"/>
        <v>0</v>
      </c>
      <c r="P27" s="48" t="b">
        <f t="shared" si="1"/>
        <v>0</v>
      </c>
      <c r="Q27" s="48" t="b">
        <f t="shared" si="1"/>
        <v>0</v>
      </c>
      <c r="R27" s="48" t="b">
        <f t="shared" si="1"/>
        <v>0</v>
      </c>
    </row>
    <row r="28" spans="2:18" x14ac:dyDescent="0.25">
      <c r="E28" s="50" t="s">
        <v>83</v>
      </c>
      <c r="H28" s="50" t="s">
        <v>80</v>
      </c>
      <c r="I28" s="53" t="b">
        <v>1</v>
      </c>
      <c r="J28" s="48" t="b">
        <f t="shared" ref="J28:R28" si="2">OR((J25+3)&lt;=SelMonthNo,(J25-2)&gt;SelMonthNo)</f>
        <v>0</v>
      </c>
      <c r="K28" s="48" t="b">
        <f t="shared" si="2"/>
        <v>0</v>
      </c>
      <c r="L28" s="48" t="b">
        <f t="shared" si="2"/>
        <v>1</v>
      </c>
      <c r="M28" s="48" t="b">
        <f t="shared" si="2"/>
        <v>1</v>
      </c>
      <c r="N28" s="48" t="b">
        <f t="shared" si="2"/>
        <v>1</v>
      </c>
      <c r="O28" s="48" t="b">
        <f t="shared" si="2"/>
        <v>1</v>
      </c>
      <c r="P28" s="48" t="b">
        <f t="shared" si="2"/>
        <v>1</v>
      </c>
      <c r="Q28" s="48" t="b">
        <f t="shared" si="2"/>
        <v>1</v>
      </c>
      <c r="R28" s="48" t="b">
        <f t="shared" si="2"/>
        <v>1</v>
      </c>
    </row>
    <row r="29" spans="2:18" x14ac:dyDescent="0.25">
      <c r="E29" s="45" cm="1">
        <f t="array" ref="E29">INDEX(AvstDatSlut,SelMonthNo)</f>
        <v>43921</v>
      </c>
      <c r="H29" s="50" t="s">
        <v>81</v>
      </c>
      <c r="I29" s="48" t="b">
        <f t="shared" ref="I29:R29" si="3">NOT(AND(I25&gt;=SelMonthNo,I25&lt;=SelEndMonthNo))</f>
        <v>0</v>
      </c>
      <c r="J29" s="48" t="b">
        <f t="shared" si="3"/>
        <v>1</v>
      </c>
      <c r="K29" s="48" t="b">
        <f t="shared" si="3"/>
        <v>1</v>
      </c>
      <c r="L29" s="48" t="b">
        <f t="shared" si="3"/>
        <v>1</v>
      </c>
      <c r="M29" s="48" t="b">
        <f t="shared" si="3"/>
        <v>1</v>
      </c>
      <c r="N29" s="48" t="b">
        <f t="shared" si="3"/>
        <v>1</v>
      </c>
      <c r="O29" s="48" t="b">
        <f t="shared" si="3"/>
        <v>1</v>
      </c>
      <c r="P29" s="48" t="b">
        <f t="shared" si="3"/>
        <v>1</v>
      </c>
      <c r="Q29" s="48" t="b">
        <f t="shared" si="3"/>
        <v>1</v>
      </c>
      <c r="R29" s="48" t="b">
        <f t="shared" si="3"/>
        <v>1</v>
      </c>
    </row>
    <row r="30" spans="2:18" x14ac:dyDescent="0.25">
      <c r="D30">
        <v>1</v>
      </c>
      <c r="E30" s="45" cm="1">
        <f t="array" ref="E30">IFERROR(INDEX(AvstDatSlut,SelMonthNo+D30),"")</f>
        <v>43951</v>
      </c>
    </row>
    <row r="31" spans="2:18" x14ac:dyDescent="0.25">
      <c r="D31">
        <v>2</v>
      </c>
      <c r="E31" s="45" cm="1">
        <f t="array" ref="E31">IFERROR(INDEX(AvstDatSlut,SelMonthNo+D31),"")</f>
        <v>43982</v>
      </c>
    </row>
    <row r="32" spans="2:18" x14ac:dyDescent="0.25">
      <c r="D32">
        <v>3</v>
      </c>
      <c r="E32" s="45" cm="1">
        <f t="array" ref="E32">IFERROR(INDEX(AvstDatSlut,SelMonthNo+D32),"")</f>
        <v>44012</v>
      </c>
    </row>
    <row r="33" spans="4:13" ht="89.25" x14ac:dyDescent="0.25">
      <c r="D33">
        <v>4</v>
      </c>
      <c r="E33" s="45" cm="1">
        <f t="array" ref="E33">IFERROR(INDEX(AvstDatSlut,SelMonthNo+D33),"")</f>
        <v>44043</v>
      </c>
      <c r="H33" s="31" t="s">
        <v>84</v>
      </c>
      <c r="I33" s="31" t="s">
        <v>85</v>
      </c>
      <c r="J33" s="31" t="s">
        <v>86</v>
      </c>
      <c r="K33" s="31" t="s">
        <v>87</v>
      </c>
      <c r="L33" s="31" t="s">
        <v>88</v>
      </c>
    </row>
    <row r="34" spans="4:13" x14ac:dyDescent="0.25">
      <c r="D34">
        <v>5</v>
      </c>
      <c r="E34" s="45" cm="1">
        <f t="array" ref="E34">IFERROR(INDEX(AvstDatSlut,SelMonthNo+D34),"")</f>
        <v>44074</v>
      </c>
    </row>
    <row r="35" spans="4:13" x14ac:dyDescent="0.25">
      <c r="D35">
        <v>6</v>
      </c>
      <c r="E35" s="45" cm="1">
        <f t="array" ref="E35">IFERROR(INDEX(AvstDatSlut,SelMonthNo+D35),"")</f>
        <v>44104</v>
      </c>
    </row>
    <row r="36" spans="4:13" x14ac:dyDescent="0.25">
      <c r="D36">
        <v>7</v>
      </c>
      <c r="E36" s="45" cm="1">
        <f t="array" ref="E36">IFERROR(INDEX(AvstDatSlut,SelMonthNo+D36),"")</f>
        <v>44135</v>
      </c>
    </row>
    <row r="37" spans="4:13" x14ac:dyDescent="0.25">
      <c r="D37">
        <v>8</v>
      </c>
      <c r="E37" s="45" cm="1">
        <f t="array" ref="E37">IFERROR(INDEX(AvstDatSlut,SelMonthNo+D37),"")</f>
        <v>44165</v>
      </c>
    </row>
    <row r="40" spans="4:13" x14ac:dyDescent="0.25">
      <c r="H40" t="s">
        <v>91</v>
      </c>
    </row>
    <row r="41" spans="4:13" x14ac:dyDescent="0.25">
      <c r="H41" t="s">
        <v>92</v>
      </c>
    </row>
    <row r="42" spans="4:13" x14ac:dyDescent="0.25">
      <c r="H42" t="s">
        <v>211</v>
      </c>
    </row>
    <row r="43" spans="4:13" x14ac:dyDescent="0.25">
      <c r="H43" t="s">
        <v>212</v>
      </c>
    </row>
    <row r="46" spans="4:13" x14ac:dyDescent="0.25">
      <c r="H46" s="138" t="s">
        <v>170</v>
      </c>
      <c r="J46" s="50" t="s">
        <v>180</v>
      </c>
      <c r="M46" s="50" t="s">
        <v>179</v>
      </c>
    </row>
    <row r="47" spans="4:13" x14ac:dyDescent="0.25">
      <c r="H47" s="50" t="s">
        <v>116</v>
      </c>
      <c r="J47" s="138" t="s">
        <v>171</v>
      </c>
      <c r="M47" s="139" t="s">
        <v>176</v>
      </c>
    </row>
    <row r="48" spans="4:13" x14ac:dyDescent="0.25">
      <c r="H48" s="115"/>
      <c r="J48" s="115"/>
      <c r="M48" s="115"/>
    </row>
    <row r="49" spans="8:13" x14ac:dyDescent="0.25">
      <c r="H49" s="115" t="s">
        <v>117</v>
      </c>
      <c r="J49" s="115" t="s">
        <v>172</v>
      </c>
      <c r="M49" s="115" t="s">
        <v>120</v>
      </c>
    </row>
    <row r="50" spans="8:13" x14ac:dyDescent="0.25">
      <c r="H50" s="115" t="s">
        <v>119</v>
      </c>
      <c r="J50" s="115" t="s">
        <v>173</v>
      </c>
      <c r="M50" s="115" t="s">
        <v>177</v>
      </c>
    </row>
    <row r="51" spans="8:13" x14ac:dyDescent="0.25">
      <c r="H51" s="115" t="s">
        <v>132</v>
      </c>
      <c r="J51" s="115" t="s">
        <v>174</v>
      </c>
      <c r="M51" s="115" t="s">
        <v>178</v>
      </c>
    </row>
    <row r="52" spans="8:13" x14ac:dyDescent="0.25">
      <c r="H52" s="115" t="s">
        <v>133</v>
      </c>
      <c r="J52" s="115" t="s">
        <v>175</v>
      </c>
    </row>
    <row r="53" spans="8:13" x14ac:dyDescent="0.25">
      <c r="H53" s="115" t="s">
        <v>129</v>
      </c>
    </row>
    <row r="54" spans="8:13" x14ac:dyDescent="0.25">
      <c r="H54" s="115" t="s">
        <v>134</v>
      </c>
      <c r="L54" s="137"/>
    </row>
    <row r="55" spans="8:13" x14ac:dyDescent="0.25">
      <c r="H55" s="115" t="s">
        <v>136</v>
      </c>
    </row>
    <row r="56" spans="8:13" x14ac:dyDescent="0.25">
      <c r="H56" s="115" t="s">
        <v>128</v>
      </c>
    </row>
    <row r="57" spans="8:13" x14ac:dyDescent="0.25">
      <c r="H57" s="115" t="s">
        <v>135</v>
      </c>
    </row>
    <row r="58" spans="8:13" x14ac:dyDescent="0.25">
      <c r="H58" s="115" t="s">
        <v>137</v>
      </c>
    </row>
    <row r="59" spans="8:13" x14ac:dyDescent="0.25">
      <c r="H59" s="115" t="s">
        <v>118</v>
      </c>
    </row>
    <row r="60" spans="8:13" x14ac:dyDescent="0.25">
      <c r="H60" s="115" t="s">
        <v>131</v>
      </c>
    </row>
    <row r="61" spans="8:13" x14ac:dyDescent="0.25">
      <c r="H61" s="115" t="s">
        <v>130</v>
      </c>
    </row>
    <row r="69" spans="2:11" x14ac:dyDescent="0.25">
      <c r="E69" s="51" t="s">
        <v>206</v>
      </c>
      <c r="F69" s="51" t="s">
        <v>204</v>
      </c>
      <c r="G69" s="51" t="s">
        <v>205</v>
      </c>
      <c r="H69" s="177" t="s">
        <v>202</v>
      </c>
      <c r="I69" s="177"/>
      <c r="J69" s="177"/>
    </row>
    <row r="70" spans="2:11" x14ac:dyDescent="0.25">
      <c r="E70" s="175">
        <v>44256</v>
      </c>
      <c r="F70" s="175">
        <v>44166</v>
      </c>
      <c r="G70" s="176">
        <v>44347</v>
      </c>
      <c r="H70" s="177" t="s">
        <v>230</v>
      </c>
      <c r="I70" s="177"/>
      <c r="J70" s="177"/>
      <c r="K70" s="177" t="s">
        <v>232</v>
      </c>
    </row>
    <row r="71" spans="2:11" x14ac:dyDescent="0.25">
      <c r="E71" s="175">
        <v>44287</v>
      </c>
      <c r="F71" s="175">
        <v>44166</v>
      </c>
      <c r="G71" s="176">
        <v>44347</v>
      </c>
      <c r="H71" s="177" t="s">
        <v>229</v>
      </c>
      <c r="I71" s="177"/>
      <c r="J71" s="177"/>
      <c r="K71" s="177" t="s">
        <v>232</v>
      </c>
    </row>
    <row r="72" spans="2:11" x14ac:dyDescent="0.25">
      <c r="E72" s="175">
        <v>44317</v>
      </c>
      <c r="F72" s="175">
        <v>44197</v>
      </c>
      <c r="G72" s="176">
        <v>44377</v>
      </c>
      <c r="H72" s="177" t="s">
        <v>228</v>
      </c>
      <c r="I72" s="177"/>
      <c r="J72" s="177"/>
      <c r="K72" s="177" t="s">
        <v>233</v>
      </c>
    </row>
    <row r="73" spans="2:11" x14ac:dyDescent="0.25">
      <c r="E73" s="175">
        <v>44348</v>
      </c>
      <c r="F73" s="175">
        <v>44228</v>
      </c>
      <c r="G73" s="176">
        <v>44377</v>
      </c>
      <c r="H73" s="177" t="s">
        <v>227</v>
      </c>
      <c r="I73" s="177"/>
      <c r="J73" s="177"/>
      <c r="K73" s="177" t="s">
        <v>234</v>
      </c>
    </row>
    <row r="74" spans="2:11" x14ac:dyDescent="0.25">
      <c r="E74" s="175">
        <v>44378</v>
      </c>
      <c r="F74" s="175">
        <v>44256</v>
      </c>
      <c r="G74" s="176">
        <v>44377</v>
      </c>
      <c r="H74" s="177" t="s">
        <v>226</v>
      </c>
      <c r="I74" s="177"/>
      <c r="J74" s="177"/>
      <c r="K74" s="177" t="s">
        <v>235</v>
      </c>
    </row>
    <row r="75" spans="2:11" x14ac:dyDescent="0.25">
      <c r="H75" s="177" t="s">
        <v>241</v>
      </c>
      <c r="I75" s="177"/>
      <c r="J75" s="177"/>
    </row>
    <row r="76" spans="2:11" x14ac:dyDescent="0.25">
      <c r="B76" s="49" t="s">
        <v>53</v>
      </c>
      <c r="C76" s="49" t="s">
        <v>55</v>
      </c>
      <c r="D76" s="49" t="s">
        <v>57</v>
      </c>
      <c r="E76" s="49" t="s">
        <v>59</v>
      </c>
      <c r="F76" s="49" t="s">
        <v>61</v>
      </c>
      <c r="G76" s="49"/>
    </row>
    <row r="77" spans="2:11" x14ac:dyDescent="0.25">
      <c r="B77" s="173">
        <v>1</v>
      </c>
      <c r="C77" s="173">
        <v>2</v>
      </c>
      <c r="D77" s="173">
        <v>3</v>
      </c>
      <c r="E77" s="173">
        <v>4</v>
      </c>
      <c r="F77" s="173">
        <v>5</v>
      </c>
      <c r="G77" s="174" t="e">
        <f>MATCH(AnsokDatum,$E$70:$E$74,1)</f>
        <v>#N/A</v>
      </c>
    </row>
    <row r="78" spans="2:11" x14ac:dyDescent="0.25">
      <c r="B78" s="173" t="s">
        <v>69</v>
      </c>
      <c r="C78" s="173" t="s">
        <v>69</v>
      </c>
      <c r="D78" s="173" t="s">
        <v>73</v>
      </c>
      <c r="E78" s="173" t="s">
        <v>122</v>
      </c>
      <c r="F78" s="173" t="s">
        <v>53</v>
      </c>
      <c r="G78" s="174" t="e" cm="1">
        <f t="array" ref="G78">INDEX(B78:F78,,$G$77)</f>
        <v>#N/A</v>
      </c>
    </row>
    <row r="79" spans="2:11" x14ac:dyDescent="0.25">
      <c r="B79" s="173" t="s">
        <v>73</v>
      </c>
      <c r="C79" s="173" t="s">
        <v>73</v>
      </c>
      <c r="D79" s="173" t="s">
        <v>122</v>
      </c>
      <c r="E79" s="173" t="s">
        <v>53</v>
      </c>
      <c r="F79" s="173" t="s">
        <v>55</v>
      </c>
      <c r="G79" s="174" t="e" cm="1">
        <f t="array" ref="G79">INDEX(B79:F79,,$G$77)</f>
        <v>#N/A</v>
      </c>
    </row>
    <row r="80" spans="2:11" x14ac:dyDescent="0.25">
      <c r="B80" s="173" t="s">
        <v>122</v>
      </c>
      <c r="C80" s="173" t="s">
        <v>122</v>
      </c>
      <c r="D80" s="173" t="s">
        <v>53</v>
      </c>
      <c r="E80" s="173" t="s">
        <v>55</v>
      </c>
      <c r="F80" s="173" t="s">
        <v>57</v>
      </c>
      <c r="G80" s="174" t="e" cm="1">
        <f t="array" ref="G80">INDEX(B80:F80,,$G$77)</f>
        <v>#N/A</v>
      </c>
    </row>
    <row r="81" spans="2:7" x14ac:dyDescent="0.25">
      <c r="B81" s="173" t="s">
        <v>53</v>
      </c>
      <c r="C81" s="173" t="s">
        <v>53</v>
      </c>
      <c r="D81" s="173" t="s">
        <v>55</v>
      </c>
      <c r="E81" s="173" t="s">
        <v>57</v>
      </c>
      <c r="F81" s="173" t="s">
        <v>59</v>
      </c>
      <c r="G81" s="174" t="e" cm="1">
        <f t="array" ref="G81">INDEX(B81:F81,,$G$77)</f>
        <v>#N/A</v>
      </c>
    </row>
    <row r="82" spans="2:7" x14ac:dyDescent="0.25">
      <c r="B82" s="173" t="s">
        <v>55</v>
      </c>
      <c r="C82" s="173" t="s">
        <v>55</v>
      </c>
      <c r="D82" s="173" t="s">
        <v>57</v>
      </c>
      <c r="E82" s="173" t="s">
        <v>59</v>
      </c>
      <c r="F82" s="173"/>
      <c r="G82" s="174" t="e" cm="1">
        <f t="array" ref="G82">INDEX(B82:F82,,$G$77)</f>
        <v>#N/A</v>
      </c>
    </row>
    <row r="83" spans="2:7" x14ac:dyDescent="0.25">
      <c r="B83" s="173" t="s">
        <v>57</v>
      </c>
      <c r="C83" s="173" t="s">
        <v>57</v>
      </c>
      <c r="D83" s="173" t="s">
        <v>59</v>
      </c>
      <c r="E83" s="173"/>
      <c r="F83" s="173"/>
      <c r="G83" s="174" t="e" cm="1">
        <f t="array" ref="G83">INDEX(B83:F83,,$G$77)</f>
        <v>#N/A</v>
      </c>
    </row>
  </sheetData>
  <sheetProtection algorithmName="SHA-512" hashValue="/KoqAznqYK8AdPe9NQrVpwg4hYa5U2u6sRTzCujOGzJw7JfZUhYV58NOuWUEIsVJY8DxSIT2l3BkLNRWNge21w==" saltValue="5jMIiXljyWy318dP9CRHWg==" spinCount="100000" sheet="1" objects="1" scenarios="1" formatCells="0"/>
  <sortState xmlns:xlrd2="http://schemas.microsoft.com/office/spreadsheetml/2017/richdata2" ref="H49:H61">
    <sortCondition ref="H49:H61"/>
  </sortState>
  <phoneticPr fontId="19" type="noConversion"/>
  <conditionalFormatting sqref="I27:R29">
    <cfRule type="cellIs" dxfId="0" priority="1" operator="equal">
      <formula>TRUE</formula>
    </cfRule>
  </conditionalFormatting>
  <dataValidations disablePrompts="1" count="1">
    <dataValidation type="list" allowBlank="1" showInputMessage="1" showErrorMessage="1" sqref="B18:B27" xr:uid="{2FF6E300-DC3F-409F-B16D-A8C65C04E0F6}">
      <formula1>INDIRECT(B$16)</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092CE2102ABED4299E8FD737E789F97" ma:contentTypeVersion="10" ma:contentTypeDescription="Skapa ett nytt dokument." ma:contentTypeScope="" ma:versionID="3cb1dcd0da57052ba91b9175530d3034">
  <xsd:schema xmlns:xsd="http://www.w3.org/2001/XMLSchema" xmlns:xs="http://www.w3.org/2001/XMLSchema" xmlns:p="http://schemas.microsoft.com/office/2006/metadata/properties" xmlns:ns2="365b6539-2c71-4150-9717-69993141ea13" xmlns:ns3="8d75da4e-93ce-4f06-8e5d-5353a7f95b30" targetNamespace="http://schemas.microsoft.com/office/2006/metadata/properties" ma:root="true" ma:fieldsID="7c434fe3f17d3ba562b57a11057ae191" ns2:_="" ns3:_="">
    <xsd:import namespace="365b6539-2c71-4150-9717-69993141ea13"/>
    <xsd:import namespace="8d75da4e-93ce-4f06-8e5d-5353a7f95b3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5b6539-2c71-4150-9717-69993141ea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75da4e-93ce-4f06-8e5d-5353a7f95b30" elementFormDefault="qualified">
    <xsd:import namespace="http://schemas.microsoft.com/office/2006/documentManagement/types"/>
    <xsd:import namespace="http://schemas.microsoft.com/office/infopath/2007/PartnerControls"/>
    <xsd:element name="SharedWithUsers" ma:index="15"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485D36-1534-4CB2-8B58-88CC2A5D7B54}">
  <ds:schemaRefs>
    <ds:schemaRef ds:uri="http://schemas.microsoft.com/sharepoint/v3/contenttype/forms"/>
  </ds:schemaRefs>
</ds:datastoreItem>
</file>

<file path=customXml/itemProps2.xml><?xml version="1.0" encoding="utf-8"?>
<ds:datastoreItem xmlns:ds="http://schemas.openxmlformats.org/officeDocument/2006/customXml" ds:itemID="{46835733-2AB5-465B-81F5-A4D5B5F4AE2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95F786E-C949-44A6-A2E3-5C6D105BC8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5b6539-2c71-4150-9717-69993141ea13"/>
    <ds:schemaRef ds:uri="8d75da4e-93ce-4f06-8e5d-5353a7f95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vt:i4>
      </vt:variant>
      <vt:variant>
        <vt:lpstr>Namngivna områden</vt:lpstr>
      </vt:variant>
      <vt:variant>
        <vt:i4>79</vt:i4>
      </vt:variant>
    </vt:vector>
  </HeadingPairs>
  <TitlesOfParts>
    <vt:vector size="85" baseType="lpstr">
      <vt:lpstr>LÄS MIG</vt:lpstr>
      <vt:lpstr>Avtal för korttidsarbete</vt:lpstr>
      <vt:lpstr>Anställda och korttidsarbete</vt:lpstr>
      <vt:lpstr>Uppsägningar</vt:lpstr>
      <vt:lpstr>Ersättning för kompetensinsats</vt:lpstr>
      <vt:lpstr>Admin</vt:lpstr>
      <vt:lpstr>AnlAvLöneMinsk</vt:lpstr>
      <vt:lpstr>Uppsägningar!AnsokDatum</vt:lpstr>
      <vt:lpstr>AnsokDatum</vt:lpstr>
      <vt:lpstr>AntalListAntstKort</vt:lpstr>
      <vt:lpstr>AntalListAvtalsInfo</vt:lpstr>
      <vt:lpstr>AntalListKomp</vt:lpstr>
      <vt:lpstr>AntalMonth</vt:lpstr>
      <vt:lpstr>AntalUppsagningar</vt:lpstr>
      <vt:lpstr>'Anställda och korttidsarbete'!AntAnst</vt:lpstr>
      <vt:lpstr>'Anställda och korttidsarbete'!AvstDatSlut</vt:lpstr>
      <vt:lpstr>'Ersättning för kompetensinsats'!AvstDatSlut</vt:lpstr>
      <vt:lpstr>Uppsägningar!AvstDatSlut</vt:lpstr>
      <vt:lpstr>AvstDatSlut</vt:lpstr>
      <vt:lpstr>AvstDatStart</vt:lpstr>
      <vt:lpstr>BrytDatumErs</vt:lpstr>
      <vt:lpstr>'Anställda och korttidsarbete'!CalcColumns</vt:lpstr>
      <vt:lpstr>'Ersättning för kompetensinsats'!CalcColumns</vt:lpstr>
      <vt:lpstr>Uppsägningar!CalcColumns</vt:lpstr>
      <vt:lpstr>FeI_InmData</vt:lpstr>
      <vt:lpstr>'Anställda och korttidsarbete'!Felkod</vt:lpstr>
      <vt:lpstr>KortTidPrc1</vt:lpstr>
      <vt:lpstr>KortTidPrc2</vt:lpstr>
      <vt:lpstr>'Anställda och korttidsarbete'!KortTidsPrc</vt:lpstr>
      <vt:lpstr>'Ersättning för kompetensinsats'!KortTidsPrc</vt:lpstr>
      <vt:lpstr>Uppsägningar!KortTidsPrc</vt:lpstr>
      <vt:lpstr>KortTidsPrc</vt:lpstr>
      <vt:lpstr>ListEndMonthValid</vt:lpstr>
      <vt:lpstr>MinStart</vt:lpstr>
      <vt:lpstr>'Anställda och korttidsarbete'!MonthList</vt:lpstr>
      <vt:lpstr>'Ersättning för kompetensinsats'!MonthList</vt:lpstr>
      <vt:lpstr>Uppsägningar!MonthList</vt:lpstr>
      <vt:lpstr>MonthList</vt:lpstr>
      <vt:lpstr>NivText80</vt:lpstr>
      <vt:lpstr>'Anställda och korttidsarbete'!SelEndMonth</vt:lpstr>
      <vt:lpstr>'Ersättning för kompetensinsats'!SelEndMonth</vt:lpstr>
      <vt:lpstr>Uppsägningar!SelEndMonth</vt:lpstr>
      <vt:lpstr>SelEndMonth</vt:lpstr>
      <vt:lpstr>'Anställda och korttidsarbete'!SelEndMonthNo</vt:lpstr>
      <vt:lpstr>'Ersättning för kompetensinsats'!SelEndMonthNo</vt:lpstr>
      <vt:lpstr>Uppsägningar!SelEndMonthNo</vt:lpstr>
      <vt:lpstr>SelEndMonthNo</vt:lpstr>
      <vt:lpstr>'Anställda och korttidsarbete'!SelMonth</vt:lpstr>
      <vt:lpstr>'Ersättning för kompetensinsats'!SelMonth</vt:lpstr>
      <vt:lpstr>Uppsägningar!SelMonth</vt:lpstr>
      <vt:lpstr>SelMonth</vt:lpstr>
      <vt:lpstr>'Anställda och korttidsarbete'!SelMonthNo</vt:lpstr>
      <vt:lpstr>'Ersättning för kompetensinsats'!SelMonthNo</vt:lpstr>
      <vt:lpstr>Uppsägningar!SelMonthNo</vt:lpstr>
      <vt:lpstr>SelMonthNo</vt:lpstr>
      <vt:lpstr>'Anställda och korttidsarbete'!SlutDatum</vt:lpstr>
      <vt:lpstr>'Anställda och korttidsarbete'!START</vt:lpstr>
      <vt:lpstr>Uppsägningar!TblAnstKortTid</vt:lpstr>
      <vt:lpstr>TblAnstKortTid</vt:lpstr>
      <vt:lpstr>TblAnsökanPerioTxt</vt:lpstr>
      <vt:lpstr>TblAsokMonths</vt:lpstr>
      <vt:lpstr>TblAvtalsRef</vt:lpstr>
      <vt:lpstr>TblAvtalstyp</vt:lpstr>
      <vt:lpstr>TblGeomfKompetens</vt:lpstr>
      <vt:lpstr>TblKompData</vt:lpstr>
      <vt:lpstr>TblKompetensinsatser</vt:lpstr>
      <vt:lpstr>Uppsägningar!TblKtaData</vt:lpstr>
      <vt:lpstr>TblKtaData</vt:lpstr>
      <vt:lpstr>TblNivåValTExt</vt:lpstr>
      <vt:lpstr>'Anställda och korttidsarbete'!TblOrg</vt:lpstr>
      <vt:lpstr>Uppsägningar!TblOrg</vt:lpstr>
      <vt:lpstr>TblTypKompetens</vt:lpstr>
      <vt:lpstr>TblUppsagningar</vt:lpstr>
      <vt:lpstr>TotBel</vt:lpstr>
      <vt:lpstr>'Anställda och korttidsarbete'!Utskriftsområde</vt:lpstr>
      <vt:lpstr>'Avtal för korttidsarbete'!Utskriftsområde</vt:lpstr>
      <vt:lpstr>'Ersättning för kompetensinsats'!Utskriftsområde</vt:lpstr>
      <vt:lpstr>'LÄS MIG'!Utskriftsområde</vt:lpstr>
      <vt:lpstr>Uppsägningar!Utskriftsområde</vt:lpstr>
      <vt:lpstr>'Anställda och korttidsarbete'!Utskriftsrubriker</vt:lpstr>
      <vt:lpstr>'Avtal för korttidsarbete'!Utskriftsrubriker</vt:lpstr>
      <vt:lpstr>'Ersättning för kompetensinsats'!Utskriftsrubriker</vt:lpstr>
      <vt:lpstr>Uppsägningar!Utskriftsrubriker</vt:lpstr>
      <vt:lpstr>Version</vt:lpstr>
      <vt:lpstr>ViewMonthTxt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Apelgren</dc:creator>
  <cp:keywords/>
  <dc:description/>
  <cp:lastModifiedBy>Anders Apelgren</cp:lastModifiedBy>
  <cp:revision>1</cp:revision>
  <cp:lastPrinted>2021-03-24T16:38:04Z</cp:lastPrinted>
  <dcterms:created xsi:type="dcterms:W3CDTF">2020-09-10T21:43:24Z</dcterms:created>
  <dcterms:modified xsi:type="dcterms:W3CDTF">2021-04-30T07:38:25Z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0x0101008092CE2102ABED4299E8FD737E789F97</vt:lpwstr>
  </property>
</Properties>
</file>